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U:\COMUM\Informações\2022\CA\Inf CA 51-2022_Publicação de normas complementares SE\Normas limpas - a enviar\E-REDES\"/>
    </mc:Choice>
  </mc:AlternateContent>
  <bookViews>
    <workbookView xWindow="228" yWindow="1236" windowWidth="12120" windowHeight="5772" tabRatio="871" firstSheet="21" activeTab="26"/>
  </bookViews>
  <sheets>
    <sheet name="Bal Edis09" sheetId="93" state="hidden" r:id="rId1"/>
    <sheet name="Ajust Bal 2009" sheetId="94" state="hidden" r:id="rId2"/>
    <sheet name="DR EDIS09" sheetId="91" state="hidden" r:id="rId3"/>
    <sheet name="Ajust DR 2009" sheetId="92" state="hidden" r:id="rId4"/>
    <sheet name=" " sheetId="85" state="hidden" r:id="rId5"/>
    <sheet name="Bal Edis10" sheetId="87" state="hidden" r:id="rId6"/>
    <sheet name="Ajust Bal 2010" sheetId="88" state="hidden" r:id="rId7"/>
    <sheet name="Flash" sheetId="95" state="hidden" r:id="rId8"/>
    <sheet name="DR EDIS10" sheetId="89" state="hidden" r:id="rId9"/>
    <sheet name="Ajust DR 2010" sheetId="90" state="hidden" r:id="rId10"/>
    <sheet name="Sheet1" sheetId="81" state="hidden" r:id="rId11"/>
    <sheet name="Índice" sheetId="109" r:id="rId12"/>
    <sheet name="Capa Atividades globais" sheetId="97" r:id="rId13"/>
    <sheet name="N4-01-DV - DR" sheetId="17" r:id="rId14"/>
    <sheet name="N4-02-DV - Balanço" sheetId="110" r:id="rId15"/>
    <sheet name="N4-03-DV - Alterações Cap Prop" sheetId="107" r:id="rId16"/>
    <sheet name="Capa Actividades Reguladas" sheetId="73" r:id="rId17"/>
    <sheet name="N4-04-Reg - DR Operac" sheetId="53" r:id="rId18"/>
    <sheet name="N4-05-Reg - EBIT&amp;ROA" sheetId="26" r:id="rId19"/>
    <sheet name="N4-06-Reg - Ajustamentos" sheetId="65" r:id="rId20"/>
    <sheet name="Capa Actividades e NT" sheetId="74" r:id="rId21"/>
    <sheet name="N4-07-DEE - DR Operacional" sheetId="54" r:id="rId22"/>
    <sheet name="N4-08-CVAT - DR Operacional" sheetId="55" r:id="rId23"/>
    <sheet name="N4-09-Reg - Vendas" sheetId="70" r:id="rId24"/>
    <sheet name="N4-10-DEE - Custos _exploração" sheetId="52" r:id="rId25"/>
    <sheet name="N4-11-DEE - FSE" sheetId="114" r:id="rId26"/>
    <sheet name="N4-12-DEE - Pessoal" sheetId="69" r:id="rId27"/>
    <sheet name="N4-13-DEE  - Custos O&amp;M" sheetId="23" r:id="rId28"/>
    <sheet name="N4-DV-14 - Investimento" sheetId="68" r:id="rId29"/>
    <sheet name="N4-DV-15 - Imob Curso" sheetId="60" r:id="rId30"/>
    <sheet name="N4-DV-16- Imob Exploração" sheetId="118" r:id="rId31"/>
    <sheet name="N4-DV-17 - Imob inf adicional" sheetId="102" r:id="rId32"/>
    <sheet name="N4-DV-18 - Amortiz Imobiliz" sheetId="119" r:id="rId33"/>
    <sheet name="N4-DV-19 - Imo. Explor. PDIRDs" sheetId="121" r:id="rId34"/>
    <sheet name="N4-DV-20 - Amortiz Imob. PDIRDs" sheetId="122" r:id="rId35"/>
    <sheet name="N4-DV-21 - Amort inf adicional" sheetId="103" r:id="rId36"/>
    <sheet name="N4-DEE-22 - Ativos" sheetId="120" r:id="rId37"/>
    <sheet name="N4-DEE-23-Ajustamento" sheetId="98" r:id="rId38"/>
    <sheet name="N4-CVAT-24-Ajustamento" sheetId="100" r:id="rId39"/>
    <sheet name="N4-25-RQS" sheetId="115" r:id="rId40"/>
    <sheet name="Capa Informação Estatística" sheetId="77" r:id="rId41"/>
    <sheet name="N4-DV-26 - Balanço Energia" sheetId="125" r:id="rId42"/>
    <sheet name="N4-DV-27 - Clientes" sheetId="44" r:id="rId43"/>
    <sheet name="N4-DEE-28 - Efectivos" sheetId="43" r:id="rId44"/>
    <sheet name="N4-DEE-29- Ind custos e outros" sheetId="104" r:id="rId45"/>
    <sheet name="N4-DEE-30-Obras" sheetId="124" r:id="rId46"/>
    <sheet name="N4-DEE-31 - SISE" sheetId="112" r:id="rId47"/>
    <sheet name="N4-DV-32 - AIE" sheetId="123"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s>
  <definedNames>
    <definedName name="\a" localSheetId="36">#REF!</definedName>
    <definedName name="\a" localSheetId="45">#REF!</definedName>
    <definedName name="\a" localSheetId="33">#REF!</definedName>
    <definedName name="\a" localSheetId="34">#REF!</definedName>
    <definedName name="\a" localSheetId="41">#REF!</definedName>
    <definedName name="\a" localSheetId="47">#REF!</definedName>
    <definedName name="\a">#REF!</definedName>
    <definedName name="\g" localSheetId="36">#REF!</definedName>
    <definedName name="\g" localSheetId="33">#REF!</definedName>
    <definedName name="\g" localSheetId="34">#REF!</definedName>
    <definedName name="\g" localSheetId="41">#REF!</definedName>
    <definedName name="\g" localSheetId="47">#REF!</definedName>
    <definedName name="\g">#REF!</definedName>
    <definedName name="\p" localSheetId="36">#REF!</definedName>
    <definedName name="\p" localSheetId="33">#REF!</definedName>
    <definedName name="\p" localSheetId="34">#REF!</definedName>
    <definedName name="\p" localSheetId="41">#REF!</definedName>
    <definedName name="\p" localSheetId="47">#REF!</definedName>
    <definedName name="\p">#REF!</definedName>
    <definedName name="___________________________________________________________________DAT1" localSheetId="36">'[1]Todas OT e o valor'!#REF!</definedName>
    <definedName name="___________________________________________________________________DAT1" localSheetId="33">'[1]Todas OT e o valor'!#REF!</definedName>
    <definedName name="___________________________________________________________________DAT1" localSheetId="34">'[1]Todas OT e o valor'!#REF!</definedName>
    <definedName name="___________________________________________________________________DAT1" localSheetId="41">'[1]Todas OT e o valor'!#REF!</definedName>
    <definedName name="___________________________________________________________________DAT1" localSheetId="47">'[1]Todas OT e o valor'!#REF!</definedName>
    <definedName name="___________________________________________________________________DAT1">'[1]Todas OT e o valor'!#REF!</definedName>
    <definedName name="__________________________________________________________________DAT1" localSheetId="36">'[1]Todas OT e o valor'!#REF!</definedName>
    <definedName name="__________________________________________________________________DAT1" localSheetId="33">'[1]Todas OT e o valor'!#REF!</definedName>
    <definedName name="__________________________________________________________________DAT1" localSheetId="34">'[1]Todas OT e o valor'!#REF!</definedName>
    <definedName name="__________________________________________________________________DAT1" localSheetId="41">'[1]Todas OT e o valor'!#REF!</definedName>
    <definedName name="__________________________________________________________________DAT1" localSheetId="47">'[1]Todas OT e o valor'!#REF!</definedName>
    <definedName name="__________________________________________________________________DAT1">'[1]Todas OT e o valor'!#REF!</definedName>
    <definedName name="_________________________________________________________________DAT1" localSheetId="36">'[1]Todas OT e o valor'!#REF!</definedName>
    <definedName name="_________________________________________________________________DAT1" localSheetId="33">'[1]Todas OT e o valor'!#REF!</definedName>
    <definedName name="_________________________________________________________________DAT1" localSheetId="34">'[1]Todas OT e o valor'!#REF!</definedName>
    <definedName name="_________________________________________________________________DAT1" localSheetId="41">'[1]Todas OT e o valor'!#REF!</definedName>
    <definedName name="_________________________________________________________________DAT1" localSheetId="47">'[1]Todas OT e o valor'!#REF!</definedName>
    <definedName name="_________________________________________________________________DAT1">'[1]Todas OT e o valor'!#REF!</definedName>
    <definedName name="________________________________________________________________DAT1" localSheetId="36">'[1]Todas OT e o valor'!#REF!</definedName>
    <definedName name="________________________________________________________________DAT1" localSheetId="33">'[1]Todas OT e o valor'!#REF!</definedName>
    <definedName name="________________________________________________________________DAT1" localSheetId="34">'[1]Todas OT e o valor'!#REF!</definedName>
    <definedName name="________________________________________________________________DAT1" localSheetId="41">'[1]Todas OT e o valor'!#REF!</definedName>
    <definedName name="________________________________________________________________DAT1" localSheetId="47">'[1]Todas OT e o valor'!#REF!</definedName>
    <definedName name="________________________________________________________________DAT1">'[1]Todas OT e o valor'!#REF!</definedName>
    <definedName name="_______________________________________________________________DAT1" localSheetId="36">'[1]Todas OT e o valor'!#REF!</definedName>
    <definedName name="_______________________________________________________________DAT1" localSheetId="33">'[1]Todas OT e o valor'!#REF!</definedName>
    <definedName name="_______________________________________________________________DAT1" localSheetId="34">'[1]Todas OT e o valor'!#REF!</definedName>
    <definedName name="_______________________________________________________________DAT1" localSheetId="41">'[1]Todas OT e o valor'!#REF!</definedName>
    <definedName name="_______________________________________________________________DAT1" localSheetId="47">'[1]Todas OT e o valor'!#REF!</definedName>
    <definedName name="_______________________________________________________________DAT1">'[1]Todas OT e o valor'!#REF!</definedName>
    <definedName name="______________________________________________________________DAT1" localSheetId="36">'[1]Todas OT e o valor'!#REF!</definedName>
    <definedName name="______________________________________________________________DAT1" localSheetId="33">'[1]Todas OT e o valor'!#REF!</definedName>
    <definedName name="______________________________________________________________DAT1" localSheetId="34">'[1]Todas OT e o valor'!#REF!</definedName>
    <definedName name="______________________________________________________________DAT1" localSheetId="41">'[1]Todas OT e o valor'!#REF!</definedName>
    <definedName name="______________________________________________________________DAT1" localSheetId="47">'[1]Todas OT e o valor'!#REF!</definedName>
    <definedName name="______________________________________________________________DAT1">'[1]Todas OT e o valor'!#REF!</definedName>
    <definedName name="_____________________________________________________________DAT1" localSheetId="36">'[1]Todas OT e o valor'!#REF!</definedName>
    <definedName name="_____________________________________________________________DAT1" localSheetId="33">'[1]Todas OT e o valor'!#REF!</definedName>
    <definedName name="_____________________________________________________________DAT1" localSheetId="34">'[1]Todas OT e o valor'!#REF!</definedName>
    <definedName name="_____________________________________________________________DAT1" localSheetId="41">'[1]Todas OT e o valor'!#REF!</definedName>
    <definedName name="_____________________________________________________________DAT1" localSheetId="47">'[1]Todas OT e o valor'!#REF!</definedName>
    <definedName name="_____________________________________________________________DAT1">'[1]Todas OT e o valor'!#REF!</definedName>
    <definedName name="____________________________________________________________DAT1" localSheetId="36">'[1]Todas OT e o valor'!#REF!</definedName>
    <definedName name="____________________________________________________________DAT1" localSheetId="33">'[1]Todas OT e o valor'!#REF!</definedName>
    <definedName name="____________________________________________________________DAT1" localSheetId="34">'[1]Todas OT e o valor'!#REF!</definedName>
    <definedName name="____________________________________________________________DAT1" localSheetId="41">'[1]Todas OT e o valor'!#REF!</definedName>
    <definedName name="____________________________________________________________DAT1" localSheetId="47">'[1]Todas OT e o valor'!#REF!</definedName>
    <definedName name="____________________________________________________________DAT1">'[1]Todas OT e o valor'!#REF!</definedName>
    <definedName name="___________________________________________________________DAT1" localSheetId="36">'[1]Todas OT e o valor'!#REF!</definedName>
    <definedName name="___________________________________________________________DAT1" localSheetId="33">'[1]Todas OT e o valor'!#REF!</definedName>
    <definedName name="___________________________________________________________DAT1" localSheetId="34">'[1]Todas OT e o valor'!#REF!</definedName>
    <definedName name="___________________________________________________________DAT1" localSheetId="41">'[1]Todas OT e o valor'!#REF!</definedName>
    <definedName name="___________________________________________________________DAT1" localSheetId="47">'[1]Todas OT e o valor'!#REF!</definedName>
    <definedName name="___________________________________________________________DAT1">'[1]Todas OT e o valor'!#REF!</definedName>
    <definedName name="__________________________________________________________DAT1" localSheetId="36">'[1]Todas OT e o valor'!#REF!</definedName>
    <definedName name="__________________________________________________________DAT1" localSheetId="33">'[1]Todas OT e o valor'!#REF!</definedName>
    <definedName name="__________________________________________________________DAT1" localSheetId="34">'[1]Todas OT e o valor'!#REF!</definedName>
    <definedName name="__________________________________________________________DAT1" localSheetId="41">'[1]Todas OT e o valor'!#REF!</definedName>
    <definedName name="__________________________________________________________DAT1" localSheetId="47">'[1]Todas OT e o valor'!#REF!</definedName>
    <definedName name="__________________________________________________________DAT1">'[1]Todas OT e o valor'!#REF!</definedName>
    <definedName name="_________________________________________________________DAT1" localSheetId="36">'[1]Todas OT e o valor'!#REF!</definedName>
    <definedName name="_________________________________________________________DAT1" localSheetId="33">'[1]Todas OT e o valor'!#REF!</definedName>
    <definedName name="_________________________________________________________DAT1" localSheetId="34">'[1]Todas OT e o valor'!#REF!</definedName>
    <definedName name="_________________________________________________________DAT1" localSheetId="41">'[1]Todas OT e o valor'!#REF!</definedName>
    <definedName name="_________________________________________________________DAT1" localSheetId="47">'[1]Todas OT e o valor'!#REF!</definedName>
    <definedName name="_________________________________________________________DAT1">'[1]Todas OT e o valor'!#REF!</definedName>
    <definedName name="________________________________________________________DAT1" localSheetId="36">'[1]Todas OT e o valor'!#REF!</definedName>
    <definedName name="________________________________________________________DAT1" localSheetId="33">'[1]Todas OT e o valor'!#REF!</definedName>
    <definedName name="________________________________________________________DAT1" localSheetId="34">'[1]Todas OT e o valor'!#REF!</definedName>
    <definedName name="________________________________________________________DAT1" localSheetId="41">'[1]Todas OT e o valor'!#REF!</definedName>
    <definedName name="________________________________________________________DAT1" localSheetId="47">'[1]Todas OT e o valor'!#REF!</definedName>
    <definedName name="________________________________________________________DAT1">'[1]Todas OT e o valor'!#REF!</definedName>
    <definedName name="_______________________________________________________DAT1" localSheetId="36">'[1]Todas OT e o valor'!#REF!</definedName>
    <definedName name="_______________________________________________________DAT1" localSheetId="33">'[1]Todas OT e o valor'!#REF!</definedName>
    <definedName name="_______________________________________________________DAT1" localSheetId="34">'[1]Todas OT e o valor'!#REF!</definedName>
    <definedName name="_______________________________________________________DAT1" localSheetId="41">'[1]Todas OT e o valor'!#REF!</definedName>
    <definedName name="_______________________________________________________DAT1" localSheetId="47">'[1]Todas OT e o valor'!#REF!</definedName>
    <definedName name="_______________________________________________________DAT1">'[1]Todas OT e o valor'!#REF!</definedName>
    <definedName name="______________________________________________________DAT1" localSheetId="36">'[1]Todas OT e o valor'!#REF!</definedName>
    <definedName name="______________________________________________________DAT1" localSheetId="33">'[1]Todas OT e o valor'!#REF!</definedName>
    <definedName name="______________________________________________________DAT1" localSheetId="34">'[1]Todas OT e o valor'!#REF!</definedName>
    <definedName name="______________________________________________________DAT1" localSheetId="41">'[1]Todas OT e o valor'!#REF!</definedName>
    <definedName name="______________________________________________________DAT1" localSheetId="47">'[1]Todas OT e o valor'!#REF!</definedName>
    <definedName name="______________________________________________________DAT1">'[1]Todas OT e o valor'!#REF!</definedName>
    <definedName name="______________________________________________________DAT32" localSheetId="36">'[2]OT´s Não Liquidadas 2006'!#REF!</definedName>
    <definedName name="______________________________________________________DAT32" localSheetId="33">'[2]OT´s Não Liquidadas 2006'!#REF!</definedName>
    <definedName name="______________________________________________________DAT32" localSheetId="34">'[2]OT´s Não Liquidadas 2006'!#REF!</definedName>
    <definedName name="______________________________________________________DAT32" localSheetId="41">'[2]OT´s Não Liquidadas 2006'!#REF!</definedName>
    <definedName name="______________________________________________________DAT32" localSheetId="47">'[2]OT´s Não Liquidadas 2006'!#REF!</definedName>
    <definedName name="______________________________________________________DAT32">'[2]OT´s Não Liquidadas 2006'!#REF!</definedName>
    <definedName name="______________________________________________________DAT33" localSheetId="36">'[2]OT´s Não Liquidadas 2006'!#REF!</definedName>
    <definedName name="______________________________________________________DAT33" localSheetId="33">'[2]OT´s Não Liquidadas 2006'!#REF!</definedName>
    <definedName name="______________________________________________________DAT33" localSheetId="34">'[2]OT´s Não Liquidadas 2006'!#REF!</definedName>
    <definedName name="______________________________________________________DAT33" localSheetId="41">'[2]OT´s Não Liquidadas 2006'!#REF!</definedName>
    <definedName name="______________________________________________________DAT33" localSheetId="47">'[2]OT´s Não Liquidadas 2006'!#REF!</definedName>
    <definedName name="______________________________________________________DAT33">'[2]OT´s Não Liquidadas 2006'!#REF!</definedName>
    <definedName name="______________________________________________________DAT34" localSheetId="36">'[2]OT´s Não Liquidadas 2006'!#REF!</definedName>
    <definedName name="______________________________________________________DAT34" localSheetId="33">'[2]OT´s Não Liquidadas 2006'!#REF!</definedName>
    <definedName name="______________________________________________________DAT34" localSheetId="34">'[2]OT´s Não Liquidadas 2006'!#REF!</definedName>
    <definedName name="______________________________________________________DAT34" localSheetId="41">'[2]OT´s Não Liquidadas 2006'!#REF!</definedName>
    <definedName name="______________________________________________________DAT34" localSheetId="47">'[2]OT´s Não Liquidadas 2006'!#REF!</definedName>
    <definedName name="______________________________________________________DAT34">'[2]OT´s Não Liquidadas 2006'!#REF!</definedName>
    <definedName name="______________________________________________________DAT35" localSheetId="36">'[2]OT´s Não Liquidadas 2006'!#REF!</definedName>
    <definedName name="______________________________________________________DAT35" localSheetId="33">'[2]OT´s Não Liquidadas 2006'!#REF!</definedName>
    <definedName name="______________________________________________________DAT35" localSheetId="34">'[2]OT´s Não Liquidadas 2006'!#REF!</definedName>
    <definedName name="______________________________________________________DAT35" localSheetId="41">'[2]OT´s Não Liquidadas 2006'!#REF!</definedName>
    <definedName name="______________________________________________________DAT35" localSheetId="47">'[2]OT´s Não Liquidadas 2006'!#REF!</definedName>
    <definedName name="______________________________________________________DAT35">'[2]OT´s Não Liquidadas 2006'!#REF!</definedName>
    <definedName name="______________________________________________________DAT36" localSheetId="36">'[2]OT´s Não Liquidadas 2006'!#REF!</definedName>
    <definedName name="______________________________________________________DAT36" localSheetId="33">'[2]OT´s Não Liquidadas 2006'!#REF!</definedName>
    <definedName name="______________________________________________________DAT36" localSheetId="34">'[2]OT´s Não Liquidadas 2006'!#REF!</definedName>
    <definedName name="______________________________________________________DAT36" localSheetId="41">'[2]OT´s Não Liquidadas 2006'!#REF!</definedName>
    <definedName name="______________________________________________________DAT36" localSheetId="47">'[2]OT´s Não Liquidadas 2006'!#REF!</definedName>
    <definedName name="______________________________________________________DAT36">'[2]OT´s Não Liquidadas 2006'!#REF!</definedName>
    <definedName name="_____________________________________________________DAT1" localSheetId="36">'[1]Todas OT e o valor'!#REF!</definedName>
    <definedName name="_____________________________________________________DAT1" localSheetId="33">'[1]Todas OT e o valor'!#REF!</definedName>
    <definedName name="_____________________________________________________DAT1" localSheetId="34">'[1]Todas OT e o valor'!#REF!</definedName>
    <definedName name="_____________________________________________________DAT1" localSheetId="41">'[1]Todas OT e o valor'!#REF!</definedName>
    <definedName name="_____________________________________________________DAT1" localSheetId="47">'[1]Todas OT e o valor'!#REF!</definedName>
    <definedName name="_____________________________________________________DAT1">'[1]Todas OT e o valor'!#REF!</definedName>
    <definedName name="_____________________________________________________DAT32" localSheetId="36">'[2]OT´s Não Liquidadas 2006'!#REF!</definedName>
    <definedName name="_____________________________________________________DAT32" localSheetId="33">'[2]OT´s Não Liquidadas 2006'!#REF!</definedName>
    <definedName name="_____________________________________________________DAT32" localSheetId="34">'[2]OT´s Não Liquidadas 2006'!#REF!</definedName>
    <definedName name="_____________________________________________________DAT32" localSheetId="41">'[2]OT´s Não Liquidadas 2006'!#REF!</definedName>
    <definedName name="_____________________________________________________DAT32" localSheetId="47">'[2]OT´s Não Liquidadas 2006'!#REF!</definedName>
    <definedName name="_____________________________________________________DAT32">'[2]OT´s Não Liquidadas 2006'!#REF!</definedName>
    <definedName name="_____________________________________________________DAT33" localSheetId="36">'[2]OT´s Não Liquidadas 2006'!#REF!</definedName>
    <definedName name="_____________________________________________________DAT33" localSheetId="33">'[2]OT´s Não Liquidadas 2006'!#REF!</definedName>
    <definedName name="_____________________________________________________DAT33" localSheetId="34">'[2]OT´s Não Liquidadas 2006'!#REF!</definedName>
    <definedName name="_____________________________________________________DAT33" localSheetId="41">'[2]OT´s Não Liquidadas 2006'!#REF!</definedName>
    <definedName name="_____________________________________________________DAT33" localSheetId="47">'[2]OT´s Não Liquidadas 2006'!#REF!</definedName>
    <definedName name="_____________________________________________________DAT33">'[2]OT´s Não Liquidadas 2006'!#REF!</definedName>
    <definedName name="_____________________________________________________DAT34" localSheetId="36">'[2]OT´s Não Liquidadas 2006'!#REF!</definedName>
    <definedName name="_____________________________________________________DAT34" localSheetId="33">'[2]OT´s Não Liquidadas 2006'!#REF!</definedName>
    <definedName name="_____________________________________________________DAT34" localSheetId="34">'[2]OT´s Não Liquidadas 2006'!#REF!</definedName>
    <definedName name="_____________________________________________________DAT34" localSheetId="41">'[2]OT´s Não Liquidadas 2006'!#REF!</definedName>
    <definedName name="_____________________________________________________DAT34" localSheetId="47">'[2]OT´s Não Liquidadas 2006'!#REF!</definedName>
    <definedName name="_____________________________________________________DAT34">'[2]OT´s Não Liquidadas 2006'!#REF!</definedName>
    <definedName name="_____________________________________________________DAT35" localSheetId="36">'[2]OT´s Não Liquidadas 2006'!#REF!</definedName>
    <definedName name="_____________________________________________________DAT35" localSheetId="33">'[2]OT´s Não Liquidadas 2006'!#REF!</definedName>
    <definedName name="_____________________________________________________DAT35" localSheetId="34">'[2]OT´s Não Liquidadas 2006'!#REF!</definedName>
    <definedName name="_____________________________________________________DAT35" localSheetId="41">'[2]OT´s Não Liquidadas 2006'!#REF!</definedName>
    <definedName name="_____________________________________________________DAT35" localSheetId="47">'[2]OT´s Não Liquidadas 2006'!#REF!</definedName>
    <definedName name="_____________________________________________________DAT35">'[2]OT´s Não Liquidadas 2006'!#REF!</definedName>
    <definedName name="_____________________________________________________DAT36" localSheetId="36">'[2]OT´s Não Liquidadas 2006'!#REF!</definedName>
    <definedName name="_____________________________________________________DAT36" localSheetId="33">'[2]OT´s Não Liquidadas 2006'!#REF!</definedName>
    <definedName name="_____________________________________________________DAT36" localSheetId="34">'[2]OT´s Não Liquidadas 2006'!#REF!</definedName>
    <definedName name="_____________________________________________________DAT36" localSheetId="41">'[2]OT´s Não Liquidadas 2006'!#REF!</definedName>
    <definedName name="_____________________________________________________DAT36" localSheetId="47">'[2]OT´s Não Liquidadas 2006'!#REF!</definedName>
    <definedName name="_____________________________________________________DAT36">'[2]OT´s Não Liquidadas 2006'!#REF!</definedName>
    <definedName name="____________________________________________________DAT1" localSheetId="36">[3]Zam!#REF!</definedName>
    <definedName name="____________________________________________________DAT1" localSheetId="33">[3]Zam!#REF!</definedName>
    <definedName name="____________________________________________________DAT1" localSheetId="34">[3]Zam!#REF!</definedName>
    <definedName name="____________________________________________________DAT1" localSheetId="41">[3]Zam!#REF!</definedName>
    <definedName name="____________________________________________________DAT1" localSheetId="47">[3]Zam!#REF!</definedName>
    <definedName name="____________________________________________________DAT1">[3]Zam!#REF!</definedName>
    <definedName name="____________________________________________________DAT16" localSheetId="36">[3]Zam!#REF!</definedName>
    <definedName name="____________________________________________________DAT16" localSheetId="33">[3]Zam!#REF!</definedName>
    <definedName name="____________________________________________________DAT16" localSheetId="34">[3]Zam!#REF!</definedName>
    <definedName name="____________________________________________________DAT16" localSheetId="41">[3]Zam!#REF!</definedName>
    <definedName name="____________________________________________________DAT16" localSheetId="47">[3]Zam!#REF!</definedName>
    <definedName name="____________________________________________________DAT16">[3]Zam!#REF!</definedName>
    <definedName name="____________________________________________________DAT17" localSheetId="36">[3]Zam!#REF!</definedName>
    <definedName name="____________________________________________________DAT17" localSheetId="33">[3]Zam!#REF!</definedName>
    <definedName name="____________________________________________________DAT17" localSheetId="34">[3]Zam!#REF!</definedName>
    <definedName name="____________________________________________________DAT17" localSheetId="41">[3]Zam!#REF!</definedName>
    <definedName name="____________________________________________________DAT17" localSheetId="47">[3]Zam!#REF!</definedName>
    <definedName name="____________________________________________________DAT17">[3]Zam!#REF!</definedName>
    <definedName name="____________________________________________________DAT18" localSheetId="36">[3]Zam!#REF!</definedName>
    <definedName name="____________________________________________________DAT18" localSheetId="33">[3]Zam!#REF!</definedName>
    <definedName name="____________________________________________________DAT18" localSheetId="34">[3]Zam!#REF!</definedName>
    <definedName name="____________________________________________________DAT18" localSheetId="41">[3]Zam!#REF!</definedName>
    <definedName name="____________________________________________________DAT18" localSheetId="47">[3]Zam!#REF!</definedName>
    <definedName name="____________________________________________________DAT18">[3]Zam!#REF!</definedName>
    <definedName name="____________________________________________________DAT19" localSheetId="36">[3]Zam!#REF!</definedName>
    <definedName name="____________________________________________________DAT19" localSheetId="33">[3]Zam!#REF!</definedName>
    <definedName name="____________________________________________________DAT19" localSheetId="34">[3]Zam!#REF!</definedName>
    <definedName name="____________________________________________________DAT19" localSheetId="41">[3]Zam!#REF!</definedName>
    <definedName name="____________________________________________________DAT19" localSheetId="47">[3]Zam!#REF!</definedName>
    <definedName name="____________________________________________________DAT19">[3]Zam!#REF!</definedName>
    <definedName name="____________________________________________________DAT2" localSheetId="36">[3]Zam!#REF!</definedName>
    <definedName name="____________________________________________________DAT2" localSheetId="33">[3]Zam!#REF!</definedName>
    <definedName name="____________________________________________________DAT2" localSheetId="34">[3]Zam!#REF!</definedName>
    <definedName name="____________________________________________________DAT2" localSheetId="41">[3]Zam!#REF!</definedName>
    <definedName name="____________________________________________________DAT2" localSheetId="47">[3]Zam!#REF!</definedName>
    <definedName name="____________________________________________________DAT2">[3]Zam!#REF!</definedName>
    <definedName name="____________________________________________________DAT20" localSheetId="36">[3]Zam!#REF!</definedName>
    <definedName name="____________________________________________________DAT20" localSheetId="33">[3]Zam!#REF!</definedName>
    <definedName name="____________________________________________________DAT20" localSheetId="34">[3]Zam!#REF!</definedName>
    <definedName name="____________________________________________________DAT20" localSheetId="41">[3]Zam!#REF!</definedName>
    <definedName name="____________________________________________________DAT20" localSheetId="47">[3]Zam!#REF!</definedName>
    <definedName name="____________________________________________________DAT20">[3]Zam!#REF!</definedName>
    <definedName name="____________________________________________________DAT21" localSheetId="36">[3]Zam!#REF!</definedName>
    <definedName name="____________________________________________________DAT21" localSheetId="33">[3]Zam!#REF!</definedName>
    <definedName name="____________________________________________________DAT21" localSheetId="34">[3]Zam!#REF!</definedName>
    <definedName name="____________________________________________________DAT21" localSheetId="41">[3]Zam!#REF!</definedName>
    <definedName name="____________________________________________________DAT21" localSheetId="47">[3]Zam!#REF!</definedName>
    <definedName name="____________________________________________________DAT21">[3]Zam!#REF!</definedName>
    <definedName name="____________________________________________________DAT22" localSheetId="36">[3]Zam!#REF!</definedName>
    <definedName name="____________________________________________________DAT22" localSheetId="33">[3]Zam!#REF!</definedName>
    <definedName name="____________________________________________________DAT22" localSheetId="34">[3]Zam!#REF!</definedName>
    <definedName name="____________________________________________________DAT22" localSheetId="41">[3]Zam!#REF!</definedName>
    <definedName name="____________________________________________________DAT22" localSheetId="47">[3]Zam!#REF!</definedName>
    <definedName name="____________________________________________________DAT22">[3]Zam!#REF!</definedName>
    <definedName name="____________________________________________________DAT23" localSheetId="36">[3]Zam!#REF!</definedName>
    <definedName name="____________________________________________________DAT23" localSheetId="33">[3]Zam!#REF!</definedName>
    <definedName name="____________________________________________________DAT23" localSheetId="34">[3]Zam!#REF!</definedName>
    <definedName name="____________________________________________________DAT23" localSheetId="41">[3]Zam!#REF!</definedName>
    <definedName name="____________________________________________________DAT23" localSheetId="47">[3]Zam!#REF!</definedName>
    <definedName name="____________________________________________________DAT23">[3]Zam!#REF!</definedName>
    <definedName name="____________________________________________________DAT32" localSheetId="36">'[2]OT´s Não Liquidadas 2006'!#REF!</definedName>
    <definedName name="____________________________________________________DAT32" localSheetId="33">'[2]OT´s Não Liquidadas 2006'!#REF!</definedName>
    <definedName name="____________________________________________________DAT32" localSheetId="34">'[2]OT´s Não Liquidadas 2006'!#REF!</definedName>
    <definedName name="____________________________________________________DAT32" localSheetId="41">'[2]OT´s Não Liquidadas 2006'!#REF!</definedName>
    <definedName name="____________________________________________________DAT32" localSheetId="47">'[2]OT´s Não Liquidadas 2006'!#REF!</definedName>
    <definedName name="____________________________________________________DAT32">'[2]OT´s Não Liquidadas 2006'!#REF!</definedName>
    <definedName name="____________________________________________________DAT33" localSheetId="36">'[2]OT´s Não Liquidadas 2006'!#REF!</definedName>
    <definedName name="____________________________________________________DAT33" localSheetId="33">'[2]OT´s Não Liquidadas 2006'!#REF!</definedName>
    <definedName name="____________________________________________________DAT33" localSheetId="34">'[2]OT´s Não Liquidadas 2006'!#REF!</definedName>
    <definedName name="____________________________________________________DAT33" localSheetId="41">'[2]OT´s Não Liquidadas 2006'!#REF!</definedName>
    <definedName name="____________________________________________________DAT33" localSheetId="47">'[2]OT´s Não Liquidadas 2006'!#REF!</definedName>
    <definedName name="____________________________________________________DAT33">'[2]OT´s Não Liquidadas 2006'!#REF!</definedName>
    <definedName name="____________________________________________________DAT34" localSheetId="36">'[2]OT´s Não Liquidadas 2006'!#REF!</definedName>
    <definedName name="____________________________________________________DAT34" localSheetId="33">'[2]OT´s Não Liquidadas 2006'!#REF!</definedName>
    <definedName name="____________________________________________________DAT34" localSheetId="34">'[2]OT´s Não Liquidadas 2006'!#REF!</definedName>
    <definedName name="____________________________________________________DAT34" localSheetId="41">'[2]OT´s Não Liquidadas 2006'!#REF!</definedName>
    <definedName name="____________________________________________________DAT34" localSheetId="47">'[2]OT´s Não Liquidadas 2006'!#REF!</definedName>
    <definedName name="____________________________________________________DAT34">'[2]OT´s Não Liquidadas 2006'!#REF!</definedName>
    <definedName name="____________________________________________________DAT35" localSheetId="36">'[2]OT´s Não Liquidadas 2006'!#REF!</definedName>
    <definedName name="____________________________________________________DAT35" localSheetId="33">'[2]OT´s Não Liquidadas 2006'!#REF!</definedName>
    <definedName name="____________________________________________________DAT35" localSheetId="34">'[2]OT´s Não Liquidadas 2006'!#REF!</definedName>
    <definedName name="____________________________________________________DAT35" localSheetId="41">'[2]OT´s Não Liquidadas 2006'!#REF!</definedName>
    <definedName name="____________________________________________________DAT35" localSheetId="47">'[2]OT´s Não Liquidadas 2006'!#REF!</definedName>
    <definedName name="____________________________________________________DAT35">'[2]OT´s Não Liquidadas 2006'!#REF!</definedName>
    <definedName name="____________________________________________________DAT36" localSheetId="36">'[2]OT´s Não Liquidadas 2006'!#REF!</definedName>
    <definedName name="____________________________________________________DAT36" localSheetId="33">'[2]OT´s Não Liquidadas 2006'!#REF!</definedName>
    <definedName name="____________________________________________________DAT36" localSheetId="34">'[2]OT´s Não Liquidadas 2006'!#REF!</definedName>
    <definedName name="____________________________________________________DAT36" localSheetId="41">'[2]OT´s Não Liquidadas 2006'!#REF!</definedName>
    <definedName name="____________________________________________________DAT36" localSheetId="47">'[2]OT´s Não Liquidadas 2006'!#REF!</definedName>
    <definedName name="____________________________________________________DAT36">'[2]OT´s Não Liquidadas 2006'!#REF!</definedName>
    <definedName name="___________________________________________________DAT1" localSheetId="36">'[1]Todas OT e o valor'!#REF!</definedName>
    <definedName name="___________________________________________________DAT1" localSheetId="33">'[1]Todas OT e o valor'!#REF!</definedName>
    <definedName name="___________________________________________________DAT1" localSheetId="34">'[1]Todas OT e o valor'!#REF!</definedName>
    <definedName name="___________________________________________________DAT1" localSheetId="41">'[1]Todas OT e o valor'!#REF!</definedName>
    <definedName name="___________________________________________________DAT1" localSheetId="47">'[1]Todas OT e o valor'!#REF!</definedName>
    <definedName name="___________________________________________________DAT1">'[1]Todas OT e o valor'!#REF!</definedName>
    <definedName name="___________________________________________________DAT32" localSheetId="36">'[2]OT´s Não Liquidadas 2006'!#REF!</definedName>
    <definedName name="___________________________________________________DAT32" localSheetId="33">'[2]OT´s Não Liquidadas 2006'!#REF!</definedName>
    <definedName name="___________________________________________________DAT32" localSheetId="34">'[2]OT´s Não Liquidadas 2006'!#REF!</definedName>
    <definedName name="___________________________________________________DAT32" localSheetId="41">'[2]OT´s Não Liquidadas 2006'!#REF!</definedName>
    <definedName name="___________________________________________________DAT32" localSheetId="47">'[2]OT´s Não Liquidadas 2006'!#REF!</definedName>
    <definedName name="___________________________________________________DAT32">'[2]OT´s Não Liquidadas 2006'!#REF!</definedName>
    <definedName name="___________________________________________________DAT33" localSheetId="36">'[2]OT´s Não Liquidadas 2006'!#REF!</definedName>
    <definedName name="___________________________________________________DAT33" localSheetId="33">'[2]OT´s Não Liquidadas 2006'!#REF!</definedName>
    <definedName name="___________________________________________________DAT33" localSheetId="34">'[2]OT´s Não Liquidadas 2006'!#REF!</definedName>
    <definedName name="___________________________________________________DAT33" localSheetId="41">'[2]OT´s Não Liquidadas 2006'!#REF!</definedName>
    <definedName name="___________________________________________________DAT33" localSheetId="47">'[2]OT´s Não Liquidadas 2006'!#REF!</definedName>
    <definedName name="___________________________________________________DAT33">'[2]OT´s Não Liquidadas 2006'!#REF!</definedName>
    <definedName name="___________________________________________________DAT34" localSheetId="36">'[2]OT´s Não Liquidadas 2006'!#REF!</definedName>
    <definedName name="___________________________________________________DAT34" localSheetId="33">'[2]OT´s Não Liquidadas 2006'!#REF!</definedName>
    <definedName name="___________________________________________________DAT34" localSheetId="34">'[2]OT´s Não Liquidadas 2006'!#REF!</definedName>
    <definedName name="___________________________________________________DAT34" localSheetId="41">'[2]OT´s Não Liquidadas 2006'!#REF!</definedName>
    <definedName name="___________________________________________________DAT34" localSheetId="47">'[2]OT´s Não Liquidadas 2006'!#REF!</definedName>
    <definedName name="___________________________________________________DAT34">'[2]OT´s Não Liquidadas 2006'!#REF!</definedName>
    <definedName name="___________________________________________________DAT35" localSheetId="36">'[2]OT´s Não Liquidadas 2006'!#REF!</definedName>
    <definedName name="___________________________________________________DAT35" localSheetId="33">'[2]OT´s Não Liquidadas 2006'!#REF!</definedName>
    <definedName name="___________________________________________________DAT35" localSheetId="34">'[2]OT´s Não Liquidadas 2006'!#REF!</definedName>
    <definedName name="___________________________________________________DAT35" localSheetId="41">'[2]OT´s Não Liquidadas 2006'!#REF!</definedName>
    <definedName name="___________________________________________________DAT35" localSheetId="47">'[2]OT´s Não Liquidadas 2006'!#REF!</definedName>
    <definedName name="___________________________________________________DAT35">'[2]OT´s Não Liquidadas 2006'!#REF!</definedName>
    <definedName name="___________________________________________________DAT36" localSheetId="36">'[2]OT´s Não Liquidadas 2006'!#REF!</definedName>
    <definedName name="___________________________________________________DAT36" localSheetId="33">'[2]OT´s Não Liquidadas 2006'!#REF!</definedName>
    <definedName name="___________________________________________________DAT36" localSheetId="34">'[2]OT´s Não Liquidadas 2006'!#REF!</definedName>
    <definedName name="___________________________________________________DAT36" localSheetId="41">'[2]OT´s Não Liquidadas 2006'!#REF!</definedName>
    <definedName name="___________________________________________________DAT36" localSheetId="47">'[2]OT´s Não Liquidadas 2006'!#REF!</definedName>
    <definedName name="___________________________________________________DAT36">'[2]OT´s Não Liquidadas 2006'!#REF!</definedName>
    <definedName name="__________________________________________________DAT1" localSheetId="36">[3]Zam!#REF!</definedName>
    <definedName name="__________________________________________________DAT1" localSheetId="33">[3]Zam!#REF!</definedName>
    <definedName name="__________________________________________________DAT1" localSheetId="34">[3]Zam!#REF!</definedName>
    <definedName name="__________________________________________________DAT1" localSheetId="41">[3]Zam!#REF!</definedName>
    <definedName name="__________________________________________________DAT1" localSheetId="47">[3]Zam!#REF!</definedName>
    <definedName name="__________________________________________________DAT1">[3]Zam!#REF!</definedName>
    <definedName name="__________________________________________________DAT16" localSheetId="36">[3]Zam!#REF!</definedName>
    <definedName name="__________________________________________________DAT16" localSheetId="33">[3]Zam!#REF!</definedName>
    <definedName name="__________________________________________________DAT16" localSheetId="34">[3]Zam!#REF!</definedName>
    <definedName name="__________________________________________________DAT16" localSheetId="41">[3]Zam!#REF!</definedName>
    <definedName name="__________________________________________________DAT16" localSheetId="47">[3]Zam!#REF!</definedName>
    <definedName name="__________________________________________________DAT16">[3]Zam!#REF!</definedName>
    <definedName name="__________________________________________________DAT17" localSheetId="36">[3]Zam!#REF!</definedName>
    <definedName name="__________________________________________________DAT17" localSheetId="33">[3]Zam!#REF!</definedName>
    <definedName name="__________________________________________________DAT17" localSheetId="34">[3]Zam!#REF!</definedName>
    <definedName name="__________________________________________________DAT17" localSheetId="41">[3]Zam!#REF!</definedName>
    <definedName name="__________________________________________________DAT17" localSheetId="47">[3]Zam!#REF!</definedName>
    <definedName name="__________________________________________________DAT17">[3]Zam!#REF!</definedName>
    <definedName name="__________________________________________________DAT18" localSheetId="36">[3]Zam!#REF!</definedName>
    <definedName name="__________________________________________________DAT18" localSheetId="33">[3]Zam!#REF!</definedName>
    <definedName name="__________________________________________________DAT18" localSheetId="34">[3]Zam!#REF!</definedName>
    <definedName name="__________________________________________________DAT18" localSheetId="41">[3]Zam!#REF!</definedName>
    <definedName name="__________________________________________________DAT18" localSheetId="47">[3]Zam!#REF!</definedName>
    <definedName name="__________________________________________________DAT18">[3]Zam!#REF!</definedName>
    <definedName name="__________________________________________________DAT19" localSheetId="36">[3]Zam!#REF!</definedName>
    <definedName name="__________________________________________________DAT19" localSheetId="33">[3]Zam!#REF!</definedName>
    <definedName name="__________________________________________________DAT19" localSheetId="34">[3]Zam!#REF!</definedName>
    <definedName name="__________________________________________________DAT19" localSheetId="41">[3]Zam!#REF!</definedName>
    <definedName name="__________________________________________________DAT19" localSheetId="47">[3]Zam!#REF!</definedName>
    <definedName name="__________________________________________________DAT19">[3]Zam!#REF!</definedName>
    <definedName name="__________________________________________________DAT2" localSheetId="36">[3]Zam!#REF!</definedName>
    <definedName name="__________________________________________________DAT2" localSheetId="33">[3]Zam!#REF!</definedName>
    <definedName name="__________________________________________________DAT2" localSheetId="34">[3]Zam!#REF!</definedName>
    <definedName name="__________________________________________________DAT2" localSheetId="41">[3]Zam!#REF!</definedName>
    <definedName name="__________________________________________________DAT2" localSheetId="47">[3]Zam!#REF!</definedName>
    <definedName name="__________________________________________________DAT2">[3]Zam!#REF!</definedName>
    <definedName name="__________________________________________________DAT20" localSheetId="36">[3]Zam!#REF!</definedName>
    <definedName name="__________________________________________________DAT20" localSheetId="33">[3]Zam!#REF!</definedName>
    <definedName name="__________________________________________________DAT20" localSheetId="34">[3]Zam!#REF!</definedName>
    <definedName name="__________________________________________________DAT20" localSheetId="41">[3]Zam!#REF!</definedName>
    <definedName name="__________________________________________________DAT20" localSheetId="47">[3]Zam!#REF!</definedName>
    <definedName name="__________________________________________________DAT20">[3]Zam!#REF!</definedName>
    <definedName name="__________________________________________________DAT21" localSheetId="36">[3]Zam!#REF!</definedName>
    <definedName name="__________________________________________________DAT21" localSheetId="33">[3]Zam!#REF!</definedName>
    <definedName name="__________________________________________________DAT21" localSheetId="34">[3]Zam!#REF!</definedName>
    <definedName name="__________________________________________________DAT21" localSheetId="41">[3]Zam!#REF!</definedName>
    <definedName name="__________________________________________________DAT21" localSheetId="47">[3]Zam!#REF!</definedName>
    <definedName name="__________________________________________________DAT21">[3]Zam!#REF!</definedName>
    <definedName name="__________________________________________________DAT22" localSheetId="36">[3]Zam!#REF!</definedName>
    <definedName name="__________________________________________________DAT22" localSheetId="33">[3]Zam!#REF!</definedName>
    <definedName name="__________________________________________________DAT22" localSheetId="34">[3]Zam!#REF!</definedName>
    <definedName name="__________________________________________________DAT22" localSheetId="41">[3]Zam!#REF!</definedName>
    <definedName name="__________________________________________________DAT22" localSheetId="47">[3]Zam!#REF!</definedName>
    <definedName name="__________________________________________________DAT22">[3]Zam!#REF!</definedName>
    <definedName name="__________________________________________________DAT23" localSheetId="36">[3]Zam!#REF!</definedName>
    <definedName name="__________________________________________________DAT23" localSheetId="33">[3]Zam!#REF!</definedName>
    <definedName name="__________________________________________________DAT23" localSheetId="34">[3]Zam!#REF!</definedName>
    <definedName name="__________________________________________________DAT23" localSheetId="41">[3]Zam!#REF!</definedName>
    <definedName name="__________________________________________________DAT23" localSheetId="47">[3]Zam!#REF!</definedName>
    <definedName name="__________________________________________________DAT23">[3]Zam!#REF!</definedName>
    <definedName name="__________________________________________________DAT32" localSheetId="36">'[2]OT´s Não Liquidadas 2006'!#REF!</definedName>
    <definedName name="__________________________________________________DAT32" localSheetId="33">'[2]OT´s Não Liquidadas 2006'!#REF!</definedName>
    <definedName name="__________________________________________________DAT32" localSheetId="34">'[2]OT´s Não Liquidadas 2006'!#REF!</definedName>
    <definedName name="__________________________________________________DAT32" localSheetId="41">'[2]OT´s Não Liquidadas 2006'!#REF!</definedName>
    <definedName name="__________________________________________________DAT32" localSheetId="47">'[2]OT´s Não Liquidadas 2006'!#REF!</definedName>
    <definedName name="__________________________________________________DAT32">'[2]OT´s Não Liquidadas 2006'!#REF!</definedName>
    <definedName name="__________________________________________________DAT33" localSheetId="36">'[2]OT´s Não Liquidadas 2006'!#REF!</definedName>
    <definedName name="__________________________________________________DAT33" localSheetId="33">'[2]OT´s Não Liquidadas 2006'!#REF!</definedName>
    <definedName name="__________________________________________________DAT33" localSheetId="34">'[2]OT´s Não Liquidadas 2006'!#REF!</definedName>
    <definedName name="__________________________________________________DAT33" localSheetId="41">'[2]OT´s Não Liquidadas 2006'!#REF!</definedName>
    <definedName name="__________________________________________________DAT33" localSheetId="47">'[2]OT´s Não Liquidadas 2006'!#REF!</definedName>
    <definedName name="__________________________________________________DAT33">'[2]OT´s Não Liquidadas 2006'!#REF!</definedName>
    <definedName name="__________________________________________________DAT34" localSheetId="36">'[2]OT´s Não Liquidadas 2006'!#REF!</definedName>
    <definedName name="__________________________________________________DAT34" localSheetId="33">'[2]OT´s Não Liquidadas 2006'!#REF!</definedName>
    <definedName name="__________________________________________________DAT34" localSheetId="34">'[2]OT´s Não Liquidadas 2006'!#REF!</definedName>
    <definedName name="__________________________________________________DAT34" localSheetId="41">'[2]OT´s Não Liquidadas 2006'!#REF!</definedName>
    <definedName name="__________________________________________________DAT34" localSheetId="47">'[2]OT´s Não Liquidadas 2006'!#REF!</definedName>
    <definedName name="__________________________________________________DAT34">'[2]OT´s Não Liquidadas 2006'!#REF!</definedName>
    <definedName name="__________________________________________________DAT35" localSheetId="36">'[2]OT´s Não Liquidadas 2006'!#REF!</definedName>
    <definedName name="__________________________________________________DAT35" localSheetId="33">'[2]OT´s Não Liquidadas 2006'!#REF!</definedName>
    <definedName name="__________________________________________________DAT35" localSheetId="34">'[2]OT´s Não Liquidadas 2006'!#REF!</definedName>
    <definedName name="__________________________________________________DAT35" localSheetId="41">'[2]OT´s Não Liquidadas 2006'!#REF!</definedName>
    <definedName name="__________________________________________________DAT35" localSheetId="47">'[2]OT´s Não Liquidadas 2006'!#REF!</definedName>
    <definedName name="__________________________________________________DAT35">'[2]OT´s Não Liquidadas 2006'!#REF!</definedName>
    <definedName name="__________________________________________________DAT36" localSheetId="36">'[2]OT´s Não Liquidadas 2006'!#REF!</definedName>
    <definedName name="__________________________________________________DAT36" localSheetId="33">'[2]OT´s Não Liquidadas 2006'!#REF!</definedName>
    <definedName name="__________________________________________________DAT36" localSheetId="34">'[2]OT´s Não Liquidadas 2006'!#REF!</definedName>
    <definedName name="__________________________________________________DAT36" localSheetId="41">'[2]OT´s Não Liquidadas 2006'!#REF!</definedName>
    <definedName name="__________________________________________________DAT36" localSheetId="47">'[2]OT´s Não Liquidadas 2006'!#REF!</definedName>
    <definedName name="__________________________________________________DAT36">'[2]OT´s Não Liquidadas 2006'!#REF!</definedName>
    <definedName name="_________________________________________________DAT1" localSheetId="36">[4]Zam!#REF!</definedName>
    <definedName name="_________________________________________________DAT1" localSheetId="33">[4]Zam!#REF!</definedName>
    <definedName name="_________________________________________________DAT1" localSheetId="34">[4]Zam!#REF!</definedName>
    <definedName name="_________________________________________________DAT1" localSheetId="41">[4]Zam!#REF!</definedName>
    <definedName name="_________________________________________________DAT1" localSheetId="47">[4]Zam!#REF!</definedName>
    <definedName name="_________________________________________________DAT1">[4]Zam!#REF!</definedName>
    <definedName name="_________________________________________________DAT16" localSheetId="36">[4]Zam!#REF!</definedName>
    <definedName name="_________________________________________________DAT16" localSheetId="33">[4]Zam!#REF!</definedName>
    <definedName name="_________________________________________________DAT16" localSheetId="34">[4]Zam!#REF!</definedName>
    <definedName name="_________________________________________________DAT16" localSheetId="41">[4]Zam!#REF!</definedName>
    <definedName name="_________________________________________________DAT16" localSheetId="47">[4]Zam!#REF!</definedName>
    <definedName name="_________________________________________________DAT16">[4]Zam!#REF!</definedName>
    <definedName name="_________________________________________________DAT17" localSheetId="36">[4]Zam!#REF!</definedName>
    <definedName name="_________________________________________________DAT17" localSheetId="33">[4]Zam!#REF!</definedName>
    <definedName name="_________________________________________________DAT17" localSheetId="34">[4]Zam!#REF!</definedName>
    <definedName name="_________________________________________________DAT17" localSheetId="41">[4]Zam!#REF!</definedName>
    <definedName name="_________________________________________________DAT17" localSheetId="47">[4]Zam!#REF!</definedName>
    <definedName name="_________________________________________________DAT17">[4]Zam!#REF!</definedName>
    <definedName name="_________________________________________________DAT18" localSheetId="36">[4]Zam!#REF!</definedName>
    <definedName name="_________________________________________________DAT18" localSheetId="33">[4]Zam!#REF!</definedName>
    <definedName name="_________________________________________________DAT18" localSheetId="34">[4]Zam!#REF!</definedName>
    <definedName name="_________________________________________________DAT18" localSheetId="41">[4]Zam!#REF!</definedName>
    <definedName name="_________________________________________________DAT18" localSheetId="47">[4]Zam!#REF!</definedName>
    <definedName name="_________________________________________________DAT18">[4]Zam!#REF!</definedName>
    <definedName name="_________________________________________________DAT19" localSheetId="36">[4]Zam!#REF!</definedName>
    <definedName name="_________________________________________________DAT19" localSheetId="33">[4]Zam!#REF!</definedName>
    <definedName name="_________________________________________________DAT19" localSheetId="34">[4]Zam!#REF!</definedName>
    <definedName name="_________________________________________________DAT19" localSheetId="41">[4]Zam!#REF!</definedName>
    <definedName name="_________________________________________________DAT19" localSheetId="47">[4]Zam!#REF!</definedName>
    <definedName name="_________________________________________________DAT19">[4]Zam!#REF!</definedName>
    <definedName name="_________________________________________________DAT2" localSheetId="36">[4]Zam!#REF!</definedName>
    <definedName name="_________________________________________________DAT2" localSheetId="33">[4]Zam!#REF!</definedName>
    <definedName name="_________________________________________________DAT2" localSheetId="34">[4]Zam!#REF!</definedName>
    <definedName name="_________________________________________________DAT2" localSheetId="41">[4]Zam!#REF!</definedName>
    <definedName name="_________________________________________________DAT2" localSheetId="47">[4]Zam!#REF!</definedName>
    <definedName name="_________________________________________________DAT2">[4]Zam!#REF!</definedName>
    <definedName name="_________________________________________________DAT20" localSheetId="36">[4]Zam!#REF!</definedName>
    <definedName name="_________________________________________________DAT20" localSheetId="33">[4]Zam!#REF!</definedName>
    <definedName name="_________________________________________________DAT20" localSheetId="34">[4]Zam!#REF!</definedName>
    <definedName name="_________________________________________________DAT20" localSheetId="41">[4]Zam!#REF!</definedName>
    <definedName name="_________________________________________________DAT20" localSheetId="47">[4]Zam!#REF!</definedName>
    <definedName name="_________________________________________________DAT20">[4]Zam!#REF!</definedName>
    <definedName name="_________________________________________________DAT21" localSheetId="36">[4]Zam!#REF!</definedName>
    <definedName name="_________________________________________________DAT21" localSheetId="33">[4]Zam!#REF!</definedName>
    <definedName name="_________________________________________________DAT21" localSheetId="34">[4]Zam!#REF!</definedName>
    <definedName name="_________________________________________________DAT21" localSheetId="41">[4]Zam!#REF!</definedName>
    <definedName name="_________________________________________________DAT21" localSheetId="47">[4]Zam!#REF!</definedName>
    <definedName name="_________________________________________________DAT21">[4]Zam!#REF!</definedName>
    <definedName name="_________________________________________________DAT22" localSheetId="36">[4]Zam!#REF!</definedName>
    <definedName name="_________________________________________________DAT22" localSheetId="33">[4]Zam!#REF!</definedName>
    <definedName name="_________________________________________________DAT22" localSheetId="34">[4]Zam!#REF!</definedName>
    <definedName name="_________________________________________________DAT22" localSheetId="41">[4]Zam!#REF!</definedName>
    <definedName name="_________________________________________________DAT22" localSheetId="47">[4]Zam!#REF!</definedName>
    <definedName name="_________________________________________________DAT22">[4]Zam!#REF!</definedName>
    <definedName name="_________________________________________________DAT23" localSheetId="36">[4]Zam!#REF!</definedName>
    <definedName name="_________________________________________________DAT23" localSheetId="33">[4]Zam!#REF!</definedName>
    <definedName name="_________________________________________________DAT23" localSheetId="34">[4]Zam!#REF!</definedName>
    <definedName name="_________________________________________________DAT23" localSheetId="41">[4]Zam!#REF!</definedName>
    <definedName name="_________________________________________________DAT23" localSheetId="47">[4]Zam!#REF!</definedName>
    <definedName name="_________________________________________________DAT23">[4]Zam!#REF!</definedName>
    <definedName name="_________________________________________________DAT32" localSheetId="36">'[2]OT´s Não Liquidadas 2006'!#REF!</definedName>
    <definedName name="_________________________________________________DAT32" localSheetId="33">'[2]OT´s Não Liquidadas 2006'!#REF!</definedName>
    <definedName name="_________________________________________________DAT32" localSheetId="34">'[2]OT´s Não Liquidadas 2006'!#REF!</definedName>
    <definedName name="_________________________________________________DAT32" localSheetId="41">'[2]OT´s Não Liquidadas 2006'!#REF!</definedName>
    <definedName name="_________________________________________________DAT32" localSheetId="47">'[2]OT´s Não Liquidadas 2006'!#REF!</definedName>
    <definedName name="_________________________________________________DAT32">'[2]OT´s Não Liquidadas 2006'!#REF!</definedName>
    <definedName name="_________________________________________________DAT33" localSheetId="36">'[2]OT´s Não Liquidadas 2006'!#REF!</definedName>
    <definedName name="_________________________________________________DAT33" localSheetId="33">'[2]OT´s Não Liquidadas 2006'!#REF!</definedName>
    <definedName name="_________________________________________________DAT33" localSheetId="34">'[2]OT´s Não Liquidadas 2006'!#REF!</definedName>
    <definedName name="_________________________________________________DAT33" localSheetId="41">'[2]OT´s Não Liquidadas 2006'!#REF!</definedName>
    <definedName name="_________________________________________________DAT33" localSheetId="47">'[2]OT´s Não Liquidadas 2006'!#REF!</definedName>
    <definedName name="_________________________________________________DAT33">'[2]OT´s Não Liquidadas 2006'!#REF!</definedName>
    <definedName name="_________________________________________________DAT34" localSheetId="36">'[2]OT´s Não Liquidadas 2006'!#REF!</definedName>
    <definedName name="_________________________________________________DAT34" localSheetId="33">'[2]OT´s Não Liquidadas 2006'!#REF!</definedName>
    <definedName name="_________________________________________________DAT34" localSheetId="34">'[2]OT´s Não Liquidadas 2006'!#REF!</definedName>
    <definedName name="_________________________________________________DAT34" localSheetId="41">'[2]OT´s Não Liquidadas 2006'!#REF!</definedName>
    <definedName name="_________________________________________________DAT34" localSheetId="47">'[2]OT´s Não Liquidadas 2006'!#REF!</definedName>
    <definedName name="_________________________________________________DAT34">'[2]OT´s Não Liquidadas 2006'!#REF!</definedName>
    <definedName name="_________________________________________________DAT35" localSheetId="36">'[2]OT´s Não Liquidadas 2006'!#REF!</definedName>
    <definedName name="_________________________________________________DAT35" localSheetId="33">'[2]OT´s Não Liquidadas 2006'!#REF!</definedName>
    <definedName name="_________________________________________________DAT35" localSheetId="34">'[2]OT´s Não Liquidadas 2006'!#REF!</definedName>
    <definedName name="_________________________________________________DAT35" localSheetId="41">'[2]OT´s Não Liquidadas 2006'!#REF!</definedName>
    <definedName name="_________________________________________________DAT35" localSheetId="47">'[2]OT´s Não Liquidadas 2006'!#REF!</definedName>
    <definedName name="_________________________________________________DAT35">'[2]OT´s Não Liquidadas 2006'!#REF!</definedName>
    <definedName name="_________________________________________________DAT36" localSheetId="36">'[2]OT´s Não Liquidadas 2006'!#REF!</definedName>
    <definedName name="_________________________________________________DAT36" localSheetId="33">'[2]OT´s Não Liquidadas 2006'!#REF!</definedName>
    <definedName name="_________________________________________________DAT36" localSheetId="34">'[2]OT´s Não Liquidadas 2006'!#REF!</definedName>
    <definedName name="_________________________________________________DAT36" localSheetId="41">'[2]OT´s Não Liquidadas 2006'!#REF!</definedName>
    <definedName name="_________________________________________________DAT36" localSheetId="47">'[2]OT´s Não Liquidadas 2006'!#REF!</definedName>
    <definedName name="_________________________________________________DAT36">'[2]OT´s Não Liquidadas 2006'!#REF!</definedName>
    <definedName name="________________________________________________DAT1" localSheetId="36">[3]Zam!#REF!</definedName>
    <definedName name="________________________________________________DAT1" localSheetId="33">[3]Zam!#REF!</definedName>
    <definedName name="________________________________________________DAT1" localSheetId="34">[3]Zam!#REF!</definedName>
    <definedName name="________________________________________________DAT1" localSheetId="41">[3]Zam!#REF!</definedName>
    <definedName name="________________________________________________DAT1" localSheetId="47">[3]Zam!#REF!</definedName>
    <definedName name="________________________________________________DAT1">[3]Zam!#REF!</definedName>
    <definedName name="________________________________________________DAT16" localSheetId="36">[3]Zam!#REF!</definedName>
    <definedName name="________________________________________________DAT16" localSheetId="33">[3]Zam!#REF!</definedName>
    <definedName name="________________________________________________DAT16" localSheetId="34">[3]Zam!#REF!</definedName>
    <definedName name="________________________________________________DAT16" localSheetId="41">[3]Zam!#REF!</definedName>
    <definedName name="________________________________________________DAT16" localSheetId="47">[3]Zam!#REF!</definedName>
    <definedName name="________________________________________________DAT16">[3]Zam!#REF!</definedName>
    <definedName name="________________________________________________DAT17" localSheetId="36">[3]Zam!#REF!</definedName>
    <definedName name="________________________________________________DAT17" localSheetId="33">[3]Zam!#REF!</definedName>
    <definedName name="________________________________________________DAT17" localSheetId="34">[3]Zam!#REF!</definedName>
    <definedName name="________________________________________________DAT17" localSheetId="41">[3]Zam!#REF!</definedName>
    <definedName name="________________________________________________DAT17" localSheetId="47">[3]Zam!#REF!</definedName>
    <definedName name="________________________________________________DAT17">[3]Zam!#REF!</definedName>
    <definedName name="________________________________________________DAT18" localSheetId="36">[3]Zam!#REF!</definedName>
    <definedName name="________________________________________________DAT18" localSheetId="33">[3]Zam!#REF!</definedName>
    <definedName name="________________________________________________DAT18" localSheetId="34">[3]Zam!#REF!</definedName>
    <definedName name="________________________________________________DAT18" localSheetId="41">[3]Zam!#REF!</definedName>
    <definedName name="________________________________________________DAT18" localSheetId="47">[3]Zam!#REF!</definedName>
    <definedName name="________________________________________________DAT18">[3]Zam!#REF!</definedName>
    <definedName name="________________________________________________DAT19" localSheetId="36">[3]Zam!#REF!</definedName>
    <definedName name="________________________________________________DAT19" localSheetId="33">[3]Zam!#REF!</definedName>
    <definedName name="________________________________________________DAT19" localSheetId="34">[3]Zam!#REF!</definedName>
    <definedName name="________________________________________________DAT19" localSheetId="41">[3]Zam!#REF!</definedName>
    <definedName name="________________________________________________DAT19" localSheetId="47">[3]Zam!#REF!</definedName>
    <definedName name="________________________________________________DAT19">[3]Zam!#REF!</definedName>
    <definedName name="________________________________________________DAT2" localSheetId="36">[3]Zam!#REF!</definedName>
    <definedName name="________________________________________________DAT2" localSheetId="33">[3]Zam!#REF!</definedName>
    <definedName name="________________________________________________DAT2" localSheetId="34">[3]Zam!#REF!</definedName>
    <definedName name="________________________________________________DAT2" localSheetId="41">[3]Zam!#REF!</definedName>
    <definedName name="________________________________________________DAT2" localSheetId="47">[3]Zam!#REF!</definedName>
    <definedName name="________________________________________________DAT2">[3]Zam!#REF!</definedName>
    <definedName name="________________________________________________DAT20" localSheetId="36">[3]Zam!#REF!</definedName>
    <definedName name="________________________________________________DAT20" localSheetId="33">[3]Zam!#REF!</definedName>
    <definedName name="________________________________________________DAT20" localSheetId="34">[3]Zam!#REF!</definedName>
    <definedName name="________________________________________________DAT20" localSheetId="41">[3]Zam!#REF!</definedName>
    <definedName name="________________________________________________DAT20" localSheetId="47">[3]Zam!#REF!</definedName>
    <definedName name="________________________________________________DAT20">[3]Zam!#REF!</definedName>
    <definedName name="________________________________________________DAT21" localSheetId="36">[3]Zam!#REF!</definedName>
    <definedName name="________________________________________________DAT21" localSheetId="33">[3]Zam!#REF!</definedName>
    <definedName name="________________________________________________DAT21" localSheetId="34">[3]Zam!#REF!</definedName>
    <definedName name="________________________________________________DAT21" localSheetId="41">[3]Zam!#REF!</definedName>
    <definedName name="________________________________________________DAT21" localSheetId="47">[3]Zam!#REF!</definedName>
    <definedName name="________________________________________________DAT21">[3]Zam!#REF!</definedName>
    <definedName name="________________________________________________DAT22" localSheetId="36">[3]Zam!#REF!</definedName>
    <definedName name="________________________________________________DAT22" localSheetId="33">[3]Zam!#REF!</definedName>
    <definedName name="________________________________________________DAT22" localSheetId="34">[3]Zam!#REF!</definedName>
    <definedName name="________________________________________________DAT22" localSheetId="41">[3]Zam!#REF!</definedName>
    <definedName name="________________________________________________DAT22" localSheetId="47">[3]Zam!#REF!</definedName>
    <definedName name="________________________________________________DAT22">[3]Zam!#REF!</definedName>
    <definedName name="________________________________________________DAT23" localSheetId="36">[3]Zam!#REF!</definedName>
    <definedName name="________________________________________________DAT23" localSheetId="33">[3]Zam!#REF!</definedName>
    <definedName name="________________________________________________DAT23" localSheetId="34">[3]Zam!#REF!</definedName>
    <definedName name="________________________________________________DAT23" localSheetId="41">[3]Zam!#REF!</definedName>
    <definedName name="________________________________________________DAT23" localSheetId="47">[3]Zam!#REF!</definedName>
    <definedName name="________________________________________________DAT23">[3]Zam!#REF!</definedName>
    <definedName name="________________________________________________DAT32" localSheetId="36">'[2]OT´s Não Liquidadas 2006'!#REF!</definedName>
    <definedName name="________________________________________________DAT32" localSheetId="33">'[2]OT´s Não Liquidadas 2006'!#REF!</definedName>
    <definedName name="________________________________________________DAT32" localSheetId="34">'[2]OT´s Não Liquidadas 2006'!#REF!</definedName>
    <definedName name="________________________________________________DAT32" localSheetId="41">'[2]OT´s Não Liquidadas 2006'!#REF!</definedName>
    <definedName name="________________________________________________DAT32" localSheetId="47">'[2]OT´s Não Liquidadas 2006'!#REF!</definedName>
    <definedName name="________________________________________________DAT32">'[2]OT´s Não Liquidadas 2006'!#REF!</definedName>
    <definedName name="________________________________________________DAT33" localSheetId="36">'[2]OT´s Não Liquidadas 2006'!#REF!</definedName>
    <definedName name="________________________________________________DAT33" localSheetId="33">'[2]OT´s Não Liquidadas 2006'!#REF!</definedName>
    <definedName name="________________________________________________DAT33" localSheetId="34">'[2]OT´s Não Liquidadas 2006'!#REF!</definedName>
    <definedName name="________________________________________________DAT33" localSheetId="41">'[2]OT´s Não Liquidadas 2006'!#REF!</definedName>
    <definedName name="________________________________________________DAT33" localSheetId="47">'[2]OT´s Não Liquidadas 2006'!#REF!</definedName>
    <definedName name="________________________________________________DAT33">'[2]OT´s Não Liquidadas 2006'!#REF!</definedName>
    <definedName name="________________________________________________DAT34" localSheetId="36">'[2]OT´s Não Liquidadas 2006'!#REF!</definedName>
    <definedName name="________________________________________________DAT34" localSheetId="33">'[2]OT´s Não Liquidadas 2006'!#REF!</definedName>
    <definedName name="________________________________________________DAT34" localSheetId="34">'[2]OT´s Não Liquidadas 2006'!#REF!</definedName>
    <definedName name="________________________________________________DAT34" localSheetId="41">'[2]OT´s Não Liquidadas 2006'!#REF!</definedName>
    <definedName name="________________________________________________DAT34" localSheetId="47">'[2]OT´s Não Liquidadas 2006'!#REF!</definedName>
    <definedName name="________________________________________________DAT34">'[2]OT´s Não Liquidadas 2006'!#REF!</definedName>
    <definedName name="________________________________________________DAT35" localSheetId="36">'[2]OT´s Não Liquidadas 2006'!#REF!</definedName>
    <definedName name="________________________________________________DAT35" localSheetId="33">'[2]OT´s Não Liquidadas 2006'!#REF!</definedName>
    <definedName name="________________________________________________DAT35" localSheetId="34">'[2]OT´s Não Liquidadas 2006'!#REF!</definedName>
    <definedName name="________________________________________________DAT35" localSheetId="41">'[2]OT´s Não Liquidadas 2006'!#REF!</definedName>
    <definedName name="________________________________________________DAT35" localSheetId="47">'[2]OT´s Não Liquidadas 2006'!#REF!</definedName>
    <definedName name="________________________________________________DAT35">'[2]OT´s Não Liquidadas 2006'!#REF!</definedName>
    <definedName name="________________________________________________DAT36" localSheetId="36">'[2]OT´s Não Liquidadas 2006'!#REF!</definedName>
    <definedName name="________________________________________________DAT36" localSheetId="33">'[2]OT´s Não Liquidadas 2006'!#REF!</definedName>
    <definedName name="________________________________________________DAT36" localSheetId="34">'[2]OT´s Não Liquidadas 2006'!#REF!</definedName>
    <definedName name="________________________________________________DAT36" localSheetId="41">'[2]OT´s Não Liquidadas 2006'!#REF!</definedName>
    <definedName name="________________________________________________DAT36" localSheetId="47">'[2]OT´s Não Liquidadas 2006'!#REF!</definedName>
    <definedName name="________________________________________________DAT36">'[2]OT´s Não Liquidadas 2006'!#REF!</definedName>
    <definedName name="_______________________________________________DAT1" localSheetId="36">[3]Zam!#REF!</definedName>
    <definedName name="_______________________________________________DAT1" localSheetId="33">[3]Zam!#REF!</definedName>
    <definedName name="_______________________________________________DAT1" localSheetId="34">[3]Zam!#REF!</definedName>
    <definedName name="_______________________________________________DAT1" localSheetId="41">[3]Zam!#REF!</definedName>
    <definedName name="_______________________________________________DAT1" localSheetId="47">[3]Zam!#REF!</definedName>
    <definedName name="_______________________________________________DAT1">[3]Zam!#REF!</definedName>
    <definedName name="_______________________________________________DAT16" localSheetId="36">[3]Zam!#REF!</definedName>
    <definedName name="_______________________________________________DAT16" localSheetId="33">[3]Zam!#REF!</definedName>
    <definedName name="_______________________________________________DAT16" localSheetId="34">[3]Zam!#REF!</definedName>
    <definedName name="_______________________________________________DAT16" localSheetId="41">[3]Zam!#REF!</definedName>
    <definedName name="_______________________________________________DAT16" localSheetId="47">[3]Zam!#REF!</definedName>
    <definedName name="_______________________________________________DAT16">[3]Zam!#REF!</definedName>
    <definedName name="_______________________________________________DAT17" localSheetId="36">[3]Zam!#REF!</definedName>
    <definedName name="_______________________________________________DAT17" localSheetId="33">[3]Zam!#REF!</definedName>
    <definedName name="_______________________________________________DAT17" localSheetId="34">[3]Zam!#REF!</definedName>
    <definedName name="_______________________________________________DAT17" localSheetId="41">[3]Zam!#REF!</definedName>
    <definedName name="_______________________________________________DAT17" localSheetId="47">[3]Zam!#REF!</definedName>
    <definedName name="_______________________________________________DAT17">[3]Zam!#REF!</definedName>
    <definedName name="_______________________________________________DAT18" localSheetId="36">[3]Zam!#REF!</definedName>
    <definedName name="_______________________________________________DAT18" localSheetId="33">[3]Zam!#REF!</definedName>
    <definedName name="_______________________________________________DAT18" localSheetId="34">[3]Zam!#REF!</definedName>
    <definedName name="_______________________________________________DAT18" localSheetId="41">[3]Zam!#REF!</definedName>
    <definedName name="_______________________________________________DAT18" localSheetId="47">[3]Zam!#REF!</definedName>
    <definedName name="_______________________________________________DAT18">[3]Zam!#REF!</definedName>
    <definedName name="_______________________________________________DAT19" localSheetId="36">[3]Zam!#REF!</definedName>
    <definedName name="_______________________________________________DAT19" localSheetId="33">[3]Zam!#REF!</definedName>
    <definedName name="_______________________________________________DAT19" localSheetId="34">[3]Zam!#REF!</definedName>
    <definedName name="_______________________________________________DAT19" localSheetId="41">[3]Zam!#REF!</definedName>
    <definedName name="_______________________________________________DAT19" localSheetId="47">[3]Zam!#REF!</definedName>
    <definedName name="_______________________________________________DAT19">[3]Zam!#REF!</definedName>
    <definedName name="_______________________________________________DAT2" localSheetId="36">[3]Zam!#REF!</definedName>
    <definedName name="_______________________________________________DAT2" localSheetId="33">[3]Zam!#REF!</definedName>
    <definedName name="_______________________________________________DAT2" localSheetId="34">[3]Zam!#REF!</definedName>
    <definedName name="_______________________________________________DAT2" localSheetId="41">[3]Zam!#REF!</definedName>
    <definedName name="_______________________________________________DAT2" localSheetId="47">[3]Zam!#REF!</definedName>
    <definedName name="_______________________________________________DAT2">[3]Zam!#REF!</definedName>
    <definedName name="_______________________________________________DAT20" localSheetId="36">[3]Zam!#REF!</definedName>
    <definedName name="_______________________________________________DAT20" localSheetId="33">[3]Zam!#REF!</definedName>
    <definedName name="_______________________________________________DAT20" localSheetId="34">[3]Zam!#REF!</definedName>
    <definedName name="_______________________________________________DAT20" localSheetId="41">[3]Zam!#REF!</definedName>
    <definedName name="_______________________________________________DAT20" localSheetId="47">[3]Zam!#REF!</definedName>
    <definedName name="_______________________________________________DAT20">[3]Zam!#REF!</definedName>
    <definedName name="_______________________________________________DAT21" localSheetId="36">[3]Zam!#REF!</definedName>
    <definedName name="_______________________________________________DAT21" localSheetId="33">[3]Zam!#REF!</definedName>
    <definedName name="_______________________________________________DAT21" localSheetId="34">[3]Zam!#REF!</definedName>
    <definedName name="_______________________________________________DAT21" localSheetId="41">[3]Zam!#REF!</definedName>
    <definedName name="_______________________________________________DAT21" localSheetId="47">[3]Zam!#REF!</definedName>
    <definedName name="_______________________________________________DAT21">[3]Zam!#REF!</definedName>
    <definedName name="_______________________________________________DAT22" localSheetId="36">[3]Zam!#REF!</definedName>
    <definedName name="_______________________________________________DAT22" localSheetId="33">[3]Zam!#REF!</definedName>
    <definedName name="_______________________________________________DAT22" localSheetId="34">[3]Zam!#REF!</definedName>
    <definedName name="_______________________________________________DAT22" localSheetId="41">[3]Zam!#REF!</definedName>
    <definedName name="_______________________________________________DAT22" localSheetId="47">[3]Zam!#REF!</definedName>
    <definedName name="_______________________________________________DAT22">[3]Zam!#REF!</definedName>
    <definedName name="_______________________________________________DAT23" localSheetId="36">[3]Zam!#REF!</definedName>
    <definedName name="_______________________________________________DAT23" localSheetId="33">[3]Zam!#REF!</definedName>
    <definedName name="_______________________________________________DAT23" localSheetId="34">[3]Zam!#REF!</definedName>
    <definedName name="_______________________________________________DAT23" localSheetId="41">[3]Zam!#REF!</definedName>
    <definedName name="_______________________________________________DAT23" localSheetId="47">[3]Zam!#REF!</definedName>
    <definedName name="_______________________________________________DAT23">[3]Zam!#REF!</definedName>
    <definedName name="_______________________________________________DAT32" localSheetId="36">'[2]OT´s Não Liquidadas 2006'!#REF!</definedName>
    <definedName name="_______________________________________________DAT32" localSheetId="33">'[2]OT´s Não Liquidadas 2006'!#REF!</definedName>
    <definedName name="_______________________________________________DAT32" localSheetId="34">'[2]OT´s Não Liquidadas 2006'!#REF!</definedName>
    <definedName name="_______________________________________________DAT32" localSheetId="41">'[2]OT´s Não Liquidadas 2006'!#REF!</definedName>
    <definedName name="_______________________________________________DAT32" localSheetId="47">'[2]OT´s Não Liquidadas 2006'!#REF!</definedName>
    <definedName name="_______________________________________________DAT32">'[2]OT´s Não Liquidadas 2006'!#REF!</definedName>
    <definedName name="_______________________________________________DAT33" localSheetId="36">'[2]OT´s Não Liquidadas 2006'!#REF!</definedName>
    <definedName name="_______________________________________________DAT33" localSheetId="33">'[2]OT´s Não Liquidadas 2006'!#REF!</definedName>
    <definedName name="_______________________________________________DAT33" localSheetId="34">'[2]OT´s Não Liquidadas 2006'!#REF!</definedName>
    <definedName name="_______________________________________________DAT33" localSheetId="41">'[2]OT´s Não Liquidadas 2006'!#REF!</definedName>
    <definedName name="_______________________________________________DAT33" localSheetId="47">'[2]OT´s Não Liquidadas 2006'!#REF!</definedName>
    <definedName name="_______________________________________________DAT33">'[2]OT´s Não Liquidadas 2006'!#REF!</definedName>
    <definedName name="_______________________________________________DAT34" localSheetId="36">'[2]OT´s Não Liquidadas 2006'!#REF!</definedName>
    <definedName name="_______________________________________________DAT34" localSheetId="33">'[2]OT´s Não Liquidadas 2006'!#REF!</definedName>
    <definedName name="_______________________________________________DAT34" localSheetId="34">'[2]OT´s Não Liquidadas 2006'!#REF!</definedName>
    <definedName name="_______________________________________________DAT34" localSheetId="41">'[2]OT´s Não Liquidadas 2006'!#REF!</definedName>
    <definedName name="_______________________________________________DAT34" localSheetId="47">'[2]OT´s Não Liquidadas 2006'!#REF!</definedName>
    <definedName name="_______________________________________________DAT34">'[2]OT´s Não Liquidadas 2006'!#REF!</definedName>
    <definedName name="_______________________________________________DAT35" localSheetId="36">'[2]OT´s Não Liquidadas 2006'!#REF!</definedName>
    <definedName name="_______________________________________________DAT35" localSheetId="33">'[2]OT´s Não Liquidadas 2006'!#REF!</definedName>
    <definedName name="_______________________________________________DAT35" localSheetId="34">'[2]OT´s Não Liquidadas 2006'!#REF!</definedName>
    <definedName name="_______________________________________________DAT35" localSheetId="41">'[2]OT´s Não Liquidadas 2006'!#REF!</definedName>
    <definedName name="_______________________________________________DAT35" localSheetId="47">'[2]OT´s Não Liquidadas 2006'!#REF!</definedName>
    <definedName name="_______________________________________________DAT35">'[2]OT´s Não Liquidadas 2006'!#REF!</definedName>
    <definedName name="_______________________________________________DAT36" localSheetId="36">'[2]OT´s Não Liquidadas 2006'!#REF!</definedName>
    <definedName name="_______________________________________________DAT36" localSheetId="33">'[2]OT´s Não Liquidadas 2006'!#REF!</definedName>
    <definedName name="_______________________________________________DAT36" localSheetId="34">'[2]OT´s Não Liquidadas 2006'!#REF!</definedName>
    <definedName name="_______________________________________________DAT36" localSheetId="41">'[2]OT´s Não Liquidadas 2006'!#REF!</definedName>
    <definedName name="_______________________________________________DAT36" localSheetId="47">'[2]OT´s Não Liquidadas 2006'!#REF!</definedName>
    <definedName name="_______________________________________________DAT36">'[2]OT´s Não Liquidadas 2006'!#REF!</definedName>
    <definedName name="______________________________________________DAT1" localSheetId="36">[3]Zam!#REF!</definedName>
    <definedName name="______________________________________________DAT1" localSheetId="33">[3]Zam!#REF!</definedName>
    <definedName name="______________________________________________DAT1" localSheetId="34">[3]Zam!#REF!</definedName>
    <definedName name="______________________________________________DAT1" localSheetId="41">[3]Zam!#REF!</definedName>
    <definedName name="______________________________________________DAT1" localSheetId="47">[3]Zam!#REF!</definedName>
    <definedName name="______________________________________________DAT1">[3]Zam!#REF!</definedName>
    <definedName name="______________________________________________DAT16" localSheetId="36">[3]Zam!#REF!</definedName>
    <definedName name="______________________________________________DAT16" localSheetId="33">[3]Zam!#REF!</definedName>
    <definedName name="______________________________________________DAT16" localSheetId="34">[3]Zam!#REF!</definedName>
    <definedName name="______________________________________________DAT16" localSheetId="41">[3]Zam!#REF!</definedName>
    <definedName name="______________________________________________DAT16" localSheetId="47">[3]Zam!#REF!</definedName>
    <definedName name="______________________________________________DAT16">[3]Zam!#REF!</definedName>
    <definedName name="______________________________________________DAT17" localSheetId="36">[3]Zam!#REF!</definedName>
    <definedName name="______________________________________________DAT17" localSheetId="33">[3]Zam!#REF!</definedName>
    <definedName name="______________________________________________DAT17" localSheetId="34">[3]Zam!#REF!</definedName>
    <definedName name="______________________________________________DAT17" localSheetId="41">[3]Zam!#REF!</definedName>
    <definedName name="______________________________________________DAT17" localSheetId="47">[3]Zam!#REF!</definedName>
    <definedName name="______________________________________________DAT17">[3]Zam!#REF!</definedName>
    <definedName name="______________________________________________DAT18" localSheetId="36">[3]Zam!#REF!</definedName>
    <definedName name="______________________________________________DAT18" localSheetId="33">[3]Zam!#REF!</definedName>
    <definedName name="______________________________________________DAT18" localSheetId="34">[3]Zam!#REF!</definedName>
    <definedName name="______________________________________________DAT18" localSheetId="41">[3]Zam!#REF!</definedName>
    <definedName name="______________________________________________DAT18" localSheetId="47">[3]Zam!#REF!</definedName>
    <definedName name="______________________________________________DAT18">[3]Zam!#REF!</definedName>
    <definedName name="______________________________________________DAT19" localSheetId="36">[3]Zam!#REF!</definedName>
    <definedName name="______________________________________________DAT19" localSheetId="33">[3]Zam!#REF!</definedName>
    <definedName name="______________________________________________DAT19" localSheetId="34">[3]Zam!#REF!</definedName>
    <definedName name="______________________________________________DAT19" localSheetId="41">[3]Zam!#REF!</definedName>
    <definedName name="______________________________________________DAT19" localSheetId="47">[3]Zam!#REF!</definedName>
    <definedName name="______________________________________________DAT19">[3]Zam!#REF!</definedName>
    <definedName name="______________________________________________DAT2" localSheetId="36">[3]Zam!#REF!</definedName>
    <definedName name="______________________________________________DAT2" localSheetId="33">[3]Zam!#REF!</definedName>
    <definedName name="______________________________________________DAT2" localSheetId="34">[3]Zam!#REF!</definedName>
    <definedName name="______________________________________________DAT2" localSheetId="41">[3]Zam!#REF!</definedName>
    <definedName name="______________________________________________DAT2" localSheetId="47">[3]Zam!#REF!</definedName>
    <definedName name="______________________________________________DAT2">[3]Zam!#REF!</definedName>
    <definedName name="______________________________________________DAT20" localSheetId="36">[3]Zam!#REF!</definedName>
    <definedName name="______________________________________________DAT20" localSheetId="33">[3]Zam!#REF!</definedName>
    <definedName name="______________________________________________DAT20" localSheetId="34">[3]Zam!#REF!</definedName>
    <definedName name="______________________________________________DAT20" localSheetId="41">[3]Zam!#REF!</definedName>
    <definedName name="______________________________________________DAT20" localSheetId="47">[3]Zam!#REF!</definedName>
    <definedName name="______________________________________________DAT20">[3]Zam!#REF!</definedName>
    <definedName name="______________________________________________DAT21" localSheetId="36">[3]Zam!#REF!</definedName>
    <definedName name="______________________________________________DAT21" localSheetId="33">[3]Zam!#REF!</definedName>
    <definedName name="______________________________________________DAT21" localSheetId="34">[3]Zam!#REF!</definedName>
    <definedName name="______________________________________________DAT21" localSheetId="41">[3]Zam!#REF!</definedName>
    <definedName name="______________________________________________DAT21" localSheetId="47">[3]Zam!#REF!</definedName>
    <definedName name="______________________________________________DAT21">[3]Zam!#REF!</definedName>
    <definedName name="______________________________________________DAT22" localSheetId="36">[3]Zam!#REF!</definedName>
    <definedName name="______________________________________________DAT22" localSheetId="33">[3]Zam!#REF!</definedName>
    <definedName name="______________________________________________DAT22" localSheetId="34">[3]Zam!#REF!</definedName>
    <definedName name="______________________________________________DAT22" localSheetId="41">[3]Zam!#REF!</definedName>
    <definedName name="______________________________________________DAT22" localSheetId="47">[3]Zam!#REF!</definedName>
    <definedName name="______________________________________________DAT22">[3]Zam!#REF!</definedName>
    <definedName name="______________________________________________DAT23" localSheetId="36">[3]Zam!#REF!</definedName>
    <definedName name="______________________________________________DAT23" localSheetId="33">[3]Zam!#REF!</definedName>
    <definedName name="______________________________________________DAT23" localSheetId="34">[3]Zam!#REF!</definedName>
    <definedName name="______________________________________________DAT23" localSheetId="41">[3]Zam!#REF!</definedName>
    <definedName name="______________________________________________DAT23" localSheetId="47">[3]Zam!#REF!</definedName>
    <definedName name="______________________________________________DAT23">[3]Zam!#REF!</definedName>
    <definedName name="______________________________________________DAT32" localSheetId="36">'[2]OT´s Não Liquidadas 2006'!#REF!</definedName>
    <definedName name="______________________________________________DAT32" localSheetId="33">'[2]OT´s Não Liquidadas 2006'!#REF!</definedName>
    <definedName name="______________________________________________DAT32" localSheetId="34">'[2]OT´s Não Liquidadas 2006'!#REF!</definedName>
    <definedName name="______________________________________________DAT32" localSheetId="41">'[2]OT´s Não Liquidadas 2006'!#REF!</definedName>
    <definedName name="______________________________________________DAT32" localSheetId="47">'[2]OT´s Não Liquidadas 2006'!#REF!</definedName>
    <definedName name="______________________________________________DAT32">'[2]OT´s Não Liquidadas 2006'!#REF!</definedName>
    <definedName name="______________________________________________DAT33" localSheetId="36">'[2]OT´s Não Liquidadas 2006'!#REF!</definedName>
    <definedName name="______________________________________________DAT33" localSheetId="33">'[2]OT´s Não Liquidadas 2006'!#REF!</definedName>
    <definedName name="______________________________________________DAT33" localSheetId="34">'[2]OT´s Não Liquidadas 2006'!#REF!</definedName>
    <definedName name="______________________________________________DAT33" localSheetId="41">'[2]OT´s Não Liquidadas 2006'!#REF!</definedName>
    <definedName name="______________________________________________DAT33" localSheetId="47">'[2]OT´s Não Liquidadas 2006'!#REF!</definedName>
    <definedName name="______________________________________________DAT33">'[2]OT´s Não Liquidadas 2006'!#REF!</definedName>
    <definedName name="______________________________________________DAT34" localSheetId="36">'[2]OT´s Não Liquidadas 2006'!#REF!</definedName>
    <definedName name="______________________________________________DAT34" localSheetId="33">'[2]OT´s Não Liquidadas 2006'!#REF!</definedName>
    <definedName name="______________________________________________DAT34" localSheetId="34">'[2]OT´s Não Liquidadas 2006'!#REF!</definedName>
    <definedName name="______________________________________________DAT34" localSheetId="41">'[2]OT´s Não Liquidadas 2006'!#REF!</definedName>
    <definedName name="______________________________________________DAT34" localSheetId="47">'[2]OT´s Não Liquidadas 2006'!#REF!</definedName>
    <definedName name="______________________________________________DAT34">'[2]OT´s Não Liquidadas 2006'!#REF!</definedName>
    <definedName name="______________________________________________DAT35" localSheetId="36">'[2]OT´s Não Liquidadas 2006'!#REF!</definedName>
    <definedName name="______________________________________________DAT35" localSheetId="33">'[2]OT´s Não Liquidadas 2006'!#REF!</definedName>
    <definedName name="______________________________________________DAT35" localSheetId="34">'[2]OT´s Não Liquidadas 2006'!#REF!</definedName>
    <definedName name="______________________________________________DAT35" localSheetId="41">'[2]OT´s Não Liquidadas 2006'!#REF!</definedName>
    <definedName name="______________________________________________DAT35" localSheetId="47">'[2]OT´s Não Liquidadas 2006'!#REF!</definedName>
    <definedName name="______________________________________________DAT35">'[2]OT´s Não Liquidadas 2006'!#REF!</definedName>
    <definedName name="______________________________________________DAT36" localSheetId="36">'[2]OT´s Não Liquidadas 2006'!#REF!</definedName>
    <definedName name="______________________________________________DAT36" localSheetId="33">'[2]OT´s Não Liquidadas 2006'!#REF!</definedName>
    <definedName name="______________________________________________DAT36" localSheetId="34">'[2]OT´s Não Liquidadas 2006'!#REF!</definedName>
    <definedName name="______________________________________________DAT36" localSheetId="41">'[2]OT´s Não Liquidadas 2006'!#REF!</definedName>
    <definedName name="______________________________________________DAT36" localSheetId="47">'[2]OT´s Não Liquidadas 2006'!#REF!</definedName>
    <definedName name="______________________________________________DAT36">'[2]OT´s Não Liquidadas 2006'!#REF!</definedName>
    <definedName name="_____________________________________________DAT1" localSheetId="36">[3]Zam!#REF!</definedName>
    <definedName name="_____________________________________________DAT1" localSheetId="33">[3]Zam!#REF!</definedName>
    <definedName name="_____________________________________________DAT1" localSheetId="34">[3]Zam!#REF!</definedName>
    <definedName name="_____________________________________________DAT1" localSheetId="41">[3]Zam!#REF!</definedName>
    <definedName name="_____________________________________________DAT1" localSheetId="47">[3]Zam!#REF!</definedName>
    <definedName name="_____________________________________________DAT1">[3]Zam!#REF!</definedName>
    <definedName name="_____________________________________________DAT16" localSheetId="36">[3]Zam!#REF!</definedName>
    <definedName name="_____________________________________________DAT16" localSheetId="33">[3]Zam!#REF!</definedName>
    <definedName name="_____________________________________________DAT16" localSheetId="34">[3]Zam!#REF!</definedName>
    <definedName name="_____________________________________________DAT16" localSheetId="41">[3]Zam!#REF!</definedName>
    <definedName name="_____________________________________________DAT16" localSheetId="47">[3]Zam!#REF!</definedName>
    <definedName name="_____________________________________________DAT16">[3]Zam!#REF!</definedName>
    <definedName name="_____________________________________________DAT17" localSheetId="36">[3]Zam!#REF!</definedName>
    <definedName name="_____________________________________________DAT17" localSheetId="33">[3]Zam!#REF!</definedName>
    <definedName name="_____________________________________________DAT17" localSheetId="34">[3]Zam!#REF!</definedName>
    <definedName name="_____________________________________________DAT17" localSheetId="41">[3]Zam!#REF!</definedName>
    <definedName name="_____________________________________________DAT17" localSheetId="47">[3]Zam!#REF!</definedName>
    <definedName name="_____________________________________________DAT17">[3]Zam!#REF!</definedName>
    <definedName name="_____________________________________________DAT18" localSheetId="36">[3]Zam!#REF!</definedName>
    <definedName name="_____________________________________________DAT18" localSheetId="33">[3]Zam!#REF!</definedName>
    <definedName name="_____________________________________________DAT18" localSheetId="34">[3]Zam!#REF!</definedName>
    <definedName name="_____________________________________________DAT18" localSheetId="41">[3]Zam!#REF!</definedName>
    <definedName name="_____________________________________________DAT18" localSheetId="47">[3]Zam!#REF!</definedName>
    <definedName name="_____________________________________________DAT18">[3]Zam!#REF!</definedName>
    <definedName name="_____________________________________________DAT19" localSheetId="36">[3]Zam!#REF!</definedName>
    <definedName name="_____________________________________________DAT19" localSheetId="33">[3]Zam!#REF!</definedName>
    <definedName name="_____________________________________________DAT19" localSheetId="34">[3]Zam!#REF!</definedName>
    <definedName name="_____________________________________________DAT19" localSheetId="41">[3]Zam!#REF!</definedName>
    <definedName name="_____________________________________________DAT19" localSheetId="47">[3]Zam!#REF!</definedName>
    <definedName name="_____________________________________________DAT19">[3]Zam!#REF!</definedName>
    <definedName name="_____________________________________________DAT2" localSheetId="36">[3]Zam!#REF!</definedName>
    <definedName name="_____________________________________________DAT2" localSheetId="33">[3]Zam!#REF!</definedName>
    <definedName name="_____________________________________________DAT2" localSheetId="34">[3]Zam!#REF!</definedName>
    <definedName name="_____________________________________________DAT2" localSheetId="41">[3]Zam!#REF!</definedName>
    <definedName name="_____________________________________________DAT2" localSheetId="47">[3]Zam!#REF!</definedName>
    <definedName name="_____________________________________________DAT2">[3]Zam!#REF!</definedName>
    <definedName name="_____________________________________________DAT20" localSheetId="36">[3]Zam!#REF!</definedName>
    <definedName name="_____________________________________________DAT20" localSheetId="33">[3]Zam!#REF!</definedName>
    <definedName name="_____________________________________________DAT20" localSheetId="34">[3]Zam!#REF!</definedName>
    <definedName name="_____________________________________________DAT20" localSheetId="41">[3]Zam!#REF!</definedName>
    <definedName name="_____________________________________________DAT20" localSheetId="47">[3]Zam!#REF!</definedName>
    <definedName name="_____________________________________________DAT20">[3]Zam!#REF!</definedName>
    <definedName name="_____________________________________________DAT21" localSheetId="36">[3]Zam!#REF!</definedName>
    <definedName name="_____________________________________________DAT21" localSheetId="33">[3]Zam!#REF!</definedName>
    <definedName name="_____________________________________________DAT21" localSheetId="34">[3]Zam!#REF!</definedName>
    <definedName name="_____________________________________________DAT21" localSheetId="41">[3]Zam!#REF!</definedName>
    <definedName name="_____________________________________________DAT21" localSheetId="47">[3]Zam!#REF!</definedName>
    <definedName name="_____________________________________________DAT21">[3]Zam!#REF!</definedName>
    <definedName name="_____________________________________________DAT22" localSheetId="36">[3]Zam!#REF!</definedName>
    <definedName name="_____________________________________________DAT22" localSheetId="33">[3]Zam!#REF!</definedName>
    <definedName name="_____________________________________________DAT22" localSheetId="34">[3]Zam!#REF!</definedName>
    <definedName name="_____________________________________________DAT22" localSheetId="41">[3]Zam!#REF!</definedName>
    <definedName name="_____________________________________________DAT22" localSheetId="47">[3]Zam!#REF!</definedName>
    <definedName name="_____________________________________________DAT22">[3]Zam!#REF!</definedName>
    <definedName name="_____________________________________________DAT23" localSheetId="36">[3]Zam!#REF!</definedName>
    <definedName name="_____________________________________________DAT23" localSheetId="33">[3]Zam!#REF!</definedName>
    <definedName name="_____________________________________________DAT23" localSheetId="34">[3]Zam!#REF!</definedName>
    <definedName name="_____________________________________________DAT23" localSheetId="41">[3]Zam!#REF!</definedName>
    <definedName name="_____________________________________________DAT23" localSheetId="47">[3]Zam!#REF!</definedName>
    <definedName name="_____________________________________________DAT23">[3]Zam!#REF!</definedName>
    <definedName name="_____________________________________________DAT32" localSheetId="36">'[5]OT´s Não Liquidadas 2006'!#REF!</definedName>
    <definedName name="_____________________________________________DAT32" localSheetId="33">'[5]OT´s Não Liquidadas 2006'!#REF!</definedName>
    <definedName name="_____________________________________________DAT32" localSheetId="34">'[5]OT´s Não Liquidadas 2006'!#REF!</definedName>
    <definedName name="_____________________________________________DAT32" localSheetId="41">'[5]OT´s Não Liquidadas 2006'!#REF!</definedName>
    <definedName name="_____________________________________________DAT32" localSheetId="47">'[5]OT´s Não Liquidadas 2006'!#REF!</definedName>
    <definedName name="_____________________________________________DAT32">'[5]OT´s Não Liquidadas 2006'!#REF!</definedName>
    <definedName name="_____________________________________________DAT33" localSheetId="36">'[5]OT´s Não Liquidadas 2006'!#REF!</definedName>
    <definedName name="_____________________________________________DAT33" localSheetId="33">'[5]OT´s Não Liquidadas 2006'!#REF!</definedName>
    <definedName name="_____________________________________________DAT33" localSheetId="34">'[5]OT´s Não Liquidadas 2006'!#REF!</definedName>
    <definedName name="_____________________________________________DAT33" localSheetId="41">'[5]OT´s Não Liquidadas 2006'!#REF!</definedName>
    <definedName name="_____________________________________________DAT33" localSheetId="47">'[5]OT´s Não Liquidadas 2006'!#REF!</definedName>
    <definedName name="_____________________________________________DAT33">'[5]OT´s Não Liquidadas 2006'!#REF!</definedName>
    <definedName name="_____________________________________________DAT34" localSheetId="36">'[5]OT´s Não Liquidadas 2006'!#REF!</definedName>
    <definedName name="_____________________________________________DAT34" localSheetId="33">'[5]OT´s Não Liquidadas 2006'!#REF!</definedName>
    <definedName name="_____________________________________________DAT34" localSheetId="34">'[5]OT´s Não Liquidadas 2006'!#REF!</definedName>
    <definedName name="_____________________________________________DAT34" localSheetId="41">'[5]OT´s Não Liquidadas 2006'!#REF!</definedName>
    <definedName name="_____________________________________________DAT34" localSheetId="47">'[5]OT´s Não Liquidadas 2006'!#REF!</definedName>
    <definedName name="_____________________________________________DAT34">'[5]OT´s Não Liquidadas 2006'!#REF!</definedName>
    <definedName name="_____________________________________________DAT35" localSheetId="36">'[5]OT´s Não Liquidadas 2006'!#REF!</definedName>
    <definedName name="_____________________________________________DAT35" localSheetId="33">'[5]OT´s Não Liquidadas 2006'!#REF!</definedName>
    <definedName name="_____________________________________________DAT35" localSheetId="34">'[5]OT´s Não Liquidadas 2006'!#REF!</definedName>
    <definedName name="_____________________________________________DAT35" localSheetId="41">'[5]OT´s Não Liquidadas 2006'!#REF!</definedName>
    <definedName name="_____________________________________________DAT35" localSheetId="47">'[5]OT´s Não Liquidadas 2006'!#REF!</definedName>
    <definedName name="_____________________________________________DAT35">'[5]OT´s Não Liquidadas 2006'!#REF!</definedName>
    <definedName name="_____________________________________________DAT36" localSheetId="36">'[5]OT´s Não Liquidadas 2006'!#REF!</definedName>
    <definedName name="_____________________________________________DAT36" localSheetId="33">'[5]OT´s Não Liquidadas 2006'!#REF!</definedName>
    <definedName name="_____________________________________________DAT36" localSheetId="34">'[5]OT´s Não Liquidadas 2006'!#REF!</definedName>
    <definedName name="_____________________________________________DAT36" localSheetId="41">'[5]OT´s Não Liquidadas 2006'!#REF!</definedName>
    <definedName name="_____________________________________________DAT36" localSheetId="47">'[5]OT´s Não Liquidadas 2006'!#REF!</definedName>
    <definedName name="_____________________________________________DAT36">'[5]OT´s Não Liquidadas 2006'!#REF!</definedName>
    <definedName name="_____________________________________________DAT4" localSheetId="36">'[6]Base Secção Pessoal'!#REF!</definedName>
    <definedName name="_____________________________________________DAT4" localSheetId="33">'[6]Base Secção Pessoal'!#REF!</definedName>
    <definedName name="_____________________________________________DAT4" localSheetId="34">'[6]Base Secção Pessoal'!#REF!</definedName>
    <definedName name="_____________________________________________DAT4" localSheetId="41">'[6]Base Secção Pessoal'!#REF!</definedName>
    <definedName name="_____________________________________________DAT4" localSheetId="47">'[6]Base Secção Pessoal'!#REF!</definedName>
    <definedName name="_____________________________________________DAT4">'[6]Base Secção Pessoal'!#REF!</definedName>
    <definedName name="_____________________________________________DAT5" localSheetId="36">'[6]Base Secção Pessoal'!#REF!</definedName>
    <definedName name="_____________________________________________DAT5" localSheetId="33">'[6]Base Secção Pessoal'!#REF!</definedName>
    <definedName name="_____________________________________________DAT5" localSheetId="34">'[6]Base Secção Pessoal'!#REF!</definedName>
    <definedName name="_____________________________________________DAT5" localSheetId="41">'[6]Base Secção Pessoal'!#REF!</definedName>
    <definedName name="_____________________________________________DAT5" localSheetId="47">'[6]Base Secção Pessoal'!#REF!</definedName>
    <definedName name="_____________________________________________DAT5">'[6]Base Secção Pessoal'!#REF!</definedName>
    <definedName name="_____________________________________________DAT6" localSheetId="36">'[7]base secçao pessoal'!#REF!</definedName>
    <definedName name="_____________________________________________DAT6" localSheetId="33">'[7]base secçao pessoal'!#REF!</definedName>
    <definedName name="_____________________________________________DAT6" localSheetId="34">'[7]base secçao pessoal'!#REF!</definedName>
    <definedName name="_____________________________________________DAT6" localSheetId="41">'[7]base secçao pessoal'!#REF!</definedName>
    <definedName name="_____________________________________________DAT6" localSheetId="47">'[7]base secçao pessoal'!#REF!</definedName>
    <definedName name="_____________________________________________DAT6">'[7]base secçao pessoal'!#REF!</definedName>
    <definedName name="_____________________________________________DAT7" localSheetId="36">'[7]base secçao pessoal'!#REF!</definedName>
    <definedName name="_____________________________________________DAT7" localSheetId="33">'[7]base secçao pessoal'!#REF!</definedName>
    <definedName name="_____________________________________________DAT7" localSheetId="34">'[7]base secçao pessoal'!#REF!</definedName>
    <definedName name="_____________________________________________DAT7" localSheetId="41">'[7]base secçao pessoal'!#REF!</definedName>
    <definedName name="_____________________________________________DAT7" localSheetId="47">'[7]base secçao pessoal'!#REF!</definedName>
    <definedName name="_____________________________________________DAT7">'[7]base secçao pessoal'!#REF!</definedName>
    <definedName name="_____________________________________________DAT9" localSheetId="36">'[8]Base Secção Pessoal'!#REF!</definedName>
    <definedName name="_____________________________________________DAT9" localSheetId="33">'[8]Base Secção Pessoal'!#REF!</definedName>
    <definedName name="_____________________________________________DAT9" localSheetId="34">'[8]Base Secção Pessoal'!#REF!</definedName>
    <definedName name="_____________________________________________DAT9" localSheetId="41">'[8]Base Secção Pessoal'!#REF!</definedName>
    <definedName name="_____________________________________________DAT9" localSheetId="47">'[8]Base Secção Pessoal'!#REF!</definedName>
    <definedName name="_____________________________________________DAT9">'[8]Base Secção Pessoal'!#REF!</definedName>
    <definedName name="____________________________________________DAT1" localSheetId="36">[3]Zam!#REF!</definedName>
    <definedName name="____________________________________________DAT1" localSheetId="33">[3]Zam!#REF!</definedName>
    <definedName name="____________________________________________DAT1" localSheetId="34">[3]Zam!#REF!</definedName>
    <definedName name="____________________________________________DAT1" localSheetId="41">[3]Zam!#REF!</definedName>
    <definedName name="____________________________________________DAT1" localSheetId="47">[3]Zam!#REF!</definedName>
    <definedName name="____________________________________________DAT1">[3]Zam!#REF!</definedName>
    <definedName name="____________________________________________DAT16" localSheetId="36">[3]Zam!#REF!</definedName>
    <definedName name="____________________________________________DAT16" localSheetId="33">[3]Zam!#REF!</definedName>
    <definedName name="____________________________________________DAT16" localSheetId="34">[3]Zam!#REF!</definedName>
    <definedName name="____________________________________________DAT16" localSheetId="41">[3]Zam!#REF!</definedName>
    <definedName name="____________________________________________DAT16" localSheetId="47">[3]Zam!#REF!</definedName>
    <definedName name="____________________________________________DAT16">[3]Zam!#REF!</definedName>
    <definedName name="____________________________________________DAT17" localSheetId="36">[3]Zam!#REF!</definedName>
    <definedName name="____________________________________________DAT17" localSheetId="33">[3]Zam!#REF!</definedName>
    <definedName name="____________________________________________DAT17" localSheetId="34">[3]Zam!#REF!</definedName>
    <definedName name="____________________________________________DAT17" localSheetId="41">[3]Zam!#REF!</definedName>
    <definedName name="____________________________________________DAT17" localSheetId="47">[3]Zam!#REF!</definedName>
    <definedName name="____________________________________________DAT17">[3]Zam!#REF!</definedName>
    <definedName name="____________________________________________DAT18" localSheetId="36">[3]Zam!#REF!</definedName>
    <definedName name="____________________________________________DAT18" localSheetId="33">[3]Zam!#REF!</definedName>
    <definedName name="____________________________________________DAT18" localSheetId="34">[3]Zam!#REF!</definedName>
    <definedName name="____________________________________________DAT18" localSheetId="41">[3]Zam!#REF!</definedName>
    <definedName name="____________________________________________DAT18" localSheetId="47">[3]Zam!#REF!</definedName>
    <definedName name="____________________________________________DAT18">[3]Zam!#REF!</definedName>
    <definedName name="____________________________________________DAT19" localSheetId="36">[3]Zam!#REF!</definedName>
    <definedName name="____________________________________________DAT19" localSheetId="33">[3]Zam!#REF!</definedName>
    <definedName name="____________________________________________DAT19" localSheetId="34">[3]Zam!#REF!</definedName>
    <definedName name="____________________________________________DAT19" localSheetId="41">[3]Zam!#REF!</definedName>
    <definedName name="____________________________________________DAT19" localSheetId="47">[3]Zam!#REF!</definedName>
    <definedName name="____________________________________________DAT19">[3]Zam!#REF!</definedName>
    <definedName name="____________________________________________DAT2" localSheetId="36">[3]Zam!#REF!</definedName>
    <definedName name="____________________________________________DAT2" localSheetId="33">[3]Zam!#REF!</definedName>
    <definedName name="____________________________________________DAT2" localSheetId="34">[3]Zam!#REF!</definedName>
    <definedName name="____________________________________________DAT2" localSheetId="41">[3]Zam!#REF!</definedName>
    <definedName name="____________________________________________DAT2" localSheetId="47">[3]Zam!#REF!</definedName>
    <definedName name="____________________________________________DAT2">[3]Zam!#REF!</definedName>
    <definedName name="____________________________________________DAT20" localSheetId="36">[3]Zam!#REF!</definedName>
    <definedName name="____________________________________________DAT20" localSheetId="33">[3]Zam!#REF!</definedName>
    <definedName name="____________________________________________DAT20" localSheetId="34">[3]Zam!#REF!</definedName>
    <definedName name="____________________________________________DAT20" localSheetId="41">[3]Zam!#REF!</definedName>
    <definedName name="____________________________________________DAT20" localSheetId="47">[3]Zam!#REF!</definedName>
    <definedName name="____________________________________________DAT20">[3]Zam!#REF!</definedName>
    <definedName name="____________________________________________DAT21" localSheetId="36">[3]Zam!#REF!</definedName>
    <definedName name="____________________________________________DAT21" localSheetId="33">[3]Zam!#REF!</definedName>
    <definedName name="____________________________________________DAT21" localSheetId="34">[3]Zam!#REF!</definedName>
    <definedName name="____________________________________________DAT21" localSheetId="41">[3]Zam!#REF!</definedName>
    <definedName name="____________________________________________DAT21" localSheetId="47">[3]Zam!#REF!</definedName>
    <definedName name="____________________________________________DAT21">[3]Zam!#REF!</definedName>
    <definedName name="____________________________________________DAT22" localSheetId="36">[3]Zam!#REF!</definedName>
    <definedName name="____________________________________________DAT22" localSheetId="33">[3]Zam!#REF!</definedName>
    <definedName name="____________________________________________DAT22" localSheetId="34">[3]Zam!#REF!</definedName>
    <definedName name="____________________________________________DAT22" localSheetId="41">[3]Zam!#REF!</definedName>
    <definedName name="____________________________________________DAT22" localSheetId="47">[3]Zam!#REF!</definedName>
    <definedName name="____________________________________________DAT22">[3]Zam!#REF!</definedName>
    <definedName name="____________________________________________DAT23" localSheetId="36">[3]Zam!#REF!</definedName>
    <definedName name="____________________________________________DAT23" localSheetId="33">[3]Zam!#REF!</definedName>
    <definedName name="____________________________________________DAT23" localSheetId="34">[3]Zam!#REF!</definedName>
    <definedName name="____________________________________________DAT23" localSheetId="41">[3]Zam!#REF!</definedName>
    <definedName name="____________________________________________DAT23" localSheetId="47">[3]Zam!#REF!</definedName>
    <definedName name="____________________________________________DAT23">[3]Zam!#REF!</definedName>
    <definedName name="____________________________________________DAT32" localSheetId="36">'[2]OT´s Não Liquidadas 2006'!#REF!</definedName>
    <definedName name="____________________________________________DAT32" localSheetId="33">'[2]OT´s Não Liquidadas 2006'!#REF!</definedName>
    <definedName name="____________________________________________DAT32" localSheetId="34">'[2]OT´s Não Liquidadas 2006'!#REF!</definedName>
    <definedName name="____________________________________________DAT32" localSheetId="41">'[2]OT´s Não Liquidadas 2006'!#REF!</definedName>
    <definedName name="____________________________________________DAT32" localSheetId="47">'[2]OT´s Não Liquidadas 2006'!#REF!</definedName>
    <definedName name="____________________________________________DAT32">'[2]OT´s Não Liquidadas 2006'!#REF!</definedName>
    <definedName name="____________________________________________DAT33" localSheetId="36">'[2]OT´s Não Liquidadas 2006'!#REF!</definedName>
    <definedName name="____________________________________________DAT33" localSheetId="33">'[2]OT´s Não Liquidadas 2006'!#REF!</definedName>
    <definedName name="____________________________________________DAT33" localSheetId="34">'[2]OT´s Não Liquidadas 2006'!#REF!</definedName>
    <definedName name="____________________________________________DAT33" localSheetId="41">'[2]OT´s Não Liquidadas 2006'!#REF!</definedName>
    <definedName name="____________________________________________DAT33" localSheetId="47">'[2]OT´s Não Liquidadas 2006'!#REF!</definedName>
    <definedName name="____________________________________________DAT33">'[2]OT´s Não Liquidadas 2006'!#REF!</definedName>
    <definedName name="____________________________________________DAT34" localSheetId="36">'[2]OT´s Não Liquidadas 2006'!#REF!</definedName>
    <definedName name="____________________________________________DAT34" localSheetId="33">'[2]OT´s Não Liquidadas 2006'!#REF!</definedName>
    <definedName name="____________________________________________DAT34" localSheetId="34">'[2]OT´s Não Liquidadas 2006'!#REF!</definedName>
    <definedName name="____________________________________________DAT34" localSheetId="41">'[2]OT´s Não Liquidadas 2006'!#REF!</definedName>
    <definedName name="____________________________________________DAT34" localSheetId="47">'[2]OT´s Não Liquidadas 2006'!#REF!</definedName>
    <definedName name="____________________________________________DAT34">'[2]OT´s Não Liquidadas 2006'!#REF!</definedName>
    <definedName name="____________________________________________DAT35" localSheetId="36">'[2]OT´s Não Liquidadas 2006'!#REF!</definedName>
    <definedName name="____________________________________________DAT35" localSheetId="33">'[2]OT´s Não Liquidadas 2006'!#REF!</definedName>
    <definedName name="____________________________________________DAT35" localSheetId="34">'[2]OT´s Não Liquidadas 2006'!#REF!</definedName>
    <definedName name="____________________________________________DAT35" localSheetId="41">'[2]OT´s Não Liquidadas 2006'!#REF!</definedName>
    <definedName name="____________________________________________DAT35" localSheetId="47">'[2]OT´s Não Liquidadas 2006'!#REF!</definedName>
    <definedName name="____________________________________________DAT35">'[2]OT´s Não Liquidadas 2006'!#REF!</definedName>
    <definedName name="____________________________________________DAT36" localSheetId="36">'[2]OT´s Não Liquidadas 2006'!#REF!</definedName>
    <definedName name="____________________________________________DAT36" localSheetId="33">'[2]OT´s Não Liquidadas 2006'!#REF!</definedName>
    <definedName name="____________________________________________DAT36" localSheetId="34">'[2]OT´s Não Liquidadas 2006'!#REF!</definedName>
    <definedName name="____________________________________________DAT36" localSheetId="41">'[2]OT´s Não Liquidadas 2006'!#REF!</definedName>
    <definedName name="____________________________________________DAT36" localSheetId="47">'[2]OT´s Não Liquidadas 2006'!#REF!</definedName>
    <definedName name="____________________________________________DAT36">'[2]OT´s Não Liquidadas 2006'!#REF!</definedName>
    <definedName name="___________________________________________DAT1" localSheetId="36">[3]Zam!#REF!</definedName>
    <definedName name="___________________________________________DAT1" localSheetId="33">[3]Zam!#REF!</definedName>
    <definedName name="___________________________________________DAT1" localSheetId="34">[3]Zam!#REF!</definedName>
    <definedName name="___________________________________________DAT1" localSheetId="41">[3]Zam!#REF!</definedName>
    <definedName name="___________________________________________DAT1" localSheetId="47">[3]Zam!#REF!</definedName>
    <definedName name="___________________________________________DAT1">[3]Zam!#REF!</definedName>
    <definedName name="___________________________________________DAT16" localSheetId="36">[3]Zam!#REF!</definedName>
    <definedName name="___________________________________________DAT16" localSheetId="33">[3]Zam!#REF!</definedName>
    <definedName name="___________________________________________DAT16" localSheetId="34">[3]Zam!#REF!</definedName>
    <definedName name="___________________________________________DAT16" localSheetId="41">[3]Zam!#REF!</definedName>
    <definedName name="___________________________________________DAT16" localSheetId="47">[3]Zam!#REF!</definedName>
    <definedName name="___________________________________________DAT16">[3]Zam!#REF!</definedName>
    <definedName name="___________________________________________DAT17" localSheetId="36">[3]Zam!#REF!</definedName>
    <definedName name="___________________________________________DAT17" localSheetId="33">[3]Zam!#REF!</definedName>
    <definedName name="___________________________________________DAT17" localSheetId="34">[3]Zam!#REF!</definedName>
    <definedName name="___________________________________________DAT17" localSheetId="41">[3]Zam!#REF!</definedName>
    <definedName name="___________________________________________DAT17" localSheetId="47">[3]Zam!#REF!</definedName>
    <definedName name="___________________________________________DAT17">[3]Zam!#REF!</definedName>
    <definedName name="___________________________________________DAT18" localSheetId="36">[3]Zam!#REF!</definedName>
    <definedName name="___________________________________________DAT18" localSheetId="33">[3]Zam!#REF!</definedName>
    <definedName name="___________________________________________DAT18" localSheetId="34">[3]Zam!#REF!</definedName>
    <definedName name="___________________________________________DAT18" localSheetId="41">[3]Zam!#REF!</definedName>
    <definedName name="___________________________________________DAT18" localSheetId="47">[3]Zam!#REF!</definedName>
    <definedName name="___________________________________________DAT18">[3]Zam!#REF!</definedName>
    <definedName name="___________________________________________DAT19" localSheetId="36">[3]Zam!#REF!</definedName>
    <definedName name="___________________________________________DAT19" localSheetId="33">[3]Zam!#REF!</definedName>
    <definedName name="___________________________________________DAT19" localSheetId="34">[3]Zam!#REF!</definedName>
    <definedName name="___________________________________________DAT19" localSheetId="41">[3]Zam!#REF!</definedName>
    <definedName name="___________________________________________DAT19" localSheetId="47">[3]Zam!#REF!</definedName>
    <definedName name="___________________________________________DAT19">[3]Zam!#REF!</definedName>
    <definedName name="___________________________________________DAT2" localSheetId="36">[3]Zam!#REF!</definedName>
    <definedName name="___________________________________________DAT2" localSheetId="33">[3]Zam!#REF!</definedName>
    <definedName name="___________________________________________DAT2" localSheetId="34">[3]Zam!#REF!</definedName>
    <definedName name="___________________________________________DAT2" localSheetId="41">[3]Zam!#REF!</definedName>
    <definedName name="___________________________________________DAT2" localSheetId="47">[3]Zam!#REF!</definedName>
    <definedName name="___________________________________________DAT2">[3]Zam!#REF!</definedName>
    <definedName name="___________________________________________DAT20" localSheetId="36">[3]Zam!#REF!</definedName>
    <definedName name="___________________________________________DAT20" localSheetId="33">[3]Zam!#REF!</definedName>
    <definedName name="___________________________________________DAT20" localSheetId="34">[3]Zam!#REF!</definedName>
    <definedName name="___________________________________________DAT20" localSheetId="41">[3]Zam!#REF!</definedName>
    <definedName name="___________________________________________DAT20" localSheetId="47">[3]Zam!#REF!</definedName>
    <definedName name="___________________________________________DAT20">[3]Zam!#REF!</definedName>
    <definedName name="___________________________________________DAT21" localSheetId="36">[3]Zam!#REF!</definedName>
    <definedName name="___________________________________________DAT21" localSheetId="33">[3]Zam!#REF!</definedName>
    <definedName name="___________________________________________DAT21" localSheetId="34">[3]Zam!#REF!</definedName>
    <definedName name="___________________________________________DAT21" localSheetId="41">[3]Zam!#REF!</definedName>
    <definedName name="___________________________________________DAT21" localSheetId="47">[3]Zam!#REF!</definedName>
    <definedName name="___________________________________________DAT21">[3]Zam!#REF!</definedName>
    <definedName name="___________________________________________DAT22" localSheetId="36">[3]Zam!#REF!</definedName>
    <definedName name="___________________________________________DAT22" localSheetId="33">[3]Zam!#REF!</definedName>
    <definedName name="___________________________________________DAT22" localSheetId="34">[3]Zam!#REF!</definedName>
    <definedName name="___________________________________________DAT22" localSheetId="41">[3]Zam!#REF!</definedName>
    <definedName name="___________________________________________DAT22" localSheetId="47">[3]Zam!#REF!</definedName>
    <definedName name="___________________________________________DAT22">[3]Zam!#REF!</definedName>
    <definedName name="___________________________________________DAT23" localSheetId="36">[3]Zam!#REF!</definedName>
    <definedName name="___________________________________________DAT23" localSheetId="33">[3]Zam!#REF!</definedName>
    <definedName name="___________________________________________DAT23" localSheetId="34">[3]Zam!#REF!</definedName>
    <definedName name="___________________________________________DAT23" localSheetId="41">[3]Zam!#REF!</definedName>
    <definedName name="___________________________________________DAT23" localSheetId="47">[3]Zam!#REF!</definedName>
    <definedName name="___________________________________________DAT23">[3]Zam!#REF!</definedName>
    <definedName name="___________________________________________DAT32" localSheetId="36">'[5]OT´s Não Liquidadas 2006'!#REF!</definedName>
    <definedName name="___________________________________________DAT32" localSheetId="33">'[5]OT´s Não Liquidadas 2006'!#REF!</definedName>
    <definedName name="___________________________________________DAT32" localSheetId="34">'[5]OT´s Não Liquidadas 2006'!#REF!</definedName>
    <definedName name="___________________________________________DAT32" localSheetId="41">'[5]OT´s Não Liquidadas 2006'!#REF!</definedName>
    <definedName name="___________________________________________DAT32" localSheetId="47">'[5]OT´s Não Liquidadas 2006'!#REF!</definedName>
    <definedName name="___________________________________________DAT32">'[5]OT´s Não Liquidadas 2006'!#REF!</definedName>
    <definedName name="___________________________________________DAT33" localSheetId="36">'[5]OT´s Não Liquidadas 2006'!#REF!</definedName>
    <definedName name="___________________________________________DAT33" localSheetId="33">'[5]OT´s Não Liquidadas 2006'!#REF!</definedName>
    <definedName name="___________________________________________DAT33" localSheetId="34">'[5]OT´s Não Liquidadas 2006'!#REF!</definedName>
    <definedName name="___________________________________________DAT33" localSheetId="41">'[5]OT´s Não Liquidadas 2006'!#REF!</definedName>
    <definedName name="___________________________________________DAT33" localSheetId="47">'[5]OT´s Não Liquidadas 2006'!#REF!</definedName>
    <definedName name="___________________________________________DAT33">'[5]OT´s Não Liquidadas 2006'!#REF!</definedName>
    <definedName name="___________________________________________DAT34" localSheetId="36">'[5]OT´s Não Liquidadas 2006'!#REF!</definedName>
    <definedName name="___________________________________________DAT34" localSheetId="33">'[5]OT´s Não Liquidadas 2006'!#REF!</definedName>
    <definedName name="___________________________________________DAT34" localSheetId="34">'[5]OT´s Não Liquidadas 2006'!#REF!</definedName>
    <definedName name="___________________________________________DAT34" localSheetId="41">'[5]OT´s Não Liquidadas 2006'!#REF!</definedName>
    <definedName name="___________________________________________DAT34" localSheetId="47">'[5]OT´s Não Liquidadas 2006'!#REF!</definedName>
    <definedName name="___________________________________________DAT34">'[5]OT´s Não Liquidadas 2006'!#REF!</definedName>
    <definedName name="___________________________________________DAT35" localSheetId="36">'[5]OT´s Não Liquidadas 2006'!#REF!</definedName>
    <definedName name="___________________________________________DAT35" localSheetId="33">'[5]OT´s Não Liquidadas 2006'!#REF!</definedName>
    <definedName name="___________________________________________DAT35" localSheetId="34">'[5]OT´s Não Liquidadas 2006'!#REF!</definedName>
    <definedName name="___________________________________________DAT35" localSheetId="41">'[5]OT´s Não Liquidadas 2006'!#REF!</definedName>
    <definedName name="___________________________________________DAT35" localSheetId="47">'[5]OT´s Não Liquidadas 2006'!#REF!</definedName>
    <definedName name="___________________________________________DAT35">'[5]OT´s Não Liquidadas 2006'!#REF!</definedName>
    <definedName name="___________________________________________DAT36" localSheetId="36">'[5]OT´s Não Liquidadas 2006'!#REF!</definedName>
    <definedName name="___________________________________________DAT36" localSheetId="33">'[5]OT´s Não Liquidadas 2006'!#REF!</definedName>
    <definedName name="___________________________________________DAT36" localSheetId="34">'[5]OT´s Não Liquidadas 2006'!#REF!</definedName>
    <definedName name="___________________________________________DAT36" localSheetId="41">'[5]OT´s Não Liquidadas 2006'!#REF!</definedName>
    <definedName name="___________________________________________DAT36" localSheetId="47">'[5]OT´s Não Liquidadas 2006'!#REF!</definedName>
    <definedName name="___________________________________________DAT36">'[5]OT´s Não Liquidadas 2006'!#REF!</definedName>
    <definedName name="___________________________________________DAT4" localSheetId="36">'[6]Base Secção Pessoal'!#REF!</definedName>
    <definedName name="___________________________________________DAT4" localSheetId="33">'[6]Base Secção Pessoal'!#REF!</definedName>
    <definedName name="___________________________________________DAT4" localSheetId="34">'[6]Base Secção Pessoal'!#REF!</definedName>
    <definedName name="___________________________________________DAT4" localSheetId="41">'[6]Base Secção Pessoal'!#REF!</definedName>
    <definedName name="___________________________________________DAT4" localSheetId="47">'[6]Base Secção Pessoal'!#REF!</definedName>
    <definedName name="___________________________________________DAT4">'[6]Base Secção Pessoal'!#REF!</definedName>
    <definedName name="___________________________________________DAT5" localSheetId="36">'[6]Base Secção Pessoal'!#REF!</definedName>
    <definedName name="___________________________________________DAT5" localSheetId="33">'[6]Base Secção Pessoal'!#REF!</definedName>
    <definedName name="___________________________________________DAT5" localSheetId="34">'[6]Base Secção Pessoal'!#REF!</definedName>
    <definedName name="___________________________________________DAT5" localSheetId="41">'[6]Base Secção Pessoal'!#REF!</definedName>
    <definedName name="___________________________________________DAT5" localSheetId="47">'[6]Base Secção Pessoal'!#REF!</definedName>
    <definedName name="___________________________________________DAT5">'[6]Base Secção Pessoal'!#REF!</definedName>
    <definedName name="___________________________________________DAT6" localSheetId="36">'[7]base secçao pessoal'!#REF!</definedName>
    <definedName name="___________________________________________DAT6" localSheetId="33">'[7]base secçao pessoal'!#REF!</definedName>
    <definedName name="___________________________________________DAT6" localSheetId="34">'[7]base secçao pessoal'!#REF!</definedName>
    <definedName name="___________________________________________DAT6" localSheetId="41">'[7]base secçao pessoal'!#REF!</definedName>
    <definedName name="___________________________________________DAT6" localSheetId="47">'[7]base secçao pessoal'!#REF!</definedName>
    <definedName name="___________________________________________DAT6">'[7]base secçao pessoal'!#REF!</definedName>
    <definedName name="___________________________________________DAT7" localSheetId="36">'[7]base secçao pessoal'!#REF!</definedName>
    <definedName name="___________________________________________DAT7" localSheetId="33">'[7]base secçao pessoal'!#REF!</definedName>
    <definedName name="___________________________________________DAT7" localSheetId="34">'[7]base secçao pessoal'!#REF!</definedName>
    <definedName name="___________________________________________DAT7" localSheetId="41">'[7]base secçao pessoal'!#REF!</definedName>
    <definedName name="___________________________________________DAT7" localSheetId="47">'[7]base secçao pessoal'!#REF!</definedName>
    <definedName name="___________________________________________DAT7">'[7]base secçao pessoal'!#REF!</definedName>
    <definedName name="___________________________________________DAT9" localSheetId="36">'[8]Base Secção Pessoal'!#REF!</definedName>
    <definedName name="___________________________________________DAT9" localSheetId="33">'[8]Base Secção Pessoal'!#REF!</definedName>
    <definedName name="___________________________________________DAT9" localSheetId="34">'[8]Base Secção Pessoal'!#REF!</definedName>
    <definedName name="___________________________________________DAT9" localSheetId="41">'[8]Base Secção Pessoal'!#REF!</definedName>
    <definedName name="___________________________________________DAT9" localSheetId="47">'[8]Base Secção Pessoal'!#REF!</definedName>
    <definedName name="___________________________________________DAT9">'[8]Base Secção Pessoal'!#REF!</definedName>
    <definedName name="__________________________________________DAT1" localSheetId="36">[3]Zam!#REF!</definedName>
    <definedName name="__________________________________________DAT1" localSheetId="33">[3]Zam!#REF!</definedName>
    <definedName name="__________________________________________DAT1" localSheetId="34">[3]Zam!#REF!</definedName>
    <definedName name="__________________________________________DAT1" localSheetId="41">[3]Zam!#REF!</definedName>
    <definedName name="__________________________________________DAT1" localSheetId="47">[3]Zam!#REF!</definedName>
    <definedName name="__________________________________________DAT1">[3]Zam!#REF!</definedName>
    <definedName name="__________________________________________DAT16" localSheetId="36">[3]Zam!#REF!</definedName>
    <definedName name="__________________________________________DAT16" localSheetId="33">[3]Zam!#REF!</definedName>
    <definedName name="__________________________________________DAT16" localSheetId="34">[3]Zam!#REF!</definedName>
    <definedName name="__________________________________________DAT16" localSheetId="41">[3]Zam!#REF!</definedName>
    <definedName name="__________________________________________DAT16" localSheetId="47">[3]Zam!#REF!</definedName>
    <definedName name="__________________________________________DAT16">[3]Zam!#REF!</definedName>
    <definedName name="__________________________________________DAT17" localSheetId="36">[3]Zam!#REF!</definedName>
    <definedName name="__________________________________________DAT17" localSheetId="33">[3]Zam!#REF!</definedName>
    <definedName name="__________________________________________DAT17" localSheetId="34">[3]Zam!#REF!</definedName>
    <definedName name="__________________________________________DAT17" localSheetId="41">[3]Zam!#REF!</definedName>
    <definedName name="__________________________________________DAT17" localSheetId="47">[3]Zam!#REF!</definedName>
    <definedName name="__________________________________________DAT17">[3]Zam!#REF!</definedName>
    <definedName name="__________________________________________DAT18" localSheetId="36">[3]Zam!#REF!</definedName>
    <definedName name="__________________________________________DAT18" localSheetId="33">[3]Zam!#REF!</definedName>
    <definedName name="__________________________________________DAT18" localSheetId="34">[3]Zam!#REF!</definedName>
    <definedName name="__________________________________________DAT18" localSheetId="41">[3]Zam!#REF!</definedName>
    <definedName name="__________________________________________DAT18" localSheetId="47">[3]Zam!#REF!</definedName>
    <definedName name="__________________________________________DAT18">[3]Zam!#REF!</definedName>
    <definedName name="__________________________________________DAT19" localSheetId="36">[3]Zam!#REF!</definedName>
    <definedName name="__________________________________________DAT19" localSheetId="33">[3]Zam!#REF!</definedName>
    <definedName name="__________________________________________DAT19" localSheetId="34">[3]Zam!#REF!</definedName>
    <definedName name="__________________________________________DAT19" localSheetId="41">[3]Zam!#REF!</definedName>
    <definedName name="__________________________________________DAT19" localSheetId="47">[3]Zam!#REF!</definedName>
    <definedName name="__________________________________________DAT19">[3]Zam!#REF!</definedName>
    <definedName name="__________________________________________DAT2" localSheetId="36">[3]Zam!#REF!</definedName>
    <definedName name="__________________________________________DAT2" localSheetId="33">[3]Zam!#REF!</definedName>
    <definedName name="__________________________________________DAT2" localSheetId="34">[3]Zam!#REF!</definedName>
    <definedName name="__________________________________________DAT2" localSheetId="41">[3]Zam!#REF!</definedName>
    <definedName name="__________________________________________DAT2" localSheetId="47">[3]Zam!#REF!</definedName>
    <definedName name="__________________________________________DAT2">[3]Zam!#REF!</definedName>
    <definedName name="__________________________________________DAT20" localSheetId="36">[3]Zam!#REF!</definedName>
    <definedName name="__________________________________________DAT20" localSheetId="33">[3]Zam!#REF!</definedName>
    <definedName name="__________________________________________DAT20" localSheetId="34">[3]Zam!#REF!</definedName>
    <definedName name="__________________________________________DAT20" localSheetId="41">[3]Zam!#REF!</definedName>
    <definedName name="__________________________________________DAT20" localSheetId="47">[3]Zam!#REF!</definedName>
    <definedName name="__________________________________________DAT20">[3]Zam!#REF!</definedName>
    <definedName name="__________________________________________DAT21" localSheetId="36">[3]Zam!#REF!</definedName>
    <definedName name="__________________________________________DAT21" localSheetId="33">[3]Zam!#REF!</definedName>
    <definedName name="__________________________________________DAT21" localSheetId="34">[3]Zam!#REF!</definedName>
    <definedName name="__________________________________________DAT21" localSheetId="41">[3]Zam!#REF!</definedName>
    <definedName name="__________________________________________DAT21" localSheetId="47">[3]Zam!#REF!</definedName>
    <definedName name="__________________________________________DAT21">[3]Zam!#REF!</definedName>
    <definedName name="__________________________________________DAT22" localSheetId="36">[3]Zam!#REF!</definedName>
    <definedName name="__________________________________________DAT22" localSheetId="33">[3]Zam!#REF!</definedName>
    <definedName name="__________________________________________DAT22" localSheetId="34">[3]Zam!#REF!</definedName>
    <definedName name="__________________________________________DAT22" localSheetId="41">[3]Zam!#REF!</definedName>
    <definedName name="__________________________________________DAT22" localSheetId="47">[3]Zam!#REF!</definedName>
    <definedName name="__________________________________________DAT22">[3]Zam!#REF!</definedName>
    <definedName name="__________________________________________DAT23" localSheetId="36">[3]Zam!#REF!</definedName>
    <definedName name="__________________________________________DAT23" localSheetId="33">[3]Zam!#REF!</definedName>
    <definedName name="__________________________________________DAT23" localSheetId="34">[3]Zam!#REF!</definedName>
    <definedName name="__________________________________________DAT23" localSheetId="41">[3]Zam!#REF!</definedName>
    <definedName name="__________________________________________DAT23" localSheetId="47">[3]Zam!#REF!</definedName>
    <definedName name="__________________________________________DAT23">[3]Zam!#REF!</definedName>
    <definedName name="__________________________________________DAT32" localSheetId="36">'[9]OT´s Não Liquidadas 2006'!#REF!</definedName>
    <definedName name="__________________________________________DAT32" localSheetId="33">'[9]OT´s Não Liquidadas 2006'!#REF!</definedName>
    <definedName name="__________________________________________DAT32" localSheetId="34">'[9]OT´s Não Liquidadas 2006'!#REF!</definedName>
    <definedName name="__________________________________________DAT32" localSheetId="41">'[9]OT´s Não Liquidadas 2006'!#REF!</definedName>
    <definedName name="__________________________________________DAT32" localSheetId="47">'[9]OT´s Não Liquidadas 2006'!#REF!</definedName>
    <definedName name="__________________________________________DAT32">'[9]OT´s Não Liquidadas 2006'!#REF!</definedName>
    <definedName name="__________________________________________DAT33" localSheetId="36">'[9]OT´s Não Liquidadas 2006'!#REF!</definedName>
    <definedName name="__________________________________________DAT33" localSheetId="33">'[9]OT´s Não Liquidadas 2006'!#REF!</definedName>
    <definedName name="__________________________________________DAT33" localSheetId="34">'[9]OT´s Não Liquidadas 2006'!#REF!</definedName>
    <definedName name="__________________________________________DAT33" localSheetId="41">'[9]OT´s Não Liquidadas 2006'!#REF!</definedName>
    <definedName name="__________________________________________DAT33" localSheetId="47">'[9]OT´s Não Liquidadas 2006'!#REF!</definedName>
    <definedName name="__________________________________________DAT33">'[9]OT´s Não Liquidadas 2006'!#REF!</definedName>
    <definedName name="__________________________________________DAT34" localSheetId="36">'[9]OT´s Não Liquidadas 2006'!#REF!</definedName>
    <definedName name="__________________________________________DAT34" localSheetId="33">'[9]OT´s Não Liquidadas 2006'!#REF!</definedName>
    <definedName name="__________________________________________DAT34" localSheetId="34">'[9]OT´s Não Liquidadas 2006'!#REF!</definedName>
    <definedName name="__________________________________________DAT34" localSheetId="41">'[9]OT´s Não Liquidadas 2006'!#REF!</definedName>
    <definedName name="__________________________________________DAT34" localSheetId="47">'[9]OT´s Não Liquidadas 2006'!#REF!</definedName>
    <definedName name="__________________________________________DAT34">'[9]OT´s Não Liquidadas 2006'!#REF!</definedName>
    <definedName name="__________________________________________DAT35" localSheetId="36">'[9]OT´s Não Liquidadas 2006'!#REF!</definedName>
    <definedName name="__________________________________________DAT35" localSheetId="33">'[9]OT´s Não Liquidadas 2006'!#REF!</definedName>
    <definedName name="__________________________________________DAT35" localSheetId="34">'[9]OT´s Não Liquidadas 2006'!#REF!</definedName>
    <definedName name="__________________________________________DAT35" localSheetId="41">'[9]OT´s Não Liquidadas 2006'!#REF!</definedName>
    <definedName name="__________________________________________DAT35" localSheetId="47">'[9]OT´s Não Liquidadas 2006'!#REF!</definedName>
    <definedName name="__________________________________________DAT35">'[9]OT´s Não Liquidadas 2006'!#REF!</definedName>
    <definedName name="__________________________________________DAT36" localSheetId="36">'[9]OT´s Não Liquidadas 2006'!#REF!</definedName>
    <definedName name="__________________________________________DAT36" localSheetId="33">'[9]OT´s Não Liquidadas 2006'!#REF!</definedName>
    <definedName name="__________________________________________DAT36" localSheetId="34">'[9]OT´s Não Liquidadas 2006'!#REF!</definedName>
    <definedName name="__________________________________________DAT36" localSheetId="41">'[9]OT´s Não Liquidadas 2006'!#REF!</definedName>
    <definedName name="__________________________________________DAT36" localSheetId="47">'[9]OT´s Não Liquidadas 2006'!#REF!</definedName>
    <definedName name="__________________________________________DAT36">'[9]OT´s Não Liquidadas 2006'!#REF!</definedName>
    <definedName name="__________________________________________DAT4" localSheetId="36">'[10]Base Secção Pessoal'!#REF!</definedName>
    <definedName name="__________________________________________DAT4" localSheetId="33">'[10]Base Secção Pessoal'!#REF!</definedName>
    <definedName name="__________________________________________DAT4" localSheetId="34">'[10]Base Secção Pessoal'!#REF!</definedName>
    <definedName name="__________________________________________DAT4" localSheetId="41">'[10]Base Secção Pessoal'!#REF!</definedName>
    <definedName name="__________________________________________DAT4" localSheetId="47">'[10]Base Secção Pessoal'!#REF!</definedName>
    <definedName name="__________________________________________DAT4">'[10]Base Secção Pessoal'!#REF!</definedName>
    <definedName name="__________________________________________DAT5" localSheetId="36">'[10]Base Secção Pessoal'!#REF!</definedName>
    <definedName name="__________________________________________DAT5" localSheetId="33">'[10]Base Secção Pessoal'!#REF!</definedName>
    <definedName name="__________________________________________DAT5" localSheetId="34">'[10]Base Secção Pessoal'!#REF!</definedName>
    <definedName name="__________________________________________DAT5" localSheetId="41">'[10]Base Secção Pessoal'!#REF!</definedName>
    <definedName name="__________________________________________DAT5" localSheetId="47">'[10]Base Secção Pessoal'!#REF!</definedName>
    <definedName name="__________________________________________DAT5">'[10]Base Secção Pessoal'!#REF!</definedName>
    <definedName name="__________________________________________DAT6" localSheetId="36">'[11]Activos 31-12-2006'!#REF!</definedName>
    <definedName name="__________________________________________DAT6" localSheetId="33">'[11]Activos 31-12-2006'!#REF!</definedName>
    <definedName name="__________________________________________DAT6" localSheetId="34">'[11]Activos 31-12-2006'!#REF!</definedName>
    <definedName name="__________________________________________DAT6" localSheetId="41">'[11]Activos 31-12-2006'!#REF!</definedName>
    <definedName name="__________________________________________DAT6" localSheetId="47">'[11]Activos 31-12-2006'!#REF!</definedName>
    <definedName name="__________________________________________DAT6">'[11]Activos 31-12-2006'!#REF!</definedName>
    <definedName name="__________________________________________DAT7" localSheetId="36">'[11]Activos 31-12-2006'!#REF!</definedName>
    <definedName name="__________________________________________DAT7" localSheetId="33">'[11]Activos 31-12-2006'!#REF!</definedName>
    <definedName name="__________________________________________DAT7" localSheetId="34">'[11]Activos 31-12-2006'!#REF!</definedName>
    <definedName name="__________________________________________DAT7" localSheetId="41">'[11]Activos 31-12-2006'!#REF!</definedName>
    <definedName name="__________________________________________DAT7" localSheetId="47">'[11]Activos 31-12-2006'!#REF!</definedName>
    <definedName name="__________________________________________DAT7">'[11]Activos 31-12-2006'!#REF!</definedName>
    <definedName name="__________________________________________DAT9" localSheetId="36">'[12]Base Secção Pessoal'!#REF!</definedName>
    <definedName name="__________________________________________DAT9" localSheetId="33">'[12]Base Secção Pessoal'!#REF!</definedName>
    <definedName name="__________________________________________DAT9" localSheetId="34">'[12]Base Secção Pessoal'!#REF!</definedName>
    <definedName name="__________________________________________DAT9" localSheetId="41">'[12]Base Secção Pessoal'!#REF!</definedName>
    <definedName name="__________________________________________DAT9" localSheetId="47">'[12]Base Secção Pessoal'!#REF!</definedName>
    <definedName name="__________________________________________DAT9">'[12]Base Secção Pessoal'!#REF!</definedName>
    <definedName name="_________________________________________DAT1" localSheetId="36">[4]Zam!#REF!</definedName>
    <definedName name="_________________________________________DAT1" localSheetId="33">[4]Zam!#REF!</definedName>
    <definedName name="_________________________________________DAT1" localSheetId="34">[4]Zam!#REF!</definedName>
    <definedName name="_________________________________________DAT1" localSheetId="41">[4]Zam!#REF!</definedName>
    <definedName name="_________________________________________DAT1" localSheetId="47">[4]Zam!#REF!</definedName>
    <definedName name="_________________________________________DAT1">[4]Zam!#REF!</definedName>
    <definedName name="_________________________________________DAT16" localSheetId="36">[4]Zam!#REF!</definedName>
    <definedName name="_________________________________________DAT16" localSheetId="33">[4]Zam!#REF!</definedName>
    <definedName name="_________________________________________DAT16" localSheetId="34">[4]Zam!#REF!</definedName>
    <definedName name="_________________________________________DAT16" localSheetId="41">[4]Zam!#REF!</definedName>
    <definedName name="_________________________________________DAT16" localSheetId="47">[4]Zam!#REF!</definedName>
    <definedName name="_________________________________________DAT16">[4]Zam!#REF!</definedName>
    <definedName name="_________________________________________DAT17" localSheetId="36">[4]Zam!#REF!</definedName>
    <definedName name="_________________________________________DAT17" localSheetId="33">[4]Zam!#REF!</definedName>
    <definedName name="_________________________________________DAT17" localSheetId="34">[4]Zam!#REF!</definedName>
    <definedName name="_________________________________________DAT17" localSheetId="41">[4]Zam!#REF!</definedName>
    <definedName name="_________________________________________DAT17" localSheetId="47">[4]Zam!#REF!</definedName>
    <definedName name="_________________________________________DAT17">[4]Zam!#REF!</definedName>
    <definedName name="_________________________________________DAT18" localSheetId="36">[4]Zam!#REF!</definedName>
    <definedName name="_________________________________________DAT18" localSheetId="33">[4]Zam!#REF!</definedName>
    <definedName name="_________________________________________DAT18" localSheetId="34">[4]Zam!#REF!</definedName>
    <definedName name="_________________________________________DAT18" localSheetId="41">[4]Zam!#REF!</definedName>
    <definedName name="_________________________________________DAT18" localSheetId="47">[4]Zam!#REF!</definedName>
    <definedName name="_________________________________________DAT18">[4]Zam!#REF!</definedName>
    <definedName name="_________________________________________DAT19" localSheetId="36">[4]Zam!#REF!</definedName>
    <definedName name="_________________________________________DAT19" localSheetId="33">[4]Zam!#REF!</definedName>
    <definedName name="_________________________________________DAT19" localSheetId="34">[4]Zam!#REF!</definedName>
    <definedName name="_________________________________________DAT19" localSheetId="41">[4]Zam!#REF!</definedName>
    <definedName name="_________________________________________DAT19" localSheetId="47">[4]Zam!#REF!</definedName>
    <definedName name="_________________________________________DAT19">[4]Zam!#REF!</definedName>
    <definedName name="_________________________________________DAT2" localSheetId="36">[4]Zam!#REF!</definedName>
    <definedName name="_________________________________________DAT2" localSheetId="33">[4]Zam!#REF!</definedName>
    <definedName name="_________________________________________DAT2" localSheetId="34">[4]Zam!#REF!</definedName>
    <definedName name="_________________________________________DAT2" localSheetId="41">[4]Zam!#REF!</definedName>
    <definedName name="_________________________________________DAT2" localSheetId="47">[4]Zam!#REF!</definedName>
    <definedName name="_________________________________________DAT2">[4]Zam!#REF!</definedName>
    <definedName name="_________________________________________DAT20" localSheetId="36">[4]Zam!#REF!</definedName>
    <definedName name="_________________________________________DAT20" localSheetId="33">[4]Zam!#REF!</definedName>
    <definedName name="_________________________________________DAT20" localSheetId="34">[4]Zam!#REF!</definedName>
    <definedName name="_________________________________________DAT20" localSheetId="41">[4]Zam!#REF!</definedName>
    <definedName name="_________________________________________DAT20" localSheetId="47">[4]Zam!#REF!</definedName>
    <definedName name="_________________________________________DAT20">[4]Zam!#REF!</definedName>
    <definedName name="_________________________________________DAT21" localSheetId="36">[4]Zam!#REF!</definedName>
    <definedName name="_________________________________________DAT21" localSheetId="33">[4]Zam!#REF!</definedName>
    <definedName name="_________________________________________DAT21" localSheetId="34">[4]Zam!#REF!</definedName>
    <definedName name="_________________________________________DAT21" localSheetId="41">[4]Zam!#REF!</definedName>
    <definedName name="_________________________________________DAT21" localSheetId="47">[4]Zam!#REF!</definedName>
    <definedName name="_________________________________________DAT21">[4]Zam!#REF!</definedName>
    <definedName name="_________________________________________DAT22" localSheetId="36">[4]Zam!#REF!</definedName>
    <definedName name="_________________________________________DAT22" localSheetId="33">[4]Zam!#REF!</definedName>
    <definedName name="_________________________________________DAT22" localSheetId="34">[4]Zam!#REF!</definedName>
    <definedName name="_________________________________________DAT22" localSheetId="41">[4]Zam!#REF!</definedName>
    <definedName name="_________________________________________DAT22" localSheetId="47">[4]Zam!#REF!</definedName>
    <definedName name="_________________________________________DAT22">[4]Zam!#REF!</definedName>
    <definedName name="_________________________________________DAT23" localSheetId="36">[4]Zam!#REF!</definedName>
    <definedName name="_________________________________________DAT23" localSheetId="33">[4]Zam!#REF!</definedName>
    <definedName name="_________________________________________DAT23" localSheetId="34">[4]Zam!#REF!</definedName>
    <definedName name="_________________________________________DAT23" localSheetId="41">[4]Zam!#REF!</definedName>
    <definedName name="_________________________________________DAT23" localSheetId="47">[4]Zam!#REF!</definedName>
    <definedName name="_________________________________________DAT23">[4]Zam!#REF!</definedName>
    <definedName name="_________________________________________DAT32" localSheetId="36">'[5]OT´s Não Liquidadas 2006'!#REF!</definedName>
    <definedName name="_________________________________________DAT32" localSheetId="33">'[5]OT´s Não Liquidadas 2006'!#REF!</definedName>
    <definedName name="_________________________________________DAT32" localSheetId="34">'[5]OT´s Não Liquidadas 2006'!#REF!</definedName>
    <definedName name="_________________________________________DAT32" localSheetId="41">'[5]OT´s Não Liquidadas 2006'!#REF!</definedName>
    <definedName name="_________________________________________DAT32" localSheetId="47">'[5]OT´s Não Liquidadas 2006'!#REF!</definedName>
    <definedName name="_________________________________________DAT32">'[5]OT´s Não Liquidadas 2006'!#REF!</definedName>
    <definedName name="_________________________________________DAT33" localSheetId="36">'[5]OT´s Não Liquidadas 2006'!#REF!</definedName>
    <definedName name="_________________________________________DAT33" localSheetId="33">'[5]OT´s Não Liquidadas 2006'!#REF!</definedName>
    <definedName name="_________________________________________DAT33" localSheetId="34">'[5]OT´s Não Liquidadas 2006'!#REF!</definedName>
    <definedName name="_________________________________________DAT33" localSheetId="41">'[5]OT´s Não Liquidadas 2006'!#REF!</definedName>
    <definedName name="_________________________________________DAT33" localSheetId="47">'[5]OT´s Não Liquidadas 2006'!#REF!</definedName>
    <definedName name="_________________________________________DAT33">'[5]OT´s Não Liquidadas 2006'!#REF!</definedName>
    <definedName name="_________________________________________DAT34" localSheetId="36">'[5]OT´s Não Liquidadas 2006'!#REF!</definedName>
    <definedName name="_________________________________________DAT34" localSheetId="33">'[5]OT´s Não Liquidadas 2006'!#REF!</definedName>
    <definedName name="_________________________________________DAT34" localSheetId="34">'[5]OT´s Não Liquidadas 2006'!#REF!</definedName>
    <definedName name="_________________________________________DAT34" localSheetId="41">'[5]OT´s Não Liquidadas 2006'!#REF!</definedName>
    <definedName name="_________________________________________DAT34" localSheetId="47">'[5]OT´s Não Liquidadas 2006'!#REF!</definedName>
    <definedName name="_________________________________________DAT34">'[5]OT´s Não Liquidadas 2006'!#REF!</definedName>
    <definedName name="_________________________________________DAT35" localSheetId="36">'[5]OT´s Não Liquidadas 2006'!#REF!</definedName>
    <definedName name="_________________________________________DAT35" localSheetId="33">'[5]OT´s Não Liquidadas 2006'!#REF!</definedName>
    <definedName name="_________________________________________DAT35" localSheetId="34">'[5]OT´s Não Liquidadas 2006'!#REF!</definedName>
    <definedName name="_________________________________________DAT35" localSheetId="41">'[5]OT´s Não Liquidadas 2006'!#REF!</definedName>
    <definedName name="_________________________________________DAT35" localSheetId="47">'[5]OT´s Não Liquidadas 2006'!#REF!</definedName>
    <definedName name="_________________________________________DAT35">'[5]OT´s Não Liquidadas 2006'!#REF!</definedName>
    <definedName name="_________________________________________DAT36" localSheetId="36">'[5]OT´s Não Liquidadas 2006'!#REF!</definedName>
    <definedName name="_________________________________________DAT36" localSheetId="33">'[5]OT´s Não Liquidadas 2006'!#REF!</definedName>
    <definedName name="_________________________________________DAT36" localSheetId="34">'[5]OT´s Não Liquidadas 2006'!#REF!</definedName>
    <definedName name="_________________________________________DAT36" localSheetId="41">'[5]OT´s Não Liquidadas 2006'!#REF!</definedName>
    <definedName name="_________________________________________DAT36" localSheetId="47">'[5]OT´s Não Liquidadas 2006'!#REF!</definedName>
    <definedName name="_________________________________________DAT36">'[5]OT´s Não Liquidadas 2006'!#REF!</definedName>
    <definedName name="_________________________________________DAT4" localSheetId="36">'[6]Base Secção Pessoal'!#REF!</definedName>
    <definedName name="_________________________________________DAT4" localSheetId="33">'[6]Base Secção Pessoal'!#REF!</definedName>
    <definedName name="_________________________________________DAT4" localSheetId="34">'[6]Base Secção Pessoal'!#REF!</definedName>
    <definedName name="_________________________________________DAT4" localSheetId="41">'[6]Base Secção Pessoal'!#REF!</definedName>
    <definedName name="_________________________________________DAT4" localSheetId="47">'[6]Base Secção Pessoal'!#REF!</definedName>
    <definedName name="_________________________________________DAT4">'[6]Base Secção Pessoal'!#REF!</definedName>
    <definedName name="_________________________________________DAT5" localSheetId="36">'[6]Base Secção Pessoal'!#REF!</definedName>
    <definedName name="_________________________________________DAT5" localSheetId="33">'[6]Base Secção Pessoal'!#REF!</definedName>
    <definedName name="_________________________________________DAT5" localSheetId="34">'[6]Base Secção Pessoal'!#REF!</definedName>
    <definedName name="_________________________________________DAT5" localSheetId="41">'[6]Base Secção Pessoal'!#REF!</definedName>
    <definedName name="_________________________________________DAT5" localSheetId="47">'[6]Base Secção Pessoal'!#REF!</definedName>
    <definedName name="_________________________________________DAT5">'[6]Base Secção Pessoal'!#REF!</definedName>
    <definedName name="_________________________________________DAT6" localSheetId="36">'[7]base secçao pessoal'!#REF!</definedName>
    <definedName name="_________________________________________DAT6" localSheetId="33">'[7]base secçao pessoal'!#REF!</definedName>
    <definedName name="_________________________________________DAT6" localSheetId="34">'[7]base secçao pessoal'!#REF!</definedName>
    <definedName name="_________________________________________DAT6" localSheetId="41">'[7]base secçao pessoal'!#REF!</definedName>
    <definedName name="_________________________________________DAT6" localSheetId="47">'[7]base secçao pessoal'!#REF!</definedName>
    <definedName name="_________________________________________DAT6">'[7]base secçao pessoal'!#REF!</definedName>
    <definedName name="_________________________________________DAT7" localSheetId="36">'[7]base secçao pessoal'!#REF!</definedName>
    <definedName name="_________________________________________DAT7" localSheetId="33">'[7]base secçao pessoal'!#REF!</definedName>
    <definedName name="_________________________________________DAT7" localSheetId="34">'[7]base secçao pessoal'!#REF!</definedName>
    <definedName name="_________________________________________DAT7" localSheetId="41">'[7]base secçao pessoal'!#REF!</definedName>
    <definedName name="_________________________________________DAT7" localSheetId="47">'[7]base secçao pessoal'!#REF!</definedName>
    <definedName name="_________________________________________DAT7">'[7]base secçao pessoal'!#REF!</definedName>
    <definedName name="_________________________________________DAT9" localSheetId="36">'[8]Base Secção Pessoal'!#REF!</definedName>
    <definedName name="_________________________________________DAT9" localSheetId="33">'[8]Base Secção Pessoal'!#REF!</definedName>
    <definedName name="_________________________________________DAT9" localSheetId="34">'[8]Base Secção Pessoal'!#REF!</definedName>
    <definedName name="_________________________________________DAT9" localSheetId="41">'[8]Base Secção Pessoal'!#REF!</definedName>
    <definedName name="_________________________________________DAT9" localSheetId="47">'[8]Base Secção Pessoal'!#REF!</definedName>
    <definedName name="_________________________________________DAT9">'[8]Base Secção Pessoal'!#REF!</definedName>
    <definedName name="________________________________________DAT1" localSheetId="36">[4]Zam!#REF!</definedName>
    <definedName name="________________________________________DAT1" localSheetId="33">[4]Zam!#REF!</definedName>
    <definedName name="________________________________________DAT1" localSheetId="34">[4]Zam!#REF!</definedName>
    <definedName name="________________________________________DAT1" localSheetId="41">[4]Zam!#REF!</definedName>
    <definedName name="________________________________________DAT1" localSheetId="47">[4]Zam!#REF!</definedName>
    <definedName name="________________________________________DAT1">[4]Zam!#REF!</definedName>
    <definedName name="________________________________________DAT10" localSheetId="36">[13]Zam!#REF!</definedName>
    <definedName name="________________________________________DAT10" localSheetId="33">[13]Zam!#REF!</definedName>
    <definedName name="________________________________________DAT10" localSheetId="34">[13]Zam!#REF!</definedName>
    <definedName name="________________________________________DAT10" localSheetId="41">[13]Zam!#REF!</definedName>
    <definedName name="________________________________________DAT10" localSheetId="47">[13]Zam!#REF!</definedName>
    <definedName name="________________________________________DAT10">[13]Zam!#REF!</definedName>
    <definedName name="________________________________________DAT11" localSheetId="36">[13]Zam!#REF!</definedName>
    <definedName name="________________________________________DAT11" localSheetId="33">[13]Zam!#REF!</definedName>
    <definedName name="________________________________________DAT11" localSheetId="34">[13]Zam!#REF!</definedName>
    <definedName name="________________________________________DAT11" localSheetId="41">[13]Zam!#REF!</definedName>
    <definedName name="________________________________________DAT11" localSheetId="47">[13]Zam!#REF!</definedName>
    <definedName name="________________________________________DAT11">[13]Zam!#REF!</definedName>
    <definedName name="________________________________________DAT12" localSheetId="36">[13]Zam!#REF!</definedName>
    <definedName name="________________________________________DAT12" localSheetId="33">[13]Zam!#REF!</definedName>
    <definedName name="________________________________________DAT12" localSheetId="34">[13]Zam!#REF!</definedName>
    <definedName name="________________________________________DAT12" localSheetId="41">[13]Zam!#REF!</definedName>
    <definedName name="________________________________________DAT12" localSheetId="47">[13]Zam!#REF!</definedName>
    <definedName name="________________________________________DAT12">[13]Zam!#REF!</definedName>
    <definedName name="________________________________________DAT13" localSheetId="36">[13]Zam!#REF!</definedName>
    <definedName name="________________________________________DAT13" localSheetId="33">[13]Zam!#REF!</definedName>
    <definedName name="________________________________________DAT13" localSheetId="34">[13]Zam!#REF!</definedName>
    <definedName name="________________________________________DAT13" localSheetId="41">[13]Zam!#REF!</definedName>
    <definedName name="________________________________________DAT13" localSheetId="47">[13]Zam!#REF!</definedName>
    <definedName name="________________________________________DAT13">[13]Zam!#REF!</definedName>
    <definedName name="________________________________________DAT14" localSheetId="36">[13]Zam!#REF!</definedName>
    <definedName name="________________________________________DAT14" localSheetId="33">[13]Zam!#REF!</definedName>
    <definedName name="________________________________________DAT14" localSheetId="34">[13]Zam!#REF!</definedName>
    <definedName name="________________________________________DAT14" localSheetId="41">[13]Zam!#REF!</definedName>
    <definedName name="________________________________________DAT14" localSheetId="47">[13]Zam!#REF!</definedName>
    <definedName name="________________________________________DAT14">[13]Zam!#REF!</definedName>
    <definedName name="________________________________________DAT15" localSheetId="36">[13]Zam!#REF!</definedName>
    <definedName name="________________________________________DAT15" localSheetId="33">[13]Zam!#REF!</definedName>
    <definedName name="________________________________________DAT15" localSheetId="34">[13]Zam!#REF!</definedName>
    <definedName name="________________________________________DAT15" localSheetId="41">[13]Zam!#REF!</definedName>
    <definedName name="________________________________________DAT15" localSheetId="47">[13]Zam!#REF!</definedName>
    <definedName name="________________________________________DAT15">[13]Zam!#REF!</definedName>
    <definedName name="________________________________________DAT16" localSheetId="36">[4]Zam!#REF!</definedName>
    <definedName name="________________________________________DAT16" localSheetId="33">[4]Zam!#REF!</definedName>
    <definedName name="________________________________________DAT16" localSheetId="34">[4]Zam!#REF!</definedName>
    <definedName name="________________________________________DAT16" localSheetId="41">[4]Zam!#REF!</definedName>
    <definedName name="________________________________________DAT16" localSheetId="47">[4]Zam!#REF!</definedName>
    <definedName name="________________________________________DAT16">[4]Zam!#REF!</definedName>
    <definedName name="________________________________________DAT17" localSheetId="36">[4]Zam!#REF!</definedName>
    <definedName name="________________________________________DAT17" localSheetId="33">[4]Zam!#REF!</definedName>
    <definedName name="________________________________________DAT17" localSheetId="34">[4]Zam!#REF!</definedName>
    <definedName name="________________________________________DAT17" localSheetId="41">[4]Zam!#REF!</definedName>
    <definedName name="________________________________________DAT17" localSheetId="47">[4]Zam!#REF!</definedName>
    <definedName name="________________________________________DAT17">[4]Zam!#REF!</definedName>
    <definedName name="________________________________________DAT18" localSheetId="36">[4]Zam!#REF!</definedName>
    <definedName name="________________________________________DAT18" localSheetId="33">[4]Zam!#REF!</definedName>
    <definedName name="________________________________________DAT18" localSheetId="34">[4]Zam!#REF!</definedName>
    <definedName name="________________________________________DAT18" localSheetId="41">[4]Zam!#REF!</definedName>
    <definedName name="________________________________________DAT18" localSheetId="47">[4]Zam!#REF!</definedName>
    <definedName name="________________________________________DAT18">[4]Zam!#REF!</definedName>
    <definedName name="________________________________________DAT19" localSheetId="36">[4]Zam!#REF!</definedName>
    <definedName name="________________________________________DAT19" localSheetId="33">[4]Zam!#REF!</definedName>
    <definedName name="________________________________________DAT19" localSheetId="34">[4]Zam!#REF!</definedName>
    <definedName name="________________________________________DAT19" localSheetId="41">[4]Zam!#REF!</definedName>
    <definedName name="________________________________________DAT19" localSheetId="47">[4]Zam!#REF!</definedName>
    <definedName name="________________________________________DAT19">[4]Zam!#REF!</definedName>
    <definedName name="________________________________________DAT2" localSheetId="36">[4]Zam!#REF!</definedName>
    <definedName name="________________________________________DAT2" localSheetId="33">[4]Zam!#REF!</definedName>
    <definedName name="________________________________________DAT2" localSheetId="34">[4]Zam!#REF!</definedName>
    <definedName name="________________________________________DAT2" localSheetId="41">[4]Zam!#REF!</definedName>
    <definedName name="________________________________________DAT2" localSheetId="47">[4]Zam!#REF!</definedName>
    <definedName name="________________________________________DAT2">[4]Zam!#REF!</definedName>
    <definedName name="________________________________________DAT20" localSheetId="36">[4]Zam!#REF!</definedName>
    <definedName name="________________________________________DAT20" localSheetId="33">[4]Zam!#REF!</definedName>
    <definedName name="________________________________________DAT20" localSheetId="34">[4]Zam!#REF!</definedName>
    <definedName name="________________________________________DAT20" localSheetId="41">[4]Zam!#REF!</definedName>
    <definedName name="________________________________________DAT20" localSheetId="47">[4]Zam!#REF!</definedName>
    <definedName name="________________________________________DAT20">[4]Zam!#REF!</definedName>
    <definedName name="________________________________________DAT21" localSheetId="36">[4]Zam!#REF!</definedName>
    <definedName name="________________________________________DAT21" localSheetId="33">[4]Zam!#REF!</definedName>
    <definedName name="________________________________________DAT21" localSheetId="34">[4]Zam!#REF!</definedName>
    <definedName name="________________________________________DAT21" localSheetId="41">[4]Zam!#REF!</definedName>
    <definedName name="________________________________________DAT21" localSheetId="47">[4]Zam!#REF!</definedName>
    <definedName name="________________________________________DAT21">[4]Zam!#REF!</definedName>
    <definedName name="________________________________________DAT22" localSheetId="36">[4]Zam!#REF!</definedName>
    <definedName name="________________________________________DAT22" localSheetId="33">[4]Zam!#REF!</definedName>
    <definedName name="________________________________________DAT22" localSheetId="34">[4]Zam!#REF!</definedName>
    <definedName name="________________________________________DAT22" localSheetId="41">[4]Zam!#REF!</definedName>
    <definedName name="________________________________________DAT22" localSheetId="47">[4]Zam!#REF!</definedName>
    <definedName name="________________________________________DAT22">[4]Zam!#REF!</definedName>
    <definedName name="________________________________________DAT23" localSheetId="36">[4]Zam!#REF!</definedName>
    <definedName name="________________________________________DAT23" localSheetId="33">[4]Zam!#REF!</definedName>
    <definedName name="________________________________________DAT23" localSheetId="34">[4]Zam!#REF!</definedName>
    <definedName name="________________________________________DAT23" localSheetId="41">[4]Zam!#REF!</definedName>
    <definedName name="________________________________________DAT23" localSheetId="47">[4]Zam!#REF!</definedName>
    <definedName name="________________________________________DAT23">[4]Zam!#REF!</definedName>
    <definedName name="________________________________________DAT25" localSheetId="36">[13]Zam!#REF!</definedName>
    <definedName name="________________________________________DAT25" localSheetId="33">[13]Zam!#REF!</definedName>
    <definedName name="________________________________________DAT25" localSheetId="34">[13]Zam!#REF!</definedName>
    <definedName name="________________________________________DAT25" localSheetId="41">[13]Zam!#REF!</definedName>
    <definedName name="________________________________________DAT25" localSheetId="47">[13]Zam!#REF!</definedName>
    <definedName name="________________________________________DAT25">[13]Zam!#REF!</definedName>
    <definedName name="________________________________________DAT26" localSheetId="36">[13]Zam!#REF!</definedName>
    <definedName name="________________________________________DAT26" localSheetId="33">[13]Zam!#REF!</definedName>
    <definedName name="________________________________________DAT26" localSheetId="34">[13]Zam!#REF!</definedName>
    <definedName name="________________________________________DAT26" localSheetId="41">[13]Zam!#REF!</definedName>
    <definedName name="________________________________________DAT26" localSheetId="47">[13]Zam!#REF!</definedName>
    <definedName name="________________________________________DAT26">[13]Zam!#REF!</definedName>
    <definedName name="________________________________________DAT27" localSheetId="36">[13]Zam!#REF!</definedName>
    <definedName name="________________________________________DAT27" localSheetId="33">[13]Zam!#REF!</definedName>
    <definedName name="________________________________________DAT27" localSheetId="34">[13]Zam!#REF!</definedName>
    <definedName name="________________________________________DAT27" localSheetId="41">[13]Zam!#REF!</definedName>
    <definedName name="________________________________________DAT27" localSheetId="47">[13]Zam!#REF!</definedName>
    <definedName name="________________________________________DAT27">[13]Zam!#REF!</definedName>
    <definedName name="________________________________________DAT29" localSheetId="36">[13]Zam!#REF!</definedName>
    <definedName name="________________________________________DAT29" localSheetId="33">[13]Zam!#REF!</definedName>
    <definedName name="________________________________________DAT29" localSheetId="34">[13]Zam!#REF!</definedName>
    <definedName name="________________________________________DAT29" localSheetId="41">[13]Zam!#REF!</definedName>
    <definedName name="________________________________________DAT29" localSheetId="47">[13]Zam!#REF!</definedName>
    <definedName name="________________________________________DAT29">[13]Zam!#REF!</definedName>
    <definedName name="________________________________________DAT30" localSheetId="36">[13]Zam!#REF!</definedName>
    <definedName name="________________________________________DAT30" localSheetId="33">[13]Zam!#REF!</definedName>
    <definedName name="________________________________________DAT30" localSheetId="34">[13]Zam!#REF!</definedName>
    <definedName name="________________________________________DAT30" localSheetId="41">[13]Zam!#REF!</definedName>
    <definedName name="________________________________________DAT30" localSheetId="47">[13]Zam!#REF!</definedName>
    <definedName name="________________________________________DAT30">[13]Zam!#REF!</definedName>
    <definedName name="________________________________________DAT31" localSheetId="36">[13]Zam!#REF!</definedName>
    <definedName name="________________________________________DAT31" localSheetId="33">[13]Zam!#REF!</definedName>
    <definedName name="________________________________________DAT31" localSheetId="34">[13]Zam!#REF!</definedName>
    <definedName name="________________________________________DAT31" localSheetId="41">[13]Zam!#REF!</definedName>
    <definedName name="________________________________________DAT31" localSheetId="47">[13]Zam!#REF!</definedName>
    <definedName name="________________________________________DAT31">[13]Zam!#REF!</definedName>
    <definedName name="________________________________________DAT32" localSheetId="36">'[5]OT´s Não Liquidadas 2006'!#REF!</definedName>
    <definedName name="________________________________________DAT32" localSheetId="33">'[5]OT´s Não Liquidadas 2006'!#REF!</definedName>
    <definedName name="________________________________________DAT32" localSheetId="34">'[5]OT´s Não Liquidadas 2006'!#REF!</definedName>
    <definedName name="________________________________________DAT32" localSheetId="41">'[5]OT´s Não Liquidadas 2006'!#REF!</definedName>
    <definedName name="________________________________________DAT32" localSheetId="47">'[5]OT´s Não Liquidadas 2006'!#REF!</definedName>
    <definedName name="________________________________________DAT32">'[5]OT´s Não Liquidadas 2006'!#REF!</definedName>
    <definedName name="________________________________________DAT33" localSheetId="36">'[5]OT´s Não Liquidadas 2006'!#REF!</definedName>
    <definedName name="________________________________________DAT33" localSheetId="33">'[5]OT´s Não Liquidadas 2006'!#REF!</definedName>
    <definedName name="________________________________________DAT33" localSheetId="34">'[5]OT´s Não Liquidadas 2006'!#REF!</definedName>
    <definedName name="________________________________________DAT33" localSheetId="41">'[5]OT´s Não Liquidadas 2006'!#REF!</definedName>
    <definedName name="________________________________________DAT33" localSheetId="47">'[5]OT´s Não Liquidadas 2006'!#REF!</definedName>
    <definedName name="________________________________________DAT33">'[5]OT´s Não Liquidadas 2006'!#REF!</definedName>
    <definedName name="________________________________________DAT34" localSheetId="36">'[5]OT´s Não Liquidadas 2006'!#REF!</definedName>
    <definedName name="________________________________________DAT34" localSheetId="33">'[5]OT´s Não Liquidadas 2006'!#REF!</definedName>
    <definedName name="________________________________________DAT34" localSheetId="34">'[5]OT´s Não Liquidadas 2006'!#REF!</definedName>
    <definedName name="________________________________________DAT34" localSheetId="41">'[5]OT´s Não Liquidadas 2006'!#REF!</definedName>
    <definedName name="________________________________________DAT34" localSheetId="47">'[5]OT´s Não Liquidadas 2006'!#REF!</definedName>
    <definedName name="________________________________________DAT34">'[5]OT´s Não Liquidadas 2006'!#REF!</definedName>
    <definedName name="________________________________________DAT35" localSheetId="36">'[5]OT´s Não Liquidadas 2006'!#REF!</definedName>
    <definedName name="________________________________________DAT35" localSheetId="33">'[5]OT´s Não Liquidadas 2006'!#REF!</definedName>
    <definedName name="________________________________________DAT35" localSheetId="34">'[5]OT´s Não Liquidadas 2006'!#REF!</definedName>
    <definedName name="________________________________________DAT35" localSheetId="41">'[5]OT´s Não Liquidadas 2006'!#REF!</definedName>
    <definedName name="________________________________________DAT35" localSheetId="47">'[5]OT´s Não Liquidadas 2006'!#REF!</definedName>
    <definedName name="________________________________________DAT35">'[5]OT´s Não Liquidadas 2006'!#REF!</definedName>
    <definedName name="________________________________________DAT36" localSheetId="36">'[5]OT´s Não Liquidadas 2006'!#REF!</definedName>
    <definedName name="________________________________________DAT36" localSheetId="33">'[5]OT´s Não Liquidadas 2006'!#REF!</definedName>
    <definedName name="________________________________________DAT36" localSheetId="34">'[5]OT´s Não Liquidadas 2006'!#REF!</definedName>
    <definedName name="________________________________________DAT36" localSheetId="41">'[5]OT´s Não Liquidadas 2006'!#REF!</definedName>
    <definedName name="________________________________________DAT36" localSheetId="47">'[5]OT´s Não Liquidadas 2006'!#REF!</definedName>
    <definedName name="________________________________________DAT36">'[5]OT´s Não Liquidadas 2006'!#REF!</definedName>
    <definedName name="________________________________________DAT4" localSheetId="36">'[6]Base Secção Pessoal'!#REF!</definedName>
    <definedName name="________________________________________DAT4" localSheetId="33">'[6]Base Secção Pessoal'!#REF!</definedName>
    <definedName name="________________________________________DAT4" localSheetId="34">'[6]Base Secção Pessoal'!#REF!</definedName>
    <definedName name="________________________________________DAT4" localSheetId="41">'[6]Base Secção Pessoal'!#REF!</definedName>
    <definedName name="________________________________________DAT4" localSheetId="47">'[6]Base Secção Pessoal'!#REF!</definedName>
    <definedName name="________________________________________DAT4">'[6]Base Secção Pessoal'!#REF!</definedName>
    <definedName name="________________________________________DAT5" localSheetId="36">'[6]Base Secção Pessoal'!#REF!</definedName>
    <definedName name="________________________________________DAT5" localSheetId="33">'[6]Base Secção Pessoal'!#REF!</definedName>
    <definedName name="________________________________________DAT5" localSheetId="34">'[6]Base Secção Pessoal'!#REF!</definedName>
    <definedName name="________________________________________DAT5" localSheetId="41">'[6]Base Secção Pessoal'!#REF!</definedName>
    <definedName name="________________________________________DAT5" localSheetId="47">'[6]Base Secção Pessoal'!#REF!</definedName>
    <definedName name="________________________________________DAT5">'[6]Base Secção Pessoal'!#REF!</definedName>
    <definedName name="________________________________________DAT6" localSheetId="36">'[7]base secçao pessoal'!#REF!</definedName>
    <definedName name="________________________________________DAT6" localSheetId="33">'[7]base secçao pessoal'!#REF!</definedName>
    <definedName name="________________________________________DAT6" localSheetId="34">'[7]base secçao pessoal'!#REF!</definedName>
    <definedName name="________________________________________DAT6" localSheetId="41">'[7]base secçao pessoal'!#REF!</definedName>
    <definedName name="________________________________________DAT6" localSheetId="47">'[7]base secçao pessoal'!#REF!</definedName>
    <definedName name="________________________________________DAT6">'[7]base secçao pessoal'!#REF!</definedName>
    <definedName name="________________________________________DAT7" localSheetId="36">'[7]base secçao pessoal'!#REF!</definedName>
    <definedName name="________________________________________DAT7" localSheetId="33">'[7]base secçao pessoal'!#REF!</definedName>
    <definedName name="________________________________________DAT7" localSheetId="34">'[7]base secçao pessoal'!#REF!</definedName>
    <definedName name="________________________________________DAT7" localSheetId="41">'[7]base secçao pessoal'!#REF!</definedName>
    <definedName name="________________________________________DAT7" localSheetId="47">'[7]base secçao pessoal'!#REF!</definedName>
    <definedName name="________________________________________DAT7">'[7]base secçao pessoal'!#REF!</definedName>
    <definedName name="________________________________________DAT9" localSheetId="36">'[8]Base Secção Pessoal'!#REF!</definedName>
    <definedName name="________________________________________DAT9" localSheetId="33">'[8]Base Secção Pessoal'!#REF!</definedName>
    <definedName name="________________________________________DAT9" localSheetId="34">'[8]Base Secção Pessoal'!#REF!</definedName>
    <definedName name="________________________________________DAT9" localSheetId="41">'[8]Base Secção Pessoal'!#REF!</definedName>
    <definedName name="________________________________________DAT9" localSheetId="47">'[8]Base Secção Pessoal'!#REF!</definedName>
    <definedName name="________________________________________DAT9">'[8]Base Secção Pessoal'!#REF!</definedName>
    <definedName name="_______________________________________DAT1" localSheetId="36">[4]Zam!#REF!</definedName>
    <definedName name="_______________________________________DAT1" localSheetId="33">[4]Zam!#REF!</definedName>
    <definedName name="_______________________________________DAT1" localSheetId="34">[4]Zam!#REF!</definedName>
    <definedName name="_______________________________________DAT1" localSheetId="41">[4]Zam!#REF!</definedName>
    <definedName name="_______________________________________DAT1" localSheetId="47">[4]Zam!#REF!</definedName>
    <definedName name="_______________________________________DAT1">[4]Zam!#REF!</definedName>
    <definedName name="_______________________________________DAT16" localSheetId="36">[4]Zam!#REF!</definedName>
    <definedName name="_______________________________________DAT16" localSheetId="33">[4]Zam!#REF!</definedName>
    <definedName name="_______________________________________DAT16" localSheetId="34">[4]Zam!#REF!</definedName>
    <definedName name="_______________________________________DAT16" localSheetId="41">[4]Zam!#REF!</definedName>
    <definedName name="_______________________________________DAT16" localSheetId="47">[4]Zam!#REF!</definedName>
    <definedName name="_______________________________________DAT16">[4]Zam!#REF!</definedName>
    <definedName name="_______________________________________DAT17" localSheetId="36">[4]Zam!#REF!</definedName>
    <definedName name="_______________________________________DAT17" localSheetId="33">[4]Zam!#REF!</definedName>
    <definedName name="_______________________________________DAT17" localSheetId="34">[4]Zam!#REF!</definedName>
    <definedName name="_______________________________________DAT17" localSheetId="41">[4]Zam!#REF!</definedName>
    <definedName name="_______________________________________DAT17" localSheetId="47">[4]Zam!#REF!</definedName>
    <definedName name="_______________________________________DAT17">[4]Zam!#REF!</definedName>
    <definedName name="_______________________________________DAT18" localSheetId="36">[4]Zam!#REF!</definedName>
    <definedName name="_______________________________________DAT18" localSheetId="33">[4]Zam!#REF!</definedName>
    <definedName name="_______________________________________DAT18" localSheetId="34">[4]Zam!#REF!</definedName>
    <definedName name="_______________________________________DAT18" localSheetId="41">[4]Zam!#REF!</definedName>
    <definedName name="_______________________________________DAT18" localSheetId="47">[4]Zam!#REF!</definedName>
    <definedName name="_______________________________________DAT18">[4]Zam!#REF!</definedName>
    <definedName name="_______________________________________DAT19" localSheetId="36">[4]Zam!#REF!</definedName>
    <definedName name="_______________________________________DAT19" localSheetId="33">[4]Zam!#REF!</definedName>
    <definedName name="_______________________________________DAT19" localSheetId="34">[4]Zam!#REF!</definedName>
    <definedName name="_______________________________________DAT19" localSheetId="41">[4]Zam!#REF!</definedName>
    <definedName name="_______________________________________DAT19" localSheetId="47">[4]Zam!#REF!</definedName>
    <definedName name="_______________________________________DAT19">[4]Zam!#REF!</definedName>
    <definedName name="_______________________________________DAT2" localSheetId="36">[4]Zam!#REF!</definedName>
    <definedName name="_______________________________________DAT2" localSheetId="33">[4]Zam!#REF!</definedName>
    <definedName name="_______________________________________DAT2" localSheetId="34">[4]Zam!#REF!</definedName>
    <definedName name="_______________________________________DAT2" localSheetId="41">[4]Zam!#REF!</definedName>
    <definedName name="_______________________________________DAT2" localSheetId="47">[4]Zam!#REF!</definedName>
    <definedName name="_______________________________________DAT2">[4]Zam!#REF!</definedName>
    <definedName name="_______________________________________DAT20" localSheetId="36">[4]Zam!#REF!</definedName>
    <definedName name="_______________________________________DAT20" localSheetId="33">[4]Zam!#REF!</definedName>
    <definedName name="_______________________________________DAT20" localSheetId="34">[4]Zam!#REF!</definedName>
    <definedName name="_______________________________________DAT20" localSheetId="41">[4]Zam!#REF!</definedName>
    <definedName name="_______________________________________DAT20" localSheetId="47">[4]Zam!#REF!</definedName>
    <definedName name="_______________________________________DAT20">[4]Zam!#REF!</definedName>
    <definedName name="_______________________________________DAT21" localSheetId="36">[4]Zam!#REF!</definedName>
    <definedName name="_______________________________________DAT21" localSheetId="33">[4]Zam!#REF!</definedName>
    <definedName name="_______________________________________DAT21" localSheetId="34">[4]Zam!#REF!</definedName>
    <definedName name="_______________________________________DAT21" localSheetId="41">[4]Zam!#REF!</definedName>
    <definedName name="_______________________________________DAT21" localSheetId="47">[4]Zam!#REF!</definedName>
    <definedName name="_______________________________________DAT21">[4]Zam!#REF!</definedName>
    <definedName name="_______________________________________DAT22" localSheetId="36">[4]Zam!#REF!</definedName>
    <definedName name="_______________________________________DAT22" localSheetId="33">[4]Zam!#REF!</definedName>
    <definedName name="_______________________________________DAT22" localSheetId="34">[4]Zam!#REF!</definedName>
    <definedName name="_______________________________________DAT22" localSheetId="41">[4]Zam!#REF!</definedName>
    <definedName name="_______________________________________DAT22" localSheetId="47">[4]Zam!#REF!</definedName>
    <definedName name="_______________________________________DAT22">[4]Zam!#REF!</definedName>
    <definedName name="_______________________________________DAT23" localSheetId="36">[4]Zam!#REF!</definedName>
    <definedName name="_______________________________________DAT23" localSheetId="33">[4]Zam!#REF!</definedName>
    <definedName name="_______________________________________DAT23" localSheetId="34">[4]Zam!#REF!</definedName>
    <definedName name="_______________________________________DAT23" localSheetId="41">[4]Zam!#REF!</definedName>
    <definedName name="_______________________________________DAT23" localSheetId="47">[4]Zam!#REF!</definedName>
    <definedName name="_______________________________________DAT23">[4]Zam!#REF!</definedName>
    <definedName name="_______________________________________DAT32" localSheetId="36">'[5]OT´s Não Liquidadas 2006'!#REF!</definedName>
    <definedName name="_______________________________________DAT32" localSheetId="33">'[5]OT´s Não Liquidadas 2006'!#REF!</definedName>
    <definedName name="_______________________________________DAT32" localSheetId="34">'[5]OT´s Não Liquidadas 2006'!#REF!</definedName>
    <definedName name="_______________________________________DAT32" localSheetId="41">'[5]OT´s Não Liquidadas 2006'!#REF!</definedName>
    <definedName name="_______________________________________DAT32" localSheetId="47">'[5]OT´s Não Liquidadas 2006'!#REF!</definedName>
    <definedName name="_______________________________________DAT32">'[5]OT´s Não Liquidadas 2006'!#REF!</definedName>
    <definedName name="_______________________________________DAT33" localSheetId="36">'[5]OT´s Não Liquidadas 2006'!#REF!</definedName>
    <definedName name="_______________________________________DAT33" localSheetId="33">'[5]OT´s Não Liquidadas 2006'!#REF!</definedName>
    <definedName name="_______________________________________DAT33" localSheetId="34">'[5]OT´s Não Liquidadas 2006'!#REF!</definedName>
    <definedName name="_______________________________________DAT33" localSheetId="41">'[5]OT´s Não Liquidadas 2006'!#REF!</definedName>
    <definedName name="_______________________________________DAT33" localSheetId="47">'[5]OT´s Não Liquidadas 2006'!#REF!</definedName>
    <definedName name="_______________________________________DAT33">'[5]OT´s Não Liquidadas 2006'!#REF!</definedName>
    <definedName name="_______________________________________DAT34" localSheetId="36">'[5]OT´s Não Liquidadas 2006'!#REF!</definedName>
    <definedName name="_______________________________________DAT34" localSheetId="33">'[5]OT´s Não Liquidadas 2006'!#REF!</definedName>
    <definedName name="_______________________________________DAT34" localSheetId="34">'[5]OT´s Não Liquidadas 2006'!#REF!</definedName>
    <definedName name="_______________________________________DAT34" localSheetId="41">'[5]OT´s Não Liquidadas 2006'!#REF!</definedName>
    <definedName name="_______________________________________DAT34" localSheetId="47">'[5]OT´s Não Liquidadas 2006'!#REF!</definedName>
    <definedName name="_______________________________________DAT34">'[5]OT´s Não Liquidadas 2006'!#REF!</definedName>
    <definedName name="_______________________________________DAT35" localSheetId="36">'[5]OT´s Não Liquidadas 2006'!#REF!</definedName>
    <definedName name="_______________________________________DAT35" localSheetId="33">'[5]OT´s Não Liquidadas 2006'!#REF!</definedName>
    <definedName name="_______________________________________DAT35" localSheetId="34">'[5]OT´s Não Liquidadas 2006'!#REF!</definedName>
    <definedName name="_______________________________________DAT35" localSheetId="41">'[5]OT´s Não Liquidadas 2006'!#REF!</definedName>
    <definedName name="_______________________________________DAT35" localSheetId="47">'[5]OT´s Não Liquidadas 2006'!#REF!</definedName>
    <definedName name="_______________________________________DAT35">'[5]OT´s Não Liquidadas 2006'!#REF!</definedName>
    <definedName name="_______________________________________DAT36" localSheetId="36">'[5]OT´s Não Liquidadas 2006'!#REF!</definedName>
    <definedName name="_______________________________________DAT36" localSheetId="33">'[5]OT´s Não Liquidadas 2006'!#REF!</definedName>
    <definedName name="_______________________________________DAT36" localSheetId="34">'[5]OT´s Não Liquidadas 2006'!#REF!</definedName>
    <definedName name="_______________________________________DAT36" localSheetId="41">'[5]OT´s Não Liquidadas 2006'!#REF!</definedName>
    <definedName name="_______________________________________DAT36" localSheetId="47">'[5]OT´s Não Liquidadas 2006'!#REF!</definedName>
    <definedName name="_______________________________________DAT36">'[5]OT´s Não Liquidadas 2006'!#REF!</definedName>
    <definedName name="_______________________________________DAT4" localSheetId="36">'[6]Base Secção Pessoal'!#REF!</definedName>
    <definedName name="_______________________________________DAT4" localSheetId="33">'[6]Base Secção Pessoal'!#REF!</definedName>
    <definedName name="_______________________________________DAT4" localSheetId="34">'[6]Base Secção Pessoal'!#REF!</definedName>
    <definedName name="_______________________________________DAT4" localSheetId="41">'[6]Base Secção Pessoal'!#REF!</definedName>
    <definedName name="_______________________________________DAT4" localSheetId="47">'[6]Base Secção Pessoal'!#REF!</definedName>
    <definedName name="_______________________________________DAT4">'[6]Base Secção Pessoal'!#REF!</definedName>
    <definedName name="_______________________________________DAT5" localSheetId="36">'[6]Base Secção Pessoal'!#REF!</definedName>
    <definedName name="_______________________________________DAT5" localSheetId="33">'[6]Base Secção Pessoal'!#REF!</definedName>
    <definedName name="_______________________________________DAT5" localSheetId="34">'[6]Base Secção Pessoal'!#REF!</definedName>
    <definedName name="_______________________________________DAT5" localSheetId="41">'[6]Base Secção Pessoal'!#REF!</definedName>
    <definedName name="_______________________________________DAT5" localSheetId="47">'[6]Base Secção Pessoal'!#REF!</definedName>
    <definedName name="_______________________________________DAT5">'[6]Base Secção Pessoal'!#REF!</definedName>
    <definedName name="_______________________________________DAT6" localSheetId="36">'[7]base secçao pessoal'!#REF!</definedName>
    <definedName name="_______________________________________DAT6" localSheetId="33">'[7]base secçao pessoal'!#REF!</definedName>
    <definedName name="_______________________________________DAT6" localSheetId="34">'[7]base secçao pessoal'!#REF!</definedName>
    <definedName name="_______________________________________DAT6" localSheetId="41">'[7]base secçao pessoal'!#REF!</definedName>
    <definedName name="_______________________________________DAT6" localSheetId="47">'[7]base secçao pessoal'!#REF!</definedName>
    <definedName name="_______________________________________DAT6">'[7]base secçao pessoal'!#REF!</definedName>
    <definedName name="_______________________________________DAT7" localSheetId="36">'[7]base secçao pessoal'!#REF!</definedName>
    <definedName name="_______________________________________DAT7" localSheetId="33">'[7]base secçao pessoal'!#REF!</definedName>
    <definedName name="_______________________________________DAT7" localSheetId="34">'[7]base secçao pessoal'!#REF!</definedName>
    <definedName name="_______________________________________DAT7" localSheetId="41">'[7]base secçao pessoal'!#REF!</definedName>
    <definedName name="_______________________________________DAT7" localSheetId="47">'[7]base secçao pessoal'!#REF!</definedName>
    <definedName name="_______________________________________DAT7">'[7]base secçao pessoal'!#REF!</definedName>
    <definedName name="_______________________________________DAT9" localSheetId="36">'[8]Base Secção Pessoal'!#REF!</definedName>
    <definedName name="_______________________________________DAT9" localSheetId="33">'[8]Base Secção Pessoal'!#REF!</definedName>
    <definedName name="_______________________________________DAT9" localSheetId="34">'[8]Base Secção Pessoal'!#REF!</definedName>
    <definedName name="_______________________________________DAT9" localSheetId="41">'[8]Base Secção Pessoal'!#REF!</definedName>
    <definedName name="_______________________________________DAT9" localSheetId="47">'[8]Base Secção Pessoal'!#REF!</definedName>
    <definedName name="_______________________________________DAT9">'[8]Base Secção Pessoal'!#REF!</definedName>
    <definedName name="______________________________________DAT1" localSheetId="36">[3]Zam!#REF!</definedName>
    <definedName name="______________________________________DAT1" localSheetId="33">[3]Zam!#REF!</definedName>
    <definedName name="______________________________________DAT1" localSheetId="34">[3]Zam!#REF!</definedName>
    <definedName name="______________________________________DAT1" localSheetId="41">[3]Zam!#REF!</definedName>
    <definedName name="______________________________________DAT1" localSheetId="47">[3]Zam!#REF!</definedName>
    <definedName name="______________________________________DAT1">[3]Zam!#REF!</definedName>
    <definedName name="______________________________________DAT10" localSheetId="36">[13]Zam!#REF!</definedName>
    <definedName name="______________________________________DAT10" localSheetId="33">[13]Zam!#REF!</definedName>
    <definedName name="______________________________________DAT10" localSheetId="34">[13]Zam!#REF!</definedName>
    <definedName name="______________________________________DAT10" localSheetId="41">[13]Zam!#REF!</definedName>
    <definedName name="______________________________________DAT10" localSheetId="47">[13]Zam!#REF!</definedName>
    <definedName name="______________________________________DAT10">[13]Zam!#REF!</definedName>
    <definedName name="______________________________________DAT11" localSheetId="36">[13]Zam!#REF!</definedName>
    <definedName name="______________________________________DAT11" localSheetId="33">[13]Zam!#REF!</definedName>
    <definedName name="______________________________________DAT11" localSheetId="34">[13]Zam!#REF!</definedName>
    <definedName name="______________________________________DAT11" localSheetId="41">[13]Zam!#REF!</definedName>
    <definedName name="______________________________________DAT11" localSheetId="47">[13]Zam!#REF!</definedName>
    <definedName name="______________________________________DAT11">[13]Zam!#REF!</definedName>
    <definedName name="______________________________________DAT12" localSheetId="36">[13]Zam!#REF!</definedName>
    <definedName name="______________________________________DAT12" localSheetId="33">[13]Zam!#REF!</definedName>
    <definedName name="______________________________________DAT12" localSheetId="34">[13]Zam!#REF!</definedName>
    <definedName name="______________________________________DAT12" localSheetId="41">[13]Zam!#REF!</definedName>
    <definedName name="______________________________________DAT12" localSheetId="47">[13]Zam!#REF!</definedName>
    <definedName name="______________________________________DAT12">[13]Zam!#REF!</definedName>
    <definedName name="______________________________________DAT13" localSheetId="36">[13]Zam!#REF!</definedName>
    <definedName name="______________________________________DAT13" localSheetId="33">[13]Zam!#REF!</definedName>
    <definedName name="______________________________________DAT13" localSheetId="34">[13]Zam!#REF!</definedName>
    <definedName name="______________________________________DAT13" localSheetId="41">[13]Zam!#REF!</definedName>
    <definedName name="______________________________________DAT13" localSheetId="47">[13]Zam!#REF!</definedName>
    <definedName name="______________________________________DAT13">[13]Zam!#REF!</definedName>
    <definedName name="______________________________________DAT14" localSheetId="36">[13]Zam!#REF!</definedName>
    <definedName name="______________________________________DAT14" localSheetId="33">[13]Zam!#REF!</definedName>
    <definedName name="______________________________________DAT14" localSheetId="34">[13]Zam!#REF!</definedName>
    <definedName name="______________________________________DAT14" localSheetId="41">[13]Zam!#REF!</definedName>
    <definedName name="______________________________________DAT14" localSheetId="47">[13]Zam!#REF!</definedName>
    <definedName name="______________________________________DAT14">[13]Zam!#REF!</definedName>
    <definedName name="______________________________________DAT15" localSheetId="36">[13]Zam!#REF!</definedName>
    <definedName name="______________________________________DAT15" localSheetId="33">[13]Zam!#REF!</definedName>
    <definedName name="______________________________________DAT15" localSheetId="34">[13]Zam!#REF!</definedName>
    <definedName name="______________________________________DAT15" localSheetId="41">[13]Zam!#REF!</definedName>
    <definedName name="______________________________________DAT15" localSheetId="47">[13]Zam!#REF!</definedName>
    <definedName name="______________________________________DAT15">[13]Zam!#REF!</definedName>
    <definedName name="______________________________________DAT16" localSheetId="36">[3]Zam!#REF!</definedName>
    <definedName name="______________________________________DAT16" localSheetId="33">[3]Zam!#REF!</definedName>
    <definedName name="______________________________________DAT16" localSheetId="34">[3]Zam!#REF!</definedName>
    <definedName name="______________________________________DAT16" localSheetId="41">[3]Zam!#REF!</definedName>
    <definedName name="______________________________________DAT16" localSheetId="47">[3]Zam!#REF!</definedName>
    <definedName name="______________________________________DAT16">[3]Zam!#REF!</definedName>
    <definedName name="______________________________________DAT17" localSheetId="36">[3]Zam!#REF!</definedName>
    <definedName name="______________________________________DAT17" localSheetId="33">[3]Zam!#REF!</definedName>
    <definedName name="______________________________________DAT17" localSheetId="34">[3]Zam!#REF!</definedName>
    <definedName name="______________________________________DAT17" localSheetId="41">[3]Zam!#REF!</definedName>
    <definedName name="______________________________________DAT17" localSheetId="47">[3]Zam!#REF!</definedName>
    <definedName name="______________________________________DAT17">[3]Zam!#REF!</definedName>
    <definedName name="______________________________________DAT18" localSheetId="36">[3]Zam!#REF!</definedName>
    <definedName name="______________________________________DAT18" localSheetId="33">[3]Zam!#REF!</definedName>
    <definedName name="______________________________________DAT18" localSheetId="34">[3]Zam!#REF!</definedName>
    <definedName name="______________________________________DAT18" localSheetId="41">[3]Zam!#REF!</definedName>
    <definedName name="______________________________________DAT18" localSheetId="47">[3]Zam!#REF!</definedName>
    <definedName name="______________________________________DAT18">[3]Zam!#REF!</definedName>
    <definedName name="______________________________________DAT19" localSheetId="36">[3]Zam!#REF!</definedName>
    <definedName name="______________________________________DAT19" localSheetId="33">[3]Zam!#REF!</definedName>
    <definedName name="______________________________________DAT19" localSheetId="34">[3]Zam!#REF!</definedName>
    <definedName name="______________________________________DAT19" localSheetId="41">[3]Zam!#REF!</definedName>
    <definedName name="______________________________________DAT19" localSheetId="47">[3]Zam!#REF!</definedName>
    <definedName name="______________________________________DAT19">[3]Zam!#REF!</definedName>
    <definedName name="______________________________________DAT2" localSheetId="36">[3]Zam!#REF!</definedName>
    <definedName name="______________________________________DAT2" localSheetId="33">[3]Zam!#REF!</definedName>
    <definedName name="______________________________________DAT2" localSheetId="34">[3]Zam!#REF!</definedName>
    <definedName name="______________________________________DAT2" localSheetId="41">[3]Zam!#REF!</definedName>
    <definedName name="______________________________________DAT2" localSheetId="47">[3]Zam!#REF!</definedName>
    <definedName name="______________________________________DAT2">[3]Zam!#REF!</definedName>
    <definedName name="______________________________________DAT20" localSheetId="36">[3]Zam!#REF!</definedName>
    <definedName name="______________________________________DAT20" localSheetId="33">[3]Zam!#REF!</definedName>
    <definedName name="______________________________________DAT20" localSheetId="34">[3]Zam!#REF!</definedName>
    <definedName name="______________________________________DAT20" localSheetId="41">[3]Zam!#REF!</definedName>
    <definedName name="______________________________________DAT20" localSheetId="47">[3]Zam!#REF!</definedName>
    <definedName name="______________________________________DAT20">[3]Zam!#REF!</definedName>
    <definedName name="______________________________________DAT21" localSheetId="36">[3]Zam!#REF!</definedName>
    <definedName name="______________________________________DAT21" localSheetId="33">[3]Zam!#REF!</definedName>
    <definedName name="______________________________________DAT21" localSheetId="34">[3]Zam!#REF!</definedName>
    <definedName name="______________________________________DAT21" localSheetId="41">[3]Zam!#REF!</definedName>
    <definedName name="______________________________________DAT21" localSheetId="47">[3]Zam!#REF!</definedName>
    <definedName name="______________________________________DAT21">[3]Zam!#REF!</definedName>
    <definedName name="______________________________________DAT22" localSheetId="36">[3]Zam!#REF!</definedName>
    <definedName name="______________________________________DAT22" localSheetId="33">[3]Zam!#REF!</definedName>
    <definedName name="______________________________________DAT22" localSheetId="34">[3]Zam!#REF!</definedName>
    <definedName name="______________________________________DAT22" localSheetId="41">[3]Zam!#REF!</definedName>
    <definedName name="______________________________________DAT22" localSheetId="47">[3]Zam!#REF!</definedName>
    <definedName name="______________________________________DAT22">[3]Zam!#REF!</definedName>
    <definedName name="______________________________________DAT23" localSheetId="36">[3]Zam!#REF!</definedName>
    <definedName name="______________________________________DAT23" localSheetId="33">[3]Zam!#REF!</definedName>
    <definedName name="______________________________________DAT23" localSheetId="34">[3]Zam!#REF!</definedName>
    <definedName name="______________________________________DAT23" localSheetId="41">[3]Zam!#REF!</definedName>
    <definedName name="______________________________________DAT23" localSheetId="47">[3]Zam!#REF!</definedName>
    <definedName name="______________________________________DAT23">[3]Zam!#REF!</definedName>
    <definedName name="______________________________________DAT25" localSheetId="36">[13]Zam!#REF!</definedName>
    <definedName name="______________________________________DAT25" localSheetId="33">[13]Zam!#REF!</definedName>
    <definedName name="______________________________________DAT25" localSheetId="34">[13]Zam!#REF!</definedName>
    <definedName name="______________________________________DAT25" localSheetId="41">[13]Zam!#REF!</definedName>
    <definedName name="______________________________________DAT25" localSheetId="47">[13]Zam!#REF!</definedName>
    <definedName name="______________________________________DAT25">[13]Zam!#REF!</definedName>
    <definedName name="______________________________________DAT26" localSheetId="36">[13]Zam!#REF!</definedName>
    <definedName name="______________________________________DAT26" localSheetId="33">[13]Zam!#REF!</definedName>
    <definedName name="______________________________________DAT26" localSheetId="34">[13]Zam!#REF!</definedName>
    <definedName name="______________________________________DAT26" localSheetId="41">[13]Zam!#REF!</definedName>
    <definedName name="______________________________________DAT26" localSheetId="47">[13]Zam!#REF!</definedName>
    <definedName name="______________________________________DAT26">[13]Zam!#REF!</definedName>
    <definedName name="______________________________________DAT27" localSheetId="36">[13]Zam!#REF!</definedName>
    <definedName name="______________________________________DAT27" localSheetId="33">[13]Zam!#REF!</definedName>
    <definedName name="______________________________________DAT27" localSheetId="34">[13]Zam!#REF!</definedName>
    <definedName name="______________________________________DAT27" localSheetId="41">[13]Zam!#REF!</definedName>
    <definedName name="______________________________________DAT27" localSheetId="47">[13]Zam!#REF!</definedName>
    <definedName name="______________________________________DAT27">[13]Zam!#REF!</definedName>
    <definedName name="______________________________________DAT29" localSheetId="36">[13]Zam!#REF!</definedName>
    <definedName name="______________________________________DAT29" localSheetId="33">[13]Zam!#REF!</definedName>
    <definedName name="______________________________________DAT29" localSheetId="34">[13]Zam!#REF!</definedName>
    <definedName name="______________________________________DAT29" localSheetId="41">[13]Zam!#REF!</definedName>
    <definedName name="______________________________________DAT29" localSheetId="47">[13]Zam!#REF!</definedName>
    <definedName name="______________________________________DAT29">[13]Zam!#REF!</definedName>
    <definedName name="______________________________________DAT30" localSheetId="36">[13]Zam!#REF!</definedName>
    <definedName name="______________________________________DAT30" localSheetId="33">[13]Zam!#REF!</definedName>
    <definedName name="______________________________________DAT30" localSheetId="34">[13]Zam!#REF!</definedName>
    <definedName name="______________________________________DAT30" localSheetId="41">[13]Zam!#REF!</definedName>
    <definedName name="______________________________________DAT30" localSheetId="47">[13]Zam!#REF!</definedName>
    <definedName name="______________________________________DAT30">[13]Zam!#REF!</definedName>
    <definedName name="______________________________________DAT31" localSheetId="36">[13]Zam!#REF!</definedName>
    <definedName name="______________________________________DAT31" localSheetId="33">[13]Zam!#REF!</definedName>
    <definedName name="______________________________________DAT31" localSheetId="34">[13]Zam!#REF!</definedName>
    <definedName name="______________________________________DAT31" localSheetId="41">[13]Zam!#REF!</definedName>
    <definedName name="______________________________________DAT31" localSheetId="47">[13]Zam!#REF!</definedName>
    <definedName name="______________________________________DAT31">[13]Zam!#REF!</definedName>
    <definedName name="______________________________________DAT32" localSheetId="36">'[5]OT´s Não Liquidadas 2006'!#REF!</definedName>
    <definedName name="______________________________________DAT32" localSheetId="33">'[5]OT´s Não Liquidadas 2006'!#REF!</definedName>
    <definedName name="______________________________________DAT32" localSheetId="34">'[5]OT´s Não Liquidadas 2006'!#REF!</definedName>
    <definedName name="______________________________________DAT32" localSheetId="41">'[5]OT´s Não Liquidadas 2006'!#REF!</definedName>
    <definedName name="______________________________________DAT32" localSheetId="47">'[5]OT´s Não Liquidadas 2006'!#REF!</definedName>
    <definedName name="______________________________________DAT32">'[5]OT´s Não Liquidadas 2006'!#REF!</definedName>
    <definedName name="______________________________________DAT33" localSheetId="36">'[5]OT´s Não Liquidadas 2006'!#REF!</definedName>
    <definedName name="______________________________________DAT33" localSheetId="33">'[5]OT´s Não Liquidadas 2006'!#REF!</definedName>
    <definedName name="______________________________________DAT33" localSheetId="34">'[5]OT´s Não Liquidadas 2006'!#REF!</definedName>
    <definedName name="______________________________________DAT33" localSheetId="41">'[5]OT´s Não Liquidadas 2006'!#REF!</definedName>
    <definedName name="______________________________________DAT33" localSheetId="47">'[5]OT´s Não Liquidadas 2006'!#REF!</definedName>
    <definedName name="______________________________________DAT33">'[5]OT´s Não Liquidadas 2006'!#REF!</definedName>
    <definedName name="______________________________________DAT34" localSheetId="36">'[5]OT´s Não Liquidadas 2006'!#REF!</definedName>
    <definedName name="______________________________________DAT34" localSheetId="33">'[5]OT´s Não Liquidadas 2006'!#REF!</definedName>
    <definedName name="______________________________________DAT34" localSheetId="34">'[5]OT´s Não Liquidadas 2006'!#REF!</definedName>
    <definedName name="______________________________________DAT34" localSheetId="41">'[5]OT´s Não Liquidadas 2006'!#REF!</definedName>
    <definedName name="______________________________________DAT34" localSheetId="47">'[5]OT´s Não Liquidadas 2006'!#REF!</definedName>
    <definedName name="______________________________________DAT34">'[5]OT´s Não Liquidadas 2006'!#REF!</definedName>
    <definedName name="______________________________________DAT35" localSheetId="36">'[5]OT´s Não Liquidadas 2006'!#REF!</definedName>
    <definedName name="______________________________________DAT35" localSheetId="33">'[5]OT´s Não Liquidadas 2006'!#REF!</definedName>
    <definedName name="______________________________________DAT35" localSheetId="34">'[5]OT´s Não Liquidadas 2006'!#REF!</definedName>
    <definedName name="______________________________________DAT35" localSheetId="41">'[5]OT´s Não Liquidadas 2006'!#REF!</definedName>
    <definedName name="______________________________________DAT35" localSheetId="47">'[5]OT´s Não Liquidadas 2006'!#REF!</definedName>
    <definedName name="______________________________________DAT35">'[5]OT´s Não Liquidadas 2006'!#REF!</definedName>
    <definedName name="______________________________________DAT36" localSheetId="36">'[5]OT´s Não Liquidadas 2006'!#REF!</definedName>
    <definedName name="______________________________________DAT36" localSheetId="33">'[5]OT´s Não Liquidadas 2006'!#REF!</definedName>
    <definedName name="______________________________________DAT36" localSheetId="34">'[5]OT´s Não Liquidadas 2006'!#REF!</definedName>
    <definedName name="______________________________________DAT36" localSheetId="41">'[5]OT´s Não Liquidadas 2006'!#REF!</definedName>
    <definedName name="______________________________________DAT36" localSheetId="47">'[5]OT´s Não Liquidadas 2006'!#REF!</definedName>
    <definedName name="______________________________________DAT36">'[5]OT´s Não Liquidadas 2006'!#REF!</definedName>
    <definedName name="______________________________________DAT4" localSheetId="36">'[6]Base Secção Pessoal'!#REF!</definedName>
    <definedName name="______________________________________DAT4" localSheetId="33">'[6]Base Secção Pessoal'!#REF!</definedName>
    <definedName name="______________________________________DAT4" localSheetId="34">'[6]Base Secção Pessoal'!#REF!</definedName>
    <definedName name="______________________________________DAT4" localSheetId="41">'[6]Base Secção Pessoal'!#REF!</definedName>
    <definedName name="______________________________________DAT4" localSheetId="47">'[6]Base Secção Pessoal'!#REF!</definedName>
    <definedName name="______________________________________DAT4">'[6]Base Secção Pessoal'!#REF!</definedName>
    <definedName name="______________________________________DAT5" localSheetId="36">'[6]Base Secção Pessoal'!#REF!</definedName>
    <definedName name="______________________________________DAT5" localSheetId="33">'[6]Base Secção Pessoal'!#REF!</definedName>
    <definedName name="______________________________________DAT5" localSheetId="34">'[6]Base Secção Pessoal'!#REF!</definedName>
    <definedName name="______________________________________DAT5" localSheetId="41">'[6]Base Secção Pessoal'!#REF!</definedName>
    <definedName name="______________________________________DAT5" localSheetId="47">'[6]Base Secção Pessoal'!#REF!</definedName>
    <definedName name="______________________________________DAT5">'[6]Base Secção Pessoal'!#REF!</definedName>
    <definedName name="______________________________________DAT6" localSheetId="36">'[7]base secçao pessoal'!#REF!</definedName>
    <definedName name="______________________________________DAT6" localSheetId="33">'[7]base secçao pessoal'!#REF!</definedName>
    <definedName name="______________________________________DAT6" localSheetId="34">'[7]base secçao pessoal'!#REF!</definedName>
    <definedName name="______________________________________DAT6" localSheetId="41">'[7]base secçao pessoal'!#REF!</definedName>
    <definedName name="______________________________________DAT6" localSheetId="47">'[7]base secçao pessoal'!#REF!</definedName>
    <definedName name="______________________________________DAT6">'[7]base secçao pessoal'!#REF!</definedName>
    <definedName name="______________________________________DAT7" localSheetId="36">'[7]base secçao pessoal'!#REF!</definedName>
    <definedName name="______________________________________DAT7" localSheetId="33">'[7]base secçao pessoal'!#REF!</definedName>
    <definedName name="______________________________________DAT7" localSheetId="34">'[7]base secçao pessoal'!#REF!</definedName>
    <definedName name="______________________________________DAT7" localSheetId="41">'[7]base secçao pessoal'!#REF!</definedName>
    <definedName name="______________________________________DAT7" localSheetId="47">'[7]base secçao pessoal'!#REF!</definedName>
    <definedName name="______________________________________DAT7">'[7]base secçao pessoal'!#REF!</definedName>
    <definedName name="______________________________________DAT8" localSheetId="36">'[14]base secçao pessoal'!#REF!</definedName>
    <definedName name="______________________________________DAT8" localSheetId="33">'[14]base secçao pessoal'!#REF!</definedName>
    <definedName name="______________________________________DAT8" localSheetId="34">'[14]base secçao pessoal'!#REF!</definedName>
    <definedName name="______________________________________DAT8" localSheetId="41">'[14]base secçao pessoal'!#REF!</definedName>
    <definedName name="______________________________________DAT8" localSheetId="47">'[14]base secçao pessoal'!#REF!</definedName>
    <definedName name="______________________________________DAT8">'[14]base secçao pessoal'!#REF!</definedName>
    <definedName name="______________________________________DAT9" localSheetId="36">'[8]Base Secção Pessoal'!#REF!</definedName>
    <definedName name="______________________________________DAT9" localSheetId="33">'[8]Base Secção Pessoal'!#REF!</definedName>
    <definedName name="______________________________________DAT9" localSheetId="34">'[8]Base Secção Pessoal'!#REF!</definedName>
    <definedName name="______________________________________DAT9" localSheetId="41">'[8]Base Secção Pessoal'!#REF!</definedName>
    <definedName name="______________________________________DAT9" localSheetId="47">'[8]Base Secção Pessoal'!#REF!</definedName>
    <definedName name="______________________________________DAT9">'[8]Base Secção Pessoal'!#REF!</definedName>
    <definedName name="_____________________________________DAT1" localSheetId="36">[3]Zam!#REF!</definedName>
    <definedName name="_____________________________________DAT1" localSheetId="33">[3]Zam!#REF!</definedName>
    <definedName name="_____________________________________DAT1" localSheetId="34">[3]Zam!#REF!</definedName>
    <definedName name="_____________________________________DAT1" localSheetId="41">[3]Zam!#REF!</definedName>
    <definedName name="_____________________________________DAT1" localSheetId="47">[3]Zam!#REF!</definedName>
    <definedName name="_____________________________________DAT1">[3]Zam!#REF!</definedName>
    <definedName name="_____________________________________DAT10" localSheetId="36">[13]Zam!#REF!</definedName>
    <definedName name="_____________________________________DAT10" localSheetId="33">[13]Zam!#REF!</definedName>
    <definedName name="_____________________________________DAT10" localSheetId="34">[13]Zam!#REF!</definedName>
    <definedName name="_____________________________________DAT10" localSheetId="41">[13]Zam!#REF!</definedName>
    <definedName name="_____________________________________DAT10" localSheetId="47">[13]Zam!#REF!</definedName>
    <definedName name="_____________________________________DAT10">[13]Zam!#REF!</definedName>
    <definedName name="_____________________________________DAT11" localSheetId="36">[13]Zam!#REF!</definedName>
    <definedName name="_____________________________________DAT11" localSheetId="33">[13]Zam!#REF!</definedName>
    <definedName name="_____________________________________DAT11" localSheetId="34">[13]Zam!#REF!</definedName>
    <definedName name="_____________________________________DAT11" localSheetId="41">[13]Zam!#REF!</definedName>
    <definedName name="_____________________________________DAT11" localSheetId="47">[13]Zam!#REF!</definedName>
    <definedName name="_____________________________________DAT11">[13]Zam!#REF!</definedName>
    <definedName name="_____________________________________DAT12" localSheetId="36">[13]Zam!#REF!</definedName>
    <definedName name="_____________________________________DAT12" localSheetId="33">[13]Zam!#REF!</definedName>
    <definedName name="_____________________________________DAT12" localSheetId="34">[13]Zam!#REF!</definedName>
    <definedName name="_____________________________________DAT12" localSheetId="41">[13]Zam!#REF!</definedName>
    <definedName name="_____________________________________DAT12" localSheetId="47">[13]Zam!#REF!</definedName>
    <definedName name="_____________________________________DAT12">[13]Zam!#REF!</definedName>
    <definedName name="_____________________________________DAT13" localSheetId="36">[13]Zam!#REF!</definedName>
    <definedName name="_____________________________________DAT13" localSheetId="33">[13]Zam!#REF!</definedName>
    <definedName name="_____________________________________DAT13" localSheetId="34">[13]Zam!#REF!</definedName>
    <definedName name="_____________________________________DAT13" localSheetId="41">[13]Zam!#REF!</definedName>
    <definedName name="_____________________________________DAT13" localSheetId="47">[13]Zam!#REF!</definedName>
    <definedName name="_____________________________________DAT13">[13]Zam!#REF!</definedName>
    <definedName name="_____________________________________DAT14" localSheetId="36">[13]Zam!#REF!</definedName>
    <definedName name="_____________________________________DAT14" localSheetId="33">[13]Zam!#REF!</definedName>
    <definedName name="_____________________________________DAT14" localSheetId="34">[13]Zam!#REF!</definedName>
    <definedName name="_____________________________________DAT14" localSheetId="41">[13]Zam!#REF!</definedName>
    <definedName name="_____________________________________DAT14" localSheetId="47">[13]Zam!#REF!</definedName>
    <definedName name="_____________________________________DAT14">[13]Zam!#REF!</definedName>
    <definedName name="_____________________________________DAT15" localSheetId="36">[13]Zam!#REF!</definedName>
    <definedName name="_____________________________________DAT15" localSheetId="33">[13]Zam!#REF!</definedName>
    <definedName name="_____________________________________DAT15" localSheetId="34">[13]Zam!#REF!</definedName>
    <definedName name="_____________________________________DAT15" localSheetId="41">[13]Zam!#REF!</definedName>
    <definedName name="_____________________________________DAT15" localSheetId="47">[13]Zam!#REF!</definedName>
    <definedName name="_____________________________________DAT15">[13]Zam!#REF!</definedName>
    <definedName name="_____________________________________DAT16" localSheetId="36">[3]Zam!#REF!</definedName>
    <definedName name="_____________________________________DAT16" localSheetId="33">[3]Zam!#REF!</definedName>
    <definedName name="_____________________________________DAT16" localSheetId="34">[3]Zam!#REF!</definedName>
    <definedName name="_____________________________________DAT16" localSheetId="41">[3]Zam!#REF!</definedName>
    <definedName name="_____________________________________DAT16" localSheetId="47">[3]Zam!#REF!</definedName>
    <definedName name="_____________________________________DAT16">[3]Zam!#REF!</definedName>
    <definedName name="_____________________________________DAT17" localSheetId="36">[3]Zam!#REF!</definedName>
    <definedName name="_____________________________________DAT17" localSheetId="33">[3]Zam!#REF!</definedName>
    <definedName name="_____________________________________DAT17" localSheetId="34">[3]Zam!#REF!</definedName>
    <definedName name="_____________________________________DAT17" localSheetId="41">[3]Zam!#REF!</definedName>
    <definedName name="_____________________________________DAT17" localSheetId="47">[3]Zam!#REF!</definedName>
    <definedName name="_____________________________________DAT17">[3]Zam!#REF!</definedName>
    <definedName name="_____________________________________DAT18" localSheetId="36">[3]Zam!#REF!</definedName>
    <definedName name="_____________________________________DAT18" localSheetId="33">[3]Zam!#REF!</definedName>
    <definedName name="_____________________________________DAT18" localSheetId="34">[3]Zam!#REF!</definedName>
    <definedName name="_____________________________________DAT18" localSheetId="41">[3]Zam!#REF!</definedName>
    <definedName name="_____________________________________DAT18" localSheetId="47">[3]Zam!#REF!</definedName>
    <definedName name="_____________________________________DAT18">[3]Zam!#REF!</definedName>
    <definedName name="_____________________________________DAT19" localSheetId="36">[3]Zam!#REF!</definedName>
    <definedName name="_____________________________________DAT19" localSheetId="33">[3]Zam!#REF!</definedName>
    <definedName name="_____________________________________DAT19" localSheetId="34">[3]Zam!#REF!</definedName>
    <definedName name="_____________________________________DAT19" localSheetId="41">[3]Zam!#REF!</definedName>
    <definedName name="_____________________________________DAT19" localSheetId="47">[3]Zam!#REF!</definedName>
    <definedName name="_____________________________________DAT19">[3]Zam!#REF!</definedName>
    <definedName name="_____________________________________DAT2" localSheetId="36">[3]Zam!#REF!</definedName>
    <definedName name="_____________________________________DAT2" localSheetId="33">[3]Zam!#REF!</definedName>
    <definedName name="_____________________________________DAT2" localSheetId="34">[3]Zam!#REF!</definedName>
    <definedName name="_____________________________________DAT2" localSheetId="41">[3]Zam!#REF!</definedName>
    <definedName name="_____________________________________DAT2" localSheetId="47">[3]Zam!#REF!</definedName>
    <definedName name="_____________________________________DAT2">[3]Zam!#REF!</definedName>
    <definedName name="_____________________________________DAT20" localSheetId="36">[3]Zam!#REF!</definedName>
    <definedName name="_____________________________________DAT20" localSheetId="33">[3]Zam!#REF!</definedName>
    <definedName name="_____________________________________DAT20" localSheetId="34">[3]Zam!#REF!</definedName>
    <definedName name="_____________________________________DAT20" localSheetId="41">[3]Zam!#REF!</definedName>
    <definedName name="_____________________________________DAT20" localSheetId="47">[3]Zam!#REF!</definedName>
    <definedName name="_____________________________________DAT20">[3]Zam!#REF!</definedName>
    <definedName name="_____________________________________DAT21" localSheetId="36">[3]Zam!#REF!</definedName>
    <definedName name="_____________________________________DAT21" localSheetId="33">[3]Zam!#REF!</definedName>
    <definedName name="_____________________________________DAT21" localSheetId="34">[3]Zam!#REF!</definedName>
    <definedName name="_____________________________________DAT21" localSheetId="41">[3]Zam!#REF!</definedName>
    <definedName name="_____________________________________DAT21" localSheetId="47">[3]Zam!#REF!</definedName>
    <definedName name="_____________________________________DAT21">[3]Zam!#REF!</definedName>
    <definedName name="_____________________________________DAT22" localSheetId="36">[3]Zam!#REF!</definedName>
    <definedName name="_____________________________________DAT22" localSheetId="33">[3]Zam!#REF!</definedName>
    <definedName name="_____________________________________DAT22" localSheetId="34">[3]Zam!#REF!</definedName>
    <definedName name="_____________________________________DAT22" localSheetId="41">[3]Zam!#REF!</definedName>
    <definedName name="_____________________________________DAT22" localSheetId="47">[3]Zam!#REF!</definedName>
    <definedName name="_____________________________________DAT22">[3]Zam!#REF!</definedName>
    <definedName name="_____________________________________DAT23" localSheetId="36">[3]Zam!#REF!</definedName>
    <definedName name="_____________________________________DAT23" localSheetId="33">[3]Zam!#REF!</definedName>
    <definedName name="_____________________________________DAT23" localSheetId="34">[3]Zam!#REF!</definedName>
    <definedName name="_____________________________________DAT23" localSheetId="41">[3]Zam!#REF!</definedName>
    <definedName name="_____________________________________DAT23" localSheetId="47">[3]Zam!#REF!</definedName>
    <definedName name="_____________________________________DAT23">[3]Zam!#REF!</definedName>
    <definedName name="_____________________________________DAT25" localSheetId="36">[13]Zam!#REF!</definedName>
    <definedName name="_____________________________________DAT25" localSheetId="33">[13]Zam!#REF!</definedName>
    <definedName name="_____________________________________DAT25" localSheetId="34">[13]Zam!#REF!</definedName>
    <definedName name="_____________________________________DAT25" localSheetId="41">[13]Zam!#REF!</definedName>
    <definedName name="_____________________________________DAT25" localSheetId="47">[13]Zam!#REF!</definedName>
    <definedName name="_____________________________________DAT25">[13]Zam!#REF!</definedName>
    <definedName name="_____________________________________DAT26" localSheetId="36">[13]Zam!#REF!</definedName>
    <definedName name="_____________________________________DAT26" localSheetId="33">[13]Zam!#REF!</definedName>
    <definedName name="_____________________________________DAT26" localSheetId="34">[13]Zam!#REF!</definedName>
    <definedName name="_____________________________________DAT26" localSheetId="41">[13]Zam!#REF!</definedName>
    <definedName name="_____________________________________DAT26" localSheetId="47">[13]Zam!#REF!</definedName>
    <definedName name="_____________________________________DAT26">[13]Zam!#REF!</definedName>
    <definedName name="_____________________________________DAT27" localSheetId="36">[13]Zam!#REF!</definedName>
    <definedName name="_____________________________________DAT27" localSheetId="33">[13]Zam!#REF!</definedName>
    <definedName name="_____________________________________DAT27" localSheetId="34">[13]Zam!#REF!</definedName>
    <definedName name="_____________________________________DAT27" localSheetId="41">[13]Zam!#REF!</definedName>
    <definedName name="_____________________________________DAT27" localSheetId="47">[13]Zam!#REF!</definedName>
    <definedName name="_____________________________________DAT27">[13]Zam!#REF!</definedName>
    <definedName name="_____________________________________DAT29" localSheetId="36">[13]Zam!#REF!</definedName>
    <definedName name="_____________________________________DAT29" localSheetId="33">[13]Zam!#REF!</definedName>
    <definedName name="_____________________________________DAT29" localSheetId="34">[13]Zam!#REF!</definedName>
    <definedName name="_____________________________________DAT29" localSheetId="41">[13]Zam!#REF!</definedName>
    <definedName name="_____________________________________DAT29" localSheetId="47">[13]Zam!#REF!</definedName>
    <definedName name="_____________________________________DAT29">[13]Zam!#REF!</definedName>
    <definedName name="_____________________________________DAT30" localSheetId="36">[13]Zam!#REF!</definedName>
    <definedName name="_____________________________________DAT30" localSheetId="33">[13]Zam!#REF!</definedName>
    <definedName name="_____________________________________DAT30" localSheetId="34">[13]Zam!#REF!</definedName>
    <definedName name="_____________________________________DAT30" localSheetId="41">[13]Zam!#REF!</definedName>
    <definedName name="_____________________________________DAT30" localSheetId="47">[13]Zam!#REF!</definedName>
    <definedName name="_____________________________________DAT30">[13]Zam!#REF!</definedName>
    <definedName name="_____________________________________DAT31" localSheetId="36">[13]Zam!#REF!</definedName>
    <definedName name="_____________________________________DAT31" localSheetId="33">[13]Zam!#REF!</definedName>
    <definedName name="_____________________________________DAT31" localSheetId="34">[13]Zam!#REF!</definedName>
    <definedName name="_____________________________________DAT31" localSheetId="41">[13]Zam!#REF!</definedName>
    <definedName name="_____________________________________DAT31" localSheetId="47">[13]Zam!#REF!</definedName>
    <definedName name="_____________________________________DAT31">[13]Zam!#REF!</definedName>
    <definedName name="_____________________________________DAT32" localSheetId="36">'[5]OT´s Não Liquidadas 2006'!#REF!</definedName>
    <definedName name="_____________________________________DAT32" localSheetId="33">'[5]OT´s Não Liquidadas 2006'!#REF!</definedName>
    <definedName name="_____________________________________DAT32" localSheetId="34">'[5]OT´s Não Liquidadas 2006'!#REF!</definedName>
    <definedName name="_____________________________________DAT32" localSheetId="41">'[5]OT´s Não Liquidadas 2006'!#REF!</definedName>
    <definedName name="_____________________________________DAT32" localSheetId="47">'[5]OT´s Não Liquidadas 2006'!#REF!</definedName>
    <definedName name="_____________________________________DAT32">'[5]OT´s Não Liquidadas 2006'!#REF!</definedName>
    <definedName name="_____________________________________DAT33" localSheetId="36">'[5]OT´s Não Liquidadas 2006'!#REF!</definedName>
    <definedName name="_____________________________________DAT33" localSheetId="33">'[5]OT´s Não Liquidadas 2006'!#REF!</definedName>
    <definedName name="_____________________________________DAT33" localSheetId="34">'[5]OT´s Não Liquidadas 2006'!#REF!</definedName>
    <definedName name="_____________________________________DAT33" localSheetId="41">'[5]OT´s Não Liquidadas 2006'!#REF!</definedName>
    <definedName name="_____________________________________DAT33" localSheetId="47">'[5]OT´s Não Liquidadas 2006'!#REF!</definedName>
    <definedName name="_____________________________________DAT33">'[5]OT´s Não Liquidadas 2006'!#REF!</definedName>
    <definedName name="_____________________________________DAT34" localSheetId="36">'[5]OT´s Não Liquidadas 2006'!#REF!</definedName>
    <definedName name="_____________________________________DAT34" localSheetId="33">'[5]OT´s Não Liquidadas 2006'!#REF!</definedName>
    <definedName name="_____________________________________DAT34" localSheetId="34">'[5]OT´s Não Liquidadas 2006'!#REF!</definedName>
    <definedName name="_____________________________________DAT34" localSheetId="41">'[5]OT´s Não Liquidadas 2006'!#REF!</definedName>
    <definedName name="_____________________________________DAT34" localSheetId="47">'[5]OT´s Não Liquidadas 2006'!#REF!</definedName>
    <definedName name="_____________________________________DAT34">'[5]OT´s Não Liquidadas 2006'!#REF!</definedName>
    <definedName name="_____________________________________DAT35" localSheetId="36">'[5]OT´s Não Liquidadas 2006'!#REF!</definedName>
    <definedName name="_____________________________________DAT35" localSheetId="33">'[5]OT´s Não Liquidadas 2006'!#REF!</definedName>
    <definedName name="_____________________________________DAT35" localSheetId="34">'[5]OT´s Não Liquidadas 2006'!#REF!</definedName>
    <definedName name="_____________________________________DAT35" localSheetId="41">'[5]OT´s Não Liquidadas 2006'!#REF!</definedName>
    <definedName name="_____________________________________DAT35" localSheetId="47">'[5]OT´s Não Liquidadas 2006'!#REF!</definedName>
    <definedName name="_____________________________________DAT35">'[5]OT´s Não Liquidadas 2006'!#REF!</definedName>
    <definedName name="_____________________________________DAT36" localSheetId="36">'[5]OT´s Não Liquidadas 2006'!#REF!</definedName>
    <definedName name="_____________________________________DAT36" localSheetId="33">'[5]OT´s Não Liquidadas 2006'!#REF!</definedName>
    <definedName name="_____________________________________DAT36" localSheetId="34">'[5]OT´s Não Liquidadas 2006'!#REF!</definedName>
    <definedName name="_____________________________________DAT36" localSheetId="41">'[5]OT´s Não Liquidadas 2006'!#REF!</definedName>
    <definedName name="_____________________________________DAT36" localSheetId="47">'[5]OT´s Não Liquidadas 2006'!#REF!</definedName>
    <definedName name="_____________________________________DAT36">'[5]OT´s Não Liquidadas 2006'!#REF!</definedName>
    <definedName name="_____________________________________DAT4" localSheetId="36">'[6]Base Secção Pessoal'!#REF!</definedName>
    <definedName name="_____________________________________DAT4" localSheetId="33">'[6]Base Secção Pessoal'!#REF!</definedName>
    <definedName name="_____________________________________DAT4" localSheetId="34">'[6]Base Secção Pessoal'!#REF!</definedName>
    <definedName name="_____________________________________DAT4" localSheetId="41">'[6]Base Secção Pessoal'!#REF!</definedName>
    <definedName name="_____________________________________DAT4" localSheetId="47">'[6]Base Secção Pessoal'!#REF!</definedName>
    <definedName name="_____________________________________DAT4">'[6]Base Secção Pessoal'!#REF!</definedName>
    <definedName name="_____________________________________DAT5" localSheetId="36">'[6]Base Secção Pessoal'!#REF!</definedName>
    <definedName name="_____________________________________DAT5" localSheetId="33">'[6]Base Secção Pessoal'!#REF!</definedName>
    <definedName name="_____________________________________DAT5" localSheetId="34">'[6]Base Secção Pessoal'!#REF!</definedName>
    <definedName name="_____________________________________DAT5" localSheetId="41">'[6]Base Secção Pessoal'!#REF!</definedName>
    <definedName name="_____________________________________DAT5" localSheetId="47">'[6]Base Secção Pessoal'!#REF!</definedName>
    <definedName name="_____________________________________DAT5">'[6]Base Secção Pessoal'!#REF!</definedName>
    <definedName name="_____________________________________DAT6" localSheetId="36">'[7]base secçao pessoal'!#REF!</definedName>
    <definedName name="_____________________________________DAT6" localSheetId="33">'[7]base secçao pessoal'!#REF!</definedName>
    <definedName name="_____________________________________DAT6" localSheetId="34">'[7]base secçao pessoal'!#REF!</definedName>
    <definedName name="_____________________________________DAT6" localSheetId="41">'[7]base secçao pessoal'!#REF!</definedName>
    <definedName name="_____________________________________DAT6" localSheetId="47">'[7]base secçao pessoal'!#REF!</definedName>
    <definedName name="_____________________________________DAT6">'[7]base secçao pessoal'!#REF!</definedName>
    <definedName name="_____________________________________DAT7" localSheetId="36">'[7]base secçao pessoal'!#REF!</definedName>
    <definedName name="_____________________________________DAT7" localSheetId="33">'[7]base secçao pessoal'!#REF!</definedName>
    <definedName name="_____________________________________DAT7" localSheetId="34">'[7]base secçao pessoal'!#REF!</definedName>
    <definedName name="_____________________________________DAT7" localSheetId="41">'[7]base secçao pessoal'!#REF!</definedName>
    <definedName name="_____________________________________DAT7" localSheetId="47">'[7]base secçao pessoal'!#REF!</definedName>
    <definedName name="_____________________________________DAT7">'[7]base secçao pessoal'!#REF!</definedName>
    <definedName name="_____________________________________DAT9" localSheetId="36">'[8]Base Secção Pessoal'!#REF!</definedName>
    <definedName name="_____________________________________DAT9" localSheetId="33">'[8]Base Secção Pessoal'!#REF!</definedName>
    <definedName name="_____________________________________DAT9" localSheetId="34">'[8]Base Secção Pessoal'!#REF!</definedName>
    <definedName name="_____________________________________DAT9" localSheetId="41">'[8]Base Secção Pessoal'!#REF!</definedName>
    <definedName name="_____________________________________DAT9" localSheetId="47">'[8]Base Secção Pessoal'!#REF!</definedName>
    <definedName name="_____________________________________DAT9">'[8]Base Secção Pessoal'!#REF!</definedName>
    <definedName name="____________________________________DAT1" localSheetId="36">[3]Zam!#REF!</definedName>
    <definedName name="____________________________________DAT1" localSheetId="33">[3]Zam!#REF!</definedName>
    <definedName name="____________________________________DAT1" localSheetId="34">[3]Zam!#REF!</definedName>
    <definedName name="____________________________________DAT1" localSheetId="41">[3]Zam!#REF!</definedName>
    <definedName name="____________________________________DAT1" localSheetId="47">[3]Zam!#REF!</definedName>
    <definedName name="____________________________________DAT1">[3]Zam!#REF!</definedName>
    <definedName name="____________________________________DAT10" localSheetId="36">[13]Zam!#REF!</definedName>
    <definedName name="____________________________________DAT10" localSheetId="33">[13]Zam!#REF!</definedName>
    <definedName name="____________________________________DAT10" localSheetId="34">[13]Zam!#REF!</definedName>
    <definedName name="____________________________________DAT10" localSheetId="41">[13]Zam!#REF!</definedName>
    <definedName name="____________________________________DAT10" localSheetId="47">[13]Zam!#REF!</definedName>
    <definedName name="____________________________________DAT10">[13]Zam!#REF!</definedName>
    <definedName name="____________________________________DAT11" localSheetId="36">[13]Zam!#REF!</definedName>
    <definedName name="____________________________________DAT11" localSheetId="33">[13]Zam!#REF!</definedName>
    <definedName name="____________________________________DAT11" localSheetId="34">[13]Zam!#REF!</definedName>
    <definedName name="____________________________________DAT11" localSheetId="41">[13]Zam!#REF!</definedName>
    <definedName name="____________________________________DAT11" localSheetId="47">[13]Zam!#REF!</definedName>
    <definedName name="____________________________________DAT11">[13]Zam!#REF!</definedName>
    <definedName name="____________________________________DAT12" localSheetId="36">[13]Zam!#REF!</definedName>
    <definedName name="____________________________________DAT12" localSheetId="33">[13]Zam!#REF!</definedName>
    <definedName name="____________________________________DAT12" localSheetId="34">[13]Zam!#REF!</definedName>
    <definedName name="____________________________________DAT12" localSheetId="41">[13]Zam!#REF!</definedName>
    <definedName name="____________________________________DAT12" localSheetId="47">[13]Zam!#REF!</definedName>
    <definedName name="____________________________________DAT12">[13]Zam!#REF!</definedName>
    <definedName name="____________________________________DAT13" localSheetId="36">[13]Zam!#REF!</definedName>
    <definedName name="____________________________________DAT13" localSheetId="33">[13]Zam!#REF!</definedName>
    <definedName name="____________________________________DAT13" localSheetId="34">[13]Zam!#REF!</definedName>
    <definedName name="____________________________________DAT13" localSheetId="41">[13]Zam!#REF!</definedName>
    <definedName name="____________________________________DAT13" localSheetId="47">[13]Zam!#REF!</definedName>
    <definedName name="____________________________________DAT13">[13]Zam!#REF!</definedName>
    <definedName name="____________________________________DAT14" localSheetId="36">[13]Zam!#REF!</definedName>
    <definedName name="____________________________________DAT14" localSheetId="33">[13]Zam!#REF!</definedName>
    <definedName name="____________________________________DAT14" localSheetId="34">[13]Zam!#REF!</definedName>
    <definedName name="____________________________________DAT14" localSheetId="41">[13]Zam!#REF!</definedName>
    <definedName name="____________________________________DAT14" localSheetId="47">[13]Zam!#REF!</definedName>
    <definedName name="____________________________________DAT14">[13]Zam!#REF!</definedName>
    <definedName name="____________________________________DAT15" localSheetId="36">[13]Zam!#REF!</definedName>
    <definedName name="____________________________________DAT15" localSheetId="33">[13]Zam!#REF!</definedName>
    <definedName name="____________________________________DAT15" localSheetId="34">[13]Zam!#REF!</definedName>
    <definedName name="____________________________________DAT15" localSheetId="41">[13]Zam!#REF!</definedName>
    <definedName name="____________________________________DAT15" localSheetId="47">[13]Zam!#REF!</definedName>
    <definedName name="____________________________________DAT15">[13]Zam!#REF!</definedName>
    <definedName name="____________________________________DAT16" localSheetId="36">[3]Zam!#REF!</definedName>
    <definedName name="____________________________________DAT16" localSheetId="33">[3]Zam!#REF!</definedName>
    <definedName name="____________________________________DAT16" localSheetId="34">[3]Zam!#REF!</definedName>
    <definedName name="____________________________________DAT16" localSheetId="41">[3]Zam!#REF!</definedName>
    <definedName name="____________________________________DAT16" localSheetId="47">[3]Zam!#REF!</definedName>
    <definedName name="____________________________________DAT16">[3]Zam!#REF!</definedName>
    <definedName name="____________________________________DAT17" localSheetId="36">[3]Zam!#REF!</definedName>
    <definedName name="____________________________________DAT17" localSheetId="33">[3]Zam!#REF!</definedName>
    <definedName name="____________________________________DAT17" localSheetId="34">[3]Zam!#REF!</definedName>
    <definedName name="____________________________________DAT17" localSheetId="41">[3]Zam!#REF!</definedName>
    <definedName name="____________________________________DAT17" localSheetId="47">[3]Zam!#REF!</definedName>
    <definedName name="____________________________________DAT17">[3]Zam!#REF!</definedName>
    <definedName name="____________________________________DAT18" localSheetId="36">[3]Zam!#REF!</definedName>
    <definedName name="____________________________________DAT18" localSheetId="33">[3]Zam!#REF!</definedName>
    <definedName name="____________________________________DAT18" localSheetId="34">[3]Zam!#REF!</definedName>
    <definedName name="____________________________________DAT18" localSheetId="41">[3]Zam!#REF!</definedName>
    <definedName name="____________________________________DAT18" localSheetId="47">[3]Zam!#REF!</definedName>
    <definedName name="____________________________________DAT18">[3]Zam!#REF!</definedName>
    <definedName name="____________________________________DAT19" localSheetId="36">[3]Zam!#REF!</definedName>
    <definedName name="____________________________________DAT19" localSheetId="33">[3]Zam!#REF!</definedName>
    <definedName name="____________________________________DAT19" localSheetId="34">[3]Zam!#REF!</definedName>
    <definedName name="____________________________________DAT19" localSheetId="41">[3]Zam!#REF!</definedName>
    <definedName name="____________________________________DAT19" localSheetId="47">[3]Zam!#REF!</definedName>
    <definedName name="____________________________________DAT19">[3]Zam!#REF!</definedName>
    <definedName name="____________________________________DAT2" localSheetId="36">[3]Zam!#REF!</definedName>
    <definedName name="____________________________________DAT2" localSheetId="33">[3]Zam!#REF!</definedName>
    <definedName name="____________________________________DAT2" localSheetId="34">[3]Zam!#REF!</definedName>
    <definedName name="____________________________________DAT2" localSheetId="41">[3]Zam!#REF!</definedName>
    <definedName name="____________________________________DAT2" localSheetId="47">[3]Zam!#REF!</definedName>
    <definedName name="____________________________________DAT2">[3]Zam!#REF!</definedName>
    <definedName name="____________________________________DAT20" localSheetId="36">[3]Zam!#REF!</definedName>
    <definedName name="____________________________________DAT20" localSheetId="33">[3]Zam!#REF!</definedName>
    <definedName name="____________________________________DAT20" localSheetId="34">[3]Zam!#REF!</definedName>
    <definedName name="____________________________________DAT20" localSheetId="41">[3]Zam!#REF!</definedName>
    <definedName name="____________________________________DAT20" localSheetId="47">[3]Zam!#REF!</definedName>
    <definedName name="____________________________________DAT20">[3]Zam!#REF!</definedName>
    <definedName name="____________________________________DAT21" localSheetId="36">[3]Zam!#REF!</definedName>
    <definedName name="____________________________________DAT21" localSheetId="33">[3]Zam!#REF!</definedName>
    <definedName name="____________________________________DAT21" localSheetId="34">[3]Zam!#REF!</definedName>
    <definedName name="____________________________________DAT21" localSheetId="41">[3]Zam!#REF!</definedName>
    <definedName name="____________________________________DAT21" localSheetId="47">[3]Zam!#REF!</definedName>
    <definedName name="____________________________________DAT21">[3]Zam!#REF!</definedName>
    <definedName name="____________________________________DAT22" localSheetId="36">[3]Zam!#REF!</definedName>
    <definedName name="____________________________________DAT22" localSheetId="33">[3]Zam!#REF!</definedName>
    <definedName name="____________________________________DAT22" localSheetId="34">[3]Zam!#REF!</definedName>
    <definedName name="____________________________________DAT22" localSheetId="41">[3]Zam!#REF!</definedName>
    <definedName name="____________________________________DAT22" localSheetId="47">[3]Zam!#REF!</definedName>
    <definedName name="____________________________________DAT22">[3]Zam!#REF!</definedName>
    <definedName name="____________________________________DAT23" localSheetId="36">[3]Zam!#REF!</definedName>
    <definedName name="____________________________________DAT23" localSheetId="33">[3]Zam!#REF!</definedName>
    <definedName name="____________________________________DAT23" localSheetId="34">[3]Zam!#REF!</definedName>
    <definedName name="____________________________________DAT23" localSheetId="41">[3]Zam!#REF!</definedName>
    <definedName name="____________________________________DAT23" localSheetId="47">[3]Zam!#REF!</definedName>
    <definedName name="____________________________________DAT23">[3]Zam!#REF!</definedName>
    <definedName name="____________________________________DAT25" localSheetId="36">[13]Zam!#REF!</definedName>
    <definedName name="____________________________________DAT25" localSheetId="33">[13]Zam!#REF!</definedName>
    <definedName name="____________________________________DAT25" localSheetId="34">[13]Zam!#REF!</definedName>
    <definedName name="____________________________________DAT25" localSheetId="41">[13]Zam!#REF!</definedName>
    <definedName name="____________________________________DAT25" localSheetId="47">[13]Zam!#REF!</definedName>
    <definedName name="____________________________________DAT25">[13]Zam!#REF!</definedName>
    <definedName name="____________________________________DAT26" localSheetId="36">[13]Zam!#REF!</definedName>
    <definedName name="____________________________________DAT26" localSheetId="33">[13]Zam!#REF!</definedName>
    <definedName name="____________________________________DAT26" localSheetId="34">[13]Zam!#REF!</definedName>
    <definedName name="____________________________________DAT26" localSheetId="41">[13]Zam!#REF!</definedName>
    <definedName name="____________________________________DAT26" localSheetId="47">[13]Zam!#REF!</definedName>
    <definedName name="____________________________________DAT26">[13]Zam!#REF!</definedName>
    <definedName name="____________________________________DAT27" localSheetId="36">[13]Zam!#REF!</definedName>
    <definedName name="____________________________________DAT27" localSheetId="33">[13]Zam!#REF!</definedName>
    <definedName name="____________________________________DAT27" localSheetId="34">[13]Zam!#REF!</definedName>
    <definedName name="____________________________________DAT27" localSheetId="41">[13]Zam!#REF!</definedName>
    <definedName name="____________________________________DAT27" localSheetId="47">[13]Zam!#REF!</definedName>
    <definedName name="____________________________________DAT27">[13]Zam!#REF!</definedName>
    <definedName name="____________________________________DAT29" localSheetId="36">[13]Zam!#REF!</definedName>
    <definedName name="____________________________________DAT29" localSheetId="33">[13]Zam!#REF!</definedName>
    <definedName name="____________________________________DAT29" localSheetId="34">[13]Zam!#REF!</definedName>
    <definedName name="____________________________________DAT29" localSheetId="41">[13]Zam!#REF!</definedName>
    <definedName name="____________________________________DAT29" localSheetId="47">[13]Zam!#REF!</definedName>
    <definedName name="____________________________________DAT29">[13]Zam!#REF!</definedName>
    <definedName name="____________________________________DAT30" localSheetId="36">[13]Zam!#REF!</definedName>
    <definedName name="____________________________________DAT30" localSheetId="33">[13]Zam!#REF!</definedName>
    <definedName name="____________________________________DAT30" localSheetId="34">[13]Zam!#REF!</definedName>
    <definedName name="____________________________________DAT30" localSheetId="41">[13]Zam!#REF!</definedName>
    <definedName name="____________________________________DAT30" localSheetId="47">[13]Zam!#REF!</definedName>
    <definedName name="____________________________________DAT30">[13]Zam!#REF!</definedName>
    <definedName name="____________________________________DAT31" localSheetId="36">[13]Zam!#REF!</definedName>
    <definedName name="____________________________________DAT31" localSheetId="33">[13]Zam!#REF!</definedName>
    <definedName name="____________________________________DAT31" localSheetId="34">[13]Zam!#REF!</definedName>
    <definedName name="____________________________________DAT31" localSheetId="41">[13]Zam!#REF!</definedName>
    <definedName name="____________________________________DAT31" localSheetId="47">[13]Zam!#REF!</definedName>
    <definedName name="____________________________________DAT31">[13]Zam!#REF!</definedName>
    <definedName name="____________________________________DAT32" localSheetId="36">'[5]OT´s Não Liquidadas 2006'!#REF!</definedName>
    <definedName name="____________________________________DAT32" localSheetId="33">'[5]OT´s Não Liquidadas 2006'!#REF!</definedName>
    <definedName name="____________________________________DAT32" localSheetId="34">'[5]OT´s Não Liquidadas 2006'!#REF!</definedName>
    <definedName name="____________________________________DAT32" localSheetId="41">'[5]OT´s Não Liquidadas 2006'!#REF!</definedName>
    <definedName name="____________________________________DAT32" localSheetId="47">'[5]OT´s Não Liquidadas 2006'!#REF!</definedName>
    <definedName name="____________________________________DAT32">'[5]OT´s Não Liquidadas 2006'!#REF!</definedName>
    <definedName name="____________________________________DAT33" localSheetId="36">'[5]OT´s Não Liquidadas 2006'!#REF!</definedName>
    <definedName name="____________________________________DAT33" localSheetId="33">'[5]OT´s Não Liquidadas 2006'!#REF!</definedName>
    <definedName name="____________________________________DAT33" localSheetId="34">'[5]OT´s Não Liquidadas 2006'!#REF!</definedName>
    <definedName name="____________________________________DAT33" localSheetId="41">'[5]OT´s Não Liquidadas 2006'!#REF!</definedName>
    <definedName name="____________________________________DAT33" localSheetId="47">'[5]OT´s Não Liquidadas 2006'!#REF!</definedName>
    <definedName name="____________________________________DAT33">'[5]OT´s Não Liquidadas 2006'!#REF!</definedName>
    <definedName name="____________________________________DAT34" localSheetId="36">'[5]OT´s Não Liquidadas 2006'!#REF!</definedName>
    <definedName name="____________________________________DAT34" localSheetId="33">'[5]OT´s Não Liquidadas 2006'!#REF!</definedName>
    <definedName name="____________________________________DAT34" localSheetId="34">'[5]OT´s Não Liquidadas 2006'!#REF!</definedName>
    <definedName name="____________________________________DAT34" localSheetId="41">'[5]OT´s Não Liquidadas 2006'!#REF!</definedName>
    <definedName name="____________________________________DAT34" localSheetId="47">'[5]OT´s Não Liquidadas 2006'!#REF!</definedName>
    <definedName name="____________________________________DAT34">'[5]OT´s Não Liquidadas 2006'!#REF!</definedName>
    <definedName name="____________________________________DAT35" localSheetId="36">'[5]OT´s Não Liquidadas 2006'!#REF!</definedName>
    <definedName name="____________________________________DAT35" localSheetId="33">'[5]OT´s Não Liquidadas 2006'!#REF!</definedName>
    <definedName name="____________________________________DAT35" localSheetId="34">'[5]OT´s Não Liquidadas 2006'!#REF!</definedName>
    <definedName name="____________________________________DAT35" localSheetId="41">'[5]OT´s Não Liquidadas 2006'!#REF!</definedName>
    <definedName name="____________________________________DAT35" localSheetId="47">'[5]OT´s Não Liquidadas 2006'!#REF!</definedName>
    <definedName name="____________________________________DAT35">'[5]OT´s Não Liquidadas 2006'!#REF!</definedName>
    <definedName name="____________________________________DAT36" localSheetId="36">'[5]OT´s Não Liquidadas 2006'!#REF!</definedName>
    <definedName name="____________________________________DAT36" localSheetId="33">'[5]OT´s Não Liquidadas 2006'!#REF!</definedName>
    <definedName name="____________________________________DAT36" localSheetId="34">'[5]OT´s Não Liquidadas 2006'!#REF!</definedName>
    <definedName name="____________________________________DAT36" localSheetId="41">'[5]OT´s Não Liquidadas 2006'!#REF!</definedName>
    <definedName name="____________________________________DAT36" localSheetId="47">'[5]OT´s Não Liquidadas 2006'!#REF!</definedName>
    <definedName name="____________________________________DAT36">'[5]OT´s Não Liquidadas 2006'!#REF!</definedName>
    <definedName name="____________________________________DAT4" localSheetId="36">'[6]Base Secção Pessoal'!#REF!</definedName>
    <definedName name="____________________________________DAT4" localSheetId="33">'[6]Base Secção Pessoal'!#REF!</definedName>
    <definedName name="____________________________________DAT4" localSheetId="34">'[6]Base Secção Pessoal'!#REF!</definedName>
    <definedName name="____________________________________DAT4" localSheetId="41">'[6]Base Secção Pessoal'!#REF!</definedName>
    <definedName name="____________________________________DAT4" localSheetId="47">'[6]Base Secção Pessoal'!#REF!</definedName>
    <definedName name="____________________________________DAT4">'[6]Base Secção Pessoal'!#REF!</definedName>
    <definedName name="____________________________________DAT5" localSheetId="36">'[6]Base Secção Pessoal'!#REF!</definedName>
    <definedName name="____________________________________DAT5" localSheetId="33">'[6]Base Secção Pessoal'!#REF!</definedName>
    <definedName name="____________________________________DAT5" localSheetId="34">'[6]Base Secção Pessoal'!#REF!</definedName>
    <definedName name="____________________________________DAT5" localSheetId="41">'[6]Base Secção Pessoal'!#REF!</definedName>
    <definedName name="____________________________________DAT5" localSheetId="47">'[6]Base Secção Pessoal'!#REF!</definedName>
    <definedName name="____________________________________DAT5">'[6]Base Secção Pessoal'!#REF!</definedName>
    <definedName name="____________________________________DAT6" localSheetId="36">'[7]base secçao pessoal'!#REF!</definedName>
    <definedName name="____________________________________DAT6" localSheetId="33">'[7]base secçao pessoal'!#REF!</definedName>
    <definedName name="____________________________________DAT6" localSheetId="34">'[7]base secçao pessoal'!#REF!</definedName>
    <definedName name="____________________________________DAT6" localSheetId="41">'[7]base secçao pessoal'!#REF!</definedName>
    <definedName name="____________________________________DAT6" localSheetId="47">'[7]base secçao pessoal'!#REF!</definedName>
    <definedName name="____________________________________DAT6">'[7]base secçao pessoal'!#REF!</definedName>
    <definedName name="____________________________________DAT7" localSheetId="36">'[7]base secçao pessoal'!#REF!</definedName>
    <definedName name="____________________________________DAT7" localSheetId="33">'[7]base secçao pessoal'!#REF!</definedName>
    <definedName name="____________________________________DAT7" localSheetId="34">'[7]base secçao pessoal'!#REF!</definedName>
    <definedName name="____________________________________DAT7" localSheetId="41">'[7]base secçao pessoal'!#REF!</definedName>
    <definedName name="____________________________________DAT7" localSheetId="47">'[7]base secçao pessoal'!#REF!</definedName>
    <definedName name="____________________________________DAT7">'[7]base secçao pessoal'!#REF!</definedName>
    <definedName name="____________________________________DAT8" localSheetId="36">'[14]base secçao pessoal'!#REF!</definedName>
    <definedName name="____________________________________DAT8" localSheetId="33">'[14]base secçao pessoal'!#REF!</definedName>
    <definedName name="____________________________________DAT8" localSheetId="34">'[14]base secçao pessoal'!#REF!</definedName>
    <definedName name="____________________________________DAT8" localSheetId="41">'[14]base secçao pessoal'!#REF!</definedName>
    <definedName name="____________________________________DAT8" localSheetId="47">'[14]base secçao pessoal'!#REF!</definedName>
    <definedName name="____________________________________DAT8">'[14]base secçao pessoal'!#REF!</definedName>
    <definedName name="____________________________________DAT9" localSheetId="36">'[8]Base Secção Pessoal'!#REF!</definedName>
    <definedName name="____________________________________DAT9" localSheetId="33">'[8]Base Secção Pessoal'!#REF!</definedName>
    <definedName name="____________________________________DAT9" localSheetId="34">'[8]Base Secção Pessoal'!#REF!</definedName>
    <definedName name="____________________________________DAT9" localSheetId="41">'[8]Base Secção Pessoal'!#REF!</definedName>
    <definedName name="____________________________________DAT9" localSheetId="47">'[8]Base Secção Pessoal'!#REF!</definedName>
    <definedName name="____________________________________DAT9">'[8]Base Secção Pessoal'!#REF!</definedName>
    <definedName name="___________________________________DAT1" localSheetId="36">[3]Zam!#REF!</definedName>
    <definedName name="___________________________________DAT1" localSheetId="33">[3]Zam!#REF!</definedName>
    <definedName name="___________________________________DAT1" localSheetId="34">[3]Zam!#REF!</definedName>
    <definedName name="___________________________________DAT1" localSheetId="41">[3]Zam!#REF!</definedName>
    <definedName name="___________________________________DAT1" localSheetId="47">[3]Zam!#REF!</definedName>
    <definedName name="___________________________________DAT1">[3]Zam!#REF!</definedName>
    <definedName name="___________________________________DAT10" localSheetId="36">[13]Zam!#REF!</definedName>
    <definedName name="___________________________________DAT10" localSheetId="33">[13]Zam!#REF!</definedName>
    <definedName name="___________________________________DAT10" localSheetId="34">[13]Zam!#REF!</definedName>
    <definedName name="___________________________________DAT10" localSheetId="41">[13]Zam!#REF!</definedName>
    <definedName name="___________________________________DAT10" localSheetId="47">[13]Zam!#REF!</definedName>
    <definedName name="___________________________________DAT10">[13]Zam!#REF!</definedName>
    <definedName name="___________________________________DAT11" localSheetId="36">[13]Zam!#REF!</definedName>
    <definedName name="___________________________________DAT11" localSheetId="33">[13]Zam!#REF!</definedName>
    <definedName name="___________________________________DAT11" localSheetId="34">[13]Zam!#REF!</definedName>
    <definedName name="___________________________________DAT11" localSheetId="41">[13]Zam!#REF!</definedName>
    <definedName name="___________________________________DAT11" localSheetId="47">[13]Zam!#REF!</definedName>
    <definedName name="___________________________________DAT11">[13]Zam!#REF!</definedName>
    <definedName name="___________________________________DAT12" localSheetId="36">[13]Zam!#REF!</definedName>
    <definedName name="___________________________________DAT12" localSheetId="33">[13]Zam!#REF!</definedName>
    <definedName name="___________________________________DAT12" localSheetId="34">[13]Zam!#REF!</definedName>
    <definedName name="___________________________________DAT12" localSheetId="41">[13]Zam!#REF!</definedName>
    <definedName name="___________________________________DAT12" localSheetId="47">[13]Zam!#REF!</definedName>
    <definedName name="___________________________________DAT12">[13]Zam!#REF!</definedName>
    <definedName name="___________________________________DAT13" localSheetId="36">[13]Zam!#REF!</definedName>
    <definedName name="___________________________________DAT13" localSheetId="33">[13]Zam!#REF!</definedName>
    <definedName name="___________________________________DAT13" localSheetId="34">[13]Zam!#REF!</definedName>
    <definedName name="___________________________________DAT13" localSheetId="41">[13]Zam!#REF!</definedName>
    <definedName name="___________________________________DAT13" localSheetId="47">[13]Zam!#REF!</definedName>
    <definedName name="___________________________________DAT13">[13]Zam!#REF!</definedName>
    <definedName name="___________________________________DAT14" localSheetId="36">[13]Zam!#REF!</definedName>
    <definedName name="___________________________________DAT14" localSheetId="33">[13]Zam!#REF!</definedName>
    <definedName name="___________________________________DAT14" localSheetId="34">[13]Zam!#REF!</definedName>
    <definedName name="___________________________________DAT14" localSheetId="41">[13]Zam!#REF!</definedName>
    <definedName name="___________________________________DAT14" localSheetId="47">[13]Zam!#REF!</definedName>
    <definedName name="___________________________________DAT14">[13]Zam!#REF!</definedName>
    <definedName name="___________________________________DAT15" localSheetId="36">[13]Zam!#REF!</definedName>
    <definedName name="___________________________________DAT15" localSheetId="33">[13]Zam!#REF!</definedName>
    <definedName name="___________________________________DAT15" localSheetId="34">[13]Zam!#REF!</definedName>
    <definedName name="___________________________________DAT15" localSheetId="41">[13]Zam!#REF!</definedName>
    <definedName name="___________________________________DAT15" localSheetId="47">[13]Zam!#REF!</definedName>
    <definedName name="___________________________________DAT15">[13]Zam!#REF!</definedName>
    <definedName name="___________________________________DAT16" localSheetId="36">[3]Zam!#REF!</definedName>
    <definedName name="___________________________________DAT16" localSheetId="33">[3]Zam!#REF!</definedName>
    <definedName name="___________________________________DAT16" localSheetId="34">[3]Zam!#REF!</definedName>
    <definedName name="___________________________________DAT16" localSheetId="41">[3]Zam!#REF!</definedName>
    <definedName name="___________________________________DAT16" localSheetId="47">[3]Zam!#REF!</definedName>
    <definedName name="___________________________________DAT16">[3]Zam!#REF!</definedName>
    <definedName name="___________________________________DAT17" localSheetId="36">[3]Zam!#REF!</definedName>
    <definedName name="___________________________________DAT17" localSheetId="33">[3]Zam!#REF!</definedName>
    <definedName name="___________________________________DAT17" localSheetId="34">[3]Zam!#REF!</definedName>
    <definedName name="___________________________________DAT17" localSheetId="41">[3]Zam!#REF!</definedName>
    <definedName name="___________________________________DAT17" localSheetId="47">[3]Zam!#REF!</definedName>
    <definedName name="___________________________________DAT17">[3]Zam!#REF!</definedName>
    <definedName name="___________________________________DAT18" localSheetId="36">[3]Zam!#REF!</definedName>
    <definedName name="___________________________________DAT18" localSheetId="33">[3]Zam!#REF!</definedName>
    <definedName name="___________________________________DAT18" localSheetId="34">[3]Zam!#REF!</definedName>
    <definedName name="___________________________________DAT18" localSheetId="41">[3]Zam!#REF!</definedName>
    <definedName name="___________________________________DAT18" localSheetId="47">[3]Zam!#REF!</definedName>
    <definedName name="___________________________________DAT18">[3]Zam!#REF!</definedName>
    <definedName name="___________________________________DAT19" localSheetId="36">[3]Zam!#REF!</definedName>
    <definedName name="___________________________________DAT19" localSheetId="33">[3]Zam!#REF!</definedName>
    <definedName name="___________________________________DAT19" localSheetId="34">[3]Zam!#REF!</definedName>
    <definedName name="___________________________________DAT19" localSheetId="41">[3]Zam!#REF!</definedName>
    <definedName name="___________________________________DAT19" localSheetId="47">[3]Zam!#REF!</definedName>
    <definedName name="___________________________________DAT19">[3]Zam!#REF!</definedName>
    <definedName name="___________________________________DAT2" localSheetId="36">[3]Zam!#REF!</definedName>
    <definedName name="___________________________________DAT2" localSheetId="33">[3]Zam!#REF!</definedName>
    <definedName name="___________________________________DAT2" localSheetId="34">[3]Zam!#REF!</definedName>
    <definedName name="___________________________________DAT2" localSheetId="41">[3]Zam!#REF!</definedName>
    <definedName name="___________________________________DAT2" localSheetId="47">[3]Zam!#REF!</definedName>
    <definedName name="___________________________________DAT2">[3]Zam!#REF!</definedName>
    <definedName name="___________________________________DAT20" localSheetId="36">[3]Zam!#REF!</definedName>
    <definedName name="___________________________________DAT20" localSheetId="33">[3]Zam!#REF!</definedName>
    <definedName name="___________________________________DAT20" localSheetId="34">[3]Zam!#REF!</definedName>
    <definedName name="___________________________________DAT20" localSheetId="41">[3]Zam!#REF!</definedName>
    <definedName name="___________________________________DAT20" localSheetId="47">[3]Zam!#REF!</definedName>
    <definedName name="___________________________________DAT20">[3]Zam!#REF!</definedName>
    <definedName name="___________________________________DAT21" localSheetId="36">[3]Zam!#REF!</definedName>
    <definedName name="___________________________________DAT21" localSheetId="33">[3]Zam!#REF!</definedName>
    <definedName name="___________________________________DAT21" localSheetId="34">[3]Zam!#REF!</definedName>
    <definedName name="___________________________________DAT21" localSheetId="41">[3]Zam!#REF!</definedName>
    <definedName name="___________________________________DAT21" localSheetId="47">[3]Zam!#REF!</definedName>
    <definedName name="___________________________________DAT21">[3]Zam!#REF!</definedName>
    <definedName name="___________________________________DAT22" localSheetId="36">[3]Zam!#REF!</definedName>
    <definedName name="___________________________________DAT22" localSheetId="33">[3]Zam!#REF!</definedName>
    <definedName name="___________________________________DAT22" localSheetId="34">[3]Zam!#REF!</definedName>
    <definedName name="___________________________________DAT22" localSheetId="41">[3]Zam!#REF!</definedName>
    <definedName name="___________________________________DAT22" localSheetId="47">[3]Zam!#REF!</definedName>
    <definedName name="___________________________________DAT22">[3]Zam!#REF!</definedName>
    <definedName name="___________________________________DAT23" localSheetId="36">[3]Zam!#REF!</definedName>
    <definedName name="___________________________________DAT23" localSheetId="33">[3]Zam!#REF!</definedName>
    <definedName name="___________________________________DAT23" localSheetId="34">[3]Zam!#REF!</definedName>
    <definedName name="___________________________________DAT23" localSheetId="41">[3]Zam!#REF!</definedName>
    <definedName name="___________________________________DAT23" localSheetId="47">[3]Zam!#REF!</definedName>
    <definedName name="___________________________________DAT23">[3]Zam!#REF!</definedName>
    <definedName name="___________________________________DAT25" localSheetId="36">[13]Zam!#REF!</definedName>
    <definedName name="___________________________________DAT25" localSheetId="33">[13]Zam!#REF!</definedName>
    <definedName name="___________________________________DAT25" localSheetId="34">[13]Zam!#REF!</definedName>
    <definedName name="___________________________________DAT25" localSheetId="41">[13]Zam!#REF!</definedName>
    <definedName name="___________________________________DAT25" localSheetId="47">[13]Zam!#REF!</definedName>
    <definedName name="___________________________________DAT25">[13]Zam!#REF!</definedName>
    <definedName name="___________________________________DAT26" localSheetId="36">[13]Zam!#REF!</definedName>
    <definedName name="___________________________________DAT26" localSheetId="33">[13]Zam!#REF!</definedName>
    <definedName name="___________________________________DAT26" localSheetId="34">[13]Zam!#REF!</definedName>
    <definedName name="___________________________________DAT26" localSheetId="41">[13]Zam!#REF!</definedName>
    <definedName name="___________________________________DAT26" localSheetId="47">[13]Zam!#REF!</definedName>
    <definedName name="___________________________________DAT26">[13]Zam!#REF!</definedName>
    <definedName name="___________________________________DAT27" localSheetId="36">[13]Zam!#REF!</definedName>
    <definedName name="___________________________________DAT27" localSheetId="33">[13]Zam!#REF!</definedName>
    <definedName name="___________________________________DAT27" localSheetId="34">[13]Zam!#REF!</definedName>
    <definedName name="___________________________________DAT27" localSheetId="41">[13]Zam!#REF!</definedName>
    <definedName name="___________________________________DAT27" localSheetId="47">[13]Zam!#REF!</definedName>
    <definedName name="___________________________________DAT27">[13]Zam!#REF!</definedName>
    <definedName name="___________________________________DAT29" localSheetId="36">[13]Zam!#REF!</definedName>
    <definedName name="___________________________________DAT29" localSheetId="33">[13]Zam!#REF!</definedName>
    <definedName name="___________________________________DAT29" localSheetId="34">[13]Zam!#REF!</definedName>
    <definedName name="___________________________________DAT29" localSheetId="41">[13]Zam!#REF!</definedName>
    <definedName name="___________________________________DAT29" localSheetId="47">[13]Zam!#REF!</definedName>
    <definedName name="___________________________________DAT29">[13]Zam!#REF!</definedName>
    <definedName name="___________________________________DAT30" localSheetId="36">[13]Zam!#REF!</definedName>
    <definedName name="___________________________________DAT30" localSheetId="33">[13]Zam!#REF!</definedName>
    <definedName name="___________________________________DAT30" localSheetId="34">[13]Zam!#REF!</definedName>
    <definedName name="___________________________________DAT30" localSheetId="41">[13]Zam!#REF!</definedName>
    <definedName name="___________________________________DAT30" localSheetId="47">[13]Zam!#REF!</definedName>
    <definedName name="___________________________________DAT30">[13]Zam!#REF!</definedName>
    <definedName name="___________________________________DAT31" localSheetId="36">[13]Zam!#REF!</definedName>
    <definedName name="___________________________________DAT31" localSheetId="33">[13]Zam!#REF!</definedName>
    <definedName name="___________________________________DAT31" localSheetId="34">[13]Zam!#REF!</definedName>
    <definedName name="___________________________________DAT31" localSheetId="41">[13]Zam!#REF!</definedName>
    <definedName name="___________________________________DAT31" localSheetId="47">[13]Zam!#REF!</definedName>
    <definedName name="___________________________________DAT31">[13]Zam!#REF!</definedName>
    <definedName name="___________________________________DAT32" localSheetId="36">'[5]OT´s Não Liquidadas 2006'!#REF!</definedName>
    <definedName name="___________________________________DAT32" localSheetId="33">'[5]OT´s Não Liquidadas 2006'!#REF!</definedName>
    <definedName name="___________________________________DAT32" localSheetId="34">'[5]OT´s Não Liquidadas 2006'!#REF!</definedName>
    <definedName name="___________________________________DAT32" localSheetId="41">'[5]OT´s Não Liquidadas 2006'!#REF!</definedName>
    <definedName name="___________________________________DAT32" localSheetId="47">'[5]OT´s Não Liquidadas 2006'!#REF!</definedName>
    <definedName name="___________________________________DAT32">'[5]OT´s Não Liquidadas 2006'!#REF!</definedName>
    <definedName name="___________________________________DAT33" localSheetId="36">'[5]OT´s Não Liquidadas 2006'!#REF!</definedName>
    <definedName name="___________________________________DAT33" localSheetId="33">'[5]OT´s Não Liquidadas 2006'!#REF!</definedName>
    <definedName name="___________________________________DAT33" localSheetId="34">'[5]OT´s Não Liquidadas 2006'!#REF!</definedName>
    <definedName name="___________________________________DAT33" localSheetId="41">'[5]OT´s Não Liquidadas 2006'!#REF!</definedName>
    <definedName name="___________________________________DAT33" localSheetId="47">'[5]OT´s Não Liquidadas 2006'!#REF!</definedName>
    <definedName name="___________________________________DAT33">'[5]OT´s Não Liquidadas 2006'!#REF!</definedName>
    <definedName name="___________________________________DAT34" localSheetId="36">'[5]OT´s Não Liquidadas 2006'!#REF!</definedName>
    <definedName name="___________________________________DAT34" localSheetId="33">'[5]OT´s Não Liquidadas 2006'!#REF!</definedName>
    <definedName name="___________________________________DAT34" localSheetId="34">'[5]OT´s Não Liquidadas 2006'!#REF!</definedName>
    <definedName name="___________________________________DAT34" localSheetId="41">'[5]OT´s Não Liquidadas 2006'!#REF!</definedName>
    <definedName name="___________________________________DAT34" localSheetId="47">'[5]OT´s Não Liquidadas 2006'!#REF!</definedName>
    <definedName name="___________________________________DAT34">'[5]OT´s Não Liquidadas 2006'!#REF!</definedName>
    <definedName name="___________________________________DAT35" localSheetId="36">'[5]OT´s Não Liquidadas 2006'!#REF!</definedName>
    <definedName name="___________________________________DAT35" localSheetId="33">'[5]OT´s Não Liquidadas 2006'!#REF!</definedName>
    <definedName name="___________________________________DAT35" localSheetId="34">'[5]OT´s Não Liquidadas 2006'!#REF!</definedName>
    <definedName name="___________________________________DAT35" localSheetId="41">'[5]OT´s Não Liquidadas 2006'!#REF!</definedName>
    <definedName name="___________________________________DAT35" localSheetId="47">'[5]OT´s Não Liquidadas 2006'!#REF!</definedName>
    <definedName name="___________________________________DAT35">'[5]OT´s Não Liquidadas 2006'!#REF!</definedName>
    <definedName name="___________________________________DAT36" localSheetId="36">'[5]OT´s Não Liquidadas 2006'!#REF!</definedName>
    <definedName name="___________________________________DAT36" localSheetId="33">'[5]OT´s Não Liquidadas 2006'!#REF!</definedName>
    <definedName name="___________________________________DAT36" localSheetId="34">'[5]OT´s Não Liquidadas 2006'!#REF!</definedName>
    <definedName name="___________________________________DAT36" localSheetId="41">'[5]OT´s Não Liquidadas 2006'!#REF!</definedName>
    <definedName name="___________________________________DAT36" localSheetId="47">'[5]OT´s Não Liquidadas 2006'!#REF!</definedName>
    <definedName name="___________________________________DAT36">'[5]OT´s Não Liquidadas 2006'!#REF!</definedName>
    <definedName name="___________________________________DAT4" localSheetId="36">'[6]Base Secção Pessoal'!#REF!</definedName>
    <definedName name="___________________________________DAT4" localSheetId="33">'[6]Base Secção Pessoal'!#REF!</definedName>
    <definedName name="___________________________________DAT4" localSheetId="34">'[6]Base Secção Pessoal'!#REF!</definedName>
    <definedName name="___________________________________DAT4" localSheetId="41">'[6]Base Secção Pessoal'!#REF!</definedName>
    <definedName name="___________________________________DAT4" localSheetId="47">'[6]Base Secção Pessoal'!#REF!</definedName>
    <definedName name="___________________________________DAT4">'[6]Base Secção Pessoal'!#REF!</definedName>
    <definedName name="___________________________________DAT5" localSheetId="36">'[6]Base Secção Pessoal'!#REF!</definedName>
    <definedName name="___________________________________DAT5" localSheetId="33">'[6]Base Secção Pessoal'!#REF!</definedName>
    <definedName name="___________________________________DAT5" localSheetId="34">'[6]Base Secção Pessoal'!#REF!</definedName>
    <definedName name="___________________________________DAT5" localSheetId="41">'[6]Base Secção Pessoal'!#REF!</definedName>
    <definedName name="___________________________________DAT5" localSheetId="47">'[6]Base Secção Pessoal'!#REF!</definedName>
    <definedName name="___________________________________DAT5">'[6]Base Secção Pessoal'!#REF!</definedName>
    <definedName name="___________________________________DAT6" localSheetId="36">'[7]base secçao pessoal'!#REF!</definedName>
    <definedName name="___________________________________DAT6" localSheetId="33">'[7]base secçao pessoal'!#REF!</definedName>
    <definedName name="___________________________________DAT6" localSheetId="34">'[7]base secçao pessoal'!#REF!</definedName>
    <definedName name="___________________________________DAT6" localSheetId="41">'[7]base secçao pessoal'!#REF!</definedName>
    <definedName name="___________________________________DAT6" localSheetId="47">'[7]base secçao pessoal'!#REF!</definedName>
    <definedName name="___________________________________DAT6">'[7]base secçao pessoal'!#REF!</definedName>
    <definedName name="___________________________________DAT7" localSheetId="36">'[7]base secçao pessoal'!#REF!</definedName>
    <definedName name="___________________________________DAT7" localSheetId="33">'[7]base secçao pessoal'!#REF!</definedName>
    <definedName name="___________________________________DAT7" localSheetId="34">'[7]base secçao pessoal'!#REF!</definedName>
    <definedName name="___________________________________DAT7" localSheetId="41">'[7]base secçao pessoal'!#REF!</definedName>
    <definedName name="___________________________________DAT7" localSheetId="47">'[7]base secçao pessoal'!#REF!</definedName>
    <definedName name="___________________________________DAT7">'[7]base secçao pessoal'!#REF!</definedName>
    <definedName name="___________________________________DAT8" localSheetId="36">'[15]base secçao pessoal'!#REF!</definedName>
    <definedName name="___________________________________DAT8" localSheetId="33">'[15]base secçao pessoal'!#REF!</definedName>
    <definedName name="___________________________________DAT8" localSheetId="34">'[15]base secçao pessoal'!#REF!</definedName>
    <definedName name="___________________________________DAT8" localSheetId="41">'[15]base secçao pessoal'!#REF!</definedName>
    <definedName name="___________________________________DAT8" localSheetId="47">'[15]base secçao pessoal'!#REF!</definedName>
    <definedName name="___________________________________DAT8">'[15]base secçao pessoal'!#REF!</definedName>
    <definedName name="___________________________________DAT9" localSheetId="36">'[8]Base Secção Pessoal'!#REF!</definedName>
    <definedName name="___________________________________DAT9" localSheetId="33">'[8]Base Secção Pessoal'!#REF!</definedName>
    <definedName name="___________________________________DAT9" localSheetId="34">'[8]Base Secção Pessoal'!#REF!</definedName>
    <definedName name="___________________________________DAT9" localSheetId="41">'[8]Base Secção Pessoal'!#REF!</definedName>
    <definedName name="___________________________________DAT9" localSheetId="47">'[8]Base Secção Pessoal'!#REF!</definedName>
    <definedName name="___________________________________DAT9">'[8]Base Secção Pessoal'!#REF!</definedName>
    <definedName name="__________________________________DAT1" localSheetId="36">[3]Zam!#REF!</definedName>
    <definedName name="__________________________________DAT1" localSheetId="33">[3]Zam!#REF!</definedName>
    <definedName name="__________________________________DAT1" localSheetId="34">[3]Zam!#REF!</definedName>
    <definedName name="__________________________________DAT1" localSheetId="41">[3]Zam!#REF!</definedName>
    <definedName name="__________________________________DAT1" localSheetId="47">[3]Zam!#REF!</definedName>
    <definedName name="__________________________________DAT1">[3]Zam!#REF!</definedName>
    <definedName name="__________________________________DAT10" localSheetId="36">[13]Zam!#REF!</definedName>
    <definedName name="__________________________________DAT10" localSheetId="33">[13]Zam!#REF!</definedName>
    <definedName name="__________________________________DAT10" localSheetId="34">[13]Zam!#REF!</definedName>
    <definedName name="__________________________________DAT10" localSheetId="41">[13]Zam!#REF!</definedName>
    <definedName name="__________________________________DAT10" localSheetId="47">[13]Zam!#REF!</definedName>
    <definedName name="__________________________________DAT10">[13]Zam!#REF!</definedName>
    <definedName name="__________________________________DAT11" localSheetId="36">[13]Zam!#REF!</definedName>
    <definedName name="__________________________________DAT11" localSheetId="33">[13]Zam!#REF!</definedName>
    <definedName name="__________________________________DAT11" localSheetId="34">[13]Zam!#REF!</definedName>
    <definedName name="__________________________________DAT11" localSheetId="41">[13]Zam!#REF!</definedName>
    <definedName name="__________________________________DAT11" localSheetId="47">[13]Zam!#REF!</definedName>
    <definedName name="__________________________________DAT11">[13]Zam!#REF!</definedName>
    <definedName name="__________________________________DAT12" localSheetId="36">[13]Zam!#REF!</definedName>
    <definedName name="__________________________________DAT12" localSheetId="33">[13]Zam!#REF!</definedName>
    <definedName name="__________________________________DAT12" localSheetId="34">[13]Zam!#REF!</definedName>
    <definedName name="__________________________________DAT12" localSheetId="41">[13]Zam!#REF!</definedName>
    <definedName name="__________________________________DAT12" localSheetId="47">[13]Zam!#REF!</definedName>
    <definedName name="__________________________________DAT12">[13]Zam!#REF!</definedName>
    <definedName name="__________________________________DAT13" localSheetId="36">[13]Zam!#REF!</definedName>
    <definedName name="__________________________________DAT13" localSheetId="33">[13]Zam!#REF!</definedName>
    <definedName name="__________________________________DAT13" localSheetId="34">[13]Zam!#REF!</definedName>
    <definedName name="__________________________________DAT13" localSheetId="41">[13]Zam!#REF!</definedName>
    <definedName name="__________________________________DAT13" localSheetId="47">[13]Zam!#REF!</definedName>
    <definedName name="__________________________________DAT13">[13]Zam!#REF!</definedName>
    <definedName name="__________________________________DAT14" localSheetId="36">[13]Zam!#REF!</definedName>
    <definedName name="__________________________________DAT14" localSheetId="33">[13]Zam!#REF!</definedName>
    <definedName name="__________________________________DAT14" localSheetId="34">[13]Zam!#REF!</definedName>
    <definedName name="__________________________________DAT14" localSheetId="41">[13]Zam!#REF!</definedName>
    <definedName name="__________________________________DAT14" localSheetId="47">[13]Zam!#REF!</definedName>
    <definedName name="__________________________________DAT14">[13]Zam!#REF!</definedName>
    <definedName name="__________________________________DAT15" localSheetId="36">[13]Zam!#REF!</definedName>
    <definedName name="__________________________________DAT15" localSheetId="33">[13]Zam!#REF!</definedName>
    <definedName name="__________________________________DAT15" localSheetId="34">[13]Zam!#REF!</definedName>
    <definedName name="__________________________________DAT15" localSheetId="41">[13]Zam!#REF!</definedName>
    <definedName name="__________________________________DAT15" localSheetId="47">[13]Zam!#REF!</definedName>
    <definedName name="__________________________________DAT15">[13]Zam!#REF!</definedName>
    <definedName name="__________________________________DAT16" localSheetId="36">[3]Zam!#REF!</definedName>
    <definedName name="__________________________________DAT16" localSheetId="33">[3]Zam!#REF!</definedName>
    <definedName name="__________________________________DAT16" localSheetId="34">[3]Zam!#REF!</definedName>
    <definedName name="__________________________________DAT16" localSheetId="41">[3]Zam!#REF!</definedName>
    <definedName name="__________________________________DAT16" localSheetId="47">[3]Zam!#REF!</definedName>
    <definedName name="__________________________________DAT16">[3]Zam!#REF!</definedName>
    <definedName name="__________________________________DAT17" localSheetId="36">[3]Zam!#REF!</definedName>
    <definedName name="__________________________________DAT17" localSheetId="33">[3]Zam!#REF!</definedName>
    <definedName name="__________________________________DAT17" localSheetId="34">[3]Zam!#REF!</definedName>
    <definedName name="__________________________________DAT17" localSheetId="41">[3]Zam!#REF!</definedName>
    <definedName name="__________________________________DAT17" localSheetId="47">[3]Zam!#REF!</definedName>
    <definedName name="__________________________________DAT17">[3]Zam!#REF!</definedName>
    <definedName name="__________________________________DAT18" localSheetId="36">[3]Zam!#REF!</definedName>
    <definedName name="__________________________________DAT18" localSheetId="33">[3]Zam!#REF!</definedName>
    <definedName name="__________________________________DAT18" localSheetId="34">[3]Zam!#REF!</definedName>
    <definedName name="__________________________________DAT18" localSheetId="41">[3]Zam!#REF!</definedName>
    <definedName name="__________________________________DAT18" localSheetId="47">[3]Zam!#REF!</definedName>
    <definedName name="__________________________________DAT18">[3]Zam!#REF!</definedName>
    <definedName name="__________________________________DAT19" localSheetId="36">[3]Zam!#REF!</definedName>
    <definedName name="__________________________________DAT19" localSheetId="33">[3]Zam!#REF!</definedName>
    <definedName name="__________________________________DAT19" localSheetId="34">[3]Zam!#REF!</definedName>
    <definedName name="__________________________________DAT19" localSheetId="41">[3]Zam!#REF!</definedName>
    <definedName name="__________________________________DAT19" localSheetId="47">[3]Zam!#REF!</definedName>
    <definedName name="__________________________________DAT19">[3]Zam!#REF!</definedName>
    <definedName name="__________________________________DAT2" localSheetId="36">[3]Zam!#REF!</definedName>
    <definedName name="__________________________________DAT2" localSheetId="33">[3]Zam!#REF!</definedName>
    <definedName name="__________________________________DAT2" localSheetId="34">[3]Zam!#REF!</definedName>
    <definedName name="__________________________________DAT2" localSheetId="41">[3]Zam!#REF!</definedName>
    <definedName name="__________________________________DAT2" localSheetId="47">[3]Zam!#REF!</definedName>
    <definedName name="__________________________________DAT2">[3]Zam!#REF!</definedName>
    <definedName name="__________________________________DAT20" localSheetId="36">[3]Zam!#REF!</definedName>
    <definedName name="__________________________________DAT20" localSheetId="33">[3]Zam!#REF!</definedName>
    <definedName name="__________________________________DAT20" localSheetId="34">[3]Zam!#REF!</definedName>
    <definedName name="__________________________________DAT20" localSheetId="41">[3]Zam!#REF!</definedName>
    <definedName name="__________________________________DAT20" localSheetId="47">[3]Zam!#REF!</definedName>
    <definedName name="__________________________________DAT20">[3]Zam!#REF!</definedName>
    <definedName name="__________________________________DAT21" localSheetId="36">[3]Zam!#REF!</definedName>
    <definedName name="__________________________________DAT21" localSheetId="33">[3]Zam!#REF!</definedName>
    <definedName name="__________________________________DAT21" localSheetId="34">[3]Zam!#REF!</definedName>
    <definedName name="__________________________________DAT21" localSheetId="41">[3]Zam!#REF!</definedName>
    <definedName name="__________________________________DAT21" localSheetId="47">[3]Zam!#REF!</definedName>
    <definedName name="__________________________________DAT21">[3]Zam!#REF!</definedName>
    <definedName name="__________________________________DAT22" localSheetId="36">[3]Zam!#REF!</definedName>
    <definedName name="__________________________________DAT22" localSheetId="33">[3]Zam!#REF!</definedName>
    <definedName name="__________________________________DAT22" localSheetId="34">[3]Zam!#REF!</definedName>
    <definedName name="__________________________________DAT22" localSheetId="41">[3]Zam!#REF!</definedName>
    <definedName name="__________________________________DAT22" localSheetId="47">[3]Zam!#REF!</definedName>
    <definedName name="__________________________________DAT22">[3]Zam!#REF!</definedName>
    <definedName name="__________________________________DAT23" localSheetId="36">[3]Zam!#REF!</definedName>
    <definedName name="__________________________________DAT23" localSheetId="33">[3]Zam!#REF!</definedName>
    <definedName name="__________________________________DAT23" localSheetId="34">[3]Zam!#REF!</definedName>
    <definedName name="__________________________________DAT23" localSheetId="41">[3]Zam!#REF!</definedName>
    <definedName name="__________________________________DAT23" localSheetId="47">[3]Zam!#REF!</definedName>
    <definedName name="__________________________________DAT23">[3]Zam!#REF!</definedName>
    <definedName name="__________________________________DAT25" localSheetId="36">[13]Zam!#REF!</definedName>
    <definedName name="__________________________________DAT25" localSheetId="33">[13]Zam!#REF!</definedName>
    <definedName name="__________________________________DAT25" localSheetId="34">[13]Zam!#REF!</definedName>
    <definedName name="__________________________________DAT25" localSheetId="41">[13]Zam!#REF!</definedName>
    <definedName name="__________________________________DAT25" localSheetId="47">[13]Zam!#REF!</definedName>
    <definedName name="__________________________________DAT25">[13]Zam!#REF!</definedName>
    <definedName name="__________________________________DAT26" localSheetId="36">[13]Zam!#REF!</definedName>
    <definedName name="__________________________________DAT26" localSheetId="33">[13]Zam!#REF!</definedName>
    <definedName name="__________________________________DAT26" localSheetId="34">[13]Zam!#REF!</definedName>
    <definedName name="__________________________________DAT26" localSheetId="41">[13]Zam!#REF!</definedName>
    <definedName name="__________________________________DAT26" localSheetId="47">[13]Zam!#REF!</definedName>
    <definedName name="__________________________________DAT26">[13]Zam!#REF!</definedName>
    <definedName name="__________________________________DAT27" localSheetId="36">[13]Zam!#REF!</definedName>
    <definedName name="__________________________________DAT27" localSheetId="33">[13]Zam!#REF!</definedName>
    <definedName name="__________________________________DAT27" localSheetId="34">[13]Zam!#REF!</definedName>
    <definedName name="__________________________________DAT27" localSheetId="41">[13]Zam!#REF!</definedName>
    <definedName name="__________________________________DAT27" localSheetId="47">[13]Zam!#REF!</definedName>
    <definedName name="__________________________________DAT27">[13]Zam!#REF!</definedName>
    <definedName name="__________________________________DAT29" localSheetId="36">[13]Zam!#REF!</definedName>
    <definedName name="__________________________________DAT29" localSheetId="33">[13]Zam!#REF!</definedName>
    <definedName name="__________________________________DAT29" localSheetId="34">[13]Zam!#REF!</definedName>
    <definedName name="__________________________________DAT29" localSheetId="41">[13]Zam!#REF!</definedName>
    <definedName name="__________________________________DAT29" localSheetId="47">[13]Zam!#REF!</definedName>
    <definedName name="__________________________________DAT29">[13]Zam!#REF!</definedName>
    <definedName name="__________________________________DAT30" localSheetId="36">[13]Zam!#REF!</definedName>
    <definedName name="__________________________________DAT30" localSheetId="33">[13]Zam!#REF!</definedName>
    <definedName name="__________________________________DAT30" localSheetId="34">[13]Zam!#REF!</definedName>
    <definedName name="__________________________________DAT30" localSheetId="41">[13]Zam!#REF!</definedName>
    <definedName name="__________________________________DAT30" localSheetId="47">[13]Zam!#REF!</definedName>
    <definedName name="__________________________________DAT30">[13]Zam!#REF!</definedName>
    <definedName name="__________________________________DAT31" localSheetId="36">[13]Zam!#REF!</definedName>
    <definedName name="__________________________________DAT31" localSheetId="33">[13]Zam!#REF!</definedName>
    <definedName name="__________________________________DAT31" localSheetId="34">[13]Zam!#REF!</definedName>
    <definedName name="__________________________________DAT31" localSheetId="41">[13]Zam!#REF!</definedName>
    <definedName name="__________________________________DAT31" localSheetId="47">[13]Zam!#REF!</definedName>
    <definedName name="__________________________________DAT31">[13]Zam!#REF!</definedName>
    <definedName name="__________________________________DAT32" localSheetId="36">'[9]OT´s Não Liquidadas 2006'!#REF!</definedName>
    <definedName name="__________________________________DAT32" localSheetId="33">'[9]OT´s Não Liquidadas 2006'!#REF!</definedName>
    <definedName name="__________________________________DAT32" localSheetId="34">'[9]OT´s Não Liquidadas 2006'!#REF!</definedName>
    <definedName name="__________________________________DAT32" localSheetId="41">'[9]OT´s Não Liquidadas 2006'!#REF!</definedName>
    <definedName name="__________________________________DAT32" localSheetId="47">'[9]OT´s Não Liquidadas 2006'!#REF!</definedName>
    <definedName name="__________________________________DAT32">'[9]OT´s Não Liquidadas 2006'!#REF!</definedName>
    <definedName name="__________________________________DAT33" localSheetId="36">'[9]OT´s Não Liquidadas 2006'!#REF!</definedName>
    <definedName name="__________________________________DAT33" localSheetId="33">'[9]OT´s Não Liquidadas 2006'!#REF!</definedName>
    <definedName name="__________________________________DAT33" localSheetId="34">'[9]OT´s Não Liquidadas 2006'!#REF!</definedName>
    <definedName name="__________________________________DAT33" localSheetId="41">'[9]OT´s Não Liquidadas 2006'!#REF!</definedName>
    <definedName name="__________________________________DAT33" localSheetId="47">'[9]OT´s Não Liquidadas 2006'!#REF!</definedName>
    <definedName name="__________________________________DAT33">'[9]OT´s Não Liquidadas 2006'!#REF!</definedName>
    <definedName name="__________________________________DAT34" localSheetId="36">'[9]OT´s Não Liquidadas 2006'!#REF!</definedName>
    <definedName name="__________________________________DAT34" localSheetId="33">'[9]OT´s Não Liquidadas 2006'!#REF!</definedName>
    <definedName name="__________________________________DAT34" localSheetId="34">'[9]OT´s Não Liquidadas 2006'!#REF!</definedName>
    <definedName name="__________________________________DAT34" localSheetId="41">'[9]OT´s Não Liquidadas 2006'!#REF!</definedName>
    <definedName name="__________________________________DAT34" localSheetId="47">'[9]OT´s Não Liquidadas 2006'!#REF!</definedName>
    <definedName name="__________________________________DAT34">'[9]OT´s Não Liquidadas 2006'!#REF!</definedName>
    <definedName name="__________________________________DAT35" localSheetId="36">'[9]OT´s Não Liquidadas 2006'!#REF!</definedName>
    <definedName name="__________________________________DAT35" localSheetId="33">'[9]OT´s Não Liquidadas 2006'!#REF!</definedName>
    <definedName name="__________________________________DAT35" localSheetId="34">'[9]OT´s Não Liquidadas 2006'!#REF!</definedName>
    <definedName name="__________________________________DAT35" localSheetId="41">'[9]OT´s Não Liquidadas 2006'!#REF!</definedName>
    <definedName name="__________________________________DAT35" localSheetId="47">'[9]OT´s Não Liquidadas 2006'!#REF!</definedName>
    <definedName name="__________________________________DAT35">'[9]OT´s Não Liquidadas 2006'!#REF!</definedName>
    <definedName name="__________________________________DAT36" localSheetId="36">'[9]OT´s Não Liquidadas 2006'!#REF!</definedName>
    <definedName name="__________________________________DAT36" localSheetId="33">'[9]OT´s Não Liquidadas 2006'!#REF!</definedName>
    <definedName name="__________________________________DAT36" localSheetId="34">'[9]OT´s Não Liquidadas 2006'!#REF!</definedName>
    <definedName name="__________________________________DAT36" localSheetId="41">'[9]OT´s Não Liquidadas 2006'!#REF!</definedName>
    <definedName name="__________________________________DAT36" localSheetId="47">'[9]OT´s Não Liquidadas 2006'!#REF!</definedName>
    <definedName name="__________________________________DAT36">'[9]OT´s Não Liquidadas 2006'!#REF!</definedName>
    <definedName name="__________________________________DAT4" localSheetId="36">'[10]Base Secção Pessoal'!#REF!</definedName>
    <definedName name="__________________________________DAT4" localSheetId="33">'[10]Base Secção Pessoal'!#REF!</definedName>
    <definedName name="__________________________________DAT4" localSheetId="34">'[10]Base Secção Pessoal'!#REF!</definedName>
    <definedName name="__________________________________DAT4" localSheetId="41">'[10]Base Secção Pessoal'!#REF!</definedName>
    <definedName name="__________________________________DAT4" localSheetId="47">'[10]Base Secção Pessoal'!#REF!</definedName>
    <definedName name="__________________________________DAT4">'[10]Base Secção Pessoal'!#REF!</definedName>
    <definedName name="__________________________________DAT5" localSheetId="36">'[10]Base Secção Pessoal'!#REF!</definedName>
    <definedName name="__________________________________DAT5" localSheetId="33">'[10]Base Secção Pessoal'!#REF!</definedName>
    <definedName name="__________________________________DAT5" localSheetId="34">'[10]Base Secção Pessoal'!#REF!</definedName>
    <definedName name="__________________________________DAT5" localSheetId="41">'[10]Base Secção Pessoal'!#REF!</definedName>
    <definedName name="__________________________________DAT5" localSheetId="47">'[10]Base Secção Pessoal'!#REF!</definedName>
    <definedName name="__________________________________DAT5">'[10]Base Secção Pessoal'!#REF!</definedName>
    <definedName name="__________________________________DAT6" localSheetId="36">'[11]Activos 31-12-2006'!#REF!</definedName>
    <definedName name="__________________________________DAT6" localSheetId="33">'[11]Activos 31-12-2006'!#REF!</definedName>
    <definedName name="__________________________________DAT6" localSheetId="34">'[11]Activos 31-12-2006'!#REF!</definedName>
    <definedName name="__________________________________DAT6" localSheetId="41">'[11]Activos 31-12-2006'!#REF!</definedName>
    <definedName name="__________________________________DAT6" localSheetId="47">'[11]Activos 31-12-2006'!#REF!</definedName>
    <definedName name="__________________________________DAT6">'[11]Activos 31-12-2006'!#REF!</definedName>
    <definedName name="__________________________________DAT7" localSheetId="36">'[11]Activos 31-12-2006'!#REF!</definedName>
    <definedName name="__________________________________DAT7" localSheetId="33">'[11]Activos 31-12-2006'!#REF!</definedName>
    <definedName name="__________________________________DAT7" localSheetId="34">'[11]Activos 31-12-2006'!#REF!</definedName>
    <definedName name="__________________________________DAT7" localSheetId="41">'[11]Activos 31-12-2006'!#REF!</definedName>
    <definedName name="__________________________________DAT7" localSheetId="47">'[11]Activos 31-12-2006'!#REF!</definedName>
    <definedName name="__________________________________DAT7">'[11]Activos 31-12-2006'!#REF!</definedName>
    <definedName name="__________________________________DAT8" localSheetId="36">'[14]base secçao pessoal'!#REF!</definedName>
    <definedName name="__________________________________DAT8" localSheetId="33">'[14]base secçao pessoal'!#REF!</definedName>
    <definedName name="__________________________________DAT8" localSheetId="34">'[14]base secçao pessoal'!#REF!</definedName>
    <definedName name="__________________________________DAT8" localSheetId="41">'[14]base secçao pessoal'!#REF!</definedName>
    <definedName name="__________________________________DAT8" localSheetId="47">'[14]base secçao pessoal'!#REF!</definedName>
    <definedName name="__________________________________DAT8">'[14]base secçao pessoal'!#REF!</definedName>
    <definedName name="__________________________________DAT9" localSheetId="36">'[12]Base Secção Pessoal'!#REF!</definedName>
    <definedName name="__________________________________DAT9" localSheetId="33">'[12]Base Secção Pessoal'!#REF!</definedName>
    <definedName name="__________________________________DAT9" localSheetId="34">'[12]Base Secção Pessoal'!#REF!</definedName>
    <definedName name="__________________________________DAT9" localSheetId="41">'[12]Base Secção Pessoal'!#REF!</definedName>
    <definedName name="__________________________________DAT9" localSheetId="47">'[12]Base Secção Pessoal'!#REF!</definedName>
    <definedName name="__________________________________DAT9">'[12]Base Secção Pessoal'!#REF!</definedName>
    <definedName name="_________________________________DAT1" localSheetId="36">[3]Zam!#REF!</definedName>
    <definedName name="_________________________________DAT1" localSheetId="33">[3]Zam!#REF!</definedName>
    <definedName name="_________________________________DAT1" localSheetId="34">[3]Zam!#REF!</definedName>
    <definedName name="_________________________________DAT1" localSheetId="41">[3]Zam!#REF!</definedName>
    <definedName name="_________________________________DAT1" localSheetId="47">[3]Zam!#REF!</definedName>
    <definedName name="_________________________________DAT1">[3]Zam!#REF!</definedName>
    <definedName name="_________________________________DAT10" localSheetId="36">[13]Zam!#REF!</definedName>
    <definedName name="_________________________________DAT10" localSheetId="33">[13]Zam!#REF!</definedName>
    <definedName name="_________________________________DAT10" localSheetId="34">[13]Zam!#REF!</definedName>
    <definedName name="_________________________________DAT10" localSheetId="41">[13]Zam!#REF!</definedName>
    <definedName name="_________________________________DAT10" localSheetId="47">[13]Zam!#REF!</definedName>
    <definedName name="_________________________________DAT10">[13]Zam!#REF!</definedName>
    <definedName name="_________________________________DAT11" localSheetId="36">[13]Zam!#REF!</definedName>
    <definedName name="_________________________________DAT11" localSheetId="33">[13]Zam!#REF!</definedName>
    <definedName name="_________________________________DAT11" localSheetId="34">[13]Zam!#REF!</definedName>
    <definedName name="_________________________________DAT11" localSheetId="41">[13]Zam!#REF!</definedName>
    <definedName name="_________________________________DAT11" localSheetId="47">[13]Zam!#REF!</definedName>
    <definedName name="_________________________________DAT11">[13]Zam!#REF!</definedName>
    <definedName name="_________________________________DAT12" localSheetId="36">[13]Zam!#REF!</definedName>
    <definedName name="_________________________________DAT12" localSheetId="33">[13]Zam!#REF!</definedName>
    <definedName name="_________________________________DAT12" localSheetId="34">[13]Zam!#REF!</definedName>
    <definedName name="_________________________________DAT12" localSheetId="41">[13]Zam!#REF!</definedName>
    <definedName name="_________________________________DAT12" localSheetId="47">[13]Zam!#REF!</definedName>
    <definedName name="_________________________________DAT12">[13]Zam!#REF!</definedName>
    <definedName name="_________________________________DAT13" localSheetId="36">[13]Zam!#REF!</definedName>
    <definedName name="_________________________________DAT13" localSheetId="33">[13]Zam!#REF!</definedName>
    <definedName name="_________________________________DAT13" localSheetId="34">[13]Zam!#REF!</definedName>
    <definedName name="_________________________________DAT13" localSheetId="41">[13]Zam!#REF!</definedName>
    <definedName name="_________________________________DAT13" localSheetId="47">[13]Zam!#REF!</definedName>
    <definedName name="_________________________________DAT13">[13]Zam!#REF!</definedName>
    <definedName name="_________________________________DAT14" localSheetId="36">[13]Zam!#REF!</definedName>
    <definedName name="_________________________________DAT14" localSheetId="33">[13]Zam!#REF!</definedName>
    <definedName name="_________________________________DAT14" localSheetId="34">[13]Zam!#REF!</definedName>
    <definedName name="_________________________________DAT14" localSheetId="41">[13]Zam!#REF!</definedName>
    <definedName name="_________________________________DAT14" localSheetId="47">[13]Zam!#REF!</definedName>
    <definedName name="_________________________________DAT14">[13]Zam!#REF!</definedName>
    <definedName name="_________________________________DAT15" localSheetId="36">[13]Zam!#REF!</definedName>
    <definedName name="_________________________________DAT15" localSheetId="33">[13]Zam!#REF!</definedName>
    <definedName name="_________________________________DAT15" localSheetId="34">[13]Zam!#REF!</definedName>
    <definedName name="_________________________________DAT15" localSheetId="41">[13]Zam!#REF!</definedName>
    <definedName name="_________________________________DAT15" localSheetId="47">[13]Zam!#REF!</definedName>
    <definedName name="_________________________________DAT15">[13]Zam!#REF!</definedName>
    <definedName name="_________________________________DAT16" localSheetId="36">[3]Zam!#REF!</definedName>
    <definedName name="_________________________________DAT16" localSheetId="33">[3]Zam!#REF!</definedName>
    <definedName name="_________________________________DAT16" localSheetId="34">[3]Zam!#REF!</definedName>
    <definedName name="_________________________________DAT16" localSheetId="41">[3]Zam!#REF!</definedName>
    <definedName name="_________________________________DAT16" localSheetId="47">[3]Zam!#REF!</definedName>
    <definedName name="_________________________________DAT16">[3]Zam!#REF!</definedName>
    <definedName name="_________________________________DAT17" localSheetId="36">[3]Zam!#REF!</definedName>
    <definedName name="_________________________________DAT17" localSheetId="33">[3]Zam!#REF!</definedName>
    <definedName name="_________________________________DAT17" localSheetId="34">[3]Zam!#REF!</definedName>
    <definedName name="_________________________________DAT17" localSheetId="41">[3]Zam!#REF!</definedName>
    <definedName name="_________________________________DAT17" localSheetId="47">[3]Zam!#REF!</definedName>
    <definedName name="_________________________________DAT17">[3]Zam!#REF!</definedName>
    <definedName name="_________________________________DAT18" localSheetId="36">[3]Zam!#REF!</definedName>
    <definedName name="_________________________________DAT18" localSheetId="33">[3]Zam!#REF!</definedName>
    <definedName name="_________________________________DAT18" localSheetId="34">[3]Zam!#REF!</definedName>
    <definedName name="_________________________________DAT18" localSheetId="41">[3]Zam!#REF!</definedName>
    <definedName name="_________________________________DAT18" localSheetId="47">[3]Zam!#REF!</definedName>
    <definedName name="_________________________________DAT18">[3]Zam!#REF!</definedName>
    <definedName name="_________________________________DAT19" localSheetId="36">[3]Zam!#REF!</definedName>
    <definedName name="_________________________________DAT19" localSheetId="33">[3]Zam!#REF!</definedName>
    <definedName name="_________________________________DAT19" localSheetId="34">[3]Zam!#REF!</definedName>
    <definedName name="_________________________________DAT19" localSheetId="41">[3]Zam!#REF!</definedName>
    <definedName name="_________________________________DAT19" localSheetId="47">[3]Zam!#REF!</definedName>
    <definedName name="_________________________________DAT19">[3]Zam!#REF!</definedName>
    <definedName name="_________________________________DAT2" localSheetId="36">[3]Zam!#REF!</definedName>
    <definedName name="_________________________________DAT2" localSheetId="33">[3]Zam!#REF!</definedName>
    <definedName name="_________________________________DAT2" localSheetId="34">[3]Zam!#REF!</definedName>
    <definedName name="_________________________________DAT2" localSheetId="41">[3]Zam!#REF!</definedName>
    <definedName name="_________________________________DAT2" localSheetId="47">[3]Zam!#REF!</definedName>
    <definedName name="_________________________________DAT2">[3]Zam!#REF!</definedName>
    <definedName name="_________________________________DAT20" localSheetId="36">[3]Zam!#REF!</definedName>
    <definedName name="_________________________________DAT20" localSheetId="33">[3]Zam!#REF!</definedName>
    <definedName name="_________________________________DAT20" localSheetId="34">[3]Zam!#REF!</definedName>
    <definedName name="_________________________________DAT20" localSheetId="41">[3]Zam!#REF!</definedName>
    <definedName name="_________________________________DAT20" localSheetId="47">[3]Zam!#REF!</definedName>
    <definedName name="_________________________________DAT20">[3]Zam!#REF!</definedName>
    <definedName name="_________________________________DAT21" localSheetId="36">[3]Zam!#REF!</definedName>
    <definedName name="_________________________________DAT21" localSheetId="33">[3]Zam!#REF!</definedName>
    <definedName name="_________________________________DAT21" localSheetId="34">[3]Zam!#REF!</definedName>
    <definedName name="_________________________________DAT21" localSheetId="41">[3]Zam!#REF!</definedName>
    <definedName name="_________________________________DAT21" localSheetId="47">[3]Zam!#REF!</definedName>
    <definedName name="_________________________________DAT21">[3]Zam!#REF!</definedName>
    <definedName name="_________________________________DAT22" localSheetId="36">[3]Zam!#REF!</definedName>
    <definedName name="_________________________________DAT22" localSheetId="33">[3]Zam!#REF!</definedName>
    <definedName name="_________________________________DAT22" localSheetId="34">[3]Zam!#REF!</definedName>
    <definedName name="_________________________________DAT22" localSheetId="41">[3]Zam!#REF!</definedName>
    <definedName name="_________________________________DAT22" localSheetId="47">[3]Zam!#REF!</definedName>
    <definedName name="_________________________________DAT22">[3]Zam!#REF!</definedName>
    <definedName name="_________________________________DAT23" localSheetId="36">[3]Zam!#REF!</definedName>
    <definedName name="_________________________________DAT23" localSheetId="33">[3]Zam!#REF!</definedName>
    <definedName name="_________________________________DAT23" localSheetId="34">[3]Zam!#REF!</definedName>
    <definedName name="_________________________________DAT23" localSheetId="41">[3]Zam!#REF!</definedName>
    <definedName name="_________________________________DAT23" localSheetId="47">[3]Zam!#REF!</definedName>
    <definedName name="_________________________________DAT23">[3]Zam!#REF!</definedName>
    <definedName name="_________________________________DAT25" localSheetId="36">[13]Zam!#REF!</definedName>
    <definedName name="_________________________________DAT25" localSheetId="33">[13]Zam!#REF!</definedName>
    <definedName name="_________________________________DAT25" localSheetId="34">[13]Zam!#REF!</definedName>
    <definedName name="_________________________________DAT25" localSheetId="41">[13]Zam!#REF!</definedName>
    <definedName name="_________________________________DAT25" localSheetId="47">[13]Zam!#REF!</definedName>
    <definedName name="_________________________________DAT25">[13]Zam!#REF!</definedName>
    <definedName name="_________________________________DAT26" localSheetId="36">[13]Zam!#REF!</definedName>
    <definedName name="_________________________________DAT26" localSheetId="33">[13]Zam!#REF!</definedName>
    <definedName name="_________________________________DAT26" localSheetId="34">[13]Zam!#REF!</definedName>
    <definedName name="_________________________________DAT26" localSheetId="41">[13]Zam!#REF!</definedName>
    <definedName name="_________________________________DAT26" localSheetId="47">[13]Zam!#REF!</definedName>
    <definedName name="_________________________________DAT26">[13]Zam!#REF!</definedName>
    <definedName name="_________________________________DAT27" localSheetId="36">[13]Zam!#REF!</definedName>
    <definedName name="_________________________________DAT27" localSheetId="33">[13]Zam!#REF!</definedName>
    <definedName name="_________________________________DAT27" localSheetId="34">[13]Zam!#REF!</definedName>
    <definedName name="_________________________________DAT27" localSheetId="41">[13]Zam!#REF!</definedName>
    <definedName name="_________________________________DAT27" localSheetId="47">[13]Zam!#REF!</definedName>
    <definedName name="_________________________________DAT27">[13]Zam!#REF!</definedName>
    <definedName name="_________________________________DAT29" localSheetId="36">[13]Zam!#REF!</definedName>
    <definedName name="_________________________________DAT29" localSheetId="33">[13]Zam!#REF!</definedName>
    <definedName name="_________________________________DAT29" localSheetId="34">[13]Zam!#REF!</definedName>
    <definedName name="_________________________________DAT29" localSheetId="41">[13]Zam!#REF!</definedName>
    <definedName name="_________________________________DAT29" localSheetId="47">[13]Zam!#REF!</definedName>
    <definedName name="_________________________________DAT29">[13]Zam!#REF!</definedName>
    <definedName name="_________________________________DAT30" localSheetId="36">[13]Zam!#REF!</definedName>
    <definedName name="_________________________________DAT30" localSheetId="33">[13]Zam!#REF!</definedName>
    <definedName name="_________________________________DAT30" localSheetId="34">[13]Zam!#REF!</definedName>
    <definedName name="_________________________________DAT30" localSheetId="41">[13]Zam!#REF!</definedName>
    <definedName name="_________________________________DAT30" localSheetId="47">[13]Zam!#REF!</definedName>
    <definedName name="_________________________________DAT30">[13]Zam!#REF!</definedName>
    <definedName name="_________________________________DAT31" localSheetId="36">[13]Zam!#REF!</definedName>
    <definedName name="_________________________________DAT31" localSheetId="33">[13]Zam!#REF!</definedName>
    <definedName name="_________________________________DAT31" localSheetId="34">[13]Zam!#REF!</definedName>
    <definedName name="_________________________________DAT31" localSheetId="41">[13]Zam!#REF!</definedName>
    <definedName name="_________________________________DAT31" localSheetId="47">[13]Zam!#REF!</definedName>
    <definedName name="_________________________________DAT31">[13]Zam!#REF!</definedName>
    <definedName name="_________________________________DAT32" localSheetId="36">'[9]OT´s Não Liquidadas 2006'!#REF!</definedName>
    <definedName name="_________________________________DAT32" localSheetId="33">'[9]OT´s Não Liquidadas 2006'!#REF!</definedName>
    <definedName name="_________________________________DAT32" localSheetId="34">'[9]OT´s Não Liquidadas 2006'!#REF!</definedName>
    <definedName name="_________________________________DAT32" localSheetId="41">'[9]OT´s Não Liquidadas 2006'!#REF!</definedName>
    <definedName name="_________________________________DAT32" localSheetId="47">'[9]OT´s Não Liquidadas 2006'!#REF!</definedName>
    <definedName name="_________________________________DAT32">'[9]OT´s Não Liquidadas 2006'!#REF!</definedName>
    <definedName name="_________________________________DAT33" localSheetId="36">'[9]OT´s Não Liquidadas 2006'!#REF!</definedName>
    <definedName name="_________________________________DAT33" localSheetId="33">'[9]OT´s Não Liquidadas 2006'!#REF!</definedName>
    <definedName name="_________________________________DAT33" localSheetId="34">'[9]OT´s Não Liquidadas 2006'!#REF!</definedName>
    <definedName name="_________________________________DAT33" localSheetId="41">'[9]OT´s Não Liquidadas 2006'!#REF!</definedName>
    <definedName name="_________________________________DAT33" localSheetId="47">'[9]OT´s Não Liquidadas 2006'!#REF!</definedName>
    <definedName name="_________________________________DAT33">'[9]OT´s Não Liquidadas 2006'!#REF!</definedName>
    <definedName name="_________________________________DAT34" localSheetId="36">'[9]OT´s Não Liquidadas 2006'!#REF!</definedName>
    <definedName name="_________________________________DAT34" localSheetId="33">'[9]OT´s Não Liquidadas 2006'!#REF!</definedName>
    <definedName name="_________________________________DAT34" localSheetId="34">'[9]OT´s Não Liquidadas 2006'!#REF!</definedName>
    <definedName name="_________________________________DAT34" localSheetId="41">'[9]OT´s Não Liquidadas 2006'!#REF!</definedName>
    <definedName name="_________________________________DAT34" localSheetId="47">'[9]OT´s Não Liquidadas 2006'!#REF!</definedName>
    <definedName name="_________________________________DAT34">'[9]OT´s Não Liquidadas 2006'!#REF!</definedName>
    <definedName name="_________________________________DAT35" localSheetId="36">'[9]OT´s Não Liquidadas 2006'!#REF!</definedName>
    <definedName name="_________________________________DAT35" localSheetId="33">'[9]OT´s Não Liquidadas 2006'!#REF!</definedName>
    <definedName name="_________________________________DAT35" localSheetId="34">'[9]OT´s Não Liquidadas 2006'!#REF!</definedName>
    <definedName name="_________________________________DAT35" localSheetId="41">'[9]OT´s Não Liquidadas 2006'!#REF!</definedName>
    <definedName name="_________________________________DAT35" localSheetId="47">'[9]OT´s Não Liquidadas 2006'!#REF!</definedName>
    <definedName name="_________________________________DAT35">'[9]OT´s Não Liquidadas 2006'!#REF!</definedName>
    <definedName name="_________________________________DAT36" localSheetId="36">'[9]OT´s Não Liquidadas 2006'!#REF!</definedName>
    <definedName name="_________________________________DAT36" localSheetId="33">'[9]OT´s Não Liquidadas 2006'!#REF!</definedName>
    <definedName name="_________________________________DAT36" localSheetId="34">'[9]OT´s Não Liquidadas 2006'!#REF!</definedName>
    <definedName name="_________________________________DAT36" localSheetId="41">'[9]OT´s Não Liquidadas 2006'!#REF!</definedName>
    <definedName name="_________________________________DAT36" localSheetId="47">'[9]OT´s Não Liquidadas 2006'!#REF!</definedName>
    <definedName name="_________________________________DAT36">'[9]OT´s Não Liquidadas 2006'!#REF!</definedName>
    <definedName name="_________________________________DAT4" localSheetId="36">'[10]Base Secção Pessoal'!#REF!</definedName>
    <definedName name="_________________________________DAT4" localSheetId="33">'[10]Base Secção Pessoal'!#REF!</definedName>
    <definedName name="_________________________________DAT4" localSheetId="34">'[10]Base Secção Pessoal'!#REF!</definedName>
    <definedName name="_________________________________DAT4" localSheetId="41">'[10]Base Secção Pessoal'!#REF!</definedName>
    <definedName name="_________________________________DAT4" localSheetId="47">'[10]Base Secção Pessoal'!#REF!</definedName>
    <definedName name="_________________________________DAT4">'[10]Base Secção Pessoal'!#REF!</definedName>
    <definedName name="_________________________________DAT5" localSheetId="36">'[10]Base Secção Pessoal'!#REF!</definedName>
    <definedName name="_________________________________DAT5" localSheetId="33">'[10]Base Secção Pessoal'!#REF!</definedName>
    <definedName name="_________________________________DAT5" localSheetId="34">'[10]Base Secção Pessoal'!#REF!</definedName>
    <definedName name="_________________________________DAT5" localSheetId="41">'[10]Base Secção Pessoal'!#REF!</definedName>
    <definedName name="_________________________________DAT5" localSheetId="47">'[10]Base Secção Pessoal'!#REF!</definedName>
    <definedName name="_________________________________DAT5">'[10]Base Secção Pessoal'!#REF!</definedName>
    <definedName name="_________________________________DAT6" localSheetId="36">'[11]Activos 31-12-2006'!#REF!</definedName>
    <definedName name="_________________________________DAT6" localSheetId="33">'[11]Activos 31-12-2006'!#REF!</definedName>
    <definedName name="_________________________________DAT6" localSheetId="34">'[11]Activos 31-12-2006'!#REF!</definedName>
    <definedName name="_________________________________DAT6" localSheetId="41">'[11]Activos 31-12-2006'!#REF!</definedName>
    <definedName name="_________________________________DAT6" localSheetId="47">'[11]Activos 31-12-2006'!#REF!</definedName>
    <definedName name="_________________________________DAT6">'[11]Activos 31-12-2006'!#REF!</definedName>
    <definedName name="_________________________________DAT7" localSheetId="36">'[11]Activos 31-12-2006'!#REF!</definedName>
    <definedName name="_________________________________DAT7" localSheetId="33">'[11]Activos 31-12-2006'!#REF!</definedName>
    <definedName name="_________________________________DAT7" localSheetId="34">'[11]Activos 31-12-2006'!#REF!</definedName>
    <definedName name="_________________________________DAT7" localSheetId="41">'[11]Activos 31-12-2006'!#REF!</definedName>
    <definedName name="_________________________________DAT7" localSheetId="47">'[11]Activos 31-12-2006'!#REF!</definedName>
    <definedName name="_________________________________DAT7">'[11]Activos 31-12-2006'!#REF!</definedName>
    <definedName name="_________________________________DAT8" localSheetId="36">'[14]base secçao pessoal'!#REF!</definedName>
    <definedName name="_________________________________DAT8" localSheetId="33">'[14]base secçao pessoal'!#REF!</definedName>
    <definedName name="_________________________________DAT8" localSheetId="34">'[14]base secçao pessoal'!#REF!</definedName>
    <definedName name="_________________________________DAT8" localSheetId="41">'[14]base secçao pessoal'!#REF!</definedName>
    <definedName name="_________________________________DAT8" localSheetId="47">'[14]base secçao pessoal'!#REF!</definedName>
    <definedName name="_________________________________DAT8">'[14]base secçao pessoal'!#REF!</definedName>
    <definedName name="_________________________________DAT9" localSheetId="36">'[12]Base Secção Pessoal'!#REF!</definedName>
    <definedName name="_________________________________DAT9" localSheetId="33">'[12]Base Secção Pessoal'!#REF!</definedName>
    <definedName name="_________________________________DAT9" localSheetId="34">'[12]Base Secção Pessoal'!#REF!</definedName>
    <definedName name="_________________________________DAT9" localSheetId="41">'[12]Base Secção Pessoal'!#REF!</definedName>
    <definedName name="_________________________________DAT9" localSheetId="47">'[12]Base Secção Pessoal'!#REF!</definedName>
    <definedName name="_________________________________DAT9">'[12]Base Secção Pessoal'!#REF!</definedName>
    <definedName name="________________________________DAT1" localSheetId="36">[3]Zam!#REF!</definedName>
    <definedName name="________________________________DAT1" localSheetId="33">[3]Zam!#REF!</definedName>
    <definedName name="________________________________DAT1" localSheetId="34">[3]Zam!#REF!</definedName>
    <definedName name="________________________________DAT1" localSheetId="41">[3]Zam!#REF!</definedName>
    <definedName name="________________________________DAT1" localSheetId="47">[3]Zam!#REF!</definedName>
    <definedName name="________________________________DAT1">[3]Zam!#REF!</definedName>
    <definedName name="________________________________DAT10" localSheetId="36">[13]Zam!#REF!</definedName>
    <definedName name="________________________________DAT10" localSheetId="33">[13]Zam!#REF!</definedName>
    <definedName name="________________________________DAT10" localSheetId="34">[13]Zam!#REF!</definedName>
    <definedName name="________________________________DAT10" localSheetId="41">[13]Zam!#REF!</definedName>
    <definedName name="________________________________DAT10" localSheetId="47">[13]Zam!#REF!</definedName>
    <definedName name="________________________________DAT10">[13]Zam!#REF!</definedName>
    <definedName name="________________________________DAT11" localSheetId="36">[13]Zam!#REF!</definedName>
    <definedName name="________________________________DAT11" localSheetId="33">[13]Zam!#REF!</definedName>
    <definedName name="________________________________DAT11" localSheetId="34">[13]Zam!#REF!</definedName>
    <definedName name="________________________________DAT11" localSheetId="41">[13]Zam!#REF!</definedName>
    <definedName name="________________________________DAT11" localSheetId="47">[13]Zam!#REF!</definedName>
    <definedName name="________________________________DAT11">[13]Zam!#REF!</definedName>
    <definedName name="________________________________DAT12" localSheetId="36">[13]Zam!#REF!</definedName>
    <definedName name="________________________________DAT12" localSheetId="33">[13]Zam!#REF!</definedName>
    <definedName name="________________________________DAT12" localSheetId="34">[13]Zam!#REF!</definedName>
    <definedName name="________________________________DAT12" localSheetId="41">[13]Zam!#REF!</definedName>
    <definedName name="________________________________DAT12" localSheetId="47">[13]Zam!#REF!</definedName>
    <definedName name="________________________________DAT12">[13]Zam!#REF!</definedName>
    <definedName name="________________________________DAT13" localSheetId="36">[13]Zam!#REF!</definedName>
    <definedName name="________________________________DAT13" localSheetId="33">[13]Zam!#REF!</definedName>
    <definedName name="________________________________DAT13" localSheetId="34">[13]Zam!#REF!</definedName>
    <definedName name="________________________________DAT13" localSheetId="41">[13]Zam!#REF!</definedName>
    <definedName name="________________________________DAT13" localSheetId="47">[13]Zam!#REF!</definedName>
    <definedName name="________________________________DAT13">[13]Zam!#REF!</definedName>
    <definedName name="________________________________DAT14" localSheetId="36">[13]Zam!#REF!</definedName>
    <definedName name="________________________________DAT14" localSheetId="33">[13]Zam!#REF!</definedName>
    <definedName name="________________________________DAT14" localSheetId="34">[13]Zam!#REF!</definedName>
    <definedName name="________________________________DAT14" localSheetId="41">[13]Zam!#REF!</definedName>
    <definedName name="________________________________DAT14" localSheetId="47">[13]Zam!#REF!</definedName>
    <definedName name="________________________________DAT14">[13]Zam!#REF!</definedName>
    <definedName name="________________________________DAT15" localSheetId="36">[13]Zam!#REF!</definedName>
    <definedName name="________________________________DAT15" localSheetId="33">[13]Zam!#REF!</definedName>
    <definedName name="________________________________DAT15" localSheetId="34">[13]Zam!#REF!</definedName>
    <definedName name="________________________________DAT15" localSheetId="41">[13]Zam!#REF!</definedName>
    <definedName name="________________________________DAT15" localSheetId="47">[13]Zam!#REF!</definedName>
    <definedName name="________________________________DAT15">[13]Zam!#REF!</definedName>
    <definedName name="________________________________DAT16" localSheetId="36">[3]Zam!#REF!</definedName>
    <definedName name="________________________________DAT16" localSheetId="33">[3]Zam!#REF!</definedName>
    <definedName name="________________________________DAT16" localSheetId="34">[3]Zam!#REF!</definedName>
    <definedName name="________________________________DAT16" localSheetId="41">[3]Zam!#REF!</definedName>
    <definedName name="________________________________DAT16" localSheetId="47">[3]Zam!#REF!</definedName>
    <definedName name="________________________________DAT16">[3]Zam!#REF!</definedName>
    <definedName name="________________________________DAT17" localSheetId="36">[3]Zam!#REF!</definedName>
    <definedName name="________________________________DAT17" localSheetId="33">[3]Zam!#REF!</definedName>
    <definedName name="________________________________DAT17" localSheetId="34">[3]Zam!#REF!</definedName>
    <definedName name="________________________________DAT17" localSheetId="41">[3]Zam!#REF!</definedName>
    <definedName name="________________________________DAT17" localSheetId="47">[3]Zam!#REF!</definedName>
    <definedName name="________________________________DAT17">[3]Zam!#REF!</definedName>
    <definedName name="________________________________DAT18" localSheetId="36">[3]Zam!#REF!</definedName>
    <definedName name="________________________________DAT18" localSheetId="33">[3]Zam!#REF!</definedName>
    <definedName name="________________________________DAT18" localSheetId="34">[3]Zam!#REF!</definedName>
    <definedName name="________________________________DAT18" localSheetId="41">[3]Zam!#REF!</definedName>
    <definedName name="________________________________DAT18" localSheetId="47">[3]Zam!#REF!</definedName>
    <definedName name="________________________________DAT18">[3]Zam!#REF!</definedName>
    <definedName name="________________________________DAT19" localSheetId="36">[3]Zam!#REF!</definedName>
    <definedName name="________________________________DAT19" localSheetId="33">[3]Zam!#REF!</definedName>
    <definedName name="________________________________DAT19" localSheetId="34">[3]Zam!#REF!</definedName>
    <definedName name="________________________________DAT19" localSheetId="41">[3]Zam!#REF!</definedName>
    <definedName name="________________________________DAT19" localSheetId="47">[3]Zam!#REF!</definedName>
    <definedName name="________________________________DAT19">[3]Zam!#REF!</definedName>
    <definedName name="________________________________DAT2" localSheetId="36">[3]Zam!#REF!</definedName>
    <definedName name="________________________________DAT2" localSheetId="33">[3]Zam!#REF!</definedName>
    <definedName name="________________________________DAT2" localSheetId="34">[3]Zam!#REF!</definedName>
    <definedName name="________________________________DAT2" localSheetId="41">[3]Zam!#REF!</definedName>
    <definedName name="________________________________DAT2" localSheetId="47">[3]Zam!#REF!</definedName>
    <definedName name="________________________________DAT2">[3]Zam!#REF!</definedName>
    <definedName name="________________________________DAT20" localSheetId="36">[3]Zam!#REF!</definedName>
    <definedName name="________________________________DAT20" localSheetId="33">[3]Zam!#REF!</definedName>
    <definedName name="________________________________DAT20" localSheetId="34">[3]Zam!#REF!</definedName>
    <definedName name="________________________________DAT20" localSheetId="41">[3]Zam!#REF!</definedName>
    <definedName name="________________________________DAT20" localSheetId="47">[3]Zam!#REF!</definedName>
    <definedName name="________________________________DAT20">[3]Zam!#REF!</definedName>
    <definedName name="________________________________DAT21" localSheetId="36">[3]Zam!#REF!</definedName>
    <definedName name="________________________________DAT21" localSheetId="33">[3]Zam!#REF!</definedName>
    <definedName name="________________________________DAT21" localSheetId="34">[3]Zam!#REF!</definedName>
    <definedName name="________________________________DAT21" localSheetId="41">[3]Zam!#REF!</definedName>
    <definedName name="________________________________DAT21" localSheetId="47">[3]Zam!#REF!</definedName>
    <definedName name="________________________________DAT21">[3]Zam!#REF!</definedName>
    <definedName name="________________________________DAT22" localSheetId="36">[3]Zam!#REF!</definedName>
    <definedName name="________________________________DAT22" localSheetId="33">[3]Zam!#REF!</definedName>
    <definedName name="________________________________DAT22" localSheetId="34">[3]Zam!#REF!</definedName>
    <definedName name="________________________________DAT22" localSheetId="41">[3]Zam!#REF!</definedName>
    <definedName name="________________________________DAT22" localSheetId="47">[3]Zam!#REF!</definedName>
    <definedName name="________________________________DAT22">[3]Zam!#REF!</definedName>
    <definedName name="________________________________DAT23" localSheetId="36">[3]Zam!#REF!</definedName>
    <definedName name="________________________________DAT23" localSheetId="33">[3]Zam!#REF!</definedName>
    <definedName name="________________________________DAT23" localSheetId="34">[3]Zam!#REF!</definedName>
    <definedName name="________________________________DAT23" localSheetId="41">[3]Zam!#REF!</definedName>
    <definedName name="________________________________DAT23" localSheetId="47">[3]Zam!#REF!</definedName>
    <definedName name="________________________________DAT23">[3]Zam!#REF!</definedName>
    <definedName name="________________________________DAT25" localSheetId="36">[13]Zam!#REF!</definedName>
    <definedName name="________________________________DAT25" localSheetId="33">[13]Zam!#REF!</definedName>
    <definedName name="________________________________DAT25" localSheetId="34">[13]Zam!#REF!</definedName>
    <definedName name="________________________________DAT25" localSheetId="41">[13]Zam!#REF!</definedName>
    <definedName name="________________________________DAT25" localSheetId="47">[13]Zam!#REF!</definedName>
    <definedName name="________________________________DAT25">[13]Zam!#REF!</definedName>
    <definedName name="________________________________DAT26" localSheetId="36">[13]Zam!#REF!</definedName>
    <definedName name="________________________________DAT26" localSheetId="33">[13]Zam!#REF!</definedName>
    <definedName name="________________________________DAT26" localSheetId="34">[13]Zam!#REF!</definedName>
    <definedName name="________________________________DAT26" localSheetId="41">[13]Zam!#REF!</definedName>
    <definedName name="________________________________DAT26" localSheetId="47">[13]Zam!#REF!</definedName>
    <definedName name="________________________________DAT26">[13]Zam!#REF!</definedName>
    <definedName name="________________________________DAT27" localSheetId="36">[13]Zam!#REF!</definedName>
    <definedName name="________________________________DAT27" localSheetId="33">[13]Zam!#REF!</definedName>
    <definedName name="________________________________DAT27" localSheetId="34">[13]Zam!#REF!</definedName>
    <definedName name="________________________________DAT27" localSheetId="41">[13]Zam!#REF!</definedName>
    <definedName name="________________________________DAT27" localSheetId="47">[13]Zam!#REF!</definedName>
    <definedName name="________________________________DAT27">[13]Zam!#REF!</definedName>
    <definedName name="________________________________DAT29" localSheetId="36">[13]Zam!#REF!</definedName>
    <definedName name="________________________________DAT29" localSheetId="33">[13]Zam!#REF!</definedName>
    <definedName name="________________________________DAT29" localSheetId="34">[13]Zam!#REF!</definedName>
    <definedName name="________________________________DAT29" localSheetId="41">[13]Zam!#REF!</definedName>
    <definedName name="________________________________DAT29" localSheetId="47">[13]Zam!#REF!</definedName>
    <definedName name="________________________________DAT29">[13]Zam!#REF!</definedName>
    <definedName name="________________________________DAT30" localSheetId="36">[13]Zam!#REF!</definedName>
    <definedName name="________________________________DAT30" localSheetId="33">[13]Zam!#REF!</definedName>
    <definedName name="________________________________DAT30" localSheetId="34">[13]Zam!#REF!</definedName>
    <definedName name="________________________________DAT30" localSheetId="41">[13]Zam!#REF!</definedName>
    <definedName name="________________________________DAT30" localSheetId="47">[13]Zam!#REF!</definedName>
    <definedName name="________________________________DAT30">[13]Zam!#REF!</definedName>
    <definedName name="________________________________DAT31" localSheetId="36">[13]Zam!#REF!</definedName>
    <definedName name="________________________________DAT31" localSheetId="33">[13]Zam!#REF!</definedName>
    <definedName name="________________________________DAT31" localSheetId="34">[13]Zam!#REF!</definedName>
    <definedName name="________________________________DAT31" localSheetId="41">[13]Zam!#REF!</definedName>
    <definedName name="________________________________DAT31" localSheetId="47">[13]Zam!#REF!</definedName>
    <definedName name="________________________________DAT31">[13]Zam!#REF!</definedName>
    <definedName name="________________________________DAT32" localSheetId="36">'[9]OT´s Não Liquidadas 2006'!#REF!</definedName>
    <definedName name="________________________________DAT32" localSheetId="33">'[9]OT´s Não Liquidadas 2006'!#REF!</definedName>
    <definedName name="________________________________DAT32" localSheetId="34">'[9]OT´s Não Liquidadas 2006'!#REF!</definedName>
    <definedName name="________________________________DAT32" localSheetId="41">'[9]OT´s Não Liquidadas 2006'!#REF!</definedName>
    <definedName name="________________________________DAT32" localSheetId="47">'[9]OT´s Não Liquidadas 2006'!#REF!</definedName>
    <definedName name="________________________________DAT32">'[9]OT´s Não Liquidadas 2006'!#REF!</definedName>
    <definedName name="________________________________DAT33" localSheetId="36">'[9]OT´s Não Liquidadas 2006'!#REF!</definedName>
    <definedName name="________________________________DAT33" localSheetId="33">'[9]OT´s Não Liquidadas 2006'!#REF!</definedName>
    <definedName name="________________________________DAT33" localSheetId="34">'[9]OT´s Não Liquidadas 2006'!#REF!</definedName>
    <definedName name="________________________________DAT33" localSheetId="41">'[9]OT´s Não Liquidadas 2006'!#REF!</definedName>
    <definedName name="________________________________DAT33" localSheetId="47">'[9]OT´s Não Liquidadas 2006'!#REF!</definedName>
    <definedName name="________________________________DAT33">'[9]OT´s Não Liquidadas 2006'!#REF!</definedName>
    <definedName name="________________________________DAT34" localSheetId="36">'[9]OT´s Não Liquidadas 2006'!#REF!</definedName>
    <definedName name="________________________________DAT34" localSheetId="33">'[9]OT´s Não Liquidadas 2006'!#REF!</definedName>
    <definedName name="________________________________DAT34" localSheetId="34">'[9]OT´s Não Liquidadas 2006'!#REF!</definedName>
    <definedName name="________________________________DAT34" localSheetId="41">'[9]OT´s Não Liquidadas 2006'!#REF!</definedName>
    <definedName name="________________________________DAT34" localSheetId="47">'[9]OT´s Não Liquidadas 2006'!#REF!</definedName>
    <definedName name="________________________________DAT34">'[9]OT´s Não Liquidadas 2006'!#REF!</definedName>
    <definedName name="________________________________DAT35" localSheetId="36">'[9]OT´s Não Liquidadas 2006'!#REF!</definedName>
    <definedName name="________________________________DAT35" localSheetId="33">'[9]OT´s Não Liquidadas 2006'!#REF!</definedName>
    <definedName name="________________________________DAT35" localSheetId="34">'[9]OT´s Não Liquidadas 2006'!#REF!</definedName>
    <definedName name="________________________________DAT35" localSheetId="41">'[9]OT´s Não Liquidadas 2006'!#REF!</definedName>
    <definedName name="________________________________DAT35" localSheetId="47">'[9]OT´s Não Liquidadas 2006'!#REF!</definedName>
    <definedName name="________________________________DAT35">'[9]OT´s Não Liquidadas 2006'!#REF!</definedName>
    <definedName name="________________________________DAT36" localSheetId="36">'[9]OT´s Não Liquidadas 2006'!#REF!</definedName>
    <definedName name="________________________________DAT36" localSheetId="33">'[9]OT´s Não Liquidadas 2006'!#REF!</definedName>
    <definedName name="________________________________DAT36" localSheetId="34">'[9]OT´s Não Liquidadas 2006'!#REF!</definedName>
    <definedName name="________________________________DAT36" localSheetId="41">'[9]OT´s Não Liquidadas 2006'!#REF!</definedName>
    <definedName name="________________________________DAT36" localSheetId="47">'[9]OT´s Não Liquidadas 2006'!#REF!</definedName>
    <definedName name="________________________________DAT36">'[9]OT´s Não Liquidadas 2006'!#REF!</definedName>
    <definedName name="________________________________DAT4" localSheetId="36">'[10]Base Secção Pessoal'!#REF!</definedName>
    <definedName name="________________________________DAT4" localSheetId="33">'[10]Base Secção Pessoal'!#REF!</definedName>
    <definedName name="________________________________DAT4" localSheetId="34">'[10]Base Secção Pessoal'!#REF!</definedName>
    <definedName name="________________________________DAT4" localSheetId="41">'[10]Base Secção Pessoal'!#REF!</definedName>
    <definedName name="________________________________DAT4" localSheetId="47">'[10]Base Secção Pessoal'!#REF!</definedName>
    <definedName name="________________________________DAT4">'[10]Base Secção Pessoal'!#REF!</definedName>
    <definedName name="________________________________DAT5" localSheetId="36">'[10]Base Secção Pessoal'!#REF!</definedName>
    <definedName name="________________________________DAT5" localSheetId="33">'[10]Base Secção Pessoal'!#REF!</definedName>
    <definedName name="________________________________DAT5" localSheetId="34">'[10]Base Secção Pessoal'!#REF!</definedName>
    <definedName name="________________________________DAT5" localSheetId="41">'[10]Base Secção Pessoal'!#REF!</definedName>
    <definedName name="________________________________DAT5" localSheetId="47">'[10]Base Secção Pessoal'!#REF!</definedName>
    <definedName name="________________________________DAT5">'[10]Base Secção Pessoal'!#REF!</definedName>
    <definedName name="________________________________DAT6" localSheetId="36">'[11]Activos 31-12-2006'!#REF!</definedName>
    <definedName name="________________________________DAT6" localSheetId="33">'[11]Activos 31-12-2006'!#REF!</definedName>
    <definedName name="________________________________DAT6" localSheetId="34">'[11]Activos 31-12-2006'!#REF!</definedName>
    <definedName name="________________________________DAT6" localSheetId="41">'[11]Activos 31-12-2006'!#REF!</definedName>
    <definedName name="________________________________DAT6" localSheetId="47">'[11]Activos 31-12-2006'!#REF!</definedName>
    <definedName name="________________________________DAT6">'[11]Activos 31-12-2006'!#REF!</definedName>
    <definedName name="________________________________DAT7" localSheetId="36">'[11]Activos 31-12-2006'!#REF!</definedName>
    <definedName name="________________________________DAT7" localSheetId="33">'[11]Activos 31-12-2006'!#REF!</definedName>
    <definedName name="________________________________DAT7" localSheetId="34">'[11]Activos 31-12-2006'!#REF!</definedName>
    <definedName name="________________________________DAT7" localSheetId="41">'[11]Activos 31-12-2006'!#REF!</definedName>
    <definedName name="________________________________DAT7" localSheetId="47">'[11]Activos 31-12-2006'!#REF!</definedName>
    <definedName name="________________________________DAT7">'[11]Activos 31-12-2006'!#REF!</definedName>
    <definedName name="________________________________DAT8" localSheetId="36">'[14]base secçao pessoal'!#REF!</definedName>
    <definedName name="________________________________DAT8" localSheetId="33">'[14]base secçao pessoal'!#REF!</definedName>
    <definedName name="________________________________DAT8" localSheetId="34">'[14]base secçao pessoal'!#REF!</definedName>
    <definedName name="________________________________DAT8" localSheetId="41">'[14]base secçao pessoal'!#REF!</definedName>
    <definedName name="________________________________DAT8" localSheetId="47">'[14]base secçao pessoal'!#REF!</definedName>
    <definedName name="________________________________DAT8">'[14]base secçao pessoal'!#REF!</definedName>
    <definedName name="________________________________DAT9" localSheetId="36">'[12]Base Secção Pessoal'!#REF!</definedName>
    <definedName name="________________________________DAT9" localSheetId="33">'[12]Base Secção Pessoal'!#REF!</definedName>
    <definedName name="________________________________DAT9" localSheetId="34">'[12]Base Secção Pessoal'!#REF!</definedName>
    <definedName name="________________________________DAT9" localSheetId="41">'[12]Base Secção Pessoal'!#REF!</definedName>
    <definedName name="________________________________DAT9" localSheetId="47">'[12]Base Secção Pessoal'!#REF!</definedName>
    <definedName name="________________________________DAT9">'[12]Base Secção Pessoal'!#REF!</definedName>
    <definedName name="_______________________________DAT1" localSheetId="36">[3]Zam!#REF!</definedName>
    <definedName name="_______________________________DAT1" localSheetId="33">[3]Zam!#REF!</definedName>
    <definedName name="_______________________________DAT1" localSheetId="34">[3]Zam!#REF!</definedName>
    <definedName name="_______________________________DAT1" localSheetId="41">[3]Zam!#REF!</definedName>
    <definedName name="_______________________________DAT1" localSheetId="47">[3]Zam!#REF!</definedName>
    <definedName name="_______________________________DAT1">[3]Zam!#REF!</definedName>
    <definedName name="_______________________________DAT10" localSheetId="36">[13]Zam!#REF!</definedName>
    <definedName name="_______________________________DAT10" localSheetId="33">[13]Zam!#REF!</definedName>
    <definedName name="_______________________________DAT10" localSheetId="34">[13]Zam!#REF!</definedName>
    <definedName name="_______________________________DAT10" localSheetId="41">[13]Zam!#REF!</definedName>
    <definedName name="_______________________________DAT10" localSheetId="47">[13]Zam!#REF!</definedName>
    <definedName name="_______________________________DAT10">[13]Zam!#REF!</definedName>
    <definedName name="_______________________________DAT11" localSheetId="36">[13]Zam!#REF!</definedName>
    <definedName name="_______________________________DAT11" localSheetId="33">[13]Zam!#REF!</definedName>
    <definedName name="_______________________________DAT11" localSheetId="34">[13]Zam!#REF!</definedName>
    <definedName name="_______________________________DAT11" localSheetId="41">[13]Zam!#REF!</definedName>
    <definedName name="_______________________________DAT11" localSheetId="47">[13]Zam!#REF!</definedName>
    <definedName name="_______________________________DAT11">[13]Zam!#REF!</definedName>
    <definedName name="_______________________________DAT12" localSheetId="36">[13]Zam!#REF!</definedName>
    <definedName name="_______________________________DAT12" localSheetId="33">[13]Zam!#REF!</definedName>
    <definedName name="_______________________________DAT12" localSheetId="34">[13]Zam!#REF!</definedName>
    <definedName name="_______________________________DAT12" localSheetId="41">[13]Zam!#REF!</definedName>
    <definedName name="_______________________________DAT12" localSheetId="47">[13]Zam!#REF!</definedName>
    <definedName name="_______________________________DAT12">[13]Zam!#REF!</definedName>
    <definedName name="_______________________________DAT13" localSheetId="36">[13]Zam!#REF!</definedName>
    <definedName name="_______________________________DAT13" localSheetId="33">[13]Zam!#REF!</definedName>
    <definedName name="_______________________________DAT13" localSheetId="34">[13]Zam!#REF!</definedName>
    <definedName name="_______________________________DAT13" localSheetId="41">[13]Zam!#REF!</definedName>
    <definedName name="_______________________________DAT13" localSheetId="47">[13]Zam!#REF!</definedName>
    <definedName name="_______________________________DAT13">[13]Zam!#REF!</definedName>
    <definedName name="_______________________________DAT14" localSheetId="36">[13]Zam!#REF!</definedName>
    <definedName name="_______________________________DAT14" localSheetId="33">[13]Zam!#REF!</definedName>
    <definedName name="_______________________________DAT14" localSheetId="34">[13]Zam!#REF!</definedName>
    <definedName name="_______________________________DAT14" localSheetId="41">[13]Zam!#REF!</definedName>
    <definedName name="_______________________________DAT14" localSheetId="47">[13]Zam!#REF!</definedName>
    <definedName name="_______________________________DAT14">[13]Zam!#REF!</definedName>
    <definedName name="_______________________________DAT15" localSheetId="36">[13]Zam!#REF!</definedName>
    <definedName name="_______________________________DAT15" localSheetId="33">[13]Zam!#REF!</definedName>
    <definedName name="_______________________________DAT15" localSheetId="34">[13]Zam!#REF!</definedName>
    <definedName name="_______________________________DAT15" localSheetId="41">[13]Zam!#REF!</definedName>
    <definedName name="_______________________________DAT15" localSheetId="47">[13]Zam!#REF!</definedName>
    <definedName name="_______________________________DAT15">[13]Zam!#REF!</definedName>
    <definedName name="_______________________________DAT16" localSheetId="36">[3]Zam!#REF!</definedName>
    <definedName name="_______________________________DAT16" localSheetId="33">[3]Zam!#REF!</definedName>
    <definedName name="_______________________________DAT16" localSheetId="34">[3]Zam!#REF!</definedName>
    <definedName name="_______________________________DAT16" localSheetId="41">[3]Zam!#REF!</definedName>
    <definedName name="_______________________________DAT16" localSheetId="47">[3]Zam!#REF!</definedName>
    <definedName name="_______________________________DAT16">[3]Zam!#REF!</definedName>
    <definedName name="_______________________________DAT17" localSheetId="36">[3]Zam!#REF!</definedName>
    <definedName name="_______________________________DAT17" localSheetId="33">[3]Zam!#REF!</definedName>
    <definedName name="_______________________________DAT17" localSheetId="34">[3]Zam!#REF!</definedName>
    <definedName name="_______________________________DAT17" localSheetId="41">[3]Zam!#REF!</definedName>
    <definedName name="_______________________________DAT17" localSheetId="47">[3]Zam!#REF!</definedName>
    <definedName name="_______________________________DAT17">[3]Zam!#REF!</definedName>
    <definedName name="_______________________________DAT18" localSheetId="36">[3]Zam!#REF!</definedName>
    <definedName name="_______________________________DAT18" localSheetId="33">[3]Zam!#REF!</definedName>
    <definedName name="_______________________________DAT18" localSheetId="34">[3]Zam!#REF!</definedName>
    <definedName name="_______________________________DAT18" localSheetId="41">[3]Zam!#REF!</definedName>
    <definedName name="_______________________________DAT18" localSheetId="47">[3]Zam!#REF!</definedName>
    <definedName name="_______________________________DAT18">[3]Zam!#REF!</definedName>
    <definedName name="_______________________________DAT19" localSheetId="36">[3]Zam!#REF!</definedName>
    <definedName name="_______________________________DAT19" localSheetId="33">[3]Zam!#REF!</definedName>
    <definedName name="_______________________________DAT19" localSheetId="34">[3]Zam!#REF!</definedName>
    <definedName name="_______________________________DAT19" localSheetId="41">[3]Zam!#REF!</definedName>
    <definedName name="_______________________________DAT19" localSheetId="47">[3]Zam!#REF!</definedName>
    <definedName name="_______________________________DAT19">[3]Zam!#REF!</definedName>
    <definedName name="_______________________________DAT2" localSheetId="36">[3]Zam!#REF!</definedName>
    <definedName name="_______________________________DAT2" localSheetId="33">[3]Zam!#REF!</definedName>
    <definedName name="_______________________________DAT2" localSheetId="34">[3]Zam!#REF!</definedName>
    <definedName name="_______________________________DAT2" localSheetId="41">[3]Zam!#REF!</definedName>
    <definedName name="_______________________________DAT2" localSheetId="47">[3]Zam!#REF!</definedName>
    <definedName name="_______________________________DAT2">[3]Zam!#REF!</definedName>
    <definedName name="_______________________________DAT20" localSheetId="36">[3]Zam!#REF!</definedName>
    <definedName name="_______________________________DAT20" localSheetId="33">[3]Zam!#REF!</definedName>
    <definedName name="_______________________________DAT20" localSheetId="34">[3]Zam!#REF!</definedName>
    <definedName name="_______________________________DAT20" localSheetId="41">[3]Zam!#REF!</definedName>
    <definedName name="_______________________________DAT20" localSheetId="47">[3]Zam!#REF!</definedName>
    <definedName name="_______________________________DAT20">[3]Zam!#REF!</definedName>
    <definedName name="_______________________________DAT21" localSheetId="36">[3]Zam!#REF!</definedName>
    <definedName name="_______________________________DAT21" localSheetId="33">[3]Zam!#REF!</definedName>
    <definedName name="_______________________________DAT21" localSheetId="34">[3]Zam!#REF!</definedName>
    <definedName name="_______________________________DAT21" localSheetId="41">[3]Zam!#REF!</definedName>
    <definedName name="_______________________________DAT21" localSheetId="47">[3]Zam!#REF!</definedName>
    <definedName name="_______________________________DAT21">[3]Zam!#REF!</definedName>
    <definedName name="_______________________________DAT22" localSheetId="36">[3]Zam!#REF!</definedName>
    <definedName name="_______________________________DAT22" localSheetId="33">[3]Zam!#REF!</definedName>
    <definedName name="_______________________________DAT22" localSheetId="34">[3]Zam!#REF!</definedName>
    <definedName name="_______________________________DAT22" localSheetId="41">[3]Zam!#REF!</definedName>
    <definedName name="_______________________________DAT22" localSheetId="47">[3]Zam!#REF!</definedName>
    <definedName name="_______________________________DAT22">[3]Zam!#REF!</definedName>
    <definedName name="_______________________________DAT23" localSheetId="36">[3]Zam!#REF!</definedName>
    <definedName name="_______________________________DAT23" localSheetId="33">[3]Zam!#REF!</definedName>
    <definedName name="_______________________________DAT23" localSheetId="34">[3]Zam!#REF!</definedName>
    <definedName name="_______________________________DAT23" localSheetId="41">[3]Zam!#REF!</definedName>
    <definedName name="_______________________________DAT23" localSheetId="47">[3]Zam!#REF!</definedName>
    <definedName name="_______________________________DAT23">[3]Zam!#REF!</definedName>
    <definedName name="_______________________________DAT25" localSheetId="36">[13]Zam!#REF!</definedName>
    <definedName name="_______________________________DAT25" localSheetId="33">[13]Zam!#REF!</definedName>
    <definedName name="_______________________________DAT25" localSheetId="34">[13]Zam!#REF!</definedName>
    <definedName name="_______________________________DAT25" localSheetId="41">[13]Zam!#REF!</definedName>
    <definedName name="_______________________________DAT25" localSheetId="47">[13]Zam!#REF!</definedName>
    <definedName name="_______________________________DAT25">[13]Zam!#REF!</definedName>
    <definedName name="_______________________________DAT26" localSheetId="36">[13]Zam!#REF!</definedName>
    <definedName name="_______________________________DAT26" localSheetId="33">[13]Zam!#REF!</definedName>
    <definedName name="_______________________________DAT26" localSheetId="34">[13]Zam!#REF!</definedName>
    <definedName name="_______________________________DAT26" localSheetId="41">[13]Zam!#REF!</definedName>
    <definedName name="_______________________________DAT26" localSheetId="47">[13]Zam!#REF!</definedName>
    <definedName name="_______________________________DAT26">[13]Zam!#REF!</definedName>
    <definedName name="_______________________________DAT27" localSheetId="36">[13]Zam!#REF!</definedName>
    <definedName name="_______________________________DAT27" localSheetId="33">[13]Zam!#REF!</definedName>
    <definedName name="_______________________________DAT27" localSheetId="34">[13]Zam!#REF!</definedName>
    <definedName name="_______________________________DAT27" localSheetId="41">[13]Zam!#REF!</definedName>
    <definedName name="_______________________________DAT27" localSheetId="47">[13]Zam!#REF!</definedName>
    <definedName name="_______________________________DAT27">[13]Zam!#REF!</definedName>
    <definedName name="_______________________________DAT29" localSheetId="36">[13]Zam!#REF!</definedName>
    <definedName name="_______________________________DAT29" localSheetId="33">[13]Zam!#REF!</definedName>
    <definedName name="_______________________________DAT29" localSheetId="34">[13]Zam!#REF!</definedName>
    <definedName name="_______________________________DAT29" localSheetId="41">[13]Zam!#REF!</definedName>
    <definedName name="_______________________________DAT29" localSheetId="47">[13]Zam!#REF!</definedName>
    <definedName name="_______________________________DAT29">[13]Zam!#REF!</definedName>
    <definedName name="_______________________________DAT30" localSheetId="36">[13]Zam!#REF!</definedName>
    <definedName name="_______________________________DAT30" localSheetId="33">[13]Zam!#REF!</definedName>
    <definedName name="_______________________________DAT30" localSheetId="34">[13]Zam!#REF!</definedName>
    <definedName name="_______________________________DAT30" localSheetId="41">[13]Zam!#REF!</definedName>
    <definedName name="_______________________________DAT30" localSheetId="47">[13]Zam!#REF!</definedName>
    <definedName name="_______________________________DAT30">[13]Zam!#REF!</definedName>
    <definedName name="_______________________________DAT31" localSheetId="36">[13]Zam!#REF!</definedName>
    <definedName name="_______________________________DAT31" localSheetId="33">[13]Zam!#REF!</definedName>
    <definedName name="_______________________________DAT31" localSheetId="34">[13]Zam!#REF!</definedName>
    <definedName name="_______________________________DAT31" localSheetId="41">[13]Zam!#REF!</definedName>
    <definedName name="_______________________________DAT31" localSheetId="47">[13]Zam!#REF!</definedName>
    <definedName name="_______________________________DAT31">[13]Zam!#REF!</definedName>
    <definedName name="_______________________________DAT32" localSheetId="36">'[16]OT´s Não Liquidadas 2006'!#REF!</definedName>
    <definedName name="_______________________________DAT32" localSheetId="33">'[16]OT´s Não Liquidadas 2006'!#REF!</definedName>
    <definedName name="_______________________________DAT32" localSheetId="34">'[16]OT´s Não Liquidadas 2006'!#REF!</definedName>
    <definedName name="_______________________________DAT32" localSheetId="41">'[16]OT´s Não Liquidadas 2006'!#REF!</definedName>
    <definedName name="_______________________________DAT32" localSheetId="47">'[16]OT´s Não Liquidadas 2006'!#REF!</definedName>
    <definedName name="_______________________________DAT32">'[16]OT´s Não Liquidadas 2006'!#REF!</definedName>
    <definedName name="_______________________________DAT33" localSheetId="36">'[16]OT´s Não Liquidadas 2006'!#REF!</definedName>
    <definedName name="_______________________________DAT33" localSheetId="33">'[16]OT´s Não Liquidadas 2006'!#REF!</definedName>
    <definedName name="_______________________________DAT33" localSheetId="34">'[16]OT´s Não Liquidadas 2006'!#REF!</definedName>
    <definedName name="_______________________________DAT33" localSheetId="41">'[16]OT´s Não Liquidadas 2006'!#REF!</definedName>
    <definedName name="_______________________________DAT33" localSheetId="47">'[16]OT´s Não Liquidadas 2006'!#REF!</definedName>
    <definedName name="_______________________________DAT33">'[16]OT´s Não Liquidadas 2006'!#REF!</definedName>
    <definedName name="_______________________________DAT34" localSheetId="36">'[16]OT´s Não Liquidadas 2006'!#REF!</definedName>
    <definedName name="_______________________________DAT34" localSheetId="33">'[16]OT´s Não Liquidadas 2006'!#REF!</definedName>
    <definedName name="_______________________________DAT34" localSheetId="34">'[16]OT´s Não Liquidadas 2006'!#REF!</definedName>
    <definedName name="_______________________________DAT34" localSheetId="41">'[16]OT´s Não Liquidadas 2006'!#REF!</definedName>
    <definedName name="_______________________________DAT34" localSheetId="47">'[16]OT´s Não Liquidadas 2006'!#REF!</definedName>
    <definedName name="_______________________________DAT34">'[16]OT´s Não Liquidadas 2006'!#REF!</definedName>
    <definedName name="_______________________________DAT35" localSheetId="36">'[16]OT´s Não Liquidadas 2006'!#REF!</definedName>
    <definedName name="_______________________________DAT35" localSheetId="33">'[16]OT´s Não Liquidadas 2006'!#REF!</definedName>
    <definedName name="_______________________________DAT35" localSheetId="34">'[16]OT´s Não Liquidadas 2006'!#REF!</definedName>
    <definedName name="_______________________________DAT35" localSheetId="41">'[16]OT´s Não Liquidadas 2006'!#REF!</definedName>
    <definedName name="_______________________________DAT35" localSheetId="47">'[16]OT´s Não Liquidadas 2006'!#REF!</definedName>
    <definedName name="_______________________________DAT35">'[16]OT´s Não Liquidadas 2006'!#REF!</definedName>
    <definedName name="_______________________________DAT36" localSheetId="36">'[16]OT´s Não Liquidadas 2006'!#REF!</definedName>
    <definedName name="_______________________________DAT36" localSheetId="33">'[16]OT´s Não Liquidadas 2006'!#REF!</definedName>
    <definedName name="_______________________________DAT36" localSheetId="34">'[16]OT´s Não Liquidadas 2006'!#REF!</definedName>
    <definedName name="_______________________________DAT36" localSheetId="41">'[16]OT´s Não Liquidadas 2006'!#REF!</definedName>
    <definedName name="_______________________________DAT36" localSheetId="47">'[16]OT´s Não Liquidadas 2006'!#REF!</definedName>
    <definedName name="_______________________________DAT36">'[16]OT´s Não Liquidadas 2006'!#REF!</definedName>
    <definedName name="_______________________________DAT4" localSheetId="36">'[6]Base Secção Pessoal'!#REF!</definedName>
    <definedName name="_______________________________DAT4" localSheetId="33">'[6]Base Secção Pessoal'!#REF!</definedName>
    <definedName name="_______________________________DAT4" localSheetId="34">'[6]Base Secção Pessoal'!#REF!</definedName>
    <definedName name="_______________________________DAT4" localSheetId="41">'[6]Base Secção Pessoal'!#REF!</definedName>
    <definedName name="_______________________________DAT4" localSheetId="47">'[6]Base Secção Pessoal'!#REF!</definedName>
    <definedName name="_______________________________DAT4">'[6]Base Secção Pessoal'!#REF!</definedName>
    <definedName name="_______________________________DAT5" localSheetId="36">'[6]Base Secção Pessoal'!#REF!</definedName>
    <definedName name="_______________________________DAT5" localSheetId="33">'[6]Base Secção Pessoal'!#REF!</definedName>
    <definedName name="_______________________________DAT5" localSheetId="34">'[6]Base Secção Pessoal'!#REF!</definedName>
    <definedName name="_______________________________DAT5" localSheetId="41">'[6]Base Secção Pessoal'!#REF!</definedName>
    <definedName name="_______________________________DAT5" localSheetId="47">'[6]Base Secção Pessoal'!#REF!</definedName>
    <definedName name="_______________________________DAT5">'[6]Base Secção Pessoal'!#REF!</definedName>
    <definedName name="_______________________________DAT6" localSheetId="36">'[7]base secçao pessoal'!#REF!</definedName>
    <definedName name="_______________________________DAT6" localSheetId="33">'[7]base secçao pessoal'!#REF!</definedName>
    <definedName name="_______________________________DAT6" localSheetId="34">'[7]base secçao pessoal'!#REF!</definedName>
    <definedName name="_______________________________DAT6" localSheetId="41">'[7]base secçao pessoal'!#REF!</definedName>
    <definedName name="_______________________________DAT6" localSheetId="47">'[7]base secçao pessoal'!#REF!</definedName>
    <definedName name="_______________________________DAT6">'[7]base secçao pessoal'!#REF!</definedName>
    <definedName name="_______________________________DAT7" localSheetId="36">'[7]base secçao pessoal'!#REF!</definedName>
    <definedName name="_______________________________DAT7" localSheetId="33">'[7]base secçao pessoal'!#REF!</definedName>
    <definedName name="_______________________________DAT7" localSheetId="34">'[7]base secçao pessoal'!#REF!</definedName>
    <definedName name="_______________________________DAT7" localSheetId="41">'[7]base secçao pessoal'!#REF!</definedName>
    <definedName name="_______________________________DAT7" localSheetId="47">'[7]base secçao pessoal'!#REF!</definedName>
    <definedName name="_______________________________DAT7">'[7]base secçao pessoal'!#REF!</definedName>
    <definedName name="_______________________________DAT8" localSheetId="36">'[14]base secçao pessoal'!#REF!</definedName>
    <definedName name="_______________________________DAT8" localSheetId="33">'[14]base secçao pessoal'!#REF!</definedName>
    <definedName name="_______________________________DAT8" localSheetId="34">'[14]base secçao pessoal'!#REF!</definedName>
    <definedName name="_______________________________DAT8" localSheetId="41">'[14]base secçao pessoal'!#REF!</definedName>
    <definedName name="_______________________________DAT8" localSheetId="47">'[14]base secçao pessoal'!#REF!</definedName>
    <definedName name="_______________________________DAT8">'[14]base secçao pessoal'!#REF!</definedName>
    <definedName name="_______________________________DAT9" localSheetId="36">'[8]Base Secção Pessoal'!#REF!</definedName>
    <definedName name="_______________________________DAT9" localSheetId="33">'[8]Base Secção Pessoal'!#REF!</definedName>
    <definedName name="_______________________________DAT9" localSheetId="34">'[8]Base Secção Pessoal'!#REF!</definedName>
    <definedName name="_______________________________DAT9" localSheetId="41">'[8]Base Secção Pessoal'!#REF!</definedName>
    <definedName name="_______________________________DAT9" localSheetId="47">'[8]Base Secção Pessoal'!#REF!</definedName>
    <definedName name="_______________________________DAT9">'[8]Base Secção Pessoal'!#REF!</definedName>
    <definedName name="______________________________DAT1" localSheetId="36">[3]Zam!#REF!</definedName>
    <definedName name="______________________________DAT1" localSheetId="33">[3]Zam!#REF!</definedName>
    <definedName name="______________________________DAT1" localSheetId="34">[3]Zam!#REF!</definedName>
    <definedName name="______________________________DAT1" localSheetId="41">[3]Zam!#REF!</definedName>
    <definedName name="______________________________DAT1" localSheetId="47">[3]Zam!#REF!</definedName>
    <definedName name="______________________________DAT1">[3]Zam!#REF!</definedName>
    <definedName name="______________________________DAT10" localSheetId="36">[13]Zam!#REF!</definedName>
    <definedName name="______________________________DAT10" localSheetId="33">[13]Zam!#REF!</definedName>
    <definedName name="______________________________DAT10" localSheetId="34">[13]Zam!#REF!</definedName>
    <definedName name="______________________________DAT10" localSheetId="41">[13]Zam!#REF!</definedName>
    <definedName name="______________________________DAT10" localSheetId="47">[13]Zam!#REF!</definedName>
    <definedName name="______________________________DAT10">[13]Zam!#REF!</definedName>
    <definedName name="______________________________DAT11" localSheetId="36">[13]Zam!#REF!</definedName>
    <definedName name="______________________________DAT11" localSheetId="33">[13]Zam!#REF!</definedName>
    <definedName name="______________________________DAT11" localSheetId="34">[13]Zam!#REF!</definedName>
    <definedName name="______________________________DAT11" localSheetId="41">[13]Zam!#REF!</definedName>
    <definedName name="______________________________DAT11" localSheetId="47">[13]Zam!#REF!</definedName>
    <definedName name="______________________________DAT11">[13]Zam!#REF!</definedName>
    <definedName name="______________________________DAT12" localSheetId="36">[13]Zam!#REF!</definedName>
    <definedName name="______________________________DAT12" localSheetId="33">[13]Zam!#REF!</definedName>
    <definedName name="______________________________DAT12" localSheetId="34">[13]Zam!#REF!</definedName>
    <definedName name="______________________________DAT12" localSheetId="41">[13]Zam!#REF!</definedName>
    <definedName name="______________________________DAT12" localSheetId="47">[13]Zam!#REF!</definedName>
    <definedName name="______________________________DAT12">[13]Zam!#REF!</definedName>
    <definedName name="______________________________DAT13" localSheetId="36">[13]Zam!#REF!</definedName>
    <definedName name="______________________________DAT13" localSheetId="33">[13]Zam!#REF!</definedName>
    <definedName name="______________________________DAT13" localSheetId="34">[13]Zam!#REF!</definedName>
    <definedName name="______________________________DAT13" localSheetId="41">[13]Zam!#REF!</definedName>
    <definedName name="______________________________DAT13" localSheetId="47">[13]Zam!#REF!</definedName>
    <definedName name="______________________________DAT13">[13]Zam!#REF!</definedName>
    <definedName name="______________________________DAT14" localSheetId="36">[13]Zam!#REF!</definedName>
    <definedName name="______________________________DAT14" localSheetId="33">[13]Zam!#REF!</definedName>
    <definedName name="______________________________DAT14" localSheetId="34">[13]Zam!#REF!</definedName>
    <definedName name="______________________________DAT14" localSheetId="41">[13]Zam!#REF!</definedName>
    <definedName name="______________________________DAT14" localSheetId="47">[13]Zam!#REF!</definedName>
    <definedName name="______________________________DAT14">[13]Zam!#REF!</definedName>
    <definedName name="______________________________DAT15" localSheetId="36">[13]Zam!#REF!</definedName>
    <definedName name="______________________________DAT15" localSheetId="33">[13]Zam!#REF!</definedName>
    <definedName name="______________________________DAT15" localSheetId="34">[13]Zam!#REF!</definedName>
    <definedName name="______________________________DAT15" localSheetId="41">[13]Zam!#REF!</definedName>
    <definedName name="______________________________DAT15" localSheetId="47">[13]Zam!#REF!</definedName>
    <definedName name="______________________________DAT15">[13]Zam!#REF!</definedName>
    <definedName name="______________________________DAT16" localSheetId="36">[3]Zam!#REF!</definedName>
    <definedName name="______________________________DAT16" localSheetId="33">[3]Zam!#REF!</definedName>
    <definedName name="______________________________DAT16" localSheetId="34">[3]Zam!#REF!</definedName>
    <definedName name="______________________________DAT16" localSheetId="41">[3]Zam!#REF!</definedName>
    <definedName name="______________________________DAT16" localSheetId="47">[3]Zam!#REF!</definedName>
    <definedName name="______________________________DAT16">[3]Zam!#REF!</definedName>
    <definedName name="______________________________DAT17" localSheetId="36">[3]Zam!#REF!</definedName>
    <definedName name="______________________________DAT17" localSheetId="33">[3]Zam!#REF!</definedName>
    <definedName name="______________________________DAT17" localSheetId="34">[3]Zam!#REF!</definedName>
    <definedName name="______________________________DAT17" localSheetId="41">[3]Zam!#REF!</definedName>
    <definedName name="______________________________DAT17" localSheetId="47">[3]Zam!#REF!</definedName>
    <definedName name="______________________________DAT17">[3]Zam!#REF!</definedName>
    <definedName name="______________________________DAT18" localSheetId="36">[3]Zam!#REF!</definedName>
    <definedName name="______________________________DAT18" localSheetId="33">[3]Zam!#REF!</definedName>
    <definedName name="______________________________DAT18" localSheetId="34">[3]Zam!#REF!</definedName>
    <definedName name="______________________________DAT18" localSheetId="41">[3]Zam!#REF!</definedName>
    <definedName name="______________________________DAT18" localSheetId="47">[3]Zam!#REF!</definedName>
    <definedName name="______________________________DAT18">[3]Zam!#REF!</definedName>
    <definedName name="______________________________DAT19" localSheetId="36">[3]Zam!#REF!</definedName>
    <definedName name="______________________________DAT19" localSheetId="33">[3]Zam!#REF!</definedName>
    <definedName name="______________________________DAT19" localSheetId="34">[3]Zam!#REF!</definedName>
    <definedName name="______________________________DAT19" localSheetId="41">[3]Zam!#REF!</definedName>
    <definedName name="______________________________DAT19" localSheetId="47">[3]Zam!#REF!</definedName>
    <definedName name="______________________________DAT19">[3]Zam!#REF!</definedName>
    <definedName name="______________________________DAT2" localSheetId="36">[3]Zam!#REF!</definedName>
    <definedName name="______________________________DAT2" localSheetId="33">[3]Zam!#REF!</definedName>
    <definedName name="______________________________DAT2" localSheetId="34">[3]Zam!#REF!</definedName>
    <definedName name="______________________________DAT2" localSheetId="41">[3]Zam!#REF!</definedName>
    <definedName name="______________________________DAT2" localSheetId="47">[3]Zam!#REF!</definedName>
    <definedName name="______________________________DAT2">[3]Zam!#REF!</definedName>
    <definedName name="______________________________DAT20" localSheetId="36">[3]Zam!#REF!</definedName>
    <definedName name="______________________________DAT20" localSheetId="33">[3]Zam!#REF!</definedName>
    <definedName name="______________________________DAT20" localSheetId="34">[3]Zam!#REF!</definedName>
    <definedName name="______________________________DAT20" localSheetId="41">[3]Zam!#REF!</definedName>
    <definedName name="______________________________DAT20" localSheetId="47">[3]Zam!#REF!</definedName>
    <definedName name="______________________________DAT20">[3]Zam!#REF!</definedName>
    <definedName name="______________________________DAT21" localSheetId="36">[3]Zam!#REF!</definedName>
    <definedName name="______________________________DAT21" localSheetId="33">[3]Zam!#REF!</definedName>
    <definedName name="______________________________DAT21" localSheetId="34">[3]Zam!#REF!</definedName>
    <definedName name="______________________________DAT21" localSheetId="41">[3]Zam!#REF!</definedName>
    <definedName name="______________________________DAT21" localSheetId="47">[3]Zam!#REF!</definedName>
    <definedName name="______________________________DAT21">[3]Zam!#REF!</definedName>
    <definedName name="______________________________DAT22" localSheetId="36">[3]Zam!#REF!</definedName>
    <definedName name="______________________________DAT22" localSheetId="33">[3]Zam!#REF!</definedName>
    <definedName name="______________________________DAT22" localSheetId="34">[3]Zam!#REF!</definedName>
    <definedName name="______________________________DAT22" localSheetId="41">[3]Zam!#REF!</definedName>
    <definedName name="______________________________DAT22" localSheetId="47">[3]Zam!#REF!</definedName>
    <definedName name="______________________________DAT22">[3]Zam!#REF!</definedName>
    <definedName name="______________________________DAT23" localSheetId="36">[3]Zam!#REF!</definedName>
    <definedName name="______________________________DAT23" localSheetId="33">[3]Zam!#REF!</definedName>
    <definedName name="______________________________DAT23" localSheetId="34">[3]Zam!#REF!</definedName>
    <definedName name="______________________________DAT23" localSheetId="41">[3]Zam!#REF!</definedName>
    <definedName name="______________________________DAT23" localSheetId="47">[3]Zam!#REF!</definedName>
    <definedName name="______________________________DAT23">[3]Zam!#REF!</definedName>
    <definedName name="______________________________DAT25" localSheetId="36">[13]Zam!#REF!</definedName>
    <definedName name="______________________________DAT25" localSheetId="33">[13]Zam!#REF!</definedName>
    <definedName name="______________________________DAT25" localSheetId="34">[13]Zam!#REF!</definedName>
    <definedName name="______________________________DAT25" localSheetId="41">[13]Zam!#REF!</definedName>
    <definedName name="______________________________DAT25" localSheetId="47">[13]Zam!#REF!</definedName>
    <definedName name="______________________________DAT25">[13]Zam!#REF!</definedName>
    <definedName name="______________________________DAT26" localSheetId="36">[13]Zam!#REF!</definedName>
    <definedName name="______________________________DAT26" localSheetId="33">[13]Zam!#REF!</definedName>
    <definedName name="______________________________DAT26" localSheetId="34">[13]Zam!#REF!</definedName>
    <definedName name="______________________________DAT26" localSheetId="41">[13]Zam!#REF!</definedName>
    <definedName name="______________________________DAT26" localSheetId="47">[13]Zam!#REF!</definedName>
    <definedName name="______________________________DAT26">[13]Zam!#REF!</definedName>
    <definedName name="______________________________DAT27" localSheetId="36">[13]Zam!#REF!</definedName>
    <definedName name="______________________________DAT27" localSheetId="33">[13]Zam!#REF!</definedName>
    <definedName name="______________________________DAT27" localSheetId="34">[13]Zam!#REF!</definedName>
    <definedName name="______________________________DAT27" localSheetId="41">[13]Zam!#REF!</definedName>
    <definedName name="______________________________DAT27" localSheetId="47">[13]Zam!#REF!</definedName>
    <definedName name="______________________________DAT27">[13]Zam!#REF!</definedName>
    <definedName name="______________________________DAT29" localSheetId="36">[13]Zam!#REF!</definedName>
    <definedName name="______________________________DAT29" localSheetId="33">[13]Zam!#REF!</definedName>
    <definedName name="______________________________DAT29" localSheetId="34">[13]Zam!#REF!</definedName>
    <definedName name="______________________________DAT29" localSheetId="41">[13]Zam!#REF!</definedName>
    <definedName name="______________________________DAT29" localSheetId="47">[13]Zam!#REF!</definedName>
    <definedName name="______________________________DAT29">[13]Zam!#REF!</definedName>
    <definedName name="______________________________DAT30" localSheetId="36">[13]Zam!#REF!</definedName>
    <definedName name="______________________________DAT30" localSheetId="33">[13]Zam!#REF!</definedName>
    <definedName name="______________________________DAT30" localSheetId="34">[13]Zam!#REF!</definedName>
    <definedName name="______________________________DAT30" localSheetId="41">[13]Zam!#REF!</definedName>
    <definedName name="______________________________DAT30" localSheetId="47">[13]Zam!#REF!</definedName>
    <definedName name="______________________________DAT30">[13]Zam!#REF!</definedName>
    <definedName name="______________________________DAT31" localSheetId="36">[13]Zam!#REF!</definedName>
    <definedName name="______________________________DAT31" localSheetId="33">[13]Zam!#REF!</definedName>
    <definedName name="______________________________DAT31" localSheetId="34">[13]Zam!#REF!</definedName>
    <definedName name="______________________________DAT31" localSheetId="41">[13]Zam!#REF!</definedName>
    <definedName name="______________________________DAT31" localSheetId="47">[13]Zam!#REF!</definedName>
    <definedName name="______________________________DAT31">[13]Zam!#REF!</definedName>
    <definedName name="______________________________DAT32" localSheetId="36">'[16]OT´s Não Liquidadas 2006'!#REF!</definedName>
    <definedName name="______________________________DAT32" localSheetId="33">'[16]OT´s Não Liquidadas 2006'!#REF!</definedName>
    <definedName name="______________________________DAT32" localSheetId="34">'[16]OT´s Não Liquidadas 2006'!#REF!</definedName>
    <definedName name="______________________________DAT32" localSheetId="41">'[16]OT´s Não Liquidadas 2006'!#REF!</definedName>
    <definedName name="______________________________DAT32" localSheetId="47">'[16]OT´s Não Liquidadas 2006'!#REF!</definedName>
    <definedName name="______________________________DAT32">'[16]OT´s Não Liquidadas 2006'!#REF!</definedName>
    <definedName name="______________________________DAT33" localSheetId="36">'[16]OT´s Não Liquidadas 2006'!#REF!</definedName>
    <definedName name="______________________________DAT33" localSheetId="33">'[16]OT´s Não Liquidadas 2006'!#REF!</definedName>
    <definedName name="______________________________DAT33" localSheetId="34">'[16]OT´s Não Liquidadas 2006'!#REF!</definedName>
    <definedName name="______________________________DAT33" localSheetId="41">'[16]OT´s Não Liquidadas 2006'!#REF!</definedName>
    <definedName name="______________________________DAT33" localSheetId="47">'[16]OT´s Não Liquidadas 2006'!#REF!</definedName>
    <definedName name="______________________________DAT33">'[16]OT´s Não Liquidadas 2006'!#REF!</definedName>
    <definedName name="______________________________DAT34" localSheetId="36">'[16]OT´s Não Liquidadas 2006'!#REF!</definedName>
    <definedName name="______________________________DAT34" localSheetId="33">'[16]OT´s Não Liquidadas 2006'!#REF!</definedName>
    <definedName name="______________________________DAT34" localSheetId="34">'[16]OT´s Não Liquidadas 2006'!#REF!</definedName>
    <definedName name="______________________________DAT34" localSheetId="41">'[16]OT´s Não Liquidadas 2006'!#REF!</definedName>
    <definedName name="______________________________DAT34" localSheetId="47">'[16]OT´s Não Liquidadas 2006'!#REF!</definedName>
    <definedName name="______________________________DAT34">'[16]OT´s Não Liquidadas 2006'!#REF!</definedName>
    <definedName name="______________________________DAT35" localSheetId="36">'[16]OT´s Não Liquidadas 2006'!#REF!</definedName>
    <definedName name="______________________________DAT35" localSheetId="33">'[16]OT´s Não Liquidadas 2006'!#REF!</definedName>
    <definedName name="______________________________DAT35" localSheetId="34">'[16]OT´s Não Liquidadas 2006'!#REF!</definedName>
    <definedName name="______________________________DAT35" localSheetId="41">'[16]OT´s Não Liquidadas 2006'!#REF!</definedName>
    <definedName name="______________________________DAT35" localSheetId="47">'[16]OT´s Não Liquidadas 2006'!#REF!</definedName>
    <definedName name="______________________________DAT35">'[16]OT´s Não Liquidadas 2006'!#REF!</definedName>
    <definedName name="______________________________DAT36" localSheetId="36">'[16]OT´s Não Liquidadas 2006'!#REF!</definedName>
    <definedName name="______________________________DAT36" localSheetId="33">'[16]OT´s Não Liquidadas 2006'!#REF!</definedName>
    <definedName name="______________________________DAT36" localSheetId="34">'[16]OT´s Não Liquidadas 2006'!#REF!</definedName>
    <definedName name="______________________________DAT36" localSheetId="41">'[16]OT´s Não Liquidadas 2006'!#REF!</definedName>
    <definedName name="______________________________DAT36" localSheetId="47">'[16]OT´s Não Liquidadas 2006'!#REF!</definedName>
    <definedName name="______________________________DAT36">'[16]OT´s Não Liquidadas 2006'!#REF!</definedName>
    <definedName name="______________________________DAT4" localSheetId="36">'[6]Base Secção Pessoal'!#REF!</definedName>
    <definedName name="______________________________DAT4" localSheetId="33">'[6]Base Secção Pessoal'!#REF!</definedName>
    <definedName name="______________________________DAT4" localSheetId="34">'[6]Base Secção Pessoal'!#REF!</definedName>
    <definedName name="______________________________DAT4" localSheetId="41">'[6]Base Secção Pessoal'!#REF!</definedName>
    <definedName name="______________________________DAT4" localSheetId="47">'[6]Base Secção Pessoal'!#REF!</definedName>
    <definedName name="______________________________DAT4">'[6]Base Secção Pessoal'!#REF!</definedName>
    <definedName name="______________________________DAT5" localSheetId="36">'[6]Base Secção Pessoal'!#REF!</definedName>
    <definedName name="______________________________DAT5" localSheetId="33">'[6]Base Secção Pessoal'!#REF!</definedName>
    <definedName name="______________________________DAT5" localSheetId="34">'[6]Base Secção Pessoal'!#REF!</definedName>
    <definedName name="______________________________DAT5" localSheetId="41">'[6]Base Secção Pessoal'!#REF!</definedName>
    <definedName name="______________________________DAT5" localSheetId="47">'[6]Base Secção Pessoal'!#REF!</definedName>
    <definedName name="______________________________DAT5">'[6]Base Secção Pessoal'!#REF!</definedName>
    <definedName name="______________________________DAT6" localSheetId="36">'[7]base secçao pessoal'!#REF!</definedName>
    <definedName name="______________________________DAT6" localSheetId="33">'[7]base secçao pessoal'!#REF!</definedName>
    <definedName name="______________________________DAT6" localSheetId="34">'[7]base secçao pessoal'!#REF!</definedName>
    <definedName name="______________________________DAT6" localSheetId="41">'[7]base secçao pessoal'!#REF!</definedName>
    <definedName name="______________________________DAT6" localSheetId="47">'[7]base secçao pessoal'!#REF!</definedName>
    <definedName name="______________________________DAT6">'[7]base secçao pessoal'!#REF!</definedName>
    <definedName name="______________________________DAT7" localSheetId="36">'[7]base secçao pessoal'!#REF!</definedName>
    <definedName name="______________________________DAT7" localSheetId="33">'[7]base secçao pessoal'!#REF!</definedName>
    <definedName name="______________________________DAT7" localSheetId="34">'[7]base secçao pessoal'!#REF!</definedName>
    <definedName name="______________________________DAT7" localSheetId="41">'[7]base secçao pessoal'!#REF!</definedName>
    <definedName name="______________________________DAT7" localSheetId="47">'[7]base secçao pessoal'!#REF!</definedName>
    <definedName name="______________________________DAT7">'[7]base secçao pessoal'!#REF!</definedName>
    <definedName name="______________________________DAT8" localSheetId="36">'[14]base secçao pessoal'!#REF!</definedName>
    <definedName name="______________________________DAT8" localSheetId="33">'[14]base secçao pessoal'!#REF!</definedName>
    <definedName name="______________________________DAT8" localSheetId="34">'[14]base secçao pessoal'!#REF!</definedName>
    <definedName name="______________________________DAT8" localSheetId="41">'[14]base secçao pessoal'!#REF!</definedName>
    <definedName name="______________________________DAT8" localSheetId="47">'[14]base secçao pessoal'!#REF!</definedName>
    <definedName name="______________________________DAT8">'[14]base secçao pessoal'!#REF!</definedName>
    <definedName name="______________________________DAT9" localSheetId="36">'[8]Base Secção Pessoal'!#REF!</definedName>
    <definedName name="______________________________DAT9" localSheetId="33">'[8]Base Secção Pessoal'!#REF!</definedName>
    <definedName name="______________________________DAT9" localSheetId="34">'[8]Base Secção Pessoal'!#REF!</definedName>
    <definedName name="______________________________DAT9" localSheetId="41">'[8]Base Secção Pessoal'!#REF!</definedName>
    <definedName name="______________________________DAT9" localSheetId="47">'[8]Base Secção Pessoal'!#REF!</definedName>
    <definedName name="______________________________DAT9">'[8]Base Secção Pessoal'!#REF!</definedName>
    <definedName name="_____________________________DAT1" localSheetId="36">[3]Zam!#REF!</definedName>
    <definedName name="_____________________________DAT1" localSheetId="33">[3]Zam!#REF!</definedName>
    <definedName name="_____________________________DAT1" localSheetId="34">[3]Zam!#REF!</definedName>
    <definedName name="_____________________________DAT1" localSheetId="41">[3]Zam!#REF!</definedName>
    <definedName name="_____________________________DAT1" localSheetId="47">[3]Zam!#REF!</definedName>
    <definedName name="_____________________________DAT1">[3]Zam!#REF!</definedName>
    <definedName name="_____________________________DAT10" localSheetId="36">[13]Zam!#REF!</definedName>
    <definedName name="_____________________________DAT10" localSheetId="33">[13]Zam!#REF!</definedName>
    <definedName name="_____________________________DAT10" localSheetId="34">[13]Zam!#REF!</definedName>
    <definedName name="_____________________________DAT10" localSheetId="41">[13]Zam!#REF!</definedName>
    <definedName name="_____________________________DAT10" localSheetId="47">[13]Zam!#REF!</definedName>
    <definedName name="_____________________________DAT10">[13]Zam!#REF!</definedName>
    <definedName name="_____________________________DAT11" localSheetId="36">[13]Zam!#REF!</definedName>
    <definedName name="_____________________________DAT11" localSheetId="33">[13]Zam!#REF!</definedName>
    <definedName name="_____________________________DAT11" localSheetId="34">[13]Zam!#REF!</definedName>
    <definedName name="_____________________________DAT11" localSheetId="41">[13]Zam!#REF!</definedName>
    <definedName name="_____________________________DAT11" localSheetId="47">[13]Zam!#REF!</definedName>
    <definedName name="_____________________________DAT11">[13]Zam!#REF!</definedName>
    <definedName name="_____________________________DAT12" localSheetId="36">[13]Zam!#REF!</definedName>
    <definedName name="_____________________________DAT12" localSheetId="33">[13]Zam!#REF!</definedName>
    <definedName name="_____________________________DAT12" localSheetId="34">[13]Zam!#REF!</definedName>
    <definedName name="_____________________________DAT12" localSheetId="41">[13]Zam!#REF!</definedName>
    <definedName name="_____________________________DAT12" localSheetId="47">[13]Zam!#REF!</definedName>
    <definedName name="_____________________________DAT12">[13]Zam!#REF!</definedName>
    <definedName name="_____________________________DAT13" localSheetId="36">[13]Zam!#REF!</definedName>
    <definedName name="_____________________________DAT13" localSheetId="33">[13]Zam!#REF!</definedName>
    <definedName name="_____________________________DAT13" localSheetId="34">[13]Zam!#REF!</definedName>
    <definedName name="_____________________________DAT13" localSheetId="41">[13]Zam!#REF!</definedName>
    <definedName name="_____________________________DAT13" localSheetId="47">[13]Zam!#REF!</definedName>
    <definedName name="_____________________________DAT13">[13]Zam!#REF!</definedName>
    <definedName name="_____________________________DAT14" localSheetId="36">[13]Zam!#REF!</definedName>
    <definedName name="_____________________________DAT14" localSheetId="33">[13]Zam!#REF!</definedName>
    <definedName name="_____________________________DAT14" localSheetId="34">[13]Zam!#REF!</definedName>
    <definedName name="_____________________________DAT14" localSheetId="41">[13]Zam!#REF!</definedName>
    <definedName name="_____________________________DAT14" localSheetId="47">[13]Zam!#REF!</definedName>
    <definedName name="_____________________________DAT14">[13]Zam!#REF!</definedName>
    <definedName name="_____________________________DAT15" localSheetId="36">[13]Zam!#REF!</definedName>
    <definedName name="_____________________________DAT15" localSheetId="33">[13]Zam!#REF!</definedName>
    <definedName name="_____________________________DAT15" localSheetId="34">[13]Zam!#REF!</definedName>
    <definedName name="_____________________________DAT15" localSheetId="41">[13]Zam!#REF!</definedName>
    <definedName name="_____________________________DAT15" localSheetId="47">[13]Zam!#REF!</definedName>
    <definedName name="_____________________________DAT15">[13]Zam!#REF!</definedName>
    <definedName name="_____________________________DAT16" localSheetId="36">[3]Zam!#REF!</definedName>
    <definedName name="_____________________________DAT16" localSheetId="33">[3]Zam!#REF!</definedName>
    <definedName name="_____________________________DAT16" localSheetId="34">[3]Zam!#REF!</definedName>
    <definedName name="_____________________________DAT16" localSheetId="41">[3]Zam!#REF!</definedName>
    <definedName name="_____________________________DAT16" localSheetId="47">[3]Zam!#REF!</definedName>
    <definedName name="_____________________________DAT16">[3]Zam!#REF!</definedName>
    <definedName name="_____________________________DAT17" localSheetId="36">[3]Zam!#REF!</definedName>
    <definedName name="_____________________________DAT17" localSheetId="33">[3]Zam!#REF!</definedName>
    <definedName name="_____________________________DAT17" localSheetId="34">[3]Zam!#REF!</definedName>
    <definedName name="_____________________________DAT17" localSheetId="41">[3]Zam!#REF!</definedName>
    <definedName name="_____________________________DAT17" localSheetId="47">[3]Zam!#REF!</definedName>
    <definedName name="_____________________________DAT17">[3]Zam!#REF!</definedName>
    <definedName name="_____________________________DAT18" localSheetId="36">[3]Zam!#REF!</definedName>
    <definedName name="_____________________________DAT18" localSheetId="33">[3]Zam!#REF!</definedName>
    <definedName name="_____________________________DAT18" localSheetId="34">[3]Zam!#REF!</definedName>
    <definedName name="_____________________________DAT18" localSheetId="41">[3]Zam!#REF!</definedName>
    <definedName name="_____________________________DAT18" localSheetId="47">[3]Zam!#REF!</definedName>
    <definedName name="_____________________________DAT18">[3]Zam!#REF!</definedName>
    <definedName name="_____________________________DAT19" localSheetId="36">[3]Zam!#REF!</definedName>
    <definedName name="_____________________________DAT19" localSheetId="33">[3]Zam!#REF!</definedName>
    <definedName name="_____________________________DAT19" localSheetId="34">[3]Zam!#REF!</definedName>
    <definedName name="_____________________________DAT19" localSheetId="41">[3]Zam!#REF!</definedName>
    <definedName name="_____________________________DAT19" localSheetId="47">[3]Zam!#REF!</definedName>
    <definedName name="_____________________________DAT19">[3]Zam!#REF!</definedName>
    <definedName name="_____________________________DAT2" localSheetId="36">[3]Zam!#REF!</definedName>
    <definedName name="_____________________________DAT2" localSheetId="33">[3]Zam!#REF!</definedName>
    <definedName name="_____________________________DAT2" localSheetId="34">[3]Zam!#REF!</definedName>
    <definedName name="_____________________________DAT2" localSheetId="41">[3]Zam!#REF!</definedName>
    <definedName name="_____________________________DAT2" localSheetId="47">[3]Zam!#REF!</definedName>
    <definedName name="_____________________________DAT2">[3]Zam!#REF!</definedName>
    <definedName name="_____________________________DAT20" localSheetId="36">[3]Zam!#REF!</definedName>
    <definedName name="_____________________________DAT20" localSheetId="33">[3]Zam!#REF!</definedName>
    <definedName name="_____________________________DAT20" localSheetId="34">[3]Zam!#REF!</definedName>
    <definedName name="_____________________________DAT20" localSheetId="41">[3]Zam!#REF!</definedName>
    <definedName name="_____________________________DAT20" localSheetId="47">[3]Zam!#REF!</definedName>
    <definedName name="_____________________________DAT20">[3]Zam!#REF!</definedName>
    <definedName name="_____________________________DAT21" localSheetId="36">[3]Zam!#REF!</definedName>
    <definedName name="_____________________________DAT21" localSheetId="33">[3]Zam!#REF!</definedName>
    <definedName name="_____________________________DAT21" localSheetId="34">[3]Zam!#REF!</definedName>
    <definedName name="_____________________________DAT21" localSheetId="41">[3]Zam!#REF!</definedName>
    <definedName name="_____________________________DAT21" localSheetId="47">[3]Zam!#REF!</definedName>
    <definedName name="_____________________________DAT21">[3]Zam!#REF!</definedName>
    <definedName name="_____________________________DAT22" localSheetId="36">[3]Zam!#REF!</definedName>
    <definedName name="_____________________________DAT22" localSheetId="33">[3]Zam!#REF!</definedName>
    <definedName name="_____________________________DAT22" localSheetId="34">[3]Zam!#REF!</definedName>
    <definedName name="_____________________________DAT22" localSheetId="41">[3]Zam!#REF!</definedName>
    <definedName name="_____________________________DAT22" localSheetId="47">[3]Zam!#REF!</definedName>
    <definedName name="_____________________________DAT22">[3]Zam!#REF!</definedName>
    <definedName name="_____________________________DAT23" localSheetId="36">[3]Zam!#REF!</definedName>
    <definedName name="_____________________________DAT23" localSheetId="33">[3]Zam!#REF!</definedName>
    <definedName name="_____________________________DAT23" localSheetId="34">[3]Zam!#REF!</definedName>
    <definedName name="_____________________________DAT23" localSheetId="41">[3]Zam!#REF!</definedName>
    <definedName name="_____________________________DAT23" localSheetId="47">[3]Zam!#REF!</definedName>
    <definedName name="_____________________________DAT23">[3]Zam!#REF!</definedName>
    <definedName name="_____________________________DAT25" localSheetId="36">[13]Zam!#REF!</definedName>
    <definedName name="_____________________________DAT25" localSheetId="33">[13]Zam!#REF!</definedName>
    <definedName name="_____________________________DAT25" localSheetId="34">[13]Zam!#REF!</definedName>
    <definedName name="_____________________________DAT25" localSheetId="41">[13]Zam!#REF!</definedName>
    <definedName name="_____________________________DAT25" localSheetId="47">[13]Zam!#REF!</definedName>
    <definedName name="_____________________________DAT25">[13]Zam!#REF!</definedName>
    <definedName name="_____________________________DAT26" localSheetId="36">[13]Zam!#REF!</definedName>
    <definedName name="_____________________________DAT26" localSheetId="33">[13]Zam!#REF!</definedName>
    <definedName name="_____________________________DAT26" localSheetId="34">[13]Zam!#REF!</definedName>
    <definedName name="_____________________________DAT26" localSheetId="41">[13]Zam!#REF!</definedName>
    <definedName name="_____________________________DAT26" localSheetId="47">[13]Zam!#REF!</definedName>
    <definedName name="_____________________________DAT26">[13]Zam!#REF!</definedName>
    <definedName name="_____________________________DAT27" localSheetId="36">[13]Zam!#REF!</definedName>
    <definedName name="_____________________________DAT27" localSheetId="33">[13]Zam!#REF!</definedName>
    <definedName name="_____________________________DAT27" localSheetId="34">[13]Zam!#REF!</definedName>
    <definedName name="_____________________________DAT27" localSheetId="41">[13]Zam!#REF!</definedName>
    <definedName name="_____________________________DAT27" localSheetId="47">[13]Zam!#REF!</definedName>
    <definedName name="_____________________________DAT27">[13]Zam!#REF!</definedName>
    <definedName name="_____________________________DAT29" localSheetId="36">[13]Zam!#REF!</definedName>
    <definedName name="_____________________________DAT29" localSheetId="33">[13]Zam!#REF!</definedName>
    <definedName name="_____________________________DAT29" localSheetId="34">[13]Zam!#REF!</definedName>
    <definedName name="_____________________________DAT29" localSheetId="41">[13]Zam!#REF!</definedName>
    <definedName name="_____________________________DAT29" localSheetId="47">[13]Zam!#REF!</definedName>
    <definedName name="_____________________________DAT29">[13]Zam!#REF!</definedName>
    <definedName name="_____________________________DAT30" localSheetId="36">[13]Zam!#REF!</definedName>
    <definedName name="_____________________________DAT30" localSheetId="33">[13]Zam!#REF!</definedName>
    <definedName name="_____________________________DAT30" localSheetId="34">[13]Zam!#REF!</definedName>
    <definedName name="_____________________________DAT30" localSheetId="41">[13]Zam!#REF!</definedName>
    <definedName name="_____________________________DAT30" localSheetId="47">[13]Zam!#REF!</definedName>
    <definedName name="_____________________________DAT30">[13]Zam!#REF!</definedName>
    <definedName name="_____________________________DAT31" localSheetId="36">[13]Zam!#REF!</definedName>
    <definedName name="_____________________________DAT31" localSheetId="33">[13]Zam!#REF!</definedName>
    <definedName name="_____________________________DAT31" localSheetId="34">[13]Zam!#REF!</definedName>
    <definedName name="_____________________________DAT31" localSheetId="41">[13]Zam!#REF!</definedName>
    <definedName name="_____________________________DAT31" localSheetId="47">[13]Zam!#REF!</definedName>
    <definedName name="_____________________________DAT31">[13]Zam!#REF!</definedName>
    <definedName name="_____________________________DAT32" localSheetId="36">'[16]OT´s Não Liquidadas 2006'!#REF!</definedName>
    <definedName name="_____________________________DAT32" localSheetId="33">'[16]OT´s Não Liquidadas 2006'!#REF!</definedName>
    <definedName name="_____________________________DAT32" localSheetId="34">'[16]OT´s Não Liquidadas 2006'!#REF!</definedName>
    <definedName name="_____________________________DAT32" localSheetId="41">'[16]OT´s Não Liquidadas 2006'!#REF!</definedName>
    <definedName name="_____________________________DAT32" localSheetId="47">'[16]OT´s Não Liquidadas 2006'!#REF!</definedName>
    <definedName name="_____________________________DAT32">'[16]OT´s Não Liquidadas 2006'!#REF!</definedName>
    <definedName name="_____________________________DAT33" localSheetId="36">'[16]OT´s Não Liquidadas 2006'!#REF!</definedName>
    <definedName name="_____________________________DAT33" localSheetId="33">'[16]OT´s Não Liquidadas 2006'!#REF!</definedName>
    <definedName name="_____________________________DAT33" localSheetId="34">'[16]OT´s Não Liquidadas 2006'!#REF!</definedName>
    <definedName name="_____________________________DAT33" localSheetId="41">'[16]OT´s Não Liquidadas 2006'!#REF!</definedName>
    <definedName name="_____________________________DAT33" localSheetId="47">'[16]OT´s Não Liquidadas 2006'!#REF!</definedName>
    <definedName name="_____________________________DAT33">'[16]OT´s Não Liquidadas 2006'!#REF!</definedName>
    <definedName name="_____________________________DAT34" localSheetId="36">'[16]OT´s Não Liquidadas 2006'!#REF!</definedName>
    <definedName name="_____________________________DAT34" localSheetId="33">'[16]OT´s Não Liquidadas 2006'!#REF!</definedName>
    <definedName name="_____________________________DAT34" localSheetId="34">'[16]OT´s Não Liquidadas 2006'!#REF!</definedName>
    <definedName name="_____________________________DAT34" localSheetId="41">'[16]OT´s Não Liquidadas 2006'!#REF!</definedName>
    <definedName name="_____________________________DAT34" localSheetId="47">'[16]OT´s Não Liquidadas 2006'!#REF!</definedName>
    <definedName name="_____________________________DAT34">'[16]OT´s Não Liquidadas 2006'!#REF!</definedName>
    <definedName name="_____________________________DAT35" localSheetId="36">'[16]OT´s Não Liquidadas 2006'!#REF!</definedName>
    <definedName name="_____________________________DAT35" localSheetId="33">'[16]OT´s Não Liquidadas 2006'!#REF!</definedName>
    <definedName name="_____________________________DAT35" localSheetId="34">'[16]OT´s Não Liquidadas 2006'!#REF!</definedName>
    <definedName name="_____________________________DAT35" localSheetId="41">'[16]OT´s Não Liquidadas 2006'!#REF!</definedName>
    <definedName name="_____________________________DAT35" localSheetId="47">'[16]OT´s Não Liquidadas 2006'!#REF!</definedName>
    <definedName name="_____________________________DAT35">'[16]OT´s Não Liquidadas 2006'!#REF!</definedName>
    <definedName name="_____________________________DAT36" localSheetId="36">'[16]OT´s Não Liquidadas 2006'!#REF!</definedName>
    <definedName name="_____________________________DAT36" localSheetId="33">'[16]OT´s Não Liquidadas 2006'!#REF!</definedName>
    <definedName name="_____________________________DAT36" localSheetId="34">'[16]OT´s Não Liquidadas 2006'!#REF!</definedName>
    <definedName name="_____________________________DAT36" localSheetId="41">'[16]OT´s Não Liquidadas 2006'!#REF!</definedName>
    <definedName name="_____________________________DAT36" localSheetId="47">'[16]OT´s Não Liquidadas 2006'!#REF!</definedName>
    <definedName name="_____________________________DAT36">'[16]OT´s Não Liquidadas 2006'!#REF!</definedName>
    <definedName name="_____________________________DAT4" localSheetId="36">'[6]Base Secção Pessoal'!#REF!</definedName>
    <definedName name="_____________________________DAT4" localSheetId="33">'[6]Base Secção Pessoal'!#REF!</definedName>
    <definedName name="_____________________________DAT4" localSheetId="34">'[6]Base Secção Pessoal'!#REF!</definedName>
    <definedName name="_____________________________DAT4" localSheetId="41">'[6]Base Secção Pessoal'!#REF!</definedName>
    <definedName name="_____________________________DAT4" localSheetId="47">'[6]Base Secção Pessoal'!#REF!</definedName>
    <definedName name="_____________________________DAT4">'[6]Base Secção Pessoal'!#REF!</definedName>
    <definedName name="_____________________________DAT5" localSheetId="36">'[6]Base Secção Pessoal'!#REF!</definedName>
    <definedName name="_____________________________DAT5" localSheetId="33">'[6]Base Secção Pessoal'!#REF!</definedName>
    <definedName name="_____________________________DAT5" localSheetId="34">'[6]Base Secção Pessoal'!#REF!</definedName>
    <definedName name="_____________________________DAT5" localSheetId="41">'[6]Base Secção Pessoal'!#REF!</definedName>
    <definedName name="_____________________________DAT5" localSheetId="47">'[6]Base Secção Pessoal'!#REF!</definedName>
    <definedName name="_____________________________DAT5">'[6]Base Secção Pessoal'!#REF!</definedName>
    <definedName name="_____________________________DAT6" localSheetId="36">'[7]base secçao pessoal'!#REF!</definedName>
    <definedName name="_____________________________DAT6" localSheetId="33">'[7]base secçao pessoal'!#REF!</definedName>
    <definedName name="_____________________________DAT6" localSheetId="34">'[7]base secçao pessoal'!#REF!</definedName>
    <definedName name="_____________________________DAT6" localSheetId="41">'[7]base secçao pessoal'!#REF!</definedName>
    <definedName name="_____________________________DAT6" localSheetId="47">'[7]base secçao pessoal'!#REF!</definedName>
    <definedName name="_____________________________DAT6">'[7]base secçao pessoal'!#REF!</definedName>
    <definedName name="_____________________________DAT7" localSheetId="36">'[7]base secçao pessoal'!#REF!</definedName>
    <definedName name="_____________________________DAT7" localSheetId="33">'[7]base secçao pessoal'!#REF!</definedName>
    <definedName name="_____________________________DAT7" localSheetId="34">'[7]base secçao pessoal'!#REF!</definedName>
    <definedName name="_____________________________DAT7" localSheetId="41">'[7]base secçao pessoal'!#REF!</definedName>
    <definedName name="_____________________________DAT7" localSheetId="47">'[7]base secçao pessoal'!#REF!</definedName>
    <definedName name="_____________________________DAT7">'[7]base secçao pessoal'!#REF!</definedName>
    <definedName name="_____________________________DAT8" localSheetId="36">'[14]base secçao pessoal'!#REF!</definedName>
    <definedName name="_____________________________DAT8" localSheetId="33">'[14]base secçao pessoal'!#REF!</definedName>
    <definedName name="_____________________________DAT8" localSheetId="34">'[14]base secçao pessoal'!#REF!</definedName>
    <definedName name="_____________________________DAT8" localSheetId="41">'[14]base secçao pessoal'!#REF!</definedName>
    <definedName name="_____________________________DAT8" localSheetId="47">'[14]base secçao pessoal'!#REF!</definedName>
    <definedName name="_____________________________DAT8">'[14]base secçao pessoal'!#REF!</definedName>
    <definedName name="_____________________________DAT9" localSheetId="36">'[8]Base Secção Pessoal'!#REF!</definedName>
    <definedName name="_____________________________DAT9" localSheetId="33">'[8]Base Secção Pessoal'!#REF!</definedName>
    <definedName name="_____________________________DAT9" localSheetId="34">'[8]Base Secção Pessoal'!#REF!</definedName>
    <definedName name="_____________________________DAT9" localSheetId="41">'[8]Base Secção Pessoal'!#REF!</definedName>
    <definedName name="_____________________________DAT9" localSheetId="47">'[8]Base Secção Pessoal'!#REF!</definedName>
    <definedName name="_____________________________DAT9">'[8]Base Secção Pessoal'!#REF!</definedName>
    <definedName name="____________________________DAT1" localSheetId="36">[3]Zam!#REF!</definedName>
    <definedName name="____________________________DAT1" localSheetId="33">[3]Zam!#REF!</definedName>
    <definedName name="____________________________DAT1" localSheetId="34">[3]Zam!#REF!</definedName>
    <definedName name="____________________________DAT1" localSheetId="41">[3]Zam!#REF!</definedName>
    <definedName name="____________________________DAT1" localSheetId="47">[3]Zam!#REF!</definedName>
    <definedName name="____________________________DAT1">[3]Zam!#REF!</definedName>
    <definedName name="____________________________DAT10" localSheetId="36">[13]Zam!#REF!</definedName>
    <definedName name="____________________________DAT10" localSheetId="33">[13]Zam!#REF!</definedName>
    <definedName name="____________________________DAT10" localSheetId="34">[13]Zam!#REF!</definedName>
    <definedName name="____________________________DAT10" localSheetId="41">[13]Zam!#REF!</definedName>
    <definedName name="____________________________DAT10" localSheetId="47">[13]Zam!#REF!</definedName>
    <definedName name="____________________________DAT10">[13]Zam!#REF!</definedName>
    <definedName name="____________________________DAT11" localSheetId="36">[13]Zam!#REF!</definedName>
    <definedName name="____________________________DAT11" localSheetId="33">[13]Zam!#REF!</definedName>
    <definedName name="____________________________DAT11" localSheetId="34">[13]Zam!#REF!</definedName>
    <definedName name="____________________________DAT11" localSheetId="41">[13]Zam!#REF!</definedName>
    <definedName name="____________________________DAT11" localSheetId="47">[13]Zam!#REF!</definedName>
    <definedName name="____________________________DAT11">[13]Zam!#REF!</definedName>
    <definedName name="____________________________DAT12" localSheetId="36">[13]Zam!#REF!</definedName>
    <definedName name="____________________________DAT12" localSheetId="33">[13]Zam!#REF!</definedName>
    <definedName name="____________________________DAT12" localSheetId="34">[13]Zam!#REF!</definedName>
    <definedName name="____________________________DAT12" localSheetId="41">[13]Zam!#REF!</definedName>
    <definedName name="____________________________DAT12" localSheetId="47">[13]Zam!#REF!</definedName>
    <definedName name="____________________________DAT12">[13]Zam!#REF!</definedName>
    <definedName name="____________________________DAT13" localSheetId="36">[13]Zam!#REF!</definedName>
    <definedName name="____________________________DAT13" localSheetId="33">[13]Zam!#REF!</definedName>
    <definedName name="____________________________DAT13" localSheetId="34">[13]Zam!#REF!</definedName>
    <definedName name="____________________________DAT13" localSheetId="41">[13]Zam!#REF!</definedName>
    <definedName name="____________________________DAT13" localSheetId="47">[13]Zam!#REF!</definedName>
    <definedName name="____________________________DAT13">[13]Zam!#REF!</definedName>
    <definedName name="____________________________DAT14" localSheetId="36">[13]Zam!#REF!</definedName>
    <definedName name="____________________________DAT14" localSheetId="33">[13]Zam!#REF!</definedName>
    <definedName name="____________________________DAT14" localSheetId="34">[13]Zam!#REF!</definedName>
    <definedName name="____________________________DAT14" localSheetId="41">[13]Zam!#REF!</definedName>
    <definedName name="____________________________DAT14" localSheetId="47">[13]Zam!#REF!</definedName>
    <definedName name="____________________________DAT14">[13]Zam!#REF!</definedName>
    <definedName name="____________________________DAT15" localSheetId="36">[13]Zam!#REF!</definedName>
    <definedName name="____________________________DAT15" localSheetId="33">[13]Zam!#REF!</definedName>
    <definedName name="____________________________DAT15" localSheetId="34">[13]Zam!#REF!</definedName>
    <definedName name="____________________________DAT15" localSheetId="41">[13]Zam!#REF!</definedName>
    <definedName name="____________________________DAT15" localSheetId="47">[13]Zam!#REF!</definedName>
    <definedName name="____________________________DAT15">[13]Zam!#REF!</definedName>
    <definedName name="____________________________DAT16" localSheetId="36">[3]Zam!#REF!</definedName>
    <definedName name="____________________________DAT16" localSheetId="33">[3]Zam!#REF!</definedName>
    <definedName name="____________________________DAT16" localSheetId="34">[3]Zam!#REF!</definedName>
    <definedName name="____________________________DAT16" localSheetId="41">[3]Zam!#REF!</definedName>
    <definedName name="____________________________DAT16" localSheetId="47">[3]Zam!#REF!</definedName>
    <definedName name="____________________________DAT16">[3]Zam!#REF!</definedName>
    <definedName name="____________________________DAT17" localSheetId="36">[3]Zam!#REF!</definedName>
    <definedName name="____________________________DAT17" localSheetId="33">[3]Zam!#REF!</definedName>
    <definedName name="____________________________DAT17" localSheetId="34">[3]Zam!#REF!</definedName>
    <definedName name="____________________________DAT17" localSheetId="41">[3]Zam!#REF!</definedName>
    <definedName name="____________________________DAT17" localSheetId="47">[3]Zam!#REF!</definedName>
    <definedName name="____________________________DAT17">[3]Zam!#REF!</definedName>
    <definedName name="____________________________DAT18" localSheetId="36">[3]Zam!#REF!</definedName>
    <definedName name="____________________________DAT18" localSheetId="33">[3]Zam!#REF!</definedName>
    <definedName name="____________________________DAT18" localSheetId="34">[3]Zam!#REF!</definedName>
    <definedName name="____________________________DAT18" localSheetId="41">[3]Zam!#REF!</definedName>
    <definedName name="____________________________DAT18" localSheetId="47">[3]Zam!#REF!</definedName>
    <definedName name="____________________________DAT18">[3]Zam!#REF!</definedName>
    <definedName name="____________________________DAT19" localSheetId="36">[3]Zam!#REF!</definedName>
    <definedName name="____________________________DAT19" localSheetId="33">[3]Zam!#REF!</definedName>
    <definedName name="____________________________DAT19" localSheetId="34">[3]Zam!#REF!</definedName>
    <definedName name="____________________________DAT19" localSheetId="41">[3]Zam!#REF!</definedName>
    <definedName name="____________________________DAT19" localSheetId="47">[3]Zam!#REF!</definedName>
    <definedName name="____________________________DAT19">[3]Zam!#REF!</definedName>
    <definedName name="____________________________DAT2" localSheetId="36">[3]Zam!#REF!</definedName>
    <definedName name="____________________________DAT2" localSheetId="33">[3]Zam!#REF!</definedName>
    <definedName name="____________________________DAT2" localSheetId="34">[3]Zam!#REF!</definedName>
    <definedName name="____________________________DAT2" localSheetId="41">[3]Zam!#REF!</definedName>
    <definedName name="____________________________DAT2" localSheetId="47">[3]Zam!#REF!</definedName>
    <definedName name="____________________________DAT2">[3]Zam!#REF!</definedName>
    <definedName name="____________________________DAT20" localSheetId="36">[3]Zam!#REF!</definedName>
    <definedName name="____________________________DAT20" localSheetId="33">[3]Zam!#REF!</definedName>
    <definedName name="____________________________DAT20" localSheetId="34">[3]Zam!#REF!</definedName>
    <definedName name="____________________________DAT20" localSheetId="41">[3]Zam!#REF!</definedName>
    <definedName name="____________________________DAT20" localSheetId="47">[3]Zam!#REF!</definedName>
    <definedName name="____________________________DAT20">[3]Zam!#REF!</definedName>
    <definedName name="____________________________DAT21" localSheetId="36">[3]Zam!#REF!</definedName>
    <definedName name="____________________________DAT21" localSheetId="33">[3]Zam!#REF!</definedName>
    <definedName name="____________________________DAT21" localSheetId="34">[3]Zam!#REF!</definedName>
    <definedName name="____________________________DAT21" localSheetId="41">[3]Zam!#REF!</definedName>
    <definedName name="____________________________DAT21" localSheetId="47">[3]Zam!#REF!</definedName>
    <definedName name="____________________________DAT21">[3]Zam!#REF!</definedName>
    <definedName name="____________________________DAT22" localSheetId="36">[3]Zam!#REF!</definedName>
    <definedName name="____________________________DAT22" localSheetId="33">[3]Zam!#REF!</definedName>
    <definedName name="____________________________DAT22" localSheetId="34">[3]Zam!#REF!</definedName>
    <definedName name="____________________________DAT22" localSheetId="41">[3]Zam!#REF!</definedName>
    <definedName name="____________________________DAT22" localSheetId="47">[3]Zam!#REF!</definedName>
    <definedName name="____________________________DAT22">[3]Zam!#REF!</definedName>
    <definedName name="____________________________DAT23" localSheetId="36">[3]Zam!#REF!</definedName>
    <definedName name="____________________________DAT23" localSheetId="33">[3]Zam!#REF!</definedName>
    <definedName name="____________________________DAT23" localSheetId="34">[3]Zam!#REF!</definedName>
    <definedName name="____________________________DAT23" localSheetId="41">[3]Zam!#REF!</definedName>
    <definedName name="____________________________DAT23" localSheetId="47">[3]Zam!#REF!</definedName>
    <definedName name="____________________________DAT23">[3]Zam!#REF!</definedName>
    <definedName name="____________________________DAT25" localSheetId="36">[13]Zam!#REF!</definedName>
    <definedName name="____________________________DAT25" localSheetId="33">[13]Zam!#REF!</definedName>
    <definedName name="____________________________DAT25" localSheetId="34">[13]Zam!#REF!</definedName>
    <definedName name="____________________________DAT25" localSheetId="41">[13]Zam!#REF!</definedName>
    <definedName name="____________________________DAT25" localSheetId="47">[13]Zam!#REF!</definedName>
    <definedName name="____________________________DAT25">[13]Zam!#REF!</definedName>
    <definedName name="____________________________DAT26" localSheetId="36">[13]Zam!#REF!</definedName>
    <definedName name="____________________________DAT26" localSheetId="33">[13]Zam!#REF!</definedName>
    <definedName name="____________________________DAT26" localSheetId="34">[13]Zam!#REF!</definedName>
    <definedName name="____________________________DAT26" localSheetId="41">[13]Zam!#REF!</definedName>
    <definedName name="____________________________DAT26" localSheetId="47">[13]Zam!#REF!</definedName>
    <definedName name="____________________________DAT26">[13]Zam!#REF!</definedName>
    <definedName name="____________________________DAT27" localSheetId="36">[13]Zam!#REF!</definedName>
    <definedName name="____________________________DAT27" localSheetId="33">[13]Zam!#REF!</definedName>
    <definedName name="____________________________DAT27" localSheetId="34">[13]Zam!#REF!</definedName>
    <definedName name="____________________________DAT27" localSheetId="41">[13]Zam!#REF!</definedName>
    <definedName name="____________________________DAT27" localSheetId="47">[13]Zam!#REF!</definedName>
    <definedName name="____________________________DAT27">[13]Zam!#REF!</definedName>
    <definedName name="____________________________DAT29" localSheetId="36">[13]Zam!#REF!</definedName>
    <definedName name="____________________________DAT29" localSheetId="33">[13]Zam!#REF!</definedName>
    <definedName name="____________________________DAT29" localSheetId="34">[13]Zam!#REF!</definedName>
    <definedName name="____________________________DAT29" localSheetId="41">[13]Zam!#REF!</definedName>
    <definedName name="____________________________DAT29" localSheetId="47">[13]Zam!#REF!</definedName>
    <definedName name="____________________________DAT29">[13]Zam!#REF!</definedName>
    <definedName name="____________________________DAT30" localSheetId="36">[13]Zam!#REF!</definedName>
    <definedName name="____________________________DAT30" localSheetId="33">[13]Zam!#REF!</definedName>
    <definedName name="____________________________DAT30" localSheetId="34">[13]Zam!#REF!</definedName>
    <definedName name="____________________________DAT30" localSheetId="41">[13]Zam!#REF!</definedName>
    <definedName name="____________________________DAT30" localSheetId="47">[13]Zam!#REF!</definedName>
    <definedName name="____________________________DAT30">[13]Zam!#REF!</definedName>
    <definedName name="____________________________DAT31" localSheetId="36">[13]Zam!#REF!</definedName>
    <definedName name="____________________________DAT31" localSheetId="33">[13]Zam!#REF!</definedName>
    <definedName name="____________________________DAT31" localSheetId="34">[13]Zam!#REF!</definedName>
    <definedName name="____________________________DAT31" localSheetId="41">[13]Zam!#REF!</definedName>
    <definedName name="____________________________DAT31" localSheetId="47">[13]Zam!#REF!</definedName>
    <definedName name="____________________________DAT31">[13]Zam!#REF!</definedName>
    <definedName name="____________________________DAT32" localSheetId="36">'[16]OT´s Não Liquidadas 2006'!#REF!</definedName>
    <definedName name="____________________________DAT32" localSheetId="33">'[16]OT´s Não Liquidadas 2006'!#REF!</definedName>
    <definedName name="____________________________DAT32" localSheetId="34">'[16]OT´s Não Liquidadas 2006'!#REF!</definedName>
    <definedName name="____________________________DAT32" localSheetId="41">'[16]OT´s Não Liquidadas 2006'!#REF!</definedName>
    <definedName name="____________________________DAT32" localSheetId="47">'[16]OT´s Não Liquidadas 2006'!#REF!</definedName>
    <definedName name="____________________________DAT32">'[16]OT´s Não Liquidadas 2006'!#REF!</definedName>
    <definedName name="____________________________DAT33" localSheetId="36">'[16]OT´s Não Liquidadas 2006'!#REF!</definedName>
    <definedName name="____________________________DAT33" localSheetId="33">'[16]OT´s Não Liquidadas 2006'!#REF!</definedName>
    <definedName name="____________________________DAT33" localSheetId="34">'[16]OT´s Não Liquidadas 2006'!#REF!</definedName>
    <definedName name="____________________________DAT33" localSheetId="41">'[16]OT´s Não Liquidadas 2006'!#REF!</definedName>
    <definedName name="____________________________DAT33" localSheetId="47">'[16]OT´s Não Liquidadas 2006'!#REF!</definedName>
    <definedName name="____________________________DAT33">'[16]OT´s Não Liquidadas 2006'!#REF!</definedName>
    <definedName name="____________________________DAT34" localSheetId="36">'[16]OT´s Não Liquidadas 2006'!#REF!</definedName>
    <definedName name="____________________________DAT34" localSheetId="33">'[16]OT´s Não Liquidadas 2006'!#REF!</definedName>
    <definedName name="____________________________DAT34" localSheetId="34">'[16]OT´s Não Liquidadas 2006'!#REF!</definedName>
    <definedName name="____________________________DAT34" localSheetId="41">'[16]OT´s Não Liquidadas 2006'!#REF!</definedName>
    <definedName name="____________________________DAT34" localSheetId="47">'[16]OT´s Não Liquidadas 2006'!#REF!</definedName>
    <definedName name="____________________________DAT34">'[16]OT´s Não Liquidadas 2006'!#REF!</definedName>
    <definedName name="____________________________DAT35" localSheetId="36">'[16]OT´s Não Liquidadas 2006'!#REF!</definedName>
    <definedName name="____________________________DAT35" localSheetId="33">'[16]OT´s Não Liquidadas 2006'!#REF!</definedName>
    <definedName name="____________________________DAT35" localSheetId="34">'[16]OT´s Não Liquidadas 2006'!#REF!</definedName>
    <definedName name="____________________________DAT35" localSheetId="41">'[16]OT´s Não Liquidadas 2006'!#REF!</definedName>
    <definedName name="____________________________DAT35" localSheetId="47">'[16]OT´s Não Liquidadas 2006'!#REF!</definedName>
    <definedName name="____________________________DAT35">'[16]OT´s Não Liquidadas 2006'!#REF!</definedName>
    <definedName name="____________________________DAT36" localSheetId="36">'[16]OT´s Não Liquidadas 2006'!#REF!</definedName>
    <definedName name="____________________________DAT36" localSheetId="33">'[16]OT´s Não Liquidadas 2006'!#REF!</definedName>
    <definedName name="____________________________DAT36" localSheetId="34">'[16]OT´s Não Liquidadas 2006'!#REF!</definedName>
    <definedName name="____________________________DAT36" localSheetId="41">'[16]OT´s Não Liquidadas 2006'!#REF!</definedName>
    <definedName name="____________________________DAT36" localSheetId="47">'[16]OT´s Não Liquidadas 2006'!#REF!</definedName>
    <definedName name="____________________________DAT36">'[16]OT´s Não Liquidadas 2006'!#REF!</definedName>
    <definedName name="____________________________DAT4" localSheetId="36">'[6]Base Secção Pessoal'!#REF!</definedName>
    <definedName name="____________________________DAT4" localSheetId="33">'[6]Base Secção Pessoal'!#REF!</definedName>
    <definedName name="____________________________DAT4" localSheetId="34">'[6]Base Secção Pessoal'!#REF!</definedName>
    <definedName name="____________________________DAT4" localSheetId="41">'[6]Base Secção Pessoal'!#REF!</definedName>
    <definedName name="____________________________DAT4" localSheetId="47">'[6]Base Secção Pessoal'!#REF!</definedName>
    <definedName name="____________________________DAT4">'[6]Base Secção Pessoal'!#REF!</definedName>
    <definedName name="____________________________DAT5" localSheetId="36">'[6]Base Secção Pessoal'!#REF!</definedName>
    <definedName name="____________________________DAT5" localSheetId="33">'[6]Base Secção Pessoal'!#REF!</definedName>
    <definedName name="____________________________DAT5" localSheetId="34">'[6]Base Secção Pessoal'!#REF!</definedName>
    <definedName name="____________________________DAT5" localSheetId="41">'[6]Base Secção Pessoal'!#REF!</definedName>
    <definedName name="____________________________DAT5" localSheetId="47">'[6]Base Secção Pessoal'!#REF!</definedName>
    <definedName name="____________________________DAT5">'[6]Base Secção Pessoal'!#REF!</definedName>
    <definedName name="____________________________DAT6" localSheetId="36">'[7]base secçao pessoal'!#REF!</definedName>
    <definedName name="____________________________DAT6" localSheetId="33">'[7]base secçao pessoal'!#REF!</definedName>
    <definedName name="____________________________DAT6" localSheetId="34">'[7]base secçao pessoal'!#REF!</definedName>
    <definedName name="____________________________DAT6" localSheetId="41">'[7]base secçao pessoal'!#REF!</definedName>
    <definedName name="____________________________DAT6" localSheetId="47">'[7]base secçao pessoal'!#REF!</definedName>
    <definedName name="____________________________DAT6">'[7]base secçao pessoal'!#REF!</definedName>
    <definedName name="____________________________DAT7" localSheetId="36">'[7]base secçao pessoal'!#REF!</definedName>
    <definedName name="____________________________DAT7" localSheetId="33">'[7]base secçao pessoal'!#REF!</definedName>
    <definedName name="____________________________DAT7" localSheetId="34">'[7]base secçao pessoal'!#REF!</definedName>
    <definedName name="____________________________DAT7" localSheetId="41">'[7]base secçao pessoal'!#REF!</definedName>
    <definedName name="____________________________DAT7" localSheetId="47">'[7]base secçao pessoal'!#REF!</definedName>
    <definedName name="____________________________DAT7">'[7]base secçao pessoal'!#REF!</definedName>
    <definedName name="____________________________DAT8" localSheetId="36">'[14]base secçao pessoal'!#REF!</definedName>
    <definedName name="____________________________DAT8" localSheetId="33">'[14]base secçao pessoal'!#REF!</definedName>
    <definedName name="____________________________DAT8" localSheetId="34">'[14]base secçao pessoal'!#REF!</definedName>
    <definedName name="____________________________DAT8" localSheetId="41">'[14]base secçao pessoal'!#REF!</definedName>
    <definedName name="____________________________DAT8" localSheetId="47">'[14]base secçao pessoal'!#REF!</definedName>
    <definedName name="____________________________DAT8">'[14]base secçao pessoal'!#REF!</definedName>
    <definedName name="____________________________DAT9" localSheetId="36">'[8]Base Secção Pessoal'!#REF!</definedName>
    <definedName name="____________________________DAT9" localSheetId="33">'[8]Base Secção Pessoal'!#REF!</definedName>
    <definedName name="____________________________DAT9" localSheetId="34">'[8]Base Secção Pessoal'!#REF!</definedName>
    <definedName name="____________________________DAT9" localSheetId="41">'[8]Base Secção Pessoal'!#REF!</definedName>
    <definedName name="____________________________DAT9" localSheetId="47">'[8]Base Secção Pessoal'!#REF!</definedName>
    <definedName name="____________________________DAT9">'[8]Base Secção Pessoal'!#REF!</definedName>
    <definedName name="___________________________DAT1" localSheetId="36">[3]Zam!#REF!</definedName>
    <definedName name="___________________________DAT1" localSheetId="33">[3]Zam!#REF!</definedName>
    <definedName name="___________________________DAT1" localSheetId="34">[3]Zam!#REF!</definedName>
    <definedName name="___________________________DAT1" localSheetId="41">[3]Zam!#REF!</definedName>
    <definedName name="___________________________DAT1" localSheetId="47">[3]Zam!#REF!</definedName>
    <definedName name="___________________________DAT1">[3]Zam!#REF!</definedName>
    <definedName name="___________________________DAT10" localSheetId="36">[13]Zam!#REF!</definedName>
    <definedName name="___________________________DAT10" localSheetId="33">[13]Zam!#REF!</definedName>
    <definedName name="___________________________DAT10" localSheetId="34">[13]Zam!#REF!</definedName>
    <definedName name="___________________________DAT10" localSheetId="41">[13]Zam!#REF!</definedName>
    <definedName name="___________________________DAT10" localSheetId="47">[13]Zam!#REF!</definedName>
    <definedName name="___________________________DAT10">[13]Zam!#REF!</definedName>
    <definedName name="___________________________DAT11" localSheetId="36">[13]Zam!#REF!</definedName>
    <definedName name="___________________________DAT11" localSheetId="33">[13]Zam!#REF!</definedName>
    <definedName name="___________________________DAT11" localSheetId="34">[13]Zam!#REF!</definedName>
    <definedName name="___________________________DAT11" localSheetId="41">[13]Zam!#REF!</definedName>
    <definedName name="___________________________DAT11" localSheetId="47">[13]Zam!#REF!</definedName>
    <definedName name="___________________________DAT11">[13]Zam!#REF!</definedName>
    <definedName name="___________________________DAT12" localSheetId="36">[13]Zam!#REF!</definedName>
    <definedName name="___________________________DAT12" localSheetId="33">[13]Zam!#REF!</definedName>
    <definedName name="___________________________DAT12" localSheetId="34">[13]Zam!#REF!</definedName>
    <definedName name="___________________________DAT12" localSheetId="41">[13]Zam!#REF!</definedName>
    <definedName name="___________________________DAT12" localSheetId="47">[13]Zam!#REF!</definedName>
    <definedName name="___________________________DAT12">[13]Zam!#REF!</definedName>
    <definedName name="___________________________DAT13" localSheetId="36">[13]Zam!#REF!</definedName>
    <definedName name="___________________________DAT13" localSheetId="33">[13]Zam!#REF!</definedName>
    <definedName name="___________________________DAT13" localSheetId="34">[13]Zam!#REF!</definedName>
    <definedName name="___________________________DAT13" localSheetId="41">[13]Zam!#REF!</definedName>
    <definedName name="___________________________DAT13" localSheetId="47">[13]Zam!#REF!</definedName>
    <definedName name="___________________________DAT13">[13]Zam!#REF!</definedName>
    <definedName name="___________________________DAT14" localSheetId="36">[13]Zam!#REF!</definedName>
    <definedName name="___________________________DAT14" localSheetId="33">[13]Zam!#REF!</definedName>
    <definedName name="___________________________DAT14" localSheetId="34">[13]Zam!#REF!</definedName>
    <definedName name="___________________________DAT14" localSheetId="41">[13]Zam!#REF!</definedName>
    <definedName name="___________________________DAT14" localSheetId="47">[13]Zam!#REF!</definedName>
    <definedName name="___________________________DAT14">[13]Zam!#REF!</definedName>
    <definedName name="___________________________DAT15" localSheetId="36">[13]Zam!#REF!</definedName>
    <definedName name="___________________________DAT15" localSheetId="33">[13]Zam!#REF!</definedName>
    <definedName name="___________________________DAT15" localSheetId="34">[13]Zam!#REF!</definedName>
    <definedName name="___________________________DAT15" localSheetId="41">[13]Zam!#REF!</definedName>
    <definedName name="___________________________DAT15" localSheetId="47">[13]Zam!#REF!</definedName>
    <definedName name="___________________________DAT15">[13]Zam!#REF!</definedName>
    <definedName name="___________________________DAT16" localSheetId="36">[3]Zam!#REF!</definedName>
    <definedName name="___________________________DAT16" localSheetId="33">[3]Zam!#REF!</definedName>
    <definedName name="___________________________DAT16" localSheetId="34">[3]Zam!#REF!</definedName>
    <definedName name="___________________________DAT16" localSheetId="41">[3]Zam!#REF!</definedName>
    <definedName name="___________________________DAT16" localSheetId="47">[3]Zam!#REF!</definedName>
    <definedName name="___________________________DAT16">[3]Zam!#REF!</definedName>
    <definedName name="___________________________DAT17" localSheetId="36">[3]Zam!#REF!</definedName>
    <definedName name="___________________________DAT17" localSheetId="33">[3]Zam!#REF!</definedName>
    <definedName name="___________________________DAT17" localSheetId="34">[3]Zam!#REF!</definedName>
    <definedName name="___________________________DAT17" localSheetId="41">[3]Zam!#REF!</definedName>
    <definedName name="___________________________DAT17" localSheetId="47">[3]Zam!#REF!</definedName>
    <definedName name="___________________________DAT17">[3]Zam!#REF!</definedName>
    <definedName name="___________________________DAT18" localSheetId="36">[3]Zam!#REF!</definedName>
    <definedName name="___________________________DAT18" localSheetId="33">[3]Zam!#REF!</definedName>
    <definedName name="___________________________DAT18" localSheetId="34">[3]Zam!#REF!</definedName>
    <definedName name="___________________________DAT18" localSheetId="41">[3]Zam!#REF!</definedName>
    <definedName name="___________________________DAT18" localSheetId="47">[3]Zam!#REF!</definedName>
    <definedName name="___________________________DAT18">[3]Zam!#REF!</definedName>
    <definedName name="___________________________DAT19" localSheetId="36">[3]Zam!#REF!</definedName>
    <definedName name="___________________________DAT19" localSheetId="33">[3]Zam!#REF!</definedName>
    <definedName name="___________________________DAT19" localSheetId="34">[3]Zam!#REF!</definedName>
    <definedName name="___________________________DAT19" localSheetId="41">[3]Zam!#REF!</definedName>
    <definedName name="___________________________DAT19" localSheetId="47">[3]Zam!#REF!</definedName>
    <definedName name="___________________________DAT19">[3]Zam!#REF!</definedName>
    <definedName name="___________________________DAT2" localSheetId="36">[3]Zam!#REF!</definedName>
    <definedName name="___________________________DAT2" localSheetId="33">[3]Zam!#REF!</definedName>
    <definedName name="___________________________DAT2" localSheetId="34">[3]Zam!#REF!</definedName>
    <definedName name="___________________________DAT2" localSheetId="41">[3]Zam!#REF!</definedName>
    <definedName name="___________________________DAT2" localSheetId="47">[3]Zam!#REF!</definedName>
    <definedName name="___________________________DAT2">[3]Zam!#REF!</definedName>
    <definedName name="___________________________DAT20" localSheetId="36">[3]Zam!#REF!</definedName>
    <definedName name="___________________________DAT20" localSheetId="33">[3]Zam!#REF!</definedName>
    <definedName name="___________________________DAT20" localSheetId="34">[3]Zam!#REF!</definedName>
    <definedName name="___________________________DAT20" localSheetId="41">[3]Zam!#REF!</definedName>
    <definedName name="___________________________DAT20" localSheetId="47">[3]Zam!#REF!</definedName>
    <definedName name="___________________________DAT20">[3]Zam!#REF!</definedName>
    <definedName name="___________________________DAT21" localSheetId="36">[3]Zam!#REF!</definedName>
    <definedName name="___________________________DAT21" localSheetId="33">[3]Zam!#REF!</definedName>
    <definedName name="___________________________DAT21" localSheetId="34">[3]Zam!#REF!</definedName>
    <definedName name="___________________________DAT21" localSheetId="41">[3]Zam!#REF!</definedName>
    <definedName name="___________________________DAT21" localSheetId="47">[3]Zam!#REF!</definedName>
    <definedName name="___________________________DAT21">[3]Zam!#REF!</definedName>
    <definedName name="___________________________DAT22" localSheetId="36">[3]Zam!#REF!</definedName>
    <definedName name="___________________________DAT22" localSheetId="33">[3]Zam!#REF!</definedName>
    <definedName name="___________________________DAT22" localSheetId="34">[3]Zam!#REF!</definedName>
    <definedName name="___________________________DAT22" localSheetId="41">[3]Zam!#REF!</definedName>
    <definedName name="___________________________DAT22" localSheetId="47">[3]Zam!#REF!</definedName>
    <definedName name="___________________________DAT22">[3]Zam!#REF!</definedName>
    <definedName name="___________________________DAT23" localSheetId="36">[3]Zam!#REF!</definedName>
    <definedName name="___________________________DAT23" localSheetId="33">[3]Zam!#REF!</definedName>
    <definedName name="___________________________DAT23" localSheetId="34">[3]Zam!#REF!</definedName>
    <definedName name="___________________________DAT23" localSheetId="41">[3]Zam!#REF!</definedName>
    <definedName name="___________________________DAT23" localSheetId="47">[3]Zam!#REF!</definedName>
    <definedName name="___________________________DAT23">[3]Zam!#REF!</definedName>
    <definedName name="___________________________DAT25" localSheetId="36">[13]Zam!#REF!</definedName>
    <definedName name="___________________________DAT25" localSheetId="33">[13]Zam!#REF!</definedName>
    <definedName name="___________________________DAT25" localSheetId="34">[13]Zam!#REF!</definedName>
    <definedName name="___________________________DAT25" localSheetId="41">[13]Zam!#REF!</definedName>
    <definedName name="___________________________DAT25" localSheetId="47">[13]Zam!#REF!</definedName>
    <definedName name="___________________________DAT25">[13]Zam!#REF!</definedName>
    <definedName name="___________________________DAT26" localSheetId="36">[13]Zam!#REF!</definedName>
    <definedName name="___________________________DAT26" localSheetId="33">[13]Zam!#REF!</definedName>
    <definedName name="___________________________DAT26" localSheetId="34">[13]Zam!#REF!</definedName>
    <definedName name="___________________________DAT26" localSheetId="41">[13]Zam!#REF!</definedName>
    <definedName name="___________________________DAT26" localSheetId="47">[13]Zam!#REF!</definedName>
    <definedName name="___________________________DAT26">[13]Zam!#REF!</definedName>
    <definedName name="___________________________DAT27" localSheetId="36">[13]Zam!#REF!</definedName>
    <definedName name="___________________________DAT27" localSheetId="33">[13]Zam!#REF!</definedName>
    <definedName name="___________________________DAT27" localSheetId="34">[13]Zam!#REF!</definedName>
    <definedName name="___________________________DAT27" localSheetId="41">[13]Zam!#REF!</definedName>
    <definedName name="___________________________DAT27" localSheetId="47">[13]Zam!#REF!</definedName>
    <definedName name="___________________________DAT27">[13]Zam!#REF!</definedName>
    <definedName name="___________________________DAT29" localSheetId="36">[13]Zam!#REF!</definedName>
    <definedName name="___________________________DAT29" localSheetId="33">[13]Zam!#REF!</definedName>
    <definedName name="___________________________DAT29" localSheetId="34">[13]Zam!#REF!</definedName>
    <definedName name="___________________________DAT29" localSheetId="41">[13]Zam!#REF!</definedName>
    <definedName name="___________________________DAT29" localSheetId="47">[13]Zam!#REF!</definedName>
    <definedName name="___________________________DAT29">[13]Zam!#REF!</definedName>
    <definedName name="___________________________DAT30" localSheetId="36">[13]Zam!#REF!</definedName>
    <definedName name="___________________________DAT30" localSheetId="33">[13]Zam!#REF!</definedName>
    <definedName name="___________________________DAT30" localSheetId="34">[13]Zam!#REF!</definedName>
    <definedName name="___________________________DAT30" localSheetId="41">[13]Zam!#REF!</definedName>
    <definedName name="___________________________DAT30" localSheetId="47">[13]Zam!#REF!</definedName>
    <definedName name="___________________________DAT30">[13]Zam!#REF!</definedName>
    <definedName name="___________________________DAT31" localSheetId="36">[13]Zam!#REF!</definedName>
    <definedName name="___________________________DAT31" localSheetId="33">[13]Zam!#REF!</definedName>
    <definedName name="___________________________DAT31" localSheetId="34">[13]Zam!#REF!</definedName>
    <definedName name="___________________________DAT31" localSheetId="41">[13]Zam!#REF!</definedName>
    <definedName name="___________________________DAT31" localSheetId="47">[13]Zam!#REF!</definedName>
    <definedName name="___________________________DAT31">[13]Zam!#REF!</definedName>
    <definedName name="___________________________DAT32" localSheetId="36">'[16]OT´s Não Liquidadas 2006'!#REF!</definedName>
    <definedName name="___________________________DAT32" localSheetId="33">'[16]OT´s Não Liquidadas 2006'!#REF!</definedName>
    <definedName name="___________________________DAT32" localSheetId="34">'[16]OT´s Não Liquidadas 2006'!#REF!</definedName>
    <definedName name="___________________________DAT32" localSheetId="41">'[16]OT´s Não Liquidadas 2006'!#REF!</definedName>
    <definedName name="___________________________DAT32" localSheetId="47">'[16]OT´s Não Liquidadas 2006'!#REF!</definedName>
    <definedName name="___________________________DAT32">'[16]OT´s Não Liquidadas 2006'!#REF!</definedName>
    <definedName name="___________________________DAT33" localSheetId="36">'[16]OT´s Não Liquidadas 2006'!#REF!</definedName>
    <definedName name="___________________________DAT33" localSheetId="33">'[16]OT´s Não Liquidadas 2006'!#REF!</definedName>
    <definedName name="___________________________DAT33" localSheetId="34">'[16]OT´s Não Liquidadas 2006'!#REF!</definedName>
    <definedName name="___________________________DAT33" localSheetId="41">'[16]OT´s Não Liquidadas 2006'!#REF!</definedName>
    <definedName name="___________________________DAT33" localSheetId="47">'[16]OT´s Não Liquidadas 2006'!#REF!</definedName>
    <definedName name="___________________________DAT33">'[16]OT´s Não Liquidadas 2006'!#REF!</definedName>
    <definedName name="___________________________DAT34" localSheetId="36">'[16]OT´s Não Liquidadas 2006'!#REF!</definedName>
    <definedName name="___________________________DAT34" localSheetId="33">'[16]OT´s Não Liquidadas 2006'!#REF!</definedName>
    <definedName name="___________________________DAT34" localSheetId="34">'[16]OT´s Não Liquidadas 2006'!#REF!</definedName>
    <definedName name="___________________________DAT34" localSheetId="41">'[16]OT´s Não Liquidadas 2006'!#REF!</definedName>
    <definedName name="___________________________DAT34" localSheetId="47">'[16]OT´s Não Liquidadas 2006'!#REF!</definedName>
    <definedName name="___________________________DAT34">'[16]OT´s Não Liquidadas 2006'!#REF!</definedName>
    <definedName name="___________________________DAT35" localSheetId="36">'[16]OT´s Não Liquidadas 2006'!#REF!</definedName>
    <definedName name="___________________________DAT35" localSheetId="33">'[16]OT´s Não Liquidadas 2006'!#REF!</definedName>
    <definedName name="___________________________DAT35" localSheetId="34">'[16]OT´s Não Liquidadas 2006'!#REF!</definedName>
    <definedName name="___________________________DAT35" localSheetId="41">'[16]OT´s Não Liquidadas 2006'!#REF!</definedName>
    <definedName name="___________________________DAT35" localSheetId="47">'[16]OT´s Não Liquidadas 2006'!#REF!</definedName>
    <definedName name="___________________________DAT35">'[16]OT´s Não Liquidadas 2006'!#REF!</definedName>
    <definedName name="___________________________DAT36" localSheetId="36">'[16]OT´s Não Liquidadas 2006'!#REF!</definedName>
    <definedName name="___________________________DAT36" localSheetId="33">'[16]OT´s Não Liquidadas 2006'!#REF!</definedName>
    <definedName name="___________________________DAT36" localSheetId="34">'[16]OT´s Não Liquidadas 2006'!#REF!</definedName>
    <definedName name="___________________________DAT36" localSheetId="41">'[16]OT´s Não Liquidadas 2006'!#REF!</definedName>
    <definedName name="___________________________DAT36" localSheetId="47">'[16]OT´s Não Liquidadas 2006'!#REF!</definedName>
    <definedName name="___________________________DAT36">'[16]OT´s Não Liquidadas 2006'!#REF!</definedName>
    <definedName name="___________________________DAT4" localSheetId="36">'[6]Base Secção Pessoal'!#REF!</definedName>
    <definedName name="___________________________DAT4" localSheetId="33">'[6]Base Secção Pessoal'!#REF!</definedName>
    <definedName name="___________________________DAT4" localSheetId="34">'[6]Base Secção Pessoal'!#REF!</definedName>
    <definedName name="___________________________DAT4" localSheetId="41">'[6]Base Secção Pessoal'!#REF!</definedName>
    <definedName name="___________________________DAT4" localSheetId="47">'[6]Base Secção Pessoal'!#REF!</definedName>
    <definedName name="___________________________DAT4">'[6]Base Secção Pessoal'!#REF!</definedName>
    <definedName name="___________________________DAT5" localSheetId="36">'[6]Base Secção Pessoal'!#REF!</definedName>
    <definedName name="___________________________DAT5" localSheetId="33">'[6]Base Secção Pessoal'!#REF!</definedName>
    <definedName name="___________________________DAT5" localSheetId="34">'[6]Base Secção Pessoal'!#REF!</definedName>
    <definedName name="___________________________DAT5" localSheetId="41">'[6]Base Secção Pessoal'!#REF!</definedName>
    <definedName name="___________________________DAT5" localSheetId="47">'[6]Base Secção Pessoal'!#REF!</definedName>
    <definedName name="___________________________DAT5">'[6]Base Secção Pessoal'!#REF!</definedName>
    <definedName name="___________________________DAT6" localSheetId="36">'[7]base secçao pessoal'!#REF!</definedName>
    <definedName name="___________________________DAT6" localSheetId="33">'[7]base secçao pessoal'!#REF!</definedName>
    <definedName name="___________________________DAT6" localSheetId="34">'[7]base secçao pessoal'!#REF!</definedName>
    <definedName name="___________________________DAT6" localSheetId="41">'[7]base secçao pessoal'!#REF!</definedName>
    <definedName name="___________________________DAT6" localSheetId="47">'[7]base secçao pessoal'!#REF!</definedName>
    <definedName name="___________________________DAT6">'[7]base secçao pessoal'!#REF!</definedName>
    <definedName name="___________________________DAT7" localSheetId="36">'[7]base secçao pessoal'!#REF!</definedName>
    <definedName name="___________________________DAT7" localSheetId="33">'[7]base secçao pessoal'!#REF!</definedName>
    <definedName name="___________________________DAT7" localSheetId="34">'[7]base secçao pessoal'!#REF!</definedName>
    <definedName name="___________________________DAT7" localSheetId="41">'[7]base secçao pessoal'!#REF!</definedName>
    <definedName name="___________________________DAT7" localSheetId="47">'[7]base secçao pessoal'!#REF!</definedName>
    <definedName name="___________________________DAT7">'[7]base secçao pessoal'!#REF!</definedName>
    <definedName name="___________________________DAT8" localSheetId="36">'[15]base secçao pessoal'!#REF!</definedName>
    <definedName name="___________________________DAT8" localSheetId="33">'[15]base secçao pessoal'!#REF!</definedName>
    <definedName name="___________________________DAT8" localSheetId="34">'[15]base secçao pessoal'!#REF!</definedName>
    <definedName name="___________________________DAT8" localSheetId="41">'[15]base secçao pessoal'!#REF!</definedName>
    <definedName name="___________________________DAT8" localSheetId="47">'[15]base secçao pessoal'!#REF!</definedName>
    <definedName name="___________________________DAT8">'[15]base secçao pessoal'!#REF!</definedName>
    <definedName name="___________________________DAT9" localSheetId="36">'[8]Base Secção Pessoal'!#REF!</definedName>
    <definedName name="___________________________DAT9" localSheetId="33">'[8]Base Secção Pessoal'!#REF!</definedName>
    <definedName name="___________________________DAT9" localSheetId="34">'[8]Base Secção Pessoal'!#REF!</definedName>
    <definedName name="___________________________DAT9" localSheetId="41">'[8]Base Secção Pessoal'!#REF!</definedName>
    <definedName name="___________________________DAT9" localSheetId="47">'[8]Base Secção Pessoal'!#REF!</definedName>
    <definedName name="___________________________DAT9">'[8]Base Secção Pessoal'!#REF!</definedName>
    <definedName name="__________________________DAT1" localSheetId="36">[3]Zam!#REF!</definedName>
    <definedName name="__________________________DAT1" localSheetId="33">[3]Zam!#REF!</definedName>
    <definedName name="__________________________DAT1" localSheetId="34">[3]Zam!#REF!</definedName>
    <definedName name="__________________________DAT1" localSheetId="41">[3]Zam!#REF!</definedName>
    <definedName name="__________________________DAT1" localSheetId="47">[3]Zam!#REF!</definedName>
    <definedName name="__________________________DAT1">[3]Zam!#REF!</definedName>
    <definedName name="__________________________DAT10" localSheetId="36">[13]Zam!#REF!</definedName>
    <definedName name="__________________________DAT10" localSheetId="33">[13]Zam!#REF!</definedName>
    <definedName name="__________________________DAT10" localSheetId="34">[13]Zam!#REF!</definedName>
    <definedName name="__________________________DAT10" localSheetId="41">[13]Zam!#REF!</definedName>
    <definedName name="__________________________DAT10" localSheetId="47">[13]Zam!#REF!</definedName>
    <definedName name="__________________________DAT10">[13]Zam!#REF!</definedName>
    <definedName name="__________________________DAT11" localSheetId="36">[13]Zam!#REF!</definedName>
    <definedName name="__________________________DAT11" localSheetId="33">[13]Zam!#REF!</definedName>
    <definedName name="__________________________DAT11" localSheetId="34">[13]Zam!#REF!</definedName>
    <definedName name="__________________________DAT11" localSheetId="41">[13]Zam!#REF!</definedName>
    <definedName name="__________________________DAT11" localSheetId="47">[13]Zam!#REF!</definedName>
    <definedName name="__________________________DAT11">[13]Zam!#REF!</definedName>
    <definedName name="__________________________DAT12" localSheetId="36">[13]Zam!#REF!</definedName>
    <definedName name="__________________________DAT12" localSheetId="33">[13]Zam!#REF!</definedName>
    <definedName name="__________________________DAT12" localSheetId="34">[13]Zam!#REF!</definedName>
    <definedName name="__________________________DAT12" localSheetId="41">[13]Zam!#REF!</definedName>
    <definedName name="__________________________DAT12" localSheetId="47">[13]Zam!#REF!</definedName>
    <definedName name="__________________________DAT12">[13]Zam!#REF!</definedName>
    <definedName name="__________________________DAT13" localSheetId="36">[13]Zam!#REF!</definedName>
    <definedName name="__________________________DAT13" localSheetId="33">[13]Zam!#REF!</definedName>
    <definedName name="__________________________DAT13" localSheetId="34">[13]Zam!#REF!</definedName>
    <definedName name="__________________________DAT13" localSheetId="41">[13]Zam!#REF!</definedName>
    <definedName name="__________________________DAT13" localSheetId="47">[13]Zam!#REF!</definedName>
    <definedName name="__________________________DAT13">[13]Zam!#REF!</definedName>
    <definedName name="__________________________DAT14" localSheetId="36">[13]Zam!#REF!</definedName>
    <definedName name="__________________________DAT14" localSheetId="33">[13]Zam!#REF!</definedName>
    <definedName name="__________________________DAT14" localSheetId="34">[13]Zam!#REF!</definedName>
    <definedName name="__________________________DAT14" localSheetId="41">[13]Zam!#REF!</definedName>
    <definedName name="__________________________DAT14" localSheetId="47">[13]Zam!#REF!</definedName>
    <definedName name="__________________________DAT14">[13]Zam!#REF!</definedName>
    <definedName name="__________________________DAT15" localSheetId="36">[13]Zam!#REF!</definedName>
    <definedName name="__________________________DAT15" localSheetId="33">[13]Zam!#REF!</definedName>
    <definedName name="__________________________DAT15" localSheetId="34">[13]Zam!#REF!</definedName>
    <definedName name="__________________________DAT15" localSheetId="41">[13]Zam!#REF!</definedName>
    <definedName name="__________________________DAT15" localSheetId="47">[13]Zam!#REF!</definedName>
    <definedName name="__________________________DAT15">[13]Zam!#REF!</definedName>
    <definedName name="__________________________DAT16" localSheetId="36">[3]Zam!#REF!</definedName>
    <definedName name="__________________________DAT16" localSheetId="33">[3]Zam!#REF!</definedName>
    <definedName name="__________________________DAT16" localSheetId="34">[3]Zam!#REF!</definedName>
    <definedName name="__________________________DAT16" localSheetId="41">[3]Zam!#REF!</definedName>
    <definedName name="__________________________DAT16" localSheetId="47">[3]Zam!#REF!</definedName>
    <definedName name="__________________________DAT16">[3]Zam!#REF!</definedName>
    <definedName name="__________________________DAT17" localSheetId="36">[3]Zam!#REF!</definedName>
    <definedName name="__________________________DAT17" localSheetId="33">[3]Zam!#REF!</definedName>
    <definedName name="__________________________DAT17" localSheetId="34">[3]Zam!#REF!</definedName>
    <definedName name="__________________________DAT17" localSheetId="41">[3]Zam!#REF!</definedName>
    <definedName name="__________________________DAT17" localSheetId="47">[3]Zam!#REF!</definedName>
    <definedName name="__________________________DAT17">[3]Zam!#REF!</definedName>
    <definedName name="__________________________DAT18" localSheetId="36">[3]Zam!#REF!</definedName>
    <definedName name="__________________________DAT18" localSheetId="33">[3]Zam!#REF!</definedName>
    <definedName name="__________________________DAT18" localSheetId="34">[3]Zam!#REF!</definedName>
    <definedName name="__________________________DAT18" localSheetId="41">[3]Zam!#REF!</definedName>
    <definedName name="__________________________DAT18" localSheetId="47">[3]Zam!#REF!</definedName>
    <definedName name="__________________________DAT18">[3]Zam!#REF!</definedName>
    <definedName name="__________________________DAT19" localSheetId="36">[3]Zam!#REF!</definedName>
    <definedName name="__________________________DAT19" localSheetId="33">[3]Zam!#REF!</definedName>
    <definedName name="__________________________DAT19" localSheetId="34">[3]Zam!#REF!</definedName>
    <definedName name="__________________________DAT19" localSheetId="41">[3]Zam!#REF!</definedName>
    <definedName name="__________________________DAT19" localSheetId="47">[3]Zam!#REF!</definedName>
    <definedName name="__________________________DAT19">[3]Zam!#REF!</definedName>
    <definedName name="__________________________DAT2" localSheetId="36">[3]Zam!#REF!</definedName>
    <definedName name="__________________________DAT2" localSheetId="33">[3]Zam!#REF!</definedName>
    <definedName name="__________________________DAT2" localSheetId="34">[3]Zam!#REF!</definedName>
    <definedName name="__________________________DAT2" localSheetId="41">[3]Zam!#REF!</definedName>
    <definedName name="__________________________DAT2" localSheetId="47">[3]Zam!#REF!</definedName>
    <definedName name="__________________________DAT2">[3]Zam!#REF!</definedName>
    <definedName name="__________________________DAT20" localSheetId="36">[3]Zam!#REF!</definedName>
    <definedName name="__________________________DAT20" localSheetId="33">[3]Zam!#REF!</definedName>
    <definedName name="__________________________DAT20" localSheetId="34">[3]Zam!#REF!</definedName>
    <definedName name="__________________________DAT20" localSheetId="41">[3]Zam!#REF!</definedName>
    <definedName name="__________________________DAT20" localSheetId="47">[3]Zam!#REF!</definedName>
    <definedName name="__________________________DAT20">[3]Zam!#REF!</definedName>
    <definedName name="__________________________DAT21" localSheetId="36">[3]Zam!#REF!</definedName>
    <definedName name="__________________________DAT21" localSheetId="33">[3]Zam!#REF!</definedName>
    <definedName name="__________________________DAT21" localSheetId="34">[3]Zam!#REF!</definedName>
    <definedName name="__________________________DAT21" localSheetId="41">[3]Zam!#REF!</definedName>
    <definedName name="__________________________DAT21" localSheetId="47">[3]Zam!#REF!</definedName>
    <definedName name="__________________________DAT21">[3]Zam!#REF!</definedName>
    <definedName name="__________________________DAT22" localSheetId="36">[3]Zam!#REF!</definedName>
    <definedName name="__________________________DAT22" localSheetId="33">[3]Zam!#REF!</definedName>
    <definedName name="__________________________DAT22" localSheetId="34">[3]Zam!#REF!</definedName>
    <definedName name="__________________________DAT22" localSheetId="41">[3]Zam!#REF!</definedName>
    <definedName name="__________________________DAT22" localSheetId="47">[3]Zam!#REF!</definedName>
    <definedName name="__________________________DAT22">[3]Zam!#REF!</definedName>
    <definedName name="__________________________DAT23" localSheetId="36">[3]Zam!#REF!</definedName>
    <definedName name="__________________________DAT23" localSheetId="33">[3]Zam!#REF!</definedName>
    <definedName name="__________________________DAT23" localSheetId="34">[3]Zam!#REF!</definedName>
    <definedName name="__________________________DAT23" localSheetId="41">[3]Zam!#REF!</definedName>
    <definedName name="__________________________DAT23" localSheetId="47">[3]Zam!#REF!</definedName>
    <definedName name="__________________________DAT23">[3]Zam!#REF!</definedName>
    <definedName name="__________________________DAT25" localSheetId="36">[13]Zam!#REF!</definedName>
    <definedName name="__________________________DAT25" localSheetId="33">[13]Zam!#REF!</definedName>
    <definedName name="__________________________DAT25" localSheetId="34">[13]Zam!#REF!</definedName>
    <definedName name="__________________________DAT25" localSheetId="41">[13]Zam!#REF!</definedName>
    <definedName name="__________________________DAT25" localSheetId="47">[13]Zam!#REF!</definedName>
    <definedName name="__________________________DAT25">[13]Zam!#REF!</definedName>
    <definedName name="__________________________DAT26" localSheetId="36">[13]Zam!#REF!</definedName>
    <definedName name="__________________________DAT26" localSheetId="33">[13]Zam!#REF!</definedName>
    <definedName name="__________________________DAT26" localSheetId="34">[13]Zam!#REF!</definedName>
    <definedName name="__________________________DAT26" localSheetId="41">[13]Zam!#REF!</definedName>
    <definedName name="__________________________DAT26" localSheetId="47">[13]Zam!#REF!</definedName>
    <definedName name="__________________________DAT26">[13]Zam!#REF!</definedName>
    <definedName name="__________________________DAT27" localSheetId="36">[13]Zam!#REF!</definedName>
    <definedName name="__________________________DAT27" localSheetId="33">[13]Zam!#REF!</definedName>
    <definedName name="__________________________DAT27" localSheetId="34">[13]Zam!#REF!</definedName>
    <definedName name="__________________________DAT27" localSheetId="41">[13]Zam!#REF!</definedName>
    <definedName name="__________________________DAT27" localSheetId="47">[13]Zam!#REF!</definedName>
    <definedName name="__________________________DAT27">[13]Zam!#REF!</definedName>
    <definedName name="__________________________DAT29" localSheetId="36">[13]Zam!#REF!</definedName>
    <definedName name="__________________________DAT29" localSheetId="33">[13]Zam!#REF!</definedName>
    <definedName name="__________________________DAT29" localSheetId="34">[13]Zam!#REF!</definedName>
    <definedName name="__________________________DAT29" localSheetId="41">[13]Zam!#REF!</definedName>
    <definedName name="__________________________DAT29" localSheetId="47">[13]Zam!#REF!</definedName>
    <definedName name="__________________________DAT29">[13]Zam!#REF!</definedName>
    <definedName name="__________________________DAT30" localSheetId="36">[13]Zam!#REF!</definedName>
    <definedName name="__________________________DAT30" localSheetId="33">[13]Zam!#REF!</definedName>
    <definedName name="__________________________DAT30" localSheetId="34">[13]Zam!#REF!</definedName>
    <definedName name="__________________________DAT30" localSheetId="41">[13]Zam!#REF!</definedName>
    <definedName name="__________________________DAT30" localSheetId="47">[13]Zam!#REF!</definedName>
    <definedName name="__________________________DAT30">[13]Zam!#REF!</definedName>
    <definedName name="__________________________DAT31" localSheetId="36">[13]Zam!#REF!</definedName>
    <definedName name="__________________________DAT31" localSheetId="33">[13]Zam!#REF!</definedName>
    <definedName name="__________________________DAT31" localSheetId="34">[13]Zam!#REF!</definedName>
    <definedName name="__________________________DAT31" localSheetId="41">[13]Zam!#REF!</definedName>
    <definedName name="__________________________DAT31" localSheetId="47">[13]Zam!#REF!</definedName>
    <definedName name="__________________________DAT31">[13]Zam!#REF!</definedName>
    <definedName name="__________________________DAT32" localSheetId="36">'[5]OT´s Não Liquidadas 2006'!#REF!</definedName>
    <definedName name="__________________________DAT32" localSheetId="33">'[5]OT´s Não Liquidadas 2006'!#REF!</definedName>
    <definedName name="__________________________DAT32" localSheetId="34">'[5]OT´s Não Liquidadas 2006'!#REF!</definedName>
    <definedName name="__________________________DAT32" localSheetId="41">'[5]OT´s Não Liquidadas 2006'!#REF!</definedName>
    <definedName name="__________________________DAT32" localSheetId="47">'[5]OT´s Não Liquidadas 2006'!#REF!</definedName>
    <definedName name="__________________________DAT32">'[5]OT´s Não Liquidadas 2006'!#REF!</definedName>
    <definedName name="__________________________DAT33" localSheetId="36">'[5]OT´s Não Liquidadas 2006'!#REF!</definedName>
    <definedName name="__________________________DAT33" localSheetId="33">'[5]OT´s Não Liquidadas 2006'!#REF!</definedName>
    <definedName name="__________________________DAT33" localSheetId="34">'[5]OT´s Não Liquidadas 2006'!#REF!</definedName>
    <definedName name="__________________________DAT33" localSheetId="41">'[5]OT´s Não Liquidadas 2006'!#REF!</definedName>
    <definedName name="__________________________DAT33" localSheetId="47">'[5]OT´s Não Liquidadas 2006'!#REF!</definedName>
    <definedName name="__________________________DAT33">'[5]OT´s Não Liquidadas 2006'!#REF!</definedName>
    <definedName name="__________________________DAT34" localSheetId="36">'[5]OT´s Não Liquidadas 2006'!#REF!</definedName>
    <definedName name="__________________________DAT34" localSheetId="33">'[5]OT´s Não Liquidadas 2006'!#REF!</definedName>
    <definedName name="__________________________DAT34" localSheetId="34">'[5]OT´s Não Liquidadas 2006'!#REF!</definedName>
    <definedName name="__________________________DAT34" localSheetId="41">'[5]OT´s Não Liquidadas 2006'!#REF!</definedName>
    <definedName name="__________________________DAT34" localSheetId="47">'[5]OT´s Não Liquidadas 2006'!#REF!</definedName>
    <definedName name="__________________________DAT34">'[5]OT´s Não Liquidadas 2006'!#REF!</definedName>
    <definedName name="__________________________DAT35" localSheetId="36">'[5]OT´s Não Liquidadas 2006'!#REF!</definedName>
    <definedName name="__________________________DAT35" localSheetId="33">'[5]OT´s Não Liquidadas 2006'!#REF!</definedName>
    <definedName name="__________________________DAT35" localSheetId="34">'[5]OT´s Não Liquidadas 2006'!#REF!</definedName>
    <definedName name="__________________________DAT35" localSheetId="41">'[5]OT´s Não Liquidadas 2006'!#REF!</definedName>
    <definedName name="__________________________DAT35" localSheetId="47">'[5]OT´s Não Liquidadas 2006'!#REF!</definedName>
    <definedName name="__________________________DAT35">'[5]OT´s Não Liquidadas 2006'!#REF!</definedName>
    <definedName name="__________________________DAT36" localSheetId="36">'[5]OT´s Não Liquidadas 2006'!#REF!</definedName>
    <definedName name="__________________________DAT36" localSheetId="33">'[5]OT´s Não Liquidadas 2006'!#REF!</definedName>
    <definedName name="__________________________DAT36" localSheetId="34">'[5]OT´s Não Liquidadas 2006'!#REF!</definedName>
    <definedName name="__________________________DAT36" localSheetId="41">'[5]OT´s Não Liquidadas 2006'!#REF!</definedName>
    <definedName name="__________________________DAT36" localSheetId="47">'[5]OT´s Não Liquidadas 2006'!#REF!</definedName>
    <definedName name="__________________________DAT36">'[5]OT´s Não Liquidadas 2006'!#REF!</definedName>
    <definedName name="__________________________DAT4" localSheetId="36">'[6]Base Secção Pessoal'!#REF!</definedName>
    <definedName name="__________________________DAT4" localSheetId="33">'[6]Base Secção Pessoal'!#REF!</definedName>
    <definedName name="__________________________DAT4" localSheetId="34">'[6]Base Secção Pessoal'!#REF!</definedName>
    <definedName name="__________________________DAT4" localSheetId="41">'[6]Base Secção Pessoal'!#REF!</definedName>
    <definedName name="__________________________DAT4" localSheetId="47">'[6]Base Secção Pessoal'!#REF!</definedName>
    <definedName name="__________________________DAT4">'[6]Base Secção Pessoal'!#REF!</definedName>
    <definedName name="__________________________DAT5" localSheetId="36">'[6]Base Secção Pessoal'!#REF!</definedName>
    <definedName name="__________________________DAT5" localSheetId="33">'[6]Base Secção Pessoal'!#REF!</definedName>
    <definedName name="__________________________DAT5" localSheetId="34">'[6]Base Secção Pessoal'!#REF!</definedName>
    <definedName name="__________________________DAT5" localSheetId="41">'[6]Base Secção Pessoal'!#REF!</definedName>
    <definedName name="__________________________DAT5" localSheetId="47">'[6]Base Secção Pessoal'!#REF!</definedName>
    <definedName name="__________________________DAT5">'[6]Base Secção Pessoal'!#REF!</definedName>
    <definedName name="__________________________DAT6" localSheetId="36">'[7]base secçao pessoal'!#REF!</definedName>
    <definedName name="__________________________DAT6" localSheetId="33">'[7]base secçao pessoal'!#REF!</definedName>
    <definedName name="__________________________DAT6" localSheetId="34">'[7]base secçao pessoal'!#REF!</definedName>
    <definedName name="__________________________DAT6" localSheetId="41">'[7]base secçao pessoal'!#REF!</definedName>
    <definedName name="__________________________DAT6" localSheetId="47">'[7]base secçao pessoal'!#REF!</definedName>
    <definedName name="__________________________DAT6">'[7]base secçao pessoal'!#REF!</definedName>
    <definedName name="__________________________DAT7" localSheetId="36">'[7]base secçao pessoal'!#REF!</definedName>
    <definedName name="__________________________DAT7" localSheetId="33">'[7]base secçao pessoal'!#REF!</definedName>
    <definedName name="__________________________DAT7" localSheetId="34">'[7]base secçao pessoal'!#REF!</definedName>
    <definedName name="__________________________DAT7" localSheetId="41">'[7]base secçao pessoal'!#REF!</definedName>
    <definedName name="__________________________DAT7" localSheetId="47">'[7]base secçao pessoal'!#REF!</definedName>
    <definedName name="__________________________DAT7">'[7]base secçao pessoal'!#REF!</definedName>
    <definedName name="__________________________DAT8" localSheetId="36">'[15]base secçao pessoal'!#REF!</definedName>
    <definedName name="__________________________DAT8" localSheetId="33">'[15]base secçao pessoal'!#REF!</definedName>
    <definedName name="__________________________DAT8" localSheetId="34">'[15]base secçao pessoal'!#REF!</definedName>
    <definedName name="__________________________DAT8" localSheetId="41">'[15]base secçao pessoal'!#REF!</definedName>
    <definedName name="__________________________DAT8" localSheetId="47">'[15]base secçao pessoal'!#REF!</definedName>
    <definedName name="__________________________DAT8">'[15]base secçao pessoal'!#REF!</definedName>
    <definedName name="__________________________DAT9" localSheetId="36">'[8]Base Secção Pessoal'!#REF!</definedName>
    <definedName name="__________________________DAT9" localSheetId="33">'[8]Base Secção Pessoal'!#REF!</definedName>
    <definedName name="__________________________DAT9" localSheetId="34">'[8]Base Secção Pessoal'!#REF!</definedName>
    <definedName name="__________________________DAT9" localSheetId="41">'[8]Base Secção Pessoal'!#REF!</definedName>
    <definedName name="__________________________DAT9" localSheetId="47">'[8]Base Secção Pessoal'!#REF!</definedName>
    <definedName name="__________________________DAT9">'[8]Base Secção Pessoal'!#REF!</definedName>
    <definedName name="_________________________DAT1" localSheetId="36">[4]Zam!#REF!</definedName>
    <definedName name="_________________________DAT1" localSheetId="33">[4]Zam!#REF!</definedName>
    <definedName name="_________________________DAT1" localSheetId="34">[4]Zam!#REF!</definedName>
    <definedName name="_________________________DAT1" localSheetId="41">[4]Zam!#REF!</definedName>
    <definedName name="_________________________DAT1" localSheetId="47">[4]Zam!#REF!</definedName>
    <definedName name="_________________________DAT1">[4]Zam!#REF!</definedName>
    <definedName name="_________________________DAT10" localSheetId="36">[13]Zam!#REF!</definedName>
    <definedName name="_________________________DAT10" localSheetId="33">[13]Zam!#REF!</definedName>
    <definedName name="_________________________DAT10" localSheetId="34">[13]Zam!#REF!</definedName>
    <definedName name="_________________________DAT10" localSheetId="41">[13]Zam!#REF!</definedName>
    <definedName name="_________________________DAT10" localSheetId="47">[13]Zam!#REF!</definedName>
    <definedName name="_________________________DAT10">[13]Zam!#REF!</definedName>
    <definedName name="_________________________DAT11" localSheetId="36">[13]Zam!#REF!</definedName>
    <definedName name="_________________________DAT11" localSheetId="33">[13]Zam!#REF!</definedName>
    <definedName name="_________________________DAT11" localSheetId="34">[13]Zam!#REF!</definedName>
    <definedName name="_________________________DAT11" localSheetId="41">[13]Zam!#REF!</definedName>
    <definedName name="_________________________DAT11" localSheetId="47">[13]Zam!#REF!</definedName>
    <definedName name="_________________________DAT11">[13]Zam!#REF!</definedName>
    <definedName name="_________________________DAT12" localSheetId="36">[13]Zam!#REF!</definedName>
    <definedName name="_________________________DAT12" localSheetId="33">[13]Zam!#REF!</definedName>
    <definedName name="_________________________DAT12" localSheetId="34">[13]Zam!#REF!</definedName>
    <definedName name="_________________________DAT12" localSheetId="41">[13]Zam!#REF!</definedName>
    <definedName name="_________________________DAT12" localSheetId="47">[13]Zam!#REF!</definedName>
    <definedName name="_________________________DAT12">[13]Zam!#REF!</definedName>
    <definedName name="_________________________DAT13" localSheetId="36">[13]Zam!#REF!</definedName>
    <definedName name="_________________________DAT13" localSheetId="33">[13]Zam!#REF!</definedName>
    <definedName name="_________________________DAT13" localSheetId="34">[13]Zam!#REF!</definedName>
    <definedName name="_________________________DAT13" localSheetId="41">[13]Zam!#REF!</definedName>
    <definedName name="_________________________DAT13" localSheetId="47">[13]Zam!#REF!</definedName>
    <definedName name="_________________________DAT13">[13]Zam!#REF!</definedName>
    <definedName name="_________________________DAT14" localSheetId="36">[13]Zam!#REF!</definedName>
    <definedName name="_________________________DAT14" localSheetId="33">[13]Zam!#REF!</definedName>
    <definedName name="_________________________DAT14" localSheetId="34">[13]Zam!#REF!</definedName>
    <definedName name="_________________________DAT14" localSheetId="41">[13]Zam!#REF!</definedName>
    <definedName name="_________________________DAT14" localSheetId="47">[13]Zam!#REF!</definedName>
    <definedName name="_________________________DAT14">[13]Zam!#REF!</definedName>
    <definedName name="_________________________DAT15" localSheetId="36">[13]Zam!#REF!</definedName>
    <definedName name="_________________________DAT15" localSheetId="33">[13]Zam!#REF!</definedName>
    <definedName name="_________________________DAT15" localSheetId="34">[13]Zam!#REF!</definedName>
    <definedName name="_________________________DAT15" localSheetId="41">[13]Zam!#REF!</definedName>
    <definedName name="_________________________DAT15" localSheetId="47">[13]Zam!#REF!</definedName>
    <definedName name="_________________________DAT15">[13]Zam!#REF!</definedName>
    <definedName name="_________________________DAT16" localSheetId="36">[4]Zam!#REF!</definedName>
    <definedName name="_________________________DAT16" localSheetId="33">[4]Zam!#REF!</definedName>
    <definedName name="_________________________DAT16" localSheetId="34">[4]Zam!#REF!</definedName>
    <definedName name="_________________________DAT16" localSheetId="41">[4]Zam!#REF!</definedName>
    <definedName name="_________________________DAT16" localSheetId="47">[4]Zam!#REF!</definedName>
    <definedName name="_________________________DAT16">[4]Zam!#REF!</definedName>
    <definedName name="_________________________DAT17" localSheetId="36">[4]Zam!#REF!</definedName>
    <definedName name="_________________________DAT17" localSheetId="33">[4]Zam!#REF!</definedName>
    <definedName name="_________________________DAT17" localSheetId="34">[4]Zam!#REF!</definedName>
    <definedName name="_________________________DAT17" localSheetId="41">[4]Zam!#REF!</definedName>
    <definedName name="_________________________DAT17" localSheetId="47">[4]Zam!#REF!</definedName>
    <definedName name="_________________________DAT17">[4]Zam!#REF!</definedName>
    <definedName name="_________________________DAT18" localSheetId="36">[4]Zam!#REF!</definedName>
    <definedName name="_________________________DAT18" localSheetId="33">[4]Zam!#REF!</definedName>
    <definedName name="_________________________DAT18" localSheetId="34">[4]Zam!#REF!</definedName>
    <definedName name="_________________________DAT18" localSheetId="41">[4]Zam!#REF!</definedName>
    <definedName name="_________________________DAT18" localSheetId="47">[4]Zam!#REF!</definedName>
    <definedName name="_________________________DAT18">[4]Zam!#REF!</definedName>
    <definedName name="_________________________DAT19" localSheetId="36">[4]Zam!#REF!</definedName>
    <definedName name="_________________________DAT19" localSheetId="33">[4]Zam!#REF!</definedName>
    <definedName name="_________________________DAT19" localSheetId="34">[4]Zam!#REF!</definedName>
    <definedName name="_________________________DAT19" localSheetId="41">[4]Zam!#REF!</definedName>
    <definedName name="_________________________DAT19" localSheetId="47">[4]Zam!#REF!</definedName>
    <definedName name="_________________________DAT19">[4]Zam!#REF!</definedName>
    <definedName name="_________________________DAT2" localSheetId="36">[4]Zam!#REF!</definedName>
    <definedName name="_________________________DAT2" localSheetId="33">[4]Zam!#REF!</definedName>
    <definedName name="_________________________DAT2" localSheetId="34">[4]Zam!#REF!</definedName>
    <definedName name="_________________________DAT2" localSheetId="41">[4]Zam!#REF!</definedName>
    <definedName name="_________________________DAT2" localSheetId="47">[4]Zam!#REF!</definedName>
    <definedName name="_________________________DAT2">[4]Zam!#REF!</definedName>
    <definedName name="_________________________DAT20" localSheetId="36">[4]Zam!#REF!</definedName>
    <definedName name="_________________________DAT20" localSheetId="33">[4]Zam!#REF!</definedName>
    <definedName name="_________________________DAT20" localSheetId="34">[4]Zam!#REF!</definedName>
    <definedName name="_________________________DAT20" localSheetId="41">[4]Zam!#REF!</definedName>
    <definedName name="_________________________DAT20" localSheetId="47">[4]Zam!#REF!</definedName>
    <definedName name="_________________________DAT20">[4]Zam!#REF!</definedName>
    <definedName name="_________________________DAT21" localSheetId="36">[4]Zam!#REF!</definedName>
    <definedName name="_________________________DAT21" localSheetId="33">[4]Zam!#REF!</definedName>
    <definedName name="_________________________DAT21" localSheetId="34">[4]Zam!#REF!</definedName>
    <definedName name="_________________________DAT21" localSheetId="41">[4]Zam!#REF!</definedName>
    <definedName name="_________________________DAT21" localSheetId="47">[4]Zam!#REF!</definedName>
    <definedName name="_________________________DAT21">[4]Zam!#REF!</definedName>
    <definedName name="_________________________DAT22" localSheetId="36">[4]Zam!#REF!</definedName>
    <definedName name="_________________________DAT22" localSheetId="33">[4]Zam!#REF!</definedName>
    <definedName name="_________________________DAT22" localSheetId="34">[4]Zam!#REF!</definedName>
    <definedName name="_________________________DAT22" localSheetId="41">[4]Zam!#REF!</definedName>
    <definedName name="_________________________DAT22" localSheetId="47">[4]Zam!#REF!</definedName>
    <definedName name="_________________________DAT22">[4]Zam!#REF!</definedName>
    <definedName name="_________________________DAT23" localSheetId="36">[4]Zam!#REF!</definedName>
    <definedName name="_________________________DAT23" localSheetId="33">[4]Zam!#REF!</definedName>
    <definedName name="_________________________DAT23" localSheetId="34">[4]Zam!#REF!</definedName>
    <definedName name="_________________________DAT23" localSheetId="41">[4]Zam!#REF!</definedName>
    <definedName name="_________________________DAT23" localSheetId="47">[4]Zam!#REF!</definedName>
    <definedName name="_________________________DAT23">[4]Zam!#REF!</definedName>
    <definedName name="_________________________DAT25" localSheetId="36">[13]Zam!#REF!</definedName>
    <definedName name="_________________________DAT25" localSheetId="33">[13]Zam!#REF!</definedName>
    <definedName name="_________________________DAT25" localSheetId="34">[13]Zam!#REF!</definedName>
    <definedName name="_________________________DAT25" localSheetId="41">[13]Zam!#REF!</definedName>
    <definedName name="_________________________DAT25" localSheetId="47">[13]Zam!#REF!</definedName>
    <definedName name="_________________________DAT25">[13]Zam!#REF!</definedName>
    <definedName name="_________________________DAT26" localSheetId="36">[13]Zam!#REF!</definedName>
    <definedName name="_________________________DAT26" localSheetId="33">[13]Zam!#REF!</definedName>
    <definedName name="_________________________DAT26" localSheetId="34">[13]Zam!#REF!</definedName>
    <definedName name="_________________________DAT26" localSheetId="41">[13]Zam!#REF!</definedName>
    <definedName name="_________________________DAT26" localSheetId="47">[13]Zam!#REF!</definedName>
    <definedName name="_________________________DAT26">[13]Zam!#REF!</definedName>
    <definedName name="_________________________DAT27" localSheetId="36">[13]Zam!#REF!</definedName>
    <definedName name="_________________________DAT27" localSheetId="33">[13]Zam!#REF!</definedName>
    <definedName name="_________________________DAT27" localSheetId="34">[13]Zam!#REF!</definedName>
    <definedName name="_________________________DAT27" localSheetId="41">[13]Zam!#REF!</definedName>
    <definedName name="_________________________DAT27" localSheetId="47">[13]Zam!#REF!</definedName>
    <definedName name="_________________________DAT27">[13]Zam!#REF!</definedName>
    <definedName name="_________________________DAT29" localSheetId="36">[13]Zam!#REF!</definedName>
    <definedName name="_________________________DAT29" localSheetId="33">[13]Zam!#REF!</definedName>
    <definedName name="_________________________DAT29" localSheetId="34">[13]Zam!#REF!</definedName>
    <definedName name="_________________________DAT29" localSheetId="41">[13]Zam!#REF!</definedName>
    <definedName name="_________________________DAT29" localSheetId="47">[13]Zam!#REF!</definedName>
    <definedName name="_________________________DAT29">[13]Zam!#REF!</definedName>
    <definedName name="_________________________DAT30" localSheetId="36">[13]Zam!#REF!</definedName>
    <definedName name="_________________________DAT30" localSheetId="33">[13]Zam!#REF!</definedName>
    <definedName name="_________________________DAT30" localSheetId="34">[13]Zam!#REF!</definedName>
    <definedName name="_________________________DAT30" localSheetId="41">[13]Zam!#REF!</definedName>
    <definedName name="_________________________DAT30" localSheetId="47">[13]Zam!#REF!</definedName>
    <definedName name="_________________________DAT30">[13]Zam!#REF!</definedName>
    <definedName name="_________________________DAT31" localSheetId="36">[13]Zam!#REF!</definedName>
    <definedName name="_________________________DAT31" localSheetId="33">[13]Zam!#REF!</definedName>
    <definedName name="_________________________DAT31" localSheetId="34">[13]Zam!#REF!</definedName>
    <definedName name="_________________________DAT31" localSheetId="41">[13]Zam!#REF!</definedName>
    <definedName name="_________________________DAT31" localSheetId="47">[13]Zam!#REF!</definedName>
    <definedName name="_________________________DAT31">[13]Zam!#REF!</definedName>
    <definedName name="_________________________DAT32" localSheetId="36">'[5]OT´s Não Liquidadas 2006'!#REF!</definedName>
    <definedName name="_________________________DAT32" localSheetId="33">'[5]OT´s Não Liquidadas 2006'!#REF!</definedName>
    <definedName name="_________________________DAT32" localSheetId="34">'[5]OT´s Não Liquidadas 2006'!#REF!</definedName>
    <definedName name="_________________________DAT32" localSheetId="41">'[5]OT´s Não Liquidadas 2006'!#REF!</definedName>
    <definedName name="_________________________DAT32" localSheetId="47">'[5]OT´s Não Liquidadas 2006'!#REF!</definedName>
    <definedName name="_________________________DAT32">'[5]OT´s Não Liquidadas 2006'!#REF!</definedName>
    <definedName name="_________________________DAT33" localSheetId="36">'[5]OT´s Não Liquidadas 2006'!#REF!</definedName>
    <definedName name="_________________________DAT33" localSheetId="33">'[5]OT´s Não Liquidadas 2006'!#REF!</definedName>
    <definedName name="_________________________DAT33" localSheetId="34">'[5]OT´s Não Liquidadas 2006'!#REF!</definedName>
    <definedName name="_________________________DAT33" localSheetId="41">'[5]OT´s Não Liquidadas 2006'!#REF!</definedName>
    <definedName name="_________________________DAT33" localSheetId="47">'[5]OT´s Não Liquidadas 2006'!#REF!</definedName>
    <definedName name="_________________________DAT33">'[5]OT´s Não Liquidadas 2006'!#REF!</definedName>
    <definedName name="_________________________DAT34" localSheetId="36">'[5]OT´s Não Liquidadas 2006'!#REF!</definedName>
    <definedName name="_________________________DAT34" localSheetId="33">'[5]OT´s Não Liquidadas 2006'!#REF!</definedName>
    <definedName name="_________________________DAT34" localSheetId="34">'[5]OT´s Não Liquidadas 2006'!#REF!</definedName>
    <definedName name="_________________________DAT34" localSheetId="41">'[5]OT´s Não Liquidadas 2006'!#REF!</definedName>
    <definedName name="_________________________DAT34" localSheetId="47">'[5]OT´s Não Liquidadas 2006'!#REF!</definedName>
    <definedName name="_________________________DAT34">'[5]OT´s Não Liquidadas 2006'!#REF!</definedName>
    <definedName name="_________________________DAT35" localSheetId="36">'[5]OT´s Não Liquidadas 2006'!#REF!</definedName>
    <definedName name="_________________________DAT35" localSheetId="33">'[5]OT´s Não Liquidadas 2006'!#REF!</definedName>
    <definedName name="_________________________DAT35" localSheetId="34">'[5]OT´s Não Liquidadas 2006'!#REF!</definedName>
    <definedName name="_________________________DAT35" localSheetId="41">'[5]OT´s Não Liquidadas 2006'!#REF!</definedName>
    <definedName name="_________________________DAT35" localSheetId="47">'[5]OT´s Não Liquidadas 2006'!#REF!</definedName>
    <definedName name="_________________________DAT35">'[5]OT´s Não Liquidadas 2006'!#REF!</definedName>
    <definedName name="_________________________DAT36" localSheetId="36">'[5]OT´s Não Liquidadas 2006'!#REF!</definedName>
    <definedName name="_________________________DAT36" localSheetId="33">'[5]OT´s Não Liquidadas 2006'!#REF!</definedName>
    <definedName name="_________________________DAT36" localSheetId="34">'[5]OT´s Não Liquidadas 2006'!#REF!</definedName>
    <definedName name="_________________________DAT36" localSheetId="41">'[5]OT´s Não Liquidadas 2006'!#REF!</definedName>
    <definedName name="_________________________DAT36" localSheetId="47">'[5]OT´s Não Liquidadas 2006'!#REF!</definedName>
    <definedName name="_________________________DAT36">'[5]OT´s Não Liquidadas 2006'!#REF!</definedName>
    <definedName name="_________________________DAT4" localSheetId="36">'[6]Base Secção Pessoal'!#REF!</definedName>
    <definedName name="_________________________DAT4" localSheetId="33">'[6]Base Secção Pessoal'!#REF!</definedName>
    <definedName name="_________________________DAT4" localSheetId="34">'[6]Base Secção Pessoal'!#REF!</definedName>
    <definedName name="_________________________DAT4" localSheetId="41">'[6]Base Secção Pessoal'!#REF!</definedName>
    <definedName name="_________________________DAT4" localSheetId="47">'[6]Base Secção Pessoal'!#REF!</definedName>
    <definedName name="_________________________DAT4">'[6]Base Secção Pessoal'!#REF!</definedName>
    <definedName name="_________________________DAT5" localSheetId="36">'[6]Base Secção Pessoal'!#REF!</definedName>
    <definedName name="_________________________DAT5" localSheetId="33">'[6]Base Secção Pessoal'!#REF!</definedName>
    <definedName name="_________________________DAT5" localSheetId="34">'[6]Base Secção Pessoal'!#REF!</definedName>
    <definedName name="_________________________DAT5" localSheetId="41">'[6]Base Secção Pessoal'!#REF!</definedName>
    <definedName name="_________________________DAT5" localSheetId="47">'[6]Base Secção Pessoal'!#REF!</definedName>
    <definedName name="_________________________DAT5">'[6]Base Secção Pessoal'!#REF!</definedName>
    <definedName name="_________________________DAT6" localSheetId="36">'[7]base secçao pessoal'!#REF!</definedName>
    <definedName name="_________________________DAT6" localSheetId="33">'[7]base secçao pessoal'!#REF!</definedName>
    <definedName name="_________________________DAT6" localSheetId="34">'[7]base secçao pessoal'!#REF!</definedName>
    <definedName name="_________________________DAT6" localSheetId="41">'[7]base secçao pessoal'!#REF!</definedName>
    <definedName name="_________________________DAT6" localSheetId="47">'[7]base secçao pessoal'!#REF!</definedName>
    <definedName name="_________________________DAT6">'[7]base secçao pessoal'!#REF!</definedName>
    <definedName name="_________________________DAT7" localSheetId="36">'[7]base secçao pessoal'!#REF!</definedName>
    <definedName name="_________________________DAT7" localSheetId="33">'[7]base secçao pessoal'!#REF!</definedName>
    <definedName name="_________________________DAT7" localSheetId="34">'[7]base secçao pessoal'!#REF!</definedName>
    <definedName name="_________________________DAT7" localSheetId="41">'[7]base secçao pessoal'!#REF!</definedName>
    <definedName name="_________________________DAT7" localSheetId="47">'[7]base secçao pessoal'!#REF!</definedName>
    <definedName name="_________________________DAT7">'[7]base secçao pessoal'!#REF!</definedName>
    <definedName name="_________________________DAT8" localSheetId="36">'[15]base secçao pessoal'!#REF!</definedName>
    <definedName name="_________________________DAT8" localSheetId="33">'[15]base secçao pessoal'!#REF!</definedName>
    <definedName name="_________________________DAT8" localSheetId="34">'[15]base secçao pessoal'!#REF!</definedName>
    <definedName name="_________________________DAT8" localSheetId="41">'[15]base secçao pessoal'!#REF!</definedName>
    <definedName name="_________________________DAT8" localSheetId="47">'[15]base secçao pessoal'!#REF!</definedName>
    <definedName name="_________________________DAT8">'[15]base secçao pessoal'!#REF!</definedName>
    <definedName name="_________________________DAT9" localSheetId="36">'[8]Base Secção Pessoal'!#REF!</definedName>
    <definedName name="_________________________DAT9" localSheetId="33">'[8]Base Secção Pessoal'!#REF!</definedName>
    <definedName name="_________________________DAT9" localSheetId="34">'[8]Base Secção Pessoal'!#REF!</definedName>
    <definedName name="_________________________DAT9" localSheetId="41">'[8]Base Secção Pessoal'!#REF!</definedName>
    <definedName name="_________________________DAT9" localSheetId="47">'[8]Base Secção Pessoal'!#REF!</definedName>
    <definedName name="_________________________DAT9">'[8]Base Secção Pessoal'!#REF!</definedName>
    <definedName name="________________________DAT1" localSheetId="36">[3]Zam!#REF!</definedName>
    <definedName name="________________________DAT1" localSheetId="33">[3]Zam!#REF!</definedName>
    <definedName name="________________________DAT1" localSheetId="34">[3]Zam!#REF!</definedName>
    <definedName name="________________________DAT1" localSheetId="41">[3]Zam!#REF!</definedName>
    <definedName name="________________________DAT1" localSheetId="47">[3]Zam!#REF!</definedName>
    <definedName name="________________________DAT1">[3]Zam!#REF!</definedName>
    <definedName name="________________________DAT10" localSheetId="36">[13]Zam!#REF!</definedName>
    <definedName name="________________________DAT10" localSheetId="33">[13]Zam!#REF!</definedName>
    <definedName name="________________________DAT10" localSheetId="34">[13]Zam!#REF!</definedName>
    <definedName name="________________________DAT10" localSheetId="41">[13]Zam!#REF!</definedName>
    <definedName name="________________________DAT10" localSheetId="47">[13]Zam!#REF!</definedName>
    <definedName name="________________________DAT10">[13]Zam!#REF!</definedName>
    <definedName name="________________________DAT11" localSheetId="36">[13]Zam!#REF!</definedName>
    <definedName name="________________________DAT11" localSheetId="33">[13]Zam!#REF!</definedName>
    <definedName name="________________________DAT11" localSheetId="34">[13]Zam!#REF!</definedName>
    <definedName name="________________________DAT11" localSheetId="41">[13]Zam!#REF!</definedName>
    <definedName name="________________________DAT11" localSheetId="47">[13]Zam!#REF!</definedName>
    <definedName name="________________________DAT11">[13]Zam!#REF!</definedName>
    <definedName name="________________________DAT12" localSheetId="36">[13]Zam!#REF!</definedName>
    <definedName name="________________________DAT12" localSheetId="33">[13]Zam!#REF!</definedName>
    <definedName name="________________________DAT12" localSheetId="34">[13]Zam!#REF!</definedName>
    <definedName name="________________________DAT12" localSheetId="41">[13]Zam!#REF!</definedName>
    <definedName name="________________________DAT12" localSheetId="47">[13]Zam!#REF!</definedName>
    <definedName name="________________________DAT12">[13]Zam!#REF!</definedName>
    <definedName name="________________________DAT13" localSheetId="36">[13]Zam!#REF!</definedName>
    <definedName name="________________________DAT13" localSheetId="33">[13]Zam!#REF!</definedName>
    <definedName name="________________________DAT13" localSheetId="34">[13]Zam!#REF!</definedName>
    <definedName name="________________________DAT13" localSheetId="41">[13]Zam!#REF!</definedName>
    <definedName name="________________________DAT13" localSheetId="47">[13]Zam!#REF!</definedName>
    <definedName name="________________________DAT13">[13]Zam!#REF!</definedName>
    <definedName name="________________________DAT14" localSheetId="36">[13]Zam!#REF!</definedName>
    <definedName name="________________________DAT14" localSheetId="33">[13]Zam!#REF!</definedName>
    <definedName name="________________________DAT14" localSheetId="34">[13]Zam!#REF!</definedName>
    <definedName name="________________________DAT14" localSheetId="41">[13]Zam!#REF!</definedName>
    <definedName name="________________________DAT14" localSheetId="47">[13]Zam!#REF!</definedName>
    <definedName name="________________________DAT14">[13]Zam!#REF!</definedName>
    <definedName name="________________________DAT15" localSheetId="36">[13]Zam!#REF!</definedName>
    <definedName name="________________________DAT15" localSheetId="33">[13]Zam!#REF!</definedName>
    <definedName name="________________________DAT15" localSheetId="34">[13]Zam!#REF!</definedName>
    <definedName name="________________________DAT15" localSheetId="41">[13]Zam!#REF!</definedName>
    <definedName name="________________________DAT15" localSheetId="47">[13]Zam!#REF!</definedName>
    <definedName name="________________________DAT15">[13]Zam!#REF!</definedName>
    <definedName name="________________________DAT16" localSheetId="36">[3]Zam!#REF!</definedName>
    <definedName name="________________________DAT16" localSheetId="33">[3]Zam!#REF!</definedName>
    <definedName name="________________________DAT16" localSheetId="34">[3]Zam!#REF!</definedName>
    <definedName name="________________________DAT16" localSheetId="41">[3]Zam!#REF!</definedName>
    <definedName name="________________________DAT16" localSheetId="47">[3]Zam!#REF!</definedName>
    <definedName name="________________________DAT16">[3]Zam!#REF!</definedName>
    <definedName name="________________________DAT17" localSheetId="36">[3]Zam!#REF!</definedName>
    <definedName name="________________________DAT17" localSheetId="33">[3]Zam!#REF!</definedName>
    <definedName name="________________________DAT17" localSheetId="34">[3]Zam!#REF!</definedName>
    <definedName name="________________________DAT17" localSheetId="41">[3]Zam!#REF!</definedName>
    <definedName name="________________________DAT17" localSheetId="47">[3]Zam!#REF!</definedName>
    <definedName name="________________________DAT17">[3]Zam!#REF!</definedName>
    <definedName name="________________________DAT18" localSheetId="36">[3]Zam!#REF!</definedName>
    <definedName name="________________________DAT18" localSheetId="33">[3]Zam!#REF!</definedName>
    <definedName name="________________________DAT18" localSheetId="34">[3]Zam!#REF!</definedName>
    <definedName name="________________________DAT18" localSheetId="41">[3]Zam!#REF!</definedName>
    <definedName name="________________________DAT18" localSheetId="47">[3]Zam!#REF!</definedName>
    <definedName name="________________________DAT18">[3]Zam!#REF!</definedName>
    <definedName name="________________________DAT19" localSheetId="36">[3]Zam!#REF!</definedName>
    <definedName name="________________________DAT19" localSheetId="33">[3]Zam!#REF!</definedName>
    <definedName name="________________________DAT19" localSheetId="34">[3]Zam!#REF!</definedName>
    <definedName name="________________________DAT19" localSheetId="41">[3]Zam!#REF!</definedName>
    <definedName name="________________________DAT19" localSheetId="47">[3]Zam!#REF!</definedName>
    <definedName name="________________________DAT19">[3]Zam!#REF!</definedName>
    <definedName name="________________________DAT2" localSheetId="36">[3]Zam!#REF!</definedName>
    <definedName name="________________________DAT2" localSheetId="33">[3]Zam!#REF!</definedName>
    <definedName name="________________________DAT2" localSheetId="34">[3]Zam!#REF!</definedName>
    <definedName name="________________________DAT2" localSheetId="41">[3]Zam!#REF!</definedName>
    <definedName name="________________________DAT2" localSheetId="47">[3]Zam!#REF!</definedName>
    <definedName name="________________________DAT2">[3]Zam!#REF!</definedName>
    <definedName name="________________________DAT20" localSheetId="36">[3]Zam!#REF!</definedName>
    <definedName name="________________________DAT20" localSheetId="33">[3]Zam!#REF!</definedName>
    <definedName name="________________________DAT20" localSheetId="34">[3]Zam!#REF!</definedName>
    <definedName name="________________________DAT20" localSheetId="41">[3]Zam!#REF!</definedName>
    <definedName name="________________________DAT20" localSheetId="47">[3]Zam!#REF!</definedName>
    <definedName name="________________________DAT20">[3]Zam!#REF!</definedName>
    <definedName name="________________________DAT21" localSheetId="36">[3]Zam!#REF!</definedName>
    <definedName name="________________________DAT21" localSheetId="33">[3]Zam!#REF!</definedName>
    <definedName name="________________________DAT21" localSheetId="34">[3]Zam!#REF!</definedName>
    <definedName name="________________________DAT21" localSheetId="41">[3]Zam!#REF!</definedName>
    <definedName name="________________________DAT21" localSheetId="47">[3]Zam!#REF!</definedName>
    <definedName name="________________________DAT21">[3]Zam!#REF!</definedName>
    <definedName name="________________________DAT22" localSheetId="36">[3]Zam!#REF!</definedName>
    <definedName name="________________________DAT22" localSheetId="33">[3]Zam!#REF!</definedName>
    <definedName name="________________________DAT22" localSheetId="34">[3]Zam!#REF!</definedName>
    <definedName name="________________________DAT22" localSheetId="41">[3]Zam!#REF!</definedName>
    <definedName name="________________________DAT22" localSheetId="47">[3]Zam!#REF!</definedName>
    <definedName name="________________________DAT22">[3]Zam!#REF!</definedName>
    <definedName name="________________________DAT23" localSheetId="36">[3]Zam!#REF!</definedName>
    <definedName name="________________________DAT23" localSheetId="33">[3]Zam!#REF!</definedName>
    <definedName name="________________________DAT23" localSheetId="34">[3]Zam!#REF!</definedName>
    <definedName name="________________________DAT23" localSheetId="41">[3]Zam!#REF!</definedName>
    <definedName name="________________________DAT23" localSheetId="47">[3]Zam!#REF!</definedName>
    <definedName name="________________________DAT23">[3]Zam!#REF!</definedName>
    <definedName name="________________________DAT25" localSheetId="36">[13]Zam!#REF!</definedName>
    <definedName name="________________________DAT25" localSheetId="33">[13]Zam!#REF!</definedName>
    <definedName name="________________________DAT25" localSheetId="34">[13]Zam!#REF!</definedName>
    <definedName name="________________________DAT25" localSheetId="41">[13]Zam!#REF!</definedName>
    <definedName name="________________________DAT25" localSheetId="47">[13]Zam!#REF!</definedName>
    <definedName name="________________________DAT25">[13]Zam!#REF!</definedName>
    <definedName name="________________________DAT26" localSheetId="36">[13]Zam!#REF!</definedName>
    <definedName name="________________________DAT26" localSheetId="33">[13]Zam!#REF!</definedName>
    <definedName name="________________________DAT26" localSheetId="34">[13]Zam!#REF!</definedName>
    <definedName name="________________________DAT26" localSheetId="41">[13]Zam!#REF!</definedName>
    <definedName name="________________________DAT26" localSheetId="47">[13]Zam!#REF!</definedName>
    <definedName name="________________________DAT26">[13]Zam!#REF!</definedName>
    <definedName name="________________________DAT27" localSheetId="36">[13]Zam!#REF!</definedName>
    <definedName name="________________________DAT27" localSheetId="33">[13]Zam!#REF!</definedName>
    <definedName name="________________________DAT27" localSheetId="34">[13]Zam!#REF!</definedName>
    <definedName name="________________________DAT27" localSheetId="41">[13]Zam!#REF!</definedName>
    <definedName name="________________________DAT27" localSheetId="47">[13]Zam!#REF!</definedName>
    <definedName name="________________________DAT27">[13]Zam!#REF!</definedName>
    <definedName name="________________________DAT29" localSheetId="36">[13]Zam!#REF!</definedName>
    <definedName name="________________________DAT29" localSheetId="33">[13]Zam!#REF!</definedName>
    <definedName name="________________________DAT29" localSheetId="34">[13]Zam!#REF!</definedName>
    <definedName name="________________________DAT29" localSheetId="41">[13]Zam!#REF!</definedName>
    <definedName name="________________________DAT29" localSheetId="47">[13]Zam!#REF!</definedName>
    <definedName name="________________________DAT29">[13]Zam!#REF!</definedName>
    <definedName name="________________________DAT30" localSheetId="36">[13]Zam!#REF!</definedName>
    <definedName name="________________________DAT30" localSheetId="33">[13]Zam!#REF!</definedName>
    <definedName name="________________________DAT30" localSheetId="34">[13]Zam!#REF!</definedName>
    <definedName name="________________________DAT30" localSheetId="41">[13]Zam!#REF!</definedName>
    <definedName name="________________________DAT30" localSheetId="47">[13]Zam!#REF!</definedName>
    <definedName name="________________________DAT30">[13]Zam!#REF!</definedName>
    <definedName name="________________________DAT31" localSheetId="36">[13]Zam!#REF!</definedName>
    <definedName name="________________________DAT31" localSheetId="33">[13]Zam!#REF!</definedName>
    <definedName name="________________________DAT31" localSheetId="34">[13]Zam!#REF!</definedName>
    <definedName name="________________________DAT31" localSheetId="41">[13]Zam!#REF!</definedName>
    <definedName name="________________________DAT31" localSheetId="47">[13]Zam!#REF!</definedName>
    <definedName name="________________________DAT31">[13]Zam!#REF!</definedName>
    <definedName name="________________________DAT32" localSheetId="36">'[5]OT´s Não Liquidadas 2006'!#REF!</definedName>
    <definedName name="________________________DAT32" localSheetId="33">'[5]OT´s Não Liquidadas 2006'!#REF!</definedName>
    <definedName name="________________________DAT32" localSheetId="34">'[5]OT´s Não Liquidadas 2006'!#REF!</definedName>
    <definedName name="________________________DAT32" localSheetId="41">'[5]OT´s Não Liquidadas 2006'!#REF!</definedName>
    <definedName name="________________________DAT32" localSheetId="47">'[5]OT´s Não Liquidadas 2006'!#REF!</definedName>
    <definedName name="________________________DAT32">'[5]OT´s Não Liquidadas 2006'!#REF!</definedName>
    <definedName name="________________________DAT33" localSheetId="36">'[5]OT´s Não Liquidadas 2006'!#REF!</definedName>
    <definedName name="________________________DAT33" localSheetId="33">'[5]OT´s Não Liquidadas 2006'!#REF!</definedName>
    <definedName name="________________________DAT33" localSheetId="34">'[5]OT´s Não Liquidadas 2006'!#REF!</definedName>
    <definedName name="________________________DAT33" localSheetId="41">'[5]OT´s Não Liquidadas 2006'!#REF!</definedName>
    <definedName name="________________________DAT33" localSheetId="47">'[5]OT´s Não Liquidadas 2006'!#REF!</definedName>
    <definedName name="________________________DAT33">'[5]OT´s Não Liquidadas 2006'!#REF!</definedName>
    <definedName name="________________________DAT34" localSheetId="36">'[5]OT´s Não Liquidadas 2006'!#REF!</definedName>
    <definedName name="________________________DAT34" localSheetId="33">'[5]OT´s Não Liquidadas 2006'!#REF!</definedName>
    <definedName name="________________________DAT34" localSheetId="34">'[5]OT´s Não Liquidadas 2006'!#REF!</definedName>
    <definedName name="________________________DAT34" localSheetId="41">'[5]OT´s Não Liquidadas 2006'!#REF!</definedName>
    <definedName name="________________________DAT34" localSheetId="47">'[5]OT´s Não Liquidadas 2006'!#REF!</definedName>
    <definedName name="________________________DAT34">'[5]OT´s Não Liquidadas 2006'!#REF!</definedName>
    <definedName name="________________________DAT35" localSheetId="36">'[5]OT´s Não Liquidadas 2006'!#REF!</definedName>
    <definedName name="________________________DAT35" localSheetId="33">'[5]OT´s Não Liquidadas 2006'!#REF!</definedName>
    <definedName name="________________________DAT35" localSheetId="34">'[5]OT´s Não Liquidadas 2006'!#REF!</definedName>
    <definedName name="________________________DAT35" localSheetId="41">'[5]OT´s Não Liquidadas 2006'!#REF!</definedName>
    <definedName name="________________________DAT35" localSheetId="47">'[5]OT´s Não Liquidadas 2006'!#REF!</definedName>
    <definedName name="________________________DAT35">'[5]OT´s Não Liquidadas 2006'!#REF!</definedName>
    <definedName name="________________________DAT36" localSheetId="36">'[5]OT´s Não Liquidadas 2006'!#REF!</definedName>
    <definedName name="________________________DAT36" localSheetId="33">'[5]OT´s Não Liquidadas 2006'!#REF!</definedName>
    <definedName name="________________________DAT36" localSheetId="34">'[5]OT´s Não Liquidadas 2006'!#REF!</definedName>
    <definedName name="________________________DAT36" localSheetId="41">'[5]OT´s Não Liquidadas 2006'!#REF!</definedName>
    <definedName name="________________________DAT36" localSheetId="47">'[5]OT´s Não Liquidadas 2006'!#REF!</definedName>
    <definedName name="________________________DAT36">'[5]OT´s Não Liquidadas 2006'!#REF!</definedName>
    <definedName name="________________________DAT4" localSheetId="36">'[6]Base Secção Pessoal'!#REF!</definedName>
    <definedName name="________________________DAT4" localSheetId="33">'[6]Base Secção Pessoal'!#REF!</definedName>
    <definedName name="________________________DAT4" localSheetId="34">'[6]Base Secção Pessoal'!#REF!</definedName>
    <definedName name="________________________DAT4" localSheetId="41">'[6]Base Secção Pessoal'!#REF!</definedName>
    <definedName name="________________________DAT4" localSheetId="47">'[6]Base Secção Pessoal'!#REF!</definedName>
    <definedName name="________________________DAT4">'[6]Base Secção Pessoal'!#REF!</definedName>
    <definedName name="________________________DAT5" localSheetId="36">'[6]Base Secção Pessoal'!#REF!</definedName>
    <definedName name="________________________DAT5" localSheetId="33">'[6]Base Secção Pessoal'!#REF!</definedName>
    <definedName name="________________________DAT5" localSheetId="34">'[6]Base Secção Pessoal'!#REF!</definedName>
    <definedName name="________________________DAT5" localSheetId="41">'[6]Base Secção Pessoal'!#REF!</definedName>
    <definedName name="________________________DAT5" localSheetId="47">'[6]Base Secção Pessoal'!#REF!</definedName>
    <definedName name="________________________DAT5">'[6]Base Secção Pessoal'!#REF!</definedName>
    <definedName name="________________________DAT6" localSheetId="36">'[7]base secçao pessoal'!#REF!</definedName>
    <definedName name="________________________DAT6" localSheetId="33">'[7]base secçao pessoal'!#REF!</definedName>
    <definedName name="________________________DAT6" localSheetId="34">'[7]base secçao pessoal'!#REF!</definedName>
    <definedName name="________________________DAT6" localSheetId="41">'[7]base secçao pessoal'!#REF!</definedName>
    <definedName name="________________________DAT6" localSheetId="47">'[7]base secçao pessoal'!#REF!</definedName>
    <definedName name="________________________DAT6">'[7]base secçao pessoal'!#REF!</definedName>
    <definedName name="________________________DAT7" localSheetId="36">'[7]base secçao pessoal'!#REF!</definedName>
    <definedName name="________________________DAT7" localSheetId="33">'[7]base secçao pessoal'!#REF!</definedName>
    <definedName name="________________________DAT7" localSheetId="34">'[7]base secçao pessoal'!#REF!</definedName>
    <definedName name="________________________DAT7" localSheetId="41">'[7]base secçao pessoal'!#REF!</definedName>
    <definedName name="________________________DAT7" localSheetId="47">'[7]base secçao pessoal'!#REF!</definedName>
    <definedName name="________________________DAT7">'[7]base secçao pessoal'!#REF!</definedName>
    <definedName name="________________________DAT8" localSheetId="36">'[17]base secçao pessoal'!#REF!</definedName>
    <definedName name="________________________DAT8" localSheetId="33">'[17]base secçao pessoal'!#REF!</definedName>
    <definedName name="________________________DAT8" localSheetId="34">'[17]base secçao pessoal'!#REF!</definedName>
    <definedName name="________________________DAT8" localSheetId="41">'[17]base secçao pessoal'!#REF!</definedName>
    <definedName name="________________________DAT8" localSheetId="47">'[17]base secçao pessoal'!#REF!</definedName>
    <definedName name="________________________DAT8">'[17]base secçao pessoal'!#REF!</definedName>
    <definedName name="________________________DAT9" localSheetId="36">'[8]Base Secção Pessoal'!#REF!</definedName>
    <definedName name="________________________DAT9" localSheetId="33">'[8]Base Secção Pessoal'!#REF!</definedName>
    <definedName name="________________________DAT9" localSheetId="34">'[8]Base Secção Pessoal'!#REF!</definedName>
    <definedName name="________________________DAT9" localSheetId="41">'[8]Base Secção Pessoal'!#REF!</definedName>
    <definedName name="________________________DAT9" localSheetId="47">'[8]Base Secção Pessoal'!#REF!</definedName>
    <definedName name="________________________DAT9">'[8]Base Secção Pessoal'!#REF!</definedName>
    <definedName name="_______________________DAT1" localSheetId="36">[3]Zam!#REF!</definedName>
    <definedName name="_______________________DAT1" localSheetId="33">[3]Zam!#REF!</definedName>
    <definedName name="_______________________DAT1" localSheetId="34">[3]Zam!#REF!</definedName>
    <definedName name="_______________________DAT1" localSheetId="41">[3]Zam!#REF!</definedName>
    <definedName name="_______________________DAT1" localSheetId="47">[3]Zam!#REF!</definedName>
    <definedName name="_______________________DAT1">[3]Zam!#REF!</definedName>
    <definedName name="_______________________DAT10" localSheetId="36">[13]Zam!#REF!</definedName>
    <definedName name="_______________________DAT10" localSheetId="33">[13]Zam!#REF!</definedName>
    <definedName name="_______________________DAT10" localSheetId="34">[13]Zam!#REF!</definedName>
    <definedName name="_______________________DAT10" localSheetId="41">[13]Zam!#REF!</definedName>
    <definedName name="_______________________DAT10" localSheetId="47">[13]Zam!#REF!</definedName>
    <definedName name="_______________________DAT10">[13]Zam!#REF!</definedName>
    <definedName name="_______________________DAT11" localSheetId="36">[13]Zam!#REF!</definedName>
    <definedName name="_______________________DAT11" localSheetId="33">[13]Zam!#REF!</definedName>
    <definedName name="_______________________DAT11" localSheetId="34">[13]Zam!#REF!</definedName>
    <definedName name="_______________________DAT11" localSheetId="41">[13]Zam!#REF!</definedName>
    <definedName name="_______________________DAT11" localSheetId="47">[13]Zam!#REF!</definedName>
    <definedName name="_______________________DAT11">[13]Zam!#REF!</definedName>
    <definedName name="_______________________DAT12" localSheetId="36">[13]Zam!#REF!</definedName>
    <definedName name="_______________________DAT12" localSheetId="33">[13]Zam!#REF!</definedName>
    <definedName name="_______________________DAT12" localSheetId="34">[13]Zam!#REF!</definedName>
    <definedName name="_______________________DAT12" localSheetId="41">[13]Zam!#REF!</definedName>
    <definedName name="_______________________DAT12" localSheetId="47">[13]Zam!#REF!</definedName>
    <definedName name="_______________________DAT12">[13]Zam!#REF!</definedName>
    <definedName name="_______________________DAT13" localSheetId="36">[13]Zam!#REF!</definedName>
    <definedName name="_______________________DAT13" localSheetId="33">[13]Zam!#REF!</definedName>
    <definedName name="_______________________DAT13" localSheetId="34">[13]Zam!#REF!</definedName>
    <definedName name="_______________________DAT13" localSheetId="41">[13]Zam!#REF!</definedName>
    <definedName name="_______________________DAT13" localSheetId="47">[13]Zam!#REF!</definedName>
    <definedName name="_______________________DAT13">[13]Zam!#REF!</definedName>
    <definedName name="_______________________DAT14" localSheetId="36">[13]Zam!#REF!</definedName>
    <definedName name="_______________________DAT14" localSheetId="33">[13]Zam!#REF!</definedName>
    <definedName name="_______________________DAT14" localSheetId="34">[13]Zam!#REF!</definedName>
    <definedName name="_______________________DAT14" localSheetId="41">[13]Zam!#REF!</definedName>
    <definedName name="_______________________DAT14" localSheetId="47">[13]Zam!#REF!</definedName>
    <definedName name="_______________________DAT14">[13]Zam!#REF!</definedName>
    <definedName name="_______________________DAT15" localSheetId="36">[13]Zam!#REF!</definedName>
    <definedName name="_______________________DAT15" localSheetId="33">[13]Zam!#REF!</definedName>
    <definedName name="_______________________DAT15" localSheetId="34">[13]Zam!#REF!</definedName>
    <definedName name="_______________________DAT15" localSheetId="41">[13]Zam!#REF!</definedName>
    <definedName name="_______________________DAT15" localSheetId="47">[13]Zam!#REF!</definedName>
    <definedName name="_______________________DAT15">[13]Zam!#REF!</definedName>
    <definedName name="_______________________DAT16" localSheetId="36">[3]Zam!#REF!</definedName>
    <definedName name="_______________________DAT16" localSheetId="33">[3]Zam!#REF!</definedName>
    <definedName name="_______________________DAT16" localSheetId="34">[3]Zam!#REF!</definedName>
    <definedName name="_______________________DAT16" localSheetId="41">[3]Zam!#REF!</definedName>
    <definedName name="_______________________DAT16" localSheetId="47">[3]Zam!#REF!</definedName>
    <definedName name="_______________________DAT16">[3]Zam!#REF!</definedName>
    <definedName name="_______________________DAT17" localSheetId="36">[3]Zam!#REF!</definedName>
    <definedName name="_______________________DAT17" localSheetId="33">[3]Zam!#REF!</definedName>
    <definedName name="_______________________DAT17" localSheetId="34">[3]Zam!#REF!</definedName>
    <definedName name="_______________________DAT17" localSheetId="41">[3]Zam!#REF!</definedName>
    <definedName name="_______________________DAT17" localSheetId="47">[3]Zam!#REF!</definedName>
    <definedName name="_______________________DAT17">[3]Zam!#REF!</definedName>
    <definedName name="_______________________DAT18" localSheetId="36">[3]Zam!#REF!</definedName>
    <definedName name="_______________________DAT18" localSheetId="33">[3]Zam!#REF!</definedName>
    <definedName name="_______________________DAT18" localSheetId="34">[3]Zam!#REF!</definedName>
    <definedName name="_______________________DAT18" localSheetId="41">[3]Zam!#REF!</definedName>
    <definedName name="_______________________DAT18" localSheetId="47">[3]Zam!#REF!</definedName>
    <definedName name="_______________________DAT18">[3]Zam!#REF!</definedName>
    <definedName name="_______________________DAT19" localSheetId="36">[3]Zam!#REF!</definedName>
    <definedName name="_______________________DAT19" localSheetId="33">[3]Zam!#REF!</definedName>
    <definedName name="_______________________DAT19" localSheetId="34">[3]Zam!#REF!</definedName>
    <definedName name="_______________________DAT19" localSheetId="41">[3]Zam!#REF!</definedName>
    <definedName name="_______________________DAT19" localSheetId="47">[3]Zam!#REF!</definedName>
    <definedName name="_______________________DAT19">[3]Zam!#REF!</definedName>
    <definedName name="_______________________DAT2" localSheetId="36">[3]Zam!#REF!</definedName>
    <definedName name="_______________________DAT2" localSheetId="33">[3]Zam!#REF!</definedName>
    <definedName name="_______________________DAT2" localSheetId="34">[3]Zam!#REF!</definedName>
    <definedName name="_______________________DAT2" localSheetId="41">[3]Zam!#REF!</definedName>
    <definedName name="_______________________DAT2" localSheetId="47">[3]Zam!#REF!</definedName>
    <definedName name="_______________________DAT2">[3]Zam!#REF!</definedName>
    <definedName name="_______________________DAT20" localSheetId="36">[3]Zam!#REF!</definedName>
    <definedName name="_______________________DAT20" localSheetId="33">[3]Zam!#REF!</definedName>
    <definedName name="_______________________DAT20" localSheetId="34">[3]Zam!#REF!</definedName>
    <definedName name="_______________________DAT20" localSheetId="41">[3]Zam!#REF!</definedName>
    <definedName name="_______________________DAT20" localSheetId="47">[3]Zam!#REF!</definedName>
    <definedName name="_______________________DAT20">[3]Zam!#REF!</definedName>
    <definedName name="_______________________DAT21" localSheetId="36">[3]Zam!#REF!</definedName>
    <definedName name="_______________________DAT21" localSheetId="33">[3]Zam!#REF!</definedName>
    <definedName name="_______________________DAT21" localSheetId="34">[3]Zam!#REF!</definedName>
    <definedName name="_______________________DAT21" localSheetId="41">[3]Zam!#REF!</definedName>
    <definedName name="_______________________DAT21" localSheetId="47">[3]Zam!#REF!</definedName>
    <definedName name="_______________________DAT21">[3]Zam!#REF!</definedName>
    <definedName name="_______________________DAT22" localSheetId="36">[3]Zam!#REF!</definedName>
    <definedName name="_______________________DAT22" localSheetId="33">[3]Zam!#REF!</definedName>
    <definedName name="_______________________DAT22" localSheetId="34">[3]Zam!#REF!</definedName>
    <definedName name="_______________________DAT22" localSheetId="41">[3]Zam!#REF!</definedName>
    <definedName name="_______________________DAT22" localSheetId="47">[3]Zam!#REF!</definedName>
    <definedName name="_______________________DAT22">[3]Zam!#REF!</definedName>
    <definedName name="_______________________DAT23" localSheetId="36">[3]Zam!#REF!</definedName>
    <definedName name="_______________________DAT23" localSheetId="33">[3]Zam!#REF!</definedName>
    <definedName name="_______________________DAT23" localSheetId="34">[3]Zam!#REF!</definedName>
    <definedName name="_______________________DAT23" localSheetId="41">[3]Zam!#REF!</definedName>
    <definedName name="_______________________DAT23" localSheetId="47">[3]Zam!#REF!</definedName>
    <definedName name="_______________________DAT23">[3]Zam!#REF!</definedName>
    <definedName name="_______________________DAT25" localSheetId="36">[13]Zam!#REF!</definedName>
    <definedName name="_______________________DAT25" localSheetId="33">[13]Zam!#REF!</definedName>
    <definedName name="_______________________DAT25" localSheetId="34">[13]Zam!#REF!</definedName>
    <definedName name="_______________________DAT25" localSheetId="41">[13]Zam!#REF!</definedName>
    <definedName name="_______________________DAT25" localSheetId="47">[13]Zam!#REF!</definedName>
    <definedName name="_______________________DAT25">[13]Zam!#REF!</definedName>
    <definedName name="_______________________DAT26" localSheetId="36">[13]Zam!#REF!</definedName>
    <definedName name="_______________________DAT26" localSheetId="33">[13]Zam!#REF!</definedName>
    <definedName name="_______________________DAT26" localSheetId="34">[13]Zam!#REF!</definedName>
    <definedName name="_______________________DAT26" localSheetId="41">[13]Zam!#REF!</definedName>
    <definedName name="_______________________DAT26" localSheetId="47">[13]Zam!#REF!</definedName>
    <definedName name="_______________________DAT26">[13]Zam!#REF!</definedName>
    <definedName name="_______________________DAT27" localSheetId="36">[13]Zam!#REF!</definedName>
    <definedName name="_______________________DAT27" localSheetId="33">[13]Zam!#REF!</definedName>
    <definedName name="_______________________DAT27" localSheetId="34">[13]Zam!#REF!</definedName>
    <definedName name="_______________________DAT27" localSheetId="41">[13]Zam!#REF!</definedName>
    <definedName name="_______________________DAT27" localSheetId="47">[13]Zam!#REF!</definedName>
    <definedName name="_______________________DAT27">[13]Zam!#REF!</definedName>
    <definedName name="_______________________DAT29" localSheetId="36">[13]Zam!#REF!</definedName>
    <definedName name="_______________________DAT29" localSheetId="33">[13]Zam!#REF!</definedName>
    <definedName name="_______________________DAT29" localSheetId="34">[13]Zam!#REF!</definedName>
    <definedName name="_______________________DAT29" localSheetId="41">[13]Zam!#REF!</definedName>
    <definedName name="_______________________DAT29" localSheetId="47">[13]Zam!#REF!</definedName>
    <definedName name="_______________________DAT29">[13]Zam!#REF!</definedName>
    <definedName name="_______________________DAT30" localSheetId="36">[13]Zam!#REF!</definedName>
    <definedName name="_______________________DAT30" localSheetId="33">[13]Zam!#REF!</definedName>
    <definedName name="_______________________DAT30" localSheetId="34">[13]Zam!#REF!</definedName>
    <definedName name="_______________________DAT30" localSheetId="41">[13]Zam!#REF!</definedName>
    <definedName name="_______________________DAT30" localSheetId="47">[13]Zam!#REF!</definedName>
    <definedName name="_______________________DAT30">[13]Zam!#REF!</definedName>
    <definedName name="_______________________DAT31" localSheetId="36">[13]Zam!#REF!</definedName>
    <definedName name="_______________________DAT31" localSheetId="33">[13]Zam!#REF!</definedName>
    <definedName name="_______________________DAT31" localSheetId="34">[13]Zam!#REF!</definedName>
    <definedName name="_______________________DAT31" localSheetId="41">[13]Zam!#REF!</definedName>
    <definedName name="_______________________DAT31" localSheetId="47">[13]Zam!#REF!</definedName>
    <definedName name="_______________________DAT31">[13]Zam!#REF!</definedName>
    <definedName name="_______________________DAT32" localSheetId="36">'[5]OT´s Não Liquidadas 2006'!#REF!</definedName>
    <definedName name="_______________________DAT32" localSheetId="33">'[5]OT´s Não Liquidadas 2006'!#REF!</definedName>
    <definedName name="_______________________DAT32" localSheetId="34">'[5]OT´s Não Liquidadas 2006'!#REF!</definedName>
    <definedName name="_______________________DAT32" localSheetId="41">'[5]OT´s Não Liquidadas 2006'!#REF!</definedName>
    <definedName name="_______________________DAT32" localSheetId="47">'[5]OT´s Não Liquidadas 2006'!#REF!</definedName>
    <definedName name="_______________________DAT32">'[5]OT´s Não Liquidadas 2006'!#REF!</definedName>
    <definedName name="_______________________DAT33" localSheetId="36">'[5]OT´s Não Liquidadas 2006'!#REF!</definedName>
    <definedName name="_______________________DAT33" localSheetId="33">'[5]OT´s Não Liquidadas 2006'!#REF!</definedName>
    <definedName name="_______________________DAT33" localSheetId="34">'[5]OT´s Não Liquidadas 2006'!#REF!</definedName>
    <definedName name="_______________________DAT33" localSheetId="41">'[5]OT´s Não Liquidadas 2006'!#REF!</definedName>
    <definedName name="_______________________DAT33" localSheetId="47">'[5]OT´s Não Liquidadas 2006'!#REF!</definedName>
    <definedName name="_______________________DAT33">'[5]OT´s Não Liquidadas 2006'!#REF!</definedName>
    <definedName name="_______________________DAT34" localSheetId="36">'[5]OT´s Não Liquidadas 2006'!#REF!</definedName>
    <definedName name="_______________________DAT34" localSheetId="33">'[5]OT´s Não Liquidadas 2006'!#REF!</definedName>
    <definedName name="_______________________DAT34" localSheetId="34">'[5]OT´s Não Liquidadas 2006'!#REF!</definedName>
    <definedName name="_______________________DAT34" localSheetId="41">'[5]OT´s Não Liquidadas 2006'!#REF!</definedName>
    <definedName name="_______________________DAT34" localSheetId="47">'[5]OT´s Não Liquidadas 2006'!#REF!</definedName>
    <definedName name="_______________________DAT34">'[5]OT´s Não Liquidadas 2006'!#REF!</definedName>
    <definedName name="_______________________DAT35" localSheetId="36">'[5]OT´s Não Liquidadas 2006'!#REF!</definedName>
    <definedName name="_______________________DAT35" localSheetId="33">'[5]OT´s Não Liquidadas 2006'!#REF!</definedName>
    <definedName name="_______________________DAT35" localSheetId="34">'[5]OT´s Não Liquidadas 2006'!#REF!</definedName>
    <definedName name="_______________________DAT35" localSheetId="41">'[5]OT´s Não Liquidadas 2006'!#REF!</definedName>
    <definedName name="_______________________DAT35" localSheetId="47">'[5]OT´s Não Liquidadas 2006'!#REF!</definedName>
    <definedName name="_______________________DAT35">'[5]OT´s Não Liquidadas 2006'!#REF!</definedName>
    <definedName name="_______________________DAT36" localSheetId="36">'[5]OT´s Não Liquidadas 2006'!#REF!</definedName>
    <definedName name="_______________________DAT36" localSheetId="33">'[5]OT´s Não Liquidadas 2006'!#REF!</definedName>
    <definedName name="_______________________DAT36" localSheetId="34">'[5]OT´s Não Liquidadas 2006'!#REF!</definedName>
    <definedName name="_______________________DAT36" localSheetId="41">'[5]OT´s Não Liquidadas 2006'!#REF!</definedName>
    <definedName name="_______________________DAT36" localSheetId="47">'[5]OT´s Não Liquidadas 2006'!#REF!</definedName>
    <definedName name="_______________________DAT36">'[5]OT´s Não Liquidadas 2006'!#REF!</definedName>
    <definedName name="_______________________DAT4" localSheetId="36">'[6]Base Secção Pessoal'!#REF!</definedName>
    <definedName name="_______________________DAT4" localSheetId="33">'[6]Base Secção Pessoal'!#REF!</definedName>
    <definedName name="_______________________DAT4" localSheetId="34">'[6]Base Secção Pessoal'!#REF!</definedName>
    <definedName name="_______________________DAT4" localSheetId="41">'[6]Base Secção Pessoal'!#REF!</definedName>
    <definedName name="_______________________DAT4" localSheetId="47">'[6]Base Secção Pessoal'!#REF!</definedName>
    <definedName name="_______________________DAT4">'[6]Base Secção Pessoal'!#REF!</definedName>
    <definedName name="_______________________DAT5" localSheetId="36">'[6]Base Secção Pessoal'!#REF!</definedName>
    <definedName name="_______________________DAT5" localSheetId="33">'[6]Base Secção Pessoal'!#REF!</definedName>
    <definedName name="_______________________DAT5" localSheetId="34">'[6]Base Secção Pessoal'!#REF!</definedName>
    <definedName name="_______________________DAT5" localSheetId="41">'[6]Base Secção Pessoal'!#REF!</definedName>
    <definedName name="_______________________DAT5" localSheetId="47">'[6]Base Secção Pessoal'!#REF!</definedName>
    <definedName name="_______________________DAT5">'[6]Base Secção Pessoal'!#REF!</definedName>
    <definedName name="_______________________DAT6" localSheetId="36">'[7]base secçao pessoal'!#REF!</definedName>
    <definedName name="_______________________DAT6" localSheetId="33">'[7]base secçao pessoal'!#REF!</definedName>
    <definedName name="_______________________DAT6" localSheetId="34">'[7]base secçao pessoal'!#REF!</definedName>
    <definedName name="_______________________DAT6" localSheetId="41">'[7]base secçao pessoal'!#REF!</definedName>
    <definedName name="_______________________DAT6" localSheetId="47">'[7]base secçao pessoal'!#REF!</definedName>
    <definedName name="_______________________DAT6">'[7]base secçao pessoal'!#REF!</definedName>
    <definedName name="_______________________DAT7" localSheetId="36">'[7]base secçao pessoal'!#REF!</definedName>
    <definedName name="_______________________DAT7" localSheetId="33">'[7]base secçao pessoal'!#REF!</definedName>
    <definedName name="_______________________DAT7" localSheetId="34">'[7]base secçao pessoal'!#REF!</definedName>
    <definedName name="_______________________DAT7" localSheetId="41">'[7]base secçao pessoal'!#REF!</definedName>
    <definedName name="_______________________DAT7" localSheetId="47">'[7]base secçao pessoal'!#REF!</definedName>
    <definedName name="_______________________DAT7">'[7]base secçao pessoal'!#REF!</definedName>
    <definedName name="_______________________DAT8" localSheetId="36">'[17]base secçao pessoal'!#REF!</definedName>
    <definedName name="_______________________DAT8" localSheetId="33">'[17]base secçao pessoal'!#REF!</definedName>
    <definedName name="_______________________DAT8" localSheetId="34">'[17]base secçao pessoal'!#REF!</definedName>
    <definedName name="_______________________DAT8" localSheetId="41">'[17]base secçao pessoal'!#REF!</definedName>
    <definedName name="_______________________DAT8" localSheetId="47">'[17]base secçao pessoal'!#REF!</definedName>
    <definedName name="_______________________DAT8">'[17]base secçao pessoal'!#REF!</definedName>
    <definedName name="_______________________DAT9" localSheetId="36">'[8]Base Secção Pessoal'!#REF!</definedName>
    <definedName name="_______________________DAT9" localSheetId="33">'[8]Base Secção Pessoal'!#REF!</definedName>
    <definedName name="_______________________DAT9" localSheetId="34">'[8]Base Secção Pessoal'!#REF!</definedName>
    <definedName name="_______________________DAT9" localSheetId="41">'[8]Base Secção Pessoal'!#REF!</definedName>
    <definedName name="_______________________DAT9" localSheetId="47">'[8]Base Secção Pessoal'!#REF!</definedName>
    <definedName name="_______________________DAT9">'[8]Base Secção Pessoal'!#REF!</definedName>
    <definedName name="______________________DAT1" localSheetId="36">[3]Zam!#REF!</definedName>
    <definedName name="______________________DAT1" localSheetId="33">[3]Zam!#REF!</definedName>
    <definedName name="______________________DAT1" localSheetId="34">[3]Zam!#REF!</definedName>
    <definedName name="______________________DAT1" localSheetId="41">[3]Zam!#REF!</definedName>
    <definedName name="______________________DAT1" localSheetId="47">[3]Zam!#REF!</definedName>
    <definedName name="______________________DAT1">[3]Zam!#REF!</definedName>
    <definedName name="______________________DAT10" localSheetId="36">[13]Zam!#REF!</definedName>
    <definedName name="______________________DAT10" localSheetId="33">[13]Zam!#REF!</definedName>
    <definedName name="______________________DAT10" localSheetId="34">[13]Zam!#REF!</definedName>
    <definedName name="______________________DAT10" localSheetId="41">[13]Zam!#REF!</definedName>
    <definedName name="______________________DAT10" localSheetId="47">[13]Zam!#REF!</definedName>
    <definedName name="______________________DAT10">[13]Zam!#REF!</definedName>
    <definedName name="______________________DAT11" localSheetId="36">[13]Zam!#REF!</definedName>
    <definedName name="______________________DAT11" localSheetId="33">[13]Zam!#REF!</definedName>
    <definedName name="______________________DAT11" localSheetId="34">[13]Zam!#REF!</definedName>
    <definedName name="______________________DAT11" localSheetId="41">[13]Zam!#REF!</definedName>
    <definedName name="______________________DAT11" localSheetId="47">[13]Zam!#REF!</definedName>
    <definedName name="______________________DAT11">[13]Zam!#REF!</definedName>
    <definedName name="______________________DAT12" localSheetId="36">[13]Zam!#REF!</definedName>
    <definedName name="______________________DAT12" localSheetId="33">[13]Zam!#REF!</definedName>
    <definedName name="______________________DAT12" localSheetId="34">[13]Zam!#REF!</definedName>
    <definedName name="______________________DAT12" localSheetId="41">[13]Zam!#REF!</definedName>
    <definedName name="______________________DAT12" localSheetId="47">[13]Zam!#REF!</definedName>
    <definedName name="______________________DAT12">[13]Zam!#REF!</definedName>
    <definedName name="______________________DAT13" localSheetId="36">[13]Zam!#REF!</definedName>
    <definedName name="______________________DAT13" localSheetId="33">[13]Zam!#REF!</definedName>
    <definedName name="______________________DAT13" localSheetId="34">[13]Zam!#REF!</definedName>
    <definedName name="______________________DAT13" localSheetId="41">[13]Zam!#REF!</definedName>
    <definedName name="______________________DAT13" localSheetId="47">[13]Zam!#REF!</definedName>
    <definedName name="______________________DAT13">[13]Zam!#REF!</definedName>
    <definedName name="______________________DAT14" localSheetId="36">[13]Zam!#REF!</definedName>
    <definedName name="______________________DAT14" localSheetId="33">[13]Zam!#REF!</definedName>
    <definedName name="______________________DAT14" localSheetId="34">[13]Zam!#REF!</definedName>
    <definedName name="______________________DAT14" localSheetId="41">[13]Zam!#REF!</definedName>
    <definedName name="______________________DAT14" localSheetId="47">[13]Zam!#REF!</definedName>
    <definedName name="______________________DAT14">[13]Zam!#REF!</definedName>
    <definedName name="______________________DAT15" localSheetId="36">[13]Zam!#REF!</definedName>
    <definedName name="______________________DAT15" localSheetId="33">[13]Zam!#REF!</definedName>
    <definedName name="______________________DAT15" localSheetId="34">[13]Zam!#REF!</definedName>
    <definedName name="______________________DAT15" localSheetId="41">[13]Zam!#REF!</definedName>
    <definedName name="______________________DAT15" localSheetId="47">[13]Zam!#REF!</definedName>
    <definedName name="______________________DAT15">[13]Zam!#REF!</definedName>
    <definedName name="______________________DAT16" localSheetId="36">[3]Zam!#REF!</definedName>
    <definedName name="______________________DAT16" localSheetId="33">[3]Zam!#REF!</definedName>
    <definedName name="______________________DAT16" localSheetId="34">[3]Zam!#REF!</definedName>
    <definedName name="______________________DAT16" localSheetId="41">[3]Zam!#REF!</definedName>
    <definedName name="______________________DAT16" localSheetId="47">[3]Zam!#REF!</definedName>
    <definedName name="______________________DAT16">[3]Zam!#REF!</definedName>
    <definedName name="______________________DAT17" localSheetId="36">[3]Zam!#REF!</definedName>
    <definedName name="______________________DAT17" localSheetId="33">[3]Zam!#REF!</definedName>
    <definedName name="______________________DAT17" localSheetId="34">[3]Zam!#REF!</definedName>
    <definedName name="______________________DAT17" localSheetId="41">[3]Zam!#REF!</definedName>
    <definedName name="______________________DAT17" localSheetId="47">[3]Zam!#REF!</definedName>
    <definedName name="______________________DAT17">[3]Zam!#REF!</definedName>
    <definedName name="______________________DAT18" localSheetId="36">[3]Zam!#REF!</definedName>
    <definedName name="______________________DAT18" localSheetId="33">[3]Zam!#REF!</definedName>
    <definedName name="______________________DAT18" localSheetId="34">[3]Zam!#REF!</definedName>
    <definedName name="______________________DAT18" localSheetId="41">[3]Zam!#REF!</definedName>
    <definedName name="______________________DAT18" localSheetId="47">[3]Zam!#REF!</definedName>
    <definedName name="______________________DAT18">[3]Zam!#REF!</definedName>
    <definedName name="______________________DAT19" localSheetId="36">[3]Zam!#REF!</definedName>
    <definedName name="______________________DAT19" localSheetId="33">[3]Zam!#REF!</definedName>
    <definedName name="______________________DAT19" localSheetId="34">[3]Zam!#REF!</definedName>
    <definedName name="______________________DAT19" localSheetId="41">[3]Zam!#REF!</definedName>
    <definedName name="______________________DAT19" localSheetId="47">[3]Zam!#REF!</definedName>
    <definedName name="______________________DAT19">[3]Zam!#REF!</definedName>
    <definedName name="______________________DAT2" localSheetId="36">[3]Zam!#REF!</definedName>
    <definedName name="______________________DAT2" localSheetId="33">[3]Zam!#REF!</definedName>
    <definedName name="______________________DAT2" localSheetId="34">[3]Zam!#REF!</definedName>
    <definedName name="______________________DAT2" localSheetId="41">[3]Zam!#REF!</definedName>
    <definedName name="______________________DAT2" localSheetId="47">[3]Zam!#REF!</definedName>
    <definedName name="______________________DAT2">[3]Zam!#REF!</definedName>
    <definedName name="______________________DAT20" localSheetId="36">[3]Zam!#REF!</definedName>
    <definedName name="______________________DAT20" localSheetId="33">[3]Zam!#REF!</definedName>
    <definedName name="______________________DAT20" localSheetId="34">[3]Zam!#REF!</definedName>
    <definedName name="______________________DAT20" localSheetId="41">[3]Zam!#REF!</definedName>
    <definedName name="______________________DAT20" localSheetId="47">[3]Zam!#REF!</definedName>
    <definedName name="______________________DAT20">[3]Zam!#REF!</definedName>
    <definedName name="______________________DAT21" localSheetId="36">[3]Zam!#REF!</definedName>
    <definedName name="______________________DAT21" localSheetId="33">[3]Zam!#REF!</definedName>
    <definedName name="______________________DAT21" localSheetId="34">[3]Zam!#REF!</definedName>
    <definedName name="______________________DAT21" localSheetId="41">[3]Zam!#REF!</definedName>
    <definedName name="______________________DAT21" localSheetId="47">[3]Zam!#REF!</definedName>
    <definedName name="______________________DAT21">[3]Zam!#REF!</definedName>
    <definedName name="______________________DAT22" localSheetId="36">[3]Zam!#REF!</definedName>
    <definedName name="______________________DAT22" localSheetId="33">[3]Zam!#REF!</definedName>
    <definedName name="______________________DAT22" localSheetId="34">[3]Zam!#REF!</definedName>
    <definedName name="______________________DAT22" localSheetId="41">[3]Zam!#REF!</definedName>
    <definedName name="______________________DAT22" localSheetId="47">[3]Zam!#REF!</definedName>
    <definedName name="______________________DAT22">[3]Zam!#REF!</definedName>
    <definedName name="______________________DAT23" localSheetId="36">[3]Zam!#REF!</definedName>
    <definedName name="______________________DAT23" localSheetId="33">[3]Zam!#REF!</definedName>
    <definedName name="______________________DAT23" localSheetId="34">[3]Zam!#REF!</definedName>
    <definedName name="______________________DAT23" localSheetId="41">[3]Zam!#REF!</definedName>
    <definedName name="______________________DAT23" localSheetId="47">[3]Zam!#REF!</definedName>
    <definedName name="______________________DAT23">[3]Zam!#REF!</definedName>
    <definedName name="______________________DAT25" localSheetId="36">[13]Zam!#REF!</definedName>
    <definedName name="______________________DAT25" localSheetId="33">[13]Zam!#REF!</definedName>
    <definedName name="______________________DAT25" localSheetId="34">[13]Zam!#REF!</definedName>
    <definedName name="______________________DAT25" localSheetId="41">[13]Zam!#REF!</definedName>
    <definedName name="______________________DAT25" localSheetId="47">[13]Zam!#REF!</definedName>
    <definedName name="______________________DAT25">[13]Zam!#REF!</definedName>
    <definedName name="______________________DAT26" localSheetId="36">[13]Zam!#REF!</definedName>
    <definedName name="______________________DAT26" localSheetId="33">[13]Zam!#REF!</definedName>
    <definedName name="______________________DAT26" localSheetId="34">[13]Zam!#REF!</definedName>
    <definedName name="______________________DAT26" localSheetId="41">[13]Zam!#REF!</definedName>
    <definedName name="______________________DAT26" localSheetId="47">[13]Zam!#REF!</definedName>
    <definedName name="______________________DAT26">[13]Zam!#REF!</definedName>
    <definedName name="______________________DAT27" localSheetId="36">[13]Zam!#REF!</definedName>
    <definedName name="______________________DAT27" localSheetId="33">[13]Zam!#REF!</definedName>
    <definedName name="______________________DAT27" localSheetId="34">[13]Zam!#REF!</definedName>
    <definedName name="______________________DAT27" localSheetId="41">[13]Zam!#REF!</definedName>
    <definedName name="______________________DAT27" localSheetId="47">[13]Zam!#REF!</definedName>
    <definedName name="______________________DAT27">[13]Zam!#REF!</definedName>
    <definedName name="______________________DAT29" localSheetId="36">[13]Zam!#REF!</definedName>
    <definedName name="______________________DAT29" localSheetId="33">[13]Zam!#REF!</definedName>
    <definedName name="______________________DAT29" localSheetId="34">[13]Zam!#REF!</definedName>
    <definedName name="______________________DAT29" localSheetId="41">[13]Zam!#REF!</definedName>
    <definedName name="______________________DAT29" localSheetId="47">[13]Zam!#REF!</definedName>
    <definedName name="______________________DAT29">[13]Zam!#REF!</definedName>
    <definedName name="______________________DAT30" localSheetId="36">[13]Zam!#REF!</definedName>
    <definedName name="______________________DAT30" localSheetId="33">[13]Zam!#REF!</definedName>
    <definedName name="______________________DAT30" localSheetId="34">[13]Zam!#REF!</definedName>
    <definedName name="______________________DAT30" localSheetId="41">[13]Zam!#REF!</definedName>
    <definedName name="______________________DAT30" localSheetId="47">[13]Zam!#REF!</definedName>
    <definedName name="______________________DAT30">[13]Zam!#REF!</definedName>
    <definedName name="______________________DAT31" localSheetId="36">[13]Zam!#REF!</definedName>
    <definedName name="______________________DAT31" localSheetId="33">[13]Zam!#REF!</definedName>
    <definedName name="______________________DAT31" localSheetId="34">[13]Zam!#REF!</definedName>
    <definedName name="______________________DAT31" localSheetId="41">[13]Zam!#REF!</definedName>
    <definedName name="______________________DAT31" localSheetId="47">[13]Zam!#REF!</definedName>
    <definedName name="______________________DAT31">[13]Zam!#REF!</definedName>
    <definedName name="______________________DAT32" localSheetId="36">'[18]OT´s Não Liquidadas 2006'!#REF!</definedName>
    <definedName name="______________________DAT32" localSheetId="45">'[19]OT´s Não Liquidadas 2006'!#REF!</definedName>
    <definedName name="______________________DAT32" localSheetId="33">'[18]OT´s Não Liquidadas 2006'!#REF!</definedName>
    <definedName name="______________________DAT32" localSheetId="34">'[18]OT´s Não Liquidadas 2006'!#REF!</definedName>
    <definedName name="______________________DAT32" localSheetId="41">'[19]OT´s Não Liquidadas 2006'!#REF!</definedName>
    <definedName name="______________________DAT32" localSheetId="47">'[19]OT´s Não Liquidadas 2006'!#REF!</definedName>
    <definedName name="______________________DAT32">'[18]OT´s Não Liquidadas 2006'!#REF!</definedName>
    <definedName name="______________________DAT33" localSheetId="36">'[18]OT´s Não Liquidadas 2006'!#REF!</definedName>
    <definedName name="______________________DAT33" localSheetId="45">'[19]OT´s Não Liquidadas 2006'!#REF!</definedName>
    <definedName name="______________________DAT33" localSheetId="33">'[18]OT´s Não Liquidadas 2006'!#REF!</definedName>
    <definedName name="______________________DAT33" localSheetId="34">'[18]OT´s Não Liquidadas 2006'!#REF!</definedName>
    <definedName name="______________________DAT33" localSheetId="41">'[19]OT´s Não Liquidadas 2006'!#REF!</definedName>
    <definedName name="______________________DAT33" localSheetId="47">'[19]OT´s Não Liquidadas 2006'!#REF!</definedName>
    <definedName name="______________________DAT33">'[18]OT´s Não Liquidadas 2006'!#REF!</definedName>
    <definedName name="______________________DAT34" localSheetId="36">'[18]OT´s Não Liquidadas 2006'!#REF!</definedName>
    <definedName name="______________________DAT34" localSheetId="45">'[19]OT´s Não Liquidadas 2006'!#REF!</definedName>
    <definedName name="______________________DAT34" localSheetId="33">'[18]OT´s Não Liquidadas 2006'!#REF!</definedName>
    <definedName name="______________________DAT34" localSheetId="34">'[18]OT´s Não Liquidadas 2006'!#REF!</definedName>
    <definedName name="______________________DAT34" localSheetId="41">'[19]OT´s Não Liquidadas 2006'!#REF!</definedName>
    <definedName name="______________________DAT34" localSheetId="47">'[19]OT´s Não Liquidadas 2006'!#REF!</definedName>
    <definedName name="______________________DAT34">'[18]OT´s Não Liquidadas 2006'!#REF!</definedName>
    <definedName name="______________________DAT35" localSheetId="36">'[18]OT´s Não Liquidadas 2006'!#REF!</definedName>
    <definedName name="______________________DAT35" localSheetId="45">'[19]OT´s Não Liquidadas 2006'!#REF!</definedName>
    <definedName name="______________________DAT35" localSheetId="33">'[18]OT´s Não Liquidadas 2006'!#REF!</definedName>
    <definedName name="______________________DAT35" localSheetId="34">'[18]OT´s Não Liquidadas 2006'!#REF!</definedName>
    <definedName name="______________________DAT35" localSheetId="41">'[19]OT´s Não Liquidadas 2006'!#REF!</definedName>
    <definedName name="______________________DAT35" localSheetId="47">'[19]OT´s Não Liquidadas 2006'!#REF!</definedName>
    <definedName name="______________________DAT35">'[18]OT´s Não Liquidadas 2006'!#REF!</definedName>
    <definedName name="______________________DAT36" localSheetId="36">'[18]OT´s Não Liquidadas 2006'!#REF!</definedName>
    <definedName name="______________________DAT36" localSheetId="45">'[19]OT´s Não Liquidadas 2006'!#REF!</definedName>
    <definedName name="______________________DAT36" localSheetId="33">'[18]OT´s Não Liquidadas 2006'!#REF!</definedName>
    <definedName name="______________________DAT36" localSheetId="34">'[18]OT´s Não Liquidadas 2006'!#REF!</definedName>
    <definedName name="______________________DAT36" localSheetId="41">'[19]OT´s Não Liquidadas 2006'!#REF!</definedName>
    <definedName name="______________________DAT36" localSheetId="47">'[19]OT´s Não Liquidadas 2006'!#REF!</definedName>
    <definedName name="______________________DAT36">'[18]OT´s Não Liquidadas 2006'!#REF!</definedName>
    <definedName name="______________________DAT4" localSheetId="36">'[6]Base Secção Pessoal'!#REF!</definedName>
    <definedName name="______________________DAT4" localSheetId="33">'[6]Base Secção Pessoal'!#REF!</definedName>
    <definedName name="______________________DAT4" localSheetId="34">'[6]Base Secção Pessoal'!#REF!</definedName>
    <definedName name="______________________DAT4" localSheetId="41">'[6]Base Secção Pessoal'!#REF!</definedName>
    <definedName name="______________________DAT4" localSheetId="47">'[6]Base Secção Pessoal'!#REF!</definedName>
    <definedName name="______________________DAT4">'[6]Base Secção Pessoal'!#REF!</definedName>
    <definedName name="______________________DAT5" localSheetId="36">'[6]Base Secção Pessoal'!#REF!</definedName>
    <definedName name="______________________DAT5" localSheetId="33">'[6]Base Secção Pessoal'!#REF!</definedName>
    <definedName name="______________________DAT5" localSheetId="34">'[6]Base Secção Pessoal'!#REF!</definedName>
    <definedName name="______________________DAT5" localSheetId="41">'[6]Base Secção Pessoal'!#REF!</definedName>
    <definedName name="______________________DAT5" localSheetId="47">'[6]Base Secção Pessoal'!#REF!</definedName>
    <definedName name="______________________DAT5">'[6]Base Secção Pessoal'!#REF!</definedName>
    <definedName name="______________________DAT6" localSheetId="36">'[11]Activos 31-12-2006'!#REF!</definedName>
    <definedName name="______________________DAT6" localSheetId="33">'[11]Activos 31-12-2006'!#REF!</definedName>
    <definedName name="______________________DAT6" localSheetId="34">'[11]Activos 31-12-2006'!#REF!</definedName>
    <definedName name="______________________DAT6" localSheetId="41">'[11]Activos 31-12-2006'!#REF!</definedName>
    <definedName name="______________________DAT6" localSheetId="47">'[11]Activos 31-12-2006'!#REF!</definedName>
    <definedName name="______________________DAT6">'[11]Activos 31-12-2006'!#REF!</definedName>
    <definedName name="______________________DAT7" localSheetId="36">'[11]Activos 31-12-2006'!#REF!</definedName>
    <definedName name="______________________DAT7" localSheetId="33">'[11]Activos 31-12-2006'!#REF!</definedName>
    <definedName name="______________________DAT7" localSheetId="34">'[11]Activos 31-12-2006'!#REF!</definedName>
    <definedName name="______________________DAT7" localSheetId="41">'[11]Activos 31-12-2006'!#REF!</definedName>
    <definedName name="______________________DAT7" localSheetId="47">'[11]Activos 31-12-2006'!#REF!</definedName>
    <definedName name="______________________DAT7">'[11]Activos 31-12-2006'!#REF!</definedName>
    <definedName name="______________________DAT8" localSheetId="36">'[20]base secçao pessoal'!#REF!</definedName>
    <definedName name="______________________DAT8" localSheetId="33">'[20]base secçao pessoal'!#REF!</definedName>
    <definedName name="______________________DAT8" localSheetId="34">'[20]base secçao pessoal'!#REF!</definedName>
    <definedName name="______________________DAT8" localSheetId="41">'[20]base secçao pessoal'!#REF!</definedName>
    <definedName name="______________________DAT8" localSheetId="47">'[20]base secçao pessoal'!#REF!</definedName>
    <definedName name="______________________DAT8">'[20]base secçao pessoal'!#REF!</definedName>
    <definedName name="______________________DAT9" localSheetId="36">'[8]Base Secção Pessoal'!#REF!</definedName>
    <definedName name="______________________DAT9" localSheetId="33">'[8]Base Secção Pessoal'!#REF!</definedName>
    <definedName name="______________________DAT9" localSheetId="34">'[8]Base Secção Pessoal'!#REF!</definedName>
    <definedName name="______________________DAT9" localSheetId="41">'[8]Base Secção Pessoal'!#REF!</definedName>
    <definedName name="______________________DAT9" localSheetId="47">'[8]Base Secção Pessoal'!#REF!</definedName>
    <definedName name="______________________DAT9">'[8]Base Secção Pessoal'!#REF!</definedName>
    <definedName name="_____________________DAT1" localSheetId="36">[4]Zam!#REF!</definedName>
    <definedName name="_____________________DAT1" localSheetId="33">[4]Zam!#REF!</definedName>
    <definedName name="_____________________DAT1" localSheetId="34">[4]Zam!#REF!</definedName>
    <definedName name="_____________________DAT1" localSheetId="41">[4]Zam!#REF!</definedName>
    <definedName name="_____________________DAT1" localSheetId="47">[4]Zam!#REF!</definedName>
    <definedName name="_____________________DAT1">[4]Zam!#REF!</definedName>
    <definedName name="_____________________DAT10" localSheetId="36">[13]Zam!#REF!</definedName>
    <definedName name="_____________________DAT10" localSheetId="33">[13]Zam!#REF!</definedName>
    <definedName name="_____________________DAT10" localSheetId="34">[13]Zam!#REF!</definedName>
    <definedName name="_____________________DAT10" localSheetId="41">[13]Zam!#REF!</definedName>
    <definedName name="_____________________DAT10" localSheetId="47">[13]Zam!#REF!</definedName>
    <definedName name="_____________________DAT10">[13]Zam!#REF!</definedName>
    <definedName name="_____________________DAT11" localSheetId="36">[13]Zam!#REF!</definedName>
    <definedName name="_____________________DAT11" localSheetId="33">[13]Zam!#REF!</definedName>
    <definedName name="_____________________DAT11" localSheetId="34">[13]Zam!#REF!</definedName>
    <definedName name="_____________________DAT11" localSheetId="41">[13]Zam!#REF!</definedName>
    <definedName name="_____________________DAT11" localSheetId="47">[13]Zam!#REF!</definedName>
    <definedName name="_____________________DAT11">[13]Zam!#REF!</definedName>
    <definedName name="_____________________DAT12" localSheetId="36">[13]Zam!#REF!</definedName>
    <definedName name="_____________________DAT12" localSheetId="33">[13]Zam!#REF!</definedName>
    <definedName name="_____________________DAT12" localSheetId="34">[13]Zam!#REF!</definedName>
    <definedName name="_____________________DAT12" localSheetId="41">[13]Zam!#REF!</definedName>
    <definedName name="_____________________DAT12" localSheetId="47">[13]Zam!#REF!</definedName>
    <definedName name="_____________________DAT12">[13]Zam!#REF!</definedName>
    <definedName name="_____________________DAT13" localSheetId="36">[13]Zam!#REF!</definedName>
    <definedName name="_____________________DAT13" localSheetId="33">[13]Zam!#REF!</definedName>
    <definedName name="_____________________DAT13" localSheetId="34">[13]Zam!#REF!</definedName>
    <definedName name="_____________________DAT13" localSheetId="41">[13]Zam!#REF!</definedName>
    <definedName name="_____________________DAT13" localSheetId="47">[13]Zam!#REF!</definedName>
    <definedName name="_____________________DAT13">[13]Zam!#REF!</definedName>
    <definedName name="_____________________DAT14" localSheetId="36">[13]Zam!#REF!</definedName>
    <definedName name="_____________________DAT14" localSheetId="33">[13]Zam!#REF!</definedName>
    <definedName name="_____________________DAT14" localSheetId="34">[13]Zam!#REF!</definedName>
    <definedName name="_____________________DAT14" localSheetId="41">[13]Zam!#REF!</definedName>
    <definedName name="_____________________DAT14" localSheetId="47">[13]Zam!#REF!</definedName>
    <definedName name="_____________________DAT14">[13]Zam!#REF!</definedName>
    <definedName name="_____________________DAT15" localSheetId="36">[13]Zam!#REF!</definedName>
    <definedName name="_____________________DAT15" localSheetId="33">[13]Zam!#REF!</definedName>
    <definedName name="_____________________DAT15" localSheetId="34">[13]Zam!#REF!</definedName>
    <definedName name="_____________________DAT15" localSheetId="41">[13]Zam!#REF!</definedName>
    <definedName name="_____________________DAT15" localSheetId="47">[13]Zam!#REF!</definedName>
    <definedName name="_____________________DAT15">[13]Zam!#REF!</definedName>
    <definedName name="_____________________DAT16" localSheetId="36">[4]Zam!#REF!</definedName>
    <definedName name="_____________________DAT16" localSheetId="33">[4]Zam!#REF!</definedName>
    <definedName name="_____________________DAT16" localSheetId="34">[4]Zam!#REF!</definedName>
    <definedName name="_____________________DAT16" localSheetId="41">[4]Zam!#REF!</definedName>
    <definedName name="_____________________DAT16" localSheetId="47">[4]Zam!#REF!</definedName>
    <definedName name="_____________________DAT16">[4]Zam!#REF!</definedName>
    <definedName name="_____________________DAT17" localSheetId="36">[4]Zam!#REF!</definedName>
    <definedName name="_____________________DAT17" localSheetId="33">[4]Zam!#REF!</definedName>
    <definedName name="_____________________DAT17" localSheetId="34">[4]Zam!#REF!</definedName>
    <definedName name="_____________________DAT17" localSheetId="41">[4]Zam!#REF!</definedName>
    <definedName name="_____________________DAT17" localSheetId="47">[4]Zam!#REF!</definedName>
    <definedName name="_____________________DAT17">[4]Zam!#REF!</definedName>
    <definedName name="_____________________DAT18" localSheetId="36">[4]Zam!#REF!</definedName>
    <definedName name="_____________________DAT18" localSheetId="33">[4]Zam!#REF!</definedName>
    <definedName name="_____________________DAT18" localSheetId="34">[4]Zam!#REF!</definedName>
    <definedName name="_____________________DAT18" localSheetId="41">[4]Zam!#REF!</definedName>
    <definedName name="_____________________DAT18" localSheetId="47">[4]Zam!#REF!</definedName>
    <definedName name="_____________________DAT18">[4]Zam!#REF!</definedName>
    <definedName name="_____________________DAT19" localSheetId="36">[4]Zam!#REF!</definedName>
    <definedName name="_____________________DAT19" localSheetId="33">[4]Zam!#REF!</definedName>
    <definedName name="_____________________DAT19" localSheetId="34">[4]Zam!#REF!</definedName>
    <definedName name="_____________________DAT19" localSheetId="41">[4]Zam!#REF!</definedName>
    <definedName name="_____________________DAT19" localSheetId="47">[4]Zam!#REF!</definedName>
    <definedName name="_____________________DAT19">[4]Zam!#REF!</definedName>
    <definedName name="_____________________DAT2" localSheetId="36">[4]Zam!#REF!</definedName>
    <definedName name="_____________________DAT2" localSheetId="33">[4]Zam!#REF!</definedName>
    <definedName name="_____________________DAT2" localSheetId="34">[4]Zam!#REF!</definedName>
    <definedName name="_____________________DAT2" localSheetId="41">[4]Zam!#REF!</definedName>
    <definedName name="_____________________DAT2" localSheetId="47">[4]Zam!#REF!</definedName>
    <definedName name="_____________________DAT2">[4]Zam!#REF!</definedName>
    <definedName name="_____________________DAT20" localSheetId="36">[4]Zam!#REF!</definedName>
    <definedName name="_____________________DAT20" localSheetId="33">[4]Zam!#REF!</definedName>
    <definedName name="_____________________DAT20" localSheetId="34">[4]Zam!#REF!</definedName>
    <definedName name="_____________________DAT20" localSheetId="41">[4]Zam!#REF!</definedName>
    <definedName name="_____________________DAT20" localSheetId="47">[4]Zam!#REF!</definedName>
    <definedName name="_____________________DAT20">[4]Zam!#REF!</definedName>
    <definedName name="_____________________DAT21" localSheetId="36">[4]Zam!#REF!</definedName>
    <definedName name="_____________________DAT21" localSheetId="33">[4]Zam!#REF!</definedName>
    <definedName name="_____________________DAT21" localSheetId="34">[4]Zam!#REF!</definedName>
    <definedName name="_____________________DAT21" localSheetId="41">[4]Zam!#REF!</definedName>
    <definedName name="_____________________DAT21" localSheetId="47">[4]Zam!#REF!</definedName>
    <definedName name="_____________________DAT21">[4]Zam!#REF!</definedName>
    <definedName name="_____________________DAT22" localSheetId="36">[4]Zam!#REF!</definedName>
    <definedName name="_____________________DAT22" localSheetId="33">[4]Zam!#REF!</definedName>
    <definedName name="_____________________DAT22" localSheetId="34">[4]Zam!#REF!</definedName>
    <definedName name="_____________________DAT22" localSheetId="41">[4]Zam!#REF!</definedName>
    <definedName name="_____________________DAT22" localSheetId="47">[4]Zam!#REF!</definedName>
    <definedName name="_____________________DAT22">[4]Zam!#REF!</definedName>
    <definedName name="_____________________DAT23" localSheetId="36">[4]Zam!#REF!</definedName>
    <definedName name="_____________________DAT23" localSheetId="33">[4]Zam!#REF!</definedName>
    <definedName name="_____________________DAT23" localSheetId="34">[4]Zam!#REF!</definedName>
    <definedName name="_____________________DAT23" localSheetId="41">[4]Zam!#REF!</definedName>
    <definedName name="_____________________DAT23" localSheetId="47">[4]Zam!#REF!</definedName>
    <definedName name="_____________________DAT23">[4]Zam!#REF!</definedName>
    <definedName name="_____________________DAT25" localSheetId="36">[13]Zam!#REF!</definedName>
    <definedName name="_____________________DAT25" localSheetId="33">[13]Zam!#REF!</definedName>
    <definedName name="_____________________DAT25" localSheetId="34">[13]Zam!#REF!</definedName>
    <definedName name="_____________________DAT25" localSheetId="41">[13]Zam!#REF!</definedName>
    <definedName name="_____________________DAT25" localSheetId="47">[13]Zam!#REF!</definedName>
    <definedName name="_____________________DAT25">[13]Zam!#REF!</definedName>
    <definedName name="_____________________DAT26" localSheetId="36">[13]Zam!#REF!</definedName>
    <definedName name="_____________________DAT26" localSheetId="33">[13]Zam!#REF!</definedName>
    <definedName name="_____________________DAT26" localSheetId="34">[13]Zam!#REF!</definedName>
    <definedName name="_____________________DAT26" localSheetId="41">[13]Zam!#REF!</definedName>
    <definedName name="_____________________DAT26" localSheetId="47">[13]Zam!#REF!</definedName>
    <definedName name="_____________________DAT26">[13]Zam!#REF!</definedName>
    <definedName name="_____________________DAT27" localSheetId="36">[13]Zam!#REF!</definedName>
    <definedName name="_____________________DAT27" localSheetId="33">[13]Zam!#REF!</definedName>
    <definedName name="_____________________DAT27" localSheetId="34">[13]Zam!#REF!</definedName>
    <definedName name="_____________________DAT27" localSheetId="41">[13]Zam!#REF!</definedName>
    <definedName name="_____________________DAT27" localSheetId="47">[13]Zam!#REF!</definedName>
    <definedName name="_____________________DAT27">[13]Zam!#REF!</definedName>
    <definedName name="_____________________DAT29" localSheetId="36">[13]Zam!#REF!</definedName>
    <definedName name="_____________________DAT29" localSheetId="33">[13]Zam!#REF!</definedName>
    <definedName name="_____________________DAT29" localSheetId="34">[13]Zam!#REF!</definedName>
    <definedName name="_____________________DAT29" localSheetId="41">[13]Zam!#REF!</definedName>
    <definedName name="_____________________DAT29" localSheetId="47">[13]Zam!#REF!</definedName>
    <definedName name="_____________________DAT29">[13]Zam!#REF!</definedName>
    <definedName name="_____________________DAT30" localSheetId="36">[13]Zam!#REF!</definedName>
    <definedName name="_____________________DAT30" localSheetId="33">[13]Zam!#REF!</definedName>
    <definedName name="_____________________DAT30" localSheetId="34">[13]Zam!#REF!</definedName>
    <definedName name="_____________________DAT30" localSheetId="41">[13]Zam!#REF!</definedName>
    <definedName name="_____________________DAT30" localSheetId="47">[13]Zam!#REF!</definedName>
    <definedName name="_____________________DAT30">[13]Zam!#REF!</definedName>
    <definedName name="_____________________DAT31" localSheetId="36">[13]Zam!#REF!</definedName>
    <definedName name="_____________________DAT31" localSheetId="33">[13]Zam!#REF!</definedName>
    <definedName name="_____________________DAT31" localSheetId="34">[13]Zam!#REF!</definedName>
    <definedName name="_____________________DAT31" localSheetId="41">[13]Zam!#REF!</definedName>
    <definedName name="_____________________DAT31" localSheetId="47">[13]Zam!#REF!</definedName>
    <definedName name="_____________________DAT31">[13]Zam!#REF!</definedName>
    <definedName name="_____________________DAT32" localSheetId="36">'[5]OT´s Não Liquidadas 2006'!#REF!</definedName>
    <definedName name="_____________________DAT32" localSheetId="33">'[5]OT´s Não Liquidadas 2006'!#REF!</definedName>
    <definedName name="_____________________DAT32" localSheetId="34">'[5]OT´s Não Liquidadas 2006'!#REF!</definedName>
    <definedName name="_____________________DAT32" localSheetId="41">'[5]OT´s Não Liquidadas 2006'!#REF!</definedName>
    <definedName name="_____________________DAT32" localSheetId="47">'[5]OT´s Não Liquidadas 2006'!#REF!</definedName>
    <definedName name="_____________________DAT32">'[5]OT´s Não Liquidadas 2006'!#REF!</definedName>
    <definedName name="_____________________DAT33" localSheetId="36">'[5]OT´s Não Liquidadas 2006'!#REF!</definedName>
    <definedName name="_____________________DAT33" localSheetId="33">'[5]OT´s Não Liquidadas 2006'!#REF!</definedName>
    <definedName name="_____________________DAT33" localSheetId="34">'[5]OT´s Não Liquidadas 2006'!#REF!</definedName>
    <definedName name="_____________________DAT33" localSheetId="41">'[5]OT´s Não Liquidadas 2006'!#REF!</definedName>
    <definedName name="_____________________DAT33" localSheetId="47">'[5]OT´s Não Liquidadas 2006'!#REF!</definedName>
    <definedName name="_____________________DAT33">'[5]OT´s Não Liquidadas 2006'!#REF!</definedName>
    <definedName name="_____________________DAT34" localSheetId="36">'[5]OT´s Não Liquidadas 2006'!#REF!</definedName>
    <definedName name="_____________________DAT34" localSheetId="33">'[5]OT´s Não Liquidadas 2006'!#REF!</definedName>
    <definedName name="_____________________DAT34" localSheetId="34">'[5]OT´s Não Liquidadas 2006'!#REF!</definedName>
    <definedName name="_____________________DAT34" localSheetId="41">'[5]OT´s Não Liquidadas 2006'!#REF!</definedName>
    <definedName name="_____________________DAT34" localSheetId="47">'[5]OT´s Não Liquidadas 2006'!#REF!</definedName>
    <definedName name="_____________________DAT34">'[5]OT´s Não Liquidadas 2006'!#REF!</definedName>
    <definedName name="_____________________DAT35" localSheetId="36">'[5]OT´s Não Liquidadas 2006'!#REF!</definedName>
    <definedName name="_____________________DAT35" localSheetId="33">'[5]OT´s Não Liquidadas 2006'!#REF!</definedName>
    <definedName name="_____________________DAT35" localSheetId="34">'[5]OT´s Não Liquidadas 2006'!#REF!</definedName>
    <definedName name="_____________________DAT35" localSheetId="41">'[5]OT´s Não Liquidadas 2006'!#REF!</definedName>
    <definedName name="_____________________DAT35" localSheetId="47">'[5]OT´s Não Liquidadas 2006'!#REF!</definedName>
    <definedName name="_____________________DAT35">'[5]OT´s Não Liquidadas 2006'!#REF!</definedName>
    <definedName name="_____________________DAT36" localSheetId="36">'[5]OT´s Não Liquidadas 2006'!#REF!</definedName>
    <definedName name="_____________________DAT36" localSheetId="33">'[5]OT´s Não Liquidadas 2006'!#REF!</definedName>
    <definedName name="_____________________DAT36" localSheetId="34">'[5]OT´s Não Liquidadas 2006'!#REF!</definedName>
    <definedName name="_____________________DAT36" localSheetId="41">'[5]OT´s Não Liquidadas 2006'!#REF!</definedName>
    <definedName name="_____________________DAT36" localSheetId="47">'[5]OT´s Não Liquidadas 2006'!#REF!</definedName>
    <definedName name="_____________________DAT36">'[5]OT´s Não Liquidadas 2006'!#REF!</definedName>
    <definedName name="_____________________DAT4" localSheetId="36">'[6]Base Secção Pessoal'!#REF!</definedName>
    <definedName name="_____________________DAT4" localSheetId="33">'[6]Base Secção Pessoal'!#REF!</definedName>
    <definedName name="_____________________DAT4" localSheetId="34">'[6]Base Secção Pessoal'!#REF!</definedName>
    <definedName name="_____________________DAT4" localSheetId="41">'[6]Base Secção Pessoal'!#REF!</definedName>
    <definedName name="_____________________DAT4" localSheetId="47">'[6]Base Secção Pessoal'!#REF!</definedName>
    <definedName name="_____________________DAT4">'[6]Base Secção Pessoal'!#REF!</definedName>
    <definedName name="_____________________DAT5" localSheetId="36">'[6]Base Secção Pessoal'!#REF!</definedName>
    <definedName name="_____________________DAT5" localSheetId="33">'[6]Base Secção Pessoal'!#REF!</definedName>
    <definedName name="_____________________DAT5" localSheetId="34">'[6]Base Secção Pessoal'!#REF!</definedName>
    <definedName name="_____________________DAT5" localSheetId="41">'[6]Base Secção Pessoal'!#REF!</definedName>
    <definedName name="_____________________DAT5" localSheetId="47">'[6]Base Secção Pessoal'!#REF!</definedName>
    <definedName name="_____________________DAT5">'[6]Base Secção Pessoal'!#REF!</definedName>
    <definedName name="_____________________DAT6" localSheetId="36">'[7]base secçao pessoal'!#REF!</definedName>
    <definedName name="_____________________DAT6" localSheetId="33">'[7]base secçao pessoal'!#REF!</definedName>
    <definedName name="_____________________DAT6" localSheetId="34">'[7]base secçao pessoal'!#REF!</definedName>
    <definedName name="_____________________DAT6" localSheetId="41">'[7]base secçao pessoal'!#REF!</definedName>
    <definedName name="_____________________DAT6" localSheetId="47">'[7]base secçao pessoal'!#REF!</definedName>
    <definedName name="_____________________DAT6">'[7]base secçao pessoal'!#REF!</definedName>
    <definedName name="_____________________DAT7" localSheetId="36">'[7]base secçao pessoal'!#REF!</definedName>
    <definedName name="_____________________DAT7" localSheetId="33">'[7]base secçao pessoal'!#REF!</definedName>
    <definedName name="_____________________DAT7" localSheetId="34">'[7]base secçao pessoal'!#REF!</definedName>
    <definedName name="_____________________DAT7" localSheetId="41">'[7]base secçao pessoal'!#REF!</definedName>
    <definedName name="_____________________DAT7" localSheetId="47">'[7]base secçao pessoal'!#REF!</definedName>
    <definedName name="_____________________DAT7">'[7]base secçao pessoal'!#REF!</definedName>
    <definedName name="_____________________DAT8" localSheetId="36">'[20]base secçao pessoal'!#REF!</definedName>
    <definedName name="_____________________DAT8" localSheetId="33">'[20]base secçao pessoal'!#REF!</definedName>
    <definedName name="_____________________DAT8" localSheetId="34">'[20]base secçao pessoal'!#REF!</definedName>
    <definedName name="_____________________DAT8" localSheetId="41">'[20]base secçao pessoal'!#REF!</definedName>
    <definedName name="_____________________DAT8" localSheetId="47">'[20]base secçao pessoal'!#REF!</definedName>
    <definedName name="_____________________DAT8">'[20]base secçao pessoal'!#REF!</definedName>
    <definedName name="_____________________DAT9" localSheetId="36">'[8]Base Secção Pessoal'!#REF!</definedName>
    <definedName name="_____________________DAT9" localSheetId="33">'[8]Base Secção Pessoal'!#REF!</definedName>
    <definedName name="_____________________DAT9" localSheetId="34">'[8]Base Secção Pessoal'!#REF!</definedName>
    <definedName name="_____________________DAT9" localSheetId="41">'[8]Base Secção Pessoal'!#REF!</definedName>
    <definedName name="_____________________DAT9" localSheetId="47">'[8]Base Secção Pessoal'!#REF!</definedName>
    <definedName name="_____________________DAT9">'[8]Base Secção Pessoal'!#REF!</definedName>
    <definedName name="____________________DAT1" localSheetId="36">[21]Zam!#REF!</definedName>
    <definedName name="____________________DAT1" localSheetId="33">[21]Zam!#REF!</definedName>
    <definedName name="____________________DAT1" localSheetId="34">[21]Zam!#REF!</definedName>
    <definedName name="____________________DAT1" localSheetId="41">[21]Zam!#REF!</definedName>
    <definedName name="____________________DAT1" localSheetId="47">[21]Zam!#REF!</definedName>
    <definedName name="____________________DAT1">[21]Zam!#REF!</definedName>
    <definedName name="____________________DAT10" localSheetId="36">[13]Zam!#REF!</definedName>
    <definedName name="____________________DAT10" localSheetId="33">[13]Zam!#REF!</definedName>
    <definedName name="____________________DAT10" localSheetId="34">[13]Zam!#REF!</definedName>
    <definedName name="____________________DAT10" localSheetId="41">[13]Zam!#REF!</definedName>
    <definedName name="____________________DAT10" localSheetId="47">[13]Zam!#REF!</definedName>
    <definedName name="____________________DAT10">[13]Zam!#REF!</definedName>
    <definedName name="____________________DAT11" localSheetId="36">[13]Zam!#REF!</definedName>
    <definedName name="____________________DAT11" localSheetId="33">[13]Zam!#REF!</definedName>
    <definedName name="____________________DAT11" localSheetId="34">[13]Zam!#REF!</definedName>
    <definedName name="____________________DAT11" localSheetId="41">[13]Zam!#REF!</definedName>
    <definedName name="____________________DAT11" localSheetId="47">[13]Zam!#REF!</definedName>
    <definedName name="____________________DAT11">[13]Zam!#REF!</definedName>
    <definedName name="____________________DAT12" localSheetId="36">[13]Zam!#REF!</definedName>
    <definedName name="____________________DAT12" localSheetId="33">[13]Zam!#REF!</definedName>
    <definedName name="____________________DAT12" localSheetId="34">[13]Zam!#REF!</definedName>
    <definedName name="____________________DAT12" localSheetId="41">[13]Zam!#REF!</definedName>
    <definedName name="____________________DAT12" localSheetId="47">[13]Zam!#REF!</definedName>
    <definedName name="____________________DAT12">[13]Zam!#REF!</definedName>
    <definedName name="____________________DAT13" localSheetId="36">[13]Zam!#REF!</definedName>
    <definedName name="____________________DAT13" localSheetId="33">[13]Zam!#REF!</definedName>
    <definedName name="____________________DAT13" localSheetId="34">[13]Zam!#REF!</definedName>
    <definedName name="____________________DAT13" localSheetId="41">[13]Zam!#REF!</definedName>
    <definedName name="____________________DAT13" localSheetId="47">[13]Zam!#REF!</definedName>
    <definedName name="____________________DAT13">[13]Zam!#REF!</definedName>
    <definedName name="____________________DAT14" localSheetId="36">[13]Zam!#REF!</definedName>
    <definedName name="____________________DAT14" localSheetId="33">[13]Zam!#REF!</definedName>
    <definedName name="____________________DAT14" localSheetId="34">[13]Zam!#REF!</definedName>
    <definedName name="____________________DAT14" localSheetId="41">[13]Zam!#REF!</definedName>
    <definedName name="____________________DAT14" localSheetId="47">[13]Zam!#REF!</definedName>
    <definedName name="____________________DAT14">[13]Zam!#REF!</definedName>
    <definedName name="____________________DAT15" localSheetId="36">[13]Zam!#REF!</definedName>
    <definedName name="____________________DAT15" localSheetId="33">[13]Zam!#REF!</definedName>
    <definedName name="____________________DAT15" localSheetId="34">[13]Zam!#REF!</definedName>
    <definedName name="____________________DAT15" localSheetId="41">[13]Zam!#REF!</definedName>
    <definedName name="____________________DAT15" localSheetId="47">[13]Zam!#REF!</definedName>
    <definedName name="____________________DAT15">[13]Zam!#REF!</definedName>
    <definedName name="____________________DAT16" localSheetId="36">[21]Zam!#REF!</definedName>
    <definedName name="____________________DAT16" localSheetId="33">[21]Zam!#REF!</definedName>
    <definedName name="____________________DAT16" localSheetId="34">[21]Zam!#REF!</definedName>
    <definedName name="____________________DAT16" localSheetId="41">[21]Zam!#REF!</definedName>
    <definedName name="____________________DAT16" localSheetId="47">[21]Zam!#REF!</definedName>
    <definedName name="____________________DAT16">[21]Zam!#REF!</definedName>
    <definedName name="____________________DAT17" localSheetId="36">[21]Zam!#REF!</definedName>
    <definedName name="____________________DAT17" localSheetId="33">[21]Zam!#REF!</definedName>
    <definedName name="____________________DAT17" localSheetId="34">[21]Zam!#REF!</definedName>
    <definedName name="____________________DAT17" localSheetId="41">[21]Zam!#REF!</definedName>
    <definedName name="____________________DAT17" localSheetId="47">[21]Zam!#REF!</definedName>
    <definedName name="____________________DAT17">[21]Zam!#REF!</definedName>
    <definedName name="____________________DAT18" localSheetId="36">[21]Zam!#REF!</definedName>
    <definedName name="____________________DAT18" localSheetId="33">[21]Zam!#REF!</definedName>
    <definedName name="____________________DAT18" localSheetId="34">[21]Zam!#REF!</definedName>
    <definedName name="____________________DAT18" localSheetId="41">[21]Zam!#REF!</definedName>
    <definedName name="____________________DAT18" localSheetId="47">[21]Zam!#REF!</definedName>
    <definedName name="____________________DAT18">[21]Zam!#REF!</definedName>
    <definedName name="____________________DAT19" localSheetId="36">[21]Zam!#REF!</definedName>
    <definedName name="____________________DAT19" localSheetId="33">[21]Zam!#REF!</definedName>
    <definedName name="____________________DAT19" localSheetId="34">[21]Zam!#REF!</definedName>
    <definedName name="____________________DAT19" localSheetId="41">[21]Zam!#REF!</definedName>
    <definedName name="____________________DAT19" localSheetId="47">[21]Zam!#REF!</definedName>
    <definedName name="____________________DAT19">[21]Zam!#REF!</definedName>
    <definedName name="____________________DAT2" localSheetId="36">[21]Zam!#REF!</definedName>
    <definedName name="____________________DAT2" localSheetId="33">[21]Zam!#REF!</definedName>
    <definedName name="____________________DAT2" localSheetId="34">[21]Zam!#REF!</definedName>
    <definedName name="____________________DAT2" localSheetId="41">[21]Zam!#REF!</definedName>
    <definedName name="____________________DAT2" localSheetId="47">[21]Zam!#REF!</definedName>
    <definedName name="____________________DAT2">[21]Zam!#REF!</definedName>
    <definedName name="____________________DAT20" localSheetId="36">[21]Zam!#REF!</definedName>
    <definedName name="____________________DAT20" localSheetId="33">[21]Zam!#REF!</definedName>
    <definedName name="____________________DAT20" localSheetId="34">[21]Zam!#REF!</definedName>
    <definedName name="____________________DAT20" localSheetId="41">[21]Zam!#REF!</definedName>
    <definedName name="____________________DAT20" localSheetId="47">[21]Zam!#REF!</definedName>
    <definedName name="____________________DAT20">[21]Zam!#REF!</definedName>
    <definedName name="____________________DAT21" localSheetId="36">[21]Zam!#REF!</definedName>
    <definedName name="____________________DAT21" localSheetId="33">[21]Zam!#REF!</definedName>
    <definedName name="____________________DAT21" localSheetId="34">[21]Zam!#REF!</definedName>
    <definedName name="____________________DAT21" localSheetId="41">[21]Zam!#REF!</definedName>
    <definedName name="____________________DAT21" localSheetId="47">[21]Zam!#REF!</definedName>
    <definedName name="____________________DAT21">[21]Zam!#REF!</definedName>
    <definedName name="____________________DAT22" localSheetId="36">[21]Zam!#REF!</definedName>
    <definedName name="____________________DAT22" localSheetId="33">[21]Zam!#REF!</definedName>
    <definedName name="____________________DAT22" localSheetId="34">[21]Zam!#REF!</definedName>
    <definedName name="____________________DAT22" localSheetId="41">[21]Zam!#REF!</definedName>
    <definedName name="____________________DAT22" localSheetId="47">[21]Zam!#REF!</definedName>
    <definedName name="____________________DAT22">[21]Zam!#REF!</definedName>
    <definedName name="____________________DAT23" localSheetId="36">[21]Zam!#REF!</definedName>
    <definedName name="____________________DAT23" localSheetId="33">[21]Zam!#REF!</definedName>
    <definedName name="____________________DAT23" localSheetId="34">[21]Zam!#REF!</definedName>
    <definedName name="____________________DAT23" localSheetId="41">[21]Zam!#REF!</definedName>
    <definedName name="____________________DAT23" localSheetId="47">[21]Zam!#REF!</definedName>
    <definedName name="____________________DAT23">[21]Zam!#REF!</definedName>
    <definedName name="____________________DAT25" localSheetId="36">[13]Zam!#REF!</definedName>
    <definedName name="____________________DAT25" localSheetId="33">[13]Zam!#REF!</definedName>
    <definedName name="____________________DAT25" localSheetId="34">[13]Zam!#REF!</definedName>
    <definedName name="____________________DAT25" localSheetId="41">[13]Zam!#REF!</definedName>
    <definedName name="____________________DAT25" localSheetId="47">[13]Zam!#REF!</definedName>
    <definedName name="____________________DAT25">[13]Zam!#REF!</definedName>
    <definedName name="____________________DAT26" localSheetId="36">[13]Zam!#REF!</definedName>
    <definedName name="____________________DAT26" localSheetId="33">[13]Zam!#REF!</definedName>
    <definedName name="____________________DAT26" localSheetId="34">[13]Zam!#REF!</definedName>
    <definedName name="____________________DAT26" localSheetId="41">[13]Zam!#REF!</definedName>
    <definedName name="____________________DAT26" localSheetId="47">[13]Zam!#REF!</definedName>
    <definedName name="____________________DAT26">[13]Zam!#REF!</definedName>
    <definedName name="____________________DAT27" localSheetId="36">[13]Zam!#REF!</definedName>
    <definedName name="____________________DAT27" localSheetId="33">[13]Zam!#REF!</definedName>
    <definedName name="____________________DAT27" localSheetId="34">[13]Zam!#REF!</definedName>
    <definedName name="____________________DAT27" localSheetId="41">[13]Zam!#REF!</definedName>
    <definedName name="____________________DAT27" localSheetId="47">[13]Zam!#REF!</definedName>
    <definedName name="____________________DAT27">[13]Zam!#REF!</definedName>
    <definedName name="____________________DAT29" localSheetId="36">[13]Zam!#REF!</definedName>
    <definedName name="____________________DAT29" localSheetId="33">[13]Zam!#REF!</definedName>
    <definedName name="____________________DAT29" localSheetId="34">[13]Zam!#REF!</definedName>
    <definedName name="____________________DAT29" localSheetId="41">[13]Zam!#REF!</definedName>
    <definedName name="____________________DAT29" localSheetId="47">[13]Zam!#REF!</definedName>
    <definedName name="____________________DAT29">[13]Zam!#REF!</definedName>
    <definedName name="____________________DAT30" localSheetId="36">[13]Zam!#REF!</definedName>
    <definedName name="____________________DAT30" localSheetId="33">[13]Zam!#REF!</definedName>
    <definedName name="____________________DAT30" localSheetId="34">[13]Zam!#REF!</definedName>
    <definedName name="____________________DAT30" localSheetId="41">[13]Zam!#REF!</definedName>
    <definedName name="____________________DAT30" localSheetId="47">[13]Zam!#REF!</definedName>
    <definedName name="____________________DAT30">[13]Zam!#REF!</definedName>
    <definedName name="____________________DAT31" localSheetId="36">[13]Zam!#REF!</definedName>
    <definedName name="____________________DAT31" localSheetId="33">[13]Zam!#REF!</definedName>
    <definedName name="____________________DAT31" localSheetId="34">[13]Zam!#REF!</definedName>
    <definedName name="____________________DAT31" localSheetId="41">[13]Zam!#REF!</definedName>
    <definedName name="____________________DAT31" localSheetId="47">[13]Zam!#REF!</definedName>
    <definedName name="____________________DAT31">[13]Zam!#REF!</definedName>
    <definedName name="____________________DAT32" localSheetId="36">'[5]OT´s Não Liquidadas 2006'!#REF!</definedName>
    <definedName name="____________________DAT32" localSheetId="33">'[5]OT´s Não Liquidadas 2006'!#REF!</definedName>
    <definedName name="____________________DAT32" localSheetId="34">'[5]OT´s Não Liquidadas 2006'!#REF!</definedName>
    <definedName name="____________________DAT32" localSheetId="41">'[5]OT´s Não Liquidadas 2006'!#REF!</definedName>
    <definedName name="____________________DAT32" localSheetId="47">'[5]OT´s Não Liquidadas 2006'!#REF!</definedName>
    <definedName name="____________________DAT32">'[5]OT´s Não Liquidadas 2006'!#REF!</definedName>
    <definedName name="____________________DAT33" localSheetId="36">'[5]OT´s Não Liquidadas 2006'!#REF!</definedName>
    <definedName name="____________________DAT33" localSheetId="33">'[5]OT´s Não Liquidadas 2006'!#REF!</definedName>
    <definedName name="____________________DAT33" localSheetId="34">'[5]OT´s Não Liquidadas 2006'!#REF!</definedName>
    <definedName name="____________________DAT33" localSheetId="41">'[5]OT´s Não Liquidadas 2006'!#REF!</definedName>
    <definedName name="____________________DAT33" localSheetId="47">'[5]OT´s Não Liquidadas 2006'!#REF!</definedName>
    <definedName name="____________________DAT33">'[5]OT´s Não Liquidadas 2006'!#REF!</definedName>
    <definedName name="____________________DAT34" localSheetId="36">'[5]OT´s Não Liquidadas 2006'!#REF!</definedName>
    <definedName name="____________________DAT34" localSheetId="33">'[5]OT´s Não Liquidadas 2006'!#REF!</definedName>
    <definedName name="____________________DAT34" localSheetId="34">'[5]OT´s Não Liquidadas 2006'!#REF!</definedName>
    <definedName name="____________________DAT34" localSheetId="41">'[5]OT´s Não Liquidadas 2006'!#REF!</definedName>
    <definedName name="____________________DAT34" localSheetId="47">'[5]OT´s Não Liquidadas 2006'!#REF!</definedName>
    <definedName name="____________________DAT34">'[5]OT´s Não Liquidadas 2006'!#REF!</definedName>
    <definedName name="____________________DAT35" localSheetId="36">'[5]OT´s Não Liquidadas 2006'!#REF!</definedName>
    <definedName name="____________________DAT35" localSheetId="33">'[5]OT´s Não Liquidadas 2006'!#REF!</definedName>
    <definedName name="____________________DAT35" localSheetId="34">'[5]OT´s Não Liquidadas 2006'!#REF!</definedName>
    <definedName name="____________________DAT35" localSheetId="41">'[5]OT´s Não Liquidadas 2006'!#REF!</definedName>
    <definedName name="____________________DAT35" localSheetId="47">'[5]OT´s Não Liquidadas 2006'!#REF!</definedName>
    <definedName name="____________________DAT35">'[5]OT´s Não Liquidadas 2006'!#REF!</definedName>
    <definedName name="____________________DAT36" localSheetId="36">'[5]OT´s Não Liquidadas 2006'!#REF!</definedName>
    <definedName name="____________________DAT36" localSheetId="33">'[5]OT´s Não Liquidadas 2006'!#REF!</definedName>
    <definedName name="____________________DAT36" localSheetId="34">'[5]OT´s Não Liquidadas 2006'!#REF!</definedName>
    <definedName name="____________________DAT36" localSheetId="41">'[5]OT´s Não Liquidadas 2006'!#REF!</definedName>
    <definedName name="____________________DAT36" localSheetId="47">'[5]OT´s Não Liquidadas 2006'!#REF!</definedName>
    <definedName name="____________________DAT36">'[5]OT´s Não Liquidadas 2006'!#REF!</definedName>
    <definedName name="____________________DAT4" localSheetId="36">'[6]Base Secção Pessoal'!#REF!</definedName>
    <definedName name="____________________DAT4" localSheetId="33">'[6]Base Secção Pessoal'!#REF!</definedName>
    <definedName name="____________________DAT4" localSheetId="34">'[6]Base Secção Pessoal'!#REF!</definedName>
    <definedName name="____________________DAT4" localSheetId="41">'[6]Base Secção Pessoal'!#REF!</definedName>
    <definedName name="____________________DAT4" localSheetId="47">'[6]Base Secção Pessoal'!#REF!</definedName>
    <definedName name="____________________DAT4">'[6]Base Secção Pessoal'!#REF!</definedName>
    <definedName name="____________________DAT5" localSheetId="36">'[6]Base Secção Pessoal'!#REF!</definedName>
    <definedName name="____________________DAT5" localSheetId="33">'[6]Base Secção Pessoal'!#REF!</definedName>
    <definedName name="____________________DAT5" localSheetId="34">'[6]Base Secção Pessoal'!#REF!</definedName>
    <definedName name="____________________DAT5" localSheetId="41">'[6]Base Secção Pessoal'!#REF!</definedName>
    <definedName name="____________________DAT5" localSheetId="47">'[6]Base Secção Pessoal'!#REF!</definedName>
    <definedName name="____________________DAT5">'[6]Base Secção Pessoal'!#REF!</definedName>
    <definedName name="____________________DAT6" localSheetId="36">'[7]base secçao pessoal'!#REF!</definedName>
    <definedName name="____________________DAT6" localSheetId="33">'[7]base secçao pessoal'!#REF!</definedName>
    <definedName name="____________________DAT6" localSheetId="34">'[7]base secçao pessoal'!#REF!</definedName>
    <definedName name="____________________DAT6" localSheetId="41">'[7]base secçao pessoal'!#REF!</definedName>
    <definedName name="____________________DAT6" localSheetId="47">'[7]base secçao pessoal'!#REF!</definedName>
    <definedName name="____________________DAT6">'[7]base secçao pessoal'!#REF!</definedName>
    <definedName name="____________________DAT7" localSheetId="36">'[7]base secçao pessoal'!#REF!</definedName>
    <definedName name="____________________DAT7" localSheetId="33">'[7]base secçao pessoal'!#REF!</definedName>
    <definedName name="____________________DAT7" localSheetId="34">'[7]base secçao pessoal'!#REF!</definedName>
    <definedName name="____________________DAT7" localSheetId="41">'[7]base secçao pessoal'!#REF!</definedName>
    <definedName name="____________________DAT7" localSheetId="47">'[7]base secçao pessoal'!#REF!</definedName>
    <definedName name="____________________DAT7">'[7]base secçao pessoal'!#REF!</definedName>
    <definedName name="____________________DAT8" localSheetId="36">'[20]base secçao pessoal'!#REF!</definedName>
    <definedName name="____________________DAT8" localSheetId="33">'[20]base secçao pessoal'!#REF!</definedName>
    <definedName name="____________________DAT8" localSheetId="34">'[20]base secçao pessoal'!#REF!</definedName>
    <definedName name="____________________DAT8" localSheetId="41">'[20]base secçao pessoal'!#REF!</definedName>
    <definedName name="____________________DAT8" localSheetId="47">'[20]base secçao pessoal'!#REF!</definedName>
    <definedName name="____________________DAT8">'[20]base secçao pessoal'!#REF!</definedName>
    <definedName name="____________________DAT9" localSheetId="36">'[8]Base Secção Pessoal'!#REF!</definedName>
    <definedName name="____________________DAT9" localSheetId="33">'[8]Base Secção Pessoal'!#REF!</definedName>
    <definedName name="____________________DAT9" localSheetId="34">'[8]Base Secção Pessoal'!#REF!</definedName>
    <definedName name="____________________DAT9" localSheetId="41">'[8]Base Secção Pessoal'!#REF!</definedName>
    <definedName name="____________________DAT9" localSheetId="47">'[8]Base Secção Pessoal'!#REF!</definedName>
    <definedName name="____________________DAT9">'[8]Base Secção Pessoal'!#REF!</definedName>
    <definedName name="___________________DAT1" localSheetId="36">[21]Zam!#REF!</definedName>
    <definedName name="___________________DAT1" localSheetId="33">[21]Zam!#REF!</definedName>
    <definedName name="___________________DAT1" localSheetId="34">[21]Zam!#REF!</definedName>
    <definedName name="___________________DAT1" localSheetId="41">[21]Zam!#REF!</definedName>
    <definedName name="___________________DAT1" localSheetId="47">[21]Zam!#REF!</definedName>
    <definedName name="___________________DAT1">[21]Zam!#REF!</definedName>
    <definedName name="___________________DAT10" localSheetId="36">[13]Zam!#REF!</definedName>
    <definedName name="___________________DAT10" localSheetId="33">[13]Zam!#REF!</definedName>
    <definedName name="___________________DAT10" localSheetId="34">[13]Zam!#REF!</definedName>
    <definedName name="___________________DAT10" localSheetId="41">[13]Zam!#REF!</definedName>
    <definedName name="___________________DAT10" localSheetId="47">[13]Zam!#REF!</definedName>
    <definedName name="___________________DAT10">[13]Zam!#REF!</definedName>
    <definedName name="___________________DAT11" localSheetId="36">[13]Zam!#REF!</definedName>
    <definedName name="___________________DAT11" localSheetId="33">[13]Zam!#REF!</definedName>
    <definedName name="___________________DAT11" localSheetId="34">[13]Zam!#REF!</definedName>
    <definedName name="___________________DAT11" localSheetId="41">[13]Zam!#REF!</definedName>
    <definedName name="___________________DAT11" localSheetId="47">[13]Zam!#REF!</definedName>
    <definedName name="___________________DAT11">[13]Zam!#REF!</definedName>
    <definedName name="___________________DAT12" localSheetId="36">[13]Zam!#REF!</definedName>
    <definedName name="___________________DAT12" localSheetId="33">[13]Zam!#REF!</definedName>
    <definedName name="___________________DAT12" localSheetId="34">[13]Zam!#REF!</definedName>
    <definedName name="___________________DAT12" localSheetId="41">[13]Zam!#REF!</definedName>
    <definedName name="___________________DAT12" localSheetId="47">[13]Zam!#REF!</definedName>
    <definedName name="___________________DAT12">[13]Zam!#REF!</definedName>
    <definedName name="___________________DAT13" localSheetId="36">[13]Zam!#REF!</definedName>
    <definedName name="___________________DAT13" localSheetId="33">[13]Zam!#REF!</definedName>
    <definedName name="___________________DAT13" localSheetId="34">[13]Zam!#REF!</definedName>
    <definedName name="___________________DAT13" localSheetId="41">[13]Zam!#REF!</definedName>
    <definedName name="___________________DAT13" localSheetId="47">[13]Zam!#REF!</definedName>
    <definedName name="___________________DAT13">[13]Zam!#REF!</definedName>
    <definedName name="___________________DAT14" localSheetId="36">[13]Zam!#REF!</definedName>
    <definedName name="___________________DAT14" localSheetId="33">[13]Zam!#REF!</definedName>
    <definedName name="___________________DAT14" localSheetId="34">[13]Zam!#REF!</definedName>
    <definedName name="___________________DAT14" localSheetId="41">[13]Zam!#REF!</definedName>
    <definedName name="___________________DAT14" localSheetId="47">[13]Zam!#REF!</definedName>
    <definedName name="___________________DAT14">[13]Zam!#REF!</definedName>
    <definedName name="___________________DAT15" localSheetId="36">[13]Zam!#REF!</definedName>
    <definedName name="___________________DAT15" localSheetId="33">[13]Zam!#REF!</definedName>
    <definedName name="___________________DAT15" localSheetId="34">[13]Zam!#REF!</definedName>
    <definedName name="___________________DAT15" localSheetId="41">[13]Zam!#REF!</definedName>
    <definedName name="___________________DAT15" localSheetId="47">[13]Zam!#REF!</definedName>
    <definedName name="___________________DAT15">[13]Zam!#REF!</definedName>
    <definedName name="___________________DAT16" localSheetId="36">[21]Zam!#REF!</definedName>
    <definedName name="___________________DAT16" localSheetId="33">[21]Zam!#REF!</definedName>
    <definedName name="___________________DAT16" localSheetId="34">[21]Zam!#REF!</definedName>
    <definedName name="___________________DAT16" localSheetId="41">[21]Zam!#REF!</definedName>
    <definedName name="___________________DAT16" localSheetId="47">[21]Zam!#REF!</definedName>
    <definedName name="___________________DAT16">[21]Zam!#REF!</definedName>
    <definedName name="___________________DAT17" localSheetId="36">[21]Zam!#REF!</definedName>
    <definedName name="___________________DAT17" localSheetId="33">[21]Zam!#REF!</definedName>
    <definedName name="___________________DAT17" localSheetId="34">[21]Zam!#REF!</definedName>
    <definedName name="___________________DAT17" localSheetId="41">[21]Zam!#REF!</definedName>
    <definedName name="___________________DAT17" localSheetId="47">[21]Zam!#REF!</definedName>
    <definedName name="___________________DAT17">[21]Zam!#REF!</definedName>
    <definedName name="___________________DAT18" localSheetId="36">[21]Zam!#REF!</definedName>
    <definedName name="___________________DAT18" localSheetId="33">[21]Zam!#REF!</definedName>
    <definedName name="___________________DAT18" localSheetId="34">[21]Zam!#REF!</definedName>
    <definedName name="___________________DAT18" localSheetId="41">[21]Zam!#REF!</definedName>
    <definedName name="___________________DAT18" localSheetId="47">[21]Zam!#REF!</definedName>
    <definedName name="___________________DAT18">[21]Zam!#REF!</definedName>
    <definedName name="___________________DAT19" localSheetId="36">[21]Zam!#REF!</definedName>
    <definedName name="___________________DAT19" localSheetId="33">[21]Zam!#REF!</definedName>
    <definedName name="___________________DAT19" localSheetId="34">[21]Zam!#REF!</definedName>
    <definedName name="___________________DAT19" localSheetId="41">[21]Zam!#REF!</definedName>
    <definedName name="___________________DAT19" localSheetId="47">[21]Zam!#REF!</definedName>
    <definedName name="___________________DAT19">[21]Zam!#REF!</definedName>
    <definedName name="___________________DAT2" localSheetId="36">[21]Zam!#REF!</definedName>
    <definedName name="___________________DAT2" localSheetId="33">[21]Zam!#REF!</definedName>
    <definedName name="___________________DAT2" localSheetId="34">[21]Zam!#REF!</definedName>
    <definedName name="___________________DAT2" localSheetId="41">[21]Zam!#REF!</definedName>
    <definedName name="___________________DAT2" localSheetId="47">[21]Zam!#REF!</definedName>
    <definedName name="___________________DAT2">[21]Zam!#REF!</definedName>
    <definedName name="___________________DAT20" localSheetId="36">[21]Zam!#REF!</definedName>
    <definedName name="___________________DAT20" localSheetId="33">[21]Zam!#REF!</definedName>
    <definedName name="___________________DAT20" localSheetId="34">[21]Zam!#REF!</definedName>
    <definedName name="___________________DAT20" localSheetId="41">[21]Zam!#REF!</definedName>
    <definedName name="___________________DAT20" localSheetId="47">[21]Zam!#REF!</definedName>
    <definedName name="___________________DAT20">[21]Zam!#REF!</definedName>
    <definedName name="___________________DAT21" localSheetId="36">[21]Zam!#REF!</definedName>
    <definedName name="___________________DAT21" localSheetId="33">[21]Zam!#REF!</definedName>
    <definedName name="___________________DAT21" localSheetId="34">[21]Zam!#REF!</definedName>
    <definedName name="___________________DAT21" localSheetId="41">[21]Zam!#REF!</definedName>
    <definedName name="___________________DAT21" localSheetId="47">[21]Zam!#REF!</definedName>
    <definedName name="___________________DAT21">[21]Zam!#REF!</definedName>
    <definedName name="___________________DAT22" localSheetId="36">[21]Zam!#REF!</definedName>
    <definedName name="___________________DAT22" localSheetId="33">[21]Zam!#REF!</definedName>
    <definedName name="___________________DAT22" localSheetId="34">[21]Zam!#REF!</definedName>
    <definedName name="___________________DAT22" localSheetId="41">[21]Zam!#REF!</definedName>
    <definedName name="___________________DAT22" localSheetId="47">[21]Zam!#REF!</definedName>
    <definedName name="___________________DAT22">[21]Zam!#REF!</definedName>
    <definedName name="___________________DAT23" localSheetId="36">[21]Zam!#REF!</definedName>
    <definedName name="___________________DAT23" localSheetId="33">[21]Zam!#REF!</definedName>
    <definedName name="___________________DAT23" localSheetId="34">[21]Zam!#REF!</definedName>
    <definedName name="___________________DAT23" localSheetId="41">[21]Zam!#REF!</definedName>
    <definedName name="___________________DAT23" localSheetId="47">[21]Zam!#REF!</definedName>
    <definedName name="___________________DAT23">[21]Zam!#REF!</definedName>
    <definedName name="___________________DAT25" localSheetId="36">[13]Zam!#REF!</definedName>
    <definedName name="___________________DAT25" localSheetId="33">[13]Zam!#REF!</definedName>
    <definedName name="___________________DAT25" localSheetId="34">[13]Zam!#REF!</definedName>
    <definedName name="___________________DAT25" localSheetId="41">[13]Zam!#REF!</definedName>
    <definedName name="___________________DAT25" localSheetId="47">[13]Zam!#REF!</definedName>
    <definedName name="___________________DAT25">[13]Zam!#REF!</definedName>
    <definedName name="___________________DAT26" localSheetId="36">[13]Zam!#REF!</definedName>
    <definedName name="___________________DAT26" localSheetId="33">[13]Zam!#REF!</definedName>
    <definedName name="___________________DAT26" localSheetId="34">[13]Zam!#REF!</definedName>
    <definedName name="___________________DAT26" localSheetId="41">[13]Zam!#REF!</definedName>
    <definedName name="___________________DAT26" localSheetId="47">[13]Zam!#REF!</definedName>
    <definedName name="___________________DAT26">[13]Zam!#REF!</definedName>
    <definedName name="___________________DAT27" localSheetId="36">[13]Zam!#REF!</definedName>
    <definedName name="___________________DAT27" localSheetId="33">[13]Zam!#REF!</definedName>
    <definedName name="___________________DAT27" localSheetId="34">[13]Zam!#REF!</definedName>
    <definedName name="___________________DAT27" localSheetId="41">[13]Zam!#REF!</definedName>
    <definedName name="___________________DAT27" localSheetId="47">[13]Zam!#REF!</definedName>
    <definedName name="___________________DAT27">[13]Zam!#REF!</definedName>
    <definedName name="___________________DAT29" localSheetId="36">[13]Zam!#REF!</definedName>
    <definedName name="___________________DAT29" localSheetId="33">[13]Zam!#REF!</definedName>
    <definedName name="___________________DAT29" localSheetId="34">[13]Zam!#REF!</definedName>
    <definedName name="___________________DAT29" localSheetId="41">[13]Zam!#REF!</definedName>
    <definedName name="___________________DAT29" localSheetId="47">[13]Zam!#REF!</definedName>
    <definedName name="___________________DAT29">[13]Zam!#REF!</definedName>
    <definedName name="___________________DAT30" localSheetId="36">[13]Zam!#REF!</definedName>
    <definedName name="___________________DAT30" localSheetId="33">[13]Zam!#REF!</definedName>
    <definedName name="___________________DAT30" localSheetId="34">[13]Zam!#REF!</definedName>
    <definedName name="___________________DAT30" localSheetId="41">[13]Zam!#REF!</definedName>
    <definedName name="___________________DAT30" localSheetId="47">[13]Zam!#REF!</definedName>
    <definedName name="___________________DAT30">[13]Zam!#REF!</definedName>
    <definedName name="___________________DAT31" localSheetId="36">[13]Zam!#REF!</definedName>
    <definedName name="___________________DAT31" localSheetId="33">[13]Zam!#REF!</definedName>
    <definedName name="___________________DAT31" localSheetId="34">[13]Zam!#REF!</definedName>
    <definedName name="___________________DAT31" localSheetId="41">[13]Zam!#REF!</definedName>
    <definedName name="___________________DAT31" localSheetId="47">[13]Zam!#REF!</definedName>
    <definedName name="___________________DAT31">[13]Zam!#REF!</definedName>
    <definedName name="___________________DAT32" localSheetId="36">'[18]OT´s Não Liquidadas 2006'!#REF!</definedName>
    <definedName name="___________________DAT32" localSheetId="45">'[19]OT´s Não Liquidadas 2006'!#REF!</definedName>
    <definedName name="___________________DAT32" localSheetId="33">'[18]OT´s Não Liquidadas 2006'!#REF!</definedName>
    <definedName name="___________________DAT32" localSheetId="34">'[18]OT´s Não Liquidadas 2006'!#REF!</definedName>
    <definedName name="___________________DAT32" localSheetId="41">'[19]OT´s Não Liquidadas 2006'!#REF!</definedName>
    <definedName name="___________________DAT32" localSheetId="47">'[19]OT´s Não Liquidadas 2006'!#REF!</definedName>
    <definedName name="___________________DAT32">'[18]OT´s Não Liquidadas 2006'!#REF!</definedName>
    <definedName name="___________________DAT33" localSheetId="36">'[18]OT´s Não Liquidadas 2006'!#REF!</definedName>
    <definedName name="___________________DAT33" localSheetId="45">'[19]OT´s Não Liquidadas 2006'!#REF!</definedName>
    <definedName name="___________________DAT33" localSheetId="33">'[18]OT´s Não Liquidadas 2006'!#REF!</definedName>
    <definedName name="___________________DAT33" localSheetId="34">'[18]OT´s Não Liquidadas 2006'!#REF!</definedName>
    <definedName name="___________________DAT33" localSheetId="41">'[19]OT´s Não Liquidadas 2006'!#REF!</definedName>
    <definedName name="___________________DAT33" localSheetId="47">'[19]OT´s Não Liquidadas 2006'!#REF!</definedName>
    <definedName name="___________________DAT33">'[18]OT´s Não Liquidadas 2006'!#REF!</definedName>
    <definedName name="___________________DAT34" localSheetId="36">'[18]OT´s Não Liquidadas 2006'!#REF!</definedName>
    <definedName name="___________________DAT34" localSheetId="45">'[19]OT´s Não Liquidadas 2006'!#REF!</definedName>
    <definedName name="___________________DAT34" localSheetId="33">'[18]OT´s Não Liquidadas 2006'!#REF!</definedName>
    <definedName name="___________________DAT34" localSheetId="34">'[18]OT´s Não Liquidadas 2006'!#REF!</definedName>
    <definedName name="___________________DAT34" localSheetId="41">'[19]OT´s Não Liquidadas 2006'!#REF!</definedName>
    <definedName name="___________________DAT34" localSheetId="47">'[19]OT´s Não Liquidadas 2006'!#REF!</definedName>
    <definedName name="___________________DAT34">'[18]OT´s Não Liquidadas 2006'!#REF!</definedName>
    <definedName name="___________________DAT35" localSheetId="36">'[18]OT´s Não Liquidadas 2006'!#REF!</definedName>
    <definedName name="___________________DAT35" localSheetId="45">'[19]OT´s Não Liquidadas 2006'!#REF!</definedName>
    <definedName name="___________________DAT35" localSheetId="33">'[18]OT´s Não Liquidadas 2006'!#REF!</definedName>
    <definedName name="___________________DAT35" localSheetId="34">'[18]OT´s Não Liquidadas 2006'!#REF!</definedName>
    <definedName name="___________________DAT35" localSheetId="41">'[19]OT´s Não Liquidadas 2006'!#REF!</definedName>
    <definedName name="___________________DAT35" localSheetId="47">'[19]OT´s Não Liquidadas 2006'!#REF!</definedName>
    <definedName name="___________________DAT35">'[18]OT´s Não Liquidadas 2006'!#REF!</definedName>
    <definedName name="___________________DAT36" localSheetId="36">'[18]OT´s Não Liquidadas 2006'!#REF!</definedName>
    <definedName name="___________________DAT36" localSheetId="45">'[19]OT´s Não Liquidadas 2006'!#REF!</definedName>
    <definedName name="___________________DAT36" localSheetId="33">'[18]OT´s Não Liquidadas 2006'!#REF!</definedName>
    <definedName name="___________________DAT36" localSheetId="34">'[18]OT´s Não Liquidadas 2006'!#REF!</definedName>
    <definedName name="___________________DAT36" localSheetId="41">'[19]OT´s Não Liquidadas 2006'!#REF!</definedName>
    <definedName name="___________________DAT36" localSheetId="47">'[19]OT´s Não Liquidadas 2006'!#REF!</definedName>
    <definedName name="___________________DAT36">'[18]OT´s Não Liquidadas 2006'!#REF!</definedName>
    <definedName name="___________________DAT4" localSheetId="36">'[6]Base Secção Pessoal'!#REF!</definedName>
    <definedName name="___________________DAT4" localSheetId="33">'[6]Base Secção Pessoal'!#REF!</definedName>
    <definedName name="___________________DAT4" localSheetId="34">'[6]Base Secção Pessoal'!#REF!</definedName>
    <definedName name="___________________DAT4" localSheetId="41">'[6]Base Secção Pessoal'!#REF!</definedName>
    <definedName name="___________________DAT4" localSheetId="47">'[6]Base Secção Pessoal'!#REF!</definedName>
    <definedName name="___________________DAT4">'[6]Base Secção Pessoal'!#REF!</definedName>
    <definedName name="___________________DAT5" localSheetId="36">'[6]Base Secção Pessoal'!#REF!</definedName>
    <definedName name="___________________DAT5" localSheetId="33">'[6]Base Secção Pessoal'!#REF!</definedName>
    <definedName name="___________________DAT5" localSheetId="34">'[6]Base Secção Pessoal'!#REF!</definedName>
    <definedName name="___________________DAT5" localSheetId="41">'[6]Base Secção Pessoal'!#REF!</definedName>
    <definedName name="___________________DAT5" localSheetId="47">'[6]Base Secção Pessoal'!#REF!</definedName>
    <definedName name="___________________DAT5">'[6]Base Secção Pessoal'!#REF!</definedName>
    <definedName name="___________________DAT6" localSheetId="36">'[7]base secçao pessoal'!#REF!</definedName>
    <definedName name="___________________DAT6" localSheetId="33">'[7]base secçao pessoal'!#REF!</definedName>
    <definedName name="___________________DAT6" localSheetId="34">'[7]base secçao pessoal'!#REF!</definedName>
    <definedName name="___________________DAT6" localSheetId="41">'[7]base secçao pessoal'!#REF!</definedName>
    <definedName name="___________________DAT6" localSheetId="47">'[7]base secçao pessoal'!#REF!</definedName>
    <definedName name="___________________DAT6">'[7]base secçao pessoal'!#REF!</definedName>
    <definedName name="___________________DAT7" localSheetId="36">'[7]base secçao pessoal'!#REF!</definedName>
    <definedName name="___________________DAT7" localSheetId="33">'[7]base secçao pessoal'!#REF!</definedName>
    <definedName name="___________________DAT7" localSheetId="34">'[7]base secçao pessoal'!#REF!</definedName>
    <definedName name="___________________DAT7" localSheetId="41">'[7]base secçao pessoal'!#REF!</definedName>
    <definedName name="___________________DAT7" localSheetId="47">'[7]base secçao pessoal'!#REF!</definedName>
    <definedName name="___________________DAT7">'[7]base secçao pessoal'!#REF!</definedName>
    <definedName name="___________________DAT8" localSheetId="36">'[20]base secçao pessoal'!#REF!</definedName>
    <definedName name="___________________DAT8" localSheetId="33">'[20]base secçao pessoal'!#REF!</definedName>
    <definedName name="___________________DAT8" localSheetId="34">'[20]base secçao pessoal'!#REF!</definedName>
    <definedName name="___________________DAT8" localSheetId="41">'[20]base secçao pessoal'!#REF!</definedName>
    <definedName name="___________________DAT8" localSheetId="47">'[20]base secçao pessoal'!#REF!</definedName>
    <definedName name="___________________DAT8">'[20]base secçao pessoal'!#REF!</definedName>
    <definedName name="___________________DAT9" localSheetId="36">'[8]Base Secção Pessoal'!#REF!</definedName>
    <definedName name="___________________DAT9" localSheetId="33">'[8]Base Secção Pessoal'!#REF!</definedName>
    <definedName name="___________________DAT9" localSheetId="34">'[8]Base Secção Pessoal'!#REF!</definedName>
    <definedName name="___________________DAT9" localSheetId="41">'[8]Base Secção Pessoal'!#REF!</definedName>
    <definedName name="___________________DAT9" localSheetId="47">'[8]Base Secção Pessoal'!#REF!</definedName>
    <definedName name="___________________DAT9">'[8]Base Secção Pessoal'!#REF!</definedName>
    <definedName name="__________________DAT1" localSheetId="36">[21]Zam!#REF!</definedName>
    <definedName name="__________________DAT1" localSheetId="33">[21]Zam!#REF!</definedName>
    <definedName name="__________________DAT1" localSheetId="34">[21]Zam!#REF!</definedName>
    <definedName name="__________________DAT1" localSheetId="41">[21]Zam!#REF!</definedName>
    <definedName name="__________________DAT1" localSheetId="47">[21]Zam!#REF!</definedName>
    <definedName name="__________________DAT1">[21]Zam!#REF!</definedName>
    <definedName name="__________________DAT10" localSheetId="36">[13]Zam!#REF!</definedName>
    <definedName name="__________________DAT10" localSheetId="33">[13]Zam!#REF!</definedName>
    <definedName name="__________________DAT10" localSheetId="34">[13]Zam!#REF!</definedName>
    <definedName name="__________________DAT10" localSheetId="41">[13]Zam!#REF!</definedName>
    <definedName name="__________________DAT10" localSheetId="47">[13]Zam!#REF!</definedName>
    <definedName name="__________________DAT10">[13]Zam!#REF!</definedName>
    <definedName name="__________________DAT11" localSheetId="36">[13]Zam!#REF!</definedName>
    <definedName name="__________________DAT11" localSheetId="33">[13]Zam!#REF!</definedName>
    <definedName name="__________________DAT11" localSheetId="34">[13]Zam!#REF!</definedName>
    <definedName name="__________________DAT11" localSheetId="41">[13]Zam!#REF!</definedName>
    <definedName name="__________________DAT11" localSheetId="47">[13]Zam!#REF!</definedName>
    <definedName name="__________________DAT11">[13]Zam!#REF!</definedName>
    <definedName name="__________________DAT12" localSheetId="36">[13]Zam!#REF!</definedName>
    <definedName name="__________________DAT12" localSheetId="33">[13]Zam!#REF!</definedName>
    <definedName name="__________________DAT12" localSheetId="34">[13]Zam!#REF!</definedName>
    <definedName name="__________________DAT12" localSheetId="41">[13]Zam!#REF!</definedName>
    <definedName name="__________________DAT12" localSheetId="47">[13]Zam!#REF!</definedName>
    <definedName name="__________________DAT12">[13]Zam!#REF!</definedName>
    <definedName name="__________________DAT13" localSheetId="36">[13]Zam!#REF!</definedName>
    <definedName name="__________________DAT13" localSheetId="33">[13]Zam!#REF!</definedName>
    <definedName name="__________________DAT13" localSheetId="34">[13]Zam!#REF!</definedName>
    <definedName name="__________________DAT13" localSheetId="41">[13]Zam!#REF!</definedName>
    <definedName name="__________________DAT13" localSheetId="47">[13]Zam!#REF!</definedName>
    <definedName name="__________________DAT13">[13]Zam!#REF!</definedName>
    <definedName name="__________________DAT14" localSheetId="36">[13]Zam!#REF!</definedName>
    <definedName name="__________________DAT14" localSheetId="33">[13]Zam!#REF!</definedName>
    <definedName name="__________________DAT14" localSheetId="34">[13]Zam!#REF!</definedName>
    <definedName name="__________________DAT14" localSheetId="41">[13]Zam!#REF!</definedName>
    <definedName name="__________________DAT14" localSheetId="47">[13]Zam!#REF!</definedName>
    <definedName name="__________________DAT14">[13]Zam!#REF!</definedName>
    <definedName name="__________________DAT15" localSheetId="36">[13]Zam!#REF!</definedName>
    <definedName name="__________________DAT15" localSheetId="33">[13]Zam!#REF!</definedName>
    <definedName name="__________________DAT15" localSheetId="34">[13]Zam!#REF!</definedName>
    <definedName name="__________________DAT15" localSheetId="41">[13]Zam!#REF!</definedName>
    <definedName name="__________________DAT15" localSheetId="47">[13]Zam!#REF!</definedName>
    <definedName name="__________________DAT15">[13]Zam!#REF!</definedName>
    <definedName name="__________________DAT16" localSheetId="36">[21]Zam!#REF!</definedName>
    <definedName name="__________________DAT16" localSheetId="33">[21]Zam!#REF!</definedName>
    <definedName name="__________________DAT16" localSheetId="34">[21]Zam!#REF!</definedName>
    <definedName name="__________________DAT16" localSheetId="41">[21]Zam!#REF!</definedName>
    <definedName name="__________________DAT16" localSheetId="47">[21]Zam!#REF!</definedName>
    <definedName name="__________________DAT16">[21]Zam!#REF!</definedName>
    <definedName name="__________________DAT17" localSheetId="36">[21]Zam!#REF!</definedName>
    <definedName name="__________________DAT17" localSheetId="33">[21]Zam!#REF!</definedName>
    <definedName name="__________________DAT17" localSheetId="34">[21]Zam!#REF!</definedName>
    <definedName name="__________________DAT17" localSheetId="41">[21]Zam!#REF!</definedName>
    <definedName name="__________________DAT17" localSheetId="47">[21]Zam!#REF!</definedName>
    <definedName name="__________________DAT17">[21]Zam!#REF!</definedName>
    <definedName name="__________________DAT18" localSheetId="36">[21]Zam!#REF!</definedName>
    <definedName name="__________________DAT18" localSheetId="33">[21]Zam!#REF!</definedName>
    <definedName name="__________________DAT18" localSheetId="34">[21]Zam!#REF!</definedName>
    <definedName name="__________________DAT18" localSheetId="41">[21]Zam!#REF!</definedName>
    <definedName name="__________________DAT18" localSheetId="47">[21]Zam!#REF!</definedName>
    <definedName name="__________________DAT18">[21]Zam!#REF!</definedName>
    <definedName name="__________________DAT19" localSheetId="36">[21]Zam!#REF!</definedName>
    <definedName name="__________________DAT19" localSheetId="33">[21]Zam!#REF!</definedName>
    <definedName name="__________________DAT19" localSheetId="34">[21]Zam!#REF!</definedName>
    <definedName name="__________________DAT19" localSheetId="41">[21]Zam!#REF!</definedName>
    <definedName name="__________________DAT19" localSheetId="47">[21]Zam!#REF!</definedName>
    <definedName name="__________________DAT19">[21]Zam!#REF!</definedName>
    <definedName name="__________________DAT2" localSheetId="36">[21]Zam!#REF!</definedName>
    <definedName name="__________________DAT2" localSheetId="33">[21]Zam!#REF!</definedName>
    <definedName name="__________________DAT2" localSheetId="34">[21]Zam!#REF!</definedName>
    <definedName name="__________________DAT2" localSheetId="41">[21]Zam!#REF!</definedName>
    <definedName name="__________________DAT2" localSheetId="47">[21]Zam!#REF!</definedName>
    <definedName name="__________________DAT2">[21]Zam!#REF!</definedName>
    <definedName name="__________________DAT20" localSheetId="36">[21]Zam!#REF!</definedName>
    <definedName name="__________________DAT20" localSheetId="33">[21]Zam!#REF!</definedName>
    <definedName name="__________________DAT20" localSheetId="34">[21]Zam!#REF!</definedName>
    <definedName name="__________________DAT20" localSheetId="41">[21]Zam!#REF!</definedName>
    <definedName name="__________________DAT20" localSheetId="47">[21]Zam!#REF!</definedName>
    <definedName name="__________________DAT20">[21]Zam!#REF!</definedName>
    <definedName name="__________________DAT21" localSheetId="36">[21]Zam!#REF!</definedName>
    <definedName name="__________________DAT21" localSheetId="33">[21]Zam!#REF!</definedName>
    <definedName name="__________________DAT21" localSheetId="34">[21]Zam!#REF!</definedName>
    <definedName name="__________________DAT21" localSheetId="41">[21]Zam!#REF!</definedName>
    <definedName name="__________________DAT21" localSheetId="47">[21]Zam!#REF!</definedName>
    <definedName name="__________________DAT21">[21]Zam!#REF!</definedName>
    <definedName name="__________________DAT22" localSheetId="36">[21]Zam!#REF!</definedName>
    <definedName name="__________________DAT22" localSheetId="33">[21]Zam!#REF!</definedName>
    <definedName name="__________________DAT22" localSheetId="34">[21]Zam!#REF!</definedName>
    <definedName name="__________________DAT22" localSheetId="41">[21]Zam!#REF!</definedName>
    <definedName name="__________________DAT22" localSheetId="47">[21]Zam!#REF!</definedName>
    <definedName name="__________________DAT22">[21]Zam!#REF!</definedName>
    <definedName name="__________________DAT23" localSheetId="36">[21]Zam!#REF!</definedName>
    <definedName name="__________________DAT23" localSheetId="33">[21]Zam!#REF!</definedName>
    <definedName name="__________________DAT23" localSheetId="34">[21]Zam!#REF!</definedName>
    <definedName name="__________________DAT23" localSheetId="41">[21]Zam!#REF!</definedName>
    <definedName name="__________________DAT23" localSheetId="47">[21]Zam!#REF!</definedName>
    <definedName name="__________________DAT23">[21]Zam!#REF!</definedName>
    <definedName name="__________________DAT25" localSheetId="36">[13]Zam!#REF!</definedName>
    <definedName name="__________________DAT25" localSheetId="33">[13]Zam!#REF!</definedName>
    <definedName name="__________________DAT25" localSheetId="34">[13]Zam!#REF!</definedName>
    <definedName name="__________________DAT25" localSheetId="41">[13]Zam!#REF!</definedName>
    <definedName name="__________________DAT25" localSheetId="47">[13]Zam!#REF!</definedName>
    <definedName name="__________________DAT25">[13]Zam!#REF!</definedName>
    <definedName name="__________________DAT26" localSheetId="36">[13]Zam!#REF!</definedName>
    <definedName name="__________________DAT26" localSheetId="33">[13]Zam!#REF!</definedName>
    <definedName name="__________________DAT26" localSheetId="34">[13]Zam!#REF!</definedName>
    <definedName name="__________________DAT26" localSheetId="41">[13]Zam!#REF!</definedName>
    <definedName name="__________________DAT26" localSheetId="47">[13]Zam!#REF!</definedName>
    <definedName name="__________________DAT26">[13]Zam!#REF!</definedName>
    <definedName name="__________________DAT27" localSheetId="36">[13]Zam!#REF!</definedName>
    <definedName name="__________________DAT27" localSheetId="33">[13]Zam!#REF!</definedName>
    <definedName name="__________________DAT27" localSheetId="34">[13]Zam!#REF!</definedName>
    <definedName name="__________________DAT27" localSheetId="41">[13]Zam!#REF!</definedName>
    <definedName name="__________________DAT27" localSheetId="47">[13]Zam!#REF!</definedName>
    <definedName name="__________________DAT27">[13]Zam!#REF!</definedName>
    <definedName name="__________________DAT29" localSheetId="36">[13]Zam!#REF!</definedName>
    <definedName name="__________________DAT29" localSheetId="33">[13]Zam!#REF!</definedName>
    <definedName name="__________________DAT29" localSheetId="34">[13]Zam!#REF!</definedName>
    <definedName name="__________________DAT29" localSheetId="41">[13]Zam!#REF!</definedName>
    <definedName name="__________________DAT29" localSheetId="47">[13]Zam!#REF!</definedName>
    <definedName name="__________________DAT29">[13]Zam!#REF!</definedName>
    <definedName name="__________________DAT30" localSheetId="36">[13]Zam!#REF!</definedName>
    <definedName name="__________________DAT30" localSheetId="33">[13]Zam!#REF!</definedName>
    <definedName name="__________________DAT30" localSheetId="34">[13]Zam!#REF!</definedName>
    <definedName name="__________________DAT30" localSheetId="41">[13]Zam!#REF!</definedName>
    <definedName name="__________________DAT30" localSheetId="47">[13]Zam!#REF!</definedName>
    <definedName name="__________________DAT30">[13]Zam!#REF!</definedName>
    <definedName name="__________________DAT31" localSheetId="36">[13]Zam!#REF!</definedName>
    <definedName name="__________________DAT31" localSheetId="33">[13]Zam!#REF!</definedName>
    <definedName name="__________________DAT31" localSheetId="34">[13]Zam!#REF!</definedName>
    <definedName name="__________________DAT31" localSheetId="41">[13]Zam!#REF!</definedName>
    <definedName name="__________________DAT31" localSheetId="47">[13]Zam!#REF!</definedName>
    <definedName name="__________________DAT31">[13]Zam!#REF!</definedName>
    <definedName name="__________________DAT32" localSheetId="36">'[9]OT´s Não Liquidadas 2006'!#REF!</definedName>
    <definedName name="__________________DAT32" localSheetId="33">'[9]OT´s Não Liquidadas 2006'!#REF!</definedName>
    <definedName name="__________________DAT32" localSheetId="34">'[9]OT´s Não Liquidadas 2006'!#REF!</definedName>
    <definedName name="__________________DAT32" localSheetId="41">'[9]OT´s Não Liquidadas 2006'!#REF!</definedName>
    <definedName name="__________________DAT32" localSheetId="47">'[9]OT´s Não Liquidadas 2006'!#REF!</definedName>
    <definedName name="__________________DAT32">'[9]OT´s Não Liquidadas 2006'!#REF!</definedName>
    <definedName name="__________________DAT33" localSheetId="36">'[9]OT´s Não Liquidadas 2006'!#REF!</definedName>
    <definedName name="__________________DAT33" localSheetId="33">'[9]OT´s Não Liquidadas 2006'!#REF!</definedName>
    <definedName name="__________________DAT33" localSheetId="34">'[9]OT´s Não Liquidadas 2006'!#REF!</definedName>
    <definedName name="__________________DAT33" localSheetId="41">'[9]OT´s Não Liquidadas 2006'!#REF!</definedName>
    <definedName name="__________________DAT33" localSheetId="47">'[9]OT´s Não Liquidadas 2006'!#REF!</definedName>
    <definedName name="__________________DAT33">'[9]OT´s Não Liquidadas 2006'!#REF!</definedName>
    <definedName name="__________________DAT34" localSheetId="36">'[9]OT´s Não Liquidadas 2006'!#REF!</definedName>
    <definedName name="__________________DAT34" localSheetId="33">'[9]OT´s Não Liquidadas 2006'!#REF!</definedName>
    <definedName name="__________________DAT34" localSheetId="34">'[9]OT´s Não Liquidadas 2006'!#REF!</definedName>
    <definedName name="__________________DAT34" localSheetId="41">'[9]OT´s Não Liquidadas 2006'!#REF!</definedName>
    <definedName name="__________________DAT34" localSheetId="47">'[9]OT´s Não Liquidadas 2006'!#REF!</definedName>
    <definedName name="__________________DAT34">'[9]OT´s Não Liquidadas 2006'!#REF!</definedName>
    <definedName name="__________________DAT35" localSheetId="36">'[9]OT´s Não Liquidadas 2006'!#REF!</definedName>
    <definedName name="__________________DAT35" localSheetId="33">'[9]OT´s Não Liquidadas 2006'!#REF!</definedName>
    <definedName name="__________________DAT35" localSheetId="34">'[9]OT´s Não Liquidadas 2006'!#REF!</definedName>
    <definedName name="__________________DAT35" localSheetId="41">'[9]OT´s Não Liquidadas 2006'!#REF!</definedName>
    <definedName name="__________________DAT35" localSheetId="47">'[9]OT´s Não Liquidadas 2006'!#REF!</definedName>
    <definedName name="__________________DAT35">'[9]OT´s Não Liquidadas 2006'!#REF!</definedName>
    <definedName name="__________________DAT36" localSheetId="36">'[9]OT´s Não Liquidadas 2006'!#REF!</definedName>
    <definedName name="__________________DAT36" localSheetId="33">'[9]OT´s Não Liquidadas 2006'!#REF!</definedName>
    <definedName name="__________________DAT36" localSheetId="34">'[9]OT´s Não Liquidadas 2006'!#REF!</definedName>
    <definedName name="__________________DAT36" localSheetId="41">'[9]OT´s Não Liquidadas 2006'!#REF!</definedName>
    <definedName name="__________________DAT36" localSheetId="47">'[9]OT´s Não Liquidadas 2006'!#REF!</definedName>
    <definedName name="__________________DAT36">'[9]OT´s Não Liquidadas 2006'!#REF!</definedName>
    <definedName name="__________________DAT4" localSheetId="36">'[10]Base Secção Pessoal'!#REF!</definedName>
    <definedName name="__________________DAT4" localSheetId="33">'[10]Base Secção Pessoal'!#REF!</definedName>
    <definedName name="__________________DAT4" localSheetId="34">'[10]Base Secção Pessoal'!#REF!</definedName>
    <definedName name="__________________DAT4" localSheetId="41">'[10]Base Secção Pessoal'!#REF!</definedName>
    <definedName name="__________________DAT4" localSheetId="47">'[10]Base Secção Pessoal'!#REF!</definedName>
    <definedName name="__________________DAT4">'[10]Base Secção Pessoal'!#REF!</definedName>
    <definedName name="__________________DAT5" localSheetId="36">'[10]Base Secção Pessoal'!#REF!</definedName>
    <definedName name="__________________DAT5" localSheetId="33">'[10]Base Secção Pessoal'!#REF!</definedName>
    <definedName name="__________________DAT5" localSheetId="34">'[10]Base Secção Pessoal'!#REF!</definedName>
    <definedName name="__________________DAT5" localSheetId="41">'[10]Base Secção Pessoal'!#REF!</definedName>
    <definedName name="__________________DAT5" localSheetId="47">'[10]Base Secção Pessoal'!#REF!</definedName>
    <definedName name="__________________DAT5">'[10]Base Secção Pessoal'!#REF!</definedName>
    <definedName name="__________________DAT6" localSheetId="36">'[7]base secçao pessoal'!#REF!</definedName>
    <definedName name="__________________DAT6" localSheetId="33">'[7]base secçao pessoal'!#REF!</definedName>
    <definedName name="__________________DAT6" localSheetId="34">'[7]base secçao pessoal'!#REF!</definedName>
    <definedName name="__________________DAT6" localSheetId="41">'[7]base secçao pessoal'!#REF!</definedName>
    <definedName name="__________________DAT6" localSheetId="47">'[7]base secçao pessoal'!#REF!</definedName>
    <definedName name="__________________DAT6">'[7]base secçao pessoal'!#REF!</definedName>
    <definedName name="__________________DAT7" localSheetId="36">'[7]base secçao pessoal'!#REF!</definedName>
    <definedName name="__________________DAT7" localSheetId="33">'[7]base secçao pessoal'!#REF!</definedName>
    <definedName name="__________________DAT7" localSheetId="34">'[7]base secçao pessoal'!#REF!</definedName>
    <definedName name="__________________DAT7" localSheetId="41">'[7]base secçao pessoal'!#REF!</definedName>
    <definedName name="__________________DAT7" localSheetId="47">'[7]base secçao pessoal'!#REF!</definedName>
    <definedName name="__________________DAT7">'[7]base secçao pessoal'!#REF!</definedName>
    <definedName name="__________________DAT8" localSheetId="36">'[17]base secçao pessoal'!#REF!</definedName>
    <definedName name="__________________DAT8" localSheetId="33">'[17]base secçao pessoal'!#REF!</definedName>
    <definedName name="__________________DAT8" localSheetId="34">'[17]base secçao pessoal'!#REF!</definedName>
    <definedName name="__________________DAT8" localSheetId="41">'[17]base secçao pessoal'!#REF!</definedName>
    <definedName name="__________________DAT8" localSheetId="47">'[17]base secçao pessoal'!#REF!</definedName>
    <definedName name="__________________DAT8">'[17]base secçao pessoal'!#REF!</definedName>
    <definedName name="__________________DAT9" localSheetId="36">'[12]Base Secção Pessoal'!#REF!</definedName>
    <definedName name="__________________DAT9" localSheetId="33">'[12]Base Secção Pessoal'!#REF!</definedName>
    <definedName name="__________________DAT9" localSheetId="34">'[12]Base Secção Pessoal'!#REF!</definedName>
    <definedName name="__________________DAT9" localSheetId="41">'[12]Base Secção Pessoal'!#REF!</definedName>
    <definedName name="__________________DAT9" localSheetId="47">'[12]Base Secção Pessoal'!#REF!</definedName>
    <definedName name="__________________DAT9">'[12]Base Secção Pessoal'!#REF!</definedName>
    <definedName name="_________________DAT1" localSheetId="36">[21]Zam!#REF!</definedName>
    <definedName name="_________________DAT1" localSheetId="33">[21]Zam!#REF!</definedName>
    <definedName name="_________________DAT1" localSheetId="34">[21]Zam!#REF!</definedName>
    <definedName name="_________________DAT1" localSheetId="41">[21]Zam!#REF!</definedName>
    <definedName name="_________________DAT1" localSheetId="47">[21]Zam!#REF!</definedName>
    <definedName name="_________________DAT1">[21]Zam!#REF!</definedName>
    <definedName name="_________________DAT10" localSheetId="36">[13]Zam!#REF!</definedName>
    <definedName name="_________________DAT10" localSheetId="33">[13]Zam!#REF!</definedName>
    <definedName name="_________________DAT10" localSheetId="34">[13]Zam!#REF!</definedName>
    <definedName name="_________________DAT10" localSheetId="41">[13]Zam!#REF!</definedName>
    <definedName name="_________________DAT10" localSheetId="47">[13]Zam!#REF!</definedName>
    <definedName name="_________________DAT10">[13]Zam!#REF!</definedName>
    <definedName name="_________________DAT11" localSheetId="36">[13]Zam!#REF!</definedName>
    <definedName name="_________________DAT11" localSheetId="33">[13]Zam!#REF!</definedName>
    <definedName name="_________________DAT11" localSheetId="34">[13]Zam!#REF!</definedName>
    <definedName name="_________________DAT11" localSheetId="41">[13]Zam!#REF!</definedName>
    <definedName name="_________________DAT11" localSheetId="47">[13]Zam!#REF!</definedName>
    <definedName name="_________________DAT11">[13]Zam!#REF!</definedName>
    <definedName name="_________________DAT12" localSheetId="36">[13]Zam!#REF!</definedName>
    <definedName name="_________________DAT12" localSheetId="33">[13]Zam!#REF!</definedName>
    <definedName name="_________________DAT12" localSheetId="34">[13]Zam!#REF!</definedName>
    <definedName name="_________________DAT12" localSheetId="41">[13]Zam!#REF!</definedName>
    <definedName name="_________________DAT12" localSheetId="47">[13]Zam!#REF!</definedName>
    <definedName name="_________________DAT12">[13]Zam!#REF!</definedName>
    <definedName name="_________________DAT13" localSheetId="36">[13]Zam!#REF!</definedName>
    <definedName name="_________________DAT13" localSheetId="33">[13]Zam!#REF!</definedName>
    <definedName name="_________________DAT13" localSheetId="34">[13]Zam!#REF!</definedName>
    <definedName name="_________________DAT13" localSheetId="41">[13]Zam!#REF!</definedName>
    <definedName name="_________________DAT13" localSheetId="47">[13]Zam!#REF!</definedName>
    <definedName name="_________________DAT13">[13]Zam!#REF!</definedName>
    <definedName name="_________________DAT14" localSheetId="36">[13]Zam!#REF!</definedName>
    <definedName name="_________________DAT14" localSheetId="33">[13]Zam!#REF!</definedName>
    <definedName name="_________________DAT14" localSheetId="34">[13]Zam!#REF!</definedName>
    <definedName name="_________________DAT14" localSheetId="41">[13]Zam!#REF!</definedName>
    <definedName name="_________________DAT14" localSheetId="47">[13]Zam!#REF!</definedName>
    <definedName name="_________________DAT14">[13]Zam!#REF!</definedName>
    <definedName name="_________________DAT15" localSheetId="36">[13]Zam!#REF!</definedName>
    <definedName name="_________________DAT15" localSheetId="33">[13]Zam!#REF!</definedName>
    <definedName name="_________________DAT15" localSheetId="34">[13]Zam!#REF!</definedName>
    <definedName name="_________________DAT15" localSheetId="41">[13]Zam!#REF!</definedName>
    <definedName name="_________________DAT15" localSheetId="47">[13]Zam!#REF!</definedName>
    <definedName name="_________________DAT15">[13]Zam!#REF!</definedName>
    <definedName name="_________________DAT16" localSheetId="36">[21]Zam!#REF!</definedName>
    <definedName name="_________________DAT16" localSheetId="33">[21]Zam!#REF!</definedName>
    <definedName name="_________________DAT16" localSheetId="34">[21]Zam!#REF!</definedName>
    <definedName name="_________________DAT16" localSheetId="41">[21]Zam!#REF!</definedName>
    <definedName name="_________________DAT16" localSheetId="47">[21]Zam!#REF!</definedName>
    <definedName name="_________________DAT16">[21]Zam!#REF!</definedName>
    <definedName name="_________________DAT17" localSheetId="36">[21]Zam!#REF!</definedName>
    <definedName name="_________________DAT17" localSheetId="33">[21]Zam!#REF!</definedName>
    <definedName name="_________________DAT17" localSheetId="34">[21]Zam!#REF!</definedName>
    <definedName name="_________________DAT17" localSheetId="41">[21]Zam!#REF!</definedName>
    <definedName name="_________________DAT17" localSheetId="47">[21]Zam!#REF!</definedName>
    <definedName name="_________________DAT17">[21]Zam!#REF!</definedName>
    <definedName name="_________________DAT18" localSheetId="36">[21]Zam!#REF!</definedName>
    <definedName name="_________________DAT18" localSheetId="33">[21]Zam!#REF!</definedName>
    <definedName name="_________________DAT18" localSheetId="34">[21]Zam!#REF!</definedName>
    <definedName name="_________________DAT18" localSheetId="41">[21]Zam!#REF!</definedName>
    <definedName name="_________________DAT18" localSheetId="47">[21]Zam!#REF!</definedName>
    <definedName name="_________________DAT18">[21]Zam!#REF!</definedName>
    <definedName name="_________________DAT19" localSheetId="36">[21]Zam!#REF!</definedName>
    <definedName name="_________________DAT19" localSheetId="33">[21]Zam!#REF!</definedName>
    <definedName name="_________________DAT19" localSheetId="34">[21]Zam!#REF!</definedName>
    <definedName name="_________________DAT19" localSheetId="41">[21]Zam!#REF!</definedName>
    <definedName name="_________________DAT19" localSheetId="47">[21]Zam!#REF!</definedName>
    <definedName name="_________________DAT19">[21]Zam!#REF!</definedName>
    <definedName name="_________________DAT2" localSheetId="36">[21]Zam!#REF!</definedName>
    <definedName name="_________________DAT2" localSheetId="33">[21]Zam!#REF!</definedName>
    <definedName name="_________________DAT2" localSheetId="34">[21]Zam!#REF!</definedName>
    <definedName name="_________________DAT2" localSheetId="41">[21]Zam!#REF!</definedName>
    <definedName name="_________________DAT2" localSheetId="47">[21]Zam!#REF!</definedName>
    <definedName name="_________________DAT2">[21]Zam!#REF!</definedName>
    <definedName name="_________________DAT20" localSheetId="36">[21]Zam!#REF!</definedName>
    <definedName name="_________________DAT20" localSheetId="33">[21]Zam!#REF!</definedName>
    <definedName name="_________________DAT20" localSheetId="34">[21]Zam!#REF!</definedName>
    <definedName name="_________________DAT20" localSheetId="41">[21]Zam!#REF!</definedName>
    <definedName name="_________________DAT20" localSheetId="47">[21]Zam!#REF!</definedName>
    <definedName name="_________________DAT20">[21]Zam!#REF!</definedName>
    <definedName name="_________________DAT21" localSheetId="36">[21]Zam!#REF!</definedName>
    <definedName name="_________________DAT21" localSheetId="33">[21]Zam!#REF!</definedName>
    <definedName name="_________________DAT21" localSheetId="34">[21]Zam!#REF!</definedName>
    <definedName name="_________________DAT21" localSheetId="41">[21]Zam!#REF!</definedName>
    <definedName name="_________________DAT21" localSheetId="47">[21]Zam!#REF!</definedName>
    <definedName name="_________________DAT21">[21]Zam!#REF!</definedName>
    <definedName name="_________________DAT22" localSheetId="36">[21]Zam!#REF!</definedName>
    <definedName name="_________________DAT22" localSheetId="33">[21]Zam!#REF!</definedName>
    <definedName name="_________________DAT22" localSheetId="34">[21]Zam!#REF!</definedName>
    <definedName name="_________________DAT22" localSheetId="41">[21]Zam!#REF!</definedName>
    <definedName name="_________________DAT22" localSheetId="47">[21]Zam!#REF!</definedName>
    <definedName name="_________________DAT22">[21]Zam!#REF!</definedName>
    <definedName name="_________________DAT23" localSheetId="36">[21]Zam!#REF!</definedName>
    <definedName name="_________________DAT23" localSheetId="33">[21]Zam!#REF!</definedName>
    <definedName name="_________________DAT23" localSheetId="34">[21]Zam!#REF!</definedName>
    <definedName name="_________________DAT23" localSheetId="41">[21]Zam!#REF!</definedName>
    <definedName name="_________________DAT23" localSheetId="47">[21]Zam!#REF!</definedName>
    <definedName name="_________________DAT23">[21]Zam!#REF!</definedName>
    <definedName name="_________________DAT25" localSheetId="36">[13]Zam!#REF!</definedName>
    <definedName name="_________________DAT25" localSheetId="33">[13]Zam!#REF!</definedName>
    <definedName name="_________________DAT25" localSheetId="34">[13]Zam!#REF!</definedName>
    <definedName name="_________________DAT25" localSheetId="41">[13]Zam!#REF!</definedName>
    <definedName name="_________________DAT25" localSheetId="47">[13]Zam!#REF!</definedName>
    <definedName name="_________________DAT25">[13]Zam!#REF!</definedName>
    <definedName name="_________________DAT26" localSheetId="36">[13]Zam!#REF!</definedName>
    <definedName name="_________________DAT26" localSheetId="33">[13]Zam!#REF!</definedName>
    <definedName name="_________________DAT26" localSheetId="34">[13]Zam!#REF!</definedName>
    <definedName name="_________________DAT26" localSheetId="41">[13]Zam!#REF!</definedName>
    <definedName name="_________________DAT26" localSheetId="47">[13]Zam!#REF!</definedName>
    <definedName name="_________________DAT26">[13]Zam!#REF!</definedName>
    <definedName name="_________________DAT27" localSheetId="36">[13]Zam!#REF!</definedName>
    <definedName name="_________________DAT27" localSheetId="33">[13]Zam!#REF!</definedName>
    <definedName name="_________________DAT27" localSheetId="34">[13]Zam!#REF!</definedName>
    <definedName name="_________________DAT27" localSheetId="41">[13]Zam!#REF!</definedName>
    <definedName name="_________________DAT27" localSheetId="47">[13]Zam!#REF!</definedName>
    <definedName name="_________________DAT27">[13]Zam!#REF!</definedName>
    <definedName name="_________________DAT29" localSheetId="36">[13]Zam!#REF!</definedName>
    <definedName name="_________________DAT29" localSheetId="33">[13]Zam!#REF!</definedName>
    <definedName name="_________________DAT29" localSheetId="34">[13]Zam!#REF!</definedName>
    <definedName name="_________________DAT29" localSheetId="41">[13]Zam!#REF!</definedName>
    <definedName name="_________________DAT29" localSheetId="47">[13]Zam!#REF!</definedName>
    <definedName name="_________________DAT29">[13]Zam!#REF!</definedName>
    <definedName name="_________________DAT30" localSheetId="36">[13]Zam!#REF!</definedName>
    <definedName name="_________________DAT30" localSheetId="33">[13]Zam!#REF!</definedName>
    <definedName name="_________________DAT30" localSheetId="34">[13]Zam!#REF!</definedName>
    <definedName name="_________________DAT30" localSheetId="41">[13]Zam!#REF!</definedName>
    <definedName name="_________________DAT30" localSheetId="47">[13]Zam!#REF!</definedName>
    <definedName name="_________________DAT30">[13]Zam!#REF!</definedName>
    <definedName name="_________________DAT31" localSheetId="36">[13]Zam!#REF!</definedName>
    <definedName name="_________________DAT31" localSheetId="33">[13]Zam!#REF!</definedName>
    <definedName name="_________________DAT31" localSheetId="34">[13]Zam!#REF!</definedName>
    <definedName name="_________________DAT31" localSheetId="41">[13]Zam!#REF!</definedName>
    <definedName name="_________________DAT31" localSheetId="47">[13]Zam!#REF!</definedName>
    <definedName name="_________________DAT31">[13]Zam!#REF!</definedName>
    <definedName name="_________________DAT32" localSheetId="36">'[22]OT´s Não Liquidadas 2006'!#REF!</definedName>
    <definedName name="_________________DAT32" localSheetId="33">'[22]OT´s Não Liquidadas 2006'!#REF!</definedName>
    <definedName name="_________________DAT32" localSheetId="34">'[22]OT´s Não Liquidadas 2006'!#REF!</definedName>
    <definedName name="_________________DAT32" localSheetId="41">'[22]OT´s Não Liquidadas 2006'!#REF!</definedName>
    <definedName name="_________________DAT32" localSheetId="47">'[22]OT´s Não Liquidadas 2006'!#REF!</definedName>
    <definedName name="_________________DAT32">'[22]OT´s Não Liquidadas 2006'!#REF!</definedName>
    <definedName name="_________________DAT33" localSheetId="36">'[22]OT´s Não Liquidadas 2006'!#REF!</definedName>
    <definedName name="_________________DAT33" localSheetId="33">'[22]OT´s Não Liquidadas 2006'!#REF!</definedName>
    <definedName name="_________________DAT33" localSheetId="34">'[22]OT´s Não Liquidadas 2006'!#REF!</definedName>
    <definedName name="_________________DAT33" localSheetId="41">'[22]OT´s Não Liquidadas 2006'!#REF!</definedName>
    <definedName name="_________________DAT33" localSheetId="47">'[22]OT´s Não Liquidadas 2006'!#REF!</definedName>
    <definedName name="_________________DAT33">'[22]OT´s Não Liquidadas 2006'!#REF!</definedName>
    <definedName name="_________________DAT34" localSheetId="36">'[22]OT´s Não Liquidadas 2006'!#REF!</definedName>
    <definedName name="_________________DAT34" localSheetId="33">'[22]OT´s Não Liquidadas 2006'!#REF!</definedName>
    <definedName name="_________________DAT34" localSheetId="34">'[22]OT´s Não Liquidadas 2006'!#REF!</definedName>
    <definedName name="_________________DAT34" localSheetId="41">'[22]OT´s Não Liquidadas 2006'!#REF!</definedName>
    <definedName name="_________________DAT34" localSheetId="47">'[22]OT´s Não Liquidadas 2006'!#REF!</definedName>
    <definedName name="_________________DAT34">'[22]OT´s Não Liquidadas 2006'!#REF!</definedName>
    <definedName name="_________________DAT35" localSheetId="36">'[22]OT´s Não Liquidadas 2006'!#REF!</definedName>
    <definedName name="_________________DAT35" localSheetId="33">'[22]OT´s Não Liquidadas 2006'!#REF!</definedName>
    <definedName name="_________________DAT35" localSheetId="34">'[22]OT´s Não Liquidadas 2006'!#REF!</definedName>
    <definedName name="_________________DAT35" localSheetId="41">'[22]OT´s Não Liquidadas 2006'!#REF!</definedName>
    <definedName name="_________________DAT35" localSheetId="47">'[22]OT´s Não Liquidadas 2006'!#REF!</definedName>
    <definedName name="_________________DAT35">'[22]OT´s Não Liquidadas 2006'!#REF!</definedName>
    <definedName name="_________________DAT36" localSheetId="36">'[22]OT´s Não Liquidadas 2006'!#REF!</definedName>
    <definedName name="_________________DAT36" localSheetId="33">'[22]OT´s Não Liquidadas 2006'!#REF!</definedName>
    <definedName name="_________________DAT36" localSheetId="34">'[22]OT´s Não Liquidadas 2006'!#REF!</definedName>
    <definedName name="_________________DAT36" localSheetId="41">'[22]OT´s Não Liquidadas 2006'!#REF!</definedName>
    <definedName name="_________________DAT36" localSheetId="47">'[22]OT´s Não Liquidadas 2006'!#REF!</definedName>
    <definedName name="_________________DAT36">'[22]OT´s Não Liquidadas 2006'!#REF!</definedName>
    <definedName name="_________________DAT4" localSheetId="36">'[6]Base Secção Pessoal'!#REF!</definedName>
    <definedName name="_________________DAT4" localSheetId="33">'[6]Base Secção Pessoal'!#REF!</definedName>
    <definedName name="_________________DAT4" localSheetId="34">'[6]Base Secção Pessoal'!#REF!</definedName>
    <definedName name="_________________DAT4" localSheetId="41">'[6]Base Secção Pessoal'!#REF!</definedName>
    <definedName name="_________________DAT4" localSheetId="47">'[6]Base Secção Pessoal'!#REF!</definedName>
    <definedName name="_________________DAT4">'[6]Base Secção Pessoal'!#REF!</definedName>
    <definedName name="_________________DAT5" localSheetId="36">'[6]Base Secção Pessoal'!#REF!</definedName>
    <definedName name="_________________DAT5" localSheetId="33">'[6]Base Secção Pessoal'!#REF!</definedName>
    <definedName name="_________________DAT5" localSheetId="34">'[6]Base Secção Pessoal'!#REF!</definedName>
    <definedName name="_________________DAT5" localSheetId="41">'[6]Base Secção Pessoal'!#REF!</definedName>
    <definedName name="_________________DAT5" localSheetId="47">'[6]Base Secção Pessoal'!#REF!</definedName>
    <definedName name="_________________DAT5">'[6]Base Secção Pessoal'!#REF!</definedName>
    <definedName name="_________________DAT6" localSheetId="36">'[7]base secçao pessoal'!#REF!</definedName>
    <definedName name="_________________DAT6" localSheetId="33">'[7]base secçao pessoal'!#REF!</definedName>
    <definedName name="_________________DAT6" localSheetId="34">'[7]base secçao pessoal'!#REF!</definedName>
    <definedName name="_________________DAT6" localSheetId="41">'[7]base secçao pessoal'!#REF!</definedName>
    <definedName name="_________________DAT6" localSheetId="47">'[7]base secçao pessoal'!#REF!</definedName>
    <definedName name="_________________DAT6">'[7]base secçao pessoal'!#REF!</definedName>
    <definedName name="_________________DAT7" localSheetId="36">'[7]base secçao pessoal'!#REF!</definedName>
    <definedName name="_________________DAT7" localSheetId="33">'[7]base secçao pessoal'!#REF!</definedName>
    <definedName name="_________________DAT7" localSheetId="34">'[7]base secçao pessoal'!#REF!</definedName>
    <definedName name="_________________DAT7" localSheetId="41">'[7]base secçao pessoal'!#REF!</definedName>
    <definedName name="_________________DAT7" localSheetId="47">'[7]base secçao pessoal'!#REF!</definedName>
    <definedName name="_________________DAT7">'[7]base secçao pessoal'!#REF!</definedName>
    <definedName name="_________________DAT8" localSheetId="36">'[20]base secçao pessoal'!#REF!</definedName>
    <definedName name="_________________DAT8" localSheetId="33">'[20]base secçao pessoal'!#REF!</definedName>
    <definedName name="_________________DAT8" localSheetId="34">'[20]base secçao pessoal'!#REF!</definedName>
    <definedName name="_________________DAT8" localSheetId="41">'[20]base secçao pessoal'!#REF!</definedName>
    <definedName name="_________________DAT8" localSheetId="47">'[20]base secçao pessoal'!#REF!</definedName>
    <definedName name="_________________DAT8">'[20]base secçao pessoal'!#REF!</definedName>
    <definedName name="_________________DAT9" localSheetId="36">'[8]Base Secção Pessoal'!#REF!</definedName>
    <definedName name="_________________DAT9" localSheetId="33">'[8]Base Secção Pessoal'!#REF!</definedName>
    <definedName name="_________________DAT9" localSheetId="34">'[8]Base Secção Pessoal'!#REF!</definedName>
    <definedName name="_________________DAT9" localSheetId="41">'[8]Base Secção Pessoal'!#REF!</definedName>
    <definedName name="_________________DAT9" localSheetId="47">'[8]Base Secção Pessoal'!#REF!</definedName>
    <definedName name="_________________DAT9">'[8]Base Secção Pessoal'!#REF!</definedName>
    <definedName name="________________DAT1" localSheetId="36">[21]Zam!#REF!</definedName>
    <definedName name="________________DAT1" localSheetId="33">[21]Zam!#REF!</definedName>
    <definedName name="________________DAT1" localSheetId="34">[21]Zam!#REF!</definedName>
    <definedName name="________________DAT1" localSheetId="41">[21]Zam!#REF!</definedName>
    <definedName name="________________DAT1" localSheetId="47">[21]Zam!#REF!</definedName>
    <definedName name="________________DAT1">[21]Zam!#REF!</definedName>
    <definedName name="________________DAT10" localSheetId="36">[13]Zam!#REF!</definedName>
    <definedName name="________________DAT10" localSheetId="33">[13]Zam!#REF!</definedName>
    <definedName name="________________DAT10" localSheetId="34">[13]Zam!#REF!</definedName>
    <definedName name="________________DAT10" localSheetId="41">[13]Zam!#REF!</definedName>
    <definedName name="________________DAT10" localSheetId="47">[13]Zam!#REF!</definedName>
    <definedName name="________________DAT10">[13]Zam!#REF!</definedName>
    <definedName name="________________DAT11" localSheetId="36">[13]Zam!#REF!</definedName>
    <definedName name="________________DAT11" localSheetId="33">[13]Zam!#REF!</definedName>
    <definedName name="________________DAT11" localSheetId="34">[13]Zam!#REF!</definedName>
    <definedName name="________________DAT11" localSheetId="41">[13]Zam!#REF!</definedName>
    <definedName name="________________DAT11" localSheetId="47">[13]Zam!#REF!</definedName>
    <definedName name="________________DAT11">[13]Zam!#REF!</definedName>
    <definedName name="________________DAT12" localSheetId="36">[13]Zam!#REF!</definedName>
    <definedName name="________________DAT12" localSheetId="33">[13]Zam!#REF!</definedName>
    <definedName name="________________DAT12" localSheetId="34">[13]Zam!#REF!</definedName>
    <definedName name="________________DAT12" localSheetId="41">[13]Zam!#REF!</definedName>
    <definedName name="________________DAT12" localSheetId="47">[13]Zam!#REF!</definedName>
    <definedName name="________________DAT12">[13]Zam!#REF!</definedName>
    <definedName name="________________DAT13" localSheetId="36">[13]Zam!#REF!</definedName>
    <definedName name="________________DAT13" localSheetId="33">[13]Zam!#REF!</definedName>
    <definedName name="________________DAT13" localSheetId="34">[13]Zam!#REF!</definedName>
    <definedName name="________________DAT13" localSheetId="41">[13]Zam!#REF!</definedName>
    <definedName name="________________DAT13" localSheetId="47">[13]Zam!#REF!</definedName>
    <definedName name="________________DAT13">[13]Zam!#REF!</definedName>
    <definedName name="________________DAT14" localSheetId="36">[13]Zam!#REF!</definedName>
    <definedName name="________________DAT14" localSheetId="33">[13]Zam!#REF!</definedName>
    <definedName name="________________DAT14" localSheetId="34">[13]Zam!#REF!</definedName>
    <definedName name="________________DAT14" localSheetId="41">[13]Zam!#REF!</definedName>
    <definedName name="________________DAT14" localSheetId="47">[13]Zam!#REF!</definedName>
    <definedName name="________________DAT14">[13]Zam!#REF!</definedName>
    <definedName name="________________DAT15" localSheetId="36">[13]Zam!#REF!</definedName>
    <definedName name="________________DAT15" localSheetId="33">[13]Zam!#REF!</definedName>
    <definedName name="________________DAT15" localSheetId="34">[13]Zam!#REF!</definedName>
    <definedName name="________________DAT15" localSheetId="41">[13]Zam!#REF!</definedName>
    <definedName name="________________DAT15" localSheetId="47">[13]Zam!#REF!</definedName>
    <definedName name="________________DAT15">[13]Zam!#REF!</definedName>
    <definedName name="________________DAT16" localSheetId="36">[21]Zam!#REF!</definedName>
    <definedName name="________________DAT16" localSheetId="33">[21]Zam!#REF!</definedName>
    <definedName name="________________DAT16" localSheetId="34">[21]Zam!#REF!</definedName>
    <definedName name="________________DAT16" localSheetId="41">[21]Zam!#REF!</definedName>
    <definedName name="________________DAT16" localSheetId="47">[21]Zam!#REF!</definedName>
    <definedName name="________________DAT16">[21]Zam!#REF!</definedName>
    <definedName name="________________DAT17" localSheetId="36">[21]Zam!#REF!</definedName>
    <definedName name="________________DAT17" localSheetId="33">[21]Zam!#REF!</definedName>
    <definedName name="________________DAT17" localSheetId="34">[21]Zam!#REF!</definedName>
    <definedName name="________________DAT17" localSheetId="41">[21]Zam!#REF!</definedName>
    <definedName name="________________DAT17" localSheetId="47">[21]Zam!#REF!</definedName>
    <definedName name="________________DAT17">[21]Zam!#REF!</definedName>
    <definedName name="________________DAT18" localSheetId="36">[21]Zam!#REF!</definedName>
    <definedName name="________________DAT18" localSheetId="33">[21]Zam!#REF!</definedName>
    <definedName name="________________DAT18" localSheetId="34">[21]Zam!#REF!</definedName>
    <definedName name="________________DAT18" localSheetId="41">[21]Zam!#REF!</definedName>
    <definedName name="________________DAT18" localSheetId="47">[21]Zam!#REF!</definedName>
    <definedName name="________________DAT18">[21]Zam!#REF!</definedName>
    <definedName name="________________DAT19" localSheetId="36">[21]Zam!#REF!</definedName>
    <definedName name="________________DAT19" localSheetId="33">[21]Zam!#REF!</definedName>
    <definedName name="________________DAT19" localSheetId="34">[21]Zam!#REF!</definedName>
    <definedName name="________________DAT19" localSheetId="41">[21]Zam!#REF!</definedName>
    <definedName name="________________DAT19" localSheetId="47">[21]Zam!#REF!</definedName>
    <definedName name="________________DAT19">[21]Zam!#REF!</definedName>
    <definedName name="________________DAT2" localSheetId="36">[21]Zam!#REF!</definedName>
    <definedName name="________________DAT2" localSheetId="33">[21]Zam!#REF!</definedName>
    <definedName name="________________DAT2" localSheetId="34">[21]Zam!#REF!</definedName>
    <definedName name="________________DAT2" localSheetId="41">[21]Zam!#REF!</definedName>
    <definedName name="________________DAT2" localSheetId="47">[21]Zam!#REF!</definedName>
    <definedName name="________________DAT2">[21]Zam!#REF!</definedName>
    <definedName name="________________DAT20" localSheetId="36">[21]Zam!#REF!</definedName>
    <definedName name="________________DAT20" localSheetId="33">[21]Zam!#REF!</definedName>
    <definedName name="________________DAT20" localSheetId="34">[21]Zam!#REF!</definedName>
    <definedName name="________________DAT20" localSheetId="41">[21]Zam!#REF!</definedName>
    <definedName name="________________DAT20" localSheetId="47">[21]Zam!#REF!</definedName>
    <definedName name="________________DAT20">[21]Zam!#REF!</definedName>
    <definedName name="________________DAT21" localSheetId="36">[21]Zam!#REF!</definedName>
    <definedName name="________________DAT21" localSheetId="33">[21]Zam!#REF!</definedName>
    <definedName name="________________DAT21" localSheetId="34">[21]Zam!#REF!</definedName>
    <definedName name="________________DAT21" localSheetId="41">[21]Zam!#REF!</definedName>
    <definedName name="________________DAT21" localSheetId="47">[21]Zam!#REF!</definedName>
    <definedName name="________________DAT21">[21]Zam!#REF!</definedName>
    <definedName name="________________DAT22" localSheetId="36">[21]Zam!#REF!</definedName>
    <definedName name="________________DAT22" localSheetId="33">[21]Zam!#REF!</definedName>
    <definedName name="________________DAT22" localSheetId="34">[21]Zam!#REF!</definedName>
    <definedName name="________________DAT22" localSheetId="41">[21]Zam!#REF!</definedName>
    <definedName name="________________DAT22" localSheetId="47">[21]Zam!#REF!</definedName>
    <definedName name="________________DAT22">[21]Zam!#REF!</definedName>
    <definedName name="________________DAT23" localSheetId="36">[21]Zam!#REF!</definedName>
    <definedName name="________________DAT23" localSheetId="33">[21]Zam!#REF!</definedName>
    <definedName name="________________DAT23" localSheetId="34">[21]Zam!#REF!</definedName>
    <definedName name="________________DAT23" localSheetId="41">[21]Zam!#REF!</definedName>
    <definedName name="________________DAT23" localSheetId="47">[21]Zam!#REF!</definedName>
    <definedName name="________________DAT23">[21]Zam!#REF!</definedName>
    <definedName name="________________DAT25" localSheetId="36">[13]Zam!#REF!</definedName>
    <definedName name="________________DAT25" localSheetId="33">[13]Zam!#REF!</definedName>
    <definedName name="________________DAT25" localSheetId="34">[13]Zam!#REF!</definedName>
    <definedName name="________________DAT25" localSheetId="41">[13]Zam!#REF!</definedName>
    <definedName name="________________DAT25" localSheetId="47">[13]Zam!#REF!</definedName>
    <definedName name="________________DAT25">[13]Zam!#REF!</definedName>
    <definedName name="________________DAT26" localSheetId="36">[13]Zam!#REF!</definedName>
    <definedName name="________________DAT26" localSheetId="33">[13]Zam!#REF!</definedName>
    <definedName name="________________DAT26" localSheetId="34">[13]Zam!#REF!</definedName>
    <definedName name="________________DAT26" localSheetId="41">[13]Zam!#REF!</definedName>
    <definedName name="________________DAT26" localSheetId="47">[13]Zam!#REF!</definedName>
    <definedName name="________________DAT26">[13]Zam!#REF!</definedName>
    <definedName name="________________DAT27" localSheetId="36">[13]Zam!#REF!</definedName>
    <definedName name="________________DAT27" localSheetId="33">[13]Zam!#REF!</definedName>
    <definedName name="________________DAT27" localSheetId="34">[13]Zam!#REF!</definedName>
    <definedName name="________________DAT27" localSheetId="41">[13]Zam!#REF!</definedName>
    <definedName name="________________DAT27" localSheetId="47">[13]Zam!#REF!</definedName>
    <definedName name="________________DAT27">[13]Zam!#REF!</definedName>
    <definedName name="________________DAT29" localSheetId="36">[13]Zam!#REF!</definedName>
    <definedName name="________________DAT29" localSheetId="33">[13]Zam!#REF!</definedName>
    <definedName name="________________DAT29" localSheetId="34">[13]Zam!#REF!</definedName>
    <definedName name="________________DAT29" localSheetId="41">[13]Zam!#REF!</definedName>
    <definedName name="________________DAT29" localSheetId="47">[13]Zam!#REF!</definedName>
    <definedName name="________________DAT29">[13]Zam!#REF!</definedName>
    <definedName name="________________DAT30" localSheetId="36">[13]Zam!#REF!</definedName>
    <definedName name="________________DAT30" localSheetId="33">[13]Zam!#REF!</definedName>
    <definedName name="________________DAT30" localSheetId="34">[13]Zam!#REF!</definedName>
    <definedName name="________________DAT30" localSheetId="41">[13]Zam!#REF!</definedName>
    <definedName name="________________DAT30" localSheetId="47">[13]Zam!#REF!</definedName>
    <definedName name="________________DAT30">[13]Zam!#REF!</definedName>
    <definedName name="________________DAT31" localSheetId="36">[13]Zam!#REF!</definedName>
    <definedName name="________________DAT31" localSheetId="33">[13]Zam!#REF!</definedName>
    <definedName name="________________DAT31" localSheetId="34">[13]Zam!#REF!</definedName>
    <definedName name="________________DAT31" localSheetId="41">[13]Zam!#REF!</definedName>
    <definedName name="________________DAT31" localSheetId="47">[13]Zam!#REF!</definedName>
    <definedName name="________________DAT31">[13]Zam!#REF!</definedName>
    <definedName name="________________DAT32" localSheetId="36">'[22]OT´s Não Liquidadas 2006'!#REF!</definedName>
    <definedName name="________________DAT32" localSheetId="33">'[22]OT´s Não Liquidadas 2006'!#REF!</definedName>
    <definedName name="________________DAT32" localSheetId="34">'[22]OT´s Não Liquidadas 2006'!#REF!</definedName>
    <definedName name="________________DAT32" localSheetId="41">'[22]OT´s Não Liquidadas 2006'!#REF!</definedName>
    <definedName name="________________DAT32" localSheetId="47">'[22]OT´s Não Liquidadas 2006'!#REF!</definedName>
    <definedName name="________________DAT32">'[22]OT´s Não Liquidadas 2006'!#REF!</definedName>
    <definedName name="________________DAT33" localSheetId="36">'[22]OT´s Não Liquidadas 2006'!#REF!</definedName>
    <definedName name="________________DAT33" localSheetId="33">'[22]OT´s Não Liquidadas 2006'!#REF!</definedName>
    <definedName name="________________DAT33" localSheetId="34">'[22]OT´s Não Liquidadas 2006'!#REF!</definedName>
    <definedName name="________________DAT33" localSheetId="41">'[22]OT´s Não Liquidadas 2006'!#REF!</definedName>
    <definedName name="________________DAT33" localSheetId="47">'[22]OT´s Não Liquidadas 2006'!#REF!</definedName>
    <definedName name="________________DAT33">'[22]OT´s Não Liquidadas 2006'!#REF!</definedName>
    <definedName name="________________DAT34" localSheetId="36">'[22]OT´s Não Liquidadas 2006'!#REF!</definedName>
    <definedName name="________________DAT34" localSheetId="33">'[22]OT´s Não Liquidadas 2006'!#REF!</definedName>
    <definedName name="________________DAT34" localSheetId="34">'[22]OT´s Não Liquidadas 2006'!#REF!</definedName>
    <definedName name="________________DAT34" localSheetId="41">'[22]OT´s Não Liquidadas 2006'!#REF!</definedName>
    <definedName name="________________DAT34" localSheetId="47">'[22]OT´s Não Liquidadas 2006'!#REF!</definedName>
    <definedName name="________________DAT34">'[22]OT´s Não Liquidadas 2006'!#REF!</definedName>
    <definedName name="________________DAT35" localSheetId="36">'[22]OT´s Não Liquidadas 2006'!#REF!</definedName>
    <definedName name="________________DAT35" localSheetId="33">'[22]OT´s Não Liquidadas 2006'!#REF!</definedName>
    <definedName name="________________DAT35" localSheetId="34">'[22]OT´s Não Liquidadas 2006'!#REF!</definedName>
    <definedName name="________________DAT35" localSheetId="41">'[22]OT´s Não Liquidadas 2006'!#REF!</definedName>
    <definedName name="________________DAT35" localSheetId="47">'[22]OT´s Não Liquidadas 2006'!#REF!</definedName>
    <definedName name="________________DAT35">'[22]OT´s Não Liquidadas 2006'!#REF!</definedName>
    <definedName name="________________DAT36" localSheetId="36">'[22]OT´s Não Liquidadas 2006'!#REF!</definedName>
    <definedName name="________________DAT36" localSheetId="33">'[22]OT´s Não Liquidadas 2006'!#REF!</definedName>
    <definedName name="________________DAT36" localSheetId="34">'[22]OT´s Não Liquidadas 2006'!#REF!</definedName>
    <definedName name="________________DAT36" localSheetId="41">'[22]OT´s Não Liquidadas 2006'!#REF!</definedName>
    <definedName name="________________DAT36" localSheetId="47">'[22]OT´s Não Liquidadas 2006'!#REF!</definedName>
    <definedName name="________________DAT36">'[22]OT´s Não Liquidadas 2006'!#REF!</definedName>
    <definedName name="________________DAT4" localSheetId="36">'[6]Base Secção Pessoal'!#REF!</definedName>
    <definedName name="________________DAT4" localSheetId="33">'[6]Base Secção Pessoal'!#REF!</definedName>
    <definedName name="________________DAT4" localSheetId="34">'[6]Base Secção Pessoal'!#REF!</definedName>
    <definedName name="________________DAT4" localSheetId="41">'[6]Base Secção Pessoal'!#REF!</definedName>
    <definedName name="________________DAT4" localSheetId="47">'[6]Base Secção Pessoal'!#REF!</definedName>
    <definedName name="________________DAT4">'[6]Base Secção Pessoal'!#REF!</definedName>
    <definedName name="________________DAT5" localSheetId="36">'[6]Base Secção Pessoal'!#REF!</definedName>
    <definedName name="________________DAT5" localSheetId="33">'[6]Base Secção Pessoal'!#REF!</definedName>
    <definedName name="________________DAT5" localSheetId="34">'[6]Base Secção Pessoal'!#REF!</definedName>
    <definedName name="________________DAT5" localSheetId="41">'[6]Base Secção Pessoal'!#REF!</definedName>
    <definedName name="________________DAT5" localSheetId="47">'[6]Base Secção Pessoal'!#REF!</definedName>
    <definedName name="________________DAT5">'[6]Base Secção Pessoal'!#REF!</definedName>
    <definedName name="________________DAT6" localSheetId="36">'[7]base secçao pessoal'!#REF!</definedName>
    <definedName name="________________DAT6" localSheetId="33">'[7]base secçao pessoal'!#REF!</definedName>
    <definedName name="________________DAT6" localSheetId="34">'[7]base secçao pessoal'!#REF!</definedName>
    <definedName name="________________DAT6" localSheetId="41">'[7]base secçao pessoal'!#REF!</definedName>
    <definedName name="________________DAT6" localSheetId="47">'[7]base secçao pessoal'!#REF!</definedName>
    <definedName name="________________DAT6">'[7]base secçao pessoal'!#REF!</definedName>
    <definedName name="________________DAT7" localSheetId="36">'[7]base secçao pessoal'!#REF!</definedName>
    <definedName name="________________DAT7" localSheetId="33">'[7]base secçao pessoal'!#REF!</definedName>
    <definedName name="________________DAT7" localSheetId="34">'[7]base secçao pessoal'!#REF!</definedName>
    <definedName name="________________DAT7" localSheetId="41">'[7]base secçao pessoal'!#REF!</definedName>
    <definedName name="________________DAT7" localSheetId="47">'[7]base secçao pessoal'!#REF!</definedName>
    <definedName name="________________DAT7">'[7]base secçao pessoal'!#REF!</definedName>
    <definedName name="________________DAT8" localSheetId="36">'[20]base secçao pessoal'!#REF!</definedName>
    <definedName name="________________DAT8" localSheetId="33">'[20]base secçao pessoal'!#REF!</definedName>
    <definedName name="________________DAT8" localSheetId="34">'[20]base secçao pessoal'!#REF!</definedName>
    <definedName name="________________DAT8" localSheetId="41">'[20]base secçao pessoal'!#REF!</definedName>
    <definedName name="________________DAT8" localSheetId="47">'[20]base secçao pessoal'!#REF!</definedName>
    <definedName name="________________DAT8">'[20]base secçao pessoal'!#REF!</definedName>
    <definedName name="________________DAT9" localSheetId="36">'[8]Base Secção Pessoal'!#REF!</definedName>
    <definedName name="________________DAT9" localSheetId="33">'[8]Base Secção Pessoal'!#REF!</definedName>
    <definedName name="________________DAT9" localSheetId="34">'[8]Base Secção Pessoal'!#REF!</definedName>
    <definedName name="________________DAT9" localSheetId="41">'[8]Base Secção Pessoal'!#REF!</definedName>
    <definedName name="________________DAT9" localSheetId="47">'[8]Base Secção Pessoal'!#REF!</definedName>
    <definedName name="________________DAT9">'[8]Base Secção Pessoal'!#REF!</definedName>
    <definedName name="_______________DAT1" localSheetId="36">[21]Zam!#REF!</definedName>
    <definedName name="_______________DAT1" localSheetId="33">[21]Zam!#REF!</definedName>
    <definedName name="_______________DAT1" localSheetId="34">[21]Zam!#REF!</definedName>
    <definedName name="_______________DAT1" localSheetId="41">[21]Zam!#REF!</definedName>
    <definedName name="_______________DAT1" localSheetId="47">[21]Zam!#REF!</definedName>
    <definedName name="_______________DAT1">[21]Zam!#REF!</definedName>
    <definedName name="_______________DAT10" localSheetId="36">[13]Zam!#REF!</definedName>
    <definedName name="_______________DAT10" localSheetId="33">[13]Zam!#REF!</definedName>
    <definedName name="_______________DAT10" localSheetId="34">[13]Zam!#REF!</definedName>
    <definedName name="_______________DAT10" localSheetId="41">[13]Zam!#REF!</definedName>
    <definedName name="_______________DAT10" localSheetId="47">[13]Zam!#REF!</definedName>
    <definedName name="_______________DAT10">[13]Zam!#REF!</definedName>
    <definedName name="_______________DAT11" localSheetId="36">[13]Zam!#REF!</definedName>
    <definedName name="_______________DAT11" localSheetId="33">[13]Zam!#REF!</definedName>
    <definedName name="_______________DAT11" localSheetId="34">[13]Zam!#REF!</definedName>
    <definedName name="_______________DAT11" localSheetId="41">[13]Zam!#REF!</definedName>
    <definedName name="_______________DAT11" localSheetId="47">[13]Zam!#REF!</definedName>
    <definedName name="_______________DAT11">[13]Zam!#REF!</definedName>
    <definedName name="_______________DAT12" localSheetId="36">[13]Zam!#REF!</definedName>
    <definedName name="_______________DAT12" localSheetId="33">[13]Zam!#REF!</definedName>
    <definedName name="_______________DAT12" localSheetId="34">[13]Zam!#REF!</definedName>
    <definedName name="_______________DAT12" localSheetId="41">[13]Zam!#REF!</definedName>
    <definedName name="_______________DAT12" localSheetId="47">[13]Zam!#REF!</definedName>
    <definedName name="_______________DAT12">[13]Zam!#REF!</definedName>
    <definedName name="_______________DAT13" localSheetId="36">[13]Zam!#REF!</definedName>
    <definedName name="_______________DAT13" localSheetId="33">[13]Zam!#REF!</definedName>
    <definedName name="_______________DAT13" localSheetId="34">[13]Zam!#REF!</definedName>
    <definedName name="_______________DAT13" localSheetId="41">[13]Zam!#REF!</definedName>
    <definedName name="_______________DAT13" localSheetId="47">[13]Zam!#REF!</definedName>
    <definedName name="_______________DAT13">[13]Zam!#REF!</definedName>
    <definedName name="_______________DAT14" localSheetId="36">[13]Zam!#REF!</definedName>
    <definedName name="_______________DAT14" localSheetId="33">[13]Zam!#REF!</definedName>
    <definedName name="_______________DAT14" localSheetId="34">[13]Zam!#REF!</definedName>
    <definedName name="_______________DAT14" localSheetId="41">[13]Zam!#REF!</definedName>
    <definedName name="_______________DAT14" localSheetId="47">[13]Zam!#REF!</definedName>
    <definedName name="_______________DAT14">[13]Zam!#REF!</definedName>
    <definedName name="_______________DAT15" localSheetId="36">[13]Zam!#REF!</definedName>
    <definedName name="_______________DAT15" localSheetId="33">[13]Zam!#REF!</definedName>
    <definedName name="_______________DAT15" localSheetId="34">[13]Zam!#REF!</definedName>
    <definedName name="_______________DAT15" localSheetId="41">[13]Zam!#REF!</definedName>
    <definedName name="_______________DAT15" localSheetId="47">[13]Zam!#REF!</definedName>
    <definedName name="_______________DAT15">[13]Zam!#REF!</definedName>
    <definedName name="_______________DAT16" localSheetId="36">[21]Zam!#REF!</definedName>
    <definedName name="_______________DAT16" localSheetId="33">[21]Zam!#REF!</definedName>
    <definedName name="_______________DAT16" localSheetId="34">[21]Zam!#REF!</definedName>
    <definedName name="_______________DAT16" localSheetId="41">[21]Zam!#REF!</definedName>
    <definedName name="_______________DAT16" localSheetId="47">[21]Zam!#REF!</definedName>
    <definedName name="_______________DAT16">[21]Zam!#REF!</definedName>
    <definedName name="_______________DAT17" localSheetId="36">[21]Zam!#REF!</definedName>
    <definedName name="_______________DAT17" localSheetId="33">[21]Zam!#REF!</definedName>
    <definedName name="_______________DAT17" localSheetId="34">[21]Zam!#REF!</definedName>
    <definedName name="_______________DAT17" localSheetId="41">[21]Zam!#REF!</definedName>
    <definedName name="_______________DAT17" localSheetId="47">[21]Zam!#REF!</definedName>
    <definedName name="_______________DAT17">[21]Zam!#REF!</definedName>
    <definedName name="_______________DAT18" localSheetId="36">[21]Zam!#REF!</definedName>
    <definedName name="_______________DAT18" localSheetId="33">[21]Zam!#REF!</definedName>
    <definedName name="_______________DAT18" localSheetId="34">[21]Zam!#REF!</definedName>
    <definedName name="_______________DAT18" localSheetId="41">[21]Zam!#REF!</definedName>
    <definedName name="_______________DAT18" localSheetId="47">[21]Zam!#REF!</definedName>
    <definedName name="_______________DAT18">[21]Zam!#REF!</definedName>
    <definedName name="_______________DAT19" localSheetId="36">[21]Zam!#REF!</definedName>
    <definedName name="_______________DAT19" localSheetId="33">[21]Zam!#REF!</definedName>
    <definedName name="_______________DAT19" localSheetId="34">[21]Zam!#REF!</definedName>
    <definedName name="_______________DAT19" localSheetId="41">[21]Zam!#REF!</definedName>
    <definedName name="_______________DAT19" localSheetId="47">[21]Zam!#REF!</definedName>
    <definedName name="_______________DAT19">[21]Zam!#REF!</definedName>
    <definedName name="_______________DAT2" localSheetId="36">[21]Zam!#REF!</definedName>
    <definedName name="_______________DAT2" localSheetId="33">[21]Zam!#REF!</definedName>
    <definedName name="_______________DAT2" localSheetId="34">[21]Zam!#REF!</definedName>
    <definedName name="_______________DAT2" localSheetId="41">[21]Zam!#REF!</definedName>
    <definedName name="_______________DAT2" localSheetId="47">[21]Zam!#REF!</definedName>
    <definedName name="_______________DAT2">[21]Zam!#REF!</definedName>
    <definedName name="_______________DAT20" localSheetId="36">[21]Zam!#REF!</definedName>
    <definedName name="_______________DAT20" localSheetId="33">[21]Zam!#REF!</definedName>
    <definedName name="_______________DAT20" localSheetId="34">[21]Zam!#REF!</definedName>
    <definedName name="_______________DAT20" localSheetId="41">[21]Zam!#REF!</definedName>
    <definedName name="_______________DAT20" localSheetId="47">[21]Zam!#REF!</definedName>
    <definedName name="_______________DAT20">[21]Zam!#REF!</definedName>
    <definedName name="_______________DAT21" localSheetId="36">[21]Zam!#REF!</definedName>
    <definedName name="_______________DAT21" localSheetId="33">[21]Zam!#REF!</definedName>
    <definedName name="_______________DAT21" localSheetId="34">[21]Zam!#REF!</definedName>
    <definedName name="_______________DAT21" localSheetId="41">[21]Zam!#REF!</definedName>
    <definedName name="_______________DAT21" localSheetId="47">[21]Zam!#REF!</definedName>
    <definedName name="_______________DAT21">[21]Zam!#REF!</definedName>
    <definedName name="_______________DAT22" localSheetId="36">[21]Zam!#REF!</definedName>
    <definedName name="_______________DAT22" localSheetId="33">[21]Zam!#REF!</definedName>
    <definedName name="_______________DAT22" localSheetId="34">[21]Zam!#REF!</definedName>
    <definedName name="_______________DAT22" localSheetId="41">[21]Zam!#REF!</definedName>
    <definedName name="_______________DAT22" localSheetId="47">[21]Zam!#REF!</definedName>
    <definedName name="_______________DAT22">[21]Zam!#REF!</definedName>
    <definedName name="_______________DAT23" localSheetId="36">[21]Zam!#REF!</definedName>
    <definedName name="_______________DAT23" localSheetId="33">[21]Zam!#REF!</definedName>
    <definedName name="_______________DAT23" localSheetId="34">[21]Zam!#REF!</definedName>
    <definedName name="_______________DAT23" localSheetId="41">[21]Zam!#REF!</definedName>
    <definedName name="_______________DAT23" localSheetId="47">[21]Zam!#REF!</definedName>
    <definedName name="_______________DAT23">[21]Zam!#REF!</definedName>
    <definedName name="_______________DAT25" localSheetId="36">[13]Zam!#REF!</definedName>
    <definedName name="_______________DAT25" localSheetId="33">[13]Zam!#REF!</definedName>
    <definedName name="_______________DAT25" localSheetId="34">[13]Zam!#REF!</definedName>
    <definedName name="_______________DAT25" localSheetId="41">[13]Zam!#REF!</definedName>
    <definedName name="_______________DAT25" localSheetId="47">[13]Zam!#REF!</definedName>
    <definedName name="_______________DAT25">[13]Zam!#REF!</definedName>
    <definedName name="_______________DAT26" localSheetId="36">[13]Zam!#REF!</definedName>
    <definedName name="_______________DAT26" localSheetId="33">[13]Zam!#REF!</definedName>
    <definedName name="_______________DAT26" localSheetId="34">[13]Zam!#REF!</definedName>
    <definedName name="_______________DAT26" localSheetId="41">[13]Zam!#REF!</definedName>
    <definedName name="_______________DAT26" localSheetId="47">[13]Zam!#REF!</definedName>
    <definedName name="_______________DAT26">[13]Zam!#REF!</definedName>
    <definedName name="_______________DAT27" localSheetId="36">[13]Zam!#REF!</definedName>
    <definedName name="_______________DAT27" localSheetId="33">[13]Zam!#REF!</definedName>
    <definedName name="_______________DAT27" localSheetId="34">[13]Zam!#REF!</definedName>
    <definedName name="_______________DAT27" localSheetId="41">[13]Zam!#REF!</definedName>
    <definedName name="_______________DAT27" localSheetId="47">[13]Zam!#REF!</definedName>
    <definedName name="_______________DAT27">[13]Zam!#REF!</definedName>
    <definedName name="_______________DAT29" localSheetId="36">[13]Zam!#REF!</definedName>
    <definedName name="_______________DAT29" localSheetId="33">[13]Zam!#REF!</definedName>
    <definedName name="_______________DAT29" localSheetId="34">[13]Zam!#REF!</definedName>
    <definedName name="_______________DAT29" localSheetId="41">[13]Zam!#REF!</definedName>
    <definedName name="_______________DAT29" localSheetId="47">[13]Zam!#REF!</definedName>
    <definedName name="_______________DAT29">[13]Zam!#REF!</definedName>
    <definedName name="_______________DAT30" localSheetId="36">[13]Zam!#REF!</definedName>
    <definedName name="_______________DAT30" localSheetId="33">[13]Zam!#REF!</definedName>
    <definedName name="_______________DAT30" localSheetId="34">[13]Zam!#REF!</definedName>
    <definedName name="_______________DAT30" localSheetId="41">[13]Zam!#REF!</definedName>
    <definedName name="_______________DAT30" localSheetId="47">[13]Zam!#REF!</definedName>
    <definedName name="_______________DAT30">[13]Zam!#REF!</definedName>
    <definedName name="_______________DAT31" localSheetId="36">[13]Zam!#REF!</definedName>
    <definedName name="_______________DAT31" localSheetId="33">[13]Zam!#REF!</definedName>
    <definedName name="_______________DAT31" localSheetId="34">[13]Zam!#REF!</definedName>
    <definedName name="_______________DAT31" localSheetId="41">[13]Zam!#REF!</definedName>
    <definedName name="_______________DAT31" localSheetId="47">[13]Zam!#REF!</definedName>
    <definedName name="_______________DAT31">[13]Zam!#REF!</definedName>
    <definedName name="_______________DAT32" localSheetId="36">'[22]OT´s Não Liquidadas 2006'!#REF!</definedName>
    <definedName name="_______________DAT32" localSheetId="33">'[22]OT´s Não Liquidadas 2006'!#REF!</definedName>
    <definedName name="_______________DAT32" localSheetId="34">'[22]OT´s Não Liquidadas 2006'!#REF!</definedName>
    <definedName name="_______________DAT32" localSheetId="41">'[22]OT´s Não Liquidadas 2006'!#REF!</definedName>
    <definedName name="_______________DAT32" localSheetId="47">'[22]OT´s Não Liquidadas 2006'!#REF!</definedName>
    <definedName name="_______________DAT32">'[22]OT´s Não Liquidadas 2006'!#REF!</definedName>
    <definedName name="_______________DAT33" localSheetId="36">'[22]OT´s Não Liquidadas 2006'!#REF!</definedName>
    <definedName name="_______________DAT33" localSheetId="33">'[22]OT´s Não Liquidadas 2006'!#REF!</definedName>
    <definedName name="_______________DAT33" localSheetId="34">'[22]OT´s Não Liquidadas 2006'!#REF!</definedName>
    <definedName name="_______________DAT33" localSheetId="41">'[22]OT´s Não Liquidadas 2006'!#REF!</definedName>
    <definedName name="_______________DAT33" localSheetId="47">'[22]OT´s Não Liquidadas 2006'!#REF!</definedName>
    <definedName name="_______________DAT33">'[22]OT´s Não Liquidadas 2006'!#REF!</definedName>
    <definedName name="_______________DAT34" localSheetId="36">'[22]OT´s Não Liquidadas 2006'!#REF!</definedName>
    <definedName name="_______________DAT34" localSheetId="33">'[22]OT´s Não Liquidadas 2006'!#REF!</definedName>
    <definedName name="_______________DAT34" localSheetId="34">'[22]OT´s Não Liquidadas 2006'!#REF!</definedName>
    <definedName name="_______________DAT34" localSheetId="41">'[22]OT´s Não Liquidadas 2006'!#REF!</definedName>
    <definedName name="_______________DAT34" localSheetId="47">'[22]OT´s Não Liquidadas 2006'!#REF!</definedName>
    <definedName name="_______________DAT34">'[22]OT´s Não Liquidadas 2006'!#REF!</definedName>
    <definedName name="_______________DAT35" localSheetId="36">'[22]OT´s Não Liquidadas 2006'!#REF!</definedName>
    <definedName name="_______________DAT35" localSheetId="33">'[22]OT´s Não Liquidadas 2006'!#REF!</definedName>
    <definedName name="_______________DAT35" localSheetId="34">'[22]OT´s Não Liquidadas 2006'!#REF!</definedName>
    <definedName name="_______________DAT35" localSheetId="41">'[22]OT´s Não Liquidadas 2006'!#REF!</definedName>
    <definedName name="_______________DAT35" localSheetId="47">'[22]OT´s Não Liquidadas 2006'!#REF!</definedName>
    <definedName name="_______________DAT35">'[22]OT´s Não Liquidadas 2006'!#REF!</definedName>
    <definedName name="_______________DAT36" localSheetId="36">'[22]OT´s Não Liquidadas 2006'!#REF!</definedName>
    <definedName name="_______________DAT36" localSheetId="33">'[22]OT´s Não Liquidadas 2006'!#REF!</definedName>
    <definedName name="_______________DAT36" localSheetId="34">'[22]OT´s Não Liquidadas 2006'!#REF!</definedName>
    <definedName name="_______________DAT36" localSheetId="41">'[22]OT´s Não Liquidadas 2006'!#REF!</definedName>
    <definedName name="_______________DAT36" localSheetId="47">'[22]OT´s Não Liquidadas 2006'!#REF!</definedName>
    <definedName name="_______________DAT36">'[22]OT´s Não Liquidadas 2006'!#REF!</definedName>
    <definedName name="_______________DAT4" localSheetId="36">'[6]Base Secção Pessoal'!#REF!</definedName>
    <definedName name="_______________DAT4" localSheetId="33">'[6]Base Secção Pessoal'!#REF!</definedName>
    <definedName name="_______________DAT4" localSheetId="34">'[6]Base Secção Pessoal'!#REF!</definedName>
    <definedName name="_______________DAT4" localSheetId="41">'[6]Base Secção Pessoal'!#REF!</definedName>
    <definedName name="_______________DAT4" localSheetId="47">'[6]Base Secção Pessoal'!#REF!</definedName>
    <definedName name="_______________DAT4">'[6]Base Secção Pessoal'!#REF!</definedName>
    <definedName name="_______________DAT5" localSheetId="36">'[6]Base Secção Pessoal'!#REF!</definedName>
    <definedName name="_______________DAT5" localSheetId="33">'[6]Base Secção Pessoal'!#REF!</definedName>
    <definedName name="_______________DAT5" localSheetId="34">'[6]Base Secção Pessoal'!#REF!</definedName>
    <definedName name="_______________DAT5" localSheetId="41">'[6]Base Secção Pessoal'!#REF!</definedName>
    <definedName name="_______________DAT5" localSheetId="47">'[6]Base Secção Pessoal'!#REF!</definedName>
    <definedName name="_______________DAT5">'[6]Base Secção Pessoal'!#REF!</definedName>
    <definedName name="_______________DAT6" localSheetId="36">'[7]base secçao pessoal'!#REF!</definedName>
    <definedName name="_______________DAT6" localSheetId="33">'[7]base secçao pessoal'!#REF!</definedName>
    <definedName name="_______________DAT6" localSheetId="34">'[7]base secçao pessoal'!#REF!</definedName>
    <definedName name="_______________DAT6" localSheetId="41">'[7]base secçao pessoal'!#REF!</definedName>
    <definedName name="_______________DAT6" localSheetId="47">'[7]base secçao pessoal'!#REF!</definedName>
    <definedName name="_______________DAT6">'[7]base secçao pessoal'!#REF!</definedName>
    <definedName name="_______________DAT7" localSheetId="36">'[7]base secçao pessoal'!#REF!</definedName>
    <definedName name="_______________DAT7" localSheetId="33">'[7]base secçao pessoal'!#REF!</definedName>
    <definedName name="_______________DAT7" localSheetId="34">'[7]base secçao pessoal'!#REF!</definedName>
    <definedName name="_______________DAT7" localSheetId="41">'[7]base secçao pessoal'!#REF!</definedName>
    <definedName name="_______________DAT7" localSheetId="47">'[7]base secçao pessoal'!#REF!</definedName>
    <definedName name="_______________DAT7">'[7]base secçao pessoal'!#REF!</definedName>
    <definedName name="_______________DAT8" localSheetId="36">'[20]base secçao pessoal'!#REF!</definedName>
    <definedName name="_______________DAT8" localSheetId="33">'[20]base secçao pessoal'!#REF!</definedName>
    <definedName name="_______________DAT8" localSheetId="34">'[20]base secçao pessoal'!#REF!</definedName>
    <definedName name="_______________DAT8" localSheetId="41">'[20]base secçao pessoal'!#REF!</definedName>
    <definedName name="_______________DAT8" localSheetId="47">'[20]base secçao pessoal'!#REF!</definedName>
    <definedName name="_______________DAT8">'[20]base secçao pessoal'!#REF!</definedName>
    <definedName name="_______________DAT9" localSheetId="36">'[8]Base Secção Pessoal'!#REF!</definedName>
    <definedName name="_______________DAT9" localSheetId="33">'[8]Base Secção Pessoal'!#REF!</definedName>
    <definedName name="_______________DAT9" localSheetId="34">'[8]Base Secção Pessoal'!#REF!</definedName>
    <definedName name="_______________DAT9" localSheetId="41">'[8]Base Secção Pessoal'!#REF!</definedName>
    <definedName name="_______________DAT9" localSheetId="47">'[8]Base Secção Pessoal'!#REF!</definedName>
    <definedName name="_______________DAT9">'[8]Base Secção Pessoal'!#REF!</definedName>
    <definedName name="______________DAT1" localSheetId="36">[21]Zam!#REF!</definedName>
    <definedName name="______________DAT1" localSheetId="33">[21]Zam!#REF!</definedName>
    <definedName name="______________DAT1" localSheetId="34">[21]Zam!#REF!</definedName>
    <definedName name="______________DAT1" localSheetId="41">[21]Zam!#REF!</definedName>
    <definedName name="______________DAT1" localSheetId="47">[21]Zam!#REF!</definedName>
    <definedName name="______________DAT1">[21]Zam!#REF!</definedName>
    <definedName name="______________DAT10" localSheetId="36">[13]Zam!#REF!</definedName>
    <definedName name="______________DAT10" localSheetId="33">[13]Zam!#REF!</definedName>
    <definedName name="______________DAT10" localSheetId="34">[13]Zam!#REF!</definedName>
    <definedName name="______________DAT10" localSheetId="41">[13]Zam!#REF!</definedName>
    <definedName name="______________DAT10" localSheetId="47">[13]Zam!#REF!</definedName>
    <definedName name="______________DAT10">[13]Zam!#REF!</definedName>
    <definedName name="______________DAT11" localSheetId="36">[13]Zam!#REF!</definedName>
    <definedName name="______________DAT11" localSheetId="33">[13]Zam!#REF!</definedName>
    <definedName name="______________DAT11" localSheetId="34">[13]Zam!#REF!</definedName>
    <definedName name="______________DAT11" localSheetId="41">[13]Zam!#REF!</definedName>
    <definedName name="______________DAT11" localSheetId="47">[13]Zam!#REF!</definedName>
    <definedName name="______________DAT11">[13]Zam!#REF!</definedName>
    <definedName name="______________DAT12" localSheetId="36">[13]Zam!#REF!</definedName>
    <definedName name="______________DAT12" localSheetId="33">[13]Zam!#REF!</definedName>
    <definedName name="______________DAT12" localSheetId="34">[13]Zam!#REF!</definedName>
    <definedName name="______________DAT12" localSheetId="41">[13]Zam!#REF!</definedName>
    <definedName name="______________DAT12" localSheetId="47">[13]Zam!#REF!</definedName>
    <definedName name="______________DAT12">[13]Zam!#REF!</definedName>
    <definedName name="______________DAT13" localSheetId="36">[13]Zam!#REF!</definedName>
    <definedName name="______________DAT13" localSheetId="33">[13]Zam!#REF!</definedName>
    <definedName name="______________DAT13" localSheetId="34">[13]Zam!#REF!</definedName>
    <definedName name="______________DAT13" localSheetId="41">[13]Zam!#REF!</definedName>
    <definedName name="______________DAT13" localSheetId="47">[13]Zam!#REF!</definedName>
    <definedName name="______________DAT13">[13]Zam!#REF!</definedName>
    <definedName name="______________DAT14" localSheetId="36">[13]Zam!#REF!</definedName>
    <definedName name="______________DAT14" localSheetId="33">[13]Zam!#REF!</definedName>
    <definedName name="______________DAT14" localSheetId="34">[13]Zam!#REF!</definedName>
    <definedName name="______________DAT14" localSheetId="41">[13]Zam!#REF!</definedName>
    <definedName name="______________DAT14" localSheetId="47">[13]Zam!#REF!</definedName>
    <definedName name="______________DAT14">[13]Zam!#REF!</definedName>
    <definedName name="______________DAT15" localSheetId="36">[13]Zam!#REF!</definedName>
    <definedName name="______________DAT15" localSheetId="33">[13]Zam!#REF!</definedName>
    <definedName name="______________DAT15" localSheetId="34">[13]Zam!#REF!</definedName>
    <definedName name="______________DAT15" localSheetId="41">[13]Zam!#REF!</definedName>
    <definedName name="______________DAT15" localSheetId="47">[13]Zam!#REF!</definedName>
    <definedName name="______________DAT15">[13]Zam!#REF!</definedName>
    <definedName name="______________DAT16" localSheetId="36">[21]Zam!#REF!</definedName>
    <definedName name="______________DAT16" localSheetId="33">[21]Zam!#REF!</definedName>
    <definedName name="______________DAT16" localSheetId="34">[21]Zam!#REF!</definedName>
    <definedName name="______________DAT16" localSheetId="41">[21]Zam!#REF!</definedName>
    <definedName name="______________DAT16" localSheetId="47">[21]Zam!#REF!</definedName>
    <definedName name="______________DAT16">[21]Zam!#REF!</definedName>
    <definedName name="______________DAT17" localSheetId="36">[21]Zam!#REF!</definedName>
    <definedName name="______________DAT17" localSheetId="33">[21]Zam!#REF!</definedName>
    <definedName name="______________DAT17" localSheetId="34">[21]Zam!#REF!</definedName>
    <definedName name="______________DAT17" localSheetId="41">[21]Zam!#REF!</definedName>
    <definedName name="______________DAT17" localSheetId="47">[21]Zam!#REF!</definedName>
    <definedName name="______________DAT17">[21]Zam!#REF!</definedName>
    <definedName name="______________DAT18" localSheetId="36">[21]Zam!#REF!</definedName>
    <definedName name="______________DAT18" localSheetId="33">[21]Zam!#REF!</definedName>
    <definedName name="______________DAT18" localSheetId="34">[21]Zam!#REF!</definedName>
    <definedName name="______________DAT18" localSheetId="41">[21]Zam!#REF!</definedName>
    <definedName name="______________DAT18" localSheetId="47">[21]Zam!#REF!</definedName>
    <definedName name="______________DAT18">[21]Zam!#REF!</definedName>
    <definedName name="______________DAT19" localSheetId="36">[21]Zam!#REF!</definedName>
    <definedName name="______________DAT19" localSheetId="33">[21]Zam!#REF!</definedName>
    <definedName name="______________DAT19" localSheetId="34">[21]Zam!#REF!</definedName>
    <definedName name="______________DAT19" localSheetId="41">[21]Zam!#REF!</definedName>
    <definedName name="______________DAT19" localSheetId="47">[21]Zam!#REF!</definedName>
    <definedName name="______________DAT19">[21]Zam!#REF!</definedName>
    <definedName name="______________DAT2" localSheetId="36">[21]Zam!#REF!</definedName>
    <definedName name="______________DAT2" localSheetId="33">[21]Zam!#REF!</definedName>
    <definedName name="______________DAT2" localSheetId="34">[21]Zam!#REF!</definedName>
    <definedName name="______________DAT2" localSheetId="41">[21]Zam!#REF!</definedName>
    <definedName name="______________DAT2" localSheetId="47">[21]Zam!#REF!</definedName>
    <definedName name="______________DAT2">[21]Zam!#REF!</definedName>
    <definedName name="______________DAT20" localSheetId="36">[21]Zam!#REF!</definedName>
    <definedName name="______________DAT20" localSheetId="33">[21]Zam!#REF!</definedName>
    <definedName name="______________DAT20" localSheetId="34">[21]Zam!#REF!</definedName>
    <definedName name="______________DAT20" localSheetId="41">[21]Zam!#REF!</definedName>
    <definedName name="______________DAT20" localSheetId="47">[21]Zam!#REF!</definedName>
    <definedName name="______________DAT20">[21]Zam!#REF!</definedName>
    <definedName name="______________DAT21" localSheetId="36">[21]Zam!#REF!</definedName>
    <definedName name="______________DAT21" localSheetId="33">[21]Zam!#REF!</definedName>
    <definedName name="______________DAT21" localSheetId="34">[21]Zam!#REF!</definedName>
    <definedName name="______________DAT21" localSheetId="41">[21]Zam!#REF!</definedName>
    <definedName name="______________DAT21" localSheetId="47">[21]Zam!#REF!</definedName>
    <definedName name="______________DAT21">[21]Zam!#REF!</definedName>
    <definedName name="______________DAT22" localSheetId="36">[21]Zam!#REF!</definedName>
    <definedName name="______________DAT22" localSheetId="33">[21]Zam!#REF!</definedName>
    <definedName name="______________DAT22" localSheetId="34">[21]Zam!#REF!</definedName>
    <definedName name="______________DAT22" localSheetId="41">[21]Zam!#REF!</definedName>
    <definedName name="______________DAT22" localSheetId="47">[21]Zam!#REF!</definedName>
    <definedName name="______________DAT22">[21]Zam!#REF!</definedName>
    <definedName name="______________DAT23" localSheetId="36">[21]Zam!#REF!</definedName>
    <definedName name="______________DAT23" localSheetId="33">[21]Zam!#REF!</definedName>
    <definedName name="______________DAT23" localSheetId="34">[21]Zam!#REF!</definedName>
    <definedName name="______________DAT23" localSheetId="41">[21]Zam!#REF!</definedName>
    <definedName name="______________DAT23" localSheetId="47">[21]Zam!#REF!</definedName>
    <definedName name="______________DAT23">[21]Zam!#REF!</definedName>
    <definedName name="______________DAT25" localSheetId="36">[13]Zam!#REF!</definedName>
    <definedName name="______________DAT25" localSheetId="33">[13]Zam!#REF!</definedName>
    <definedName name="______________DAT25" localSheetId="34">[13]Zam!#REF!</definedName>
    <definedName name="______________DAT25" localSheetId="41">[13]Zam!#REF!</definedName>
    <definedName name="______________DAT25" localSheetId="47">[13]Zam!#REF!</definedName>
    <definedName name="______________DAT25">[13]Zam!#REF!</definedName>
    <definedName name="______________DAT26" localSheetId="36">[13]Zam!#REF!</definedName>
    <definedName name="______________DAT26" localSheetId="33">[13]Zam!#REF!</definedName>
    <definedName name="______________DAT26" localSheetId="34">[13]Zam!#REF!</definedName>
    <definedName name="______________DAT26" localSheetId="41">[13]Zam!#REF!</definedName>
    <definedName name="______________DAT26" localSheetId="47">[13]Zam!#REF!</definedName>
    <definedName name="______________DAT26">[13]Zam!#REF!</definedName>
    <definedName name="______________DAT27" localSheetId="36">[13]Zam!#REF!</definedName>
    <definedName name="______________DAT27" localSheetId="33">[13]Zam!#REF!</definedName>
    <definedName name="______________DAT27" localSheetId="34">[13]Zam!#REF!</definedName>
    <definedName name="______________DAT27" localSheetId="41">[13]Zam!#REF!</definedName>
    <definedName name="______________DAT27" localSheetId="47">[13]Zam!#REF!</definedName>
    <definedName name="______________DAT27">[13]Zam!#REF!</definedName>
    <definedName name="______________DAT29" localSheetId="36">[13]Zam!#REF!</definedName>
    <definedName name="______________DAT29" localSheetId="33">[13]Zam!#REF!</definedName>
    <definedName name="______________DAT29" localSheetId="34">[13]Zam!#REF!</definedName>
    <definedName name="______________DAT29" localSheetId="41">[13]Zam!#REF!</definedName>
    <definedName name="______________DAT29" localSheetId="47">[13]Zam!#REF!</definedName>
    <definedName name="______________DAT29">[13]Zam!#REF!</definedName>
    <definedName name="______________DAT30" localSheetId="36">[13]Zam!#REF!</definedName>
    <definedName name="______________DAT30" localSheetId="33">[13]Zam!#REF!</definedName>
    <definedName name="______________DAT30" localSheetId="34">[13]Zam!#REF!</definedName>
    <definedName name="______________DAT30" localSheetId="41">[13]Zam!#REF!</definedName>
    <definedName name="______________DAT30" localSheetId="47">[13]Zam!#REF!</definedName>
    <definedName name="______________DAT30">[13]Zam!#REF!</definedName>
    <definedName name="______________DAT31" localSheetId="36">[13]Zam!#REF!</definedName>
    <definedName name="______________DAT31" localSheetId="33">[13]Zam!#REF!</definedName>
    <definedName name="______________DAT31" localSheetId="34">[13]Zam!#REF!</definedName>
    <definedName name="______________DAT31" localSheetId="41">[13]Zam!#REF!</definedName>
    <definedName name="______________DAT31" localSheetId="47">[13]Zam!#REF!</definedName>
    <definedName name="______________DAT31">[13]Zam!#REF!</definedName>
    <definedName name="______________DAT32" localSheetId="36">'[22]OT´s Não Liquidadas 2006'!#REF!</definedName>
    <definedName name="______________DAT32" localSheetId="33">'[22]OT´s Não Liquidadas 2006'!#REF!</definedName>
    <definedName name="______________DAT32" localSheetId="34">'[22]OT´s Não Liquidadas 2006'!#REF!</definedName>
    <definedName name="______________DAT32" localSheetId="41">'[22]OT´s Não Liquidadas 2006'!#REF!</definedName>
    <definedName name="______________DAT32" localSheetId="47">'[22]OT´s Não Liquidadas 2006'!#REF!</definedName>
    <definedName name="______________DAT32">'[22]OT´s Não Liquidadas 2006'!#REF!</definedName>
    <definedName name="______________DAT33" localSheetId="36">'[22]OT´s Não Liquidadas 2006'!#REF!</definedName>
    <definedName name="______________DAT33" localSheetId="33">'[22]OT´s Não Liquidadas 2006'!#REF!</definedName>
    <definedName name="______________DAT33" localSheetId="34">'[22]OT´s Não Liquidadas 2006'!#REF!</definedName>
    <definedName name="______________DAT33" localSheetId="41">'[22]OT´s Não Liquidadas 2006'!#REF!</definedName>
    <definedName name="______________DAT33" localSheetId="47">'[22]OT´s Não Liquidadas 2006'!#REF!</definedName>
    <definedName name="______________DAT33">'[22]OT´s Não Liquidadas 2006'!#REF!</definedName>
    <definedName name="______________DAT34" localSheetId="36">'[22]OT´s Não Liquidadas 2006'!#REF!</definedName>
    <definedName name="______________DAT34" localSheetId="33">'[22]OT´s Não Liquidadas 2006'!#REF!</definedName>
    <definedName name="______________DAT34" localSheetId="34">'[22]OT´s Não Liquidadas 2006'!#REF!</definedName>
    <definedName name="______________DAT34" localSheetId="41">'[22]OT´s Não Liquidadas 2006'!#REF!</definedName>
    <definedName name="______________DAT34" localSheetId="47">'[22]OT´s Não Liquidadas 2006'!#REF!</definedName>
    <definedName name="______________DAT34">'[22]OT´s Não Liquidadas 2006'!#REF!</definedName>
    <definedName name="______________DAT35" localSheetId="36">'[22]OT´s Não Liquidadas 2006'!#REF!</definedName>
    <definedName name="______________DAT35" localSheetId="33">'[22]OT´s Não Liquidadas 2006'!#REF!</definedName>
    <definedName name="______________DAT35" localSheetId="34">'[22]OT´s Não Liquidadas 2006'!#REF!</definedName>
    <definedName name="______________DAT35" localSheetId="41">'[22]OT´s Não Liquidadas 2006'!#REF!</definedName>
    <definedName name="______________DAT35" localSheetId="47">'[22]OT´s Não Liquidadas 2006'!#REF!</definedName>
    <definedName name="______________DAT35">'[22]OT´s Não Liquidadas 2006'!#REF!</definedName>
    <definedName name="______________DAT36" localSheetId="36">'[22]OT´s Não Liquidadas 2006'!#REF!</definedName>
    <definedName name="______________DAT36" localSheetId="33">'[22]OT´s Não Liquidadas 2006'!#REF!</definedName>
    <definedName name="______________DAT36" localSheetId="34">'[22]OT´s Não Liquidadas 2006'!#REF!</definedName>
    <definedName name="______________DAT36" localSheetId="41">'[22]OT´s Não Liquidadas 2006'!#REF!</definedName>
    <definedName name="______________DAT36" localSheetId="47">'[22]OT´s Não Liquidadas 2006'!#REF!</definedName>
    <definedName name="______________DAT36">'[22]OT´s Não Liquidadas 2006'!#REF!</definedName>
    <definedName name="______________DAT4" localSheetId="36">'[23]Base Secção Pessoal'!#REF!</definedName>
    <definedName name="______________DAT4" localSheetId="33">'[23]Base Secção Pessoal'!#REF!</definedName>
    <definedName name="______________DAT4" localSheetId="34">'[23]Base Secção Pessoal'!#REF!</definedName>
    <definedName name="______________DAT4" localSheetId="41">'[23]Base Secção Pessoal'!#REF!</definedName>
    <definedName name="______________DAT4" localSheetId="47">'[23]Base Secção Pessoal'!#REF!</definedName>
    <definedName name="______________DAT4">'[23]Base Secção Pessoal'!#REF!</definedName>
    <definedName name="______________DAT5" localSheetId="36">'[23]Base Secção Pessoal'!#REF!</definedName>
    <definedName name="______________DAT5" localSheetId="33">'[23]Base Secção Pessoal'!#REF!</definedName>
    <definedName name="______________DAT5" localSheetId="34">'[23]Base Secção Pessoal'!#REF!</definedName>
    <definedName name="______________DAT5" localSheetId="41">'[23]Base Secção Pessoal'!#REF!</definedName>
    <definedName name="______________DAT5" localSheetId="47">'[23]Base Secção Pessoal'!#REF!</definedName>
    <definedName name="______________DAT5">'[23]Base Secção Pessoal'!#REF!</definedName>
    <definedName name="______________DAT6" localSheetId="36">'[11]Activos 31-12-2006'!#REF!</definedName>
    <definedName name="______________DAT6" localSheetId="33">'[11]Activos 31-12-2006'!#REF!</definedName>
    <definedName name="______________DAT6" localSheetId="34">'[11]Activos 31-12-2006'!#REF!</definedName>
    <definedName name="______________DAT6" localSheetId="41">'[11]Activos 31-12-2006'!#REF!</definedName>
    <definedName name="______________DAT6" localSheetId="47">'[11]Activos 31-12-2006'!#REF!</definedName>
    <definedName name="______________DAT6">'[11]Activos 31-12-2006'!#REF!</definedName>
    <definedName name="______________DAT7" localSheetId="36">'[11]Activos 31-12-2006'!#REF!</definedName>
    <definedName name="______________DAT7" localSheetId="33">'[11]Activos 31-12-2006'!#REF!</definedName>
    <definedName name="______________DAT7" localSheetId="34">'[11]Activos 31-12-2006'!#REF!</definedName>
    <definedName name="______________DAT7" localSheetId="41">'[11]Activos 31-12-2006'!#REF!</definedName>
    <definedName name="______________DAT7" localSheetId="47">'[11]Activos 31-12-2006'!#REF!</definedName>
    <definedName name="______________DAT7">'[11]Activos 31-12-2006'!#REF!</definedName>
    <definedName name="______________DAT8" localSheetId="36">'[24]base secçao pessoal'!#REF!</definedName>
    <definedName name="______________DAT8" localSheetId="33">'[24]base secçao pessoal'!#REF!</definedName>
    <definedName name="______________DAT8" localSheetId="34">'[24]base secçao pessoal'!#REF!</definedName>
    <definedName name="______________DAT8" localSheetId="41">'[24]base secçao pessoal'!#REF!</definedName>
    <definedName name="______________DAT8" localSheetId="47">'[24]base secçao pessoal'!#REF!</definedName>
    <definedName name="______________DAT8">'[24]base secçao pessoal'!#REF!</definedName>
    <definedName name="______________DAT9" localSheetId="36">'[25]Base Secção Pessoal'!#REF!</definedName>
    <definedName name="______________DAT9" localSheetId="33">'[25]Base Secção Pessoal'!#REF!</definedName>
    <definedName name="______________DAT9" localSheetId="34">'[25]Base Secção Pessoal'!#REF!</definedName>
    <definedName name="______________DAT9" localSheetId="41">'[25]Base Secção Pessoal'!#REF!</definedName>
    <definedName name="______________DAT9" localSheetId="47">'[25]Base Secção Pessoal'!#REF!</definedName>
    <definedName name="______________DAT9">'[25]Base Secção Pessoal'!#REF!</definedName>
    <definedName name="_____________DAT1" localSheetId="36">[21]Zam!#REF!</definedName>
    <definedName name="_____________DAT1" localSheetId="33">[21]Zam!#REF!</definedName>
    <definedName name="_____________DAT1" localSheetId="34">[21]Zam!#REF!</definedName>
    <definedName name="_____________DAT1" localSheetId="41">[21]Zam!#REF!</definedName>
    <definedName name="_____________DAT1" localSheetId="47">[21]Zam!#REF!</definedName>
    <definedName name="_____________DAT1">[21]Zam!#REF!</definedName>
    <definedName name="_____________DAT10" localSheetId="36">[26]Zam!#REF!</definedName>
    <definedName name="_____________DAT10" localSheetId="33">[26]Zam!#REF!</definedName>
    <definedName name="_____________DAT10" localSheetId="34">[26]Zam!#REF!</definedName>
    <definedName name="_____________DAT10" localSheetId="41">[26]Zam!#REF!</definedName>
    <definedName name="_____________DAT10" localSheetId="47">[26]Zam!#REF!</definedName>
    <definedName name="_____________DAT10">[26]Zam!#REF!</definedName>
    <definedName name="_____________DAT11" localSheetId="36">[26]Zam!#REF!</definedName>
    <definedName name="_____________DAT11" localSheetId="33">[26]Zam!#REF!</definedName>
    <definedName name="_____________DAT11" localSheetId="34">[26]Zam!#REF!</definedName>
    <definedName name="_____________DAT11" localSheetId="41">[26]Zam!#REF!</definedName>
    <definedName name="_____________DAT11" localSheetId="47">[26]Zam!#REF!</definedName>
    <definedName name="_____________DAT11">[26]Zam!#REF!</definedName>
    <definedName name="_____________DAT12" localSheetId="36">[26]Zam!#REF!</definedName>
    <definedName name="_____________DAT12" localSheetId="33">[26]Zam!#REF!</definedName>
    <definedName name="_____________DAT12" localSheetId="34">[26]Zam!#REF!</definedName>
    <definedName name="_____________DAT12" localSheetId="41">[26]Zam!#REF!</definedName>
    <definedName name="_____________DAT12" localSheetId="47">[26]Zam!#REF!</definedName>
    <definedName name="_____________DAT12">[26]Zam!#REF!</definedName>
    <definedName name="_____________DAT13" localSheetId="36">[26]Zam!#REF!</definedName>
    <definedName name="_____________DAT13" localSheetId="33">[26]Zam!#REF!</definedName>
    <definedName name="_____________DAT13" localSheetId="34">[26]Zam!#REF!</definedName>
    <definedName name="_____________DAT13" localSheetId="41">[26]Zam!#REF!</definedName>
    <definedName name="_____________DAT13" localSheetId="47">[26]Zam!#REF!</definedName>
    <definedName name="_____________DAT13">[26]Zam!#REF!</definedName>
    <definedName name="_____________DAT14" localSheetId="36">[26]Zam!#REF!</definedName>
    <definedName name="_____________DAT14" localSheetId="33">[26]Zam!#REF!</definedName>
    <definedName name="_____________DAT14" localSheetId="34">[26]Zam!#REF!</definedName>
    <definedName name="_____________DAT14" localSheetId="41">[26]Zam!#REF!</definedName>
    <definedName name="_____________DAT14" localSheetId="47">[26]Zam!#REF!</definedName>
    <definedName name="_____________DAT14">[26]Zam!#REF!</definedName>
    <definedName name="_____________DAT15" localSheetId="36">[26]Zam!#REF!</definedName>
    <definedName name="_____________DAT15" localSheetId="33">[26]Zam!#REF!</definedName>
    <definedName name="_____________DAT15" localSheetId="34">[26]Zam!#REF!</definedName>
    <definedName name="_____________DAT15" localSheetId="41">[26]Zam!#REF!</definedName>
    <definedName name="_____________DAT15" localSheetId="47">[26]Zam!#REF!</definedName>
    <definedName name="_____________DAT15">[26]Zam!#REF!</definedName>
    <definedName name="_____________DAT16" localSheetId="36">[21]Zam!#REF!</definedName>
    <definedName name="_____________DAT16" localSheetId="33">[21]Zam!#REF!</definedName>
    <definedName name="_____________DAT16" localSheetId="34">[21]Zam!#REF!</definedName>
    <definedName name="_____________DAT16" localSheetId="41">[21]Zam!#REF!</definedName>
    <definedName name="_____________DAT16" localSheetId="47">[21]Zam!#REF!</definedName>
    <definedName name="_____________DAT16">[21]Zam!#REF!</definedName>
    <definedName name="_____________DAT17" localSheetId="36">[21]Zam!#REF!</definedName>
    <definedName name="_____________DAT17" localSheetId="33">[21]Zam!#REF!</definedName>
    <definedName name="_____________DAT17" localSheetId="34">[21]Zam!#REF!</definedName>
    <definedName name="_____________DAT17" localSheetId="41">[21]Zam!#REF!</definedName>
    <definedName name="_____________DAT17" localSheetId="47">[21]Zam!#REF!</definedName>
    <definedName name="_____________DAT17">[21]Zam!#REF!</definedName>
    <definedName name="_____________DAT18" localSheetId="36">[21]Zam!#REF!</definedName>
    <definedName name="_____________DAT18" localSheetId="33">[21]Zam!#REF!</definedName>
    <definedName name="_____________DAT18" localSheetId="34">[21]Zam!#REF!</definedName>
    <definedName name="_____________DAT18" localSheetId="41">[21]Zam!#REF!</definedName>
    <definedName name="_____________DAT18" localSheetId="47">[21]Zam!#REF!</definedName>
    <definedName name="_____________DAT18">[21]Zam!#REF!</definedName>
    <definedName name="_____________DAT19" localSheetId="36">[21]Zam!#REF!</definedName>
    <definedName name="_____________DAT19" localSheetId="33">[21]Zam!#REF!</definedName>
    <definedName name="_____________DAT19" localSheetId="34">[21]Zam!#REF!</definedName>
    <definedName name="_____________DAT19" localSheetId="41">[21]Zam!#REF!</definedName>
    <definedName name="_____________DAT19" localSheetId="47">[21]Zam!#REF!</definedName>
    <definedName name="_____________DAT19">[21]Zam!#REF!</definedName>
    <definedName name="_____________DAT2" localSheetId="36">[21]Zam!#REF!</definedName>
    <definedName name="_____________DAT2" localSheetId="33">[21]Zam!#REF!</definedName>
    <definedName name="_____________DAT2" localSheetId="34">[21]Zam!#REF!</definedName>
    <definedName name="_____________DAT2" localSheetId="41">[21]Zam!#REF!</definedName>
    <definedName name="_____________DAT2" localSheetId="47">[21]Zam!#REF!</definedName>
    <definedName name="_____________DAT2">[21]Zam!#REF!</definedName>
    <definedName name="_____________DAT20" localSheetId="36">[21]Zam!#REF!</definedName>
    <definedName name="_____________DAT20" localSheetId="33">[21]Zam!#REF!</definedName>
    <definedName name="_____________DAT20" localSheetId="34">[21]Zam!#REF!</definedName>
    <definedName name="_____________DAT20" localSheetId="41">[21]Zam!#REF!</definedName>
    <definedName name="_____________DAT20" localSheetId="47">[21]Zam!#REF!</definedName>
    <definedName name="_____________DAT20">[21]Zam!#REF!</definedName>
    <definedName name="_____________DAT21" localSheetId="36">[21]Zam!#REF!</definedName>
    <definedName name="_____________DAT21" localSheetId="33">[21]Zam!#REF!</definedName>
    <definedName name="_____________DAT21" localSheetId="34">[21]Zam!#REF!</definedName>
    <definedName name="_____________DAT21" localSheetId="41">[21]Zam!#REF!</definedName>
    <definedName name="_____________DAT21" localSheetId="47">[21]Zam!#REF!</definedName>
    <definedName name="_____________DAT21">[21]Zam!#REF!</definedName>
    <definedName name="_____________DAT22" localSheetId="36">[21]Zam!#REF!</definedName>
    <definedName name="_____________DAT22" localSheetId="33">[21]Zam!#REF!</definedName>
    <definedName name="_____________DAT22" localSheetId="34">[21]Zam!#REF!</definedName>
    <definedName name="_____________DAT22" localSheetId="41">[21]Zam!#REF!</definedName>
    <definedName name="_____________DAT22" localSheetId="47">[21]Zam!#REF!</definedName>
    <definedName name="_____________DAT22">[21]Zam!#REF!</definedName>
    <definedName name="_____________DAT23" localSheetId="36">[21]Zam!#REF!</definedName>
    <definedName name="_____________DAT23" localSheetId="33">[21]Zam!#REF!</definedName>
    <definedName name="_____________DAT23" localSheetId="34">[21]Zam!#REF!</definedName>
    <definedName name="_____________DAT23" localSheetId="41">[21]Zam!#REF!</definedName>
    <definedName name="_____________DAT23" localSheetId="47">[21]Zam!#REF!</definedName>
    <definedName name="_____________DAT23">[21]Zam!#REF!</definedName>
    <definedName name="_____________DAT25" localSheetId="36">[26]Zam!#REF!</definedName>
    <definedName name="_____________DAT25" localSheetId="33">[26]Zam!#REF!</definedName>
    <definedName name="_____________DAT25" localSheetId="34">[26]Zam!#REF!</definedName>
    <definedName name="_____________DAT25" localSheetId="41">[26]Zam!#REF!</definedName>
    <definedName name="_____________DAT25" localSheetId="47">[26]Zam!#REF!</definedName>
    <definedName name="_____________DAT25">[26]Zam!#REF!</definedName>
    <definedName name="_____________DAT26" localSheetId="36">[26]Zam!#REF!</definedName>
    <definedName name="_____________DAT26" localSheetId="33">[26]Zam!#REF!</definedName>
    <definedName name="_____________DAT26" localSheetId="34">[26]Zam!#REF!</definedName>
    <definedName name="_____________DAT26" localSheetId="41">[26]Zam!#REF!</definedName>
    <definedName name="_____________DAT26" localSheetId="47">[26]Zam!#REF!</definedName>
    <definedName name="_____________DAT26">[26]Zam!#REF!</definedName>
    <definedName name="_____________DAT27" localSheetId="36">[26]Zam!#REF!</definedName>
    <definedName name="_____________DAT27" localSheetId="33">[26]Zam!#REF!</definedName>
    <definedName name="_____________DAT27" localSheetId="34">[26]Zam!#REF!</definedName>
    <definedName name="_____________DAT27" localSheetId="41">[26]Zam!#REF!</definedName>
    <definedName name="_____________DAT27" localSheetId="47">[26]Zam!#REF!</definedName>
    <definedName name="_____________DAT27">[26]Zam!#REF!</definedName>
    <definedName name="_____________DAT29" localSheetId="36">[26]Zam!#REF!</definedName>
    <definedName name="_____________DAT29" localSheetId="33">[26]Zam!#REF!</definedName>
    <definedName name="_____________DAT29" localSheetId="34">[26]Zam!#REF!</definedName>
    <definedName name="_____________DAT29" localSheetId="41">[26]Zam!#REF!</definedName>
    <definedName name="_____________DAT29" localSheetId="47">[26]Zam!#REF!</definedName>
    <definedName name="_____________DAT29">[26]Zam!#REF!</definedName>
    <definedName name="_____________DAT30" localSheetId="36">[26]Zam!#REF!</definedName>
    <definedName name="_____________DAT30" localSheetId="33">[26]Zam!#REF!</definedName>
    <definedName name="_____________DAT30" localSheetId="34">[26]Zam!#REF!</definedName>
    <definedName name="_____________DAT30" localSheetId="41">[26]Zam!#REF!</definedName>
    <definedName name="_____________DAT30" localSheetId="47">[26]Zam!#REF!</definedName>
    <definedName name="_____________DAT30">[26]Zam!#REF!</definedName>
    <definedName name="_____________DAT31" localSheetId="36">[26]Zam!#REF!</definedName>
    <definedName name="_____________DAT31" localSheetId="33">[26]Zam!#REF!</definedName>
    <definedName name="_____________DAT31" localSheetId="34">[26]Zam!#REF!</definedName>
    <definedName name="_____________DAT31" localSheetId="41">[26]Zam!#REF!</definedName>
    <definedName name="_____________DAT31" localSheetId="47">[26]Zam!#REF!</definedName>
    <definedName name="_____________DAT31">[26]Zam!#REF!</definedName>
    <definedName name="_____________DAT32" localSheetId="36">'[22]OT´s Não Liquidadas 2006'!#REF!</definedName>
    <definedName name="_____________DAT32" localSheetId="33">'[22]OT´s Não Liquidadas 2006'!#REF!</definedName>
    <definedName name="_____________DAT32" localSheetId="34">'[22]OT´s Não Liquidadas 2006'!#REF!</definedName>
    <definedName name="_____________DAT32" localSheetId="41">'[22]OT´s Não Liquidadas 2006'!#REF!</definedName>
    <definedName name="_____________DAT32" localSheetId="47">'[22]OT´s Não Liquidadas 2006'!#REF!</definedName>
    <definedName name="_____________DAT32">'[22]OT´s Não Liquidadas 2006'!#REF!</definedName>
    <definedName name="_____________DAT33" localSheetId="36">'[22]OT´s Não Liquidadas 2006'!#REF!</definedName>
    <definedName name="_____________DAT33" localSheetId="33">'[22]OT´s Não Liquidadas 2006'!#REF!</definedName>
    <definedName name="_____________DAT33" localSheetId="34">'[22]OT´s Não Liquidadas 2006'!#REF!</definedName>
    <definedName name="_____________DAT33" localSheetId="41">'[22]OT´s Não Liquidadas 2006'!#REF!</definedName>
    <definedName name="_____________DAT33" localSheetId="47">'[22]OT´s Não Liquidadas 2006'!#REF!</definedName>
    <definedName name="_____________DAT33">'[22]OT´s Não Liquidadas 2006'!#REF!</definedName>
    <definedName name="_____________DAT34" localSheetId="36">'[22]OT´s Não Liquidadas 2006'!#REF!</definedName>
    <definedName name="_____________DAT34" localSheetId="33">'[22]OT´s Não Liquidadas 2006'!#REF!</definedName>
    <definedName name="_____________DAT34" localSheetId="34">'[22]OT´s Não Liquidadas 2006'!#REF!</definedName>
    <definedName name="_____________DAT34" localSheetId="41">'[22]OT´s Não Liquidadas 2006'!#REF!</definedName>
    <definedName name="_____________DAT34" localSheetId="47">'[22]OT´s Não Liquidadas 2006'!#REF!</definedName>
    <definedName name="_____________DAT34">'[22]OT´s Não Liquidadas 2006'!#REF!</definedName>
    <definedName name="_____________DAT35" localSheetId="36">'[22]OT´s Não Liquidadas 2006'!#REF!</definedName>
    <definedName name="_____________DAT35" localSheetId="33">'[22]OT´s Não Liquidadas 2006'!#REF!</definedName>
    <definedName name="_____________DAT35" localSheetId="34">'[22]OT´s Não Liquidadas 2006'!#REF!</definedName>
    <definedName name="_____________DAT35" localSheetId="41">'[22]OT´s Não Liquidadas 2006'!#REF!</definedName>
    <definedName name="_____________DAT35" localSheetId="47">'[22]OT´s Não Liquidadas 2006'!#REF!</definedName>
    <definedName name="_____________DAT35">'[22]OT´s Não Liquidadas 2006'!#REF!</definedName>
    <definedName name="_____________DAT36" localSheetId="36">'[22]OT´s Não Liquidadas 2006'!#REF!</definedName>
    <definedName name="_____________DAT36" localSheetId="33">'[22]OT´s Não Liquidadas 2006'!#REF!</definedName>
    <definedName name="_____________DAT36" localSheetId="34">'[22]OT´s Não Liquidadas 2006'!#REF!</definedName>
    <definedName name="_____________DAT36" localSheetId="41">'[22]OT´s Não Liquidadas 2006'!#REF!</definedName>
    <definedName name="_____________DAT36" localSheetId="47">'[22]OT´s Não Liquidadas 2006'!#REF!</definedName>
    <definedName name="_____________DAT36">'[22]OT´s Não Liquidadas 2006'!#REF!</definedName>
    <definedName name="_____________DAT4" localSheetId="36">'[23]Base Secção Pessoal'!#REF!</definedName>
    <definedName name="_____________DAT4" localSheetId="33">'[23]Base Secção Pessoal'!#REF!</definedName>
    <definedName name="_____________DAT4" localSheetId="34">'[23]Base Secção Pessoal'!#REF!</definedName>
    <definedName name="_____________DAT4" localSheetId="41">'[23]Base Secção Pessoal'!#REF!</definedName>
    <definedName name="_____________DAT4" localSheetId="47">'[23]Base Secção Pessoal'!#REF!</definedName>
    <definedName name="_____________DAT4">'[23]Base Secção Pessoal'!#REF!</definedName>
    <definedName name="_____________DAT5" localSheetId="36">'[23]Base Secção Pessoal'!#REF!</definedName>
    <definedName name="_____________DAT5" localSheetId="33">'[23]Base Secção Pessoal'!#REF!</definedName>
    <definedName name="_____________DAT5" localSheetId="34">'[23]Base Secção Pessoal'!#REF!</definedName>
    <definedName name="_____________DAT5" localSheetId="41">'[23]Base Secção Pessoal'!#REF!</definedName>
    <definedName name="_____________DAT5" localSheetId="47">'[23]Base Secção Pessoal'!#REF!</definedName>
    <definedName name="_____________DAT5">'[23]Base Secção Pessoal'!#REF!</definedName>
    <definedName name="_____________DAT6" localSheetId="36">'[27]base secçao pessoal'!#REF!</definedName>
    <definedName name="_____________DAT6" localSheetId="33">'[27]base secçao pessoal'!#REF!</definedName>
    <definedName name="_____________DAT6" localSheetId="34">'[27]base secçao pessoal'!#REF!</definedName>
    <definedName name="_____________DAT6" localSheetId="41">'[27]base secçao pessoal'!#REF!</definedName>
    <definedName name="_____________DAT6" localSheetId="47">'[27]base secçao pessoal'!#REF!</definedName>
    <definedName name="_____________DAT6">'[27]base secçao pessoal'!#REF!</definedName>
    <definedName name="_____________DAT7" localSheetId="36">'[27]base secçao pessoal'!#REF!</definedName>
    <definedName name="_____________DAT7" localSheetId="33">'[27]base secçao pessoal'!#REF!</definedName>
    <definedName name="_____________DAT7" localSheetId="34">'[27]base secçao pessoal'!#REF!</definedName>
    <definedName name="_____________DAT7" localSheetId="41">'[27]base secçao pessoal'!#REF!</definedName>
    <definedName name="_____________DAT7" localSheetId="47">'[27]base secçao pessoal'!#REF!</definedName>
    <definedName name="_____________DAT7">'[27]base secçao pessoal'!#REF!</definedName>
    <definedName name="_____________DAT8" localSheetId="36">'[24]base secçao pessoal'!#REF!</definedName>
    <definedName name="_____________DAT8" localSheetId="33">'[24]base secçao pessoal'!#REF!</definedName>
    <definedName name="_____________DAT8" localSheetId="34">'[24]base secçao pessoal'!#REF!</definedName>
    <definedName name="_____________DAT8" localSheetId="41">'[24]base secçao pessoal'!#REF!</definedName>
    <definedName name="_____________DAT8" localSheetId="47">'[24]base secçao pessoal'!#REF!</definedName>
    <definedName name="_____________DAT8">'[24]base secçao pessoal'!#REF!</definedName>
    <definedName name="_____________DAT9" localSheetId="36">'[25]Base Secção Pessoal'!#REF!</definedName>
    <definedName name="_____________DAT9" localSheetId="33">'[25]Base Secção Pessoal'!#REF!</definedName>
    <definedName name="_____________DAT9" localSheetId="34">'[25]Base Secção Pessoal'!#REF!</definedName>
    <definedName name="_____________DAT9" localSheetId="41">'[25]Base Secção Pessoal'!#REF!</definedName>
    <definedName name="_____________DAT9" localSheetId="47">'[25]Base Secção Pessoal'!#REF!</definedName>
    <definedName name="_____________DAT9">'[25]Base Secção Pessoal'!#REF!</definedName>
    <definedName name="____________DAT1" localSheetId="36">[28]Zam!#REF!</definedName>
    <definedName name="____________DAT1" localSheetId="33">[28]Zam!#REF!</definedName>
    <definedName name="____________DAT1" localSheetId="34">[28]Zam!#REF!</definedName>
    <definedName name="____________DAT1" localSheetId="41">[28]Zam!#REF!</definedName>
    <definedName name="____________DAT1" localSheetId="47">[28]Zam!#REF!</definedName>
    <definedName name="____________DAT1">[28]Zam!#REF!</definedName>
    <definedName name="____________DAT10" localSheetId="36">[26]Zam!#REF!</definedName>
    <definedName name="____________DAT10" localSheetId="33">[26]Zam!#REF!</definedName>
    <definedName name="____________DAT10" localSheetId="34">[26]Zam!#REF!</definedName>
    <definedName name="____________DAT10" localSheetId="41">[26]Zam!#REF!</definedName>
    <definedName name="____________DAT10" localSheetId="47">[26]Zam!#REF!</definedName>
    <definedName name="____________DAT10">[26]Zam!#REF!</definedName>
    <definedName name="____________DAT11" localSheetId="36">[26]Zam!#REF!</definedName>
    <definedName name="____________DAT11" localSheetId="33">[26]Zam!#REF!</definedName>
    <definedName name="____________DAT11" localSheetId="34">[26]Zam!#REF!</definedName>
    <definedName name="____________DAT11" localSheetId="41">[26]Zam!#REF!</definedName>
    <definedName name="____________DAT11" localSheetId="47">[26]Zam!#REF!</definedName>
    <definedName name="____________DAT11">[26]Zam!#REF!</definedName>
    <definedName name="____________DAT12" localSheetId="36">[26]Zam!#REF!</definedName>
    <definedName name="____________DAT12" localSheetId="33">[26]Zam!#REF!</definedName>
    <definedName name="____________DAT12" localSheetId="34">[26]Zam!#REF!</definedName>
    <definedName name="____________DAT12" localSheetId="41">[26]Zam!#REF!</definedName>
    <definedName name="____________DAT12" localSheetId="47">[26]Zam!#REF!</definedName>
    <definedName name="____________DAT12">[26]Zam!#REF!</definedName>
    <definedName name="____________DAT13" localSheetId="36">[26]Zam!#REF!</definedName>
    <definedName name="____________DAT13" localSheetId="33">[26]Zam!#REF!</definedName>
    <definedName name="____________DAT13" localSheetId="34">[26]Zam!#REF!</definedName>
    <definedName name="____________DAT13" localSheetId="41">[26]Zam!#REF!</definedName>
    <definedName name="____________DAT13" localSheetId="47">[26]Zam!#REF!</definedName>
    <definedName name="____________DAT13">[26]Zam!#REF!</definedName>
    <definedName name="____________DAT14" localSheetId="36">[26]Zam!#REF!</definedName>
    <definedName name="____________DAT14" localSheetId="33">[26]Zam!#REF!</definedName>
    <definedName name="____________DAT14" localSheetId="34">[26]Zam!#REF!</definedName>
    <definedName name="____________DAT14" localSheetId="41">[26]Zam!#REF!</definedName>
    <definedName name="____________DAT14" localSheetId="47">[26]Zam!#REF!</definedName>
    <definedName name="____________DAT14">[26]Zam!#REF!</definedName>
    <definedName name="____________DAT15" localSheetId="36">[26]Zam!#REF!</definedName>
    <definedName name="____________DAT15" localSheetId="33">[26]Zam!#REF!</definedName>
    <definedName name="____________DAT15" localSheetId="34">[26]Zam!#REF!</definedName>
    <definedName name="____________DAT15" localSheetId="41">[26]Zam!#REF!</definedName>
    <definedName name="____________DAT15" localSheetId="47">[26]Zam!#REF!</definedName>
    <definedName name="____________DAT15">[26]Zam!#REF!</definedName>
    <definedName name="____________DAT16" localSheetId="36">[28]Zam!#REF!</definedName>
    <definedName name="____________DAT16" localSheetId="33">[28]Zam!#REF!</definedName>
    <definedName name="____________DAT16" localSheetId="34">[28]Zam!#REF!</definedName>
    <definedName name="____________DAT16" localSheetId="41">[28]Zam!#REF!</definedName>
    <definedName name="____________DAT16" localSheetId="47">[28]Zam!#REF!</definedName>
    <definedName name="____________DAT16">[28]Zam!#REF!</definedName>
    <definedName name="____________DAT17" localSheetId="36">[28]Zam!#REF!</definedName>
    <definedName name="____________DAT17" localSheetId="33">[28]Zam!#REF!</definedName>
    <definedName name="____________DAT17" localSheetId="34">[28]Zam!#REF!</definedName>
    <definedName name="____________DAT17" localSheetId="41">[28]Zam!#REF!</definedName>
    <definedName name="____________DAT17" localSheetId="47">[28]Zam!#REF!</definedName>
    <definedName name="____________DAT17">[28]Zam!#REF!</definedName>
    <definedName name="____________DAT18" localSheetId="36">[28]Zam!#REF!</definedName>
    <definedName name="____________DAT18" localSheetId="33">[28]Zam!#REF!</definedName>
    <definedName name="____________DAT18" localSheetId="34">[28]Zam!#REF!</definedName>
    <definedName name="____________DAT18" localSheetId="41">[28]Zam!#REF!</definedName>
    <definedName name="____________DAT18" localSheetId="47">[28]Zam!#REF!</definedName>
    <definedName name="____________DAT18">[28]Zam!#REF!</definedName>
    <definedName name="____________DAT19" localSheetId="36">[28]Zam!#REF!</definedName>
    <definedName name="____________DAT19" localSheetId="33">[28]Zam!#REF!</definedName>
    <definedName name="____________DAT19" localSheetId="34">[28]Zam!#REF!</definedName>
    <definedName name="____________DAT19" localSheetId="41">[28]Zam!#REF!</definedName>
    <definedName name="____________DAT19" localSheetId="47">[28]Zam!#REF!</definedName>
    <definedName name="____________DAT19">[28]Zam!#REF!</definedName>
    <definedName name="____________DAT2" localSheetId="36">[28]Zam!#REF!</definedName>
    <definedName name="____________DAT2" localSheetId="33">[28]Zam!#REF!</definedName>
    <definedName name="____________DAT2" localSheetId="34">[28]Zam!#REF!</definedName>
    <definedName name="____________DAT2" localSheetId="41">[28]Zam!#REF!</definedName>
    <definedName name="____________DAT2" localSheetId="47">[28]Zam!#REF!</definedName>
    <definedName name="____________DAT2">[28]Zam!#REF!</definedName>
    <definedName name="____________DAT20" localSheetId="36">[28]Zam!#REF!</definedName>
    <definedName name="____________DAT20" localSheetId="33">[28]Zam!#REF!</definedName>
    <definedName name="____________DAT20" localSheetId="34">[28]Zam!#REF!</definedName>
    <definedName name="____________DAT20" localSheetId="41">[28]Zam!#REF!</definedName>
    <definedName name="____________DAT20" localSheetId="47">[28]Zam!#REF!</definedName>
    <definedName name="____________DAT20">[28]Zam!#REF!</definedName>
    <definedName name="____________DAT21" localSheetId="36">[28]Zam!#REF!</definedName>
    <definedName name="____________DAT21" localSheetId="33">[28]Zam!#REF!</definedName>
    <definedName name="____________DAT21" localSheetId="34">[28]Zam!#REF!</definedName>
    <definedName name="____________DAT21" localSheetId="41">[28]Zam!#REF!</definedName>
    <definedName name="____________DAT21" localSheetId="47">[28]Zam!#REF!</definedName>
    <definedName name="____________DAT21">[28]Zam!#REF!</definedName>
    <definedName name="____________DAT22" localSheetId="36">[28]Zam!#REF!</definedName>
    <definedName name="____________DAT22" localSheetId="33">[28]Zam!#REF!</definedName>
    <definedName name="____________DAT22" localSheetId="34">[28]Zam!#REF!</definedName>
    <definedName name="____________DAT22" localSheetId="41">[28]Zam!#REF!</definedName>
    <definedName name="____________DAT22" localSheetId="47">[28]Zam!#REF!</definedName>
    <definedName name="____________DAT22">[28]Zam!#REF!</definedName>
    <definedName name="____________DAT23" localSheetId="36">[28]Zam!#REF!</definedName>
    <definedName name="____________DAT23" localSheetId="33">[28]Zam!#REF!</definedName>
    <definedName name="____________DAT23" localSheetId="34">[28]Zam!#REF!</definedName>
    <definedName name="____________DAT23" localSheetId="41">[28]Zam!#REF!</definedName>
    <definedName name="____________DAT23" localSheetId="47">[28]Zam!#REF!</definedName>
    <definedName name="____________DAT23">[28]Zam!#REF!</definedName>
    <definedName name="____________DAT25" localSheetId="36">[26]Zam!#REF!</definedName>
    <definedName name="____________DAT25" localSheetId="33">[26]Zam!#REF!</definedName>
    <definedName name="____________DAT25" localSheetId="34">[26]Zam!#REF!</definedName>
    <definedName name="____________DAT25" localSheetId="41">[26]Zam!#REF!</definedName>
    <definedName name="____________DAT25" localSheetId="47">[26]Zam!#REF!</definedName>
    <definedName name="____________DAT25">[26]Zam!#REF!</definedName>
    <definedName name="____________DAT26" localSheetId="36">[26]Zam!#REF!</definedName>
    <definedName name="____________DAT26" localSheetId="33">[26]Zam!#REF!</definedName>
    <definedName name="____________DAT26" localSheetId="34">[26]Zam!#REF!</definedName>
    <definedName name="____________DAT26" localSheetId="41">[26]Zam!#REF!</definedName>
    <definedName name="____________DAT26" localSheetId="47">[26]Zam!#REF!</definedName>
    <definedName name="____________DAT26">[26]Zam!#REF!</definedName>
    <definedName name="____________DAT27" localSheetId="36">[26]Zam!#REF!</definedName>
    <definedName name="____________DAT27" localSheetId="33">[26]Zam!#REF!</definedName>
    <definedName name="____________DAT27" localSheetId="34">[26]Zam!#REF!</definedName>
    <definedName name="____________DAT27" localSheetId="41">[26]Zam!#REF!</definedName>
    <definedName name="____________DAT27" localSheetId="47">[26]Zam!#REF!</definedName>
    <definedName name="____________DAT27">[26]Zam!#REF!</definedName>
    <definedName name="____________DAT29" localSheetId="36">[26]Zam!#REF!</definedName>
    <definedName name="____________DAT29" localSheetId="33">[26]Zam!#REF!</definedName>
    <definedName name="____________DAT29" localSheetId="34">[26]Zam!#REF!</definedName>
    <definedName name="____________DAT29" localSheetId="41">[26]Zam!#REF!</definedName>
    <definedName name="____________DAT29" localSheetId="47">[26]Zam!#REF!</definedName>
    <definedName name="____________DAT29">[26]Zam!#REF!</definedName>
    <definedName name="____________DAT30" localSheetId="36">[26]Zam!#REF!</definedName>
    <definedName name="____________DAT30" localSheetId="33">[26]Zam!#REF!</definedName>
    <definedName name="____________DAT30" localSheetId="34">[26]Zam!#REF!</definedName>
    <definedName name="____________DAT30" localSheetId="41">[26]Zam!#REF!</definedName>
    <definedName name="____________DAT30" localSheetId="47">[26]Zam!#REF!</definedName>
    <definedName name="____________DAT30">[26]Zam!#REF!</definedName>
    <definedName name="____________DAT31" localSheetId="36">[26]Zam!#REF!</definedName>
    <definedName name="____________DAT31" localSheetId="33">[26]Zam!#REF!</definedName>
    <definedName name="____________DAT31" localSheetId="34">[26]Zam!#REF!</definedName>
    <definedName name="____________DAT31" localSheetId="41">[26]Zam!#REF!</definedName>
    <definedName name="____________DAT31" localSheetId="47">[26]Zam!#REF!</definedName>
    <definedName name="____________DAT31">[26]Zam!#REF!</definedName>
    <definedName name="____________DAT32" localSheetId="36">'[22]OT´s Não Liquidadas 2006'!#REF!</definedName>
    <definedName name="____________DAT32" localSheetId="33">'[22]OT´s Não Liquidadas 2006'!#REF!</definedName>
    <definedName name="____________DAT32" localSheetId="34">'[22]OT´s Não Liquidadas 2006'!#REF!</definedName>
    <definedName name="____________DAT32" localSheetId="41">'[22]OT´s Não Liquidadas 2006'!#REF!</definedName>
    <definedName name="____________DAT32" localSheetId="47">'[22]OT´s Não Liquidadas 2006'!#REF!</definedName>
    <definedName name="____________DAT32">'[22]OT´s Não Liquidadas 2006'!#REF!</definedName>
    <definedName name="____________DAT33" localSheetId="36">'[22]OT´s Não Liquidadas 2006'!#REF!</definedName>
    <definedName name="____________DAT33" localSheetId="33">'[22]OT´s Não Liquidadas 2006'!#REF!</definedName>
    <definedName name="____________DAT33" localSheetId="34">'[22]OT´s Não Liquidadas 2006'!#REF!</definedName>
    <definedName name="____________DAT33" localSheetId="41">'[22]OT´s Não Liquidadas 2006'!#REF!</definedName>
    <definedName name="____________DAT33" localSheetId="47">'[22]OT´s Não Liquidadas 2006'!#REF!</definedName>
    <definedName name="____________DAT33">'[22]OT´s Não Liquidadas 2006'!#REF!</definedName>
    <definedName name="____________DAT34" localSheetId="36">'[22]OT´s Não Liquidadas 2006'!#REF!</definedName>
    <definedName name="____________DAT34" localSheetId="33">'[22]OT´s Não Liquidadas 2006'!#REF!</definedName>
    <definedName name="____________DAT34" localSheetId="34">'[22]OT´s Não Liquidadas 2006'!#REF!</definedName>
    <definedName name="____________DAT34" localSheetId="41">'[22]OT´s Não Liquidadas 2006'!#REF!</definedName>
    <definedName name="____________DAT34" localSheetId="47">'[22]OT´s Não Liquidadas 2006'!#REF!</definedName>
    <definedName name="____________DAT34">'[22]OT´s Não Liquidadas 2006'!#REF!</definedName>
    <definedName name="____________DAT35" localSheetId="36">'[22]OT´s Não Liquidadas 2006'!#REF!</definedName>
    <definedName name="____________DAT35" localSheetId="33">'[22]OT´s Não Liquidadas 2006'!#REF!</definedName>
    <definedName name="____________DAT35" localSheetId="34">'[22]OT´s Não Liquidadas 2006'!#REF!</definedName>
    <definedName name="____________DAT35" localSheetId="41">'[22]OT´s Não Liquidadas 2006'!#REF!</definedName>
    <definedName name="____________DAT35" localSheetId="47">'[22]OT´s Não Liquidadas 2006'!#REF!</definedName>
    <definedName name="____________DAT35">'[22]OT´s Não Liquidadas 2006'!#REF!</definedName>
    <definedName name="____________DAT36" localSheetId="36">'[22]OT´s Não Liquidadas 2006'!#REF!</definedName>
    <definedName name="____________DAT36" localSheetId="33">'[22]OT´s Não Liquidadas 2006'!#REF!</definedName>
    <definedName name="____________DAT36" localSheetId="34">'[22]OT´s Não Liquidadas 2006'!#REF!</definedName>
    <definedName name="____________DAT36" localSheetId="41">'[22]OT´s Não Liquidadas 2006'!#REF!</definedName>
    <definedName name="____________DAT36" localSheetId="47">'[22]OT´s Não Liquidadas 2006'!#REF!</definedName>
    <definedName name="____________DAT36">'[22]OT´s Não Liquidadas 2006'!#REF!</definedName>
    <definedName name="____________DAT4" localSheetId="36">'[23]Base Secção Pessoal'!#REF!</definedName>
    <definedName name="____________DAT4" localSheetId="33">'[23]Base Secção Pessoal'!#REF!</definedName>
    <definedName name="____________DAT4" localSheetId="34">'[23]Base Secção Pessoal'!#REF!</definedName>
    <definedName name="____________DAT4" localSheetId="41">'[23]Base Secção Pessoal'!#REF!</definedName>
    <definedName name="____________DAT4" localSheetId="47">'[23]Base Secção Pessoal'!#REF!</definedName>
    <definedName name="____________DAT4">'[23]Base Secção Pessoal'!#REF!</definedName>
    <definedName name="____________DAT5" localSheetId="36">'[23]Base Secção Pessoal'!#REF!</definedName>
    <definedName name="____________DAT5" localSheetId="33">'[23]Base Secção Pessoal'!#REF!</definedName>
    <definedName name="____________DAT5" localSheetId="34">'[23]Base Secção Pessoal'!#REF!</definedName>
    <definedName name="____________DAT5" localSheetId="41">'[23]Base Secção Pessoal'!#REF!</definedName>
    <definedName name="____________DAT5" localSheetId="47">'[23]Base Secção Pessoal'!#REF!</definedName>
    <definedName name="____________DAT5">'[23]Base Secção Pessoal'!#REF!</definedName>
    <definedName name="____________DAT6" localSheetId="36">'[27]base secçao pessoal'!#REF!</definedName>
    <definedName name="____________DAT6" localSheetId="33">'[27]base secçao pessoal'!#REF!</definedName>
    <definedName name="____________DAT6" localSheetId="34">'[27]base secçao pessoal'!#REF!</definedName>
    <definedName name="____________DAT6" localSheetId="41">'[27]base secçao pessoal'!#REF!</definedName>
    <definedName name="____________DAT6" localSheetId="47">'[27]base secçao pessoal'!#REF!</definedName>
    <definedName name="____________DAT6">'[27]base secçao pessoal'!#REF!</definedName>
    <definedName name="____________DAT7" localSheetId="36">'[27]base secçao pessoal'!#REF!</definedName>
    <definedName name="____________DAT7" localSheetId="33">'[27]base secçao pessoal'!#REF!</definedName>
    <definedName name="____________DAT7" localSheetId="34">'[27]base secçao pessoal'!#REF!</definedName>
    <definedName name="____________DAT7" localSheetId="41">'[27]base secçao pessoal'!#REF!</definedName>
    <definedName name="____________DAT7" localSheetId="47">'[27]base secçao pessoal'!#REF!</definedName>
    <definedName name="____________DAT7">'[27]base secçao pessoal'!#REF!</definedName>
    <definedName name="____________DAT8" localSheetId="36">'[24]base secçao pessoal'!#REF!</definedName>
    <definedName name="____________DAT8" localSheetId="33">'[24]base secçao pessoal'!#REF!</definedName>
    <definedName name="____________DAT8" localSheetId="34">'[24]base secçao pessoal'!#REF!</definedName>
    <definedName name="____________DAT8" localSheetId="41">'[24]base secçao pessoal'!#REF!</definedName>
    <definedName name="____________DAT8" localSheetId="47">'[24]base secçao pessoal'!#REF!</definedName>
    <definedName name="____________DAT8">'[24]base secçao pessoal'!#REF!</definedName>
    <definedName name="____________DAT9" localSheetId="36">'[25]Base Secção Pessoal'!#REF!</definedName>
    <definedName name="____________DAT9" localSheetId="33">'[25]Base Secção Pessoal'!#REF!</definedName>
    <definedName name="____________DAT9" localSheetId="34">'[25]Base Secção Pessoal'!#REF!</definedName>
    <definedName name="____________DAT9" localSheetId="41">'[25]Base Secção Pessoal'!#REF!</definedName>
    <definedName name="____________DAT9" localSheetId="47">'[25]Base Secção Pessoal'!#REF!</definedName>
    <definedName name="____________DAT9">'[25]Base Secção Pessoal'!#REF!</definedName>
    <definedName name="___________DAT1" localSheetId="36">[21]Zam!#REF!</definedName>
    <definedName name="___________DAT1" localSheetId="33">[21]Zam!#REF!</definedName>
    <definedName name="___________DAT1" localSheetId="34">[21]Zam!#REF!</definedName>
    <definedName name="___________DAT1" localSheetId="41">[21]Zam!#REF!</definedName>
    <definedName name="___________DAT1" localSheetId="47">[21]Zam!#REF!</definedName>
    <definedName name="___________DAT1">[21]Zam!#REF!</definedName>
    <definedName name="___________DAT10" localSheetId="36">[26]Zam!#REF!</definedName>
    <definedName name="___________DAT10" localSheetId="33">[26]Zam!#REF!</definedName>
    <definedName name="___________DAT10" localSheetId="34">[26]Zam!#REF!</definedName>
    <definedName name="___________DAT10" localSheetId="41">[26]Zam!#REF!</definedName>
    <definedName name="___________DAT10" localSheetId="47">[26]Zam!#REF!</definedName>
    <definedName name="___________DAT10">[26]Zam!#REF!</definedName>
    <definedName name="___________DAT11" localSheetId="36">[26]Zam!#REF!</definedName>
    <definedName name="___________DAT11" localSheetId="33">[26]Zam!#REF!</definedName>
    <definedName name="___________DAT11" localSheetId="34">[26]Zam!#REF!</definedName>
    <definedName name="___________DAT11" localSheetId="41">[26]Zam!#REF!</definedName>
    <definedName name="___________DAT11" localSheetId="47">[26]Zam!#REF!</definedName>
    <definedName name="___________DAT11">[26]Zam!#REF!</definedName>
    <definedName name="___________DAT12" localSheetId="36">[26]Zam!#REF!</definedName>
    <definedName name="___________DAT12" localSheetId="33">[26]Zam!#REF!</definedName>
    <definedName name="___________DAT12" localSheetId="34">[26]Zam!#REF!</definedName>
    <definedName name="___________DAT12" localSheetId="41">[26]Zam!#REF!</definedName>
    <definedName name="___________DAT12" localSheetId="47">[26]Zam!#REF!</definedName>
    <definedName name="___________DAT12">[26]Zam!#REF!</definedName>
    <definedName name="___________DAT13" localSheetId="36">[26]Zam!#REF!</definedName>
    <definedName name="___________DAT13" localSheetId="33">[26]Zam!#REF!</definedName>
    <definedName name="___________DAT13" localSheetId="34">[26]Zam!#REF!</definedName>
    <definedName name="___________DAT13" localSheetId="41">[26]Zam!#REF!</definedName>
    <definedName name="___________DAT13" localSheetId="47">[26]Zam!#REF!</definedName>
    <definedName name="___________DAT13">[26]Zam!#REF!</definedName>
    <definedName name="___________DAT14" localSheetId="36">[26]Zam!#REF!</definedName>
    <definedName name="___________DAT14" localSheetId="33">[26]Zam!#REF!</definedName>
    <definedName name="___________DAT14" localSheetId="34">[26]Zam!#REF!</definedName>
    <definedName name="___________DAT14" localSheetId="41">[26]Zam!#REF!</definedName>
    <definedName name="___________DAT14" localSheetId="47">[26]Zam!#REF!</definedName>
    <definedName name="___________DAT14">[26]Zam!#REF!</definedName>
    <definedName name="___________DAT15" localSheetId="36">[26]Zam!#REF!</definedName>
    <definedName name="___________DAT15" localSheetId="33">[26]Zam!#REF!</definedName>
    <definedName name="___________DAT15" localSheetId="34">[26]Zam!#REF!</definedName>
    <definedName name="___________DAT15" localSheetId="41">[26]Zam!#REF!</definedName>
    <definedName name="___________DAT15" localSheetId="47">[26]Zam!#REF!</definedName>
    <definedName name="___________DAT15">[26]Zam!#REF!</definedName>
    <definedName name="___________DAT16" localSheetId="36">[21]Zam!#REF!</definedName>
    <definedName name="___________DAT16" localSheetId="33">[21]Zam!#REF!</definedName>
    <definedName name="___________DAT16" localSheetId="34">[21]Zam!#REF!</definedName>
    <definedName name="___________DAT16" localSheetId="41">[21]Zam!#REF!</definedName>
    <definedName name="___________DAT16" localSheetId="47">[21]Zam!#REF!</definedName>
    <definedName name="___________DAT16">[21]Zam!#REF!</definedName>
    <definedName name="___________DAT17" localSheetId="36">[21]Zam!#REF!</definedName>
    <definedName name="___________DAT17" localSheetId="33">[21]Zam!#REF!</definedName>
    <definedName name="___________DAT17" localSheetId="34">[21]Zam!#REF!</definedName>
    <definedName name="___________DAT17" localSheetId="41">[21]Zam!#REF!</definedName>
    <definedName name="___________DAT17" localSheetId="47">[21]Zam!#REF!</definedName>
    <definedName name="___________DAT17">[21]Zam!#REF!</definedName>
    <definedName name="___________DAT18" localSheetId="36">[21]Zam!#REF!</definedName>
    <definedName name="___________DAT18" localSheetId="33">[21]Zam!#REF!</definedName>
    <definedName name="___________DAT18" localSheetId="34">[21]Zam!#REF!</definedName>
    <definedName name="___________DAT18" localSheetId="41">[21]Zam!#REF!</definedName>
    <definedName name="___________DAT18" localSheetId="47">[21]Zam!#REF!</definedName>
    <definedName name="___________DAT18">[21]Zam!#REF!</definedName>
    <definedName name="___________DAT19" localSheetId="36">[21]Zam!#REF!</definedName>
    <definedName name="___________DAT19" localSheetId="33">[21]Zam!#REF!</definedName>
    <definedName name="___________DAT19" localSheetId="34">[21]Zam!#REF!</definedName>
    <definedName name="___________DAT19" localSheetId="41">[21]Zam!#REF!</definedName>
    <definedName name="___________DAT19" localSheetId="47">[21]Zam!#REF!</definedName>
    <definedName name="___________DAT19">[21]Zam!#REF!</definedName>
    <definedName name="___________DAT2" localSheetId="36">[21]Zam!#REF!</definedName>
    <definedName name="___________DAT2" localSheetId="33">[21]Zam!#REF!</definedName>
    <definedName name="___________DAT2" localSheetId="34">[21]Zam!#REF!</definedName>
    <definedName name="___________DAT2" localSheetId="41">[21]Zam!#REF!</definedName>
    <definedName name="___________DAT2" localSheetId="47">[21]Zam!#REF!</definedName>
    <definedName name="___________DAT2">[21]Zam!#REF!</definedName>
    <definedName name="___________DAT20" localSheetId="36">[21]Zam!#REF!</definedName>
    <definedName name="___________DAT20" localSheetId="33">[21]Zam!#REF!</definedName>
    <definedName name="___________DAT20" localSheetId="34">[21]Zam!#REF!</definedName>
    <definedName name="___________DAT20" localSheetId="41">[21]Zam!#REF!</definedName>
    <definedName name="___________DAT20" localSheetId="47">[21]Zam!#REF!</definedName>
    <definedName name="___________DAT20">[21]Zam!#REF!</definedName>
    <definedName name="___________DAT21" localSheetId="36">[21]Zam!#REF!</definedName>
    <definedName name="___________DAT21" localSheetId="33">[21]Zam!#REF!</definedName>
    <definedName name="___________DAT21" localSheetId="34">[21]Zam!#REF!</definedName>
    <definedName name="___________DAT21" localSheetId="41">[21]Zam!#REF!</definedName>
    <definedName name="___________DAT21" localSheetId="47">[21]Zam!#REF!</definedName>
    <definedName name="___________DAT21">[21]Zam!#REF!</definedName>
    <definedName name="___________DAT22" localSheetId="36">[21]Zam!#REF!</definedName>
    <definedName name="___________DAT22" localSheetId="33">[21]Zam!#REF!</definedName>
    <definedName name="___________DAT22" localSheetId="34">[21]Zam!#REF!</definedName>
    <definedName name="___________DAT22" localSheetId="41">[21]Zam!#REF!</definedName>
    <definedName name="___________DAT22" localSheetId="47">[21]Zam!#REF!</definedName>
    <definedName name="___________DAT22">[21]Zam!#REF!</definedName>
    <definedName name="___________DAT23" localSheetId="36">[21]Zam!#REF!</definedName>
    <definedName name="___________DAT23" localSheetId="33">[21]Zam!#REF!</definedName>
    <definedName name="___________DAT23" localSheetId="34">[21]Zam!#REF!</definedName>
    <definedName name="___________DAT23" localSheetId="41">[21]Zam!#REF!</definedName>
    <definedName name="___________DAT23" localSheetId="47">[21]Zam!#REF!</definedName>
    <definedName name="___________DAT23">[21]Zam!#REF!</definedName>
    <definedName name="___________DAT25" localSheetId="36">[26]Zam!#REF!</definedName>
    <definedName name="___________DAT25" localSheetId="33">[26]Zam!#REF!</definedName>
    <definedName name="___________DAT25" localSheetId="34">[26]Zam!#REF!</definedName>
    <definedName name="___________DAT25" localSheetId="41">[26]Zam!#REF!</definedName>
    <definedName name="___________DAT25" localSheetId="47">[26]Zam!#REF!</definedName>
    <definedName name="___________DAT25">[26]Zam!#REF!</definedName>
    <definedName name="___________DAT26" localSheetId="36">[26]Zam!#REF!</definedName>
    <definedName name="___________DAT26" localSheetId="33">[26]Zam!#REF!</definedName>
    <definedName name="___________DAT26" localSheetId="34">[26]Zam!#REF!</definedName>
    <definedName name="___________DAT26" localSheetId="41">[26]Zam!#REF!</definedName>
    <definedName name="___________DAT26" localSheetId="47">[26]Zam!#REF!</definedName>
    <definedName name="___________DAT26">[26]Zam!#REF!</definedName>
    <definedName name="___________DAT27" localSheetId="36">[26]Zam!#REF!</definedName>
    <definedName name="___________DAT27" localSheetId="33">[26]Zam!#REF!</definedName>
    <definedName name="___________DAT27" localSheetId="34">[26]Zam!#REF!</definedName>
    <definedName name="___________DAT27" localSheetId="41">[26]Zam!#REF!</definedName>
    <definedName name="___________DAT27" localSheetId="47">[26]Zam!#REF!</definedName>
    <definedName name="___________DAT27">[26]Zam!#REF!</definedName>
    <definedName name="___________DAT29" localSheetId="36">[26]Zam!#REF!</definedName>
    <definedName name="___________DAT29" localSheetId="33">[26]Zam!#REF!</definedName>
    <definedName name="___________DAT29" localSheetId="34">[26]Zam!#REF!</definedName>
    <definedName name="___________DAT29" localSheetId="41">[26]Zam!#REF!</definedName>
    <definedName name="___________DAT29" localSheetId="47">[26]Zam!#REF!</definedName>
    <definedName name="___________DAT29">[26]Zam!#REF!</definedName>
    <definedName name="___________DAT30" localSheetId="36">[26]Zam!#REF!</definedName>
    <definedName name="___________DAT30" localSheetId="33">[26]Zam!#REF!</definedName>
    <definedName name="___________DAT30" localSheetId="34">[26]Zam!#REF!</definedName>
    <definedName name="___________DAT30" localSheetId="41">[26]Zam!#REF!</definedName>
    <definedName name="___________DAT30" localSheetId="47">[26]Zam!#REF!</definedName>
    <definedName name="___________DAT30">[26]Zam!#REF!</definedName>
    <definedName name="___________DAT31" localSheetId="36">[26]Zam!#REF!</definedName>
    <definedName name="___________DAT31" localSheetId="33">[26]Zam!#REF!</definedName>
    <definedName name="___________DAT31" localSheetId="34">[26]Zam!#REF!</definedName>
    <definedName name="___________DAT31" localSheetId="41">[26]Zam!#REF!</definedName>
    <definedName name="___________DAT31" localSheetId="47">[26]Zam!#REF!</definedName>
    <definedName name="___________DAT31">[26]Zam!#REF!</definedName>
    <definedName name="___________DAT32" localSheetId="36">'[22]OT´s Não Liquidadas 2006'!#REF!</definedName>
    <definedName name="___________DAT32" localSheetId="33">'[22]OT´s Não Liquidadas 2006'!#REF!</definedName>
    <definedName name="___________DAT32" localSheetId="34">'[22]OT´s Não Liquidadas 2006'!#REF!</definedName>
    <definedName name="___________DAT32" localSheetId="41">'[22]OT´s Não Liquidadas 2006'!#REF!</definedName>
    <definedName name="___________DAT32" localSheetId="47">'[22]OT´s Não Liquidadas 2006'!#REF!</definedName>
    <definedName name="___________DAT32">'[22]OT´s Não Liquidadas 2006'!#REF!</definedName>
    <definedName name="___________DAT33" localSheetId="36">'[22]OT´s Não Liquidadas 2006'!#REF!</definedName>
    <definedName name="___________DAT33" localSheetId="33">'[22]OT´s Não Liquidadas 2006'!#REF!</definedName>
    <definedName name="___________DAT33" localSheetId="34">'[22]OT´s Não Liquidadas 2006'!#REF!</definedName>
    <definedName name="___________DAT33" localSheetId="41">'[22]OT´s Não Liquidadas 2006'!#REF!</definedName>
    <definedName name="___________DAT33" localSheetId="47">'[22]OT´s Não Liquidadas 2006'!#REF!</definedName>
    <definedName name="___________DAT33">'[22]OT´s Não Liquidadas 2006'!#REF!</definedName>
    <definedName name="___________DAT34" localSheetId="36">'[22]OT´s Não Liquidadas 2006'!#REF!</definedName>
    <definedName name="___________DAT34" localSheetId="33">'[22]OT´s Não Liquidadas 2006'!#REF!</definedName>
    <definedName name="___________DAT34" localSheetId="34">'[22]OT´s Não Liquidadas 2006'!#REF!</definedName>
    <definedName name="___________DAT34" localSheetId="41">'[22]OT´s Não Liquidadas 2006'!#REF!</definedName>
    <definedName name="___________DAT34" localSheetId="47">'[22]OT´s Não Liquidadas 2006'!#REF!</definedName>
    <definedName name="___________DAT34">'[22]OT´s Não Liquidadas 2006'!#REF!</definedName>
    <definedName name="___________DAT35" localSheetId="36">'[22]OT´s Não Liquidadas 2006'!#REF!</definedName>
    <definedName name="___________DAT35" localSheetId="33">'[22]OT´s Não Liquidadas 2006'!#REF!</definedName>
    <definedName name="___________DAT35" localSheetId="34">'[22]OT´s Não Liquidadas 2006'!#REF!</definedName>
    <definedName name="___________DAT35" localSheetId="41">'[22]OT´s Não Liquidadas 2006'!#REF!</definedName>
    <definedName name="___________DAT35" localSheetId="47">'[22]OT´s Não Liquidadas 2006'!#REF!</definedName>
    <definedName name="___________DAT35">'[22]OT´s Não Liquidadas 2006'!#REF!</definedName>
    <definedName name="___________DAT36" localSheetId="36">'[22]OT´s Não Liquidadas 2006'!#REF!</definedName>
    <definedName name="___________DAT36" localSheetId="33">'[22]OT´s Não Liquidadas 2006'!#REF!</definedName>
    <definedName name="___________DAT36" localSheetId="34">'[22]OT´s Não Liquidadas 2006'!#REF!</definedName>
    <definedName name="___________DAT36" localSheetId="41">'[22]OT´s Não Liquidadas 2006'!#REF!</definedName>
    <definedName name="___________DAT36" localSheetId="47">'[22]OT´s Não Liquidadas 2006'!#REF!</definedName>
    <definedName name="___________DAT36">'[22]OT´s Não Liquidadas 2006'!#REF!</definedName>
    <definedName name="___________DAT4" localSheetId="36">'[23]Base Secção Pessoal'!#REF!</definedName>
    <definedName name="___________DAT4" localSheetId="33">'[23]Base Secção Pessoal'!#REF!</definedName>
    <definedName name="___________DAT4" localSheetId="34">'[23]Base Secção Pessoal'!#REF!</definedName>
    <definedName name="___________DAT4" localSheetId="41">'[23]Base Secção Pessoal'!#REF!</definedName>
    <definedName name="___________DAT4" localSheetId="47">'[23]Base Secção Pessoal'!#REF!</definedName>
    <definedName name="___________DAT4">'[23]Base Secção Pessoal'!#REF!</definedName>
    <definedName name="___________DAT5" localSheetId="36">'[23]Base Secção Pessoal'!#REF!</definedName>
    <definedName name="___________DAT5" localSheetId="33">'[23]Base Secção Pessoal'!#REF!</definedName>
    <definedName name="___________DAT5" localSheetId="34">'[23]Base Secção Pessoal'!#REF!</definedName>
    <definedName name="___________DAT5" localSheetId="41">'[23]Base Secção Pessoal'!#REF!</definedName>
    <definedName name="___________DAT5" localSheetId="47">'[23]Base Secção Pessoal'!#REF!</definedName>
    <definedName name="___________DAT5">'[23]Base Secção Pessoal'!#REF!</definedName>
    <definedName name="___________DAT6" localSheetId="36">'[27]base secçao pessoal'!#REF!</definedName>
    <definedName name="___________DAT6" localSheetId="33">'[27]base secçao pessoal'!#REF!</definedName>
    <definedName name="___________DAT6" localSheetId="34">'[27]base secçao pessoal'!#REF!</definedName>
    <definedName name="___________DAT6" localSheetId="41">'[27]base secçao pessoal'!#REF!</definedName>
    <definedName name="___________DAT6" localSheetId="47">'[27]base secçao pessoal'!#REF!</definedName>
    <definedName name="___________DAT6">'[27]base secçao pessoal'!#REF!</definedName>
    <definedName name="___________DAT7" localSheetId="36">'[27]base secçao pessoal'!#REF!</definedName>
    <definedName name="___________DAT7" localSheetId="33">'[27]base secçao pessoal'!#REF!</definedName>
    <definedName name="___________DAT7" localSheetId="34">'[27]base secçao pessoal'!#REF!</definedName>
    <definedName name="___________DAT7" localSheetId="41">'[27]base secçao pessoal'!#REF!</definedName>
    <definedName name="___________DAT7" localSheetId="47">'[27]base secçao pessoal'!#REF!</definedName>
    <definedName name="___________DAT7">'[27]base secçao pessoal'!#REF!</definedName>
    <definedName name="___________DAT8" localSheetId="36">'[24]base secçao pessoal'!#REF!</definedName>
    <definedName name="___________DAT8" localSheetId="33">'[24]base secçao pessoal'!#REF!</definedName>
    <definedName name="___________DAT8" localSheetId="34">'[24]base secçao pessoal'!#REF!</definedName>
    <definedName name="___________DAT8" localSheetId="41">'[24]base secçao pessoal'!#REF!</definedName>
    <definedName name="___________DAT8" localSheetId="47">'[24]base secçao pessoal'!#REF!</definedName>
    <definedName name="___________DAT8">'[24]base secçao pessoal'!#REF!</definedName>
    <definedName name="___________DAT9" localSheetId="36">'[25]Base Secção Pessoal'!#REF!</definedName>
    <definedName name="___________DAT9" localSheetId="33">'[25]Base Secção Pessoal'!#REF!</definedName>
    <definedName name="___________DAT9" localSheetId="34">'[25]Base Secção Pessoal'!#REF!</definedName>
    <definedName name="___________DAT9" localSheetId="41">'[25]Base Secção Pessoal'!#REF!</definedName>
    <definedName name="___________DAT9" localSheetId="47">'[25]Base Secção Pessoal'!#REF!</definedName>
    <definedName name="___________DAT9">'[25]Base Secção Pessoal'!#REF!</definedName>
    <definedName name="__________DAT1" localSheetId="36">[21]Zam!#REF!</definedName>
    <definedName name="__________DAT1" localSheetId="33">[21]Zam!#REF!</definedName>
    <definedName name="__________DAT1" localSheetId="34">[21]Zam!#REF!</definedName>
    <definedName name="__________DAT1" localSheetId="41">[21]Zam!#REF!</definedName>
    <definedName name="__________DAT1" localSheetId="47">[21]Zam!#REF!</definedName>
    <definedName name="__________DAT1">[21]Zam!#REF!</definedName>
    <definedName name="__________DAT10" localSheetId="36">[26]Zam!#REF!</definedName>
    <definedName name="__________DAT10" localSheetId="33">[26]Zam!#REF!</definedName>
    <definedName name="__________DAT10" localSheetId="34">[26]Zam!#REF!</definedName>
    <definedName name="__________DAT10" localSheetId="41">[26]Zam!#REF!</definedName>
    <definedName name="__________DAT10" localSheetId="47">[26]Zam!#REF!</definedName>
    <definedName name="__________DAT10">[26]Zam!#REF!</definedName>
    <definedName name="__________DAT11" localSheetId="36">[26]Zam!#REF!</definedName>
    <definedName name="__________DAT11" localSheetId="33">[26]Zam!#REF!</definedName>
    <definedName name="__________DAT11" localSheetId="34">[26]Zam!#REF!</definedName>
    <definedName name="__________DAT11" localSheetId="41">[26]Zam!#REF!</definedName>
    <definedName name="__________DAT11" localSheetId="47">[26]Zam!#REF!</definedName>
    <definedName name="__________DAT11">[26]Zam!#REF!</definedName>
    <definedName name="__________DAT12" localSheetId="36">[26]Zam!#REF!</definedName>
    <definedName name="__________DAT12" localSheetId="33">[26]Zam!#REF!</definedName>
    <definedName name="__________DAT12" localSheetId="34">[26]Zam!#REF!</definedName>
    <definedName name="__________DAT12" localSheetId="41">[26]Zam!#REF!</definedName>
    <definedName name="__________DAT12" localSheetId="47">[26]Zam!#REF!</definedName>
    <definedName name="__________DAT12">[26]Zam!#REF!</definedName>
    <definedName name="__________DAT13" localSheetId="36">[26]Zam!#REF!</definedName>
    <definedName name="__________DAT13" localSheetId="33">[26]Zam!#REF!</definedName>
    <definedName name="__________DAT13" localSheetId="34">[26]Zam!#REF!</definedName>
    <definedName name="__________DAT13" localSheetId="41">[26]Zam!#REF!</definedName>
    <definedName name="__________DAT13" localSheetId="47">[26]Zam!#REF!</definedName>
    <definedName name="__________DAT13">[26]Zam!#REF!</definedName>
    <definedName name="__________DAT14" localSheetId="36">[26]Zam!#REF!</definedName>
    <definedName name="__________DAT14" localSheetId="33">[26]Zam!#REF!</definedName>
    <definedName name="__________DAT14" localSheetId="34">[26]Zam!#REF!</definedName>
    <definedName name="__________DAT14" localSheetId="41">[26]Zam!#REF!</definedName>
    <definedName name="__________DAT14" localSheetId="47">[26]Zam!#REF!</definedName>
    <definedName name="__________DAT14">[26]Zam!#REF!</definedName>
    <definedName name="__________DAT15" localSheetId="36">[26]Zam!#REF!</definedName>
    <definedName name="__________DAT15" localSheetId="33">[26]Zam!#REF!</definedName>
    <definedName name="__________DAT15" localSheetId="34">[26]Zam!#REF!</definedName>
    <definedName name="__________DAT15" localSheetId="41">[26]Zam!#REF!</definedName>
    <definedName name="__________DAT15" localSheetId="47">[26]Zam!#REF!</definedName>
    <definedName name="__________DAT15">[26]Zam!#REF!</definedName>
    <definedName name="__________DAT16" localSheetId="36">[21]Zam!#REF!</definedName>
    <definedName name="__________DAT16" localSheetId="33">[21]Zam!#REF!</definedName>
    <definedName name="__________DAT16" localSheetId="34">[21]Zam!#REF!</definedName>
    <definedName name="__________DAT16" localSheetId="41">[21]Zam!#REF!</definedName>
    <definedName name="__________DAT16" localSheetId="47">[21]Zam!#REF!</definedName>
    <definedName name="__________DAT16">[21]Zam!#REF!</definedName>
    <definedName name="__________DAT17" localSheetId="36">[21]Zam!#REF!</definedName>
    <definedName name="__________DAT17" localSheetId="33">[21]Zam!#REF!</definedName>
    <definedName name="__________DAT17" localSheetId="34">[21]Zam!#REF!</definedName>
    <definedName name="__________DAT17" localSheetId="41">[21]Zam!#REF!</definedName>
    <definedName name="__________DAT17" localSheetId="47">[21]Zam!#REF!</definedName>
    <definedName name="__________DAT17">[21]Zam!#REF!</definedName>
    <definedName name="__________DAT18" localSheetId="36">[21]Zam!#REF!</definedName>
    <definedName name="__________DAT18" localSheetId="33">[21]Zam!#REF!</definedName>
    <definedName name="__________DAT18" localSheetId="34">[21]Zam!#REF!</definedName>
    <definedName name="__________DAT18" localSheetId="41">[21]Zam!#REF!</definedName>
    <definedName name="__________DAT18" localSheetId="47">[21]Zam!#REF!</definedName>
    <definedName name="__________DAT18">[21]Zam!#REF!</definedName>
    <definedName name="__________DAT19" localSheetId="36">[21]Zam!#REF!</definedName>
    <definedName name="__________DAT19" localSheetId="33">[21]Zam!#REF!</definedName>
    <definedName name="__________DAT19" localSheetId="34">[21]Zam!#REF!</definedName>
    <definedName name="__________DAT19" localSheetId="41">[21]Zam!#REF!</definedName>
    <definedName name="__________DAT19" localSheetId="47">[21]Zam!#REF!</definedName>
    <definedName name="__________DAT19">[21]Zam!#REF!</definedName>
    <definedName name="__________DAT2" localSheetId="36">[21]Zam!#REF!</definedName>
    <definedName name="__________DAT2" localSheetId="33">[21]Zam!#REF!</definedName>
    <definedName name="__________DAT2" localSheetId="34">[21]Zam!#REF!</definedName>
    <definedName name="__________DAT2" localSheetId="41">[21]Zam!#REF!</definedName>
    <definedName name="__________DAT2" localSheetId="47">[21]Zam!#REF!</definedName>
    <definedName name="__________DAT2">[21]Zam!#REF!</definedName>
    <definedName name="__________DAT20" localSheetId="36">[21]Zam!#REF!</definedName>
    <definedName name="__________DAT20" localSheetId="33">[21]Zam!#REF!</definedName>
    <definedName name="__________DAT20" localSheetId="34">[21]Zam!#REF!</definedName>
    <definedName name="__________DAT20" localSheetId="41">[21]Zam!#REF!</definedName>
    <definedName name="__________DAT20" localSheetId="47">[21]Zam!#REF!</definedName>
    <definedName name="__________DAT20">[21]Zam!#REF!</definedName>
    <definedName name="__________DAT21" localSheetId="36">[21]Zam!#REF!</definedName>
    <definedName name="__________DAT21" localSheetId="33">[21]Zam!#REF!</definedName>
    <definedName name="__________DAT21" localSheetId="34">[21]Zam!#REF!</definedName>
    <definedName name="__________DAT21" localSheetId="41">[21]Zam!#REF!</definedName>
    <definedName name="__________DAT21" localSheetId="47">[21]Zam!#REF!</definedName>
    <definedName name="__________DAT21">[21]Zam!#REF!</definedName>
    <definedName name="__________DAT22" localSheetId="36">[21]Zam!#REF!</definedName>
    <definedName name="__________DAT22" localSheetId="33">[21]Zam!#REF!</definedName>
    <definedName name="__________DAT22" localSheetId="34">[21]Zam!#REF!</definedName>
    <definedName name="__________DAT22" localSheetId="41">[21]Zam!#REF!</definedName>
    <definedName name="__________DAT22" localSheetId="47">[21]Zam!#REF!</definedName>
    <definedName name="__________DAT22">[21]Zam!#REF!</definedName>
    <definedName name="__________DAT23" localSheetId="36">[21]Zam!#REF!</definedName>
    <definedName name="__________DAT23" localSheetId="33">[21]Zam!#REF!</definedName>
    <definedName name="__________DAT23" localSheetId="34">[21]Zam!#REF!</definedName>
    <definedName name="__________DAT23" localSheetId="41">[21]Zam!#REF!</definedName>
    <definedName name="__________DAT23" localSheetId="47">[21]Zam!#REF!</definedName>
    <definedName name="__________DAT23">[21]Zam!#REF!</definedName>
    <definedName name="__________DAT25" localSheetId="36">[26]Zam!#REF!</definedName>
    <definedName name="__________DAT25" localSheetId="33">[26]Zam!#REF!</definedName>
    <definedName name="__________DAT25" localSheetId="34">[26]Zam!#REF!</definedName>
    <definedName name="__________DAT25" localSheetId="41">[26]Zam!#REF!</definedName>
    <definedName name="__________DAT25" localSheetId="47">[26]Zam!#REF!</definedName>
    <definedName name="__________DAT25">[26]Zam!#REF!</definedName>
    <definedName name="__________DAT26" localSheetId="36">[26]Zam!#REF!</definedName>
    <definedName name="__________DAT26" localSheetId="33">[26]Zam!#REF!</definedName>
    <definedName name="__________DAT26" localSheetId="34">[26]Zam!#REF!</definedName>
    <definedName name="__________DAT26" localSheetId="41">[26]Zam!#REF!</definedName>
    <definedName name="__________DAT26" localSheetId="47">[26]Zam!#REF!</definedName>
    <definedName name="__________DAT26">[26]Zam!#REF!</definedName>
    <definedName name="__________DAT27" localSheetId="36">[26]Zam!#REF!</definedName>
    <definedName name="__________DAT27" localSheetId="33">[26]Zam!#REF!</definedName>
    <definedName name="__________DAT27" localSheetId="34">[26]Zam!#REF!</definedName>
    <definedName name="__________DAT27" localSheetId="41">[26]Zam!#REF!</definedName>
    <definedName name="__________DAT27" localSheetId="47">[26]Zam!#REF!</definedName>
    <definedName name="__________DAT27">[26]Zam!#REF!</definedName>
    <definedName name="__________DAT29" localSheetId="36">[26]Zam!#REF!</definedName>
    <definedName name="__________DAT29" localSheetId="33">[26]Zam!#REF!</definedName>
    <definedName name="__________DAT29" localSheetId="34">[26]Zam!#REF!</definedName>
    <definedName name="__________DAT29" localSheetId="41">[26]Zam!#REF!</definedName>
    <definedName name="__________DAT29" localSheetId="47">[26]Zam!#REF!</definedName>
    <definedName name="__________DAT29">[26]Zam!#REF!</definedName>
    <definedName name="__________DAT30" localSheetId="36">[26]Zam!#REF!</definedName>
    <definedName name="__________DAT30" localSheetId="33">[26]Zam!#REF!</definedName>
    <definedName name="__________DAT30" localSheetId="34">[26]Zam!#REF!</definedName>
    <definedName name="__________DAT30" localSheetId="41">[26]Zam!#REF!</definedName>
    <definedName name="__________DAT30" localSheetId="47">[26]Zam!#REF!</definedName>
    <definedName name="__________DAT30">[26]Zam!#REF!</definedName>
    <definedName name="__________DAT31" localSheetId="36">[26]Zam!#REF!</definedName>
    <definedName name="__________DAT31" localSheetId="33">[26]Zam!#REF!</definedName>
    <definedName name="__________DAT31" localSheetId="34">[26]Zam!#REF!</definedName>
    <definedName name="__________DAT31" localSheetId="41">[26]Zam!#REF!</definedName>
    <definedName name="__________DAT31" localSheetId="47">[26]Zam!#REF!</definedName>
    <definedName name="__________DAT31">[26]Zam!#REF!</definedName>
    <definedName name="__________DAT32" localSheetId="36">'[22]OT´s Não Liquidadas 2006'!#REF!</definedName>
    <definedName name="__________DAT32" localSheetId="33">'[22]OT´s Não Liquidadas 2006'!#REF!</definedName>
    <definedName name="__________DAT32" localSheetId="34">'[22]OT´s Não Liquidadas 2006'!#REF!</definedName>
    <definedName name="__________DAT32" localSheetId="41">'[22]OT´s Não Liquidadas 2006'!#REF!</definedName>
    <definedName name="__________DAT32" localSheetId="47">'[22]OT´s Não Liquidadas 2006'!#REF!</definedName>
    <definedName name="__________DAT32">'[22]OT´s Não Liquidadas 2006'!#REF!</definedName>
    <definedName name="__________DAT33" localSheetId="36">'[22]OT´s Não Liquidadas 2006'!#REF!</definedName>
    <definedName name="__________DAT33" localSheetId="33">'[22]OT´s Não Liquidadas 2006'!#REF!</definedName>
    <definedName name="__________DAT33" localSheetId="34">'[22]OT´s Não Liquidadas 2006'!#REF!</definedName>
    <definedName name="__________DAT33" localSheetId="41">'[22]OT´s Não Liquidadas 2006'!#REF!</definedName>
    <definedName name="__________DAT33" localSheetId="47">'[22]OT´s Não Liquidadas 2006'!#REF!</definedName>
    <definedName name="__________DAT33">'[22]OT´s Não Liquidadas 2006'!#REF!</definedName>
    <definedName name="__________DAT34" localSheetId="36">'[22]OT´s Não Liquidadas 2006'!#REF!</definedName>
    <definedName name="__________DAT34" localSheetId="33">'[22]OT´s Não Liquidadas 2006'!#REF!</definedName>
    <definedName name="__________DAT34" localSheetId="34">'[22]OT´s Não Liquidadas 2006'!#REF!</definedName>
    <definedName name="__________DAT34" localSheetId="41">'[22]OT´s Não Liquidadas 2006'!#REF!</definedName>
    <definedName name="__________DAT34" localSheetId="47">'[22]OT´s Não Liquidadas 2006'!#REF!</definedName>
    <definedName name="__________DAT34">'[22]OT´s Não Liquidadas 2006'!#REF!</definedName>
    <definedName name="__________DAT35" localSheetId="36">'[22]OT´s Não Liquidadas 2006'!#REF!</definedName>
    <definedName name="__________DAT35" localSheetId="33">'[22]OT´s Não Liquidadas 2006'!#REF!</definedName>
    <definedName name="__________DAT35" localSheetId="34">'[22]OT´s Não Liquidadas 2006'!#REF!</definedName>
    <definedName name="__________DAT35" localSheetId="41">'[22]OT´s Não Liquidadas 2006'!#REF!</definedName>
    <definedName name="__________DAT35" localSheetId="47">'[22]OT´s Não Liquidadas 2006'!#REF!</definedName>
    <definedName name="__________DAT35">'[22]OT´s Não Liquidadas 2006'!#REF!</definedName>
    <definedName name="__________DAT36" localSheetId="36">'[22]OT´s Não Liquidadas 2006'!#REF!</definedName>
    <definedName name="__________DAT36" localSheetId="33">'[22]OT´s Não Liquidadas 2006'!#REF!</definedName>
    <definedName name="__________DAT36" localSheetId="34">'[22]OT´s Não Liquidadas 2006'!#REF!</definedName>
    <definedName name="__________DAT36" localSheetId="41">'[22]OT´s Não Liquidadas 2006'!#REF!</definedName>
    <definedName name="__________DAT36" localSheetId="47">'[22]OT´s Não Liquidadas 2006'!#REF!</definedName>
    <definedName name="__________DAT36">'[22]OT´s Não Liquidadas 2006'!#REF!</definedName>
    <definedName name="__________DAT4" localSheetId="36">'[23]Base Secção Pessoal'!#REF!</definedName>
    <definedName name="__________DAT4" localSheetId="33">'[23]Base Secção Pessoal'!#REF!</definedName>
    <definedName name="__________DAT4" localSheetId="34">'[23]Base Secção Pessoal'!#REF!</definedName>
    <definedName name="__________DAT4" localSheetId="41">'[23]Base Secção Pessoal'!#REF!</definedName>
    <definedName name="__________DAT4" localSheetId="47">'[23]Base Secção Pessoal'!#REF!</definedName>
    <definedName name="__________DAT4">'[23]Base Secção Pessoal'!#REF!</definedName>
    <definedName name="__________DAT5" localSheetId="36">'[23]Base Secção Pessoal'!#REF!</definedName>
    <definedName name="__________DAT5" localSheetId="33">'[23]Base Secção Pessoal'!#REF!</definedName>
    <definedName name="__________DAT5" localSheetId="34">'[23]Base Secção Pessoal'!#REF!</definedName>
    <definedName name="__________DAT5" localSheetId="41">'[23]Base Secção Pessoal'!#REF!</definedName>
    <definedName name="__________DAT5" localSheetId="47">'[23]Base Secção Pessoal'!#REF!</definedName>
    <definedName name="__________DAT5">'[23]Base Secção Pessoal'!#REF!</definedName>
    <definedName name="__________DAT6" localSheetId="36">'[27]base secçao pessoal'!#REF!</definedName>
    <definedName name="__________DAT6" localSheetId="33">'[27]base secçao pessoal'!#REF!</definedName>
    <definedName name="__________DAT6" localSheetId="34">'[27]base secçao pessoal'!#REF!</definedName>
    <definedName name="__________DAT6" localSheetId="41">'[27]base secçao pessoal'!#REF!</definedName>
    <definedName name="__________DAT6" localSheetId="47">'[27]base secçao pessoal'!#REF!</definedName>
    <definedName name="__________DAT6">'[27]base secçao pessoal'!#REF!</definedName>
    <definedName name="__________DAT7" localSheetId="36">'[27]base secçao pessoal'!#REF!</definedName>
    <definedName name="__________DAT7" localSheetId="33">'[27]base secçao pessoal'!#REF!</definedName>
    <definedName name="__________DAT7" localSheetId="34">'[27]base secçao pessoal'!#REF!</definedName>
    <definedName name="__________DAT7" localSheetId="41">'[27]base secçao pessoal'!#REF!</definedName>
    <definedName name="__________DAT7" localSheetId="47">'[27]base secçao pessoal'!#REF!</definedName>
    <definedName name="__________DAT7">'[27]base secçao pessoal'!#REF!</definedName>
    <definedName name="__________DAT8" localSheetId="36">'[24]base secçao pessoal'!#REF!</definedName>
    <definedName name="__________DAT8" localSheetId="33">'[24]base secçao pessoal'!#REF!</definedName>
    <definedName name="__________DAT8" localSheetId="34">'[24]base secçao pessoal'!#REF!</definedName>
    <definedName name="__________DAT8" localSheetId="41">'[24]base secçao pessoal'!#REF!</definedName>
    <definedName name="__________DAT8" localSheetId="47">'[24]base secçao pessoal'!#REF!</definedName>
    <definedName name="__________DAT8">'[24]base secçao pessoal'!#REF!</definedName>
    <definedName name="__________DAT9" localSheetId="36">'[25]Base Secção Pessoal'!#REF!</definedName>
    <definedName name="__________DAT9" localSheetId="33">'[25]Base Secção Pessoal'!#REF!</definedName>
    <definedName name="__________DAT9" localSheetId="34">'[25]Base Secção Pessoal'!#REF!</definedName>
    <definedName name="__________DAT9" localSheetId="41">'[25]Base Secção Pessoal'!#REF!</definedName>
    <definedName name="__________DAT9" localSheetId="47">'[25]Base Secção Pessoal'!#REF!</definedName>
    <definedName name="__________DAT9">'[25]Base Secção Pessoal'!#REF!</definedName>
    <definedName name="_________DAT1" localSheetId="36">[29]Zam!#REF!</definedName>
    <definedName name="_________DAT1" localSheetId="45">[30]Zam!#REF!</definedName>
    <definedName name="_________DAT1" localSheetId="33">[29]Zam!#REF!</definedName>
    <definedName name="_________DAT1" localSheetId="34">[29]Zam!#REF!</definedName>
    <definedName name="_________DAT1" localSheetId="41">[30]Zam!#REF!</definedName>
    <definedName name="_________DAT1" localSheetId="47">[30]Zam!#REF!</definedName>
    <definedName name="_________DAT1">[29]Zam!#REF!</definedName>
    <definedName name="_________DAT10" localSheetId="36">[26]Zam!#REF!</definedName>
    <definedName name="_________DAT10" localSheetId="33">[26]Zam!#REF!</definedName>
    <definedName name="_________DAT10" localSheetId="34">[26]Zam!#REF!</definedName>
    <definedName name="_________DAT10" localSheetId="41">[26]Zam!#REF!</definedName>
    <definedName name="_________DAT10" localSheetId="47">[26]Zam!#REF!</definedName>
    <definedName name="_________DAT10">[26]Zam!#REF!</definedName>
    <definedName name="_________DAT11" localSheetId="36">[26]Zam!#REF!</definedName>
    <definedName name="_________DAT11" localSheetId="33">[26]Zam!#REF!</definedName>
    <definedName name="_________DAT11" localSheetId="34">[26]Zam!#REF!</definedName>
    <definedName name="_________DAT11" localSheetId="41">[26]Zam!#REF!</definedName>
    <definedName name="_________DAT11" localSheetId="47">[26]Zam!#REF!</definedName>
    <definedName name="_________DAT11">[26]Zam!#REF!</definedName>
    <definedName name="_________DAT12" localSheetId="36">[26]Zam!#REF!</definedName>
    <definedName name="_________DAT12" localSheetId="33">[26]Zam!#REF!</definedName>
    <definedName name="_________DAT12" localSheetId="34">[26]Zam!#REF!</definedName>
    <definedName name="_________DAT12" localSheetId="41">[26]Zam!#REF!</definedName>
    <definedName name="_________DAT12" localSheetId="47">[26]Zam!#REF!</definedName>
    <definedName name="_________DAT12">[26]Zam!#REF!</definedName>
    <definedName name="_________DAT13" localSheetId="36">[26]Zam!#REF!</definedName>
    <definedName name="_________DAT13" localSheetId="33">[26]Zam!#REF!</definedName>
    <definedName name="_________DAT13" localSheetId="34">[26]Zam!#REF!</definedName>
    <definedName name="_________DAT13" localSheetId="41">[26]Zam!#REF!</definedName>
    <definedName name="_________DAT13" localSheetId="47">[26]Zam!#REF!</definedName>
    <definedName name="_________DAT13">[26]Zam!#REF!</definedName>
    <definedName name="_________DAT14" localSheetId="36">[26]Zam!#REF!</definedName>
    <definedName name="_________DAT14" localSheetId="33">[26]Zam!#REF!</definedName>
    <definedName name="_________DAT14" localSheetId="34">[26]Zam!#REF!</definedName>
    <definedName name="_________DAT14" localSheetId="41">[26]Zam!#REF!</definedName>
    <definedName name="_________DAT14" localSheetId="47">[26]Zam!#REF!</definedName>
    <definedName name="_________DAT14">[26]Zam!#REF!</definedName>
    <definedName name="_________DAT15" localSheetId="36">[26]Zam!#REF!</definedName>
    <definedName name="_________DAT15" localSheetId="33">[26]Zam!#REF!</definedName>
    <definedName name="_________DAT15" localSheetId="34">[26]Zam!#REF!</definedName>
    <definedName name="_________DAT15" localSheetId="41">[26]Zam!#REF!</definedName>
    <definedName name="_________DAT15" localSheetId="47">[26]Zam!#REF!</definedName>
    <definedName name="_________DAT15">[26]Zam!#REF!</definedName>
    <definedName name="_________DAT16" localSheetId="36">[29]Zam!#REF!</definedName>
    <definedName name="_________DAT16" localSheetId="45">[30]Zam!#REF!</definedName>
    <definedName name="_________DAT16" localSheetId="33">[29]Zam!#REF!</definedName>
    <definedName name="_________DAT16" localSheetId="34">[29]Zam!#REF!</definedName>
    <definedName name="_________DAT16" localSheetId="41">[30]Zam!#REF!</definedName>
    <definedName name="_________DAT16" localSheetId="47">[30]Zam!#REF!</definedName>
    <definedName name="_________DAT16">[29]Zam!#REF!</definedName>
    <definedName name="_________DAT17" localSheetId="36">[29]Zam!#REF!</definedName>
    <definedName name="_________DAT17" localSheetId="45">[30]Zam!#REF!</definedName>
    <definedName name="_________DAT17" localSheetId="33">[29]Zam!#REF!</definedName>
    <definedName name="_________DAT17" localSheetId="34">[29]Zam!#REF!</definedName>
    <definedName name="_________DAT17" localSheetId="41">[30]Zam!#REF!</definedName>
    <definedName name="_________DAT17" localSheetId="47">[30]Zam!#REF!</definedName>
    <definedName name="_________DAT17">[29]Zam!#REF!</definedName>
    <definedName name="_________DAT18" localSheetId="36">[29]Zam!#REF!</definedName>
    <definedName name="_________DAT18" localSheetId="45">[30]Zam!#REF!</definedName>
    <definedName name="_________DAT18" localSheetId="33">[29]Zam!#REF!</definedName>
    <definedName name="_________DAT18" localSheetId="34">[29]Zam!#REF!</definedName>
    <definedName name="_________DAT18" localSheetId="41">[30]Zam!#REF!</definedName>
    <definedName name="_________DAT18" localSheetId="47">[30]Zam!#REF!</definedName>
    <definedName name="_________DAT18">[29]Zam!#REF!</definedName>
    <definedName name="_________DAT19" localSheetId="36">[29]Zam!#REF!</definedName>
    <definedName name="_________DAT19" localSheetId="45">[30]Zam!#REF!</definedName>
    <definedName name="_________DAT19" localSheetId="33">[29]Zam!#REF!</definedName>
    <definedName name="_________DAT19" localSheetId="34">[29]Zam!#REF!</definedName>
    <definedName name="_________DAT19" localSheetId="41">[30]Zam!#REF!</definedName>
    <definedName name="_________DAT19" localSheetId="47">[30]Zam!#REF!</definedName>
    <definedName name="_________DAT19">[29]Zam!#REF!</definedName>
    <definedName name="_________DAT2" localSheetId="36">[29]Zam!#REF!</definedName>
    <definedName name="_________DAT2" localSheetId="45">[30]Zam!#REF!</definedName>
    <definedName name="_________DAT2" localSheetId="33">[29]Zam!#REF!</definedName>
    <definedName name="_________DAT2" localSheetId="34">[29]Zam!#REF!</definedName>
    <definedName name="_________DAT2" localSheetId="41">[30]Zam!#REF!</definedName>
    <definedName name="_________DAT2" localSheetId="47">[30]Zam!#REF!</definedName>
    <definedName name="_________DAT2">[29]Zam!#REF!</definedName>
    <definedName name="_________DAT20" localSheetId="36">[29]Zam!#REF!</definedName>
    <definedName name="_________DAT20" localSheetId="45">[30]Zam!#REF!</definedName>
    <definedName name="_________DAT20" localSheetId="33">[29]Zam!#REF!</definedName>
    <definedName name="_________DAT20" localSheetId="34">[29]Zam!#REF!</definedName>
    <definedName name="_________DAT20" localSheetId="41">[30]Zam!#REF!</definedName>
    <definedName name="_________DAT20" localSheetId="47">[30]Zam!#REF!</definedName>
    <definedName name="_________DAT20">[29]Zam!#REF!</definedName>
    <definedName name="_________DAT21" localSheetId="36">[29]Zam!#REF!</definedName>
    <definedName name="_________DAT21" localSheetId="45">[30]Zam!#REF!</definedName>
    <definedName name="_________DAT21" localSheetId="33">[29]Zam!#REF!</definedName>
    <definedName name="_________DAT21" localSheetId="34">[29]Zam!#REF!</definedName>
    <definedName name="_________DAT21" localSheetId="41">[30]Zam!#REF!</definedName>
    <definedName name="_________DAT21" localSheetId="47">[30]Zam!#REF!</definedName>
    <definedName name="_________DAT21">[29]Zam!#REF!</definedName>
    <definedName name="_________DAT22" localSheetId="36">[29]Zam!#REF!</definedName>
    <definedName name="_________DAT22" localSheetId="45">[30]Zam!#REF!</definedName>
    <definedName name="_________DAT22" localSheetId="33">[29]Zam!#REF!</definedName>
    <definedName name="_________DAT22" localSheetId="34">[29]Zam!#REF!</definedName>
    <definedName name="_________DAT22" localSheetId="41">[30]Zam!#REF!</definedName>
    <definedName name="_________DAT22" localSheetId="47">[30]Zam!#REF!</definedName>
    <definedName name="_________DAT22">[29]Zam!#REF!</definedName>
    <definedName name="_________DAT23" localSheetId="36">[29]Zam!#REF!</definedName>
    <definedName name="_________DAT23" localSheetId="45">[30]Zam!#REF!</definedName>
    <definedName name="_________DAT23" localSheetId="33">[29]Zam!#REF!</definedName>
    <definedName name="_________DAT23" localSheetId="34">[29]Zam!#REF!</definedName>
    <definedName name="_________DAT23" localSheetId="41">[30]Zam!#REF!</definedName>
    <definedName name="_________DAT23" localSheetId="47">[30]Zam!#REF!</definedName>
    <definedName name="_________DAT23">[29]Zam!#REF!</definedName>
    <definedName name="_________DAT25" localSheetId="36">[26]Zam!#REF!</definedName>
    <definedName name="_________DAT25" localSheetId="33">[26]Zam!#REF!</definedName>
    <definedName name="_________DAT25" localSheetId="34">[26]Zam!#REF!</definedName>
    <definedName name="_________DAT25" localSheetId="41">[26]Zam!#REF!</definedName>
    <definedName name="_________DAT25" localSheetId="47">[26]Zam!#REF!</definedName>
    <definedName name="_________DAT25">[26]Zam!#REF!</definedName>
    <definedName name="_________DAT26" localSheetId="36">[26]Zam!#REF!</definedName>
    <definedName name="_________DAT26" localSheetId="33">[26]Zam!#REF!</definedName>
    <definedName name="_________DAT26" localSheetId="34">[26]Zam!#REF!</definedName>
    <definedName name="_________DAT26" localSheetId="41">[26]Zam!#REF!</definedName>
    <definedName name="_________DAT26" localSheetId="47">[26]Zam!#REF!</definedName>
    <definedName name="_________DAT26">[26]Zam!#REF!</definedName>
    <definedName name="_________DAT27" localSheetId="36">[26]Zam!#REF!</definedName>
    <definedName name="_________DAT27" localSheetId="33">[26]Zam!#REF!</definedName>
    <definedName name="_________DAT27" localSheetId="34">[26]Zam!#REF!</definedName>
    <definedName name="_________DAT27" localSheetId="41">[26]Zam!#REF!</definedName>
    <definedName name="_________DAT27" localSheetId="47">[26]Zam!#REF!</definedName>
    <definedName name="_________DAT27">[26]Zam!#REF!</definedName>
    <definedName name="_________DAT29" localSheetId="36">[26]Zam!#REF!</definedName>
    <definedName name="_________DAT29" localSheetId="33">[26]Zam!#REF!</definedName>
    <definedName name="_________DAT29" localSheetId="34">[26]Zam!#REF!</definedName>
    <definedName name="_________DAT29" localSheetId="41">[26]Zam!#REF!</definedName>
    <definedName name="_________DAT29" localSheetId="47">[26]Zam!#REF!</definedName>
    <definedName name="_________DAT29">[26]Zam!#REF!</definedName>
    <definedName name="_________DAT30" localSheetId="36">[26]Zam!#REF!</definedName>
    <definedName name="_________DAT30" localSheetId="33">[26]Zam!#REF!</definedName>
    <definedName name="_________DAT30" localSheetId="34">[26]Zam!#REF!</definedName>
    <definedName name="_________DAT30" localSheetId="41">[26]Zam!#REF!</definedName>
    <definedName name="_________DAT30" localSheetId="47">[26]Zam!#REF!</definedName>
    <definedName name="_________DAT30">[26]Zam!#REF!</definedName>
    <definedName name="_________DAT31" localSheetId="36">[26]Zam!#REF!</definedName>
    <definedName name="_________DAT31" localSheetId="33">[26]Zam!#REF!</definedName>
    <definedName name="_________DAT31" localSheetId="34">[26]Zam!#REF!</definedName>
    <definedName name="_________DAT31" localSheetId="41">[26]Zam!#REF!</definedName>
    <definedName name="_________DAT31" localSheetId="47">[26]Zam!#REF!</definedName>
    <definedName name="_________DAT31">[26]Zam!#REF!</definedName>
    <definedName name="_________DAT32" localSheetId="36">'[22]OT´s Não Liquidadas 2006'!#REF!</definedName>
    <definedName name="_________DAT32" localSheetId="33">'[22]OT´s Não Liquidadas 2006'!#REF!</definedName>
    <definedName name="_________DAT32" localSheetId="34">'[22]OT´s Não Liquidadas 2006'!#REF!</definedName>
    <definedName name="_________DAT32" localSheetId="41">'[22]OT´s Não Liquidadas 2006'!#REF!</definedName>
    <definedName name="_________DAT32" localSheetId="47">'[22]OT´s Não Liquidadas 2006'!#REF!</definedName>
    <definedName name="_________DAT32">'[22]OT´s Não Liquidadas 2006'!#REF!</definedName>
    <definedName name="_________DAT33" localSheetId="36">'[22]OT´s Não Liquidadas 2006'!#REF!</definedName>
    <definedName name="_________DAT33" localSheetId="33">'[22]OT´s Não Liquidadas 2006'!#REF!</definedName>
    <definedName name="_________DAT33" localSheetId="34">'[22]OT´s Não Liquidadas 2006'!#REF!</definedName>
    <definedName name="_________DAT33" localSheetId="41">'[22]OT´s Não Liquidadas 2006'!#REF!</definedName>
    <definedName name="_________DAT33" localSheetId="47">'[22]OT´s Não Liquidadas 2006'!#REF!</definedName>
    <definedName name="_________DAT33">'[22]OT´s Não Liquidadas 2006'!#REF!</definedName>
    <definedName name="_________DAT34" localSheetId="36">'[22]OT´s Não Liquidadas 2006'!#REF!</definedName>
    <definedName name="_________DAT34" localSheetId="33">'[22]OT´s Não Liquidadas 2006'!#REF!</definedName>
    <definedName name="_________DAT34" localSheetId="34">'[22]OT´s Não Liquidadas 2006'!#REF!</definedName>
    <definedName name="_________DAT34" localSheetId="41">'[22]OT´s Não Liquidadas 2006'!#REF!</definedName>
    <definedName name="_________DAT34" localSheetId="47">'[22]OT´s Não Liquidadas 2006'!#REF!</definedName>
    <definedName name="_________DAT34">'[22]OT´s Não Liquidadas 2006'!#REF!</definedName>
    <definedName name="_________DAT35" localSheetId="36">'[22]OT´s Não Liquidadas 2006'!#REF!</definedName>
    <definedName name="_________DAT35" localSheetId="33">'[22]OT´s Não Liquidadas 2006'!#REF!</definedName>
    <definedName name="_________DAT35" localSheetId="34">'[22]OT´s Não Liquidadas 2006'!#REF!</definedName>
    <definedName name="_________DAT35" localSheetId="41">'[22]OT´s Não Liquidadas 2006'!#REF!</definedName>
    <definedName name="_________DAT35" localSheetId="47">'[22]OT´s Não Liquidadas 2006'!#REF!</definedName>
    <definedName name="_________DAT35">'[22]OT´s Não Liquidadas 2006'!#REF!</definedName>
    <definedName name="_________DAT36" localSheetId="36">'[22]OT´s Não Liquidadas 2006'!#REF!</definedName>
    <definedName name="_________DAT36" localSheetId="33">'[22]OT´s Não Liquidadas 2006'!#REF!</definedName>
    <definedName name="_________DAT36" localSheetId="34">'[22]OT´s Não Liquidadas 2006'!#REF!</definedName>
    <definedName name="_________DAT36" localSheetId="41">'[22]OT´s Não Liquidadas 2006'!#REF!</definedName>
    <definedName name="_________DAT36" localSheetId="47">'[22]OT´s Não Liquidadas 2006'!#REF!</definedName>
    <definedName name="_________DAT36">'[22]OT´s Não Liquidadas 2006'!#REF!</definedName>
    <definedName name="_________DAT4" localSheetId="36">'[23]Base Secção Pessoal'!#REF!</definedName>
    <definedName name="_________DAT4" localSheetId="33">'[23]Base Secção Pessoal'!#REF!</definedName>
    <definedName name="_________DAT4" localSheetId="34">'[23]Base Secção Pessoal'!#REF!</definedName>
    <definedName name="_________DAT4" localSheetId="41">'[23]Base Secção Pessoal'!#REF!</definedName>
    <definedName name="_________DAT4" localSheetId="47">'[23]Base Secção Pessoal'!#REF!</definedName>
    <definedName name="_________DAT4">'[23]Base Secção Pessoal'!#REF!</definedName>
    <definedName name="_________DAT5" localSheetId="36">'[23]Base Secção Pessoal'!#REF!</definedName>
    <definedName name="_________DAT5" localSheetId="33">'[23]Base Secção Pessoal'!#REF!</definedName>
    <definedName name="_________DAT5" localSheetId="34">'[23]Base Secção Pessoal'!#REF!</definedName>
    <definedName name="_________DAT5" localSheetId="41">'[23]Base Secção Pessoal'!#REF!</definedName>
    <definedName name="_________DAT5" localSheetId="47">'[23]Base Secção Pessoal'!#REF!</definedName>
    <definedName name="_________DAT5">'[23]Base Secção Pessoal'!#REF!</definedName>
    <definedName name="_________DAT6" localSheetId="36">'[27]base secçao pessoal'!#REF!</definedName>
    <definedName name="_________DAT6" localSheetId="33">'[27]base secçao pessoal'!#REF!</definedName>
    <definedName name="_________DAT6" localSheetId="34">'[27]base secçao pessoal'!#REF!</definedName>
    <definedName name="_________DAT6" localSheetId="41">'[27]base secçao pessoal'!#REF!</definedName>
    <definedName name="_________DAT6" localSheetId="47">'[27]base secçao pessoal'!#REF!</definedName>
    <definedName name="_________DAT6">'[27]base secçao pessoal'!#REF!</definedName>
    <definedName name="_________DAT7" localSheetId="36">'[27]base secçao pessoal'!#REF!</definedName>
    <definedName name="_________DAT7" localSheetId="33">'[27]base secçao pessoal'!#REF!</definedName>
    <definedName name="_________DAT7" localSheetId="34">'[27]base secçao pessoal'!#REF!</definedName>
    <definedName name="_________DAT7" localSheetId="41">'[27]base secçao pessoal'!#REF!</definedName>
    <definedName name="_________DAT7" localSheetId="47">'[27]base secçao pessoal'!#REF!</definedName>
    <definedName name="_________DAT7">'[27]base secçao pessoal'!#REF!</definedName>
    <definedName name="_________DAT8" localSheetId="36">'[24]base secçao pessoal'!#REF!</definedName>
    <definedName name="_________DAT8" localSheetId="33">'[24]base secçao pessoal'!#REF!</definedName>
    <definedName name="_________DAT8" localSheetId="34">'[24]base secçao pessoal'!#REF!</definedName>
    <definedName name="_________DAT8" localSheetId="41">'[24]base secçao pessoal'!#REF!</definedName>
    <definedName name="_________DAT8" localSheetId="47">'[24]base secçao pessoal'!#REF!</definedName>
    <definedName name="_________DAT8">'[24]base secçao pessoal'!#REF!</definedName>
    <definedName name="_________DAT9" localSheetId="36">'[25]Base Secção Pessoal'!#REF!</definedName>
    <definedName name="_________DAT9" localSheetId="33">'[25]Base Secção Pessoal'!#REF!</definedName>
    <definedName name="_________DAT9" localSheetId="34">'[25]Base Secção Pessoal'!#REF!</definedName>
    <definedName name="_________DAT9" localSheetId="41">'[25]Base Secção Pessoal'!#REF!</definedName>
    <definedName name="_________DAT9" localSheetId="47">'[25]Base Secção Pessoal'!#REF!</definedName>
    <definedName name="_________DAT9">'[25]Base Secção Pessoal'!#REF!</definedName>
    <definedName name="________DAT1" localSheetId="36">[29]Zam!#REF!</definedName>
    <definedName name="________DAT1" localSheetId="45">[30]Zam!#REF!</definedName>
    <definedName name="________DAT1" localSheetId="33">[29]Zam!#REF!</definedName>
    <definedName name="________DAT1" localSheetId="34">[29]Zam!#REF!</definedName>
    <definedName name="________DAT1" localSheetId="41">[30]Zam!#REF!</definedName>
    <definedName name="________DAT1" localSheetId="47">[30]Zam!#REF!</definedName>
    <definedName name="________DAT1">[29]Zam!#REF!</definedName>
    <definedName name="________DAT10" localSheetId="36">[26]Zam!#REF!</definedName>
    <definedName name="________DAT10" localSheetId="33">[26]Zam!#REF!</definedName>
    <definedName name="________DAT10" localSheetId="34">[26]Zam!#REF!</definedName>
    <definedName name="________DAT10" localSheetId="41">[26]Zam!#REF!</definedName>
    <definedName name="________DAT10" localSheetId="47">[26]Zam!#REF!</definedName>
    <definedName name="________DAT10">[26]Zam!#REF!</definedName>
    <definedName name="________DAT11" localSheetId="36">[26]Zam!#REF!</definedName>
    <definedName name="________DAT11" localSheetId="33">[26]Zam!#REF!</definedName>
    <definedName name="________DAT11" localSheetId="34">[26]Zam!#REF!</definedName>
    <definedName name="________DAT11" localSheetId="41">[26]Zam!#REF!</definedName>
    <definedName name="________DAT11" localSheetId="47">[26]Zam!#REF!</definedName>
    <definedName name="________DAT11">[26]Zam!#REF!</definedName>
    <definedName name="________DAT12" localSheetId="36">[26]Zam!#REF!</definedName>
    <definedName name="________DAT12" localSheetId="33">[26]Zam!#REF!</definedName>
    <definedName name="________DAT12" localSheetId="34">[26]Zam!#REF!</definedName>
    <definedName name="________DAT12" localSheetId="41">[26]Zam!#REF!</definedName>
    <definedName name="________DAT12" localSheetId="47">[26]Zam!#REF!</definedName>
    <definedName name="________DAT12">[26]Zam!#REF!</definedName>
    <definedName name="________DAT13" localSheetId="36">[26]Zam!#REF!</definedName>
    <definedName name="________DAT13" localSheetId="33">[26]Zam!#REF!</definedName>
    <definedName name="________DAT13" localSheetId="34">[26]Zam!#REF!</definedName>
    <definedName name="________DAT13" localSheetId="41">[26]Zam!#REF!</definedName>
    <definedName name="________DAT13" localSheetId="47">[26]Zam!#REF!</definedName>
    <definedName name="________DAT13">[26]Zam!#REF!</definedName>
    <definedName name="________DAT14" localSheetId="36">[26]Zam!#REF!</definedName>
    <definedName name="________DAT14" localSheetId="33">[26]Zam!#REF!</definedName>
    <definedName name="________DAT14" localSheetId="34">[26]Zam!#REF!</definedName>
    <definedName name="________DAT14" localSheetId="41">[26]Zam!#REF!</definedName>
    <definedName name="________DAT14" localSheetId="47">[26]Zam!#REF!</definedName>
    <definedName name="________DAT14">[26]Zam!#REF!</definedName>
    <definedName name="________DAT15" localSheetId="36">[26]Zam!#REF!</definedName>
    <definedName name="________DAT15" localSheetId="33">[26]Zam!#REF!</definedName>
    <definedName name="________DAT15" localSheetId="34">[26]Zam!#REF!</definedName>
    <definedName name="________DAT15" localSheetId="41">[26]Zam!#REF!</definedName>
    <definedName name="________DAT15" localSheetId="47">[26]Zam!#REF!</definedName>
    <definedName name="________DAT15">[26]Zam!#REF!</definedName>
    <definedName name="________DAT16" localSheetId="36">[29]Zam!#REF!</definedName>
    <definedName name="________DAT16" localSheetId="45">[30]Zam!#REF!</definedName>
    <definedName name="________DAT16" localSheetId="33">[29]Zam!#REF!</definedName>
    <definedName name="________DAT16" localSheetId="34">[29]Zam!#REF!</definedName>
    <definedName name="________DAT16" localSheetId="41">[30]Zam!#REF!</definedName>
    <definedName name="________DAT16" localSheetId="47">[30]Zam!#REF!</definedName>
    <definedName name="________DAT16">[29]Zam!#REF!</definedName>
    <definedName name="________DAT17" localSheetId="36">[29]Zam!#REF!</definedName>
    <definedName name="________DAT17" localSheetId="45">[30]Zam!#REF!</definedName>
    <definedName name="________DAT17" localSheetId="33">[29]Zam!#REF!</definedName>
    <definedName name="________DAT17" localSheetId="34">[29]Zam!#REF!</definedName>
    <definedName name="________DAT17" localSheetId="41">[30]Zam!#REF!</definedName>
    <definedName name="________DAT17" localSheetId="47">[30]Zam!#REF!</definedName>
    <definedName name="________DAT17">[29]Zam!#REF!</definedName>
    <definedName name="________DAT18" localSheetId="36">[29]Zam!#REF!</definedName>
    <definedName name="________DAT18" localSheetId="45">[30]Zam!#REF!</definedName>
    <definedName name="________DAT18" localSheetId="33">[29]Zam!#REF!</definedName>
    <definedName name="________DAT18" localSheetId="34">[29]Zam!#REF!</definedName>
    <definedName name="________DAT18" localSheetId="41">[30]Zam!#REF!</definedName>
    <definedName name="________DAT18" localSheetId="47">[30]Zam!#REF!</definedName>
    <definedName name="________DAT18">[29]Zam!#REF!</definedName>
    <definedName name="________DAT19" localSheetId="36">[29]Zam!#REF!</definedName>
    <definedName name="________DAT19" localSheetId="45">[30]Zam!#REF!</definedName>
    <definedName name="________DAT19" localSheetId="33">[29]Zam!#REF!</definedName>
    <definedName name="________DAT19" localSheetId="34">[29]Zam!#REF!</definedName>
    <definedName name="________DAT19" localSheetId="41">[30]Zam!#REF!</definedName>
    <definedName name="________DAT19" localSheetId="47">[30]Zam!#REF!</definedName>
    <definedName name="________DAT19">[29]Zam!#REF!</definedName>
    <definedName name="________DAT2" localSheetId="36">[29]Zam!#REF!</definedName>
    <definedName name="________DAT2" localSheetId="45">[30]Zam!#REF!</definedName>
    <definedName name="________DAT2" localSheetId="33">[29]Zam!#REF!</definedName>
    <definedName name="________DAT2" localSheetId="34">[29]Zam!#REF!</definedName>
    <definedName name="________DAT2" localSheetId="41">[30]Zam!#REF!</definedName>
    <definedName name="________DAT2" localSheetId="47">[30]Zam!#REF!</definedName>
    <definedName name="________DAT2">[29]Zam!#REF!</definedName>
    <definedName name="________DAT20" localSheetId="36">[29]Zam!#REF!</definedName>
    <definedName name="________DAT20" localSheetId="45">[30]Zam!#REF!</definedName>
    <definedName name="________DAT20" localSheetId="33">[29]Zam!#REF!</definedName>
    <definedName name="________DAT20" localSheetId="34">[29]Zam!#REF!</definedName>
    <definedName name="________DAT20" localSheetId="41">[30]Zam!#REF!</definedName>
    <definedName name="________DAT20" localSheetId="47">[30]Zam!#REF!</definedName>
    <definedName name="________DAT20">[29]Zam!#REF!</definedName>
    <definedName name="________DAT21" localSheetId="36">[29]Zam!#REF!</definedName>
    <definedName name="________DAT21" localSheetId="45">[30]Zam!#REF!</definedName>
    <definedName name="________DAT21" localSheetId="33">[29]Zam!#REF!</definedName>
    <definedName name="________DAT21" localSheetId="34">[29]Zam!#REF!</definedName>
    <definedName name="________DAT21" localSheetId="41">[30]Zam!#REF!</definedName>
    <definedName name="________DAT21" localSheetId="47">[30]Zam!#REF!</definedName>
    <definedName name="________DAT21">[29]Zam!#REF!</definedName>
    <definedName name="________DAT22" localSheetId="36">[29]Zam!#REF!</definedName>
    <definedName name="________DAT22" localSheetId="45">[30]Zam!#REF!</definedName>
    <definedName name="________DAT22" localSheetId="33">[29]Zam!#REF!</definedName>
    <definedName name="________DAT22" localSheetId="34">[29]Zam!#REF!</definedName>
    <definedName name="________DAT22" localSheetId="41">[30]Zam!#REF!</definedName>
    <definedName name="________DAT22" localSheetId="47">[30]Zam!#REF!</definedName>
    <definedName name="________DAT22">[29]Zam!#REF!</definedName>
    <definedName name="________DAT23" localSheetId="36">[29]Zam!#REF!</definedName>
    <definedName name="________DAT23" localSheetId="45">[30]Zam!#REF!</definedName>
    <definedName name="________DAT23" localSheetId="33">[29]Zam!#REF!</definedName>
    <definedName name="________DAT23" localSheetId="34">[29]Zam!#REF!</definedName>
    <definedName name="________DAT23" localSheetId="41">[30]Zam!#REF!</definedName>
    <definedName name="________DAT23" localSheetId="47">[30]Zam!#REF!</definedName>
    <definedName name="________DAT23">[29]Zam!#REF!</definedName>
    <definedName name="________DAT25" localSheetId="36">[26]Zam!#REF!</definedName>
    <definedName name="________DAT25" localSheetId="33">[26]Zam!#REF!</definedName>
    <definedName name="________DAT25" localSheetId="34">[26]Zam!#REF!</definedName>
    <definedName name="________DAT25" localSheetId="41">[26]Zam!#REF!</definedName>
    <definedName name="________DAT25" localSheetId="47">[26]Zam!#REF!</definedName>
    <definedName name="________DAT25">[26]Zam!#REF!</definedName>
    <definedName name="________DAT26" localSheetId="36">[26]Zam!#REF!</definedName>
    <definedName name="________DAT26" localSheetId="33">[26]Zam!#REF!</definedName>
    <definedName name="________DAT26" localSheetId="34">[26]Zam!#REF!</definedName>
    <definedName name="________DAT26" localSheetId="41">[26]Zam!#REF!</definedName>
    <definedName name="________DAT26" localSheetId="47">[26]Zam!#REF!</definedName>
    <definedName name="________DAT26">[26]Zam!#REF!</definedName>
    <definedName name="________DAT27" localSheetId="36">[26]Zam!#REF!</definedName>
    <definedName name="________DAT27" localSheetId="33">[26]Zam!#REF!</definedName>
    <definedName name="________DAT27" localSheetId="34">[26]Zam!#REF!</definedName>
    <definedName name="________DAT27" localSheetId="41">[26]Zam!#REF!</definedName>
    <definedName name="________DAT27" localSheetId="47">[26]Zam!#REF!</definedName>
    <definedName name="________DAT27">[26]Zam!#REF!</definedName>
    <definedName name="________DAT29" localSheetId="36">[26]Zam!#REF!</definedName>
    <definedName name="________DAT29" localSheetId="33">[26]Zam!#REF!</definedName>
    <definedName name="________DAT29" localSheetId="34">[26]Zam!#REF!</definedName>
    <definedName name="________DAT29" localSheetId="41">[26]Zam!#REF!</definedName>
    <definedName name="________DAT29" localSheetId="47">[26]Zam!#REF!</definedName>
    <definedName name="________DAT29">[26]Zam!#REF!</definedName>
    <definedName name="________DAT30" localSheetId="36">[26]Zam!#REF!</definedName>
    <definedName name="________DAT30" localSheetId="33">[26]Zam!#REF!</definedName>
    <definedName name="________DAT30" localSheetId="34">[26]Zam!#REF!</definedName>
    <definedName name="________DAT30" localSheetId="41">[26]Zam!#REF!</definedName>
    <definedName name="________DAT30" localSheetId="47">[26]Zam!#REF!</definedName>
    <definedName name="________DAT30">[26]Zam!#REF!</definedName>
    <definedName name="________DAT31" localSheetId="36">[26]Zam!#REF!</definedName>
    <definedName name="________DAT31" localSheetId="33">[26]Zam!#REF!</definedName>
    <definedName name="________DAT31" localSheetId="34">[26]Zam!#REF!</definedName>
    <definedName name="________DAT31" localSheetId="41">[26]Zam!#REF!</definedName>
    <definedName name="________DAT31" localSheetId="47">[26]Zam!#REF!</definedName>
    <definedName name="________DAT31">[26]Zam!#REF!</definedName>
    <definedName name="________DAT32" localSheetId="36">'[22]OT´s Não Liquidadas 2006'!#REF!</definedName>
    <definedName name="________DAT32" localSheetId="33">'[22]OT´s Não Liquidadas 2006'!#REF!</definedName>
    <definedName name="________DAT32" localSheetId="34">'[22]OT´s Não Liquidadas 2006'!#REF!</definedName>
    <definedName name="________DAT32" localSheetId="41">'[22]OT´s Não Liquidadas 2006'!#REF!</definedName>
    <definedName name="________DAT32" localSheetId="47">'[22]OT´s Não Liquidadas 2006'!#REF!</definedName>
    <definedName name="________DAT32">'[22]OT´s Não Liquidadas 2006'!#REF!</definedName>
    <definedName name="________DAT33" localSheetId="36">'[22]OT´s Não Liquidadas 2006'!#REF!</definedName>
    <definedName name="________DAT33" localSheetId="33">'[22]OT´s Não Liquidadas 2006'!#REF!</definedName>
    <definedName name="________DAT33" localSheetId="34">'[22]OT´s Não Liquidadas 2006'!#REF!</definedName>
    <definedName name="________DAT33" localSheetId="41">'[22]OT´s Não Liquidadas 2006'!#REF!</definedName>
    <definedName name="________DAT33" localSheetId="47">'[22]OT´s Não Liquidadas 2006'!#REF!</definedName>
    <definedName name="________DAT33">'[22]OT´s Não Liquidadas 2006'!#REF!</definedName>
    <definedName name="________DAT34" localSheetId="36">'[22]OT´s Não Liquidadas 2006'!#REF!</definedName>
    <definedName name="________DAT34" localSheetId="33">'[22]OT´s Não Liquidadas 2006'!#REF!</definedName>
    <definedName name="________DAT34" localSheetId="34">'[22]OT´s Não Liquidadas 2006'!#REF!</definedName>
    <definedName name="________DAT34" localSheetId="41">'[22]OT´s Não Liquidadas 2006'!#REF!</definedName>
    <definedName name="________DAT34" localSheetId="47">'[22]OT´s Não Liquidadas 2006'!#REF!</definedName>
    <definedName name="________DAT34">'[22]OT´s Não Liquidadas 2006'!#REF!</definedName>
    <definedName name="________DAT35" localSheetId="36">'[22]OT´s Não Liquidadas 2006'!#REF!</definedName>
    <definedName name="________DAT35" localSheetId="33">'[22]OT´s Não Liquidadas 2006'!#REF!</definedName>
    <definedName name="________DAT35" localSheetId="34">'[22]OT´s Não Liquidadas 2006'!#REF!</definedName>
    <definedName name="________DAT35" localSheetId="41">'[22]OT´s Não Liquidadas 2006'!#REF!</definedName>
    <definedName name="________DAT35" localSheetId="47">'[22]OT´s Não Liquidadas 2006'!#REF!</definedName>
    <definedName name="________DAT35">'[22]OT´s Não Liquidadas 2006'!#REF!</definedName>
    <definedName name="________DAT36" localSheetId="36">'[22]OT´s Não Liquidadas 2006'!#REF!</definedName>
    <definedName name="________DAT36" localSheetId="33">'[22]OT´s Não Liquidadas 2006'!#REF!</definedName>
    <definedName name="________DAT36" localSheetId="34">'[22]OT´s Não Liquidadas 2006'!#REF!</definedName>
    <definedName name="________DAT36" localSheetId="41">'[22]OT´s Não Liquidadas 2006'!#REF!</definedName>
    <definedName name="________DAT36" localSheetId="47">'[22]OT´s Não Liquidadas 2006'!#REF!</definedName>
    <definedName name="________DAT36">'[22]OT´s Não Liquidadas 2006'!#REF!</definedName>
    <definedName name="________DAT4" localSheetId="36">'[23]Base Secção Pessoal'!#REF!</definedName>
    <definedName name="________DAT4" localSheetId="33">'[23]Base Secção Pessoal'!#REF!</definedName>
    <definedName name="________DAT4" localSheetId="34">'[23]Base Secção Pessoal'!#REF!</definedName>
    <definedName name="________DAT4" localSheetId="41">'[23]Base Secção Pessoal'!#REF!</definedName>
    <definedName name="________DAT4" localSheetId="47">'[23]Base Secção Pessoal'!#REF!</definedName>
    <definedName name="________DAT4">'[23]Base Secção Pessoal'!#REF!</definedName>
    <definedName name="________DAT5" localSheetId="36">'[23]Base Secção Pessoal'!#REF!</definedName>
    <definedName name="________DAT5" localSheetId="33">'[23]Base Secção Pessoal'!#REF!</definedName>
    <definedName name="________DAT5" localSheetId="34">'[23]Base Secção Pessoal'!#REF!</definedName>
    <definedName name="________DAT5" localSheetId="41">'[23]Base Secção Pessoal'!#REF!</definedName>
    <definedName name="________DAT5" localSheetId="47">'[23]Base Secção Pessoal'!#REF!</definedName>
    <definedName name="________DAT5">'[23]Base Secção Pessoal'!#REF!</definedName>
    <definedName name="________DAT6" localSheetId="36">'[27]base secçao pessoal'!#REF!</definedName>
    <definedName name="________DAT6" localSheetId="33">'[27]base secçao pessoal'!#REF!</definedName>
    <definedName name="________DAT6" localSheetId="34">'[27]base secçao pessoal'!#REF!</definedName>
    <definedName name="________DAT6" localSheetId="41">'[27]base secçao pessoal'!#REF!</definedName>
    <definedName name="________DAT6" localSheetId="47">'[27]base secçao pessoal'!#REF!</definedName>
    <definedName name="________DAT6">'[27]base secçao pessoal'!#REF!</definedName>
    <definedName name="________DAT7" localSheetId="36">'[27]base secçao pessoal'!#REF!</definedName>
    <definedName name="________DAT7" localSheetId="33">'[27]base secçao pessoal'!#REF!</definedName>
    <definedName name="________DAT7" localSheetId="34">'[27]base secçao pessoal'!#REF!</definedName>
    <definedName name="________DAT7" localSheetId="41">'[27]base secçao pessoal'!#REF!</definedName>
    <definedName name="________DAT7" localSheetId="47">'[27]base secçao pessoal'!#REF!</definedName>
    <definedName name="________DAT7">'[27]base secçao pessoal'!#REF!</definedName>
    <definedName name="________DAT8" localSheetId="36">'[24]base secçao pessoal'!#REF!</definedName>
    <definedName name="________DAT8" localSheetId="33">'[24]base secçao pessoal'!#REF!</definedName>
    <definedName name="________DAT8" localSheetId="34">'[24]base secçao pessoal'!#REF!</definedName>
    <definedName name="________DAT8" localSheetId="41">'[24]base secçao pessoal'!#REF!</definedName>
    <definedName name="________DAT8" localSheetId="47">'[24]base secçao pessoal'!#REF!</definedName>
    <definedName name="________DAT8">'[24]base secçao pessoal'!#REF!</definedName>
    <definedName name="________DAT9" localSheetId="36">'[25]Base Secção Pessoal'!#REF!</definedName>
    <definedName name="________DAT9" localSheetId="33">'[25]Base Secção Pessoal'!#REF!</definedName>
    <definedName name="________DAT9" localSheetId="34">'[25]Base Secção Pessoal'!#REF!</definedName>
    <definedName name="________DAT9" localSheetId="41">'[25]Base Secção Pessoal'!#REF!</definedName>
    <definedName name="________DAT9" localSheetId="47">'[25]Base Secção Pessoal'!#REF!</definedName>
    <definedName name="________DAT9">'[25]Base Secção Pessoal'!#REF!</definedName>
    <definedName name="_______DAT1" localSheetId="36">[4]Zam!#REF!</definedName>
    <definedName name="_______DAT1" localSheetId="33">[4]Zam!#REF!</definedName>
    <definedName name="_______DAT1" localSheetId="34">[4]Zam!#REF!</definedName>
    <definedName name="_______DAT1" localSheetId="41">[4]Zam!#REF!</definedName>
    <definedName name="_______DAT1" localSheetId="47">[4]Zam!#REF!</definedName>
    <definedName name="_______DAT1">[4]Zam!#REF!</definedName>
    <definedName name="_______DAT10" localSheetId="36">[26]Zam!#REF!</definedName>
    <definedName name="_______DAT10" localSheetId="33">[26]Zam!#REF!</definedName>
    <definedName name="_______DAT10" localSheetId="34">[26]Zam!#REF!</definedName>
    <definedName name="_______DAT10" localSheetId="41">[26]Zam!#REF!</definedName>
    <definedName name="_______DAT10" localSheetId="47">[26]Zam!#REF!</definedName>
    <definedName name="_______DAT10">[26]Zam!#REF!</definedName>
    <definedName name="_______DAT11" localSheetId="36">[26]Zam!#REF!</definedName>
    <definedName name="_______DAT11" localSheetId="33">[26]Zam!#REF!</definedName>
    <definedName name="_______DAT11" localSheetId="34">[26]Zam!#REF!</definedName>
    <definedName name="_______DAT11" localSheetId="41">[26]Zam!#REF!</definedName>
    <definedName name="_______DAT11" localSheetId="47">[26]Zam!#REF!</definedName>
    <definedName name="_______DAT11">[26]Zam!#REF!</definedName>
    <definedName name="_______DAT12" localSheetId="36">[26]Zam!#REF!</definedName>
    <definedName name="_______DAT12" localSheetId="33">[26]Zam!#REF!</definedName>
    <definedName name="_______DAT12" localSheetId="34">[26]Zam!#REF!</definedName>
    <definedName name="_______DAT12" localSheetId="41">[26]Zam!#REF!</definedName>
    <definedName name="_______DAT12" localSheetId="47">[26]Zam!#REF!</definedName>
    <definedName name="_______DAT12">[26]Zam!#REF!</definedName>
    <definedName name="_______DAT13" localSheetId="36">[26]Zam!#REF!</definedName>
    <definedName name="_______DAT13" localSheetId="33">[26]Zam!#REF!</definedName>
    <definedName name="_______DAT13" localSheetId="34">[26]Zam!#REF!</definedName>
    <definedName name="_______DAT13" localSheetId="41">[26]Zam!#REF!</definedName>
    <definedName name="_______DAT13" localSheetId="47">[26]Zam!#REF!</definedName>
    <definedName name="_______DAT13">[26]Zam!#REF!</definedName>
    <definedName name="_______DAT14" localSheetId="36">[26]Zam!#REF!</definedName>
    <definedName name="_______DAT14" localSheetId="33">[26]Zam!#REF!</definedName>
    <definedName name="_______DAT14" localSheetId="34">[26]Zam!#REF!</definedName>
    <definedName name="_______DAT14" localSheetId="41">[26]Zam!#REF!</definedName>
    <definedName name="_______DAT14" localSheetId="47">[26]Zam!#REF!</definedName>
    <definedName name="_______DAT14">[26]Zam!#REF!</definedName>
    <definedName name="_______DAT15" localSheetId="36">[26]Zam!#REF!</definedName>
    <definedName name="_______DAT15" localSheetId="33">[26]Zam!#REF!</definedName>
    <definedName name="_______DAT15" localSheetId="34">[26]Zam!#REF!</definedName>
    <definedName name="_______DAT15" localSheetId="41">[26]Zam!#REF!</definedName>
    <definedName name="_______DAT15" localSheetId="47">[26]Zam!#REF!</definedName>
    <definedName name="_______DAT15">[26]Zam!#REF!</definedName>
    <definedName name="_______DAT16" localSheetId="36">[4]Zam!#REF!</definedName>
    <definedName name="_______DAT16" localSheetId="33">[4]Zam!#REF!</definedName>
    <definedName name="_______DAT16" localSheetId="34">[4]Zam!#REF!</definedName>
    <definedName name="_______DAT16" localSheetId="41">[4]Zam!#REF!</definedName>
    <definedName name="_______DAT16" localSheetId="47">[4]Zam!#REF!</definedName>
    <definedName name="_______DAT16">[4]Zam!#REF!</definedName>
    <definedName name="_______DAT17" localSheetId="36">[4]Zam!#REF!</definedName>
    <definedName name="_______DAT17" localSheetId="33">[4]Zam!#REF!</definedName>
    <definedName name="_______DAT17" localSheetId="34">[4]Zam!#REF!</definedName>
    <definedName name="_______DAT17" localSheetId="41">[4]Zam!#REF!</definedName>
    <definedName name="_______DAT17" localSheetId="47">[4]Zam!#REF!</definedName>
    <definedName name="_______DAT17">[4]Zam!#REF!</definedName>
    <definedName name="_______DAT18" localSheetId="36">[4]Zam!#REF!</definedName>
    <definedName name="_______DAT18" localSheetId="33">[4]Zam!#REF!</definedName>
    <definedName name="_______DAT18" localSheetId="34">[4]Zam!#REF!</definedName>
    <definedName name="_______DAT18" localSheetId="41">[4]Zam!#REF!</definedName>
    <definedName name="_______DAT18" localSheetId="47">[4]Zam!#REF!</definedName>
    <definedName name="_______DAT18">[4]Zam!#REF!</definedName>
    <definedName name="_______DAT19" localSheetId="36">[4]Zam!#REF!</definedName>
    <definedName name="_______DAT19" localSheetId="33">[4]Zam!#REF!</definedName>
    <definedName name="_______DAT19" localSheetId="34">[4]Zam!#REF!</definedName>
    <definedName name="_______DAT19" localSheetId="41">[4]Zam!#REF!</definedName>
    <definedName name="_______DAT19" localSheetId="47">[4]Zam!#REF!</definedName>
    <definedName name="_______DAT19">[4]Zam!#REF!</definedName>
    <definedName name="_______DAT2" localSheetId="36">[4]Zam!#REF!</definedName>
    <definedName name="_______DAT2" localSheetId="33">[4]Zam!#REF!</definedName>
    <definedName name="_______DAT2" localSheetId="34">[4]Zam!#REF!</definedName>
    <definedName name="_______DAT2" localSheetId="41">[4]Zam!#REF!</definedName>
    <definedName name="_______DAT2" localSheetId="47">[4]Zam!#REF!</definedName>
    <definedName name="_______DAT2">[4]Zam!#REF!</definedName>
    <definedName name="_______DAT20" localSheetId="36">[4]Zam!#REF!</definedName>
    <definedName name="_______DAT20" localSheetId="33">[4]Zam!#REF!</definedName>
    <definedName name="_______DAT20" localSheetId="34">[4]Zam!#REF!</definedName>
    <definedName name="_______DAT20" localSheetId="41">[4]Zam!#REF!</definedName>
    <definedName name="_______DAT20" localSheetId="47">[4]Zam!#REF!</definedName>
    <definedName name="_______DAT20">[4]Zam!#REF!</definedName>
    <definedName name="_______DAT21" localSheetId="36">[4]Zam!#REF!</definedName>
    <definedName name="_______DAT21" localSheetId="33">[4]Zam!#REF!</definedName>
    <definedName name="_______DAT21" localSheetId="34">[4]Zam!#REF!</definedName>
    <definedName name="_______DAT21" localSheetId="41">[4]Zam!#REF!</definedName>
    <definedName name="_______DAT21" localSheetId="47">[4]Zam!#REF!</definedName>
    <definedName name="_______DAT21">[4]Zam!#REF!</definedName>
    <definedName name="_______DAT22" localSheetId="36">[4]Zam!#REF!</definedName>
    <definedName name="_______DAT22" localSheetId="33">[4]Zam!#REF!</definedName>
    <definedName name="_______DAT22" localSheetId="34">[4]Zam!#REF!</definedName>
    <definedName name="_______DAT22" localSheetId="41">[4]Zam!#REF!</definedName>
    <definedName name="_______DAT22" localSheetId="47">[4]Zam!#REF!</definedName>
    <definedName name="_______DAT22">[4]Zam!#REF!</definedName>
    <definedName name="_______DAT23" localSheetId="36">[4]Zam!#REF!</definedName>
    <definedName name="_______DAT23" localSheetId="33">[4]Zam!#REF!</definedName>
    <definedName name="_______DAT23" localSheetId="34">[4]Zam!#REF!</definedName>
    <definedName name="_______DAT23" localSheetId="41">[4]Zam!#REF!</definedName>
    <definedName name="_______DAT23" localSheetId="47">[4]Zam!#REF!</definedName>
    <definedName name="_______DAT23">[4]Zam!#REF!</definedName>
    <definedName name="_______DAT25" localSheetId="36">[26]Zam!#REF!</definedName>
    <definedName name="_______DAT25" localSheetId="33">[26]Zam!#REF!</definedName>
    <definedName name="_______DAT25" localSheetId="34">[26]Zam!#REF!</definedName>
    <definedName name="_______DAT25" localSheetId="41">[26]Zam!#REF!</definedName>
    <definedName name="_______DAT25" localSheetId="47">[26]Zam!#REF!</definedName>
    <definedName name="_______DAT25">[26]Zam!#REF!</definedName>
    <definedName name="_______DAT26" localSheetId="36">[26]Zam!#REF!</definedName>
    <definedName name="_______DAT26" localSheetId="33">[26]Zam!#REF!</definedName>
    <definedName name="_______DAT26" localSheetId="34">[26]Zam!#REF!</definedName>
    <definedName name="_______DAT26" localSheetId="41">[26]Zam!#REF!</definedName>
    <definedName name="_______DAT26" localSheetId="47">[26]Zam!#REF!</definedName>
    <definedName name="_______DAT26">[26]Zam!#REF!</definedName>
    <definedName name="_______DAT27" localSheetId="36">[26]Zam!#REF!</definedName>
    <definedName name="_______DAT27" localSheetId="33">[26]Zam!#REF!</definedName>
    <definedName name="_______DAT27" localSheetId="34">[26]Zam!#REF!</definedName>
    <definedName name="_______DAT27" localSheetId="41">[26]Zam!#REF!</definedName>
    <definedName name="_______DAT27" localSheetId="47">[26]Zam!#REF!</definedName>
    <definedName name="_______DAT27">[26]Zam!#REF!</definedName>
    <definedName name="_______DAT29" localSheetId="36">[26]Zam!#REF!</definedName>
    <definedName name="_______DAT29" localSheetId="33">[26]Zam!#REF!</definedName>
    <definedName name="_______DAT29" localSheetId="34">[26]Zam!#REF!</definedName>
    <definedName name="_______DAT29" localSheetId="41">[26]Zam!#REF!</definedName>
    <definedName name="_______DAT29" localSheetId="47">[26]Zam!#REF!</definedName>
    <definedName name="_______DAT29">[26]Zam!#REF!</definedName>
    <definedName name="_______DAT30" localSheetId="36">[26]Zam!#REF!</definedName>
    <definedName name="_______DAT30" localSheetId="33">[26]Zam!#REF!</definedName>
    <definedName name="_______DAT30" localSheetId="34">[26]Zam!#REF!</definedName>
    <definedName name="_______DAT30" localSheetId="41">[26]Zam!#REF!</definedName>
    <definedName name="_______DAT30" localSheetId="47">[26]Zam!#REF!</definedName>
    <definedName name="_______DAT30">[26]Zam!#REF!</definedName>
    <definedName name="_______DAT31" localSheetId="36">[26]Zam!#REF!</definedName>
    <definedName name="_______DAT31" localSheetId="33">[26]Zam!#REF!</definedName>
    <definedName name="_______DAT31" localSheetId="34">[26]Zam!#REF!</definedName>
    <definedName name="_______DAT31" localSheetId="41">[26]Zam!#REF!</definedName>
    <definedName name="_______DAT31" localSheetId="47">[26]Zam!#REF!</definedName>
    <definedName name="_______DAT31">[26]Zam!#REF!</definedName>
    <definedName name="_______DAT32" localSheetId="36">'[22]OT´s Não Liquidadas 2006'!#REF!</definedName>
    <definedName name="_______DAT32" localSheetId="33">'[22]OT´s Não Liquidadas 2006'!#REF!</definedName>
    <definedName name="_______DAT32" localSheetId="34">'[22]OT´s Não Liquidadas 2006'!#REF!</definedName>
    <definedName name="_______DAT32" localSheetId="41">'[22]OT´s Não Liquidadas 2006'!#REF!</definedName>
    <definedName name="_______DAT32" localSheetId="47">'[22]OT´s Não Liquidadas 2006'!#REF!</definedName>
    <definedName name="_______DAT32">'[22]OT´s Não Liquidadas 2006'!#REF!</definedName>
    <definedName name="_______DAT33" localSheetId="36">'[22]OT´s Não Liquidadas 2006'!#REF!</definedName>
    <definedName name="_______DAT33" localSheetId="33">'[22]OT´s Não Liquidadas 2006'!#REF!</definedName>
    <definedName name="_______DAT33" localSheetId="34">'[22]OT´s Não Liquidadas 2006'!#REF!</definedName>
    <definedName name="_______DAT33" localSheetId="41">'[22]OT´s Não Liquidadas 2006'!#REF!</definedName>
    <definedName name="_______DAT33" localSheetId="47">'[22]OT´s Não Liquidadas 2006'!#REF!</definedName>
    <definedName name="_______DAT33">'[22]OT´s Não Liquidadas 2006'!#REF!</definedName>
    <definedName name="_______DAT34" localSheetId="36">'[22]OT´s Não Liquidadas 2006'!#REF!</definedName>
    <definedName name="_______DAT34" localSheetId="33">'[22]OT´s Não Liquidadas 2006'!#REF!</definedName>
    <definedName name="_______DAT34" localSheetId="34">'[22]OT´s Não Liquidadas 2006'!#REF!</definedName>
    <definedName name="_______DAT34" localSheetId="41">'[22]OT´s Não Liquidadas 2006'!#REF!</definedName>
    <definedName name="_______DAT34" localSheetId="47">'[22]OT´s Não Liquidadas 2006'!#REF!</definedName>
    <definedName name="_______DAT34">'[22]OT´s Não Liquidadas 2006'!#REF!</definedName>
    <definedName name="_______DAT35" localSheetId="36">'[22]OT´s Não Liquidadas 2006'!#REF!</definedName>
    <definedName name="_______DAT35" localSheetId="33">'[22]OT´s Não Liquidadas 2006'!#REF!</definedName>
    <definedName name="_______DAT35" localSheetId="34">'[22]OT´s Não Liquidadas 2006'!#REF!</definedName>
    <definedName name="_______DAT35" localSheetId="41">'[22]OT´s Não Liquidadas 2006'!#REF!</definedName>
    <definedName name="_______DAT35" localSheetId="47">'[22]OT´s Não Liquidadas 2006'!#REF!</definedName>
    <definedName name="_______DAT35">'[22]OT´s Não Liquidadas 2006'!#REF!</definedName>
    <definedName name="_______DAT36" localSheetId="36">'[22]OT´s Não Liquidadas 2006'!#REF!</definedName>
    <definedName name="_______DAT36" localSheetId="33">'[22]OT´s Não Liquidadas 2006'!#REF!</definedName>
    <definedName name="_______DAT36" localSheetId="34">'[22]OT´s Não Liquidadas 2006'!#REF!</definedName>
    <definedName name="_______DAT36" localSheetId="41">'[22]OT´s Não Liquidadas 2006'!#REF!</definedName>
    <definedName name="_______DAT36" localSheetId="47">'[22]OT´s Não Liquidadas 2006'!#REF!</definedName>
    <definedName name="_______DAT36">'[22]OT´s Não Liquidadas 2006'!#REF!</definedName>
    <definedName name="_______DAT4" localSheetId="36">'[23]Base Secção Pessoal'!#REF!</definedName>
    <definedName name="_______DAT4" localSheetId="33">'[23]Base Secção Pessoal'!#REF!</definedName>
    <definedName name="_______DAT4" localSheetId="34">'[23]Base Secção Pessoal'!#REF!</definedName>
    <definedName name="_______DAT4" localSheetId="41">'[23]Base Secção Pessoal'!#REF!</definedName>
    <definedName name="_______DAT4" localSheetId="47">'[23]Base Secção Pessoal'!#REF!</definedName>
    <definedName name="_______DAT4">'[23]Base Secção Pessoal'!#REF!</definedName>
    <definedName name="_______DAT5" localSheetId="36">'[23]Base Secção Pessoal'!#REF!</definedName>
    <definedName name="_______DAT5" localSheetId="33">'[23]Base Secção Pessoal'!#REF!</definedName>
    <definedName name="_______DAT5" localSheetId="34">'[23]Base Secção Pessoal'!#REF!</definedName>
    <definedName name="_______DAT5" localSheetId="41">'[23]Base Secção Pessoal'!#REF!</definedName>
    <definedName name="_______DAT5" localSheetId="47">'[23]Base Secção Pessoal'!#REF!</definedName>
    <definedName name="_______DAT5">'[23]Base Secção Pessoal'!#REF!</definedName>
    <definedName name="_______DAT6" localSheetId="36">'[27]base secçao pessoal'!#REF!</definedName>
    <definedName name="_______DAT6" localSheetId="33">'[27]base secçao pessoal'!#REF!</definedName>
    <definedName name="_______DAT6" localSheetId="34">'[27]base secçao pessoal'!#REF!</definedName>
    <definedName name="_______DAT6" localSheetId="41">'[27]base secçao pessoal'!#REF!</definedName>
    <definedName name="_______DAT6" localSheetId="47">'[27]base secçao pessoal'!#REF!</definedName>
    <definedName name="_______DAT6">'[27]base secçao pessoal'!#REF!</definedName>
    <definedName name="_______DAT7" localSheetId="36">'[27]base secçao pessoal'!#REF!</definedName>
    <definedName name="_______DAT7" localSheetId="33">'[27]base secçao pessoal'!#REF!</definedName>
    <definedName name="_______DAT7" localSheetId="34">'[27]base secçao pessoal'!#REF!</definedName>
    <definedName name="_______DAT7" localSheetId="41">'[27]base secçao pessoal'!#REF!</definedName>
    <definedName name="_______DAT7" localSheetId="47">'[27]base secçao pessoal'!#REF!</definedName>
    <definedName name="_______DAT7">'[27]base secçao pessoal'!#REF!</definedName>
    <definedName name="_______DAT8" localSheetId="36">'[24]base secçao pessoal'!#REF!</definedName>
    <definedName name="_______DAT8" localSheetId="33">'[24]base secçao pessoal'!#REF!</definedName>
    <definedName name="_______DAT8" localSheetId="34">'[24]base secçao pessoal'!#REF!</definedName>
    <definedName name="_______DAT8" localSheetId="41">'[24]base secçao pessoal'!#REF!</definedName>
    <definedName name="_______DAT8" localSheetId="47">'[24]base secçao pessoal'!#REF!</definedName>
    <definedName name="_______DAT8">'[24]base secçao pessoal'!#REF!</definedName>
    <definedName name="_______DAT9" localSheetId="36">'[25]Base Secção Pessoal'!#REF!</definedName>
    <definedName name="_______DAT9" localSheetId="33">'[25]Base Secção Pessoal'!#REF!</definedName>
    <definedName name="_______DAT9" localSheetId="34">'[25]Base Secção Pessoal'!#REF!</definedName>
    <definedName name="_______DAT9" localSheetId="41">'[25]Base Secção Pessoal'!#REF!</definedName>
    <definedName name="_______DAT9" localSheetId="47">'[25]Base Secção Pessoal'!#REF!</definedName>
    <definedName name="_______DAT9">'[25]Base Secção Pessoal'!#REF!</definedName>
    <definedName name="______DAT1" localSheetId="36">[29]Zam!#REF!</definedName>
    <definedName name="______DAT1" localSheetId="45">[30]Zam!#REF!</definedName>
    <definedName name="______DAT1" localSheetId="33">[29]Zam!#REF!</definedName>
    <definedName name="______DAT1" localSheetId="34">[29]Zam!#REF!</definedName>
    <definedName name="______DAT1" localSheetId="41">[30]Zam!#REF!</definedName>
    <definedName name="______DAT1" localSheetId="47">[30]Zam!#REF!</definedName>
    <definedName name="______DAT1">[29]Zam!#REF!</definedName>
    <definedName name="______DAT10" localSheetId="36">[26]Zam!#REF!</definedName>
    <definedName name="______DAT10" localSheetId="33">[26]Zam!#REF!</definedName>
    <definedName name="______DAT10" localSheetId="34">[26]Zam!#REF!</definedName>
    <definedName name="______DAT10" localSheetId="41">[26]Zam!#REF!</definedName>
    <definedName name="______DAT10" localSheetId="47">[26]Zam!#REF!</definedName>
    <definedName name="______DAT10">[26]Zam!#REF!</definedName>
    <definedName name="______DAT11" localSheetId="36">[26]Zam!#REF!</definedName>
    <definedName name="______DAT11" localSheetId="33">[26]Zam!#REF!</definedName>
    <definedName name="______DAT11" localSheetId="34">[26]Zam!#REF!</definedName>
    <definedName name="______DAT11" localSheetId="41">[26]Zam!#REF!</definedName>
    <definedName name="______DAT11" localSheetId="47">[26]Zam!#REF!</definedName>
    <definedName name="______DAT11">[26]Zam!#REF!</definedName>
    <definedName name="______DAT12" localSheetId="36">[26]Zam!#REF!</definedName>
    <definedName name="______DAT12" localSheetId="33">[26]Zam!#REF!</definedName>
    <definedName name="______DAT12" localSheetId="34">[26]Zam!#REF!</definedName>
    <definedName name="______DAT12" localSheetId="41">[26]Zam!#REF!</definedName>
    <definedName name="______DAT12" localSheetId="47">[26]Zam!#REF!</definedName>
    <definedName name="______DAT12">[26]Zam!#REF!</definedName>
    <definedName name="______DAT13" localSheetId="36">[26]Zam!#REF!</definedName>
    <definedName name="______DAT13" localSheetId="33">[26]Zam!#REF!</definedName>
    <definedName name="______DAT13" localSheetId="34">[26]Zam!#REF!</definedName>
    <definedName name="______DAT13" localSheetId="41">[26]Zam!#REF!</definedName>
    <definedName name="______DAT13" localSheetId="47">[26]Zam!#REF!</definedName>
    <definedName name="______DAT13">[26]Zam!#REF!</definedName>
    <definedName name="______DAT14" localSheetId="36">[26]Zam!#REF!</definedName>
    <definedName name="______DAT14" localSheetId="33">[26]Zam!#REF!</definedName>
    <definedName name="______DAT14" localSheetId="34">[26]Zam!#REF!</definedName>
    <definedName name="______DAT14" localSheetId="41">[26]Zam!#REF!</definedName>
    <definedName name="______DAT14" localSheetId="47">[26]Zam!#REF!</definedName>
    <definedName name="______DAT14">[26]Zam!#REF!</definedName>
    <definedName name="______DAT15" localSheetId="36">[26]Zam!#REF!</definedName>
    <definedName name="______DAT15" localSheetId="33">[26]Zam!#REF!</definedName>
    <definedName name="______DAT15" localSheetId="34">[26]Zam!#REF!</definedName>
    <definedName name="______DAT15" localSheetId="41">[26]Zam!#REF!</definedName>
    <definedName name="______DAT15" localSheetId="47">[26]Zam!#REF!</definedName>
    <definedName name="______DAT15">[26]Zam!#REF!</definedName>
    <definedName name="______DAT16" localSheetId="36">[29]Zam!#REF!</definedName>
    <definedName name="______DAT16" localSheetId="45">[30]Zam!#REF!</definedName>
    <definedName name="______DAT16" localSheetId="33">[29]Zam!#REF!</definedName>
    <definedName name="______DAT16" localSheetId="34">[29]Zam!#REF!</definedName>
    <definedName name="______DAT16" localSheetId="41">[30]Zam!#REF!</definedName>
    <definedName name="______DAT16" localSheetId="47">[30]Zam!#REF!</definedName>
    <definedName name="______DAT16">[29]Zam!#REF!</definedName>
    <definedName name="______DAT17" localSheetId="36">[29]Zam!#REF!</definedName>
    <definedName name="______DAT17" localSheetId="45">[30]Zam!#REF!</definedName>
    <definedName name="______DAT17" localSheetId="33">[29]Zam!#REF!</definedName>
    <definedName name="______DAT17" localSheetId="34">[29]Zam!#REF!</definedName>
    <definedName name="______DAT17" localSheetId="41">[30]Zam!#REF!</definedName>
    <definedName name="______DAT17" localSheetId="47">[30]Zam!#REF!</definedName>
    <definedName name="______DAT17">[29]Zam!#REF!</definedName>
    <definedName name="______DAT18" localSheetId="36">[29]Zam!#REF!</definedName>
    <definedName name="______DAT18" localSheetId="45">[30]Zam!#REF!</definedName>
    <definedName name="______DAT18" localSheetId="33">[29]Zam!#REF!</definedName>
    <definedName name="______DAT18" localSheetId="34">[29]Zam!#REF!</definedName>
    <definedName name="______DAT18" localSheetId="41">[30]Zam!#REF!</definedName>
    <definedName name="______DAT18" localSheetId="47">[30]Zam!#REF!</definedName>
    <definedName name="______DAT18">[29]Zam!#REF!</definedName>
    <definedName name="______DAT19" localSheetId="36">[29]Zam!#REF!</definedName>
    <definedName name="______DAT19" localSheetId="45">[30]Zam!#REF!</definedName>
    <definedName name="______DAT19" localSheetId="33">[29]Zam!#REF!</definedName>
    <definedName name="______DAT19" localSheetId="34">[29]Zam!#REF!</definedName>
    <definedName name="______DAT19" localSheetId="41">[30]Zam!#REF!</definedName>
    <definedName name="______DAT19" localSheetId="47">[30]Zam!#REF!</definedName>
    <definedName name="______DAT19">[29]Zam!#REF!</definedName>
    <definedName name="______DAT2" localSheetId="36">[29]Zam!#REF!</definedName>
    <definedName name="______DAT2" localSheetId="45">[30]Zam!#REF!</definedName>
    <definedName name="______DAT2" localSheetId="33">[29]Zam!#REF!</definedName>
    <definedName name="______DAT2" localSheetId="34">[29]Zam!#REF!</definedName>
    <definedName name="______DAT2" localSheetId="41">[30]Zam!#REF!</definedName>
    <definedName name="______DAT2" localSheetId="47">[30]Zam!#REF!</definedName>
    <definedName name="______DAT2">[29]Zam!#REF!</definedName>
    <definedName name="______DAT20" localSheetId="36">[29]Zam!#REF!</definedName>
    <definedName name="______DAT20" localSheetId="45">[30]Zam!#REF!</definedName>
    <definedName name="______DAT20" localSheetId="33">[29]Zam!#REF!</definedName>
    <definedName name="______DAT20" localSheetId="34">[29]Zam!#REF!</definedName>
    <definedName name="______DAT20" localSheetId="41">[30]Zam!#REF!</definedName>
    <definedName name="______DAT20" localSheetId="47">[30]Zam!#REF!</definedName>
    <definedName name="______DAT20">[29]Zam!#REF!</definedName>
    <definedName name="______DAT21" localSheetId="36">[29]Zam!#REF!</definedName>
    <definedName name="______DAT21" localSheetId="45">[30]Zam!#REF!</definedName>
    <definedName name="______DAT21" localSheetId="33">[29]Zam!#REF!</definedName>
    <definedName name="______DAT21" localSheetId="34">[29]Zam!#REF!</definedName>
    <definedName name="______DAT21" localSheetId="41">[30]Zam!#REF!</definedName>
    <definedName name="______DAT21" localSheetId="47">[30]Zam!#REF!</definedName>
    <definedName name="______DAT21">[29]Zam!#REF!</definedName>
    <definedName name="______DAT22" localSheetId="36">[29]Zam!#REF!</definedName>
    <definedName name="______DAT22" localSheetId="45">[30]Zam!#REF!</definedName>
    <definedName name="______DAT22" localSheetId="33">[29]Zam!#REF!</definedName>
    <definedName name="______DAT22" localSheetId="34">[29]Zam!#REF!</definedName>
    <definedName name="______DAT22" localSheetId="41">[30]Zam!#REF!</definedName>
    <definedName name="______DAT22" localSheetId="47">[30]Zam!#REF!</definedName>
    <definedName name="______DAT22">[29]Zam!#REF!</definedName>
    <definedName name="______DAT23" localSheetId="36">[29]Zam!#REF!</definedName>
    <definedName name="______DAT23" localSheetId="45">[30]Zam!#REF!</definedName>
    <definedName name="______DAT23" localSheetId="33">[29]Zam!#REF!</definedName>
    <definedName name="______DAT23" localSheetId="34">[29]Zam!#REF!</definedName>
    <definedName name="______DAT23" localSheetId="41">[30]Zam!#REF!</definedName>
    <definedName name="______DAT23" localSheetId="47">[30]Zam!#REF!</definedName>
    <definedName name="______DAT23">[29]Zam!#REF!</definedName>
    <definedName name="______DAT25" localSheetId="36">[26]Zam!#REF!</definedName>
    <definedName name="______DAT25" localSheetId="33">[26]Zam!#REF!</definedName>
    <definedName name="______DAT25" localSheetId="34">[26]Zam!#REF!</definedName>
    <definedName name="______DAT25" localSheetId="41">[26]Zam!#REF!</definedName>
    <definedName name="______DAT25" localSheetId="47">[26]Zam!#REF!</definedName>
    <definedName name="______DAT25">[26]Zam!#REF!</definedName>
    <definedName name="______DAT26" localSheetId="36">[26]Zam!#REF!</definedName>
    <definedName name="______DAT26" localSheetId="33">[26]Zam!#REF!</definedName>
    <definedName name="______DAT26" localSheetId="34">[26]Zam!#REF!</definedName>
    <definedName name="______DAT26" localSheetId="41">[26]Zam!#REF!</definedName>
    <definedName name="______DAT26" localSheetId="47">[26]Zam!#REF!</definedName>
    <definedName name="______DAT26">[26]Zam!#REF!</definedName>
    <definedName name="______DAT27" localSheetId="36">[26]Zam!#REF!</definedName>
    <definedName name="______DAT27" localSheetId="33">[26]Zam!#REF!</definedName>
    <definedName name="______DAT27" localSheetId="34">[26]Zam!#REF!</definedName>
    <definedName name="______DAT27" localSheetId="41">[26]Zam!#REF!</definedName>
    <definedName name="______DAT27" localSheetId="47">[26]Zam!#REF!</definedName>
    <definedName name="______DAT27">[26]Zam!#REF!</definedName>
    <definedName name="______DAT29" localSheetId="36">[26]Zam!#REF!</definedName>
    <definedName name="______DAT29" localSheetId="33">[26]Zam!#REF!</definedName>
    <definedName name="______DAT29" localSheetId="34">[26]Zam!#REF!</definedName>
    <definedName name="______DAT29" localSheetId="41">[26]Zam!#REF!</definedName>
    <definedName name="______DAT29" localSheetId="47">[26]Zam!#REF!</definedName>
    <definedName name="______DAT29">[26]Zam!#REF!</definedName>
    <definedName name="______DAT30" localSheetId="36">[26]Zam!#REF!</definedName>
    <definedName name="______DAT30" localSheetId="33">[26]Zam!#REF!</definedName>
    <definedName name="______DAT30" localSheetId="34">[26]Zam!#REF!</definedName>
    <definedName name="______DAT30" localSheetId="41">[26]Zam!#REF!</definedName>
    <definedName name="______DAT30" localSheetId="47">[26]Zam!#REF!</definedName>
    <definedName name="______DAT30">[26]Zam!#REF!</definedName>
    <definedName name="______DAT31" localSheetId="36">[26]Zam!#REF!</definedName>
    <definedName name="______DAT31" localSheetId="33">[26]Zam!#REF!</definedName>
    <definedName name="______DAT31" localSheetId="34">[26]Zam!#REF!</definedName>
    <definedName name="______DAT31" localSheetId="41">[26]Zam!#REF!</definedName>
    <definedName name="______DAT31" localSheetId="47">[26]Zam!#REF!</definedName>
    <definedName name="______DAT31">[26]Zam!#REF!</definedName>
    <definedName name="______DAT32" localSheetId="36">'[9]OT´s Não Liquidadas 2006'!#REF!</definedName>
    <definedName name="______DAT32" localSheetId="33">'[9]OT´s Não Liquidadas 2006'!#REF!</definedName>
    <definedName name="______DAT32" localSheetId="34">'[9]OT´s Não Liquidadas 2006'!#REF!</definedName>
    <definedName name="______DAT32" localSheetId="41">'[9]OT´s Não Liquidadas 2006'!#REF!</definedName>
    <definedName name="______DAT32" localSheetId="47">'[9]OT´s Não Liquidadas 2006'!#REF!</definedName>
    <definedName name="______DAT32">'[9]OT´s Não Liquidadas 2006'!#REF!</definedName>
    <definedName name="______DAT33" localSheetId="36">'[9]OT´s Não Liquidadas 2006'!#REF!</definedName>
    <definedName name="______DAT33" localSheetId="33">'[9]OT´s Não Liquidadas 2006'!#REF!</definedName>
    <definedName name="______DAT33" localSheetId="34">'[9]OT´s Não Liquidadas 2006'!#REF!</definedName>
    <definedName name="______DAT33" localSheetId="41">'[9]OT´s Não Liquidadas 2006'!#REF!</definedName>
    <definedName name="______DAT33" localSheetId="47">'[9]OT´s Não Liquidadas 2006'!#REF!</definedName>
    <definedName name="______DAT33">'[9]OT´s Não Liquidadas 2006'!#REF!</definedName>
    <definedName name="______DAT34" localSheetId="36">'[9]OT´s Não Liquidadas 2006'!#REF!</definedName>
    <definedName name="______DAT34" localSheetId="33">'[9]OT´s Não Liquidadas 2006'!#REF!</definedName>
    <definedName name="______DAT34" localSheetId="34">'[9]OT´s Não Liquidadas 2006'!#REF!</definedName>
    <definedName name="______DAT34" localSheetId="41">'[9]OT´s Não Liquidadas 2006'!#REF!</definedName>
    <definedName name="______DAT34" localSheetId="47">'[9]OT´s Não Liquidadas 2006'!#REF!</definedName>
    <definedName name="______DAT34">'[9]OT´s Não Liquidadas 2006'!#REF!</definedName>
    <definedName name="______DAT35" localSheetId="36">'[9]OT´s Não Liquidadas 2006'!#REF!</definedName>
    <definedName name="______DAT35" localSheetId="33">'[9]OT´s Não Liquidadas 2006'!#REF!</definedName>
    <definedName name="______DAT35" localSheetId="34">'[9]OT´s Não Liquidadas 2006'!#REF!</definedName>
    <definedName name="______DAT35" localSheetId="41">'[9]OT´s Não Liquidadas 2006'!#REF!</definedName>
    <definedName name="______DAT35" localSheetId="47">'[9]OT´s Não Liquidadas 2006'!#REF!</definedName>
    <definedName name="______DAT35">'[9]OT´s Não Liquidadas 2006'!#REF!</definedName>
    <definedName name="______DAT36" localSheetId="36">'[9]OT´s Não Liquidadas 2006'!#REF!</definedName>
    <definedName name="______DAT36" localSheetId="33">'[9]OT´s Não Liquidadas 2006'!#REF!</definedName>
    <definedName name="______DAT36" localSheetId="34">'[9]OT´s Não Liquidadas 2006'!#REF!</definedName>
    <definedName name="______DAT36" localSheetId="41">'[9]OT´s Não Liquidadas 2006'!#REF!</definedName>
    <definedName name="______DAT36" localSheetId="47">'[9]OT´s Não Liquidadas 2006'!#REF!</definedName>
    <definedName name="______DAT36">'[9]OT´s Não Liquidadas 2006'!#REF!</definedName>
    <definedName name="______DAT4" localSheetId="36">'[10]Base Secção Pessoal'!#REF!</definedName>
    <definedName name="______DAT4" localSheetId="33">'[10]Base Secção Pessoal'!#REF!</definedName>
    <definedName name="______DAT4" localSheetId="34">'[10]Base Secção Pessoal'!#REF!</definedName>
    <definedName name="______DAT4" localSheetId="41">'[10]Base Secção Pessoal'!#REF!</definedName>
    <definedName name="______DAT4" localSheetId="47">'[10]Base Secção Pessoal'!#REF!</definedName>
    <definedName name="______DAT4">'[10]Base Secção Pessoal'!#REF!</definedName>
    <definedName name="______DAT5" localSheetId="36">'[10]Base Secção Pessoal'!#REF!</definedName>
    <definedName name="______DAT5" localSheetId="33">'[10]Base Secção Pessoal'!#REF!</definedName>
    <definedName name="______DAT5" localSheetId="34">'[10]Base Secção Pessoal'!#REF!</definedName>
    <definedName name="______DAT5" localSheetId="41">'[10]Base Secção Pessoal'!#REF!</definedName>
    <definedName name="______DAT5" localSheetId="47">'[10]Base Secção Pessoal'!#REF!</definedName>
    <definedName name="______DAT5">'[10]Base Secção Pessoal'!#REF!</definedName>
    <definedName name="______DAT6" localSheetId="36">'[27]base secçao pessoal'!#REF!</definedName>
    <definedName name="______DAT6" localSheetId="33">'[27]base secçao pessoal'!#REF!</definedName>
    <definedName name="______DAT6" localSheetId="34">'[27]base secçao pessoal'!#REF!</definedName>
    <definedName name="______DAT6" localSheetId="41">'[27]base secçao pessoal'!#REF!</definedName>
    <definedName name="______DAT6" localSheetId="47">'[27]base secçao pessoal'!#REF!</definedName>
    <definedName name="______DAT6">'[27]base secçao pessoal'!#REF!</definedName>
    <definedName name="______DAT7" localSheetId="36">'[27]base secçao pessoal'!#REF!</definedName>
    <definedName name="______DAT7" localSheetId="33">'[27]base secçao pessoal'!#REF!</definedName>
    <definedName name="______DAT7" localSheetId="34">'[27]base secçao pessoal'!#REF!</definedName>
    <definedName name="______DAT7" localSheetId="41">'[27]base secçao pessoal'!#REF!</definedName>
    <definedName name="______DAT7" localSheetId="47">'[27]base secçao pessoal'!#REF!</definedName>
    <definedName name="______DAT7">'[27]base secçao pessoal'!#REF!</definedName>
    <definedName name="______DAT8" localSheetId="36">'[15]base secçao pessoal'!#REF!</definedName>
    <definedName name="______DAT8" localSheetId="33">'[15]base secçao pessoal'!#REF!</definedName>
    <definedName name="______DAT8" localSheetId="34">'[15]base secçao pessoal'!#REF!</definedName>
    <definedName name="______DAT8" localSheetId="41">'[15]base secçao pessoal'!#REF!</definedName>
    <definedName name="______DAT8" localSheetId="47">'[15]base secçao pessoal'!#REF!</definedName>
    <definedName name="______DAT8">'[15]base secçao pessoal'!#REF!</definedName>
    <definedName name="______DAT9" localSheetId="36">'[12]Base Secção Pessoal'!#REF!</definedName>
    <definedName name="______DAT9" localSheetId="33">'[12]Base Secção Pessoal'!#REF!</definedName>
    <definedName name="______DAT9" localSheetId="34">'[12]Base Secção Pessoal'!#REF!</definedName>
    <definedName name="______DAT9" localSheetId="41">'[12]Base Secção Pessoal'!#REF!</definedName>
    <definedName name="______DAT9" localSheetId="47">'[12]Base Secção Pessoal'!#REF!</definedName>
    <definedName name="______DAT9">'[12]Base Secção Pessoal'!#REF!</definedName>
    <definedName name="_____DAT1" localSheetId="36">[29]Zam!#REF!</definedName>
    <definedName name="_____DAT1" localSheetId="45">[30]Zam!#REF!</definedName>
    <definedName name="_____DAT1" localSheetId="33">[29]Zam!#REF!</definedName>
    <definedName name="_____DAT1" localSheetId="34">[29]Zam!#REF!</definedName>
    <definedName name="_____DAT1" localSheetId="41">[30]Zam!#REF!</definedName>
    <definedName name="_____DAT1" localSheetId="47">[30]Zam!#REF!</definedName>
    <definedName name="_____DAT1">[29]Zam!#REF!</definedName>
    <definedName name="_____DAT10" localSheetId="36">[26]Zam!#REF!</definedName>
    <definedName name="_____DAT10" localSheetId="33">[26]Zam!#REF!</definedName>
    <definedName name="_____DAT10" localSheetId="34">[26]Zam!#REF!</definedName>
    <definedName name="_____DAT10" localSheetId="41">[26]Zam!#REF!</definedName>
    <definedName name="_____DAT10" localSheetId="47">[26]Zam!#REF!</definedName>
    <definedName name="_____DAT10">[26]Zam!#REF!</definedName>
    <definedName name="_____DAT11" localSheetId="36">[26]Zam!#REF!</definedName>
    <definedName name="_____DAT11" localSheetId="33">[26]Zam!#REF!</definedName>
    <definedName name="_____DAT11" localSheetId="34">[26]Zam!#REF!</definedName>
    <definedName name="_____DAT11" localSheetId="41">[26]Zam!#REF!</definedName>
    <definedName name="_____DAT11" localSheetId="47">[26]Zam!#REF!</definedName>
    <definedName name="_____DAT11">[26]Zam!#REF!</definedName>
    <definedName name="_____DAT12" localSheetId="36">[26]Zam!#REF!</definedName>
    <definedName name="_____DAT12" localSheetId="33">[26]Zam!#REF!</definedName>
    <definedName name="_____DAT12" localSheetId="34">[26]Zam!#REF!</definedName>
    <definedName name="_____DAT12" localSheetId="41">[26]Zam!#REF!</definedName>
    <definedName name="_____DAT12" localSheetId="47">[26]Zam!#REF!</definedName>
    <definedName name="_____DAT12">[26]Zam!#REF!</definedName>
    <definedName name="_____DAT13" localSheetId="36">[26]Zam!#REF!</definedName>
    <definedName name="_____DAT13" localSheetId="33">[26]Zam!#REF!</definedName>
    <definedName name="_____DAT13" localSheetId="34">[26]Zam!#REF!</definedName>
    <definedName name="_____DAT13" localSheetId="41">[26]Zam!#REF!</definedName>
    <definedName name="_____DAT13" localSheetId="47">[26]Zam!#REF!</definedName>
    <definedName name="_____DAT13">[26]Zam!#REF!</definedName>
    <definedName name="_____DAT14" localSheetId="36">[26]Zam!#REF!</definedName>
    <definedName name="_____DAT14" localSheetId="33">[26]Zam!#REF!</definedName>
    <definedName name="_____DAT14" localSheetId="34">[26]Zam!#REF!</definedName>
    <definedName name="_____DAT14" localSheetId="41">[26]Zam!#REF!</definedName>
    <definedName name="_____DAT14" localSheetId="47">[26]Zam!#REF!</definedName>
    <definedName name="_____DAT14">[26]Zam!#REF!</definedName>
    <definedName name="_____DAT15" localSheetId="36">[26]Zam!#REF!</definedName>
    <definedName name="_____DAT15" localSheetId="33">[26]Zam!#REF!</definedName>
    <definedName name="_____DAT15" localSheetId="34">[26]Zam!#REF!</definedName>
    <definedName name="_____DAT15" localSheetId="41">[26]Zam!#REF!</definedName>
    <definedName name="_____DAT15" localSheetId="47">[26]Zam!#REF!</definedName>
    <definedName name="_____DAT15">[26]Zam!#REF!</definedName>
    <definedName name="_____DAT16" localSheetId="36">[29]Zam!#REF!</definedName>
    <definedName name="_____DAT16" localSheetId="45">[30]Zam!#REF!</definedName>
    <definedName name="_____DAT16" localSheetId="33">[29]Zam!#REF!</definedName>
    <definedName name="_____DAT16" localSheetId="34">[29]Zam!#REF!</definedName>
    <definedName name="_____DAT16" localSheetId="41">[30]Zam!#REF!</definedName>
    <definedName name="_____DAT16" localSheetId="47">[30]Zam!#REF!</definedName>
    <definedName name="_____DAT16">[29]Zam!#REF!</definedName>
    <definedName name="_____DAT17" localSheetId="36">[29]Zam!#REF!</definedName>
    <definedName name="_____DAT17" localSheetId="45">[30]Zam!#REF!</definedName>
    <definedName name="_____DAT17" localSheetId="33">[29]Zam!#REF!</definedName>
    <definedName name="_____DAT17" localSheetId="34">[29]Zam!#REF!</definedName>
    <definedName name="_____DAT17" localSheetId="41">[30]Zam!#REF!</definedName>
    <definedName name="_____DAT17" localSheetId="47">[30]Zam!#REF!</definedName>
    <definedName name="_____DAT17">[29]Zam!#REF!</definedName>
    <definedName name="_____DAT18" localSheetId="36">[29]Zam!#REF!</definedName>
    <definedName name="_____DAT18" localSheetId="45">[30]Zam!#REF!</definedName>
    <definedName name="_____DAT18" localSheetId="33">[29]Zam!#REF!</definedName>
    <definedName name="_____DAT18" localSheetId="34">[29]Zam!#REF!</definedName>
    <definedName name="_____DAT18" localSheetId="41">[30]Zam!#REF!</definedName>
    <definedName name="_____DAT18" localSheetId="47">[30]Zam!#REF!</definedName>
    <definedName name="_____DAT18">[29]Zam!#REF!</definedName>
    <definedName name="_____DAT19" localSheetId="36">[29]Zam!#REF!</definedName>
    <definedName name="_____DAT19" localSheetId="45">[30]Zam!#REF!</definedName>
    <definedName name="_____DAT19" localSheetId="33">[29]Zam!#REF!</definedName>
    <definedName name="_____DAT19" localSheetId="34">[29]Zam!#REF!</definedName>
    <definedName name="_____DAT19" localSheetId="41">[30]Zam!#REF!</definedName>
    <definedName name="_____DAT19" localSheetId="47">[30]Zam!#REF!</definedName>
    <definedName name="_____DAT19">[29]Zam!#REF!</definedName>
    <definedName name="_____DAT2" localSheetId="36">[29]Zam!#REF!</definedName>
    <definedName name="_____DAT2" localSheetId="45">[30]Zam!#REF!</definedName>
    <definedName name="_____DAT2" localSheetId="33">[29]Zam!#REF!</definedName>
    <definedName name="_____DAT2" localSheetId="34">[29]Zam!#REF!</definedName>
    <definedName name="_____DAT2" localSheetId="41">[30]Zam!#REF!</definedName>
    <definedName name="_____DAT2" localSheetId="47">[30]Zam!#REF!</definedName>
    <definedName name="_____DAT2">[29]Zam!#REF!</definedName>
    <definedName name="_____DAT20" localSheetId="36">[29]Zam!#REF!</definedName>
    <definedName name="_____DAT20" localSheetId="45">[30]Zam!#REF!</definedName>
    <definedName name="_____DAT20" localSheetId="33">[29]Zam!#REF!</definedName>
    <definedName name="_____DAT20" localSheetId="34">[29]Zam!#REF!</definedName>
    <definedName name="_____DAT20" localSheetId="41">[30]Zam!#REF!</definedName>
    <definedName name="_____DAT20" localSheetId="47">[30]Zam!#REF!</definedName>
    <definedName name="_____DAT20">[29]Zam!#REF!</definedName>
    <definedName name="_____DAT21" localSheetId="36">[29]Zam!#REF!</definedName>
    <definedName name="_____DAT21" localSheetId="45">[30]Zam!#REF!</definedName>
    <definedName name="_____DAT21" localSheetId="33">[29]Zam!#REF!</definedName>
    <definedName name="_____DAT21" localSheetId="34">[29]Zam!#REF!</definedName>
    <definedName name="_____DAT21" localSheetId="41">[30]Zam!#REF!</definedName>
    <definedName name="_____DAT21" localSheetId="47">[30]Zam!#REF!</definedName>
    <definedName name="_____DAT21">[29]Zam!#REF!</definedName>
    <definedName name="_____DAT22" localSheetId="36">[29]Zam!#REF!</definedName>
    <definedName name="_____DAT22" localSheetId="45">[30]Zam!#REF!</definedName>
    <definedName name="_____DAT22" localSheetId="33">[29]Zam!#REF!</definedName>
    <definedName name="_____DAT22" localSheetId="34">[29]Zam!#REF!</definedName>
    <definedName name="_____DAT22" localSheetId="41">[30]Zam!#REF!</definedName>
    <definedName name="_____DAT22" localSheetId="47">[30]Zam!#REF!</definedName>
    <definedName name="_____DAT22">[29]Zam!#REF!</definedName>
    <definedName name="_____DAT23" localSheetId="36">[29]Zam!#REF!</definedName>
    <definedName name="_____DAT23" localSheetId="45">[30]Zam!#REF!</definedName>
    <definedName name="_____DAT23" localSheetId="33">[29]Zam!#REF!</definedName>
    <definedName name="_____DAT23" localSheetId="34">[29]Zam!#REF!</definedName>
    <definedName name="_____DAT23" localSheetId="41">[30]Zam!#REF!</definedName>
    <definedName name="_____DAT23" localSheetId="47">[30]Zam!#REF!</definedName>
    <definedName name="_____DAT23">[29]Zam!#REF!</definedName>
    <definedName name="_____DAT25" localSheetId="36">[26]Zam!#REF!</definedName>
    <definedName name="_____DAT25" localSheetId="33">[26]Zam!#REF!</definedName>
    <definedName name="_____DAT25" localSheetId="34">[26]Zam!#REF!</definedName>
    <definedName name="_____DAT25" localSheetId="41">[26]Zam!#REF!</definedName>
    <definedName name="_____DAT25" localSheetId="47">[26]Zam!#REF!</definedName>
    <definedName name="_____DAT25">[26]Zam!#REF!</definedName>
    <definedName name="_____DAT26" localSheetId="36">[26]Zam!#REF!</definedName>
    <definedName name="_____DAT26" localSheetId="33">[26]Zam!#REF!</definedName>
    <definedName name="_____DAT26" localSheetId="34">[26]Zam!#REF!</definedName>
    <definedName name="_____DAT26" localSheetId="41">[26]Zam!#REF!</definedName>
    <definedName name="_____DAT26" localSheetId="47">[26]Zam!#REF!</definedName>
    <definedName name="_____DAT26">[26]Zam!#REF!</definedName>
    <definedName name="_____DAT27" localSheetId="36">[26]Zam!#REF!</definedName>
    <definedName name="_____DAT27" localSheetId="33">[26]Zam!#REF!</definedName>
    <definedName name="_____DAT27" localSheetId="34">[26]Zam!#REF!</definedName>
    <definedName name="_____DAT27" localSheetId="41">[26]Zam!#REF!</definedName>
    <definedName name="_____DAT27" localSheetId="47">[26]Zam!#REF!</definedName>
    <definedName name="_____DAT27">[26]Zam!#REF!</definedName>
    <definedName name="_____DAT29" localSheetId="36">[26]Zam!#REF!</definedName>
    <definedName name="_____DAT29" localSheetId="33">[26]Zam!#REF!</definedName>
    <definedName name="_____DAT29" localSheetId="34">[26]Zam!#REF!</definedName>
    <definedName name="_____DAT29" localSheetId="41">[26]Zam!#REF!</definedName>
    <definedName name="_____DAT29" localSheetId="47">[26]Zam!#REF!</definedName>
    <definedName name="_____DAT29">[26]Zam!#REF!</definedName>
    <definedName name="_____DAT30" localSheetId="36">[26]Zam!#REF!</definedName>
    <definedName name="_____DAT30" localSheetId="33">[26]Zam!#REF!</definedName>
    <definedName name="_____DAT30" localSheetId="34">[26]Zam!#REF!</definedName>
    <definedName name="_____DAT30" localSheetId="41">[26]Zam!#REF!</definedName>
    <definedName name="_____DAT30" localSheetId="47">[26]Zam!#REF!</definedName>
    <definedName name="_____DAT30">[26]Zam!#REF!</definedName>
    <definedName name="_____DAT31" localSheetId="36">[26]Zam!#REF!</definedName>
    <definedName name="_____DAT31" localSheetId="33">[26]Zam!#REF!</definedName>
    <definedName name="_____DAT31" localSheetId="34">[26]Zam!#REF!</definedName>
    <definedName name="_____DAT31" localSheetId="41">[26]Zam!#REF!</definedName>
    <definedName name="_____DAT31" localSheetId="47">[26]Zam!#REF!</definedName>
    <definedName name="_____DAT31">[26]Zam!#REF!</definedName>
    <definedName name="_____DAT32" localSheetId="36">'[9]OT´s Não Liquidadas 2006'!#REF!</definedName>
    <definedName name="_____DAT32" localSheetId="33">'[9]OT´s Não Liquidadas 2006'!#REF!</definedName>
    <definedName name="_____DAT32" localSheetId="34">'[9]OT´s Não Liquidadas 2006'!#REF!</definedName>
    <definedName name="_____DAT32" localSheetId="41">'[9]OT´s Não Liquidadas 2006'!#REF!</definedName>
    <definedName name="_____DAT32" localSheetId="47">'[9]OT´s Não Liquidadas 2006'!#REF!</definedName>
    <definedName name="_____DAT32">'[9]OT´s Não Liquidadas 2006'!#REF!</definedName>
    <definedName name="_____DAT33" localSheetId="36">'[9]OT´s Não Liquidadas 2006'!#REF!</definedName>
    <definedName name="_____DAT33" localSheetId="33">'[9]OT´s Não Liquidadas 2006'!#REF!</definedName>
    <definedName name="_____DAT33" localSheetId="34">'[9]OT´s Não Liquidadas 2006'!#REF!</definedName>
    <definedName name="_____DAT33" localSheetId="41">'[9]OT´s Não Liquidadas 2006'!#REF!</definedName>
    <definedName name="_____DAT33" localSheetId="47">'[9]OT´s Não Liquidadas 2006'!#REF!</definedName>
    <definedName name="_____DAT33">'[9]OT´s Não Liquidadas 2006'!#REF!</definedName>
    <definedName name="_____DAT34" localSheetId="36">'[9]OT´s Não Liquidadas 2006'!#REF!</definedName>
    <definedName name="_____DAT34" localSheetId="33">'[9]OT´s Não Liquidadas 2006'!#REF!</definedName>
    <definedName name="_____DAT34" localSheetId="34">'[9]OT´s Não Liquidadas 2006'!#REF!</definedName>
    <definedName name="_____DAT34" localSheetId="41">'[9]OT´s Não Liquidadas 2006'!#REF!</definedName>
    <definedName name="_____DAT34" localSheetId="47">'[9]OT´s Não Liquidadas 2006'!#REF!</definedName>
    <definedName name="_____DAT34">'[9]OT´s Não Liquidadas 2006'!#REF!</definedName>
    <definedName name="_____DAT35" localSheetId="36">'[9]OT´s Não Liquidadas 2006'!#REF!</definedName>
    <definedName name="_____DAT35" localSheetId="33">'[9]OT´s Não Liquidadas 2006'!#REF!</definedName>
    <definedName name="_____DAT35" localSheetId="34">'[9]OT´s Não Liquidadas 2006'!#REF!</definedName>
    <definedName name="_____DAT35" localSheetId="41">'[9]OT´s Não Liquidadas 2006'!#REF!</definedName>
    <definedName name="_____DAT35" localSheetId="47">'[9]OT´s Não Liquidadas 2006'!#REF!</definedName>
    <definedName name="_____DAT35">'[9]OT´s Não Liquidadas 2006'!#REF!</definedName>
    <definedName name="_____DAT36" localSheetId="36">'[9]OT´s Não Liquidadas 2006'!#REF!</definedName>
    <definedName name="_____DAT36" localSheetId="33">'[9]OT´s Não Liquidadas 2006'!#REF!</definedName>
    <definedName name="_____DAT36" localSheetId="34">'[9]OT´s Não Liquidadas 2006'!#REF!</definedName>
    <definedName name="_____DAT36" localSheetId="41">'[9]OT´s Não Liquidadas 2006'!#REF!</definedName>
    <definedName name="_____DAT36" localSheetId="47">'[9]OT´s Não Liquidadas 2006'!#REF!</definedName>
    <definedName name="_____DAT36">'[9]OT´s Não Liquidadas 2006'!#REF!</definedName>
    <definedName name="_____DAT4" localSheetId="36">'[23]Base Secção Pessoal'!#REF!</definedName>
    <definedName name="_____DAT4" localSheetId="33">'[23]Base Secção Pessoal'!#REF!</definedName>
    <definedName name="_____DAT4" localSheetId="34">'[23]Base Secção Pessoal'!#REF!</definedName>
    <definedName name="_____DAT4" localSheetId="41">'[23]Base Secção Pessoal'!#REF!</definedName>
    <definedName name="_____DAT4" localSheetId="47">'[23]Base Secção Pessoal'!#REF!</definedName>
    <definedName name="_____DAT4">'[23]Base Secção Pessoal'!#REF!</definedName>
    <definedName name="_____DAT5" localSheetId="36">'[23]Base Secção Pessoal'!#REF!</definedName>
    <definedName name="_____DAT5" localSheetId="33">'[23]Base Secção Pessoal'!#REF!</definedName>
    <definedName name="_____DAT5" localSheetId="34">'[23]Base Secção Pessoal'!#REF!</definedName>
    <definedName name="_____DAT5" localSheetId="41">'[23]Base Secção Pessoal'!#REF!</definedName>
    <definedName name="_____DAT5" localSheetId="47">'[23]Base Secção Pessoal'!#REF!</definedName>
    <definedName name="_____DAT5">'[23]Base Secção Pessoal'!#REF!</definedName>
    <definedName name="_____DAT6" localSheetId="36">'[27]base secçao pessoal'!#REF!</definedName>
    <definedName name="_____DAT6" localSheetId="33">'[27]base secçao pessoal'!#REF!</definedName>
    <definedName name="_____DAT6" localSheetId="34">'[27]base secçao pessoal'!#REF!</definedName>
    <definedName name="_____DAT6" localSheetId="41">'[27]base secçao pessoal'!#REF!</definedName>
    <definedName name="_____DAT6" localSheetId="47">'[27]base secçao pessoal'!#REF!</definedName>
    <definedName name="_____DAT6">'[27]base secçao pessoal'!#REF!</definedName>
    <definedName name="_____DAT7" localSheetId="36">'[27]base secçao pessoal'!#REF!</definedName>
    <definedName name="_____DAT7" localSheetId="33">'[27]base secçao pessoal'!#REF!</definedName>
    <definedName name="_____DAT7" localSheetId="34">'[27]base secçao pessoal'!#REF!</definedName>
    <definedName name="_____DAT7" localSheetId="41">'[27]base secçao pessoal'!#REF!</definedName>
    <definedName name="_____DAT7" localSheetId="47">'[27]base secçao pessoal'!#REF!</definedName>
    <definedName name="_____DAT7">'[27]base secçao pessoal'!#REF!</definedName>
    <definedName name="_____DAT8" localSheetId="36">'[24]base secçao pessoal'!#REF!</definedName>
    <definedName name="_____DAT8" localSheetId="33">'[24]base secçao pessoal'!#REF!</definedName>
    <definedName name="_____DAT8" localSheetId="34">'[24]base secçao pessoal'!#REF!</definedName>
    <definedName name="_____DAT8" localSheetId="41">'[24]base secçao pessoal'!#REF!</definedName>
    <definedName name="_____DAT8" localSheetId="47">'[24]base secçao pessoal'!#REF!</definedName>
    <definedName name="_____DAT8">'[24]base secçao pessoal'!#REF!</definedName>
    <definedName name="_____DAT9" localSheetId="36">'[25]Base Secção Pessoal'!#REF!</definedName>
    <definedName name="_____DAT9" localSheetId="33">'[25]Base Secção Pessoal'!#REF!</definedName>
    <definedName name="_____DAT9" localSheetId="34">'[25]Base Secção Pessoal'!#REF!</definedName>
    <definedName name="_____DAT9" localSheetId="41">'[25]Base Secção Pessoal'!#REF!</definedName>
    <definedName name="_____DAT9" localSheetId="47">'[25]Base Secção Pessoal'!#REF!</definedName>
    <definedName name="_____DAT9">'[25]Base Secção Pessoal'!#REF!</definedName>
    <definedName name="_____Trf111" localSheetId="36">[31]Museu!#REF!</definedName>
    <definedName name="_____Trf111" localSheetId="33">[31]Museu!#REF!</definedName>
    <definedName name="_____Trf111" localSheetId="34">[31]Museu!#REF!</definedName>
    <definedName name="_____Trf111" localSheetId="41">[31]Museu!#REF!</definedName>
    <definedName name="_____Trf111" localSheetId="47">[31]Museu!#REF!</definedName>
    <definedName name="_____Trf111">[31]Museu!#REF!</definedName>
    <definedName name="____DAT1" localSheetId="36">[29]Zam!#REF!</definedName>
    <definedName name="____DAT1" localSheetId="45">[30]Zam!#REF!</definedName>
    <definedName name="____DAT1" localSheetId="33">[29]Zam!#REF!</definedName>
    <definedName name="____DAT1" localSheetId="34">[29]Zam!#REF!</definedName>
    <definedName name="____DAT1" localSheetId="41">[30]Zam!#REF!</definedName>
    <definedName name="____DAT1" localSheetId="47">[30]Zam!#REF!</definedName>
    <definedName name="____DAT1">[29]Zam!#REF!</definedName>
    <definedName name="____DAT10" localSheetId="36">[26]Zam!#REF!</definedName>
    <definedName name="____DAT10" localSheetId="33">[26]Zam!#REF!</definedName>
    <definedName name="____DAT10" localSheetId="34">[26]Zam!#REF!</definedName>
    <definedName name="____DAT10" localSheetId="41">[26]Zam!#REF!</definedName>
    <definedName name="____DAT10" localSheetId="47">[26]Zam!#REF!</definedName>
    <definedName name="____DAT10">[26]Zam!#REF!</definedName>
    <definedName name="____DAT11" localSheetId="36">[26]Zam!#REF!</definedName>
    <definedName name="____DAT11" localSheetId="33">[26]Zam!#REF!</definedName>
    <definedName name="____DAT11" localSheetId="34">[26]Zam!#REF!</definedName>
    <definedName name="____DAT11" localSheetId="41">[26]Zam!#REF!</definedName>
    <definedName name="____DAT11" localSheetId="47">[26]Zam!#REF!</definedName>
    <definedName name="____DAT11">[26]Zam!#REF!</definedName>
    <definedName name="____DAT12" localSheetId="36">[26]Zam!#REF!</definedName>
    <definedName name="____DAT12" localSheetId="33">[26]Zam!#REF!</definedName>
    <definedName name="____DAT12" localSheetId="34">[26]Zam!#REF!</definedName>
    <definedName name="____DAT12" localSheetId="41">[26]Zam!#REF!</definedName>
    <definedName name="____DAT12" localSheetId="47">[26]Zam!#REF!</definedName>
    <definedName name="____DAT12">[26]Zam!#REF!</definedName>
    <definedName name="____DAT13" localSheetId="36">[26]Zam!#REF!</definedName>
    <definedName name="____DAT13" localSheetId="33">[26]Zam!#REF!</definedName>
    <definedName name="____DAT13" localSheetId="34">[26]Zam!#REF!</definedName>
    <definedName name="____DAT13" localSheetId="41">[26]Zam!#REF!</definedName>
    <definedName name="____DAT13" localSheetId="47">[26]Zam!#REF!</definedName>
    <definedName name="____DAT13">[26]Zam!#REF!</definedName>
    <definedName name="____DAT14" localSheetId="36">[26]Zam!#REF!</definedName>
    <definedName name="____DAT14" localSheetId="33">[26]Zam!#REF!</definedName>
    <definedName name="____DAT14" localSheetId="34">[26]Zam!#REF!</definedName>
    <definedName name="____DAT14" localSheetId="41">[26]Zam!#REF!</definedName>
    <definedName name="____DAT14" localSheetId="47">[26]Zam!#REF!</definedName>
    <definedName name="____DAT14">[26]Zam!#REF!</definedName>
    <definedName name="____DAT15" localSheetId="36">[26]Zam!#REF!</definedName>
    <definedName name="____DAT15" localSheetId="33">[26]Zam!#REF!</definedName>
    <definedName name="____DAT15" localSheetId="34">[26]Zam!#REF!</definedName>
    <definedName name="____DAT15" localSheetId="41">[26]Zam!#REF!</definedName>
    <definedName name="____DAT15" localSheetId="47">[26]Zam!#REF!</definedName>
    <definedName name="____DAT15">[26]Zam!#REF!</definedName>
    <definedName name="____DAT16" localSheetId="36">[29]Zam!#REF!</definedName>
    <definedName name="____DAT16" localSheetId="45">[30]Zam!#REF!</definedName>
    <definedName name="____DAT16" localSheetId="33">[29]Zam!#REF!</definedName>
    <definedName name="____DAT16" localSheetId="34">[29]Zam!#REF!</definedName>
    <definedName name="____DAT16" localSheetId="41">[30]Zam!#REF!</definedName>
    <definedName name="____DAT16" localSheetId="47">[30]Zam!#REF!</definedName>
    <definedName name="____DAT16">[29]Zam!#REF!</definedName>
    <definedName name="____DAT17" localSheetId="36">[29]Zam!#REF!</definedName>
    <definedName name="____DAT17" localSheetId="45">[30]Zam!#REF!</definedName>
    <definedName name="____DAT17" localSheetId="33">[29]Zam!#REF!</definedName>
    <definedName name="____DAT17" localSheetId="34">[29]Zam!#REF!</definedName>
    <definedName name="____DAT17" localSheetId="41">[30]Zam!#REF!</definedName>
    <definedName name="____DAT17" localSheetId="47">[30]Zam!#REF!</definedName>
    <definedName name="____DAT17">[29]Zam!#REF!</definedName>
    <definedName name="____DAT18" localSheetId="36">[29]Zam!#REF!</definedName>
    <definedName name="____DAT18" localSheetId="45">[30]Zam!#REF!</definedName>
    <definedName name="____DAT18" localSheetId="33">[29]Zam!#REF!</definedName>
    <definedName name="____DAT18" localSheetId="34">[29]Zam!#REF!</definedName>
    <definedName name="____DAT18" localSheetId="41">[30]Zam!#REF!</definedName>
    <definedName name="____DAT18" localSheetId="47">[30]Zam!#REF!</definedName>
    <definedName name="____DAT18">[29]Zam!#REF!</definedName>
    <definedName name="____DAT19" localSheetId="36">[29]Zam!#REF!</definedName>
    <definedName name="____DAT19" localSheetId="45">[30]Zam!#REF!</definedName>
    <definedName name="____DAT19" localSheetId="33">[29]Zam!#REF!</definedName>
    <definedName name="____DAT19" localSheetId="34">[29]Zam!#REF!</definedName>
    <definedName name="____DAT19" localSheetId="41">[30]Zam!#REF!</definedName>
    <definedName name="____DAT19" localSheetId="47">[30]Zam!#REF!</definedName>
    <definedName name="____DAT19">[29]Zam!#REF!</definedName>
    <definedName name="____DAT2" localSheetId="36">[29]Zam!#REF!</definedName>
    <definedName name="____DAT2" localSheetId="45">[30]Zam!#REF!</definedName>
    <definedName name="____DAT2" localSheetId="33">[29]Zam!#REF!</definedName>
    <definedName name="____DAT2" localSheetId="34">[29]Zam!#REF!</definedName>
    <definedName name="____DAT2" localSheetId="41">[30]Zam!#REF!</definedName>
    <definedName name="____DAT2" localSheetId="47">[30]Zam!#REF!</definedName>
    <definedName name="____DAT2">[29]Zam!#REF!</definedName>
    <definedName name="____DAT20" localSheetId="36">[29]Zam!#REF!</definedName>
    <definedName name="____DAT20" localSheetId="45">[30]Zam!#REF!</definedName>
    <definedName name="____DAT20" localSheetId="33">[29]Zam!#REF!</definedName>
    <definedName name="____DAT20" localSheetId="34">[29]Zam!#REF!</definedName>
    <definedName name="____DAT20" localSheetId="41">[30]Zam!#REF!</definedName>
    <definedName name="____DAT20" localSheetId="47">[30]Zam!#REF!</definedName>
    <definedName name="____DAT20">[29]Zam!#REF!</definedName>
    <definedName name="____DAT21" localSheetId="36">[29]Zam!#REF!</definedName>
    <definedName name="____DAT21" localSheetId="45">[30]Zam!#REF!</definedName>
    <definedName name="____DAT21" localSheetId="33">[29]Zam!#REF!</definedName>
    <definedName name="____DAT21" localSheetId="34">[29]Zam!#REF!</definedName>
    <definedName name="____DAT21" localSheetId="41">[30]Zam!#REF!</definedName>
    <definedName name="____DAT21" localSheetId="47">[30]Zam!#REF!</definedName>
    <definedName name="____DAT21">[29]Zam!#REF!</definedName>
    <definedName name="____DAT22" localSheetId="36">[29]Zam!#REF!</definedName>
    <definedName name="____DAT22" localSheetId="45">[30]Zam!#REF!</definedName>
    <definedName name="____DAT22" localSheetId="33">[29]Zam!#REF!</definedName>
    <definedName name="____DAT22" localSheetId="34">[29]Zam!#REF!</definedName>
    <definedName name="____DAT22" localSheetId="41">[30]Zam!#REF!</definedName>
    <definedName name="____DAT22" localSheetId="47">[30]Zam!#REF!</definedName>
    <definedName name="____DAT22">[29]Zam!#REF!</definedName>
    <definedName name="____DAT23" localSheetId="36">[29]Zam!#REF!</definedName>
    <definedName name="____DAT23" localSheetId="45">[30]Zam!#REF!</definedName>
    <definedName name="____DAT23" localSheetId="33">[29]Zam!#REF!</definedName>
    <definedName name="____DAT23" localSheetId="34">[29]Zam!#REF!</definedName>
    <definedName name="____DAT23" localSheetId="41">[30]Zam!#REF!</definedName>
    <definedName name="____DAT23" localSheetId="47">[30]Zam!#REF!</definedName>
    <definedName name="____DAT23">[29]Zam!#REF!</definedName>
    <definedName name="____DAT25" localSheetId="36">[26]Zam!#REF!</definedName>
    <definedName name="____DAT25" localSheetId="33">[26]Zam!#REF!</definedName>
    <definedName name="____DAT25" localSheetId="34">[26]Zam!#REF!</definedName>
    <definedName name="____DAT25" localSheetId="41">[26]Zam!#REF!</definedName>
    <definedName name="____DAT25" localSheetId="47">[26]Zam!#REF!</definedName>
    <definedName name="____DAT25">[26]Zam!#REF!</definedName>
    <definedName name="____DAT26" localSheetId="36">[26]Zam!#REF!</definedName>
    <definedName name="____DAT26" localSheetId="33">[26]Zam!#REF!</definedName>
    <definedName name="____DAT26" localSheetId="34">[26]Zam!#REF!</definedName>
    <definedName name="____DAT26" localSheetId="41">[26]Zam!#REF!</definedName>
    <definedName name="____DAT26" localSheetId="47">[26]Zam!#REF!</definedName>
    <definedName name="____DAT26">[26]Zam!#REF!</definedName>
    <definedName name="____DAT27" localSheetId="36">[26]Zam!#REF!</definedName>
    <definedName name="____DAT27" localSheetId="33">[26]Zam!#REF!</definedName>
    <definedName name="____DAT27" localSheetId="34">[26]Zam!#REF!</definedName>
    <definedName name="____DAT27" localSheetId="41">[26]Zam!#REF!</definedName>
    <definedName name="____DAT27" localSheetId="47">[26]Zam!#REF!</definedName>
    <definedName name="____DAT27">[26]Zam!#REF!</definedName>
    <definedName name="____DAT29" localSheetId="36">[26]Zam!#REF!</definedName>
    <definedName name="____DAT29" localSheetId="33">[26]Zam!#REF!</definedName>
    <definedName name="____DAT29" localSheetId="34">[26]Zam!#REF!</definedName>
    <definedName name="____DAT29" localSheetId="41">[26]Zam!#REF!</definedName>
    <definedName name="____DAT29" localSheetId="47">[26]Zam!#REF!</definedName>
    <definedName name="____DAT29">[26]Zam!#REF!</definedName>
    <definedName name="____DAT30" localSheetId="36">[26]Zam!#REF!</definedName>
    <definedName name="____DAT30" localSheetId="33">[26]Zam!#REF!</definedName>
    <definedName name="____DAT30" localSheetId="34">[26]Zam!#REF!</definedName>
    <definedName name="____DAT30" localSheetId="41">[26]Zam!#REF!</definedName>
    <definedName name="____DAT30" localSheetId="47">[26]Zam!#REF!</definedName>
    <definedName name="____DAT30">[26]Zam!#REF!</definedName>
    <definedName name="____DAT31" localSheetId="36">[26]Zam!#REF!</definedName>
    <definedName name="____DAT31" localSheetId="33">[26]Zam!#REF!</definedName>
    <definedName name="____DAT31" localSheetId="34">[26]Zam!#REF!</definedName>
    <definedName name="____DAT31" localSheetId="41">[26]Zam!#REF!</definedName>
    <definedName name="____DAT31" localSheetId="47">[26]Zam!#REF!</definedName>
    <definedName name="____DAT31">[26]Zam!#REF!</definedName>
    <definedName name="____DAT32" localSheetId="36">'[9]OT´s Não Liquidadas 2006'!#REF!</definedName>
    <definedName name="____DAT32" localSheetId="33">'[9]OT´s Não Liquidadas 2006'!#REF!</definedName>
    <definedName name="____DAT32" localSheetId="34">'[9]OT´s Não Liquidadas 2006'!#REF!</definedName>
    <definedName name="____DAT32" localSheetId="41">'[9]OT´s Não Liquidadas 2006'!#REF!</definedName>
    <definedName name="____DAT32" localSheetId="47">'[9]OT´s Não Liquidadas 2006'!#REF!</definedName>
    <definedName name="____DAT32">'[9]OT´s Não Liquidadas 2006'!#REF!</definedName>
    <definedName name="____DAT33" localSheetId="36">'[9]OT´s Não Liquidadas 2006'!#REF!</definedName>
    <definedName name="____DAT33" localSheetId="33">'[9]OT´s Não Liquidadas 2006'!#REF!</definedName>
    <definedName name="____DAT33" localSheetId="34">'[9]OT´s Não Liquidadas 2006'!#REF!</definedName>
    <definedName name="____DAT33" localSheetId="41">'[9]OT´s Não Liquidadas 2006'!#REF!</definedName>
    <definedName name="____DAT33" localSheetId="47">'[9]OT´s Não Liquidadas 2006'!#REF!</definedName>
    <definedName name="____DAT33">'[9]OT´s Não Liquidadas 2006'!#REF!</definedName>
    <definedName name="____DAT34" localSheetId="36">'[9]OT´s Não Liquidadas 2006'!#REF!</definedName>
    <definedName name="____DAT34" localSheetId="33">'[9]OT´s Não Liquidadas 2006'!#REF!</definedName>
    <definedName name="____DAT34" localSheetId="34">'[9]OT´s Não Liquidadas 2006'!#REF!</definedName>
    <definedName name="____DAT34" localSheetId="41">'[9]OT´s Não Liquidadas 2006'!#REF!</definedName>
    <definedName name="____DAT34" localSheetId="47">'[9]OT´s Não Liquidadas 2006'!#REF!</definedName>
    <definedName name="____DAT34">'[9]OT´s Não Liquidadas 2006'!#REF!</definedName>
    <definedName name="____DAT35" localSheetId="36">'[9]OT´s Não Liquidadas 2006'!#REF!</definedName>
    <definedName name="____DAT35" localSheetId="33">'[9]OT´s Não Liquidadas 2006'!#REF!</definedName>
    <definedName name="____DAT35" localSheetId="34">'[9]OT´s Não Liquidadas 2006'!#REF!</definedName>
    <definedName name="____DAT35" localSheetId="41">'[9]OT´s Não Liquidadas 2006'!#REF!</definedName>
    <definedName name="____DAT35" localSheetId="47">'[9]OT´s Não Liquidadas 2006'!#REF!</definedName>
    <definedName name="____DAT35">'[9]OT´s Não Liquidadas 2006'!#REF!</definedName>
    <definedName name="____DAT36" localSheetId="36">'[9]OT´s Não Liquidadas 2006'!#REF!</definedName>
    <definedName name="____DAT36" localSheetId="33">'[9]OT´s Não Liquidadas 2006'!#REF!</definedName>
    <definedName name="____DAT36" localSheetId="34">'[9]OT´s Não Liquidadas 2006'!#REF!</definedName>
    <definedName name="____DAT36" localSheetId="41">'[9]OT´s Não Liquidadas 2006'!#REF!</definedName>
    <definedName name="____DAT36" localSheetId="47">'[9]OT´s Não Liquidadas 2006'!#REF!</definedName>
    <definedName name="____DAT36">'[9]OT´s Não Liquidadas 2006'!#REF!</definedName>
    <definedName name="____DAT4" localSheetId="36">'[23]Base Secção Pessoal'!#REF!</definedName>
    <definedName name="____DAT4" localSheetId="33">'[23]Base Secção Pessoal'!#REF!</definedName>
    <definedName name="____DAT4" localSheetId="34">'[23]Base Secção Pessoal'!#REF!</definedName>
    <definedName name="____DAT4" localSheetId="41">'[23]Base Secção Pessoal'!#REF!</definedName>
    <definedName name="____DAT4" localSheetId="47">'[23]Base Secção Pessoal'!#REF!</definedName>
    <definedName name="____DAT4">'[23]Base Secção Pessoal'!#REF!</definedName>
    <definedName name="____DAT5" localSheetId="36">'[23]Base Secção Pessoal'!#REF!</definedName>
    <definedName name="____DAT5" localSheetId="33">'[23]Base Secção Pessoal'!#REF!</definedName>
    <definedName name="____DAT5" localSheetId="34">'[23]Base Secção Pessoal'!#REF!</definedName>
    <definedName name="____DAT5" localSheetId="41">'[23]Base Secção Pessoal'!#REF!</definedName>
    <definedName name="____DAT5" localSheetId="47">'[23]Base Secção Pessoal'!#REF!</definedName>
    <definedName name="____DAT5">'[23]Base Secção Pessoal'!#REF!</definedName>
    <definedName name="____DAT6" localSheetId="36">'[27]base secçao pessoal'!#REF!</definedName>
    <definedName name="____DAT6" localSheetId="33">'[27]base secçao pessoal'!#REF!</definedName>
    <definedName name="____DAT6" localSheetId="34">'[27]base secçao pessoal'!#REF!</definedName>
    <definedName name="____DAT6" localSheetId="41">'[27]base secçao pessoal'!#REF!</definedName>
    <definedName name="____DAT6" localSheetId="47">'[27]base secçao pessoal'!#REF!</definedName>
    <definedName name="____DAT6">'[27]base secçao pessoal'!#REF!</definedName>
    <definedName name="____DAT7" localSheetId="36">'[27]base secçao pessoal'!#REF!</definedName>
    <definedName name="____DAT7" localSheetId="33">'[27]base secçao pessoal'!#REF!</definedName>
    <definedName name="____DAT7" localSheetId="34">'[27]base secçao pessoal'!#REF!</definedName>
    <definedName name="____DAT7" localSheetId="41">'[27]base secçao pessoal'!#REF!</definedName>
    <definedName name="____DAT7" localSheetId="47">'[27]base secçao pessoal'!#REF!</definedName>
    <definedName name="____DAT7">'[27]base secçao pessoal'!#REF!</definedName>
    <definedName name="____DAT8" localSheetId="36">'[24]base secçao pessoal'!#REF!</definedName>
    <definedName name="____DAT8" localSheetId="33">'[24]base secçao pessoal'!#REF!</definedName>
    <definedName name="____DAT8" localSheetId="34">'[24]base secçao pessoal'!#REF!</definedName>
    <definedName name="____DAT8" localSheetId="41">'[24]base secçao pessoal'!#REF!</definedName>
    <definedName name="____DAT8" localSheetId="47">'[24]base secçao pessoal'!#REF!</definedName>
    <definedName name="____DAT8">'[24]base secçao pessoal'!#REF!</definedName>
    <definedName name="____DAT9" localSheetId="36">'[25]Base Secção Pessoal'!#REF!</definedName>
    <definedName name="____DAT9" localSheetId="33">'[25]Base Secção Pessoal'!#REF!</definedName>
    <definedName name="____DAT9" localSheetId="34">'[25]Base Secção Pessoal'!#REF!</definedName>
    <definedName name="____DAT9" localSheetId="41">'[25]Base Secção Pessoal'!#REF!</definedName>
    <definedName name="____DAT9" localSheetId="47">'[25]Base Secção Pessoal'!#REF!</definedName>
    <definedName name="____DAT9">'[25]Base Secção Pessoal'!#REF!</definedName>
    <definedName name="___DAT1" localSheetId="36">[29]Zam!#REF!</definedName>
    <definedName name="___DAT1" localSheetId="45">[30]Zam!#REF!</definedName>
    <definedName name="___DAT1" localSheetId="33">[29]Zam!#REF!</definedName>
    <definedName name="___DAT1" localSheetId="34">[29]Zam!#REF!</definedName>
    <definedName name="___DAT1" localSheetId="41">[30]Zam!#REF!</definedName>
    <definedName name="___DAT1" localSheetId="47">[30]Zam!#REF!</definedName>
    <definedName name="___DAT1">[29]Zam!#REF!</definedName>
    <definedName name="___DAT10" localSheetId="36">[26]Zam!#REF!</definedName>
    <definedName name="___DAT10" localSheetId="33">[26]Zam!#REF!</definedName>
    <definedName name="___DAT10" localSheetId="34">[26]Zam!#REF!</definedName>
    <definedName name="___DAT10" localSheetId="41">[26]Zam!#REF!</definedName>
    <definedName name="___DAT10" localSheetId="47">[26]Zam!#REF!</definedName>
    <definedName name="___DAT10">[26]Zam!#REF!</definedName>
    <definedName name="___DAT11" localSheetId="36">[26]Zam!#REF!</definedName>
    <definedName name="___DAT11" localSheetId="33">[26]Zam!#REF!</definedName>
    <definedName name="___DAT11" localSheetId="34">[26]Zam!#REF!</definedName>
    <definedName name="___DAT11" localSheetId="41">[26]Zam!#REF!</definedName>
    <definedName name="___DAT11" localSheetId="47">[26]Zam!#REF!</definedName>
    <definedName name="___DAT11">[26]Zam!#REF!</definedName>
    <definedName name="___DAT12" localSheetId="36">[26]Zam!#REF!</definedName>
    <definedName name="___DAT12" localSheetId="33">[26]Zam!#REF!</definedName>
    <definedName name="___DAT12" localSheetId="34">[26]Zam!#REF!</definedName>
    <definedName name="___DAT12" localSheetId="41">[26]Zam!#REF!</definedName>
    <definedName name="___DAT12" localSheetId="47">[26]Zam!#REF!</definedName>
    <definedName name="___DAT12">[26]Zam!#REF!</definedName>
    <definedName name="___DAT13" localSheetId="36">[26]Zam!#REF!</definedName>
    <definedName name="___DAT13" localSheetId="33">[26]Zam!#REF!</definedName>
    <definedName name="___DAT13" localSheetId="34">[26]Zam!#REF!</definedName>
    <definedName name="___DAT13" localSheetId="41">[26]Zam!#REF!</definedName>
    <definedName name="___DAT13" localSheetId="47">[26]Zam!#REF!</definedName>
    <definedName name="___DAT13">[26]Zam!#REF!</definedName>
    <definedName name="___DAT14" localSheetId="36">[26]Zam!#REF!</definedName>
    <definedName name="___DAT14" localSheetId="33">[26]Zam!#REF!</definedName>
    <definedName name="___DAT14" localSheetId="34">[26]Zam!#REF!</definedName>
    <definedName name="___DAT14" localSheetId="41">[26]Zam!#REF!</definedName>
    <definedName name="___DAT14" localSheetId="47">[26]Zam!#REF!</definedName>
    <definedName name="___DAT14">[26]Zam!#REF!</definedName>
    <definedName name="___DAT15" localSheetId="36">[26]Zam!#REF!</definedName>
    <definedName name="___DAT15" localSheetId="33">[26]Zam!#REF!</definedName>
    <definedName name="___DAT15" localSheetId="34">[26]Zam!#REF!</definedName>
    <definedName name="___DAT15" localSheetId="41">[26]Zam!#REF!</definedName>
    <definedName name="___DAT15" localSheetId="47">[26]Zam!#REF!</definedName>
    <definedName name="___DAT15">[26]Zam!#REF!</definedName>
    <definedName name="___DAT16" localSheetId="36">[29]Zam!#REF!</definedName>
    <definedName name="___DAT16" localSheetId="45">[30]Zam!#REF!</definedName>
    <definedName name="___DAT16" localSheetId="33">[29]Zam!#REF!</definedName>
    <definedName name="___DAT16" localSheetId="34">[29]Zam!#REF!</definedName>
    <definedName name="___DAT16" localSheetId="41">[30]Zam!#REF!</definedName>
    <definedName name="___DAT16" localSheetId="47">[30]Zam!#REF!</definedName>
    <definedName name="___DAT16">[29]Zam!#REF!</definedName>
    <definedName name="___DAT17" localSheetId="36">[29]Zam!#REF!</definedName>
    <definedName name="___DAT17" localSheetId="45">[30]Zam!#REF!</definedName>
    <definedName name="___DAT17" localSheetId="33">[29]Zam!#REF!</definedName>
    <definedName name="___DAT17" localSheetId="34">[29]Zam!#REF!</definedName>
    <definedName name="___DAT17" localSheetId="41">[30]Zam!#REF!</definedName>
    <definedName name="___DAT17" localSheetId="47">[30]Zam!#REF!</definedName>
    <definedName name="___DAT17">[29]Zam!#REF!</definedName>
    <definedName name="___DAT18" localSheetId="36">[29]Zam!#REF!</definedName>
    <definedName name="___DAT18" localSheetId="45">[30]Zam!#REF!</definedName>
    <definedName name="___DAT18" localSheetId="33">[29]Zam!#REF!</definedName>
    <definedName name="___DAT18" localSheetId="34">[29]Zam!#REF!</definedName>
    <definedName name="___DAT18" localSheetId="41">[30]Zam!#REF!</definedName>
    <definedName name="___DAT18" localSheetId="47">[30]Zam!#REF!</definedName>
    <definedName name="___DAT18">[29]Zam!#REF!</definedName>
    <definedName name="___DAT19" localSheetId="36">[29]Zam!#REF!</definedName>
    <definedName name="___DAT19" localSheetId="45">[30]Zam!#REF!</definedName>
    <definedName name="___DAT19" localSheetId="33">[29]Zam!#REF!</definedName>
    <definedName name="___DAT19" localSheetId="34">[29]Zam!#REF!</definedName>
    <definedName name="___DAT19" localSheetId="41">[30]Zam!#REF!</definedName>
    <definedName name="___DAT19" localSheetId="47">[30]Zam!#REF!</definedName>
    <definedName name="___DAT19">[29]Zam!#REF!</definedName>
    <definedName name="___DAT2" localSheetId="36">[29]Zam!#REF!</definedName>
    <definedName name="___DAT2" localSheetId="45">[30]Zam!#REF!</definedName>
    <definedName name="___DAT2" localSheetId="33">[29]Zam!#REF!</definedName>
    <definedName name="___DAT2" localSheetId="34">[29]Zam!#REF!</definedName>
    <definedName name="___DAT2" localSheetId="41">[30]Zam!#REF!</definedName>
    <definedName name="___DAT2" localSheetId="47">[30]Zam!#REF!</definedName>
    <definedName name="___DAT2">[29]Zam!#REF!</definedName>
    <definedName name="___DAT20" localSheetId="36">[29]Zam!#REF!</definedName>
    <definedName name="___DAT20" localSheetId="45">[30]Zam!#REF!</definedName>
    <definedName name="___DAT20" localSheetId="33">[29]Zam!#REF!</definedName>
    <definedName name="___DAT20" localSheetId="34">[29]Zam!#REF!</definedName>
    <definedName name="___DAT20" localSheetId="41">[30]Zam!#REF!</definedName>
    <definedName name="___DAT20" localSheetId="47">[30]Zam!#REF!</definedName>
    <definedName name="___DAT20">[29]Zam!#REF!</definedName>
    <definedName name="___DAT21" localSheetId="36">[29]Zam!#REF!</definedName>
    <definedName name="___DAT21" localSheetId="45">[30]Zam!#REF!</definedName>
    <definedName name="___DAT21" localSheetId="33">[29]Zam!#REF!</definedName>
    <definedName name="___DAT21" localSheetId="34">[29]Zam!#REF!</definedName>
    <definedName name="___DAT21" localSheetId="41">[30]Zam!#REF!</definedName>
    <definedName name="___DAT21" localSheetId="47">[30]Zam!#REF!</definedName>
    <definedName name="___DAT21">[29]Zam!#REF!</definedName>
    <definedName name="___DAT22" localSheetId="36">[29]Zam!#REF!</definedName>
    <definedName name="___DAT22" localSheetId="45">[30]Zam!#REF!</definedName>
    <definedName name="___DAT22" localSheetId="33">[29]Zam!#REF!</definedName>
    <definedName name="___DAT22" localSheetId="34">[29]Zam!#REF!</definedName>
    <definedName name="___DAT22" localSheetId="41">[30]Zam!#REF!</definedName>
    <definedName name="___DAT22" localSheetId="47">[30]Zam!#REF!</definedName>
    <definedName name="___DAT22">[29]Zam!#REF!</definedName>
    <definedName name="___DAT23" localSheetId="36">[29]Zam!#REF!</definedName>
    <definedName name="___DAT23" localSheetId="45">[30]Zam!#REF!</definedName>
    <definedName name="___DAT23" localSheetId="33">[29]Zam!#REF!</definedName>
    <definedName name="___DAT23" localSheetId="34">[29]Zam!#REF!</definedName>
    <definedName name="___DAT23" localSheetId="41">[30]Zam!#REF!</definedName>
    <definedName name="___DAT23" localSheetId="47">[30]Zam!#REF!</definedName>
    <definedName name="___DAT23">[29]Zam!#REF!</definedName>
    <definedName name="___DAT25" localSheetId="36">[26]Zam!#REF!</definedName>
    <definedName name="___DAT25" localSheetId="33">[26]Zam!#REF!</definedName>
    <definedName name="___DAT25" localSheetId="34">[26]Zam!#REF!</definedName>
    <definedName name="___DAT25" localSheetId="41">[26]Zam!#REF!</definedName>
    <definedName name="___DAT25" localSheetId="47">[26]Zam!#REF!</definedName>
    <definedName name="___DAT25">[26]Zam!#REF!</definedName>
    <definedName name="___DAT26" localSheetId="36">[26]Zam!#REF!</definedName>
    <definedName name="___DAT26" localSheetId="33">[26]Zam!#REF!</definedName>
    <definedName name="___DAT26" localSheetId="34">[26]Zam!#REF!</definedName>
    <definedName name="___DAT26" localSheetId="41">[26]Zam!#REF!</definedName>
    <definedName name="___DAT26" localSheetId="47">[26]Zam!#REF!</definedName>
    <definedName name="___DAT26">[26]Zam!#REF!</definedName>
    <definedName name="___DAT27" localSheetId="36">[26]Zam!#REF!</definedName>
    <definedName name="___DAT27" localSheetId="33">[26]Zam!#REF!</definedName>
    <definedName name="___DAT27" localSheetId="34">[26]Zam!#REF!</definedName>
    <definedName name="___DAT27" localSheetId="41">[26]Zam!#REF!</definedName>
    <definedName name="___DAT27" localSheetId="47">[26]Zam!#REF!</definedName>
    <definedName name="___DAT27">[26]Zam!#REF!</definedName>
    <definedName name="___DAT29" localSheetId="36">[26]Zam!#REF!</definedName>
    <definedName name="___DAT29" localSheetId="33">[26]Zam!#REF!</definedName>
    <definedName name="___DAT29" localSheetId="34">[26]Zam!#REF!</definedName>
    <definedName name="___DAT29" localSheetId="41">[26]Zam!#REF!</definedName>
    <definedName name="___DAT29" localSheetId="47">[26]Zam!#REF!</definedName>
    <definedName name="___DAT29">[26]Zam!#REF!</definedName>
    <definedName name="___DAT3" localSheetId="36">#REF!</definedName>
    <definedName name="___DAT3" localSheetId="45">#REF!</definedName>
    <definedName name="___DAT3" localSheetId="33">#REF!</definedName>
    <definedName name="___DAT3" localSheetId="34">#REF!</definedName>
    <definedName name="___DAT3" localSheetId="41">#REF!</definedName>
    <definedName name="___DAT3" localSheetId="47">#REF!</definedName>
    <definedName name="___DAT3">#REF!</definedName>
    <definedName name="___DAT30" localSheetId="36">[26]Zam!#REF!</definedName>
    <definedName name="___DAT30" localSheetId="45">[26]Zam!#REF!</definedName>
    <definedName name="___DAT30" localSheetId="33">[26]Zam!#REF!</definedName>
    <definedName name="___DAT30" localSheetId="34">[26]Zam!#REF!</definedName>
    <definedName name="___DAT30" localSheetId="41">[26]Zam!#REF!</definedName>
    <definedName name="___DAT30" localSheetId="47">[26]Zam!#REF!</definedName>
    <definedName name="___DAT30">[26]Zam!#REF!</definedName>
    <definedName name="___DAT31" localSheetId="36">[26]Zam!#REF!</definedName>
    <definedName name="___DAT31" localSheetId="33">[26]Zam!#REF!</definedName>
    <definedName name="___DAT31" localSheetId="34">[26]Zam!#REF!</definedName>
    <definedName name="___DAT31" localSheetId="41">[26]Zam!#REF!</definedName>
    <definedName name="___DAT31" localSheetId="47">[26]Zam!#REF!</definedName>
    <definedName name="___DAT31">[26]Zam!#REF!</definedName>
    <definedName name="___DAT32" localSheetId="36">'[9]OT´s Não Liquidadas 2006'!#REF!</definedName>
    <definedName name="___DAT32" localSheetId="33">'[9]OT´s Não Liquidadas 2006'!#REF!</definedName>
    <definedName name="___DAT32" localSheetId="34">'[9]OT´s Não Liquidadas 2006'!#REF!</definedName>
    <definedName name="___DAT32" localSheetId="41">'[9]OT´s Não Liquidadas 2006'!#REF!</definedName>
    <definedName name="___DAT32" localSheetId="47">'[9]OT´s Não Liquidadas 2006'!#REF!</definedName>
    <definedName name="___DAT32">'[9]OT´s Não Liquidadas 2006'!#REF!</definedName>
    <definedName name="___DAT33" localSheetId="36">'[9]OT´s Não Liquidadas 2006'!#REF!</definedName>
    <definedName name="___DAT33" localSheetId="33">'[9]OT´s Não Liquidadas 2006'!#REF!</definedName>
    <definedName name="___DAT33" localSheetId="34">'[9]OT´s Não Liquidadas 2006'!#REF!</definedName>
    <definedName name="___DAT33" localSheetId="41">'[9]OT´s Não Liquidadas 2006'!#REF!</definedName>
    <definedName name="___DAT33" localSheetId="47">'[9]OT´s Não Liquidadas 2006'!#REF!</definedName>
    <definedName name="___DAT33">'[9]OT´s Não Liquidadas 2006'!#REF!</definedName>
    <definedName name="___DAT34" localSheetId="36">'[9]OT´s Não Liquidadas 2006'!#REF!</definedName>
    <definedName name="___DAT34" localSheetId="33">'[9]OT´s Não Liquidadas 2006'!#REF!</definedName>
    <definedName name="___DAT34" localSheetId="34">'[9]OT´s Não Liquidadas 2006'!#REF!</definedName>
    <definedName name="___DAT34" localSheetId="41">'[9]OT´s Não Liquidadas 2006'!#REF!</definedName>
    <definedName name="___DAT34" localSheetId="47">'[9]OT´s Não Liquidadas 2006'!#REF!</definedName>
    <definedName name="___DAT34">'[9]OT´s Não Liquidadas 2006'!#REF!</definedName>
    <definedName name="___DAT35" localSheetId="36">'[9]OT´s Não Liquidadas 2006'!#REF!</definedName>
    <definedName name="___DAT35" localSheetId="33">'[9]OT´s Não Liquidadas 2006'!#REF!</definedName>
    <definedName name="___DAT35" localSheetId="34">'[9]OT´s Não Liquidadas 2006'!#REF!</definedName>
    <definedName name="___DAT35" localSheetId="41">'[9]OT´s Não Liquidadas 2006'!#REF!</definedName>
    <definedName name="___DAT35" localSheetId="47">'[9]OT´s Não Liquidadas 2006'!#REF!</definedName>
    <definedName name="___DAT35">'[9]OT´s Não Liquidadas 2006'!#REF!</definedName>
    <definedName name="___DAT36" localSheetId="36">'[9]OT´s Não Liquidadas 2006'!#REF!</definedName>
    <definedName name="___DAT36" localSheetId="33">'[9]OT´s Não Liquidadas 2006'!#REF!</definedName>
    <definedName name="___DAT36" localSheetId="34">'[9]OT´s Não Liquidadas 2006'!#REF!</definedName>
    <definedName name="___DAT36" localSheetId="41">'[9]OT´s Não Liquidadas 2006'!#REF!</definedName>
    <definedName name="___DAT36" localSheetId="47">'[9]OT´s Não Liquidadas 2006'!#REF!</definedName>
    <definedName name="___DAT36">'[9]OT´s Não Liquidadas 2006'!#REF!</definedName>
    <definedName name="___DAT4" localSheetId="36">'[23]Base Secção Pessoal'!#REF!</definedName>
    <definedName name="___DAT4" localSheetId="33">'[23]Base Secção Pessoal'!#REF!</definedName>
    <definedName name="___DAT4" localSheetId="34">'[23]Base Secção Pessoal'!#REF!</definedName>
    <definedName name="___DAT4" localSheetId="41">'[23]Base Secção Pessoal'!#REF!</definedName>
    <definedName name="___DAT4" localSheetId="47">'[23]Base Secção Pessoal'!#REF!</definedName>
    <definedName name="___DAT4">'[23]Base Secção Pessoal'!#REF!</definedName>
    <definedName name="___DAT5" localSheetId="36">'[23]Base Secção Pessoal'!#REF!</definedName>
    <definedName name="___DAT5" localSheetId="33">'[23]Base Secção Pessoal'!#REF!</definedName>
    <definedName name="___DAT5" localSheetId="34">'[23]Base Secção Pessoal'!#REF!</definedName>
    <definedName name="___DAT5" localSheetId="41">'[23]Base Secção Pessoal'!#REF!</definedName>
    <definedName name="___DAT5" localSheetId="47">'[23]Base Secção Pessoal'!#REF!</definedName>
    <definedName name="___DAT5">'[23]Base Secção Pessoal'!#REF!</definedName>
    <definedName name="___DAT6" localSheetId="36">'[27]base secçao pessoal'!#REF!</definedName>
    <definedName name="___DAT6" localSheetId="33">'[27]base secçao pessoal'!#REF!</definedName>
    <definedName name="___DAT6" localSheetId="34">'[27]base secçao pessoal'!#REF!</definedName>
    <definedName name="___DAT6" localSheetId="41">'[27]base secçao pessoal'!#REF!</definedName>
    <definedName name="___DAT6" localSheetId="47">'[27]base secçao pessoal'!#REF!</definedName>
    <definedName name="___DAT6">'[27]base secçao pessoal'!#REF!</definedName>
    <definedName name="___DAT7" localSheetId="36">'[27]base secçao pessoal'!#REF!</definedName>
    <definedName name="___DAT7" localSheetId="33">'[27]base secçao pessoal'!#REF!</definedName>
    <definedName name="___DAT7" localSheetId="34">'[27]base secçao pessoal'!#REF!</definedName>
    <definedName name="___DAT7" localSheetId="41">'[27]base secçao pessoal'!#REF!</definedName>
    <definedName name="___DAT7" localSheetId="47">'[27]base secçao pessoal'!#REF!</definedName>
    <definedName name="___DAT7">'[27]base secçao pessoal'!#REF!</definedName>
    <definedName name="___DAT8" localSheetId="36">'[24]base secçao pessoal'!#REF!</definedName>
    <definedName name="___DAT8" localSheetId="33">'[24]base secçao pessoal'!#REF!</definedName>
    <definedName name="___DAT8" localSheetId="34">'[24]base secçao pessoal'!#REF!</definedName>
    <definedName name="___DAT8" localSheetId="41">'[24]base secçao pessoal'!#REF!</definedName>
    <definedName name="___DAT8" localSheetId="47">'[24]base secçao pessoal'!#REF!</definedName>
    <definedName name="___DAT8">'[24]base secçao pessoal'!#REF!</definedName>
    <definedName name="___DAT9" localSheetId="36">'[25]Base Secção Pessoal'!#REF!</definedName>
    <definedName name="___DAT9" localSheetId="33">'[25]Base Secção Pessoal'!#REF!</definedName>
    <definedName name="___DAT9" localSheetId="34">'[25]Base Secção Pessoal'!#REF!</definedName>
    <definedName name="___DAT9" localSheetId="41">'[25]Base Secção Pessoal'!#REF!</definedName>
    <definedName name="___DAT9" localSheetId="47">'[25]Base Secção Pessoal'!#REF!</definedName>
    <definedName name="___DAT9">'[25]Base Secção Pessoal'!#REF!</definedName>
    <definedName name="___thinkcellIB6GOMZNHFHEHL4CETGX4LNA74" localSheetId="39" hidden="1">'[32]2012'!#REF!</definedName>
    <definedName name="___thinkcellIB6GOMZNHFHEHL4CETGX4LNA74" localSheetId="36" hidden="1">'[32]2012'!#REF!</definedName>
    <definedName name="___thinkcellIB6GOMZNHFHEHL4CETGX4LNA74" localSheetId="33" hidden="1">'[32]2012'!#REF!</definedName>
    <definedName name="___thinkcellIB6GOMZNHFHEHL4CETGX4LNA74" localSheetId="34" hidden="1">'[32]2012'!#REF!</definedName>
    <definedName name="___thinkcellIB6GOMZNHFHEHL4CETGX4LNA74" hidden="1">'[32]2012'!#REF!</definedName>
    <definedName name="___thinkcellw0UAAAEAAAAEAAAA_sjyNbs08kOQO_oL0iwqdg" localSheetId="14" hidden="1">#REF!</definedName>
    <definedName name="___thinkcellw0UAAAEAAAAEAAAA_sjyNbs08kOQO_oL0iwqdg" localSheetId="25" hidden="1">#REF!</definedName>
    <definedName name="___thinkcellw0UAAAEAAAAEAAAA_sjyNbs08kOQO_oL0iwqdg" localSheetId="39" hidden="1">#REF!</definedName>
    <definedName name="___thinkcellw0UAAAEAAAAEAAAA_sjyNbs08kOQO_oL0iwqdg" localSheetId="36" hidden="1">#REF!</definedName>
    <definedName name="___thinkcellw0UAAAEAAAAEAAAA_sjyNbs08kOQO_oL0iwqdg" localSheetId="46" hidden="1">#REF!</definedName>
    <definedName name="___thinkcellw0UAAAEAAAAEAAAA_sjyNbs08kOQO_oL0iwqdg" localSheetId="33" hidden="1">#REF!</definedName>
    <definedName name="___thinkcellw0UAAAEAAAAEAAAA_sjyNbs08kOQO_oL0iwqdg" localSheetId="34" hidden="1">#REF!</definedName>
    <definedName name="___thinkcellw0UAAAEAAAAEAAAA_sjyNbs08kOQO_oL0iwqdg" hidden="1">#REF!</definedName>
    <definedName name="___thinkcellw0UAAAEAAAAEAAAA5xyaWXkZgEyHwps0ajGVfA" localSheetId="14" hidden="1">#REF!</definedName>
    <definedName name="___thinkcellw0UAAAEAAAAEAAAA5xyaWXkZgEyHwps0ajGVfA" localSheetId="39" hidden="1">#REF!</definedName>
    <definedName name="___thinkcellw0UAAAEAAAAEAAAA5xyaWXkZgEyHwps0ajGVfA" localSheetId="36" hidden="1">#REF!</definedName>
    <definedName name="___thinkcellw0UAAAEAAAAEAAAA5xyaWXkZgEyHwps0ajGVfA" localSheetId="46" hidden="1">#REF!</definedName>
    <definedName name="___thinkcellw0UAAAEAAAAEAAAA5xyaWXkZgEyHwps0ajGVfA" localSheetId="33" hidden="1">#REF!</definedName>
    <definedName name="___thinkcellw0UAAAEAAAAEAAAA5xyaWXkZgEyHwps0ajGVfA" localSheetId="34" hidden="1">#REF!</definedName>
    <definedName name="___thinkcellw0UAAAEAAAAEAAAA5xyaWXkZgEyHwps0ajGVfA" hidden="1">#REF!</definedName>
    <definedName name="___thinkcellw0UAAAEAAAAEAAAA8VJPHyZcuUK2jZCH3nnmCQ" localSheetId="14" hidden="1">#REF!</definedName>
    <definedName name="___thinkcellw0UAAAEAAAAEAAAA8VJPHyZcuUK2jZCH3nnmCQ" localSheetId="39" hidden="1">#REF!</definedName>
    <definedName name="___thinkcellw0UAAAEAAAAEAAAA8VJPHyZcuUK2jZCH3nnmCQ" localSheetId="36" hidden="1">#REF!</definedName>
    <definedName name="___thinkcellw0UAAAEAAAAEAAAA8VJPHyZcuUK2jZCH3nnmCQ" localSheetId="33" hidden="1">#REF!</definedName>
    <definedName name="___thinkcellw0UAAAEAAAAEAAAA8VJPHyZcuUK2jZCH3nnmCQ" localSheetId="34" hidden="1">#REF!</definedName>
    <definedName name="___thinkcellw0UAAAEAAAAEAAAA8VJPHyZcuUK2jZCH3nnmCQ" hidden="1">#REF!</definedName>
    <definedName name="___thinkcellw0UAAAEAAAAEAAAAEWMTeFdjUUCbyXa0OTH96Q" localSheetId="39" hidden="1">#REF!</definedName>
    <definedName name="___thinkcellw0UAAAEAAAAEAAAAEWMTeFdjUUCbyXa0OTH96Q" localSheetId="36" hidden="1">#REF!</definedName>
    <definedName name="___thinkcellw0UAAAEAAAAEAAAAEWMTeFdjUUCbyXa0OTH96Q" localSheetId="33" hidden="1">#REF!</definedName>
    <definedName name="___thinkcellw0UAAAEAAAAEAAAAEWMTeFdjUUCbyXa0OTH96Q" localSheetId="34" hidden="1">#REF!</definedName>
    <definedName name="___thinkcellw0UAAAEAAAAEAAAAEWMTeFdjUUCbyXa0OTH96Q" hidden="1">#REF!</definedName>
    <definedName name="___thinkcellw0UAAAEAAAAEAAAAgoRZYiA3XEmtxSPoa.AXSA" localSheetId="39" hidden="1">#REF!</definedName>
    <definedName name="___thinkcellw0UAAAEAAAAEAAAAgoRZYiA3XEmtxSPoa.AXSA" localSheetId="36" hidden="1">#REF!</definedName>
    <definedName name="___thinkcellw0UAAAEAAAAEAAAAgoRZYiA3XEmtxSPoa.AXSA" localSheetId="33" hidden="1">#REF!</definedName>
    <definedName name="___thinkcellw0UAAAEAAAAEAAAAgoRZYiA3XEmtxSPoa.AXSA" localSheetId="34" hidden="1">#REF!</definedName>
    <definedName name="___thinkcellw0UAAAEAAAAEAAAAgoRZYiA3XEmtxSPoa.AXSA" hidden="1">#REF!</definedName>
    <definedName name="___thinkcellw0UAAAEAAAAEAAAAI4PkO41VgEiMh1kA9fFTKw" localSheetId="39" hidden="1">#REF!</definedName>
    <definedName name="___thinkcellw0UAAAEAAAAEAAAAI4PkO41VgEiMh1kA9fFTKw" localSheetId="36" hidden="1">#REF!</definedName>
    <definedName name="___thinkcellw0UAAAEAAAAEAAAAI4PkO41VgEiMh1kA9fFTKw" localSheetId="33" hidden="1">#REF!</definedName>
    <definedName name="___thinkcellw0UAAAEAAAAEAAAAI4PkO41VgEiMh1kA9fFTKw" localSheetId="34" hidden="1">#REF!</definedName>
    <definedName name="___thinkcellw0UAAAEAAAAEAAAAI4PkO41VgEiMh1kA9fFTKw" hidden="1">#REF!</definedName>
    <definedName name="___thinkcellw0UAAAEAAAAEAAAAIPauIYyKgEGXT1RFw0TmPQ" localSheetId="39" hidden="1">#REF!</definedName>
    <definedName name="___thinkcellw0UAAAEAAAAEAAAAIPauIYyKgEGXT1RFw0TmPQ" localSheetId="36" hidden="1">#REF!</definedName>
    <definedName name="___thinkcellw0UAAAEAAAAEAAAAIPauIYyKgEGXT1RFw0TmPQ" localSheetId="33" hidden="1">#REF!</definedName>
    <definedName name="___thinkcellw0UAAAEAAAAEAAAAIPauIYyKgEGXT1RFw0TmPQ" localSheetId="34" hidden="1">#REF!</definedName>
    <definedName name="___thinkcellw0UAAAEAAAAEAAAAIPauIYyKgEGXT1RFw0TmPQ" hidden="1">#REF!</definedName>
    <definedName name="___thinkcellw0UAAAEAAAAEAAAAJEC2akB.iU2cB_BHnEHNzg" localSheetId="39" hidden="1">#REF!</definedName>
    <definedName name="___thinkcellw0UAAAEAAAAEAAAAJEC2akB.iU2cB_BHnEHNzg" localSheetId="36" hidden="1">#REF!</definedName>
    <definedName name="___thinkcellw0UAAAEAAAAEAAAAJEC2akB.iU2cB_BHnEHNzg" localSheetId="33" hidden="1">#REF!</definedName>
    <definedName name="___thinkcellw0UAAAEAAAAEAAAAJEC2akB.iU2cB_BHnEHNzg" localSheetId="34" hidden="1">#REF!</definedName>
    <definedName name="___thinkcellw0UAAAEAAAAEAAAAJEC2akB.iU2cB_BHnEHNzg" hidden="1">#REF!</definedName>
    <definedName name="___thinkcellw0UAAAEAAAAEAAAAJF.CU2OIZ0Ot3Qn1gJhKjQ" localSheetId="39" hidden="1">#REF!</definedName>
    <definedName name="___thinkcellw0UAAAEAAAAEAAAAJF.CU2OIZ0Ot3Qn1gJhKjQ" localSheetId="36" hidden="1">#REF!</definedName>
    <definedName name="___thinkcellw0UAAAEAAAAEAAAAJF.CU2OIZ0Ot3Qn1gJhKjQ" localSheetId="33" hidden="1">#REF!</definedName>
    <definedName name="___thinkcellw0UAAAEAAAAEAAAAJF.CU2OIZ0Ot3Qn1gJhKjQ" localSheetId="34" hidden="1">#REF!</definedName>
    <definedName name="___thinkcellw0UAAAEAAAAEAAAAJF.CU2OIZ0Ot3Qn1gJhKjQ" hidden="1">#REF!</definedName>
    <definedName name="___thinkcellw0UAAAEAAAAEAAAAmGDfrtc_fk63D9uVS2Fgkw" localSheetId="39" hidden="1">#REF!</definedName>
    <definedName name="___thinkcellw0UAAAEAAAAEAAAAmGDfrtc_fk63D9uVS2Fgkw" localSheetId="36" hidden="1">#REF!</definedName>
    <definedName name="___thinkcellw0UAAAEAAAAEAAAAmGDfrtc_fk63D9uVS2Fgkw" localSheetId="33" hidden="1">#REF!</definedName>
    <definedName name="___thinkcellw0UAAAEAAAAEAAAAmGDfrtc_fk63D9uVS2Fgkw" localSheetId="34" hidden="1">#REF!</definedName>
    <definedName name="___thinkcellw0UAAAEAAAAEAAAAmGDfrtc_fk63D9uVS2Fgkw" hidden="1">#REF!</definedName>
    <definedName name="___thinkcellw0UAAAEAAAAEAAAASu9GIqf4hUa3xuNQSxfZrA" localSheetId="39" hidden="1">#REF!</definedName>
    <definedName name="___thinkcellw0UAAAEAAAAEAAAASu9GIqf4hUa3xuNQSxfZrA" localSheetId="36" hidden="1">#REF!</definedName>
    <definedName name="___thinkcellw0UAAAEAAAAEAAAASu9GIqf4hUa3xuNQSxfZrA" localSheetId="33" hidden="1">#REF!</definedName>
    <definedName name="___thinkcellw0UAAAEAAAAEAAAASu9GIqf4hUa3xuNQSxfZrA" localSheetId="34" hidden="1">#REF!</definedName>
    <definedName name="___thinkcellw0UAAAEAAAAEAAAASu9GIqf4hUa3xuNQSxfZrA" hidden="1">#REF!</definedName>
    <definedName name="___thinkcellw0UAAAEAAAAEAAAAusL3hwx67EqHEzibzARwfQ" localSheetId="39" hidden="1">#REF!</definedName>
    <definedName name="___thinkcellw0UAAAEAAAAEAAAAusL3hwx67EqHEzibzARwfQ" localSheetId="36" hidden="1">#REF!</definedName>
    <definedName name="___thinkcellw0UAAAEAAAAEAAAAusL3hwx67EqHEzibzARwfQ" localSheetId="33" hidden="1">#REF!</definedName>
    <definedName name="___thinkcellw0UAAAEAAAAEAAAAusL3hwx67EqHEzibzARwfQ" localSheetId="34" hidden="1">#REF!</definedName>
    <definedName name="___thinkcellw0UAAAEAAAAEAAAAusL3hwx67EqHEzibzARwfQ" hidden="1">#REF!</definedName>
    <definedName name="___thinkcellw0UAAAEAAAAEAAAAvGtKoIremkas90vXkGsHKQ" localSheetId="39" hidden="1">#REF!</definedName>
    <definedName name="___thinkcellw0UAAAEAAAAEAAAAvGtKoIremkas90vXkGsHKQ" localSheetId="36" hidden="1">#REF!</definedName>
    <definedName name="___thinkcellw0UAAAEAAAAEAAAAvGtKoIremkas90vXkGsHKQ" localSheetId="33" hidden="1">#REF!</definedName>
    <definedName name="___thinkcellw0UAAAEAAAAEAAAAvGtKoIremkas90vXkGsHKQ" localSheetId="34" hidden="1">#REF!</definedName>
    <definedName name="___thinkcellw0UAAAEAAAAEAAAAvGtKoIremkas90vXkGsHKQ" hidden="1">#REF!</definedName>
    <definedName name="___thinkcellw0UAAAEAAAAEAAAAwztuAXK4xkyEAhiw4AECpA" localSheetId="39" hidden="1">#REF!</definedName>
    <definedName name="___thinkcellw0UAAAEAAAAEAAAAwztuAXK4xkyEAhiw4AECpA" localSheetId="36" hidden="1">#REF!</definedName>
    <definedName name="___thinkcellw0UAAAEAAAAEAAAAwztuAXK4xkyEAhiw4AECpA" localSheetId="33" hidden="1">#REF!</definedName>
    <definedName name="___thinkcellw0UAAAEAAAAEAAAAwztuAXK4xkyEAhiw4AECpA" localSheetId="34" hidden="1">#REF!</definedName>
    <definedName name="___thinkcellw0UAAAEAAAAEAAAAwztuAXK4xkyEAhiw4AECpA" hidden="1">#REF!</definedName>
    <definedName name="___thinkcellw0UAAAEAAAAEAAAAYTOYqKMxIk667t.Mr7V2Ag" localSheetId="39" hidden="1">#REF!</definedName>
    <definedName name="___thinkcellw0UAAAEAAAAEAAAAYTOYqKMxIk667t.Mr7V2Ag" localSheetId="36" hidden="1">#REF!</definedName>
    <definedName name="___thinkcellw0UAAAEAAAAEAAAAYTOYqKMxIk667t.Mr7V2Ag" localSheetId="33" hidden="1">#REF!</definedName>
    <definedName name="___thinkcellw0UAAAEAAAAEAAAAYTOYqKMxIk667t.Mr7V2Ag" localSheetId="34" hidden="1">#REF!</definedName>
    <definedName name="___thinkcellw0UAAAEAAAAEAAAAYTOYqKMxIk667t.Mr7V2Ag" hidden="1">#REF!</definedName>
    <definedName name="__DAT1" localSheetId="36">[21]Zam!#REF!</definedName>
    <definedName name="__DAT1" localSheetId="33">[21]Zam!#REF!</definedName>
    <definedName name="__DAT1" localSheetId="34">[21]Zam!#REF!</definedName>
    <definedName name="__DAT1" localSheetId="41">[21]Zam!#REF!</definedName>
    <definedName name="__DAT1" localSheetId="47">[21]Zam!#REF!</definedName>
    <definedName name="__DAT1">[21]Zam!#REF!</definedName>
    <definedName name="__DAT10" localSheetId="36">[26]Zam!#REF!</definedName>
    <definedName name="__DAT10" localSheetId="33">[26]Zam!#REF!</definedName>
    <definedName name="__DAT10" localSheetId="34">[26]Zam!#REF!</definedName>
    <definedName name="__DAT10" localSheetId="41">[26]Zam!#REF!</definedName>
    <definedName name="__DAT10" localSheetId="47">[26]Zam!#REF!</definedName>
    <definedName name="__DAT10">[26]Zam!#REF!</definedName>
    <definedName name="__DAT11" localSheetId="36">[26]Zam!#REF!</definedName>
    <definedName name="__DAT11" localSheetId="33">[26]Zam!#REF!</definedName>
    <definedName name="__DAT11" localSheetId="34">[26]Zam!#REF!</definedName>
    <definedName name="__DAT11" localSheetId="41">[26]Zam!#REF!</definedName>
    <definedName name="__DAT11" localSheetId="47">[26]Zam!#REF!</definedName>
    <definedName name="__DAT11">[26]Zam!#REF!</definedName>
    <definedName name="__DAT12" localSheetId="36">[26]Zam!#REF!</definedName>
    <definedName name="__DAT12" localSheetId="33">[26]Zam!#REF!</definedName>
    <definedName name="__DAT12" localSheetId="34">[26]Zam!#REF!</definedName>
    <definedName name="__DAT12" localSheetId="41">[26]Zam!#REF!</definedName>
    <definedName name="__DAT12" localSheetId="47">[26]Zam!#REF!</definedName>
    <definedName name="__DAT12">[26]Zam!#REF!</definedName>
    <definedName name="__DAT13" localSheetId="36">[26]Zam!#REF!</definedName>
    <definedName name="__DAT13" localSheetId="33">[26]Zam!#REF!</definedName>
    <definedName name="__DAT13" localSheetId="34">[26]Zam!#REF!</definedName>
    <definedName name="__DAT13" localSheetId="41">[26]Zam!#REF!</definedName>
    <definedName name="__DAT13" localSheetId="47">[26]Zam!#REF!</definedName>
    <definedName name="__DAT13">[26]Zam!#REF!</definedName>
    <definedName name="__DAT14" localSheetId="36">[26]Zam!#REF!</definedName>
    <definedName name="__DAT14" localSheetId="33">[26]Zam!#REF!</definedName>
    <definedName name="__DAT14" localSheetId="34">[26]Zam!#REF!</definedName>
    <definedName name="__DAT14" localSheetId="41">[26]Zam!#REF!</definedName>
    <definedName name="__DAT14" localSheetId="47">[26]Zam!#REF!</definedName>
    <definedName name="__DAT14">[26]Zam!#REF!</definedName>
    <definedName name="__DAT15" localSheetId="36">[26]Zam!#REF!</definedName>
    <definedName name="__DAT15" localSheetId="33">[26]Zam!#REF!</definedName>
    <definedName name="__DAT15" localSheetId="34">[26]Zam!#REF!</definedName>
    <definedName name="__DAT15" localSheetId="41">[26]Zam!#REF!</definedName>
    <definedName name="__DAT15" localSheetId="47">[26]Zam!#REF!</definedName>
    <definedName name="__DAT15">[26]Zam!#REF!</definedName>
    <definedName name="__DAT16" localSheetId="36">[21]Zam!#REF!</definedName>
    <definedName name="__DAT16" localSheetId="33">[21]Zam!#REF!</definedName>
    <definedName name="__DAT16" localSheetId="34">[21]Zam!#REF!</definedName>
    <definedName name="__DAT16" localSheetId="41">[21]Zam!#REF!</definedName>
    <definedName name="__DAT16" localSheetId="47">[21]Zam!#REF!</definedName>
    <definedName name="__DAT16">[21]Zam!#REF!</definedName>
    <definedName name="__DAT17" localSheetId="36">[21]Zam!#REF!</definedName>
    <definedName name="__DAT17" localSheetId="33">[21]Zam!#REF!</definedName>
    <definedName name="__DAT17" localSheetId="34">[21]Zam!#REF!</definedName>
    <definedName name="__DAT17" localSheetId="41">[21]Zam!#REF!</definedName>
    <definedName name="__DAT17" localSheetId="47">[21]Zam!#REF!</definedName>
    <definedName name="__DAT17">[21]Zam!#REF!</definedName>
    <definedName name="__DAT18" localSheetId="36">[21]Zam!#REF!</definedName>
    <definedName name="__DAT18" localSheetId="33">[21]Zam!#REF!</definedName>
    <definedName name="__DAT18" localSheetId="34">[21]Zam!#REF!</definedName>
    <definedName name="__DAT18" localSheetId="41">[21]Zam!#REF!</definedName>
    <definedName name="__DAT18" localSheetId="47">[21]Zam!#REF!</definedName>
    <definedName name="__DAT18">[21]Zam!#REF!</definedName>
    <definedName name="__DAT19" localSheetId="36">[21]Zam!#REF!</definedName>
    <definedName name="__DAT19" localSheetId="33">[21]Zam!#REF!</definedName>
    <definedName name="__DAT19" localSheetId="34">[21]Zam!#REF!</definedName>
    <definedName name="__DAT19" localSheetId="41">[21]Zam!#REF!</definedName>
    <definedName name="__DAT19" localSheetId="47">[21]Zam!#REF!</definedName>
    <definedName name="__DAT19">[21]Zam!#REF!</definedName>
    <definedName name="__DAT2" localSheetId="36">[21]Zam!#REF!</definedName>
    <definedName name="__DAT2" localSheetId="33">[21]Zam!#REF!</definedName>
    <definedName name="__DAT2" localSheetId="34">[21]Zam!#REF!</definedName>
    <definedName name="__DAT2" localSheetId="41">[21]Zam!#REF!</definedName>
    <definedName name="__DAT2" localSheetId="47">[21]Zam!#REF!</definedName>
    <definedName name="__DAT2">[21]Zam!#REF!</definedName>
    <definedName name="__DAT20" localSheetId="36">[21]Zam!#REF!</definedName>
    <definedName name="__DAT20" localSheetId="33">[21]Zam!#REF!</definedName>
    <definedName name="__DAT20" localSheetId="34">[21]Zam!#REF!</definedName>
    <definedName name="__DAT20" localSheetId="41">[21]Zam!#REF!</definedName>
    <definedName name="__DAT20" localSheetId="47">[21]Zam!#REF!</definedName>
    <definedName name="__DAT20">[21]Zam!#REF!</definedName>
    <definedName name="__DAT21" localSheetId="36">[21]Zam!#REF!</definedName>
    <definedName name="__DAT21" localSheetId="33">[21]Zam!#REF!</definedName>
    <definedName name="__DAT21" localSheetId="34">[21]Zam!#REF!</definedName>
    <definedName name="__DAT21" localSheetId="41">[21]Zam!#REF!</definedName>
    <definedName name="__DAT21" localSheetId="47">[21]Zam!#REF!</definedName>
    <definedName name="__DAT21">[21]Zam!#REF!</definedName>
    <definedName name="__DAT22" localSheetId="36">[21]Zam!#REF!</definedName>
    <definedName name="__DAT22" localSheetId="33">[21]Zam!#REF!</definedName>
    <definedName name="__DAT22" localSheetId="34">[21]Zam!#REF!</definedName>
    <definedName name="__DAT22" localSheetId="41">[21]Zam!#REF!</definedName>
    <definedName name="__DAT22" localSheetId="47">[21]Zam!#REF!</definedName>
    <definedName name="__DAT22">[21]Zam!#REF!</definedName>
    <definedName name="__DAT23" localSheetId="36">[21]Zam!#REF!</definedName>
    <definedName name="__DAT23" localSheetId="33">[21]Zam!#REF!</definedName>
    <definedName name="__DAT23" localSheetId="34">[21]Zam!#REF!</definedName>
    <definedName name="__DAT23" localSheetId="41">[21]Zam!#REF!</definedName>
    <definedName name="__DAT23" localSheetId="47">[21]Zam!#REF!</definedName>
    <definedName name="__DAT23">[21]Zam!#REF!</definedName>
    <definedName name="__DAT25" localSheetId="36">[26]Zam!#REF!</definedName>
    <definedName name="__DAT25" localSheetId="33">[26]Zam!#REF!</definedName>
    <definedName name="__DAT25" localSheetId="34">[26]Zam!#REF!</definedName>
    <definedName name="__DAT25" localSheetId="41">[26]Zam!#REF!</definedName>
    <definedName name="__DAT25" localSheetId="47">[26]Zam!#REF!</definedName>
    <definedName name="__DAT25">[26]Zam!#REF!</definedName>
    <definedName name="__DAT26" localSheetId="36">[26]Zam!#REF!</definedName>
    <definedName name="__DAT26" localSheetId="33">[26]Zam!#REF!</definedName>
    <definedName name="__DAT26" localSheetId="34">[26]Zam!#REF!</definedName>
    <definedName name="__DAT26" localSheetId="41">[26]Zam!#REF!</definedName>
    <definedName name="__DAT26" localSheetId="47">[26]Zam!#REF!</definedName>
    <definedName name="__DAT26">[26]Zam!#REF!</definedName>
    <definedName name="__DAT27" localSheetId="36">[26]Zam!#REF!</definedName>
    <definedName name="__DAT27" localSheetId="33">[26]Zam!#REF!</definedName>
    <definedName name="__DAT27" localSheetId="34">[26]Zam!#REF!</definedName>
    <definedName name="__DAT27" localSheetId="41">[26]Zam!#REF!</definedName>
    <definedName name="__DAT27" localSheetId="47">[26]Zam!#REF!</definedName>
    <definedName name="__DAT27">[26]Zam!#REF!</definedName>
    <definedName name="__DAT29" localSheetId="36">[26]Zam!#REF!</definedName>
    <definedName name="__DAT29" localSheetId="33">[26]Zam!#REF!</definedName>
    <definedName name="__DAT29" localSheetId="34">[26]Zam!#REF!</definedName>
    <definedName name="__DAT29" localSheetId="41">[26]Zam!#REF!</definedName>
    <definedName name="__DAT29" localSheetId="47">[26]Zam!#REF!</definedName>
    <definedName name="__DAT29">[26]Zam!#REF!</definedName>
    <definedName name="__DAT3" localSheetId="36">'[33]PEARA Maio 2007'!#REF!</definedName>
    <definedName name="__DAT3" localSheetId="33">'[33]PEARA Maio 2007'!#REF!</definedName>
    <definedName name="__DAT3" localSheetId="34">'[33]PEARA Maio 2007'!#REF!</definedName>
    <definedName name="__DAT3" localSheetId="41">'[33]PEARA Maio 2007'!#REF!</definedName>
    <definedName name="__DAT3" localSheetId="47">'[33]PEARA Maio 2007'!#REF!</definedName>
    <definedName name="__DAT3">'[33]PEARA Maio 2007'!#REF!</definedName>
    <definedName name="__DAT30" localSheetId="36">[26]Zam!#REF!</definedName>
    <definedName name="__DAT30" localSheetId="33">[26]Zam!#REF!</definedName>
    <definedName name="__DAT30" localSheetId="34">[26]Zam!#REF!</definedName>
    <definedName name="__DAT30" localSheetId="41">[26]Zam!#REF!</definedName>
    <definedName name="__DAT30" localSheetId="47">[26]Zam!#REF!</definedName>
    <definedName name="__DAT30">[26]Zam!#REF!</definedName>
    <definedName name="__DAT31" localSheetId="36">[26]Zam!#REF!</definedName>
    <definedName name="__DAT31" localSheetId="33">[26]Zam!#REF!</definedName>
    <definedName name="__DAT31" localSheetId="34">[26]Zam!#REF!</definedName>
    <definedName name="__DAT31" localSheetId="41">[26]Zam!#REF!</definedName>
    <definedName name="__DAT31" localSheetId="47">[26]Zam!#REF!</definedName>
    <definedName name="__DAT31">[26]Zam!#REF!</definedName>
    <definedName name="__DAT32" localSheetId="36">'[9]OT´s Não Liquidadas 2006'!#REF!</definedName>
    <definedName name="__DAT32" localSheetId="33">'[9]OT´s Não Liquidadas 2006'!#REF!</definedName>
    <definedName name="__DAT32" localSheetId="34">'[9]OT´s Não Liquidadas 2006'!#REF!</definedName>
    <definedName name="__DAT32" localSheetId="41">'[9]OT´s Não Liquidadas 2006'!#REF!</definedName>
    <definedName name="__DAT32" localSheetId="47">'[9]OT´s Não Liquidadas 2006'!#REF!</definedName>
    <definedName name="__DAT32">'[9]OT´s Não Liquidadas 2006'!#REF!</definedName>
    <definedName name="__DAT33" localSheetId="36">'[9]OT´s Não Liquidadas 2006'!#REF!</definedName>
    <definedName name="__DAT33" localSheetId="33">'[9]OT´s Não Liquidadas 2006'!#REF!</definedName>
    <definedName name="__DAT33" localSheetId="34">'[9]OT´s Não Liquidadas 2006'!#REF!</definedName>
    <definedName name="__DAT33" localSheetId="41">'[9]OT´s Não Liquidadas 2006'!#REF!</definedName>
    <definedName name="__DAT33" localSheetId="47">'[9]OT´s Não Liquidadas 2006'!#REF!</definedName>
    <definedName name="__DAT33">'[9]OT´s Não Liquidadas 2006'!#REF!</definedName>
    <definedName name="__DAT34" localSheetId="36">'[9]OT´s Não Liquidadas 2006'!#REF!</definedName>
    <definedName name="__DAT34" localSheetId="33">'[9]OT´s Não Liquidadas 2006'!#REF!</definedName>
    <definedName name="__DAT34" localSheetId="34">'[9]OT´s Não Liquidadas 2006'!#REF!</definedName>
    <definedName name="__DAT34" localSheetId="41">'[9]OT´s Não Liquidadas 2006'!#REF!</definedName>
    <definedName name="__DAT34" localSheetId="47">'[9]OT´s Não Liquidadas 2006'!#REF!</definedName>
    <definedName name="__DAT34">'[9]OT´s Não Liquidadas 2006'!#REF!</definedName>
    <definedName name="__DAT35" localSheetId="36">'[9]OT´s Não Liquidadas 2006'!#REF!</definedName>
    <definedName name="__DAT35" localSheetId="33">'[9]OT´s Não Liquidadas 2006'!#REF!</definedName>
    <definedName name="__DAT35" localSheetId="34">'[9]OT´s Não Liquidadas 2006'!#REF!</definedName>
    <definedName name="__DAT35" localSheetId="41">'[9]OT´s Não Liquidadas 2006'!#REF!</definedName>
    <definedName name="__DAT35" localSheetId="47">'[9]OT´s Não Liquidadas 2006'!#REF!</definedName>
    <definedName name="__DAT35">'[9]OT´s Não Liquidadas 2006'!#REF!</definedName>
    <definedName name="__DAT36" localSheetId="36">'[9]OT´s Não Liquidadas 2006'!#REF!</definedName>
    <definedName name="__DAT36" localSheetId="33">'[9]OT´s Não Liquidadas 2006'!#REF!</definedName>
    <definedName name="__DAT36" localSheetId="34">'[9]OT´s Não Liquidadas 2006'!#REF!</definedName>
    <definedName name="__DAT36" localSheetId="41">'[9]OT´s Não Liquidadas 2006'!#REF!</definedName>
    <definedName name="__DAT36" localSheetId="47">'[9]OT´s Não Liquidadas 2006'!#REF!</definedName>
    <definedName name="__DAT36">'[9]OT´s Não Liquidadas 2006'!#REF!</definedName>
    <definedName name="__DAT4" localSheetId="36">'[23]Base Secção Pessoal'!#REF!</definedName>
    <definedName name="__DAT4" localSheetId="33">'[23]Base Secção Pessoal'!#REF!</definedName>
    <definedName name="__DAT4" localSheetId="34">'[23]Base Secção Pessoal'!#REF!</definedName>
    <definedName name="__DAT4" localSheetId="41">'[23]Base Secção Pessoal'!#REF!</definedName>
    <definedName name="__DAT4" localSheetId="47">'[23]Base Secção Pessoal'!#REF!</definedName>
    <definedName name="__DAT4">'[23]Base Secção Pessoal'!#REF!</definedName>
    <definedName name="__DAT5" localSheetId="36">'[23]Base Secção Pessoal'!#REF!</definedName>
    <definedName name="__DAT5" localSheetId="33">'[23]Base Secção Pessoal'!#REF!</definedName>
    <definedName name="__DAT5" localSheetId="34">'[23]Base Secção Pessoal'!#REF!</definedName>
    <definedName name="__DAT5" localSheetId="41">'[23]Base Secção Pessoal'!#REF!</definedName>
    <definedName name="__DAT5" localSheetId="47">'[23]Base Secção Pessoal'!#REF!</definedName>
    <definedName name="__DAT5">'[23]Base Secção Pessoal'!#REF!</definedName>
    <definedName name="__DAT6" localSheetId="3">#REF!</definedName>
    <definedName name="__DAT6" localSheetId="36">'[27]base secçao pessoal'!#REF!</definedName>
    <definedName name="__DAT6" localSheetId="33">'[27]base secçao pessoal'!#REF!</definedName>
    <definedName name="__DAT6" localSheetId="34">'[27]base secçao pessoal'!#REF!</definedName>
    <definedName name="__DAT6" localSheetId="41">'[27]base secçao pessoal'!#REF!</definedName>
    <definedName name="__DAT6" localSheetId="47">'[27]base secçao pessoal'!#REF!</definedName>
    <definedName name="__DAT6">'[27]base secçao pessoal'!#REF!</definedName>
    <definedName name="__DAT7" localSheetId="36">'[27]base secçao pessoal'!#REF!</definedName>
    <definedName name="__DAT7" localSheetId="33">'[27]base secçao pessoal'!#REF!</definedName>
    <definedName name="__DAT7" localSheetId="34">'[27]base secçao pessoal'!#REF!</definedName>
    <definedName name="__DAT7" localSheetId="41">'[27]base secçao pessoal'!#REF!</definedName>
    <definedName name="__DAT7" localSheetId="47">'[27]base secçao pessoal'!#REF!</definedName>
    <definedName name="__DAT7">'[27]base secçao pessoal'!#REF!</definedName>
    <definedName name="__DAT8" localSheetId="36">'[24]base secçao pessoal'!#REF!</definedName>
    <definedName name="__DAT8" localSheetId="33">'[24]base secçao pessoal'!#REF!</definedName>
    <definedName name="__DAT8" localSheetId="34">'[24]base secçao pessoal'!#REF!</definedName>
    <definedName name="__DAT8" localSheetId="41">'[24]base secçao pessoal'!#REF!</definedName>
    <definedName name="__DAT8" localSheetId="47">'[24]base secçao pessoal'!#REF!</definedName>
    <definedName name="__DAT8">'[24]base secçao pessoal'!#REF!</definedName>
    <definedName name="__DAT9" localSheetId="36">'[25]Base Secção Pessoal'!#REF!</definedName>
    <definedName name="__DAT9" localSheetId="33">'[25]Base Secção Pessoal'!#REF!</definedName>
    <definedName name="__DAT9" localSheetId="34">'[25]Base Secção Pessoal'!#REF!</definedName>
    <definedName name="__DAT9" localSheetId="41">'[25]Base Secção Pessoal'!#REF!</definedName>
    <definedName name="__DAT9" localSheetId="47">'[25]Base Secção Pessoal'!#REF!</definedName>
    <definedName name="__DAT9">'[25]Base Secção Pessoal'!#REF!</definedName>
    <definedName name="_1" localSheetId="36">#REF!,#REF!,#REF!,#REF!</definedName>
    <definedName name="_1" localSheetId="45">#REF!,#REF!,#REF!,#REF!</definedName>
    <definedName name="_1" localSheetId="33">#REF!,#REF!,#REF!,#REF!</definedName>
    <definedName name="_1" localSheetId="34">#REF!,#REF!,#REF!,#REF!</definedName>
    <definedName name="_1" localSheetId="41">#REF!,#REF!,#REF!,#REF!</definedName>
    <definedName name="_1" localSheetId="47">#REF!,#REF!,#REF!,#REF!</definedName>
    <definedName name="_1">#REF!,#REF!,#REF!,#REF!</definedName>
    <definedName name="_1__123Graph_ACHART_1" hidden="1">[34]ago03!$F$10:$F$14</definedName>
    <definedName name="_10__123Graph_CCHART_1" localSheetId="36" hidden="1">#REF!</definedName>
    <definedName name="_10__123Graph_CCHART_1" localSheetId="45" hidden="1">#REF!</definedName>
    <definedName name="_10__123Graph_CCHART_1" localSheetId="33" hidden="1">#REF!</definedName>
    <definedName name="_10__123Graph_CCHART_1" localSheetId="34" hidden="1">#REF!</definedName>
    <definedName name="_10__123Graph_CCHART_1" localSheetId="41" hidden="1">#REF!</definedName>
    <definedName name="_10__123Graph_CCHART_1" localSheetId="47" hidden="1">#REF!</definedName>
    <definedName name="_10__123Graph_CCHART_1" hidden="1">#REF!</definedName>
    <definedName name="_11__123Graph_CCHART_8" hidden="1">[34]ago03!$M$146:$AN$146</definedName>
    <definedName name="_12__123Graph_LBL_ACHART_1" localSheetId="36" hidden="1">#REF!</definedName>
    <definedName name="_12__123Graph_LBL_ACHART_1" localSheetId="45" hidden="1">#REF!</definedName>
    <definedName name="_12__123Graph_LBL_ACHART_1" localSheetId="33" hidden="1">#REF!</definedName>
    <definedName name="_12__123Graph_LBL_ACHART_1" localSheetId="34" hidden="1">#REF!</definedName>
    <definedName name="_12__123Graph_LBL_ACHART_1" localSheetId="41" hidden="1">#REF!</definedName>
    <definedName name="_12__123Graph_LBL_ACHART_1" localSheetId="47" hidden="1">#REF!</definedName>
    <definedName name="_12__123Graph_LBL_ACHART_1" hidden="1">#REF!</definedName>
    <definedName name="_13__123Graph_LBL_ACHART_3" hidden="1">[34]ago03!$M$35:$M$47</definedName>
    <definedName name="_14__123Graph_LBL_ACHART_8" hidden="1">[34]ago03!$M$128:$AN$128</definedName>
    <definedName name="_15__123Graph_LBL_BCHART_8" hidden="1">[34]ago03!$M$137:$AN$137</definedName>
    <definedName name="_16" localSheetId="36">#REF!,#REF!</definedName>
    <definedName name="_16" localSheetId="45">#REF!,#REF!</definedName>
    <definedName name="_16" localSheetId="33">#REF!,#REF!</definedName>
    <definedName name="_16" localSheetId="34">#REF!,#REF!</definedName>
    <definedName name="_16" localSheetId="41">#REF!,#REF!</definedName>
    <definedName name="_16" localSheetId="47">#REF!,#REF!</definedName>
    <definedName name="_16">#REF!,#REF!</definedName>
    <definedName name="_16__123Graph_LBL_CCHART_8" hidden="1">[34]ago03!$M$146:$AN$146</definedName>
    <definedName name="_17__123Graph_XCHART_1" hidden="1">[34]ago03!$C$10:$C$14</definedName>
    <definedName name="_18__123Graph_XCHART_3" hidden="1">[34]ago03!$L$35:$L$47</definedName>
    <definedName name="_19__123Graph_XCHART_4" localSheetId="36" hidden="1">#REF!</definedName>
    <definedName name="_19__123Graph_XCHART_4" localSheetId="45" hidden="1">#REF!</definedName>
    <definedName name="_19__123Graph_XCHART_4" localSheetId="33" hidden="1">#REF!</definedName>
    <definedName name="_19__123Graph_XCHART_4" localSheetId="34" hidden="1">#REF!</definedName>
    <definedName name="_19__123Graph_XCHART_4" localSheetId="41" hidden="1">#REF!</definedName>
    <definedName name="_19__123Graph_XCHART_4" localSheetId="47" hidden="1">#REF!</definedName>
    <definedName name="_19__123Graph_XCHART_4" hidden="1">#REF!</definedName>
    <definedName name="_2" localSheetId="36">#REF!,#REF!</definedName>
    <definedName name="_2" localSheetId="45">#REF!,#REF!</definedName>
    <definedName name="_2" localSheetId="33">#REF!,#REF!</definedName>
    <definedName name="_2" localSheetId="34">#REF!,#REF!</definedName>
    <definedName name="_2" localSheetId="41">#REF!,#REF!</definedName>
    <definedName name="_2" localSheetId="47">#REF!,#REF!</definedName>
    <definedName name="_2">#REF!,#REF!</definedName>
    <definedName name="_2__123Graph_ACHART_3" hidden="1">[34]ago03!$M$35:$M$47</definedName>
    <definedName name="_20__123Graph_XCHART_5" localSheetId="36" hidden="1">#REF!</definedName>
    <definedName name="_20__123Graph_XCHART_5" localSheetId="45" hidden="1">#REF!</definedName>
    <definedName name="_20__123Graph_XCHART_5" localSheetId="33" hidden="1">#REF!</definedName>
    <definedName name="_20__123Graph_XCHART_5" localSheetId="34" hidden="1">#REF!</definedName>
    <definedName name="_20__123Graph_XCHART_5" localSheetId="41" hidden="1">#REF!</definedName>
    <definedName name="_20__123Graph_XCHART_5" localSheetId="47" hidden="1">#REF!</definedName>
    <definedName name="_20__123Graph_XCHART_5" hidden="1">#REF!</definedName>
    <definedName name="_2000" localSheetId="36">#REF!</definedName>
    <definedName name="_2000" localSheetId="33">#REF!</definedName>
    <definedName name="_2000" localSheetId="34">#REF!</definedName>
    <definedName name="_2000" localSheetId="41">#REF!</definedName>
    <definedName name="_2000" localSheetId="47">#REF!</definedName>
    <definedName name="_2000">#REF!</definedName>
    <definedName name="_2001" localSheetId="36">#REF!</definedName>
    <definedName name="_2001" localSheetId="33">#REF!</definedName>
    <definedName name="_2001" localSheetId="34">#REF!</definedName>
    <definedName name="_2001" localSheetId="41">#REF!</definedName>
    <definedName name="_2001" localSheetId="47">#REF!</definedName>
    <definedName name="_2001">#REF!</definedName>
    <definedName name="_2016" localSheetId="39" hidden="1">#REF!</definedName>
    <definedName name="_2016" localSheetId="36" hidden="1">#REF!</definedName>
    <definedName name="_2016" localSheetId="33" hidden="1">#REF!</definedName>
    <definedName name="_2016" localSheetId="34" hidden="1">#REF!</definedName>
    <definedName name="_2016" localSheetId="41" hidden="1">#REF!</definedName>
    <definedName name="_2016" localSheetId="47" hidden="1">#REF!</definedName>
    <definedName name="_2016" hidden="1">#REF!</definedName>
    <definedName name="_21__123Graph_XCHART_6" localSheetId="36" hidden="1">#REF!</definedName>
    <definedName name="_21__123Graph_XCHART_6" localSheetId="33" hidden="1">#REF!</definedName>
    <definedName name="_21__123Graph_XCHART_6" localSheetId="34" hidden="1">#REF!</definedName>
    <definedName name="_21__123Graph_XCHART_6" localSheetId="41" hidden="1">#REF!</definedName>
    <definedName name="_21__123Graph_XCHART_6" localSheetId="47" hidden="1">#REF!</definedName>
    <definedName name="_21__123Graph_XCHART_6" hidden="1">#REF!</definedName>
    <definedName name="_22__123Graph_XCHART_7" localSheetId="36" hidden="1">#REF!</definedName>
    <definedName name="_22__123Graph_XCHART_7" localSheetId="33" hidden="1">#REF!</definedName>
    <definedName name="_22__123Graph_XCHART_7" localSheetId="34" hidden="1">#REF!</definedName>
    <definedName name="_22__123Graph_XCHART_7" localSheetId="41" hidden="1">#REF!</definedName>
    <definedName name="_22__123Graph_XCHART_7" localSheetId="47" hidden="1">#REF!</definedName>
    <definedName name="_22__123Graph_XCHART_7" hidden="1">#REF!</definedName>
    <definedName name="_23__123Graph_XCHART_8" hidden="1">[34]ago03!$M$121:$AN$121</definedName>
    <definedName name="_3" localSheetId="36">#REF!,#REF!,#REF!</definedName>
    <definedName name="_3" localSheetId="45">#REF!,#REF!,#REF!</definedName>
    <definedName name="_3" localSheetId="33">#REF!,#REF!,#REF!</definedName>
    <definedName name="_3" localSheetId="34">#REF!,#REF!,#REF!</definedName>
    <definedName name="_3" localSheetId="41">#REF!,#REF!,#REF!</definedName>
    <definedName name="_3" localSheetId="47">#REF!,#REF!,#REF!</definedName>
    <definedName name="_3">#REF!,#REF!,#REF!</definedName>
    <definedName name="_3__123Graph_ACHART_4" localSheetId="36" hidden="1">#REF!</definedName>
    <definedName name="_3__123Graph_ACHART_4" localSheetId="45" hidden="1">#REF!</definedName>
    <definedName name="_3__123Graph_ACHART_4" localSheetId="33" hidden="1">#REF!</definedName>
    <definedName name="_3__123Graph_ACHART_4" localSheetId="34" hidden="1">#REF!</definedName>
    <definedName name="_3__123Graph_ACHART_4" localSheetId="41" hidden="1">#REF!</definedName>
    <definedName name="_3__123Graph_ACHART_4" localSheetId="47" hidden="1">#REF!</definedName>
    <definedName name="_3__123Graph_ACHART_4" hidden="1">#REF!</definedName>
    <definedName name="_4" localSheetId="36">#REF!,#REF!,#REF!</definedName>
    <definedName name="_4" localSheetId="45">#REF!,#REF!,#REF!</definedName>
    <definedName name="_4" localSheetId="33">#REF!,#REF!,#REF!</definedName>
    <definedName name="_4" localSheetId="34">#REF!,#REF!,#REF!</definedName>
    <definedName name="_4" localSheetId="41">#REF!,#REF!,#REF!</definedName>
    <definedName name="_4" localSheetId="47">#REF!,#REF!,#REF!</definedName>
    <definedName name="_4">#REF!,#REF!,#REF!</definedName>
    <definedName name="_4__123Graph_ACHART_5" localSheetId="36" hidden="1">#REF!</definedName>
    <definedName name="_4__123Graph_ACHART_5" localSheetId="45" hidden="1">#REF!</definedName>
    <definedName name="_4__123Graph_ACHART_5" localSheetId="33" hidden="1">#REF!</definedName>
    <definedName name="_4__123Graph_ACHART_5" localSheetId="34" hidden="1">#REF!</definedName>
    <definedName name="_4__123Graph_ACHART_5" localSheetId="41" hidden="1">#REF!</definedName>
    <definedName name="_4__123Graph_ACHART_5" localSheetId="47" hidden="1">#REF!</definedName>
    <definedName name="_4__123Graph_ACHART_5" hidden="1">#REF!</definedName>
    <definedName name="_44220000___Edifíc._out._constr.">[35]ICursoMes!$C$8:$F$8</definedName>
    <definedName name="_44232110___Transporte_Electricidade___Subestações_Novas">[35]ICursoMes!$C$10:$F$10</definedName>
    <definedName name="_44232120___Transporte_Electricidade___Ampliação_Subestações">[35]ICursoMes!$C$11:$F$11</definedName>
    <definedName name="_44232130___Transporte_Electricidade___Remodelação_Subestações">[35]ICursoMes!$C$12:$F$12</definedName>
    <definedName name="_44232180___Transporte_Electricidade_Bateria_de_Condensadores">[35]ICursoMes!$C$13:$F$13</definedName>
    <definedName name="_44232210___Transporte_Electricidade___Linhas_150kv">[35]ICursoMes!$C$15:$F$15</definedName>
    <definedName name="_44232220___Transporte_Electricidade___Linhas_220Kv">[35]ICursoMes!$C$16:$F$16</definedName>
    <definedName name="_44232230___Transporte_Electricidade___Linhas_400KV">[35]ICursoMes!$C$17:$F$17</definedName>
    <definedName name="_44232310___Transporte_Electricidade___Gestor_Sistema">[35]ICursoMes!$C$20:$F$20</definedName>
    <definedName name="_44232520___Transporte_Electricidade___Cont.Medida_Fact.Prod.">[35]ICursoMes!$C$21:$F$21</definedName>
    <definedName name="_44238110___Telecomunicações_Segurança___Comutação_Telefónica">[35]ICursoMes!$C$23:$F$23</definedName>
    <definedName name="_44238120___Telecomunicações_Segurança___transmissão_de_dados">[35]ICursoMes!$C$24:$F$24</definedName>
    <definedName name="_44238130___Telecomunicações_Segurança___Fibra_Óptica">[35]ICursoMes!$C$25:$F$25</definedName>
    <definedName name="_44238140___Telecomunicações___Segurança_Sist._de_Alimentação">[35]ICursoMes!$C$26:$F$26</definedName>
    <definedName name="_44238230___Telecomunicações_Não_Reguladas_no_Sist.Eléctrico">[35]ICursoMes!$C$18:$F$18</definedName>
    <definedName name="_44261100___Equip_Informático_Próprio___Equipamento_central">[35]ICursoMes!$C$28:$F$28</definedName>
    <definedName name="_5" localSheetId="36">#REF!,#REF!</definedName>
    <definedName name="_5" localSheetId="45">#REF!,#REF!</definedName>
    <definedName name="_5" localSheetId="33">#REF!,#REF!</definedName>
    <definedName name="_5" localSheetId="34">#REF!,#REF!</definedName>
    <definedName name="_5" localSheetId="41">#REF!,#REF!</definedName>
    <definedName name="_5" localSheetId="47">#REF!,#REF!</definedName>
    <definedName name="_5">#REF!,#REF!</definedName>
    <definedName name="_5__123Graph_ACHART_6" localSheetId="36" hidden="1">#REF!</definedName>
    <definedName name="_5__123Graph_ACHART_6" localSheetId="45" hidden="1">#REF!</definedName>
    <definedName name="_5__123Graph_ACHART_6" localSheetId="33" hidden="1">#REF!</definedName>
    <definedName name="_5__123Graph_ACHART_6" localSheetId="34" hidden="1">#REF!</definedName>
    <definedName name="_5__123Graph_ACHART_6" localSheetId="41" hidden="1">#REF!</definedName>
    <definedName name="_5__123Graph_ACHART_6" localSheetId="47" hidden="1">#REF!</definedName>
    <definedName name="_5__123Graph_ACHART_6" hidden="1">#REF!</definedName>
    <definedName name="_6" localSheetId="36">#REF!,#REF!</definedName>
    <definedName name="_6" localSheetId="45">#REF!,#REF!</definedName>
    <definedName name="_6" localSheetId="33">#REF!,#REF!</definedName>
    <definedName name="_6" localSheetId="34">#REF!,#REF!</definedName>
    <definedName name="_6" localSheetId="41">#REF!,#REF!</definedName>
    <definedName name="_6" localSheetId="47">#REF!,#REF!</definedName>
    <definedName name="_6">#REF!,#REF!</definedName>
    <definedName name="_6__123Graph_ACHART_7" localSheetId="36" hidden="1">#REF!</definedName>
    <definedName name="_6__123Graph_ACHART_7" localSheetId="45" hidden="1">#REF!</definedName>
    <definedName name="_6__123Graph_ACHART_7" localSheetId="33" hidden="1">#REF!</definedName>
    <definedName name="_6__123Graph_ACHART_7" localSheetId="34" hidden="1">#REF!</definedName>
    <definedName name="_6__123Graph_ACHART_7" localSheetId="41" hidden="1">#REF!</definedName>
    <definedName name="_6__123Graph_ACHART_7" localSheetId="47" hidden="1">#REF!</definedName>
    <definedName name="_6__123Graph_ACHART_7" hidden="1">#REF!</definedName>
    <definedName name="_7__123Graph_ACHART_8" hidden="1">[34]ago03!$M$128:$AN$128</definedName>
    <definedName name="_8__123Graph_BCHART_1" localSheetId="36" hidden="1">#REF!</definedName>
    <definedName name="_8__123Graph_BCHART_1" localSheetId="45" hidden="1">#REF!</definedName>
    <definedName name="_8__123Graph_BCHART_1" localSheetId="33" hidden="1">#REF!</definedName>
    <definedName name="_8__123Graph_BCHART_1" localSheetId="34" hidden="1">#REF!</definedName>
    <definedName name="_8__123Graph_BCHART_1" localSheetId="41" hidden="1">#REF!</definedName>
    <definedName name="_8__123Graph_BCHART_1" localSheetId="47" hidden="1">#REF!</definedName>
    <definedName name="_8__123Graph_BCHART_1" hidden="1">#REF!</definedName>
    <definedName name="_9__123Graph_BCHART_8" hidden="1">[34]ago03!$M$137:$AN$137</definedName>
    <definedName name="_95" localSheetId="36">#REF!</definedName>
    <definedName name="_95" localSheetId="45">#REF!</definedName>
    <definedName name="_95" localSheetId="33">#REF!</definedName>
    <definedName name="_95" localSheetId="34">#REF!</definedName>
    <definedName name="_95" localSheetId="41">#REF!</definedName>
    <definedName name="_95" localSheetId="47">#REF!</definedName>
    <definedName name="_95">#REF!</definedName>
    <definedName name="_96" localSheetId="36">#REF!</definedName>
    <definedName name="_96" localSheetId="33">#REF!</definedName>
    <definedName name="_96" localSheetId="34">#REF!</definedName>
    <definedName name="_96" localSheetId="41">#REF!</definedName>
    <definedName name="_96" localSheetId="47">#REF!</definedName>
    <definedName name="_96">#REF!</definedName>
    <definedName name="_97" localSheetId="36">#REF!</definedName>
    <definedName name="_97" localSheetId="33">#REF!</definedName>
    <definedName name="_97" localSheetId="34">#REF!</definedName>
    <definedName name="_97" localSheetId="41">#REF!</definedName>
    <definedName name="_97" localSheetId="47">#REF!</definedName>
    <definedName name="_97">#REF!</definedName>
    <definedName name="_98" localSheetId="36">#REF!</definedName>
    <definedName name="_98" localSheetId="33">#REF!</definedName>
    <definedName name="_98" localSheetId="34">#REF!</definedName>
    <definedName name="_98" localSheetId="41">#REF!</definedName>
    <definedName name="_98" localSheetId="47">#REF!</definedName>
    <definedName name="_98">#REF!</definedName>
    <definedName name="_99" localSheetId="36">#REF!</definedName>
    <definedName name="_99" localSheetId="33">#REF!</definedName>
    <definedName name="_99" localSheetId="34">#REF!</definedName>
    <definedName name="_99" localSheetId="41">#REF!</definedName>
    <definedName name="_99" localSheetId="47">#REF!</definedName>
    <definedName name="_99">#REF!</definedName>
    <definedName name="_ano1">[36]dados!$A$2</definedName>
    <definedName name="_ano2">[36]dados!$A$3</definedName>
    <definedName name="_ano3">[37]dados!$A$4</definedName>
    <definedName name="_ano4">[37]dados!$A$5</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1831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EI75" localSheetId="36">[38]Museu!#REF!</definedName>
    <definedName name="_BEI75" localSheetId="45">[38]Museu!#REF!</definedName>
    <definedName name="_BEI75" localSheetId="33">[38]Museu!#REF!</definedName>
    <definedName name="_BEI75" localSheetId="34">[38]Museu!#REF!</definedName>
    <definedName name="_BEI75" localSheetId="41">[38]Museu!#REF!</definedName>
    <definedName name="_BEI75" localSheetId="47">[38]Museu!#REF!</definedName>
    <definedName name="_BEI75">[38]Museu!#REF!</definedName>
    <definedName name="_DAT1" localSheetId="36">[39]Zam!#REF!</definedName>
    <definedName name="_DAT1" localSheetId="33">[39]Zam!#REF!</definedName>
    <definedName name="_DAT1" localSheetId="34">[39]Zam!#REF!</definedName>
    <definedName name="_DAT1" localSheetId="41">[39]Zam!#REF!</definedName>
    <definedName name="_DAT1" localSheetId="47">[39]Zam!#REF!</definedName>
    <definedName name="_DAT1">[39]Zam!#REF!</definedName>
    <definedName name="_DAT10" localSheetId="36">[26]Zam!#REF!</definedName>
    <definedName name="_DAT10" localSheetId="33">[26]Zam!#REF!</definedName>
    <definedName name="_DAT10" localSheetId="34">[26]Zam!#REF!</definedName>
    <definedName name="_DAT10" localSheetId="41">[26]Zam!#REF!</definedName>
    <definedName name="_DAT10" localSheetId="47">[26]Zam!#REF!</definedName>
    <definedName name="_DAT10">[26]Zam!#REF!</definedName>
    <definedName name="_DAT11" localSheetId="36">[26]Zam!#REF!</definedName>
    <definedName name="_DAT11" localSheetId="33">[26]Zam!#REF!</definedName>
    <definedName name="_DAT11" localSheetId="34">[26]Zam!#REF!</definedName>
    <definedName name="_DAT11" localSheetId="41">[26]Zam!#REF!</definedName>
    <definedName name="_DAT11" localSheetId="47">[26]Zam!#REF!</definedName>
    <definedName name="_DAT11">[26]Zam!#REF!</definedName>
    <definedName name="_DAT12" localSheetId="36">[26]Zam!#REF!</definedName>
    <definedName name="_DAT12" localSheetId="33">[26]Zam!#REF!</definedName>
    <definedName name="_DAT12" localSheetId="34">[26]Zam!#REF!</definedName>
    <definedName name="_DAT12" localSheetId="41">[26]Zam!#REF!</definedName>
    <definedName name="_DAT12" localSheetId="47">[26]Zam!#REF!</definedName>
    <definedName name="_DAT12">[26]Zam!#REF!</definedName>
    <definedName name="_DAT13" localSheetId="36">[26]Zam!#REF!</definedName>
    <definedName name="_DAT13" localSheetId="33">[26]Zam!#REF!</definedName>
    <definedName name="_DAT13" localSheetId="34">[26]Zam!#REF!</definedName>
    <definedName name="_DAT13" localSheetId="41">[26]Zam!#REF!</definedName>
    <definedName name="_DAT13" localSheetId="47">[26]Zam!#REF!</definedName>
    <definedName name="_DAT13">[26]Zam!#REF!</definedName>
    <definedName name="_DAT14" localSheetId="36">[26]Zam!#REF!</definedName>
    <definedName name="_DAT14" localSheetId="33">[26]Zam!#REF!</definedName>
    <definedName name="_DAT14" localSheetId="34">[26]Zam!#REF!</definedName>
    <definedName name="_DAT14" localSheetId="41">[26]Zam!#REF!</definedName>
    <definedName name="_DAT14" localSheetId="47">[26]Zam!#REF!</definedName>
    <definedName name="_DAT14">[26]Zam!#REF!</definedName>
    <definedName name="_DAT15" localSheetId="36">[26]Zam!#REF!</definedName>
    <definedName name="_DAT15" localSheetId="33">[26]Zam!#REF!</definedName>
    <definedName name="_DAT15" localSheetId="34">[26]Zam!#REF!</definedName>
    <definedName name="_DAT15" localSheetId="41">[26]Zam!#REF!</definedName>
    <definedName name="_DAT15" localSheetId="47">[26]Zam!#REF!</definedName>
    <definedName name="_DAT15">[26]Zam!#REF!</definedName>
    <definedName name="_DAT16" localSheetId="36">[39]Zam!#REF!</definedName>
    <definedName name="_DAT16" localSheetId="33">[39]Zam!#REF!</definedName>
    <definedName name="_DAT16" localSheetId="34">[39]Zam!#REF!</definedName>
    <definedName name="_DAT16" localSheetId="41">[39]Zam!#REF!</definedName>
    <definedName name="_DAT16" localSheetId="47">[39]Zam!#REF!</definedName>
    <definedName name="_DAT16">[39]Zam!#REF!</definedName>
    <definedName name="_DAT17" localSheetId="36">[39]Zam!#REF!</definedName>
    <definedName name="_DAT17" localSheetId="33">[39]Zam!#REF!</definedName>
    <definedName name="_DAT17" localSheetId="34">[39]Zam!#REF!</definedName>
    <definedName name="_DAT17" localSheetId="41">[39]Zam!#REF!</definedName>
    <definedName name="_DAT17" localSheetId="47">[39]Zam!#REF!</definedName>
    <definedName name="_DAT17">[39]Zam!#REF!</definedName>
    <definedName name="_DAT18" localSheetId="36">[39]Zam!#REF!</definedName>
    <definedName name="_DAT18" localSheetId="33">[39]Zam!#REF!</definedName>
    <definedName name="_DAT18" localSheetId="34">[39]Zam!#REF!</definedName>
    <definedName name="_DAT18" localSheetId="41">[39]Zam!#REF!</definedName>
    <definedName name="_DAT18" localSheetId="47">[39]Zam!#REF!</definedName>
    <definedName name="_DAT18">[39]Zam!#REF!</definedName>
    <definedName name="_DAT19" localSheetId="36">[39]Zam!#REF!</definedName>
    <definedName name="_DAT19" localSheetId="33">[39]Zam!#REF!</definedName>
    <definedName name="_DAT19" localSheetId="34">[39]Zam!#REF!</definedName>
    <definedName name="_DAT19" localSheetId="41">[39]Zam!#REF!</definedName>
    <definedName name="_DAT19" localSheetId="47">[39]Zam!#REF!</definedName>
    <definedName name="_DAT19">[39]Zam!#REF!</definedName>
    <definedName name="_DAT2" localSheetId="36">[39]Zam!#REF!</definedName>
    <definedName name="_DAT2" localSheetId="33">[39]Zam!#REF!</definedName>
    <definedName name="_DAT2" localSheetId="34">[39]Zam!#REF!</definedName>
    <definedName name="_DAT2" localSheetId="41">[39]Zam!#REF!</definedName>
    <definedName name="_DAT2" localSheetId="47">[39]Zam!#REF!</definedName>
    <definedName name="_DAT2">[39]Zam!#REF!</definedName>
    <definedName name="_DAT20" localSheetId="36">[39]Zam!#REF!</definedName>
    <definedName name="_DAT20" localSheetId="33">[39]Zam!#REF!</definedName>
    <definedName name="_DAT20" localSheetId="34">[39]Zam!#REF!</definedName>
    <definedName name="_DAT20" localSheetId="41">[39]Zam!#REF!</definedName>
    <definedName name="_DAT20" localSheetId="47">[39]Zam!#REF!</definedName>
    <definedName name="_DAT20">[39]Zam!#REF!</definedName>
    <definedName name="_DAT21" localSheetId="36">[39]Zam!#REF!</definedName>
    <definedName name="_DAT21" localSheetId="33">[39]Zam!#REF!</definedName>
    <definedName name="_DAT21" localSheetId="34">[39]Zam!#REF!</definedName>
    <definedName name="_DAT21" localSheetId="41">[39]Zam!#REF!</definedName>
    <definedName name="_DAT21" localSheetId="47">[39]Zam!#REF!</definedName>
    <definedName name="_DAT21">[39]Zam!#REF!</definedName>
    <definedName name="_DAT22" localSheetId="36">[39]Zam!#REF!</definedName>
    <definedName name="_DAT22" localSheetId="33">[39]Zam!#REF!</definedName>
    <definedName name="_DAT22" localSheetId="34">[39]Zam!#REF!</definedName>
    <definedName name="_DAT22" localSheetId="41">[39]Zam!#REF!</definedName>
    <definedName name="_DAT22" localSheetId="47">[39]Zam!#REF!</definedName>
    <definedName name="_DAT22">[39]Zam!#REF!</definedName>
    <definedName name="_DAT23" localSheetId="36">[39]Zam!#REF!</definedName>
    <definedName name="_DAT23" localSheetId="33">[39]Zam!#REF!</definedName>
    <definedName name="_DAT23" localSheetId="34">[39]Zam!#REF!</definedName>
    <definedName name="_DAT23" localSheetId="41">[39]Zam!#REF!</definedName>
    <definedName name="_DAT23" localSheetId="47">[39]Zam!#REF!</definedName>
    <definedName name="_DAT23">[39]Zam!#REF!</definedName>
    <definedName name="_DAT24" localSheetId="36">#REF!</definedName>
    <definedName name="_DAT24" localSheetId="45">#REF!</definedName>
    <definedName name="_DAT24" localSheetId="33">#REF!</definedName>
    <definedName name="_DAT24" localSheetId="34">#REF!</definedName>
    <definedName name="_DAT24" localSheetId="41">#REF!</definedName>
    <definedName name="_DAT24" localSheetId="47">#REF!</definedName>
    <definedName name="_DAT24">#REF!</definedName>
    <definedName name="_DAT25" localSheetId="36">[26]Zam!#REF!</definedName>
    <definedName name="_DAT25" localSheetId="45">[26]Zam!#REF!</definedName>
    <definedName name="_DAT25" localSheetId="33">[26]Zam!#REF!</definedName>
    <definedName name="_DAT25" localSheetId="34">[26]Zam!#REF!</definedName>
    <definedName name="_DAT25" localSheetId="41">[26]Zam!#REF!</definedName>
    <definedName name="_DAT25" localSheetId="47">[26]Zam!#REF!</definedName>
    <definedName name="_DAT25">[26]Zam!#REF!</definedName>
    <definedName name="_DAT26" localSheetId="36">[26]Zam!#REF!</definedName>
    <definedName name="_DAT26" localSheetId="33">[26]Zam!#REF!</definedName>
    <definedName name="_DAT26" localSheetId="34">[26]Zam!#REF!</definedName>
    <definedName name="_DAT26" localSheetId="41">[26]Zam!#REF!</definedName>
    <definedName name="_DAT26" localSheetId="47">[26]Zam!#REF!</definedName>
    <definedName name="_DAT26">[26]Zam!#REF!</definedName>
    <definedName name="_DAT27" localSheetId="36">[26]Zam!#REF!</definedName>
    <definedName name="_DAT27" localSheetId="33">[26]Zam!#REF!</definedName>
    <definedName name="_DAT27" localSheetId="34">[26]Zam!#REF!</definedName>
    <definedName name="_DAT27" localSheetId="41">[26]Zam!#REF!</definedName>
    <definedName name="_DAT27" localSheetId="47">[26]Zam!#REF!</definedName>
    <definedName name="_DAT27">[26]Zam!#REF!</definedName>
    <definedName name="_DAT28" localSheetId="36">#REF!</definedName>
    <definedName name="_DAT28" localSheetId="45">#REF!</definedName>
    <definedName name="_DAT28" localSheetId="33">#REF!</definedName>
    <definedName name="_DAT28" localSheetId="34">#REF!</definedName>
    <definedName name="_DAT28" localSheetId="41">#REF!</definedName>
    <definedName name="_DAT28" localSheetId="47">#REF!</definedName>
    <definedName name="_DAT28">#REF!</definedName>
    <definedName name="_DAT29" localSheetId="36">[26]Zam!#REF!</definedName>
    <definedName name="_DAT29" localSheetId="45">[26]Zam!#REF!</definedName>
    <definedName name="_DAT29" localSheetId="33">[26]Zam!#REF!</definedName>
    <definedName name="_DAT29" localSheetId="34">[26]Zam!#REF!</definedName>
    <definedName name="_DAT29" localSheetId="41">[26]Zam!#REF!</definedName>
    <definedName name="_DAT29" localSheetId="47">[26]Zam!#REF!</definedName>
    <definedName name="_DAT29">[26]Zam!#REF!</definedName>
    <definedName name="_DAT3" localSheetId="36">'[33]PEARA Maio 2007'!#REF!</definedName>
    <definedName name="_DAT3" localSheetId="33">'[33]PEARA Maio 2007'!#REF!</definedName>
    <definedName name="_DAT3" localSheetId="34">'[33]PEARA Maio 2007'!#REF!</definedName>
    <definedName name="_DAT3" localSheetId="41">'[33]PEARA Maio 2007'!#REF!</definedName>
    <definedName name="_DAT3" localSheetId="47">'[33]PEARA Maio 2007'!#REF!</definedName>
    <definedName name="_DAT3">'[33]PEARA Maio 2007'!#REF!</definedName>
    <definedName name="_DAT30" localSheetId="36">[26]Zam!#REF!</definedName>
    <definedName name="_DAT30" localSheetId="33">[26]Zam!#REF!</definedName>
    <definedName name="_DAT30" localSheetId="34">[26]Zam!#REF!</definedName>
    <definedName name="_DAT30" localSheetId="41">[26]Zam!#REF!</definedName>
    <definedName name="_DAT30" localSheetId="47">[26]Zam!#REF!</definedName>
    <definedName name="_DAT30">[26]Zam!#REF!</definedName>
    <definedName name="_DAT31" localSheetId="36">[26]Zam!#REF!</definedName>
    <definedName name="_DAT31" localSheetId="33">[26]Zam!#REF!</definedName>
    <definedName name="_DAT31" localSheetId="34">[26]Zam!#REF!</definedName>
    <definedName name="_DAT31" localSheetId="41">[26]Zam!#REF!</definedName>
    <definedName name="_DAT31" localSheetId="47">[26]Zam!#REF!</definedName>
    <definedName name="_DAT31">[26]Zam!#REF!</definedName>
    <definedName name="_DAT32" localSheetId="36">'[9]OT´s Não Liquidadas 2006'!#REF!</definedName>
    <definedName name="_DAT32" localSheetId="33">'[9]OT´s Não Liquidadas 2006'!#REF!</definedName>
    <definedName name="_DAT32" localSheetId="34">'[9]OT´s Não Liquidadas 2006'!#REF!</definedName>
    <definedName name="_DAT32" localSheetId="41">'[9]OT´s Não Liquidadas 2006'!#REF!</definedName>
    <definedName name="_DAT32" localSheetId="47">'[9]OT´s Não Liquidadas 2006'!#REF!</definedName>
    <definedName name="_DAT32">'[9]OT´s Não Liquidadas 2006'!#REF!</definedName>
    <definedName name="_DAT33" localSheetId="36">'[9]OT´s Não Liquidadas 2006'!#REF!</definedName>
    <definedName name="_DAT33" localSheetId="33">'[9]OT´s Não Liquidadas 2006'!#REF!</definedName>
    <definedName name="_DAT33" localSheetId="34">'[9]OT´s Não Liquidadas 2006'!#REF!</definedName>
    <definedName name="_DAT33" localSheetId="41">'[9]OT´s Não Liquidadas 2006'!#REF!</definedName>
    <definedName name="_DAT33" localSheetId="47">'[9]OT´s Não Liquidadas 2006'!#REF!</definedName>
    <definedName name="_DAT33">'[9]OT´s Não Liquidadas 2006'!#REF!</definedName>
    <definedName name="_DAT34" localSheetId="36">'[9]OT´s Não Liquidadas 2006'!#REF!</definedName>
    <definedName name="_DAT34" localSheetId="33">'[9]OT´s Não Liquidadas 2006'!#REF!</definedName>
    <definedName name="_DAT34" localSheetId="34">'[9]OT´s Não Liquidadas 2006'!#REF!</definedName>
    <definedName name="_DAT34" localSheetId="41">'[9]OT´s Não Liquidadas 2006'!#REF!</definedName>
    <definedName name="_DAT34" localSheetId="47">'[9]OT´s Não Liquidadas 2006'!#REF!</definedName>
    <definedName name="_DAT34">'[9]OT´s Não Liquidadas 2006'!#REF!</definedName>
    <definedName name="_DAT35" localSheetId="36">'[9]OT´s Não Liquidadas 2006'!#REF!</definedName>
    <definedName name="_DAT35" localSheetId="33">'[9]OT´s Não Liquidadas 2006'!#REF!</definedName>
    <definedName name="_DAT35" localSheetId="34">'[9]OT´s Não Liquidadas 2006'!#REF!</definedName>
    <definedName name="_DAT35" localSheetId="41">'[9]OT´s Não Liquidadas 2006'!#REF!</definedName>
    <definedName name="_DAT35" localSheetId="47">'[9]OT´s Não Liquidadas 2006'!#REF!</definedName>
    <definedName name="_DAT35">'[9]OT´s Não Liquidadas 2006'!#REF!</definedName>
    <definedName name="_DAT36" localSheetId="36">'[9]OT´s Não Liquidadas 2006'!#REF!</definedName>
    <definedName name="_DAT36" localSheetId="33">'[9]OT´s Não Liquidadas 2006'!#REF!</definedName>
    <definedName name="_DAT36" localSheetId="34">'[9]OT´s Não Liquidadas 2006'!#REF!</definedName>
    <definedName name="_DAT36" localSheetId="41">'[9]OT´s Não Liquidadas 2006'!#REF!</definedName>
    <definedName name="_DAT36" localSheetId="47">'[9]OT´s Não Liquidadas 2006'!#REF!</definedName>
    <definedName name="_DAT36">'[9]OT´s Não Liquidadas 2006'!#REF!</definedName>
    <definedName name="_DAT4" localSheetId="36">'[23]Base Secção Pessoal'!#REF!</definedName>
    <definedName name="_DAT4" localSheetId="33">'[23]Base Secção Pessoal'!#REF!</definedName>
    <definedName name="_DAT4" localSheetId="34">'[23]Base Secção Pessoal'!#REF!</definedName>
    <definedName name="_DAT4" localSheetId="41">'[23]Base Secção Pessoal'!#REF!</definedName>
    <definedName name="_DAT4" localSheetId="47">'[23]Base Secção Pessoal'!#REF!</definedName>
    <definedName name="_DAT4">'[23]Base Secção Pessoal'!#REF!</definedName>
    <definedName name="_DAT5" localSheetId="36">'[23]Base Secção Pessoal'!#REF!</definedName>
    <definedName name="_DAT5" localSheetId="33">'[23]Base Secção Pessoal'!#REF!</definedName>
    <definedName name="_DAT5" localSheetId="34">'[23]Base Secção Pessoal'!#REF!</definedName>
    <definedName name="_DAT5" localSheetId="41">'[23]Base Secção Pessoal'!#REF!</definedName>
    <definedName name="_DAT5" localSheetId="47">'[23]Base Secção Pessoal'!#REF!</definedName>
    <definedName name="_DAT5">'[23]Base Secção Pessoal'!#REF!</definedName>
    <definedName name="_DAT6" localSheetId="1">#REF!</definedName>
    <definedName name="_DAT6" localSheetId="3">#REF!</definedName>
    <definedName name="_DAT6" localSheetId="9">#REF!</definedName>
    <definedName name="_DAT6" localSheetId="36">'[27]base secçao pessoal'!#REF!</definedName>
    <definedName name="_DAT6" localSheetId="45">'[27]base secçao pessoal'!#REF!</definedName>
    <definedName name="_DAT6" localSheetId="33">'[27]base secçao pessoal'!#REF!</definedName>
    <definedName name="_DAT6" localSheetId="34">'[27]base secçao pessoal'!#REF!</definedName>
    <definedName name="_DAT6" localSheetId="41">'[27]base secçao pessoal'!#REF!</definedName>
    <definedName name="_DAT6" localSheetId="47">'[27]base secçao pessoal'!#REF!</definedName>
    <definedName name="_DAT6">'[27]base secçao pessoal'!#REF!</definedName>
    <definedName name="_DAT7" localSheetId="36">'[27]base secçao pessoal'!#REF!</definedName>
    <definedName name="_DAT7" localSheetId="33">'[27]base secçao pessoal'!#REF!</definedName>
    <definedName name="_DAT7" localSheetId="34">'[27]base secçao pessoal'!#REF!</definedName>
    <definedName name="_DAT7" localSheetId="41">'[27]base secçao pessoal'!#REF!</definedName>
    <definedName name="_DAT7" localSheetId="47">'[27]base secçao pessoal'!#REF!</definedName>
    <definedName name="_DAT7">'[27]base secçao pessoal'!#REF!</definedName>
    <definedName name="_DAT8" localSheetId="36">'[24]base secçao pessoal'!#REF!</definedName>
    <definedName name="_DAT8" localSheetId="33">'[24]base secçao pessoal'!#REF!</definedName>
    <definedName name="_DAT8" localSheetId="34">'[24]base secçao pessoal'!#REF!</definedName>
    <definedName name="_DAT8" localSheetId="41">'[24]base secçao pessoal'!#REF!</definedName>
    <definedName name="_DAT8" localSheetId="47">'[24]base secçao pessoal'!#REF!</definedName>
    <definedName name="_DAT8">'[24]base secçao pessoal'!#REF!</definedName>
    <definedName name="_DAT9" localSheetId="36">'[25]Base Secção Pessoal'!#REF!</definedName>
    <definedName name="_DAT9" localSheetId="33">'[25]Base Secção Pessoal'!#REF!</definedName>
    <definedName name="_DAT9" localSheetId="34">'[25]Base Secção Pessoal'!#REF!</definedName>
    <definedName name="_DAT9" localSheetId="41">'[25]Base Secção Pessoal'!#REF!</definedName>
    <definedName name="_DAT9" localSheetId="47">'[25]Base Secção Pessoal'!#REF!</definedName>
    <definedName name="_DAT9">'[25]Base Secção Pessoal'!#REF!</definedName>
    <definedName name="_DOC1" localSheetId="36">[40]LCONTR!#REF!</definedName>
    <definedName name="_DOC1" localSheetId="33">[40]LCONTR!#REF!</definedName>
    <definedName name="_DOC1" localSheetId="34">[40]LCONTR!#REF!</definedName>
    <definedName name="_DOC1" localSheetId="41">[40]LCONTR!#REF!</definedName>
    <definedName name="_DOC1" localSheetId="47">[40]LCONTR!#REF!</definedName>
    <definedName name="_DOC1">[40]LCONTR!#REF!</definedName>
    <definedName name="_DOC2" localSheetId="36">[40]LCONTR!#REF!</definedName>
    <definedName name="_DOC2" localSheetId="33">[40]LCONTR!#REF!</definedName>
    <definedName name="_DOC2" localSheetId="34">[40]LCONTR!#REF!</definedName>
    <definedName name="_DOC2" localSheetId="41">[40]LCONTR!#REF!</definedName>
    <definedName name="_DOC2" localSheetId="47">[40]LCONTR!#REF!</definedName>
    <definedName name="_DOC2">[40]LCONTR!#REF!</definedName>
    <definedName name="_EMI55">'[41]Remuneração Mensal_CogP57-2002'!$C$43</definedName>
    <definedName name="_Fig527">'[42]1997'!$C$15:$H$40</definedName>
    <definedName name="_Fill" localSheetId="14" hidden="1">#REF!</definedName>
    <definedName name="_Fill" localSheetId="15" hidden="1">#REF!</definedName>
    <definedName name="_Fill" localSheetId="25" hidden="1">#REF!</definedName>
    <definedName name="_Fill" localSheetId="39" hidden="1">#REF!</definedName>
    <definedName name="_Fill" localSheetId="36" hidden="1">#REF!</definedName>
    <definedName name="_Fill" localSheetId="46" hidden="1">#REF!</definedName>
    <definedName name="_Fill" localSheetId="33" hidden="1">#REF!</definedName>
    <definedName name="_Fill" localSheetId="34" hidden="1">#REF!</definedName>
    <definedName name="_Fill" localSheetId="41" hidden="1">#REF!</definedName>
    <definedName name="_Fill" localSheetId="47" hidden="1">#REF!</definedName>
    <definedName name="_Fill" hidden="1">#REF!</definedName>
    <definedName name="_Key1" localSheetId="14" hidden="1">#REF!</definedName>
    <definedName name="_Key1" localSheetId="15" hidden="1">#REF!</definedName>
    <definedName name="_Key1" localSheetId="17" hidden="1">#REF!</definedName>
    <definedName name="_Key1" localSheetId="21" hidden="1">#REF!</definedName>
    <definedName name="_Key1" localSheetId="22" hidden="1">#REF!</definedName>
    <definedName name="_Key1" localSheetId="24" hidden="1">#REF!</definedName>
    <definedName name="_Key1" localSheetId="26" hidden="1">#REF!</definedName>
    <definedName name="_Key1" localSheetId="39" hidden="1">#REF!</definedName>
    <definedName name="_Key1" localSheetId="36" hidden="1">#REF!</definedName>
    <definedName name="_Key1" localSheetId="46" hidden="1">#REF!</definedName>
    <definedName name="_Key1" localSheetId="28"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41" hidden="1">#REF!</definedName>
    <definedName name="_Key1" localSheetId="47" hidden="1">#REF!</definedName>
    <definedName name="_Key1" hidden="1">#REF!</definedName>
    <definedName name="_Key10" localSheetId="14" hidden="1">#REF!</definedName>
    <definedName name="_Key10" localSheetId="39" hidden="1">#REF!</definedName>
    <definedName name="_Key10" localSheetId="36" hidden="1">#REF!</definedName>
    <definedName name="_Key10" localSheetId="33" hidden="1">#REF!</definedName>
    <definedName name="_Key10" localSheetId="34" hidden="1">#REF!</definedName>
    <definedName name="_Key10" localSheetId="41" hidden="1">#REF!</definedName>
    <definedName name="_Key10" localSheetId="47" hidden="1">#REF!</definedName>
    <definedName name="_Key10" hidden="1">#REF!</definedName>
    <definedName name="_Key12" localSheetId="39" hidden="1">#REF!</definedName>
    <definedName name="_Key12" localSheetId="36" hidden="1">#REF!</definedName>
    <definedName name="_Key12" localSheetId="33" hidden="1">#REF!</definedName>
    <definedName name="_Key12" localSheetId="34" hidden="1">#REF!</definedName>
    <definedName name="_Key12" localSheetId="41" hidden="1">#REF!</definedName>
    <definedName name="_Key12" localSheetId="47" hidden="1">#REF!</definedName>
    <definedName name="_Key12" hidden="1">#REF!</definedName>
    <definedName name="_Key2" localSheetId="15" hidden="1">#REF!</definedName>
    <definedName name="_Key2" localSheetId="39" hidden="1">#REF!</definedName>
    <definedName name="_Key2" localSheetId="36" hidden="1">#REF!</definedName>
    <definedName name="_Key2" localSheetId="33" hidden="1">#REF!</definedName>
    <definedName name="_Key2" localSheetId="34" hidden="1">#REF!</definedName>
    <definedName name="_Key2" localSheetId="41" hidden="1">#REF!</definedName>
    <definedName name="_Key2" localSheetId="47" hidden="1">#REF!</definedName>
    <definedName name="_Key2" hidden="1">#REF!</definedName>
    <definedName name="_l">'[37]quadro 27a'!$D$8:$O$8</definedName>
    <definedName name="_MatInverse_In" localSheetId="17" hidden="1">#REF!</definedName>
    <definedName name="_MatInverse_In" localSheetId="21" hidden="1">#REF!</definedName>
    <definedName name="_MatInverse_In" localSheetId="22" hidden="1">#REF!</definedName>
    <definedName name="_MatInverse_In" localSheetId="24" hidden="1">#REF!</definedName>
    <definedName name="_MatInverse_In" localSheetId="26" hidden="1">#REF!</definedName>
    <definedName name="_MatInverse_In" localSheetId="36" hidden="1">#REF!</definedName>
    <definedName name="_MatInverse_In" localSheetId="46" hidden="1">#REF!</definedName>
    <definedName name="_MatInverse_In" localSheetId="28" hidden="1">#REF!</definedName>
    <definedName name="_MatInverse_In" localSheetId="30" hidden="1">#REF!</definedName>
    <definedName name="_MatInverse_In" localSheetId="31" hidden="1">#REF!</definedName>
    <definedName name="_MatInverse_In" localSheetId="32" hidden="1">#REF!</definedName>
    <definedName name="_MatInverse_In" localSheetId="33" hidden="1">#REF!</definedName>
    <definedName name="_MatInverse_In" localSheetId="34" hidden="1">#REF!</definedName>
    <definedName name="_MatInverse_In" localSheetId="35" hidden="1">#REF!</definedName>
    <definedName name="_MatInverse_In" localSheetId="41" hidden="1">#REF!</definedName>
    <definedName name="_MatInverse_In" localSheetId="47" hidden="1">#REF!</definedName>
    <definedName name="_MatInverse_In" hidden="1">#REF!</definedName>
    <definedName name="_MatInverse_Out" localSheetId="17" hidden="1">#REF!</definedName>
    <definedName name="_MatInverse_Out" localSheetId="21" hidden="1">#REF!</definedName>
    <definedName name="_MatInverse_Out" localSheetId="22" hidden="1">#REF!</definedName>
    <definedName name="_MatInverse_Out" localSheetId="24" hidden="1">#REF!</definedName>
    <definedName name="_MatInverse_Out" localSheetId="26" hidden="1">#REF!</definedName>
    <definedName name="_MatInverse_Out" localSheetId="36" hidden="1">#REF!</definedName>
    <definedName name="_MatInverse_Out" localSheetId="46" hidden="1">#REF!</definedName>
    <definedName name="_MatInverse_Out" localSheetId="28" hidden="1">#REF!</definedName>
    <definedName name="_MatInverse_Out" localSheetId="30" hidden="1">#REF!</definedName>
    <definedName name="_MatInverse_Out" localSheetId="31" hidden="1">#REF!</definedName>
    <definedName name="_MatInverse_Out" localSheetId="32" hidden="1">#REF!</definedName>
    <definedName name="_MatInverse_Out" localSheetId="33" hidden="1">#REF!</definedName>
    <definedName name="_MatInverse_Out" localSheetId="34" hidden="1">#REF!</definedName>
    <definedName name="_MatInverse_Out" localSheetId="35" hidden="1">#REF!</definedName>
    <definedName name="_MatInverse_Out" localSheetId="41" hidden="1">#REF!</definedName>
    <definedName name="_MatInverse_Out" localSheetId="47" hidden="1">#REF!</definedName>
    <definedName name="_MatInverse_Out" hidden="1">#REF!</definedName>
    <definedName name="_Obs1" localSheetId="36">[40]LCONTR!#REF!</definedName>
    <definedName name="_Obs1" localSheetId="33">[40]LCONTR!#REF!</definedName>
    <definedName name="_Obs1" localSheetId="34">[40]LCONTR!#REF!</definedName>
    <definedName name="_Obs1" localSheetId="41">[40]LCONTR!#REF!</definedName>
    <definedName name="_Obs1" localSheetId="47">[40]LCONTR!#REF!</definedName>
    <definedName name="_Obs1">[40]LCONTR!#REF!</definedName>
    <definedName name="_OBS2" localSheetId="36">[40]LCONTR!#REF!</definedName>
    <definedName name="_OBS2" localSheetId="33">[40]LCONTR!#REF!</definedName>
    <definedName name="_OBS2" localSheetId="34">[40]LCONTR!#REF!</definedName>
    <definedName name="_OBS2" localSheetId="41">[40]LCONTR!#REF!</definedName>
    <definedName name="_OBS2" localSheetId="47">[40]LCONTR!#REF!</definedName>
    <definedName name="_OBS2">[40]LCONTR!#REF!</definedName>
    <definedName name="_Order1" hidden="1">255</definedName>
    <definedName name="_Order2" hidden="1">255</definedName>
    <definedName name="_out97" localSheetId="36">#REF!</definedName>
    <definedName name="_out97" localSheetId="45">#REF!</definedName>
    <definedName name="_out97" localSheetId="33">#REF!</definedName>
    <definedName name="_out97" localSheetId="34">#REF!</definedName>
    <definedName name="_out97" localSheetId="41">#REF!</definedName>
    <definedName name="_out97" localSheetId="47">#REF!</definedName>
    <definedName name="_out97">#REF!</definedName>
    <definedName name="_pag1">[34]ago03!$A$1:$I$56</definedName>
    <definedName name="_pag2">[34]ago03!$A$1:$K$55</definedName>
    <definedName name="_pag3">[34]ago03!$A$1:$I$51</definedName>
    <definedName name="_pag4">[34]ago03!$A$1:$H$46</definedName>
    <definedName name="_pag5">[34]ago03!$A$1:$L$53</definedName>
    <definedName name="_pag6">[34]ago03!$A$1:$K$52</definedName>
    <definedName name="_PTS1" localSheetId="36">#REF!</definedName>
    <definedName name="_PTS1" localSheetId="45">#REF!</definedName>
    <definedName name="_PTS1" localSheetId="33">#REF!</definedName>
    <definedName name="_PTS1" localSheetId="34">#REF!</definedName>
    <definedName name="_PTS1" localSheetId="41">#REF!</definedName>
    <definedName name="_PTS1" localSheetId="47">#REF!</definedName>
    <definedName name="_PTS1">#REF!</definedName>
    <definedName name="_SF03" localSheetId="36">#REF!,#REF!,#REF!</definedName>
    <definedName name="_SF03" localSheetId="45">#REF!,#REF!,#REF!</definedName>
    <definedName name="_SF03" localSheetId="33">#REF!,#REF!,#REF!</definedName>
    <definedName name="_SF03" localSheetId="34">#REF!,#REF!,#REF!</definedName>
    <definedName name="_SF03" localSheetId="41">#REF!,#REF!,#REF!</definedName>
    <definedName name="_SF03" localSheetId="47">#REF!,#REF!,#REF!</definedName>
    <definedName name="_SF03">#REF!,#REF!,#REF!</definedName>
    <definedName name="_SI03" localSheetId="36">#REF!,#REF!,#REF!</definedName>
    <definedName name="_SI03" localSheetId="33">#REF!,#REF!,#REF!</definedName>
    <definedName name="_SI03" localSheetId="34">#REF!,#REF!,#REF!</definedName>
    <definedName name="_SI03" localSheetId="41">#REF!,#REF!,#REF!</definedName>
    <definedName name="_SI03" localSheetId="47">#REF!,#REF!,#REF!</definedName>
    <definedName name="_SI03">#REF!,#REF!,#REF!</definedName>
    <definedName name="_Sort" localSheetId="14" hidden="1">#REF!</definedName>
    <definedName name="_Sort" localSheetId="15" hidden="1">#REF!</definedName>
    <definedName name="_Sort" localSheetId="17" hidden="1">#REF!</definedName>
    <definedName name="_Sort" localSheetId="21" hidden="1">#REF!</definedName>
    <definedName name="_Sort" localSheetId="22" hidden="1">#REF!</definedName>
    <definedName name="_Sort" localSheetId="24" hidden="1">#REF!</definedName>
    <definedName name="_Sort" localSheetId="26" hidden="1">#REF!</definedName>
    <definedName name="_Sort" localSheetId="39" hidden="1">#REF!</definedName>
    <definedName name="_Sort" localSheetId="36" hidden="1">#REF!</definedName>
    <definedName name="_Sort" localSheetId="46" hidden="1">#REF!</definedName>
    <definedName name="_Sort" localSheetId="28"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41" hidden="1">#REF!</definedName>
    <definedName name="_Sort" localSheetId="47" hidden="1">#REF!</definedName>
    <definedName name="_Sort" hidden="1">#REF!</definedName>
    <definedName name="a" localSheetId="36">#REF!</definedName>
    <definedName name="a" localSheetId="33">#REF!</definedName>
    <definedName name="a" localSheetId="34">#REF!</definedName>
    <definedName name="a" localSheetId="41">#REF!</definedName>
    <definedName name="a" localSheetId="47">#REF!</definedName>
    <definedName name="a">#REF!</definedName>
    <definedName name="aa" localSheetId="36">#REF!</definedName>
    <definedName name="aa" localSheetId="33">#REF!</definedName>
    <definedName name="aa" localSheetId="34">#REF!</definedName>
    <definedName name="aa" localSheetId="41">#REF!</definedName>
    <definedName name="aa" localSheetId="47">#REF!</definedName>
    <definedName name="aa">#REF!</definedName>
    <definedName name="aaa" localSheetId="36">#REF!</definedName>
    <definedName name="aaa" localSheetId="33">#REF!</definedName>
    <definedName name="aaa" localSheetId="34">#REF!</definedName>
    <definedName name="aaa" localSheetId="41">#REF!</definedName>
    <definedName name="aaa" localSheetId="47">#REF!</definedName>
    <definedName name="aaa">#REF!</definedName>
    <definedName name="AAAA" localSheetId="36">#REF!,#REF!,#REF!</definedName>
    <definedName name="AAAA" localSheetId="45">#REF!,#REF!,#REF!</definedName>
    <definedName name="AAAA" localSheetId="33">#REF!,#REF!,#REF!</definedName>
    <definedName name="AAAA" localSheetId="34">#REF!,#REF!,#REF!</definedName>
    <definedName name="AAAA" localSheetId="41">#REF!,#REF!,#REF!</definedName>
    <definedName name="AAAA" localSheetId="47">#REF!,#REF!,#REF!</definedName>
    <definedName name="AAAA">#REF!,#REF!,#REF!</definedName>
    <definedName name="aaaaa" localSheetId="36">#REF!</definedName>
    <definedName name="aaaaa" localSheetId="45">#REF!</definedName>
    <definedName name="aaaaa" localSheetId="33">#REF!</definedName>
    <definedName name="aaaaa" localSheetId="34">#REF!</definedName>
    <definedName name="aaaaa" localSheetId="41">#REF!</definedName>
    <definedName name="aaaaa" localSheetId="47">#REF!</definedName>
    <definedName name="aaaaa">#REF!</definedName>
    <definedName name="aaaaaa" localSheetId="36">[43]Museu!#REF!</definedName>
    <definedName name="aaaaaa" localSheetId="45">[43]Museu!#REF!</definedName>
    <definedName name="aaaaaa" localSheetId="33">[43]Museu!#REF!</definedName>
    <definedName name="aaaaaa" localSheetId="34">[43]Museu!#REF!</definedName>
    <definedName name="aaaaaa" localSheetId="41">[43]Museu!#REF!</definedName>
    <definedName name="aaaaaa" localSheetId="47">[43]Museu!#REF!</definedName>
    <definedName name="aaaaaa">[43]Museu!#REF!</definedName>
    <definedName name="aaaaaaa" localSheetId="36">#REF!</definedName>
    <definedName name="aaaaaaa" localSheetId="45">#REF!</definedName>
    <definedName name="aaaaaaa" localSheetId="33">#REF!</definedName>
    <definedName name="aaaaaaa" localSheetId="34">#REF!</definedName>
    <definedName name="aaaaaaa" localSheetId="41">#REF!</definedName>
    <definedName name="aaaaaaa" localSheetId="47">#REF!</definedName>
    <definedName name="aaaaaaa">#REF!</definedName>
    <definedName name="aaaaaaaaaaa" localSheetId="36">#REF!</definedName>
    <definedName name="aaaaaaaaaaa" localSheetId="33">#REF!</definedName>
    <definedName name="aaaaaaaaaaa" localSheetId="34">#REF!</definedName>
    <definedName name="aaaaaaaaaaa" localSheetId="41">#REF!</definedName>
    <definedName name="aaaaaaaaaaa" localSheetId="47">#REF!</definedName>
    <definedName name="aaaaaaaaaaa">#REF!</definedName>
    <definedName name="aaaaaaaaaaaaa" localSheetId="36">[44]Museu!#REF!</definedName>
    <definedName name="aaaaaaaaaaaaa" localSheetId="33">[44]Museu!#REF!</definedName>
    <definedName name="aaaaaaaaaaaaa" localSheetId="34">[44]Museu!#REF!</definedName>
    <definedName name="aaaaaaaaaaaaa" localSheetId="41">[44]Museu!#REF!</definedName>
    <definedName name="aaaaaaaaaaaaa" localSheetId="47">[44]Museu!#REF!</definedName>
    <definedName name="aaaaaaaaaaaaa">[44]Museu!#REF!</definedName>
    <definedName name="aaaaaaaaaaaaaa" localSheetId="36">'[45]OT´s Não Liquidadas 2006'!#REF!</definedName>
    <definedName name="aaaaaaaaaaaaaa" localSheetId="33">'[45]OT´s Não Liquidadas 2006'!#REF!</definedName>
    <definedName name="aaaaaaaaaaaaaa" localSheetId="34">'[45]OT´s Não Liquidadas 2006'!#REF!</definedName>
    <definedName name="aaaaaaaaaaaaaa" localSheetId="41">'[45]OT´s Não Liquidadas 2006'!#REF!</definedName>
    <definedName name="aaaaaaaaaaaaaa" localSheetId="47">'[45]OT´s Não Liquidadas 2006'!#REF!</definedName>
    <definedName name="aaaaaaaaaaaaaa">'[45]OT´s Não Liquidadas 2006'!#REF!</definedName>
    <definedName name="aaaaaaaaaaaaaaaa" localSheetId="36">[28]Zam!#REF!</definedName>
    <definedName name="aaaaaaaaaaaaaaaa" localSheetId="33">[28]Zam!#REF!</definedName>
    <definedName name="aaaaaaaaaaaaaaaa" localSheetId="34">[28]Zam!#REF!</definedName>
    <definedName name="aaaaaaaaaaaaaaaa" localSheetId="41">[28]Zam!#REF!</definedName>
    <definedName name="aaaaaaaaaaaaaaaa" localSheetId="47">[28]Zam!#REF!</definedName>
    <definedName name="aaaaaaaaaaaaaaaa">[28]Zam!#REF!</definedName>
    <definedName name="abaa" localSheetId="36">'[9]OT´s Não Liquidadas 2006'!#REF!</definedName>
    <definedName name="abaa" localSheetId="33">'[9]OT´s Não Liquidadas 2006'!#REF!</definedName>
    <definedName name="abaa" localSheetId="34">'[9]OT´s Não Liquidadas 2006'!#REF!</definedName>
    <definedName name="abaa" localSheetId="41">'[9]OT´s Não Liquidadas 2006'!#REF!</definedName>
    <definedName name="abaa" localSheetId="47">'[9]OT´s Não Liquidadas 2006'!#REF!</definedName>
    <definedName name="abaa">'[9]OT´s Não Liquidadas 2006'!#REF!</definedName>
    <definedName name="abb" localSheetId="36">#REF!</definedName>
    <definedName name="abb" localSheetId="45">#REF!</definedName>
    <definedName name="abb" localSheetId="33">#REF!</definedName>
    <definedName name="abb" localSheetId="34">#REF!</definedName>
    <definedName name="abb" localSheetId="41">#REF!</definedName>
    <definedName name="abb" localSheetId="47">#REF!</definedName>
    <definedName name="abb">#REF!</definedName>
    <definedName name="abr" localSheetId="36">#REF!</definedName>
    <definedName name="abr" localSheetId="33">#REF!</definedName>
    <definedName name="abr" localSheetId="34">#REF!</definedName>
    <definedName name="abr" localSheetId="41">#REF!</definedName>
    <definedName name="abr" localSheetId="47">#REF!</definedName>
    <definedName name="abr">#REF!</definedName>
    <definedName name="ABR__S_IVA" localSheetId="36">[40]LCONTR!#REF!</definedName>
    <definedName name="ABR__S_IVA" localSheetId="33">[40]LCONTR!#REF!</definedName>
    <definedName name="ABR__S_IVA" localSheetId="34">[40]LCONTR!#REF!</definedName>
    <definedName name="ABR__S_IVA" localSheetId="41">[40]LCONTR!#REF!</definedName>
    <definedName name="ABR__S_IVA" localSheetId="47">[40]LCONTR!#REF!</definedName>
    <definedName name="ABR__S_IVA">[40]LCONTR!#REF!</definedName>
    <definedName name="AccessDatabase" hidden="1">"D:\Areatrab\LAB\PlanosAnuais\TodosClientes\Mdbs\PA_2002_DB.mdb"</definedName>
    <definedName name="acum">[46]dados!$AJ$6:$AJ$147</definedName>
    <definedName name="ACUMUL">[47]dados!$AJ$6:$AJ$147</definedName>
    <definedName name="aFASDGADFHD" localSheetId="45">{"valor","SUM(valor)","YNNNN",FALSE}</definedName>
    <definedName name="aFASDGADFHD" localSheetId="41">{"valor","SUM(valor)","YNNNN",FALSE}</definedName>
    <definedName name="aFASDGADFHD" localSheetId="47">{"valor","SUM(valor)","YNNNN",FALSE}</definedName>
    <definedName name="aFASDGADFHD">{"valor","SUM(valor)","YNNNN",FALSE}</definedName>
    <definedName name="afsagagsa" localSheetId="36">'[9]OT´s Não Liquidadas 2006'!#REF!</definedName>
    <definedName name="afsagagsa" localSheetId="33">'[9]OT´s Não Liquidadas 2006'!#REF!</definedName>
    <definedName name="afsagagsa" localSheetId="34">'[9]OT´s Não Liquidadas 2006'!#REF!</definedName>
    <definedName name="afsagagsa" localSheetId="41">'[9]OT´s Não Liquidadas 2006'!#REF!</definedName>
    <definedName name="afsagagsa" localSheetId="47">'[9]OT´s Não Liquidadas 2006'!#REF!</definedName>
    <definedName name="afsagagsa">'[9]OT´s Não Liquidadas 2006'!#REF!</definedName>
    <definedName name="afsgagas" localSheetId="36">[13]Zam!#REF!</definedName>
    <definedName name="afsgagas" localSheetId="33">[13]Zam!#REF!</definedName>
    <definedName name="afsgagas" localSheetId="34">[13]Zam!#REF!</definedName>
    <definedName name="afsgagas" localSheetId="41">[13]Zam!#REF!</definedName>
    <definedName name="afsgagas" localSheetId="47">[13]Zam!#REF!</definedName>
    <definedName name="afsgagas">[13]Zam!#REF!</definedName>
    <definedName name="ag" localSheetId="36">'[9]OT´s Não Liquidadas 2006'!#REF!</definedName>
    <definedName name="ag" localSheetId="33">'[9]OT´s Não Liquidadas 2006'!#REF!</definedName>
    <definedName name="ag" localSheetId="34">'[9]OT´s Não Liquidadas 2006'!#REF!</definedName>
    <definedName name="ag" localSheetId="41">'[9]OT´s Não Liquidadas 2006'!#REF!</definedName>
    <definedName name="ag" localSheetId="47">'[9]OT´s Não Liquidadas 2006'!#REF!</definedName>
    <definedName name="ag">'[9]OT´s Não Liquidadas 2006'!#REF!</definedName>
    <definedName name="agagas" localSheetId="36">'[12]Base Secção Pessoal'!#REF!</definedName>
    <definedName name="agagas" localSheetId="33">'[12]Base Secção Pessoal'!#REF!</definedName>
    <definedName name="agagas" localSheetId="34">'[12]Base Secção Pessoal'!#REF!</definedName>
    <definedName name="agagas" localSheetId="41">'[12]Base Secção Pessoal'!#REF!</definedName>
    <definedName name="agagas" localSheetId="47">'[12]Base Secção Pessoal'!#REF!</definedName>
    <definedName name="agagas">'[12]Base Secção Pessoal'!#REF!</definedName>
    <definedName name="agasg" localSheetId="36">'[10]Base Secção Pessoal'!#REF!</definedName>
    <definedName name="agasg" localSheetId="33">'[10]Base Secção Pessoal'!#REF!</definedName>
    <definedName name="agasg" localSheetId="34">'[10]Base Secção Pessoal'!#REF!</definedName>
    <definedName name="agasg" localSheetId="41">'[10]Base Secção Pessoal'!#REF!</definedName>
    <definedName name="agasg" localSheetId="47">'[10]Base Secção Pessoal'!#REF!</definedName>
    <definedName name="agasg">'[10]Base Secção Pessoal'!#REF!</definedName>
    <definedName name="ago" localSheetId="36">#REF!</definedName>
    <definedName name="ago" localSheetId="45">#REF!</definedName>
    <definedName name="ago" localSheetId="33">#REF!</definedName>
    <definedName name="ago" localSheetId="34">#REF!</definedName>
    <definedName name="ago" localSheetId="41">#REF!</definedName>
    <definedName name="ago" localSheetId="47">#REF!</definedName>
    <definedName name="ago">#REF!</definedName>
    <definedName name="AGO__S_IVA" localSheetId="36">[40]LCONTR!#REF!</definedName>
    <definedName name="AGO__S_IVA" localSheetId="45">[40]LCONTR!#REF!</definedName>
    <definedName name="AGO__S_IVA" localSheetId="33">[40]LCONTR!#REF!</definedName>
    <definedName name="AGO__S_IVA" localSheetId="34">[40]LCONTR!#REF!</definedName>
    <definedName name="AGO__S_IVA" localSheetId="41">[40]LCONTR!#REF!</definedName>
    <definedName name="AGO__S_IVA" localSheetId="47">[40]LCONTR!#REF!</definedName>
    <definedName name="AGO__S_IVA">[40]LCONTR!#REF!</definedName>
    <definedName name="agsaga" localSheetId="36">'[11]Activos 31-12-2006'!#REF!</definedName>
    <definedName name="agsaga" localSheetId="33">'[11]Activos 31-12-2006'!#REF!</definedName>
    <definedName name="agsaga" localSheetId="34">'[11]Activos 31-12-2006'!#REF!</definedName>
    <definedName name="agsaga" localSheetId="41">'[11]Activos 31-12-2006'!#REF!</definedName>
    <definedName name="agsaga" localSheetId="47">'[11]Activos 31-12-2006'!#REF!</definedName>
    <definedName name="agsaga">'[11]Activos 31-12-2006'!#REF!</definedName>
    <definedName name="agsg" localSheetId="36">'[10]Base Secção Pessoal'!#REF!</definedName>
    <definedName name="agsg" localSheetId="33">'[10]Base Secção Pessoal'!#REF!</definedName>
    <definedName name="agsg" localSheetId="34">'[10]Base Secção Pessoal'!#REF!</definedName>
    <definedName name="agsg" localSheetId="41">'[10]Base Secção Pessoal'!#REF!</definedName>
    <definedName name="agsg" localSheetId="47">'[10]Base Secção Pessoal'!#REF!</definedName>
    <definedName name="agsg">'[10]Base Secção Pessoal'!#REF!</definedName>
    <definedName name="agwfg" localSheetId="36">'[14]base secçao pessoal'!#REF!</definedName>
    <definedName name="agwfg" localSheetId="33">'[14]base secçao pessoal'!#REF!</definedName>
    <definedName name="agwfg" localSheetId="34">'[14]base secçao pessoal'!#REF!</definedName>
    <definedName name="agwfg" localSheetId="41">'[14]base secçao pessoal'!#REF!</definedName>
    <definedName name="agwfg" localSheetId="47">'[14]base secçao pessoal'!#REF!</definedName>
    <definedName name="agwfg">'[14]base secçao pessoal'!#REF!</definedName>
    <definedName name="Amort.97_com" localSheetId="36">#REF!</definedName>
    <definedName name="Amort.97_com" localSheetId="45">#REF!</definedName>
    <definedName name="Amort.97_com" localSheetId="33">#REF!</definedName>
    <definedName name="Amort.97_com" localSheetId="34">#REF!</definedName>
    <definedName name="Amort.97_com" localSheetId="41">#REF!</definedName>
    <definedName name="Amort.97_com" localSheetId="47">#REF!</definedName>
    <definedName name="Amort.97_com">#REF!</definedName>
    <definedName name="Amort.97_sem" localSheetId="36">#REF!</definedName>
    <definedName name="Amort.97_sem" localSheetId="33">#REF!</definedName>
    <definedName name="Amort.97_sem" localSheetId="34">#REF!</definedName>
    <definedName name="Amort.97_sem" localSheetId="41">#REF!</definedName>
    <definedName name="Amort.97_sem" localSheetId="47">#REF!</definedName>
    <definedName name="Amort.97_sem">#REF!</definedName>
    <definedName name="ANO" localSheetId="36">#REF!</definedName>
    <definedName name="ANO" localSheetId="33">#REF!</definedName>
    <definedName name="ANO" localSheetId="34">#REF!</definedName>
    <definedName name="ANO" localSheetId="41">#REF!</definedName>
    <definedName name="ANO" localSheetId="47">#REF!</definedName>
    <definedName name="ANO">#REF!</definedName>
    <definedName name="ano1a">[48]dados!$A$2</definedName>
    <definedName name="ano2a">[48]dados!$A$3</definedName>
    <definedName name="ANOS10">[49]Serv.dívida!$A$3:$R$171</definedName>
    <definedName name="anscount" hidden="1">21</definedName>
    <definedName name="area" localSheetId="36">'[50]DR Evolutiva'!$B$57:$AZ$122,'[50]DR Evolutiva'!$B$183:$AZ$237,'[50]DR Evolutiva'!$B$239:$AZ$294,'[50]DR Evolutiva'!$B$372:$AZ$429,'[50]DR Evolutiva'!$BB$372:$CZ$429,'[50]DR Evolutiva'!$DB$372:$EZ$429,'[50]DR Evolutiva'!$FB$372:$GZ$429,'[50]DR Evolutiva'!$B$489:$AZ$540,'[50]DR Evolutiva'!#REF!</definedName>
    <definedName name="area" localSheetId="45">'[50]DR Evolutiva'!$B$57:$AZ$122,'[50]DR Evolutiva'!$B$183:$AZ$237,'[50]DR Evolutiva'!$B$239:$AZ$294,'[50]DR Evolutiva'!$B$372:$AZ$429,'[50]DR Evolutiva'!$BB$372:$CZ$429,'[50]DR Evolutiva'!$DB$372:$EZ$429,'[50]DR Evolutiva'!$FB$372:$GZ$429,'[50]DR Evolutiva'!$B$489:$AZ$540,'[50]DR Evolutiva'!#REF!</definedName>
    <definedName name="area" localSheetId="33">'[50]DR Evolutiva'!$B$57:$AZ$122,'[50]DR Evolutiva'!$B$183:$AZ$237,'[50]DR Evolutiva'!$B$239:$AZ$294,'[50]DR Evolutiva'!$B$372:$AZ$429,'[50]DR Evolutiva'!$BB$372:$CZ$429,'[50]DR Evolutiva'!$DB$372:$EZ$429,'[50]DR Evolutiva'!$FB$372:$GZ$429,'[50]DR Evolutiva'!$B$489:$AZ$540,'[50]DR Evolutiva'!#REF!</definedName>
    <definedName name="area" localSheetId="34">'[50]DR Evolutiva'!$B$57:$AZ$122,'[50]DR Evolutiva'!$B$183:$AZ$237,'[50]DR Evolutiva'!$B$239:$AZ$294,'[50]DR Evolutiva'!$B$372:$AZ$429,'[50]DR Evolutiva'!$BB$372:$CZ$429,'[50]DR Evolutiva'!$DB$372:$EZ$429,'[50]DR Evolutiva'!$FB$372:$GZ$429,'[50]DR Evolutiva'!$B$489:$AZ$540,'[50]DR Evolutiva'!#REF!</definedName>
    <definedName name="area" localSheetId="41">'[50]DR Evolutiva'!$B$57:$AZ$122,'[50]DR Evolutiva'!$B$183:$AZ$237,'[50]DR Evolutiva'!$B$239:$AZ$294,'[50]DR Evolutiva'!$B$372:$AZ$429,'[50]DR Evolutiva'!$BB$372:$CZ$429,'[50]DR Evolutiva'!$DB$372:$EZ$429,'[50]DR Evolutiva'!$FB$372:$GZ$429,'[50]DR Evolutiva'!$B$489:$AZ$540,'[50]DR Evolutiva'!#REF!</definedName>
    <definedName name="area" localSheetId="47">'[50]DR Evolutiva'!$B$57:$AZ$122,'[50]DR Evolutiva'!$B$183:$AZ$237,'[50]DR Evolutiva'!$B$239:$AZ$294,'[50]DR Evolutiva'!$B$372:$AZ$429,'[50]DR Evolutiva'!$BB$372:$CZ$429,'[50]DR Evolutiva'!$DB$372:$EZ$429,'[50]DR Evolutiva'!$FB$372:$GZ$429,'[50]DR Evolutiva'!$B$489:$AZ$540,'[50]DR Evolutiva'!#REF!</definedName>
    <definedName name="area">'[50]DR Evolutiva'!$B$57:$AZ$122,'[50]DR Evolutiva'!$B$183:$AZ$237,'[50]DR Evolutiva'!$B$239:$AZ$294,'[50]DR Evolutiva'!$B$372:$AZ$429,'[50]DR Evolutiva'!$BB$372:$CZ$429,'[50]DR Evolutiva'!$DB$372:$EZ$429,'[50]DR Evolutiva'!$FB$372:$GZ$429,'[50]DR Evolutiva'!$B$489:$AZ$540,'[50]DR Evolutiva'!#REF!</definedName>
    <definedName name="área" localSheetId="36">#REF!</definedName>
    <definedName name="área" localSheetId="45">#REF!</definedName>
    <definedName name="área" localSheetId="33">#REF!</definedName>
    <definedName name="área" localSheetId="34">#REF!</definedName>
    <definedName name="área" localSheetId="41">#REF!</definedName>
    <definedName name="área" localSheetId="47">#REF!</definedName>
    <definedName name="área">#REF!</definedName>
    <definedName name="área_2002" localSheetId="45">[51]Bal_2002!$B$5:$B$559</definedName>
    <definedName name="área_2002" localSheetId="41">[51]Bal_2002!$B$5:$B$559</definedName>
    <definedName name="área_2002">[52]Bal_2002!$B$5:$B$559</definedName>
    <definedName name="área_2003">[53]Bal_2003!$B$5:$B$800</definedName>
    <definedName name="_xlnm.Print_Area" localSheetId="1">'Ajust Bal 2009'!$B$2:$H$172</definedName>
    <definedName name="_xlnm.Print_Area" localSheetId="6">'Ajust Bal 2010'!$B$2:$H$186</definedName>
    <definedName name="_xlnm.Print_Area" localSheetId="3">'Ajust DR 2009'!$B$2:$H$96</definedName>
    <definedName name="_xlnm.Print_Area" localSheetId="9">'Ajust DR 2010'!$B$2:$H$126</definedName>
    <definedName name="_xlnm.Print_Area" localSheetId="0">'Bal Edis09'!$A$2:$C$3612</definedName>
    <definedName name="_xlnm.Print_Area" localSheetId="5">'Bal Edis10'!$A$2:$C$3659</definedName>
    <definedName name="_xlnm.Print_Area" localSheetId="2">'DR EDIS09'!$A$1:$K$1454</definedName>
    <definedName name="_xlnm.Print_Area" localSheetId="8">'DR EDIS10'!$A$1:$K$1503</definedName>
    <definedName name="_xlnm.Print_Area" localSheetId="32">'N4-DV-18 - Amortiz Imobiliz'!$A$2:$Z$119</definedName>
    <definedName name="_xlnm.Print_Area" localSheetId="33">'N4-DV-19 - Imo. Explor. PDIRDs'!$A$2:$Q$85</definedName>
    <definedName name="_xlnm.Print_Area" localSheetId="34">'N4-DV-20 - Amortiz Imob. PDIRDs'!$A$2:$G$83</definedName>
    <definedName name="Area_Impressao" localSheetId="36">#REF!</definedName>
    <definedName name="Area_Impressao" localSheetId="45">#REF!</definedName>
    <definedName name="Area_Impressao" localSheetId="33">#REF!</definedName>
    <definedName name="Area_Impressao" localSheetId="34">#REF!</definedName>
    <definedName name="Area_Impressao" localSheetId="41">#REF!</definedName>
    <definedName name="Area_Impressao" localSheetId="47">#REF!</definedName>
    <definedName name="Area_Impressao">#REF!</definedName>
    <definedName name="Area_principal" localSheetId="36">#REF!</definedName>
    <definedName name="Area_principal" localSheetId="33">#REF!</definedName>
    <definedName name="Area_principal" localSheetId="34">#REF!</definedName>
    <definedName name="Area_principal" localSheetId="41">#REF!</definedName>
    <definedName name="Area_principal" localSheetId="47">#REF!</definedName>
    <definedName name="Area_principal">#REF!</definedName>
    <definedName name="área_soma" localSheetId="36">#REF!</definedName>
    <definedName name="área_soma" localSheetId="33">#REF!</definedName>
    <definedName name="área_soma" localSheetId="34">#REF!</definedName>
    <definedName name="área_soma" localSheetId="41">#REF!</definedName>
    <definedName name="área_soma" localSheetId="47">#REF!</definedName>
    <definedName name="área_soma">#REF!</definedName>
    <definedName name="área_soma_2002" localSheetId="45">[51]Bal_2002!$C$5:$C$559</definedName>
    <definedName name="área_soma_2002" localSheetId="41">[51]Bal_2002!$C$5:$C$559</definedName>
    <definedName name="área_soma_2002">[52]Bal_2002!$C$5:$C$559</definedName>
    <definedName name="área_soma_2003">[53]Bal_2003!$C$5:$C$800</definedName>
    <definedName name="ARREDOND">[54]P5!$H$5</definedName>
    <definedName name="as" localSheetId="36">[55]Museu!#REF!</definedName>
    <definedName name="as" localSheetId="45">[55]Museu!#REF!</definedName>
    <definedName name="as" localSheetId="33">[55]Museu!#REF!</definedName>
    <definedName name="as" localSheetId="34">[55]Museu!#REF!</definedName>
    <definedName name="as" localSheetId="41">[55]Museu!#REF!</definedName>
    <definedName name="as" localSheetId="47">[55]Museu!#REF!</definedName>
    <definedName name="as">[55]Museu!#REF!</definedName>
    <definedName name="AS2DocOpenMode" hidden="1">"AS2DocumentEdit"</definedName>
    <definedName name="ASDF">[56]Serv.dívida!$A$3:$R$171</definedName>
    <definedName name="asf" localSheetId="36">#REF!</definedName>
    <definedName name="asf" localSheetId="45">#REF!</definedName>
    <definedName name="asf" localSheetId="33">#REF!</definedName>
    <definedName name="asf" localSheetId="34">#REF!</definedName>
    <definedName name="asf" localSheetId="41">#REF!</definedName>
    <definedName name="asf" localSheetId="47">#REF!</definedName>
    <definedName name="asf">#REF!</definedName>
    <definedName name="asfasfag" localSheetId="36">'[9]OT´s Não Liquidadas 2006'!#REF!</definedName>
    <definedName name="asfasfag" localSheetId="45">'[9]OT´s Não Liquidadas 2006'!#REF!</definedName>
    <definedName name="asfasfag" localSheetId="33">'[9]OT´s Não Liquidadas 2006'!#REF!</definedName>
    <definedName name="asfasfag" localSheetId="34">'[9]OT´s Não Liquidadas 2006'!#REF!</definedName>
    <definedName name="asfasfag" localSheetId="41">'[9]OT´s Não Liquidadas 2006'!#REF!</definedName>
    <definedName name="asfasfag" localSheetId="47">'[9]OT´s Não Liquidadas 2006'!#REF!</definedName>
    <definedName name="asfasfag">'[9]OT´s Não Liquidadas 2006'!#REF!</definedName>
    <definedName name="asfsafas" localSheetId="36">'[9]OT´s Não Liquidadas 2006'!#REF!</definedName>
    <definedName name="asfsafas" localSheetId="33">'[9]OT´s Não Liquidadas 2006'!#REF!</definedName>
    <definedName name="asfsafas" localSheetId="34">'[9]OT´s Não Liquidadas 2006'!#REF!</definedName>
    <definedName name="asfsafas" localSheetId="41">'[9]OT´s Não Liquidadas 2006'!#REF!</definedName>
    <definedName name="asfsafas" localSheetId="47">'[9]OT´s Não Liquidadas 2006'!#REF!</definedName>
    <definedName name="asfsafas">'[9]OT´s Não Liquidadas 2006'!#REF!</definedName>
    <definedName name="ass" localSheetId="36">#REF!</definedName>
    <definedName name="ass" localSheetId="45">#REF!</definedName>
    <definedName name="ass" localSheetId="33">#REF!</definedName>
    <definedName name="ass" localSheetId="34">#REF!</definedName>
    <definedName name="ass" localSheetId="41">#REF!</definedName>
    <definedName name="ass" localSheetId="47">#REF!</definedName>
    <definedName name="ass">#REF!</definedName>
    <definedName name="Ass_Seg_TAL_AP_LG" localSheetId="36">#REF!</definedName>
    <definedName name="Ass_Seg_TAL_AP_LG" localSheetId="33">#REF!</definedName>
    <definedName name="Ass_Seg_TAL_AP_LG" localSheetId="34">#REF!</definedName>
    <definedName name="Ass_Seg_TAL_AP_LG" localSheetId="41">#REF!</definedName>
    <definedName name="Ass_Seg_TAL_AP_LG" localSheetId="47">#REF!</definedName>
    <definedName name="Ass_Seg_TAL_AP_LG">#REF!</definedName>
    <definedName name="Ass_Seg_TAL_AP_R" localSheetId="36">#REF!</definedName>
    <definedName name="Ass_Seg_TAL_AP_R" localSheetId="33">#REF!</definedName>
    <definedName name="Ass_Seg_TAL_AP_R" localSheetId="34">#REF!</definedName>
    <definedName name="Ass_Seg_TAL_AP_R" localSheetId="41">#REF!</definedName>
    <definedName name="Ass_Seg_TAL_AP_R" localSheetId="47">#REF!</definedName>
    <definedName name="Ass_Seg_TAL_AP_R">#REF!</definedName>
    <definedName name="Ass_Seg_TAL_GR_LG" localSheetId="36">#REF!</definedName>
    <definedName name="Ass_Seg_TAL_GR_LG" localSheetId="33">#REF!</definedName>
    <definedName name="Ass_Seg_TAL_GR_LG" localSheetId="34">#REF!</definedName>
    <definedName name="Ass_Seg_TAL_GR_LG" localSheetId="41">#REF!</definedName>
    <definedName name="Ass_Seg_TAL_GR_LG" localSheetId="47">#REF!</definedName>
    <definedName name="Ass_Seg_TAL_GR_LG">#REF!</definedName>
    <definedName name="Ass_Seg_TAL_GR_R" localSheetId="36">#REF!</definedName>
    <definedName name="Ass_Seg_TAL_GR_R" localSheetId="33">#REF!</definedName>
    <definedName name="Ass_Seg_TAL_GR_R" localSheetId="34">#REF!</definedName>
    <definedName name="Ass_Seg_TAL_GR_R" localSheetId="41">#REF!</definedName>
    <definedName name="Ass_Seg_TAL_GR_R" localSheetId="47">#REF!</definedName>
    <definedName name="Ass_Seg_TAL_GR_R">#REF!</definedName>
    <definedName name="Ass_Seg_TAL_Ind_LG" localSheetId="36">#REF!</definedName>
    <definedName name="Ass_Seg_TAL_Ind_LG" localSheetId="33">#REF!</definedName>
    <definedName name="Ass_Seg_TAL_Ind_LG" localSheetId="34">#REF!</definedName>
    <definedName name="Ass_Seg_TAL_Ind_LG" localSheetId="41">#REF!</definedName>
    <definedName name="Ass_Seg_TAL_Ind_LG" localSheetId="47">#REF!</definedName>
    <definedName name="Ass_Seg_TAL_Ind_LG">#REF!</definedName>
    <definedName name="Ass_Seg_TAL_Ind_R" localSheetId="36">#REF!</definedName>
    <definedName name="Ass_Seg_TAL_Ind_R" localSheetId="33">#REF!</definedName>
    <definedName name="Ass_Seg_TAL_Ind_R" localSheetId="34">#REF!</definedName>
    <definedName name="Ass_Seg_TAL_Ind_R" localSheetId="41">#REF!</definedName>
    <definedName name="Ass_Seg_TAL_Ind_R" localSheetId="47">#REF!</definedName>
    <definedName name="Ass_Seg_TAL_Ind_R">#REF!</definedName>
    <definedName name="Ass_Seg_TAL_OR_LG" localSheetId="36">#REF!</definedName>
    <definedName name="Ass_Seg_TAL_OR_LG" localSheetId="33">#REF!</definedName>
    <definedName name="Ass_Seg_TAL_OR_LG" localSheetId="34">#REF!</definedName>
    <definedName name="Ass_Seg_TAL_OR_LG" localSheetId="41">#REF!</definedName>
    <definedName name="Ass_Seg_TAL_OR_LG" localSheetId="47">#REF!</definedName>
    <definedName name="Ass_Seg_TAL_OR_LG">#REF!</definedName>
    <definedName name="Ass_Seg_TAL_OR_R" localSheetId="36">#REF!</definedName>
    <definedName name="Ass_Seg_TAL_OR_R" localSheetId="33">#REF!</definedName>
    <definedName name="Ass_Seg_TAL_OR_R" localSheetId="34">#REF!</definedName>
    <definedName name="Ass_Seg_TAL_OR_R" localSheetId="41">#REF!</definedName>
    <definedName name="Ass_Seg_TAL_OR_R" localSheetId="47">#REF!</definedName>
    <definedName name="Ass_Seg_TAL_OR_R">#REF!</definedName>
    <definedName name="Ass_Seg_TAL_ResAP_LG" localSheetId="36">#REF!</definedName>
    <definedName name="Ass_Seg_TAL_ResAP_LG" localSheetId="33">#REF!</definedName>
    <definedName name="Ass_Seg_TAL_ResAP_LG" localSheetId="34">#REF!</definedName>
    <definedName name="Ass_Seg_TAL_ResAP_LG" localSheetId="41">#REF!</definedName>
    <definedName name="Ass_Seg_TAL_ResAP_LG" localSheetId="47">#REF!</definedName>
    <definedName name="Ass_Seg_TAL_ResAP_LG">#REF!</definedName>
    <definedName name="Ass_Seg_TAL_ResAP_R" localSheetId="36">#REF!</definedName>
    <definedName name="Ass_Seg_TAL_ResAP_R" localSheetId="33">#REF!</definedName>
    <definedName name="Ass_Seg_TAL_ResAP_R" localSheetId="34">#REF!</definedName>
    <definedName name="Ass_Seg_TAL_ResAP_R" localSheetId="41">#REF!</definedName>
    <definedName name="Ass_Seg_TAL_ResAP_R" localSheetId="47">#REF!</definedName>
    <definedName name="Ass_Seg_TAL_ResAP_R">#REF!</definedName>
    <definedName name="Ass_Seg_TAL_ResGR_LG" localSheetId="36">#REF!</definedName>
    <definedName name="Ass_Seg_TAL_ResGR_LG" localSheetId="33">#REF!</definedName>
    <definedName name="Ass_Seg_TAL_ResGR_LG" localSheetId="34">#REF!</definedName>
    <definedName name="Ass_Seg_TAL_ResGR_LG" localSheetId="41">#REF!</definedName>
    <definedName name="Ass_Seg_TAL_ResGR_LG" localSheetId="47">#REF!</definedName>
    <definedName name="Ass_Seg_TAL_ResGR_LG">#REF!</definedName>
    <definedName name="Ass_Seg_TAL_ResGR_R" localSheetId="36">#REF!</definedName>
    <definedName name="Ass_Seg_TAL_ResGR_R" localSheetId="33">#REF!</definedName>
    <definedName name="Ass_Seg_TAL_ResGR_R" localSheetId="34">#REF!</definedName>
    <definedName name="Ass_Seg_TAL_ResGR_R" localSheetId="41">#REF!</definedName>
    <definedName name="Ass_Seg_TAL_ResGR_R" localSheetId="47">#REF!</definedName>
    <definedName name="Ass_Seg_TAL_ResGR_R">#REF!</definedName>
    <definedName name="Ass_Seg_TAL_ResInd_LG" localSheetId="36">#REF!</definedName>
    <definedName name="Ass_Seg_TAL_ResInd_LG" localSheetId="33">#REF!</definedName>
    <definedName name="Ass_Seg_TAL_ResInd_LG" localSheetId="34">#REF!</definedName>
    <definedName name="Ass_Seg_TAL_ResInd_LG" localSheetId="41">#REF!</definedName>
    <definedName name="Ass_Seg_TAL_ResInd_LG" localSheetId="47">#REF!</definedName>
    <definedName name="Ass_Seg_TAL_ResInd_LG">#REF!</definedName>
    <definedName name="Ass_Seg_TAL_ResInd_R" localSheetId="36">#REF!</definedName>
    <definedName name="Ass_Seg_TAL_ResInd_R" localSheetId="33">#REF!</definedName>
    <definedName name="Ass_Seg_TAL_ResInd_R" localSheetId="34">#REF!</definedName>
    <definedName name="Ass_Seg_TAL_ResInd_R" localSheetId="41">#REF!</definedName>
    <definedName name="Ass_Seg_TAL_ResInd_R" localSheetId="47">#REF!</definedName>
    <definedName name="Ass_Seg_TAL_ResInd_R">#REF!</definedName>
    <definedName name="Ass_Seg_TAL_ResOR_LG" localSheetId="36">#REF!</definedName>
    <definedName name="Ass_Seg_TAL_ResOR_LG" localSheetId="33">#REF!</definedName>
    <definedName name="Ass_Seg_TAL_ResOR_LG" localSheetId="34">#REF!</definedName>
    <definedName name="Ass_Seg_TAL_ResOR_LG" localSheetId="41">#REF!</definedName>
    <definedName name="Ass_Seg_TAL_ResOR_LG" localSheetId="47">#REF!</definedName>
    <definedName name="Ass_Seg_TAL_ResOR_LG">#REF!</definedName>
    <definedName name="Ass_Seg_TAL_ResOR_R" localSheetId="36">#REF!</definedName>
    <definedName name="Ass_Seg_TAL_ResOR_R" localSheetId="33">#REF!</definedName>
    <definedName name="Ass_Seg_TAL_ResOR_R" localSheetId="34">#REF!</definedName>
    <definedName name="Ass_Seg_TAL_ResOR_R" localSheetId="41">#REF!</definedName>
    <definedName name="Ass_Seg_TAL_ResOR_R" localSheetId="47">#REF!</definedName>
    <definedName name="Ass_Seg_TAL_ResOR_R">#REF!</definedName>
    <definedName name="Ass_Seg_TANL_LG" localSheetId="36">#REF!</definedName>
    <definedName name="Ass_Seg_TANL_LG" localSheetId="33">#REF!</definedName>
    <definedName name="Ass_Seg_TANL_LG" localSheetId="34">#REF!</definedName>
    <definedName name="Ass_Seg_TANL_LG" localSheetId="41">#REF!</definedName>
    <definedName name="Ass_Seg_TANL_LG" localSheetId="47">#REF!</definedName>
    <definedName name="Ass_Seg_TANL_LG">#REF!</definedName>
    <definedName name="Ass_Seg_TANL_R" localSheetId="36">#REF!</definedName>
    <definedName name="Ass_Seg_TANL_R" localSheetId="33">#REF!</definedName>
    <definedName name="Ass_Seg_TANL_R" localSheetId="34">#REF!</definedName>
    <definedName name="Ass_Seg_TANL_R" localSheetId="41">#REF!</definedName>
    <definedName name="Ass_Seg_TANL_R" localSheetId="47">#REF!</definedName>
    <definedName name="Ass_Seg_TANL_R">#REF!</definedName>
    <definedName name="Ass_Seg_TANL_Res_LG" localSheetId="36">#REF!</definedName>
    <definedName name="Ass_Seg_TANL_Res_LG" localSheetId="33">#REF!</definedName>
    <definedName name="Ass_Seg_TANL_Res_LG" localSheetId="34">#REF!</definedName>
    <definedName name="Ass_Seg_TANL_Res_LG" localSheetId="41">#REF!</definedName>
    <definedName name="Ass_Seg_TANL_Res_LG" localSheetId="47">#REF!</definedName>
    <definedName name="Ass_Seg_TANL_Res_LG">#REF!</definedName>
    <definedName name="Ass_Seg_TANL_Res_R" localSheetId="36">#REF!</definedName>
    <definedName name="Ass_Seg_TANL_Res_R" localSheetId="33">#REF!</definedName>
    <definedName name="Ass_Seg_TANL_Res_R" localSheetId="34">#REF!</definedName>
    <definedName name="Ass_Seg_TANL_Res_R" localSheetId="41">#REF!</definedName>
    <definedName name="Ass_Seg_TANL_Res_R" localSheetId="47">#REF!</definedName>
    <definedName name="Ass_Seg_TANL_Res_R">#REF!</definedName>
    <definedName name="assf" localSheetId="36">[13]Zam!#REF!</definedName>
    <definedName name="assf" localSheetId="33">[13]Zam!#REF!</definedName>
    <definedName name="assf" localSheetId="34">[13]Zam!#REF!</definedName>
    <definedName name="assf" localSheetId="41">[13]Zam!#REF!</definedName>
    <definedName name="assf" localSheetId="47">[13]Zam!#REF!</definedName>
    <definedName name="assf">[13]Zam!#REF!</definedName>
    <definedName name="ASTW">[47]dados!$F$6:$Q$147</definedName>
    <definedName name="asw" localSheetId="45" hidden="1">{#N/A,#N/A,FALSE,"Graf_MT";#N/A,#N/A,FALSE,"Graf_PTs";#N/A,#N/A,FALSE,"Graf_BT";#N/A,#N/A,FALSE,"Graf_Contadores"}</definedName>
    <definedName name="asw" localSheetId="41" hidden="1">{#N/A,#N/A,FALSE,"Graf_MT";#N/A,#N/A,FALSE,"Graf_PTs";#N/A,#N/A,FALSE,"Graf_BT";#N/A,#N/A,FALSE,"Graf_Contadores"}</definedName>
    <definedName name="asw" localSheetId="47" hidden="1">{#N/A,#N/A,FALSE,"Graf_MT";#N/A,#N/A,FALSE,"Graf_PTs";#N/A,#N/A,FALSE,"Graf_BT";#N/A,#N/A,FALSE,"Graf_Contadores"}</definedName>
    <definedName name="asw" hidden="1">{#N/A,#N/A,FALSE,"Graf_MT";#N/A,#N/A,FALSE,"Graf_PTs";#N/A,#N/A,FALSE,"Graf_BT";#N/A,#N/A,FALSE,"Graf_Contadores"}</definedName>
    <definedName name="auto_cons_vap" localSheetId="36">#REF!</definedName>
    <definedName name="auto_cons_vap" localSheetId="45">#REF!</definedName>
    <definedName name="auto_cons_vap" localSheetId="33">#REF!</definedName>
    <definedName name="auto_cons_vap" localSheetId="34">#REF!</definedName>
    <definedName name="auto_cons_vap" localSheetId="41">#REF!</definedName>
    <definedName name="auto_cons_vap" localSheetId="47">#REF!</definedName>
    <definedName name="auto_cons_vap">#REF!</definedName>
    <definedName name="ax" localSheetId="17" hidden="1">Main.SAPF4Help()</definedName>
    <definedName name="ax" localSheetId="21" hidden="1">Main.SAPF4Help()</definedName>
    <definedName name="ax" localSheetId="22" hidden="1">Main.SAPF4Help()</definedName>
    <definedName name="ax" localSheetId="24" hidden="1">Main.SAPF4Help()</definedName>
    <definedName name="ax" localSheetId="26" hidden="1">Main.SAPF4Help()</definedName>
    <definedName name="ax" localSheetId="46" hidden="1">Main.SAPF4Help()</definedName>
    <definedName name="ax" localSheetId="28" hidden="1">Main.SAPF4Help()</definedName>
    <definedName name="ax" localSheetId="30" hidden="1">Main.SAPF4Help()</definedName>
    <definedName name="ax" localSheetId="31" hidden="1">Main.SAPF4Help()</definedName>
    <definedName name="ax" localSheetId="32" hidden="1">Main.SAPF4Help()</definedName>
    <definedName name="ax" localSheetId="33" hidden="1">Main.SAPF4Help()</definedName>
    <definedName name="ax" localSheetId="34" hidden="1">Main.SAPF4Help()</definedName>
    <definedName name="ax" localSheetId="35" hidden="1">Main.SAPF4Help()</definedName>
    <definedName name="ax" hidden="1">#N/A</definedName>
    <definedName name="az" localSheetId="17" hidden="1">Main.SAPF4Help()</definedName>
    <definedName name="az" localSheetId="21" hidden="1">Main.SAPF4Help()</definedName>
    <definedName name="az" localSheetId="22" hidden="1">Main.SAPF4Help()</definedName>
    <definedName name="az" localSheetId="24" hidden="1">Main.SAPF4Help()</definedName>
    <definedName name="az" localSheetId="26" hidden="1">Main.SAPF4Help()</definedName>
    <definedName name="az" localSheetId="46" hidden="1">Main.SAPF4Help()</definedName>
    <definedName name="az" localSheetId="28" hidden="1">Main.SAPF4Help()</definedName>
    <definedName name="az" localSheetId="30" hidden="1">Main.SAPF4Help()</definedName>
    <definedName name="az" localSheetId="31" hidden="1">Main.SAPF4Help()</definedName>
    <definedName name="az" localSheetId="32" hidden="1">Main.SAPF4Help()</definedName>
    <definedName name="az" localSheetId="33" hidden="1">Main.SAPF4Help()</definedName>
    <definedName name="az" localSheetId="34" hidden="1">Main.SAPF4Help()</definedName>
    <definedName name="az" localSheetId="35" hidden="1">Main.SAPF4Help()</definedName>
    <definedName name="az" hidden="1">#N/A</definedName>
    <definedName name="b">[37]dados!$A$3</definedName>
    <definedName name="babab" localSheetId="36">[13]Zam!#REF!</definedName>
    <definedName name="babab" localSheetId="33">[13]Zam!#REF!</definedName>
    <definedName name="babab" localSheetId="34">[13]Zam!#REF!</definedName>
    <definedName name="babab" localSheetId="41">[13]Zam!#REF!</definedName>
    <definedName name="babab" localSheetId="47">[13]Zam!#REF!</definedName>
    <definedName name="babab">[13]Zam!#REF!</definedName>
    <definedName name="bababd" localSheetId="36">'[9]OT´s Não Liquidadas 2006'!#REF!</definedName>
    <definedName name="bababd" localSheetId="33">'[9]OT´s Não Liquidadas 2006'!#REF!</definedName>
    <definedName name="bababd" localSheetId="34">'[9]OT´s Não Liquidadas 2006'!#REF!</definedName>
    <definedName name="bababd" localSheetId="41">'[9]OT´s Não Liquidadas 2006'!#REF!</definedName>
    <definedName name="bababd" localSheetId="47">'[9]OT´s Não Liquidadas 2006'!#REF!</definedName>
    <definedName name="bababd">'[9]OT´s Não Liquidadas 2006'!#REF!</definedName>
    <definedName name="bal" localSheetId="36">#REF!</definedName>
    <definedName name="bal" localSheetId="45">#REF!</definedName>
    <definedName name="bal" localSheetId="33">#REF!</definedName>
    <definedName name="bal" localSheetId="34">#REF!</definedName>
    <definedName name="bal" localSheetId="41">#REF!</definedName>
    <definedName name="bal" localSheetId="47">#REF!</definedName>
    <definedName name="bal">#REF!</definedName>
    <definedName name="BALANÇO" localSheetId="36">#REF!</definedName>
    <definedName name="BALANÇO" localSheetId="33">#REF!</definedName>
    <definedName name="BALANÇO" localSheetId="34">#REF!</definedName>
    <definedName name="BALANÇO" localSheetId="41">#REF!</definedName>
    <definedName name="BALANÇO" localSheetId="47">#REF!</definedName>
    <definedName name="BALANÇO">#REF!</definedName>
    <definedName name="BALANÇO_ACTIVO" localSheetId="36">#REF!</definedName>
    <definedName name="BALANÇO_ACTIVO" localSheetId="33">#REF!</definedName>
    <definedName name="BALANÇO_ACTIVO" localSheetId="34">#REF!</definedName>
    <definedName name="BALANÇO_ACTIVO" localSheetId="41">#REF!</definedName>
    <definedName name="BALANÇO_ACTIVO" localSheetId="47">#REF!</definedName>
    <definedName name="BALANÇO_ACTIVO">#REF!</definedName>
    <definedName name="BALANÇO_PASSIVO" localSheetId="36">#REF!</definedName>
    <definedName name="BALANÇO_PASSIVO" localSheetId="33">#REF!</definedName>
    <definedName name="BALANÇO_PASSIVO" localSheetId="34">#REF!</definedName>
    <definedName name="BALANÇO_PASSIVO" localSheetId="41">#REF!</definedName>
    <definedName name="BALANÇO_PASSIVO" localSheetId="47">#REF!</definedName>
    <definedName name="BALANÇO_PASSIVO">#REF!</definedName>
    <definedName name="Bank01">[57]IndicadoresOperacionaisPlanej04!$B$70:$Q$86</definedName>
    <definedName name="Bank02">[57]IndicadoresOperacionaisRealiz04!$A$70:$Q$86</definedName>
    <definedName name="Bank03">[57]IndicadoresOperacionaisReal03!$A$70:$Q$86</definedName>
    <definedName name="BankOperacionais01">[57]IndicadoresQualidadePlanejado04!$C$2:$T$29</definedName>
    <definedName name="BankOperacionais02">[57]IndicadoresOperacionaisRealiz04!$B$2:$Q$50</definedName>
    <definedName name="BankOperacionais03">[57]IndicadoresOperacionaisReal03!$B$2:$Q$50</definedName>
    <definedName name="_xlnm.Database" localSheetId="36">[58]Museu!#REF!</definedName>
    <definedName name="_xlnm.Database" localSheetId="45">[59]Museu!#REF!</definedName>
    <definedName name="_xlnm.Database" localSheetId="33">[58]Museu!#REF!</definedName>
    <definedName name="_xlnm.Database" localSheetId="34">[58]Museu!#REF!</definedName>
    <definedName name="_xlnm.Database" localSheetId="41">[59]Museu!#REF!</definedName>
    <definedName name="_xlnm.Database" localSheetId="47">[59]Museu!#REF!</definedName>
    <definedName name="_xlnm.Database">[58]Museu!#REF!</definedName>
    <definedName name="bb" localSheetId="36">[26]Zam!#REF!</definedName>
    <definedName name="bb" localSheetId="33">[26]Zam!#REF!</definedName>
    <definedName name="bb" localSheetId="34">[26]Zam!#REF!</definedName>
    <definedName name="bb" localSheetId="41">[26]Zam!#REF!</definedName>
    <definedName name="bb" localSheetId="47">[26]Zam!#REF!</definedName>
    <definedName name="bb">[26]Zam!#REF!</definedName>
    <definedName name="bbb" localSheetId="45">{"valor","SUM(valor)","YNNNN",FALSE}</definedName>
    <definedName name="bbb" localSheetId="41">{"valor","SUM(valor)","YNNNN",FALSE}</definedName>
    <definedName name="bbb" localSheetId="47">{"valor","SUM(valor)","YNNNN",FALSE}</definedName>
    <definedName name="bbb">{"valor","SUM(valor)","YNNNN",FALSE}</definedName>
    <definedName name="bbbbbb" localSheetId="36">[21]Zam!#REF!</definedName>
    <definedName name="bbbbbb" localSheetId="33">[21]Zam!#REF!</definedName>
    <definedName name="bbbbbb" localSheetId="34">[21]Zam!#REF!</definedName>
    <definedName name="bbbbbb" localSheetId="41">[21]Zam!#REF!</definedName>
    <definedName name="bbbbbb" localSheetId="47">[21]Zam!#REF!</definedName>
    <definedName name="bbbbbb">[21]Zam!#REF!</definedName>
    <definedName name="bbbn" localSheetId="36">[26]Zam!#REF!</definedName>
    <definedName name="bbbn" localSheetId="33">[26]Zam!#REF!</definedName>
    <definedName name="bbbn" localSheetId="34">[26]Zam!#REF!</definedName>
    <definedName name="bbbn" localSheetId="41">[26]Zam!#REF!</definedName>
    <definedName name="bbbn" localSheetId="47">[26]Zam!#REF!</definedName>
    <definedName name="bbbn">[26]Zam!#REF!</definedName>
    <definedName name="bdsgw" localSheetId="36">'[9]OT´s Não Liquidadas 2006'!#REF!</definedName>
    <definedName name="bdsgw" localSheetId="33">'[9]OT´s Não Liquidadas 2006'!#REF!</definedName>
    <definedName name="bdsgw" localSheetId="34">'[9]OT´s Não Liquidadas 2006'!#REF!</definedName>
    <definedName name="bdsgw" localSheetId="41">'[9]OT´s Não Liquidadas 2006'!#REF!</definedName>
    <definedName name="bdsgw" localSheetId="47">'[9]OT´s Não Liquidadas 2006'!#REF!</definedName>
    <definedName name="bdsgw">'[9]OT´s Não Liquidadas 2006'!#REF!</definedName>
    <definedName name="Bolsa" localSheetId="36">#REF!</definedName>
    <definedName name="Bolsa" localSheetId="45">#REF!</definedName>
    <definedName name="Bolsa" localSheetId="33">#REF!</definedName>
    <definedName name="Bolsa" localSheetId="34">#REF!</definedName>
    <definedName name="Bolsa" localSheetId="41">#REF!</definedName>
    <definedName name="Bolsa" localSheetId="47">#REF!</definedName>
    <definedName name="Bolsa">#REF!</definedName>
    <definedName name="BOLSA1" localSheetId="36">#REF!</definedName>
    <definedName name="BOLSA1" localSheetId="33">#REF!</definedName>
    <definedName name="BOLSA1" localSheetId="34">#REF!</definedName>
    <definedName name="BOLSA1" localSheetId="41">#REF!</definedName>
    <definedName name="BOLSA1" localSheetId="47">#REF!</definedName>
    <definedName name="BOLSA1">#REF!</definedName>
    <definedName name="bsfbfsbs" localSheetId="36">'[9]OT´s Não Liquidadas 2006'!#REF!</definedName>
    <definedName name="bsfbfsbs" localSheetId="33">'[9]OT´s Não Liquidadas 2006'!#REF!</definedName>
    <definedName name="bsfbfsbs" localSheetId="34">'[9]OT´s Não Liquidadas 2006'!#REF!</definedName>
    <definedName name="bsfbfsbs" localSheetId="41">'[9]OT´s Não Liquidadas 2006'!#REF!</definedName>
    <definedName name="bsfbfsbs" localSheetId="47">'[9]OT´s Não Liquidadas 2006'!#REF!</definedName>
    <definedName name="bsfbfsbs">'[9]OT´s Não Liquidadas 2006'!#REF!</definedName>
    <definedName name="bx" localSheetId="17" hidden="1">Main.SAPF4Help()</definedName>
    <definedName name="bx" localSheetId="21" hidden="1">Main.SAPF4Help()</definedName>
    <definedName name="bx" localSheetId="22" hidden="1">Main.SAPF4Help()</definedName>
    <definedName name="bx" localSheetId="24" hidden="1">Main.SAPF4Help()</definedName>
    <definedName name="bx" localSheetId="26" hidden="1">Main.SAPF4Help()</definedName>
    <definedName name="bx" localSheetId="46" hidden="1">Main.SAPF4Help()</definedName>
    <definedName name="bx" localSheetId="28" hidden="1">Main.SAPF4Help()</definedName>
    <definedName name="bx" localSheetId="30" hidden="1">Main.SAPF4Help()</definedName>
    <definedName name="bx" localSheetId="31" hidden="1">Main.SAPF4Help()</definedName>
    <definedName name="bx" localSheetId="32" hidden="1">Main.SAPF4Help()</definedName>
    <definedName name="bx" localSheetId="33" hidden="1">Main.SAPF4Help()</definedName>
    <definedName name="bx" localSheetId="34" hidden="1">Main.SAPF4Help()</definedName>
    <definedName name="bx" localSheetId="35" hidden="1">Main.SAPF4Help()</definedName>
    <definedName name="bx" hidden="1">#N/A</definedName>
    <definedName name="C.C" localSheetId="36">[40]LCONTR!#REF!</definedName>
    <definedName name="C.C" localSheetId="45">[40]LCONTR!#REF!</definedName>
    <definedName name="C.C" localSheetId="33">[40]LCONTR!#REF!</definedName>
    <definedName name="C.C" localSheetId="34">[40]LCONTR!#REF!</definedName>
    <definedName name="C.C" localSheetId="41">[40]LCONTR!#REF!</definedName>
    <definedName name="C.C" localSheetId="47">[40]LCONTR!#REF!</definedName>
    <definedName name="C.C">[40]LCONTR!#REF!</definedName>
    <definedName name="C.C_até_95.06" localSheetId="36">[40]LCONTR!#REF!</definedName>
    <definedName name="C.C_até_95.06" localSheetId="33">[40]LCONTR!#REF!</definedName>
    <definedName name="C.C_até_95.06" localSheetId="34">[40]LCONTR!#REF!</definedName>
    <definedName name="C.C_até_95.06" localSheetId="41">[40]LCONTR!#REF!</definedName>
    <definedName name="C.C_até_95.06" localSheetId="47">[40]LCONTR!#REF!</definedName>
    <definedName name="C.C_até_95.06">[40]LCONTR!#REF!</definedName>
    <definedName name="C.CUSTO" localSheetId="36">[40]LCONTR!#REF!</definedName>
    <definedName name="C.CUSTO" localSheetId="33">[40]LCONTR!#REF!</definedName>
    <definedName name="C.CUSTO" localSheetId="34">[40]LCONTR!#REF!</definedName>
    <definedName name="C.CUSTO" localSheetId="41">[40]LCONTR!#REF!</definedName>
    <definedName name="C.CUSTO" localSheetId="47">[40]LCONTR!#REF!</definedName>
    <definedName name="C.CUSTO">[40]LCONTR!#REF!</definedName>
    <definedName name="C_" localSheetId="36">[60]MAPA27!#REF!</definedName>
    <definedName name="C_" localSheetId="45">[61]MAPA27!#REF!</definedName>
    <definedName name="C_" localSheetId="33">[60]MAPA27!#REF!</definedName>
    <definedName name="C_" localSheetId="34">[60]MAPA27!#REF!</definedName>
    <definedName name="C_" localSheetId="41">[61]MAPA27!#REF!</definedName>
    <definedName name="C_" localSheetId="47">[60]MAPA27!#REF!</definedName>
    <definedName name="C_">[60]MAPA27!#REF!</definedName>
    <definedName name="CABOS_SUBT" localSheetId="36">#REF!</definedName>
    <definedName name="CABOS_SUBT" localSheetId="45">#REF!</definedName>
    <definedName name="CABOS_SUBT" localSheetId="33">#REF!</definedName>
    <definedName name="CABOS_SUBT" localSheetId="34">#REF!</definedName>
    <definedName name="CABOS_SUBT" localSheetId="41">#REF!</definedName>
    <definedName name="CABOS_SUBT" localSheetId="47">#REF!</definedName>
    <definedName name="CABOS_SUBT">#REF!</definedName>
    <definedName name="CADASTRO">[62]CADOC06!$A$1:$DU$707</definedName>
    <definedName name="Case">[63]P.Operacionais!$F$4</definedName>
    <definedName name="Cat_Produtor" localSheetId="36">#REF!</definedName>
    <definedName name="Cat_Produtor" localSheetId="45">#REF!</definedName>
    <definedName name="Cat_Produtor" localSheetId="33">#REF!</definedName>
    <definedName name="Cat_Produtor" localSheetId="34">#REF!</definedName>
    <definedName name="Cat_Produtor" localSheetId="41">#REF!</definedName>
    <definedName name="Cat_Produtor" localSheetId="47">#REF!</definedName>
    <definedName name="Cat_Produtor">#REF!</definedName>
    <definedName name="cc" localSheetId="36">'[5]OT´s Não Liquidadas 2006'!#REF!</definedName>
    <definedName name="cc" localSheetId="45">'[5]OT´s Não Liquidadas 2006'!#REF!</definedName>
    <definedName name="cc" localSheetId="33">'[5]OT´s Não Liquidadas 2006'!#REF!</definedName>
    <definedName name="cc" localSheetId="34">'[5]OT´s Não Liquidadas 2006'!#REF!</definedName>
    <definedName name="cc" localSheetId="41">'[5]OT´s Não Liquidadas 2006'!#REF!</definedName>
    <definedName name="cc" localSheetId="47">'[5]OT´s Não Liquidadas 2006'!#REF!</definedName>
    <definedName name="cc">'[5]OT´s Não Liquidadas 2006'!#REF!</definedName>
    <definedName name="ccc" localSheetId="36">'[5]OT´s Não Liquidadas 2006'!#REF!</definedName>
    <definedName name="ccc" localSheetId="33">'[5]OT´s Não Liquidadas 2006'!#REF!</definedName>
    <definedName name="ccc" localSheetId="34">'[5]OT´s Não Liquidadas 2006'!#REF!</definedName>
    <definedName name="ccc" localSheetId="41">'[5]OT´s Não Liquidadas 2006'!#REF!</definedName>
    <definedName name="ccc" localSheetId="47">'[5]OT´s Não Liquidadas 2006'!#REF!</definedName>
    <definedName name="ccc">'[5]OT´s Não Liquidadas 2006'!#REF!</definedName>
    <definedName name="ccccc" localSheetId="36">'[5]OT´s Não Liquidadas 2006'!#REF!</definedName>
    <definedName name="ccccc" localSheetId="33">'[5]OT´s Não Liquidadas 2006'!#REF!</definedName>
    <definedName name="ccccc" localSheetId="34">'[5]OT´s Não Liquidadas 2006'!#REF!</definedName>
    <definedName name="ccccc" localSheetId="41">'[5]OT´s Não Liquidadas 2006'!#REF!</definedName>
    <definedName name="ccccc" localSheetId="47">'[5]OT´s Não Liquidadas 2006'!#REF!</definedName>
    <definedName name="ccccc">'[5]OT´s Não Liquidadas 2006'!#REF!</definedName>
    <definedName name="cccccccc" localSheetId="36">'[5]OT´s Não Liquidadas 2006'!#REF!</definedName>
    <definedName name="cccccccc" localSheetId="33">'[5]OT´s Não Liquidadas 2006'!#REF!</definedName>
    <definedName name="cccccccc" localSheetId="34">'[5]OT´s Não Liquidadas 2006'!#REF!</definedName>
    <definedName name="cccccccc" localSheetId="41">'[5]OT´s Não Liquidadas 2006'!#REF!</definedName>
    <definedName name="cccccccc" localSheetId="47">'[5]OT´s Não Liquidadas 2006'!#REF!</definedName>
    <definedName name="cccccccc">'[5]OT´s Não Liquidadas 2006'!#REF!</definedName>
    <definedName name="ccomb">[64]combustivel!$C$5:$N$88</definedName>
    <definedName name="ccomb_c">[64]combustivel!$C$3:$N$3</definedName>
    <definedName name="ccomb_l">[64]combustivel!$B$5:$B$88</definedName>
    <definedName name="CCRef">'[41]Remuneração Mensal_Solar150MVA'!$O$9</definedName>
    <definedName name="CDIBank">[57]MacroData!$G$3:$G$79</definedName>
    <definedName name="cen_BRENT" localSheetId="36">[65]RESUMO_PROJ!#REF!</definedName>
    <definedName name="cen_BRENT" localSheetId="45">[65]RESUMO_PROJ!#REF!</definedName>
    <definedName name="cen_BRENT" localSheetId="33">[65]RESUMO_PROJ!#REF!</definedName>
    <definedName name="cen_BRENT" localSheetId="34">[65]RESUMO_PROJ!#REF!</definedName>
    <definedName name="cen_BRENT" localSheetId="41">[65]RESUMO_PROJ!#REF!</definedName>
    <definedName name="cen_BRENT" localSheetId="47">[65]RESUMO_PROJ!#REF!</definedName>
    <definedName name="cen_BRENT">[65]RESUMO_PROJ!#REF!</definedName>
    <definedName name="cenario" localSheetId="36">[65]RESUMO_PROJ!#REF!</definedName>
    <definedName name="cenario" localSheetId="33">[65]RESUMO_PROJ!#REF!</definedName>
    <definedName name="cenario" localSheetId="34">[65]RESUMO_PROJ!#REF!</definedName>
    <definedName name="cenario" localSheetId="41">[65]RESUMO_PROJ!#REF!</definedName>
    <definedName name="cenario" localSheetId="47">[65]RESUMO_PROJ!#REF!</definedName>
    <definedName name="cenario">[65]RESUMO_PROJ!#REF!</definedName>
    <definedName name="cenario_consumos" localSheetId="36">[65]RESUMO_PROJ!#REF!</definedName>
    <definedName name="cenario_consumos" localSheetId="33">[65]RESUMO_PROJ!#REF!</definedName>
    <definedName name="cenario_consumos" localSheetId="34">[65]RESUMO_PROJ!#REF!</definedName>
    <definedName name="cenario_consumos" localSheetId="41">[65]RESUMO_PROJ!#REF!</definedName>
    <definedName name="cenario_consumos" localSheetId="47">[65]RESUMO_PROJ!#REF!</definedName>
    <definedName name="cenario_consumos">[65]RESUMO_PROJ!#REF!</definedName>
    <definedName name="cenel_ant" localSheetId="36">#REF!</definedName>
    <definedName name="cenel_ant" localSheetId="45">#REF!</definedName>
    <definedName name="cenel_ant" localSheetId="33">#REF!</definedName>
    <definedName name="cenel_ant" localSheetId="34">#REF!</definedName>
    <definedName name="cenel_ant" localSheetId="41">#REF!</definedName>
    <definedName name="cenel_ant" localSheetId="47">#REF!</definedName>
    <definedName name="cenel_ant">#REF!</definedName>
    <definedName name="cenel_c2" localSheetId="36">#REF!</definedName>
    <definedName name="cenel_c2" localSheetId="33">#REF!</definedName>
    <definedName name="cenel_c2" localSheetId="34">#REF!</definedName>
    <definedName name="cenel_c2" localSheetId="41">#REF!</definedName>
    <definedName name="cenel_c2" localSheetId="47">#REF!</definedName>
    <definedName name="cenel_c2">#REF!</definedName>
    <definedName name="cenel_cactual" localSheetId="36">#REF!</definedName>
    <definedName name="cenel_cactual" localSheetId="33">#REF!</definedName>
    <definedName name="cenel_cactual" localSheetId="34">#REF!</definedName>
    <definedName name="cenel_cactual" localSheetId="41">#REF!</definedName>
    <definedName name="cenel_cactual" localSheetId="47">#REF!</definedName>
    <definedName name="cenel_cactual">#REF!</definedName>
    <definedName name="çk" localSheetId="36">#REF!</definedName>
    <definedName name="çk" localSheetId="33">#REF!</definedName>
    <definedName name="çk" localSheetId="34">#REF!</definedName>
    <definedName name="çk" localSheetId="41">#REF!</definedName>
    <definedName name="çk" localSheetId="47">#REF!</definedName>
    <definedName name="çk">#REF!</definedName>
    <definedName name="çklçlçkº" localSheetId="36">[66]Zam!#REF!</definedName>
    <definedName name="çklçlçkº" localSheetId="33">[66]Zam!#REF!</definedName>
    <definedName name="çklçlçkº" localSheetId="34">[66]Zam!#REF!</definedName>
    <definedName name="çklçlçkº" localSheetId="41">[66]Zam!#REF!</definedName>
    <definedName name="çklçlçkº" localSheetId="47">[66]Zam!#REF!</definedName>
    <definedName name="çklçlçkº">[66]Zam!#REF!</definedName>
    <definedName name="Classes_do_imobilizado">[35]ICursoMes!$C$6:$F$6</definedName>
    <definedName name="Clientes" localSheetId="17" hidden="1">Main.SAPF4Help()</definedName>
    <definedName name="Clientes" localSheetId="21" hidden="1">Main.SAPF4Help()</definedName>
    <definedName name="Clientes" localSheetId="22" hidden="1">Main.SAPF4Help()</definedName>
    <definedName name="Clientes" localSheetId="24" hidden="1">Main.SAPF4Help()</definedName>
    <definedName name="Clientes" localSheetId="26" hidden="1">Main.SAPF4Help()</definedName>
    <definedName name="Clientes" localSheetId="46" hidden="1">Main.SAPF4Help()</definedName>
    <definedName name="Clientes" localSheetId="28" hidden="1">Main.SAPF4Help()</definedName>
    <definedName name="Clientes" localSheetId="30" hidden="1">Main.SAPF4Help()</definedName>
    <definedName name="Clientes" localSheetId="31" hidden="1">Main.SAPF4Help()</definedName>
    <definedName name="Clientes" localSheetId="32" hidden="1">Main.SAPF4Help()</definedName>
    <definedName name="Clientes" localSheetId="33" hidden="1">Main.SAPF4Help()</definedName>
    <definedName name="Clientes" localSheetId="34" hidden="1">Main.SAPF4Help()</definedName>
    <definedName name="Clientes" localSheetId="35" hidden="1">Main.SAPF4Help()</definedName>
    <definedName name="Clientes" hidden="1">#N/A</definedName>
    <definedName name="CO_01">'[67]Controlo Orçamental2'!$O$6</definedName>
    <definedName name="CO_02">'[67]Controlo Orçamental2'!$O$7</definedName>
    <definedName name="CO_03">'[67]Controlo Orçamental2'!$O$8</definedName>
    <definedName name="CO_04">'[67]Controlo Orçamental2'!$O$126</definedName>
    <definedName name="CO_05">'[67]Controlo Orçamental2'!$O$127</definedName>
    <definedName name="CO_06">'[67]Controlo Orçamental2'!$O$128</definedName>
    <definedName name="CO_07">'[67]Controlo Orçamental2'!$O$10</definedName>
    <definedName name="CO_08">'[67]Controlo Orçamental2'!$O$11</definedName>
    <definedName name="CO_09">'[67]Controlo Orçamental2'!$O$12</definedName>
    <definedName name="CO_10">'[67]Controlo Orçamental2'!$O$13</definedName>
    <definedName name="CO_11">'[67]Controlo Orçamental2'!$O$14</definedName>
    <definedName name="CO_12">'[67]Controlo Orçamental2'!$O$15</definedName>
    <definedName name="CO_13">'[67]Controlo Orçamental2'!$O$16</definedName>
    <definedName name="CO_14">'[67]Controlo Orçamental2'!$O$17</definedName>
    <definedName name="CO_15">'[67]Controlo Orçamental2'!$O$18</definedName>
    <definedName name="CO_16">'[67]Controlo Orçamental2'!$O$19</definedName>
    <definedName name="CO_17">'[67]Controlo Orçamental2'!$O$20</definedName>
    <definedName name="CO_18">'[67]Controlo Orçamental2'!$O$21</definedName>
    <definedName name="CO_19">'[67]Controlo Orçamental2'!$O$22</definedName>
    <definedName name="CO_20">'[67]Controlo Orçamental2'!$O$23</definedName>
    <definedName name="CO_21">'[67]Controlo Orçamental2'!$O$24</definedName>
    <definedName name="CO_22">'[67]Controlo Orçamental2'!$O$25</definedName>
    <definedName name="CO_23">'[67]Controlo Orçamental2'!$O$26</definedName>
    <definedName name="CO_24">'[67]Controlo Orçamental2'!$O$27</definedName>
    <definedName name="CO_25">'[67]Controlo Orçamental2'!$O$28</definedName>
    <definedName name="CO_26">'[67]Controlo Orçamental2'!$O$29</definedName>
    <definedName name="CO_27">'[67]Controlo Orçamental2'!$O$30</definedName>
    <definedName name="CO_28">'[67]Controlo Orçamental2'!$O$31</definedName>
    <definedName name="CO_29">'[67]Controlo Orçamental2'!$O$32</definedName>
    <definedName name="CO_30">'[67]Controlo Orçamental2'!$O$33</definedName>
    <definedName name="CO_31">'[67]Controlo Orçamental2'!$O$34</definedName>
    <definedName name="CO_32">'[67]Controlo Orçamental2'!$O$35</definedName>
    <definedName name="CO_33">'[67]Controlo Orçamental2'!$O$36</definedName>
    <definedName name="CO_34">'[67]Controlo Orçamental2'!$O$37</definedName>
    <definedName name="CO_35">'[67]Controlo Orçamental2'!$O$38</definedName>
    <definedName name="CO_36">'[67]Controlo Orçamental2'!$O$39</definedName>
    <definedName name="CO_37">[67]Novo03!$H$1281</definedName>
    <definedName name="CO_38">[67]Novo03!$H$1282</definedName>
    <definedName name="CO_39">[67]Novo03!$H$1549</definedName>
    <definedName name="CO_40">[67]Novo03!$H$1639</definedName>
    <definedName name="CO_41">'[67]Controlo Orçamental2'!$P$43</definedName>
    <definedName name="CO_42">'[67]Controlo Orçamental2'!$P$44</definedName>
    <definedName name="CO_43">'[67]Controlo Orçamental2'!$P$45</definedName>
    <definedName name="CO_44">'[67]Controlo Orçamental2'!$P$46</definedName>
    <definedName name="CO_45">'[67]Controlo Orçamental2'!$P$47</definedName>
    <definedName name="CO_46">'[67]Controlo Orçamental2'!$P$49</definedName>
    <definedName name="CO_47">'[67]Controlo Orçamental2'!$P$50</definedName>
    <definedName name="CO_48">'[67]Controlo Orçamental2'!$P$51</definedName>
    <definedName name="CO_49">[67]RCP!$V$38</definedName>
    <definedName name="CO_50">[67]RCP!$V$39</definedName>
    <definedName name="CO_51">[67]RCP!$V$40</definedName>
    <definedName name="CO_52">'[67]Controlo Orçamental2'!$O$116</definedName>
    <definedName name="CO_53">'[67]Controlo Orçamental2'!$O$117</definedName>
    <definedName name="CO_54">'[67]Controlo Orçamental2'!$O$118</definedName>
    <definedName name="CO_55">'[67]Controlo Orçamental2'!$O$119</definedName>
    <definedName name="CO_56">'[67]Controlo Orçamental2'!$O$40</definedName>
    <definedName name="CO_57">'[67]Indicadores R'!$W$5</definedName>
    <definedName name="CO_58">'[67]Indicadores R'!$W$6</definedName>
    <definedName name="CO_59">'[67]Indicadores R'!$W$7</definedName>
    <definedName name="CO_60">'[67]Indicadores R'!$W$8</definedName>
    <definedName name="CO_61">'[67]Indicadores R'!$W$9</definedName>
    <definedName name="CO_62">'[67]Indicadores R'!$W$10</definedName>
    <definedName name="CO_63">'[67]Indicadores R'!$W$13</definedName>
    <definedName name="CO_64">'[67]Indicadores R'!$W$14</definedName>
    <definedName name="CO_65">'[67]Indicadores R'!$W$15</definedName>
    <definedName name="CO_66">'[67]Indicadores R'!$W$18</definedName>
    <definedName name="CO_67">'[67]Indicadores R'!$W$19</definedName>
    <definedName name="CO_68">'[67]Indicadores R'!$W$20</definedName>
    <definedName name="CO_69">'[67]Indicadores R'!$Z$54</definedName>
    <definedName name="CO_70">'[67]Indicadores R'!$Z$58</definedName>
    <definedName name="CO_71">'[67]Indicadores R'!$Z$62</definedName>
    <definedName name="columns_array" localSheetId="45">{"ano",0,"Auto","Auto",""}</definedName>
    <definedName name="columns_array" localSheetId="41">{"ano",0,"Auto","Auto",""}</definedName>
    <definedName name="columns_array" localSheetId="47">{"ano",0,"Auto","Auto",""}</definedName>
    <definedName name="columns_array">{"ano",0,"Auto","Auto",""}</definedName>
    <definedName name="COMP" localSheetId="36">#REF!</definedName>
    <definedName name="COMP" localSheetId="45">#REF!</definedName>
    <definedName name="COMP" localSheetId="33">#REF!</definedName>
    <definedName name="COMP" localSheetId="34">#REF!</definedName>
    <definedName name="COMP" localSheetId="41">#REF!</definedName>
    <definedName name="COMP" localSheetId="47">#REF!</definedName>
    <definedName name="COMP">#REF!</definedName>
    <definedName name="comper" localSheetId="36">#REF!</definedName>
    <definedName name="comper" localSheetId="33">#REF!</definedName>
    <definedName name="comper" localSheetId="34">#REF!</definedName>
    <definedName name="comper" localSheetId="41">#REF!</definedName>
    <definedName name="comper" localSheetId="47">#REF!</definedName>
    <definedName name="comper">#REF!</definedName>
    <definedName name="COMPERP">[68]Indice!$H$2</definedName>
    <definedName name="cond">[65]RESUMO_PROJ!$Q$6</definedName>
    <definedName name="COND.P" localSheetId="36">[40]LCONTR!#REF!</definedName>
    <definedName name="COND.P" localSheetId="45">[40]LCONTR!#REF!</definedName>
    <definedName name="COND.P" localSheetId="33">[40]LCONTR!#REF!</definedName>
    <definedName name="COND.P" localSheetId="34">[40]LCONTR!#REF!</definedName>
    <definedName name="COND.P" localSheetId="41">[40]LCONTR!#REF!</definedName>
    <definedName name="COND.P" localSheetId="47">[40]LCONTR!#REF!</definedName>
    <definedName name="COND.P">[40]LCONTR!#REF!</definedName>
    <definedName name="confere" localSheetId="36">[40]LCONTR!#REF!</definedName>
    <definedName name="confere" localSheetId="33">[40]LCONTR!#REF!</definedName>
    <definedName name="confere" localSheetId="34">[40]LCONTR!#REF!</definedName>
    <definedName name="confere" localSheetId="41">[40]LCONTR!#REF!</definedName>
    <definedName name="confere" localSheetId="47">[40]LCONTR!#REF!</definedName>
    <definedName name="confere">[40]LCONTR!#REF!</definedName>
    <definedName name="conseeparagem">'[65]DADOS PROD&amp;CONS'!$H$139</definedName>
    <definedName name="consgj_anoc" localSheetId="36">#REF!</definedName>
    <definedName name="consgj_anoc" localSheetId="45">#REF!</definedName>
    <definedName name="consgj_anoc" localSheetId="33">#REF!</definedName>
    <definedName name="consgj_anoc" localSheetId="34">#REF!</definedName>
    <definedName name="consgj_anoc" localSheetId="41">#REF!</definedName>
    <definedName name="consgj_anoc" localSheetId="47">#REF!</definedName>
    <definedName name="consgj_anoc">#REF!</definedName>
    <definedName name="consgj_anoc_c" localSheetId="36">#REF!</definedName>
    <definedName name="consgj_anoc_c" localSheetId="33">#REF!</definedName>
    <definedName name="consgj_anoc_c" localSheetId="34">#REF!</definedName>
    <definedName name="consgj_anoc_c" localSheetId="41">#REF!</definedName>
    <definedName name="consgj_anoc_c" localSheetId="47">#REF!</definedName>
    <definedName name="consgj_anoc_c">#REF!</definedName>
    <definedName name="Consorcios" localSheetId="36">#REF!</definedName>
    <definedName name="Consorcios" localSheetId="33">#REF!</definedName>
    <definedName name="Consorcios" localSheetId="34">#REF!</definedName>
    <definedName name="Consorcios" localSheetId="41">#REF!</definedName>
    <definedName name="Consorcios" localSheetId="47">#REF!</definedName>
    <definedName name="Consorcios">#REF!</definedName>
    <definedName name="CONTA" localSheetId="36">[40]LCONTR!#REF!</definedName>
    <definedName name="CONTA" localSheetId="33">[40]LCONTR!#REF!</definedName>
    <definedName name="CONTA" localSheetId="34">[40]LCONTR!#REF!</definedName>
    <definedName name="CONTA" localSheetId="41">[40]LCONTR!#REF!</definedName>
    <definedName name="CONTA" localSheetId="47">[40]LCONTR!#REF!</definedName>
    <definedName name="CONTA">[40]LCONTR!#REF!</definedName>
    <definedName name="CONTA_até_95.06" localSheetId="36">[40]LCONTR!#REF!</definedName>
    <definedName name="CONTA_até_95.06" localSheetId="33">[40]LCONTR!#REF!</definedName>
    <definedName name="CONTA_até_95.06" localSheetId="34">[40]LCONTR!#REF!</definedName>
    <definedName name="CONTA_até_95.06" localSheetId="41">[40]LCONTR!#REF!</definedName>
    <definedName name="CONTA_até_95.06" localSheetId="47">[40]LCONTR!#REF!</definedName>
    <definedName name="CONTA_até_95.06">[40]LCONTR!#REF!</definedName>
    <definedName name="çp" localSheetId="36">'[5]OT´s Não Liquidadas 2006'!#REF!</definedName>
    <definedName name="çp" localSheetId="33">'[5]OT´s Não Liquidadas 2006'!#REF!</definedName>
    <definedName name="çp" localSheetId="34">'[5]OT´s Não Liquidadas 2006'!#REF!</definedName>
    <definedName name="çp" localSheetId="41">'[5]OT´s Não Liquidadas 2006'!#REF!</definedName>
    <definedName name="çp" localSheetId="47">'[5]OT´s Não Liquidadas 2006'!#REF!</definedName>
    <definedName name="çp">'[5]OT´s Não Liquidadas 2006'!#REF!</definedName>
    <definedName name="cppe_ant" localSheetId="36">#REF!</definedName>
    <definedName name="cppe_ant" localSheetId="45">#REF!</definedName>
    <definedName name="cppe_ant" localSheetId="33">#REF!</definedName>
    <definedName name="cppe_ant" localSheetId="34">#REF!</definedName>
    <definedName name="cppe_ant" localSheetId="41">#REF!</definedName>
    <definedName name="cppe_ant" localSheetId="47">#REF!</definedName>
    <definedName name="cppe_ant">#REF!</definedName>
    <definedName name="cppe_c1" localSheetId="36">#REF!</definedName>
    <definedName name="cppe_c1" localSheetId="33">#REF!</definedName>
    <definedName name="cppe_c1" localSheetId="34">#REF!</definedName>
    <definedName name="cppe_c1" localSheetId="41">#REF!</definedName>
    <definedName name="cppe_c1" localSheetId="47">#REF!</definedName>
    <definedName name="cppe_c1">#REF!</definedName>
    <definedName name="cppe_c2" localSheetId="36">#REF!</definedName>
    <definedName name="cppe_c2" localSheetId="33">#REF!</definedName>
    <definedName name="cppe_c2" localSheetId="34">#REF!</definedName>
    <definedName name="cppe_c2" localSheetId="41">#REF!</definedName>
    <definedName name="cppe_c2" localSheetId="47">#REF!</definedName>
    <definedName name="cppe_c2">#REF!</definedName>
    <definedName name="CRH_tot" localSheetId="36">#REF!</definedName>
    <definedName name="CRH_tot" localSheetId="33">#REF!</definedName>
    <definedName name="CRH_tot" localSheetId="34">#REF!</definedName>
    <definedName name="CRH_tot" localSheetId="41">#REF!</definedName>
    <definedName name="CRH_tot" localSheetId="47">#REF!</definedName>
    <definedName name="CRH_tot">#REF!</definedName>
    <definedName name="Criada" localSheetId="36">#REF!</definedName>
    <definedName name="Criada" localSheetId="33">#REF!</definedName>
    <definedName name="Criada" localSheetId="34">#REF!</definedName>
    <definedName name="Criada" localSheetId="41">#REF!</definedName>
    <definedName name="Criada" localSheetId="47">#REF!</definedName>
    <definedName name="Criada">#REF!</definedName>
    <definedName name="_xlnm.Criteria" localSheetId="36">#REF!</definedName>
    <definedName name="_xlnm.Criteria" localSheetId="33">#REF!</definedName>
    <definedName name="_xlnm.Criteria" localSheetId="34">#REF!</definedName>
    <definedName name="_xlnm.Criteria" localSheetId="41">#REF!</definedName>
    <definedName name="_xlnm.Criteria" localSheetId="47">#REF!</definedName>
    <definedName name="_xlnm.Criteria">#REF!</definedName>
    <definedName name="Crosstab_range" localSheetId="36">#REF!</definedName>
    <definedName name="Crosstab_range" localSheetId="33">#REF!</definedName>
    <definedName name="Crosstab_range" localSheetId="34">#REF!</definedName>
    <definedName name="Crosstab_range" localSheetId="41">#REF!</definedName>
    <definedName name="Crosstab_range" localSheetId="47">#REF!</definedName>
    <definedName name="Crosstab_range">#REF!</definedName>
    <definedName name="csdc" localSheetId="36">[3]Zam!#REF!</definedName>
    <definedName name="csdc" localSheetId="33">[3]Zam!#REF!</definedName>
    <definedName name="csdc" localSheetId="34">[3]Zam!#REF!</definedName>
    <definedName name="csdc" localSheetId="41">[3]Zam!#REF!</definedName>
    <definedName name="csdc" localSheetId="47">[3]Zam!#REF!</definedName>
    <definedName name="csdc">[3]Zam!#REF!</definedName>
    <definedName name="CURP" localSheetId="36">#REF!</definedName>
    <definedName name="CURP" localSheetId="45">#REF!</definedName>
    <definedName name="CURP" localSheetId="33">#REF!</definedName>
    <definedName name="CURP" localSheetId="34">#REF!</definedName>
    <definedName name="CURP" localSheetId="41">#REF!</definedName>
    <definedName name="CURP" localSheetId="47">#REF!</definedName>
    <definedName name="CURP">#REF!</definedName>
    <definedName name="curper" localSheetId="36">#REF!</definedName>
    <definedName name="curper" localSheetId="33">#REF!</definedName>
    <definedName name="curper" localSheetId="34">#REF!</definedName>
    <definedName name="curper" localSheetId="41">#REF!</definedName>
    <definedName name="curper" localSheetId="47">#REF!</definedName>
    <definedName name="curper">#REF!</definedName>
    <definedName name="CURPERP">[68]Indice!$H$3</definedName>
    <definedName name="CurrencyOfferor" localSheetId="36">#REF!</definedName>
    <definedName name="CurrencyOfferor" localSheetId="45">#REF!</definedName>
    <definedName name="CurrencyOfferor" localSheetId="33">#REF!</definedName>
    <definedName name="CurrencyOfferor" localSheetId="34">#REF!</definedName>
    <definedName name="CurrencyOfferor" localSheetId="41">#REF!</definedName>
    <definedName name="CurrencyOfferor" localSheetId="47">#REF!</definedName>
    <definedName name="CurrencyOfferor">#REF!</definedName>
    <definedName name="CurrencyOutput" localSheetId="36">#REF!</definedName>
    <definedName name="CurrencyOutput" localSheetId="33">#REF!</definedName>
    <definedName name="CurrencyOutput" localSheetId="34">#REF!</definedName>
    <definedName name="CurrencyOutput" localSheetId="41">#REF!</definedName>
    <definedName name="CurrencyOutput" localSheetId="47">#REF!</definedName>
    <definedName name="CurrencyOutput">#REF!</definedName>
    <definedName name="d" localSheetId="36">[26]Zam!#REF!</definedName>
    <definedName name="d" localSheetId="33">[26]Zam!#REF!</definedName>
    <definedName name="d" localSheetId="34">[26]Zam!#REF!</definedName>
    <definedName name="d" localSheetId="41">[26]Zam!#REF!</definedName>
    <definedName name="d" localSheetId="47">[26]Zam!#REF!</definedName>
    <definedName name="d">[26]Zam!#REF!</definedName>
    <definedName name="dacp" localSheetId="36">#REF!</definedName>
    <definedName name="dacp" localSheetId="45">#REF!</definedName>
    <definedName name="dacp" localSheetId="33">#REF!</definedName>
    <definedName name="dacp" localSheetId="34">#REF!</definedName>
    <definedName name="dacp" localSheetId="41">#REF!</definedName>
    <definedName name="dacp" localSheetId="47">#REF!</definedName>
    <definedName name="dacp">#REF!</definedName>
    <definedName name="dados">[69]DADBAL!$E$7:$AF$145</definedName>
    <definedName name="dados_l">[69]DADBAL!$D$7:$D$145</definedName>
    <definedName name="dados_mreg">[70]Dados_MReg!$F$9:$AC$97</definedName>
    <definedName name="dados_mreg_l">[70]Dados_MReg!$E$9:$E$97</definedName>
    <definedName name="DAT1B" localSheetId="36">#REF!</definedName>
    <definedName name="DAT1B" localSheetId="45">#REF!</definedName>
    <definedName name="DAT1B" localSheetId="33">#REF!</definedName>
    <definedName name="DAT1B" localSheetId="34">#REF!</definedName>
    <definedName name="DAT1B" localSheetId="41">#REF!</definedName>
    <definedName name="DAT1B" localSheetId="47">#REF!</definedName>
    <definedName name="DAT1B">#REF!</definedName>
    <definedName name="DAT2B" localSheetId="36">#REF!</definedName>
    <definedName name="DAT2B" localSheetId="33">#REF!</definedName>
    <definedName name="DAT2B" localSheetId="34">#REF!</definedName>
    <definedName name="DAT2B" localSheetId="41">#REF!</definedName>
    <definedName name="DAT2B" localSheetId="47">#REF!</definedName>
    <definedName name="DAT2B">#REF!</definedName>
    <definedName name="DAT3B" localSheetId="36">#REF!</definedName>
    <definedName name="DAT3B" localSheetId="33">#REF!</definedName>
    <definedName name="DAT3B" localSheetId="34">#REF!</definedName>
    <definedName name="DAT3B" localSheetId="41">#REF!</definedName>
    <definedName name="DAT3B" localSheetId="47">#REF!</definedName>
    <definedName name="DAT3B">#REF!</definedName>
    <definedName name="DAT4B" localSheetId="36">#REF!</definedName>
    <definedName name="DAT4B" localSheetId="33">#REF!</definedName>
    <definedName name="DAT4B" localSheetId="34">#REF!</definedName>
    <definedName name="DAT4B" localSheetId="41">#REF!</definedName>
    <definedName name="DAT4B" localSheetId="47">#REF!</definedName>
    <definedName name="DAT4B">#REF!</definedName>
    <definedName name="DAT5B" localSheetId="36">#REF!</definedName>
    <definedName name="DAT5B" localSheetId="33">#REF!</definedName>
    <definedName name="DAT5B" localSheetId="34">#REF!</definedName>
    <definedName name="DAT5B" localSheetId="41">#REF!</definedName>
    <definedName name="DAT5B" localSheetId="47">#REF!</definedName>
    <definedName name="DAT5B">#REF!</definedName>
    <definedName name="DAT6B" localSheetId="36">#REF!</definedName>
    <definedName name="DAT6B" localSheetId="33">#REF!</definedName>
    <definedName name="DAT6B" localSheetId="34">#REF!</definedName>
    <definedName name="DAT6B" localSheetId="41">#REF!</definedName>
    <definedName name="DAT6B" localSheetId="47">#REF!</definedName>
    <definedName name="DAT6B">#REF!</definedName>
    <definedName name="DAT7B" localSheetId="36">#REF!</definedName>
    <definedName name="DAT7B" localSheetId="33">#REF!</definedName>
    <definedName name="DAT7B" localSheetId="34">#REF!</definedName>
    <definedName name="DAT7B" localSheetId="41">#REF!</definedName>
    <definedName name="DAT7B" localSheetId="47">#REF!</definedName>
    <definedName name="DAT7B">#REF!</definedName>
    <definedName name="DAT8B" localSheetId="36">#REF!</definedName>
    <definedName name="DAT8B" localSheetId="33">#REF!</definedName>
    <definedName name="DAT8B" localSheetId="34">#REF!</definedName>
    <definedName name="DAT8B" localSheetId="41">#REF!</definedName>
    <definedName name="DAT8B" localSheetId="47">#REF!</definedName>
    <definedName name="DAT8B">#REF!</definedName>
    <definedName name="DAT9B" localSheetId="36">#REF!</definedName>
    <definedName name="DAT9B" localSheetId="33">#REF!</definedName>
    <definedName name="DAT9B" localSheetId="34">#REF!</definedName>
    <definedName name="DAT9B" localSheetId="41">#REF!</definedName>
    <definedName name="DAT9B" localSheetId="47">#REF!</definedName>
    <definedName name="DAT9B">#REF!</definedName>
    <definedName name="data" localSheetId="36">#REF!</definedName>
    <definedName name="data" localSheetId="33">#REF!</definedName>
    <definedName name="data" localSheetId="34">#REF!</definedName>
    <definedName name="data" localSheetId="41">#REF!</definedName>
    <definedName name="data" localSheetId="47">#REF!</definedName>
    <definedName name="data">#REF!</definedName>
    <definedName name="DATA__emis.fact" localSheetId="36">[40]LCONTR!#REF!</definedName>
    <definedName name="DATA__emis.fact" localSheetId="33">[40]LCONTR!#REF!</definedName>
    <definedName name="DATA__emis.fact" localSheetId="34">[40]LCONTR!#REF!</definedName>
    <definedName name="DATA__emis.fact" localSheetId="41">[40]LCONTR!#REF!</definedName>
    <definedName name="DATA__emis.fact" localSheetId="47">[40]LCONTR!#REF!</definedName>
    <definedName name="DATA__emis.fact">[40]LCONTR!#REF!</definedName>
    <definedName name="data_invest_ref" localSheetId="36">[65]RESUMO_PROJ!#REF!</definedName>
    <definedName name="data_invest_ref" localSheetId="33">[65]RESUMO_PROJ!#REF!</definedName>
    <definedName name="data_invest_ref" localSheetId="34">[65]RESUMO_PROJ!#REF!</definedName>
    <definedName name="data_invest_ref" localSheetId="41">[65]RESUMO_PROJ!#REF!</definedName>
    <definedName name="data_invest_ref" localSheetId="47">[65]RESUMO_PROJ!#REF!</definedName>
    <definedName name="data_invest_ref">[65]RESUMO_PROJ!#REF!</definedName>
    <definedName name="DATA1" localSheetId="36">#REF!</definedName>
    <definedName name="DATA1" localSheetId="45">#REF!</definedName>
    <definedName name="DATA1" localSheetId="33">#REF!</definedName>
    <definedName name="DATA1" localSheetId="34">#REF!</definedName>
    <definedName name="DATA1" localSheetId="41">#REF!</definedName>
    <definedName name="DATA1" localSheetId="47">#REF!</definedName>
    <definedName name="DATA1">#REF!</definedName>
    <definedName name="DATA10" localSheetId="36">#REF!</definedName>
    <definedName name="DATA10" localSheetId="33">#REF!</definedName>
    <definedName name="DATA10" localSheetId="34">#REF!</definedName>
    <definedName name="DATA10" localSheetId="41">#REF!</definedName>
    <definedName name="DATA10" localSheetId="47">#REF!</definedName>
    <definedName name="DATA10">#REF!</definedName>
    <definedName name="DATA11" localSheetId="36">#REF!</definedName>
    <definedName name="DATA11" localSheetId="33">#REF!</definedName>
    <definedName name="DATA11" localSheetId="34">#REF!</definedName>
    <definedName name="DATA11" localSheetId="41">#REF!</definedName>
    <definedName name="DATA11" localSheetId="47">#REF!</definedName>
    <definedName name="DATA11">#REF!</definedName>
    <definedName name="DATA12" localSheetId="36">#REF!</definedName>
    <definedName name="DATA12" localSheetId="33">#REF!</definedName>
    <definedName name="DATA12" localSheetId="34">#REF!</definedName>
    <definedName name="DATA12" localSheetId="41">#REF!</definedName>
    <definedName name="DATA12" localSheetId="47">#REF!</definedName>
    <definedName name="DATA12">#REF!</definedName>
    <definedName name="DATA13" localSheetId="36">#REF!</definedName>
    <definedName name="DATA13" localSheetId="33">#REF!</definedName>
    <definedName name="DATA13" localSheetId="34">#REF!</definedName>
    <definedName name="DATA13" localSheetId="41">#REF!</definedName>
    <definedName name="DATA13" localSheetId="47">#REF!</definedName>
    <definedName name="DATA13">#REF!</definedName>
    <definedName name="DATA14" localSheetId="36">#REF!</definedName>
    <definedName name="DATA14" localSheetId="33">#REF!</definedName>
    <definedName name="DATA14" localSheetId="34">#REF!</definedName>
    <definedName name="DATA14" localSheetId="41">#REF!</definedName>
    <definedName name="DATA14" localSheetId="47">#REF!</definedName>
    <definedName name="DATA14">#REF!</definedName>
    <definedName name="DATA15" localSheetId="36">#REF!</definedName>
    <definedName name="DATA15" localSheetId="33">#REF!</definedName>
    <definedName name="DATA15" localSheetId="34">#REF!</definedName>
    <definedName name="DATA15" localSheetId="41">#REF!</definedName>
    <definedName name="DATA15" localSheetId="47">#REF!</definedName>
    <definedName name="DATA15">#REF!</definedName>
    <definedName name="DATA16" localSheetId="36">#REF!</definedName>
    <definedName name="DATA16" localSheetId="33">#REF!</definedName>
    <definedName name="DATA16" localSheetId="34">#REF!</definedName>
    <definedName name="DATA16" localSheetId="41">#REF!</definedName>
    <definedName name="DATA16" localSheetId="47">#REF!</definedName>
    <definedName name="DATA16">#REF!</definedName>
    <definedName name="DATA17" localSheetId="36">#REF!</definedName>
    <definedName name="DATA17" localSheetId="33">#REF!</definedName>
    <definedName name="DATA17" localSheetId="34">#REF!</definedName>
    <definedName name="DATA17" localSheetId="41">#REF!</definedName>
    <definedName name="DATA17" localSheetId="47">#REF!</definedName>
    <definedName name="DATA17">#REF!</definedName>
    <definedName name="DATA18" localSheetId="36">#REF!</definedName>
    <definedName name="DATA18" localSheetId="33">#REF!</definedName>
    <definedName name="DATA18" localSheetId="34">#REF!</definedName>
    <definedName name="DATA18" localSheetId="41">#REF!</definedName>
    <definedName name="DATA18" localSheetId="47">#REF!</definedName>
    <definedName name="DATA18">#REF!</definedName>
    <definedName name="DATA19" localSheetId="36">#REF!</definedName>
    <definedName name="DATA19" localSheetId="33">#REF!</definedName>
    <definedName name="DATA19" localSheetId="34">#REF!</definedName>
    <definedName name="DATA19" localSheetId="41">#REF!</definedName>
    <definedName name="DATA19" localSheetId="47">#REF!</definedName>
    <definedName name="DATA19">#REF!</definedName>
    <definedName name="DATA2" localSheetId="36">#REF!</definedName>
    <definedName name="DATA2" localSheetId="33">#REF!</definedName>
    <definedName name="DATA2" localSheetId="34">#REF!</definedName>
    <definedName name="DATA2" localSheetId="41">#REF!</definedName>
    <definedName name="DATA2" localSheetId="47">#REF!</definedName>
    <definedName name="DATA2">#REF!</definedName>
    <definedName name="DATA20" localSheetId="36">#REF!</definedName>
    <definedName name="DATA20" localSheetId="33">#REF!</definedName>
    <definedName name="DATA20" localSheetId="34">#REF!</definedName>
    <definedName name="DATA20" localSheetId="41">#REF!</definedName>
    <definedName name="DATA20" localSheetId="47">#REF!</definedName>
    <definedName name="DATA20">#REF!</definedName>
    <definedName name="DATA21" localSheetId="36">#REF!</definedName>
    <definedName name="DATA21" localSheetId="33">#REF!</definedName>
    <definedName name="DATA21" localSheetId="34">#REF!</definedName>
    <definedName name="DATA21" localSheetId="41">#REF!</definedName>
    <definedName name="DATA21" localSheetId="47">#REF!</definedName>
    <definedName name="DATA21">#REF!</definedName>
    <definedName name="DATA22" localSheetId="36">#REF!</definedName>
    <definedName name="DATA22" localSheetId="33">#REF!</definedName>
    <definedName name="DATA22" localSheetId="34">#REF!</definedName>
    <definedName name="DATA22" localSheetId="41">#REF!</definedName>
    <definedName name="DATA22" localSheetId="47">#REF!</definedName>
    <definedName name="DATA22">#REF!</definedName>
    <definedName name="DATA23" localSheetId="36">#REF!</definedName>
    <definedName name="DATA23" localSheetId="33">#REF!</definedName>
    <definedName name="DATA23" localSheetId="34">#REF!</definedName>
    <definedName name="DATA23" localSheetId="41">#REF!</definedName>
    <definedName name="DATA23" localSheetId="47">#REF!</definedName>
    <definedName name="DATA23">#REF!</definedName>
    <definedName name="DATA3" localSheetId="36">#REF!</definedName>
    <definedName name="DATA3" localSheetId="33">#REF!</definedName>
    <definedName name="DATA3" localSheetId="34">#REF!</definedName>
    <definedName name="DATA3" localSheetId="41">#REF!</definedName>
    <definedName name="DATA3" localSheetId="47">#REF!</definedName>
    <definedName name="DATA3">#REF!</definedName>
    <definedName name="DATA4" localSheetId="36">#REF!</definedName>
    <definedName name="DATA4" localSheetId="33">#REF!</definedName>
    <definedName name="DATA4" localSheetId="34">#REF!</definedName>
    <definedName name="DATA4" localSheetId="41">#REF!</definedName>
    <definedName name="DATA4" localSheetId="47">#REF!</definedName>
    <definedName name="DATA4">#REF!</definedName>
    <definedName name="DATA5" localSheetId="36">#REF!</definedName>
    <definedName name="DATA5" localSheetId="33">#REF!</definedName>
    <definedName name="DATA5" localSheetId="34">#REF!</definedName>
    <definedName name="DATA5" localSheetId="41">#REF!</definedName>
    <definedName name="DATA5" localSheetId="47">#REF!</definedName>
    <definedName name="DATA5">#REF!</definedName>
    <definedName name="DATA6" localSheetId="3">[71]Intra_Grupo!$F$4:$F$14</definedName>
    <definedName name="DATA6" localSheetId="36">#REF!</definedName>
    <definedName name="DATA6" localSheetId="45">#REF!</definedName>
    <definedName name="DATA6" localSheetId="33">#REF!</definedName>
    <definedName name="DATA6" localSheetId="34">#REF!</definedName>
    <definedName name="DATA6" localSheetId="41">#REF!</definedName>
    <definedName name="DATA6" localSheetId="47">#REF!</definedName>
    <definedName name="DATA6">#REF!</definedName>
    <definedName name="DATA7" localSheetId="36">#REF!</definedName>
    <definedName name="DATA7" localSheetId="33">#REF!</definedName>
    <definedName name="DATA7" localSheetId="34">#REF!</definedName>
    <definedName name="DATA7" localSheetId="41">#REF!</definedName>
    <definedName name="DATA7" localSheetId="47">#REF!</definedName>
    <definedName name="DATA7">#REF!</definedName>
    <definedName name="DATA8" localSheetId="36">#REF!</definedName>
    <definedName name="DATA8" localSheetId="33">#REF!</definedName>
    <definedName name="DATA8" localSheetId="34">#REF!</definedName>
    <definedName name="DATA8" localSheetId="41">#REF!</definedName>
    <definedName name="DATA8" localSheetId="47">#REF!</definedName>
    <definedName name="DATA8">#REF!</definedName>
    <definedName name="DATA9" localSheetId="36">#REF!</definedName>
    <definedName name="DATA9" localSheetId="33">#REF!</definedName>
    <definedName name="DATA9" localSheetId="34">#REF!</definedName>
    <definedName name="DATA9" localSheetId="41">#REF!</definedName>
    <definedName name="DATA9" localSheetId="47">#REF!</definedName>
    <definedName name="DATA9">#REF!</definedName>
    <definedName name="DatabaseValorPlan">[57]IndicadoresValorPlanejado04!$B$3:$V$111</definedName>
    <definedName name="DatabaseValorRealizado">[57]IndicadoresValorRealizado04!$B$3:$V$123</definedName>
    <definedName name="DatabaseValorRealizadoB">[57]IndicadoresValorRealizado03!$B$3:$V$123</definedName>
    <definedName name="dca" localSheetId="36">#REF!</definedName>
    <definedName name="dca" localSheetId="45">#REF!</definedName>
    <definedName name="dca" localSheetId="33">#REF!</definedName>
    <definedName name="dca" localSheetId="34">#REF!</definedName>
    <definedName name="dca" localSheetId="41">#REF!</definedName>
    <definedName name="dca" localSheetId="47">#REF!</definedName>
    <definedName name="dca">#REF!</definedName>
    <definedName name="ddd" localSheetId="36">#REF!</definedName>
    <definedName name="ddd" localSheetId="33">#REF!</definedName>
    <definedName name="ddd" localSheetId="34">#REF!</definedName>
    <definedName name="ddd" localSheetId="41">#REF!</definedName>
    <definedName name="ddd" localSheetId="47">#REF!</definedName>
    <definedName name="ddd">#REF!</definedName>
    <definedName name="DDDD" localSheetId="36">#REF!,#REF!,#REF!</definedName>
    <definedName name="DDDD" localSheetId="45">#REF!,#REF!,#REF!</definedName>
    <definedName name="DDDD" localSheetId="33">#REF!,#REF!,#REF!</definedName>
    <definedName name="DDDD" localSheetId="34">#REF!,#REF!,#REF!</definedName>
    <definedName name="DDDD" localSheetId="41">#REF!,#REF!,#REF!</definedName>
    <definedName name="DDDD" localSheetId="47">#REF!,#REF!,#REF!</definedName>
    <definedName name="DDDD">#REF!,#REF!,#REF!</definedName>
    <definedName name="dewefed" localSheetId="34" hidden="1">#REF!</definedName>
    <definedName name="dewefed" hidden="1">#REF!</definedName>
    <definedName name="dez" localSheetId="36">#REF!</definedName>
    <definedName name="dez" localSheetId="45">#REF!</definedName>
    <definedName name="dez" localSheetId="33">#REF!</definedName>
    <definedName name="dez" localSheetId="34">#REF!</definedName>
    <definedName name="dez" localSheetId="41">#REF!</definedName>
    <definedName name="dez" localSheetId="47">#REF!</definedName>
    <definedName name="dez">#REF!</definedName>
    <definedName name="DEZ__S_IVA" localSheetId="36">[40]LCONTR!#REF!</definedName>
    <definedName name="DEZ__S_IVA" localSheetId="45">[40]LCONTR!#REF!</definedName>
    <definedName name="DEZ__S_IVA" localSheetId="33">[40]LCONTR!#REF!</definedName>
    <definedName name="DEZ__S_IVA" localSheetId="34">[40]LCONTR!#REF!</definedName>
    <definedName name="DEZ__S_IVA" localSheetId="41">[40]LCONTR!#REF!</definedName>
    <definedName name="DEZ__S_IVA" localSheetId="47">[40]LCONTR!#REF!</definedName>
    <definedName name="DEZ__S_IVA">[40]LCONTR!#REF!</definedName>
    <definedName name="dfg" localSheetId="36">#REF!</definedName>
    <definedName name="dfg" localSheetId="45">#REF!</definedName>
    <definedName name="dfg" localSheetId="33">#REF!</definedName>
    <definedName name="dfg" localSheetId="34">#REF!</definedName>
    <definedName name="dfg" localSheetId="41">#REF!</definedName>
    <definedName name="dfg" localSheetId="47">#REF!</definedName>
    <definedName name="dfg">#REF!</definedName>
    <definedName name="dfhdfh" localSheetId="36">#REF!</definedName>
    <definedName name="dfhdfh" localSheetId="33">#REF!</definedName>
    <definedName name="dfhdfh" localSheetId="34">#REF!</definedName>
    <definedName name="dfhdfh" localSheetId="41">#REF!</definedName>
    <definedName name="dfhdfh" localSheetId="47">#REF!</definedName>
    <definedName name="dfhdfh">#REF!</definedName>
    <definedName name="dfhdfhdfh" localSheetId="36">[13]Zam!#REF!</definedName>
    <definedName name="dfhdfhdfh" localSheetId="33">[13]Zam!#REF!</definedName>
    <definedName name="dfhdfhdfh" localSheetId="34">[13]Zam!#REF!</definedName>
    <definedName name="dfhdfhdfh" localSheetId="41">[13]Zam!#REF!</definedName>
    <definedName name="dfhdfhdfh" localSheetId="47">[13]Zam!#REF!</definedName>
    <definedName name="dfhdfhdfh">[13]Zam!#REF!</definedName>
    <definedName name="dfhdfhdfjdfj" localSheetId="36">[13]Zam!#REF!</definedName>
    <definedName name="dfhdfhdfjdfj" localSheetId="33">[13]Zam!#REF!</definedName>
    <definedName name="dfhdfhdfjdfj" localSheetId="34">[13]Zam!#REF!</definedName>
    <definedName name="dfhdfhdfjdfj" localSheetId="41">[13]Zam!#REF!</definedName>
    <definedName name="dfhdfhdfjdfj" localSheetId="47">[13]Zam!#REF!</definedName>
    <definedName name="dfhdfhdfjdfj">[13]Zam!#REF!</definedName>
    <definedName name="dfhdthd" localSheetId="36">#REF!</definedName>
    <definedName name="dfhdthd" localSheetId="45">#REF!</definedName>
    <definedName name="dfhdthd" localSheetId="33">#REF!</definedName>
    <definedName name="dfhdthd" localSheetId="34">#REF!</definedName>
    <definedName name="dfhdthd" localSheetId="41">#REF!</definedName>
    <definedName name="dfhdthd" localSheetId="47">#REF!</definedName>
    <definedName name="dfhdthd">#REF!</definedName>
    <definedName name="dfhy" localSheetId="36">#REF!</definedName>
    <definedName name="dfhy" localSheetId="33">#REF!</definedName>
    <definedName name="dfhy" localSheetId="34">#REF!</definedName>
    <definedName name="dfhy" localSheetId="41">#REF!</definedName>
    <definedName name="dfhy" localSheetId="47">#REF!</definedName>
    <definedName name="dfhy">#REF!</definedName>
    <definedName name="dfjdfjdfjdj" localSheetId="36">[13]Zam!#REF!</definedName>
    <definedName name="dfjdfjdfjdj" localSheetId="33">[13]Zam!#REF!</definedName>
    <definedName name="dfjdfjdfjdj" localSheetId="34">[13]Zam!#REF!</definedName>
    <definedName name="dfjdfjdfjdj" localSheetId="41">[13]Zam!#REF!</definedName>
    <definedName name="dfjdfjdfjdj" localSheetId="47">[13]Zam!#REF!</definedName>
    <definedName name="dfjdfjdfjdj">[13]Zam!#REF!</definedName>
    <definedName name="dfyd" localSheetId="36">#REF!</definedName>
    <definedName name="dfyd" localSheetId="45">#REF!</definedName>
    <definedName name="dfyd" localSheetId="33">#REF!</definedName>
    <definedName name="dfyd" localSheetId="34">#REF!</definedName>
    <definedName name="dfyd" localSheetId="41">#REF!</definedName>
    <definedName name="dfyd" localSheetId="47">#REF!</definedName>
    <definedName name="dfyd">#REF!</definedName>
    <definedName name="dfydh">[46]dados!$C$1</definedName>
    <definedName name="distribuição_ant" localSheetId="36">#REF!</definedName>
    <definedName name="distribuição_ant" localSheetId="45">#REF!</definedName>
    <definedName name="distribuição_ant" localSheetId="33">#REF!</definedName>
    <definedName name="distribuição_ant" localSheetId="34">#REF!</definedName>
    <definedName name="distribuição_ant" localSheetId="41">#REF!</definedName>
    <definedName name="distribuição_ant" localSheetId="47">#REF!</definedName>
    <definedName name="distribuição_ant">#REF!</definedName>
    <definedName name="distribuição_cactual" localSheetId="36">#REF!</definedName>
    <definedName name="distribuição_cactual" localSheetId="33">#REF!</definedName>
    <definedName name="distribuição_cactual" localSheetId="34">#REF!</definedName>
    <definedName name="distribuição_cactual" localSheetId="41">#REF!</definedName>
    <definedName name="distribuição_cactual" localSheetId="47">#REF!</definedName>
    <definedName name="distribuição_cactual">#REF!</definedName>
    <definedName name="djdd" localSheetId="36">[3]Zam!#REF!</definedName>
    <definedName name="djdd" localSheetId="33">[3]Zam!#REF!</definedName>
    <definedName name="djdd" localSheetId="34">[3]Zam!#REF!</definedName>
    <definedName name="djdd" localSheetId="41">[3]Zam!#REF!</definedName>
    <definedName name="djdd" localSheetId="47">[3]Zam!#REF!</definedName>
    <definedName name="djdd">[3]Zam!#REF!</definedName>
    <definedName name="djdereer" localSheetId="36">[13]Zam!#REF!</definedName>
    <definedName name="djdereer" localSheetId="33">[13]Zam!#REF!</definedName>
    <definedName name="djdereer" localSheetId="34">[13]Zam!#REF!</definedName>
    <definedName name="djdereer" localSheetId="41">[13]Zam!#REF!</definedName>
    <definedName name="djdereer" localSheetId="47">[13]Zam!#REF!</definedName>
    <definedName name="djdereer">[13]Zam!#REF!</definedName>
    <definedName name="djdfjdf" localSheetId="36">[3]Zam!#REF!</definedName>
    <definedName name="djdfjdf" localSheetId="33">[3]Zam!#REF!</definedName>
    <definedName name="djdfjdf" localSheetId="34">[3]Zam!#REF!</definedName>
    <definedName name="djdfjdf" localSheetId="41">[3]Zam!#REF!</definedName>
    <definedName name="djdfjdf" localSheetId="47">[3]Zam!#REF!</definedName>
    <definedName name="djdfjdf">[3]Zam!#REF!</definedName>
    <definedName name="djjdfj" localSheetId="36">[3]Zam!#REF!</definedName>
    <definedName name="djjdfj" localSheetId="33">[3]Zam!#REF!</definedName>
    <definedName name="djjdfj" localSheetId="34">[3]Zam!#REF!</definedName>
    <definedName name="djjdfj" localSheetId="41">[3]Zam!#REF!</definedName>
    <definedName name="djjdfj" localSheetId="47">[3]Zam!#REF!</definedName>
    <definedName name="djjdfj">[3]Zam!#REF!</definedName>
    <definedName name="DocType" localSheetId="36">Word</definedName>
    <definedName name="DocType" localSheetId="45">Word</definedName>
    <definedName name="DocType" localSheetId="33">Word</definedName>
    <definedName name="DocType" localSheetId="34">Word</definedName>
    <definedName name="DocType" localSheetId="41">Word</definedName>
    <definedName name="DocType" localSheetId="47">Word</definedName>
    <definedName name="DocType">Word</definedName>
    <definedName name="DR" localSheetId="36">#REF!</definedName>
    <definedName name="DR" localSheetId="45">#REF!</definedName>
    <definedName name="DR" localSheetId="33">#REF!</definedName>
    <definedName name="DR" localSheetId="34">#REF!</definedName>
    <definedName name="DR" localSheetId="41">#REF!</definedName>
    <definedName name="DR" localSheetId="47">#REF!</definedName>
    <definedName name="DR">#REF!</definedName>
    <definedName name="draft" localSheetId="36">#REF!</definedName>
    <definedName name="draft" localSheetId="33">#REF!</definedName>
    <definedName name="draft" localSheetId="34">#REF!</definedName>
    <definedName name="draft" localSheetId="41">#REF!</definedName>
    <definedName name="draft" localSheetId="47">#REF!</definedName>
    <definedName name="draft">#REF!</definedName>
    <definedName name="drf" localSheetId="36">#REF!</definedName>
    <definedName name="drf" localSheetId="33">#REF!</definedName>
    <definedName name="drf" localSheetId="34">#REF!</definedName>
    <definedName name="drf" localSheetId="41">#REF!</definedName>
    <definedName name="drf" localSheetId="47">#REF!</definedName>
    <definedName name="drf">#REF!</definedName>
    <definedName name="drhy" localSheetId="36">#REF!</definedName>
    <definedName name="drhy" localSheetId="33">#REF!</definedName>
    <definedName name="drhy" localSheetId="34">#REF!</definedName>
    <definedName name="drhy" localSheetId="41">#REF!</definedName>
    <definedName name="drhy" localSheetId="47">#REF!</definedName>
    <definedName name="drhy">#REF!</definedName>
    <definedName name="drn" localSheetId="36">#REF!</definedName>
    <definedName name="drn" localSheetId="33">#REF!</definedName>
    <definedName name="drn" localSheetId="34">#REF!</definedName>
    <definedName name="drn" localSheetId="41">#REF!</definedName>
    <definedName name="drn" localSheetId="47">#REF!</definedName>
    <definedName name="drn">#REF!</definedName>
    <definedName name="dryd">'[72]KPI''s'!$B$23:$E$44</definedName>
    <definedName name="dryde" localSheetId="36">#REF!</definedName>
    <definedName name="dryde" localSheetId="45">#REF!</definedName>
    <definedName name="dryde" localSheetId="33">#REF!</definedName>
    <definedName name="dryde" localSheetId="34">#REF!</definedName>
    <definedName name="dryde" localSheetId="41">#REF!</definedName>
    <definedName name="dryde" localSheetId="47">#REF!</definedName>
    <definedName name="dryde">#REF!</definedName>
    <definedName name="dsds" localSheetId="36">#REF!</definedName>
    <definedName name="dsds" localSheetId="33">#REF!</definedName>
    <definedName name="dsds" localSheetId="34">#REF!</definedName>
    <definedName name="dsds" localSheetId="41">#REF!</definedName>
    <definedName name="dsds" localSheetId="47">#REF!</definedName>
    <definedName name="dsds">#REF!</definedName>
    <definedName name="dsdsd" localSheetId="36">#REF!</definedName>
    <definedName name="dsdsd" localSheetId="33">#REF!</definedName>
    <definedName name="dsdsd" localSheetId="34">#REF!</definedName>
    <definedName name="dsdsd" localSheetId="41">#REF!</definedName>
    <definedName name="dsdsd" localSheetId="47">#REF!</definedName>
    <definedName name="dsdsd">#REF!</definedName>
    <definedName name="DTRDGD" localSheetId="36">#REF!</definedName>
    <definedName name="DTRDGD" localSheetId="33">#REF!</definedName>
    <definedName name="DTRDGD" localSheetId="34">#REF!</definedName>
    <definedName name="DTRDGD" localSheetId="41">#REF!</definedName>
    <definedName name="DTRDGD" localSheetId="47">#REF!</definedName>
    <definedName name="DTRDGD">#REF!</definedName>
    <definedName name="dtrydey" localSheetId="36">#REF!</definedName>
    <definedName name="dtrydey" localSheetId="33">#REF!</definedName>
    <definedName name="dtrydey" localSheetId="34">#REF!</definedName>
    <definedName name="dtrydey" localSheetId="41">#REF!</definedName>
    <definedName name="dtrydey" localSheetId="47">#REF!</definedName>
    <definedName name="dtrydey">#REF!</definedName>
    <definedName name="dtyude" localSheetId="36">#REF!</definedName>
    <definedName name="dtyude" localSheetId="33">#REF!</definedName>
    <definedName name="dtyude" localSheetId="34">#REF!</definedName>
    <definedName name="dtyude" localSheetId="41">#REF!</definedName>
    <definedName name="dtyude" localSheetId="47">#REF!</definedName>
    <definedName name="dtyude">#REF!</definedName>
    <definedName name="dudr" localSheetId="36">#REF!</definedName>
    <definedName name="dudr" localSheetId="33">#REF!</definedName>
    <definedName name="dudr" localSheetId="34">#REF!</definedName>
    <definedName name="dudr" localSheetId="41">#REF!</definedName>
    <definedName name="dudr" localSheetId="47">#REF!</definedName>
    <definedName name="dudr">#REF!</definedName>
    <definedName name="dydh">'[72]KPI''s'!$B$3:$O$19</definedName>
    <definedName name="e">[73]combustivel!$C$3:$N$3</definedName>
    <definedName name="ECEref">'[41]Remuneração Mensal_Solar150MVA'!$O$8</definedName>
    <definedName name="ECR">'[41]Remuneração Mensal_Solar150MVA'!$H$18</definedName>
    <definedName name="EDA_DAT1" localSheetId="36">#REF!</definedName>
    <definedName name="EDA_DAT1" localSheetId="45">#REF!</definedName>
    <definedName name="EDA_DAT1" localSheetId="33">#REF!</definedName>
    <definedName name="EDA_DAT1" localSheetId="34">#REF!</definedName>
    <definedName name="EDA_DAT1" localSheetId="41">#REF!</definedName>
    <definedName name="EDA_DAT1" localSheetId="47">#REF!</definedName>
    <definedName name="EDA_DAT1">#REF!</definedName>
    <definedName name="edalpro" localSheetId="36">#REF!</definedName>
    <definedName name="edalpro" localSheetId="33">#REF!</definedName>
    <definedName name="edalpro" localSheetId="34">#REF!</definedName>
    <definedName name="edalpro" localSheetId="41">#REF!</definedName>
    <definedName name="edalpro" localSheetId="47">#REF!</definedName>
    <definedName name="edalpro">#REF!</definedName>
    <definedName name="edfdfds">[74]Original!$B$8437:$CE$8677</definedName>
    <definedName name="Edifícios_e_Outras_Construções">[35]ICursoMes!$C$7:$F$7</definedName>
    <definedName name="edinfor" localSheetId="36">#REF!</definedName>
    <definedName name="edinfor" localSheetId="45">#REF!</definedName>
    <definedName name="edinfor" localSheetId="33">#REF!</definedName>
    <definedName name="edinfor" localSheetId="34">#REF!</definedName>
    <definedName name="edinfor" localSheetId="41">#REF!</definedName>
    <definedName name="edinfor" localSheetId="47">#REF!</definedName>
    <definedName name="edinfor">#REF!</definedName>
    <definedName name="EDP" localSheetId="36">#REF!</definedName>
    <definedName name="EDP" localSheetId="33">#REF!</definedName>
    <definedName name="EDP" localSheetId="34">#REF!</definedName>
    <definedName name="EDP" localSheetId="41">#REF!</definedName>
    <definedName name="EDP" localSheetId="47">#REF!</definedName>
    <definedName name="EDP">#REF!</definedName>
    <definedName name="EDPnoshares" localSheetId="36">#REF!</definedName>
    <definedName name="EDPnoshares" localSheetId="33">#REF!</definedName>
    <definedName name="EDPnoshares" localSheetId="34">#REF!</definedName>
    <definedName name="EDPnoshares" localSheetId="41">#REF!</definedName>
    <definedName name="EDPnoshares" localSheetId="47">#REF!</definedName>
    <definedName name="EDPnoshares">#REF!</definedName>
    <definedName name="EDPprice" localSheetId="36">#REF!</definedName>
    <definedName name="EDPprice" localSheetId="33">#REF!</definedName>
    <definedName name="EDPprice" localSheetId="34">#REF!</definedName>
    <definedName name="EDPprice" localSheetId="41">#REF!</definedName>
    <definedName name="EDPprice" localSheetId="47">#REF!</definedName>
    <definedName name="EDPprice">#REF!</definedName>
    <definedName name="eee" localSheetId="36">#REF!</definedName>
    <definedName name="eee" localSheetId="33">#REF!</definedName>
    <definedName name="eee" localSheetId="34">#REF!</definedName>
    <definedName name="eee" localSheetId="41">#REF!</definedName>
    <definedName name="eee" localSheetId="47">#REF!</definedName>
    <definedName name="eee">#REF!</definedName>
    <definedName name="een" localSheetId="36">'[12]Base Secção Pessoal'!#REF!</definedName>
    <definedName name="een" localSheetId="33">'[12]Base Secção Pessoal'!#REF!</definedName>
    <definedName name="een" localSheetId="34">'[12]Base Secção Pessoal'!#REF!</definedName>
    <definedName name="een" localSheetId="41">'[12]Base Secção Pessoal'!#REF!</definedName>
    <definedName name="een" localSheetId="47">'[12]Base Secção Pessoal'!#REF!</definedName>
    <definedName name="een">'[12]Base Secção Pessoal'!#REF!</definedName>
    <definedName name="eerg" localSheetId="36">[3]Zam!#REF!</definedName>
    <definedName name="eerg" localSheetId="33">[3]Zam!#REF!</definedName>
    <definedName name="eerg" localSheetId="34">[3]Zam!#REF!</definedName>
    <definedName name="eerg" localSheetId="41">[3]Zam!#REF!</definedName>
    <definedName name="eerg" localSheetId="47">[3]Zam!#REF!</definedName>
    <definedName name="eerg">[3]Zam!#REF!</definedName>
    <definedName name="ehrherhej" localSheetId="36">[3]Zam!#REF!</definedName>
    <definedName name="ehrherhej" localSheetId="33">[3]Zam!#REF!</definedName>
    <definedName name="ehrherhej" localSheetId="34">[3]Zam!#REF!</definedName>
    <definedName name="ehrherhej" localSheetId="41">[3]Zam!#REF!</definedName>
    <definedName name="ehrherhej" localSheetId="47">[3]Zam!#REF!</definedName>
    <definedName name="ehrherhej">[3]Zam!#REF!</definedName>
    <definedName name="ejej" localSheetId="36">[3]Zam!#REF!</definedName>
    <definedName name="ejej" localSheetId="33">[3]Zam!#REF!</definedName>
    <definedName name="ejej" localSheetId="34">[3]Zam!#REF!</definedName>
    <definedName name="ejej" localSheetId="41">[3]Zam!#REF!</definedName>
    <definedName name="ejej" localSheetId="47">[3]Zam!#REF!</definedName>
    <definedName name="ejej">[3]Zam!#REF!</definedName>
    <definedName name="emissao_0_c">[75]emissao!$D$3:$O$3</definedName>
    <definedName name="emissao_0_l">[75]emissao!$B$4:$B$33</definedName>
    <definedName name="emissoes_anoc" localSheetId="36">#REF!</definedName>
    <definedName name="emissoes_anoc" localSheetId="45">#REF!</definedName>
    <definedName name="emissoes_anoc" localSheetId="33">#REF!</definedName>
    <definedName name="emissoes_anoc" localSheetId="34">#REF!</definedName>
    <definedName name="emissoes_anoc" localSheetId="41">#REF!</definedName>
    <definedName name="emissoes_anoc" localSheetId="47">#REF!</definedName>
    <definedName name="emissoes_anoc">#REF!</definedName>
    <definedName name="emissoes_anoc_c" localSheetId="36">#REF!</definedName>
    <definedName name="emissoes_anoc_c" localSheetId="33">#REF!</definedName>
    <definedName name="emissoes_anoc_c" localSheetId="34">#REF!</definedName>
    <definedName name="emissoes_anoc_c" localSheetId="41">#REF!</definedName>
    <definedName name="emissoes_anoc_c" localSheetId="47">#REF!</definedName>
    <definedName name="emissoes_anoc_c">#REF!</definedName>
    <definedName name="EMP." localSheetId="36">[40]LCONTR!#REF!</definedName>
    <definedName name="EMP." localSheetId="33">[40]LCONTR!#REF!</definedName>
    <definedName name="EMP." localSheetId="34">[40]LCONTR!#REF!</definedName>
    <definedName name="EMP." localSheetId="41">[40]LCONTR!#REF!</definedName>
    <definedName name="EMP." localSheetId="47">[40]LCONTR!#REF!</definedName>
    <definedName name="EMP.">[40]LCONTR!#REF!</definedName>
    <definedName name="empresas_ant" localSheetId="36">#REF!</definedName>
    <definedName name="empresas_ant" localSheetId="45">#REF!</definedName>
    <definedName name="empresas_ant" localSheetId="33">#REF!</definedName>
    <definedName name="empresas_ant" localSheetId="34">#REF!</definedName>
    <definedName name="empresas_ant" localSheetId="41">#REF!</definedName>
    <definedName name="empresas_ant" localSheetId="47">#REF!</definedName>
    <definedName name="empresas_ant">#REF!</definedName>
    <definedName name="empresas_c1" localSheetId="36">#REF!</definedName>
    <definedName name="empresas_c1" localSheetId="33">#REF!</definedName>
    <definedName name="empresas_c1" localSheetId="34">#REF!</definedName>
    <definedName name="empresas_c1" localSheetId="41">#REF!</definedName>
    <definedName name="empresas_c1" localSheetId="47">#REF!</definedName>
    <definedName name="empresas_c1">#REF!</definedName>
    <definedName name="empresas_c2" localSheetId="36">#REF!</definedName>
    <definedName name="empresas_c2" localSheetId="33">#REF!</definedName>
    <definedName name="empresas_c2" localSheetId="34">#REF!</definedName>
    <definedName name="empresas_c2" localSheetId="41">#REF!</definedName>
    <definedName name="empresas_c2" localSheetId="47">#REF!</definedName>
    <definedName name="empresas_c2">#REF!</definedName>
    <definedName name="en_ant" localSheetId="36">#REF!</definedName>
    <definedName name="en_ant" localSheetId="33">#REF!</definedName>
    <definedName name="en_ant" localSheetId="34">#REF!</definedName>
    <definedName name="en_ant" localSheetId="41">#REF!</definedName>
    <definedName name="en_ant" localSheetId="47">#REF!</definedName>
    <definedName name="en_ant">#REF!</definedName>
    <definedName name="en_c1" localSheetId="36">#REF!</definedName>
    <definedName name="en_c1" localSheetId="33">#REF!</definedName>
    <definedName name="en_c1" localSheetId="34">#REF!</definedName>
    <definedName name="en_c1" localSheetId="41">#REF!</definedName>
    <definedName name="en_c1" localSheetId="47">#REF!</definedName>
    <definedName name="en_c1">#REF!</definedName>
    <definedName name="en_c2" localSheetId="36">#REF!</definedName>
    <definedName name="en_c2" localSheetId="33">#REF!</definedName>
    <definedName name="en_c2" localSheetId="34">#REF!</definedName>
    <definedName name="en_c2" localSheetId="41">#REF!</definedName>
    <definedName name="en_c2" localSheetId="47">#REF!</definedName>
    <definedName name="en_c2">#REF!</definedName>
    <definedName name="ENCARGOS_FINANCEIROS_IMPUTADOS_AO_INVESTIMENTO" localSheetId="36">#REF!</definedName>
    <definedName name="ENCARGOS_FINANCEIROS_IMPUTADOS_AO_INVESTIMENTO" localSheetId="33">#REF!</definedName>
    <definedName name="ENCARGOS_FINANCEIROS_IMPUTADOS_AO_INVESTIMENTO" localSheetId="34">#REF!</definedName>
    <definedName name="ENCARGOS_FINANCEIROS_IMPUTADOS_AO_INVESTIMENTO" localSheetId="41">#REF!</definedName>
    <definedName name="ENCARGOS_FINANCEIROS_IMPUTADOS_AO_INVESTIMENTO" localSheetId="47">#REF!</definedName>
    <definedName name="ENCARGOS_FINANCEIROS_IMPUTADOS_AO_INVESTIMENTO">#REF!</definedName>
    <definedName name="enccomb_anoc" localSheetId="36">#REF!</definedName>
    <definedName name="enccomb_anoc" localSheetId="33">#REF!</definedName>
    <definedName name="enccomb_anoc" localSheetId="34">#REF!</definedName>
    <definedName name="enccomb_anoc" localSheetId="41">#REF!</definedName>
    <definedName name="enccomb_anoc" localSheetId="47">#REF!</definedName>
    <definedName name="enccomb_anoc">#REF!</definedName>
    <definedName name="enccomb_anoc_c" localSheetId="36">#REF!</definedName>
    <definedName name="enccomb_anoc_c" localSheetId="33">#REF!</definedName>
    <definedName name="enccomb_anoc_c" localSheetId="34">#REF!</definedName>
    <definedName name="enccomb_anoc_c" localSheetId="41">#REF!</definedName>
    <definedName name="enccomb_anoc_c" localSheetId="47">#REF!</definedName>
    <definedName name="enccomb_anoc_c">#REF!</definedName>
    <definedName name="enernova" localSheetId="36">#REF!</definedName>
    <definedName name="enernova" localSheetId="33">#REF!</definedName>
    <definedName name="enernova" localSheetId="34">#REF!</definedName>
    <definedName name="enernova" localSheetId="41">#REF!</definedName>
    <definedName name="enernova" localSheetId="47">#REF!</definedName>
    <definedName name="enernova">#REF!</definedName>
    <definedName name="Equipamento_acessório">[35]ICursoMes!$C$22:$F$22</definedName>
    <definedName name="er" localSheetId="36">[28]Zam!#REF!</definedName>
    <definedName name="er" localSheetId="45">[28]Zam!#REF!</definedName>
    <definedName name="er" localSheetId="33">[28]Zam!#REF!</definedName>
    <definedName name="er" localSheetId="34">[28]Zam!#REF!</definedName>
    <definedName name="er" localSheetId="41">[28]Zam!#REF!</definedName>
    <definedName name="er" localSheetId="47">[28]Zam!#REF!</definedName>
    <definedName name="er">[28]Zam!#REF!</definedName>
    <definedName name="erert" localSheetId="36">[76]Zam!#REF!</definedName>
    <definedName name="erert" localSheetId="33">[76]Zam!#REF!</definedName>
    <definedName name="erert" localSheetId="34">[76]Zam!#REF!</definedName>
    <definedName name="erert" localSheetId="41">[76]Zam!#REF!</definedName>
    <definedName name="erert" localSheetId="47">[76]Zam!#REF!</definedName>
    <definedName name="erert">[76]Zam!#REF!</definedName>
    <definedName name="ERY">[47]dados!$D$6:$D$147</definedName>
    <definedName name="EssAliasTable">"Default"</definedName>
    <definedName name="EssLatest">"JAN/2003"</definedName>
    <definedName name="EssOptions">"A2100000000111000011001101100_010010"</definedName>
    <definedName name="EV__LASTREFTIME__" localSheetId="15" hidden="1">40567.7804166667</definedName>
    <definedName name="EV__LASTREFTIME__" hidden="1">38856.5859259259</definedName>
    <definedName name="exe">'[24]base secçao pessoal'!$D$2:$D$1113</definedName>
    <definedName name="f" localSheetId="14" hidden="1">#REF!</definedName>
    <definedName name="f" localSheetId="25" hidden="1">#REF!</definedName>
    <definedName name="f" localSheetId="39" hidden="1">#REF!</definedName>
    <definedName name="f" localSheetId="36" hidden="1">#REF!</definedName>
    <definedName name="f" localSheetId="46" hidden="1">#REF!</definedName>
    <definedName name="f" localSheetId="33" hidden="1">#REF!</definedName>
    <definedName name="f" localSheetId="34" hidden="1">#REF!</definedName>
    <definedName name="f" localSheetId="41" hidden="1">#REF!</definedName>
    <definedName name="f" localSheetId="47" hidden="1">#REF!</definedName>
    <definedName name="f" hidden="1">#REF!</definedName>
    <definedName name="F020100EvolCons">'[67]Procura R2'!$B$19:$R$23</definedName>
    <definedName name="F020200EvConsHom">'[67]Procura R2'!$B$27:$R$29</definedName>
    <definedName name="F020300EvMovel">'[67]Procura R2'!$B$32:$R$35</definedName>
    <definedName name="F020700VendasDesvios">'[67]Controlo Orçamental'!$B$56:$N$68</definedName>
    <definedName name="F020800DesvCAEE">[67]DesvTarMostra!$S$3:$AG$8</definedName>
    <definedName name="F020801DesvSAEE">[67]DesvTarMostra!$S$50:$AG$55</definedName>
    <definedName name="F020801DesvTarif">[77]DesvTarMostra!$S$3:$AG$8</definedName>
    <definedName name="F020802DesvSAEE">[77]DesvTarMostra!$S$50:$AG$55</definedName>
    <definedName name="F030200AquisEnerg">'[67]Controlo Orçamental'!$B$5:$J$15</definedName>
    <definedName name="F030500EstrPortEsp">[67]FontesEnerg!$O$112:$R$120</definedName>
    <definedName name="F030600EncFixos">'[67]Controlo Orçamental'!$B$117:$G$128</definedName>
    <definedName name="F030700EncVar">'[67]Controlo Orçamental'!$B$132:$G$146</definedName>
    <definedName name="F030800EncTotais">'[67]Controlo Orçamental'!$B$152:$I$163</definedName>
    <definedName name="F030900CustoMedio">[67]Novo03!$U$362:$AC$376</definedName>
    <definedName name="F031000DesvCVar">'[67]Controlo Orçamental'!$B$72:$I$93</definedName>
    <definedName name="F031100DesvCVarAcum">'[67]Controlo Orçamental'!$B$96:$I$112</definedName>
    <definedName name="F040100Invest">'[35]Novo Desvio'!$A$7:$K$43</definedName>
    <definedName name="f23o" localSheetId="36">[3]Zam!#REF!</definedName>
    <definedName name="f23o" localSheetId="45">[3]Zam!#REF!</definedName>
    <definedName name="f23o" localSheetId="33">[3]Zam!#REF!</definedName>
    <definedName name="f23o" localSheetId="34">[3]Zam!#REF!</definedName>
    <definedName name="f23o" localSheetId="41">[3]Zam!#REF!</definedName>
    <definedName name="f23o" localSheetId="47">[3]Zam!#REF!</definedName>
    <definedName name="f23o">[3]Zam!#REF!</definedName>
    <definedName name="FA">[46]dados!$AJ$6:$AJ$147</definedName>
    <definedName name="FA01Procura">'[67]Controlo Orçamental'!$B$35:$J$50</definedName>
    <definedName name="FA02VendasGWh">'[67]Procura R'!$B$12:$R$26</definedName>
    <definedName name="FA03OrcExplor">'[67]Orc.Expl. R'!$B$5:$R$33</definedName>
    <definedName name="FA0401Real">[35]Anexos!$B$4:$R$42</definedName>
    <definedName name="FA0402RealCTot">[35]Anexos!$B$47:$R$73</definedName>
    <definedName name="FA0403ICursoAno">[35]ICursoAno!$B$2:$F$33</definedName>
    <definedName name="FA0403ICursoAnoDet1">[35]ICursoAnoDet!$B$2:$H$72</definedName>
    <definedName name="FA0403ICursoAnoDet2">[35]ICursoAnoDet!$B$75:$H$145</definedName>
    <definedName name="FA0403ICursoAnoDet3">[35]ICursoAnoDet!$B$148:$H$218</definedName>
    <definedName name="FA0403ICursoAnoDet4">[35]ICursoAnoDet!$B$221:$H$291</definedName>
    <definedName name="FA0403ICursoAnoDet5">[35]ICursoAnoDet!$B$294:$H$364</definedName>
    <definedName name="FA0403ICursoAnoDet6">[35]ICursoAnoDet!$B$367:$H$437</definedName>
    <definedName name="FA0403ICursoAnoDet7">[35]ICursoAnoDet!$B$440:$H$510</definedName>
    <definedName name="FA0403ICursoMes">[35]ICursoMes!$B$2:$F$33</definedName>
    <definedName name="FA0403IExplActMes">[35]IExplActMes!$B$2:$G$23</definedName>
    <definedName name="FA0403IExplAno">[35]IExplAno!$B$2:$I$28</definedName>
    <definedName name="FA0403IExplAnoDet">[35]IExplAnoDet!$B$2:$I$79</definedName>
    <definedName name="FA0403IExplAnoDet1">[35]IExplAnoDet!$B$82:$J$159</definedName>
    <definedName name="FA0403IExplMes">[35]IExplMes!$B$2:$I$29</definedName>
    <definedName name="FA04DesvTarifario">[67]DesvTarMostra!$B$1:$P$96</definedName>
    <definedName name="FA04DesvTarifario1">[77]DesvTarMostra!$B$1:$P$96</definedName>
    <definedName name="FA05ComprasGWh">'[67]Oferta R'!$B$5:$R$20</definedName>
    <definedName name="FA06EncFixos">'[67]Oferta R'!$B$41:$R$56</definedName>
    <definedName name="FA07EncVar">'[67]Oferta R'!$B$59:$R$75</definedName>
    <definedName name="FA08Combustiveis">'[67]Procura R'!$B$83:$R$93</definedName>
    <definedName name="fact_TV" localSheetId="36">#REF!</definedName>
    <definedName name="fact_TV" localSheetId="45">#REF!</definedName>
    <definedName name="fact_TV" localSheetId="33">#REF!</definedName>
    <definedName name="fact_TV" localSheetId="34">#REF!</definedName>
    <definedName name="fact_TV" localSheetId="41">#REF!</definedName>
    <definedName name="fact_TV" localSheetId="47">#REF!</definedName>
    <definedName name="fact_TV">#REF!</definedName>
    <definedName name="factor">'[78]Vendas SEP e SENV'!$N$69</definedName>
    <definedName name="FactRNT_printarea" localSheetId="36">#REF!</definedName>
    <definedName name="FactRNT_printarea" localSheetId="45">#REF!</definedName>
    <definedName name="FactRNT_printarea" localSheetId="33">#REF!</definedName>
    <definedName name="FactRNT_printarea" localSheetId="34">#REF!</definedName>
    <definedName name="FactRNT_printarea" localSheetId="41">#REF!</definedName>
    <definedName name="FactRNT_printarea" localSheetId="47">#REF!</definedName>
    <definedName name="FactRNT_printarea">#REF!</definedName>
    <definedName name="factura_hidr_cont">[79]factura_hidrica!$C$70:$N$96</definedName>
    <definedName name="factura_hidr_cont_c">[79]factura_hidrica!$C$69:$N$69</definedName>
    <definedName name="factura_hidr_cont_l">[79]factura_hidrica!$B$70:$B$96</definedName>
    <definedName name="factura_term_c" localSheetId="36">#REF!</definedName>
    <definedName name="factura_term_c" localSheetId="45">#REF!</definedName>
    <definedName name="factura_term_c" localSheetId="33">#REF!</definedName>
    <definedName name="factura_term_c" localSheetId="34">#REF!</definedName>
    <definedName name="factura_term_c" localSheetId="41">#REF!</definedName>
    <definedName name="factura_term_c" localSheetId="47">#REF!</definedName>
    <definedName name="factura_term_c">#REF!</definedName>
    <definedName name="factura_term_cont">[79]factura_termica!$C$106:$N$135</definedName>
    <definedName name="factura_term_cont_c">[79]factura_termica!$C$105:$N$105</definedName>
    <definedName name="factura_term_cont_l">[79]factura_termica!$B$106:$B$135</definedName>
    <definedName name="factura_term_l" localSheetId="36">#REF!</definedName>
    <definedName name="factura_term_l" localSheetId="45">#REF!</definedName>
    <definedName name="factura_term_l" localSheetId="33">#REF!</definedName>
    <definedName name="factura_term_l" localSheetId="34">#REF!</definedName>
    <definedName name="factura_term_l" localSheetId="41">#REF!</definedName>
    <definedName name="factura_term_l" localSheetId="47">#REF!</definedName>
    <definedName name="factura_term_l">#REF!</definedName>
    <definedName name="fasbba" localSheetId="36">[13]Zam!#REF!</definedName>
    <definedName name="fasbba" localSheetId="45">[13]Zam!#REF!</definedName>
    <definedName name="fasbba" localSheetId="33">[13]Zam!#REF!</definedName>
    <definedName name="fasbba" localSheetId="34">[13]Zam!#REF!</definedName>
    <definedName name="fasbba" localSheetId="41">[13]Zam!#REF!</definedName>
    <definedName name="fasbba" localSheetId="47">[13]Zam!#REF!</definedName>
    <definedName name="fasbba">[13]Zam!#REF!</definedName>
    <definedName name="fase">[80]Folha1!$A$2</definedName>
    <definedName name="fasfa" localSheetId="36">[3]Zam!#REF!</definedName>
    <definedName name="fasfa" localSheetId="33">[3]Zam!#REF!</definedName>
    <definedName name="fasfa" localSheetId="34">[3]Zam!#REF!</definedName>
    <definedName name="fasfa" localSheetId="41">[3]Zam!#REF!</definedName>
    <definedName name="fasfa" localSheetId="47">[3]Zam!#REF!</definedName>
    <definedName name="fasfa">[3]Zam!#REF!</definedName>
    <definedName name="fasgag" localSheetId="36">'[11]Activos 31-12-2006'!#REF!</definedName>
    <definedName name="fasgag" localSheetId="33">'[11]Activos 31-12-2006'!#REF!</definedName>
    <definedName name="fasgag" localSheetId="34">'[11]Activos 31-12-2006'!#REF!</definedName>
    <definedName name="fasgag" localSheetId="41">'[11]Activos 31-12-2006'!#REF!</definedName>
    <definedName name="fasgag" localSheetId="47">'[11]Activos 31-12-2006'!#REF!</definedName>
    <definedName name="fasgag">'[11]Activos 31-12-2006'!#REF!</definedName>
    <definedName name="fasgas" localSheetId="36">'[9]OT´s Não Liquidadas 2006'!#REF!</definedName>
    <definedName name="fasgas" localSheetId="33">'[9]OT´s Não Liquidadas 2006'!#REF!</definedName>
    <definedName name="fasgas" localSheetId="34">'[9]OT´s Não Liquidadas 2006'!#REF!</definedName>
    <definedName name="fasgas" localSheetId="41">'[9]OT´s Não Liquidadas 2006'!#REF!</definedName>
    <definedName name="fasgas" localSheetId="47">'[9]OT´s Não Liquidadas 2006'!#REF!</definedName>
    <definedName name="fasgas">'[9]OT´s Não Liquidadas 2006'!#REF!</definedName>
    <definedName name="fasgasg" localSheetId="36">[13]Zam!#REF!</definedName>
    <definedName name="fasgasg" localSheetId="33">[13]Zam!#REF!</definedName>
    <definedName name="fasgasg" localSheetId="34">[13]Zam!#REF!</definedName>
    <definedName name="fasgasg" localSheetId="41">[13]Zam!#REF!</definedName>
    <definedName name="fasgasg" localSheetId="47">[13]Zam!#REF!</definedName>
    <definedName name="fasgasg">[13]Zam!#REF!</definedName>
    <definedName name="fdhd" localSheetId="36">#REF!</definedName>
    <definedName name="fdhd" localSheetId="45">#REF!</definedName>
    <definedName name="fdhd" localSheetId="33">#REF!</definedName>
    <definedName name="fdhd" localSheetId="34">#REF!</definedName>
    <definedName name="fdhd" localSheetId="41">#REF!</definedName>
    <definedName name="fdhd" localSheetId="47">#REF!</definedName>
    <definedName name="fdhd">#REF!</definedName>
    <definedName name="FERIADOS" localSheetId="36">#REF!</definedName>
    <definedName name="FERIADOS" localSheetId="33">#REF!</definedName>
    <definedName name="FERIADOS" localSheetId="34">#REF!</definedName>
    <definedName name="FERIADOS" localSheetId="41">#REF!</definedName>
    <definedName name="FERIADOS" localSheetId="47">#REF!</definedName>
    <definedName name="FERIADOS">#REF!</definedName>
    <definedName name="fev" localSheetId="36">#REF!</definedName>
    <definedName name="fev" localSheetId="33">#REF!</definedName>
    <definedName name="fev" localSheetId="34">#REF!</definedName>
    <definedName name="fev" localSheetId="41">#REF!</definedName>
    <definedName name="fev" localSheetId="47">#REF!</definedName>
    <definedName name="fev">#REF!</definedName>
    <definedName name="FEV__S_IVA" localSheetId="36">[40]LCONTR!#REF!</definedName>
    <definedName name="FEV__S_IVA" localSheetId="33">[40]LCONTR!#REF!</definedName>
    <definedName name="FEV__S_IVA" localSheetId="34">[40]LCONTR!#REF!</definedName>
    <definedName name="FEV__S_IVA" localSheetId="41">[40]LCONTR!#REF!</definedName>
    <definedName name="FEV__S_IVA" localSheetId="47">[40]LCONTR!#REF!</definedName>
    <definedName name="FEV__S_IVA">[40]LCONTR!#REF!</definedName>
    <definedName name="FEV_fact" localSheetId="36">[40]LCONTR!#REF!</definedName>
    <definedName name="FEV_fact" localSheetId="33">[40]LCONTR!#REF!</definedName>
    <definedName name="FEV_fact" localSheetId="34">[40]LCONTR!#REF!</definedName>
    <definedName name="FEV_fact" localSheetId="41">[40]LCONTR!#REF!</definedName>
    <definedName name="FEV_fact" localSheetId="47">[40]LCONTR!#REF!</definedName>
    <definedName name="FEV_fact">[40]LCONTR!#REF!</definedName>
    <definedName name="FFFF" localSheetId="36">#REF!,#REF!,#REF!</definedName>
    <definedName name="FFFF" localSheetId="45">#REF!,#REF!,#REF!</definedName>
    <definedName name="FFFF" localSheetId="33">#REF!,#REF!,#REF!</definedName>
    <definedName name="FFFF" localSheetId="34">#REF!,#REF!,#REF!</definedName>
    <definedName name="FFFF" localSheetId="41">#REF!,#REF!,#REF!</definedName>
    <definedName name="FFFF" localSheetId="47">#REF!,#REF!,#REF!</definedName>
    <definedName name="FFFF">#REF!,#REF!,#REF!</definedName>
    <definedName name="fgjffvjf" localSheetId="36">#REF!</definedName>
    <definedName name="fgjffvjf" localSheetId="45">#REF!</definedName>
    <definedName name="fgjffvjf" localSheetId="33">#REF!</definedName>
    <definedName name="fgjffvjf" localSheetId="34">#REF!</definedName>
    <definedName name="fgjffvjf" localSheetId="41">#REF!</definedName>
    <definedName name="fgjffvjf" localSheetId="47">#REF!</definedName>
    <definedName name="fgjffvjf">#REF!</definedName>
    <definedName name="fgjfjfjfjhg" localSheetId="36">#REF!</definedName>
    <definedName name="fgjfjfjfjhg" localSheetId="33">#REF!</definedName>
    <definedName name="fgjfjfjfjhg" localSheetId="34">#REF!</definedName>
    <definedName name="fgjfjfjfjhg" localSheetId="41">#REF!</definedName>
    <definedName name="fgjfjfjfjhg" localSheetId="47">#REF!</definedName>
    <definedName name="fgjfjfjfjhg">#REF!</definedName>
    <definedName name="fgjfjj" localSheetId="36">#REF!</definedName>
    <definedName name="fgjfjj" localSheetId="33">#REF!</definedName>
    <definedName name="fgjfjj" localSheetId="34">#REF!</definedName>
    <definedName name="fgjfjj" localSheetId="41">#REF!</definedName>
    <definedName name="fgjfjj" localSheetId="47">#REF!</definedName>
    <definedName name="fgjfjj">#REF!</definedName>
    <definedName name="fgjfrjfyju" localSheetId="36">#REF!</definedName>
    <definedName name="fgjfrjfyju" localSheetId="33">#REF!</definedName>
    <definedName name="fgjfrjfyju" localSheetId="34">#REF!</definedName>
    <definedName name="fgjfrjfyju" localSheetId="41">#REF!</definedName>
    <definedName name="fgjfrjfyju" localSheetId="47">#REF!</definedName>
    <definedName name="fgjfrjfyju">#REF!</definedName>
    <definedName name="fgs" localSheetId="36">#REF!</definedName>
    <definedName name="fgs" localSheetId="33">#REF!</definedName>
    <definedName name="fgs" localSheetId="34">#REF!</definedName>
    <definedName name="fgs" localSheetId="41">#REF!</definedName>
    <definedName name="fgs" localSheetId="47">#REF!</definedName>
    <definedName name="fgs">#REF!</definedName>
    <definedName name="fhjfjfjf" localSheetId="36">#REF!</definedName>
    <definedName name="fhjfjfjf" localSheetId="33">#REF!</definedName>
    <definedName name="fhjfjfjf" localSheetId="34">#REF!</definedName>
    <definedName name="fhjfjfjf" localSheetId="41">#REF!</definedName>
    <definedName name="fhjfjfjf" localSheetId="47">#REF!</definedName>
    <definedName name="fhjfjfjf">#REF!</definedName>
    <definedName name="file" localSheetId="36">#REF!</definedName>
    <definedName name="file" localSheetId="33">#REF!</definedName>
    <definedName name="file" localSheetId="34">#REF!</definedName>
    <definedName name="file" localSheetId="41">#REF!</definedName>
    <definedName name="file" localSheetId="47">#REF!</definedName>
    <definedName name="file">#REF!</definedName>
    <definedName name="FIM__ult._prest." localSheetId="36">[40]LCONTR!#REF!</definedName>
    <definedName name="FIM__ult._prest." localSheetId="33">[40]LCONTR!#REF!</definedName>
    <definedName name="FIM__ult._prest." localSheetId="34">[40]LCONTR!#REF!</definedName>
    <definedName name="FIM__ult._prest." localSheetId="41">[40]LCONTR!#REF!</definedName>
    <definedName name="FIM__ult._prest." localSheetId="47">[40]LCONTR!#REF!</definedName>
    <definedName name="FIM__ult._prest.">[40]LCONTR!#REF!</definedName>
    <definedName name="fqfqwfqw" localSheetId="36">'[6]Base Secção Pessoal'!#REF!</definedName>
    <definedName name="fqfqwfqw" localSheetId="33">'[6]Base Secção Pessoal'!#REF!</definedName>
    <definedName name="fqfqwfqw" localSheetId="34">'[6]Base Secção Pessoal'!#REF!</definedName>
    <definedName name="fqfqwfqw" localSheetId="41">'[6]Base Secção Pessoal'!#REF!</definedName>
    <definedName name="fqfqwfqw" localSheetId="47">'[6]Base Secção Pessoal'!#REF!</definedName>
    <definedName name="fqfqwfqw">'[6]Base Secção Pessoal'!#REF!</definedName>
    <definedName name="fr">[81]Index!$J$2</definedName>
    <definedName name="fsdgsdg" localSheetId="36">'[7]base secçao pessoal'!#REF!</definedName>
    <definedName name="fsdgsdg" localSheetId="45">'[7]base secçao pessoal'!#REF!</definedName>
    <definedName name="fsdgsdg" localSheetId="33">'[7]base secçao pessoal'!#REF!</definedName>
    <definedName name="fsdgsdg" localSheetId="34">'[7]base secçao pessoal'!#REF!</definedName>
    <definedName name="fsdgsdg" localSheetId="41">'[7]base secçao pessoal'!#REF!</definedName>
    <definedName name="fsdgsdg" localSheetId="47">'[7]base secçao pessoal'!#REF!</definedName>
    <definedName name="fsdgsdg">'[7]base secçao pessoal'!#REF!</definedName>
    <definedName name="FXEDP2000" localSheetId="36">#REF!</definedName>
    <definedName name="FXEDP2000" localSheetId="45">#REF!</definedName>
    <definedName name="FXEDP2000" localSheetId="33">#REF!</definedName>
    <definedName name="FXEDP2000" localSheetId="34">#REF!</definedName>
    <definedName name="FXEDP2000" localSheetId="41">#REF!</definedName>
    <definedName name="FXEDP2000" localSheetId="47">#REF!</definedName>
    <definedName name="FXEDP2000">#REF!</definedName>
    <definedName name="FXEMP2000" localSheetId="36">#REF!</definedName>
    <definedName name="FXEMP2000" localSheetId="33">#REF!</definedName>
    <definedName name="FXEMP2000" localSheetId="34">#REF!</definedName>
    <definedName name="FXEMP2000" localSheetId="41">#REF!</definedName>
    <definedName name="FXEMP2000" localSheetId="47">#REF!</definedName>
    <definedName name="FXEMP2000">#REF!</definedName>
    <definedName name="g" localSheetId="14" hidden="1">#REF!</definedName>
    <definedName name="g" localSheetId="25" hidden="1">#REF!</definedName>
    <definedName name="g" localSheetId="39" hidden="1">#REF!</definedName>
    <definedName name="g" localSheetId="36" hidden="1">#REF!</definedName>
    <definedName name="g" localSheetId="46" hidden="1">#REF!</definedName>
    <definedName name="g" localSheetId="33" hidden="1">#REF!</definedName>
    <definedName name="g" localSheetId="34" hidden="1">#REF!</definedName>
    <definedName name="g" localSheetId="41" hidden="1">#REF!</definedName>
    <definedName name="g" localSheetId="47" hidden="1">#REF!</definedName>
    <definedName name="g" hidden="1">#REF!</definedName>
    <definedName name="gasg" localSheetId="36">'[11]Activos 31-12-2006'!#REF!</definedName>
    <definedName name="gasg" localSheetId="33">'[11]Activos 31-12-2006'!#REF!</definedName>
    <definedName name="gasg" localSheetId="34">'[11]Activos 31-12-2006'!#REF!</definedName>
    <definedName name="gasg" localSheetId="41">'[11]Activos 31-12-2006'!#REF!</definedName>
    <definedName name="gasg" localSheetId="47">'[11]Activos 31-12-2006'!#REF!</definedName>
    <definedName name="gasg">'[11]Activos 31-12-2006'!#REF!</definedName>
    <definedName name="gasga" localSheetId="36">[3]Zam!#REF!</definedName>
    <definedName name="gasga" localSheetId="33">[3]Zam!#REF!</definedName>
    <definedName name="gasga" localSheetId="34">[3]Zam!#REF!</definedName>
    <definedName name="gasga" localSheetId="41">[3]Zam!#REF!</definedName>
    <definedName name="gasga" localSheetId="47">[3]Zam!#REF!</definedName>
    <definedName name="gasga">[3]Zam!#REF!</definedName>
    <definedName name="gdgdfg" localSheetId="36">[3]Zam!#REF!</definedName>
    <definedName name="gdgdfg" localSheetId="33">[3]Zam!#REF!</definedName>
    <definedName name="gdgdfg" localSheetId="34">[3]Zam!#REF!</definedName>
    <definedName name="gdgdfg" localSheetId="41">[3]Zam!#REF!</definedName>
    <definedName name="gdgdfg" localSheetId="47">[3]Zam!#REF!</definedName>
    <definedName name="gdgdfg">[3]Zam!#REF!</definedName>
    <definedName name="GENERO">[82]Folha2!$D$3:$D$6</definedName>
    <definedName name="gergreh" localSheetId="36">[13]Zam!#REF!</definedName>
    <definedName name="gergreh" localSheetId="45">[13]Zam!#REF!</definedName>
    <definedName name="gergreh" localSheetId="33">[13]Zam!#REF!</definedName>
    <definedName name="gergreh" localSheetId="34">[13]Zam!#REF!</definedName>
    <definedName name="gergreh" localSheetId="41">[13]Zam!#REF!</definedName>
    <definedName name="gergreh" localSheetId="47">[13]Zam!#REF!</definedName>
    <definedName name="gergreh">[13]Zam!#REF!</definedName>
    <definedName name="Gestão_do_sistema">[35]ICursoMes!$C$19:$F$19</definedName>
    <definedName name="gg" localSheetId="36">'[5]OT´s Não Liquidadas 2006'!#REF!</definedName>
    <definedName name="gg" localSheetId="45">'[5]OT´s Não Liquidadas 2006'!#REF!</definedName>
    <definedName name="gg" localSheetId="33">'[5]OT´s Não Liquidadas 2006'!#REF!</definedName>
    <definedName name="gg" localSheetId="34">'[5]OT´s Não Liquidadas 2006'!#REF!</definedName>
    <definedName name="gg" localSheetId="41">'[5]OT´s Não Liquidadas 2006'!#REF!</definedName>
    <definedName name="gg" localSheetId="47">'[5]OT´s Não Liquidadas 2006'!#REF!</definedName>
    <definedName name="gg">'[5]OT´s Não Liquidadas 2006'!#REF!</definedName>
    <definedName name="gggg" localSheetId="36">#REF!</definedName>
    <definedName name="gggg" localSheetId="45">#REF!</definedName>
    <definedName name="gggg" localSheetId="33">#REF!</definedName>
    <definedName name="gggg" localSheetId="34">#REF!</definedName>
    <definedName name="gggg" localSheetId="41">#REF!</definedName>
    <definedName name="gggg" localSheetId="47">#REF!</definedName>
    <definedName name="gggg">#REF!</definedName>
    <definedName name="GGGGG" localSheetId="36">#REF!,#REF!,#REF!</definedName>
    <definedName name="GGGGG" localSheetId="45">#REF!,#REF!,#REF!</definedName>
    <definedName name="GGGGG" localSheetId="33">#REF!,#REF!,#REF!</definedName>
    <definedName name="GGGGG" localSheetId="34">#REF!,#REF!,#REF!</definedName>
    <definedName name="GGGGG" localSheetId="41">#REF!,#REF!,#REF!</definedName>
    <definedName name="GGGGG" localSheetId="47">#REF!,#REF!,#REF!</definedName>
    <definedName name="GGGGG">#REF!,#REF!,#REF!</definedName>
    <definedName name="ghg" localSheetId="36">[55]Museu!#REF!</definedName>
    <definedName name="ghg" localSheetId="45">[55]Museu!#REF!</definedName>
    <definedName name="ghg" localSheetId="33">[55]Museu!#REF!</definedName>
    <definedName name="ghg" localSheetId="34">[55]Museu!#REF!</definedName>
    <definedName name="ghg" localSheetId="41">[55]Museu!#REF!</definedName>
    <definedName name="ghg" localSheetId="47">[55]Museu!#REF!</definedName>
    <definedName name="ghg">[55]Museu!#REF!</definedName>
    <definedName name="ghkg">[46]dados!$F$6:$Q$147</definedName>
    <definedName name="ghufh" localSheetId="36">#REF!</definedName>
    <definedName name="ghufh" localSheetId="45">#REF!</definedName>
    <definedName name="ghufh" localSheetId="33">#REF!</definedName>
    <definedName name="ghufh" localSheetId="34">#REF!</definedName>
    <definedName name="ghufh" localSheetId="41">#REF!</definedName>
    <definedName name="ghufh" localSheetId="47">#REF!</definedName>
    <definedName name="ghufh">#REF!</definedName>
    <definedName name="gi">[49]Serv.dívida!$A$3:$R$171</definedName>
    <definedName name="graf1" localSheetId="36">#REF!</definedName>
    <definedName name="graf1" localSheetId="45">#REF!</definedName>
    <definedName name="graf1" localSheetId="33">#REF!</definedName>
    <definedName name="graf1" localSheetId="34">#REF!</definedName>
    <definedName name="graf1" localSheetId="41">#REF!</definedName>
    <definedName name="graf1" localSheetId="47">#REF!</definedName>
    <definedName name="graf1">#REF!</definedName>
    <definedName name="graf2" localSheetId="36">#REF!</definedName>
    <definedName name="graf2" localSheetId="33">#REF!</definedName>
    <definedName name="graf2" localSheetId="34">#REF!</definedName>
    <definedName name="graf2" localSheetId="41">#REF!</definedName>
    <definedName name="graf2" localSheetId="47">#REF!</definedName>
    <definedName name="graf2">#REF!</definedName>
    <definedName name="grafcenel" localSheetId="36">#REF!</definedName>
    <definedName name="grafcenel" localSheetId="33">#REF!</definedName>
    <definedName name="grafcenel" localSheetId="34">#REF!</definedName>
    <definedName name="grafcenel" localSheetId="41">#REF!</definedName>
    <definedName name="grafcenel" localSheetId="47">#REF!</definedName>
    <definedName name="grafcenel">#REF!</definedName>
    <definedName name="grafcppe" localSheetId="36">#REF!</definedName>
    <definedName name="grafcppe" localSheetId="33">#REF!</definedName>
    <definedName name="grafcppe" localSheetId="34">#REF!</definedName>
    <definedName name="grafcppe" localSheetId="41">#REF!</definedName>
    <definedName name="grafcppe" localSheetId="47">#REF!</definedName>
    <definedName name="grafcppe">#REF!</definedName>
    <definedName name="grafdist" localSheetId="36">#REF!</definedName>
    <definedName name="grafdist" localSheetId="33">#REF!</definedName>
    <definedName name="grafdist" localSheetId="34">#REF!</definedName>
    <definedName name="grafdist" localSheetId="41">#REF!</definedName>
    <definedName name="grafdist" localSheetId="47">#REF!</definedName>
    <definedName name="grafdist">#REF!</definedName>
    <definedName name="grafedalpro" localSheetId="36">#REF!</definedName>
    <definedName name="grafedalpro" localSheetId="33">#REF!</definedName>
    <definedName name="grafedalpro" localSheetId="34">#REF!</definedName>
    <definedName name="grafedalpro" localSheetId="41">#REF!</definedName>
    <definedName name="grafedalpro" localSheetId="47">#REF!</definedName>
    <definedName name="grafedalpro">#REF!</definedName>
    <definedName name="grafedinfor" localSheetId="36">#REF!</definedName>
    <definedName name="grafedinfor" localSheetId="33">#REF!</definedName>
    <definedName name="grafedinfor" localSheetId="34">#REF!</definedName>
    <definedName name="grafedinfor" localSheetId="41">#REF!</definedName>
    <definedName name="grafedinfor" localSheetId="47">#REF!</definedName>
    <definedName name="grafedinfor">#REF!</definedName>
    <definedName name="grafen" localSheetId="36">#REF!</definedName>
    <definedName name="grafen" localSheetId="33">#REF!</definedName>
    <definedName name="grafen" localSheetId="34">#REF!</definedName>
    <definedName name="grafen" localSheetId="41">#REF!</definedName>
    <definedName name="grafen" localSheetId="47">#REF!</definedName>
    <definedName name="grafen">#REF!</definedName>
    <definedName name="grafenernova" localSheetId="36">#REF!</definedName>
    <definedName name="grafenernova" localSheetId="33">#REF!</definedName>
    <definedName name="grafenernova" localSheetId="34">#REF!</definedName>
    <definedName name="grafenernova" localSheetId="41">#REF!</definedName>
    <definedName name="grafenernova" localSheetId="47">#REF!</definedName>
    <definedName name="grafenernova">#REF!</definedName>
    <definedName name="grafhcenel" localSheetId="36">#REF!</definedName>
    <definedName name="grafhcenel" localSheetId="33">#REF!</definedName>
    <definedName name="grafhcenel" localSheetId="34">#REF!</definedName>
    <definedName name="grafhcenel" localSheetId="41">#REF!</definedName>
    <definedName name="grafhcenel" localSheetId="47">#REF!</definedName>
    <definedName name="grafhcenel">#REF!</definedName>
    <definedName name="grafhdn" localSheetId="36">#REF!</definedName>
    <definedName name="grafhdn" localSheetId="33">#REF!</definedName>
    <definedName name="grafhdn" localSheetId="34">#REF!</definedName>
    <definedName name="grafhdn" localSheetId="41">#REF!</definedName>
    <definedName name="grafhdn" localSheetId="47">#REF!</definedName>
    <definedName name="grafhdn">#REF!</definedName>
    <definedName name="grafhidrorumo" localSheetId="36">#REF!</definedName>
    <definedName name="grafhidrorumo" localSheetId="33">#REF!</definedName>
    <definedName name="grafhidrorumo" localSheetId="34">#REF!</definedName>
    <definedName name="grafhidrorumo" localSheetId="41">#REF!</definedName>
    <definedName name="grafhidrorumo" localSheetId="47">#REF!</definedName>
    <definedName name="grafhidrorumo">#REF!</definedName>
    <definedName name="grafholding" localSheetId="36">#REF!</definedName>
    <definedName name="grafholding" localSheetId="33">#REF!</definedName>
    <definedName name="grafholding" localSheetId="34">#REF!</definedName>
    <definedName name="grafholding" localSheetId="41">#REF!</definedName>
    <definedName name="grafholding" localSheetId="47">#REF!</definedName>
    <definedName name="grafholding">#REF!</definedName>
    <definedName name="grafhtejo" localSheetId="36">#REF!</definedName>
    <definedName name="grafhtejo" localSheetId="33">#REF!</definedName>
    <definedName name="grafhtejo" localSheetId="34">#REF!</definedName>
    <definedName name="grafhtejo" localSheetId="41">#REF!</definedName>
    <definedName name="grafhtejo" localSheetId="47">#REF!</definedName>
    <definedName name="grafhtejo">#REF!</definedName>
    <definedName name="grafinternel" localSheetId="36">#REF!</definedName>
    <definedName name="grafinternel" localSheetId="33">#REF!</definedName>
    <definedName name="grafinternel" localSheetId="34">#REF!</definedName>
    <definedName name="grafinternel" localSheetId="41">#REF!</definedName>
    <definedName name="grafinternel" localSheetId="47">#REF!</definedName>
    <definedName name="grafinternel">#REF!</definedName>
    <definedName name="graflabelec" localSheetId="36">#REF!</definedName>
    <definedName name="graflabelec" localSheetId="33">#REF!</definedName>
    <definedName name="graflabelec" localSheetId="34">#REF!</definedName>
    <definedName name="graflabelec" localSheetId="41">#REF!</definedName>
    <definedName name="graflabelec" localSheetId="47">#REF!</definedName>
    <definedName name="graflabelec">#REF!</definedName>
    <definedName name="graflte" localSheetId="36">#REF!</definedName>
    <definedName name="graflte" localSheetId="33">#REF!</definedName>
    <definedName name="graflte" localSheetId="34">#REF!</definedName>
    <definedName name="graflte" localSheetId="41">#REF!</definedName>
    <definedName name="graflte" localSheetId="47">#REF!</definedName>
    <definedName name="graflte">#REF!</definedName>
    <definedName name="grafmrh" localSheetId="36">#REF!</definedName>
    <definedName name="grafmrh" localSheetId="33">#REF!</definedName>
    <definedName name="grafmrh" localSheetId="34">#REF!</definedName>
    <definedName name="grafmrh" localSheetId="41">#REF!</definedName>
    <definedName name="grafmrh" localSheetId="47">#REF!</definedName>
    <definedName name="grafmrh">#REF!</definedName>
    <definedName name="grafprod" localSheetId="36">#REF!</definedName>
    <definedName name="grafprod" localSheetId="33">#REF!</definedName>
    <definedName name="grafprod" localSheetId="34">#REF!</definedName>
    <definedName name="grafprod" localSheetId="41">#REF!</definedName>
    <definedName name="grafprod" localSheetId="47">#REF!</definedName>
    <definedName name="grafprod">#REF!</definedName>
    <definedName name="grafproet" localSheetId="36">#REF!</definedName>
    <definedName name="grafproet" localSheetId="33">#REF!</definedName>
    <definedName name="grafproet" localSheetId="34">#REF!</definedName>
    <definedName name="grafproet" localSheetId="41">#REF!</definedName>
    <definedName name="grafproet" localSheetId="47">#REF!</definedName>
    <definedName name="grafproet">#REF!</definedName>
    <definedName name="grafren" localSheetId="36">#REF!</definedName>
    <definedName name="grafren" localSheetId="33">#REF!</definedName>
    <definedName name="grafren" localSheetId="34">#REF!</definedName>
    <definedName name="grafren" localSheetId="41">#REF!</definedName>
    <definedName name="grafren" localSheetId="47">#REF!</definedName>
    <definedName name="grafren">#REF!</definedName>
    <definedName name="grafsavida" localSheetId="36">#REF!</definedName>
    <definedName name="grafsavida" localSheetId="33">#REF!</definedName>
    <definedName name="grafsavida" localSheetId="34">#REF!</definedName>
    <definedName name="grafsavida" localSheetId="41">#REF!</definedName>
    <definedName name="grafsavida" localSheetId="47">#REF!</definedName>
    <definedName name="grafsavida">#REF!</definedName>
    <definedName name="grafsle" localSheetId="36">#REF!</definedName>
    <definedName name="grafsle" localSheetId="33">#REF!</definedName>
    <definedName name="grafsle" localSheetId="34">#REF!</definedName>
    <definedName name="grafsle" localSheetId="41">#REF!</definedName>
    <definedName name="grafsle" localSheetId="47">#REF!</definedName>
    <definedName name="grafsle">#REF!</definedName>
    <definedName name="Grand_total" localSheetId="36">#REF!,#REF!</definedName>
    <definedName name="Grand_total" localSheetId="45">#REF!,#REF!</definedName>
    <definedName name="Grand_total" localSheetId="33">#REF!,#REF!</definedName>
    <definedName name="Grand_total" localSheetId="34">#REF!,#REF!</definedName>
    <definedName name="Grand_total" localSheetId="41">#REF!,#REF!</definedName>
    <definedName name="Grand_total" localSheetId="47">#REF!,#REF!</definedName>
    <definedName name="Grand_total">#REF!,#REF!</definedName>
    <definedName name="_xlnm.Recorder" localSheetId="36">#REF!</definedName>
    <definedName name="_xlnm.Recorder" localSheetId="45">#REF!</definedName>
    <definedName name="_xlnm.Recorder" localSheetId="33">#REF!</definedName>
    <definedName name="_xlnm.Recorder" localSheetId="34">#REF!</definedName>
    <definedName name="_xlnm.Recorder" localSheetId="41">#REF!</definedName>
    <definedName name="_xlnm.Recorder" localSheetId="47">#REF!</definedName>
    <definedName name="_xlnm.Recorder">#REF!</definedName>
    <definedName name="gyo">[46]dados!$D$6:$D$147</definedName>
    <definedName name="h" localSheetId="36">[26]Zam!#REF!</definedName>
    <definedName name="h" localSheetId="45">[26]Zam!#REF!</definedName>
    <definedName name="h" localSheetId="33">[26]Zam!#REF!</definedName>
    <definedName name="h" localSheetId="34">[26]Zam!#REF!</definedName>
    <definedName name="h" localSheetId="41">[26]Zam!#REF!</definedName>
    <definedName name="h" localSheetId="47">[26]Zam!#REF!</definedName>
    <definedName name="h">[26]Zam!#REF!</definedName>
    <definedName name="hcenel" localSheetId="36">#REF!</definedName>
    <definedName name="hcenel" localSheetId="45">#REF!</definedName>
    <definedName name="hcenel" localSheetId="33">#REF!</definedName>
    <definedName name="hcenel" localSheetId="34">#REF!</definedName>
    <definedName name="hcenel" localSheetId="41">#REF!</definedName>
    <definedName name="hcenel" localSheetId="47">#REF!</definedName>
    <definedName name="hcenel">#REF!</definedName>
    <definedName name="hdn" localSheetId="36">#REF!</definedName>
    <definedName name="hdn" localSheetId="33">#REF!</definedName>
    <definedName name="hdn" localSheetId="34">#REF!</definedName>
    <definedName name="hdn" localSheetId="41">#REF!</definedName>
    <definedName name="hdn" localSheetId="47">#REF!</definedName>
    <definedName name="hdn">#REF!</definedName>
    <definedName name="herherh" localSheetId="36">[13]Zam!#REF!</definedName>
    <definedName name="herherh" localSheetId="33">[13]Zam!#REF!</definedName>
    <definedName name="herherh" localSheetId="34">[13]Zam!#REF!</definedName>
    <definedName name="herherh" localSheetId="41">[13]Zam!#REF!</definedName>
    <definedName name="herherh" localSheetId="47">[13]Zam!#REF!</definedName>
    <definedName name="herherh">[13]Zam!#REF!</definedName>
    <definedName name="herherher" localSheetId="36">[3]Zam!#REF!</definedName>
    <definedName name="herherher" localSheetId="33">[3]Zam!#REF!</definedName>
    <definedName name="herherher" localSheetId="34">[3]Zam!#REF!</definedName>
    <definedName name="herherher" localSheetId="41">[3]Zam!#REF!</definedName>
    <definedName name="herherher" localSheetId="47">[3]Zam!#REF!</definedName>
    <definedName name="herherher">[3]Zam!#REF!</definedName>
    <definedName name="hh" localSheetId="36">'[10]Base Secção Pessoal'!#REF!</definedName>
    <definedName name="hh" localSheetId="33">'[10]Base Secção Pessoal'!#REF!</definedName>
    <definedName name="hh" localSheetId="34">'[10]Base Secção Pessoal'!#REF!</definedName>
    <definedName name="hh" localSheetId="41">'[10]Base Secção Pessoal'!#REF!</definedName>
    <definedName name="hh" localSheetId="47">'[10]Base Secção Pessoal'!#REF!</definedName>
    <definedName name="hh">'[10]Base Secção Pessoal'!#REF!</definedName>
    <definedName name="HHHH" localSheetId="36">#REF!,#REF!,#REF!</definedName>
    <definedName name="HHHH" localSheetId="45">#REF!,#REF!,#REF!</definedName>
    <definedName name="HHHH" localSheetId="33">#REF!,#REF!,#REF!</definedName>
    <definedName name="HHHH" localSheetId="34">#REF!,#REF!,#REF!</definedName>
    <definedName name="HHHH" localSheetId="41">#REF!,#REF!,#REF!</definedName>
    <definedName name="HHHH" localSheetId="47">#REF!,#REF!,#REF!</definedName>
    <definedName name="HHHH">#REF!,#REF!,#REF!</definedName>
    <definedName name="hhhhhhhh" localSheetId="36">'[14]base secçao pessoal'!#REF!</definedName>
    <definedName name="hhhhhhhh" localSheetId="45">'[14]base secçao pessoal'!#REF!</definedName>
    <definedName name="hhhhhhhh" localSheetId="33">'[14]base secçao pessoal'!#REF!</definedName>
    <definedName name="hhhhhhhh" localSheetId="34">'[14]base secçao pessoal'!#REF!</definedName>
    <definedName name="hhhhhhhh" localSheetId="41">'[14]base secçao pessoal'!#REF!</definedName>
    <definedName name="hhhhhhhh" localSheetId="47">'[14]base secçao pessoal'!#REF!</definedName>
    <definedName name="hhhhhhhh">'[14]base secçao pessoal'!#REF!</definedName>
    <definedName name="hhhhhhhhhhhhhh" localSheetId="36">'[12]Base Secção Pessoal'!#REF!</definedName>
    <definedName name="hhhhhhhhhhhhhh" localSheetId="33">'[12]Base Secção Pessoal'!#REF!</definedName>
    <definedName name="hhhhhhhhhhhhhh" localSheetId="34">'[12]Base Secção Pessoal'!#REF!</definedName>
    <definedName name="hhhhhhhhhhhhhh" localSheetId="41">'[12]Base Secção Pessoal'!#REF!</definedName>
    <definedName name="hhhhhhhhhhhhhh" localSheetId="47">'[12]Base Secção Pessoal'!#REF!</definedName>
    <definedName name="hhhhhhhhhhhhhh">'[12]Base Secção Pessoal'!#REF!</definedName>
    <definedName name="hidrorumo" localSheetId="36">#REF!</definedName>
    <definedName name="hidrorumo" localSheetId="45">#REF!</definedName>
    <definedName name="hidrorumo" localSheetId="33">#REF!</definedName>
    <definedName name="hidrorumo" localSheetId="34">#REF!</definedName>
    <definedName name="hidrorumo" localSheetId="41">#REF!</definedName>
    <definedName name="hidrorumo" localSheetId="47">#REF!</definedName>
    <definedName name="hidrorumo">#REF!</definedName>
    <definedName name="hjk" localSheetId="36">#REF!</definedName>
    <definedName name="hjk" localSheetId="33">#REF!</definedName>
    <definedName name="hjk" localSheetId="34">#REF!</definedName>
    <definedName name="hjk" localSheetId="41">#REF!</definedName>
    <definedName name="hjk" localSheetId="47">#REF!</definedName>
    <definedName name="hjk">#REF!</definedName>
    <definedName name="holding_ant" localSheetId="36">#REF!</definedName>
    <definedName name="holding_ant" localSheetId="33">#REF!</definedName>
    <definedName name="holding_ant" localSheetId="34">#REF!</definedName>
    <definedName name="holding_ant" localSheetId="41">#REF!</definedName>
    <definedName name="holding_ant" localSheetId="47">#REF!</definedName>
    <definedName name="holding_ant">#REF!</definedName>
    <definedName name="holding_cactual" localSheetId="36">#REF!</definedName>
    <definedName name="holding_cactual" localSheetId="33">#REF!</definedName>
    <definedName name="holding_cactual" localSheetId="34">#REF!</definedName>
    <definedName name="holding_cactual" localSheetId="41">#REF!</definedName>
    <definedName name="holding_cactual" localSheetId="47">#REF!</definedName>
    <definedName name="holding_cactual">#REF!</definedName>
    <definedName name="htejo" localSheetId="36">#REF!</definedName>
    <definedName name="htejo" localSheetId="33">#REF!</definedName>
    <definedName name="htejo" localSheetId="34">#REF!</definedName>
    <definedName name="htejo" localSheetId="41">#REF!</definedName>
    <definedName name="htejo" localSheetId="47">#REF!</definedName>
    <definedName name="htejo">#REF!</definedName>
    <definedName name="HTML_CodePage" hidden="1">1252</definedName>
    <definedName name="HTML_Control" localSheetId="11" hidden="1">{"'Parte I (BPA)'!$A$1:$A$3"}</definedName>
    <definedName name="HTML_Control" localSheetId="14" hidden="1">{"'Parte I (BPA)'!$A$1:$A$3"}</definedName>
    <definedName name="HTML_Control" localSheetId="15" hidden="1">{"'Parte I (BPA)'!$A$1:$A$3"}</definedName>
    <definedName name="HTML_Control" localSheetId="25" hidden="1">{"'Parte I (BPA)'!$A$1:$A$3"}</definedName>
    <definedName name="HTML_Control" localSheetId="36" hidden="1">{"'Parte I (BPA)'!$A$1:$A$3"}</definedName>
    <definedName name="HTML_Control" localSheetId="45" hidden="1">{"'Parte I (BPA)'!$A$1:$A$3"}</definedName>
    <definedName name="HTML_Control" localSheetId="46" hidden="1">{"'Parte I (BPA)'!$A$1:$A$3"}</definedName>
    <definedName name="HTML_Control" localSheetId="41" hidden="1">{"'Parte I (BPA)'!$A$1:$A$3"}</definedName>
    <definedName name="HTML_Control" localSheetId="47" hidden="1">{"'Parte I (BPA)'!$A$1:$A$3"}</definedName>
    <definedName name="HTML_Control" hidden="1">{"'Parte I (BPA)'!$A$1:$A$3"}</definedName>
    <definedName name="HTML_Description" hidden="1">""</definedName>
    <definedName name="HTML_Email" hidden="1">""</definedName>
    <definedName name="HTML_Header" localSheetId="15" hidden="1">"Parte I (BPA)"</definedName>
    <definedName name="HTML_Header" hidden="1">"FRONT_PAGE"</definedName>
    <definedName name="HTML_LastUpdate" localSheetId="15" hidden="1">"04.08.2000"</definedName>
    <definedName name="HTML_LastUpdate" hidden="1">"09/10/2002"</definedName>
    <definedName name="HTML_LineAfter" hidden="1">FALSE</definedName>
    <definedName name="HTML_LineBefore" hidden="1">FALSE</definedName>
    <definedName name="HTML_Name" localSheetId="15" hidden="1">"Rui Soares"</definedName>
    <definedName name="HTML_Name" hidden="1">"ferferre"</definedName>
    <definedName name="HTML_OBDlg2" hidden="1">TRUE</definedName>
    <definedName name="HTML_OBDlg4" hidden="1">TRUE</definedName>
    <definedName name="HTML_OS" hidden="1">0</definedName>
    <definedName name="HTML_PathFile" localSheetId="15" hidden="1">"I:\Data\Mapas de Provisões\2000\MyHTML.htm"</definedName>
    <definedName name="HTML_PathFile" hidden="1">"L:\Plest\Inf_Gestão_2002\Orç_Exploração\Setembro\Graficos\MyHTML.htm"</definedName>
    <definedName name="HTML_Title" localSheetId="15" hidden="1">"BCP Act Global - 2"</definedName>
    <definedName name="HTML_Title" hidden="1">"Orç_p_Centro_Custo_2"</definedName>
    <definedName name="i">'[37]quadro 27a'!$D$7:$P$16</definedName>
    <definedName name="Imob.97_com" localSheetId="36">#REF!</definedName>
    <definedName name="Imob.97_com" localSheetId="45">#REF!</definedName>
    <definedName name="Imob.97_com" localSheetId="33">#REF!</definedName>
    <definedName name="Imob.97_com" localSheetId="34">#REF!</definedName>
    <definedName name="Imob.97_com" localSheetId="41">#REF!</definedName>
    <definedName name="Imob.97_com" localSheetId="47">#REF!</definedName>
    <definedName name="Imob.97_com">#REF!</definedName>
    <definedName name="Imob97_sem" localSheetId="36">#REF!</definedName>
    <definedName name="Imob97_sem" localSheetId="33">#REF!</definedName>
    <definedName name="Imob97_sem" localSheetId="34">#REF!</definedName>
    <definedName name="Imob97_sem" localSheetId="41">#REF!</definedName>
    <definedName name="Imob97_sem" localSheetId="47">#REF!</definedName>
    <definedName name="Imob97_sem">#REF!</definedName>
    <definedName name="IMOBILIZADO__EM_CURSO">[35]ICursoMes!$C$2:$F$2</definedName>
    <definedName name="incluiajuste" localSheetId="36">#REF!</definedName>
    <definedName name="incluiajuste" localSheetId="45">#REF!</definedName>
    <definedName name="incluiajuste" localSheetId="33">#REF!</definedName>
    <definedName name="incluiajuste" localSheetId="34">#REF!</definedName>
    <definedName name="incluiajuste" localSheetId="41">#REF!</definedName>
    <definedName name="incluiajuste" localSheetId="47">#REF!</definedName>
    <definedName name="incluiajuste">#REF!</definedName>
    <definedName name="INDICE">[34]ago03!$A$1:$H$58</definedName>
    <definedName name="infrelev">[34]ago03!$A$1:$J$52</definedName>
    <definedName name="INÍCIO" localSheetId="36">[40]LCONTR!#REF!</definedName>
    <definedName name="INÍCIO" localSheetId="45">[40]LCONTR!#REF!</definedName>
    <definedName name="INÍCIO" localSheetId="33">[40]LCONTR!#REF!</definedName>
    <definedName name="INÍCIO" localSheetId="34">[40]LCONTR!#REF!</definedName>
    <definedName name="INÍCIO" localSheetId="41">[40]LCONTR!#REF!</definedName>
    <definedName name="INÍCIO" localSheetId="47">[40]LCONTR!#REF!</definedName>
    <definedName name="INÍCIO">[40]LCONTR!#REF!</definedName>
    <definedName name="inicionovacog">[83]RESUMO_PROJ!$I$15</definedName>
    <definedName name="Input" localSheetId="36">#REF!</definedName>
    <definedName name="Input" localSheetId="45">#REF!</definedName>
    <definedName name="Input" localSheetId="33">#REF!</definedName>
    <definedName name="Input" localSheetId="34">#REF!</definedName>
    <definedName name="Input" localSheetId="41">#REF!</definedName>
    <definedName name="Input" localSheetId="47">#REF!</definedName>
    <definedName name="Input">#REF!</definedName>
    <definedName name="internel" localSheetId="36">#REF!</definedName>
    <definedName name="internel" localSheetId="33">#REF!</definedName>
    <definedName name="internel" localSheetId="34">#REF!</definedName>
    <definedName name="internel" localSheetId="41">#REF!</definedName>
    <definedName name="internel" localSheetId="47">#REF!</definedName>
    <definedName name="internel">#REF!</definedName>
    <definedName name="INV_COMPLETO" localSheetId="36">#REF!</definedName>
    <definedName name="INV_COMPLETO" localSheetId="33">#REF!</definedName>
    <definedName name="INV_COMPLETO" localSheetId="34">#REF!</definedName>
    <definedName name="INV_COMPLETO" localSheetId="41">#REF!</definedName>
    <definedName name="INV_COMPLETO" localSheetId="47">#REF!</definedName>
    <definedName name="INV_COMPLETO">#REF!</definedName>
    <definedName name="INV_RESUM" localSheetId="36">#REF!</definedName>
    <definedName name="INV_RESUM" localSheetId="33">#REF!</definedName>
    <definedName name="INV_RESUM" localSheetId="34">#REF!</definedName>
    <definedName name="INV_RESUM" localSheetId="41">#REF!</definedName>
    <definedName name="INV_RESUM" localSheetId="47">#REF!</definedName>
    <definedName name="INV_RESUM">#REF!</definedName>
    <definedName name="Investimento_MM" localSheetId="36">#REF!</definedName>
    <definedName name="Investimento_MM" localSheetId="33">#REF!</definedName>
    <definedName name="Investimento_MM" localSheetId="34">#REF!</definedName>
    <definedName name="Investimento_MM" localSheetId="41">#REF!</definedName>
    <definedName name="Investimento_MM" localSheetId="47">#REF!</definedName>
    <definedName name="Investimento_MM">#REF!</definedName>
    <definedName name="IPCm_1">'[41]Remuneração Mensal_Solar150MVA'!$L$8</definedName>
    <definedName name="IPCref">'[41]Remuneração Mensal_Solar150MVA'!$L$7</definedName>
    <definedName name="j">'[37]quadro 27a'!$C$7:$C$16</definedName>
    <definedName name="jan" localSheetId="36">#REF!</definedName>
    <definedName name="jan" localSheetId="45">#REF!</definedName>
    <definedName name="jan" localSheetId="33">#REF!</definedName>
    <definedName name="jan" localSheetId="34">#REF!</definedName>
    <definedName name="jan" localSheetId="41">#REF!</definedName>
    <definedName name="jan" localSheetId="47">#REF!</definedName>
    <definedName name="jan">#REF!</definedName>
    <definedName name="JAN.96_S_IVA" localSheetId="36">[40]LCONTR!#REF!</definedName>
    <definedName name="JAN.96_S_IVA" localSheetId="45">[40]LCONTR!#REF!</definedName>
    <definedName name="JAN.96_S_IVA" localSheetId="33">[40]LCONTR!#REF!</definedName>
    <definedName name="JAN.96_S_IVA" localSheetId="34">[40]LCONTR!#REF!</definedName>
    <definedName name="JAN.96_S_IVA" localSheetId="41">[40]LCONTR!#REF!</definedName>
    <definedName name="JAN.96_S_IVA" localSheetId="47">[40]LCONTR!#REF!</definedName>
    <definedName name="JAN.96_S_IVA">[40]LCONTR!#REF!</definedName>
    <definedName name="JAN__S_IVA" localSheetId="36">[40]LCONTR!#REF!</definedName>
    <definedName name="JAN__S_IVA" localSheetId="33">[40]LCONTR!#REF!</definedName>
    <definedName name="JAN__S_IVA" localSheetId="34">[40]LCONTR!#REF!</definedName>
    <definedName name="JAN__S_IVA" localSheetId="41">[40]LCONTR!#REF!</definedName>
    <definedName name="JAN__S_IVA" localSheetId="47">[40]LCONTR!#REF!</definedName>
    <definedName name="JAN__S_IVA">[40]LCONTR!#REF!</definedName>
    <definedName name="JAN_fact" localSheetId="36">[40]LCONTR!#REF!</definedName>
    <definedName name="JAN_fact" localSheetId="33">[40]LCONTR!#REF!</definedName>
    <definedName name="JAN_fact" localSheetId="34">[40]LCONTR!#REF!</definedName>
    <definedName name="JAN_fact" localSheetId="41">[40]LCONTR!#REF!</definedName>
    <definedName name="JAN_fact" localSheetId="47">[40]LCONTR!#REF!</definedName>
    <definedName name="JAN_fact">[40]LCONTR!#REF!</definedName>
    <definedName name="jdd" localSheetId="36">[3]Zam!#REF!</definedName>
    <definedName name="jdd" localSheetId="33">[3]Zam!#REF!</definedName>
    <definedName name="jdd" localSheetId="34">[3]Zam!#REF!</definedName>
    <definedName name="jdd" localSheetId="41">[3]Zam!#REF!</definedName>
    <definedName name="jdd" localSheetId="47">[3]Zam!#REF!</definedName>
    <definedName name="jdd">[3]Zam!#REF!</definedName>
    <definedName name="jdjdfj" localSheetId="36">[3]Zam!#REF!</definedName>
    <definedName name="jdjdfj" localSheetId="33">[3]Zam!#REF!</definedName>
    <definedName name="jdjdfj" localSheetId="34">[3]Zam!#REF!</definedName>
    <definedName name="jdjdfj" localSheetId="41">[3]Zam!#REF!</definedName>
    <definedName name="jdjdfj" localSheetId="47">[3]Zam!#REF!</definedName>
    <definedName name="jdjdfj">[3]Zam!#REF!</definedName>
    <definedName name="jejejrje" localSheetId="36">[3]Zam!#REF!</definedName>
    <definedName name="jejejrje" localSheetId="33">[3]Zam!#REF!</definedName>
    <definedName name="jejejrje" localSheetId="34">[3]Zam!#REF!</definedName>
    <definedName name="jejejrje" localSheetId="41">[3]Zam!#REF!</definedName>
    <definedName name="jejejrje" localSheetId="47">[3]Zam!#REF!</definedName>
    <definedName name="jejejrje">[3]Zam!#REF!</definedName>
    <definedName name="jejerje" localSheetId="36">[3]Zam!#REF!</definedName>
    <definedName name="jejerje" localSheetId="33">[3]Zam!#REF!</definedName>
    <definedName name="jejerje" localSheetId="34">[3]Zam!#REF!</definedName>
    <definedName name="jejerje" localSheetId="41">[3]Zam!#REF!</definedName>
    <definedName name="jejerje" localSheetId="47">[3]Zam!#REF!</definedName>
    <definedName name="jejerje">[3]Zam!#REF!</definedName>
    <definedName name="jerje" localSheetId="36">[3]Zam!#REF!</definedName>
    <definedName name="jerje" localSheetId="33">[3]Zam!#REF!</definedName>
    <definedName name="jerje" localSheetId="34">[3]Zam!#REF!</definedName>
    <definedName name="jerje" localSheetId="41">[3]Zam!#REF!</definedName>
    <definedName name="jerje" localSheetId="47">[3]Zam!#REF!</definedName>
    <definedName name="jerje">[3]Zam!#REF!</definedName>
    <definedName name="jghj" localSheetId="36">#REF!</definedName>
    <definedName name="jghj" localSheetId="45">#REF!</definedName>
    <definedName name="jghj" localSheetId="33">#REF!</definedName>
    <definedName name="jghj" localSheetId="34">#REF!</definedName>
    <definedName name="jghj" localSheetId="41">#REF!</definedName>
    <definedName name="jghj" localSheetId="47">#REF!</definedName>
    <definedName name="jghj">#REF!</definedName>
    <definedName name="jj" localSheetId="36">'[10]Base Secção Pessoal'!#REF!</definedName>
    <definedName name="jj" localSheetId="45">'[10]Base Secção Pessoal'!#REF!</definedName>
    <definedName name="jj" localSheetId="33">'[10]Base Secção Pessoal'!#REF!</definedName>
    <definedName name="jj" localSheetId="34">'[10]Base Secção Pessoal'!#REF!</definedName>
    <definedName name="jj" localSheetId="41">'[10]Base Secção Pessoal'!#REF!</definedName>
    <definedName name="jj" localSheetId="47">'[10]Base Secção Pessoal'!#REF!</definedName>
    <definedName name="jj">'[10]Base Secção Pessoal'!#REF!</definedName>
    <definedName name="jjdhf" localSheetId="36">[3]Zam!#REF!</definedName>
    <definedName name="jjdhf" localSheetId="33">[3]Zam!#REF!</definedName>
    <definedName name="jjdhf" localSheetId="34">[3]Zam!#REF!</definedName>
    <definedName name="jjdhf" localSheetId="41">[3]Zam!#REF!</definedName>
    <definedName name="jjdhf" localSheetId="47">[3]Zam!#REF!</definedName>
    <definedName name="jjdhf">[3]Zam!#REF!</definedName>
    <definedName name="JJJJ" localSheetId="36">#REF!,#REF!,#REF!</definedName>
    <definedName name="JJJJ" localSheetId="45">#REF!,#REF!,#REF!</definedName>
    <definedName name="JJJJ" localSheetId="33">#REF!,#REF!,#REF!</definedName>
    <definedName name="JJJJ" localSheetId="34">#REF!,#REF!,#REF!</definedName>
    <definedName name="JJJJ" localSheetId="41">#REF!,#REF!,#REF!</definedName>
    <definedName name="JJJJ" localSheetId="47">#REF!,#REF!,#REF!</definedName>
    <definedName name="JJJJ">#REF!,#REF!,#REF!</definedName>
    <definedName name="jk" localSheetId="36">[26]Zam!#REF!</definedName>
    <definedName name="jk" localSheetId="45">[26]Zam!#REF!</definedName>
    <definedName name="jk" localSheetId="33">[26]Zam!#REF!</definedName>
    <definedName name="jk" localSheetId="34">[26]Zam!#REF!</definedName>
    <definedName name="jk" localSheetId="41">[26]Zam!#REF!</definedName>
    <definedName name="jk" localSheetId="47">[26]Zam!#REF!</definedName>
    <definedName name="jk">[26]Zam!#REF!</definedName>
    <definedName name="jul" localSheetId="36">#REF!</definedName>
    <definedName name="jul" localSheetId="45">#REF!</definedName>
    <definedName name="jul" localSheetId="33">#REF!</definedName>
    <definedName name="jul" localSheetId="34">#REF!</definedName>
    <definedName name="jul" localSheetId="41">#REF!</definedName>
    <definedName name="jul" localSheetId="47">#REF!</definedName>
    <definedName name="jul">#REF!</definedName>
    <definedName name="JUL__S_IVA" localSheetId="36">[40]LCONTR!#REF!</definedName>
    <definedName name="JUL__S_IVA" localSheetId="45">[40]LCONTR!#REF!</definedName>
    <definedName name="JUL__S_IVA" localSheetId="33">[40]LCONTR!#REF!</definedName>
    <definedName name="JUL__S_IVA" localSheetId="34">[40]LCONTR!#REF!</definedName>
    <definedName name="JUL__S_IVA" localSheetId="41">[40]LCONTR!#REF!</definedName>
    <definedName name="JUL__S_IVA" localSheetId="47">[40]LCONTR!#REF!</definedName>
    <definedName name="JUL__S_IVA">[40]LCONTR!#REF!</definedName>
    <definedName name="jun" localSheetId="36">#REF!</definedName>
    <definedName name="jun" localSheetId="45">#REF!</definedName>
    <definedName name="jun" localSheetId="33">#REF!</definedName>
    <definedName name="jun" localSheetId="34">#REF!</definedName>
    <definedName name="jun" localSheetId="41">#REF!</definedName>
    <definedName name="jun" localSheetId="47">#REF!</definedName>
    <definedName name="jun">#REF!</definedName>
    <definedName name="JUN__S_IVA" localSheetId="36">[40]LCONTR!#REF!</definedName>
    <definedName name="JUN__S_IVA" localSheetId="45">[40]LCONTR!#REF!</definedName>
    <definedName name="JUN__S_IVA" localSheetId="33">[40]LCONTR!#REF!</definedName>
    <definedName name="JUN__S_IVA" localSheetId="34">[40]LCONTR!#REF!</definedName>
    <definedName name="JUN__S_IVA" localSheetId="41">[40]LCONTR!#REF!</definedName>
    <definedName name="JUN__S_IVA" localSheetId="47">[40]LCONTR!#REF!</definedName>
    <definedName name="JUN__S_IVA">[40]LCONTR!#REF!</definedName>
    <definedName name="K" localSheetId="36">#REF!</definedName>
    <definedName name="K" localSheetId="45">#REF!</definedName>
    <definedName name="K" localSheetId="33">#REF!</definedName>
    <definedName name="K" localSheetId="34">#REF!</definedName>
    <definedName name="K" localSheetId="41">#REF!</definedName>
    <definedName name="K" localSheetId="47">#REF!</definedName>
    <definedName name="K">#REF!</definedName>
    <definedName name="kkk" localSheetId="34" hidden="1">#REF!</definedName>
    <definedName name="kkk" hidden="1">#REF!</definedName>
    <definedName name="kkkkk" localSheetId="36">[43]Museu!#REF!</definedName>
    <definedName name="kkkkk" localSheetId="45">[43]Museu!#REF!</definedName>
    <definedName name="kkkkk" localSheetId="33">[43]Museu!#REF!</definedName>
    <definedName name="kkkkk" localSheetId="34">[43]Museu!#REF!</definedName>
    <definedName name="kkkkk" localSheetId="41">[43]Museu!#REF!</definedName>
    <definedName name="kkkkk" localSheetId="47">[43]Museu!#REF!</definedName>
    <definedName name="kkkkk">[43]Museu!#REF!</definedName>
    <definedName name="KMHO">'[41]Remuneração Mensal_Solar150MVA'!$H$22</definedName>
    <definedName name="labelec" localSheetId="36">#REF!</definedName>
    <definedName name="labelec" localSheetId="45">#REF!</definedName>
    <definedName name="labelec" localSheetId="33">#REF!</definedName>
    <definedName name="labelec" localSheetId="34">#REF!</definedName>
    <definedName name="labelec" localSheetId="41">#REF!</definedName>
    <definedName name="labelec" localSheetId="47">#REF!</definedName>
    <definedName name="labelec">#REF!</definedName>
    <definedName name="LEV">'[41]Remuneração Mensal_Solar150MVA'!$O$18</definedName>
    <definedName name="limcount" hidden="1">21</definedName>
    <definedName name="Line_21_LG" localSheetId="36">#REF!</definedName>
    <definedName name="Line_21_LG" localSheetId="45">#REF!</definedName>
    <definedName name="Line_21_LG" localSheetId="33">#REF!</definedName>
    <definedName name="Line_21_LG" localSheetId="34">#REF!</definedName>
    <definedName name="Line_21_LG" localSheetId="41">#REF!</definedName>
    <definedName name="Line_21_LG" localSheetId="47">#REF!</definedName>
    <definedName name="Line_21_LG">#REF!</definedName>
    <definedName name="Linhas">[35]ICursoMes!$C$14:$F$14</definedName>
    <definedName name="LINHAS_CABOS" localSheetId="36">#REF!</definedName>
    <definedName name="LINHAS_CABOS" localSheetId="45">#REF!</definedName>
    <definedName name="LINHAS_CABOS" localSheetId="33">#REF!</definedName>
    <definedName name="LINHAS_CABOS" localSheetId="34">#REF!</definedName>
    <definedName name="LINHAS_CABOS" localSheetId="41">#REF!</definedName>
    <definedName name="LINHAS_CABOS" localSheetId="47">#REF!</definedName>
    <definedName name="LINHAS_CABOS">#REF!</definedName>
    <definedName name="lkkl" localSheetId="36">#REF!</definedName>
    <definedName name="lkkl" localSheetId="33">#REF!</definedName>
    <definedName name="lkkl" localSheetId="34">#REF!</definedName>
    <definedName name="lkkl" localSheetId="41">#REF!</definedName>
    <definedName name="lkkl" localSheetId="47">#REF!</definedName>
    <definedName name="lkkl">#REF!</definedName>
    <definedName name="ll" localSheetId="36">'[84]Activos 31-12-2006'!#REF!</definedName>
    <definedName name="ll" localSheetId="45">'[85]Activos 31-12-2006'!#REF!</definedName>
    <definedName name="ll" localSheetId="33">'[84]Activos 31-12-2006'!#REF!</definedName>
    <definedName name="ll" localSheetId="34">'[84]Activos 31-12-2006'!#REF!</definedName>
    <definedName name="ll" localSheetId="41">'[85]Activos 31-12-2006'!#REF!</definedName>
    <definedName name="ll" localSheetId="47">'[85]Activos 31-12-2006'!#REF!</definedName>
    <definedName name="ll">'[84]Activos 31-12-2006'!#REF!</definedName>
    <definedName name="lo" localSheetId="36">'[5]OT´s Não Liquidadas 2006'!#REF!</definedName>
    <definedName name="lo" localSheetId="33">'[5]OT´s Não Liquidadas 2006'!#REF!</definedName>
    <definedName name="lo" localSheetId="34">'[5]OT´s Não Liquidadas 2006'!#REF!</definedName>
    <definedName name="lo" localSheetId="41">'[5]OT´s Não Liquidadas 2006'!#REF!</definedName>
    <definedName name="lo" localSheetId="47">'[5]OT´s Não Liquidadas 2006'!#REF!</definedName>
    <definedName name="lo">'[5]OT´s Não Liquidadas 2006'!#REF!</definedName>
    <definedName name="lopkio" localSheetId="36">[55]Museu!#REF!</definedName>
    <definedName name="lopkio" localSheetId="33">[55]Museu!#REF!</definedName>
    <definedName name="lopkio" localSheetId="34">[55]Museu!#REF!</definedName>
    <definedName name="lopkio" localSheetId="41">[55]Museu!#REF!</definedName>
    <definedName name="lopkio" localSheetId="47">[55]Museu!#REF!</definedName>
    <definedName name="lopkio">[55]Museu!#REF!</definedName>
    <definedName name="lte_ant" localSheetId="36">#REF!</definedName>
    <definedName name="lte_ant" localSheetId="45">#REF!</definedName>
    <definedName name="lte_ant" localSheetId="33">#REF!</definedName>
    <definedName name="lte_ant" localSheetId="34">#REF!</definedName>
    <definedName name="lte_ant" localSheetId="41">#REF!</definedName>
    <definedName name="lte_ant" localSheetId="47">#REF!</definedName>
    <definedName name="lte_ant">#REF!</definedName>
    <definedName name="lte_cactual" localSheetId="36">#REF!</definedName>
    <definedName name="lte_cactual" localSheetId="33">#REF!</definedName>
    <definedName name="lte_cactual" localSheetId="34">#REF!</definedName>
    <definedName name="lte_cactual" localSheetId="41">#REF!</definedName>
    <definedName name="lte_cactual" localSheetId="47">#REF!</definedName>
    <definedName name="lte_cactual">#REF!</definedName>
    <definedName name="Ltitle" localSheetId="36">#REF!</definedName>
    <definedName name="Ltitle" localSheetId="33">#REF!</definedName>
    <definedName name="Ltitle" localSheetId="34">#REF!</definedName>
    <definedName name="Ltitle" localSheetId="41">#REF!</definedName>
    <definedName name="Ltitle" localSheetId="47">#REF!</definedName>
    <definedName name="Ltitle">#REF!</definedName>
    <definedName name="m">[47]dados!$D$6:$D$147</definedName>
    <definedName name="Macro10">[86]!Macro10</definedName>
    <definedName name="Macro11">[86]!Macro11</definedName>
    <definedName name="Macro12">[86]!Macro12</definedName>
    <definedName name="Macro13">[86]!Macro13</definedName>
    <definedName name="Macro14">[86]!Macro14</definedName>
    <definedName name="Macro15">[86]!Macro15</definedName>
    <definedName name="Macro16">[86]!Macro16</definedName>
    <definedName name="Macro17">[86]!Macro17</definedName>
    <definedName name="Macro8">[86]!Macro8</definedName>
    <definedName name="MacroData">[57]MacroData!$B$2:$J$80</definedName>
    <definedName name="MacroPlan04">[57]MacroData!$B$82:$I$96</definedName>
    <definedName name="mai" localSheetId="36">#REF!</definedName>
    <definedName name="mai" localSheetId="45">#REF!</definedName>
    <definedName name="mai" localSheetId="33">#REF!</definedName>
    <definedName name="mai" localSheetId="34">#REF!</definedName>
    <definedName name="mai" localSheetId="41">#REF!</definedName>
    <definedName name="mai" localSheetId="47">#REF!</definedName>
    <definedName name="mai">#REF!</definedName>
    <definedName name="MAI__S_IVA" localSheetId="36">[40]LCONTR!#REF!</definedName>
    <definedName name="MAI__S_IVA" localSheetId="45">[40]LCONTR!#REF!</definedName>
    <definedName name="MAI__S_IVA" localSheetId="33">[40]LCONTR!#REF!</definedName>
    <definedName name="MAI__S_IVA" localSheetId="34">[40]LCONTR!#REF!</definedName>
    <definedName name="MAI__S_IVA" localSheetId="41">[40]LCONTR!#REF!</definedName>
    <definedName name="MAI__S_IVA" localSheetId="47">[40]LCONTR!#REF!</definedName>
    <definedName name="MAI__S_IVA">[40]LCONTR!#REF!</definedName>
    <definedName name="mapa" localSheetId="36">#REF!</definedName>
    <definedName name="mapa" localSheetId="45">#REF!</definedName>
    <definedName name="mapa" localSheetId="33">#REF!</definedName>
    <definedName name="mapa" localSheetId="34">#REF!</definedName>
    <definedName name="mapa" localSheetId="41">#REF!</definedName>
    <definedName name="mapa" localSheetId="47">#REF!</definedName>
    <definedName name="mapa">#REF!</definedName>
    <definedName name="mapa_hidr">'[79]res.cae''s hidr'!$AD$13:$BA$68</definedName>
    <definedName name="mapa_hidr_c">'[79]res.cae''s hidr'!$AD$1:$BA$1</definedName>
    <definedName name="mapa_hidr_l">'[79]res.cae''s hidr'!$Y$13:$Y$68</definedName>
    <definedName name="mapa_term">'[79]res.cae''s '!$AD$12:$BA$121</definedName>
    <definedName name="mapa_term_c">'[79]res.cae''s '!$AD$1:$BA$1</definedName>
    <definedName name="mapa_term_l">'[79]res.cae''s '!$Y$12:$Y$122</definedName>
    <definedName name="mapa1" localSheetId="36">#REF!</definedName>
    <definedName name="mapa1" localSheetId="45">#REF!</definedName>
    <definedName name="mapa1" localSheetId="33">#REF!</definedName>
    <definedName name="mapa1" localSheetId="34">#REF!</definedName>
    <definedName name="mapa1" localSheetId="41">#REF!</definedName>
    <definedName name="mapa1" localSheetId="47">#REF!</definedName>
    <definedName name="mapa1">#REF!</definedName>
    <definedName name="mar" localSheetId="36">#REF!</definedName>
    <definedName name="mar" localSheetId="33">#REF!</definedName>
    <definedName name="mar" localSheetId="34">#REF!</definedName>
    <definedName name="mar" localSheetId="41">#REF!</definedName>
    <definedName name="mar" localSheetId="47">#REF!</definedName>
    <definedName name="mar">#REF!</definedName>
    <definedName name="MAR__S_IVA" localSheetId="36">[40]LCONTR!#REF!</definedName>
    <definedName name="MAR__S_IVA" localSheetId="33">[40]LCONTR!#REF!</definedName>
    <definedName name="MAR__S_IVA" localSheetId="34">[40]LCONTR!#REF!</definedName>
    <definedName name="MAR__S_IVA" localSheetId="41">[40]LCONTR!#REF!</definedName>
    <definedName name="MAR__S_IVA" localSheetId="47">[40]LCONTR!#REF!</definedName>
    <definedName name="MAR__S_IVA">[40]LCONTR!#REF!</definedName>
    <definedName name="MARCO" localSheetId="36">'[1]Todas OT e o valor'!#REF!</definedName>
    <definedName name="MARCO" localSheetId="33">'[1]Todas OT e o valor'!#REF!</definedName>
    <definedName name="MARCO" localSheetId="34">'[1]Todas OT e o valor'!#REF!</definedName>
    <definedName name="MARCO" localSheetId="41">'[1]Todas OT e o valor'!#REF!</definedName>
    <definedName name="MARCO" localSheetId="47">'[1]Todas OT e o valor'!#REF!</definedName>
    <definedName name="MARCO">'[1]Todas OT e o valor'!#REF!</definedName>
    <definedName name="mes" localSheetId="36">#REF!</definedName>
    <definedName name="mes" localSheetId="45">#REF!</definedName>
    <definedName name="mes" localSheetId="33">#REF!</definedName>
    <definedName name="mes" localSheetId="34">#REF!</definedName>
    <definedName name="mes" localSheetId="41">#REF!</definedName>
    <definedName name="mes" localSheetId="47">#REF!</definedName>
    <definedName name="mes">#REF!</definedName>
    <definedName name="mes_out" localSheetId="36">#REF!</definedName>
    <definedName name="mes_out" localSheetId="33">#REF!</definedName>
    <definedName name="mes_out" localSheetId="34">#REF!</definedName>
    <definedName name="mes_out" localSheetId="41">#REF!</definedName>
    <definedName name="mes_out" localSheetId="47">#REF!</definedName>
    <definedName name="mes_out">#REF!</definedName>
    <definedName name="meses" localSheetId="36">#REF!</definedName>
    <definedName name="meses" localSheetId="33">#REF!</definedName>
    <definedName name="meses" localSheetId="34">#REF!</definedName>
    <definedName name="meses" localSheetId="41">#REF!</definedName>
    <definedName name="meses" localSheetId="47">#REF!</definedName>
    <definedName name="meses">#REF!</definedName>
    <definedName name="meses1" localSheetId="36">#REF!</definedName>
    <definedName name="meses1" localSheetId="33">#REF!</definedName>
    <definedName name="meses1" localSheetId="34">#REF!</definedName>
    <definedName name="meses1" localSheetId="41">#REF!</definedName>
    <definedName name="meses1" localSheetId="47">#REF!</definedName>
    <definedName name="meses1">#REF!</definedName>
    <definedName name="MIGUEL">[87]Original!$A$2:$A$589</definedName>
    <definedName name="mnmmf" localSheetId="36">[13]Zam!#REF!</definedName>
    <definedName name="mnmmf" localSheetId="45">[13]Zam!#REF!</definedName>
    <definedName name="mnmmf" localSheetId="33">[13]Zam!#REF!</definedName>
    <definedName name="mnmmf" localSheetId="34">[13]Zam!#REF!</definedName>
    <definedName name="mnmmf" localSheetId="41">[13]Zam!#REF!</definedName>
    <definedName name="mnmmf" localSheetId="47">[13]Zam!#REF!</definedName>
    <definedName name="mnmmf">[13]Zam!#REF!</definedName>
    <definedName name="mnn" localSheetId="36">'[16]OT´s Não Liquidadas 2006'!#REF!</definedName>
    <definedName name="mnn" localSheetId="33">'[16]OT´s Não Liquidadas 2006'!#REF!</definedName>
    <definedName name="mnn" localSheetId="34">'[16]OT´s Não Liquidadas 2006'!#REF!</definedName>
    <definedName name="mnn" localSheetId="41">'[16]OT´s Não Liquidadas 2006'!#REF!</definedName>
    <definedName name="mnn" localSheetId="47">'[16]OT´s Não Liquidadas 2006'!#REF!</definedName>
    <definedName name="mnn">'[16]OT´s Não Liquidadas 2006'!#REF!</definedName>
    <definedName name="mrh" localSheetId="36">#REF!</definedName>
    <definedName name="mrh" localSheetId="45">#REF!</definedName>
    <definedName name="mrh" localSheetId="33">#REF!</definedName>
    <definedName name="mrh" localSheetId="34">#REF!</definedName>
    <definedName name="mrh" localSheetId="41">#REF!</definedName>
    <definedName name="mrh" localSheetId="47">#REF!</definedName>
    <definedName name="mrh">#REF!</definedName>
    <definedName name="MUN">[34]ago03!$A$4</definedName>
    <definedName name="N" localSheetId="36">#REF!</definedName>
    <definedName name="N" localSheetId="45">#REF!</definedName>
    <definedName name="N" localSheetId="33">#REF!</definedName>
    <definedName name="N" localSheetId="34">#REF!</definedName>
    <definedName name="N" localSheetId="41">#REF!</definedName>
    <definedName name="N" localSheetId="47">#REF!</definedName>
    <definedName name="N">#REF!</definedName>
    <definedName name="N__Enc" localSheetId="36">[40]LCONTR!#REF!</definedName>
    <definedName name="N__Enc" localSheetId="45">[40]LCONTR!#REF!</definedName>
    <definedName name="N__Enc" localSheetId="33">[40]LCONTR!#REF!</definedName>
    <definedName name="N__Enc" localSheetId="34">[40]LCONTR!#REF!</definedName>
    <definedName name="N__Enc" localSheetId="41">[40]LCONTR!#REF!</definedName>
    <definedName name="N__Enc" localSheetId="47">[40]LCONTR!#REF!</definedName>
    <definedName name="N__Enc">[40]LCONTR!#REF!</definedName>
    <definedName name="N__Enc_p_96" localSheetId="36">[40]LCONTR!#REF!</definedName>
    <definedName name="N__Enc_p_96" localSheetId="33">[40]LCONTR!#REF!</definedName>
    <definedName name="N__Enc_p_96" localSheetId="34">[40]LCONTR!#REF!</definedName>
    <definedName name="N__Enc_p_96" localSheetId="41">[40]LCONTR!#REF!</definedName>
    <definedName name="N__Enc_p_96" localSheetId="47">[40]LCONTR!#REF!</definedName>
    <definedName name="N__Enc_p_96">[40]LCONTR!#REF!</definedName>
    <definedName name="NAT" localSheetId="36">[40]LCONTR!#REF!</definedName>
    <definedName name="NAT" localSheetId="33">[40]LCONTR!#REF!</definedName>
    <definedName name="NAT" localSheetId="34">[40]LCONTR!#REF!</definedName>
    <definedName name="NAT" localSheetId="41">[40]LCONTR!#REF!</definedName>
    <definedName name="NAT" localSheetId="47">[40]LCONTR!#REF!</definedName>
    <definedName name="NAT">[40]LCONTR!#REF!</definedName>
    <definedName name="NDM">'[41]Remuneração Mensal_Solar150MVA'!$O$16</definedName>
    <definedName name="NHOref">'[41]Remuneração Mensal_Solar150MVA'!$O$15</definedName>
    <definedName name="NHPref">'[41]Remuneração Mensal_Solar150MVA'!$O$14</definedName>
    <definedName name="nj" localSheetId="36">[28]Zam!#REF!</definedName>
    <definedName name="nj" localSheetId="45">[28]Zam!#REF!</definedName>
    <definedName name="nj" localSheetId="33">[28]Zam!#REF!</definedName>
    <definedName name="nj" localSheetId="34">[28]Zam!#REF!</definedName>
    <definedName name="nj" localSheetId="41">[28]Zam!#REF!</definedName>
    <definedName name="nj" localSheetId="47">[28]Zam!#REF!</definedName>
    <definedName name="nj">[28]Zam!#REF!</definedName>
    <definedName name="No_mês_2004_09">[35]ICursoMes!$C$3:$F$3</definedName>
    <definedName name="nononono" localSheetId="36">#REF!</definedName>
    <definedName name="nononono" localSheetId="45">#REF!</definedName>
    <definedName name="nononono" localSheetId="33">#REF!</definedName>
    <definedName name="nononono" localSheetId="34">#REF!</definedName>
    <definedName name="nononono" localSheetId="41">#REF!</definedName>
    <definedName name="nononono" localSheetId="47">#REF!</definedName>
    <definedName name="nononono">#REF!</definedName>
    <definedName name="NOTA" localSheetId="36">[40]LCONTR!#REF!</definedName>
    <definedName name="NOTA" localSheetId="45">[40]LCONTR!#REF!</definedName>
    <definedName name="NOTA" localSheetId="33">[40]LCONTR!#REF!</definedName>
    <definedName name="NOTA" localSheetId="34">[40]LCONTR!#REF!</definedName>
    <definedName name="NOTA" localSheetId="41">[40]LCONTR!#REF!</definedName>
    <definedName name="NOTA" localSheetId="47">[40]LCONTR!#REF!</definedName>
    <definedName name="NOTA">[40]LCONTR!#REF!</definedName>
    <definedName name="Note_1_LG" localSheetId="36">#REF!</definedName>
    <definedName name="Note_1_LG" localSheetId="45">#REF!</definedName>
    <definedName name="Note_1_LG" localSheetId="33">#REF!</definedName>
    <definedName name="Note_1_LG" localSheetId="34">#REF!</definedName>
    <definedName name="Note_1_LG" localSheetId="41">#REF!</definedName>
    <definedName name="Note_1_LG" localSheetId="47">#REF!</definedName>
    <definedName name="Note_1_LG">#REF!</definedName>
    <definedName name="Note_1_R" localSheetId="36">#REF!</definedName>
    <definedName name="Note_1_R" localSheetId="33">#REF!</definedName>
    <definedName name="Note_1_R" localSheetId="34">#REF!</definedName>
    <definedName name="Note_1_R" localSheetId="41">#REF!</definedName>
    <definedName name="Note_1_R" localSheetId="47">#REF!</definedName>
    <definedName name="Note_1_R">#REF!</definedName>
    <definedName name="Note_10_LG" localSheetId="36">#REF!</definedName>
    <definedName name="Note_10_LG" localSheetId="33">#REF!</definedName>
    <definedName name="Note_10_LG" localSheetId="34">#REF!</definedName>
    <definedName name="Note_10_LG" localSheetId="41">#REF!</definedName>
    <definedName name="Note_10_LG" localSheetId="47">#REF!</definedName>
    <definedName name="Note_10_LG">#REF!</definedName>
    <definedName name="Note_10_R" localSheetId="36">#REF!</definedName>
    <definedName name="Note_10_R" localSheetId="33">#REF!</definedName>
    <definedName name="Note_10_R" localSheetId="34">#REF!</definedName>
    <definedName name="Note_10_R" localSheetId="41">#REF!</definedName>
    <definedName name="Note_10_R" localSheetId="47">#REF!</definedName>
    <definedName name="Note_10_R">#REF!</definedName>
    <definedName name="Note_11_LG" localSheetId="36">#REF!</definedName>
    <definedName name="Note_11_LG" localSheetId="33">#REF!</definedName>
    <definedName name="Note_11_LG" localSheetId="34">#REF!</definedName>
    <definedName name="Note_11_LG" localSheetId="41">#REF!</definedName>
    <definedName name="Note_11_LG" localSheetId="47">#REF!</definedName>
    <definedName name="Note_11_LG">#REF!</definedName>
    <definedName name="Note_11_R" localSheetId="36">#REF!</definedName>
    <definedName name="Note_11_R" localSheetId="33">#REF!</definedName>
    <definedName name="Note_11_R" localSheetId="34">#REF!</definedName>
    <definedName name="Note_11_R" localSheetId="41">#REF!</definedName>
    <definedName name="Note_11_R" localSheetId="47">#REF!</definedName>
    <definedName name="Note_11_R">#REF!</definedName>
    <definedName name="Note_11_SL_LG" localSheetId="36">#REF!</definedName>
    <definedName name="Note_11_SL_LG" localSheetId="33">#REF!</definedName>
    <definedName name="Note_11_SL_LG" localSheetId="34">#REF!</definedName>
    <definedName name="Note_11_SL_LG" localSheetId="41">#REF!</definedName>
    <definedName name="Note_11_SL_LG" localSheetId="47">#REF!</definedName>
    <definedName name="Note_11_SL_LG">#REF!</definedName>
    <definedName name="Note_11_SL_R" localSheetId="36">#REF!</definedName>
    <definedName name="Note_11_SL_R" localSheetId="33">#REF!</definedName>
    <definedName name="Note_11_SL_R" localSheetId="34">#REF!</definedName>
    <definedName name="Note_11_SL_R" localSheetId="41">#REF!</definedName>
    <definedName name="Note_11_SL_R" localSheetId="47">#REF!</definedName>
    <definedName name="Note_11_SL_R">#REF!</definedName>
    <definedName name="Note_12_FAR_LG" localSheetId="36">#REF!</definedName>
    <definedName name="Note_12_FAR_LG" localSheetId="33">#REF!</definedName>
    <definedName name="Note_12_FAR_LG" localSheetId="34">#REF!</definedName>
    <definedName name="Note_12_FAR_LG" localSheetId="41">#REF!</definedName>
    <definedName name="Note_12_FAR_LG" localSheetId="47">#REF!</definedName>
    <definedName name="Note_12_FAR_LG">#REF!</definedName>
    <definedName name="Note_12_FAR_R" localSheetId="36">#REF!</definedName>
    <definedName name="Note_12_FAR_R" localSheetId="33">#REF!</definedName>
    <definedName name="Note_12_FAR_R" localSheetId="34">#REF!</definedName>
    <definedName name="Note_12_FAR_R" localSheetId="41">#REF!</definedName>
    <definedName name="Note_12_FAR_R" localSheetId="47">#REF!</definedName>
    <definedName name="Note_12_FAR_R">#REF!</definedName>
    <definedName name="Note_12_LG" localSheetId="36">#REF!</definedName>
    <definedName name="Note_12_LG" localSheetId="33">#REF!</definedName>
    <definedName name="Note_12_LG" localSheetId="34">#REF!</definedName>
    <definedName name="Note_12_LG" localSheetId="41">#REF!</definedName>
    <definedName name="Note_12_LG" localSheetId="47">#REF!</definedName>
    <definedName name="Note_12_LG">#REF!</definedName>
    <definedName name="Note_12_R" localSheetId="36">#REF!</definedName>
    <definedName name="Note_12_R" localSheetId="33">#REF!</definedName>
    <definedName name="Note_12_R" localSheetId="34">#REF!</definedName>
    <definedName name="Note_12_R" localSheetId="41">#REF!</definedName>
    <definedName name="Note_12_R" localSheetId="47">#REF!</definedName>
    <definedName name="Note_12_R">#REF!</definedName>
    <definedName name="Note_13_TPGross_LG" localSheetId="36">#REF!</definedName>
    <definedName name="Note_13_TPGross_LG" localSheetId="33">#REF!</definedName>
    <definedName name="Note_13_TPGross_LG" localSheetId="34">#REF!</definedName>
    <definedName name="Note_13_TPGross_LG" localSheetId="41">#REF!</definedName>
    <definedName name="Note_13_TPGross_LG" localSheetId="47">#REF!</definedName>
    <definedName name="Note_13_TPGross_LG">#REF!</definedName>
    <definedName name="Note_13_TPGross_R" localSheetId="36">#REF!</definedName>
    <definedName name="Note_13_TPGross_R" localSheetId="33">#REF!</definedName>
    <definedName name="Note_13_TPGross_R" localSheetId="34">#REF!</definedName>
    <definedName name="Note_13_TPGross_R" localSheetId="41">#REF!</definedName>
    <definedName name="Note_13_TPGross_R" localSheetId="47">#REF!</definedName>
    <definedName name="Note_13_TPGross_R">#REF!</definedName>
    <definedName name="Note_13_TPReins_LG" localSheetId="36">#REF!</definedName>
    <definedName name="Note_13_TPReins_LG" localSheetId="33">#REF!</definedName>
    <definedName name="Note_13_TPReins_LG" localSheetId="34">#REF!</definedName>
    <definedName name="Note_13_TPReins_LG" localSheetId="41">#REF!</definedName>
    <definedName name="Note_13_TPReins_LG" localSheetId="47">#REF!</definedName>
    <definedName name="Note_13_TPReins_LG">#REF!</definedName>
    <definedName name="Note_13_TPReins_R" localSheetId="36">#REF!</definedName>
    <definedName name="Note_13_TPReins_R" localSheetId="33">#REF!</definedName>
    <definedName name="Note_13_TPReins_R" localSheetId="34">#REF!</definedName>
    <definedName name="Note_13_TPReins_R" localSheetId="41">#REF!</definedName>
    <definedName name="Note_13_TPReins_R" localSheetId="47">#REF!</definedName>
    <definedName name="Note_13_TPReins_R">#REF!</definedName>
    <definedName name="Note_14_DefTaxAss_LG" localSheetId="36">#REF!</definedName>
    <definedName name="Note_14_DefTaxAss_LG" localSheetId="33">#REF!</definedName>
    <definedName name="Note_14_DefTaxAss_LG" localSheetId="34">#REF!</definedName>
    <definedName name="Note_14_DefTaxAss_LG" localSheetId="41">#REF!</definedName>
    <definedName name="Note_14_DefTaxAss_LG" localSheetId="47">#REF!</definedName>
    <definedName name="Note_14_DefTaxAss_LG">#REF!</definedName>
    <definedName name="Note_14_DefTaxAss_R" localSheetId="36">#REF!</definedName>
    <definedName name="Note_14_DefTaxAss_R" localSheetId="33">#REF!</definedName>
    <definedName name="Note_14_DefTaxAss_R" localSheetId="34">#REF!</definedName>
    <definedName name="Note_14_DefTaxAss_R" localSheetId="41">#REF!</definedName>
    <definedName name="Note_14_DefTaxAss_R" localSheetId="47">#REF!</definedName>
    <definedName name="Note_14_DefTaxAss_R">#REF!</definedName>
    <definedName name="Note_14_defTaxLia_LG" localSheetId="36">#REF!</definedName>
    <definedName name="Note_14_defTaxLia_LG" localSheetId="33">#REF!</definedName>
    <definedName name="Note_14_defTaxLia_LG" localSheetId="34">#REF!</definedName>
    <definedName name="Note_14_defTaxLia_LG" localSheetId="41">#REF!</definedName>
    <definedName name="Note_14_defTaxLia_LG" localSheetId="47">#REF!</definedName>
    <definedName name="Note_14_defTaxLia_LG">#REF!</definedName>
    <definedName name="Note_14_DefTaxLia_R" localSheetId="36">#REF!</definedName>
    <definedName name="Note_14_DefTaxLia_R" localSheetId="33">#REF!</definedName>
    <definedName name="Note_14_DefTaxLia_R" localSheetId="34">#REF!</definedName>
    <definedName name="Note_14_DefTaxLia_R" localSheetId="41">#REF!</definedName>
    <definedName name="Note_14_DefTaxLia_R" localSheetId="47">#REF!</definedName>
    <definedName name="Note_14_DefTaxLia_R">#REF!</definedName>
    <definedName name="Note_14_LG" localSheetId="36">#REF!</definedName>
    <definedName name="Note_14_LG" localSheetId="33">#REF!</definedName>
    <definedName name="Note_14_LG" localSheetId="34">#REF!</definedName>
    <definedName name="Note_14_LG" localSheetId="41">#REF!</definedName>
    <definedName name="Note_14_LG" localSheetId="47">#REF!</definedName>
    <definedName name="Note_14_LG">#REF!</definedName>
    <definedName name="Note_14_Pens_LG" localSheetId="36">#REF!</definedName>
    <definedName name="Note_14_Pens_LG" localSheetId="33">#REF!</definedName>
    <definedName name="Note_14_Pens_LG" localSheetId="34">#REF!</definedName>
    <definedName name="Note_14_Pens_LG" localSheetId="41">#REF!</definedName>
    <definedName name="Note_14_Pens_LG" localSheetId="47">#REF!</definedName>
    <definedName name="Note_14_Pens_LG">#REF!</definedName>
    <definedName name="Note_14_pens_R" localSheetId="36">#REF!</definedName>
    <definedName name="Note_14_pens_R" localSheetId="33">#REF!</definedName>
    <definedName name="Note_14_pens_R" localSheetId="34">#REF!</definedName>
    <definedName name="Note_14_pens_R" localSheetId="41">#REF!</definedName>
    <definedName name="Note_14_pens_R" localSheetId="47">#REF!</definedName>
    <definedName name="Note_14_pens_R">#REF!</definedName>
    <definedName name="Note_14_R" localSheetId="36">#REF!</definedName>
    <definedName name="Note_14_R" localSheetId="33">#REF!</definedName>
    <definedName name="Note_14_R" localSheetId="34">#REF!</definedName>
    <definedName name="Note_14_R" localSheetId="41">#REF!</definedName>
    <definedName name="Note_14_R" localSheetId="47">#REF!</definedName>
    <definedName name="Note_14_R">#REF!</definedName>
    <definedName name="Note_14_RP_LG" localSheetId="36">#REF!</definedName>
    <definedName name="Note_14_RP_LG" localSheetId="33">#REF!</definedName>
    <definedName name="Note_14_RP_LG" localSheetId="34">#REF!</definedName>
    <definedName name="Note_14_RP_LG" localSheetId="41">#REF!</definedName>
    <definedName name="Note_14_RP_LG" localSheetId="47">#REF!</definedName>
    <definedName name="Note_14_RP_LG">#REF!</definedName>
    <definedName name="Note_14_RP_R" localSheetId="36">#REF!</definedName>
    <definedName name="Note_14_RP_R" localSheetId="33">#REF!</definedName>
    <definedName name="Note_14_RP_R" localSheetId="34">#REF!</definedName>
    <definedName name="Note_14_RP_R" localSheetId="41">#REF!</definedName>
    <definedName name="Note_14_RP_R" localSheetId="47">#REF!</definedName>
    <definedName name="Note_14_RP_R">#REF!</definedName>
    <definedName name="Note_15_Dep_LG" localSheetId="36">#REF!</definedName>
    <definedName name="Note_15_Dep_LG" localSheetId="33">#REF!</definedName>
    <definedName name="Note_15_Dep_LG" localSheetId="34">#REF!</definedName>
    <definedName name="Note_15_Dep_LG" localSheetId="41">#REF!</definedName>
    <definedName name="Note_15_Dep_LG" localSheetId="47">#REF!</definedName>
    <definedName name="Note_15_Dep_LG">#REF!</definedName>
    <definedName name="Note_15_dep_R" localSheetId="36">#REF!</definedName>
    <definedName name="Note_15_dep_R" localSheetId="33">#REF!</definedName>
    <definedName name="Note_15_dep_R" localSheetId="34">#REF!</definedName>
    <definedName name="Note_15_dep_R" localSheetId="41">#REF!</definedName>
    <definedName name="Note_15_dep_R" localSheetId="47">#REF!</definedName>
    <definedName name="Note_15_dep_R">#REF!</definedName>
    <definedName name="Note_15_LG" localSheetId="36">#REF!</definedName>
    <definedName name="Note_15_LG" localSheetId="33">#REF!</definedName>
    <definedName name="Note_15_LG" localSheetId="34">#REF!</definedName>
    <definedName name="Note_15_LG" localSheetId="41">#REF!</definedName>
    <definedName name="Note_15_LG" localSheetId="47">#REF!</definedName>
    <definedName name="Note_15_LG">#REF!</definedName>
    <definedName name="Note_15_OF_LG" localSheetId="36">#REF!</definedName>
    <definedName name="Note_15_OF_LG" localSheetId="33">#REF!</definedName>
    <definedName name="Note_15_OF_LG" localSheetId="34">#REF!</definedName>
    <definedName name="Note_15_OF_LG" localSheetId="41">#REF!</definedName>
    <definedName name="Note_15_OF_LG" localSheetId="47">#REF!</definedName>
    <definedName name="Note_15_OF_LG">#REF!</definedName>
    <definedName name="Note_15_OF_R" localSheetId="36">#REF!</definedName>
    <definedName name="Note_15_OF_R" localSheetId="33">#REF!</definedName>
    <definedName name="Note_15_OF_R" localSheetId="34">#REF!</definedName>
    <definedName name="Note_15_OF_R" localSheetId="41">#REF!</definedName>
    <definedName name="Note_15_OF_R" localSheetId="47">#REF!</definedName>
    <definedName name="Note_15_OF_R">#REF!</definedName>
    <definedName name="Note_15_R" localSheetId="36">#REF!</definedName>
    <definedName name="Note_15_R" localSheetId="33">#REF!</definedName>
    <definedName name="Note_15_R" localSheetId="34">#REF!</definedName>
    <definedName name="Note_15_R" localSheetId="41">#REF!</definedName>
    <definedName name="Note_15_R" localSheetId="47">#REF!</definedName>
    <definedName name="Note_15_R">#REF!</definedName>
    <definedName name="Note_16_Conv.notes" localSheetId="36">#REF!</definedName>
    <definedName name="Note_16_Conv.notes" localSheetId="33">#REF!</definedName>
    <definedName name="Note_16_Conv.notes" localSheetId="34">#REF!</definedName>
    <definedName name="Note_16_Conv.notes" localSheetId="41">#REF!</definedName>
    <definedName name="Note_16_Conv.notes" localSheetId="47">#REF!</definedName>
    <definedName name="Note_16_Conv.notes">#REF!</definedName>
    <definedName name="Note_16_FinLease" localSheetId="36">#REF!</definedName>
    <definedName name="Note_16_FinLease" localSheetId="33">#REF!</definedName>
    <definedName name="Note_16_FinLease" localSheetId="34">#REF!</definedName>
    <definedName name="Note_16_FinLease" localSheetId="41">#REF!</definedName>
    <definedName name="Note_16_FinLease" localSheetId="47">#REF!</definedName>
    <definedName name="Note_16_FinLease">#REF!</definedName>
    <definedName name="Note_16_LG" localSheetId="36">#REF!</definedName>
    <definedName name="Note_16_LG" localSheetId="33">#REF!</definedName>
    <definedName name="Note_16_LG" localSheetId="34">#REF!</definedName>
    <definedName name="Note_16_LG" localSheetId="41">#REF!</definedName>
    <definedName name="Note_16_LG" localSheetId="47">#REF!</definedName>
    <definedName name="Note_16_LG">#REF!</definedName>
    <definedName name="Note_16_R" localSheetId="36">#REF!</definedName>
    <definedName name="Note_16_R" localSheetId="33">#REF!</definedName>
    <definedName name="Note_16_R" localSheetId="34">#REF!</definedName>
    <definedName name="Note_16_R" localSheetId="41">#REF!</definedName>
    <definedName name="Note_16_R" localSheetId="47">#REF!</definedName>
    <definedName name="Note_16_R">#REF!</definedName>
    <definedName name="Note_17_LG" localSheetId="36">#REF!</definedName>
    <definedName name="Note_17_LG" localSheetId="33">#REF!</definedName>
    <definedName name="Note_17_LG" localSheetId="34">#REF!</definedName>
    <definedName name="Note_17_LG" localSheetId="41">#REF!</definedName>
    <definedName name="Note_17_LG" localSheetId="47">#REF!</definedName>
    <definedName name="Note_17_LG">#REF!</definedName>
    <definedName name="Note_17_R" localSheetId="36">#REF!</definedName>
    <definedName name="Note_17_R" localSheetId="33">#REF!</definedName>
    <definedName name="Note_17_R" localSheetId="34">#REF!</definedName>
    <definedName name="Note_17_R" localSheetId="41">#REF!</definedName>
    <definedName name="Note_17_R" localSheetId="47">#REF!</definedName>
    <definedName name="Note_17_R">#REF!</definedName>
    <definedName name="Note_18_LG" localSheetId="36">#REF!</definedName>
    <definedName name="Note_18_LG" localSheetId="33">#REF!</definedName>
    <definedName name="Note_18_LG" localSheetId="34">#REF!</definedName>
    <definedName name="Note_18_LG" localSheetId="41">#REF!</definedName>
    <definedName name="Note_18_LG" localSheetId="47">#REF!</definedName>
    <definedName name="Note_18_LG">#REF!</definedName>
    <definedName name="Note_18_R" localSheetId="36">#REF!</definedName>
    <definedName name="Note_18_R" localSheetId="33">#REF!</definedName>
    <definedName name="Note_18_R" localSheetId="34">#REF!</definedName>
    <definedName name="Note_18_R" localSheetId="41">#REF!</definedName>
    <definedName name="Note_18_R" localSheetId="47">#REF!</definedName>
    <definedName name="Note_18_R">#REF!</definedName>
    <definedName name="Note_19_LG" localSheetId="36">#REF!</definedName>
    <definedName name="Note_19_LG" localSheetId="33">#REF!</definedName>
    <definedName name="Note_19_LG" localSheetId="34">#REF!</definedName>
    <definedName name="Note_19_LG" localSheetId="41">#REF!</definedName>
    <definedName name="Note_19_LG" localSheetId="47">#REF!</definedName>
    <definedName name="Note_19_LG">#REF!</definedName>
    <definedName name="Note_19_R" localSheetId="36">#REF!</definedName>
    <definedName name="Note_19_R" localSheetId="33">#REF!</definedName>
    <definedName name="Note_19_R" localSheetId="34">#REF!</definedName>
    <definedName name="Note_19_R" localSheetId="41">#REF!</definedName>
    <definedName name="Note_19_R" localSheetId="47">#REF!</definedName>
    <definedName name="Note_19_R">#REF!</definedName>
    <definedName name="Note_2_LG" localSheetId="36">#REF!</definedName>
    <definedName name="Note_2_LG" localSheetId="33">#REF!</definedName>
    <definedName name="Note_2_LG" localSheetId="34">#REF!</definedName>
    <definedName name="Note_2_LG" localSheetId="41">#REF!</definedName>
    <definedName name="Note_2_LG" localSheetId="47">#REF!</definedName>
    <definedName name="Note_2_LG">#REF!</definedName>
    <definedName name="Note_2_OtherFin_LG" localSheetId="36">#REF!</definedName>
    <definedName name="Note_2_OtherFin_LG" localSheetId="33">#REF!</definedName>
    <definedName name="Note_2_OtherFin_LG" localSheetId="34">#REF!</definedName>
    <definedName name="Note_2_OtherFin_LG" localSheetId="41">#REF!</definedName>
    <definedName name="Note_2_OtherFin_LG" localSheetId="47">#REF!</definedName>
    <definedName name="Note_2_OtherFin_LG">#REF!</definedName>
    <definedName name="Note_2_OtherFin_R" localSheetId="36">#REF!</definedName>
    <definedName name="Note_2_OtherFin_R" localSheetId="33">#REF!</definedName>
    <definedName name="Note_2_OtherFin_R" localSheetId="34">#REF!</definedName>
    <definedName name="Note_2_OtherFin_R" localSheetId="41">#REF!</definedName>
    <definedName name="Note_2_OtherFin_R" localSheetId="47">#REF!</definedName>
    <definedName name="Note_2_OtherFin_R">#REF!</definedName>
    <definedName name="Note_2_R" localSheetId="36">#REF!</definedName>
    <definedName name="Note_2_R" localSheetId="33">#REF!</definedName>
    <definedName name="Note_2_R" localSheetId="34">#REF!</definedName>
    <definedName name="Note_2_R" localSheetId="41">#REF!</definedName>
    <definedName name="Note_2_R" localSheetId="47">#REF!</definedName>
    <definedName name="Note_2_R">#REF!</definedName>
    <definedName name="Note_2_Real_LG" localSheetId="36">#REF!</definedName>
    <definedName name="Note_2_Real_LG" localSheetId="33">#REF!</definedName>
    <definedName name="Note_2_Real_LG" localSheetId="34">#REF!</definedName>
    <definedName name="Note_2_Real_LG" localSheetId="41">#REF!</definedName>
    <definedName name="Note_2_Real_LG" localSheetId="47">#REF!</definedName>
    <definedName name="Note_2_Real_LG">#REF!</definedName>
    <definedName name="Note_2_Real_R" localSheetId="36">#REF!</definedName>
    <definedName name="Note_2_Real_R" localSheetId="33">#REF!</definedName>
    <definedName name="Note_2_Real_R" localSheetId="34">#REF!</definedName>
    <definedName name="Note_2_Real_R" localSheetId="41">#REF!</definedName>
    <definedName name="Note_2_Real_R" localSheetId="47">#REF!</definedName>
    <definedName name="Note_2_Real_R">#REF!</definedName>
    <definedName name="Note_20_LG" localSheetId="36">#REF!</definedName>
    <definedName name="Note_20_LG" localSheetId="33">#REF!</definedName>
    <definedName name="Note_20_LG" localSheetId="34">#REF!</definedName>
    <definedName name="Note_20_LG" localSheetId="41">#REF!</definedName>
    <definedName name="Note_20_LG" localSheetId="47">#REF!</definedName>
    <definedName name="Note_20_LG">#REF!</definedName>
    <definedName name="Note_20_R" localSheetId="36">#REF!</definedName>
    <definedName name="Note_20_R" localSheetId="33">#REF!</definedName>
    <definedName name="Note_20_R" localSheetId="34">#REF!</definedName>
    <definedName name="Note_20_R" localSheetId="41">#REF!</definedName>
    <definedName name="Note_20_R" localSheetId="47">#REF!</definedName>
    <definedName name="Note_20_R">#REF!</definedName>
    <definedName name="Note_21_LG" localSheetId="36">#REF!</definedName>
    <definedName name="Note_21_LG" localSheetId="33">#REF!</definedName>
    <definedName name="Note_21_LG" localSheetId="34">#REF!</definedName>
    <definedName name="Note_21_LG" localSheetId="41">#REF!</definedName>
    <definedName name="Note_21_LG" localSheetId="47">#REF!</definedName>
    <definedName name="Note_21_LG">#REF!</definedName>
    <definedName name="Note_21_R" localSheetId="36">#REF!</definedName>
    <definedName name="Note_21_R" localSheetId="33">#REF!</definedName>
    <definedName name="Note_21_R" localSheetId="34">#REF!</definedName>
    <definedName name="Note_21_R" localSheetId="41">#REF!</definedName>
    <definedName name="Note_21_R" localSheetId="47">#REF!</definedName>
    <definedName name="Note_21_R">#REF!</definedName>
    <definedName name="Note_22_LG" localSheetId="36">#REF!</definedName>
    <definedName name="Note_22_LG" localSheetId="33">#REF!</definedName>
    <definedName name="Note_22_LG" localSheetId="34">#REF!</definedName>
    <definedName name="Note_22_LG" localSheetId="41">#REF!</definedName>
    <definedName name="Note_22_LG" localSheetId="47">#REF!</definedName>
    <definedName name="Note_22_LG">#REF!</definedName>
    <definedName name="Note_22_LG_Iex" localSheetId="36">#REF!</definedName>
    <definedName name="Note_22_LG_Iex" localSheetId="33">#REF!</definedName>
    <definedName name="Note_22_LG_Iex" localSheetId="34">#REF!</definedName>
    <definedName name="Note_22_LG_Iex" localSheetId="41">#REF!</definedName>
    <definedName name="Note_22_LG_Iex" localSheetId="47">#REF!</definedName>
    <definedName name="Note_22_LG_Iex">#REF!</definedName>
    <definedName name="Note_22_R" localSheetId="36">#REF!</definedName>
    <definedName name="Note_22_R" localSheetId="33">#REF!</definedName>
    <definedName name="Note_22_R" localSheetId="34">#REF!</definedName>
    <definedName name="Note_22_R" localSheetId="41">#REF!</definedName>
    <definedName name="Note_22_R" localSheetId="47">#REF!</definedName>
    <definedName name="Note_22_R">#REF!</definedName>
    <definedName name="Note_22_R_Iex" localSheetId="36">#REF!</definedName>
    <definedName name="Note_22_R_Iex" localSheetId="33">#REF!</definedName>
    <definedName name="Note_22_R_Iex" localSheetId="34">#REF!</definedName>
    <definedName name="Note_22_R_Iex" localSheetId="41">#REF!</definedName>
    <definedName name="Note_22_R_Iex" localSheetId="47">#REF!</definedName>
    <definedName name="Note_22_R_Iex">#REF!</definedName>
    <definedName name="Note_23_LG" localSheetId="36">#REF!</definedName>
    <definedName name="Note_23_LG" localSheetId="33">#REF!</definedName>
    <definedName name="Note_23_LG" localSheetId="34">#REF!</definedName>
    <definedName name="Note_23_LG" localSheetId="41">#REF!</definedName>
    <definedName name="Note_23_LG" localSheetId="47">#REF!</definedName>
    <definedName name="Note_23_LG">#REF!</definedName>
    <definedName name="Note_23_R" localSheetId="36">#REF!</definedName>
    <definedName name="Note_23_R" localSheetId="33">#REF!</definedName>
    <definedName name="Note_23_R" localSheetId="34">#REF!</definedName>
    <definedName name="Note_23_R" localSheetId="41">#REF!</definedName>
    <definedName name="Note_23_R" localSheetId="47">#REF!</definedName>
    <definedName name="Note_23_R">#REF!</definedName>
    <definedName name="Note_24_LG" localSheetId="36">#REF!</definedName>
    <definedName name="Note_24_LG" localSheetId="33">#REF!</definedName>
    <definedName name="Note_24_LG" localSheetId="34">#REF!</definedName>
    <definedName name="Note_24_LG" localSheetId="41">#REF!</definedName>
    <definedName name="Note_24_LG" localSheetId="47">#REF!</definedName>
    <definedName name="Note_24_LG">#REF!</definedName>
    <definedName name="Note_24_R" localSheetId="36">#REF!</definedName>
    <definedName name="Note_24_R" localSheetId="33">#REF!</definedName>
    <definedName name="Note_24_R" localSheetId="34">#REF!</definedName>
    <definedName name="Note_24_R" localSheetId="41">#REF!</definedName>
    <definedName name="Note_24_R" localSheetId="47">#REF!</definedName>
    <definedName name="Note_24_R">#REF!</definedName>
    <definedName name="Note_25_LG" localSheetId="36">#REF!</definedName>
    <definedName name="Note_25_LG" localSheetId="33">#REF!</definedName>
    <definedName name="Note_25_LG" localSheetId="34">#REF!</definedName>
    <definedName name="Note_25_LG" localSheetId="41">#REF!</definedName>
    <definedName name="Note_25_LG" localSheetId="47">#REF!</definedName>
    <definedName name="Note_25_LG">#REF!</definedName>
    <definedName name="Note_25_R" localSheetId="36">#REF!</definedName>
    <definedName name="Note_25_R" localSheetId="33">#REF!</definedName>
    <definedName name="Note_25_R" localSheetId="34">#REF!</definedName>
    <definedName name="Note_25_R" localSheetId="41">#REF!</definedName>
    <definedName name="Note_25_R" localSheetId="47">#REF!</definedName>
    <definedName name="Note_25_R">#REF!</definedName>
    <definedName name="Note_26_LG" localSheetId="36">#REF!</definedName>
    <definedName name="Note_26_LG" localSheetId="33">#REF!</definedName>
    <definedName name="Note_26_LG" localSheetId="34">#REF!</definedName>
    <definedName name="Note_26_LG" localSheetId="41">#REF!</definedName>
    <definedName name="Note_26_LG" localSheetId="47">#REF!</definedName>
    <definedName name="Note_26_LG">#REF!</definedName>
    <definedName name="Note_26_R" localSheetId="36">#REF!</definedName>
    <definedName name="Note_26_R" localSheetId="33">#REF!</definedName>
    <definedName name="Note_26_R" localSheetId="34">#REF!</definedName>
    <definedName name="Note_26_R" localSheetId="41">#REF!</definedName>
    <definedName name="Note_26_R" localSheetId="47">#REF!</definedName>
    <definedName name="Note_26_R">#REF!</definedName>
    <definedName name="Note_26_Staff_LG" localSheetId="36">#REF!</definedName>
    <definedName name="Note_26_Staff_LG" localSheetId="33">#REF!</definedName>
    <definedName name="Note_26_Staff_LG" localSheetId="34">#REF!</definedName>
    <definedName name="Note_26_Staff_LG" localSheetId="41">#REF!</definedName>
    <definedName name="Note_26_Staff_LG" localSheetId="47">#REF!</definedName>
    <definedName name="Note_26_Staff_LG">#REF!</definedName>
    <definedName name="Note_26_staff_R" localSheetId="36">#REF!</definedName>
    <definedName name="Note_26_staff_R" localSheetId="33">#REF!</definedName>
    <definedName name="Note_26_staff_R" localSheetId="34">#REF!</definedName>
    <definedName name="Note_26_staff_R" localSheetId="41">#REF!</definedName>
    <definedName name="Note_26_staff_R" localSheetId="47">#REF!</definedName>
    <definedName name="Note_26_staff_R">#REF!</definedName>
    <definedName name="Note_27_LG" localSheetId="36">#REF!</definedName>
    <definedName name="Note_27_LG" localSheetId="33">#REF!</definedName>
    <definedName name="Note_27_LG" localSheetId="34">#REF!</definedName>
    <definedName name="Note_27_LG" localSheetId="41">#REF!</definedName>
    <definedName name="Note_27_LG" localSheetId="47">#REF!</definedName>
    <definedName name="Note_27_LG">#REF!</definedName>
    <definedName name="Note_27_R" localSheetId="36">#REF!</definedName>
    <definedName name="Note_27_R" localSheetId="33">#REF!</definedName>
    <definedName name="Note_27_R" localSheetId="34">#REF!</definedName>
    <definedName name="Note_27_R" localSheetId="41">#REF!</definedName>
    <definedName name="Note_27_R" localSheetId="47">#REF!</definedName>
    <definedName name="Note_27_R">#REF!</definedName>
    <definedName name="Note_27_staff_LG" localSheetId="36">#REF!</definedName>
    <definedName name="Note_27_staff_LG" localSheetId="33">#REF!</definedName>
    <definedName name="Note_27_staff_LG" localSheetId="34">#REF!</definedName>
    <definedName name="Note_27_staff_LG" localSheetId="41">#REF!</definedName>
    <definedName name="Note_27_staff_LG" localSheetId="47">#REF!</definedName>
    <definedName name="Note_27_staff_LG">#REF!</definedName>
    <definedName name="Note_27_staff_R" localSheetId="36">#REF!</definedName>
    <definedName name="Note_27_staff_R" localSheetId="33">#REF!</definedName>
    <definedName name="Note_27_staff_R" localSheetId="34">#REF!</definedName>
    <definedName name="Note_27_staff_R" localSheetId="41">#REF!</definedName>
    <definedName name="Note_27_staff_R" localSheetId="47">#REF!</definedName>
    <definedName name="Note_27_staff_R">#REF!</definedName>
    <definedName name="Note_28_LG" localSheetId="36">#REF!</definedName>
    <definedName name="Note_28_LG" localSheetId="33">#REF!</definedName>
    <definedName name="Note_28_LG" localSheetId="34">#REF!</definedName>
    <definedName name="Note_28_LG" localSheetId="41">#REF!</definedName>
    <definedName name="Note_28_LG" localSheetId="47">#REF!</definedName>
    <definedName name="Note_28_LG">#REF!</definedName>
    <definedName name="Note_28_R" localSheetId="36">#REF!</definedName>
    <definedName name="Note_28_R" localSheetId="33">#REF!</definedName>
    <definedName name="Note_28_R" localSheetId="34">#REF!</definedName>
    <definedName name="Note_28_R" localSheetId="41">#REF!</definedName>
    <definedName name="Note_28_R" localSheetId="47">#REF!</definedName>
    <definedName name="Note_28_R">#REF!</definedName>
    <definedName name="Note_28_staff_LG" localSheetId="36">#REF!</definedName>
    <definedName name="Note_28_staff_LG" localSheetId="33">#REF!</definedName>
    <definedName name="Note_28_staff_LG" localSheetId="34">#REF!</definedName>
    <definedName name="Note_28_staff_LG" localSheetId="41">#REF!</definedName>
    <definedName name="Note_28_staff_LG" localSheetId="47">#REF!</definedName>
    <definedName name="Note_28_staff_LG">#REF!</definedName>
    <definedName name="Note_28_staff_R" localSheetId="36">#REF!</definedName>
    <definedName name="Note_28_staff_R" localSheetId="33">#REF!</definedName>
    <definedName name="Note_28_staff_R" localSheetId="34">#REF!</definedName>
    <definedName name="Note_28_staff_R" localSheetId="41">#REF!</definedName>
    <definedName name="Note_28_staff_R" localSheetId="47">#REF!</definedName>
    <definedName name="Note_28_staff_R">#REF!</definedName>
    <definedName name="Note_29_LG" localSheetId="36">#REF!</definedName>
    <definedName name="Note_29_LG" localSheetId="33">#REF!</definedName>
    <definedName name="Note_29_LG" localSheetId="34">#REF!</definedName>
    <definedName name="Note_29_LG" localSheetId="41">#REF!</definedName>
    <definedName name="Note_29_LG" localSheetId="47">#REF!</definedName>
    <definedName name="Note_29_LG">#REF!</definedName>
    <definedName name="Note_29_R" localSheetId="36">#REF!</definedName>
    <definedName name="Note_29_R" localSheetId="33">#REF!</definedName>
    <definedName name="Note_29_R" localSheetId="34">#REF!</definedName>
    <definedName name="Note_29_R" localSheetId="41">#REF!</definedName>
    <definedName name="Note_29_R" localSheetId="47">#REF!</definedName>
    <definedName name="Note_29_R">#REF!</definedName>
    <definedName name="Note_3_LG" localSheetId="36">#REF!</definedName>
    <definedName name="Note_3_LG" localSheetId="33">#REF!</definedName>
    <definedName name="Note_3_LG" localSheetId="34">#REF!</definedName>
    <definedName name="Note_3_LG" localSheetId="41">#REF!</definedName>
    <definedName name="Note_3_LG" localSheetId="47">#REF!</definedName>
    <definedName name="Note_3_LG">#REF!</definedName>
    <definedName name="Note_3_R" localSheetId="36">#REF!</definedName>
    <definedName name="Note_3_R" localSheetId="33">#REF!</definedName>
    <definedName name="Note_3_R" localSheetId="34">#REF!</definedName>
    <definedName name="Note_3_R" localSheetId="41">#REF!</definedName>
    <definedName name="Note_3_R" localSheetId="47">#REF!</definedName>
    <definedName name="Note_3_R">#REF!</definedName>
    <definedName name="Note_30_EG" localSheetId="36">#REF!</definedName>
    <definedName name="Note_30_EG" localSheetId="33">#REF!</definedName>
    <definedName name="Note_30_EG" localSheetId="34">#REF!</definedName>
    <definedName name="Note_30_EG" localSheetId="41">#REF!</definedName>
    <definedName name="Note_30_EG" localSheetId="47">#REF!</definedName>
    <definedName name="Note_30_EG">#REF!</definedName>
    <definedName name="Note_30_LG" localSheetId="36">#REF!</definedName>
    <definedName name="Note_30_LG" localSheetId="33">#REF!</definedName>
    <definedName name="Note_30_LG" localSheetId="34">#REF!</definedName>
    <definedName name="Note_30_LG" localSheetId="41">#REF!</definedName>
    <definedName name="Note_30_LG" localSheetId="47">#REF!</definedName>
    <definedName name="Note_30_LG">#REF!</definedName>
    <definedName name="Note_30_R" localSheetId="36">#REF!</definedName>
    <definedName name="Note_30_R" localSheetId="33">#REF!</definedName>
    <definedName name="Note_30_R" localSheetId="34">#REF!</definedName>
    <definedName name="Note_30_R" localSheetId="41">#REF!</definedName>
    <definedName name="Note_30_R" localSheetId="47">#REF!</definedName>
    <definedName name="Note_30_R">#REF!</definedName>
    <definedName name="Note_31_extraord" localSheetId="36">#REF!</definedName>
    <definedName name="Note_31_extraord" localSheetId="33">#REF!</definedName>
    <definedName name="Note_31_extraord" localSheetId="34">#REF!</definedName>
    <definedName name="Note_31_extraord" localSheetId="41">#REF!</definedName>
    <definedName name="Note_31_extraord" localSheetId="47">#REF!</definedName>
    <definedName name="Note_31_extraord">#REF!</definedName>
    <definedName name="Note_31_extraord_LG" localSheetId="36">#REF!</definedName>
    <definedName name="Note_31_extraord_LG" localSheetId="33">#REF!</definedName>
    <definedName name="Note_31_extraord_LG" localSheetId="34">#REF!</definedName>
    <definedName name="Note_31_extraord_LG" localSheetId="41">#REF!</definedName>
    <definedName name="Note_31_extraord_LG" localSheetId="47">#REF!</definedName>
    <definedName name="Note_31_extraord_LG">#REF!</definedName>
    <definedName name="Note_31_extraord_R" localSheetId="36">#REF!</definedName>
    <definedName name="Note_31_extraord_R" localSheetId="33">#REF!</definedName>
    <definedName name="Note_31_extraord_R" localSheetId="34">#REF!</definedName>
    <definedName name="Note_31_extraord_R" localSheetId="41">#REF!</definedName>
    <definedName name="Note_31_extraord_R" localSheetId="47">#REF!</definedName>
    <definedName name="Note_31_extraord_R">#REF!</definedName>
    <definedName name="Note_31_Ord" localSheetId="36">#REF!</definedName>
    <definedName name="Note_31_Ord" localSheetId="33">#REF!</definedName>
    <definedName name="Note_31_Ord" localSheetId="34">#REF!</definedName>
    <definedName name="Note_31_Ord" localSheetId="41">#REF!</definedName>
    <definedName name="Note_31_Ord" localSheetId="47">#REF!</definedName>
    <definedName name="Note_31_Ord">#REF!</definedName>
    <definedName name="Note_31_Ord_LG" localSheetId="36">#REF!</definedName>
    <definedName name="Note_31_Ord_LG" localSheetId="33">#REF!</definedName>
    <definedName name="Note_31_Ord_LG" localSheetId="34">#REF!</definedName>
    <definedName name="Note_31_Ord_LG" localSheetId="41">#REF!</definedName>
    <definedName name="Note_31_Ord_LG" localSheetId="47">#REF!</definedName>
    <definedName name="Note_31_Ord_LG">#REF!</definedName>
    <definedName name="Note_31_Ord_R" localSheetId="36">#REF!</definedName>
    <definedName name="Note_31_Ord_R" localSheetId="33">#REF!</definedName>
    <definedName name="Note_31_Ord_R" localSheetId="34">#REF!</definedName>
    <definedName name="Note_31_Ord_R" localSheetId="41">#REF!</definedName>
    <definedName name="Note_31_Ord_R" localSheetId="47">#REF!</definedName>
    <definedName name="Note_31_Ord_R">#REF!</definedName>
    <definedName name="Note_32" localSheetId="36">#REF!</definedName>
    <definedName name="Note_32" localSheetId="33">#REF!</definedName>
    <definedName name="Note_32" localSheetId="34">#REF!</definedName>
    <definedName name="Note_32" localSheetId="41">#REF!</definedName>
    <definedName name="Note_32" localSheetId="47">#REF!</definedName>
    <definedName name="Note_32">#REF!</definedName>
    <definedName name="Note_32_Eureko" localSheetId="36">#REF!</definedName>
    <definedName name="Note_32_Eureko" localSheetId="33">#REF!</definedName>
    <definedName name="Note_32_Eureko" localSheetId="34">#REF!</definedName>
    <definedName name="Note_32_Eureko" localSheetId="41">#REF!</definedName>
    <definedName name="Note_32_Eureko" localSheetId="47">#REF!</definedName>
    <definedName name="Note_32_Eureko">#REF!</definedName>
    <definedName name="Note_32_Local" localSheetId="36">#REF!</definedName>
    <definedName name="Note_32_Local" localSheetId="33">#REF!</definedName>
    <definedName name="Note_32_Local" localSheetId="34">#REF!</definedName>
    <definedName name="Note_32_Local" localSheetId="41">#REF!</definedName>
    <definedName name="Note_32_Local" localSheetId="47">#REF!</definedName>
    <definedName name="Note_32_Local">#REF!</definedName>
    <definedName name="Note_32_restatement" localSheetId="36">#REF!</definedName>
    <definedName name="Note_32_restatement" localSheetId="33">#REF!</definedName>
    <definedName name="Note_32_restatement" localSheetId="34">#REF!</definedName>
    <definedName name="Note_32_restatement" localSheetId="41">#REF!</definedName>
    <definedName name="Note_32_restatement" localSheetId="47">#REF!</definedName>
    <definedName name="Note_32_restatement">#REF!</definedName>
    <definedName name="Note_4_LG" localSheetId="36">#REF!</definedName>
    <definedName name="Note_4_LG" localSheetId="33">#REF!</definedName>
    <definedName name="Note_4_LG" localSheetId="34">#REF!</definedName>
    <definedName name="Note_4_LG" localSheetId="41">#REF!</definedName>
    <definedName name="Note_4_LG" localSheetId="47">#REF!</definedName>
    <definedName name="Note_4_LG">#REF!</definedName>
    <definedName name="Note_4_R" localSheetId="36">#REF!</definedName>
    <definedName name="Note_4_R" localSheetId="33">#REF!</definedName>
    <definedName name="Note_4_R" localSheetId="34">#REF!</definedName>
    <definedName name="Note_4_R" localSheetId="41">#REF!</definedName>
    <definedName name="Note_4_R" localSheetId="47">#REF!</definedName>
    <definedName name="Note_4_R">#REF!</definedName>
    <definedName name="Note_5_LG" localSheetId="36">#REF!</definedName>
    <definedName name="Note_5_LG" localSheetId="33">#REF!</definedName>
    <definedName name="Note_5_LG" localSheetId="34">#REF!</definedName>
    <definedName name="Note_5_LG" localSheetId="41">#REF!</definedName>
    <definedName name="Note_5_LG" localSheetId="47">#REF!</definedName>
    <definedName name="Note_5_LG">#REF!</definedName>
    <definedName name="Note_5_R" localSheetId="36">#REF!</definedName>
    <definedName name="Note_5_R" localSheetId="33">#REF!</definedName>
    <definedName name="Note_5_R" localSheetId="34">#REF!</definedName>
    <definedName name="Note_5_R" localSheetId="41">#REF!</definedName>
    <definedName name="Note_5_R" localSheetId="47">#REF!</definedName>
    <definedName name="Note_5_R">#REF!</definedName>
    <definedName name="Note_6_LG" localSheetId="36">#REF!</definedName>
    <definedName name="Note_6_LG" localSheetId="33">#REF!</definedName>
    <definedName name="Note_6_LG" localSheetId="34">#REF!</definedName>
    <definedName name="Note_6_LG" localSheetId="41">#REF!</definedName>
    <definedName name="Note_6_LG" localSheetId="47">#REF!</definedName>
    <definedName name="Note_6_LG">#REF!</definedName>
    <definedName name="Note_6_R" localSheetId="36">#REF!</definedName>
    <definedName name="Note_6_R" localSheetId="33">#REF!</definedName>
    <definedName name="Note_6_R" localSheetId="34">#REF!</definedName>
    <definedName name="Note_6_R" localSheetId="41">#REF!</definedName>
    <definedName name="Note_6_R" localSheetId="47">#REF!</definedName>
    <definedName name="Note_6_R">#REF!</definedName>
    <definedName name="Note_7_Cash_LG" localSheetId="36">#REF!</definedName>
    <definedName name="Note_7_Cash_LG" localSheetId="33">#REF!</definedName>
    <definedName name="Note_7_Cash_LG" localSheetId="34">#REF!</definedName>
    <definedName name="Note_7_Cash_LG" localSheetId="41">#REF!</definedName>
    <definedName name="Note_7_Cash_LG" localSheetId="47">#REF!</definedName>
    <definedName name="Note_7_Cash_LG">#REF!</definedName>
    <definedName name="Note_7_Cash_R" localSheetId="36">#REF!</definedName>
    <definedName name="Note_7_Cash_R" localSheetId="33">#REF!</definedName>
    <definedName name="Note_7_Cash_R" localSheetId="34">#REF!</definedName>
    <definedName name="Note_7_Cash_R" localSheetId="41">#REF!</definedName>
    <definedName name="Note_7_Cash_R" localSheetId="47">#REF!</definedName>
    <definedName name="Note_7_Cash_R">#REF!</definedName>
    <definedName name="Note_7_Equip_LG" localSheetId="36">#REF!</definedName>
    <definedName name="Note_7_Equip_LG" localSheetId="33">#REF!</definedName>
    <definedName name="Note_7_Equip_LG" localSheetId="34">#REF!</definedName>
    <definedName name="Note_7_Equip_LG" localSheetId="41">#REF!</definedName>
    <definedName name="Note_7_Equip_LG" localSheetId="47">#REF!</definedName>
    <definedName name="Note_7_Equip_LG">#REF!</definedName>
    <definedName name="Note_7_Equip_R" localSheetId="36">#REF!</definedName>
    <definedName name="Note_7_Equip_R" localSheetId="33">#REF!</definedName>
    <definedName name="Note_7_Equip_R" localSheetId="34">#REF!</definedName>
    <definedName name="Note_7_Equip_R" localSheetId="41">#REF!</definedName>
    <definedName name="Note_7_Equip_R" localSheetId="47">#REF!</definedName>
    <definedName name="Note_7_Equip_R">#REF!</definedName>
    <definedName name="Note_7_LG" localSheetId="36">#REF!</definedName>
    <definedName name="Note_7_LG" localSheetId="33">#REF!</definedName>
    <definedName name="Note_7_LG" localSheetId="34">#REF!</definedName>
    <definedName name="Note_7_LG" localSheetId="41">#REF!</definedName>
    <definedName name="Note_7_LG" localSheetId="47">#REF!</definedName>
    <definedName name="Note_7_LG">#REF!</definedName>
    <definedName name="Note_7_R" localSheetId="36">#REF!</definedName>
    <definedName name="Note_7_R" localSheetId="33">#REF!</definedName>
    <definedName name="Note_7_R" localSheetId="34">#REF!</definedName>
    <definedName name="Note_7_R" localSheetId="41">#REF!</definedName>
    <definedName name="Note_7_R" localSheetId="47">#REF!</definedName>
    <definedName name="Note_7_R">#REF!</definedName>
    <definedName name="Note_8_L_LG" localSheetId="36">#REF!</definedName>
    <definedName name="Note_8_L_LG" localSheetId="33">#REF!</definedName>
    <definedName name="Note_8_L_LG" localSheetId="34">#REF!</definedName>
    <definedName name="Note_8_L_LG" localSheetId="41">#REF!</definedName>
    <definedName name="Note_8_L_LG" localSheetId="47">#REF!</definedName>
    <definedName name="Note_8_L_LG">#REF!</definedName>
    <definedName name="Note_8_L_r" localSheetId="36">#REF!</definedName>
    <definedName name="Note_8_L_r" localSheetId="33">#REF!</definedName>
    <definedName name="Note_8_L_r" localSheetId="34">#REF!</definedName>
    <definedName name="Note_8_L_r" localSheetId="41">#REF!</definedName>
    <definedName name="Note_8_L_r" localSheetId="47">#REF!</definedName>
    <definedName name="Note_8_L_r">#REF!</definedName>
    <definedName name="Note_8_LG" localSheetId="36">#REF!</definedName>
    <definedName name="Note_8_LG" localSheetId="33">#REF!</definedName>
    <definedName name="Note_8_LG" localSheetId="34">#REF!</definedName>
    <definedName name="Note_8_LG" localSheetId="41">#REF!</definedName>
    <definedName name="Note_8_LG" localSheetId="47">#REF!</definedName>
    <definedName name="Note_8_LG">#REF!</definedName>
    <definedName name="Note_8_NL_LG" localSheetId="36">#REF!</definedName>
    <definedName name="Note_8_NL_LG" localSheetId="33">#REF!</definedName>
    <definedName name="Note_8_NL_LG" localSheetId="34">#REF!</definedName>
    <definedName name="Note_8_NL_LG" localSheetId="41">#REF!</definedName>
    <definedName name="Note_8_NL_LG" localSheetId="47">#REF!</definedName>
    <definedName name="Note_8_NL_LG">#REF!</definedName>
    <definedName name="Note_8_NL_R" localSheetId="36">#REF!</definedName>
    <definedName name="Note_8_NL_R" localSheetId="33">#REF!</definedName>
    <definedName name="Note_8_NL_R" localSheetId="34">#REF!</definedName>
    <definedName name="Note_8_NL_R" localSheetId="41">#REF!</definedName>
    <definedName name="Note_8_NL_R" localSheetId="47">#REF!</definedName>
    <definedName name="Note_8_NL_R">#REF!</definedName>
    <definedName name="Note_8_R" localSheetId="36">#REF!</definedName>
    <definedName name="Note_8_R" localSheetId="33">#REF!</definedName>
    <definedName name="Note_8_R" localSheetId="34">#REF!</definedName>
    <definedName name="Note_8_R" localSheetId="41">#REF!</definedName>
    <definedName name="Note_8_R" localSheetId="47">#REF!</definedName>
    <definedName name="Note_8_R">#REF!</definedName>
    <definedName name="Note_9_LG" localSheetId="36">#REF!</definedName>
    <definedName name="Note_9_LG" localSheetId="33">#REF!</definedName>
    <definedName name="Note_9_LG" localSheetId="34">#REF!</definedName>
    <definedName name="Note_9_LG" localSheetId="41">#REF!</definedName>
    <definedName name="Note_9_LG" localSheetId="47">#REF!</definedName>
    <definedName name="Note_9_LG">#REF!</definedName>
    <definedName name="Note_9_R" localSheetId="36">#REF!</definedName>
    <definedName name="Note_9_R" localSheetId="33">#REF!</definedName>
    <definedName name="Note_9_R" localSheetId="34">#REF!</definedName>
    <definedName name="Note_9_R" localSheetId="41">#REF!</definedName>
    <definedName name="Note_9_R" localSheetId="47">#REF!</definedName>
    <definedName name="Note_9_R">#REF!</definedName>
    <definedName name="nov" localSheetId="36">#REF!</definedName>
    <definedName name="nov" localSheetId="33">#REF!</definedName>
    <definedName name="nov" localSheetId="34">#REF!</definedName>
    <definedName name="nov" localSheetId="41">#REF!</definedName>
    <definedName name="nov" localSheetId="47">#REF!</definedName>
    <definedName name="nov">#REF!</definedName>
    <definedName name="NOV__S_IVA" localSheetId="36">[40]LCONTR!#REF!</definedName>
    <definedName name="NOV__S_IVA" localSheetId="33">[40]LCONTR!#REF!</definedName>
    <definedName name="NOV__S_IVA" localSheetId="34">[40]LCONTR!#REF!</definedName>
    <definedName name="NOV__S_IVA" localSheetId="41">[40]LCONTR!#REF!</definedName>
    <definedName name="NOV__S_IVA" localSheetId="47">[40]LCONTR!#REF!</definedName>
    <definedName name="NOV__S_IVA">[40]LCONTR!#REF!</definedName>
    <definedName name="nova" localSheetId="45">{"tipo",0,"Auto","Auto","";"ref",0,"Auto","Auto","NNNNNNN";"imobilizado",0,"Auto","Auto","NNNNNNN"}</definedName>
    <definedName name="nova" localSheetId="41">{"tipo",0,"Auto","Auto","";"ref",0,"Auto","Auto","NNNNNNN";"imobilizado",0,"Auto","Auto","NNNNNNN"}</definedName>
    <definedName name="nova" localSheetId="47">{"tipo",0,"Auto","Auto","";"ref",0,"Auto","Auto","NNNNNNN";"imobilizado",0,"Auto","Auto","NNNNNNN"}</definedName>
    <definedName name="nova">{"tipo",0,"Auto","Auto","";"ref",0,"Auto","Auto","NNNNNNN";"imobilizado",0,"Auto","Auto","NNNNNNN"}</definedName>
    <definedName name="novo" localSheetId="36">#REF!</definedName>
    <definedName name="novo" localSheetId="45">#REF!</definedName>
    <definedName name="novo" localSheetId="33">#REF!</definedName>
    <definedName name="novo" localSheetId="34">#REF!</definedName>
    <definedName name="novo" localSheetId="41">#REF!</definedName>
    <definedName name="novo" localSheetId="47">#REF!</definedName>
    <definedName name="novo">#REF!</definedName>
    <definedName name="nq" localSheetId="36">[28]Zam!#REF!</definedName>
    <definedName name="nq" localSheetId="45">[28]Zam!#REF!</definedName>
    <definedName name="nq" localSheetId="33">[28]Zam!#REF!</definedName>
    <definedName name="nq" localSheetId="34">[28]Zam!#REF!</definedName>
    <definedName name="nq" localSheetId="41">[28]Zam!#REF!</definedName>
    <definedName name="nq" localSheetId="47">[28]Zam!#REF!</definedName>
    <definedName name="nq">[28]Zam!#REF!</definedName>
    <definedName name="o" localSheetId="36">[28]Zam!#REF!</definedName>
    <definedName name="o" localSheetId="33">[28]Zam!#REF!</definedName>
    <definedName name="o" localSheetId="34">[28]Zam!#REF!</definedName>
    <definedName name="o" localSheetId="41">[28]Zam!#REF!</definedName>
    <definedName name="o" localSheetId="47">[28]Zam!#REF!</definedName>
    <definedName name="o">[28]Zam!#REF!</definedName>
    <definedName name="OBJECTO" localSheetId="36">[40]LCONTR!#REF!</definedName>
    <definedName name="OBJECTO" localSheetId="33">[40]LCONTR!#REF!</definedName>
    <definedName name="OBJECTO" localSheetId="34">[40]LCONTR!#REF!</definedName>
    <definedName name="OBJECTO" localSheetId="41">[40]LCONTR!#REF!</definedName>
    <definedName name="OBJECTO" localSheetId="47">[40]LCONTR!#REF!</definedName>
    <definedName name="OBJECTO">[40]LCONTR!#REF!</definedName>
    <definedName name="OBS" localSheetId="36">[40]LCONTR!#REF!</definedName>
    <definedName name="OBS" localSheetId="33">[40]LCONTR!#REF!</definedName>
    <definedName name="OBS" localSheetId="34">[40]LCONTR!#REF!</definedName>
    <definedName name="OBS" localSheetId="41">[40]LCONTR!#REF!</definedName>
    <definedName name="OBS" localSheetId="47">[40]LCONTR!#REF!</definedName>
    <definedName name="OBS">[40]LCONTR!#REF!</definedName>
    <definedName name="Oni" localSheetId="36">#REF!</definedName>
    <definedName name="Oni" localSheetId="45">#REF!</definedName>
    <definedName name="Oni" localSheetId="33">#REF!</definedName>
    <definedName name="Oni" localSheetId="34">#REF!</definedName>
    <definedName name="Oni" localSheetId="41">#REF!</definedName>
    <definedName name="Oni" localSheetId="47">#REF!</definedName>
    <definedName name="Oni">#REF!</definedName>
    <definedName name="Oni_tot" localSheetId="36">#REF!</definedName>
    <definedName name="Oni_tot" localSheetId="33">#REF!</definedName>
    <definedName name="Oni_tot" localSheetId="34">#REF!</definedName>
    <definedName name="Oni_tot" localSheetId="41">#REF!</definedName>
    <definedName name="Oni_tot" localSheetId="47">#REF!</definedName>
    <definedName name="Oni_tot">#REF!</definedName>
    <definedName name="Opção_tar" localSheetId="36">#REF!</definedName>
    <definedName name="Opção_tar" localSheetId="33">#REF!</definedName>
    <definedName name="Opção_tar" localSheetId="34">#REF!</definedName>
    <definedName name="Opção_tar" localSheetId="41">#REF!</definedName>
    <definedName name="Opção_tar" localSheetId="47">#REF!</definedName>
    <definedName name="Opção_tar">#REF!</definedName>
    <definedName name="OperacionaisPlan01">[57]IndicadoresOperacionaisPlanej04!$B$2:$Q$54</definedName>
    <definedName name="opof" localSheetId="36">[76]Zam!#REF!</definedName>
    <definedName name="opof" localSheetId="45">[76]Zam!#REF!</definedName>
    <definedName name="opof" localSheetId="33">[76]Zam!#REF!</definedName>
    <definedName name="opof" localSheetId="34">[76]Zam!#REF!</definedName>
    <definedName name="opof" localSheetId="41">[76]Zam!#REF!</definedName>
    <definedName name="opof" localSheetId="47">[76]Zam!#REF!</definedName>
    <definedName name="opof">[76]Zam!#REF!</definedName>
    <definedName name="ORÇ_01">[72]update!$B$3</definedName>
    <definedName name="ORÇ_02">[72]update!$B$4</definedName>
    <definedName name="ORÇ_03">[72]update!$B$5</definedName>
    <definedName name="ORÇ_04">[72]update!$B$6</definedName>
    <definedName name="ORÇ_05">[72]update!$B$7</definedName>
    <definedName name="ORÇ_06">[72]update!$B$8</definedName>
    <definedName name="ORÇ_06.1">[72]update!$B$9</definedName>
    <definedName name="ORÇ_06.2">[72]update!$B$10</definedName>
    <definedName name="ORÇ_07">[72]update!$B$11</definedName>
    <definedName name="ORÇ_08">[72]update!$B$12</definedName>
    <definedName name="ORÇ_09">[72]update!$B$13</definedName>
    <definedName name="ORÇ_10">[72]update!$B$14</definedName>
    <definedName name="ORÇ_100">[72]update!$B$131</definedName>
    <definedName name="ORÇ_101">[72]update!$B$132</definedName>
    <definedName name="ORÇ_101.1">[72]update!$B$133</definedName>
    <definedName name="ORÇ_101.2">[72]update!$B$134</definedName>
    <definedName name="ORÇ_101.3">[72]update!$B$135</definedName>
    <definedName name="ORÇ_102">[72]update!$B$136</definedName>
    <definedName name="ORÇ_103">[72]update!$B$140</definedName>
    <definedName name="ORÇ_104">[72]update!$B$142</definedName>
    <definedName name="ORÇ_105">[72]update!$B$143</definedName>
    <definedName name="ORÇ_106">[72]update!$B$145</definedName>
    <definedName name="ORÇ_107">[72]update!$B$147</definedName>
    <definedName name="ORÇ_108">[72]update!$B$148</definedName>
    <definedName name="ORÇ_109">[72]update!$B$149</definedName>
    <definedName name="ORÇ_11">[72]update!$B$15</definedName>
    <definedName name="ORÇ_110">[72]update!$B$150</definedName>
    <definedName name="ORÇ_111">[72]update!$B$151</definedName>
    <definedName name="ORÇ_112" localSheetId="36">[88]update!#REF!</definedName>
    <definedName name="ORÇ_112" localSheetId="45">[88]update!#REF!</definedName>
    <definedName name="ORÇ_112" localSheetId="33">[88]update!#REF!</definedName>
    <definedName name="ORÇ_112" localSheetId="34">[88]update!#REF!</definedName>
    <definedName name="ORÇ_112" localSheetId="41">[88]update!#REF!</definedName>
    <definedName name="ORÇ_112" localSheetId="47">[88]update!#REF!</definedName>
    <definedName name="ORÇ_112">[88]update!#REF!</definedName>
    <definedName name="ORÇ_113" localSheetId="36">[88]update!#REF!</definedName>
    <definedName name="ORÇ_113" localSheetId="33">[88]update!#REF!</definedName>
    <definedName name="ORÇ_113" localSheetId="34">[88]update!#REF!</definedName>
    <definedName name="ORÇ_113" localSheetId="41">[88]update!#REF!</definedName>
    <definedName name="ORÇ_113" localSheetId="47">[88]update!#REF!</definedName>
    <definedName name="ORÇ_113">[88]update!#REF!</definedName>
    <definedName name="ORÇ_114">[72]update!$B$152</definedName>
    <definedName name="ORÇ_115">[72]update!$B$153</definedName>
    <definedName name="ORÇ_115.1">[72]update!$B$144</definedName>
    <definedName name="ORÇ_116">[72]update!$B$154</definedName>
    <definedName name="ORÇ_117">[72]update!$B$155</definedName>
    <definedName name="ORÇ_118">[72]update!$B$157</definedName>
    <definedName name="ORÇ_119">[72]update!$B$158</definedName>
    <definedName name="ORÇ_119.1">[72]update!$B$159</definedName>
    <definedName name="ORÇ_119.2">[72]update!$B$160</definedName>
    <definedName name="ORÇ_12">[72]update!$B$16</definedName>
    <definedName name="ORÇ_120">[72]update!$B$161</definedName>
    <definedName name="ORÇ_121">[72]update!$B$162</definedName>
    <definedName name="ORÇ_122">[72]update!$B$163</definedName>
    <definedName name="ORÇ_123">[72]update!$B$164</definedName>
    <definedName name="ORÇ_123.1">[72]update!$B$165</definedName>
    <definedName name="ORÇ_124">[72]update!$B$166</definedName>
    <definedName name="ORÇ_124.1">[72]update!$B$167</definedName>
    <definedName name="ORÇ_125">[72]update!$B$168</definedName>
    <definedName name="ORÇ_125.1">[72]update!$B$171</definedName>
    <definedName name="ORÇ_126" localSheetId="36">[88]update!#REF!</definedName>
    <definedName name="ORÇ_126" localSheetId="45">[88]update!#REF!</definedName>
    <definedName name="ORÇ_126" localSheetId="33">[88]update!#REF!</definedName>
    <definedName name="ORÇ_126" localSheetId="34">[88]update!#REF!</definedName>
    <definedName name="ORÇ_126" localSheetId="41">[88]update!#REF!</definedName>
    <definedName name="ORÇ_126" localSheetId="47">[88]update!#REF!</definedName>
    <definedName name="ORÇ_126">[88]update!#REF!</definedName>
    <definedName name="ORÇ_127" localSheetId="36">[88]update!#REF!</definedName>
    <definedName name="ORÇ_127" localSheetId="33">[88]update!#REF!</definedName>
    <definedName name="ORÇ_127" localSheetId="34">[88]update!#REF!</definedName>
    <definedName name="ORÇ_127" localSheetId="41">[88]update!#REF!</definedName>
    <definedName name="ORÇ_127" localSheetId="47">[88]update!#REF!</definedName>
    <definedName name="ORÇ_127">[88]update!#REF!</definedName>
    <definedName name="ORÇ_127.1" localSheetId="36">[88]update!#REF!</definedName>
    <definedName name="ORÇ_127.1" localSheetId="33">[88]update!#REF!</definedName>
    <definedName name="ORÇ_127.1" localSheetId="34">[88]update!#REF!</definedName>
    <definedName name="ORÇ_127.1" localSheetId="41">[88]update!#REF!</definedName>
    <definedName name="ORÇ_127.1" localSheetId="47">[88]update!#REF!</definedName>
    <definedName name="ORÇ_127.1">[88]update!#REF!</definedName>
    <definedName name="ORÇ_128" localSheetId="36">[88]update!#REF!</definedName>
    <definedName name="ORÇ_128" localSheetId="33">[88]update!#REF!</definedName>
    <definedName name="ORÇ_128" localSheetId="34">[88]update!#REF!</definedName>
    <definedName name="ORÇ_128" localSheetId="41">[88]update!#REF!</definedName>
    <definedName name="ORÇ_128" localSheetId="47">[88]update!#REF!</definedName>
    <definedName name="ORÇ_128">[88]update!#REF!</definedName>
    <definedName name="ORÇ_129" localSheetId="36">[88]update!#REF!</definedName>
    <definedName name="ORÇ_129" localSheetId="33">[88]update!#REF!</definedName>
    <definedName name="ORÇ_129" localSheetId="34">[88]update!#REF!</definedName>
    <definedName name="ORÇ_129" localSheetId="41">[88]update!#REF!</definedName>
    <definedName name="ORÇ_129" localSheetId="47">[88]update!#REF!</definedName>
    <definedName name="ORÇ_129">[88]update!#REF!</definedName>
    <definedName name="ORÇ_13">[72]update!$B$17</definedName>
    <definedName name="ORÇ_130" localSheetId="36">[88]update!#REF!</definedName>
    <definedName name="ORÇ_130" localSheetId="45">[88]update!#REF!</definedName>
    <definedName name="ORÇ_130" localSheetId="33">[88]update!#REF!</definedName>
    <definedName name="ORÇ_130" localSheetId="34">[88]update!#REF!</definedName>
    <definedName name="ORÇ_130" localSheetId="41">[88]update!#REF!</definedName>
    <definedName name="ORÇ_130" localSheetId="47">[88]update!#REF!</definedName>
    <definedName name="ORÇ_130">[88]update!#REF!</definedName>
    <definedName name="ORÇ_131">[72]update!$B$172</definedName>
    <definedName name="ORÇ_132">[72]update!$B$173</definedName>
    <definedName name="ORÇ_133">[72]update!$B$174</definedName>
    <definedName name="ORÇ_134">[72]update!$B$175</definedName>
    <definedName name="ORÇ_135">[72]update!$B$176</definedName>
    <definedName name="ORÇ_136">[72]update!$B$179</definedName>
    <definedName name="ORÇ_137">[72]update!$B$183</definedName>
    <definedName name="ORÇ_137.1">[72]update!$B$169</definedName>
    <definedName name="ORÇ_137.2">[72]update!$B$170</definedName>
    <definedName name="ORÇ_138">[72]update!$B$184</definedName>
    <definedName name="ORÇ_139">[72]update!$B$185</definedName>
    <definedName name="ORÇ_139.1">[72]update!$B$186</definedName>
    <definedName name="ORÇ_14">[72]update!$B$18</definedName>
    <definedName name="ORÇ_140">[72]update!$B$187</definedName>
    <definedName name="ORÇ_141">[72]update!$B$188</definedName>
    <definedName name="ORÇ_142">[72]update!$B$189</definedName>
    <definedName name="ORÇ_143">[72]update!$B$190</definedName>
    <definedName name="ORÇ_144">[72]update!$B$191</definedName>
    <definedName name="ORÇ_145">[72]update!$B$192</definedName>
    <definedName name="ORÇ_146">[72]update!$B$193</definedName>
    <definedName name="ORÇ_147">[72]update!$B$194</definedName>
    <definedName name="ORÇ_148">[72]update!$B$195</definedName>
    <definedName name="ORÇ_149">[72]update!$B$196</definedName>
    <definedName name="ORÇ_15">[72]update!$B$19</definedName>
    <definedName name="ORÇ_150">[72]update!$B$198</definedName>
    <definedName name="ORÇ_150.1">[72]update!$B$180</definedName>
    <definedName name="ORÇ_150.2">[72]update!$B$181</definedName>
    <definedName name="ORÇ_151">[72]update!$B$199</definedName>
    <definedName name="ORÇ_152">[72]update!$B$200</definedName>
    <definedName name="ORÇ_153">[72]update!$B$201</definedName>
    <definedName name="ORÇ_154">[72]update!$B$202</definedName>
    <definedName name="ORÇ_155">[72]update!$B$203</definedName>
    <definedName name="ORÇ_156">[72]update!$B$204</definedName>
    <definedName name="ORÇ_157">[72]update!$B$205</definedName>
    <definedName name="ORÇ_158">[72]update!$B$206</definedName>
    <definedName name="ORÇ_159">[72]update!$B$207</definedName>
    <definedName name="ORÇ_16">[72]update!$B$22</definedName>
    <definedName name="ORÇ_160">[72]update!$B$208</definedName>
    <definedName name="ORÇ_161">[72]update!$B$209</definedName>
    <definedName name="ORÇ_162">[72]update!$B$210</definedName>
    <definedName name="ORÇ_163">[72]update!$B$211</definedName>
    <definedName name="ORÇ_164">[72]update!$B$212</definedName>
    <definedName name="ORÇ_165">[72]update!$B$213</definedName>
    <definedName name="ORÇ_166">[72]update!$B$214</definedName>
    <definedName name="ORÇ_167">[72]update!$B$215</definedName>
    <definedName name="ORÇ_168">[72]update!$B$216</definedName>
    <definedName name="ORÇ_169">[72]update!$B$217</definedName>
    <definedName name="ORÇ_17">[72]update!$B$23</definedName>
    <definedName name="ORÇ_170">[72]update!$B$219</definedName>
    <definedName name="ORÇ_171">[72]update!$B$220</definedName>
    <definedName name="ORÇ_172">[72]update!$B$221</definedName>
    <definedName name="ORÇ_173">[72]update!$B$222</definedName>
    <definedName name="ORÇ_174">[72]update!$B$223</definedName>
    <definedName name="ORÇ_175">[72]update!$B$224</definedName>
    <definedName name="ORÇ_176">[72]update!$B$225</definedName>
    <definedName name="ORÇ_177">[72]update!$B$226</definedName>
    <definedName name="ORÇ_178">[72]update!$B$227</definedName>
    <definedName name="ORÇ_179">[72]update!$B$228</definedName>
    <definedName name="ORÇ_18">[72]update!$B$24</definedName>
    <definedName name="ORÇ_180">[72]update!$B$229</definedName>
    <definedName name="ORÇ_181">[72]update!$B$230</definedName>
    <definedName name="ORÇ_182">[72]update!$B$231</definedName>
    <definedName name="ORÇ_184.1">[72]update!$B$218</definedName>
    <definedName name="ORÇ_19">[72]update!$B$25</definedName>
    <definedName name="ORÇ_20">[72]update!$B$26</definedName>
    <definedName name="ORÇ_21">[72]update!$B$27</definedName>
    <definedName name="ORÇ_22">[72]update!$B$28</definedName>
    <definedName name="ORÇ_23">[72]update!$B$30</definedName>
    <definedName name="ORÇ_24">[72]update!$B$31</definedName>
    <definedName name="ORÇ_25">[72]update!$B$34</definedName>
    <definedName name="ORÇ_26">[72]update!$B$35</definedName>
    <definedName name="ORÇ_26.1">[72]update!$B$37</definedName>
    <definedName name="ORÇ_26.2">[72]update!$B$38</definedName>
    <definedName name="ORÇ_27">[72]update!$B$39</definedName>
    <definedName name="ORÇ_28">[72]update!$B$40</definedName>
    <definedName name="ORÇ_29">[72]update!$B$42</definedName>
    <definedName name="ORÇ_30">[72]update!$B$43</definedName>
    <definedName name="ORÇ_31">[72]update!$B$45</definedName>
    <definedName name="ORÇ_32">[72]update!$B$46</definedName>
    <definedName name="ORÇ_33">[72]update!$B$47</definedName>
    <definedName name="ORÇ_34">[72]update!$B$48</definedName>
    <definedName name="ORÇ_35">[72]update!$B$49</definedName>
    <definedName name="ORÇ_36">[72]update!$B$50</definedName>
    <definedName name="ORÇ_37">[72]update!$B$51</definedName>
    <definedName name="ORÇ_38">[72]update!$B$52</definedName>
    <definedName name="ORÇ_39">[72]update!$B$53</definedName>
    <definedName name="ORÇ_40">[72]update!$B$54</definedName>
    <definedName name="ORÇ_41">[72]update!$B$56</definedName>
    <definedName name="ORÇ_42">[72]update!$B$57</definedName>
    <definedName name="ORÇ_43">[72]update!$B$59</definedName>
    <definedName name="ORÇ_44">[72]update!$B$60</definedName>
    <definedName name="ORÇ_45">[72]update!$B$61</definedName>
    <definedName name="ORÇ_46">[72]update!$B$63</definedName>
    <definedName name="ORÇ_46.1">[72]update!$B$65</definedName>
    <definedName name="ORÇ_47">[72]update!$B$66</definedName>
    <definedName name="ORÇ_47.1">[72]update!$B$68</definedName>
    <definedName name="ORÇ_48">[72]update!$B$69</definedName>
    <definedName name="ORÇ_49">[72]update!$B$70</definedName>
    <definedName name="ORÇ_50">[72]update!$B$71</definedName>
    <definedName name="ORÇ_51">[72]update!$B$72</definedName>
    <definedName name="ORÇ_52">[72]update!$B$73</definedName>
    <definedName name="ORÇ_53">[72]update!$B$75</definedName>
    <definedName name="ORÇ_54">[72]update!$B$76</definedName>
    <definedName name="ORÇ_55">[72]update!$B$78</definedName>
    <definedName name="ORÇ_55.1">[72]update!$B$79</definedName>
    <definedName name="ORÇ_55.2">[72]update!$B$81</definedName>
    <definedName name="ORÇ_56">[72]update!$B$82</definedName>
    <definedName name="ORÇ_57">[72]update!$B$83</definedName>
    <definedName name="ORÇ_58">[72]update!$B$84</definedName>
    <definedName name="ORÇ_59">[72]update!$B$85</definedName>
    <definedName name="ORÇ_60">[72]update!$B$86</definedName>
    <definedName name="ORÇ_61">[72]update!$B$87</definedName>
    <definedName name="ORÇ_62">[72]update!$B$88</definedName>
    <definedName name="ORÇ_63">[72]update!$B$89</definedName>
    <definedName name="ORÇ_64">[72]update!$B$90</definedName>
    <definedName name="ORÇ_65">[72]update!$B$91</definedName>
    <definedName name="ORÇ_66">[72]update!$B$92</definedName>
    <definedName name="ORÇ_67">[72]update!$B$94</definedName>
    <definedName name="ORÇ_67.1">[72]update!$B$95</definedName>
    <definedName name="ORÇ_68">[72]update!$B$96</definedName>
    <definedName name="ORÇ_69">[72]update!$B$97</definedName>
    <definedName name="ORÇ_70">[72]update!$B$98</definedName>
    <definedName name="ORÇ_71">[72]update!$B$99</definedName>
    <definedName name="ORÇ_72">[72]update!$B$101</definedName>
    <definedName name="ORÇ_73">[72]update!$B$102</definedName>
    <definedName name="ORÇ_74">[72]update!$B$103</definedName>
    <definedName name="ORÇ_75" localSheetId="36">[88]update!#REF!</definedName>
    <definedName name="ORÇ_75" localSheetId="45">[88]update!#REF!</definedName>
    <definedName name="ORÇ_75" localSheetId="33">[88]update!#REF!</definedName>
    <definedName name="ORÇ_75" localSheetId="34">[88]update!#REF!</definedName>
    <definedName name="ORÇ_75" localSheetId="41">[88]update!#REF!</definedName>
    <definedName name="ORÇ_75" localSheetId="47">[88]update!#REF!</definedName>
    <definedName name="ORÇ_75">[88]update!#REF!</definedName>
    <definedName name="ORÇ_76">[72]update!$B$104</definedName>
    <definedName name="ORÇ_77">[72]update!$B$105</definedName>
    <definedName name="ORÇ_77.1">[72]update!$B$106</definedName>
    <definedName name="ORÇ_78">[72]update!$B$107</definedName>
    <definedName name="ORÇ_79">[72]update!$B$108</definedName>
    <definedName name="ORÇ_79.1">[72]update!$B$109</definedName>
    <definedName name="ORÇ_80">[72]update!$B$110</definedName>
    <definedName name="ORÇ_81">[72]update!$B$111</definedName>
    <definedName name="ORÇ_82">[72]update!$B$112</definedName>
    <definedName name="ORÇ_83">[72]update!$B$113</definedName>
    <definedName name="ORÇ_84">[72]update!$B$114</definedName>
    <definedName name="ORÇ_85">[72]update!$B$115</definedName>
    <definedName name="ORÇ_86">[72]update!$B$116</definedName>
    <definedName name="ORÇ_87">[72]update!$B$117</definedName>
    <definedName name="ORÇ_88">[72]update!$B$118</definedName>
    <definedName name="ORÇ_90">[72]update!$B$120</definedName>
    <definedName name="ORÇ_91">[72]update!$B$121</definedName>
    <definedName name="ORÇ_92">[72]update!$B$122</definedName>
    <definedName name="ORÇ_93">[72]update!$B$123</definedName>
    <definedName name="ORÇ_94" localSheetId="36">[88]update!#REF!</definedName>
    <definedName name="ORÇ_94" localSheetId="45">[88]update!#REF!</definedName>
    <definedName name="ORÇ_94" localSheetId="33">[88]update!#REF!</definedName>
    <definedName name="ORÇ_94" localSheetId="34">[88]update!#REF!</definedName>
    <definedName name="ORÇ_94" localSheetId="41">[88]update!#REF!</definedName>
    <definedName name="ORÇ_94" localSheetId="47">[88]update!#REF!</definedName>
    <definedName name="ORÇ_94">[88]update!#REF!</definedName>
    <definedName name="ORÇ_95">[72]update!$B$125</definedName>
    <definedName name="ORÇ_95.1">[72]update!$B$126</definedName>
    <definedName name="ORÇ_96">[72]update!$B$127</definedName>
    <definedName name="ORÇ_97">[72]update!$B$128</definedName>
    <definedName name="ORÇ_98">[72]update!$B$129</definedName>
    <definedName name="ORÇ_99">[72]update!$B$130</definedName>
    <definedName name="out" localSheetId="36">#REF!</definedName>
    <definedName name="out" localSheetId="45">#REF!</definedName>
    <definedName name="out" localSheetId="33">#REF!</definedName>
    <definedName name="out" localSheetId="34">#REF!</definedName>
    <definedName name="out" localSheetId="41">#REF!</definedName>
    <definedName name="out" localSheetId="47">#REF!</definedName>
    <definedName name="out">#REF!</definedName>
    <definedName name="OUT__S_IVA" localSheetId="36">[40]LCONTR!#REF!</definedName>
    <definedName name="OUT__S_IVA" localSheetId="45">[40]LCONTR!#REF!</definedName>
    <definedName name="OUT__S_IVA" localSheetId="33">[40]LCONTR!#REF!</definedName>
    <definedName name="OUT__S_IVA" localSheetId="34">[40]LCONTR!#REF!</definedName>
    <definedName name="OUT__S_IVA" localSheetId="41">[40]LCONTR!#REF!</definedName>
    <definedName name="OUT__S_IVA" localSheetId="47">[40]LCONTR!#REF!</definedName>
    <definedName name="OUT__S_IVA">[40]LCONTR!#REF!</definedName>
    <definedName name="ov_anoc" localSheetId="36">#REF!</definedName>
    <definedName name="ov_anoc" localSheetId="45">#REF!</definedName>
    <definedName name="ov_anoc" localSheetId="33">#REF!</definedName>
    <definedName name="ov_anoc" localSheetId="34">#REF!</definedName>
    <definedName name="ov_anoc" localSheetId="41">#REF!</definedName>
    <definedName name="ov_anoc" localSheetId="47">#REF!</definedName>
    <definedName name="ov_anoc">#REF!</definedName>
    <definedName name="ov_anoc_c" localSheetId="36">#REF!</definedName>
    <definedName name="ov_anoc_c" localSheetId="33">#REF!</definedName>
    <definedName name="ov_anoc_c" localSheetId="34">#REF!</definedName>
    <definedName name="ov_anoc_c" localSheetId="41">#REF!</definedName>
    <definedName name="ov_anoc_c" localSheetId="47">#REF!</definedName>
    <definedName name="ov_anoc_c">#REF!</definedName>
    <definedName name="p" localSheetId="36">[28]Zam!#REF!</definedName>
    <definedName name="p" localSheetId="33">[28]Zam!#REF!</definedName>
    <definedName name="p" localSheetId="34">[28]Zam!#REF!</definedName>
    <definedName name="p" localSheetId="41">[28]Zam!#REF!</definedName>
    <definedName name="p" localSheetId="47">[28]Zam!#REF!</definedName>
    <definedName name="p">[28]Zam!#REF!</definedName>
    <definedName name="PA_VRD">'[41]Remuneração Mensal_Solar150MVA'!$C$30</definedName>
    <definedName name="pag_anual" localSheetId="36">[40]LCONTR!#REF!</definedName>
    <definedName name="pag_anual" localSheetId="45">[40]LCONTR!#REF!</definedName>
    <definedName name="pag_anual" localSheetId="33">[40]LCONTR!#REF!</definedName>
    <definedName name="pag_anual" localSheetId="34">[40]LCONTR!#REF!</definedName>
    <definedName name="pag_anual" localSheetId="41">[40]LCONTR!#REF!</definedName>
    <definedName name="pag_anual" localSheetId="47">[40]LCONTR!#REF!</definedName>
    <definedName name="pag_anual">[40]LCONTR!#REF!</definedName>
    <definedName name="Pal_Workbook_GUID" hidden="1">"72R1A7TSHV953ZFTRISYMIWZ"</definedName>
    <definedName name="ParticfinanBolsa" localSheetId="36">#REF!</definedName>
    <definedName name="ParticfinanBolsa" localSheetId="45">#REF!</definedName>
    <definedName name="ParticfinanBolsa" localSheetId="33">#REF!</definedName>
    <definedName name="ParticfinanBolsa" localSheetId="34">#REF!</definedName>
    <definedName name="ParticfinanBolsa" localSheetId="41">#REF!</definedName>
    <definedName name="ParticfinanBolsa" localSheetId="47">#REF!</definedName>
    <definedName name="ParticfinanBolsa">#REF!</definedName>
    <definedName name="pcomb">[64]combustivel!$C$96:$K$107</definedName>
    <definedName name="pcomb_c">[64]combustivel!$C$94:$K$94</definedName>
    <definedName name="pcomb_l">[64]combustivel!$B$96:$B$107</definedName>
    <definedName name="Pdec">'[41]Remuneração Mensal_Solar150MVA'!$H$8</definedName>
    <definedName name="PERCENT">[54]P5!$C$4</definedName>
    <definedName name="PF_U_ref">'[41]Remuneração Mensal_Solar150MVA'!$O$11</definedName>
    <definedName name="PF_VRD">'[41]Remuneração Mensal_Solar150MVA'!$C$12</definedName>
    <definedName name="PGA">'[41]Remuneração Mensal_CogP57-2002'!$H$8</definedName>
    <definedName name="portagens_gn" localSheetId="36">[65]RESUMO_PROJ!#REF!</definedName>
    <definedName name="portagens_gn" localSheetId="45">[65]RESUMO_PROJ!#REF!</definedName>
    <definedName name="portagens_gn" localSheetId="33">[65]RESUMO_PROJ!#REF!</definedName>
    <definedName name="portagens_gn" localSheetId="34">[65]RESUMO_PROJ!#REF!</definedName>
    <definedName name="portagens_gn" localSheetId="41">[65]RESUMO_PROJ!#REF!</definedName>
    <definedName name="portagens_gn" localSheetId="47">[65]RESUMO_PROJ!#REF!</definedName>
    <definedName name="portagens_gn">[65]RESUMO_PROJ!#REF!</definedName>
    <definedName name="Pos" localSheetId="36">[40]LCONTR!#REF!</definedName>
    <definedName name="Pos" localSheetId="33">[40]LCONTR!#REF!</definedName>
    <definedName name="Pos" localSheetId="34">[40]LCONTR!#REF!</definedName>
    <definedName name="Pos" localSheetId="41">[40]LCONTR!#REF!</definedName>
    <definedName name="Pos" localSheetId="47">[40]LCONTR!#REF!</definedName>
    <definedName name="Pos">[40]LCONTR!#REF!</definedName>
    <definedName name="potcontratbackup">'[65]DADOS PROD&amp;CONS'!$N$139</definedName>
    <definedName name="precos" localSheetId="36">#REF!</definedName>
    <definedName name="precos" localSheetId="45">#REF!</definedName>
    <definedName name="precos" localSheetId="33">#REF!</definedName>
    <definedName name="precos" localSheetId="34">#REF!</definedName>
    <definedName name="precos" localSheetId="41">#REF!</definedName>
    <definedName name="precos" localSheetId="47">#REF!</definedName>
    <definedName name="precos">#REF!</definedName>
    <definedName name="Preços_constantes_96inv" localSheetId="36">#REF!</definedName>
    <definedName name="Preços_constantes_96inv" localSheetId="33">#REF!</definedName>
    <definedName name="Preços_constantes_96inv" localSheetId="34">#REF!</definedName>
    <definedName name="Preços_constantes_96inv" localSheetId="41">#REF!</definedName>
    <definedName name="Preços_constantes_96inv" localSheetId="47">#REF!</definedName>
    <definedName name="Preços_constantes_96inv">#REF!</definedName>
    <definedName name="Print_Area_MI" localSheetId="36">#REF!</definedName>
    <definedName name="Print_Area_MI" localSheetId="33">#REF!</definedName>
    <definedName name="Print_Area_MI" localSheetId="34">#REF!</definedName>
    <definedName name="Print_Area_MI" localSheetId="41">#REF!</definedName>
    <definedName name="Print_Area_MI" localSheetId="47">#REF!</definedName>
    <definedName name="Print_Area_MI">#REF!</definedName>
    <definedName name="Print_Distribuicao" localSheetId="36">#REF!</definedName>
    <definedName name="Print_Distribuicao" localSheetId="33">#REF!</definedName>
    <definedName name="Print_Distribuicao" localSheetId="34">#REF!</definedName>
    <definedName name="Print_Distribuicao" localSheetId="41">#REF!</definedName>
    <definedName name="Print_Distribuicao" localSheetId="47">#REF!</definedName>
    <definedName name="Print_Distribuicao">#REF!</definedName>
    <definedName name="Print_REN" localSheetId="36">#REF!</definedName>
    <definedName name="Print_REN" localSheetId="33">#REF!</definedName>
    <definedName name="Print_REN" localSheetId="34">#REF!</definedName>
    <definedName name="Print_REN" localSheetId="41">#REF!</definedName>
    <definedName name="Print_REN" localSheetId="47">#REF!</definedName>
    <definedName name="Print_REN">#REF!</definedName>
    <definedName name="print_var_Sit_Liquida" localSheetId="36">#REF!</definedName>
    <definedName name="print_var_Sit_Liquida" localSheetId="33">#REF!</definedName>
    <definedName name="print_var_Sit_Liquida" localSheetId="34">#REF!</definedName>
    <definedName name="print_var_Sit_Liquida" localSheetId="41">#REF!</definedName>
    <definedName name="print_var_Sit_Liquida" localSheetId="47">#REF!</definedName>
    <definedName name="print_var_Sit_Liquida">#REF!</definedName>
    <definedName name="produção_ant" localSheetId="36">#REF!</definedName>
    <definedName name="produção_ant" localSheetId="33">#REF!</definedName>
    <definedName name="produção_ant" localSheetId="34">#REF!</definedName>
    <definedName name="produção_ant" localSheetId="41">#REF!</definedName>
    <definedName name="produção_ant" localSheetId="47">#REF!</definedName>
    <definedName name="produção_ant">#REF!</definedName>
    <definedName name="produção_c1" localSheetId="36">#REF!</definedName>
    <definedName name="produção_c1" localSheetId="33">#REF!</definedName>
    <definedName name="produção_c1" localSheetId="34">#REF!</definedName>
    <definedName name="produção_c1" localSheetId="41">#REF!</definedName>
    <definedName name="produção_c1" localSheetId="47">#REF!</definedName>
    <definedName name="produção_c1">#REF!</definedName>
    <definedName name="produção_c2" localSheetId="36">#REF!</definedName>
    <definedName name="produção_c2" localSheetId="33">#REF!</definedName>
    <definedName name="produção_c2" localSheetId="34">#REF!</definedName>
    <definedName name="produção_c2" localSheetId="41">#REF!</definedName>
    <definedName name="produção_c2" localSheetId="47">#REF!</definedName>
    <definedName name="produção_c2">#REF!</definedName>
    <definedName name="proet" localSheetId="36">#REF!</definedName>
    <definedName name="proet" localSheetId="33">#REF!</definedName>
    <definedName name="proet" localSheetId="34">#REF!</definedName>
    <definedName name="proet" localSheetId="41">#REF!</definedName>
    <definedName name="proet" localSheetId="47">#REF!</definedName>
    <definedName name="proet">#REF!</definedName>
    <definedName name="PV_U_ref">'[41]Remuneração Mensal_Solar150MVA'!$O$12</definedName>
    <definedName name="PV_VRD">'[41]Remuneração Mensal_Solar150MVA'!$C$22</definedName>
    <definedName name="q" localSheetId="36">[43]Museu!#REF!</definedName>
    <definedName name="q" localSheetId="45">[43]Museu!#REF!</definedName>
    <definedName name="q" localSheetId="33">[43]Museu!#REF!</definedName>
    <definedName name="q" localSheetId="34">[43]Museu!#REF!</definedName>
    <definedName name="q" localSheetId="41">[43]Museu!#REF!</definedName>
    <definedName name="q" localSheetId="47">[43]Museu!#REF!</definedName>
    <definedName name="q">[43]Museu!#REF!</definedName>
    <definedName name="qggs">'[89]N2-02-REN - Qtds Vendidas GGS'!$A$1</definedName>
    <definedName name="qq" localSheetId="36">[90]Museu!#REF!</definedName>
    <definedName name="qq" localSheetId="33">[90]Museu!#REF!</definedName>
    <definedName name="qq" localSheetId="34">[90]Museu!#REF!</definedName>
    <definedName name="qq" localSheetId="41">[90]Museu!#REF!</definedName>
    <definedName name="qq" localSheetId="47">[90]Museu!#REF!</definedName>
    <definedName name="qq">[90]Museu!#REF!</definedName>
    <definedName name="qqq" localSheetId="36">#REF!</definedName>
    <definedName name="qqq" localSheetId="45">#REF!</definedName>
    <definedName name="qqq" localSheetId="33">#REF!</definedName>
    <definedName name="qqq" localSheetId="34">#REF!</definedName>
    <definedName name="qqq" localSheetId="41">#REF!</definedName>
    <definedName name="qqq" localSheetId="47">#REF!</definedName>
    <definedName name="qqq">#REF!</definedName>
    <definedName name="qqqqqqqq" localSheetId="36">[43]Museu!#REF!</definedName>
    <definedName name="qqqqqqqq" localSheetId="45">[43]Museu!#REF!</definedName>
    <definedName name="qqqqqqqq" localSheetId="33">[43]Museu!#REF!</definedName>
    <definedName name="qqqqqqqq" localSheetId="34">[43]Museu!#REF!</definedName>
    <definedName name="qqqqqqqq" localSheetId="41">[43]Museu!#REF!</definedName>
    <definedName name="qqqqqqqq" localSheetId="47">[43]Museu!#REF!</definedName>
    <definedName name="qqqqqqqq">[43]Museu!#REF!</definedName>
    <definedName name="qqqqqqqqqqq" localSheetId="36">#REF!</definedName>
    <definedName name="qqqqqqqqqqq" localSheetId="45">#REF!</definedName>
    <definedName name="qqqqqqqqqqq" localSheetId="33">#REF!</definedName>
    <definedName name="qqqqqqqqqqq" localSheetId="34">#REF!</definedName>
    <definedName name="qqqqqqqqqqq" localSheetId="41">#REF!</definedName>
    <definedName name="qqqqqqqqqqq" localSheetId="47">#REF!</definedName>
    <definedName name="qqqqqqqqqqq">#REF!</definedName>
    <definedName name="qqqqqqqqqqqqqq" localSheetId="36">#REF!</definedName>
    <definedName name="qqqqqqqqqqqqqq" localSheetId="33">#REF!</definedName>
    <definedName name="qqqqqqqqqqqqqq" localSheetId="34">#REF!</definedName>
    <definedName name="qqqqqqqqqqqqqq" localSheetId="41">#REF!</definedName>
    <definedName name="qqqqqqqqqqqqqq" localSheetId="47">#REF!</definedName>
    <definedName name="qqqqqqqqqqqqqq">#REF!</definedName>
    <definedName name="qse" localSheetId="36">[55]Museu!#REF!</definedName>
    <definedName name="qse" localSheetId="33">[55]Museu!#REF!</definedName>
    <definedName name="qse" localSheetId="34">[55]Museu!#REF!</definedName>
    <definedName name="qse" localSheetId="41">[55]Museu!#REF!</definedName>
    <definedName name="qse" localSheetId="47">[55]Museu!#REF!</definedName>
    <definedName name="qse">[55]Museu!#REF!</definedName>
    <definedName name="Quadro_2.5__INVESTIMENTO_TOTAL_A_PREÇOS_CORRENTES" localSheetId="36">#REF!</definedName>
    <definedName name="Quadro_2.5__INVESTIMENTO_TOTAL_A_PREÇOS_CORRENTES" localSheetId="45">#REF!</definedName>
    <definedName name="Quadro_2.5__INVESTIMENTO_TOTAL_A_PREÇOS_CORRENTES" localSheetId="33">#REF!</definedName>
    <definedName name="Quadro_2.5__INVESTIMENTO_TOTAL_A_PREÇOS_CORRENTES" localSheetId="34">#REF!</definedName>
    <definedName name="Quadro_2.5__INVESTIMENTO_TOTAL_A_PREÇOS_CORRENTES" localSheetId="41">#REF!</definedName>
    <definedName name="Quadro_2.5__INVESTIMENTO_TOTAL_A_PREÇOS_CORRENTES" localSheetId="47">#REF!</definedName>
    <definedName name="Quadro_2.5__INVESTIMENTO_TOTAL_A_PREÇOS_CORRENTES">#REF!</definedName>
    <definedName name="Quadro_2.6__IMOBILIZADO_EM_CURSO_NO_FINAL_DO_ANO" localSheetId="36">#REF!</definedName>
    <definedName name="Quadro_2.6__IMOBILIZADO_EM_CURSO_NO_FINAL_DO_ANO" localSheetId="33">#REF!</definedName>
    <definedName name="Quadro_2.6__IMOBILIZADO_EM_CURSO_NO_FINAL_DO_ANO" localSheetId="34">#REF!</definedName>
    <definedName name="Quadro_2.6__IMOBILIZADO_EM_CURSO_NO_FINAL_DO_ANO" localSheetId="41">#REF!</definedName>
    <definedName name="Quadro_2.6__IMOBILIZADO_EM_CURSO_NO_FINAL_DO_ANO" localSheetId="47">#REF!</definedName>
    <definedName name="Quadro_2.6__IMOBILIZADO_EM_CURSO_NO_FINAL_DO_ANO">#REF!</definedName>
    <definedName name="Quadro_RCP_DEFIN">'[67]KPI''s'!$B$26:$E$47</definedName>
    <definedName name="Quadro_RCP_empresa">'[67]KPI''s'!$B$5:$O$21</definedName>
    <definedName name="Quadro1_printarea" localSheetId="36">#REF!</definedName>
    <definedName name="Quadro1_printarea" localSheetId="45">#REF!</definedName>
    <definedName name="Quadro1_printarea" localSheetId="33">#REF!</definedName>
    <definedName name="Quadro1_printarea" localSheetId="34">#REF!</definedName>
    <definedName name="Quadro1_printarea" localSheetId="41">#REF!</definedName>
    <definedName name="Quadro1_printarea" localSheetId="47">#REF!</definedName>
    <definedName name="Quadro1_printarea">#REF!</definedName>
    <definedName name="Quadro2_printarea" localSheetId="36">#REF!</definedName>
    <definedName name="Quadro2_printarea" localSheetId="33">#REF!</definedName>
    <definedName name="Quadro2_printarea" localSheetId="34">#REF!</definedName>
    <definedName name="Quadro2_printarea" localSheetId="41">#REF!</definedName>
    <definedName name="Quadro2_printarea" localSheetId="47">#REF!</definedName>
    <definedName name="Quadro2_printarea">#REF!</definedName>
    <definedName name="Quadro3_printarea" localSheetId="36">#REF!</definedName>
    <definedName name="Quadro3_printarea" localSheetId="33">#REF!</definedName>
    <definedName name="Quadro3_printarea" localSheetId="34">#REF!</definedName>
    <definedName name="Quadro3_printarea" localSheetId="41">#REF!</definedName>
    <definedName name="Quadro3_printarea" localSheetId="47">#REF!</definedName>
    <definedName name="Quadro3_printarea">#REF!</definedName>
    <definedName name="Quadro4_printarea" localSheetId="36">#REF!</definedName>
    <definedName name="Quadro4_printarea" localSheetId="33">#REF!</definedName>
    <definedName name="Quadro4_printarea" localSheetId="34">#REF!</definedName>
    <definedName name="Quadro4_printarea" localSheetId="41">#REF!</definedName>
    <definedName name="Quadro4_printarea" localSheetId="47">#REF!</definedName>
    <definedName name="Quadro4_printarea">#REF!</definedName>
    <definedName name="QualidadeReal01">[57]IndicadoresQualidadeRealizado04!$B$2:$S$31</definedName>
    <definedName name="QualidadeRealB">[57]IndicadoresQualidadeRealiz03!$B$2:$S$31</definedName>
    <definedName name="qweqweqw" localSheetId="36">'[11]Activos 31-12-2006'!#REF!</definedName>
    <definedName name="qweqweqw" localSheetId="45">'[11]Activos 31-12-2006'!#REF!</definedName>
    <definedName name="qweqweqw" localSheetId="33">'[11]Activos 31-12-2006'!#REF!</definedName>
    <definedName name="qweqweqw" localSheetId="34">'[11]Activos 31-12-2006'!#REF!</definedName>
    <definedName name="qweqweqw" localSheetId="41">'[11]Activos 31-12-2006'!#REF!</definedName>
    <definedName name="qweqweqw" localSheetId="47">'[11]Activos 31-12-2006'!#REF!</definedName>
    <definedName name="qweqweqw">'[11]Activos 31-12-2006'!#REF!</definedName>
    <definedName name="qweqweqwe" localSheetId="36">[3]Zam!#REF!</definedName>
    <definedName name="qweqweqwe" localSheetId="33">[3]Zam!#REF!</definedName>
    <definedName name="qweqweqwe" localSheetId="34">[3]Zam!#REF!</definedName>
    <definedName name="qweqweqwe" localSheetId="41">[3]Zam!#REF!</definedName>
    <definedName name="qweqweqwe" localSheetId="47">[3]Zam!#REF!</definedName>
    <definedName name="qweqweqwe">[3]Zam!#REF!</definedName>
    <definedName name="R_" localSheetId="36">#REF!</definedName>
    <definedName name="R_" localSheetId="45">#REF!</definedName>
    <definedName name="R_" localSheetId="33">#REF!</definedName>
    <definedName name="R_" localSheetId="34">#REF!</definedName>
    <definedName name="R_" localSheetId="41">#REF!</definedName>
    <definedName name="R_" localSheetId="47">#REF!</definedName>
    <definedName name="R_">#REF!</definedName>
    <definedName name="REF." localSheetId="36">[40]LCONTR!#REF!</definedName>
    <definedName name="REF." localSheetId="45">[40]LCONTR!#REF!</definedName>
    <definedName name="REF." localSheetId="33">[40]LCONTR!#REF!</definedName>
    <definedName name="REF." localSheetId="34">[40]LCONTR!#REF!</definedName>
    <definedName name="REF." localSheetId="41">[40]LCONTR!#REF!</definedName>
    <definedName name="REF." localSheetId="47">[40]LCONTR!#REF!</definedName>
    <definedName name="REF.">[40]LCONTR!#REF!</definedName>
    <definedName name="regeg" localSheetId="36">[13]Zam!#REF!</definedName>
    <definedName name="regeg" localSheetId="33">[13]Zam!#REF!</definedName>
    <definedName name="regeg" localSheetId="34">[13]Zam!#REF!</definedName>
    <definedName name="regeg" localSheetId="41">[13]Zam!#REF!</definedName>
    <definedName name="regeg" localSheetId="47">[13]Zam!#REF!</definedName>
    <definedName name="regeg">[13]Zam!#REF!</definedName>
    <definedName name="ren_ant" localSheetId="36">#REF!</definedName>
    <definedName name="ren_ant" localSheetId="45">#REF!</definedName>
    <definedName name="ren_ant" localSheetId="33">#REF!</definedName>
    <definedName name="ren_ant" localSheetId="34">#REF!</definedName>
    <definedName name="ren_ant" localSheetId="41">#REF!</definedName>
    <definedName name="ren_ant" localSheetId="47">#REF!</definedName>
    <definedName name="ren_ant">#REF!</definedName>
    <definedName name="ren_c1" localSheetId="36">#REF!</definedName>
    <definedName name="ren_c1" localSheetId="33">#REF!</definedName>
    <definedName name="ren_c1" localSheetId="34">#REF!</definedName>
    <definedName name="ren_c1" localSheetId="41">#REF!</definedName>
    <definedName name="ren_c1" localSheetId="47">#REF!</definedName>
    <definedName name="ren_c1">#REF!</definedName>
    <definedName name="ren_c2" localSheetId="36">#REF!</definedName>
    <definedName name="ren_c2" localSheetId="33">#REF!</definedName>
    <definedName name="ren_c2" localSheetId="34">#REF!</definedName>
    <definedName name="ren_c2" localSheetId="41">#REF!</definedName>
    <definedName name="ren_c2" localSheetId="47">#REF!</definedName>
    <definedName name="ren_c2">#REF!</definedName>
    <definedName name="rgfg" localSheetId="36">[31]Museu!#REF!</definedName>
    <definedName name="rgfg" localSheetId="33">[31]Museu!#REF!</definedName>
    <definedName name="rgfg" localSheetId="34">[31]Museu!#REF!</definedName>
    <definedName name="rgfg" localSheetId="41">[31]Museu!#REF!</definedName>
    <definedName name="rgfg" localSheetId="47">[31]Museu!#REF!</definedName>
    <definedName name="rgfg">[31]Museu!#REF!</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4352</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ws_array" localSheetId="45">{"tipo",0,"Auto","Auto","";"ref",0,"Auto","Auto","NNNNNNN";"imobilizado",0,"Auto","Auto","NNNNNNN"}</definedName>
    <definedName name="rows_array" localSheetId="41">{"tipo",0,"Auto","Auto","";"ref",0,"Auto","Auto","NNNNNNN";"imobilizado",0,"Auto","Auto","NNNNNNN"}</definedName>
    <definedName name="rows_array" localSheetId="47">{"tipo",0,"Auto","Auto","";"ref",0,"Auto","Auto","NNNNNNN";"imobilizado",0,"Auto","Auto","NNNNNNN"}</definedName>
    <definedName name="rows_array">{"tipo",0,"Auto","Auto","";"ref",0,"Auto","Auto","NNNNNNN";"imobilizado",0,"Auto","Auto","NNNNNNN"}</definedName>
    <definedName name="rqwer" localSheetId="36">[3]Zam!#REF!</definedName>
    <definedName name="rqwer" localSheetId="33">[3]Zam!#REF!</definedName>
    <definedName name="rqwer" localSheetId="34">[3]Zam!#REF!</definedName>
    <definedName name="rqwer" localSheetId="41">[3]Zam!#REF!</definedName>
    <definedName name="rqwer" localSheetId="47">[3]Zam!#REF!</definedName>
    <definedName name="rqwer">[3]Zam!#REF!</definedName>
    <definedName name="rr" localSheetId="36">[28]Zam!#REF!</definedName>
    <definedName name="rr" localSheetId="33">[28]Zam!#REF!</definedName>
    <definedName name="rr" localSheetId="34">[28]Zam!#REF!</definedName>
    <definedName name="rr" localSheetId="41">[28]Zam!#REF!</definedName>
    <definedName name="rr" localSheetId="47">[28]Zam!#REF!</definedName>
    <definedName name="rr">[28]Zam!#REF!</definedName>
    <definedName name="rt" localSheetId="36">[26]Zam!#REF!</definedName>
    <definedName name="rt" localSheetId="33">[26]Zam!#REF!</definedName>
    <definedName name="rt" localSheetId="34">[26]Zam!#REF!</definedName>
    <definedName name="rt" localSheetId="41">[26]Zam!#REF!</definedName>
    <definedName name="rt" localSheetId="47">[26]Zam!#REF!</definedName>
    <definedName name="rt">[26]Zam!#REF!</definedName>
    <definedName name="Rtitle" localSheetId="36">#REF!</definedName>
    <definedName name="Rtitle" localSheetId="45">#REF!</definedName>
    <definedName name="Rtitle" localSheetId="33">#REF!</definedName>
    <definedName name="Rtitle" localSheetId="34">#REF!</definedName>
    <definedName name="Rtitle" localSheetId="41">#REF!</definedName>
    <definedName name="Rtitle" localSheetId="47">#REF!</definedName>
    <definedName name="Rtitle">#REF!</definedName>
    <definedName name="ryyeryer" localSheetId="36">[13]Zam!#REF!</definedName>
    <definedName name="ryyeryer" localSheetId="45">[13]Zam!#REF!</definedName>
    <definedName name="ryyeryer" localSheetId="33">[13]Zam!#REF!</definedName>
    <definedName name="ryyeryer" localSheetId="34">[13]Zam!#REF!</definedName>
    <definedName name="ryyeryer" localSheetId="41">[13]Zam!#REF!</definedName>
    <definedName name="ryyeryer" localSheetId="47">[13]Zam!#REF!</definedName>
    <definedName name="ryyeryer">[13]Zam!#REF!</definedName>
    <definedName name="s" localSheetId="36">[55]Museu!#REF!</definedName>
    <definedName name="s" localSheetId="33">[55]Museu!#REF!</definedName>
    <definedName name="s" localSheetId="34">[55]Museu!#REF!</definedName>
    <definedName name="s" localSheetId="41">[55]Museu!#REF!</definedName>
    <definedName name="s" localSheetId="47">[55]Museu!#REF!</definedName>
    <definedName name="s">[55]Museu!#REF!</definedName>
    <definedName name="sada" localSheetId="39" hidden="1">'[91]Off-Shore'!#REF!</definedName>
    <definedName name="sada" localSheetId="36" hidden="1">'[91]Off-Shore'!#REF!</definedName>
    <definedName name="sada" localSheetId="33" hidden="1">'[91]Off-Shore'!#REF!</definedName>
    <definedName name="sada" localSheetId="34" hidden="1">'[91]Off-Shore'!#REF!</definedName>
    <definedName name="sada" localSheetId="41" hidden="1">'[91]Off-Shore'!#REF!</definedName>
    <definedName name="sada" localSheetId="47" hidden="1">'[91]Off-Shore'!#REF!</definedName>
    <definedName name="sada" hidden="1">'[91]Off-Shore'!#REF!</definedName>
    <definedName name="SapAEE">[80]SAP.AEE!$C$2:$N$725</definedName>
    <definedName name="SapAEE_c">[80]SAP.AEE!$C$1:$N$1</definedName>
    <definedName name="SapAEE_l">[80]SAP.AEE!$A$2:$A$725</definedName>
    <definedName name="SAPBEXrevision" hidden="1">1</definedName>
    <definedName name="SAPBEXsysID" hidden="1">"PW1"</definedName>
    <definedName name="SAPBEXwbID" localSheetId="15" hidden="1">"3JGKH3H9E8QXY6XFBZVZDMFO6"</definedName>
    <definedName name="SAPBEXwbID" hidden="1">"3P8AAZDXBZQXGBSZCUZ1CISPI"</definedName>
    <definedName name="SAPFuncF4Help" localSheetId="17" hidden="1">Main.SAPF4Help()</definedName>
    <definedName name="SAPFuncF4Help" localSheetId="21" hidden="1">Main.SAPF4Help()</definedName>
    <definedName name="SAPFuncF4Help" localSheetId="22" hidden="1">Main.SAPF4Help()</definedName>
    <definedName name="SAPFuncF4Help" localSheetId="24" hidden="1">Main.SAPF4Help()</definedName>
    <definedName name="SAPFuncF4Help" localSheetId="26" hidden="1">Main.SAPF4Help()</definedName>
    <definedName name="SAPFuncF4Help" localSheetId="36" hidden="1">Main.SAPF4Help()</definedName>
    <definedName name="SAPFuncF4Help" localSheetId="45" hidden="1">Main.SAPF4Help()</definedName>
    <definedName name="SAPFuncF4Help" localSheetId="46" hidden="1">Main.SAPF4Help()</definedName>
    <definedName name="SAPFuncF4Help" localSheetId="28" hidden="1">Main.SAPF4Help()</definedName>
    <definedName name="SAPFuncF4Help" localSheetId="30" hidden="1">Main.SAPF4Help()</definedName>
    <definedName name="SAPFuncF4Help" localSheetId="31" hidden="1">Main.SAPF4Help()</definedName>
    <definedName name="SAPFuncF4Help" localSheetId="32" hidden="1">Main.SAPF4Help()</definedName>
    <definedName name="SAPFuncF4Help" localSheetId="33" hidden="1">Main.SAPF4Help()</definedName>
    <definedName name="SAPFuncF4Help" localSheetId="34" hidden="1">Main.SAPF4Help()</definedName>
    <definedName name="SAPFuncF4Help" localSheetId="35" hidden="1">Main.SAPF4Help()</definedName>
    <definedName name="SAPFuncF4Help" localSheetId="41" hidden="1">Main.SAPF4Help()</definedName>
    <definedName name="SAPFuncF4Help" localSheetId="47" hidden="1">Main.SAPF4Help()</definedName>
    <definedName name="SAPFuncF4Help" hidden="1">Main.SAPF4Help()</definedName>
    <definedName name="SAPRangePOPER_Sheet15_Sheet15D1">'[92]SAP-REAL'!$C$4</definedName>
    <definedName name="SAPRangePOPER_Sheet15_Sheet15D10">'[92]SAP-REAL'!$AI$4</definedName>
    <definedName name="SAPRangePOPER_Sheet15_Sheet15D11">'[92]SAP-REAL'!$C$4</definedName>
    <definedName name="SAPRangePOPER_Sheet15_Sheet15D12">'[92]SAP-REAL'!$K$4</definedName>
    <definedName name="SAPRangePOPER_Sheet15_Sheet15D13">'[92]SAP-REAL'!$S$4</definedName>
    <definedName name="SAPRangePOPER_Sheet15_Sheet15D14">'[92]SAP-REAL'!$AA$4</definedName>
    <definedName name="SAPRangePOPER_Sheet15_Sheet15D15">'[92]SAP-REAL'!$BA$4</definedName>
    <definedName name="SAPRangePOPER_Sheet15_Sheet15D16">'[92]SAP-REAL'!$BJ$4</definedName>
    <definedName name="SAPRangePOPER_Sheet15_Sheet15D2">'[92]SAP-REAL'!$K$4</definedName>
    <definedName name="SAPRangePOPER_Sheet15_Sheet15D3">'[92]SAP-REAL'!$S$4</definedName>
    <definedName name="SAPRangePOPER_Sheet15_Sheet15D4">'[92]SAP-REAL'!$AA$4</definedName>
    <definedName name="SAPRangePOPER_Sheet15_Sheet15D5">'[92]SAP-REAL'!$AR$4</definedName>
    <definedName name="SAPRangePOPER_Sheet15_Sheet15D6">'[92]SAP-REAL'!$C$4</definedName>
    <definedName name="SAPRangePOPER_Sheet15_Sheet15D7">'[92]SAP-REAL'!$K$4</definedName>
    <definedName name="SAPRangePOPER_Sheet15_Sheet15D8">'[92]SAP-REAL'!$S$4</definedName>
    <definedName name="SAPRangePOPER_Sheet15_Sheet15D9">'[92]SAP-REAL'!$AA$4</definedName>
    <definedName name="SAPRangePOPER_Sheet151_Sheet151D1">'[92]SAP-PPTO'!$C$4</definedName>
    <definedName name="SAPRangePOPER_Sheet151_Sheet151D2">'[92]SAP-PPTO'!$K$4</definedName>
    <definedName name="SAPRangePOPER_Sheet151_Sheet151D3">'[92]SAP-PPTO'!$AB$4</definedName>
    <definedName name="SAPRangePOPER_Sheet151_Sheet151D4">'[92]SAP-PPTO'!$C$4</definedName>
    <definedName name="SAPRangePOPER_Sheet151_Sheet151D5">'[92]SAP-PPTO'!$K$4</definedName>
    <definedName name="SAPRangePOPER_Sheet151_Sheet151D6">'[92]SAP-PPTO'!$S$4</definedName>
    <definedName name="SAPRangePOPER_Sheet151_Sheet151D7">'[92]SAP-PPTO'!$C$4</definedName>
    <definedName name="SAPRangePOPER_Sheet151_Sheet151D8">'[92]SAP-PPTO'!$K$4</definedName>
    <definedName name="SAPRangeRACCT_Sheet15_Sheet15D1">'[92]SAP-REAL'!$A$7:$A$290</definedName>
    <definedName name="SAPRangeRACCT_Sheet15_Sheet15D10">'[92]SAP-REAL'!$A$7:$A$290</definedName>
    <definedName name="SAPRangeRACCT_Sheet15_Sheet15D11">'[92]SAP-REAL'!$C$292:$F$292</definedName>
    <definedName name="SAPRangeRACCT_Sheet15_Sheet15D12">'[92]SAP-REAL'!$J$292:$M$292</definedName>
    <definedName name="SAPRangeRACCT_Sheet15_Sheet15D13">'[92]SAP-REAL'!$R$292:$U$292</definedName>
    <definedName name="SAPRangeRACCT_Sheet15_Sheet15D14">'[92]SAP-REAL'!$Y$292:$AB$292</definedName>
    <definedName name="SAPRangeRACCT_Sheet15_Sheet15D15">'[92]SAP-REAL'!$A$7:$A$290</definedName>
    <definedName name="SAPRangeRACCT_Sheet15_Sheet15D16">'[92]SAP-REAL'!$A$7:$A$290</definedName>
    <definedName name="SAPRangeRACCT_Sheet15_Sheet15D2">'[92]SAP-REAL'!$A$7:$A$290</definedName>
    <definedName name="SAPRangeRACCT_Sheet15_Sheet15D3">'[92]SAP-REAL'!$A$7:$A$290</definedName>
    <definedName name="SAPRangeRACCT_Sheet15_Sheet15D4">'[92]SAP-REAL'!$A$7:$A$290</definedName>
    <definedName name="SAPRangeRACCT_Sheet15_Sheet15D5">'[92]SAP-REAL'!$A$7:$A$290</definedName>
    <definedName name="SAPRangeRACCT_Sheet15_Sheet15D6">'[92]SAP-REAL'!$A$7:$A$290</definedName>
    <definedName name="SAPRangeRACCT_Sheet15_Sheet15D7">'[92]SAP-REAL'!$A$7:$A$290</definedName>
    <definedName name="SAPRangeRACCT_Sheet15_Sheet15D8">'[92]SAP-REAL'!$A$7:$A$290</definedName>
    <definedName name="SAPRangeRACCT_Sheet15_Sheet15D9">'[92]SAP-REAL'!$A$7:$A$290</definedName>
    <definedName name="SAPRangeRACCT_Sheet151_Sheet151D1">'[92]SAP-PPTO'!$A$7:$A$120</definedName>
    <definedName name="SAPRangeRACCT_Sheet151_Sheet151D2">'[92]SAP-PPTO'!$A$7:$A$120</definedName>
    <definedName name="SAPRangeRACCT_Sheet151_Sheet151D3">'[92]SAP-PPTO'!$A$7:$A$120</definedName>
    <definedName name="SAPRangeRACCT_Sheet151_Sheet151D4">'[92]SAP-PPTO'!$A$7:$A$120</definedName>
    <definedName name="SAPRangeRACCT_Sheet151_Sheet151D5">'[92]SAP-PPTO'!$A$7:$A$120</definedName>
    <definedName name="SAPRangeRACCT_Sheet151_Sheet151D6">'[92]SAP-PPTO'!$A$7:$A$120</definedName>
    <definedName name="SAPRangeRACCT_Sheet151_Sheet151D7">'[92]SAP-PPTO'!$C$122:$F$122</definedName>
    <definedName name="SAPRangeRACCT_Sheet151_Sheet151D8">'[92]SAP-PPTO'!$J$122:$M$122</definedName>
    <definedName name="SAPRangeRASSC_Sheet15_Sheet15D11">'[92]SAP-REAL'!$A$293:$A$309</definedName>
    <definedName name="SAPRangeRASSC_Sheet15_Sheet15D12">'[92]SAP-REAL'!$A$293:$A$309</definedName>
    <definedName name="SAPRangeRASSC_Sheet15_Sheet15D13">'[92]SAP-REAL'!$A$293:$A$309</definedName>
    <definedName name="SAPRangeRASSC_Sheet15_Sheet15D14">'[92]SAP-REAL'!$A$293:$A$309</definedName>
    <definedName name="SAPRangeRASSC_Sheet151_Sheet151D7">'[92]SAP-PPTO'!$A$123:$A$139</definedName>
    <definedName name="SAPRangeRASSC_Sheet151_Sheet151D8">'[92]SAP-PPTO'!$A$123:$A$139</definedName>
    <definedName name="SAPRangeRCOMP_Sheet15_Sheet15D1">'[92]SAP-REAL'!$D$6:$J$6</definedName>
    <definedName name="SAPRangeRCOMP_Sheet15_Sheet15D10">'[92]SAP-REAL'!$AI$6:$AQ$6</definedName>
    <definedName name="SAPRangeRCOMP_Sheet15_Sheet15D15">'[92]SAP-REAL'!$BA$6:$BI$6</definedName>
    <definedName name="SAPRangeRCOMP_Sheet15_Sheet15D16">'[92]SAP-REAL'!$BJ$6:$BR$6</definedName>
    <definedName name="SAPRangeRCOMP_Sheet15_Sheet15D2">'[92]SAP-REAL'!$L$6:$R$6</definedName>
    <definedName name="SAPRangeRCOMP_Sheet15_Sheet15D3">'[92]SAP-REAL'!$T$6:$Z$6</definedName>
    <definedName name="SAPRangeRCOMP_Sheet15_Sheet15D4">'[92]SAP-REAL'!$AB$6:$AH$6</definedName>
    <definedName name="SAPRangeRCOMP_Sheet15_Sheet15D5">'[92]SAP-REAL'!$AR$6:$AZ$6</definedName>
    <definedName name="SAPRangeRCOMP_Sheet151_Sheet151D1">'[92]SAP-PPTO'!$D$6:$J$6</definedName>
    <definedName name="SAPRangeRCOMP_Sheet151_Sheet151D2">'[92]SAP-PPTO'!$L$6:$R$6</definedName>
    <definedName name="SAPRangeRCOMP_Sheet151_Sheet151D3">'[92]SAP-PPTO'!$AB$6:$AJ$6</definedName>
    <definedName name="SAPRangeRCOMP_Sheet151_Sheet151D6">'[92]SAP-PPTO'!$S$6:$AA$6</definedName>
    <definedName name="SAPRangeRYEAR_Sheet15_Sheet15D1">'[92]SAP-REAL'!$C$3</definedName>
    <definedName name="SAPRangeRYEAR_Sheet15_Sheet15D10">'[92]SAP-REAL'!$AI$3</definedName>
    <definedName name="SAPRangeRYEAR_Sheet15_Sheet15D11">'[92]SAP-REAL'!$C$3</definedName>
    <definedName name="SAPRangeRYEAR_Sheet15_Sheet15D12">'[92]SAP-REAL'!$K$3</definedName>
    <definedName name="SAPRangeRYEAR_Sheet15_Sheet15D13">'[92]SAP-REAL'!$S$3</definedName>
    <definedName name="SAPRangeRYEAR_Sheet15_Sheet15D14">'[92]SAP-REAL'!$AA$3</definedName>
    <definedName name="SAPRangeRYEAR_Sheet15_Sheet15D15">'[92]SAP-REAL'!$BA$3</definedName>
    <definedName name="SAPRangeRYEAR_Sheet15_Sheet15D16">'[92]SAP-REAL'!$BJ$3</definedName>
    <definedName name="SAPRangeRYEAR_Sheet15_Sheet15D2">'[92]SAP-REAL'!$K$3</definedName>
    <definedName name="SAPRangeRYEAR_Sheet15_Sheet15D3">'[92]SAP-REAL'!$S$3</definedName>
    <definedName name="SAPRangeRYEAR_Sheet15_Sheet15D4">'[92]SAP-REAL'!$AA$3</definedName>
    <definedName name="SAPRangeRYEAR_Sheet15_Sheet15D5">'[92]SAP-REAL'!$AR$3</definedName>
    <definedName name="SAPRangeRYEAR_Sheet15_Sheet15D6">'[92]SAP-REAL'!$C$3</definedName>
    <definedName name="SAPRangeRYEAR_Sheet15_Sheet15D7">'[92]SAP-REAL'!$K$3</definedName>
    <definedName name="SAPRangeRYEAR_Sheet15_Sheet15D8">'[92]SAP-REAL'!$S$3</definedName>
    <definedName name="SAPRangeRYEAR_Sheet15_Sheet15D9">'[92]SAP-REAL'!$AA$3</definedName>
    <definedName name="SAPRangeRYEAR_Sheet151_Sheet151D1">'[92]SAP-PPTO'!$C$3</definedName>
    <definedName name="SAPRangeRYEAR_Sheet151_Sheet151D2">'[92]SAP-PPTO'!$K$3</definedName>
    <definedName name="SAPRangeRYEAR_Sheet151_Sheet151D3">'[92]SAP-PPTO'!$AB$3</definedName>
    <definedName name="SAPRangeRYEAR_Sheet151_Sheet151D4">'[92]SAP-PPTO'!$C$3</definedName>
    <definedName name="SAPRangeRYEAR_Sheet151_Sheet151D5">'[92]SAP-PPTO'!$K$3</definedName>
    <definedName name="SAPRangeRYEAR_Sheet151_Sheet151D6">'[92]SAP-PPTO'!$S$3</definedName>
    <definedName name="SAPRangeRYEAR_Sheet151_Sheet151D7">'[92]SAP-PPTO'!$C$3</definedName>
    <definedName name="SAPRangeRYEAR_Sheet151_Sheet151D8">'[92]SAP-PPTO'!$K$3</definedName>
    <definedName name="SAPTrigger_Sheet1_Sheet1D1">[93]sapactivexlhiddensheet!$A$39</definedName>
    <definedName name="SAPTrigger_Sheet1_Sheet1D2">[93]sapactivexlhiddensheet!$B$39</definedName>
    <definedName name="SAPTrigger_Sheet1_Sheet1D3">[93]sapactivexlhiddensheet!$C$39</definedName>
    <definedName name="SAPTrigger_Sheet15_Sheet15D1">[92]sapactivexlhiddensheet!$A$39</definedName>
    <definedName name="SAPTrigger_Sheet15_Sheet15D10">[92]sapactivexlhiddensheet!$J$39</definedName>
    <definedName name="SAPTrigger_Sheet15_Sheet15D11">[92]sapactivexlhiddensheet!$K$39</definedName>
    <definedName name="SAPTrigger_Sheet15_Sheet15D13">[92]sapactivexlhiddensheet!$M$39</definedName>
    <definedName name="SAPTrigger_Sheet15_Sheet15D14">[92]sapactivexlhiddensheet!$N$39</definedName>
    <definedName name="SAPTrigger_Sheet15_Sheet15D15">[92]sapactivexlhiddensheet!$W$39</definedName>
    <definedName name="SAPTrigger_Sheet15_Sheet15D2">[92]sapactivexlhiddensheet!$B$39</definedName>
    <definedName name="SAPTrigger_Sheet15_Sheet15D3">[92]sapactivexlhiddensheet!$C$39</definedName>
    <definedName name="SAPTrigger_Sheet15_Sheet15D4">[92]sapactivexlhiddensheet!$D$39</definedName>
    <definedName name="SAPTrigger_Sheet15_Sheet15D6">[92]sapactivexlhiddensheet!$F$39</definedName>
    <definedName name="SAPTrigger_Sheet15_Sheet15D7">[92]sapactivexlhiddensheet!$G$39</definedName>
    <definedName name="SAPTrigger_Sheet15_Sheet15D8">[92]sapactivexlhiddensheet!$H$39</definedName>
    <definedName name="SAPTrigger_Sheet151_Sheet151D1">[92]sapactivexlhiddensheet!$O$39</definedName>
    <definedName name="SAPTrigger_Sheet151_Sheet151D2">[92]sapactivexlhiddensheet!$P$39</definedName>
    <definedName name="SAPTrigger_Sheet151_Sheet151D3">[92]sapactivexlhiddensheet!$Q$39</definedName>
    <definedName name="SAPTrigger_Sheet151_Sheet151D5">[92]sapactivexlhiddensheet!$S$39</definedName>
    <definedName name="SAPTrigger_Sheet151_Sheet151D6">[92]sapactivexlhiddensheet!$T$39</definedName>
    <definedName name="SAPTrigger_Sheet151_Sheet151D7">[92]sapactivexlhiddensheet!$U$39</definedName>
    <definedName name="sasfas" localSheetId="36">[13]Zam!#REF!</definedName>
    <definedName name="sasfas" localSheetId="45">[13]Zam!#REF!</definedName>
    <definedName name="sasfas" localSheetId="33">[13]Zam!#REF!</definedName>
    <definedName name="sasfas" localSheetId="34">[13]Zam!#REF!</definedName>
    <definedName name="sasfas" localSheetId="41">[13]Zam!#REF!</definedName>
    <definedName name="sasfas" localSheetId="47">[13]Zam!#REF!</definedName>
    <definedName name="sasfas">[13]Zam!#REF!</definedName>
    <definedName name="savida" localSheetId="36">#REF!</definedName>
    <definedName name="savida" localSheetId="45">#REF!</definedName>
    <definedName name="savida" localSheetId="33">#REF!</definedName>
    <definedName name="savida" localSheetId="34">#REF!</definedName>
    <definedName name="savida" localSheetId="41">#REF!</definedName>
    <definedName name="savida" localSheetId="47">#REF!</definedName>
    <definedName name="savida">#REF!</definedName>
    <definedName name="sdbsdbsd" localSheetId="36">'[9]OT´s Não Liquidadas 2006'!#REF!</definedName>
    <definedName name="sdbsdbsd" localSheetId="45">'[9]OT´s Não Liquidadas 2006'!#REF!</definedName>
    <definedName name="sdbsdbsd" localSheetId="33">'[9]OT´s Não Liquidadas 2006'!#REF!</definedName>
    <definedName name="sdbsdbsd" localSheetId="34">'[9]OT´s Não Liquidadas 2006'!#REF!</definedName>
    <definedName name="sdbsdbsd" localSheetId="41">'[9]OT´s Não Liquidadas 2006'!#REF!</definedName>
    <definedName name="sdbsdbsd" localSheetId="47">'[9]OT´s Não Liquidadas 2006'!#REF!</definedName>
    <definedName name="sdbsdbsd">'[9]OT´s Não Liquidadas 2006'!#REF!</definedName>
    <definedName name="sdgsdgsdg" localSheetId="36">[13]Zam!#REF!</definedName>
    <definedName name="sdgsdgsdg" localSheetId="33">[13]Zam!#REF!</definedName>
    <definedName name="sdgsdgsdg" localSheetId="34">[13]Zam!#REF!</definedName>
    <definedName name="sdgsdgsdg" localSheetId="41">[13]Zam!#REF!</definedName>
    <definedName name="sdgsdgsdg" localSheetId="47">[13]Zam!#REF!</definedName>
    <definedName name="sdgsdgsdg">[13]Zam!#REF!</definedName>
    <definedName name="sdsdgsdhs" localSheetId="36">'[6]Base Secção Pessoal'!#REF!</definedName>
    <definedName name="sdsdgsdhs" localSheetId="33">'[6]Base Secção Pessoal'!#REF!</definedName>
    <definedName name="sdsdgsdhs" localSheetId="34">'[6]Base Secção Pessoal'!#REF!</definedName>
    <definedName name="sdsdgsdhs" localSheetId="41">'[6]Base Secção Pessoal'!#REF!</definedName>
    <definedName name="sdsdgsdhs" localSheetId="47">'[6]Base Secção Pessoal'!#REF!</definedName>
    <definedName name="sdsdgsdhs">'[6]Base Secção Pessoal'!#REF!</definedName>
    <definedName name="sectores" localSheetId="36">#REF!</definedName>
    <definedName name="sectores" localSheetId="45">#REF!</definedName>
    <definedName name="sectores" localSheetId="33">#REF!</definedName>
    <definedName name="sectores" localSheetId="34">#REF!</definedName>
    <definedName name="sectores" localSheetId="41">#REF!</definedName>
    <definedName name="sectores" localSheetId="47">#REF!</definedName>
    <definedName name="sectores">#REF!</definedName>
    <definedName name="Seg_TAL_AP_LG" localSheetId="36">#REF!</definedName>
    <definedName name="Seg_TAL_AP_LG" localSheetId="33">#REF!</definedName>
    <definedName name="Seg_TAL_AP_LG" localSheetId="34">#REF!</definedName>
    <definedName name="Seg_TAL_AP_LG" localSheetId="41">#REF!</definedName>
    <definedName name="Seg_TAL_AP_LG" localSheetId="47">#REF!</definedName>
    <definedName name="Seg_TAL_AP_LG">#REF!</definedName>
    <definedName name="Seg_TAL_AP_R" localSheetId="36">#REF!</definedName>
    <definedName name="Seg_TAL_AP_R" localSheetId="33">#REF!</definedName>
    <definedName name="Seg_TAL_AP_R" localSheetId="34">#REF!</definedName>
    <definedName name="Seg_TAL_AP_R" localSheetId="41">#REF!</definedName>
    <definedName name="Seg_TAL_AP_R" localSheetId="47">#REF!</definedName>
    <definedName name="Seg_TAL_AP_R">#REF!</definedName>
    <definedName name="Seg_TAL_Gr_LG" localSheetId="36">#REF!</definedName>
    <definedName name="Seg_TAL_Gr_LG" localSheetId="33">#REF!</definedName>
    <definedName name="Seg_TAL_Gr_LG" localSheetId="34">#REF!</definedName>
    <definedName name="Seg_TAL_Gr_LG" localSheetId="41">#REF!</definedName>
    <definedName name="Seg_TAL_Gr_LG" localSheetId="47">#REF!</definedName>
    <definedName name="Seg_TAL_Gr_LG">#REF!</definedName>
    <definedName name="Seg_TAL_Gr_R" localSheetId="36">#REF!</definedName>
    <definedName name="Seg_TAL_Gr_R" localSheetId="33">#REF!</definedName>
    <definedName name="Seg_TAL_Gr_R" localSheetId="34">#REF!</definedName>
    <definedName name="Seg_TAL_Gr_R" localSheetId="41">#REF!</definedName>
    <definedName name="Seg_TAL_Gr_R" localSheetId="47">#REF!</definedName>
    <definedName name="Seg_TAL_Gr_R">#REF!</definedName>
    <definedName name="Seg_TAL_Ind_LG" localSheetId="36">#REF!</definedName>
    <definedName name="Seg_TAL_Ind_LG" localSheetId="33">#REF!</definedName>
    <definedName name="Seg_TAL_Ind_LG" localSheetId="34">#REF!</definedName>
    <definedName name="Seg_TAL_Ind_LG" localSheetId="41">#REF!</definedName>
    <definedName name="Seg_TAL_Ind_LG" localSheetId="47">#REF!</definedName>
    <definedName name="Seg_TAL_Ind_LG">#REF!</definedName>
    <definedName name="Seg_TAL_Ind_R" localSheetId="36">#REF!</definedName>
    <definedName name="Seg_TAL_Ind_R" localSheetId="33">#REF!</definedName>
    <definedName name="Seg_TAL_Ind_R" localSheetId="34">#REF!</definedName>
    <definedName name="Seg_TAL_Ind_R" localSheetId="41">#REF!</definedName>
    <definedName name="Seg_TAL_Ind_R" localSheetId="47">#REF!</definedName>
    <definedName name="Seg_TAL_Ind_R">#REF!</definedName>
    <definedName name="Seg_TAL_OR_LG" localSheetId="36">#REF!</definedName>
    <definedName name="Seg_TAL_OR_LG" localSheetId="33">#REF!</definedName>
    <definedName name="Seg_TAL_OR_LG" localSheetId="34">#REF!</definedName>
    <definedName name="Seg_TAL_OR_LG" localSheetId="41">#REF!</definedName>
    <definedName name="Seg_TAL_OR_LG" localSheetId="47">#REF!</definedName>
    <definedName name="Seg_TAL_OR_LG">#REF!</definedName>
    <definedName name="Seg_TAL_OR_R" localSheetId="36">#REF!</definedName>
    <definedName name="Seg_TAL_OR_R" localSheetId="33">#REF!</definedName>
    <definedName name="Seg_TAL_OR_R" localSheetId="34">#REF!</definedName>
    <definedName name="Seg_TAL_OR_R" localSheetId="41">#REF!</definedName>
    <definedName name="Seg_TAL_OR_R" localSheetId="47">#REF!</definedName>
    <definedName name="Seg_TAL_OR_R">#REF!</definedName>
    <definedName name="Seg_TAL_ResAP_LG" localSheetId="36">#REF!</definedName>
    <definedName name="Seg_TAL_ResAP_LG" localSheetId="33">#REF!</definedName>
    <definedName name="Seg_TAL_ResAP_LG" localSheetId="34">#REF!</definedName>
    <definedName name="Seg_TAL_ResAP_LG" localSheetId="41">#REF!</definedName>
    <definedName name="Seg_TAL_ResAP_LG" localSheetId="47">#REF!</definedName>
    <definedName name="Seg_TAL_ResAP_LG">#REF!</definedName>
    <definedName name="Seg_TAL_ResAP_R" localSheetId="36">#REF!</definedName>
    <definedName name="Seg_TAL_ResAP_R" localSheetId="33">#REF!</definedName>
    <definedName name="Seg_TAL_ResAP_R" localSheetId="34">#REF!</definedName>
    <definedName name="Seg_TAL_ResAP_R" localSheetId="41">#REF!</definedName>
    <definedName name="Seg_TAL_ResAP_R" localSheetId="47">#REF!</definedName>
    <definedName name="Seg_TAL_ResAP_R">#REF!</definedName>
    <definedName name="Seg_TAL_ResGr_LG" localSheetId="36">#REF!</definedName>
    <definedName name="Seg_TAL_ResGr_LG" localSheetId="33">#REF!</definedName>
    <definedName name="Seg_TAL_ResGr_LG" localSheetId="34">#REF!</definedName>
    <definedName name="Seg_TAL_ResGr_LG" localSheetId="41">#REF!</definedName>
    <definedName name="Seg_TAL_ResGr_LG" localSheetId="47">#REF!</definedName>
    <definedName name="Seg_TAL_ResGr_LG">#REF!</definedName>
    <definedName name="Seg_TAL_ResGr_R" localSheetId="36">#REF!</definedName>
    <definedName name="Seg_TAL_ResGr_R" localSheetId="33">#REF!</definedName>
    <definedName name="Seg_TAL_ResGr_R" localSheetId="34">#REF!</definedName>
    <definedName name="Seg_TAL_ResGr_R" localSheetId="41">#REF!</definedName>
    <definedName name="Seg_TAL_ResGr_R" localSheetId="47">#REF!</definedName>
    <definedName name="Seg_TAL_ResGr_R">#REF!</definedName>
    <definedName name="Seg_TAL_ResInd_LG" localSheetId="36">#REF!</definedName>
    <definedName name="Seg_TAL_ResInd_LG" localSheetId="33">#REF!</definedName>
    <definedName name="Seg_TAL_ResInd_LG" localSheetId="34">#REF!</definedName>
    <definedName name="Seg_TAL_ResInd_LG" localSheetId="41">#REF!</definedName>
    <definedName name="Seg_TAL_ResInd_LG" localSheetId="47">#REF!</definedName>
    <definedName name="Seg_TAL_ResInd_LG">#REF!</definedName>
    <definedName name="Seg_TAL_ResInd_R" localSheetId="36">#REF!</definedName>
    <definedName name="Seg_TAL_ResInd_R" localSheetId="33">#REF!</definedName>
    <definedName name="Seg_TAL_ResInd_R" localSheetId="34">#REF!</definedName>
    <definedName name="Seg_TAL_ResInd_R" localSheetId="41">#REF!</definedName>
    <definedName name="Seg_TAL_ResInd_R" localSheetId="47">#REF!</definedName>
    <definedName name="Seg_TAL_ResInd_R">#REF!</definedName>
    <definedName name="Seg_TAL_ResOR_LG" localSheetId="36">#REF!</definedName>
    <definedName name="Seg_TAL_ResOR_LG" localSheetId="33">#REF!</definedName>
    <definedName name="Seg_TAL_ResOR_LG" localSheetId="34">#REF!</definedName>
    <definedName name="Seg_TAL_ResOR_LG" localSheetId="41">#REF!</definedName>
    <definedName name="Seg_TAL_ResOR_LG" localSheetId="47">#REF!</definedName>
    <definedName name="Seg_TAL_ResOR_LG">#REF!</definedName>
    <definedName name="Seg_TAL_ResOR_R" localSheetId="36">#REF!</definedName>
    <definedName name="Seg_TAL_ResOR_R" localSheetId="33">#REF!</definedName>
    <definedName name="Seg_TAL_ResOR_R" localSheetId="34">#REF!</definedName>
    <definedName name="Seg_TAL_ResOR_R" localSheetId="41">#REF!</definedName>
    <definedName name="Seg_TAL_ResOR_R" localSheetId="47">#REF!</definedName>
    <definedName name="Seg_TAL_ResOR_R">#REF!</definedName>
    <definedName name="Seg_TANL_LG" localSheetId="36">#REF!</definedName>
    <definedName name="Seg_TANL_LG" localSheetId="33">#REF!</definedName>
    <definedName name="Seg_TANL_LG" localSheetId="34">#REF!</definedName>
    <definedName name="Seg_TANL_LG" localSheetId="41">#REF!</definedName>
    <definedName name="Seg_TANL_LG" localSheetId="47">#REF!</definedName>
    <definedName name="Seg_TANL_LG">#REF!</definedName>
    <definedName name="Seg_TANL_R" localSheetId="36">#REF!</definedName>
    <definedName name="Seg_TANL_R" localSheetId="33">#REF!</definedName>
    <definedName name="Seg_TANL_R" localSheetId="34">#REF!</definedName>
    <definedName name="Seg_TANL_R" localSheetId="41">#REF!</definedName>
    <definedName name="Seg_TANL_R" localSheetId="47">#REF!</definedName>
    <definedName name="Seg_TANL_R">#REF!</definedName>
    <definedName name="Seg_TANL_Res_LG" localSheetId="36">#REF!</definedName>
    <definedName name="Seg_TANL_Res_LG" localSheetId="33">#REF!</definedName>
    <definedName name="Seg_TANL_Res_LG" localSheetId="34">#REF!</definedName>
    <definedName name="Seg_TANL_Res_LG" localSheetId="41">#REF!</definedName>
    <definedName name="Seg_TANL_Res_LG" localSheetId="47">#REF!</definedName>
    <definedName name="Seg_TANL_Res_LG">#REF!</definedName>
    <definedName name="Seg_TANL_Res_R" localSheetId="36">#REF!</definedName>
    <definedName name="Seg_TANL_Res_R" localSheetId="33">#REF!</definedName>
    <definedName name="Seg_TANL_Res_R" localSheetId="34">#REF!</definedName>
    <definedName name="Seg_TANL_Res_R" localSheetId="41">#REF!</definedName>
    <definedName name="Seg_TANL_Res_R" localSheetId="47">#REF!</definedName>
    <definedName name="Seg_TANL_Res_R">#REF!</definedName>
    <definedName name="Selecao_1">[34]ago03!$M$53:$S$75</definedName>
    <definedName name="sencount" hidden="1">21</definedName>
    <definedName name="senv" localSheetId="36">#REF!</definedName>
    <definedName name="senv" localSheetId="45">#REF!</definedName>
    <definedName name="senv" localSheetId="33">#REF!</definedName>
    <definedName name="senv" localSheetId="34">#REF!</definedName>
    <definedName name="senv" localSheetId="41">#REF!</definedName>
    <definedName name="senv" localSheetId="47">#REF!</definedName>
    <definedName name="senv">#REF!</definedName>
    <definedName name="senv_l" localSheetId="36">#REF!</definedName>
    <definedName name="senv_l" localSheetId="33">#REF!</definedName>
    <definedName name="senv_l" localSheetId="34">#REF!</definedName>
    <definedName name="senv_l" localSheetId="41">#REF!</definedName>
    <definedName name="senv_l" localSheetId="47">#REF!</definedName>
    <definedName name="senv_l">#REF!</definedName>
    <definedName name="set" localSheetId="36">#REF!</definedName>
    <definedName name="set" localSheetId="33">#REF!</definedName>
    <definedName name="set" localSheetId="34">#REF!</definedName>
    <definedName name="set" localSheetId="41">#REF!</definedName>
    <definedName name="set" localSheetId="47">#REF!</definedName>
    <definedName name="set">#REF!</definedName>
    <definedName name="SET__S_IVA" localSheetId="36">[40]LCONTR!#REF!</definedName>
    <definedName name="SET__S_IVA" localSheetId="33">[40]LCONTR!#REF!</definedName>
    <definedName name="SET__S_IVA" localSheetId="34">[40]LCONTR!#REF!</definedName>
    <definedName name="SET__S_IVA" localSheetId="41">[40]LCONTR!#REF!</definedName>
    <definedName name="SET__S_IVA" localSheetId="47">[40]LCONTR!#REF!</definedName>
    <definedName name="SET__S_IVA">[40]LCONTR!#REF!</definedName>
    <definedName name="SF03_1" localSheetId="36">#REF!</definedName>
    <definedName name="SF03_1" localSheetId="45">#REF!</definedName>
    <definedName name="SF03_1" localSheetId="33">#REF!</definedName>
    <definedName name="SF03_1" localSheetId="34">#REF!</definedName>
    <definedName name="SF03_1" localSheetId="41">#REF!</definedName>
    <definedName name="SF03_1" localSheetId="47">#REF!</definedName>
    <definedName name="SF03_1">#REF!</definedName>
    <definedName name="SF03_2" localSheetId="36">#REF!</definedName>
    <definedName name="SF03_2" localSheetId="33">#REF!</definedName>
    <definedName name="SF03_2" localSheetId="34">#REF!</definedName>
    <definedName name="SF03_2" localSheetId="41">#REF!</definedName>
    <definedName name="SF03_2" localSheetId="47">#REF!</definedName>
    <definedName name="SF03_2">#REF!</definedName>
    <definedName name="SF03_3" localSheetId="36">#REF!</definedName>
    <definedName name="SF03_3" localSheetId="33">#REF!</definedName>
    <definedName name="SF03_3" localSheetId="34">#REF!</definedName>
    <definedName name="SF03_3" localSheetId="41">#REF!</definedName>
    <definedName name="SF03_3" localSheetId="47">#REF!</definedName>
    <definedName name="SF03_3">#REF!</definedName>
    <definedName name="sheet2">#N/A</definedName>
    <definedName name="SI03_1" localSheetId="36">#REF!</definedName>
    <definedName name="SI03_1" localSheetId="45">#REF!</definedName>
    <definedName name="SI03_1" localSheetId="33">#REF!</definedName>
    <definedName name="SI03_1" localSheetId="34">#REF!</definedName>
    <definedName name="SI03_1" localSheetId="41">#REF!</definedName>
    <definedName name="SI03_1" localSheetId="47">#REF!</definedName>
    <definedName name="SI03_1">#REF!</definedName>
    <definedName name="SI03_2" localSheetId="36">#REF!</definedName>
    <definedName name="SI03_2" localSheetId="33">#REF!</definedName>
    <definedName name="SI03_2" localSheetId="34">#REF!</definedName>
    <definedName name="SI03_2" localSheetId="41">#REF!</definedName>
    <definedName name="SI03_2" localSheetId="47">#REF!</definedName>
    <definedName name="SI03_2">#REF!</definedName>
    <definedName name="SI03_3" localSheetId="36">#REF!</definedName>
    <definedName name="SI03_3" localSheetId="33">#REF!</definedName>
    <definedName name="SI03_3" localSheetId="34">#REF!</definedName>
    <definedName name="SI03_3" localSheetId="41">#REF!</definedName>
    <definedName name="SI03_3" localSheetId="47">#REF!</definedName>
    <definedName name="SI03_3">#REF!</definedName>
    <definedName name="silvia" localSheetId="36">#REF!</definedName>
    <definedName name="silvia" localSheetId="33">#REF!</definedName>
    <definedName name="silvia" localSheetId="34">#REF!</definedName>
    <definedName name="silvia" localSheetId="41">#REF!</definedName>
    <definedName name="silvia" localSheetId="47">#REF!</definedName>
    <definedName name="silvia">#REF!</definedName>
    <definedName name="sintese_pf" localSheetId="36">[94]PF!#REF!</definedName>
    <definedName name="sintese_pf" localSheetId="33">[94]PF!#REF!</definedName>
    <definedName name="sintese_pf" localSheetId="34">[94]PF!#REF!</definedName>
    <definedName name="sintese_pf" localSheetId="41">[94]PF!#REF!</definedName>
    <definedName name="sintese_pf" localSheetId="47">[94]PF!#REF!</definedName>
    <definedName name="sintese_pf">[94]PF!#REF!</definedName>
    <definedName name="Sistemas_informáticos">[35]ICursoMes!$C$27:$F$27</definedName>
    <definedName name="sjkkkkkkkkkkkkkkkkkkkk" localSheetId="36">[3]Zam!#REF!</definedName>
    <definedName name="sjkkkkkkkkkkkkkkkkkkkk" localSheetId="45">[3]Zam!#REF!</definedName>
    <definedName name="sjkkkkkkkkkkkkkkkkkkkk" localSheetId="33">[3]Zam!#REF!</definedName>
    <definedName name="sjkkkkkkkkkkkkkkkkkkkk" localSheetId="34">[3]Zam!#REF!</definedName>
    <definedName name="sjkkkkkkkkkkkkkkkkkkkk" localSheetId="41">[3]Zam!#REF!</definedName>
    <definedName name="sjkkkkkkkkkkkkkkkkkkkk" localSheetId="47">[3]Zam!#REF!</definedName>
    <definedName name="sjkkkkkkkkkkkkkkkkkkkk">[3]Zam!#REF!</definedName>
    <definedName name="sle_ant" localSheetId="36">#REF!</definedName>
    <definedName name="sle_ant" localSheetId="45">#REF!</definedName>
    <definedName name="sle_ant" localSheetId="33">#REF!</definedName>
    <definedName name="sle_ant" localSheetId="34">#REF!</definedName>
    <definedName name="sle_ant" localSheetId="41">#REF!</definedName>
    <definedName name="sle_ant" localSheetId="47">#REF!</definedName>
    <definedName name="sle_ant">#REF!</definedName>
    <definedName name="sle_cactual" localSheetId="36">#REF!</definedName>
    <definedName name="sle_cactual" localSheetId="33">#REF!</definedName>
    <definedName name="sle_cactual" localSheetId="34">#REF!</definedName>
    <definedName name="sle_cactual" localSheetId="41">#REF!</definedName>
    <definedName name="sle_cactual" localSheetId="47">#REF!</definedName>
    <definedName name="sle_cactual">#REF!</definedName>
    <definedName name="ss" localSheetId="45" hidden="1">{#N/A,#N/A,FALSE,"Graf_MT";#N/A,#N/A,FALSE,"Graf_PTs";#N/A,#N/A,FALSE,"Graf_BT";#N/A,#N/A,FALSE,"Graf_Contadores"}</definedName>
    <definedName name="ss" localSheetId="41" hidden="1">{#N/A,#N/A,FALSE,"Graf_MT";#N/A,#N/A,FALSE,"Graf_PTs";#N/A,#N/A,FALSE,"Graf_BT";#N/A,#N/A,FALSE,"Graf_Contadores"}</definedName>
    <definedName name="ss" localSheetId="47" hidden="1">{#N/A,#N/A,FALSE,"Graf_MT";#N/A,#N/A,FALSE,"Graf_PTs";#N/A,#N/A,FALSE,"Graf_BT";#N/A,#N/A,FALSE,"Graf_Contadores"}</definedName>
    <definedName name="ss" hidden="1">{#N/A,#N/A,FALSE,"Graf_MT";#N/A,#N/A,FALSE,"Graf_PTs";#N/A,#N/A,FALSE,"Graf_BT";#N/A,#N/A,FALSE,"Graf_Contadores"}</definedName>
    <definedName name="SSSS" localSheetId="36">#REF!,#REF!,#REF!</definedName>
    <definedName name="SSSS" localSheetId="45">#REF!,#REF!,#REF!</definedName>
    <definedName name="SSSS" localSheetId="33">#REF!,#REF!,#REF!</definedName>
    <definedName name="SSSS" localSheetId="34">#REF!,#REF!,#REF!</definedName>
    <definedName name="SSSS" localSheetId="41">#REF!,#REF!,#REF!</definedName>
    <definedName name="SSSS" localSheetId="47">#REF!,#REF!,#REF!</definedName>
    <definedName name="SSSS">#REF!,#REF!,#REF!</definedName>
    <definedName name="ssssssssssssssssssssss" localSheetId="36">[3]Zam!#REF!</definedName>
    <definedName name="ssssssssssssssssssssss" localSheetId="45">[3]Zam!#REF!</definedName>
    <definedName name="ssssssssssssssssssssss" localSheetId="33">[3]Zam!#REF!</definedName>
    <definedName name="ssssssssssssssssssssss" localSheetId="34">[3]Zam!#REF!</definedName>
    <definedName name="ssssssssssssssssssssss" localSheetId="41">[3]Zam!#REF!</definedName>
    <definedName name="ssssssssssssssssssssss" localSheetId="47">[3]Zam!#REF!</definedName>
    <definedName name="ssssssssssssssssssssss">[3]Zam!#REF!</definedName>
    <definedName name="Status">[82]Folha2!$B$3:$B$5</definedName>
    <definedName name="Subestações">[35]ICursoMes!$C$9:$F$9</definedName>
    <definedName name="t" localSheetId="36">[28]Zam!#REF!</definedName>
    <definedName name="t" localSheetId="45">[28]Zam!#REF!</definedName>
    <definedName name="t" localSheetId="33">[28]Zam!#REF!</definedName>
    <definedName name="t" localSheetId="34">[28]Zam!#REF!</definedName>
    <definedName name="t" localSheetId="41">[28]Zam!#REF!</definedName>
    <definedName name="t" localSheetId="47">[28]Zam!#REF!</definedName>
    <definedName name="t">[28]Zam!#REF!</definedName>
    <definedName name="TABELA_1" localSheetId="36">#REF!</definedName>
    <definedName name="TABELA_1" localSheetId="45">#REF!</definedName>
    <definedName name="TABELA_1" localSheetId="33">#REF!</definedName>
    <definedName name="TABELA_1" localSheetId="34">#REF!</definedName>
    <definedName name="TABELA_1" localSheetId="41">#REF!</definedName>
    <definedName name="TABELA_1" localSheetId="47">#REF!</definedName>
    <definedName name="TABELA_1">#REF!</definedName>
    <definedName name="TABELA_2" localSheetId="36">#REF!</definedName>
    <definedName name="TABELA_2" localSheetId="33">#REF!</definedName>
    <definedName name="TABELA_2" localSheetId="34">#REF!</definedName>
    <definedName name="TABELA_2" localSheetId="41">#REF!</definedName>
    <definedName name="TABELA_2" localSheetId="47">#REF!</definedName>
    <definedName name="TABELA_2">#REF!</definedName>
    <definedName name="TABELA_3" localSheetId="36">#REF!</definedName>
    <definedName name="TABELA_3" localSheetId="33">#REF!</definedName>
    <definedName name="TABELA_3" localSheetId="34">#REF!</definedName>
    <definedName name="TABELA_3" localSheetId="41">#REF!</definedName>
    <definedName name="TABELA_3" localSheetId="47">#REF!</definedName>
    <definedName name="TABELA_3">#REF!</definedName>
    <definedName name="tarifas">[95]Tarif!$C$5:$G$84</definedName>
    <definedName name="tarifas_c">[95]Tarif!$C$3:$G$3</definedName>
    <definedName name="tarifas_l">[95]Tarif!$B$5:$B$84</definedName>
    <definedName name="tarmédia">[34]ago03!$K$29</definedName>
    <definedName name="taxa_vap_bruta" localSheetId="36">[65]RESUMO_PROJ!#REF!</definedName>
    <definedName name="taxa_vap_bruta" localSheetId="45">[65]RESUMO_PROJ!#REF!</definedName>
    <definedName name="taxa_vap_bruta" localSheetId="33">[65]RESUMO_PROJ!#REF!</definedName>
    <definedName name="taxa_vap_bruta" localSheetId="34">[65]RESUMO_PROJ!#REF!</definedName>
    <definedName name="taxa_vap_bruta" localSheetId="41">[65]RESUMO_PROJ!#REF!</definedName>
    <definedName name="taxa_vap_bruta" localSheetId="47">[65]RESUMO_PROJ!#REF!</definedName>
    <definedName name="taxa_vap_bruta">[65]RESUMO_PROJ!#REF!</definedName>
    <definedName name="taxa_vaporiz_liq" localSheetId="36">[65]RESUMO_PROJ!#REF!</definedName>
    <definedName name="taxa_vaporiz_liq" localSheetId="33">[65]RESUMO_PROJ!#REF!</definedName>
    <definedName name="taxa_vaporiz_liq" localSheetId="34">[65]RESUMO_PROJ!#REF!</definedName>
    <definedName name="taxa_vaporiz_liq" localSheetId="41">[65]RESUMO_PROJ!#REF!</definedName>
    <definedName name="taxa_vaporiz_liq" localSheetId="47">[65]RESUMO_PROJ!#REF!</definedName>
    <definedName name="taxa_vaporiz_liq">[65]RESUMO_PROJ!#REF!</definedName>
    <definedName name="TEST0" localSheetId="36">'[33]PEARA Maio 2007'!#REF!</definedName>
    <definedName name="TEST0" localSheetId="33">'[33]PEARA Maio 2007'!#REF!</definedName>
    <definedName name="TEST0" localSheetId="34">'[33]PEARA Maio 2007'!#REF!</definedName>
    <definedName name="TEST0" localSheetId="41">'[33]PEARA Maio 2007'!#REF!</definedName>
    <definedName name="TEST0" localSheetId="47">'[33]PEARA Maio 2007'!#REF!</definedName>
    <definedName name="TEST0">'[33]PEARA Maio 2007'!#REF!</definedName>
    <definedName name="TEST0B" localSheetId="36">#REF!</definedName>
    <definedName name="TEST0B" localSheetId="45">#REF!</definedName>
    <definedName name="TEST0B" localSheetId="33">#REF!</definedName>
    <definedName name="TEST0B" localSheetId="34">#REF!</definedName>
    <definedName name="TEST0B" localSheetId="41">#REF!</definedName>
    <definedName name="TEST0B" localSheetId="47">#REF!</definedName>
    <definedName name="TEST0B">#REF!</definedName>
    <definedName name="TEST1" localSheetId="36">#REF!</definedName>
    <definedName name="TEST1" localSheetId="33">#REF!</definedName>
    <definedName name="TEST1" localSheetId="34">#REF!</definedName>
    <definedName name="TEST1" localSheetId="41">#REF!</definedName>
    <definedName name="TEST1" localSheetId="47">#REF!</definedName>
    <definedName name="TEST1">#REF!</definedName>
    <definedName name="TEST10" localSheetId="36">#REF!</definedName>
    <definedName name="TEST10" localSheetId="33">#REF!</definedName>
    <definedName name="TEST10" localSheetId="34">#REF!</definedName>
    <definedName name="TEST10" localSheetId="41">#REF!</definedName>
    <definedName name="TEST10" localSheetId="47">#REF!</definedName>
    <definedName name="TEST10">#REF!</definedName>
    <definedName name="TEST100" localSheetId="36">#REF!</definedName>
    <definedName name="TEST100" localSheetId="33">#REF!</definedName>
    <definedName name="TEST100" localSheetId="34">#REF!</definedName>
    <definedName name="TEST100" localSheetId="41">#REF!</definedName>
    <definedName name="TEST100" localSheetId="47">#REF!</definedName>
    <definedName name="TEST100">#REF!</definedName>
    <definedName name="TEST101" localSheetId="36">#REF!</definedName>
    <definedName name="TEST101" localSheetId="33">#REF!</definedName>
    <definedName name="TEST101" localSheetId="34">#REF!</definedName>
    <definedName name="TEST101" localSheetId="41">#REF!</definedName>
    <definedName name="TEST101" localSheetId="47">#REF!</definedName>
    <definedName name="TEST101">#REF!</definedName>
    <definedName name="TEST102" localSheetId="36">#REF!</definedName>
    <definedName name="TEST102" localSheetId="33">#REF!</definedName>
    <definedName name="TEST102" localSheetId="34">#REF!</definedName>
    <definedName name="TEST102" localSheetId="41">#REF!</definedName>
    <definedName name="TEST102" localSheetId="47">#REF!</definedName>
    <definedName name="TEST102">#REF!</definedName>
    <definedName name="TEST103" localSheetId="36">#REF!</definedName>
    <definedName name="TEST103" localSheetId="33">#REF!</definedName>
    <definedName name="TEST103" localSheetId="34">#REF!</definedName>
    <definedName name="TEST103" localSheetId="41">#REF!</definedName>
    <definedName name="TEST103" localSheetId="47">#REF!</definedName>
    <definedName name="TEST103">#REF!</definedName>
    <definedName name="TEST104" localSheetId="36">#REF!</definedName>
    <definedName name="TEST104" localSheetId="33">#REF!</definedName>
    <definedName name="TEST104" localSheetId="34">#REF!</definedName>
    <definedName name="TEST104" localSheetId="41">#REF!</definedName>
    <definedName name="TEST104" localSheetId="47">#REF!</definedName>
    <definedName name="TEST104">#REF!</definedName>
    <definedName name="TEST105" localSheetId="36">#REF!</definedName>
    <definedName name="TEST105" localSheetId="33">#REF!</definedName>
    <definedName name="TEST105" localSheetId="34">#REF!</definedName>
    <definedName name="TEST105" localSheetId="41">#REF!</definedName>
    <definedName name="TEST105" localSheetId="47">#REF!</definedName>
    <definedName name="TEST105">#REF!</definedName>
    <definedName name="TEST106" localSheetId="36">#REF!</definedName>
    <definedName name="TEST106" localSheetId="33">#REF!</definedName>
    <definedName name="TEST106" localSheetId="34">#REF!</definedName>
    <definedName name="TEST106" localSheetId="41">#REF!</definedName>
    <definedName name="TEST106" localSheetId="47">#REF!</definedName>
    <definedName name="TEST106">#REF!</definedName>
    <definedName name="TEST107" localSheetId="36">#REF!</definedName>
    <definedName name="TEST107" localSheetId="33">#REF!</definedName>
    <definedName name="TEST107" localSheetId="34">#REF!</definedName>
    <definedName name="TEST107" localSheetId="41">#REF!</definedName>
    <definedName name="TEST107" localSheetId="47">#REF!</definedName>
    <definedName name="TEST107">#REF!</definedName>
    <definedName name="TEST108" localSheetId="36">#REF!</definedName>
    <definedName name="TEST108" localSheetId="33">#REF!</definedName>
    <definedName name="TEST108" localSheetId="34">#REF!</definedName>
    <definedName name="TEST108" localSheetId="41">#REF!</definedName>
    <definedName name="TEST108" localSheetId="47">#REF!</definedName>
    <definedName name="TEST108">#REF!</definedName>
    <definedName name="TEST109" localSheetId="36">#REF!</definedName>
    <definedName name="TEST109" localSheetId="33">#REF!</definedName>
    <definedName name="TEST109" localSheetId="34">#REF!</definedName>
    <definedName name="TEST109" localSheetId="41">#REF!</definedName>
    <definedName name="TEST109" localSheetId="47">#REF!</definedName>
    <definedName name="TEST109">#REF!</definedName>
    <definedName name="TEST11" localSheetId="36">#REF!</definedName>
    <definedName name="TEST11" localSheetId="33">#REF!</definedName>
    <definedName name="TEST11" localSheetId="34">#REF!</definedName>
    <definedName name="TEST11" localSheetId="41">#REF!</definedName>
    <definedName name="TEST11" localSheetId="47">#REF!</definedName>
    <definedName name="TEST11">#REF!</definedName>
    <definedName name="TEST110" localSheetId="36">#REF!</definedName>
    <definedName name="TEST110" localSheetId="33">#REF!</definedName>
    <definedName name="TEST110" localSheetId="34">#REF!</definedName>
    <definedName name="TEST110" localSheetId="41">#REF!</definedName>
    <definedName name="TEST110" localSheetId="47">#REF!</definedName>
    <definedName name="TEST110">#REF!</definedName>
    <definedName name="TEST111" localSheetId="36">#REF!</definedName>
    <definedName name="TEST111" localSheetId="33">#REF!</definedName>
    <definedName name="TEST111" localSheetId="34">#REF!</definedName>
    <definedName name="TEST111" localSheetId="41">#REF!</definedName>
    <definedName name="TEST111" localSheetId="47">#REF!</definedName>
    <definedName name="TEST111">#REF!</definedName>
    <definedName name="TEST112" localSheetId="36">#REF!</definedName>
    <definedName name="TEST112" localSheetId="33">#REF!</definedName>
    <definedName name="TEST112" localSheetId="34">#REF!</definedName>
    <definedName name="TEST112" localSheetId="41">#REF!</definedName>
    <definedName name="TEST112" localSheetId="47">#REF!</definedName>
    <definedName name="TEST112">#REF!</definedName>
    <definedName name="TEST113" localSheetId="36">#REF!</definedName>
    <definedName name="TEST113" localSheetId="33">#REF!</definedName>
    <definedName name="TEST113" localSheetId="34">#REF!</definedName>
    <definedName name="TEST113" localSheetId="41">#REF!</definedName>
    <definedName name="TEST113" localSheetId="47">#REF!</definedName>
    <definedName name="TEST113">#REF!</definedName>
    <definedName name="TEST114" localSheetId="36">#REF!</definedName>
    <definedName name="TEST114" localSheetId="33">#REF!</definedName>
    <definedName name="TEST114" localSheetId="34">#REF!</definedName>
    <definedName name="TEST114" localSheetId="41">#REF!</definedName>
    <definedName name="TEST114" localSheetId="47">#REF!</definedName>
    <definedName name="TEST114">#REF!</definedName>
    <definedName name="TEST115" localSheetId="36">#REF!</definedName>
    <definedName name="TEST115" localSheetId="33">#REF!</definedName>
    <definedName name="TEST115" localSheetId="34">#REF!</definedName>
    <definedName name="TEST115" localSheetId="41">#REF!</definedName>
    <definedName name="TEST115" localSheetId="47">#REF!</definedName>
    <definedName name="TEST115">#REF!</definedName>
    <definedName name="TEST116" localSheetId="36">#REF!</definedName>
    <definedName name="TEST116" localSheetId="33">#REF!</definedName>
    <definedName name="TEST116" localSheetId="34">#REF!</definedName>
    <definedName name="TEST116" localSheetId="41">#REF!</definedName>
    <definedName name="TEST116" localSheetId="47">#REF!</definedName>
    <definedName name="TEST116">#REF!</definedName>
    <definedName name="TEST117" localSheetId="36">#REF!</definedName>
    <definedName name="TEST117" localSheetId="33">#REF!</definedName>
    <definedName name="TEST117" localSheetId="34">#REF!</definedName>
    <definedName name="TEST117" localSheetId="41">#REF!</definedName>
    <definedName name="TEST117" localSheetId="47">#REF!</definedName>
    <definedName name="TEST117">#REF!</definedName>
    <definedName name="TEST118" localSheetId="36">#REF!</definedName>
    <definedName name="TEST118" localSheetId="33">#REF!</definedName>
    <definedName name="TEST118" localSheetId="34">#REF!</definedName>
    <definedName name="TEST118" localSheetId="41">#REF!</definedName>
    <definedName name="TEST118" localSheetId="47">#REF!</definedName>
    <definedName name="TEST118">#REF!</definedName>
    <definedName name="TEST119" localSheetId="36">#REF!</definedName>
    <definedName name="TEST119" localSheetId="33">#REF!</definedName>
    <definedName name="TEST119" localSheetId="34">#REF!</definedName>
    <definedName name="TEST119" localSheetId="41">#REF!</definedName>
    <definedName name="TEST119" localSheetId="47">#REF!</definedName>
    <definedName name="TEST119">#REF!</definedName>
    <definedName name="TEST12" localSheetId="36">#REF!</definedName>
    <definedName name="TEST12" localSheetId="33">#REF!</definedName>
    <definedName name="TEST12" localSheetId="34">#REF!</definedName>
    <definedName name="TEST12" localSheetId="41">#REF!</definedName>
    <definedName name="TEST12" localSheetId="47">#REF!</definedName>
    <definedName name="TEST12">#REF!</definedName>
    <definedName name="TEST120" localSheetId="36">#REF!</definedName>
    <definedName name="TEST120" localSheetId="33">#REF!</definedName>
    <definedName name="TEST120" localSheetId="34">#REF!</definedName>
    <definedName name="TEST120" localSheetId="41">#REF!</definedName>
    <definedName name="TEST120" localSheetId="47">#REF!</definedName>
    <definedName name="TEST120">#REF!</definedName>
    <definedName name="TEST121" localSheetId="36">#REF!</definedName>
    <definedName name="TEST121" localSheetId="33">#REF!</definedName>
    <definedName name="TEST121" localSheetId="34">#REF!</definedName>
    <definedName name="TEST121" localSheetId="41">#REF!</definedName>
    <definedName name="TEST121" localSheetId="47">#REF!</definedName>
    <definedName name="TEST121">#REF!</definedName>
    <definedName name="TEST122" localSheetId="36">#REF!</definedName>
    <definedName name="TEST122" localSheetId="33">#REF!</definedName>
    <definedName name="TEST122" localSheetId="34">#REF!</definedName>
    <definedName name="TEST122" localSheetId="41">#REF!</definedName>
    <definedName name="TEST122" localSheetId="47">#REF!</definedName>
    <definedName name="TEST122">#REF!</definedName>
    <definedName name="TEST123" localSheetId="36">#REF!</definedName>
    <definedName name="TEST123" localSheetId="33">#REF!</definedName>
    <definedName name="TEST123" localSheetId="34">#REF!</definedName>
    <definedName name="TEST123" localSheetId="41">#REF!</definedName>
    <definedName name="TEST123" localSheetId="47">#REF!</definedName>
    <definedName name="TEST123">#REF!</definedName>
    <definedName name="TEST124" localSheetId="36">#REF!</definedName>
    <definedName name="TEST124" localSheetId="33">#REF!</definedName>
    <definedName name="TEST124" localSheetId="34">#REF!</definedName>
    <definedName name="TEST124" localSheetId="41">#REF!</definedName>
    <definedName name="TEST124" localSheetId="47">#REF!</definedName>
    <definedName name="TEST124">#REF!</definedName>
    <definedName name="TEST125" localSheetId="36">#REF!</definedName>
    <definedName name="TEST125" localSheetId="33">#REF!</definedName>
    <definedName name="TEST125" localSheetId="34">#REF!</definedName>
    <definedName name="TEST125" localSheetId="41">#REF!</definedName>
    <definedName name="TEST125" localSheetId="47">#REF!</definedName>
    <definedName name="TEST125">#REF!</definedName>
    <definedName name="TEST126" localSheetId="36">#REF!</definedName>
    <definedName name="TEST126" localSheetId="33">#REF!</definedName>
    <definedName name="TEST126" localSheetId="34">#REF!</definedName>
    <definedName name="TEST126" localSheetId="41">#REF!</definedName>
    <definedName name="TEST126" localSheetId="47">#REF!</definedName>
    <definedName name="TEST126">#REF!</definedName>
    <definedName name="TEST127" localSheetId="36">#REF!</definedName>
    <definedName name="TEST127" localSheetId="33">#REF!</definedName>
    <definedName name="TEST127" localSheetId="34">#REF!</definedName>
    <definedName name="TEST127" localSheetId="41">#REF!</definedName>
    <definedName name="TEST127" localSheetId="47">#REF!</definedName>
    <definedName name="TEST127">#REF!</definedName>
    <definedName name="TEST128" localSheetId="36">#REF!</definedName>
    <definedName name="TEST128" localSheetId="33">#REF!</definedName>
    <definedName name="TEST128" localSheetId="34">#REF!</definedName>
    <definedName name="TEST128" localSheetId="41">#REF!</definedName>
    <definedName name="TEST128" localSheetId="47">#REF!</definedName>
    <definedName name="TEST128">#REF!</definedName>
    <definedName name="TEST129" localSheetId="36">#REF!</definedName>
    <definedName name="TEST129" localSheetId="33">#REF!</definedName>
    <definedName name="TEST129" localSheetId="34">#REF!</definedName>
    <definedName name="TEST129" localSheetId="41">#REF!</definedName>
    <definedName name="TEST129" localSheetId="47">#REF!</definedName>
    <definedName name="TEST129">#REF!</definedName>
    <definedName name="TEST13" localSheetId="36">#REF!</definedName>
    <definedName name="TEST13" localSheetId="33">#REF!</definedName>
    <definedName name="TEST13" localSheetId="34">#REF!</definedName>
    <definedName name="TEST13" localSheetId="41">#REF!</definedName>
    <definedName name="TEST13" localSheetId="47">#REF!</definedName>
    <definedName name="TEST13">#REF!</definedName>
    <definedName name="TEST130" localSheetId="36">#REF!</definedName>
    <definedName name="TEST130" localSheetId="33">#REF!</definedName>
    <definedName name="TEST130" localSheetId="34">#REF!</definedName>
    <definedName name="TEST130" localSheetId="41">#REF!</definedName>
    <definedName name="TEST130" localSheetId="47">#REF!</definedName>
    <definedName name="TEST130">#REF!</definedName>
    <definedName name="TEST131" localSheetId="36">#REF!</definedName>
    <definedName name="TEST131" localSheetId="33">#REF!</definedName>
    <definedName name="TEST131" localSheetId="34">#REF!</definedName>
    <definedName name="TEST131" localSheetId="41">#REF!</definedName>
    <definedName name="TEST131" localSheetId="47">#REF!</definedName>
    <definedName name="TEST131">#REF!</definedName>
    <definedName name="TEST132" localSheetId="36">#REF!</definedName>
    <definedName name="TEST132" localSheetId="33">#REF!</definedName>
    <definedName name="TEST132" localSheetId="34">#REF!</definedName>
    <definedName name="TEST132" localSheetId="41">#REF!</definedName>
    <definedName name="TEST132" localSheetId="47">#REF!</definedName>
    <definedName name="TEST132">#REF!</definedName>
    <definedName name="TEST133" localSheetId="36">#REF!</definedName>
    <definedName name="TEST133" localSheetId="33">#REF!</definedName>
    <definedName name="TEST133" localSheetId="34">#REF!</definedName>
    <definedName name="TEST133" localSheetId="41">#REF!</definedName>
    <definedName name="TEST133" localSheetId="47">#REF!</definedName>
    <definedName name="TEST133">#REF!</definedName>
    <definedName name="TEST134" localSheetId="36">#REF!</definedName>
    <definedName name="TEST134" localSheetId="33">#REF!</definedName>
    <definedName name="TEST134" localSheetId="34">#REF!</definedName>
    <definedName name="TEST134" localSheetId="41">#REF!</definedName>
    <definedName name="TEST134" localSheetId="47">#REF!</definedName>
    <definedName name="TEST134">#REF!</definedName>
    <definedName name="TEST135" localSheetId="36">#REF!</definedName>
    <definedName name="TEST135" localSheetId="33">#REF!</definedName>
    <definedName name="TEST135" localSheetId="34">#REF!</definedName>
    <definedName name="TEST135" localSheetId="41">#REF!</definedName>
    <definedName name="TEST135" localSheetId="47">#REF!</definedName>
    <definedName name="TEST135">#REF!</definedName>
    <definedName name="TEST136" localSheetId="36">#REF!</definedName>
    <definedName name="TEST136" localSheetId="33">#REF!</definedName>
    <definedName name="TEST136" localSheetId="34">#REF!</definedName>
    <definedName name="TEST136" localSheetId="41">#REF!</definedName>
    <definedName name="TEST136" localSheetId="47">#REF!</definedName>
    <definedName name="TEST136">#REF!</definedName>
    <definedName name="TEST137" localSheetId="36">#REF!</definedName>
    <definedName name="TEST137" localSheetId="33">#REF!</definedName>
    <definedName name="TEST137" localSheetId="34">#REF!</definedName>
    <definedName name="TEST137" localSheetId="41">#REF!</definedName>
    <definedName name="TEST137" localSheetId="47">#REF!</definedName>
    <definedName name="TEST137">#REF!</definedName>
    <definedName name="TEST138" localSheetId="36">#REF!</definedName>
    <definedName name="TEST138" localSheetId="33">#REF!</definedName>
    <definedName name="TEST138" localSheetId="34">#REF!</definedName>
    <definedName name="TEST138" localSheetId="41">#REF!</definedName>
    <definedName name="TEST138" localSheetId="47">#REF!</definedName>
    <definedName name="TEST138">#REF!</definedName>
    <definedName name="TEST139" localSheetId="36">#REF!</definedName>
    <definedName name="TEST139" localSheetId="33">#REF!</definedName>
    <definedName name="TEST139" localSheetId="34">#REF!</definedName>
    <definedName name="TEST139" localSheetId="41">#REF!</definedName>
    <definedName name="TEST139" localSheetId="47">#REF!</definedName>
    <definedName name="TEST139">#REF!</definedName>
    <definedName name="TEST14" localSheetId="36">#REF!</definedName>
    <definedName name="TEST14" localSheetId="33">#REF!</definedName>
    <definedName name="TEST14" localSheetId="34">#REF!</definedName>
    <definedName name="TEST14" localSheetId="41">#REF!</definedName>
    <definedName name="TEST14" localSheetId="47">#REF!</definedName>
    <definedName name="TEST14">#REF!</definedName>
    <definedName name="TEST140" localSheetId="36">#REF!</definedName>
    <definedName name="TEST140" localSheetId="33">#REF!</definedName>
    <definedName name="TEST140" localSheetId="34">#REF!</definedName>
    <definedName name="TEST140" localSheetId="41">#REF!</definedName>
    <definedName name="TEST140" localSheetId="47">#REF!</definedName>
    <definedName name="TEST140">#REF!</definedName>
    <definedName name="TEST141" localSheetId="36">#REF!</definedName>
    <definedName name="TEST141" localSheetId="33">#REF!</definedName>
    <definedName name="TEST141" localSheetId="34">#REF!</definedName>
    <definedName name="TEST141" localSheetId="41">#REF!</definedName>
    <definedName name="TEST141" localSheetId="47">#REF!</definedName>
    <definedName name="TEST141">#REF!</definedName>
    <definedName name="TEST142" localSheetId="36">#REF!</definedName>
    <definedName name="TEST142" localSheetId="33">#REF!</definedName>
    <definedName name="TEST142" localSheetId="34">#REF!</definedName>
    <definedName name="TEST142" localSheetId="41">#REF!</definedName>
    <definedName name="TEST142" localSheetId="47">#REF!</definedName>
    <definedName name="TEST142">#REF!</definedName>
    <definedName name="TEST143" localSheetId="36">#REF!</definedName>
    <definedName name="TEST143" localSheetId="33">#REF!</definedName>
    <definedName name="TEST143" localSheetId="34">#REF!</definedName>
    <definedName name="TEST143" localSheetId="41">#REF!</definedName>
    <definedName name="TEST143" localSheetId="47">#REF!</definedName>
    <definedName name="TEST143">#REF!</definedName>
    <definedName name="TEST144" localSheetId="36">#REF!</definedName>
    <definedName name="TEST144" localSheetId="33">#REF!</definedName>
    <definedName name="TEST144" localSheetId="34">#REF!</definedName>
    <definedName name="TEST144" localSheetId="41">#REF!</definedName>
    <definedName name="TEST144" localSheetId="47">#REF!</definedName>
    <definedName name="TEST144">#REF!</definedName>
    <definedName name="TEST145" localSheetId="36">#REF!</definedName>
    <definedName name="TEST145" localSheetId="33">#REF!</definedName>
    <definedName name="TEST145" localSheetId="34">#REF!</definedName>
    <definedName name="TEST145" localSheetId="41">#REF!</definedName>
    <definedName name="TEST145" localSheetId="47">#REF!</definedName>
    <definedName name="TEST145">#REF!</definedName>
    <definedName name="TEST146" localSheetId="36">#REF!</definedName>
    <definedName name="TEST146" localSheetId="33">#REF!</definedName>
    <definedName name="TEST146" localSheetId="34">#REF!</definedName>
    <definedName name="TEST146" localSheetId="41">#REF!</definedName>
    <definedName name="TEST146" localSheetId="47">#REF!</definedName>
    <definedName name="TEST146">#REF!</definedName>
    <definedName name="TEST147" localSheetId="36">#REF!</definedName>
    <definedName name="TEST147" localSheetId="33">#REF!</definedName>
    <definedName name="TEST147" localSheetId="34">#REF!</definedName>
    <definedName name="TEST147" localSheetId="41">#REF!</definedName>
    <definedName name="TEST147" localSheetId="47">#REF!</definedName>
    <definedName name="TEST147">#REF!</definedName>
    <definedName name="TEST148" localSheetId="36">#REF!</definedName>
    <definedName name="TEST148" localSheetId="33">#REF!</definedName>
    <definedName name="TEST148" localSheetId="34">#REF!</definedName>
    <definedName name="TEST148" localSheetId="41">#REF!</definedName>
    <definedName name="TEST148" localSheetId="47">#REF!</definedName>
    <definedName name="TEST148">#REF!</definedName>
    <definedName name="TEST149" localSheetId="36">#REF!</definedName>
    <definedName name="TEST149" localSheetId="33">#REF!</definedName>
    <definedName name="TEST149" localSheetId="34">#REF!</definedName>
    <definedName name="TEST149" localSheetId="41">#REF!</definedName>
    <definedName name="TEST149" localSheetId="47">#REF!</definedName>
    <definedName name="TEST149">#REF!</definedName>
    <definedName name="TEST15" localSheetId="36">#REF!</definedName>
    <definedName name="TEST15" localSheetId="33">#REF!</definedName>
    <definedName name="TEST15" localSheetId="34">#REF!</definedName>
    <definedName name="TEST15" localSheetId="41">#REF!</definedName>
    <definedName name="TEST15" localSheetId="47">#REF!</definedName>
    <definedName name="TEST15">#REF!</definedName>
    <definedName name="TEST150" localSheetId="36">#REF!</definedName>
    <definedName name="TEST150" localSheetId="33">#REF!</definedName>
    <definedName name="TEST150" localSheetId="34">#REF!</definedName>
    <definedName name="TEST150" localSheetId="41">#REF!</definedName>
    <definedName name="TEST150" localSheetId="47">#REF!</definedName>
    <definedName name="TEST150">#REF!</definedName>
    <definedName name="TEST151" localSheetId="36">#REF!</definedName>
    <definedName name="TEST151" localSheetId="33">#REF!</definedName>
    <definedName name="TEST151" localSheetId="34">#REF!</definedName>
    <definedName name="TEST151" localSheetId="41">#REF!</definedName>
    <definedName name="TEST151" localSheetId="47">#REF!</definedName>
    <definedName name="TEST151">#REF!</definedName>
    <definedName name="TEST152" localSheetId="36">#REF!</definedName>
    <definedName name="TEST152" localSheetId="33">#REF!</definedName>
    <definedName name="TEST152" localSheetId="34">#REF!</definedName>
    <definedName name="TEST152" localSheetId="41">#REF!</definedName>
    <definedName name="TEST152" localSheetId="47">#REF!</definedName>
    <definedName name="TEST152">#REF!</definedName>
    <definedName name="TEST153" localSheetId="36">#REF!</definedName>
    <definedName name="TEST153" localSheetId="33">#REF!</definedName>
    <definedName name="TEST153" localSheetId="34">#REF!</definedName>
    <definedName name="TEST153" localSheetId="41">#REF!</definedName>
    <definedName name="TEST153" localSheetId="47">#REF!</definedName>
    <definedName name="TEST153">#REF!</definedName>
    <definedName name="TEST154" localSheetId="36">#REF!</definedName>
    <definedName name="TEST154" localSheetId="33">#REF!</definedName>
    <definedName name="TEST154" localSheetId="34">#REF!</definedName>
    <definedName name="TEST154" localSheetId="41">#REF!</definedName>
    <definedName name="TEST154" localSheetId="47">#REF!</definedName>
    <definedName name="TEST154">#REF!</definedName>
    <definedName name="TEST155" localSheetId="36">#REF!</definedName>
    <definedName name="TEST155" localSheetId="33">#REF!</definedName>
    <definedName name="TEST155" localSheetId="34">#REF!</definedName>
    <definedName name="TEST155" localSheetId="41">#REF!</definedName>
    <definedName name="TEST155" localSheetId="47">#REF!</definedName>
    <definedName name="TEST155">#REF!</definedName>
    <definedName name="TEST156" localSheetId="36">#REF!</definedName>
    <definedName name="TEST156" localSheetId="33">#REF!</definedName>
    <definedName name="TEST156" localSheetId="34">#REF!</definedName>
    <definedName name="TEST156" localSheetId="41">#REF!</definedName>
    <definedName name="TEST156" localSheetId="47">#REF!</definedName>
    <definedName name="TEST156">#REF!</definedName>
    <definedName name="TEST157" localSheetId="36">#REF!</definedName>
    <definedName name="TEST157" localSheetId="33">#REF!</definedName>
    <definedName name="TEST157" localSheetId="34">#REF!</definedName>
    <definedName name="TEST157" localSheetId="41">#REF!</definedName>
    <definedName name="TEST157" localSheetId="47">#REF!</definedName>
    <definedName name="TEST157">#REF!</definedName>
    <definedName name="TEST158" localSheetId="36">#REF!</definedName>
    <definedName name="TEST158" localSheetId="33">#REF!</definedName>
    <definedName name="TEST158" localSheetId="34">#REF!</definedName>
    <definedName name="TEST158" localSheetId="41">#REF!</definedName>
    <definedName name="TEST158" localSheetId="47">#REF!</definedName>
    <definedName name="TEST158">#REF!</definedName>
    <definedName name="TEST159" localSheetId="36">#REF!</definedName>
    <definedName name="TEST159" localSheetId="33">#REF!</definedName>
    <definedName name="TEST159" localSheetId="34">#REF!</definedName>
    <definedName name="TEST159" localSheetId="41">#REF!</definedName>
    <definedName name="TEST159" localSheetId="47">#REF!</definedName>
    <definedName name="TEST159">#REF!</definedName>
    <definedName name="TEST16" localSheetId="36">#REF!</definedName>
    <definedName name="TEST16" localSheetId="33">#REF!</definedName>
    <definedName name="TEST16" localSheetId="34">#REF!</definedName>
    <definedName name="TEST16" localSheetId="41">#REF!</definedName>
    <definedName name="TEST16" localSheetId="47">#REF!</definedName>
    <definedName name="TEST16">#REF!</definedName>
    <definedName name="TEST160" localSheetId="36">#REF!</definedName>
    <definedName name="TEST160" localSheetId="33">#REF!</definedName>
    <definedName name="TEST160" localSheetId="34">#REF!</definedName>
    <definedName name="TEST160" localSheetId="41">#REF!</definedName>
    <definedName name="TEST160" localSheetId="47">#REF!</definedName>
    <definedName name="TEST160">#REF!</definedName>
    <definedName name="TEST161" localSheetId="36">#REF!</definedName>
    <definedName name="TEST161" localSheetId="33">#REF!</definedName>
    <definedName name="TEST161" localSheetId="34">#REF!</definedName>
    <definedName name="TEST161" localSheetId="41">#REF!</definedName>
    <definedName name="TEST161" localSheetId="47">#REF!</definedName>
    <definedName name="TEST161">#REF!</definedName>
    <definedName name="TEST17" localSheetId="36">#REF!</definedName>
    <definedName name="TEST17" localSheetId="33">#REF!</definedName>
    <definedName name="TEST17" localSheetId="34">#REF!</definedName>
    <definedName name="TEST17" localSheetId="41">#REF!</definedName>
    <definedName name="TEST17" localSheetId="47">#REF!</definedName>
    <definedName name="TEST17">#REF!</definedName>
    <definedName name="TEST18" localSheetId="36">#REF!</definedName>
    <definedName name="TEST18" localSheetId="33">#REF!</definedName>
    <definedName name="TEST18" localSheetId="34">#REF!</definedName>
    <definedName name="TEST18" localSheetId="41">#REF!</definedName>
    <definedName name="TEST18" localSheetId="47">#REF!</definedName>
    <definedName name="TEST18">#REF!</definedName>
    <definedName name="TEST19" localSheetId="36">#REF!</definedName>
    <definedName name="TEST19" localSheetId="33">#REF!</definedName>
    <definedName name="TEST19" localSheetId="34">#REF!</definedName>
    <definedName name="TEST19" localSheetId="41">#REF!</definedName>
    <definedName name="TEST19" localSheetId="47">#REF!</definedName>
    <definedName name="TEST19">#REF!</definedName>
    <definedName name="TEST2" localSheetId="36">#REF!</definedName>
    <definedName name="TEST2" localSheetId="33">#REF!</definedName>
    <definedName name="TEST2" localSheetId="34">#REF!</definedName>
    <definedName name="TEST2" localSheetId="41">#REF!</definedName>
    <definedName name="TEST2" localSheetId="47">#REF!</definedName>
    <definedName name="TEST2">#REF!</definedName>
    <definedName name="TEST20" localSheetId="36">#REF!</definedName>
    <definedName name="TEST20" localSheetId="33">#REF!</definedName>
    <definedName name="TEST20" localSheetId="34">#REF!</definedName>
    <definedName name="TEST20" localSheetId="41">#REF!</definedName>
    <definedName name="TEST20" localSheetId="47">#REF!</definedName>
    <definedName name="TEST20">#REF!</definedName>
    <definedName name="TEST21" localSheetId="36">#REF!</definedName>
    <definedName name="TEST21" localSheetId="33">#REF!</definedName>
    <definedName name="TEST21" localSheetId="34">#REF!</definedName>
    <definedName name="TEST21" localSheetId="41">#REF!</definedName>
    <definedName name="TEST21" localSheetId="47">#REF!</definedName>
    <definedName name="TEST21">#REF!</definedName>
    <definedName name="TEST22" localSheetId="36">#REF!</definedName>
    <definedName name="TEST22" localSheetId="33">#REF!</definedName>
    <definedName name="TEST22" localSheetId="34">#REF!</definedName>
    <definedName name="TEST22" localSheetId="41">#REF!</definedName>
    <definedName name="TEST22" localSheetId="47">#REF!</definedName>
    <definedName name="TEST22">#REF!</definedName>
    <definedName name="TEST23" localSheetId="36">#REF!</definedName>
    <definedName name="TEST23" localSheetId="33">#REF!</definedName>
    <definedName name="TEST23" localSheetId="34">#REF!</definedName>
    <definedName name="TEST23" localSheetId="41">#REF!</definedName>
    <definedName name="TEST23" localSheetId="47">#REF!</definedName>
    <definedName name="TEST23">#REF!</definedName>
    <definedName name="TEST3" localSheetId="36">#REF!</definedName>
    <definedName name="TEST3" localSheetId="33">#REF!</definedName>
    <definedName name="TEST3" localSheetId="34">#REF!</definedName>
    <definedName name="TEST3" localSheetId="41">#REF!</definedName>
    <definedName name="TEST3" localSheetId="47">#REF!</definedName>
    <definedName name="TEST3">#REF!</definedName>
    <definedName name="TEST4" localSheetId="36">#REF!</definedName>
    <definedName name="TEST4" localSheetId="33">#REF!</definedName>
    <definedName name="TEST4" localSheetId="34">#REF!</definedName>
    <definedName name="TEST4" localSheetId="41">#REF!</definedName>
    <definedName name="TEST4" localSheetId="47">#REF!</definedName>
    <definedName name="TEST4">#REF!</definedName>
    <definedName name="TEST5" localSheetId="36">#REF!</definedName>
    <definedName name="TEST5" localSheetId="33">#REF!</definedName>
    <definedName name="TEST5" localSheetId="34">#REF!</definedName>
    <definedName name="TEST5" localSheetId="41">#REF!</definedName>
    <definedName name="TEST5" localSheetId="47">#REF!</definedName>
    <definedName name="TEST5">#REF!</definedName>
    <definedName name="TEST6" localSheetId="36">#REF!</definedName>
    <definedName name="TEST6" localSheetId="33">#REF!</definedName>
    <definedName name="TEST6" localSheetId="34">#REF!</definedName>
    <definedName name="TEST6" localSheetId="41">#REF!</definedName>
    <definedName name="TEST6" localSheetId="47">#REF!</definedName>
    <definedName name="TEST6">#REF!</definedName>
    <definedName name="TEST63" localSheetId="36">#REF!</definedName>
    <definedName name="TEST63" localSheetId="33">#REF!</definedName>
    <definedName name="TEST63" localSheetId="34">#REF!</definedName>
    <definedName name="TEST63" localSheetId="41">#REF!</definedName>
    <definedName name="TEST63" localSheetId="47">#REF!</definedName>
    <definedName name="TEST63">#REF!</definedName>
    <definedName name="TEST64" localSheetId="36">#REF!</definedName>
    <definedName name="TEST64" localSheetId="33">#REF!</definedName>
    <definedName name="TEST64" localSheetId="34">#REF!</definedName>
    <definedName name="TEST64" localSheetId="41">#REF!</definedName>
    <definedName name="TEST64" localSheetId="47">#REF!</definedName>
    <definedName name="TEST64">#REF!</definedName>
    <definedName name="TEST65" localSheetId="36">#REF!</definedName>
    <definedName name="TEST65" localSheetId="33">#REF!</definedName>
    <definedName name="TEST65" localSheetId="34">#REF!</definedName>
    <definedName name="TEST65" localSheetId="41">#REF!</definedName>
    <definedName name="TEST65" localSheetId="47">#REF!</definedName>
    <definedName name="TEST65">#REF!</definedName>
    <definedName name="TEST66" localSheetId="36">#REF!</definedName>
    <definedName name="TEST66" localSheetId="33">#REF!</definedName>
    <definedName name="TEST66" localSheetId="34">#REF!</definedName>
    <definedName name="TEST66" localSheetId="41">#REF!</definedName>
    <definedName name="TEST66" localSheetId="47">#REF!</definedName>
    <definedName name="TEST66">#REF!</definedName>
    <definedName name="TEST67" localSheetId="36">#REF!</definedName>
    <definedName name="TEST67" localSheetId="33">#REF!</definedName>
    <definedName name="TEST67" localSheetId="34">#REF!</definedName>
    <definedName name="TEST67" localSheetId="41">#REF!</definedName>
    <definedName name="TEST67" localSheetId="47">#REF!</definedName>
    <definedName name="TEST67">#REF!</definedName>
    <definedName name="TEST68" localSheetId="36">#REF!</definedName>
    <definedName name="TEST68" localSheetId="33">#REF!</definedName>
    <definedName name="TEST68" localSheetId="34">#REF!</definedName>
    <definedName name="TEST68" localSheetId="41">#REF!</definedName>
    <definedName name="TEST68" localSheetId="47">#REF!</definedName>
    <definedName name="TEST68">#REF!</definedName>
    <definedName name="TEST69" localSheetId="36">#REF!</definedName>
    <definedName name="TEST69" localSheetId="33">#REF!</definedName>
    <definedName name="TEST69" localSheetId="34">#REF!</definedName>
    <definedName name="TEST69" localSheetId="41">#REF!</definedName>
    <definedName name="TEST69" localSheetId="47">#REF!</definedName>
    <definedName name="TEST69">#REF!</definedName>
    <definedName name="TEST7" localSheetId="36">#REF!</definedName>
    <definedName name="TEST7" localSheetId="33">#REF!</definedName>
    <definedName name="TEST7" localSheetId="34">#REF!</definedName>
    <definedName name="TEST7" localSheetId="41">#REF!</definedName>
    <definedName name="TEST7" localSheetId="47">#REF!</definedName>
    <definedName name="TEST7">#REF!</definedName>
    <definedName name="TEST70" localSheetId="36">#REF!</definedName>
    <definedName name="TEST70" localSheetId="33">#REF!</definedName>
    <definedName name="TEST70" localSheetId="34">#REF!</definedName>
    <definedName name="TEST70" localSheetId="41">#REF!</definedName>
    <definedName name="TEST70" localSheetId="47">#REF!</definedName>
    <definedName name="TEST70">#REF!</definedName>
    <definedName name="TEST71" localSheetId="36">#REF!</definedName>
    <definedName name="TEST71" localSheetId="33">#REF!</definedName>
    <definedName name="TEST71" localSheetId="34">#REF!</definedName>
    <definedName name="TEST71" localSheetId="41">#REF!</definedName>
    <definedName name="TEST71" localSheetId="47">#REF!</definedName>
    <definedName name="TEST71">#REF!</definedName>
    <definedName name="TEST72" localSheetId="36">#REF!</definedName>
    <definedName name="TEST72" localSheetId="33">#REF!</definedName>
    <definedName name="TEST72" localSheetId="34">#REF!</definedName>
    <definedName name="TEST72" localSheetId="41">#REF!</definedName>
    <definedName name="TEST72" localSheetId="47">#REF!</definedName>
    <definedName name="TEST72">#REF!</definedName>
    <definedName name="TEST73" localSheetId="36">#REF!</definedName>
    <definedName name="TEST73" localSheetId="33">#REF!</definedName>
    <definedName name="TEST73" localSheetId="34">#REF!</definedName>
    <definedName name="TEST73" localSheetId="41">#REF!</definedName>
    <definedName name="TEST73" localSheetId="47">#REF!</definedName>
    <definedName name="TEST73">#REF!</definedName>
    <definedName name="TEST74" localSheetId="36">#REF!</definedName>
    <definedName name="TEST74" localSheetId="33">#REF!</definedName>
    <definedName name="TEST74" localSheetId="34">#REF!</definedName>
    <definedName name="TEST74" localSheetId="41">#REF!</definedName>
    <definedName name="TEST74" localSheetId="47">#REF!</definedName>
    <definedName name="TEST74">#REF!</definedName>
    <definedName name="TEST75" localSheetId="36">#REF!</definedName>
    <definedName name="TEST75" localSheetId="33">#REF!</definedName>
    <definedName name="TEST75" localSheetId="34">#REF!</definedName>
    <definedName name="TEST75" localSheetId="41">#REF!</definedName>
    <definedName name="TEST75" localSheetId="47">#REF!</definedName>
    <definedName name="TEST75">#REF!</definedName>
    <definedName name="TEST76" localSheetId="36">#REF!</definedName>
    <definedName name="TEST76" localSheetId="33">#REF!</definedName>
    <definedName name="TEST76" localSheetId="34">#REF!</definedName>
    <definedName name="TEST76" localSheetId="41">#REF!</definedName>
    <definedName name="TEST76" localSheetId="47">#REF!</definedName>
    <definedName name="TEST76">#REF!</definedName>
    <definedName name="TEST77" localSheetId="36">#REF!</definedName>
    <definedName name="TEST77" localSheetId="33">#REF!</definedName>
    <definedName name="TEST77" localSheetId="34">#REF!</definedName>
    <definedName name="TEST77" localSheetId="41">#REF!</definedName>
    <definedName name="TEST77" localSheetId="47">#REF!</definedName>
    <definedName name="TEST77">#REF!</definedName>
    <definedName name="TEST78" localSheetId="36">#REF!</definedName>
    <definedName name="TEST78" localSheetId="33">#REF!</definedName>
    <definedName name="TEST78" localSheetId="34">#REF!</definedName>
    <definedName name="TEST78" localSheetId="41">#REF!</definedName>
    <definedName name="TEST78" localSheetId="47">#REF!</definedName>
    <definedName name="TEST78">#REF!</definedName>
    <definedName name="TEST79" localSheetId="36">#REF!</definedName>
    <definedName name="TEST79" localSheetId="33">#REF!</definedName>
    <definedName name="TEST79" localSheetId="34">#REF!</definedName>
    <definedName name="TEST79" localSheetId="41">#REF!</definedName>
    <definedName name="TEST79" localSheetId="47">#REF!</definedName>
    <definedName name="TEST79">#REF!</definedName>
    <definedName name="TEST8" localSheetId="36">#REF!</definedName>
    <definedName name="TEST8" localSheetId="33">#REF!</definedName>
    <definedName name="TEST8" localSheetId="34">#REF!</definedName>
    <definedName name="TEST8" localSheetId="41">#REF!</definedName>
    <definedName name="TEST8" localSheetId="47">#REF!</definedName>
    <definedName name="TEST8">#REF!</definedName>
    <definedName name="TEST80" localSheetId="36">#REF!</definedName>
    <definedName name="TEST80" localSheetId="33">#REF!</definedName>
    <definedName name="TEST80" localSheetId="34">#REF!</definedName>
    <definedName name="TEST80" localSheetId="41">#REF!</definedName>
    <definedName name="TEST80" localSheetId="47">#REF!</definedName>
    <definedName name="TEST80">#REF!</definedName>
    <definedName name="TEST81" localSheetId="36">#REF!</definedName>
    <definedName name="TEST81" localSheetId="33">#REF!</definedName>
    <definedName name="TEST81" localSheetId="34">#REF!</definedName>
    <definedName name="TEST81" localSheetId="41">#REF!</definedName>
    <definedName name="TEST81" localSheetId="47">#REF!</definedName>
    <definedName name="TEST81">#REF!</definedName>
    <definedName name="TEST82" localSheetId="36">#REF!</definedName>
    <definedName name="TEST82" localSheetId="33">#REF!</definedName>
    <definedName name="TEST82" localSheetId="34">#REF!</definedName>
    <definedName name="TEST82" localSheetId="41">#REF!</definedName>
    <definedName name="TEST82" localSheetId="47">#REF!</definedName>
    <definedName name="TEST82">#REF!</definedName>
    <definedName name="TEST83" localSheetId="36">#REF!</definedName>
    <definedName name="TEST83" localSheetId="33">#REF!</definedName>
    <definedName name="TEST83" localSheetId="34">#REF!</definedName>
    <definedName name="TEST83" localSheetId="41">#REF!</definedName>
    <definedName name="TEST83" localSheetId="47">#REF!</definedName>
    <definedName name="TEST83">#REF!</definedName>
    <definedName name="TEST84" localSheetId="36">#REF!</definedName>
    <definedName name="TEST84" localSheetId="33">#REF!</definedName>
    <definedName name="TEST84" localSheetId="34">#REF!</definedName>
    <definedName name="TEST84" localSheetId="41">#REF!</definedName>
    <definedName name="TEST84" localSheetId="47">#REF!</definedName>
    <definedName name="TEST84">#REF!</definedName>
    <definedName name="TEST85" localSheetId="36">#REF!</definedName>
    <definedName name="TEST85" localSheetId="33">#REF!</definedName>
    <definedName name="TEST85" localSheetId="34">#REF!</definedName>
    <definedName name="TEST85" localSheetId="41">#REF!</definedName>
    <definedName name="TEST85" localSheetId="47">#REF!</definedName>
    <definedName name="TEST85">#REF!</definedName>
    <definedName name="TEST86" localSheetId="36">#REF!</definedName>
    <definedName name="TEST86" localSheetId="33">#REF!</definedName>
    <definedName name="TEST86" localSheetId="34">#REF!</definedName>
    <definedName name="TEST86" localSheetId="41">#REF!</definedName>
    <definedName name="TEST86" localSheetId="47">#REF!</definedName>
    <definedName name="TEST86">#REF!</definedName>
    <definedName name="TEST87" localSheetId="36">#REF!</definedName>
    <definedName name="TEST87" localSheetId="33">#REF!</definedName>
    <definedName name="TEST87" localSheetId="34">#REF!</definedName>
    <definedName name="TEST87" localSheetId="41">#REF!</definedName>
    <definedName name="TEST87" localSheetId="47">#REF!</definedName>
    <definedName name="TEST87">#REF!</definedName>
    <definedName name="TEST88" localSheetId="36">#REF!</definedName>
    <definedName name="TEST88" localSheetId="33">#REF!</definedName>
    <definedName name="TEST88" localSheetId="34">#REF!</definedName>
    <definedName name="TEST88" localSheetId="41">#REF!</definedName>
    <definedName name="TEST88" localSheetId="47">#REF!</definedName>
    <definedName name="TEST88">#REF!</definedName>
    <definedName name="TEST89" localSheetId="36">#REF!</definedName>
    <definedName name="TEST89" localSheetId="33">#REF!</definedName>
    <definedName name="TEST89" localSheetId="34">#REF!</definedName>
    <definedName name="TEST89" localSheetId="41">#REF!</definedName>
    <definedName name="TEST89" localSheetId="47">#REF!</definedName>
    <definedName name="TEST89">#REF!</definedName>
    <definedName name="TEST9" localSheetId="36">#REF!</definedName>
    <definedName name="TEST9" localSheetId="33">#REF!</definedName>
    <definedName name="TEST9" localSheetId="34">#REF!</definedName>
    <definedName name="TEST9" localSheetId="41">#REF!</definedName>
    <definedName name="TEST9" localSheetId="47">#REF!</definedName>
    <definedName name="TEST9">#REF!</definedName>
    <definedName name="TEST90" localSheetId="36">#REF!</definedName>
    <definedName name="TEST90" localSheetId="33">#REF!</definedName>
    <definedName name="TEST90" localSheetId="34">#REF!</definedName>
    <definedName name="TEST90" localSheetId="41">#REF!</definedName>
    <definedName name="TEST90" localSheetId="47">#REF!</definedName>
    <definedName name="TEST90">#REF!</definedName>
    <definedName name="TEST91" localSheetId="36">#REF!</definedName>
    <definedName name="TEST91" localSheetId="33">#REF!</definedName>
    <definedName name="TEST91" localSheetId="34">#REF!</definedName>
    <definedName name="TEST91" localSheetId="41">#REF!</definedName>
    <definedName name="TEST91" localSheetId="47">#REF!</definedName>
    <definedName name="TEST91">#REF!</definedName>
    <definedName name="TEST92" localSheetId="36">#REF!</definedName>
    <definedName name="TEST92" localSheetId="33">#REF!</definedName>
    <definedName name="TEST92" localSheetId="34">#REF!</definedName>
    <definedName name="TEST92" localSheetId="41">#REF!</definedName>
    <definedName name="TEST92" localSheetId="47">#REF!</definedName>
    <definedName name="TEST92">#REF!</definedName>
    <definedName name="TEST93" localSheetId="36">#REF!</definedName>
    <definedName name="TEST93" localSheetId="33">#REF!</definedName>
    <definedName name="TEST93" localSheetId="34">#REF!</definedName>
    <definedName name="TEST93" localSheetId="41">#REF!</definedName>
    <definedName name="TEST93" localSheetId="47">#REF!</definedName>
    <definedName name="TEST93">#REF!</definedName>
    <definedName name="TEST94" localSheetId="36">#REF!</definedName>
    <definedName name="TEST94" localSheetId="33">#REF!</definedName>
    <definedName name="TEST94" localSheetId="34">#REF!</definedName>
    <definedName name="TEST94" localSheetId="41">#REF!</definedName>
    <definedName name="TEST94" localSheetId="47">#REF!</definedName>
    <definedName name="TEST94">#REF!</definedName>
    <definedName name="TEST95" localSheetId="36">#REF!</definedName>
    <definedName name="TEST95" localSheetId="33">#REF!</definedName>
    <definedName name="TEST95" localSheetId="34">#REF!</definedName>
    <definedName name="TEST95" localSheetId="41">#REF!</definedName>
    <definedName name="TEST95" localSheetId="47">#REF!</definedName>
    <definedName name="TEST95">#REF!</definedName>
    <definedName name="TEST96" localSheetId="36">#REF!</definedName>
    <definedName name="TEST96" localSheetId="33">#REF!</definedName>
    <definedName name="TEST96" localSheetId="34">#REF!</definedName>
    <definedName name="TEST96" localSheetId="41">#REF!</definedName>
    <definedName name="TEST96" localSheetId="47">#REF!</definedName>
    <definedName name="TEST96">#REF!</definedName>
    <definedName name="TEST97" localSheetId="36">#REF!</definedName>
    <definedName name="TEST97" localSheetId="33">#REF!</definedName>
    <definedName name="TEST97" localSheetId="34">#REF!</definedName>
    <definedName name="TEST97" localSheetId="41">#REF!</definedName>
    <definedName name="TEST97" localSheetId="47">#REF!</definedName>
    <definedName name="TEST97">#REF!</definedName>
    <definedName name="TEST98" localSheetId="36">#REF!</definedName>
    <definedName name="TEST98" localSheetId="33">#REF!</definedName>
    <definedName name="TEST98" localSheetId="34">#REF!</definedName>
    <definedName name="TEST98" localSheetId="41">#REF!</definedName>
    <definedName name="TEST98" localSheetId="47">#REF!</definedName>
    <definedName name="TEST98">#REF!</definedName>
    <definedName name="TEST99" localSheetId="36">#REF!</definedName>
    <definedName name="TEST99" localSheetId="33">#REF!</definedName>
    <definedName name="TEST99" localSheetId="34">#REF!</definedName>
    <definedName name="TEST99" localSheetId="41">#REF!</definedName>
    <definedName name="TEST99" localSheetId="47">#REF!</definedName>
    <definedName name="TEST99">#REF!</definedName>
    <definedName name="teste">14</definedName>
    <definedName name="TESTHKEY" localSheetId="36">'[96]Activos 31-12-2006'!#REF!</definedName>
    <definedName name="TESTHKEY" localSheetId="33">'[96]Activos 31-12-2006'!#REF!</definedName>
    <definedName name="TESTHKEY" localSheetId="34">'[96]Activos 31-12-2006'!#REF!</definedName>
    <definedName name="TESTHKEY" localSheetId="41">'[96]Activos 31-12-2006'!#REF!</definedName>
    <definedName name="TESTHKEY" localSheetId="47">'[96]Activos 31-12-2006'!#REF!</definedName>
    <definedName name="TESTHKEY">'[96]Activos 31-12-2006'!#REF!</definedName>
    <definedName name="TESTHKEYB" localSheetId="36">#REF!</definedName>
    <definedName name="TESTHKEYB" localSheetId="45">#REF!</definedName>
    <definedName name="TESTHKEYB" localSheetId="33">#REF!</definedName>
    <definedName name="TESTHKEYB" localSheetId="34">#REF!</definedName>
    <definedName name="TESTHKEYB" localSheetId="41">#REF!</definedName>
    <definedName name="TESTHKEYB" localSheetId="47">#REF!</definedName>
    <definedName name="TESTHKEYB">#REF!</definedName>
    <definedName name="TESTKEYS" localSheetId="36">'[33]PEARA Maio 2007'!#REF!</definedName>
    <definedName name="TESTKEYS" localSheetId="45">'[33]PEARA Maio 2007'!#REF!</definedName>
    <definedName name="TESTKEYS" localSheetId="33">'[33]PEARA Maio 2007'!#REF!</definedName>
    <definedName name="TESTKEYS" localSheetId="34">'[33]PEARA Maio 2007'!#REF!</definedName>
    <definedName name="TESTKEYS" localSheetId="41">'[33]PEARA Maio 2007'!#REF!</definedName>
    <definedName name="TESTKEYS" localSheetId="47">'[33]PEARA Maio 2007'!#REF!</definedName>
    <definedName name="TESTKEYS">'[33]PEARA Maio 2007'!#REF!</definedName>
    <definedName name="TESTVKEY" localSheetId="36">'[33]PEARA Maio 2007'!#REF!</definedName>
    <definedName name="TESTVKEY" localSheetId="33">'[33]PEARA Maio 2007'!#REF!</definedName>
    <definedName name="TESTVKEY" localSheetId="34">'[33]PEARA Maio 2007'!#REF!</definedName>
    <definedName name="TESTVKEY" localSheetId="41">'[33]PEARA Maio 2007'!#REF!</definedName>
    <definedName name="TESTVKEY" localSheetId="47">'[33]PEARA Maio 2007'!#REF!</definedName>
    <definedName name="TESTVKEY">'[33]PEARA Maio 2007'!#REF!</definedName>
    <definedName name="TextRefCopyRangeCount" hidden="1">11</definedName>
    <definedName name="TI">[47]dados!$C$1</definedName>
    <definedName name="TimeLine_DMA" localSheetId="36">#REF!</definedName>
    <definedName name="TimeLine_DMA" localSheetId="45">#REF!</definedName>
    <definedName name="TimeLine_DMA" localSheetId="33">#REF!</definedName>
    <definedName name="TimeLine_DMA" localSheetId="34">#REF!</definedName>
    <definedName name="TimeLine_DMA" localSheetId="41">#REF!</definedName>
    <definedName name="TimeLine_DMA" localSheetId="47">#REF!</definedName>
    <definedName name="TimeLine_DMA">#REF!</definedName>
    <definedName name="_xlnm.Print_Titles" localSheetId="2">'DR EDIS09'!$1:$2</definedName>
    <definedName name="_xlnm.Print_Titles" localSheetId="8">'DR EDIS10'!$1:$2</definedName>
    <definedName name="total" localSheetId="36">#REF!</definedName>
    <definedName name="total" localSheetId="45">#REF!</definedName>
    <definedName name="total" localSheetId="33">#REF!</definedName>
    <definedName name="total" localSheetId="34">#REF!</definedName>
    <definedName name="total" localSheetId="41">#REF!</definedName>
    <definedName name="total" localSheetId="47">#REF!</definedName>
    <definedName name="total">#REF!</definedName>
    <definedName name="TOTAL__GLOBAL">[35]ICursoMes!$C$29:$F$29</definedName>
    <definedName name="tr" localSheetId="36">'[97]Rel geral'!#REF!</definedName>
    <definedName name="tr" localSheetId="45">'[97]Rel geral'!#REF!</definedName>
    <definedName name="tr" localSheetId="33">'[97]Rel geral'!#REF!</definedName>
    <definedName name="tr" localSheetId="34">'[97]Rel geral'!#REF!</definedName>
    <definedName name="tr" localSheetId="41">'[97]Rel geral'!#REF!</definedName>
    <definedName name="tr" localSheetId="47">'[97]Rel geral'!#REF!</definedName>
    <definedName name="tr">'[97]Rel geral'!#REF!</definedName>
    <definedName name="trim" localSheetId="36">#REF!</definedName>
    <definedName name="trim" localSheetId="45">#REF!</definedName>
    <definedName name="trim" localSheetId="33">#REF!</definedName>
    <definedName name="trim" localSheetId="34">#REF!</definedName>
    <definedName name="trim" localSheetId="41">#REF!</definedName>
    <definedName name="trim" localSheetId="47">#REF!</definedName>
    <definedName name="trim">#REF!</definedName>
    <definedName name="TSExxx" localSheetId="36">[98]Museu!#REF!</definedName>
    <definedName name="TSExxx" localSheetId="45">[98]Museu!#REF!</definedName>
    <definedName name="TSExxx" localSheetId="33">[98]Museu!#REF!</definedName>
    <definedName name="TSExxx" localSheetId="34">[98]Museu!#REF!</definedName>
    <definedName name="TSExxx" localSheetId="41">[98]Museu!#REF!</definedName>
    <definedName name="TSExxx" localSheetId="47">[98]Museu!#REF!</definedName>
    <definedName name="TSExxx">[98]Museu!#REF!</definedName>
    <definedName name="tt" localSheetId="36">[26]Zam!#REF!</definedName>
    <definedName name="tt" localSheetId="33">[26]Zam!#REF!</definedName>
    <definedName name="tt" localSheetId="34">[26]Zam!#REF!</definedName>
    <definedName name="tt" localSheetId="41">[26]Zam!#REF!</definedName>
    <definedName name="tt" localSheetId="47">[26]Zam!#REF!</definedName>
    <definedName name="tt">[26]Zam!#REF!</definedName>
    <definedName name="TTD" localSheetId="36">#REF!</definedName>
    <definedName name="TTD" localSheetId="45">#REF!</definedName>
    <definedName name="TTD" localSheetId="33">#REF!</definedName>
    <definedName name="TTD" localSheetId="34">#REF!</definedName>
    <definedName name="TTD" localSheetId="41">#REF!</definedName>
    <definedName name="TTD" localSheetId="47">#REF!</definedName>
    <definedName name="TTD">#REF!</definedName>
    <definedName name="tudo" localSheetId="36">#REF!</definedName>
    <definedName name="tudo" localSheetId="33">#REF!</definedName>
    <definedName name="tudo" localSheetId="34">#REF!</definedName>
    <definedName name="tudo" localSheetId="41">#REF!</definedName>
    <definedName name="tudo" localSheetId="47">#REF!</definedName>
    <definedName name="tudo">#REF!</definedName>
    <definedName name="tudo_INV" localSheetId="36">#REF!</definedName>
    <definedName name="tudo_INV" localSheetId="33">#REF!</definedName>
    <definedName name="tudo_INV" localSheetId="34">#REF!</definedName>
    <definedName name="tudo_INV" localSheetId="41">#REF!</definedName>
    <definedName name="tudo_INV" localSheetId="47">#REF!</definedName>
    <definedName name="tudo_INV">#REF!</definedName>
    <definedName name="ty" localSheetId="36">[26]Zam!#REF!</definedName>
    <definedName name="ty" localSheetId="33">[26]Zam!#REF!</definedName>
    <definedName name="ty" localSheetId="34">[26]Zam!#REF!</definedName>
    <definedName name="ty" localSheetId="41">[26]Zam!#REF!</definedName>
    <definedName name="ty" localSheetId="47">[26]Zam!#REF!</definedName>
    <definedName name="ty">[26]Zam!#REF!</definedName>
    <definedName name="uCall_tot" localSheetId="36">#REF!</definedName>
    <definedName name="uCall_tot" localSheetId="45">#REF!</definedName>
    <definedName name="uCall_tot" localSheetId="33">#REF!</definedName>
    <definedName name="uCall_tot" localSheetId="34">#REF!</definedName>
    <definedName name="uCall_tot" localSheetId="41">#REF!</definedName>
    <definedName name="uCall_tot" localSheetId="47">#REF!</definedName>
    <definedName name="uCall_tot">#REF!</definedName>
    <definedName name="ui" localSheetId="36">[26]Zam!#REF!</definedName>
    <definedName name="ui" localSheetId="45">[26]Zam!#REF!</definedName>
    <definedName name="ui" localSheetId="33">[26]Zam!#REF!</definedName>
    <definedName name="ui" localSheetId="34">[26]Zam!#REF!</definedName>
    <definedName name="ui" localSheetId="41">[26]Zam!#REF!</definedName>
    <definedName name="ui" localSheetId="47">[26]Zam!#REF!</definedName>
    <definedName name="ui">[26]Zam!#REF!</definedName>
    <definedName name="ultmes">[36]dados!$A$1</definedName>
    <definedName name="umes" localSheetId="36">#REF!</definedName>
    <definedName name="umes" localSheetId="45">#REF!</definedName>
    <definedName name="umes" localSheetId="33">#REF!</definedName>
    <definedName name="umes" localSheetId="34">#REF!</definedName>
    <definedName name="umes" localSheetId="41">#REF!</definedName>
    <definedName name="umes" localSheetId="47">#REF!</definedName>
    <definedName name="umes">#REF!</definedName>
    <definedName name="v" localSheetId="36">#REF!</definedName>
    <definedName name="v" localSheetId="33">#REF!</definedName>
    <definedName name="v" localSheetId="34">#REF!</definedName>
    <definedName name="v" localSheetId="41">#REF!</definedName>
    <definedName name="v" localSheetId="47">#REF!</definedName>
    <definedName name="v">#REF!</definedName>
    <definedName name="V_distrib" localSheetId="36">#REF!</definedName>
    <definedName name="V_distrib" localSheetId="33">#REF!</definedName>
    <definedName name="V_distrib" localSheetId="34">#REF!</definedName>
    <definedName name="V_distrib" localSheetId="41">#REF!</definedName>
    <definedName name="V_distrib" localSheetId="47">#REF!</definedName>
    <definedName name="V_distrib">#REF!</definedName>
    <definedName name="V_distrib_l" localSheetId="36">#REF!</definedName>
    <definedName name="V_distrib_l" localSheetId="33">#REF!</definedName>
    <definedName name="V_distrib_l" localSheetId="34">#REF!</definedName>
    <definedName name="V_distrib_l" localSheetId="41">#REF!</definedName>
    <definedName name="V_distrib_l" localSheetId="47">#REF!</definedName>
    <definedName name="V_distrib_l">#REF!</definedName>
    <definedName name="VALOR_95_s_IVA" localSheetId="36">[40]LCONTR!#REF!</definedName>
    <definedName name="VALOR_95_s_IVA" localSheetId="33">[40]LCONTR!#REF!</definedName>
    <definedName name="VALOR_95_s_IVA" localSheetId="34">[40]LCONTR!#REF!</definedName>
    <definedName name="VALOR_95_s_IVA" localSheetId="41">[40]LCONTR!#REF!</definedName>
    <definedName name="VALOR_95_s_IVA" localSheetId="47">[40]LCONTR!#REF!</definedName>
    <definedName name="VALOR_95_s_IVA">[40]LCONTR!#REF!</definedName>
    <definedName name="VALOR_96_s_IVA" localSheetId="36">[40]LCONTR!#REF!</definedName>
    <definedName name="VALOR_96_s_IVA" localSheetId="33">[40]LCONTR!#REF!</definedName>
    <definedName name="VALOR_96_s_IVA" localSheetId="34">[40]LCONTR!#REF!</definedName>
    <definedName name="VALOR_96_s_IVA" localSheetId="41">[40]LCONTR!#REF!</definedName>
    <definedName name="VALOR_96_s_IVA" localSheetId="47">[40]LCONTR!#REF!</definedName>
    <definedName name="VALOR_96_s_IVA">[40]LCONTR!#REF!</definedName>
    <definedName name="valor_em_94" localSheetId="36">[40]LCONTR!#REF!</definedName>
    <definedName name="valor_em_94" localSheetId="33">[40]LCONTR!#REF!</definedName>
    <definedName name="valor_em_94" localSheetId="34">[40]LCONTR!#REF!</definedName>
    <definedName name="valor_em_94" localSheetId="41">[40]LCONTR!#REF!</definedName>
    <definedName name="valor_em_94" localSheetId="47">[40]LCONTR!#REF!</definedName>
    <definedName name="valor_em_94">[40]LCONTR!#REF!</definedName>
    <definedName name="values_array" localSheetId="45">{"valor","SUM(valor)","YNNNN",FALSE}</definedName>
    <definedName name="values_array" localSheetId="41">{"valor","SUM(valor)","YNNNN",FALSE}</definedName>
    <definedName name="values_array" localSheetId="47">{"valor","SUM(valor)","YNNNN",FALSE}</definedName>
    <definedName name="values_array">{"valor","SUM(valor)","YNNNN",FALSE}</definedName>
    <definedName name="vapor_refinaria" localSheetId="36">[65]RESUMO_PROJ!#REF!</definedName>
    <definedName name="vapor_refinaria" localSheetId="33">[65]RESUMO_PROJ!#REF!</definedName>
    <definedName name="vapor_refinaria" localSheetId="34">[65]RESUMO_PROJ!#REF!</definedName>
    <definedName name="vapor_refinaria" localSheetId="41">[65]RESUMO_PROJ!#REF!</definedName>
    <definedName name="vapor_refinaria" localSheetId="47">[65]RESUMO_PROJ!#REF!</definedName>
    <definedName name="vapor_refinaria">[65]RESUMO_PROJ!#REF!</definedName>
    <definedName name="VendasRNT_printarea" localSheetId="36">#REF!</definedName>
    <definedName name="VendasRNT_printarea" localSheetId="45">#REF!</definedName>
    <definedName name="VendasRNT_printarea" localSheetId="33">#REF!</definedName>
    <definedName name="VendasRNT_printarea" localSheetId="34">#REF!</definedName>
    <definedName name="VendasRNT_printarea" localSheetId="41">#REF!</definedName>
    <definedName name="VendasRNT_printarea" localSheetId="47">#REF!</definedName>
    <definedName name="VendasRNT_printarea">#REF!</definedName>
    <definedName name="vf">[81]Index!$I$2</definedName>
    <definedName name="VIATURAS__HELP_DESK" localSheetId="36">#REF!</definedName>
    <definedName name="VIATURAS__HELP_DESK" localSheetId="45">#REF!</definedName>
    <definedName name="VIATURAS__HELP_DESK" localSheetId="33">#REF!</definedName>
    <definedName name="VIATURAS__HELP_DESK" localSheetId="34">#REF!</definedName>
    <definedName name="VIATURAS__HELP_DESK" localSheetId="41">#REF!</definedName>
    <definedName name="VIATURAS__HELP_DESK" localSheetId="47">#REF!</definedName>
    <definedName name="VIATURAS__HELP_DESK">#REF!</definedName>
    <definedName name="VIATURAS__TIPO_3" localSheetId="36">#REF!</definedName>
    <definedName name="VIATURAS__TIPO_3" localSheetId="33">#REF!</definedName>
    <definedName name="VIATURAS__TIPO_3" localSheetId="34">#REF!</definedName>
    <definedName name="VIATURAS__TIPO_3" localSheetId="41">#REF!</definedName>
    <definedName name="VIATURAS__TIPO_3" localSheetId="47">#REF!</definedName>
    <definedName name="VIATURAS__TIPO_3">#REF!</definedName>
    <definedName name="vv" localSheetId="36">'[84]Activos 31-12-2006'!#REF!</definedName>
    <definedName name="vv" localSheetId="45">'[85]Activos 31-12-2006'!#REF!</definedName>
    <definedName name="vv" localSheetId="33">'[84]Activos 31-12-2006'!#REF!</definedName>
    <definedName name="vv" localSheetId="34">'[84]Activos 31-12-2006'!#REF!</definedName>
    <definedName name="vv" localSheetId="41">'[85]Activos 31-12-2006'!#REF!</definedName>
    <definedName name="vv" localSheetId="47">'[85]Activos 31-12-2006'!#REF!</definedName>
    <definedName name="vv">'[84]Activos 31-12-2006'!#REF!</definedName>
    <definedName name="vvv" localSheetId="36">#REF!</definedName>
    <definedName name="vvv" localSheetId="45">#REF!</definedName>
    <definedName name="vvv" localSheetId="33">#REF!</definedName>
    <definedName name="vvv" localSheetId="34">#REF!</definedName>
    <definedName name="vvv" localSheetId="41">#REF!</definedName>
    <definedName name="vvv" localSheetId="47">#REF!</definedName>
    <definedName name="vvv">#REF!</definedName>
    <definedName name="vvvvvv" localSheetId="36">'[84]Activos 31-12-2006'!#REF!</definedName>
    <definedName name="vvvvvv" localSheetId="45">'[85]Activos 31-12-2006'!#REF!</definedName>
    <definedName name="vvvvvv" localSheetId="33">'[84]Activos 31-12-2006'!#REF!</definedName>
    <definedName name="vvvvvv" localSheetId="34">'[84]Activos 31-12-2006'!#REF!</definedName>
    <definedName name="vvvvvv" localSheetId="41">'[85]Activos 31-12-2006'!#REF!</definedName>
    <definedName name="vvvvvv" localSheetId="47">'[85]Activos 31-12-2006'!#REF!</definedName>
    <definedName name="vvvvvv">'[84]Activos 31-12-2006'!#REF!</definedName>
    <definedName name="we" localSheetId="36">[28]Zam!#REF!</definedName>
    <definedName name="we" localSheetId="33">[28]Zam!#REF!</definedName>
    <definedName name="we" localSheetId="34">[28]Zam!#REF!</definedName>
    <definedName name="we" localSheetId="41">[28]Zam!#REF!</definedName>
    <definedName name="we" localSheetId="47">[28]Zam!#REF!</definedName>
    <definedName name="we">[28]Zam!#REF!</definedName>
    <definedName name="wetrwet" localSheetId="36">'[10]Base Secção Pessoal'!#REF!</definedName>
    <definedName name="wetrwet" localSheetId="33">'[10]Base Secção Pessoal'!#REF!</definedName>
    <definedName name="wetrwet" localSheetId="34">'[10]Base Secção Pessoal'!#REF!</definedName>
    <definedName name="wetrwet" localSheetId="41">'[10]Base Secção Pessoal'!#REF!</definedName>
    <definedName name="wetrwet" localSheetId="47">'[10]Base Secção Pessoal'!#REF!</definedName>
    <definedName name="wetrwet">'[10]Base Secção Pessoal'!#REF!</definedName>
    <definedName name="wetwet" localSheetId="36">'[10]Base Secção Pessoal'!#REF!</definedName>
    <definedName name="wetwet" localSheetId="33">'[10]Base Secção Pessoal'!#REF!</definedName>
    <definedName name="wetwet" localSheetId="34">'[10]Base Secção Pessoal'!#REF!</definedName>
    <definedName name="wetwet" localSheetId="41">'[10]Base Secção Pessoal'!#REF!</definedName>
    <definedName name="wetwet" localSheetId="47">'[10]Base Secção Pessoal'!#REF!</definedName>
    <definedName name="wetwet">'[10]Base Secção Pessoal'!#REF!</definedName>
    <definedName name="wrn.Fuel._.3.5." localSheetId="36" hidden="1">{#N/A,#N/A,FALSE,"Fuel 3.5%"}</definedName>
    <definedName name="wrn.Fuel._.3.5." localSheetId="45" hidden="1">{#N/A,#N/A,FALSE,"Fuel 3.5%"}</definedName>
    <definedName name="wrn.Fuel._.3.5." localSheetId="41" hidden="1">{#N/A,#N/A,FALSE,"Fuel 3.5%"}</definedName>
    <definedName name="wrn.Fuel._.3.5." localSheetId="47" hidden="1">{#N/A,#N/A,FALSE,"Fuel 3.5%"}</definedName>
    <definedName name="wrn.Fuel._.3.5." hidden="1">{#N/A,#N/A,FALSE,"Fuel 3.5%"}</definedName>
    <definedName name="wrn.impressao." localSheetId="11" hidden="1">{#N/A,#N/A,FALSE,"FPVA_CMVMC";#N/A,#N/A,FALSE,"FPVA_FSE";#N/A,#N/A,FALSE,"FPVA_Pessoal";#N/A,#N/A,FALSE,"FPVA_Plano_Invest.";#N/A,#N/A,FALSE,"FPVA_Mapa FM";#N/A,#N/A,FALSE,"FPVA_DR";#N/A,#N/A,FALSE,"FPVA_Balanço";#N/A,#N/A,FALSE,"FPVA_Valor"}</definedName>
    <definedName name="wrn.impressao." localSheetId="14" hidden="1">{#N/A,#N/A,FALSE,"FPVA_CMVMC";#N/A,#N/A,FALSE,"FPVA_FSE";#N/A,#N/A,FALSE,"FPVA_Pessoal";#N/A,#N/A,FALSE,"FPVA_Plano_Invest.";#N/A,#N/A,FALSE,"FPVA_Mapa FM";#N/A,#N/A,FALSE,"FPVA_DR";#N/A,#N/A,FALSE,"FPVA_Balanço";#N/A,#N/A,FALSE,"FPVA_Valor"}</definedName>
    <definedName name="wrn.impressao." localSheetId="15" hidden="1">{#N/A,#N/A,FALSE,"FPVA_CMVMC";#N/A,#N/A,FALSE,"FPVA_FSE";#N/A,#N/A,FALSE,"FPVA_Pessoal";#N/A,#N/A,FALSE,"FPVA_Plano_Invest.";#N/A,#N/A,FALSE,"FPVA_Mapa FM";#N/A,#N/A,FALSE,"FPVA_DR";#N/A,#N/A,FALSE,"FPVA_Balanço";#N/A,#N/A,FALSE,"FPVA_Valor"}</definedName>
    <definedName name="wrn.impressao." localSheetId="25" hidden="1">{#N/A,#N/A,FALSE,"FPVA_CMVMC";#N/A,#N/A,FALSE,"FPVA_FSE";#N/A,#N/A,FALSE,"FPVA_Pessoal";#N/A,#N/A,FALSE,"FPVA_Plano_Invest.";#N/A,#N/A,FALSE,"FPVA_Mapa FM";#N/A,#N/A,FALSE,"FPVA_DR";#N/A,#N/A,FALSE,"FPVA_Balanço";#N/A,#N/A,FALSE,"FPVA_Valor"}</definedName>
    <definedName name="wrn.impressao." localSheetId="36" hidden="1">{#N/A,#N/A,FALSE,"FPVA_CMVMC";#N/A,#N/A,FALSE,"FPVA_FSE";#N/A,#N/A,FALSE,"FPVA_Pessoal";#N/A,#N/A,FALSE,"FPVA_Plano_Invest.";#N/A,#N/A,FALSE,"FPVA_Mapa FM";#N/A,#N/A,FALSE,"FPVA_DR";#N/A,#N/A,FALSE,"FPVA_Balanço";#N/A,#N/A,FALSE,"FPVA_Valor"}</definedName>
    <definedName name="wrn.impressao." localSheetId="45" hidden="1">{#N/A,#N/A,FALSE,"FPVA_CMVMC";#N/A,#N/A,FALSE,"FPVA_FSE";#N/A,#N/A,FALSE,"FPVA_Pessoal";#N/A,#N/A,FALSE,"FPVA_Plano_Invest.";#N/A,#N/A,FALSE,"FPVA_Mapa FM";#N/A,#N/A,FALSE,"FPVA_DR";#N/A,#N/A,FALSE,"FPVA_Balanço";#N/A,#N/A,FALSE,"FPVA_Valor"}</definedName>
    <definedName name="wrn.impressao." localSheetId="46" hidden="1">{#N/A,#N/A,FALSE,"FPVA_CMVMC";#N/A,#N/A,FALSE,"FPVA_FSE";#N/A,#N/A,FALSE,"FPVA_Pessoal";#N/A,#N/A,FALSE,"FPVA_Plano_Invest.";#N/A,#N/A,FALSE,"FPVA_Mapa FM";#N/A,#N/A,FALSE,"FPVA_DR";#N/A,#N/A,FALSE,"FPVA_Balanço";#N/A,#N/A,FALSE,"FPVA_Valor"}</definedName>
    <definedName name="wrn.impressao." localSheetId="41" hidden="1">{#N/A,#N/A,FALSE,"FPVA_CMVMC";#N/A,#N/A,FALSE,"FPVA_FSE";#N/A,#N/A,FALSE,"FPVA_Pessoal";#N/A,#N/A,FALSE,"FPVA_Plano_Invest.";#N/A,#N/A,FALSE,"FPVA_Mapa FM";#N/A,#N/A,FALSE,"FPVA_DR";#N/A,#N/A,FALSE,"FPVA_Balanço";#N/A,#N/A,FALSE,"FPVA_Valor"}</definedName>
    <definedName name="wrn.impressao." localSheetId="47" hidden="1">{#N/A,#N/A,FALSE,"FPVA_CMVMC";#N/A,#N/A,FALSE,"FPVA_FSE";#N/A,#N/A,FALSE,"FPVA_Pessoal";#N/A,#N/A,FALSE,"FPVA_Plano_Invest.";#N/A,#N/A,FALSE,"FPVA_Mapa FM";#N/A,#N/A,FALSE,"FPVA_DR";#N/A,#N/A,FALSE,"FPVA_Balanço";#N/A,#N/A,FALSE,"FPVA_Valor"}</definedName>
    <definedName name="wrn.impressao." hidden="1">{#N/A,#N/A,FALSE,"FPVA_CMVMC";#N/A,#N/A,FALSE,"FPVA_FSE";#N/A,#N/A,FALSE,"FPVA_Pessoal";#N/A,#N/A,FALSE,"FPVA_Plano_Invest.";#N/A,#N/A,FALSE,"FPVA_Mapa FM";#N/A,#N/A,FALSE,"FPVA_DR";#N/A,#N/A,FALSE,"FPVA_Balanço";#N/A,#N/A,FALSE,"FPVA_Valor"}</definedName>
    <definedName name="wrn.impressão." localSheetId="11" hidden="1">{#N/A,#N/A,FALSE,"CA_FSE";#N/A,#N/A,FALSE,"CA_Pessoal";#N/A,#N/A,FALSE,"CA_Plano_Invest.";#N/A,#N/A,FALSE,"CA_Mapa FM";#N/A,#N/A,FALSE,"CA_DR";#N/A,#N/A,FALSE,"CA_Balanço";#N/A,#N/A,FALSE,"CA_Valor"}</definedName>
    <definedName name="wrn.impressão." localSheetId="14" hidden="1">{#N/A,#N/A,FALSE,"CA_FSE";#N/A,#N/A,FALSE,"CA_Pessoal";#N/A,#N/A,FALSE,"CA_Plano_Invest.";#N/A,#N/A,FALSE,"CA_Mapa FM";#N/A,#N/A,FALSE,"CA_DR";#N/A,#N/A,FALSE,"CA_Balanço";#N/A,#N/A,FALSE,"CA_Valor"}</definedName>
    <definedName name="wrn.impressão." localSheetId="15" hidden="1">{#N/A,#N/A,FALSE,"CA_FSE";#N/A,#N/A,FALSE,"CA_Pessoal";#N/A,#N/A,FALSE,"CA_Plano_Invest.";#N/A,#N/A,FALSE,"CA_Mapa FM";#N/A,#N/A,FALSE,"CA_DR";#N/A,#N/A,FALSE,"CA_Balanço";#N/A,#N/A,FALSE,"CA_Valor"}</definedName>
    <definedName name="wrn.impressão." localSheetId="25" hidden="1">{#N/A,#N/A,FALSE,"CA_FSE";#N/A,#N/A,FALSE,"CA_Pessoal";#N/A,#N/A,FALSE,"CA_Plano_Invest.";#N/A,#N/A,FALSE,"CA_Mapa FM";#N/A,#N/A,FALSE,"CA_DR";#N/A,#N/A,FALSE,"CA_Balanço";#N/A,#N/A,FALSE,"CA_Valor"}</definedName>
    <definedName name="wrn.impressão." localSheetId="36" hidden="1">{#N/A,#N/A,FALSE,"CA_FSE";#N/A,#N/A,FALSE,"CA_Pessoal";#N/A,#N/A,FALSE,"CA_Plano_Invest.";#N/A,#N/A,FALSE,"CA_Mapa FM";#N/A,#N/A,FALSE,"CA_DR";#N/A,#N/A,FALSE,"CA_Balanço";#N/A,#N/A,FALSE,"CA_Valor"}</definedName>
    <definedName name="wrn.impressão." localSheetId="45" hidden="1">{#N/A,#N/A,FALSE,"CA_FSE";#N/A,#N/A,FALSE,"CA_Pessoal";#N/A,#N/A,FALSE,"CA_Plano_Invest.";#N/A,#N/A,FALSE,"CA_Mapa FM";#N/A,#N/A,FALSE,"CA_DR";#N/A,#N/A,FALSE,"CA_Balanço";#N/A,#N/A,FALSE,"CA_Valor"}</definedName>
    <definedName name="wrn.impressão." localSheetId="46" hidden="1">{#N/A,#N/A,FALSE,"CA_FSE";#N/A,#N/A,FALSE,"CA_Pessoal";#N/A,#N/A,FALSE,"CA_Plano_Invest.";#N/A,#N/A,FALSE,"CA_Mapa FM";#N/A,#N/A,FALSE,"CA_DR";#N/A,#N/A,FALSE,"CA_Balanço";#N/A,#N/A,FALSE,"CA_Valor"}</definedName>
    <definedName name="wrn.impressão." localSheetId="41" hidden="1">{#N/A,#N/A,FALSE,"CA_FSE";#N/A,#N/A,FALSE,"CA_Pessoal";#N/A,#N/A,FALSE,"CA_Plano_Invest.";#N/A,#N/A,FALSE,"CA_Mapa FM";#N/A,#N/A,FALSE,"CA_DR";#N/A,#N/A,FALSE,"CA_Balanço";#N/A,#N/A,FALSE,"CA_Valor"}</definedName>
    <definedName name="wrn.impressão." localSheetId="47" hidden="1">{#N/A,#N/A,FALSE,"CA_FSE";#N/A,#N/A,FALSE,"CA_Pessoal";#N/A,#N/A,FALSE,"CA_Plano_Invest.";#N/A,#N/A,FALSE,"CA_Mapa FM";#N/A,#N/A,FALSE,"CA_DR";#N/A,#N/A,FALSE,"CA_Balanço";#N/A,#N/A,FALSE,"CA_Valor"}</definedName>
    <definedName name="wrn.impressão." hidden="1">{#N/A,#N/A,FALSE,"CA_FSE";#N/A,#N/A,FALSE,"CA_Pessoal";#N/A,#N/A,FALSE,"CA_Plano_Invest.";#N/A,#N/A,FALSE,"CA_Mapa FM";#N/A,#N/A,FALSE,"CA_DR";#N/A,#N/A,FALSE,"CA_Balanço";#N/A,#N/A,FALSE,"CA_Valor"}</definedName>
    <definedName name="wrn.pag.00" localSheetId="11" hidden="1">{#N/A,#N/A,FALSE,"Pag.01"}</definedName>
    <definedName name="wrn.pag.00" localSheetId="14" hidden="1">{#N/A,#N/A,FALSE,"Pag.01"}</definedName>
    <definedName name="wrn.pag.00" localSheetId="15" hidden="1">{#N/A,#N/A,FALSE,"Pag.01"}</definedName>
    <definedName name="wrn.pag.00" localSheetId="25" hidden="1">{#N/A,#N/A,FALSE,"Pag.01"}</definedName>
    <definedName name="wrn.pag.00" localSheetId="36" hidden="1">{#N/A,#N/A,FALSE,"Pag.01"}</definedName>
    <definedName name="wrn.pag.00" localSheetId="45" hidden="1">{#N/A,#N/A,FALSE,"Pag.01"}</definedName>
    <definedName name="wrn.pag.00" localSheetId="46" hidden="1">{#N/A,#N/A,FALSE,"Pag.01"}</definedName>
    <definedName name="wrn.pag.00" localSheetId="41" hidden="1">{#N/A,#N/A,FALSE,"Pag.01"}</definedName>
    <definedName name="wrn.pag.00" localSheetId="47" hidden="1">{#N/A,#N/A,FALSE,"Pag.01"}</definedName>
    <definedName name="wrn.pag.00" hidden="1">{#N/A,#N/A,FALSE,"Pag.01"}</definedName>
    <definedName name="wrn.pag.000" localSheetId="11" hidden="1">{#N/A,#N/A,FALSE,"Pag.01"}</definedName>
    <definedName name="wrn.pag.000" localSheetId="14" hidden="1">{#N/A,#N/A,FALSE,"Pag.01"}</definedName>
    <definedName name="wrn.pag.000" localSheetId="15" hidden="1">{#N/A,#N/A,FALSE,"Pag.01"}</definedName>
    <definedName name="wrn.pag.000" localSheetId="25" hidden="1">{#N/A,#N/A,FALSE,"Pag.01"}</definedName>
    <definedName name="wrn.pag.000" localSheetId="36" hidden="1">{#N/A,#N/A,FALSE,"Pag.01"}</definedName>
    <definedName name="wrn.pag.000" localSheetId="45" hidden="1">{#N/A,#N/A,FALSE,"Pag.01"}</definedName>
    <definedName name="wrn.pag.000" localSheetId="46" hidden="1">{#N/A,#N/A,FALSE,"Pag.01"}</definedName>
    <definedName name="wrn.pag.000" localSheetId="41" hidden="1">{#N/A,#N/A,FALSE,"Pag.01"}</definedName>
    <definedName name="wrn.pag.000" localSheetId="47" hidden="1">{#N/A,#N/A,FALSE,"Pag.01"}</definedName>
    <definedName name="wrn.pag.000" hidden="1">{#N/A,#N/A,FALSE,"Pag.01"}</definedName>
    <definedName name="wrn.pag.0000" localSheetId="11" hidden="1">{#N/A,#N/A,FALSE,"Pag.01"}</definedName>
    <definedName name="wrn.pag.0000" localSheetId="14" hidden="1">{#N/A,#N/A,FALSE,"Pag.01"}</definedName>
    <definedName name="wrn.pag.0000" localSheetId="15" hidden="1">{#N/A,#N/A,FALSE,"Pag.01"}</definedName>
    <definedName name="wrn.pag.0000" localSheetId="25" hidden="1">{#N/A,#N/A,FALSE,"Pag.01"}</definedName>
    <definedName name="wrn.pag.0000" localSheetId="36" hidden="1">{#N/A,#N/A,FALSE,"Pag.01"}</definedName>
    <definedName name="wrn.pag.0000" localSheetId="45" hidden="1">{#N/A,#N/A,FALSE,"Pag.01"}</definedName>
    <definedName name="wrn.pag.0000" localSheetId="46" hidden="1">{#N/A,#N/A,FALSE,"Pag.01"}</definedName>
    <definedName name="wrn.pag.0000" localSheetId="41" hidden="1">{#N/A,#N/A,FALSE,"Pag.01"}</definedName>
    <definedName name="wrn.pag.0000" localSheetId="47" hidden="1">{#N/A,#N/A,FALSE,"Pag.01"}</definedName>
    <definedName name="wrn.pag.0000" hidden="1">{#N/A,#N/A,FALSE,"Pag.01"}</definedName>
    <definedName name="wrn.pag.00000" localSheetId="11" hidden="1">{#N/A,#N/A,FALSE,"Pag.01"}</definedName>
    <definedName name="wrn.pag.00000" localSheetId="14" hidden="1">{#N/A,#N/A,FALSE,"Pag.01"}</definedName>
    <definedName name="wrn.pag.00000" localSheetId="15" hidden="1">{#N/A,#N/A,FALSE,"Pag.01"}</definedName>
    <definedName name="wrn.pag.00000" localSheetId="25" hidden="1">{#N/A,#N/A,FALSE,"Pag.01"}</definedName>
    <definedName name="wrn.pag.00000" localSheetId="36" hidden="1">{#N/A,#N/A,FALSE,"Pag.01"}</definedName>
    <definedName name="wrn.pag.00000" localSheetId="45" hidden="1">{#N/A,#N/A,FALSE,"Pag.01"}</definedName>
    <definedName name="wrn.pag.00000" localSheetId="46" hidden="1">{#N/A,#N/A,FALSE,"Pag.01"}</definedName>
    <definedName name="wrn.pag.00000" localSheetId="41" hidden="1">{#N/A,#N/A,FALSE,"Pag.01"}</definedName>
    <definedName name="wrn.pag.00000" localSheetId="47" hidden="1">{#N/A,#N/A,FALSE,"Pag.01"}</definedName>
    <definedName name="wrn.pag.00000" hidden="1">{#N/A,#N/A,FALSE,"Pag.01"}</definedName>
    <definedName name="wrn.pag.00001" localSheetId="11" hidden="1">{#N/A,#N/A,FALSE,"Pag.01"}</definedName>
    <definedName name="wrn.pag.00001" localSheetId="14" hidden="1">{#N/A,#N/A,FALSE,"Pag.01"}</definedName>
    <definedName name="wrn.pag.00001" localSheetId="15" hidden="1">{#N/A,#N/A,FALSE,"Pag.01"}</definedName>
    <definedName name="wrn.pag.00001" localSheetId="25" hidden="1">{#N/A,#N/A,FALSE,"Pag.01"}</definedName>
    <definedName name="wrn.pag.00001" localSheetId="36" hidden="1">{#N/A,#N/A,FALSE,"Pag.01"}</definedName>
    <definedName name="wrn.pag.00001" localSheetId="45" hidden="1">{#N/A,#N/A,FALSE,"Pag.01"}</definedName>
    <definedName name="wrn.pag.00001" localSheetId="46" hidden="1">{#N/A,#N/A,FALSE,"Pag.01"}</definedName>
    <definedName name="wrn.pag.00001" localSheetId="41" hidden="1">{#N/A,#N/A,FALSE,"Pag.01"}</definedName>
    <definedName name="wrn.pag.00001" localSheetId="47" hidden="1">{#N/A,#N/A,FALSE,"Pag.01"}</definedName>
    <definedName name="wrn.pag.00001" hidden="1">{#N/A,#N/A,FALSE,"Pag.01"}</definedName>
    <definedName name="wrn.pag.000012" localSheetId="11" hidden="1">{#N/A,#N/A,FALSE,"Pag.01"}</definedName>
    <definedName name="wrn.pag.000012" localSheetId="14" hidden="1">{#N/A,#N/A,FALSE,"Pag.01"}</definedName>
    <definedName name="wrn.pag.000012" localSheetId="15" hidden="1">{#N/A,#N/A,FALSE,"Pag.01"}</definedName>
    <definedName name="wrn.pag.000012" localSheetId="25" hidden="1">{#N/A,#N/A,FALSE,"Pag.01"}</definedName>
    <definedName name="wrn.pag.000012" localSheetId="36" hidden="1">{#N/A,#N/A,FALSE,"Pag.01"}</definedName>
    <definedName name="wrn.pag.000012" localSheetId="45" hidden="1">{#N/A,#N/A,FALSE,"Pag.01"}</definedName>
    <definedName name="wrn.pag.000012" localSheetId="46" hidden="1">{#N/A,#N/A,FALSE,"Pag.01"}</definedName>
    <definedName name="wrn.pag.000012" localSheetId="41" hidden="1">{#N/A,#N/A,FALSE,"Pag.01"}</definedName>
    <definedName name="wrn.pag.000012" localSheetId="47" hidden="1">{#N/A,#N/A,FALSE,"Pag.01"}</definedName>
    <definedName name="wrn.pag.000012" hidden="1">{#N/A,#N/A,FALSE,"Pag.01"}</definedName>
    <definedName name="WRN.PAG.01" localSheetId="11" hidden="1">{#N/A,#N/A,FALSE,"Pag.01"}</definedName>
    <definedName name="WRN.PAG.01" localSheetId="14" hidden="1">{#N/A,#N/A,FALSE,"Pag.01"}</definedName>
    <definedName name="WRN.PAG.01" localSheetId="15" hidden="1">{#N/A,#N/A,FALSE,"Pag.01"}</definedName>
    <definedName name="WRN.PAG.01" localSheetId="25" hidden="1">{#N/A,#N/A,FALSE,"Pag.01"}</definedName>
    <definedName name="WRN.PAG.01" localSheetId="36" hidden="1">{#N/A,#N/A,FALSE,"Pag.01"}</definedName>
    <definedName name="WRN.PAG.01" localSheetId="45" hidden="1">{#N/A,#N/A,FALSE,"Pag.01"}</definedName>
    <definedName name="WRN.PAG.01" localSheetId="46" hidden="1">{#N/A,#N/A,FALSE,"Pag.01"}</definedName>
    <definedName name="WRN.PAG.01" localSheetId="41" hidden="1">{#N/A,#N/A,FALSE,"Pag.01"}</definedName>
    <definedName name="WRN.PAG.01" localSheetId="47" hidden="1">{#N/A,#N/A,FALSE,"Pag.01"}</definedName>
    <definedName name="WRN.PAG.01" hidden="1">{#N/A,#N/A,FALSE,"Pag.01"}</definedName>
    <definedName name="wrn.pag.01." localSheetId="11" hidden="1">{#N/A,#N/A,FALSE,"Pag.01"}</definedName>
    <definedName name="wrn.pag.01." localSheetId="14" hidden="1">{#N/A,#N/A,FALSE,"Pag.01"}</definedName>
    <definedName name="wrn.pag.01." localSheetId="15" hidden="1">{#N/A,#N/A,FALSE,"Pag.01"}</definedName>
    <definedName name="wrn.pag.01." localSheetId="25" hidden="1">{#N/A,#N/A,FALSE,"Pag.01"}</definedName>
    <definedName name="wrn.pag.01." localSheetId="36" hidden="1">{#N/A,#N/A,FALSE,"Pag.01"}</definedName>
    <definedName name="wrn.pag.01." localSheetId="45" hidden="1">{#N/A,#N/A,FALSE,"Pag.01"}</definedName>
    <definedName name="wrn.pag.01." localSheetId="46" hidden="1">{#N/A,#N/A,FALSE,"Pag.01"}</definedName>
    <definedName name="wrn.pag.01." localSheetId="41" hidden="1">{#N/A,#N/A,FALSE,"Pag.01"}</definedName>
    <definedName name="wrn.pag.01." localSheetId="47" hidden="1">{#N/A,#N/A,FALSE,"Pag.01"}</definedName>
    <definedName name="wrn.pag.01." hidden="1">{#N/A,#N/A,FALSE,"Pag.01"}</definedName>
    <definedName name="wrn.pag.010" localSheetId="11" hidden="1">{#N/A,#N/A,FALSE,"Pag.01"}</definedName>
    <definedName name="wrn.pag.010" localSheetId="14" hidden="1">{#N/A,#N/A,FALSE,"Pag.01"}</definedName>
    <definedName name="wrn.pag.010" localSheetId="15" hidden="1">{#N/A,#N/A,FALSE,"Pag.01"}</definedName>
    <definedName name="wrn.pag.010" localSheetId="25" hidden="1">{#N/A,#N/A,FALSE,"Pag.01"}</definedName>
    <definedName name="wrn.pag.010" localSheetId="36" hidden="1">{#N/A,#N/A,FALSE,"Pag.01"}</definedName>
    <definedName name="wrn.pag.010" localSheetId="45" hidden="1">{#N/A,#N/A,FALSE,"Pag.01"}</definedName>
    <definedName name="wrn.pag.010" localSheetId="46" hidden="1">{#N/A,#N/A,FALSE,"Pag.01"}</definedName>
    <definedName name="wrn.pag.010" localSheetId="41" hidden="1">{#N/A,#N/A,FALSE,"Pag.01"}</definedName>
    <definedName name="wrn.pag.010" localSheetId="47" hidden="1">{#N/A,#N/A,FALSE,"Pag.01"}</definedName>
    <definedName name="wrn.pag.010" hidden="1">{#N/A,#N/A,FALSE,"Pag.01"}</definedName>
    <definedName name="wrn.pag.01000" localSheetId="11" hidden="1">{#N/A,#N/A,FALSE,"Pag.01"}</definedName>
    <definedName name="wrn.pag.01000" localSheetId="14" hidden="1">{#N/A,#N/A,FALSE,"Pag.01"}</definedName>
    <definedName name="wrn.pag.01000" localSheetId="15" hidden="1">{#N/A,#N/A,FALSE,"Pag.01"}</definedName>
    <definedName name="wrn.pag.01000" localSheetId="25" hidden="1">{#N/A,#N/A,FALSE,"Pag.01"}</definedName>
    <definedName name="wrn.pag.01000" localSheetId="36" hidden="1">{#N/A,#N/A,FALSE,"Pag.01"}</definedName>
    <definedName name="wrn.pag.01000" localSheetId="45" hidden="1">{#N/A,#N/A,FALSE,"Pag.01"}</definedName>
    <definedName name="wrn.pag.01000" localSheetId="46" hidden="1">{#N/A,#N/A,FALSE,"Pag.01"}</definedName>
    <definedName name="wrn.pag.01000" localSheetId="41" hidden="1">{#N/A,#N/A,FALSE,"Pag.01"}</definedName>
    <definedName name="wrn.pag.01000" localSheetId="47" hidden="1">{#N/A,#N/A,FALSE,"Pag.01"}</definedName>
    <definedName name="wrn.pag.01000" hidden="1">{#N/A,#N/A,FALSE,"Pag.01"}</definedName>
    <definedName name="wrn.pag.010000" localSheetId="11" hidden="1">{#N/A,#N/A,FALSE,"Pag.01"}</definedName>
    <definedName name="wrn.pag.010000" localSheetId="14" hidden="1">{#N/A,#N/A,FALSE,"Pag.01"}</definedName>
    <definedName name="wrn.pag.010000" localSheetId="15" hidden="1">{#N/A,#N/A,FALSE,"Pag.01"}</definedName>
    <definedName name="wrn.pag.010000" localSheetId="25" hidden="1">{#N/A,#N/A,FALSE,"Pag.01"}</definedName>
    <definedName name="wrn.pag.010000" localSheetId="36" hidden="1">{#N/A,#N/A,FALSE,"Pag.01"}</definedName>
    <definedName name="wrn.pag.010000" localSheetId="45" hidden="1">{#N/A,#N/A,FALSE,"Pag.01"}</definedName>
    <definedName name="wrn.pag.010000" localSheetId="46" hidden="1">{#N/A,#N/A,FALSE,"Pag.01"}</definedName>
    <definedName name="wrn.pag.010000" localSheetId="41" hidden="1">{#N/A,#N/A,FALSE,"Pag.01"}</definedName>
    <definedName name="wrn.pag.010000" localSheetId="47" hidden="1">{#N/A,#N/A,FALSE,"Pag.01"}</definedName>
    <definedName name="wrn.pag.010000" hidden="1">{#N/A,#N/A,FALSE,"Pag.01"}</definedName>
    <definedName name="wrn.pag.0100000" localSheetId="11" hidden="1">{#N/A,#N/A,FALSE,"Pag.01"}</definedName>
    <definedName name="wrn.pag.0100000" localSheetId="14" hidden="1">{#N/A,#N/A,FALSE,"Pag.01"}</definedName>
    <definedName name="wrn.pag.0100000" localSheetId="15" hidden="1">{#N/A,#N/A,FALSE,"Pag.01"}</definedName>
    <definedName name="wrn.pag.0100000" localSheetId="25" hidden="1">{#N/A,#N/A,FALSE,"Pag.01"}</definedName>
    <definedName name="wrn.pag.0100000" localSheetId="36" hidden="1">{#N/A,#N/A,FALSE,"Pag.01"}</definedName>
    <definedName name="wrn.pag.0100000" localSheetId="44" hidden="1">{#N/A,#N/A,FALSE,"Pag.01"}</definedName>
    <definedName name="wrn.pag.0100000" localSheetId="45" hidden="1">{#N/A,#N/A,FALSE,"Pag.01"}</definedName>
    <definedName name="wrn.pag.0100000" localSheetId="46" hidden="1">{#N/A,#N/A,FALSE,"Pag.01"}</definedName>
    <definedName name="wrn.pag.0100000" localSheetId="41" hidden="1">{#N/A,#N/A,FALSE,"Pag.01"}</definedName>
    <definedName name="wrn.pag.0100000" localSheetId="47" hidden="1">{#N/A,#N/A,FALSE,"Pag.01"}</definedName>
    <definedName name="wrn.pag.0100000" hidden="1">{#N/A,#N/A,FALSE,"Pag.01"}</definedName>
    <definedName name="wrn.pag.011" localSheetId="11" hidden="1">{#N/A,#N/A,FALSE,"Pag.01"}</definedName>
    <definedName name="wrn.pag.011" localSheetId="14" hidden="1">{#N/A,#N/A,FALSE,"Pag.01"}</definedName>
    <definedName name="wrn.pag.011" localSheetId="15" hidden="1">{#N/A,#N/A,FALSE,"Pag.01"}</definedName>
    <definedName name="wrn.pag.011" localSheetId="25" hidden="1">{#N/A,#N/A,FALSE,"Pag.01"}</definedName>
    <definedName name="wrn.pag.011" localSheetId="36" hidden="1">{#N/A,#N/A,FALSE,"Pag.01"}</definedName>
    <definedName name="wrn.pag.011" localSheetId="44" hidden="1">{#N/A,#N/A,FALSE,"Pag.01"}</definedName>
    <definedName name="wrn.pag.011" localSheetId="45" hidden="1">{#N/A,#N/A,FALSE,"Pag.01"}</definedName>
    <definedName name="wrn.pag.011" localSheetId="46" hidden="1">{#N/A,#N/A,FALSE,"Pag.01"}</definedName>
    <definedName name="wrn.pag.011" localSheetId="41" hidden="1">{#N/A,#N/A,FALSE,"Pag.01"}</definedName>
    <definedName name="wrn.pag.011" localSheetId="47" hidden="1">{#N/A,#N/A,FALSE,"Pag.01"}</definedName>
    <definedName name="wrn.pag.011" hidden="1">{#N/A,#N/A,FALSE,"Pag.01"}</definedName>
    <definedName name="wrn.pag.0110" localSheetId="11" hidden="1">{#N/A,#N/A,FALSE,"Pag.01"}</definedName>
    <definedName name="wrn.pag.0110" localSheetId="14" hidden="1">{#N/A,#N/A,FALSE,"Pag.01"}</definedName>
    <definedName name="wrn.pag.0110" localSheetId="15" hidden="1">{#N/A,#N/A,FALSE,"Pag.01"}</definedName>
    <definedName name="wrn.pag.0110" localSheetId="25" hidden="1">{#N/A,#N/A,FALSE,"Pag.01"}</definedName>
    <definedName name="wrn.pag.0110" localSheetId="36" hidden="1">{#N/A,#N/A,FALSE,"Pag.01"}</definedName>
    <definedName name="wrn.pag.0110" localSheetId="44" hidden="1">{#N/A,#N/A,FALSE,"Pag.01"}</definedName>
    <definedName name="wrn.pag.0110" localSheetId="45" hidden="1">{#N/A,#N/A,FALSE,"Pag.01"}</definedName>
    <definedName name="wrn.pag.0110" localSheetId="46" hidden="1">{#N/A,#N/A,FALSE,"Pag.01"}</definedName>
    <definedName name="wrn.pag.0110" localSheetId="41" hidden="1">{#N/A,#N/A,FALSE,"Pag.01"}</definedName>
    <definedName name="wrn.pag.0110" localSheetId="47" hidden="1">{#N/A,#N/A,FALSE,"Pag.01"}</definedName>
    <definedName name="wrn.pag.0110" hidden="1">{#N/A,#N/A,FALSE,"Pag.01"}</definedName>
    <definedName name="wrn.pag.0110000" localSheetId="11" hidden="1">{#N/A,#N/A,FALSE,"Pag.01"}</definedName>
    <definedName name="wrn.pag.0110000" localSheetId="14" hidden="1">{#N/A,#N/A,FALSE,"Pag.01"}</definedName>
    <definedName name="wrn.pag.0110000" localSheetId="15" hidden="1">{#N/A,#N/A,FALSE,"Pag.01"}</definedName>
    <definedName name="wrn.pag.0110000" localSheetId="25" hidden="1">{#N/A,#N/A,FALSE,"Pag.01"}</definedName>
    <definedName name="wrn.pag.0110000" localSheetId="36" hidden="1">{#N/A,#N/A,FALSE,"Pag.01"}</definedName>
    <definedName name="wrn.pag.0110000" localSheetId="44" hidden="1">{#N/A,#N/A,FALSE,"Pag.01"}</definedName>
    <definedName name="wrn.pag.0110000" localSheetId="45" hidden="1">{#N/A,#N/A,FALSE,"Pag.01"}</definedName>
    <definedName name="wrn.pag.0110000" localSheetId="46" hidden="1">{#N/A,#N/A,FALSE,"Pag.01"}</definedName>
    <definedName name="wrn.pag.0110000" localSheetId="41" hidden="1">{#N/A,#N/A,FALSE,"Pag.01"}</definedName>
    <definedName name="wrn.pag.0110000" localSheetId="47" hidden="1">{#N/A,#N/A,FALSE,"Pag.01"}</definedName>
    <definedName name="wrn.pag.0110000" hidden="1">{#N/A,#N/A,FALSE,"Pag.01"}</definedName>
    <definedName name="wrn.pag.01200" localSheetId="11" hidden="1">{#N/A,#N/A,FALSE,"Pag.01"}</definedName>
    <definedName name="wrn.pag.01200" localSheetId="14" hidden="1">{#N/A,#N/A,FALSE,"Pag.01"}</definedName>
    <definedName name="wrn.pag.01200" localSheetId="15" hidden="1">{#N/A,#N/A,FALSE,"Pag.01"}</definedName>
    <definedName name="wrn.pag.01200" localSheetId="25" hidden="1">{#N/A,#N/A,FALSE,"Pag.01"}</definedName>
    <definedName name="wrn.pag.01200" localSheetId="36" hidden="1">{#N/A,#N/A,FALSE,"Pag.01"}</definedName>
    <definedName name="wrn.pag.01200" localSheetId="44" hidden="1">{#N/A,#N/A,FALSE,"Pag.01"}</definedName>
    <definedName name="wrn.pag.01200" localSheetId="45" hidden="1">{#N/A,#N/A,FALSE,"Pag.01"}</definedName>
    <definedName name="wrn.pag.01200" localSheetId="46" hidden="1">{#N/A,#N/A,FALSE,"Pag.01"}</definedName>
    <definedName name="wrn.pag.01200" localSheetId="41" hidden="1">{#N/A,#N/A,FALSE,"Pag.01"}</definedName>
    <definedName name="wrn.pag.01200" localSheetId="47" hidden="1">{#N/A,#N/A,FALSE,"Pag.01"}</definedName>
    <definedName name="wrn.pag.01200" hidden="1">{#N/A,#N/A,FALSE,"Pag.01"}</definedName>
    <definedName name="wrn.pag.012547" localSheetId="11" hidden="1">{#N/A,#N/A,FALSE,"Pag.01"}</definedName>
    <definedName name="wrn.pag.012547" localSheetId="14" hidden="1">{#N/A,#N/A,FALSE,"Pag.01"}</definedName>
    <definedName name="wrn.pag.012547" localSheetId="15" hidden="1">{#N/A,#N/A,FALSE,"Pag.01"}</definedName>
    <definedName name="wrn.pag.012547" localSheetId="25" hidden="1">{#N/A,#N/A,FALSE,"Pag.01"}</definedName>
    <definedName name="wrn.pag.012547" localSheetId="36" hidden="1">{#N/A,#N/A,FALSE,"Pag.01"}</definedName>
    <definedName name="wrn.pag.012547" localSheetId="44" hidden="1">{#N/A,#N/A,FALSE,"Pag.01"}</definedName>
    <definedName name="wrn.pag.012547" localSheetId="45" hidden="1">{#N/A,#N/A,FALSE,"Pag.01"}</definedName>
    <definedName name="wrn.pag.012547" localSheetId="46" hidden="1">{#N/A,#N/A,FALSE,"Pag.01"}</definedName>
    <definedName name="wrn.pag.012547" localSheetId="41" hidden="1">{#N/A,#N/A,FALSE,"Pag.01"}</definedName>
    <definedName name="wrn.pag.012547" localSheetId="47" hidden="1">{#N/A,#N/A,FALSE,"Pag.01"}</definedName>
    <definedName name="wrn.pag.012547" hidden="1">{#N/A,#N/A,FALSE,"Pag.01"}</definedName>
    <definedName name="wrn.pag.013" localSheetId="11" hidden="1">{#N/A,#N/A,FALSE,"Pag.01"}</definedName>
    <definedName name="wrn.pag.013" localSheetId="14" hidden="1">{#N/A,#N/A,FALSE,"Pag.01"}</definedName>
    <definedName name="wrn.pag.013" localSheetId="15" hidden="1">{#N/A,#N/A,FALSE,"Pag.01"}</definedName>
    <definedName name="wrn.pag.013" localSheetId="25" hidden="1">{#N/A,#N/A,FALSE,"Pag.01"}</definedName>
    <definedName name="wrn.pag.013" localSheetId="36" hidden="1">{#N/A,#N/A,FALSE,"Pag.01"}</definedName>
    <definedName name="wrn.pag.013" localSheetId="44" hidden="1">{#N/A,#N/A,FALSE,"Pag.01"}</definedName>
    <definedName name="wrn.pag.013" localSheetId="45" hidden="1">{#N/A,#N/A,FALSE,"Pag.01"}</definedName>
    <definedName name="wrn.pag.013" localSheetId="46" hidden="1">{#N/A,#N/A,FALSE,"Pag.01"}</definedName>
    <definedName name="wrn.pag.013" localSheetId="41" hidden="1">{#N/A,#N/A,FALSE,"Pag.01"}</definedName>
    <definedName name="wrn.pag.013" localSheetId="47" hidden="1">{#N/A,#N/A,FALSE,"Pag.01"}</definedName>
    <definedName name="wrn.pag.013" hidden="1">{#N/A,#N/A,FALSE,"Pag.01"}</definedName>
    <definedName name="wrn.pag.0130" localSheetId="11" hidden="1">{#N/A,#N/A,FALSE,"Pag.01"}</definedName>
    <definedName name="wrn.pag.0130" localSheetId="14" hidden="1">{#N/A,#N/A,FALSE,"Pag.01"}</definedName>
    <definedName name="wrn.pag.0130" localSheetId="15" hidden="1">{#N/A,#N/A,FALSE,"Pag.01"}</definedName>
    <definedName name="wrn.pag.0130" localSheetId="25" hidden="1">{#N/A,#N/A,FALSE,"Pag.01"}</definedName>
    <definedName name="wrn.pag.0130" localSheetId="36" hidden="1">{#N/A,#N/A,FALSE,"Pag.01"}</definedName>
    <definedName name="wrn.pag.0130" localSheetId="44" hidden="1">{#N/A,#N/A,FALSE,"Pag.01"}</definedName>
    <definedName name="wrn.pag.0130" localSheetId="45" hidden="1">{#N/A,#N/A,FALSE,"Pag.01"}</definedName>
    <definedName name="wrn.pag.0130" localSheetId="46" hidden="1">{#N/A,#N/A,FALSE,"Pag.01"}</definedName>
    <definedName name="wrn.pag.0130" localSheetId="41" hidden="1">{#N/A,#N/A,FALSE,"Pag.01"}</definedName>
    <definedName name="wrn.pag.0130" localSheetId="47" hidden="1">{#N/A,#N/A,FALSE,"Pag.01"}</definedName>
    <definedName name="wrn.pag.0130" hidden="1">{#N/A,#N/A,FALSE,"Pag.01"}</definedName>
    <definedName name="wrn.pag.0130000" localSheetId="11" hidden="1">{#N/A,#N/A,FALSE,"Pag.01"}</definedName>
    <definedName name="wrn.pag.0130000" localSheetId="14" hidden="1">{#N/A,#N/A,FALSE,"Pag.01"}</definedName>
    <definedName name="wrn.pag.0130000" localSheetId="15" hidden="1">{#N/A,#N/A,FALSE,"Pag.01"}</definedName>
    <definedName name="wrn.pag.0130000" localSheetId="25" hidden="1">{#N/A,#N/A,FALSE,"Pag.01"}</definedName>
    <definedName name="wrn.pag.0130000" localSheetId="36" hidden="1">{#N/A,#N/A,FALSE,"Pag.01"}</definedName>
    <definedName name="wrn.pag.0130000" localSheetId="44" hidden="1">{#N/A,#N/A,FALSE,"Pag.01"}</definedName>
    <definedName name="wrn.pag.0130000" localSheetId="45" hidden="1">{#N/A,#N/A,FALSE,"Pag.01"}</definedName>
    <definedName name="wrn.pag.0130000" localSheetId="46" hidden="1">{#N/A,#N/A,FALSE,"Pag.01"}</definedName>
    <definedName name="wrn.pag.0130000" localSheetId="41" hidden="1">{#N/A,#N/A,FALSE,"Pag.01"}</definedName>
    <definedName name="wrn.pag.0130000" localSheetId="47" hidden="1">{#N/A,#N/A,FALSE,"Pag.01"}</definedName>
    <definedName name="wrn.pag.0130000" hidden="1">{#N/A,#N/A,FALSE,"Pag.01"}</definedName>
    <definedName name="wrn.pag.014" localSheetId="11" hidden="1">{#N/A,#N/A,FALSE,"Pag.01"}</definedName>
    <definedName name="wrn.pag.014" localSheetId="14" hidden="1">{#N/A,#N/A,FALSE,"Pag.01"}</definedName>
    <definedName name="wrn.pag.014" localSheetId="15" hidden="1">{#N/A,#N/A,FALSE,"Pag.01"}</definedName>
    <definedName name="wrn.pag.014" localSheetId="25" hidden="1">{#N/A,#N/A,FALSE,"Pag.01"}</definedName>
    <definedName name="wrn.pag.014" localSheetId="36" hidden="1">{#N/A,#N/A,FALSE,"Pag.01"}</definedName>
    <definedName name="wrn.pag.014" localSheetId="44" hidden="1">{#N/A,#N/A,FALSE,"Pag.01"}</definedName>
    <definedName name="wrn.pag.014" localSheetId="45" hidden="1">{#N/A,#N/A,FALSE,"Pag.01"}</definedName>
    <definedName name="wrn.pag.014" localSheetId="46" hidden="1">{#N/A,#N/A,FALSE,"Pag.01"}</definedName>
    <definedName name="wrn.pag.014" localSheetId="41" hidden="1">{#N/A,#N/A,FALSE,"Pag.01"}</definedName>
    <definedName name="wrn.pag.014" localSheetId="47" hidden="1">{#N/A,#N/A,FALSE,"Pag.01"}</definedName>
    <definedName name="wrn.pag.014" hidden="1">{#N/A,#N/A,FALSE,"Pag.01"}</definedName>
    <definedName name="wrn.pag.0140" localSheetId="11" hidden="1">{#N/A,#N/A,FALSE,"Pag.01"}</definedName>
    <definedName name="wrn.pag.0140" localSheetId="14" hidden="1">{#N/A,#N/A,FALSE,"Pag.01"}</definedName>
    <definedName name="wrn.pag.0140" localSheetId="15" hidden="1">{#N/A,#N/A,FALSE,"Pag.01"}</definedName>
    <definedName name="wrn.pag.0140" localSheetId="25" hidden="1">{#N/A,#N/A,FALSE,"Pag.01"}</definedName>
    <definedName name="wrn.pag.0140" localSheetId="36" hidden="1">{#N/A,#N/A,FALSE,"Pag.01"}</definedName>
    <definedName name="wrn.pag.0140" localSheetId="44" hidden="1">{#N/A,#N/A,FALSE,"Pag.01"}</definedName>
    <definedName name="wrn.pag.0140" localSheetId="45" hidden="1">{#N/A,#N/A,FALSE,"Pag.01"}</definedName>
    <definedName name="wrn.pag.0140" localSheetId="46" hidden="1">{#N/A,#N/A,FALSE,"Pag.01"}</definedName>
    <definedName name="wrn.pag.0140" localSheetId="41" hidden="1">{#N/A,#N/A,FALSE,"Pag.01"}</definedName>
    <definedName name="wrn.pag.0140" localSheetId="47" hidden="1">{#N/A,#N/A,FALSE,"Pag.01"}</definedName>
    <definedName name="wrn.pag.0140" hidden="1">{#N/A,#N/A,FALSE,"Pag.01"}</definedName>
    <definedName name="wrn.pag.0140000" localSheetId="11" hidden="1">{#N/A,#N/A,FALSE,"Pag.01"}</definedName>
    <definedName name="wrn.pag.0140000" localSheetId="14" hidden="1">{#N/A,#N/A,FALSE,"Pag.01"}</definedName>
    <definedName name="wrn.pag.0140000" localSheetId="15" hidden="1">{#N/A,#N/A,FALSE,"Pag.01"}</definedName>
    <definedName name="wrn.pag.0140000" localSheetId="25" hidden="1">{#N/A,#N/A,FALSE,"Pag.01"}</definedName>
    <definedName name="wrn.pag.0140000" localSheetId="36" hidden="1">{#N/A,#N/A,FALSE,"Pag.01"}</definedName>
    <definedName name="wrn.pag.0140000" localSheetId="44" hidden="1">{#N/A,#N/A,FALSE,"Pag.01"}</definedName>
    <definedName name="wrn.pag.0140000" localSheetId="45" hidden="1">{#N/A,#N/A,FALSE,"Pag.01"}</definedName>
    <definedName name="wrn.pag.0140000" localSheetId="46" hidden="1">{#N/A,#N/A,FALSE,"Pag.01"}</definedName>
    <definedName name="wrn.pag.0140000" localSheetId="41" hidden="1">{#N/A,#N/A,FALSE,"Pag.01"}</definedName>
    <definedName name="wrn.pag.0140000" localSheetId="47" hidden="1">{#N/A,#N/A,FALSE,"Pag.01"}</definedName>
    <definedName name="wrn.pag.0140000" hidden="1">{#N/A,#N/A,FALSE,"Pag.01"}</definedName>
    <definedName name="wrn.pag.0140563" localSheetId="11" hidden="1">{#N/A,#N/A,FALSE,"Pag.01"}</definedName>
    <definedName name="wrn.pag.0140563" localSheetId="14" hidden="1">{#N/A,#N/A,FALSE,"Pag.01"}</definedName>
    <definedName name="wrn.pag.0140563" localSheetId="15" hidden="1">{#N/A,#N/A,FALSE,"Pag.01"}</definedName>
    <definedName name="wrn.pag.0140563" localSheetId="25" hidden="1">{#N/A,#N/A,FALSE,"Pag.01"}</definedName>
    <definedName name="wrn.pag.0140563" localSheetId="36" hidden="1">{#N/A,#N/A,FALSE,"Pag.01"}</definedName>
    <definedName name="wrn.pag.0140563" localSheetId="44" hidden="1">{#N/A,#N/A,FALSE,"Pag.01"}</definedName>
    <definedName name="wrn.pag.0140563" localSheetId="45" hidden="1">{#N/A,#N/A,FALSE,"Pag.01"}</definedName>
    <definedName name="wrn.pag.0140563" localSheetId="46" hidden="1">{#N/A,#N/A,FALSE,"Pag.01"}</definedName>
    <definedName name="wrn.pag.0140563" localSheetId="41" hidden="1">{#N/A,#N/A,FALSE,"Pag.01"}</definedName>
    <definedName name="wrn.pag.0140563" localSheetId="47" hidden="1">{#N/A,#N/A,FALSE,"Pag.01"}</definedName>
    <definedName name="wrn.pag.0140563" hidden="1">{#N/A,#N/A,FALSE,"Pag.01"}</definedName>
    <definedName name="wrn.pag.0147456" localSheetId="11" hidden="1">{#N/A,#N/A,FALSE,"Pag.01"}</definedName>
    <definedName name="wrn.pag.0147456" localSheetId="14" hidden="1">{#N/A,#N/A,FALSE,"Pag.01"}</definedName>
    <definedName name="wrn.pag.0147456" localSheetId="15" hidden="1">{#N/A,#N/A,FALSE,"Pag.01"}</definedName>
    <definedName name="wrn.pag.0147456" localSheetId="25" hidden="1">{#N/A,#N/A,FALSE,"Pag.01"}</definedName>
    <definedName name="wrn.pag.0147456" localSheetId="36" hidden="1">{#N/A,#N/A,FALSE,"Pag.01"}</definedName>
    <definedName name="wrn.pag.0147456" localSheetId="44" hidden="1">{#N/A,#N/A,FALSE,"Pag.01"}</definedName>
    <definedName name="wrn.pag.0147456" localSheetId="45" hidden="1">{#N/A,#N/A,FALSE,"Pag.01"}</definedName>
    <definedName name="wrn.pag.0147456" localSheetId="46" hidden="1">{#N/A,#N/A,FALSE,"Pag.01"}</definedName>
    <definedName name="wrn.pag.0147456" localSheetId="41" hidden="1">{#N/A,#N/A,FALSE,"Pag.01"}</definedName>
    <definedName name="wrn.pag.0147456" localSheetId="47" hidden="1">{#N/A,#N/A,FALSE,"Pag.01"}</definedName>
    <definedName name="wrn.pag.0147456" hidden="1">{#N/A,#N/A,FALSE,"Pag.01"}</definedName>
    <definedName name="wrn.pag.015" localSheetId="11" hidden="1">{#N/A,#N/A,FALSE,"Pag.01"}</definedName>
    <definedName name="wrn.pag.015" localSheetId="14" hidden="1">{#N/A,#N/A,FALSE,"Pag.01"}</definedName>
    <definedName name="wrn.pag.015" localSheetId="15" hidden="1">{#N/A,#N/A,FALSE,"Pag.01"}</definedName>
    <definedName name="wrn.pag.015" localSheetId="25" hidden="1">{#N/A,#N/A,FALSE,"Pag.01"}</definedName>
    <definedName name="wrn.pag.015" localSheetId="36" hidden="1">{#N/A,#N/A,FALSE,"Pag.01"}</definedName>
    <definedName name="wrn.pag.015" localSheetId="44" hidden="1">{#N/A,#N/A,FALSE,"Pag.01"}</definedName>
    <definedName name="wrn.pag.015" localSheetId="45" hidden="1">{#N/A,#N/A,FALSE,"Pag.01"}</definedName>
    <definedName name="wrn.pag.015" localSheetId="46" hidden="1">{#N/A,#N/A,FALSE,"Pag.01"}</definedName>
    <definedName name="wrn.pag.015" localSheetId="41" hidden="1">{#N/A,#N/A,FALSE,"Pag.01"}</definedName>
    <definedName name="wrn.pag.015" localSheetId="47" hidden="1">{#N/A,#N/A,FALSE,"Pag.01"}</definedName>
    <definedName name="wrn.pag.015" hidden="1">{#N/A,#N/A,FALSE,"Pag.01"}</definedName>
    <definedName name="wrn.pag.0150" localSheetId="11" hidden="1">{#N/A,#N/A,FALSE,"Pag.01"}</definedName>
    <definedName name="wrn.pag.0150" localSheetId="14" hidden="1">{#N/A,#N/A,FALSE,"Pag.01"}</definedName>
    <definedName name="wrn.pag.0150" localSheetId="15" hidden="1">{#N/A,#N/A,FALSE,"Pag.01"}</definedName>
    <definedName name="wrn.pag.0150" localSheetId="25" hidden="1">{#N/A,#N/A,FALSE,"Pag.01"}</definedName>
    <definedName name="wrn.pag.0150" localSheetId="36" hidden="1">{#N/A,#N/A,FALSE,"Pag.01"}</definedName>
    <definedName name="wrn.pag.0150" localSheetId="44" hidden="1">{#N/A,#N/A,FALSE,"Pag.01"}</definedName>
    <definedName name="wrn.pag.0150" localSheetId="45" hidden="1">{#N/A,#N/A,FALSE,"Pag.01"}</definedName>
    <definedName name="wrn.pag.0150" localSheetId="46" hidden="1">{#N/A,#N/A,FALSE,"Pag.01"}</definedName>
    <definedName name="wrn.pag.0150" localSheetId="41" hidden="1">{#N/A,#N/A,FALSE,"Pag.01"}</definedName>
    <definedName name="wrn.pag.0150" localSheetId="47" hidden="1">{#N/A,#N/A,FALSE,"Pag.01"}</definedName>
    <definedName name="wrn.pag.0150" hidden="1">{#N/A,#N/A,FALSE,"Pag.01"}</definedName>
    <definedName name="wrn.pag.01500000" localSheetId="11" hidden="1">{#N/A,#N/A,FALSE,"Pag.01"}</definedName>
    <definedName name="wrn.pag.01500000" localSheetId="14" hidden="1">{#N/A,#N/A,FALSE,"Pag.01"}</definedName>
    <definedName name="wrn.pag.01500000" localSheetId="15" hidden="1">{#N/A,#N/A,FALSE,"Pag.01"}</definedName>
    <definedName name="wrn.pag.01500000" localSheetId="25" hidden="1">{#N/A,#N/A,FALSE,"Pag.01"}</definedName>
    <definedName name="wrn.pag.01500000" localSheetId="36" hidden="1">{#N/A,#N/A,FALSE,"Pag.01"}</definedName>
    <definedName name="wrn.pag.01500000" localSheetId="44" hidden="1">{#N/A,#N/A,FALSE,"Pag.01"}</definedName>
    <definedName name="wrn.pag.01500000" localSheetId="45" hidden="1">{#N/A,#N/A,FALSE,"Pag.01"}</definedName>
    <definedName name="wrn.pag.01500000" localSheetId="46" hidden="1">{#N/A,#N/A,FALSE,"Pag.01"}</definedName>
    <definedName name="wrn.pag.01500000" localSheetId="41" hidden="1">{#N/A,#N/A,FALSE,"Pag.01"}</definedName>
    <definedName name="wrn.pag.01500000" localSheetId="47" hidden="1">{#N/A,#N/A,FALSE,"Pag.01"}</definedName>
    <definedName name="wrn.pag.01500000" hidden="1">{#N/A,#N/A,FALSE,"Pag.01"}</definedName>
    <definedName name="wrn.pag.015320" localSheetId="11" hidden="1">{#N/A,#N/A,FALSE,"Pag.01"}</definedName>
    <definedName name="wrn.pag.015320" localSheetId="14" hidden="1">{#N/A,#N/A,FALSE,"Pag.01"}</definedName>
    <definedName name="wrn.pag.015320" localSheetId="15" hidden="1">{#N/A,#N/A,FALSE,"Pag.01"}</definedName>
    <definedName name="wrn.pag.015320" localSheetId="25" hidden="1">{#N/A,#N/A,FALSE,"Pag.01"}</definedName>
    <definedName name="wrn.pag.015320" localSheetId="36" hidden="1">{#N/A,#N/A,FALSE,"Pag.01"}</definedName>
    <definedName name="wrn.pag.015320" localSheetId="44" hidden="1">{#N/A,#N/A,FALSE,"Pag.01"}</definedName>
    <definedName name="wrn.pag.015320" localSheetId="45" hidden="1">{#N/A,#N/A,FALSE,"Pag.01"}</definedName>
    <definedName name="wrn.pag.015320" localSheetId="46" hidden="1">{#N/A,#N/A,FALSE,"Pag.01"}</definedName>
    <definedName name="wrn.pag.015320" localSheetId="41" hidden="1">{#N/A,#N/A,FALSE,"Pag.01"}</definedName>
    <definedName name="wrn.pag.015320" localSheetId="47" hidden="1">{#N/A,#N/A,FALSE,"Pag.01"}</definedName>
    <definedName name="wrn.pag.015320" hidden="1">{#N/A,#N/A,FALSE,"Pag.01"}</definedName>
    <definedName name="wrn.pag.015468" localSheetId="11" hidden="1">{#N/A,#N/A,FALSE,"Pag.01"}</definedName>
    <definedName name="wrn.pag.015468" localSheetId="14" hidden="1">{#N/A,#N/A,FALSE,"Pag.01"}</definedName>
    <definedName name="wrn.pag.015468" localSheetId="15" hidden="1">{#N/A,#N/A,FALSE,"Pag.01"}</definedName>
    <definedName name="wrn.pag.015468" localSheetId="25" hidden="1">{#N/A,#N/A,FALSE,"Pag.01"}</definedName>
    <definedName name="wrn.pag.015468" localSheetId="36" hidden="1">{#N/A,#N/A,FALSE,"Pag.01"}</definedName>
    <definedName name="wrn.pag.015468" localSheetId="44" hidden="1">{#N/A,#N/A,FALSE,"Pag.01"}</definedName>
    <definedName name="wrn.pag.015468" localSheetId="45" hidden="1">{#N/A,#N/A,FALSE,"Pag.01"}</definedName>
    <definedName name="wrn.pag.015468" localSheetId="46" hidden="1">{#N/A,#N/A,FALSE,"Pag.01"}</definedName>
    <definedName name="wrn.pag.015468" localSheetId="41" hidden="1">{#N/A,#N/A,FALSE,"Pag.01"}</definedName>
    <definedName name="wrn.pag.015468" localSheetId="47" hidden="1">{#N/A,#N/A,FALSE,"Pag.01"}</definedName>
    <definedName name="wrn.pag.015468" hidden="1">{#N/A,#N/A,FALSE,"Pag.01"}</definedName>
    <definedName name="wrn.pag.016" localSheetId="11" hidden="1">{#N/A,#N/A,FALSE,"Pag.01"}</definedName>
    <definedName name="wrn.pag.016" localSheetId="14" hidden="1">{#N/A,#N/A,FALSE,"Pag.01"}</definedName>
    <definedName name="wrn.pag.016" localSheetId="15" hidden="1">{#N/A,#N/A,FALSE,"Pag.01"}</definedName>
    <definedName name="wrn.pag.016" localSheetId="25" hidden="1">{#N/A,#N/A,FALSE,"Pag.01"}</definedName>
    <definedName name="wrn.pag.016" localSheetId="36" hidden="1">{#N/A,#N/A,FALSE,"Pag.01"}</definedName>
    <definedName name="wrn.pag.016" localSheetId="44" hidden="1">{#N/A,#N/A,FALSE,"Pag.01"}</definedName>
    <definedName name="wrn.pag.016" localSheetId="45" hidden="1">{#N/A,#N/A,FALSE,"Pag.01"}</definedName>
    <definedName name="wrn.pag.016" localSheetId="46" hidden="1">{#N/A,#N/A,FALSE,"Pag.01"}</definedName>
    <definedName name="wrn.pag.016" localSheetId="41" hidden="1">{#N/A,#N/A,FALSE,"Pag.01"}</definedName>
    <definedName name="wrn.pag.016" localSheetId="47" hidden="1">{#N/A,#N/A,FALSE,"Pag.01"}</definedName>
    <definedName name="wrn.pag.016" hidden="1">{#N/A,#N/A,FALSE,"Pag.01"}</definedName>
    <definedName name="wrn.pag.0160" localSheetId="11" hidden="1">{#N/A,#N/A,FALSE,"Pag.01"}</definedName>
    <definedName name="wrn.pag.0160" localSheetId="14" hidden="1">{#N/A,#N/A,FALSE,"Pag.01"}</definedName>
    <definedName name="wrn.pag.0160" localSheetId="15" hidden="1">{#N/A,#N/A,FALSE,"Pag.01"}</definedName>
    <definedName name="wrn.pag.0160" localSheetId="25" hidden="1">{#N/A,#N/A,FALSE,"Pag.01"}</definedName>
    <definedName name="wrn.pag.0160" localSheetId="36" hidden="1">{#N/A,#N/A,FALSE,"Pag.01"}</definedName>
    <definedName name="wrn.pag.0160" localSheetId="44" hidden="1">{#N/A,#N/A,FALSE,"Pag.01"}</definedName>
    <definedName name="wrn.pag.0160" localSheetId="45" hidden="1">{#N/A,#N/A,FALSE,"Pag.01"}</definedName>
    <definedName name="wrn.pag.0160" localSheetId="46" hidden="1">{#N/A,#N/A,FALSE,"Pag.01"}</definedName>
    <definedName name="wrn.pag.0160" localSheetId="41" hidden="1">{#N/A,#N/A,FALSE,"Pag.01"}</definedName>
    <definedName name="wrn.pag.0160" localSheetId="47" hidden="1">{#N/A,#N/A,FALSE,"Pag.01"}</definedName>
    <definedName name="wrn.pag.0160" hidden="1">{#N/A,#N/A,FALSE,"Pag.01"}</definedName>
    <definedName name="wrn.pag.016000" localSheetId="11" hidden="1">{#N/A,#N/A,FALSE,"Pag.01"}</definedName>
    <definedName name="wrn.pag.016000" localSheetId="14" hidden="1">{#N/A,#N/A,FALSE,"Pag.01"}</definedName>
    <definedName name="wrn.pag.016000" localSheetId="15" hidden="1">{#N/A,#N/A,FALSE,"Pag.01"}</definedName>
    <definedName name="wrn.pag.016000" localSheetId="25" hidden="1">{#N/A,#N/A,FALSE,"Pag.01"}</definedName>
    <definedName name="wrn.pag.016000" localSheetId="36" hidden="1">{#N/A,#N/A,FALSE,"Pag.01"}</definedName>
    <definedName name="wrn.pag.016000" localSheetId="44" hidden="1">{#N/A,#N/A,FALSE,"Pag.01"}</definedName>
    <definedName name="wrn.pag.016000" localSheetId="45" hidden="1">{#N/A,#N/A,FALSE,"Pag.01"}</definedName>
    <definedName name="wrn.pag.016000" localSheetId="46" hidden="1">{#N/A,#N/A,FALSE,"Pag.01"}</definedName>
    <definedName name="wrn.pag.016000" localSheetId="41" hidden="1">{#N/A,#N/A,FALSE,"Pag.01"}</definedName>
    <definedName name="wrn.pag.016000" localSheetId="47" hidden="1">{#N/A,#N/A,FALSE,"Pag.01"}</definedName>
    <definedName name="wrn.pag.016000" hidden="1">{#N/A,#N/A,FALSE,"Pag.01"}</definedName>
    <definedName name="wrn.pag.01603254" localSheetId="11" hidden="1">{#N/A,#N/A,FALSE,"Pag.01"}</definedName>
    <definedName name="wrn.pag.01603254" localSheetId="14" hidden="1">{#N/A,#N/A,FALSE,"Pag.01"}</definedName>
    <definedName name="wrn.pag.01603254" localSheetId="15" hidden="1">{#N/A,#N/A,FALSE,"Pag.01"}</definedName>
    <definedName name="wrn.pag.01603254" localSheetId="25" hidden="1">{#N/A,#N/A,FALSE,"Pag.01"}</definedName>
    <definedName name="wrn.pag.01603254" localSheetId="36" hidden="1">{#N/A,#N/A,FALSE,"Pag.01"}</definedName>
    <definedName name="wrn.pag.01603254" localSheetId="44" hidden="1">{#N/A,#N/A,FALSE,"Pag.01"}</definedName>
    <definedName name="wrn.pag.01603254" localSheetId="45" hidden="1">{#N/A,#N/A,FALSE,"Pag.01"}</definedName>
    <definedName name="wrn.pag.01603254" localSheetId="46" hidden="1">{#N/A,#N/A,FALSE,"Pag.01"}</definedName>
    <definedName name="wrn.pag.01603254" localSheetId="41" hidden="1">{#N/A,#N/A,FALSE,"Pag.01"}</definedName>
    <definedName name="wrn.pag.01603254" localSheetId="47" hidden="1">{#N/A,#N/A,FALSE,"Pag.01"}</definedName>
    <definedName name="wrn.pag.01603254" hidden="1">{#N/A,#N/A,FALSE,"Pag.01"}</definedName>
    <definedName name="wrn.pag.0165487" localSheetId="11" hidden="1">{#N/A,#N/A,FALSE,"Pag.01"}</definedName>
    <definedName name="wrn.pag.0165487" localSheetId="14" hidden="1">{#N/A,#N/A,FALSE,"Pag.01"}</definedName>
    <definedName name="wrn.pag.0165487" localSheetId="15" hidden="1">{#N/A,#N/A,FALSE,"Pag.01"}</definedName>
    <definedName name="wrn.pag.0165487" localSheetId="25" hidden="1">{#N/A,#N/A,FALSE,"Pag.01"}</definedName>
    <definedName name="wrn.pag.0165487" localSheetId="36" hidden="1">{#N/A,#N/A,FALSE,"Pag.01"}</definedName>
    <definedName name="wrn.pag.0165487" localSheetId="44" hidden="1">{#N/A,#N/A,FALSE,"Pag.01"}</definedName>
    <definedName name="wrn.pag.0165487" localSheetId="45" hidden="1">{#N/A,#N/A,FALSE,"Pag.01"}</definedName>
    <definedName name="wrn.pag.0165487" localSheetId="46" hidden="1">{#N/A,#N/A,FALSE,"Pag.01"}</definedName>
    <definedName name="wrn.pag.0165487" localSheetId="41" hidden="1">{#N/A,#N/A,FALSE,"Pag.01"}</definedName>
    <definedName name="wrn.pag.0165487" localSheetId="47" hidden="1">{#N/A,#N/A,FALSE,"Pag.01"}</definedName>
    <definedName name="wrn.pag.0165487" hidden="1">{#N/A,#N/A,FALSE,"Pag.01"}</definedName>
    <definedName name="wrn.pag.017" localSheetId="11" hidden="1">{#N/A,#N/A,FALSE,"Pag.01"}</definedName>
    <definedName name="wrn.pag.017" localSheetId="14" hidden="1">{#N/A,#N/A,FALSE,"Pag.01"}</definedName>
    <definedName name="wrn.pag.017" localSheetId="15" hidden="1">{#N/A,#N/A,FALSE,"Pag.01"}</definedName>
    <definedName name="wrn.pag.017" localSheetId="25" hidden="1">{#N/A,#N/A,FALSE,"Pag.01"}</definedName>
    <definedName name="wrn.pag.017" localSheetId="36" hidden="1">{#N/A,#N/A,FALSE,"Pag.01"}</definedName>
    <definedName name="wrn.pag.017" localSheetId="44" hidden="1">{#N/A,#N/A,FALSE,"Pag.01"}</definedName>
    <definedName name="wrn.pag.017" localSheetId="45" hidden="1">{#N/A,#N/A,FALSE,"Pag.01"}</definedName>
    <definedName name="wrn.pag.017" localSheetId="46" hidden="1">{#N/A,#N/A,FALSE,"Pag.01"}</definedName>
    <definedName name="wrn.pag.017" localSheetId="41" hidden="1">{#N/A,#N/A,FALSE,"Pag.01"}</definedName>
    <definedName name="wrn.pag.017" localSheetId="47" hidden="1">{#N/A,#N/A,FALSE,"Pag.01"}</definedName>
    <definedName name="wrn.pag.017" hidden="1">{#N/A,#N/A,FALSE,"Pag.01"}</definedName>
    <definedName name="wrn.pag.0170" localSheetId="11" hidden="1">{#N/A,#N/A,FALSE,"Pag.01"}</definedName>
    <definedName name="wrn.pag.0170" localSheetId="14" hidden="1">{#N/A,#N/A,FALSE,"Pag.01"}</definedName>
    <definedName name="wrn.pag.0170" localSheetId="15" hidden="1">{#N/A,#N/A,FALSE,"Pag.01"}</definedName>
    <definedName name="wrn.pag.0170" localSheetId="25" hidden="1">{#N/A,#N/A,FALSE,"Pag.01"}</definedName>
    <definedName name="wrn.pag.0170" localSheetId="36" hidden="1">{#N/A,#N/A,FALSE,"Pag.01"}</definedName>
    <definedName name="wrn.pag.0170" localSheetId="44" hidden="1">{#N/A,#N/A,FALSE,"Pag.01"}</definedName>
    <definedName name="wrn.pag.0170" localSheetId="45" hidden="1">{#N/A,#N/A,FALSE,"Pag.01"}</definedName>
    <definedName name="wrn.pag.0170" localSheetId="46" hidden="1">{#N/A,#N/A,FALSE,"Pag.01"}</definedName>
    <definedName name="wrn.pag.0170" localSheetId="41" hidden="1">{#N/A,#N/A,FALSE,"Pag.01"}</definedName>
    <definedName name="wrn.pag.0170" localSheetId="47" hidden="1">{#N/A,#N/A,FALSE,"Pag.01"}</definedName>
    <definedName name="wrn.pag.0170" hidden="1">{#N/A,#N/A,FALSE,"Pag.01"}</definedName>
    <definedName name="wrn.pag.017000" localSheetId="11" hidden="1">{#N/A,#N/A,FALSE,"Pag.01"}</definedName>
    <definedName name="wrn.pag.017000" localSheetId="14" hidden="1">{#N/A,#N/A,FALSE,"Pag.01"}</definedName>
    <definedName name="wrn.pag.017000" localSheetId="15" hidden="1">{#N/A,#N/A,FALSE,"Pag.01"}</definedName>
    <definedName name="wrn.pag.017000" localSheetId="25" hidden="1">{#N/A,#N/A,FALSE,"Pag.01"}</definedName>
    <definedName name="wrn.pag.017000" localSheetId="36" hidden="1">{#N/A,#N/A,FALSE,"Pag.01"}</definedName>
    <definedName name="wrn.pag.017000" localSheetId="44" hidden="1">{#N/A,#N/A,FALSE,"Pag.01"}</definedName>
    <definedName name="wrn.pag.017000" localSheetId="45" hidden="1">{#N/A,#N/A,FALSE,"Pag.01"}</definedName>
    <definedName name="wrn.pag.017000" localSheetId="46" hidden="1">{#N/A,#N/A,FALSE,"Pag.01"}</definedName>
    <definedName name="wrn.pag.017000" localSheetId="41" hidden="1">{#N/A,#N/A,FALSE,"Pag.01"}</definedName>
    <definedName name="wrn.pag.017000" localSheetId="47" hidden="1">{#N/A,#N/A,FALSE,"Pag.01"}</definedName>
    <definedName name="wrn.pag.017000" hidden="1">{#N/A,#N/A,FALSE,"Pag.01"}</definedName>
    <definedName name="wrn.pag.018" localSheetId="11" hidden="1">{#N/A,#N/A,FALSE,"Pag.01"}</definedName>
    <definedName name="wrn.pag.018" localSheetId="14" hidden="1">{#N/A,#N/A,FALSE,"Pag.01"}</definedName>
    <definedName name="wrn.pag.018" localSheetId="15" hidden="1">{#N/A,#N/A,FALSE,"Pag.01"}</definedName>
    <definedName name="wrn.pag.018" localSheetId="25" hidden="1">{#N/A,#N/A,FALSE,"Pag.01"}</definedName>
    <definedName name="wrn.pag.018" localSheetId="36" hidden="1">{#N/A,#N/A,FALSE,"Pag.01"}</definedName>
    <definedName name="wrn.pag.018" localSheetId="44" hidden="1">{#N/A,#N/A,FALSE,"Pag.01"}</definedName>
    <definedName name="wrn.pag.018" localSheetId="45" hidden="1">{#N/A,#N/A,FALSE,"Pag.01"}</definedName>
    <definedName name="wrn.pag.018" localSheetId="46" hidden="1">{#N/A,#N/A,FALSE,"Pag.01"}</definedName>
    <definedName name="wrn.pag.018" localSheetId="41" hidden="1">{#N/A,#N/A,FALSE,"Pag.01"}</definedName>
    <definedName name="wrn.pag.018" localSheetId="47" hidden="1">{#N/A,#N/A,FALSE,"Pag.01"}</definedName>
    <definedName name="wrn.pag.018" hidden="1">{#N/A,#N/A,FALSE,"Pag.01"}</definedName>
    <definedName name="wrn.pag.018000" localSheetId="11" hidden="1">{#N/A,#N/A,FALSE,"Pag.01"}</definedName>
    <definedName name="wrn.pag.018000" localSheetId="14" hidden="1">{#N/A,#N/A,FALSE,"Pag.01"}</definedName>
    <definedName name="wrn.pag.018000" localSheetId="15" hidden="1">{#N/A,#N/A,FALSE,"Pag.01"}</definedName>
    <definedName name="wrn.pag.018000" localSheetId="25" hidden="1">{#N/A,#N/A,FALSE,"Pag.01"}</definedName>
    <definedName name="wrn.pag.018000" localSheetId="36" hidden="1">{#N/A,#N/A,FALSE,"Pag.01"}</definedName>
    <definedName name="wrn.pag.018000" localSheetId="44" hidden="1">{#N/A,#N/A,FALSE,"Pag.01"}</definedName>
    <definedName name="wrn.pag.018000" localSheetId="45" hidden="1">{#N/A,#N/A,FALSE,"Pag.01"}</definedName>
    <definedName name="wrn.pag.018000" localSheetId="46" hidden="1">{#N/A,#N/A,FALSE,"Pag.01"}</definedName>
    <definedName name="wrn.pag.018000" localSheetId="41" hidden="1">{#N/A,#N/A,FALSE,"Pag.01"}</definedName>
    <definedName name="wrn.pag.018000" localSheetId="47" hidden="1">{#N/A,#N/A,FALSE,"Pag.01"}</definedName>
    <definedName name="wrn.pag.018000" hidden="1">{#N/A,#N/A,FALSE,"Pag.01"}</definedName>
    <definedName name="wrn.pag.02" localSheetId="11" hidden="1">{#N/A,#N/A,FALSE,"Pag.01"}</definedName>
    <definedName name="wrn.pag.02" localSheetId="14" hidden="1">{#N/A,#N/A,FALSE,"Pag.01"}</definedName>
    <definedName name="wrn.pag.02" localSheetId="15" hidden="1">{#N/A,#N/A,FALSE,"Pag.01"}</definedName>
    <definedName name="wrn.pag.02" localSheetId="25" hidden="1">{#N/A,#N/A,FALSE,"Pag.01"}</definedName>
    <definedName name="wrn.pag.02" localSheetId="36" hidden="1">{#N/A,#N/A,FALSE,"Pag.01"}</definedName>
    <definedName name="wrn.pag.02" localSheetId="44" hidden="1">{#N/A,#N/A,FALSE,"Pag.01"}</definedName>
    <definedName name="wrn.pag.02" localSheetId="45" hidden="1">{#N/A,#N/A,FALSE,"Pag.01"}</definedName>
    <definedName name="wrn.pag.02" localSheetId="46" hidden="1">{#N/A,#N/A,FALSE,"Pag.01"}</definedName>
    <definedName name="wrn.pag.02" localSheetId="41" hidden="1">{#N/A,#N/A,FALSE,"Pag.01"}</definedName>
    <definedName name="wrn.pag.02" localSheetId="47" hidden="1">{#N/A,#N/A,FALSE,"Pag.01"}</definedName>
    <definedName name="wrn.pag.02" hidden="1">{#N/A,#N/A,FALSE,"Pag.01"}</definedName>
    <definedName name="wrn.pag.020" localSheetId="11" hidden="1">{#N/A,#N/A,FALSE,"Pag.01"}</definedName>
    <definedName name="wrn.pag.020" localSheetId="14" hidden="1">{#N/A,#N/A,FALSE,"Pag.01"}</definedName>
    <definedName name="wrn.pag.020" localSheetId="15" hidden="1">{#N/A,#N/A,FALSE,"Pag.01"}</definedName>
    <definedName name="wrn.pag.020" localSheetId="25" hidden="1">{#N/A,#N/A,FALSE,"Pag.01"}</definedName>
    <definedName name="wrn.pag.020" localSheetId="36" hidden="1">{#N/A,#N/A,FALSE,"Pag.01"}</definedName>
    <definedName name="wrn.pag.020" localSheetId="44" hidden="1">{#N/A,#N/A,FALSE,"Pag.01"}</definedName>
    <definedName name="wrn.pag.020" localSheetId="45" hidden="1">{#N/A,#N/A,FALSE,"Pag.01"}</definedName>
    <definedName name="wrn.pag.020" localSheetId="46" hidden="1">{#N/A,#N/A,FALSE,"Pag.01"}</definedName>
    <definedName name="wrn.pag.020" localSheetId="41" hidden="1">{#N/A,#N/A,FALSE,"Pag.01"}</definedName>
    <definedName name="wrn.pag.020" localSheetId="47" hidden="1">{#N/A,#N/A,FALSE,"Pag.01"}</definedName>
    <definedName name="wrn.pag.020" hidden="1">{#N/A,#N/A,FALSE,"Pag.01"}</definedName>
    <definedName name="wrn.pag.020000" localSheetId="11" hidden="1">{#N/A,#N/A,FALSE,"Pag.01"}</definedName>
    <definedName name="wrn.pag.020000" localSheetId="14" hidden="1">{#N/A,#N/A,FALSE,"Pag.01"}</definedName>
    <definedName name="wrn.pag.020000" localSheetId="15" hidden="1">{#N/A,#N/A,FALSE,"Pag.01"}</definedName>
    <definedName name="wrn.pag.020000" localSheetId="25" hidden="1">{#N/A,#N/A,FALSE,"Pag.01"}</definedName>
    <definedName name="wrn.pag.020000" localSheetId="36" hidden="1">{#N/A,#N/A,FALSE,"Pag.01"}</definedName>
    <definedName name="wrn.pag.020000" localSheetId="44" hidden="1">{#N/A,#N/A,FALSE,"Pag.01"}</definedName>
    <definedName name="wrn.pag.020000" localSheetId="45" hidden="1">{#N/A,#N/A,FALSE,"Pag.01"}</definedName>
    <definedName name="wrn.pag.020000" localSheetId="46" hidden="1">{#N/A,#N/A,FALSE,"Pag.01"}</definedName>
    <definedName name="wrn.pag.020000" localSheetId="41" hidden="1">{#N/A,#N/A,FALSE,"Pag.01"}</definedName>
    <definedName name="wrn.pag.020000" localSheetId="47" hidden="1">{#N/A,#N/A,FALSE,"Pag.01"}</definedName>
    <definedName name="wrn.pag.020000" hidden="1">{#N/A,#N/A,FALSE,"Pag.01"}</definedName>
    <definedName name="wrn.pag.02145" localSheetId="11" hidden="1">{#N/A,#N/A,FALSE,"Pag.01"}</definedName>
    <definedName name="wrn.pag.02145" localSheetId="14" hidden="1">{#N/A,#N/A,FALSE,"Pag.01"}</definedName>
    <definedName name="wrn.pag.02145" localSheetId="15" hidden="1">{#N/A,#N/A,FALSE,"Pag.01"}</definedName>
    <definedName name="wrn.pag.02145" localSheetId="25" hidden="1">{#N/A,#N/A,FALSE,"Pag.01"}</definedName>
    <definedName name="wrn.pag.02145" localSheetId="36" hidden="1">{#N/A,#N/A,FALSE,"Pag.01"}</definedName>
    <definedName name="wrn.pag.02145" localSheetId="44" hidden="1">{#N/A,#N/A,FALSE,"Pag.01"}</definedName>
    <definedName name="wrn.pag.02145" localSheetId="45" hidden="1">{#N/A,#N/A,FALSE,"Pag.01"}</definedName>
    <definedName name="wrn.pag.02145" localSheetId="46" hidden="1">{#N/A,#N/A,FALSE,"Pag.01"}</definedName>
    <definedName name="wrn.pag.02145" localSheetId="41" hidden="1">{#N/A,#N/A,FALSE,"Pag.01"}</definedName>
    <definedName name="wrn.pag.02145" localSheetId="47" hidden="1">{#N/A,#N/A,FALSE,"Pag.01"}</definedName>
    <definedName name="wrn.pag.02145" hidden="1">{#N/A,#N/A,FALSE,"Pag.01"}</definedName>
    <definedName name="wrn.pag.0214567" localSheetId="11" hidden="1">{#N/A,#N/A,FALSE,"Pag.01"}</definedName>
    <definedName name="wrn.pag.0214567" localSheetId="14" hidden="1">{#N/A,#N/A,FALSE,"Pag.01"}</definedName>
    <definedName name="wrn.pag.0214567" localSheetId="15" hidden="1">{#N/A,#N/A,FALSE,"Pag.01"}</definedName>
    <definedName name="wrn.pag.0214567" localSheetId="25" hidden="1">{#N/A,#N/A,FALSE,"Pag.01"}</definedName>
    <definedName name="wrn.pag.0214567" localSheetId="36" hidden="1">{#N/A,#N/A,FALSE,"Pag.01"}</definedName>
    <definedName name="wrn.pag.0214567" localSheetId="44" hidden="1">{#N/A,#N/A,FALSE,"Pag.01"}</definedName>
    <definedName name="wrn.pag.0214567" localSheetId="45" hidden="1">{#N/A,#N/A,FALSE,"Pag.01"}</definedName>
    <definedName name="wrn.pag.0214567" localSheetId="46" hidden="1">{#N/A,#N/A,FALSE,"Pag.01"}</definedName>
    <definedName name="wrn.pag.0214567" localSheetId="41" hidden="1">{#N/A,#N/A,FALSE,"Pag.01"}</definedName>
    <definedName name="wrn.pag.0214567" localSheetId="47" hidden="1">{#N/A,#N/A,FALSE,"Pag.01"}</definedName>
    <definedName name="wrn.pag.0214567" hidden="1">{#N/A,#N/A,FALSE,"Pag.01"}</definedName>
    <definedName name="wrn.pag.02145879" localSheetId="11" hidden="1">{#N/A,#N/A,FALSE,"Pag.01"}</definedName>
    <definedName name="wrn.pag.02145879" localSheetId="14" hidden="1">{#N/A,#N/A,FALSE,"Pag.01"}</definedName>
    <definedName name="wrn.pag.02145879" localSheetId="15" hidden="1">{#N/A,#N/A,FALSE,"Pag.01"}</definedName>
    <definedName name="wrn.pag.02145879" localSheetId="25" hidden="1">{#N/A,#N/A,FALSE,"Pag.01"}</definedName>
    <definedName name="wrn.pag.02145879" localSheetId="36" hidden="1">{#N/A,#N/A,FALSE,"Pag.01"}</definedName>
    <definedName name="wrn.pag.02145879" localSheetId="44" hidden="1">{#N/A,#N/A,FALSE,"Pag.01"}</definedName>
    <definedName name="wrn.pag.02145879" localSheetId="45" hidden="1">{#N/A,#N/A,FALSE,"Pag.01"}</definedName>
    <definedName name="wrn.pag.02145879" localSheetId="46" hidden="1">{#N/A,#N/A,FALSE,"Pag.01"}</definedName>
    <definedName name="wrn.pag.02145879" localSheetId="41" hidden="1">{#N/A,#N/A,FALSE,"Pag.01"}</definedName>
    <definedName name="wrn.pag.02145879" localSheetId="47" hidden="1">{#N/A,#N/A,FALSE,"Pag.01"}</definedName>
    <definedName name="wrn.pag.02145879" hidden="1">{#N/A,#N/A,FALSE,"Pag.01"}</definedName>
    <definedName name="wrn.pag.02325478" localSheetId="11" hidden="1">{#N/A,#N/A,FALSE,"Pag.01"}</definedName>
    <definedName name="wrn.pag.02325478" localSheetId="14" hidden="1">{#N/A,#N/A,FALSE,"Pag.01"}</definedName>
    <definedName name="wrn.pag.02325478" localSheetId="15" hidden="1">{#N/A,#N/A,FALSE,"Pag.01"}</definedName>
    <definedName name="wrn.pag.02325478" localSheetId="25" hidden="1">{#N/A,#N/A,FALSE,"Pag.01"}</definedName>
    <definedName name="wrn.pag.02325478" localSheetId="36" hidden="1">{#N/A,#N/A,FALSE,"Pag.01"}</definedName>
    <definedName name="wrn.pag.02325478" localSheetId="44" hidden="1">{#N/A,#N/A,FALSE,"Pag.01"}</definedName>
    <definedName name="wrn.pag.02325478" localSheetId="45" hidden="1">{#N/A,#N/A,FALSE,"Pag.01"}</definedName>
    <definedName name="wrn.pag.02325478" localSheetId="46" hidden="1">{#N/A,#N/A,FALSE,"Pag.01"}</definedName>
    <definedName name="wrn.pag.02325478" localSheetId="41" hidden="1">{#N/A,#N/A,FALSE,"Pag.01"}</definedName>
    <definedName name="wrn.pag.02325478" localSheetId="47" hidden="1">{#N/A,#N/A,FALSE,"Pag.01"}</definedName>
    <definedName name="wrn.pag.02325478" hidden="1">{#N/A,#N/A,FALSE,"Pag.01"}</definedName>
    <definedName name="wrn.pag.025" localSheetId="11" hidden="1">{#N/A,#N/A,FALSE,"Pag.01"}</definedName>
    <definedName name="wrn.pag.025" localSheetId="14" hidden="1">{#N/A,#N/A,FALSE,"Pag.01"}</definedName>
    <definedName name="wrn.pag.025" localSheetId="15" hidden="1">{#N/A,#N/A,FALSE,"Pag.01"}</definedName>
    <definedName name="wrn.pag.025" localSheetId="25" hidden="1">{#N/A,#N/A,FALSE,"Pag.01"}</definedName>
    <definedName name="wrn.pag.025" localSheetId="36" hidden="1">{#N/A,#N/A,FALSE,"Pag.01"}</definedName>
    <definedName name="wrn.pag.025" localSheetId="44" hidden="1">{#N/A,#N/A,FALSE,"Pag.01"}</definedName>
    <definedName name="wrn.pag.025" localSheetId="45" hidden="1">{#N/A,#N/A,FALSE,"Pag.01"}</definedName>
    <definedName name="wrn.pag.025" localSheetId="46" hidden="1">{#N/A,#N/A,FALSE,"Pag.01"}</definedName>
    <definedName name="wrn.pag.025" localSheetId="41" hidden="1">{#N/A,#N/A,FALSE,"Pag.01"}</definedName>
    <definedName name="wrn.pag.025" localSheetId="47" hidden="1">{#N/A,#N/A,FALSE,"Pag.01"}</definedName>
    <definedName name="wrn.pag.025" hidden="1">{#N/A,#N/A,FALSE,"Pag.01"}</definedName>
    <definedName name="wrn.pag.025000" localSheetId="11" hidden="1">{#N/A,#N/A,FALSE,"Pag.01"}</definedName>
    <definedName name="wrn.pag.025000" localSheetId="14" hidden="1">{#N/A,#N/A,FALSE,"Pag.01"}</definedName>
    <definedName name="wrn.pag.025000" localSheetId="15" hidden="1">{#N/A,#N/A,FALSE,"Pag.01"}</definedName>
    <definedName name="wrn.pag.025000" localSheetId="25" hidden="1">{#N/A,#N/A,FALSE,"Pag.01"}</definedName>
    <definedName name="wrn.pag.025000" localSheetId="36" hidden="1">{#N/A,#N/A,FALSE,"Pag.01"}</definedName>
    <definedName name="wrn.pag.025000" localSheetId="44" hidden="1">{#N/A,#N/A,FALSE,"Pag.01"}</definedName>
    <definedName name="wrn.pag.025000" localSheetId="45" hidden="1">{#N/A,#N/A,FALSE,"Pag.01"}</definedName>
    <definedName name="wrn.pag.025000" localSheetId="46" hidden="1">{#N/A,#N/A,FALSE,"Pag.01"}</definedName>
    <definedName name="wrn.pag.025000" localSheetId="41" hidden="1">{#N/A,#N/A,FALSE,"Pag.01"}</definedName>
    <definedName name="wrn.pag.025000" localSheetId="47" hidden="1">{#N/A,#N/A,FALSE,"Pag.01"}</definedName>
    <definedName name="wrn.pag.025000" hidden="1">{#N/A,#N/A,FALSE,"Pag.01"}</definedName>
    <definedName name="wrn.pag.025476" localSheetId="11" hidden="1">{#N/A,#N/A,FALSE,"Pag.01"}</definedName>
    <definedName name="wrn.pag.025476" localSheetId="14" hidden="1">{#N/A,#N/A,FALSE,"Pag.01"}</definedName>
    <definedName name="wrn.pag.025476" localSheetId="15" hidden="1">{#N/A,#N/A,FALSE,"Pag.01"}</definedName>
    <definedName name="wrn.pag.025476" localSheetId="25" hidden="1">{#N/A,#N/A,FALSE,"Pag.01"}</definedName>
    <definedName name="wrn.pag.025476" localSheetId="36" hidden="1">{#N/A,#N/A,FALSE,"Pag.01"}</definedName>
    <definedName name="wrn.pag.025476" localSheetId="44" hidden="1">{#N/A,#N/A,FALSE,"Pag.01"}</definedName>
    <definedName name="wrn.pag.025476" localSheetId="45" hidden="1">{#N/A,#N/A,FALSE,"Pag.01"}</definedName>
    <definedName name="wrn.pag.025476" localSheetId="46" hidden="1">{#N/A,#N/A,FALSE,"Pag.01"}</definedName>
    <definedName name="wrn.pag.025476" localSheetId="41" hidden="1">{#N/A,#N/A,FALSE,"Pag.01"}</definedName>
    <definedName name="wrn.pag.025476" localSheetId="47" hidden="1">{#N/A,#N/A,FALSE,"Pag.01"}</definedName>
    <definedName name="wrn.pag.025476" hidden="1">{#N/A,#N/A,FALSE,"Pag.01"}</definedName>
    <definedName name="wrn.pag.02564789" localSheetId="11" hidden="1">{#N/A,#N/A,FALSE,"Pag.01"}</definedName>
    <definedName name="wrn.pag.02564789" localSheetId="14" hidden="1">{#N/A,#N/A,FALSE,"Pag.01"}</definedName>
    <definedName name="wrn.pag.02564789" localSheetId="15" hidden="1">{#N/A,#N/A,FALSE,"Pag.01"}</definedName>
    <definedName name="wrn.pag.02564789" localSheetId="25" hidden="1">{#N/A,#N/A,FALSE,"Pag.01"}</definedName>
    <definedName name="wrn.pag.02564789" localSheetId="36" hidden="1">{#N/A,#N/A,FALSE,"Pag.01"}</definedName>
    <definedName name="wrn.pag.02564789" localSheetId="44" hidden="1">{#N/A,#N/A,FALSE,"Pag.01"}</definedName>
    <definedName name="wrn.pag.02564789" localSheetId="45" hidden="1">{#N/A,#N/A,FALSE,"Pag.01"}</definedName>
    <definedName name="wrn.pag.02564789" localSheetId="46" hidden="1">{#N/A,#N/A,FALSE,"Pag.01"}</definedName>
    <definedName name="wrn.pag.02564789" localSheetId="41" hidden="1">{#N/A,#N/A,FALSE,"Pag.01"}</definedName>
    <definedName name="wrn.pag.02564789" localSheetId="47" hidden="1">{#N/A,#N/A,FALSE,"Pag.01"}</definedName>
    <definedName name="wrn.pag.02564789" hidden="1">{#N/A,#N/A,FALSE,"Pag.01"}</definedName>
    <definedName name="wrn.pag.03" localSheetId="11" hidden="1">{#N/A,#N/A,FALSE,"Pag.01"}</definedName>
    <definedName name="wrn.pag.03" localSheetId="14" hidden="1">{#N/A,#N/A,FALSE,"Pag.01"}</definedName>
    <definedName name="wrn.pag.03" localSheetId="15" hidden="1">{#N/A,#N/A,FALSE,"Pag.01"}</definedName>
    <definedName name="wrn.pag.03" localSheetId="25" hidden="1">{#N/A,#N/A,FALSE,"Pag.01"}</definedName>
    <definedName name="wrn.pag.03" localSheetId="36" hidden="1">{#N/A,#N/A,FALSE,"Pag.01"}</definedName>
    <definedName name="wrn.pag.03" localSheetId="44" hidden="1">{#N/A,#N/A,FALSE,"Pag.01"}</definedName>
    <definedName name="wrn.pag.03" localSheetId="45" hidden="1">{#N/A,#N/A,FALSE,"Pag.01"}</definedName>
    <definedName name="wrn.pag.03" localSheetId="46" hidden="1">{#N/A,#N/A,FALSE,"Pag.01"}</definedName>
    <definedName name="wrn.pag.03" localSheetId="41" hidden="1">{#N/A,#N/A,FALSE,"Pag.01"}</definedName>
    <definedName name="wrn.pag.03" localSheetId="47" hidden="1">{#N/A,#N/A,FALSE,"Pag.01"}</definedName>
    <definedName name="wrn.pag.03" hidden="1">{#N/A,#N/A,FALSE,"Pag.01"}</definedName>
    <definedName name="wrn.pag.030" localSheetId="11" hidden="1">{#N/A,#N/A,FALSE,"Pag.01"}</definedName>
    <definedName name="wrn.pag.030" localSheetId="14" hidden="1">{#N/A,#N/A,FALSE,"Pag.01"}</definedName>
    <definedName name="wrn.pag.030" localSheetId="15" hidden="1">{#N/A,#N/A,FALSE,"Pag.01"}</definedName>
    <definedName name="wrn.pag.030" localSheetId="25" hidden="1">{#N/A,#N/A,FALSE,"Pag.01"}</definedName>
    <definedName name="wrn.pag.030" localSheetId="36" hidden="1">{#N/A,#N/A,FALSE,"Pag.01"}</definedName>
    <definedName name="wrn.pag.030" localSheetId="44" hidden="1">{#N/A,#N/A,FALSE,"Pag.01"}</definedName>
    <definedName name="wrn.pag.030" localSheetId="45" hidden="1">{#N/A,#N/A,FALSE,"Pag.01"}</definedName>
    <definedName name="wrn.pag.030" localSheetId="46" hidden="1">{#N/A,#N/A,FALSE,"Pag.01"}</definedName>
    <definedName name="wrn.pag.030" localSheetId="41" hidden="1">{#N/A,#N/A,FALSE,"Pag.01"}</definedName>
    <definedName name="wrn.pag.030" localSheetId="47" hidden="1">{#N/A,#N/A,FALSE,"Pag.01"}</definedName>
    <definedName name="wrn.pag.030" hidden="1">{#N/A,#N/A,FALSE,"Pag.01"}</definedName>
    <definedName name="wrn.pag.0300" localSheetId="11" hidden="1">{#N/A,#N/A,FALSE,"Pag.01"}</definedName>
    <definedName name="wrn.pag.0300" localSheetId="14" hidden="1">{#N/A,#N/A,FALSE,"Pag.01"}</definedName>
    <definedName name="wrn.pag.0300" localSheetId="15" hidden="1">{#N/A,#N/A,FALSE,"Pag.01"}</definedName>
    <definedName name="wrn.pag.0300" localSheetId="25" hidden="1">{#N/A,#N/A,FALSE,"Pag.01"}</definedName>
    <definedName name="wrn.pag.0300" localSheetId="36" hidden="1">{#N/A,#N/A,FALSE,"Pag.01"}</definedName>
    <definedName name="wrn.pag.0300" localSheetId="44" hidden="1">{#N/A,#N/A,FALSE,"Pag.01"}</definedName>
    <definedName name="wrn.pag.0300" localSheetId="45" hidden="1">{#N/A,#N/A,FALSE,"Pag.01"}</definedName>
    <definedName name="wrn.pag.0300" localSheetId="46" hidden="1">{#N/A,#N/A,FALSE,"Pag.01"}</definedName>
    <definedName name="wrn.pag.0300" localSheetId="41" hidden="1">{#N/A,#N/A,FALSE,"Pag.01"}</definedName>
    <definedName name="wrn.pag.0300" localSheetId="47" hidden="1">{#N/A,#N/A,FALSE,"Pag.01"}</definedName>
    <definedName name="wrn.pag.0300" hidden="1">{#N/A,#N/A,FALSE,"Pag.01"}</definedName>
    <definedName name="wrn.pag.03000000" localSheetId="11" hidden="1">{#N/A,#N/A,FALSE,"Pag.01"}</definedName>
    <definedName name="wrn.pag.03000000" localSheetId="14" hidden="1">{#N/A,#N/A,FALSE,"Pag.01"}</definedName>
    <definedName name="wrn.pag.03000000" localSheetId="15" hidden="1">{#N/A,#N/A,FALSE,"Pag.01"}</definedName>
    <definedName name="wrn.pag.03000000" localSheetId="25" hidden="1">{#N/A,#N/A,FALSE,"Pag.01"}</definedName>
    <definedName name="wrn.pag.03000000" localSheetId="36" hidden="1">{#N/A,#N/A,FALSE,"Pag.01"}</definedName>
    <definedName name="wrn.pag.03000000" localSheetId="44" hidden="1">{#N/A,#N/A,FALSE,"Pag.01"}</definedName>
    <definedName name="wrn.pag.03000000" localSheetId="45" hidden="1">{#N/A,#N/A,FALSE,"Pag.01"}</definedName>
    <definedName name="wrn.pag.03000000" localSheetId="46" hidden="1">{#N/A,#N/A,FALSE,"Pag.01"}</definedName>
    <definedName name="wrn.pag.03000000" localSheetId="41" hidden="1">{#N/A,#N/A,FALSE,"Pag.01"}</definedName>
    <definedName name="wrn.pag.03000000" localSheetId="47" hidden="1">{#N/A,#N/A,FALSE,"Pag.01"}</definedName>
    <definedName name="wrn.pag.03000000" hidden="1">{#N/A,#N/A,FALSE,"Pag.01"}</definedName>
    <definedName name="wrn.pag.030000000" localSheetId="11" hidden="1">{#N/A,#N/A,FALSE,"Pag.01"}</definedName>
    <definedName name="wrn.pag.030000000" localSheetId="14" hidden="1">{#N/A,#N/A,FALSE,"Pag.01"}</definedName>
    <definedName name="wrn.pag.030000000" localSheetId="15" hidden="1">{#N/A,#N/A,FALSE,"Pag.01"}</definedName>
    <definedName name="wrn.pag.030000000" localSheetId="25" hidden="1">{#N/A,#N/A,FALSE,"Pag.01"}</definedName>
    <definedName name="wrn.pag.030000000" localSheetId="36" hidden="1">{#N/A,#N/A,FALSE,"Pag.01"}</definedName>
    <definedName name="wrn.pag.030000000" localSheetId="44" hidden="1">{#N/A,#N/A,FALSE,"Pag.01"}</definedName>
    <definedName name="wrn.pag.030000000" localSheetId="45" hidden="1">{#N/A,#N/A,FALSE,"Pag.01"}</definedName>
    <definedName name="wrn.pag.030000000" localSheetId="46" hidden="1">{#N/A,#N/A,FALSE,"Pag.01"}</definedName>
    <definedName name="wrn.pag.030000000" localSheetId="41" hidden="1">{#N/A,#N/A,FALSE,"Pag.01"}</definedName>
    <definedName name="wrn.pag.030000000" localSheetId="47" hidden="1">{#N/A,#N/A,FALSE,"Pag.01"}</definedName>
    <definedName name="wrn.pag.030000000" hidden="1">{#N/A,#N/A,FALSE,"Pag.01"}</definedName>
    <definedName name="wrn.pag.0321475" localSheetId="11" hidden="1">{#N/A,#N/A,FALSE,"Pag.01"}</definedName>
    <definedName name="wrn.pag.0321475" localSheetId="14" hidden="1">{#N/A,#N/A,FALSE,"Pag.01"}</definedName>
    <definedName name="wrn.pag.0321475" localSheetId="15" hidden="1">{#N/A,#N/A,FALSE,"Pag.01"}</definedName>
    <definedName name="wrn.pag.0321475" localSheetId="25" hidden="1">{#N/A,#N/A,FALSE,"Pag.01"}</definedName>
    <definedName name="wrn.pag.0321475" localSheetId="36" hidden="1">{#N/A,#N/A,FALSE,"Pag.01"}</definedName>
    <definedName name="wrn.pag.0321475" localSheetId="44" hidden="1">{#N/A,#N/A,FALSE,"Pag.01"}</definedName>
    <definedName name="wrn.pag.0321475" localSheetId="45" hidden="1">{#N/A,#N/A,FALSE,"Pag.01"}</definedName>
    <definedName name="wrn.pag.0321475" localSheetId="46" hidden="1">{#N/A,#N/A,FALSE,"Pag.01"}</definedName>
    <definedName name="wrn.pag.0321475" localSheetId="41" hidden="1">{#N/A,#N/A,FALSE,"Pag.01"}</definedName>
    <definedName name="wrn.pag.0321475" localSheetId="47" hidden="1">{#N/A,#N/A,FALSE,"Pag.01"}</definedName>
    <definedName name="wrn.pag.0321475" hidden="1">{#N/A,#N/A,FALSE,"Pag.01"}</definedName>
    <definedName name="wrn.pag.032548" localSheetId="11" hidden="1">{#N/A,#N/A,FALSE,"Pag.01"}</definedName>
    <definedName name="wrn.pag.032548" localSheetId="14" hidden="1">{#N/A,#N/A,FALSE,"Pag.01"}</definedName>
    <definedName name="wrn.pag.032548" localSheetId="15" hidden="1">{#N/A,#N/A,FALSE,"Pag.01"}</definedName>
    <definedName name="wrn.pag.032548" localSheetId="25" hidden="1">{#N/A,#N/A,FALSE,"Pag.01"}</definedName>
    <definedName name="wrn.pag.032548" localSheetId="36" hidden="1">{#N/A,#N/A,FALSE,"Pag.01"}</definedName>
    <definedName name="wrn.pag.032548" localSheetId="44" hidden="1">{#N/A,#N/A,FALSE,"Pag.01"}</definedName>
    <definedName name="wrn.pag.032548" localSheetId="45" hidden="1">{#N/A,#N/A,FALSE,"Pag.01"}</definedName>
    <definedName name="wrn.pag.032548" localSheetId="46" hidden="1">{#N/A,#N/A,FALSE,"Pag.01"}</definedName>
    <definedName name="wrn.pag.032548" localSheetId="41" hidden="1">{#N/A,#N/A,FALSE,"Pag.01"}</definedName>
    <definedName name="wrn.pag.032548" localSheetId="47" hidden="1">{#N/A,#N/A,FALSE,"Pag.01"}</definedName>
    <definedName name="wrn.pag.032548" hidden="1">{#N/A,#N/A,FALSE,"Pag.01"}</definedName>
    <definedName name="wrn.pag.0345778" localSheetId="11" hidden="1">{#N/A,#N/A,FALSE,"Pag.01"}</definedName>
    <definedName name="wrn.pag.0345778" localSheetId="14" hidden="1">{#N/A,#N/A,FALSE,"Pag.01"}</definedName>
    <definedName name="wrn.pag.0345778" localSheetId="15" hidden="1">{#N/A,#N/A,FALSE,"Pag.01"}</definedName>
    <definedName name="wrn.pag.0345778" localSheetId="25" hidden="1">{#N/A,#N/A,FALSE,"Pag.01"}</definedName>
    <definedName name="wrn.pag.0345778" localSheetId="36" hidden="1">{#N/A,#N/A,FALSE,"Pag.01"}</definedName>
    <definedName name="wrn.pag.0345778" localSheetId="44" hidden="1">{#N/A,#N/A,FALSE,"Pag.01"}</definedName>
    <definedName name="wrn.pag.0345778" localSheetId="45" hidden="1">{#N/A,#N/A,FALSE,"Pag.01"}</definedName>
    <definedName name="wrn.pag.0345778" localSheetId="46" hidden="1">{#N/A,#N/A,FALSE,"Pag.01"}</definedName>
    <definedName name="wrn.pag.0345778" localSheetId="41" hidden="1">{#N/A,#N/A,FALSE,"Pag.01"}</definedName>
    <definedName name="wrn.pag.0345778" localSheetId="47" hidden="1">{#N/A,#N/A,FALSE,"Pag.01"}</definedName>
    <definedName name="wrn.pag.0345778" hidden="1">{#N/A,#N/A,FALSE,"Pag.01"}</definedName>
    <definedName name="wrn.pag.04" localSheetId="11" hidden="1">{#N/A,#N/A,FALSE,"Pag.01"}</definedName>
    <definedName name="wrn.pag.04" localSheetId="14" hidden="1">{#N/A,#N/A,FALSE,"Pag.01"}</definedName>
    <definedName name="wrn.pag.04" localSheetId="15" hidden="1">{#N/A,#N/A,FALSE,"Pag.01"}</definedName>
    <definedName name="wrn.pag.04" localSheetId="25" hidden="1">{#N/A,#N/A,FALSE,"Pag.01"}</definedName>
    <definedName name="wrn.pag.04" localSheetId="36" hidden="1">{#N/A,#N/A,FALSE,"Pag.01"}</definedName>
    <definedName name="wrn.pag.04" localSheetId="44" hidden="1">{#N/A,#N/A,FALSE,"Pag.01"}</definedName>
    <definedName name="wrn.pag.04" localSheetId="45" hidden="1">{#N/A,#N/A,FALSE,"Pag.01"}</definedName>
    <definedName name="wrn.pag.04" localSheetId="46" hidden="1">{#N/A,#N/A,FALSE,"Pag.01"}</definedName>
    <definedName name="wrn.pag.04" localSheetId="41" hidden="1">{#N/A,#N/A,FALSE,"Pag.01"}</definedName>
    <definedName name="wrn.pag.04" localSheetId="47" hidden="1">{#N/A,#N/A,FALSE,"Pag.01"}</definedName>
    <definedName name="wrn.pag.04" hidden="1">{#N/A,#N/A,FALSE,"Pag.01"}</definedName>
    <definedName name="wrn.pag.040" localSheetId="11" hidden="1">{#N/A,#N/A,FALSE,"Pag.01"}</definedName>
    <definedName name="wrn.pag.040" localSheetId="14" hidden="1">{#N/A,#N/A,FALSE,"Pag.01"}</definedName>
    <definedName name="wrn.pag.040" localSheetId="15" hidden="1">{#N/A,#N/A,FALSE,"Pag.01"}</definedName>
    <definedName name="wrn.pag.040" localSheetId="25" hidden="1">{#N/A,#N/A,FALSE,"Pag.01"}</definedName>
    <definedName name="wrn.pag.040" localSheetId="36" hidden="1">{#N/A,#N/A,FALSE,"Pag.01"}</definedName>
    <definedName name="wrn.pag.040" localSheetId="44" hidden="1">{#N/A,#N/A,FALSE,"Pag.01"}</definedName>
    <definedName name="wrn.pag.040" localSheetId="45" hidden="1">{#N/A,#N/A,FALSE,"Pag.01"}</definedName>
    <definedName name="wrn.pag.040" localSheetId="46" hidden="1">{#N/A,#N/A,FALSE,"Pag.01"}</definedName>
    <definedName name="wrn.pag.040" localSheetId="41" hidden="1">{#N/A,#N/A,FALSE,"Pag.01"}</definedName>
    <definedName name="wrn.pag.040" localSheetId="47" hidden="1">{#N/A,#N/A,FALSE,"Pag.01"}</definedName>
    <definedName name="wrn.pag.040" hidden="1">{#N/A,#N/A,FALSE,"Pag.01"}</definedName>
    <definedName name="wrn.pag.0400" localSheetId="11" hidden="1">{#N/A,#N/A,FALSE,"Pag.01"}</definedName>
    <definedName name="wrn.pag.0400" localSheetId="14" hidden="1">{#N/A,#N/A,FALSE,"Pag.01"}</definedName>
    <definedName name="wrn.pag.0400" localSheetId="15" hidden="1">{#N/A,#N/A,FALSE,"Pag.01"}</definedName>
    <definedName name="wrn.pag.0400" localSheetId="25" hidden="1">{#N/A,#N/A,FALSE,"Pag.01"}</definedName>
    <definedName name="wrn.pag.0400" localSheetId="36" hidden="1">{#N/A,#N/A,FALSE,"Pag.01"}</definedName>
    <definedName name="wrn.pag.0400" localSheetId="44" hidden="1">{#N/A,#N/A,FALSE,"Pag.01"}</definedName>
    <definedName name="wrn.pag.0400" localSheetId="45" hidden="1">{#N/A,#N/A,FALSE,"Pag.01"}</definedName>
    <definedName name="wrn.pag.0400" localSheetId="46" hidden="1">{#N/A,#N/A,FALSE,"Pag.01"}</definedName>
    <definedName name="wrn.pag.0400" localSheetId="41" hidden="1">{#N/A,#N/A,FALSE,"Pag.01"}</definedName>
    <definedName name="wrn.pag.0400" localSheetId="47" hidden="1">{#N/A,#N/A,FALSE,"Pag.01"}</definedName>
    <definedName name="wrn.pag.0400" hidden="1">{#N/A,#N/A,FALSE,"Pag.01"}</definedName>
    <definedName name="wrn.pag.040000000" localSheetId="11" hidden="1">{#N/A,#N/A,FALSE,"Pag.01"}</definedName>
    <definedName name="wrn.pag.040000000" localSheetId="14" hidden="1">{#N/A,#N/A,FALSE,"Pag.01"}</definedName>
    <definedName name="wrn.pag.040000000" localSheetId="15" hidden="1">{#N/A,#N/A,FALSE,"Pag.01"}</definedName>
    <definedName name="wrn.pag.040000000" localSheetId="25" hidden="1">{#N/A,#N/A,FALSE,"Pag.01"}</definedName>
    <definedName name="wrn.pag.040000000" localSheetId="36" hidden="1">{#N/A,#N/A,FALSE,"Pag.01"}</definedName>
    <definedName name="wrn.pag.040000000" localSheetId="44" hidden="1">{#N/A,#N/A,FALSE,"Pag.01"}</definedName>
    <definedName name="wrn.pag.040000000" localSheetId="45" hidden="1">{#N/A,#N/A,FALSE,"Pag.01"}</definedName>
    <definedName name="wrn.pag.040000000" localSheetId="46" hidden="1">{#N/A,#N/A,FALSE,"Pag.01"}</definedName>
    <definedName name="wrn.pag.040000000" localSheetId="41" hidden="1">{#N/A,#N/A,FALSE,"Pag.01"}</definedName>
    <definedName name="wrn.pag.040000000" localSheetId="47" hidden="1">{#N/A,#N/A,FALSE,"Pag.01"}</definedName>
    <definedName name="wrn.pag.040000000" hidden="1">{#N/A,#N/A,FALSE,"Pag.01"}</definedName>
    <definedName name="wrn.pag.040000000000" localSheetId="11" hidden="1">{#N/A,#N/A,FALSE,"Pag.01"}</definedName>
    <definedName name="wrn.pag.040000000000" localSheetId="14" hidden="1">{#N/A,#N/A,FALSE,"Pag.01"}</definedName>
    <definedName name="wrn.pag.040000000000" localSheetId="15" hidden="1">{#N/A,#N/A,FALSE,"Pag.01"}</definedName>
    <definedName name="wrn.pag.040000000000" localSheetId="25" hidden="1">{#N/A,#N/A,FALSE,"Pag.01"}</definedName>
    <definedName name="wrn.pag.040000000000" localSheetId="36" hidden="1">{#N/A,#N/A,FALSE,"Pag.01"}</definedName>
    <definedName name="wrn.pag.040000000000" localSheetId="44" hidden="1">{#N/A,#N/A,FALSE,"Pag.01"}</definedName>
    <definedName name="wrn.pag.040000000000" localSheetId="45" hidden="1">{#N/A,#N/A,FALSE,"Pag.01"}</definedName>
    <definedName name="wrn.pag.040000000000" localSheetId="46" hidden="1">{#N/A,#N/A,FALSE,"Pag.01"}</definedName>
    <definedName name="wrn.pag.040000000000" localSheetId="41" hidden="1">{#N/A,#N/A,FALSE,"Pag.01"}</definedName>
    <definedName name="wrn.pag.040000000000" localSheetId="47" hidden="1">{#N/A,#N/A,FALSE,"Pag.01"}</definedName>
    <definedName name="wrn.pag.040000000000" hidden="1">{#N/A,#N/A,FALSE,"Pag.01"}</definedName>
    <definedName name="wrn.pag.04254789" localSheetId="11" hidden="1">{#N/A,#N/A,FALSE,"Pag.01"}</definedName>
    <definedName name="wrn.pag.04254789" localSheetId="14" hidden="1">{#N/A,#N/A,FALSE,"Pag.01"}</definedName>
    <definedName name="wrn.pag.04254789" localSheetId="15" hidden="1">{#N/A,#N/A,FALSE,"Pag.01"}</definedName>
    <definedName name="wrn.pag.04254789" localSheetId="25" hidden="1">{#N/A,#N/A,FALSE,"Pag.01"}</definedName>
    <definedName name="wrn.pag.04254789" localSheetId="36" hidden="1">{#N/A,#N/A,FALSE,"Pag.01"}</definedName>
    <definedName name="wrn.pag.04254789" localSheetId="44" hidden="1">{#N/A,#N/A,FALSE,"Pag.01"}</definedName>
    <definedName name="wrn.pag.04254789" localSheetId="45" hidden="1">{#N/A,#N/A,FALSE,"Pag.01"}</definedName>
    <definedName name="wrn.pag.04254789" localSheetId="46" hidden="1">{#N/A,#N/A,FALSE,"Pag.01"}</definedName>
    <definedName name="wrn.pag.04254789" localSheetId="41" hidden="1">{#N/A,#N/A,FALSE,"Pag.01"}</definedName>
    <definedName name="wrn.pag.04254789" localSheetId="47" hidden="1">{#N/A,#N/A,FALSE,"Pag.01"}</definedName>
    <definedName name="wrn.pag.04254789" hidden="1">{#N/A,#N/A,FALSE,"Pag.01"}</definedName>
    <definedName name="wrn.pag.04875323" localSheetId="11" hidden="1">{#N/A,#N/A,FALSE,"Pag.01"}</definedName>
    <definedName name="wrn.pag.04875323" localSheetId="14" hidden="1">{#N/A,#N/A,FALSE,"Pag.01"}</definedName>
    <definedName name="wrn.pag.04875323" localSheetId="15" hidden="1">{#N/A,#N/A,FALSE,"Pag.01"}</definedName>
    <definedName name="wrn.pag.04875323" localSheetId="25" hidden="1">{#N/A,#N/A,FALSE,"Pag.01"}</definedName>
    <definedName name="wrn.pag.04875323" localSheetId="36" hidden="1">{#N/A,#N/A,FALSE,"Pag.01"}</definedName>
    <definedName name="wrn.pag.04875323" localSheetId="44" hidden="1">{#N/A,#N/A,FALSE,"Pag.01"}</definedName>
    <definedName name="wrn.pag.04875323" localSheetId="45" hidden="1">{#N/A,#N/A,FALSE,"Pag.01"}</definedName>
    <definedName name="wrn.pag.04875323" localSheetId="46" hidden="1">{#N/A,#N/A,FALSE,"Pag.01"}</definedName>
    <definedName name="wrn.pag.04875323" localSheetId="41" hidden="1">{#N/A,#N/A,FALSE,"Pag.01"}</definedName>
    <definedName name="wrn.pag.04875323" localSheetId="47" hidden="1">{#N/A,#N/A,FALSE,"Pag.01"}</definedName>
    <definedName name="wrn.pag.04875323" hidden="1">{#N/A,#N/A,FALSE,"Pag.01"}</definedName>
    <definedName name="wrn.pag.05" localSheetId="11" hidden="1">{#N/A,#N/A,FALSE,"Pag.01"}</definedName>
    <definedName name="wrn.pag.05" localSheetId="14" hidden="1">{#N/A,#N/A,FALSE,"Pag.01"}</definedName>
    <definedName name="wrn.pag.05" localSheetId="15" hidden="1">{#N/A,#N/A,FALSE,"Pag.01"}</definedName>
    <definedName name="wrn.pag.05" localSheetId="25" hidden="1">{#N/A,#N/A,FALSE,"Pag.01"}</definedName>
    <definedName name="wrn.pag.05" localSheetId="36" hidden="1">{#N/A,#N/A,FALSE,"Pag.01"}</definedName>
    <definedName name="wrn.pag.05" localSheetId="44" hidden="1">{#N/A,#N/A,FALSE,"Pag.01"}</definedName>
    <definedName name="wrn.pag.05" localSheetId="45" hidden="1">{#N/A,#N/A,FALSE,"Pag.01"}</definedName>
    <definedName name="wrn.pag.05" localSheetId="46" hidden="1">{#N/A,#N/A,FALSE,"Pag.01"}</definedName>
    <definedName name="wrn.pag.05" localSheetId="41" hidden="1">{#N/A,#N/A,FALSE,"Pag.01"}</definedName>
    <definedName name="wrn.pag.05" localSheetId="47" hidden="1">{#N/A,#N/A,FALSE,"Pag.01"}</definedName>
    <definedName name="wrn.pag.05" hidden="1">{#N/A,#N/A,FALSE,"Pag.01"}</definedName>
    <definedName name="wrn.pag.050" localSheetId="11" hidden="1">{#N/A,#N/A,FALSE,"Pag.01"}</definedName>
    <definedName name="wrn.pag.050" localSheetId="14" hidden="1">{#N/A,#N/A,FALSE,"Pag.01"}</definedName>
    <definedName name="wrn.pag.050" localSheetId="15" hidden="1">{#N/A,#N/A,FALSE,"Pag.01"}</definedName>
    <definedName name="wrn.pag.050" localSheetId="25" hidden="1">{#N/A,#N/A,FALSE,"Pag.01"}</definedName>
    <definedName name="wrn.pag.050" localSheetId="36" hidden="1">{#N/A,#N/A,FALSE,"Pag.01"}</definedName>
    <definedName name="wrn.pag.050" localSheetId="44" hidden="1">{#N/A,#N/A,FALSE,"Pag.01"}</definedName>
    <definedName name="wrn.pag.050" localSheetId="45" hidden="1">{#N/A,#N/A,FALSE,"Pag.01"}</definedName>
    <definedName name="wrn.pag.050" localSheetId="46" hidden="1">{#N/A,#N/A,FALSE,"Pag.01"}</definedName>
    <definedName name="wrn.pag.050" localSheetId="41" hidden="1">{#N/A,#N/A,FALSE,"Pag.01"}</definedName>
    <definedName name="wrn.pag.050" localSheetId="47" hidden="1">{#N/A,#N/A,FALSE,"Pag.01"}</definedName>
    <definedName name="wrn.pag.050" hidden="1">{#N/A,#N/A,FALSE,"Pag.01"}</definedName>
    <definedName name="wrn.pag.0500" localSheetId="11" hidden="1">{#N/A,#N/A,FALSE,"Pag.01"}</definedName>
    <definedName name="wrn.pag.0500" localSheetId="14" hidden="1">{#N/A,#N/A,FALSE,"Pag.01"}</definedName>
    <definedName name="wrn.pag.0500" localSheetId="15" hidden="1">{#N/A,#N/A,FALSE,"Pag.01"}</definedName>
    <definedName name="wrn.pag.0500" localSheetId="25" hidden="1">{#N/A,#N/A,FALSE,"Pag.01"}</definedName>
    <definedName name="wrn.pag.0500" localSheetId="36" hidden="1">{#N/A,#N/A,FALSE,"Pag.01"}</definedName>
    <definedName name="wrn.pag.0500" localSheetId="44" hidden="1">{#N/A,#N/A,FALSE,"Pag.01"}</definedName>
    <definedName name="wrn.pag.0500" localSheetId="45" hidden="1">{#N/A,#N/A,FALSE,"Pag.01"}</definedName>
    <definedName name="wrn.pag.0500" localSheetId="46" hidden="1">{#N/A,#N/A,FALSE,"Pag.01"}</definedName>
    <definedName name="wrn.pag.0500" localSheetId="41" hidden="1">{#N/A,#N/A,FALSE,"Pag.01"}</definedName>
    <definedName name="wrn.pag.0500" localSheetId="47" hidden="1">{#N/A,#N/A,FALSE,"Pag.01"}</definedName>
    <definedName name="wrn.pag.0500" hidden="1">{#N/A,#N/A,FALSE,"Pag.01"}</definedName>
    <definedName name="wrn.pag.0500000000" localSheetId="11" hidden="1">{#N/A,#N/A,FALSE,"Pag.01"}</definedName>
    <definedName name="wrn.pag.0500000000" localSheetId="14" hidden="1">{#N/A,#N/A,FALSE,"Pag.01"}</definedName>
    <definedName name="wrn.pag.0500000000" localSheetId="15" hidden="1">{#N/A,#N/A,FALSE,"Pag.01"}</definedName>
    <definedName name="wrn.pag.0500000000" localSheetId="25" hidden="1">{#N/A,#N/A,FALSE,"Pag.01"}</definedName>
    <definedName name="wrn.pag.0500000000" localSheetId="36" hidden="1">{#N/A,#N/A,FALSE,"Pag.01"}</definedName>
    <definedName name="wrn.pag.0500000000" localSheetId="44" hidden="1">{#N/A,#N/A,FALSE,"Pag.01"}</definedName>
    <definedName name="wrn.pag.0500000000" localSheetId="45" hidden="1">{#N/A,#N/A,FALSE,"Pag.01"}</definedName>
    <definedName name="wrn.pag.0500000000" localSheetId="46" hidden="1">{#N/A,#N/A,FALSE,"Pag.01"}</definedName>
    <definedName name="wrn.pag.0500000000" localSheetId="41" hidden="1">{#N/A,#N/A,FALSE,"Pag.01"}</definedName>
    <definedName name="wrn.pag.0500000000" localSheetId="47" hidden="1">{#N/A,#N/A,FALSE,"Pag.01"}</definedName>
    <definedName name="wrn.pag.0500000000" hidden="1">{#N/A,#N/A,FALSE,"Pag.01"}</definedName>
    <definedName name="wrn.pag.05000000000" localSheetId="11" hidden="1">{#N/A,#N/A,FALSE,"Pag.01"}</definedName>
    <definedName name="wrn.pag.05000000000" localSheetId="14" hidden="1">{#N/A,#N/A,FALSE,"Pag.01"}</definedName>
    <definedName name="wrn.pag.05000000000" localSheetId="15" hidden="1">{#N/A,#N/A,FALSE,"Pag.01"}</definedName>
    <definedName name="wrn.pag.05000000000" localSheetId="25" hidden="1">{#N/A,#N/A,FALSE,"Pag.01"}</definedName>
    <definedName name="wrn.pag.05000000000" localSheetId="36" hidden="1">{#N/A,#N/A,FALSE,"Pag.01"}</definedName>
    <definedName name="wrn.pag.05000000000" localSheetId="44" hidden="1">{#N/A,#N/A,FALSE,"Pag.01"}</definedName>
    <definedName name="wrn.pag.05000000000" localSheetId="45" hidden="1">{#N/A,#N/A,FALSE,"Pag.01"}</definedName>
    <definedName name="wrn.pag.05000000000" localSheetId="46" hidden="1">{#N/A,#N/A,FALSE,"Pag.01"}</definedName>
    <definedName name="wrn.pag.05000000000" localSheetId="41" hidden="1">{#N/A,#N/A,FALSE,"Pag.01"}</definedName>
    <definedName name="wrn.pag.05000000000" localSheetId="47" hidden="1">{#N/A,#N/A,FALSE,"Pag.01"}</definedName>
    <definedName name="wrn.pag.05000000000" hidden="1">{#N/A,#N/A,FALSE,"Pag.01"}</definedName>
    <definedName name="wrn.pag.05428" localSheetId="11" hidden="1">{#N/A,#N/A,FALSE,"Pag.01"}</definedName>
    <definedName name="wrn.pag.05428" localSheetId="14" hidden="1">{#N/A,#N/A,FALSE,"Pag.01"}</definedName>
    <definedName name="wrn.pag.05428" localSheetId="15" hidden="1">{#N/A,#N/A,FALSE,"Pag.01"}</definedName>
    <definedName name="wrn.pag.05428" localSheetId="25" hidden="1">{#N/A,#N/A,FALSE,"Pag.01"}</definedName>
    <definedName name="wrn.pag.05428" localSheetId="36" hidden="1">{#N/A,#N/A,FALSE,"Pag.01"}</definedName>
    <definedName name="wrn.pag.05428" localSheetId="44" hidden="1">{#N/A,#N/A,FALSE,"Pag.01"}</definedName>
    <definedName name="wrn.pag.05428" localSheetId="45" hidden="1">{#N/A,#N/A,FALSE,"Pag.01"}</definedName>
    <definedName name="wrn.pag.05428" localSheetId="46" hidden="1">{#N/A,#N/A,FALSE,"Pag.01"}</definedName>
    <definedName name="wrn.pag.05428" localSheetId="41" hidden="1">{#N/A,#N/A,FALSE,"Pag.01"}</definedName>
    <definedName name="wrn.pag.05428" localSheetId="47" hidden="1">{#N/A,#N/A,FALSE,"Pag.01"}</definedName>
    <definedName name="wrn.pag.05428" hidden="1">{#N/A,#N/A,FALSE,"Pag.01"}</definedName>
    <definedName name="wrn.pag.056874" localSheetId="11" hidden="1">{#N/A,#N/A,FALSE,"Pag.01"}</definedName>
    <definedName name="wrn.pag.056874" localSheetId="14" hidden="1">{#N/A,#N/A,FALSE,"Pag.01"}</definedName>
    <definedName name="wrn.pag.056874" localSheetId="15" hidden="1">{#N/A,#N/A,FALSE,"Pag.01"}</definedName>
    <definedName name="wrn.pag.056874" localSheetId="25" hidden="1">{#N/A,#N/A,FALSE,"Pag.01"}</definedName>
    <definedName name="wrn.pag.056874" localSheetId="36" hidden="1">{#N/A,#N/A,FALSE,"Pag.01"}</definedName>
    <definedName name="wrn.pag.056874" localSheetId="44" hidden="1">{#N/A,#N/A,FALSE,"Pag.01"}</definedName>
    <definedName name="wrn.pag.056874" localSheetId="45" hidden="1">{#N/A,#N/A,FALSE,"Pag.01"}</definedName>
    <definedName name="wrn.pag.056874" localSheetId="46" hidden="1">{#N/A,#N/A,FALSE,"Pag.01"}</definedName>
    <definedName name="wrn.pag.056874" localSheetId="41" hidden="1">{#N/A,#N/A,FALSE,"Pag.01"}</definedName>
    <definedName name="wrn.pag.056874" localSheetId="47" hidden="1">{#N/A,#N/A,FALSE,"Pag.01"}</definedName>
    <definedName name="wrn.pag.056874" hidden="1">{#N/A,#N/A,FALSE,"Pag.01"}</definedName>
    <definedName name="wrn.pag.06" localSheetId="11" hidden="1">{#N/A,#N/A,FALSE,"Pag.01"}</definedName>
    <definedName name="wrn.pag.06" localSheetId="14" hidden="1">{#N/A,#N/A,FALSE,"Pag.01"}</definedName>
    <definedName name="wrn.pag.06" localSheetId="15" hidden="1">{#N/A,#N/A,FALSE,"Pag.01"}</definedName>
    <definedName name="wrn.pag.06" localSheetId="25" hidden="1">{#N/A,#N/A,FALSE,"Pag.01"}</definedName>
    <definedName name="wrn.pag.06" localSheetId="36" hidden="1">{#N/A,#N/A,FALSE,"Pag.01"}</definedName>
    <definedName name="wrn.pag.06" localSheetId="44" hidden="1">{#N/A,#N/A,FALSE,"Pag.01"}</definedName>
    <definedName name="wrn.pag.06" localSheetId="45" hidden="1">{#N/A,#N/A,FALSE,"Pag.01"}</definedName>
    <definedName name="wrn.pag.06" localSheetId="46" hidden="1">{#N/A,#N/A,FALSE,"Pag.01"}</definedName>
    <definedName name="wrn.pag.06" localSheetId="41" hidden="1">{#N/A,#N/A,FALSE,"Pag.01"}</definedName>
    <definedName name="wrn.pag.06" localSheetId="47" hidden="1">{#N/A,#N/A,FALSE,"Pag.01"}</definedName>
    <definedName name="wrn.pag.06" hidden="1">{#N/A,#N/A,FALSE,"Pag.01"}</definedName>
    <definedName name="wrn.pag.060" localSheetId="11" hidden="1">{#N/A,#N/A,FALSE,"Pag.01"}</definedName>
    <definedName name="wrn.pag.060" localSheetId="14" hidden="1">{#N/A,#N/A,FALSE,"Pag.01"}</definedName>
    <definedName name="wrn.pag.060" localSheetId="15" hidden="1">{#N/A,#N/A,FALSE,"Pag.01"}</definedName>
    <definedName name="wrn.pag.060" localSheetId="25" hidden="1">{#N/A,#N/A,FALSE,"Pag.01"}</definedName>
    <definedName name="wrn.pag.060" localSheetId="36" hidden="1">{#N/A,#N/A,FALSE,"Pag.01"}</definedName>
    <definedName name="wrn.pag.060" localSheetId="44" hidden="1">{#N/A,#N/A,FALSE,"Pag.01"}</definedName>
    <definedName name="wrn.pag.060" localSheetId="45" hidden="1">{#N/A,#N/A,FALSE,"Pag.01"}</definedName>
    <definedName name="wrn.pag.060" localSheetId="46" hidden="1">{#N/A,#N/A,FALSE,"Pag.01"}</definedName>
    <definedName name="wrn.pag.060" localSheetId="41" hidden="1">{#N/A,#N/A,FALSE,"Pag.01"}</definedName>
    <definedName name="wrn.pag.060" localSheetId="47" hidden="1">{#N/A,#N/A,FALSE,"Pag.01"}</definedName>
    <definedName name="wrn.pag.060" hidden="1">{#N/A,#N/A,FALSE,"Pag.01"}</definedName>
    <definedName name="wrn.pag.0600" localSheetId="11" hidden="1">{#N/A,#N/A,FALSE,"Pag.01"}</definedName>
    <definedName name="wrn.pag.0600" localSheetId="14" hidden="1">{#N/A,#N/A,FALSE,"Pag.01"}</definedName>
    <definedName name="wrn.pag.0600" localSheetId="15" hidden="1">{#N/A,#N/A,FALSE,"Pag.01"}</definedName>
    <definedName name="wrn.pag.0600" localSheetId="25" hidden="1">{#N/A,#N/A,FALSE,"Pag.01"}</definedName>
    <definedName name="wrn.pag.0600" localSheetId="36" hidden="1">{#N/A,#N/A,FALSE,"Pag.01"}</definedName>
    <definedName name="wrn.pag.0600" localSheetId="44" hidden="1">{#N/A,#N/A,FALSE,"Pag.01"}</definedName>
    <definedName name="wrn.pag.0600" localSheetId="45" hidden="1">{#N/A,#N/A,FALSE,"Pag.01"}</definedName>
    <definedName name="wrn.pag.0600" localSheetId="46" hidden="1">{#N/A,#N/A,FALSE,"Pag.01"}</definedName>
    <definedName name="wrn.pag.0600" localSheetId="41" hidden="1">{#N/A,#N/A,FALSE,"Pag.01"}</definedName>
    <definedName name="wrn.pag.0600" localSheetId="47" hidden="1">{#N/A,#N/A,FALSE,"Pag.01"}</definedName>
    <definedName name="wrn.pag.0600" hidden="1">{#N/A,#N/A,FALSE,"Pag.01"}</definedName>
    <definedName name="wrn.pag.0600000000" localSheetId="11" hidden="1">{#N/A,#N/A,FALSE,"Pag.01"}</definedName>
    <definedName name="wrn.pag.0600000000" localSheetId="14" hidden="1">{#N/A,#N/A,FALSE,"Pag.01"}</definedName>
    <definedName name="wrn.pag.0600000000" localSheetId="15" hidden="1">{#N/A,#N/A,FALSE,"Pag.01"}</definedName>
    <definedName name="wrn.pag.0600000000" localSheetId="25" hidden="1">{#N/A,#N/A,FALSE,"Pag.01"}</definedName>
    <definedName name="wrn.pag.0600000000" localSheetId="36" hidden="1">{#N/A,#N/A,FALSE,"Pag.01"}</definedName>
    <definedName name="wrn.pag.0600000000" localSheetId="44" hidden="1">{#N/A,#N/A,FALSE,"Pag.01"}</definedName>
    <definedName name="wrn.pag.0600000000" localSheetId="45" hidden="1">{#N/A,#N/A,FALSE,"Pag.01"}</definedName>
    <definedName name="wrn.pag.0600000000" localSheetId="46" hidden="1">{#N/A,#N/A,FALSE,"Pag.01"}</definedName>
    <definedName name="wrn.pag.0600000000" localSheetId="41" hidden="1">{#N/A,#N/A,FALSE,"Pag.01"}</definedName>
    <definedName name="wrn.pag.0600000000" localSheetId="47" hidden="1">{#N/A,#N/A,FALSE,"Pag.01"}</definedName>
    <definedName name="wrn.pag.0600000000" hidden="1">{#N/A,#N/A,FALSE,"Pag.01"}</definedName>
    <definedName name="wrn.pag.06000000000000000" localSheetId="11" hidden="1">{#N/A,#N/A,FALSE,"Pag.01"}</definedName>
    <definedName name="wrn.pag.06000000000000000" localSheetId="14" hidden="1">{#N/A,#N/A,FALSE,"Pag.01"}</definedName>
    <definedName name="wrn.pag.06000000000000000" localSheetId="15" hidden="1">{#N/A,#N/A,FALSE,"Pag.01"}</definedName>
    <definedName name="wrn.pag.06000000000000000" localSheetId="25" hidden="1">{#N/A,#N/A,FALSE,"Pag.01"}</definedName>
    <definedName name="wrn.pag.06000000000000000" localSheetId="36" hidden="1">{#N/A,#N/A,FALSE,"Pag.01"}</definedName>
    <definedName name="wrn.pag.06000000000000000" localSheetId="44" hidden="1">{#N/A,#N/A,FALSE,"Pag.01"}</definedName>
    <definedName name="wrn.pag.06000000000000000" localSheetId="45" hidden="1">{#N/A,#N/A,FALSE,"Pag.01"}</definedName>
    <definedName name="wrn.pag.06000000000000000" localSheetId="46" hidden="1">{#N/A,#N/A,FALSE,"Pag.01"}</definedName>
    <definedName name="wrn.pag.06000000000000000" localSheetId="41" hidden="1">{#N/A,#N/A,FALSE,"Pag.01"}</definedName>
    <definedName name="wrn.pag.06000000000000000" localSheetId="47" hidden="1">{#N/A,#N/A,FALSE,"Pag.01"}</definedName>
    <definedName name="wrn.pag.06000000000000000" hidden="1">{#N/A,#N/A,FALSE,"Pag.01"}</definedName>
    <definedName name="wrn.pag.07" localSheetId="11" hidden="1">{#N/A,#N/A,FALSE,"Pag.01"}</definedName>
    <definedName name="wrn.pag.07" localSheetId="14" hidden="1">{#N/A,#N/A,FALSE,"Pag.01"}</definedName>
    <definedName name="wrn.pag.07" localSheetId="15" hidden="1">{#N/A,#N/A,FALSE,"Pag.01"}</definedName>
    <definedName name="wrn.pag.07" localSheetId="25" hidden="1">{#N/A,#N/A,FALSE,"Pag.01"}</definedName>
    <definedName name="wrn.pag.07" localSheetId="36" hidden="1">{#N/A,#N/A,FALSE,"Pag.01"}</definedName>
    <definedName name="wrn.pag.07" localSheetId="44" hidden="1">{#N/A,#N/A,FALSE,"Pag.01"}</definedName>
    <definedName name="wrn.pag.07" localSheetId="45" hidden="1">{#N/A,#N/A,FALSE,"Pag.01"}</definedName>
    <definedName name="wrn.pag.07" localSheetId="46" hidden="1">{#N/A,#N/A,FALSE,"Pag.01"}</definedName>
    <definedName name="wrn.pag.07" localSheetId="41" hidden="1">{#N/A,#N/A,FALSE,"Pag.01"}</definedName>
    <definedName name="wrn.pag.07" localSheetId="47" hidden="1">{#N/A,#N/A,FALSE,"Pag.01"}</definedName>
    <definedName name="wrn.pag.07" hidden="1">{#N/A,#N/A,FALSE,"Pag.01"}</definedName>
    <definedName name="wrn.pag.070" localSheetId="11" hidden="1">{#N/A,#N/A,FALSE,"Pag.01"}</definedName>
    <definedName name="wrn.pag.070" localSheetId="14" hidden="1">{#N/A,#N/A,FALSE,"Pag.01"}</definedName>
    <definedName name="wrn.pag.070" localSheetId="15" hidden="1">{#N/A,#N/A,FALSE,"Pag.01"}</definedName>
    <definedName name="wrn.pag.070" localSheetId="25" hidden="1">{#N/A,#N/A,FALSE,"Pag.01"}</definedName>
    <definedName name="wrn.pag.070" localSheetId="36" hidden="1">{#N/A,#N/A,FALSE,"Pag.01"}</definedName>
    <definedName name="wrn.pag.070" localSheetId="44" hidden="1">{#N/A,#N/A,FALSE,"Pag.01"}</definedName>
    <definedName name="wrn.pag.070" localSheetId="45" hidden="1">{#N/A,#N/A,FALSE,"Pag.01"}</definedName>
    <definedName name="wrn.pag.070" localSheetId="46" hidden="1">{#N/A,#N/A,FALSE,"Pag.01"}</definedName>
    <definedName name="wrn.pag.070" localSheetId="41" hidden="1">{#N/A,#N/A,FALSE,"Pag.01"}</definedName>
    <definedName name="wrn.pag.070" localSheetId="47" hidden="1">{#N/A,#N/A,FALSE,"Pag.01"}</definedName>
    <definedName name="wrn.pag.070" hidden="1">{#N/A,#N/A,FALSE,"Pag.01"}</definedName>
    <definedName name="wrn.pag.0700" localSheetId="11" hidden="1">{#N/A,#N/A,FALSE,"Pag.01"}</definedName>
    <definedName name="wrn.pag.0700" localSheetId="14" hidden="1">{#N/A,#N/A,FALSE,"Pag.01"}</definedName>
    <definedName name="wrn.pag.0700" localSheetId="15" hidden="1">{#N/A,#N/A,FALSE,"Pag.01"}</definedName>
    <definedName name="wrn.pag.0700" localSheetId="25" hidden="1">{#N/A,#N/A,FALSE,"Pag.01"}</definedName>
    <definedName name="wrn.pag.0700" localSheetId="36" hidden="1">{#N/A,#N/A,FALSE,"Pag.01"}</definedName>
    <definedName name="wrn.pag.0700" localSheetId="44" hidden="1">{#N/A,#N/A,FALSE,"Pag.01"}</definedName>
    <definedName name="wrn.pag.0700" localSheetId="45" hidden="1">{#N/A,#N/A,FALSE,"Pag.01"}</definedName>
    <definedName name="wrn.pag.0700" localSheetId="46" hidden="1">{#N/A,#N/A,FALSE,"Pag.01"}</definedName>
    <definedName name="wrn.pag.0700" localSheetId="41" hidden="1">{#N/A,#N/A,FALSE,"Pag.01"}</definedName>
    <definedName name="wrn.pag.0700" localSheetId="47" hidden="1">{#N/A,#N/A,FALSE,"Pag.01"}</definedName>
    <definedName name="wrn.pag.0700" hidden="1">{#N/A,#N/A,FALSE,"Pag.01"}</definedName>
    <definedName name="wrn.pag.070000000000" localSheetId="11" hidden="1">{#N/A,#N/A,FALSE,"Pag.01"}</definedName>
    <definedName name="wrn.pag.070000000000" localSheetId="14" hidden="1">{#N/A,#N/A,FALSE,"Pag.01"}</definedName>
    <definedName name="wrn.pag.070000000000" localSheetId="15" hidden="1">{#N/A,#N/A,FALSE,"Pag.01"}</definedName>
    <definedName name="wrn.pag.070000000000" localSheetId="25" hidden="1">{#N/A,#N/A,FALSE,"Pag.01"}</definedName>
    <definedName name="wrn.pag.070000000000" localSheetId="36" hidden="1">{#N/A,#N/A,FALSE,"Pag.01"}</definedName>
    <definedName name="wrn.pag.070000000000" localSheetId="44" hidden="1">{#N/A,#N/A,FALSE,"Pag.01"}</definedName>
    <definedName name="wrn.pag.070000000000" localSheetId="45" hidden="1">{#N/A,#N/A,FALSE,"Pag.01"}</definedName>
    <definedName name="wrn.pag.070000000000" localSheetId="46" hidden="1">{#N/A,#N/A,FALSE,"Pag.01"}</definedName>
    <definedName name="wrn.pag.070000000000" localSheetId="41" hidden="1">{#N/A,#N/A,FALSE,"Pag.01"}</definedName>
    <definedName name="wrn.pag.070000000000" localSheetId="47" hidden="1">{#N/A,#N/A,FALSE,"Pag.01"}</definedName>
    <definedName name="wrn.pag.070000000000" hidden="1">{#N/A,#N/A,FALSE,"Pag.01"}</definedName>
    <definedName name="wrn.pag.07000000000000" localSheetId="11" hidden="1">{#N/A,#N/A,FALSE,"Pag.01"}</definedName>
    <definedName name="wrn.pag.07000000000000" localSheetId="14" hidden="1">{#N/A,#N/A,FALSE,"Pag.01"}</definedName>
    <definedName name="wrn.pag.07000000000000" localSheetId="15" hidden="1">{#N/A,#N/A,FALSE,"Pag.01"}</definedName>
    <definedName name="wrn.pag.07000000000000" localSheetId="25" hidden="1">{#N/A,#N/A,FALSE,"Pag.01"}</definedName>
    <definedName name="wrn.pag.07000000000000" localSheetId="36" hidden="1">{#N/A,#N/A,FALSE,"Pag.01"}</definedName>
    <definedName name="wrn.pag.07000000000000" localSheetId="44" hidden="1">{#N/A,#N/A,FALSE,"Pag.01"}</definedName>
    <definedName name="wrn.pag.07000000000000" localSheetId="45" hidden="1">{#N/A,#N/A,FALSE,"Pag.01"}</definedName>
    <definedName name="wrn.pag.07000000000000" localSheetId="46" hidden="1">{#N/A,#N/A,FALSE,"Pag.01"}</definedName>
    <definedName name="wrn.pag.07000000000000" localSheetId="41" hidden="1">{#N/A,#N/A,FALSE,"Pag.01"}</definedName>
    <definedName name="wrn.pag.07000000000000" localSheetId="47" hidden="1">{#N/A,#N/A,FALSE,"Pag.01"}</definedName>
    <definedName name="wrn.pag.07000000000000" hidden="1">{#N/A,#N/A,FALSE,"Pag.01"}</definedName>
    <definedName name="wrn.pag.09" localSheetId="11" hidden="1">{#N/A,#N/A,FALSE,"Pag.01"}</definedName>
    <definedName name="wrn.pag.09" localSheetId="14" hidden="1">{#N/A,#N/A,FALSE,"Pag.01"}</definedName>
    <definedName name="wrn.pag.09" localSheetId="15" hidden="1">{#N/A,#N/A,FALSE,"Pag.01"}</definedName>
    <definedName name="wrn.pag.09" localSheetId="25" hidden="1">{#N/A,#N/A,FALSE,"Pag.01"}</definedName>
    <definedName name="wrn.pag.09" localSheetId="36" hidden="1">{#N/A,#N/A,FALSE,"Pag.01"}</definedName>
    <definedName name="wrn.pag.09" localSheetId="44" hidden="1">{#N/A,#N/A,FALSE,"Pag.01"}</definedName>
    <definedName name="wrn.pag.09" localSheetId="45" hidden="1">{#N/A,#N/A,FALSE,"Pag.01"}</definedName>
    <definedName name="wrn.pag.09" localSheetId="46" hidden="1">{#N/A,#N/A,FALSE,"Pag.01"}</definedName>
    <definedName name="wrn.pag.09" localSheetId="41" hidden="1">{#N/A,#N/A,FALSE,"Pag.01"}</definedName>
    <definedName name="wrn.pag.09" localSheetId="47" hidden="1">{#N/A,#N/A,FALSE,"Pag.01"}</definedName>
    <definedName name="wrn.pag.09" hidden="1">{#N/A,#N/A,FALSE,"Pag.01"}</definedName>
    <definedName name="wrn.pag.090" localSheetId="11" hidden="1">{#N/A,#N/A,FALSE,"Pag.01"}</definedName>
    <definedName name="wrn.pag.090" localSheetId="14" hidden="1">{#N/A,#N/A,FALSE,"Pag.01"}</definedName>
    <definedName name="wrn.pag.090" localSheetId="15" hidden="1">{#N/A,#N/A,FALSE,"Pag.01"}</definedName>
    <definedName name="wrn.pag.090" localSheetId="25" hidden="1">{#N/A,#N/A,FALSE,"Pag.01"}</definedName>
    <definedName name="wrn.pag.090" localSheetId="36" hidden="1">{#N/A,#N/A,FALSE,"Pag.01"}</definedName>
    <definedName name="wrn.pag.090" localSheetId="44" hidden="1">{#N/A,#N/A,FALSE,"Pag.01"}</definedName>
    <definedName name="wrn.pag.090" localSheetId="45" hidden="1">{#N/A,#N/A,FALSE,"Pag.01"}</definedName>
    <definedName name="wrn.pag.090" localSheetId="46" hidden="1">{#N/A,#N/A,FALSE,"Pag.01"}</definedName>
    <definedName name="wrn.pag.090" localSheetId="41" hidden="1">{#N/A,#N/A,FALSE,"Pag.01"}</definedName>
    <definedName name="wrn.pag.090" localSheetId="47" hidden="1">{#N/A,#N/A,FALSE,"Pag.01"}</definedName>
    <definedName name="wrn.pag.090" hidden="1">{#N/A,#N/A,FALSE,"Pag.01"}</definedName>
    <definedName name="wrn.pag.0900" localSheetId="11" hidden="1">{#N/A,#N/A,FALSE,"Pag.01"}</definedName>
    <definedName name="wrn.pag.0900" localSheetId="14" hidden="1">{#N/A,#N/A,FALSE,"Pag.01"}</definedName>
    <definedName name="wrn.pag.0900" localSheetId="15" hidden="1">{#N/A,#N/A,FALSE,"Pag.01"}</definedName>
    <definedName name="wrn.pag.0900" localSheetId="25" hidden="1">{#N/A,#N/A,FALSE,"Pag.01"}</definedName>
    <definedName name="wrn.pag.0900" localSheetId="36" hidden="1">{#N/A,#N/A,FALSE,"Pag.01"}</definedName>
    <definedName name="wrn.pag.0900" localSheetId="44" hidden="1">{#N/A,#N/A,FALSE,"Pag.01"}</definedName>
    <definedName name="wrn.pag.0900" localSheetId="45" hidden="1">{#N/A,#N/A,FALSE,"Pag.01"}</definedName>
    <definedName name="wrn.pag.0900" localSheetId="46" hidden="1">{#N/A,#N/A,FALSE,"Pag.01"}</definedName>
    <definedName name="wrn.pag.0900" localSheetId="41" hidden="1">{#N/A,#N/A,FALSE,"Pag.01"}</definedName>
    <definedName name="wrn.pag.0900" localSheetId="47" hidden="1">{#N/A,#N/A,FALSE,"Pag.01"}</definedName>
    <definedName name="wrn.pag.0900" hidden="1">{#N/A,#N/A,FALSE,"Pag.01"}</definedName>
    <definedName name="wrn.pag.090000000000" localSheetId="11" hidden="1">{#N/A,#N/A,FALSE,"Pag.01"}</definedName>
    <definedName name="wrn.pag.090000000000" localSheetId="14" hidden="1">{#N/A,#N/A,FALSE,"Pag.01"}</definedName>
    <definedName name="wrn.pag.090000000000" localSheetId="15" hidden="1">{#N/A,#N/A,FALSE,"Pag.01"}</definedName>
    <definedName name="wrn.pag.090000000000" localSheetId="25" hidden="1">{#N/A,#N/A,FALSE,"Pag.01"}</definedName>
    <definedName name="wrn.pag.090000000000" localSheetId="36" hidden="1">{#N/A,#N/A,FALSE,"Pag.01"}</definedName>
    <definedName name="wrn.pag.090000000000" localSheetId="44" hidden="1">{#N/A,#N/A,FALSE,"Pag.01"}</definedName>
    <definedName name="wrn.pag.090000000000" localSheetId="45" hidden="1">{#N/A,#N/A,FALSE,"Pag.01"}</definedName>
    <definedName name="wrn.pag.090000000000" localSheetId="46" hidden="1">{#N/A,#N/A,FALSE,"Pag.01"}</definedName>
    <definedName name="wrn.pag.090000000000" localSheetId="41" hidden="1">{#N/A,#N/A,FALSE,"Pag.01"}</definedName>
    <definedName name="wrn.pag.090000000000" localSheetId="47" hidden="1">{#N/A,#N/A,FALSE,"Pag.01"}</definedName>
    <definedName name="wrn.pag.090000000000" hidden="1">{#N/A,#N/A,FALSE,"Pag.01"}</definedName>
    <definedName name="wrn.pag.09000000000000000000" localSheetId="11" hidden="1">{#N/A,#N/A,FALSE,"Pag.01"}</definedName>
    <definedName name="wrn.pag.09000000000000000000" localSheetId="14" hidden="1">{#N/A,#N/A,FALSE,"Pag.01"}</definedName>
    <definedName name="wrn.pag.09000000000000000000" localSheetId="15" hidden="1">{#N/A,#N/A,FALSE,"Pag.01"}</definedName>
    <definedName name="wrn.pag.09000000000000000000" localSheetId="25" hidden="1">{#N/A,#N/A,FALSE,"Pag.01"}</definedName>
    <definedName name="wrn.pag.09000000000000000000" localSheetId="36" hidden="1">{#N/A,#N/A,FALSE,"Pag.01"}</definedName>
    <definedName name="wrn.pag.09000000000000000000" localSheetId="44" hidden="1">{#N/A,#N/A,FALSE,"Pag.01"}</definedName>
    <definedName name="wrn.pag.09000000000000000000" localSheetId="45" hidden="1">{#N/A,#N/A,FALSE,"Pag.01"}</definedName>
    <definedName name="wrn.pag.09000000000000000000" localSheetId="46" hidden="1">{#N/A,#N/A,FALSE,"Pag.01"}</definedName>
    <definedName name="wrn.pag.09000000000000000000" localSheetId="41" hidden="1">{#N/A,#N/A,FALSE,"Pag.01"}</definedName>
    <definedName name="wrn.pag.09000000000000000000" localSheetId="47" hidden="1">{#N/A,#N/A,FALSE,"Pag.01"}</definedName>
    <definedName name="wrn.pag.09000000000000000000" hidden="1">{#N/A,#N/A,FALSE,"Pag.01"}</definedName>
    <definedName name="wrn.pag.100" localSheetId="11" hidden="1">{#N/A,#N/A,FALSE,"Pag.01"}</definedName>
    <definedName name="wrn.pag.100" localSheetId="14" hidden="1">{#N/A,#N/A,FALSE,"Pag.01"}</definedName>
    <definedName name="wrn.pag.100" localSheetId="15" hidden="1">{#N/A,#N/A,FALSE,"Pag.01"}</definedName>
    <definedName name="wrn.pag.100" localSheetId="25" hidden="1">{#N/A,#N/A,FALSE,"Pag.01"}</definedName>
    <definedName name="wrn.pag.100" localSheetId="36" hidden="1">{#N/A,#N/A,FALSE,"Pag.01"}</definedName>
    <definedName name="wrn.pag.100" localSheetId="44" hidden="1">{#N/A,#N/A,FALSE,"Pag.01"}</definedName>
    <definedName name="wrn.pag.100" localSheetId="45" hidden="1">{#N/A,#N/A,FALSE,"Pag.01"}</definedName>
    <definedName name="wrn.pag.100" localSheetId="46" hidden="1">{#N/A,#N/A,FALSE,"Pag.01"}</definedName>
    <definedName name="wrn.pag.100" localSheetId="41" hidden="1">{#N/A,#N/A,FALSE,"Pag.01"}</definedName>
    <definedName name="wrn.pag.100" localSheetId="47" hidden="1">{#N/A,#N/A,FALSE,"Pag.01"}</definedName>
    <definedName name="wrn.pag.100" hidden="1">{#N/A,#N/A,FALSE,"Pag.01"}</definedName>
    <definedName name="wrn.pag.102145" localSheetId="11" hidden="1">{#N/A,#N/A,FALSE,"Pag.01"}</definedName>
    <definedName name="wrn.pag.102145" localSheetId="14" hidden="1">{#N/A,#N/A,FALSE,"Pag.01"}</definedName>
    <definedName name="wrn.pag.102145" localSheetId="15" hidden="1">{#N/A,#N/A,FALSE,"Pag.01"}</definedName>
    <definedName name="wrn.pag.102145" localSheetId="25" hidden="1">{#N/A,#N/A,FALSE,"Pag.01"}</definedName>
    <definedName name="wrn.pag.102145" localSheetId="36" hidden="1">{#N/A,#N/A,FALSE,"Pag.01"}</definedName>
    <definedName name="wrn.pag.102145" localSheetId="44" hidden="1">{#N/A,#N/A,FALSE,"Pag.01"}</definedName>
    <definedName name="wrn.pag.102145" localSheetId="45" hidden="1">{#N/A,#N/A,FALSE,"Pag.01"}</definedName>
    <definedName name="wrn.pag.102145" localSheetId="46" hidden="1">{#N/A,#N/A,FALSE,"Pag.01"}</definedName>
    <definedName name="wrn.pag.102145" localSheetId="41" hidden="1">{#N/A,#N/A,FALSE,"Pag.01"}</definedName>
    <definedName name="wrn.pag.102145" localSheetId="47" hidden="1">{#N/A,#N/A,FALSE,"Pag.01"}</definedName>
    <definedName name="wrn.pag.102145" hidden="1">{#N/A,#N/A,FALSE,"Pag.01"}</definedName>
    <definedName name="wrn.pag.12" localSheetId="11" hidden="1">{#N/A,#N/A,FALSE,"Pag.01"}</definedName>
    <definedName name="wrn.pag.12" localSheetId="14" hidden="1">{#N/A,#N/A,FALSE,"Pag.01"}</definedName>
    <definedName name="wrn.pag.12" localSheetId="15" hidden="1">{#N/A,#N/A,FALSE,"Pag.01"}</definedName>
    <definedName name="wrn.pag.12" localSheetId="25" hidden="1">{#N/A,#N/A,FALSE,"Pag.01"}</definedName>
    <definedName name="wrn.pag.12" localSheetId="36" hidden="1">{#N/A,#N/A,FALSE,"Pag.01"}</definedName>
    <definedName name="wrn.pag.12" localSheetId="44" hidden="1">{#N/A,#N/A,FALSE,"Pag.01"}</definedName>
    <definedName name="wrn.pag.12" localSheetId="45" hidden="1">{#N/A,#N/A,FALSE,"Pag.01"}</definedName>
    <definedName name="wrn.pag.12" localSheetId="46" hidden="1">{#N/A,#N/A,FALSE,"Pag.01"}</definedName>
    <definedName name="wrn.pag.12" localSheetId="41" hidden="1">{#N/A,#N/A,FALSE,"Pag.01"}</definedName>
    <definedName name="wrn.pag.12" localSheetId="47" hidden="1">{#N/A,#N/A,FALSE,"Pag.01"}</definedName>
    <definedName name="wrn.pag.12" hidden="1">{#N/A,#N/A,FALSE,"Pag.01"}</definedName>
    <definedName name="wrn.pag.120" localSheetId="11" hidden="1">{#N/A,#N/A,FALSE,"Pag.01"}</definedName>
    <definedName name="wrn.pag.120" localSheetId="14" hidden="1">{#N/A,#N/A,FALSE,"Pag.01"}</definedName>
    <definedName name="wrn.pag.120" localSheetId="15" hidden="1">{#N/A,#N/A,FALSE,"Pag.01"}</definedName>
    <definedName name="wrn.pag.120" localSheetId="25" hidden="1">{#N/A,#N/A,FALSE,"Pag.01"}</definedName>
    <definedName name="wrn.pag.120" localSheetId="36" hidden="1">{#N/A,#N/A,FALSE,"Pag.01"}</definedName>
    <definedName name="wrn.pag.120" localSheetId="44" hidden="1">{#N/A,#N/A,FALSE,"Pag.01"}</definedName>
    <definedName name="wrn.pag.120" localSheetId="45" hidden="1">{#N/A,#N/A,FALSE,"Pag.01"}</definedName>
    <definedName name="wrn.pag.120" localSheetId="46" hidden="1">{#N/A,#N/A,FALSE,"Pag.01"}</definedName>
    <definedName name="wrn.pag.120" localSheetId="41" hidden="1">{#N/A,#N/A,FALSE,"Pag.01"}</definedName>
    <definedName name="wrn.pag.120" localSheetId="47" hidden="1">{#N/A,#N/A,FALSE,"Pag.01"}</definedName>
    <definedName name="wrn.pag.120" hidden="1">{#N/A,#N/A,FALSE,"Pag.01"}</definedName>
    <definedName name="wrn.pag.12000000000" localSheetId="11" hidden="1">{#N/A,#N/A,FALSE,"Pag.01"}</definedName>
    <definedName name="wrn.pag.12000000000" localSheetId="14" hidden="1">{#N/A,#N/A,FALSE,"Pag.01"}</definedName>
    <definedName name="wrn.pag.12000000000" localSheetId="15" hidden="1">{#N/A,#N/A,FALSE,"Pag.01"}</definedName>
    <definedName name="wrn.pag.12000000000" localSheetId="25" hidden="1">{#N/A,#N/A,FALSE,"Pag.01"}</definedName>
    <definedName name="wrn.pag.12000000000" localSheetId="36" hidden="1">{#N/A,#N/A,FALSE,"Pag.01"}</definedName>
    <definedName name="wrn.pag.12000000000" localSheetId="44" hidden="1">{#N/A,#N/A,FALSE,"Pag.01"}</definedName>
    <definedName name="wrn.pag.12000000000" localSheetId="45" hidden="1">{#N/A,#N/A,FALSE,"Pag.01"}</definedName>
    <definedName name="wrn.pag.12000000000" localSheetId="46" hidden="1">{#N/A,#N/A,FALSE,"Pag.01"}</definedName>
    <definedName name="wrn.pag.12000000000" localSheetId="41" hidden="1">{#N/A,#N/A,FALSE,"Pag.01"}</definedName>
    <definedName name="wrn.pag.12000000000" localSheetId="47" hidden="1">{#N/A,#N/A,FALSE,"Pag.01"}</definedName>
    <definedName name="wrn.pag.12000000000" hidden="1">{#N/A,#N/A,FALSE,"Pag.01"}</definedName>
    <definedName name="wrn.pag.1200000000000000" localSheetId="11" hidden="1">{#N/A,#N/A,FALSE,"Pag.01"}</definedName>
    <definedName name="wrn.pag.1200000000000000" localSheetId="14" hidden="1">{#N/A,#N/A,FALSE,"Pag.01"}</definedName>
    <definedName name="wrn.pag.1200000000000000" localSheetId="15" hidden="1">{#N/A,#N/A,FALSE,"Pag.01"}</definedName>
    <definedName name="wrn.pag.1200000000000000" localSheetId="25" hidden="1">{#N/A,#N/A,FALSE,"Pag.01"}</definedName>
    <definedName name="wrn.pag.1200000000000000" localSheetId="36" hidden="1">{#N/A,#N/A,FALSE,"Pag.01"}</definedName>
    <definedName name="wrn.pag.1200000000000000" localSheetId="44" hidden="1">{#N/A,#N/A,FALSE,"Pag.01"}</definedName>
    <definedName name="wrn.pag.1200000000000000" localSheetId="45" hidden="1">{#N/A,#N/A,FALSE,"Pag.01"}</definedName>
    <definedName name="wrn.pag.1200000000000000" localSheetId="46" hidden="1">{#N/A,#N/A,FALSE,"Pag.01"}</definedName>
    <definedName name="wrn.pag.1200000000000000" localSheetId="41" hidden="1">{#N/A,#N/A,FALSE,"Pag.01"}</definedName>
    <definedName name="wrn.pag.1200000000000000" localSheetId="47" hidden="1">{#N/A,#N/A,FALSE,"Pag.01"}</definedName>
    <definedName name="wrn.pag.1200000000000000" hidden="1">{#N/A,#N/A,FALSE,"Pag.01"}</definedName>
    <definedName name="wrn.pag.1254789" localSheetId="11" hidden="1">{#N/A,#N/A,FALSE,"Pag.01"}</definedName>
    <definedName name="wrn.pag.1254789" localSheetId="14" hidden="1">{#N/A,#N/A,FALSE,"Pag.01"}</definedName>
    <definedName name="wrn.pag.1254789" localSheetId="15" hidden="1">{#N/A,#N/A,FALSE,"Pag.01"}</definedName>
    <definedName name="wrn.pag.1254789" localSheetId="25" hidden="1">{#N/A,#N/A,FALSE,"Pag.01"}</definedName>
    <definedName name="wrn.pag.1254789" localSheetId="36" hidden="1">{#N/A,#N/A,FALSE,"Pag.01"}</definedName>
    <definedName name="wrn.pag.1254789" localSheetId="44" hidden="1">{#N/A,#N/A,FALSE,"Pag.01"}</definedName>
    <definedName name="wrn.pag.1254789" localSheetId="45" hidden="1">{#N/A,#N/A,FALSE,"Pag.01"}</definedName>
    <definedName name="wrn.pag.1254789" localSheetId="46" hidden="1">{#N/A,#N/A,FALSE,"Pag.01"}</definedName>
    <definedName name="wrn.pag.1254789" localSheetId="41" hidden="1">{#N/A,#N/A,FALSE,"Pag.01"}</definedName>
    <definedName name="wrn.pag.1254789" localSheetId="47" hidden="1">{#N/A,#N/A,FALSE,"Pag.01"}</definedName>
    <definedName name="wrn.pag.1254789" hidden="1">{#N/A,#N/A,FALSE,"Pag.01"}</definedName>
    <definedName name="wrn.pag.214578" localSheetId="11" hidden="1">{#N/A,#N/A,FALSE,"Pag.01"}</definedName>
    <definedName name="wrn.pag.214578" localSheetId="14" hidden="1">{#N/A,#N/A,FALSE,"Pag.01"}</definedName>
    <definedName name="wrn.pag.214578" localSheetId="15" hidden="1">{#N/A,#N/A,FALSE,"Pag.01"}</definedName>
    <definedName name="wrn.pag.214578" localSheetId="25" hidden="1">{#N/A,#N/A,FALSE,"Pag.01"}</definedName>
    <definedName name="wrn.pag.214578" localSheetId="36" hidden="1">{#N/A,#N/A,FALSE,"Pag.01"}</definedName>
    <definedName name="wrn.pag.214578" localSheetId="44" hidden="1">{#N/A,#N/A,FALSE,"Pag.01"}</definedName>
    <definedName name="wrn.pag.214578" localSheetId="45" hidden="1">{#N/A,#N/A,FALSE,"Pag.01"}</definedName>
    <definedName name="wrn.pag.214578" localSheetId="46" hidden="1">{#N/A,#N/A,FALSE,"Pag.01"}</definedName>
    <definedName name="wrn.pag.214578" localSheetId="41" hidden="1">{#N/A,#N/A,FALSE,"Pag.01"}</definedName>
    <definedName name="wrn.pag.214578" localSheetId="47" hidden="1">{#N/A,#N/A,FALSE,"Pag.01"}</definedName>
    <definedName name="wrn.pag.214578" hidden="1">{#N/A,#N/A,FALSE,"Pag.01"}</definedName>
    <definedName name="wrn.pag.214789" localSheetId="11" hidden="1">{#N/A,#N/A,FALSE,"Pag.01"}</definedName>
    <definedName name="wrn.pag.214789" localSheetId="14" hidden="1">{#N/A,#N/A,FALSE,"Pag.01"}</definedName>
    <definedName name="wrn.pag.214789" localSheetId="15" hidden="1">{#N/A,#N/A,FALSE,"Pag.01"}</definedName>
    <definedName name="wrn.pag.214789" localSheetId="25" hidden="1">{#N/A,#N/A,FALSE,"Pag.01"}</definedName>
    <definedName name="wrn.pag.214789" localSheetId="36" hidden="1">{#N/A,#N/A,FALSE,"Pag.01"}</definedName>
    <definedName name="wrn.pag.214789" localSheetId="44" hidden="1">{#N/A,#N/A,FALSE,"Pag.01"}</definedName>
    <definedName name="wrn.pag.214789" localSheetId="45" hidden="1">{#N/A,#N/A,FALSE,"Pag.01"}</definedName>
    <definedName name="wrn.pag.214789" localSheetId="46" hidden="1">{#N/A,#N/A,FALSE,"Pag.01"}</definedName>
    <definedName name="wrn.pag.214789" localSheetId="41" hidden="1">{#N/A,#N/A,FALSE,"Pag.01"}</definedName>
    <definedName name="wrn.pag.214789" localSheetId="47" hidden="1">{#N/A,#N/A,FALSE,"Pag.01"}</definedName>
    <definedName name="wrn.pag.214789" hidden="1">{#N/A,#N/A,FALSE,"Pag.01"}</definedName>
    <definedName name="wrn.pag.23654789" localSheetId="11" hidden="1">{#N/A,#N/A,FALSE,"Pag.01"}</definedName>
    <definedName name="wrn.pag.23654789" localSheetId="14" hidden="1">{#N/A,#N/A,FALSE,"Pag.01"}</definedName>
    <definedName name="wrn.pag.23654789" localSheetId="15" hidden="1">{#N/A,#N/A,FALSE,"Pag.01"}</definedName>
    <definedName name="wrn.pag.23654789" localSheetId="25" hidden="1">{#N/A,#N/A,FALSE,"Pag.01"}</definedName>
    <definedName name="wrn.pag.23654789" localSheetId="36" hidden="1">{#N/A,#N/A,FALSE,"Pag.01"}</definedName>
    <definedName name="wrn.pag.23654789" localSheetId="44" hidden="1">{#N/A,#N/A,FALSE,"Pag.01"}</definedName>
    <definedName name="wrn.pag.23654789" localSheetId="45" hidden="1">{#N/A,#N/A,FALSE,"Pag.01"}</definedName>
    <definedName name="wrn.pag.23654789" localSheetId="46" hidden="1">{#N/A,#N/A,FALSE,"Pag.01"}</definedName>
    <definedName name="wrn.pag.23654789" localSheetId="41" hidden="1">{#N/A,#N/A,FALSE,"Pag.01"}</definedName>
    <definedName name="wrn.pag.23654789" localSheetId="47" hidden="1">{#N/A,#N/A,FALSE,"Pag.01"}</definedName>
    <definedName name="wrn.pag.23654789" hidden="1">{#N/A,#N/A,FALSE,"Pag.01"}</definedName>
    <definedName name="wrn.pag.2547257" localSheetId="11" hidden="1">{#N/A,#N/A,FALSE,"Pag.01"}</definedName>
    <definedName name="wrn.pag.2547257" localSheetId="14" hidden="1">{#N/A,#N/A,FALSE,"Pag.01"}</definedName>
    <definedName name="wrn.pag.2547257" localSheetId="15" hidden="1">{#N/A,#N/A,FALSE,"Pag.01"}</definedName>
    <definedName name="wrn.pag.2547257" localSheetId="25" hidden="1">{#N/A,#N/A,FALSE,"Pag.01"}</definedName>
    <definedName name="wrn.pag.2547257" localSheetId="36" hidden="1">{#N/A,#N/A,FALSE,"Pag.01"}</definedName>
    <definedName name="wrn.pag.2547257" localSheetId="44" hidden="1">{#N/A,#N/A,FALSE,"Pag.01"}</definedName>
    <definedName name="wrn.pag.2547257" localSheetId="45" hidden="1">{#N/A,#N/A,FALSE,"Pag.01"}</definedName>
    <definedName name="wrn.pag.2547257" localSheetId="46" hidden="1">{#N/A,#N/A,FALSE,"Pag.01"}</definedName>
    <definedName name="wrn.pag.2547257" localSheetId="41" hidden="1">{#N/A,#N/A,FALSE,"Pag.01"}</definedName>
    <definedName name="wrn.pag.2547257" localSheetId="47" hidden="1">{#N/A,#N/A,FALSE,"Pag.01"}</definedName>
    <definedName name="wrn.pag.2547257" hidden="1">{#N/A,#N/A,FALSE,"Pag.01"}</definedName>
    <definedName name="wrn.pag.254789" localSheetId="11" hidden="1">{#N/A,#N/A,FALSE,"Pag.01"}</definedName>
    <definedName name="wrn.pag.254789" localSheetId="14" hidden="1">{#N/A,#N/A,FALSE,"Pag.01"}</definedName>
    <definedName name="wrn.pag.254789" localSheetId="15" hidden="1">{#N/A,#N/A,FALSE,"Pag.01"}</definedName>
    <definedName name="wrn.pag.254789" localSheetId="25" hidden="1">{#N/A,#N/A,FALSE,"Pag.01"}</definedName>
    <definedName name="wrn.pag.254789" localSheetId="36" hidden="1">{#N/A,#N/A,FALSE,"Pag.01"}</definedName>
    <definedName name="wrn.pag.254789" localSheetId="44" hidden="1">{#N/A,#N/A,FALSE,"Pag.01"}</definedName>
    <definedName name="wrn.pag.254789" localSheetId="45" hidden="1">{#N/A,#N/A,FALSE,"Pag.01"}</definedName>
    <definedName name="wrn.pag.254789" localSheetId="46" hidden="1">{#N/A,#N/A,FALSE,"Pag.01"}</definedName>
    <definedName name="wrn.pag.254789" localSheetId="41" hidden="1">{#N/A,#N/A,FALSE,"Pag.01"}</definedName>
    <definedName name="wrn.pag.254789" localSheetId="47" hidden="1">{#N/A,#N/A,FALSE,"Pag.01"}</definedName>
    <definedName name="wrn.pag.254789" hidden="1">{#N/A,#N/A,FALSE,"Pag.01"}</definedName>
    <definedName name="wrn.pag.2564789" localSheetId="11" hidden="1">{#N/A,#N/A,FALSE,"Pag.01"}</definedName>
    <definedName name="wrn.pag.2564789" localSheetId="14" hidden="1">{#N/A,#N/A,FALSE,"Pag.01"}</definedName>
    <definedName name="wrn.pag.2564789" localSheetId="15" hidden="1">{#N/A,#N/A,FALSE,"Pag.01"}</definedName>
    <definedName name="wrn.pag.2564789" localSheetId="25" hidden="1">{#N/A,#N/A,FALSE,"Pag.01"}</definedName>
    <definedName name="wrn.pag.2564789" localSheetId="36" hidden="1">{#N/A,#N/A,FALSE,"Pag.01"}</definedName>
    <definedName name="wrn.pag.2564789" localSheetId="44" hidden="1">{#N/A,#N/A,FALSE,"Pag.01"}</definedName>
    <definedName name="wrn.pag.2564789" localSheetId="45" hidden="1">{#N/A,#N/A,FALSE,"Pag.01"}</definedName>
    <definedName name="wrn.pag.2564789" localSheetId="46" hidden="1">{#N/A,#N/A,FALSE,"Pag.01"}</definedName>
    <definedName name="wrn.pag.2564789" localSheetId="41" hidden="1">{#N/A,#N/A,FALSE,"Pag.01"}</definedName>
    <definedName name="wrn.pag.2564789" localSheetId="47" hidden="1">{#N/A,#N/A,FALSE,"Pag.01"}</definedName>
    <definedName name="wrn.pag.2564789" hidden="1">{#N/A,#N/A,FALSE,"Pag.01"}</definedName>
    <definedName name="wrn.pag.458796" localSheetId="11" hidden="1">{#N/A,#N/A,FALSE,"Pag.01"}</definedName>
    <definedName name="wrn.pag.458796" localSheetId="14" hidden="1">{#N/A,#N/A,FALSE,"Pag.01"}</definedName>
    <definedName name="wrn.pag.458796" localSheetId="15" hidden="1">{#N/A,#N/A,FALSE,"Pag.01"}</definedName>
    <definedName name="wrn.pag.458796" localSheetId="25" hidden="1">{#N/A,#N/A,FALSE,"Pag.01"}</definedName>
    <definedName name="wrn.pag.458796" localSheetId="36" hidden="1">{#N/A,#N/A,FALSE,"Pag.01"}</definedName>
    <definedName name="wrn.pag.458796" localSheetId="44" hidden="1">{#N/A,#N/A,FALSE,"Pag.01"}</definedName>
    <definedName name="wrn.pag.458796" localSheetId="45" hidden="1">{#N/A,#N/A,FALSE,"Pag.01"}</definedName>
    <definedName name="wrn.pag.458796" localSheetId="46" hidden="1">{#N/A,#N/A,FALSE,"Pag.01"}</definedName>
    <definedName name="wrn.pag.458796" localSheetId="41" hidden="1">{#N/A,#N/A,FALSE,"Pag.01"}</definedName>
    <definedName name="wrn.pag.458796" localSheetId="47" hidden="1">{#N/A,#N/A,FALSE,"Pag.01"}</definedName>
    <definedName name="wrn.pag.458796" hidden="1">{#N/A,#N/A,FALSE,"Pag.01"}</definedName>
    <definedName name="wrn.pag.500" localSheetId="11" hidden="1">{#N/A,#N/A,FALSE,"Pag.01"}</definedName>
    <definedName name="wrn.pag.500" localSheetId="14" hidden="1">{#N/A,#N/A,FALSE,"Pag.01"}</definedName>
    <definedName name="wrn.pag.500" localSheetId="15" hidden="1">{#N/A,#N/A,FALSE,"Pag.01"}</definedName>
    <definedName name="wrn.pag.500" localSheetId="25" hidden="1">{#N/A,#N/A,FALSE,"Pag.01"}</definedName>
    <definedName name="wrn.pag.500" localSheetId="36" hidden="1">{#N/A,#N/A,FALSE,"Pag.01"}</definedName>
    <definedName name="wrn.pag.500" localSheetId="44" hidden="1">{#N/A,#N/A,FALSE,"Pag.01"}</definedName>
    <definedName name="wrn.pag.500" localSheetId="45" hidden="1">{#N/A,#N/A,FALSE,"Pag.01"}</definedName>
    <definedName name="wrn.pag.500" localSheetId="46" hidden="1">{#N/A,#N/A,FALSE,"Pag.01"}</definedName>
    <definedName name="wrn.pag.500" localSheetId="41" hidden="1">{#N/A,#N/A,FALSE,"Pag.01"}</definedName>
    <definedName name="wrn.pag.500" localSheetId="47" hidden="1">{#N/A,#N/A,FALSE,"Pag.01"}</definedName>
    <definedName name="wrn.pag.500" hidden="1">{#N/A,#N/A,FALSE,"Pag.01"}</definedName>
    <definedName name="wrn.pag.5000" localSheetId="11" hidden="1">{#N/A,#N/A,FALSE,"Pag.01"}</definedName>
    <definedName name="wrn.pag.5000" localSheetId="14" hidden="1">{#N/A,#N/A,FALSE,"Pag.01"}</definedName>
    <definedName name="wrn.pag.5000" localSheetId="15" hidden="1">{#N/A,#N/A,FALSE,"Pag.01"}</definedName>
    <definedName name="wrn.pag.5000" localSheetId="25" hidden="1">{#N/A,#N/A,FALSE,"Pag.01"}</definedName>
    <definedName name="wrn.pag.5000" localSheetId="36" hidden="1">{#N/A,#N/A,FALSE,"Pag.01"}</definedName>
    <definedName name="wrn.pag.5000" localSheetId="44" hidden="1">{#N/A,#N/A,FALSE,"Pag.01"}</definedName>
    <definedName name="wrn.pag.5000" localSheetId="45" hidden="1">{#N/A,#N/A,FALSE,"Pag.01"}</definedName>
    <definedName name="wrn.pag.5000" localSheetId="46" hidden="1">{#N/A,#N/A,FALSE,"Pag.01"}</definedName>
    <definedName name="wrn.pag.5000" localSheetId="41" hidden="1">{#N/A,#N/A,FALSE,"Pag.01"}</definedName>
    <definedName name="wrn.pag.5000" localSheetId="47" hidden="1">{#N/A,#N/A,FALSE,"Pag.01"}</definedName>
    <definedName name="wrn.pag.5000" hidden="1">{#N/A,#N/A,FALSE,"Pag.01"}</definedName>
    <definedName name="wrn.pag.501000" localSheetId="11" hidden="1">{#N/A,#N/A,FALSE,"Pag.01"}</definedName>
    <definedName name="wrn.pag.501000" localSheetId="14" hidden="1">{#N/A,#N/A,FALSE,"Pag.01"}</definedName>
    <definedName name="wrn.pag.501000" localSheetId="15" hidden="1">{#N/A,#N/A,FALSE,"Pag.01"}</definedName>
    <definedName name="wrn.pag.501000" localSheetId="25" hidden="1">{#N/A,#N/A,FALSE,"Pag.01"}</definedName>
    <definedName name="wrn.pag.501000" localSheetId="36" hidden="1">{#N/A,#N/A,FALSE,"Pag.01"}</definedName>
    <definedName name="wrn.pag.501000" localSheetId="44" hidden="1">{#N/A,#N/A,FALSE,"Pag.01"}</definedName>
    <definedName name="wrn.pag.501000" localSheetId="45" hidden="1">{#N/A,#N/A,FALSE,"Pag.01"}</definedName>
    <definedName name="wrn.pag.501000" localSheetId="46" hidden="1">{#N/A,#N/A,FALSE,"Pag.01"}</definedName>
    <definedName name="wrn.pag.501000" localSheetId="41" hidden="1">{#N/A,#N/A,FALSE,"Pag.01"}</definedName>
    <definedName name="wrn.pag.501000" localSheetId="47" hidden="1">{#N/A,#N/A,FALSE,"Pag.01"}</definedName>
    <definedName name="wrn.pag.501000" hidden="1">{#N/A,#N/A,FALSE,"Pag.01"}</definedName>
    <definedName name="wrn.pag.5010000" localSheetId="11" hidden="1">{#N/A,#N/A,FALSE,"Pag.01"}</definedName>
    <definedName name="wrn.pag.5010000" localSheetId="14" hidden="1">{#N/A,#N/A,FALSE,"Pag.01"}</definedName>
    <definedName name="wrn.pag.5010000" localSheetId="15" hidden="1">{#N/A,#N/A,FALSE,"Pag.01"}</definedName>
    <definedName name="wrn.pag.5010000" localSheetId="25" hidden="1">{#N/A,#N/A,FALSE,"Pag.01"}</definedName>
    <definedName name="wrn.pag.5010000" localSheetId="36" hidden="1">{#N/A,#N/A,FALSE,"Pag.01"}</definedName>
    <definedName name="wrn.pag.5010000" localSheetId="44" hidden="1">{#N/A,#N/A,FALSE,"Pag.01"}</definedName>
    <definedName name="wrn.pag.5010000" localSheetId="45" hidden="1">{#N/A,#N/A,FALSE,"Pag.01"}</definedName>
    <definedName name="wrn.pag.5010000" localSheetId="46" hidden="1">{#N/A,#N/A,FALSE,"Pag.01"}</definedName>
    <definedName name="wrn.pag.5010000" localSheetId="41" hidden="1">{#N/A,#N/A,FALSE,"Pag.01"}</definedName>
    <definedName name="wrn.pag.5010000" localSheetId="47" hidden="1">{#N/A,#N/A,FALSE,"Pag.01"}</definedName>
    <definedName name="wrn.pag.5010000" hidden="1">{#N/A,#N/A,FALSE,"Pag.01"}</definedName>
    <definedName name="wrn.pag.50100000000000" localSheetId="11" hidden="1">{#N/A,#N/A,FALSE,"Pag.01"}</definedName>
    <definedName name="wrn.pag.50100000000000" localSheetId="14" hidden="1">{#N/A,#N/A,FALSE,"Pag.01"}</definedName>
    <definedName name="wrn.pag.50100000000000" localSheetId="15" hidden="1">{#N/A,#N/A,FALSE,"Pag.01"}</definedName>
    <definedName name="wrn.pag.50100000000000" localSheetId="25" hidden="1">{#N/A,#N/A,FALSE,"Pag.01"}</definedName>
    <definedName name="wrn.pag.50100000000000" localSheetId="36" hidden="1">{#N/A,#N/A,FALSE,"Pag.01"}</definedName>
    <definedName name="wrn.pag.50100000000000" localSheetId="44" hidden="1">{#N/A,#N/A,FALSE,"Pag.01"}</definedName>
    <definedName name="wrn.pag.50100000000000" localSheetId="45" hidden="1">{#N/A,#N/A,FALSE,"Pag.01"}</definedName>
    <definedName name="wrn.pag.50100000000000" localSheetId="46" hidden="1">{#N/A,#N/A,FALSE,"Pag.01"}</definedName>
    <definedName name="wrn.pag.50100000000000" localSheetId="41" hidden="1">{#N/A,#N/A,FALSE,"Pag.01"}</definedName>
    <definedName name="wrn.pag.50100000000000" localSheetId="47" hidden="1">{#N/A,#N/A,FALSE,"Pag.01"}</definedName>
    <definedName name="wrn.pag.50100000000000" hidden="1">{#N/A,#N/A,FALSE,"Pag.01"}</definedName>
    <definedName name="wrn.pag.5011" localSheetId="11" hidden="1">{#N/A,#N/A,FALSE,"Pag.01"}</definedName>
    <definedName name="wrn.pag.5011" localSheetId="14" hidden="1">{#N/A,#N/A,FALSE,"Pag.01"}</definedName>
    <definedName name="wrn.pag.5011" localSheetId="15" hidden="1">{#N/A,#N/A,FALSE,"Pag.01"}</definedName>
    <definedName name="wrn.pag.5011" localSheetId="25" hidden="1">{#N/A,#N/A,FALSE,"Pag.01"}</definedName>
    <definedName name="wrn.pag.5011" localSheetId="36" hidden="1">{#N/A,#N/A,FALSE,"Pag.01"}</definedName>
    <definedName name="wrn.pag.5011" localSheetId="44" hidden="1">{#N/A,#N/A,FALSE,"Pag.01"}</definedName>
    <definedName name="wrn.pag.5011" localSheetId="45" hidden="1">{#N/A,#N/A,FALSE,"Pag.01"}</definedName>
    <definedName name="wrn.pag.5011" localSheetId="46" hidden="1">{#N/A,#N/A,FALSE,"Pag.01"}</definedName>
    <definedName name="wrn.pag.5011" localSheetId="41" hidden="1">{#N/A,#N/A,FALSE,"Pag.01"}</definedName>
    <definedName name="wrn.pag.5011" localSheetId="47" hidden="1">{#N/A,#N/A,FALSE,"Pag.01"}</definedName>
    <definedName name="wrn.pag.5011" hidden="1">{#N/A,#N/A,FALSE,"Pag.01"}</definedName>
    <definedName name="wrn.pag.501110" localSheetId="11" hidden="1">{#N/A,#N/A,FALSE,"Pag.01"}</definedName>
    <definedName name="wrn.pag.501110" localSheetId="14" hidden="1">{#N/A,#N/A,FALSE,"Pag.01"}</definedName>
    <definedName name="wrn.pag.501110" localSheetId="15" hidden="1">{#N/A,#N/A,FALSE,"Pag.01"}</definedName>
    <definedName name="wrn.pag.501110" localSheetId="25" hidden="1">{#N/A,#N/A,FALSE,"Pag.01"}</definedName>
    <definedName name="wrn.pag.501110" localSheetId="36" hidden="1">{#N/A,#N/A,FALSE,"Pag.01"}</definedName>
    <definedName name="wrn.pag.501110" localSheetId="44" hidden="1">{#N/A,#N/A,FALSE,"Pag.01"}</definedName>
    <definedName name="wrn.pag.501110" localSheetId="45" hidden="1">{#N/A,#N/A,FALSE,"Pag.01"}</definedName>
    <definedName name="wrn.pag.501110" localSheetId="46" hidden="1">{#N/A,#N/A,FALSE,"Pag.01"}</definedName>
    <definedName name="wrn.pag.501110" localSheetId="41" hidden="1">{#N/A,#N/A,FALSE,"Pag.01"}</definedName>
    <definedName name="wrn.pag.501110" localSheetId="47" hidden="1">{#N/A,#N/A,FALSE,"Pag.01"}</definedName>
    <definedName name="wrn.pag.501110" hidden="1">{#N/A,#N/A,FALSE,"Pag.01"}</definedName>
    <definedName name="wrn.pag.5012000" localSheetId="11" hidden="1">{#N/A,#N/A,FALSE,"Pag.01"}</definedName>
    <definedName name="wrn.pag.5012000" localSheetId="14" hidden="1">{#N/A,#N/A,FALSE,"Pag.01"}</definedName>
    <definedName name="wrn.pag.5012000" localSheetId="15" hidden="1">{#N/A,#N/A,FALSE,"Pag.01"}</definedName>
    <definedName name="wrn.pag.5012000" localSheetId="25" hidden="1">{#N/A,#N/A,FALSE,"Pag.01"}</definedName>
    <definedName name="wrn.pag.5012000" localSheetId="36" hidden="1">{#N/A,#N/A,FALSE,"Pag.01"}</definedName>
    <definedName name="wrn.pag.5012000" localSheetId="44" hidden="1">{#N/A,#N/A,FALSE,"Pag.01"}</definedName>
    <definedName name="wrn.pag.5012000" localSheetId="45" hidden="1">{#N/A,#N/A,FALSE,"Pag.01"}</definedName>
    <definedName name="wrn.pag.5012000" localSheetId="46" hidden="1">{#N/A,#N/A,FALSE,"Pag.01"}</definedName>
    <definedName name="wrn.pag.5012000" localSheetId="41" hidden="1">{#N/A,#N/A,FALSE,"Pag.01"}</definedName>
    <definedName name="wrn.pag.5012000" localSheetId="47" hidden="1">{#N/A,#N/A,FALSE,"Pag.01"}</definedName>
    <definedName name="wrn.pag.5012000" hidden="1">{#N/A,#N/A,FALSE,"Pag.01"}</definedName>
    <definedName name="wrn.pag.50123" localSheetId="11" hidden="1">{#N/A,#N/A,FALSE,"Pag.01"}</definedName>
    <definedName name="wrn.pag.50123" localSheetId="14" hidden="1">{#N/A,#N/A,FALSE,"Pag.01"}</definedName>
    <definedName name="wrn.pag.50123" localSheetId="15" hidden="1">{#N/A,#N/A,FALSE,"Pag.01"}</definedName>
    <definedName name="wrn.pag.50123" localSheetId="25" hidden="1">{#N/A,#N/A,FALSE,"Pag.01"}</definedName>
    <definedName name="wrn.pag.50123" localSheetId="36" hidden="1">{#N/A,#N/A,FALSE,"Pag.01"}</definedName>
    <definedName name="wrn.pag.50123" localSheetId="44" hidden="1">{#N/A,#N/A,FALSE,"Pag.01"}</definedName>
    <definedName name="wrn.pag.50123" localSheetId="45" hidden="1">{#N/A,#N/A,FALSE,"Pag.01"}</definedName>
    <definedName name="wrn.pag.50123" localSheetId="46" hidden="1">{#N/A,#N/A,FALSE,"Pag.01"}</definedName>
    <definedName name="wrn.pag.50123" localSheetId="41" hidden="1">{#N/A,#N/A,FALSE,"Pag.01"}</definedName>
    <definedName name="wrn.pag.50123" localSheetId="47" hidden="1">{#N/A,#N/A,FALSE,"Pag.01"}</definedName>
    <definedName name="wrn.pag.50123" hidden="1">{#N/A,#N/A,FALSE,"Pag.01"}</definedName>
    <definedName name="wrn.pag.5013000" localSheetId="11" hidden="1">{#N/A,#N/A,FALSE,"Pag.01"}</definedName>
    <definedName name="wrn.pag.5013000" localSheetId="14" hidden="1">{#N/A,#N/A,FALSE,"Pag.01"}</definedName>
    <definedName name="wrn.pag.5013000" localSheetId="15" hidden="1">{#N/A,#N/A,FALSE,"Pag.01"}</definedName>
    <definedName name="wrn.pag.5013000" localSheetId="25" hidden="1">{#N/A,#N/A,FALSE,"Pag.01"}</definedName>
    <definedName name="wrn.pag.5013000" localSheetId="36" hidden="1">{#N/A,#N/A,FALSE,"Pag.01"}</definedName>
    <definedName name="wrn.pag.5013000" localSheetId="44" hidden="1">{#N/A,#N/A,FALSE,"Pag.01"}</definedName>
    <definedName name="wrn.pag.5013000" localSheetId="45" hidden="1">{#N/A,#N/A,FALSE,"Pag.01"}</definedName>
    <definedName name="wrn.pag.5013000" localSheetId="46" hidden="1">{#N/A,#N/A,FALSE,"Pag.01"}</definedName>
    <definedName name="wrn.pag.5013000" localSheetId="41" hidden="1">{#N/A,#N/A,FALSE,"Pag.01"}</definedName>
    <definedName name="wrn.pag.5013000" localSheetId="47" hidden="1">{#N/A,#N/A,FALSE,"Pag.01"}</definedName>
    <definedName name="wrn.pag.5013000" hidden="1">{#N/A,#N/A,FALSE,"Pag.01"}</definedName>
    <definedName name="wrn.pag.5017" localSheetId="11" hidden="1">{#N/A,#N/A,FALSE,"Pag.01"}</definedName>
    <definedName name="wrn.pag.5017" localSheetId="14" hidden="1">{#N/A,#N/A,FALSE,"Pag.01"}</definedName>
    <definedName name="wrn.pag.5017" localSheetId="15" hidden="1">{#N/A,#N/A,FALSE,"Pag.01"}</definedName>
    <definedName name="wrn.pag.5017" localSheetId="25" hidden="1">{#N/A,#N/A,FALSE,"Pag.01"}</definedName>
    <definedName name="wrn.pag.5017" localSheetId="36" hidden="1">{#N/A,#N/A,FALSE,"Pag.01"}</definedName>
    <definedName name="wrn.pag.5017" localSheetId="44" hidden="1">{#N/A,#N/A,FALSE,"Pag.01"}</definedName>
    <definedName name="wrn.pag.5017" localSheetId="45" hidden="1">{#N/A,#N/A,FALSE,"Pag.01"}</definedName>
    <definedName name="wrn.pag.5017" localSheetId="46" hidden="1">{#N/A,#N/A,FALSE,"Pag.01"}</definedName>
    <definedName name="wrn.pag.5017" localSheetId="41" hidden="1">{#N/A,#N/A,FALSE,"Pag.01"}</definedName>
    <definedName name="wrn.pag.5017" localSheetId="47" hidden="1">{#N/A,#N/A,FALSE,"Pag.01"}</definedName>
    <definedName name="wrn.pag.5017" hidden="1">{#N/A,#N/A,FALSE,"Pag.01"}</definedName>
    <definedName name="wrn.pag.5018" localSheetId="11" hidden="1">{#N/A,#N/A,FALSE,"Pag.01"}</definedName>
    <definedName name="wrn.pag.5018" localSheetId="14" hidden="1">{#N/A,#N/A,FALSE,"Pag.01"}</definedName>
    <definedName name="wrn.pag.5018" localSheetId="15" hidden="1">{#N/A,#N/A,FALSE,"Pag.01"}</definedName>
    <definedName name="wrn.pag.5018" localSheetId="25" hidden="1">{#N/A,#N/A,FALSE,"Pag.01"}</definedName>
    <definedName name="wrn.pag.5018" localSheetId="36" hidden="1">{#N/A,#N/A,FALSE,"Pag.01"}</definedName>
    <definedName name="wrn.pag.5018" localSheetId="44" hidden="1">{#N/A,#N/A,FALSE,"Pag.01"}</definedName>
    <definedName name="wrn.pag.5018" localSheetId="45" hidden="1">{#N/A,#N/A,FALSE,"Pag.01"}</definedName>
    <definedName name="wrn.pag.5018" localSheetId="46" hidden="1">{#N/A,#N/A,FALSE,"Pag.01"}</definedName>
    <definedName name="wrn.pag.5018" localSheetId="41" hidden="1">{#N/A,#N/A,FALSE,"Pag.01"}</definedName>
    <definedName name="wrn.pag.5018" localSheetId="47" hidden="1">{#N/A,#N/A,FALSE,"Pag.01"}</definedName>
    <definedName name="wrn.pag.5018" hidden="1">{#N/A,#N/A,FALSE,"Pag.01"}</definedName>
    <definedName name="wrn.pag.514000" localSheetId="11" hidden="1">{#N/A,#N/A,FALSE,"Pag.01"}</definedName>
    <definedName name="wrn.pag.514000" localSheetId="14" hidden="1">{#N/A,#N/A,FALSE,"Pag.01"}</definedName>
    <definedName name="wrn.pag.514000" localSheetId="15" hidden="1">{#N/A,#N/A,FALSE,"Pag.01"}</definedName>
    <definedName name="wrn.pag.514000" localSheetId="25" hidden="1">{#N/A,#N/A,FALSE,"Pag.01"}</definedName>
    <definedName name="wrn.pag.514000" localSheetId="36" hidden="1">{#N/A,#N/A,FALSE,"Pag.01"}</definedName>
    <definedName name="wrn.pag.514000" localSheetId="44" hidden="1">{#N/A,#N/A,FALSE,"Pag.01"}</definedName>
    <definedName name="wrn.pag.514000" localSheetId="45" hidden="1">{#N/A,#N/A,FALSE,"Pag.01"}</definedName>
    <definedName name="wrn.pag.514000" localSheetId="46" hidden="1">{#N/A,#N/A,FALSE,"Pag.01"}</definedName>
    <definedName name="wrn.pag.514000" localSheetId="41" hidden="1">{#N/A,#N/A,FALSE,"Pag.01"}</definedName>
    <definedName name="wrn.pag.514000" localSheetId="47" hidden="1">{#N/A,#N/A,FALSE,"Pag.01"}</definedName>
    <definedName name="wrn.pag.514000" hidden="1">{#N/A,#N/A,FALSE,"Pag.01"}</definedName>
    <definedName name="wrn.pag.658742" localSheetId="11" hidden="1">{#N/A,#N/A,FALSE,"Pag.01"}</definedName>
    <definedName name="wrn.pag.658742" localSheetId="14" hidden="1">{#N/A,#N/A,FALSE,"Pag.01"}</definedName>
    <definedName name="wrn.pag.658742" localSheetId="15" hidden="1">{#N/A,#N/A,FALSE,"Pag.01"}</definedName>
    <definedName name="wrn.pag.658742" localSheetId="25" hidden="1">{#N/A,#N/A,FALSE,"Pag.01"}</definedName>
    <definedName name="wrn.pag.658742" localSheetId="36" hidden="1">{#N/A,#N/A,FALSE,"Pag.01"}</definedName>
    <definedName name="wrn.pag.658742" localSheetId="44" hidden="1">{#N/A,#N/A,FALSE,"Pag.01"}</definedName>
    <definedName name="wrn.pag.658742" localSheetId="45" hidden="1">{#N/A,#N/A,FALSE,"Pag.01"}</definedName>
    <definedName name="wrn.pag.658742" localSheetId="46" hidden="1">{#N/A,#N/A,FALSE,"Pag.01"}</definedName>
    <definedName name="wrn.pag.658742" localSheetId="41" hidden="1">{#N/A,#N/A,FALSE,"Pag.01"}</definedName>
    <definedName name="wrn.pag.658742" localSheetId="47" hidden="1">{#N/A,#N/A,FALSE,"Pag.01"}</definedName>
    <definedName name="wrn.pag.658742" hidden="1">{#N/A,#N/A,FALSE,"Pag.01"}</definedName>
    <definedName name="wrn.RAsGraf." localSheetId="45" hidden="1">{#N/A,#N/A,FALSE,"Graf_MT";#N/A,#N/A,FALSE,"Graf_PTs";#N/A,#N/A,FALSE,"Graf_BT";#N/A,#N/A,FALSE,"Graf_Contadores"}</definedName>
    <definedName name="wrn.RAsGraf." localSheetId="41" hidden="1">{#N/A,#N/A,FALSE,"Graf_MT";#N/A,#N/A,FALSE,"Graf_PTs";#N/A,#N/A,FALSE,"Graf_BT";#N/A,#N/A,FALSE,"Graf_Contadores"}</definedName>
    <definedName name="wrn.RAsGraf." localSheetId="47" hidden="1">{#N/A,#N/A,FALSE,"Graf_MT";#N/A,#N/A,FALSE,"Graf_PTs";#N/A,#N/A,FALSE,"Graf_BT";#N/A,#N/A,FALSE,"Graf_Contadores"}</definedName>
    <definedName name="wrn.RAsGraf." hidden="1">{#N/A,#N/A,FALSE,"Graf_MT";#N/A,#N/A,FALSE,"Graf_PTs";#N/A,#N/A,FALSE,"Graf_BT";#N/A,#N/A,FALSE,"Graf_Contadores"}</definedName>
    <definedName name="wrn.valor." localSheetId="11" hidden="1">{#N/A,#N/A,FALSE,"CA_DR";#N/A,#N/A,FALSE,"CA_Balanço";#N/A,#N/A,FALSE,"CA_Mapa FM";#N/A,#N/A,FALSE,"CA_Valor"}</definedName>
    <definedName name="wrn.valor." localSheetId="14" hidden="1">{#N/A,#N/A,FALSE,"CA_DR";#N/A,#N/A,FALSE,"CA_Balanço";#N/A,#N/A,FALSE,"CA_Mapa FM";#N/A,#N/A,FALSE,"CA_Valor"}</definedName>
    <definedName name="wrn.valor." localSheetId="15" hidden="1">{#N/A,#N/A,FALSE,"CA_DR";#N/A,#N/A,FALSE,"CA_Balanço";#N/A,#N/A,FALSE,"CA_Mapa FM";#N/A,#N/A,FALSE,"CA_Valor"}</definedName>
    <definedName name="wrn.valor." localSheetId="25" hidden="1">{#N/A,#N/A,FALSE,"CA_DR";#N/A,#N/A,FALSE,"CA_Balanço";#N/A,#N/A,FALSE,"CA_Mapa FM";#N/A,#N/A,FALSE,"CA_Valor"}</definedName>
    <definedName name="wrn.valor." localSheetId="36" hidden="1">{#N/A,#N/A,FALSE,"CA_DR";#N/A,#N/A,FALSE,"CA_Balanço";#N/A,#N/A,FALSE,"CA_Mapa FM";#N/A,#N/A,FALSE,"CA_Valor"}</definedName>
    <definedName name="wrn.valor." localSheetId="44" hidden="1">{#N/A,#N/A,FALSE,"CA_DR";#N/A,#N/A,FALSE,"CA_Balanço";#N/A,#N/A,FALSE,"CA_Mapa FM";#N/A,#N/A,FALSE,"CA_Valor"}</definedName>
    <definedName name="wrn.valor." localSheetId="45" hidden="1">{#N/A,#N/A,FALSE,"CA_DR";#N/A,#N/A,FALSE,"CA_Balanço";#N/A,#N/A,FALSE,"CA_Mapa FM";#N/A,#N/A,FALSE,"CA_Valor"}</definedName>
    <definedName name="wrn.valor." localSheetId="46" hidden="1">{#N/A,#N/A,FALSE,"CA_DR";#N/A,#N/A,FALSE,"CA_Balanço";#N/A,#N/A,FALSE,"CA_Mapa FM";#N/A,#N/A,FALSE,"CA_Valor"}</definedName>
    <definedName name="wrn.valor." localSheetId="41" hidden="1">{#N/A,#N/A,FALSE,"CA_DR";#N/A,#N/A,FALSE,"CA_Balanço";#N/A,#N/A,FALSE,"CA_Mapa FM";#N/A,#N/A,FALSE,"CA_Valor"}</definedName>
    <definedName name="wrn.valor." localSheetId="47" hidden="1">{#N/A,#N/A,FALSE,"CA_DR";#N/A,#N/A,FALSE,"CA_Balanço";#N/A,#N/A,FALSE,"CA_Mapa FM";#N/A,#N/A,FALSE,"CA_Valor"}</definedName>
    <definedName name="wrn.valor." hidden="1">{#N/A,#N/A,FALSE,"CA_DR";#N/A,#N/A,FALSE,"CA_Balanço";#N/A,#N/A,FALSE,"CA_Mapa FM";#N/A,#N/A,FALSE,"CA_Valor"}</definedName>
    <definedName name="ww" localSheetId="36">'[15]base secçao pessoal'!#REF!</definedName>
    <definedName name="ww" localSheetId="33">'[15]base secçao pessoal'!#REF!</definedName>
    <definedName name="ww" localSheetId="34">'[15]base secçao pessoal'!#REF!</definedName>
    <definedName name="ww" localSheetId="41">'[15]base secçao pessoal'!#REF!</definedName>
    <definedName name="ww" localSheetId="47">'[15]base secçao pessoal'!#REF!</definedName>
    <definedName name="ww">'[15]base secçao pessoal'!#REF!</definedName>
    <definedName name="www" localSheetId="36">[43]Museu!#REF!</definedName>
    <definedName name="www" localSheetId="33">[43]Museu!#REF!</definedName>
    <definedName name="www" localSheetId="34">[43]Museu!#REF!</definedName>
    <definedName name="www" localSheetId="41">[43]Museu!#REF!</definedName>
    <definedName name="www" localSheetId="47">[43]Museu!#REF!</definedName>
    <definedName name="www">[43]Museu!#REF!</definedName>
    <definedName name="wwwwwwwww" localSheetId="36">[28]Zam!#REF!</definedName>
    <definedName name="wwwwwwwww" localSheetId="33">[28]Zam!#REF!</definedName>
    <definedName name="wwwwwwwww" localSheetId="34">[28]Zam!#REF!</definedName>
    <definedName name="wwwwwwwww" localSheetId="41">[28]Zam!#REF!</definedName>
    <definedName name="wwwwwwwww" localSheetId="47">[28]Zam!#REF!</definedName>
    <definedName name="wwwwwwwww">[28]Zam!#REF!</definedName>
    <definedName name="wwwwwwwwww" localSheetId="36">#REF!</definedName>
    <definedName name="wwwwwwwwww" localSheetId="45">#REF!</definedName>
    <definedName name="wwwwwwwwww" localSheetId="33">#REF!</definedName>
    <definedName name="wwwwwwwwww" localSheetId="34">#REF!</definedName>
    <definedName name="wwwwwwwwww" localSheetId="41">#REF!</definedName>
    <definedName name="wwwwwwwwww" localSheetId="47">#REF!</definedName>
    <definedName name="wwwwwwwwww">#REF!</definedName>
    <definedName name="wwwwwwwwwwwwww" localSheetId="36">#REF!</definedName>
    <definedName name="wwwwwwwwwwwwww" localSheetId="33">#REF!</definedName>
    <definedName name="wwwwwwwwwwwwww" localSheetId="34">#REF!</definedName>
    <definedName name="wwwwwwwwwwwwww" localSheetId="41">#REF!</definedName>
    <definedName name="wwwwwwwwwwwwww" localSheetId="47">#REF!</definedName>
    <definedName name="wwwwwwwwwwwwww">#REF!</definedName>
    <definedName name="x" localSheetId="36">[3]Zam!#REF!</definedName>
    <definedName name="x" localSheetId="33">[3]Zam!#REF!</definedName>
    <definedName name="x" localSheetId="34">[3]Zam!#REF!</definedName>
    <definedName name="x" localSheetId="41">[3]Zam!#REF!</definedName>
    <definedName name="x" localSheetId="47">[3]Zam!#REF!</definedName>
    <definedName name="x">[3]Zam!#REF!</definedName>
    <definedName name="XRefCopyRangeCount" hidden="1">1</definedName>
    <definedName name="xx">[46]dados!$AJ$6:$AJ$147</definedName>
    <definedName name="xxx">[47]dados!$AJ$6:$AJ$147</definedName>
    <definedName name="xxxx">[56]Serv.dívida!$A$3:$R$171</definedName>
    <definedName name="xz" localSheetId="17" hidden="1">Main.SAPF4Help()</definedName>
    <definedName name="xz" localSheetId="21" hidden="1">Main.SAPF4Help()</definedName>
    <definedName name="xz" localSheetId="22" hidden="1">Main.SAPF4Help()</definedName>
    <definedName name="xz" localSheetId="24" hidden="1">Main.SAPF4Help()</definedName>
    <definedName name="xz" localSheetId="26" hidden="1">Main.SAPF4Help()</definedName>
    <definedName name="xz" localSheetId="36" hidden="1">Main.SAPF4Help()</definedName>
    <definedName name="xz" localSheetId="45" hidden="1">Main.SAPF4Help()</definedName>
    <definedName name="xz" localSheetId="46" hidden="1">Main.SAPF4Help()</definedName>
    <definedName name="xz" localSheetId="28" hidden="1">Main.SAPF4Help()</definedName>
    <definedName name="xz" localSheetId="30" hidden="1">Main.SAPF4Help()</definedName>
    <definedName name="xz" localSheetId="31" hidden="1">Main.SAPF4Help()</definedName>
    <definedName name="xz" localSheetId="32" hidden="1">Main.SAPF4Help()</definedName>
    <definedName name="xz" localSheetId="33" hidden="1">Main.SAPF4Help()</definedName>
    <definedName name="xz" localSheetId="34" hidden="1">Main.SAPF4Help()</definedName>
    <definedName name="xz" localSheetId="35" hidden="1">Main.SAPF4Help()</definedName>
    <definedName name="xz" localSheetId="41" hidden="1">Main.SAPF4Help()</definedName>
    <definedName name="xz" localSheetId="47" hidden="1">Main.SAPF4Help()</definedName>
    <definedName name="xz" hidden="1">Main.SAPF4Help()</definedName>
    <definedName name="Y" localSheetId="14" hidden="1">'[91]Off-Shore'!#REF!</definedName>
    <definedName name="Y" localSheetId="15" hidden="1">'[91]Off-Shore'!#REF!</definedName>
    <definedName name="Y" localSheetId="25" hidden="1">'[91]Off-Shore'!#REF!</definedName>
    <definedName name="Y" localSheetId="39" hidden="1">'[91]Off-Shore'!#REF!</definedName>
    <definedName name="Y" localSheetId="36" hidden="1">'[91]Off-Shore'!#REF!</definedName>
    <definedName name="Y" localSheetId="45" hidden="1">'[99]Off-Shore'!#REF!</definedName>
    <definedName name="Y" localSheetId="46" hidden="1">'[91]Off-Shore'!#REF!</definedName>
    <definedName name="Y" localSheetId="33" hidden="1">'[91]Off-Shore'!#REF!</definedName>
    <definedName name="Y" localSheetId="34" hidden="1">'[91]Off-Shore'!#REF!</definedName>
    <definedName name="Y" localSheetId="41" hidden="1">'[99]Off-Shore'!#REF!</definedName>
    <definedName name="Y" localSheetId="47" hidden="1">'[91]Off-Shore'!#REF!</definedName>
    <definedName name="Y" hidden="1">'[91]Off-Shore'!#REF!</definedName>
    <definedName name="yu" localSheetId="36">[26]Zam!#REF!</definedName>
    <definedName name="yu" localSheetId="33">[26]Zam!#REF!</definedName>
    <definedName name="yu" localSheetId="34">[26]Zam!#REF!</definedName>
    <definedName name="yu" localSheetId="41">[26]Zam!#REF!</definedName>
    <definedName name="yu" localSheetId="47">[26]Zam!#REF!</definedName>
    <definedName name="yu">[26]Zam!#REF!</definedName>
    <definedName name="yy" localSheetId="36">'[84]Activos 31-12-2006'!#REF!</definedName>
    <definedName name="yy" localSheetId="45">'[85]Activos 31-12-2006'!#REF!</definedName>
    <definedName name="yy" localSheetId="33">'[84]Activos 31-12-2006'!#REF!</definedName>
    <definedName name="yy" localSheetId="34">'[84]Activos 31-12-2006'!#REF!</definedName>
    <definedName name="yy" localSheetId="41">'[85]Activos 31-12-2006'!#REF!</definedName>
    <definedName name="yy" localSheetId="47">'[85]Activos 31-12-2006'!#REF!</definedName>
    <definedName name="yy">'[84]Activos 31-12-2006'!#REF!</definedName>
    <definedName name="yyyn" localSheetId="36">[26]Zam!#REF!</definedName>
    <definedName name="yyyn" localSheetId="33">[26]Zam!#REF!</definedName>
    <definedName name="yyyn" localSheetId="34">[26]Zam!#REF!</definedName>
    <definedName name="yyyn" localSheetId="41">[26]Zam!#REF!</definedName>
    <definedName name="yyyn" localSheetId="47">[26]Zam!#REF!</definedName>
    <definedName name="yyyn">[26]Zam!#REF!</definedName>
    <definedName name="yyyyyy" localSheetId="36">[26]Zam!#REF!</definedName>
    <definedName name="yyyyyy" localSheetId="33">[26]Zam!#REF!</definedName>
    <definedName name="yyyyyy" localSheetId="34">[26]Zam!#REF!</definedName>
    <definedName name="yyyyyy" localSheetId="41">[26]Zam!#REF!</definedName>
    <definedName name="yyyyyy" localSheetId="47">[26]Zam!#REF!</definedName>
    <definedName name="yyyyyy">[26]Zam!#REF!</definedName>
    <definedName name="yyyyyyy" localSheetId="36">[26]Zam!#REF!</definedName>
    <definedName name="yyyyyyy" localSheetId="33">[26]Zam!#REF!</definedName>
    <definedName name="yyyyyyy" localSheetId="34">[26]Zam!#REF!</definedName>
    <definedName name="yyyyyyy" localSheetId="41">[26]Zam!#REF!</definedName>
    <definedName name="yyyyyyy" localSheetId="47">[26]Zam!#REF!</definedName>
    <definedName name="yyyyyyy">[26]Zam!#REF!</definedName>
    <definedName name="Z">[34]ago03!$A$1:$U$31</definedName>
    <definedName name="zbzxbzxb" localSheetId="36">[13]Zam!#REF!</definedName>
    <definedName name="zbzxbzxb" localSheetId="45">[13]Zam!#REF!</definedName>
    <definedName name="zbzxbzxb" localSheetId="33">[13]Zam!#REF!</definedName>
    <definedName name="zbzxbzxb" localSheetId="34">[13]Zam!#REF!</definedName>
    <definedName name="zbzxbzxb" localSheetId="41">[13]Zam!#REF!</definedName>
    <definedName name="zbzxbzxb" localSheetId="47">[13]Zam!#REF!</definedName>
    <definedName name="zbzxbzxb">[13]Zam!#REF!</definedName>
    <definedName name="zx" localSheetId="17" hidden="1">Main.SAPF4Help()</definedName>
    <definedName name="zx" localSheetId="21" hidden="1">Main.SAPF4Help()</definedName>
    <definedName name="zx" localSheetId="22" hidden="1">Main.SAPF4Help()</definedName>
    <definedName name="zx" localSheetId="24" hidden="1">Main.SAPF4Help()</definedName>
    <definedName name="zx" localSheetId="26" hidden="1">Main.SAPF4Help()</definedName>
    <definedName name="zx" localSheetId="36" hidden="1">Main.SAPF4Help()</definedName>
    <definedName name="zx" localSheetId="45" hidden="1">Main.SAPF4Help()</definedName>
    <definedName name="zx" localSheetId="46" hidden="1">Main.SAPF4Help()</definedName>
    <definedName name="zx" localSheetId="28" hidden="1">Main.SAPF4Help()</definedName>
    <definedName name="zx" localSheetId="30" hidden="1">Main.SAPF4Help()</definedName>
    <definedName name="zx" localSheetId="31" hidden="1">Main.SAPF4Help()</definedName>
    <definedName name="zx" localSheetId="32" hidden="1">Main.SAPF4Help()</definedName>
    <definedName name="zx" localSheetId="33" hidden="1">Main.SAPF4Help()</definedName>
    <definedName name="zx" localSheetId="34" hidden="1">Main.SAPF4Help()</definedName>
    <definedName name="zx" localSheetId="35" hidden="1">Main.SAPF4Help()</definedName>
    <definedName name="zx" localSheetId="41" hidden="1">Main.SAPF4Help()</definedName>
    <definedName name="zx" localSheetId="47" hidden="1">Main.SAPF4Help()</definedName>
    <definedName name="zx" hidden="1">Main.SAPF4Help()</definedName>
    <definedName name="zxbzxb" localSheetId="36">[13]Zam!#REF!</definedName>
    <definedName name="zxbzxb" localSheetId="45">[13]Zam!#REF!</definedName>
    <definedName name="zxbzxb" localSheetId="33">[13]Zam!#REF!</definedName>
    <definedName name="zxbzxb" localSheetId="34">[13]Zam!#REF!</definedName>
    <definedName name="zxbzxb" localSheetId="41">[13]Zam!#REF!</definedName>
    <definedName name="zxbzxb" localSheetId="47">[13]Zam!#REF!</definedName>
    <definedName name="zxbzxb">[13]Zam!#REF!</definedName>
    <definedName name="zxvzxbv" localSheetId="36">[13]Zam!#REF!</definedName>
    <definedName name="zxvzxbv" localSheetId="33">[13]Zam!#REF!</definedName>
    <definedName name="zxvzxbv" localSheetId="34">[13]Zam!#REF!</definedName>
    <definedName name="zxvzxbv" localSheetId="41">[13]Zam!#REF!</definedName>
    <definedName name="zxvzxbv" localSheetId="47">[13]Zam!#REF!</definedName>
    <definedName name="zxvzxbv">[13]Zam!#REF!</definedName>
  </definedNames>
  <calcPr calcId="162913"/>
</workbook>
</file>

<file path=xl/calcChain.xml><?xml version="1.0" encoding="utf-8"?>
<calcChain xmlns="http://schemas.openxmlformats.org/spreadsheetml/2006/main">
  <c r="D163" i="120" l="1"/>
  <c r="E163" i="120"/>
  <c r="F163" i="120"/>
  <c r="G163" i="120"/>
  <c r="H163" i="120"/>
  <c r="I163" i="120"/>
  <c r="J163" i="120"/>
  <c r="D164" i="120"/>
  <c r="E164" i="120"/>
  <c r="F164" i="120"/>
  <c r="G164" i="120"/>
  <c r="H164" i="120"/>
  <c r="I164" i="120"/>
  <c r="J164" i="120"/>
  <c r="D165" i="120"/>
  <c r="E165" i="120"/>
  <c r="F165" i="120"/>
  <c r="G165" i="120"/>
  <c r="H165" i="120"/>
  <c r="I165" i="120"/>
  <c r="J165" i="120"/>
  <c r="D166" i="120"/>
  <c r="E166" i="120"/>
  <c r="F166" i="120"/>
  <c r="G166" i="120"/>
  <c r="H166" i="120"/>
  <c r="I166" i="120"/>
  <c r="J166" i="120"/>
  <c r="C166" i="120"/>
  <c r="C164" i="120"/>
  <c r="C165" i="120"/>
  <c r="C163" i="120"/>
  <c r="J160" i="120"/>
  <c r="I160" i="120"/>
  <c r="H160" i="120"/>
  <c r="G160" i="120"/>
  <c r="F160" i="120"/>
  <c r="E160" i="120"/>
  <c r="D160" i="120"/>
  <c r="C160" i="120"/>
  <c r="J156" i="120"/>
  <c r="I156" i="120"/>
  <c r="H156" i="120"/>
  <c r="G156" i="120"/>
  <c r="F156" i="120"/>
  <c r="E156" i="120"/>
  <c r="D156" i="120"/>
  <c r="C156" i="120"/>
  <c r="J154" i="120"/>
  <c r="I154" i="120"/>
  <c r="H154" i="120"/>
  <c r="G154" i="120"/>
  <c r="F154" i="120"/>
  <c r="E154" i="120"/>
  <c r="D154" i="120"/>
  <c r="C154" i="120"/>
  <c r="J152" i="120"/>
  <c r="I152" i="120"/>
  <c r="H152" i="120"/>
  <c r="G152" i="120"/>
  <c r="F152" i="120"/>
  <c r="E152" i="120"/>
  <c r="D152" i="120"/>
  <c r="C152" i="120"/>
  <c r="J150" i="120"/>
  <c r="I150" i="120"/>
  <c r="H150" i="120"/>
  <c r="G150" i="120"/>
  <c r="F150" i="120"/>
  <c r="E150" i="120"/>
  <c r="D150" i="120"/>
  <c r="C150" i="120"/>
  <c r="J149" i="120"/>
  <c r="I149" i="120"/>
  <c r="H149" i="120"/>
  <c r="G149" i="120"/>
  <c r="F149" i="120"/>
  <c r="E149" i="120"/>
  <c r="D149" i="120"/>
  <c r="C149" i="120"/>
  <c r="J148" i="120"/>
  <c r="I148" i="120"/>
  <c r="H148" i="120"/>
  <c r="G148" i="120"/>
  <c r="F148" i="120"/>
  <c r="E148" i="120"/>
  <c r="D148" i="120"/>
  <c r="C148" i="120"/>
  <c r="J147" i="120"/>
  <c r="I147" i="120"/>
  <c r="H147" i="120"/>
  <c r="G147" i="120"/>
  <c r="F147" i="120"/>
  <c r="E147" i="120"/>
  <c r="D147" i="120"/>
  <c r="C147" i="120"/>
  <c r="J146" i="120"/>
  <c r="I146" i="120"/>
  <c r="H146" i="120"/>
  <c r="G146" i="120"/>
  <c r="F146" i="120"/>
  <c r="E146" i="120"/>
  <c r="D146" i="120"/>
  <c r="C146" i="120"/>
  <c r="J144" i="120"/>
  <c r="I144" i="120"/>
  <c r="H144" i="120"/>
  <c r="G144" i="120"/>
  <c r="F144" i="120"/>
  <c r="E144" i="120"/>
  <c r="D144" i="120"/>
  <c r="C144" i="120"/>
  <c r="J143" i="120"/>
  <c r="I143" i="120"/>
  <c r="H143" i="120"/>
  <c r="G143" i="120"/>
  <c r="F143" i="120"/>
  <c r="E143" i="120"/>
  <c r="D143" i="120"/>
  <c r="C143" i="120"/>
  <c r="J142" i="120"/>
  <c r="I142" i="120"/>
  <c r="H142" i="120"/>
  <c r="G142" i="120"/>
  <c r="F142" i="120"/>
  <c r="E142" i="120"/>
  <c r="D142" i="120"/>
  <c r="C142" i="120"/>
  <c r="J141" i="120"/>
  <c r="I141" i="120"/>
  <c r="H141" i="120"/>
  <c r="G141" i="120"/>
  <c r="F141" i="120"/>
  <c r="E141" i="120"/>
  <c r="D141" i="120"/>
  <c r="C141" i="120"/>
  <c r="J140" i="120"/>
  <c r="I140" i="120"/>
  <c r="H140" i="120"/>
  <c r="G140" i="120"/>
  <c r="F140" i="120"/>
  <c r="E140" i="120"/>
  <c r="D140" i="120"/>
  <c r="C140" i="120"/>
  <c r="J138" i="120"/>
  <c r="I138" i="120"/>
  <c r="H138" i="120"/>
  <c r="G138" i="120"/>
  <c r="F138" i="120"/>
  <c r="E138" i="120"/>
  <c r="D138" i="120"/>
  <c r="C138" i="120"/>
  <c r="J137" i="120"/>
  <c r="I137" i="120"/>
  <c r="H137" i="120"/>
  <c r="G137" i="120"/>
  <c r="F137" i="120"/>
  <c r="E137" i="120"/>
  <c r="D137" i="120"/>
  <c r="C137" i="120"/>
  <c r="J136" i="120"/>
  <c r="I136" i="120"/>
  <c r="H136" i="120"/>
  <c r="G136" i="120"/>
  <c r="F136" i="120"/>
  <c r="E136" i="120"/>
  <c r="D136" i="120"/>
  <c r="C136" i="120"/>
  <c r="J135" i="120"/>
  <c r="I135" i="120"/>
  <c r="H135" i="120"/>
  <c r="G135" i="120"/>
  <c r="F135" i="120"/>
  <c r="E135" i="120"/>
  <c r="D135" i="120"/>
  <c r="C135" i="120"/>
  <c r="J134" i="120"/>
  <c r="I134" i="120"/>
  <c r="H134" i="120"/>
  <c r="G134" i="120"/>
  <c r="F134" i="120"/>
  <c r="E134" i="120"/>
  <c r="D134" i="120"/>
  <c r="C134" i="120"/>
  <c r="J132" i="120"/>
  <c r="I132" i="120"/>
  <c r="H132" i="120"/>
  <c r="G132" i="120"/>
  <c r="F132" i="120"/>
  <c r="E132" i="120"/>
  <c r="D132" i="120"/>
  <c r="C132" i="120"/>
  <c r="J130" i="120"/>
  <c r="I130" i="120"/>
  <c r="H130" i="120"/>
  <c r="G130" i="120"/>
  <c r="F130" i="120"/>
  <c r="E130" i="120"/>
  <c r="D130" i="120"/>
  <c r="C130" i="120"/>
  <c r="J128" i="120"/>
  <c r="I128" i="120"/>
  <c r="H128" i="120"/>
  <c r="G128" i="120"/>
  <c r="F128" i="120"/>
  <c r="E128" i="120"/>
  <c r="D128" i="120"/>
  <c r="C128" i="120"/>
  <c r="J127" i="120"/>
  <c r="I127" i="120"/>
  <c r="H127" i="120"/>
  <c r="G127" i="120"/>
  <c r="F127" i="120"/>
  <c r="E127" i="120"/>
  <c r="D127" i="120"/>
  <c r="C127" i="120"/>
  <c r="J126" i="120"/>
  <c r="I126" i="120"/>
  <c r="H126" i="120"/>
  <c r="G126" i="120"/>
  <c r="F126" i="120"/>
  <c r="E126" i="120"/>
  <c r="D126" i="120"/>
  <c r="C126" i="120"/>
  <c r="J125" i="120"/>
  <c r="I125" i="120"/>
  <c r="H125" i="120"/>
  <c r="G125" i="120"/>
  <c r="F125" i="120"/>
  <c r="E125" i="120"/>
  <c r="D125" i="120"/>
  <c r="C125" i="120"/>
  <c r="J124" i="120"/>
  <c r="I124" i="120"/>
  <c r="H124" i="120"/>
  <c r="G124" i="120"/>
  <c r="F124" i="120"/>
  <c r="E124" i="120"/>
  <c r="D124" i="120"/>
  <c r="C124" i="120"/>
  <c r="J123" i="120"/>
  <c r="I123" i="120"/>
  <c r="H123" i="120"/>
  <c r="G123" i="120"/>
  <c r="F123" i="120"/>
  <c r="E123" i="120"/>
  <c r="D123" i="120"/>
  <c r="C123" i="120"/>
  <c r="J122" i="120"/>
  <c r="I122" i="120"/>
  <c r="H122" i="120"/>
  <c r="G122" i="120"/>
  <c r="F122" i="120"/>
  <c r="E122" i="120"/>
  <c r="D122" i="120"/>
  <c r="C122" i="120"/>
  <c r="J121" i="120"/>
  <c r="I121" i="120"/>
  <c r="H121" i="120"/>
  <c r="G121" i="120"/>
  <c r="F121" i="120"/>
  <c r="E121" i="120"/>
  <c r="D121" i="120"/>
  <c r="C121" i="120"/>
  <c r="J120" i="120"/>
  <c r="I120" i="120"/>
  <c r="H120" i="120"/>
  <c r="G120" i="120"/>
  <c r="F120" i="120"/>
  <c r="E120" i="120"/>
  <c r="D120" i="120"/>
  <c r="C120" i="120"/>
  <c r="J119" i="120"/>
  <c r="I119" i="120"/>
  <c r="H119" i="120"/>
  <c r="G119" i="120"/>
  <c r="F119" i="120"/>
  <c r="E119" i="120"/>
  <c r="D119" i="120"/>
  <c r="C119" i="120"/>
  <c r="J116" i="120"/>
  <c r="I116" i="120"/>
  <c r="H116" i="120"/>
  <c r="G116" i="120"/>
  <c r="F116" i="120"/>
  <c r="E116" i="120"/>
  <c r="B29" i="125" l="1"/>
  <c r="B30" i="125" s="1"/>
  <c r="B32" i="125" s="1"/>
  <c r="B33" i="125" s="1"/>
  <c r="B34" i="125" s="1"/>
  <c r="B35" i="125" s="1"/>
  <c r="B36" i="125" s="1"/>
  <c r="B37" i="125" s="1"/>
  <c r="B38" i="125" s="1"/>
  <c r="B40" i="125" s="1"/>
  <c r="B41" i="125" s="1"/>
  <c r="B42" i="125" s="1"/>
  <c r="B43" i="125" s="1"/>
  <c r="B44" i="125" s="1"/>
  <c r="B45" i="125" s="1"/>
  <c r="B46" i="125" s="1"/>
  <c r="B47" i="125" s="1"/>
  <c r="B48" i="125" s="1"/>
  <c r="B49" i="125" s="1"/>
  <c r="B50" i="125" s="1"/>
  <c r="B51" i="125" s="1"/>
  <c r="B52" i="125" s="1"/>
  <c r="B54" i="125" s="1"/>
  <c r="B55" i="125" s="1"/>
  <c r="B56" i="125" s="1"/>
  <c r="B57" i="125" s="1"/>
  <c r="B58" i="125" s="1"/>
  <c r="B59" i="125" s="1"/>
  <c r="B60" i="125" s="1"/>
  <c r="B61" i="125" s="1"/>
  <c r="B63" i="125" s="1"/>
  <c r="B64" i="125" s="1"/>
  <c r="B65" i="125" s="1"/>
  <c r="B69" i="125" s="1"/>
  <c r="B70" i="125" s="1"/>
  <c r="B71" i="125" s="1"/>
  <c r="B72" i="125" s="1"/>
  <c r="B73" i="125" s="1"/>
  <c r="B74" i="125" s="1"/>
  <c r="B75" i="125" s="1"/>
  <c r="B76" i="125" s="1"/>
  <c r="B77" i="125" s="1"/>
  <c r="B78" i="125" s="1"/>
  <c r="B79" i="125" s="1"/>
  <c r="B80" i="125" s="1"/>
  <c r="B81" i="125" s="1"/>
  <c r="B82" i="125" s="1"/>
  <c r="B83" i="125" s="1"/>
  <c r="B84" i="125" s="1"/>
  <c r="B85" i="125" s="1"/>
  <c r="B86" i="125" s="1"/>
  <c r="B87" i="125" s="1"/>
  <c r="B88" i="125" s="1"/>
  <c r="B89" i="125" s="1"/>
  <c r="B90" i="125" s="1"/>
  <c r="B94" i="125" s="1"/>
  <c r="B95" i="125" s="1"/>
  <c r="B97" i="125" s="1"/>
  <c r="B98" i="125" s="1"/>
  <c r="B28" i="125"/>
  <c r="D344" i="118" l="1"/>
  <c r="E344" i="118"/>
  <c r="F344" i="118"/>
  <c r="G344" i="118"/>
  <c r="H344" i="118"/>
  <c r="I344" i="118"/>
  <c r="J344" i="118"/>
  <c r="K344" i="118"/>
  <c r="L344" i="118"/>
  <c r="M344" i="118"/>
  <c r="N344" i="118"/>
  <c r="O344" i="118"/>
  <c r="P344" i="118"/>
  <c r="Q344" i="118"/>
  <c r="R344" i="118"/>
  <c r="S344" i="118"/>
  <c r="T344" i="118"/>
  <c r="U344" i="118"/>
  <c r="V344" i="118"/>
  <c r="W344" i="118"/>
  <c r="X344" i="118"/>
  <c r="Y344" i="118"/>
  <c r="Z344" i="118"/>
  <c r="AA344" i="118"/>
  <c r="D345" i="118"/>
  <c r="E345" i="118"/>
  <c r="F345" i="118"/>
  <c r="G345" i="118"/>
  <c r="H345" i="118"/>
  <c r="I345" i="118"/>
  <c r="J345" i="118"/>
  <c r="K345" i="118"/>
  <c r="L345" i="118"/>
  <c r="M345" i="118"/>
  <c r="N345" i="118"/>
  <c r="O345" i="118"/>
  <c r="P345" i="118"/>
  <c r="Q345" i="118"/>
  <c r="R345" i="118"/>
  <c r="S345" i="118"/>
  <c r="T345" i="118"/>
  <c r="U345" i="118"/>
  <c r="V345" i="118"/>
  <c r="W345" i="118"/>
  <c r="X345" i="118"/>
  <c r="Y345" i="118"/>
  <c r="Z345" i="118"/>
  <c r="AA345" i="118"/>
  <c r="C345" i="118"/>
  <c r="C344" i="118"/>
  <c r="C286" i="118"/>
  <c r="C56" i="98" l="1"/>
  <c r="Y240" i="119" l="1"/>
  <c r="X240" i="119"/>
  <c r="W240" i="119"/>
  <c r="V240" i="119"/>
  <c r="U240" i="119"/>
  <c r="T240" i="119"/>
  <c r="S240" i="119"/>
  <c r="R240" i="119"/>
  <c r="Q240" i="119"/>
  <c r="P240" i="119"/>
  <c r="O240" i="119"/>
  <c r="N240" i="119"/>
  <c r="M240" i="119"/>
  <c r="L240" i="119"/>
  <c r="K240" i="119"/>
  <c r="J240" i="119"/>
  <c r="I240" i="119"/>
  <c r="H240" i="119"/>
  <c r="G240" i="119"/>
  <c r="F240" i="119"/>
  <c r="E240" i="119"/>
  <c r="D240" i="119"/>
  <c r="C240" i="119"/>
  <c r="AA340" i="118"/>
  <c r="Z340" i="118"/>
  <c r="Y340" i="118"/>
  <c r="X340" i="118"/>
  <c r="W340" i="118"/>
  <c r="V340" i="118"/>
  <c r="U340" i="118"/>
  <c r="T340" i="118"/>
  <c r="S340" i="118"/>
  <c r="R340" i="118"/>
  <c r="Q340" i="118"/>
  <c r="P340" i="118"/>
  <c r="O340" i="118"/>
  <c r="N340" i="118"/>
  <c r="M340" i="118"/>
  <c r="L340" i="118"/>
  <c r="K340" i="118"/>
  <c r="J340" i="118"/>
  <c r="I340" i="118"/>
  <c r="H340" i="118"/>
  <c r="G340" i="118"/>
  <c r="F340" i="118"/>
  <c r="E340" i="118"/>
  <c r="D340" i="118"/>
  <c r="AA338" i="118"/>
  <c r="Z338" i="118"/>
  <c r="Y338" i="118"/>
  <c r="X338" i="118"/>
  <c r="W338" i="118"/>
  <c r="V338" i="118"/>
  <c r="U338" i="118"/>
  <c r="T338" i="118"/>
  <c r="S338" i="118"/>
  <c r="R338" i="118"/>
  <c r="Q338" i="118"/>
  <c r="P338" i="118"/>
  <c r="O338" i="118"/>
  <c r="N338" i="118"/>
  <c r="M338" i="118"/>
  <c r="L338" i="118"/>
  <c r="K338" i="118"/>
  <c r="J338" i="118"/>
  <c r="I338" i="118"/>
  <c r="H338" i="118"/>
  <c r="G338" i="118"/>
  <c r="F338" i="118"/>
  <c r="E338" i="118"/>
  <c r="D338" i="118"/>
  <c r="AA337" i="118"/>
  <c r="Z337" i="118"/>
  <c r="Y337" i="118"/>
  <c r="X337" i="118"/>
  <c r="W337" i="118"/>
  <c r="V337" i="118"/>
  <c r="U337" i="118"/>
  <c r="T337" i="118"/>
  <c r="S337" i="118"/>
  <c r="R337" i="118"/>
  <c r="Q337" i="118"/>
  <c r="P337" i="118"/>
  <c r="O337" i="118"/>
  <c r="N337" i="118"/>
  <c r="M337" i="118"/>
  <c r="L337" i="118"/>
  <c r="K337" i="118"/>
  <c r="J337" i="118"/>
  <c r="I337" i="118"/>
  <c r="H337" i="118"/>
  <c r="G337" i="118"/>
  <c r="F337" i="118"/>
  <c r="E337" i="118"/>
  <c r="D337" i="118"/>
  <c r="AA335" i="118"/>
  <c r="Z335" i="118"/>
  <c r="Y335" i="118"/>
  <c r="X335" i="118"/>
  <c r="W335" i="118"/>
  <c r="V335" i="118"/>
  <c r="U335" i="118"/>
  <c r="T335" i="118"/>
  <c r="S335" i="118"/>
  <c r="R335" i="118"/>
  <c r="Q335" i="118"/>
  <c r="P335" i="118"/>
  <c r="O335" i="118"/>
  <c r="N335" i="118"/>
  <c r="M335" i="118"/>
  <c r="L335" i="118"/>
  <c r="K335" i="118"/>
  <c r="J335" i="118"/>
  <c r="I335" i="118"/>
  <c r="H335" i="118"/>
  <c r="G335" i="118"/>
  <c r="F335" i="118"/>
  <c r="E335" i="118"/>
  <c r="D335" i="118"/>
  <c r="AA334" i="118"/>
  <c r="Z334" i="118"/>
  <c r="Y334" i="118"/>
  <c r="X334" i="118"/>
  <c r="W334" i="118"/>
  <c r="V334" i="118"/>
  <c r="U334" i="118"/>
  <c r="T334" i="118"/>
  <c r="S334" i="118"/>
  <c r="R334" i="118"/>
  <c r="Q334" i="118"/>
  <c r="P334" i="118"/>
  <c r="O334" i="118"/>
  <c r="N334" i="118"/>
  <c r="M334" i="118"/>
  <c r="L334" i="118"/>
  <c r="K334" i="118"/>
  <c r="J334" i="118"/>
  <c r="I334" i="118"/>
  <c r="H334" i="118"/>
  <c r="G334" i="118"/>
  <c r="F334" i="118"/>
  <c r="E334" i="118"/>
  <c r="D334" i="118"/>
  <c r="AA333" i="118"/>
  <c r="Z333" i="118"/>
  <c r="Y333" i="118"/>
  <c r="X333" i="118"/>
  <c r="W333" i="118"/>
  <c r="V333" i="118"/>
  <c r="U333" i="118"/>
  <c r="T333" i="118"/>
  <c r="S333" i="118"/>
  <c r="R333" i="118"/>
  <c r="Q333" i="118"/>
  <c r="P333" i="118"/>
  <c r="O333" i="118"/>
  <c r="N333" i="118"/>
  <c r="M333" i="118"/>
  <c r="L333" i="118"/>
  <c r="K333" i="118"/>
  <c r="J333" i="118"/>
  <c r="I333" i="118"/>
  <c r="H333" i="118"/>
  <c r="G333" i="118"/>
  <c r="F333" i="118"/>
  <c r="E333" i="118"/>
  <c r="D333" i="118"/>
  <c r="AA332" i="118"/>
  <c r="Z332" i="118"/>
  <c r="Y332" i="118"/>
  <c r="X332" i="118"/>
  <c r="W332" i="118"/>
  <c r="V332" i="118"/>
  <c r="U332" i="118"/>
  <c r="T332" i="118"/>
  <c r="S332" i="118"/>
  <c r="R332" i="118"/>
  <c r="Q332" i="118"/>
  <c r="P332" i="118"/>
  <c r="O332" i="118"/>
  <c r="N332" i="118"/>
  <c r="M332" i="118"/>
  <c r="L332" i="118"/>
  <c r="K332" i="118"/>
  <c r="J332" i="118"/>
  <c r="I332" i="118"/>
  <c r="H332" i="118"/>
  <c r="G332" i="118"/>
  <c r="F332" i="118"/>
  <c r="E332" i="118"/>
  <c r="D332" i="118"/>
  <c r="AA330" i="118"/>
  <c r="Z330" i="118"/>
  <c r="Y330" i="118"/>
  <c r="X330" i="118"/>
  <c r="W330" i="118"/>
  <c r="V330" i="118"/>
  <c r="U330" i="118"/>
  <c r="T330" i="118"/>
  <c r="S330" i="118"/>
  <c r="R330" i="118"/>
  <c r="Q330" i="118"/>
  <c r="P330" i="118"/>
  <c r="O330" i="118"/>
  <c r="N330" i="118"/>
  <c r="M330" i="118"/>
  <c r="L330" i="118"/>
  <c r="K330" i="118"/>
  <c r="J330" i="118"/>
  <c r="I330" i="118"/>
  <c r="H330" i="118"/>
  <c r="G330" i="118"/>
  <c r="F330" i="118"/>
  <c r="E330" i="118"/>
  <c r="D330" i="118"/>
  <c r="AA329" i="118"/>
  <c r="Z329" i="118"/>
  <c r="Y329" i="118"/>
  <c r="X329" i="118"/>
  <c r="W329" i="118"/>
  <c r="V329" i="118"/>
  <c r="U329" i="118"/>
  <c r="T329" i="118"/>
  <c r="S329" i="118"/>
  <c r="R329" i="118"/>
  <c r="Q329" i="118"/>
  <c r="P329" i="118"/>
  <c r="O329" i="118"/>
  <c r="N329" i="118"/>
  <c r="M329" i="118"/>
  <c r="L329" i="118"/>
  <c r="K329" i="118"/>
  <c r="J329" i="118"/>
  <c r="I329" i="118"/>
  <c r="H329" i="118"/>
  <c r="G329" i="118"/>
  <c r="F329" i="118"/>
  <c r="E329" i="118"/>
  <c r="D329" i="118"/>
  <c r="AA327" i="118"/>
  <c r="Z327" i="118"/>
  <c r="Y327" i="118"/>
  <c r="X327" i="118"/>
  <c r="W327" i="118"/>
  <c r="V327" i="118"/>
  <c r="U327" i="118"/>
  <c r="T327" i="118"/>
  <c r="S327" i="118"/>
  <c r="R327" i="118"/>
  <c r="Q327" i="118"/>
  <c r="P327" i="118"/>
  <c r="O327" i="118"/>
  <c r="N327" i="118"/>
  <c r="M327" i="118"/>
  <c r="L327" i="118"/>
  <c r="K327" i="118"/>
  <c r="J327" i="118"/>
  <c r="I327" i="118"/>
  <c r="H327" i="118"/>
  <c r="G327" i="118"/>
  <c r="F327" i="118"/>
  <c r="E327" i="118"/>
  <c r="D327" i="118"/>
  <c r="AA326" i="118"/>
  <c r="Z326" i="118"/>
  <c r="Y326" i="118"/>
  <c r="X326" i="118"/>
  <c r="W326" i="118"/>
  <c r="V326" i="118"/>
  <c r="U326" i="118"/>
  <c r="T326" i="118"/>
  <c r="S326" i="118"/>
  <c r="R326" i="118"/>
  <c r="Q326" i="118"/>
  <c r="P326" i="118"/>
  <c r="O326" i="118"/>
  <c r="N326" i="118"/>
  <c r="M326" i="118"/>
  <c r="L326" i="118"/>
  <c r="K326" i="118"/>
  <c r="J326" i="118"/>
  <c r="I326" i="118"/>
  <c r="H326" i="118"/>
  <c r="G326" i="118"/>
  <c r="F326" i="118"/>
  <c r="E326" i="118"/>
  <c r="D326" i="118"/>
  <c r="AA324" i="118"/>
  <c r="Z324" i="118"/>
  <c r="Y324" i="118"/>
  <c r="X324" i="118"/>
  <c r="W324" i="118"/>
  <c r="V324" i="118"/>
  <c r="U324" i="118"/>
  <c r="T324" i="118"/>
  <c r="S324" i="118"/>
  <c r="R324" i="118"/>
  <c r="Q324" i="118"/>
  <c r="P324" i="118"/>
  <c r="O324" i="118"/>
  <c r="N324" i="118"/>
  <c r="M324" i="118"/>
  <c r="L324" i="118"/>
  <c r="K324" i="118"/>
  <c r="J324" i="118"/>
  <c r="I324" i="118"/>
  <c r="H324" i="118"/>
  <c r="G324" i="118"/>
  <c r="F324" i="118"/>
  <c r="E324" i="118"/>
  <c r="D324" i="118"/>
  <c r="AA323" i="118"/>
  <c r="Z323" i="118"/>
  <c r="Y323" i="118"/>
  <c r="X323" i="118"/>
  <c r="W323" i="118"/>
  <c r="V323" i="118"/>
  <c r="U323" i="118"/>
  <c r="T323" i="118"/>
  <c r="S323" i="118"/>
  <c r="R323" i="118"/>
  <c r="Q323" i="118"/>
  <c r="P323" i="118"/>
  <c r="O323" i="118"/>
  <c r="N323" i="118"/>
  <c r="M323" i="118"/>
  <c r="L323" i="118"/>
  <c r="K323" i="118"/>
  <c r="J323" i="118"/>
  <c r="I323" i="118"/>
  <c r="H323" i="118"/>
  <c r="G323" i="118"/>
  <c r="F323" i="118"/>
  <c r="E323" i="118"/>
  <c r="D323" i="118"/>
  <c r="AA322" i="118"/>
  <c r="Z322" i="118"/>
  <c r="Y322" i="118"/>
  <c r="X322" i="118"/>
  <c r="W322" i="118"/>
  <c r="V322" i="118"/>
  <c r="U322" i="118"/>
  <c r="T322" i="118"/>
  <c r="S322" i="118"/>
  <c r="R322" i="118"/>
  <c r="Q322" i="118"/>
  <c r="P322" i="118"/>
  <c r="O322" i="118"/>
  <c r="N322" i="118"/>
  <c r="M322" i="118"/>
  <c r="L322" i="118"/>
  <c r="K322" i="118"/>
  <c r="J322" i="118"/>
  <c r="I322" i="118"/>
  <c r="H322" i="118"/>
  <c r="G322" i="118"/>
  <c r="F322" i="118"/>
  <c r="E322" i="118"/>
  <c r="D322" i="118"/>
  <c r="AA321" i="118"/>
  <c r="Z321" i="118"/>
  <c r="Y321" i="118"/>
  <c r="X321" i="118"/>
  <c r="W321" i="118"/>
  <c r="V321" i="118"/>
  <c r="U321" i="118"/>
  <c r="T321" i="118"/>
  <c r="S321" i="118"/>
  <c r="R321" i="118"/>
  <c r="Q321" i="118"/>
  <c r="P321" i="118"/>
  <c r="O321" i="118"/>
  <c r="N321" i="118"/>
  <c r="M321" i="118"/>
  <c r="L321" i="118"/>
  <c r="K321" i="118"/>
  <c r="J321" i="118"/>
  <c r="I321" i="118"/>
  <c r="H321" i="118"/>
  <c r="G321" i="118"/>
  <c r="F321" i="118"/>
  <c r="E321" i="118"/>
  <c r="D321" i="118"/>
  <c r="AA320" i="118"/>
  <c r="Z320" i="118"/>
  <c r="Y320" i="118"/>
  <c r="X320" i="118"/>
  <c r="W320" i="118"/>
  <c r="V320" i="118"/>
  <c r="U320" i="118"/>
  <c r="T320" i="118"/>
  <c r="S320" i="118"/>
  <c r="R320" i="118"/>
  <c r="Q320" i="118"/>
  <c r="P320" i="118"/>
  <c r="O320" i="118"/>
  <c r="N320" i="118"/>
  <c r="M320" i="118"/>
  <c r="L320" i="118"/>
  <c r="K320" i="118"/>
  <c r="J320" i="118"/>
  <c r="I320" i="118"/>
  <c r="H320" i="118"/>
  <c r="G320" i="118"/>
  <c r="F320" i="118"/>
  <c r="E320" i="118"/>
  <c r="D320" i="118"/>
  <c r="AA319" i="118"/>
  <c r="Z319" i="118"/>
  <c r="Y319" i="118"/>
  <c r="X319" i="118"/>
  <c r="W319" i="118"/>
  <c r="V319" i="118"/>
  <c r="U319" i="118"/>
  <c r="T319" i="118"/>
  <c r="S319" i="118"/>
  <c r="R319" i="118"/>
  <c r="Q319" i="118"/>
  <c r="P319" i="118"/>
  <c r="O319" i="118"/>
  <c r="N319" i="118"/>
  <c r="M319" i="118"/>
  <c r="L319" i="118"/>
  <c r="K319" i="118"/>
  <c r="J319" i="118"/>
  <c r="I319" i="118"/>
  <c r="H319" i="118"/>
  <c r="G319" i="118"/>
  <c r="F319" i="118"/>
  <c r="E319" i="118"/>
  <c r="D319" i="118"/>
  <c r="AA318" i="118"/>
  <c r="Z318" i="118"/>
  <c r="Y318" i="118"/>
  <c r="X318" i="118"/>
  <c r="W318" i="118"/>
  <c r="V318" i="118"/>
  <c r="U318" i="118"/>
  <c r="T318" i="118"/>
  <c r="S318" i="118"/>
  <c r="R318" i="118"/>
  <c r="Q318" i="118"/>
  <c r="P318" i="118"/>
  <c r="O318" i="118"/>
  <c r="N318" i="118"/>
  <c r="M318" i="118"/>
  <c r="L318" i="118"/>
  <c r="K318" i="118"/>
  <c r="J318" i="118"/>
  <c r="I318" i="118"/>
  <c r="H318" i="118"/>
  <c r="G318" i="118"/>
  <c r="F318" i="118"/>
  <c r="E318" i="118"/>
  <c r="D318" i="118"/>
  <c r="AA317" i="118"/>
  <c r="Z317" i="118"/>
  <c r="Y317" i="118"/>
  <c r="X317" i="118"/>
  <c r="W317" i="118"/>
  <c r="V317" i="118"/>
  <c r="U317" i="118"/>
  <c r="T317" i="118"/>
  <c r="S317" i="118"/>
  <c r="R317" i="118"/>
  <c r="Q317" i="118"/>
  <c r="P317" i="118"/>
  <c r="O317" i="118"/>
  <c r="N317" i="118"/>
  <c r="M317" i="118"/>
  <c r="L317" i="118"/>
  <c r="K317" i="118"/>
  <c r="J317" i="118"/>
  <c r="I317" i="118"/>
  <c r="H317" i="118"/>
  <c r="G317" i="118"/>
  <c r="F317" i="118"/>
  <c r="E317" i="118"/>
  <c r="D317" i="118"/>
  <c r="AA316" i="118"/>
  <c r="Z316" i="118"/>
  <c r="Y316" i="118"/>
  <c r="X316" i="118"/>
  <c r="W316" i="118"/>
  <c r="V316" i="118"/>
  <c r="U316" i="118"/>
  <c r="T316" i="118"/>
  <c r="S316" i="118"/>
  <c r="R316" i="118"/>
  <c r="Q316" i="118"/>
  <c r="P316" i="118"/>
  <c r="O316" i="118"/>
  <c r="N316" i="118"/>
  <c r="M316" i="118"/>
  <c r="L316" i="118"/>
  <c r="K316" i="118"/>
  <c r="J316" i="118"/>
  <c r="I316" i="118"/>
  <c r="H316" i="118"/>
  <c r="G316" i="118"/>
  <c r="F316" i="118"/>
  <c r="E316" i="118"/>
  <c r="D316" i="118"/>
  <c r="AA315" i="118"/>
  <c r="Z315" i="118"/>
  <c r="Y315" i="118"/>
  <c r="X315" i="118"/>
  <c r="W315" i="118"/>
  <c r="V315" i="118"/>
  <c r="U315" i="118"/>
  <c r="T315" i="118"/>
  <c r="S315" i="118"/>
  <c r="R315" i="118"/>
  <c r="Q315" i="118"/>
  <c r="P315" i="118"/>
  <c r="O315" i="118"/>
  <c r="N315" i="118"/>
  <c r="M315" i="118"/>
  <c r="L315" i="118"/>
  <c r="K315" i="118"/>
  <c r="J315" i="118"/>
  <c r="I315" i="118"/>
  <c r="H315" i="118"/>
  <c r="G315" i="118"/>
  <c r="F315" i="118"/>
  <c r="E315" i="118"/>
  <c r="D315" i="118"/>
  <c r="AA314" i="118"/>
  <c r="Z314" i="118"/>
  <c r="Y314" i="118"/>
  <c r="X314" i="118"/>
  <c r="W314" i="118"/>
  <c r="V314" i="118"/>
  <c r="U314" i="118"/>
  <c r="T314" i="118"/>
  <c r="S314" i="118"/>
  <c r="R314" i="118"/>
  <c r="Q314" i="118"/>
  <c r="P314" i="118"/>
  <c r="O314" i="118"/>
  <c r="N314" i="118"/>
  <c r="M314" i="118"/>
  <c r="L314" i="118"/>
  <c r="K314" i="118"/>
  <c r="J314" i="118"/>
  <c r="I314" i="118"/>
  <c r="H314" i="118"/>
  <c r="G314" i="118"/>
  <c r="F314" i="118"/>
  <c r="E314" i="118"/>
  <c r="D314" i="118"/>
  <c r="AA313" i="118"/>
  <c r="Z313" i="118"/>
  <c r="Y313" i="118"/>
  <c r="X313" i="118"/>
  <c r="W313" i="118"/>
  <c r="V313" i="118"/>
  <c r="U313" i="118"/>
  <c r="T313" i="118"/>
  <c r="S313" i="118"/>
  <c r="R313" i="118"/>
  <c r="Q313" i="118"/>
  <c r="P313" i="118"/>
  <c r="O313" i="118"/>
  <c r="N313" i="118"/>
  <c r="M313" i="118"/>
  <c r="L313" i="118"/>
  <c r="K313" i="118"/>
  <c r="J313" i="118"/>
  <c r="I313" i="118"/>
  <c r="H313" i="118"/>
  <c r="G313" i="118"/>
  <c r="F313" i="118"/>
  <c r="E313" i="118"/>
  <c r="D313" i="118"/>
  <c r="AA312" i="118"/>
  <c r="Z312" i="118"/>
  <c r="Y312" i="118"/>
  <c r="X312" i="118"/>
  <c r="W312" i="118"/>
  <c r="V312" i="118"/>
  <c r="U312" i="118"/>
  <c r="T312" i="118"/>
  <c r="S312" i="118"/>
  <c r="R312" i="118"/>
  <c r="Q312" i="118"/>
  <c r="P312" i="118"/>
  <c r="O312" i="118"/>
  <c r="N312" i="118"/>
  <c r="M312" i="118"/>
  <c r="L312" i="118"/>
  <c r="K312" i="118"/>
  <c r="J312" i="118"/>
  <c r="I312" i="118"/>
  <c r="H312" i="118"/>
  <c r="G312" i="118"/>
  <c r="F312" i="118"/>
  <c r="E312" i="118"/>
  <c r="D312" i="118"/>
  <c r="AA311" i="118"/>
  <c r="Z311" i="118"/>
  <c r="Y311" i="118"/>
  <c r="X311" i="118"/>
  <c r="W311" i="118"/>
  <c r="V311" i="118"/>
  <c r="U311" i="118"/>
  <c r="T311" i="118"/>
  <c r="S311" i="118"/>
  <c r="R311" i="118"/>
  <c r="Q311" i="118"/>
  <c r="P311" i="118"/>
  <c r="O311" i="118"/>
  <c r="N311" i="118"/>
  <c r="M311" i="118"/>
  <c r="L311" i="118"/>
  <c r="K311" i="118"/>
  <c r="J311" i="118"/>
  <c r="I311" i="118"/>
  <c r="H311" i="118"/>
  <c r="G311" i="118"/>
  <c r="F311" i="118"/>
  <c r="E311" i="118"/>
  <c r="D311" i="118"/>
  <c r="AA310" i="118"/>
  <c r="Z310" i="118"/>
  <c r="Y310" i="118"/>
  <c r="X310" i="118"/>
  <c r="W310" i="118"/>
  <c r="V310" i="118"/>
  <c r="U310" i="118"/>
  <c r="T310" i="118"/>
  <c r="S310" i="118"/>
  <c r="R310" i="118"/>
  <c r="Q310" i="118"/>
  <c r="P310" i="118"/>
  <c r="O310" i="118"/>
  <c r="N310" i="118"/>
  <c r="M310" i="118"/>
  <c r="L310" i="118"/>
  <c r="K310" i="118"/>
  <c r="J310" i="118"/>
  <c r="I310" i="118"/>
  <c r="H310" i="118"/>
  <c r="G310" i="118"/>
  <c r="F310" i="118"/>
  <c r="E310" i="118"/>
  <c r="D310" i="118"/>
  <c r="AA309" i="118"/>
  <c r="Z309" i="118"/>
  <c r="Y309" i="118"/>
  <c r="X309" i="118"/>
  <c r="W309" i="118"/>
  <c r="V309" i="118"/>
  <c r="U309" i="118"/>
  <c r="T309" i="118"/>
  <c r="S309" i="118"/>
  <c r="R309" i="118"/>
  <c r="Q309" i="118"/>
  <c r="P309" i="118"/>
  <c r="O309" i="118"/>
  <c r="N309" i="118"/>
  <c r="M309" i="118"/>
  <c r="L309" i="118"/>
  <c r="K309" i="118"/>
  <c r="J309" i="118"/>
  <c r="I309" i="118"/>
  <c r="H309" i="118"/>
  <c r="G309" i="118"/>
  <c r="F309" i="118"/>
  <c r="E309" i="118"/>
  <c r="D309" i="118"/>
  <c r="AA308" i="118"/>
  <c r="Z308" i="118"/>
  <c r="Y308" i="118"/>
  <c r="X308" i="118"/>
  <c r="W308" i="118"/>
  <c r="V308" i="118"/>
  <c r="U308" i="118"/>
  <c r="T308" i="118"/>
  <c r="S308" i="118"/>
  <c r="R308" i="118"/>
  <c r="Q308" i="118"/>
  <c r="P308" i="118"/>
  <c r="O308" i="118"/>
  <c r="N308" i="118"/>
  <c r="M308" i="118"/>
  <c r="L308" i="118"/>
  <c r="K308" i="118"/>
  <c r="J308" i="118"/>
  <c r="I308" i="118"/>
  <c r="H308" i="118"/>
  <c r="G308" i="118"/>
  <c r="F308" i="118"/>
  <c r="E308" i="118"/>
  <c r="D308" i="118"/>
  <c r="AA307" i="118"/>
  <c r="Z307" i="118"/>
  <c r="Y307" i="118"/>
  <c r="X307" i="118"/>
  <c r="W307" i="118"/>
  <c r="V307" i="118"/>
  <c r="U307" i="118"/>
  <c r="T307" i="118"/>
  <c r="S307" i="118"/>
  <c r="R307" i="118"/>
  <c r="Q307" i="118"/>
  <c r="P307" i="118"/>
  <c r="O307" i="118"/>
  <c r="N307" i="118"/>
  <c r="M307" i="118"/>
  <c r="L307" i="118"/>
  <c r="K307" i="118"/>
  <c r="J307" i="118"/>
  <c r="I307" i="118"/>
  <c r="H307" i="118"/>
  <c r="G307" i="118"/>
  <c r="F307" i="118"/>
  <c r="E307" i="118"/>
  <c r="D307" i="118"/>
  <c r="AA306" i="118"/>
  <c r="Z306" i="118"/>
  <c r="Y306" i="118"/>
  <c r="X306" i="118"/>
  <c r="W306" i="118"/>
  <c r="V306" i="118"/>
  <c r="U306" i="118"/>
  <c r="T306" i="118"/>
  <c r="S306" i="118"/>
  <c r="R306" i="118"/>
  <c r="Q306" i="118"/>
  <c r="P306" i="118"/>
  <c r="O306" i="118"/>
  <c r="N306" i="118"/>
  <c r="M306" i="118"/>
  <c r="L306" i="118"/>
  <c r="K306" i="118"/>
  <c r="J306" i="118"/>
  <c r="I306" i="118"/>
  <c r="H306" i="118"/>
  <c r="G306" i="118"/>
  <c r="F306" i="118"/>
  <c r="E306" i="118"/>
  <c r="D306" i="118"/>
  <c r="AA305" i="118"/>
  <c r="Z305" i="118"/>
  <c r="Y305" i="118"/>
  <c r="X305" i="118"/>
  <c r="W305" i="118"/>
  <c r="V305" i="118"/>
  <c r="U305" i="118"/>
  <c r="T305" i="118"/>
  <c r="S305" i="118"/>
  <c r="R305" i="118"/>
  <c r="Q305" i="118"/>
  <c r="P305" i="118"/>
  <c r="O305" i="118"/>
  <c r="N305" i="118"/>
  <c r="M305" i="118"/>
  <c r="L305" i="118"/>
  <c r="K305" i="118"/>
  <c r="J305" i="118"/>
  <c r="I305" i="118"/>
  <c r="H305" i="118"/>
  <c r="G305" i="118"/>
  <c r="F305" i="118"/>
  <c r="E305" i="118"/>
  <c r="D305" i="118"/>
  <c r="AA304" i="118"/>
  <c r="Z304" i="118"/>
  <c r="Y304" i="118"/>
  <c r="X304" i="118"/>
  <c r="W304" i="118"/>
  <c r="V304" i="118"/>
  <c r="U304" i="118"/>
  <c r="T304" i="118"/>
  <c r="S304" i="118"/>
  <c r="R304" i="118"/>
  <c r="Q304" i="118"/>
  <c r="P304" i="118"/>
  <c r="O304" i="118"/>
  <c r="N304" i="118"/>
  <c r="M304" i="118"/>
  <c r="L304" i="118"/>
  <c r="K304" i="118"/>
  <c r="J304" i="118"/>
  <c r="I304" i="118"/>
  <c r="H304" i="118"/>
  <c r="G304" i="118"/>
  <c r="F304" i="118"/>
  <c r="E304" i="118"/>
  <c r="D304" i="118"/>
  <c r="AA303" i="118"/>
  <c r="Z303" i="118"/>
  <c r="Y303" i="118"/>
  <c r="X303" i="118"/>
  <c r="W303" i="118"/>
  <c r="V303" i="118"/>
  <c r="U303" i="118"/>
  <c r="T303" i="118"/>
  <c r="S303" i="118"/>
  <c r="R303" i="118"/>
  <c r="Q303" i="118"/>
  <c r="P303" i="118"/>
  <c r="O303" i="118"/>
  <c r="N303" i="118"/>
  <c r="M303" i="118"/>
  <c r="L303" i="118"/>
  <c r="K303" i="118"/>
  <c r="J303" i="118"/>
  <c r="I303" i="118"/>
  <c r="H303" i="118"/>
  <c r="G303" i="118"/>
  <c r="F303" i="118"/>
  <c r="E303" i="118"/>
  <c r="D303" i="118"/>
  <c r="AA302" i="118"/>
  <c r="Z302" i="118"/>
  <c r="Y302" i="118"/>
  <c r="X302" i="118"/>
  <c r="W302" i="118"/>
  <c r="V302" i="118"/>
  <c r="U302" i="118"/>
  <c r="T302" i="118"/>
  <c r="S302" i="118"/>
  <c r="R302" i="118"/>
  <c r="Q302" i="118"/>
  <c r="P302" i="118"/>
  <c r="O302" i="118"/>
  <c r="N302" i="118"/>
  <c r="M302" i="118"/>
  <c r="L302" i="118"/>
  <c r="K302" i="118"/>
  <c r="J302" i="118"/>
  <c r="I302" i="118"/>
  <c r="H302" i="118"/>
  <c r="G302" i="118"/>
  <c r="F302" i="118"/>
  <c r="E302" i="118"/>
  <c r="D302" i="118"/>
  <c r="AA301" i="118"/>
  <c r="Z301" i="118"/>
  <c r="Y301" i="118"/>
  <c r="X301" i="118"/>
  <c r="W301" i="118"/>
  <c r="V301" i="118"/>
  <c r="U301" i="118"/>
  <c r="T301" i="118"/>
  <c r="S301" i="118"/>
  <c r="R301" i="118"/>
  <c r="Q301" i="118"/>
  <c r="P301" i="118"/>
  <c r="O301" i="118"/>
  <c r="N301" i="118"/>
  <c r="M301" i="118"/>
  <c r="L301" i="118"/>
  <c r="K301" i="118"/>
  <c r="J301" i="118"/>
  <c r="I301" i="118"/>
  <c r="H301" i="118"/>
  <c r="G301" i="118"/>
  <c r="F301" i="118"/>
  <c r="E301" i="118"/>
  <c r="D301" i="118"/>
  <c r="AA299" i="118"/>
  <c r="Z299" i="118"/>
  <c r="Y299" i="118"/>
  <c r="X299" i="118"/>
  <c r="W299" i="118"/>
  <c r="V299" i="118"/>
  <c r="U299" i="118"/>
  <c r="T299" i="118"/>
  <c r="S299" i="118"/>
  <c r="R299" i="118"/>
  <c r="Q299" i="118"/>
  <c r="P299" i="118"/>
  <c r="O299" i="118"/>
  <c r="N299" i="118"/>
  <c r="M299" i="118"/>
  <c r="L299" i="118"/>
  <c r="K299" i="118"/>
  <c r="J299" i="118"/>
  <c r="I299" i="118"/>
  <c r="H299" i="118"/>
  <c r="G299" i="118"/>
  <c r="F299" i="118"/>
  <c r="E299" i="118"/>
  <c r="D299" i="118"/>
  <c r="AA298" i="118"/>
  <c r="Z298" i="118"/>
  <c r="Y298" i="118"/>
  <c r="X298" i="118"/>
  <c r="W298" i="118"/>
  <c r="V298" i="118"/>
  <c r="U298" i="118"/>
  <c r="T298" i="118"/>
  <c r="S298" i="118"/>
  <c r="R298" i="118"/>
  <c r="Q298" i="118"/>
  <c r="P298" i="118"/>
  <c r="O298" i="118"/>
  <c r="N298" i="118"/>
  <c r="M298" i="118"/>
  <c r="L298" i="118"/>
  <c r="K298" i="118"/>
  <c r="J298" i="118"/>
  <c r="I298" i="118"/>
  <c r="H298" i="118"/>
  <c r="G298" i="118"/>
  <c r="F298" i="118"/>
  <c r="E298" i="118"/>
  <c r="D298" i="118"/>
  <c r="AA296" i="118"/>
  <c r="Z296" i="118"/>
  <c r="Y296" i="118"/>
  <c r="X296" i="118"/>
  <c r="W296" i="118"/>
  <c r="V296" i="118"/>
  <c r="U296" i="118"/>
  <c r="T296" i="118"/>
  <c r="S296" i="118"/>
  <c r="R296" i="118"/>
  <c r="Q296" i="118"/>
  <c r="P296" i="118"/>
  <c r="O296" i="118"/>
  <c r="N296" i="118"/>
  <c r="M296" i="118"/>
  <c r="L296" i="118"/>
  <c r="K296" i="118"/>
  <c r="J296" i="118"/>
  <c r="I296" i="118"/>
  <c r="H296" i="118"/>
  <c r="G296" i="118"/>
  <c r="F296" i="118"/>
  <c r="E296" i="118"/>
  <c r="D296" i="118"/>
  <c r="AA295" i="118"/>
  <c r="Z295" i="118"/>
  <c r="Y295" i="118"/>
  <c r="X295" i="118"/>
  <c r="W295" i="118"/>
  <c r="V295" i="118"/>
  <c r="U295" i="118"/>
  <c r="T295" i="118"/>
  <c r="S295" i="118"/>
  <c r="R295" i="118"/>
  <c r="Q295" i="118"/>
  <c r="P295" i="118"/>
  <c r="O295" i="118"/>
  <c r="N295" i="118"/>
  <c r="M295" i="118"/>
  <c r="L295" i="118"/>
  <c r="K295" i="118"/>
  <c r="J295" i="118"/>
  <c r="I295" i="118"/>
  <c r="H295" i="118"/>
  <c r="G295" i="118"/>
  <c r="F295" i="118"/>
  <c r="E295" i="118"/>
  <c r="D295" i="118"/>
  <c r="AA293" i="118"/>
  <c r="Z293" i="118"/>
  <c r="Y293" i="118"/>
  <c r="X293" i="118"/>
  <c r="W293" i="118"/>
  <c r="V293" i="118"/>
  <c r="U293" i="118"/>
  <c r="T293" i="118"/>
  <c r="S293" i="118"/>
  <c r="R293" i="118"/>
  <c r="Q293" i="118"/>
  <c r="P293" i="118"/>
  <c r="O293" i="118"/>
  <c r="N293" i="118"/>
  <c r="M293" i="118"/>
  <c r="L293" i="118"/>
  <c r="K293" i="118"/>
  <c r="J293" i="118"/>
  <c r="I293" i="118"/>
  <c r="H293" i="118"/>
  <c r="G293" i="118"/>
  <c r="F293" i="118"/>
  <c r="E293" i="118"/>
  <c r="D293" i="118"/>
  <c r="AA292" i="118"/>
  <c r="Z292" i="118"/>
  <c r="Y292" i="118"/>
  <c r="X292" i="118"/>
  <c r="W292" i="118"/>
  <c r="V292" i="118"/>
  <c r="U292" i="118"/>
  <c r="T292" i="118"/>
  <c r="S292" i="118"/>
  <c r="R292" i="118"/>
  <c r="Q292" i="118"/>
  <c r="P292" i="118"/>
  <c r="O292" i="118"/>
  <c r="N292" i="118"/>
  <c r="M292" i="118"/>
  <c r="L292" i="118"/>
  <c r="K292" i="118"/>
  <c r="J292" i="118"/>
  <c r="I292" i="118"/>
  <c r="H292" i="118"/>
  <c r="G292" i="118"/>
  <c r="F292" i="118"/>
  <c r="E292" i="118"/>
  <c r="D292" i="118"/>
  <c r="AA291" i="118"/>
  <c r="Z291" i="118"/>
  <c r="Y291" i="118"/>
  <c r="X291" i="118"/>
  <c r="W291" i="118"/>
  <c r="V291" i="118"/>
  <c r="U291" i="118"/>
  <c r="T291" i="118"/>
  <c r="S291" i="118"/>
  <c r="R291" i="118"/>
  <c r="Q291" i="118"/>
  <c r="P291" i="118"/>
  <c r="O291" i="118"/>
  <c r="N291" i="118"/>
  <c r="M291" i="118"/>
  <c r="L291" i="118"/>
  <c r="K291" i="118"/>
  <c r="J291" i="118"/>
  <c r="I291" i="118"/>
  <c r="H291" i="118"/>
  <c r="G291" i="118"/>
  <c r="F291" i="118"/>
  <c r="E291" i="118"/>
  <c r="D291" i="118"/>
  <c r="AA290" i="118"/>
  <c r="Z290" i="118"/>
  <c r="Y290" i="118"/>
  <c r="X290" i="118"/>
  <c r="W290" i="118"/>
  <c r="V290" i="118"/>
  <c r="U290" i="118"/>
  <c r="T290" i="118"/>
  <c r="S290" i="118"/>
  <c r="R290" i="118"/>
  <c r="Q290" i="118"/>
  <c r="P290" i="118"/>
  <c r="O290" i="118"/>
  <c r="N290" i="118"/>
  <c r="M290" i="118"/>
  <c r="L290" i="118"/>
  <c r="K290" i="118"/>
  <c r="J290" i="118"/>
  <c r="I290" i="118"/>
  <c r="H290" i="118"/>
  <c r="G290" i="118"/>
  <c r="F290" i="118"/>
  <c r="E290" i="118"/>
  <c r="D290" i="118"/>
  <c r="AA289" i="118"/>
  <c r="Z289" i="118"/>
  <c r="Y289" i="118"/>
  <c r="X289" i="118"/>
  <c r="W289" i="118"/>
  <c r="V289" i="118"/>
  <c r="U289" i="118"/>
  <c r="T289" i="118"/>
  <c r="S289" i="118"/>
  <c r="R289" i="118"/>
  <c r="Q289" i="118"/>
  <c r="P289" i="118"/>
  <c r="O289" i="118"/>
  <c r="N289" i="118"/>
  <c r="M289" i="118"/>
  <c r="L289" i="118"/>
  <c r="K289" i="118"/>
  <c r="J289" i="118"/>
  <c r="I289" i="118"/>
  <c r="H289" i="118"/>
  <c r="G289" i="118"/>
  <c r="F289" i="118"/>
  <c r="E289" i="118"/>
  <c r="D289" i="118"/>
  <c r="AA288" i="118"/>
  <c r="Z288" i="118"/>
  <c r="Y288" i="118"/>
  <c r="X288" i="118"/>
  <c r="W288" i="118"/>
  <c r="V288" i="118"/>
  <c r="U288" i="118"/>
  <c r="T288" i="118"/>
  <c r="S288" i="118"/>
  <c r="R288" i="118"/>
  <c r="Q288" i="118"/>
  <c r="P288" i="118"/>
  <c r="O288" i="118"/>
  <c r="N288" i="118"/>
  <c r="M288" i="118"/>
  <c r="L288" i="118"/>
  <c r="K288" i="118"/>
  <c r="J288" i="118"/>
  <c r="I288" i="118"/>
  <c r="H288" i="118"/>
  <c r="G288" i="118"/>
  <c r="F288" i="118"/>
  <c r="E288" i="118"/>
  <c r="D288" i="118"/>
  <c r="AA287" i="118"/>
  <c r="Z287" i="118"/>
  <c r="Y287" i="118"/>
  <c r="X287" i="118"/>
  <c r="W287" i="118"/>
  <c r="V287" i="118"/>
  <c r="U287" i="118"/>
  <c r="T287" i="118"/>
  <c r="S287" i="118"/>
  <c r="R287" i="118"/>
  <c r="Q287" i="118"/>
  <c r="P287" i="118"/>
  <c r="O287" i="118"/>
  <c r="N287" i="118"/>
  <c r="M287" i="118"/>
  <c r="L287" i="118"/>
  <c r="K287" i="118"/>
  <c r="J287" i="118"/>
  <c r="I287" i="118"/>
  <c r="H287" i="118"/>
  <c r="G287" i="118"/>
  <c r="F287" i="118"/>
  <c r="E287" i="118"/>
  <c r="D287" i="118"/>
  <c r="AA286" i="118"/>
  <c r="Z286" i="118"/>
  <c r="Y286" i="118"/>
  <c r="X286" i="118"/>
  <c r="W286" i="118"/>
  <c r="V286" i="118"/>
  <c r="U286" i="118"/>
  <c r="T286" i="118"/>
  <c r="S286" i="118"/>
  <c r="R286" i="118"/>
  <c r="Q286" i="118"/>
  <c r="P286" i="118"/>
  <c r="O286" i="118"/>
  <c r="N286" i="118"/>
  <c r="M286" i="118"/>
  <c r="L286" i="118"/>
  <c r="K286" i="118"/>
  <c r="J286" i="118"/>
  <c r="I286" i="118"/>
  <c r="H286" i="118"/>
  <c r="G286" i="118"/>
  <c r="F286" i="118"/>
  <c r="E286" i="118"/>
  <c r="D286" i="118"/>
  <c r="AA285" i="118"/>
  <c r="Z285" i="118"/>
  <c r="Y285" i="118"/>
  <c r="X285" i="118"/>
  <c r="W285" i="118"/>
  <c r="V285" i="118"/>
  <c r="U285" i="118"/>
  <c r="T285" i="118"/>
  <c r="S285" i="118"/>
  <c r="R285" i="118"/>
  <c r="Q285" i="118"/>
  <c r="P285" i="118"/>
  <c r="O285" i="118"/>
  <c r="N285" i="118"/>
  <c r="M285" i="118"/>
  <c r="L285" i="118"/>
  <c r="K285" i="118"/>
  <c r="J285" i="118"/>
  <c r="I285" i="118"/>
  <c r="H285" i="118"/>
  <c r="G285" i="118"/>
  <c r="F285" i="118"/>
  <c r="E285" i="118"/>
  <c r="D285" i="118"/>
  <c r="AA284" i="118"/>
  <c r="Z284" i="118"/>
  <c r="Y284" i="118"/>
  <c r="X284" i="118"/>
  <c r="W284" i="118"/>
  <c r="V284" i="118"/>
  <c r="U284" i="118"/>
  <c r="T284" i="118"/>
  <c r="S284" i="118"/>
  <c r="R284" i="118"/>
  <c r="Q284" i="118"/>
  <c r="P284" i="118"/>
  <c r="O284" i="118"/>
  <c r="N284" i="118"/>
  <c r="M284" i="118"/>
  <c r="L284" i="118"/>
  <c r="K284" i="118"/>
  <c r="J284" i="118"/>
  <c r="I284" i="118"/>
  <c r="H284" i="118"/>
  <c r="G284" i="118"/>
  <c r="F284" i="118"/>
  <c r="E284" i="118"/>
  <c r="D284" i="118"/>
  <c r="AA283" i="118"/>
  <c r="Z283" i="118"/>
  <c r="Y283" i="118"/>
  <c r="X283" i="118"/>
  <c r="W283" i="118"/>
  <c r="V283" i="118"/>
  <c r="U283" i="118"/>
  <c r="T283" i="118"/>
  <c r="S283" i="118"/>
  <c r="R283" i="118"/>
  <c r="Q283" i="118"/>
  <c r="P283" i="118"/>
  <c r="O283" i="118"/>
  <c r="N283" i="118"/>
  <c r="M283" i="118"/>
  <c r="L283" i="118"/>
  <c r="K283" i="118"/>
  <c r="J283" i="118"/>
  <c r="I283" i="118"/>
  <c r="H283" i="118"/>
  <c r="G283" i="118"/>
  <c r="F283" i="118"/>
  <c r="E283" i="118"/>
  <c r="D283" i="118"/>
  <c r="AA282" i="118"/>
  <c r="Z282" i="118"/>
  <c r="Y282" i="118"/>
  <c r="X282" i="118"/>
  <c r="W282" i="118"/>
  <c r="V282" i="118"/>
  <c r="U282" i="118"/>
  <c r="T282" i="118"/>
  <c r="S282" i="118"/>
  <c r="R282" i="118"/>
  <c r="Q282" i="118"/>
  <c r="P282" i="118"/>
  <c r="O282" i="118"/>
  <c r="N282" i="118"/>
  <c r="M282" i="118"/>
  <c r="L282" i="118"/>
  <c r="K282" i="118"/>
  <c r="J282" i="118"/>
  <c r="I282" i="118"/>
  <c r="H282" i="118"/>
  <c r="G282" i="118"/>
  <c r="F282" i="118"/>
  <c r="E282" i="118"/>
  <c r="D282" i="118"/>
  <c r="AA281" i="118"/>
  <c r="Z281" i="118"/>
  <c r="Y281" i="118"/>
  <c r="X281" i="118"/>
  <c r="W281" i="118"/>
  <c r="V281" i="118"/>
  <c r="U281" i="118"/>
  <c r="T281" i="118"/>
  <c r="S281" i="118"/>
  <c r="R281" i="118"/>
  <c r="Q281" i="118"/>
  <c r="P281" i="118"/>
  <c r="O281" i="118"/>
  <c r="N281" i="118"/>
  <c r="M281" i="118"/>
  <c r="L281" i="118"/>
  <c r="K281" i="118"/>
  <c r="J281" i="118"/>
  <c r="I281" i="118"/>
  <c r="H281" i="118"/>
  <c r="G281" i="118"/>
  <c r="F281" i="118"/>
  <c r="E281" i="118"/>
  <c r="D281" i="118"/>
  <c r="AA280" i="118"/>
  <c r="Z280" i="118"/>
  <c r="Y280" i="118"/>
  <c r="X280" i="118"/>
  <c r="W280" i="118"/>
  <c r="V280" i="118"/>
  <c r="U280" i="118"/>
  <c r="T280" i="118"/>
  <c r="S280" i="118"/>
  <c r="R280" i="118"/>
  <c r="Q280" i="118"/>
  <c r="P280" i="118"/>
  <c r="O280" i="118"/>
  <c r="N280" i="118"/>
  <c r="M280" i="118"/>
  <c r="L280" i="118"/>
  <c r="K280" i="118"/>
  <c r="J280" i="118"/>
  <c r="I280" i="118"/>
  <c r="H280" i="118"/>
  <c r="G280" i="118"/>
  <c r="F280" i="118"/>
  <c r="E280" i="118"/>
  <c r="D280" i="118"/>
  <c r="AA279" i="118"/>
  <c r="Z279" i="118"/>
  <c r="Y279" i="118"/>
  <c r="X279" i="118"/>
  <c r="W279" i="118"/>
  <c r="V279" i="118"/>
  <c r="U279" i="118"/>
  <c r="T279" i="118"/>
  <c r="S279" i="118"/>
  <c r="R279" i="118"/>
  <c r="Q279" i="118"/>
  <c r="P279" i="118"/>
  <c r="O279" i="118"/>
  <c r="N279" i="118"/>
  <c r="M279" i="118"/>
  <c r="L279" i="118"/>
  <c r="K279" i="118"/>
  <c r="J279" i="118"/>
  <c r="I279" i="118"/>
  <c r="H279" i="118"/>
  <c r="G279" i="118"/>
  <c r="F279" i="118"/>
  <c r="E279" i="118"/>
  <c r="D279" i="118"/>
  <c r="AA278" i="118"/>
  <c r="Z278" i="118"/>
  <c r="Y278" i="118"/>
  <c r="X278" i="118"/>
  <c r="W278" i="118"/>
  <c r="V278" i="118"/>
  <c r="U278" i="118"/>
  <c r="T278" i="118"/>
  <c r="S278" i="118"/>
  <c r="R278" i="118"/>
  <c r="Q278" i="118"/>
  <c r="P278" i="118"/>
  <c r="O278" i="118"/>
  <c r="N278" i="118"/>
  <c r="M278" i="118"/>
  <c r="L278" i="118"/>
  <c r="K278" i="118"/>
  <c r="J278" i="118"/>
  <c r="I278" i="118"/>
  <c r="H278" i="118"/>
  <c r="G278" i="118"/>
  <c r="F278" i="118"/>
  <c r="E278" i="118"/>
  <c r="D278" i="118"/>
  <c r="AA277" i="118"/>
  <c r="Z277" i="118"/>
  <c r="Y277" i="118"/>
  <c r="X277" i="118"/>
  <c r="W277" i="118"/>
  <c r="V277" i="118"/>
  <c r="U277" i="118"/>
  <c r="T277" i="118"/>
  <c r="S277" i="118"/>
  <c r="R277" i="118"/>
  <c r="Q277" i="118"/>
  <c r="P277" i="118"/>
  <c r="O277" i="118"/>
  <c r="N277" i="118"/>
  <c r="M277" i="118"/>
  <c r="L277" i="118"/>
  <c r="K277" i="118"/>
  <c r="J277" i="118"/>
  <c r="I277" i="118"/>
  <c r="H277" i="118"/>
  <c r="G277" i="118"/>
  <c r="F277" i="118"/>
  <c r="E277" i="118"/>
  <c r="D277" i="118"/>
  <c r="AA276" i="118"/>
  <c r="Z276" i="118"/>
  <c r="Y276" i="118"/>
  <c r="X276" i="118"/>
  <c r="W276" i="118"/>
  <c r="V276" i="118"/>
  <c r="U276" i="118"/>
  <c r="T276" i="118"/>
  <c r="S276" i="118"/>
  <c r="R276" i="118"/>
  <c r="Q276" i="118"/>
  <c r="P276" i="118"/>
  <c r="O276" i="118"/>
  <c r="N276" i="118"/>
  <c r="M276" i="118"/>
  <c r="L276" i="118"/>
  <c r="K276" i="118"/>
  <c r="J276" i="118"/>
  <c r="I276" i="118"/>
  <c r="H276" i="118"/>
  <c r="G276" i="118"/>
  <c r="F276" i="118"/>
  <c r="E276" i="118"/>
  <c r="D276" i="118"/>
  <c r="AA274" i="118"/>
  <c r="Z274" i="118"/>
  <c r="Y274" i="118"/>
  <c r="X274" i="118"/>
  <c r="W274" i="118"/>
  <c r="V274" i="118"/>
  <c r="U274" i="118"/>
  <c r="T274" i="118"/>
  <c r="S274" i="118"/>
  <c r="R274" i="118"/>
  <c r="Q274" i="118"/>
  <c r="P274" i="118"/>
  <c r="O274" i="118"/>
  <c r="N274" i="118"/>
  <c r="M274" i="118"/>
  <c r="L274" i="118"/>
  <c r="K274" i="118"/>
  <c r="J274" i="118"/>
  <c r="I274" i="118"/>
  <c r="H274" i="118"/>
  <c r="G274" i="118"/>
  <c r="F274" i="118"/>
  <c r="E274" i="118"/>
  <c r="D274" i="118"/>
  <c r="AA273" i="118"/>
  <c r="Z273" i="118"/>
  <c r="Y273" i="118"/>
  <c r="X273" i="118"/>
  <c r="W273" i="118"/>
  <c r="V273" i="118"/>
  <c r="U273" i="118"/>
  <c r="T273" i="118"/>
  <c r="S273" i="118"/>
  <c r="R273" i="118"/>
  <c r="Q273" i="118"/>
  <c r="P273" i="118"/>
  <c r="O273" i="118"/>
  <c r="N273" i="118"/>
  <c r="M273" i="118"/>
  <c r="L273" i="118"/>
  <c r="K273" i="118"/>
  <c r="J273" i="118"/>
  <c r="I273" i="118"/>
  <c r="H273" i="118"/>
  <c r="G273" i="118"/>
  <c r="F273" i="118"/>
  <c r="E273" i="118"/>
  <c r="D273" i="118"/>
  <c r="AA271" i="118"/>
  <c r="Z271" i="118"/>
  <c r="Y271" i="118"/>
  <c r="X271" i="118"/>
  <c r="W271" i="118"/>
  <c r="V271" i="118"/>
  <c r="U271" i="118"/>
  <c r="T271" i="118"/>
  <c r="S271" i="118"/>
  <c r="R271" i="118"/>
  <c r="Q271" i="118"/>
  <c r="P271" i="118"/>
  <c r="O271" i="118"/>
  <c r="N271" i="118"/>
  <c r="M271" i="118"/>
  <c r="L271" i="118"/>
  <c r="K271" i="118"/>
  <c r="J271" i="118"/>
  <c r="I271" i="118"/>
  <c r="H271" i="118"/>
  <c r="G271" i="118"/>
  <c r="F271" i="118"/>
  <c r="E271" i="118"/>
  <c r="D271" i="118"/>
  <c r="AA270" i="118"/>
  <c r="Z270" i="118"/>
  <c r="Y270" i="118"/>
  <c r="X270" i="118"/>
  <c r="W270" i="118"/>
  <c r="V270" i="118"/>
  <c r="U270" i="118"/>
  <c r="T270" i="118"/>
  <c r="S270" i="118"/>
  <c r="R270" i="118"/>
  <c r="Q270" i="118"/>
  <c r="P270" i="118"/>
  <c r="O270" i="118"/>
  <c r="N270" i="118"/>
  <c r="M270" i="118"/>
  <c r="L270" i="118"/>
  <c r="K270" i="118"/>
  <c r="J270" i="118"/>
  <c r="I270" i="118"/>
  <c r="H270" i="118"/>
  <c r="G270" i="118"/>
  <c r="F270" i="118"/>
  <c r="E270" i="118"/>
  <c r="D270" i="118"/>
  <c r="AA268" i="118"/>
  <c r="Z268" i="118"/>
  <c r="Y268" i="118"/>
  <c r="X268" i="118"/>
  <c r="W268" i="118"/>
  <c r="V268" i="118"/>
  <c r="U268" i="118"/>
  <c r="T268" i="118"/>
  <c r="S268" i="118"/>
  <c r="R268" i="118"/>
  <c r="Q268" i="118"/>
  <c r="P268" i="118"/>
  <c r="O268" i="118"/>
  <c r="N268" i="118"/>
  <c r="M268" i="118"/>
  <c r="L268" i="118"/>
  <c r="K268" i="118"/>
  <c r="J268" i="118"/>
  <c r="I268" i="118"/>
  <c r="H268" i="118"/>
  <c r="G268" i="118"/>
  <c r="F268" i="118"/>
  <c r="E268" i="118"/>
  <c r="D268" i="118"/>
  <c r="AA267" i="118"/>
  <c r="Z267" i="118"/>
  <c r="Y267" i="118"/>
  <c r="X267" i="118"/>
  <c r="W267" i="118"/>
  <c r="V267" i="118"/>
  <c r="U267" i="118"/>
  <c r="T267" i="118"/>
  <c r="S267" i="118"/>
  <c r="R267" i="118"/>
  <c r="Q267" i="118"/>
  <c r="P267" i="118"/>
  <c r="O267" i="118"/>
  <c r="N267" i="118"/>
  <c r="M267" i="118"/>
  <c r="L267" i="118"/>
  <c r="K267" i="118"/>
  <c r="J267" i="118"/>
  <c r="I267" i="118"/>
  <c r="H267" i="118"/>
  <c r="G267" i="118"/>
  <c r="F267" i="118"/>
  <c r="E267" i="118"/>
  <c r="D267" i="118"/>
  <c r="AA266" i="118"/>
  <c r="Z266" i="118"/>
  <c r="Y266" i="118"/>
  <c r="X266" i="118"/>
  <c r="W266" i="118"/>
  <c r="V266" i="118"/>
  <c r="U266" i="118"/>
  <c r="T266" i="118"/>
  <c r="S266" i="118"/>
  <c r="R266" i="118"/>
  <c r="Q266" i="118"/>
  <c r="P266" i="118"/>
  <c r="O266" i="118"/>
  <c r="N266" i="118"/>
  <c r="M266" i="118"/>
  <c r="L266" i="118"/>
  <c r="K266" i="118"/>
  <c r="J266" i="118"/>
  <c r="I266" i="118"/>
  <c r="H266" i="118"/>
  <c r="G266" i="118"/>
  <c r="F266" i="118"/>
  <c r="E266" i="118"/>
  <c r="D266" i="118"/>
  <c r="AA265" i="118"/>
  <c r="Z265" i="118"/>
  <c r="Y265" i="118"/>
  <c r="X265" i="118"/>
  <c r="W265" i="118"/>
  <c r="V265" i="118"/>
  <c r="U265" i="118"/>
  <c r="T265" i="118"/>
  <c r="S265" i="118"/>
  <c r="R265" i="118"/>
  <c r="Q265" i="118"/>
  <c r="P265" i="118"/>
  <c r="O265" i="118"/>
  <c r="N265" i="118"/>
  <c r="M265" i="118"/>
  <c r="L265" i="118"/>
  <c r="K265" i="118"/>
  <c r="J265" i="118"/>
  <c r="I265" i="118"/>
  <c r="H265" i="118"/>
  <c r="G265" i="118"/>
  <c r="F265" i="118"/>
  <c r="E265" i="118"/>
  <c r="D265" i="118"/>
  <c r="AA264" i="118"/>
  <c r="Z264" i="118"/>
  <c r="Y264" i="118"/>
  <c r="X264" i="118"/>
  <c r="W264" i="118"/>
  <c r="V264" i="118"/>
  <c r="U264" i="118"/>
  <c r="T264" i="118"/>
  <c r="S264" i="118"/>
  <c r="R264" i="118"/>
  <c r="Q264" i="118"/>
  <c r="P264" i="118"/>
  <c r="O264" i="118"/>
  <c r="N264" i="118"/>
  <c r="M264" i="118"/>
  <c r="L264" i="118"/>
  <c r="K264" i="118"/>
  <c r="J264" i="118"/>
  <c r="I264" i="118"/>
  <c r="H264" i="118"/>
  <c r="G264" i="118"/>
  <c r="F264" i="118"/>
  <c r="E264" i="118"/>
  <c r="D264" i="118"/>
  <c r="AA263" i="118"/>
  <c r="Z263" i="118"/>
  <c r="Y263" i="118"/>
  <c r="X263" i="118"/>
  <c r="W263" i="118"/>
  <c r="V263" i="118"/>
  <c r="U263" i="118"/>
  <c r="T263" i="118"/>
  <c r="S263" i="118"/>
  <c r="R263" i="118"/>
  <c r="Q263" i="118"/>
  <c r="P263" i="118"/>
  <c r="O263" i="118"/>
  <c r="N263" i="118"/>
  <c r="M263" i="118"/>
  <c r="L263" i="118"/>
  <c r="K263" i="118"/>
  <c r="J263" i="118"/>
  <c r="I263" i="118"/>
  <c r="H263" i="118"/>
  <c r="G263" i="118"/>
  <c r="F263" i="118"/>
  <c r="E263" i="118"/>
  <c r="D263" i="118"/>
  <c r="AA262" i="118"/>
  <c r="Z262" i="118"/>
  <c r="Y262" i="118"/>
  <c r="X262" i="118"/>
  <c r="W262" i="118"/>
  <c r="V262" i="118"/>
  <c r="U262" i="118"/>
  <c r="T262" i="118"/>
  <c r="S262" i="118"/>
  <c r="R262" i="118"/>
  <c r="Q262" i="118"/>
  <c r="P262" i="118"/>
  <c r="O262" i="118"/>
  <c r="N262" i="118"/>
  <c r="M262" i="118"/>
  <c r="L262" i="118"/>
  <c r="K262" i="118"/>
  <c r="J262" i="118"/>
  <c r="I262" i="118"/>
  <c r="H262" i="118"/>
  <c r="G262" i="118"/>
  <c r="F262" i="118"/>
  <c r="E262" i="118"/>
  <c r="D262" i="118"/>
  <c r="AA261" i="118"/>
  <c r="Z261" i="118"/>
  <c r="Y261" i="118"/>
  <c r="X261" i="118"/>
  <c r="W261" i="118"/>
  <c r="V261" i="118"/>
  <c r="U261" i="118"/>
  <c r="T261" i="118"/>
  <c r="S261" i="118"/>
  <c r="R261" i="118"/>
  <c r="Q261" i="118"/>
  <c r="P261" i="118"/>
  <c r="O261" i="118"/>
  <c r="N261" i="118"/>
  <c r="M261" i="118"/>
  <c r="L261" i="118"/>
  <c r="K261" i="118"/>
  <c r="J261" i="118"/>
  <c r="I261" i="118"/>
  <c r="H261" i="118"/>
  <c r="G261" i="118"/>
  <c r="F261" i="118"/>
  <c r="E261" i="118"/>
  <c r="D261" i="118"/>
  <c r="AA260" i="118"/>
  <c r="Z260" i="118"/>
  <c r="Y260" i="118"/>
  <c r="X260" i="118"/>
  <c r="W260" i="118"/>
  <c r="V260" i="118"/>
  <c r="U260" i="118"/>
  <c r="T260" i="118"/>
  <c r="S260" i="118"/>
  <c r="R260" i="118"/>
  <c r="Q260" i="118"/>
  <c r="P260" i="118"/>
  <c r="O260" i="118"/>
  <c r="N260" i="118"/>
  <c r="M260" i="118"/>
  <c r="L260" i="118"/>
  <c r="K260" i="118"/>
  <c r="J260" i="118"/>
  <c r="I260" i="118"/>
  <c r="H260" i="118"/>
  <c r="G260" i="118"/>
  <c r="F260" i="118"/>
  <c r="E260" i="118"/>
  <c r="D260" i="118"/>
  <c r="AA259" i="118"/>
  <c r="Z259" i="118"/>
  <c r="Y259" i="118"/>
  <c r="X259" i="118"/>
  <c r="W259" i="118"/>
  <c r="V259" i="118"/>
  <c r="U259" i="118"/>
  <c r="T259" i="118"/>
  <c r="S259" i="118"/>
  <c r="R259" i="118"/>
  <c r="Q259" i="118"/>
  <c r="P259" i="118"/>
  <c r="O259" i="118"/>
  <c r="N259" i="118"/>
  <c r="M259" i="118"/>
  <c r="L259" i="118"/>
  <c r="K259" i="118"/>
  <c r="J259" i="118"/>
  <c r="I259" i="118"/>
  <c r="H259" i="118"/>
  <c r="G259" i="118"/>
  <c r="F259" i="118"/>
  <c r="E259" i="118"/>
  <c r="D259" i="118"/>
  <c r="AA258" i="118"/>
  <c r="Z258" i="118"/>
  <c r="Y258" i="118"/>
  <c r="X258" i="118"/>
  <c r="W258" i="118"/>
  <c r="V258" i="118"/>
  <c r="U258" i="118"/>
  <c r="T258" i="118"/>
  <c r="S258" i="118"/>
  <c r="R258" i="118"/>
  <c r="Q258" i="118"/>
  <c r="P258" i="118"/>
  <c r="O258" i="118"/>
  <c r="N258" i="118"/>
  <c r="M258" i="118"/>
  <c r="L258" i="118"/>
  <c r="K258" i="118"/>
  <c r="J258" i="118"/>
  <c r="I258" i="118"/>
  <c r="H258" i="118"/>
  <c r="G258" i="118"/>
  <c r="F258" i="118"/>
  <c r="E258" i="118"/>
  <c r="D258" i="118"/>
  <c r="AA257" i="118"/>
  <c r="Z257" i="118"/>
  <c r="Y257" i="118"/>
  <c r="X257" i="118"/>
  <c r="W257" i="118"/>
  <c r="V257" i="118"/>
  <c r="U257" i="118"/>
  <c r="T257" i="118"/>
  <c r="S257" i="118"/>
  <c r="R257" i="118"/>
  <c r="Q257" i="118"/>
  <c r="P257" i="118"/>
  <c r="O257" i="118"/>
  <c r="N257" i="118"/>
  <c r="M257" i="118"/>
  <c r="L257" i="118"/>
  <c r="K257" i="118"/>
  <c r="J257" i="118"/>
  <c r="I257" i="118"/>
  <c r="H257" i="118"/>
  <c r="G257" i="118"/>
  <c r="F257" i="118"/>
  <c r="E257" i="118"/>
  <c r="D257" i="118"/>
  <c r="AA256" i="118"/>
  <c r="Z256" i="118"/>
  <c r="Y256" i="118"/>
  <c r="X256" i="118"/>
  <c r="W256" i="118"/>
  <c r="V256" i="118"/>
  <c r="U256" i="118"/>
  <c r="T256" i="118"/>
  <c r="S256" i="118"/>
  <c r="R256" i="118"/>
  <c r="Q256" i="118"/>
  <c r="P256" i="118"/>
  <c r="O256" i="118"/>
  <c r="N256" i="118"/>
  <c r="M256" i="118"/>
  <c r="L256" i="118"/>
  <c r="K256" i="118"/>
  <c r="J256" i="118"/>
  <c r="I256" i="118"/>
  <c r="H256" i="118"/>
  <c r="G256" i="118"/>
  <c r="F256" i="118"/>
  <c r="E256" i="118"/>
  <c r="D256" i="118"/>
  <c r="AA255" i="118"/>
  <c r="Z255" i="118"/>
  <c r="Y255" i="118"/>
  <c r="X255" i="118"/>
  <c r="W255" i="118"/>
  <c r="V255" i="118"/>
  <c r="U255" i="118"/>
  <c r="T255" i="118"/>
  <c r="S255" i="118"/>
  <c r="R255" i="118"/>
  <c r="Q255" i="118"/>
  <c r="P255" i="118"/>
  <c r="O255" i="118"/>
  <c r="N255" i="118"/>
  <c r="M255" i="118"/>
  <c r="L255" i="118"/>
  <c r="K255" i="118"/>
  <c r="J255" i="118"/>
  <c r="I255" i="118"/>
  <c r="H255" i="118"/>
  <c r="G255" i="118"/>
  <c r="F255" i="118"/>
  <c r="E255" i="118"/>
  <c r="D255" i="118"/>
  <c r="AA253" i="118"/>
  <c r="Z253" i="118"/>
  <c r="Y253" i="118"/>
  <c r="X253" i="118"/>
  <c r="W253" i="118"/>
  <c r="V253" i="118"/>
  <c r="U253" i="118"/>
  <c r="T253" i="118"/>
  <c r="S253" i="118"/>
  <c r="R253" i="118"/>
  <c r="Q253" i="118"/>
  <c r="P253" i="118"/>
  <c r="O253" i="118"/>
  <c r="N253" i="118"/>
  <c r="M253" i="118"/>
  <c r="L253" i="118"/>
  <c r="K253" i="118"/>
  <c r="J253" i="118"/>
  <c r="I253" i="118"/>
  <c r="H253" i="118"/>
  <c r="G253" i="118"/>
  <c r="F253" i="118"/>
  <c r="E253" i="118"/>
  <c r="D253" i="118"/>
  <c r="AA252" i="118"/>
  <c r="Z252" i="118"/>
  <c r="Y252" i="118"/>
  <c r="X252" i="118"/>
  <c r="W252" i="118"/>
  <c r="V252" i="118"/>
  <c r="U252" i="118"/>
  <c r="T252" i="118"/>
  <c r="S252" i="118"/>
  <c r="R252" i="118"/>
  <c r="Q252" i="118"/>
  <c r="P252" i="118"/>
  <c r="O252" i="118"/>
  <c r="N252" i="118"/>
  <c r="M252" i="118"/>
  <c r="L252" i="118"/>
  <c r="K252" i="118"/>
  <c r="J252" i="118"/>
  <c r="I252" i="118"/>
  <c r="H252" i="118"/>
  <c r="G252" i="118"/>
  <c r="F252" i="118"/>
  <c r="E252" i="118"/>
  <c r="D252" i="118"/>
  <c r="AA251" i="118"/>
  <c r="Z251" i="118"/>
  <c r="Y251" i="118"/>
  <c r="X251" i="118"/>
  <c r="W251" i="118"/>
  <c r="V251" i="118"/>
  <c r="U251" i="118"/>
  <c r="T251" i="118"/>
  <c r="S251" i="118"/>
  <c r="R251" i="118"/>
  <c r="Q251" i="118"/>
  <c r="P251" i="118"/>
  <c r="O251" i="118"/>
  <c r="N251" i="118"/>
  <c r="M251" i="118"/>
  <c r="L251" i="118"/>
  <c r="K251" i="118"/>
  <c r="J251" i="118"/>
  <c r="I251" i="118"/>
  <c r="H251" i="118"/>
  <c r="G251" i="118"/>
  <c r="F251" i="118"/>
  <c r="E251" i="118"/>
  <c r="D251" i="118"/>
  <c r="AA249" i="118"/>
  <c r="Z249" i="118"/>
  <c r="Y249" i="118"/>
  <c r="X249" i="118"/>
  <c r="W249" i="118"/>
  <c r="V249" i="118"/>
  <c r="U249" i="118"/>
  <c r="T249" i="118"/>
  <c r="S249" i="118"/>
  <c r="R249" i="118"/>
  <c r="Q249" i="118"/>
  <c r="P249" i="118"/>
  <c r="O249" i="118"/>
  <c r="N249" i="118"/>
  <c r="M249" i="118"/>
  <c r="L249" i="118"/>
  <c r="K249" i="118"/>
  <c r="J249" i="118"/>
  <c r="I249" i="118"/>
  <c r="H249" i="118"/>
  <c r="G249" i="118"/>
  <c r="F249" i="118"/>
  <c r="E249" i="118"/>
  <c r="D249" i="118"/>
  <c r="AA248" i="118"/>
  <c r="Z248" i="118"/>
  <c r="Y248" i="118"/>
  <c r="X248" i="118"/>
  <c r="W248" i="118"/>
  <c r="V248" i="118"/>
  <c r="U248" i="118"/>
  <c r="T248" i="118"/>
  <c r="S248" i="118"/>
  <c r="R248" i="118"/>
  <c r="Q248" i="118"/>
  <c r="P248" i="118"/>
  <c r="O248" i="118"/>
  <c r="N248" i="118"/>
  <c r="M248" i="118"/>
  <c r="L248" i="118"/>
  <c r="K248" i="118"/>
  <c r="J248" i="118"/>
  <c r="I248" i="118"/>
  <c r="H248" i="118"/>
  <c r="G248" i="118"/>
  <c r="F248" i="118"/>
  <c r="E248" i="118"/>
  <c r="D248" i="118"/>
  <c r="AA247" i="118"/>
  <c r="Z247" i="118"/>
  <c r="Y247" i="118"/>
  <c r="X247" i="118"/>
  <c r="W247" i="118"/>
  <c r="V247" i="118"/>
  <c r="U247" i="118"/>
  <c r="T247" i="118"/>
  <c r="S247" i="118"/>
  <c r="R247" i="118"/>
  <c r="Q247" i="118"/>
  <c r="P247" i="118"/>
  <c r="O247" i="118"/>
  <c r="N247" i="118"/>
  <c r="M247" i="118"/>
  <c r="L247" i="118"/>
  <c r="K247" i="118"/>
  <c r="J247" i="118"/>
  <c r="I247" i="118"/>
  <c r="H247" i="118"/>
  <c r="G247" i="118"/>
  <c r="F247" i="118"/>
  <c r="E247" i="118"/>
  <c r="D247" i="118"/>
  <c r="AA246" i="118"/>
  <c r="Z246" i="118"/>
  <c r="Y246" i="118"/>
  <c r="X246" i="118"/>
  <c r="W246" i="118"/>
  <c r="V246" i="118"/>
  <c r="U246" i="118"/>
  <c r="T246" i="118"/>
  <c r="S246" i="118"/>
  <c r="R246" i="118"/>
  <c r="Q246" i="118"/>
  <c r="P246" i="118"/>
  <c r="O246" i="118"/>
  <c r="N246" i="118"/>
  <c r="M246" i="118"/>
  <c r="L246" i="118"/>
  <c r="K246" i="118"/>
  <c r="J246" i="118"/>
  <c r="I246" i="118"/>
  <c r="H246" i="118"/>
  <c r="G246" i="118"/>
  <c r="F246" i="118"/>
  <c r="E246" i="118"/>
  <c r="D246" i="118"/>
  <c r="AA244" i="118"/>
  <c r="Z244" i="118"/>
  <c r="Y244" i="118"/>
  <c r="X244" i="118"/>
  <c r="W244" i="118"/>
  <c r="V244" i="118"/>
  <c r="U244" i="118"/>
  <c r="T244" i="118"/>
  <c r="S244" i="118"/>
  <c r="R244" i="118"/>
  <c r="Q244" i="118"/>
  <c r="P244" i="118"/>
  <c r="O244" i="118"/>
  <c r="N244" i="118"/>
  <c r="M244" i="118"/>
  <c r="L244" i="118"/>
  <c r="K244" i="118"/>
  <c r="J244" i="118"/>
  <c r="I244" i="118"/>
  <c r="H244" i="118"/>
  <c r="G244" i="118"/>
  <c r="F244" i="118"/>
  <c r="E244" i="118"/>
  <c r="D244" i="118"/>
  <c r="AA243" i="118"/>
  <c r="Z243" i="118"/>
  <c r="Y243" i="118"/>
  <c r="X243" i="118"/>
  <c r="W243" i="118"/>
  <c r="V243" i="118"/>
  <c r="U243" i="118"/>
  <c r="T243" i="118"/>
  <c r="S243" i="118"/>
  <c r="R243" i="118"/>
  <c r="Q243" i="118"/>
  <c r="P243" i="118"/>
  <c r="O243" i="118"/>
  <c r="N243" i="118"/>
  <c r="M243" i="118"/>
  <c r="L243" i="118"/>
  <c r="K243" i="118"/>
  <c r="J243" i="118"/>
  <c r="I243" i="118"/>
  <c r="H243" i="118"/>
  <c r="G243" i="118"/>
  <c r="F243" i="118"/>
  <c r="E243" i="118"/>
  <c r="D243" i="118"/>
  <c r="AA242" i="118"/>
  <c r="Z242" i="118"/>
  <c r="Y242" i="118"/>
  <c r="X242" i="118"/>
  <c r="W242" i="118"/>
  <c r="V242" i="118"/>
  <c r="U242" i="118"/>
  <c r="T242" i="118"/>
  <c r="S242" i="118"/>
  <c r="R242" i="118"/>
  <c r="Q242" i="118"/>
  <c r="P242" i="118"/>
  <c r="O242" i="118"/>
  <c r="N242" i="118"/>
  <c r="M242" i="118"/>
  <c r="L242" i="118"/>
  <c r="K242" i="118"/>
  <c r="J242" i="118"/>
  <c r="I242" i="118"/>
  <c r="H242" i="118"/>
  <c r="G242" i="118"/>
  <c r="F242" i="118"/>
  <c r="E242" i="118"/>
  <c r="D242" i="118"/>
  <c r="AA241" i="118"/>
  <c r="Z241" i="118"/>
  <c r="Y241" i="118"/>
  <c r="X241" i="118"/>
  <c r="W241" i="118"/>
  <c r="V241" i="118"/>
  <c r="U241" i="118"/>
  <c r="T241" i="118"/>
  <c r="S241" i="118"/>
  <c r="R241" i="118"/>
  <c r="Q241" i="118"/>
  <c r="P241" i="118"/>
  <c r="O241" i="118"/>
  <c r="N241" i="118"/>
  <c r="M241" i="118"/>
  <c r="L241" i="118"/>
  <c r="K241" i="118"/>
  <c r="J241" i="118"/>
  <c r="I241" i="118"/>
  <c r="H241" i="118"/>
  <c r="G241" i="118"/>
  <c r="F241" i="118"/>
  <c r="E241" i="118"/>
  <c r="D241" i="118"/>
  <c r="AA240" i="118"/>
  <c r="Z240" i="118"/>
  <c r="Y240" i="118"/>
  <c r="X240" i="118"/>
  <c r="W240" i="118"/>
  <c r="V240" i="118"/>
  <c r="U240" i="118"/>
  <c r="T240" i="118"/>
  <c r="S240" i="118"/>
  <c r="R240" i="118"/>
  <c r="Q240" i="118"/>
  <c r="P240" i="118"/>
  <c r="O240" i="118"/>
  <c r="N240" i="118"/>
  <c r="M240" i="118"/>
  <c r="L240" i="118"/>
  <c r="K240" i="118"/>
  <c r="J240" i="118"/>
  <c r="I240" i="118"/>
  <c r="H240" i="118"/>
  <c r="G240" i="118"/>
  <c r="F240" i="118"/>
  <c r="E240" i="118"/>
  <c r="D240" i="118"/>
  <c r="C340" i="118"/>
  <c r="C338" i="118"/>
  <c r="C337" i="118"/>
  <c r="C335" i="118"/>
  <c r="C334" i="118"/>
  <c r="C333" i="118"/>
  <c r="C332" i="118"/>
  <c r="C330" i="118"/>
  <c r="C329" i="118"/>
  <c r="C327" i="118"/>
  <c r="C326" i="118"/>
  <c r="C324" i="118"/>
  <c r="C323" i="118"/>
  <c r="C322" i="118"/>
  <c r="C321" i="118"/>
  <c r="C320" i="118"/>
  <c r="C319" i="118"/>
  <c r="C318" i="118"/>
  <c r="C317" i="118"/>
  <c r="C316" i="118"/>
  <c r="C315" i="118"/>
  <c r="C314" i="118"/>
  <c r="C313" i="118"/>
  <c r="C312" i="118"/>
  <c r="C311" i="118"/>
  <c r="C310" i="118"/>
  <c r="C309" i="118"/>
  <c r="C308" i="118"/>
  <c r="C307" i="118"/>
  <c r="C306" i="118"/>
  <c r="C305" i="118"/>
  <c r="C304" i="118"/>
  <c r="C303" i="118"/>
  <c r="C302" i="118"/>
  <c r="C301" i="118"/>
  <c r="C299" i="118"/>
  <c r="C298" i="118"/>
  <c r="C296" i="118"/>
  <c r="C295" i="118"/>
  <c r="C293" i="118"/>
  <c r="C292" i="118"/>
  <c r="C291" i="118"/>
  <c r="C290" i="118"/>
  <c r="C289" i="118"/>
  <c r="C288" i="118"/>
  <c r="C287" i="118"/>
  <c r="C285" i="118"/>
  <c r="C284" i="118"/>
  <c r="C283" i="118"/>
  <c r="C282" i="118"/>
  <c r="C281" i="118"/>
  <c r="C280" i="118"/>
  <c r="C279" i="118"/>
  <c r="C278" i="118"/>
  <c r="C277" i="118"/>
  <c r="C276" i="118"/>
  <c r="C274" i="118"/>
  <c r="C273" i="118"/>
  <c r="C271" i="118"/>
  <c r="C270" i="118"/>
  <c r="C268" i="118"/>
  <c r="C267" i="118"/>
  <c r="C266" i="118"/>
  <c r="C265" i="118"/>
  <c r="C264" i="118"/>
  <c r="C263" i="118"/>
  <c r="C262" i="118"/>
  <c r="C261" i="118"/>
  <c r="C260" i="118"/>
  <c r="C259" i="118"/>
  <c r="C258" i="118"/>
  <c r="C257" i="118"/>
  <c r="C256" i="118"/>
  <c r="C255" i="118"/>
  <c r="C253" i="118"/>
  <c r="C252" i="118"/>
  <c r="C251" i="118"/>
  <c r="C249" i="118"/>
  <c r="C248" i="118"/>
  <c r="C247" i="118"/>
  <c r="C246" i="118"/>
  <c r="C244" i="118"/>
  <c r="C243" i="118"/>
  <c r="C242" i="118"/>
  <c r="C241" i="118"/>
  <c r="C240" i="118"/>
  <c r="J65" i="120" l="1"/>
  <c r="I65" i="120"/>
  <c r="H65" i="120"/>
  <c r="G65" i="120"/>
  <c r="F65" i="120"/>
  <c r="E65" i="120"/>
  <c r="B5" i="122" l="1"/>
  <c r="C40" i="98" l="1"/>
  <c r="C7" i="98"/>
  <c r="C25" i="98" s="1"/>
  <c r="J7" i="120" l="1"/>
  <c r="I7" i="120"/>
  <c r="H7" i="120"/>
  <c r="G7" i="120"/>
  <c r="F7" i="120"/>
  <c r="E7" i="120"/>
  <c r="B5" i="119" l="1"/>
  <c r="B120" i="119" s="1"/>
  <c r="B235" i="119" s="1"/>
  <c r="C62" i="98" l="1"/>
  <c r="C64" i="98" s="1"/>
  <c r="C31" i="98" l="1"/>
  <c r="C34" i="98" s="1"/>
  <c r="F11" i="100" l="1"/>
  <c r="F7" i="100" s="1"/>
  <c r="F25" i="100" s="1"/>
  <c r="F27" i="100"/>
  <c r="F31" i="100" s="1"/>
  <c r="F121" i="90"/>
  <c r="F120" i="90"/>
  <c r="I119" i="90"/>
  <c r="F119" i="90"/>
  <c r="I118" i="90"/>
  <c r="F118" i="90"/>
  <c r="F106" i="90"/>
  <c r="F105" i="90"/>
  <c r="F103" i="90"/>
  <c r="F102" i="90"/>
  <c r="F101" i="90"/>
  <c r="F100" i="90"/>
  <c r="F99" i="90"/>
  <c r="F78" i="90"/>
  <c r="F104" i="90" s="1"/>
  <c r="F71" i="90"/>
  <c r="F61" i="90"/>
  <c r="F35" i="90"/>
  <c r="F29" i="90"/>
  <c r="F33" i="90" s="1"/>
  <c r="F8" i="90"/>
  <c r="F20" i="90" s="1"/>
  <c r="F5" i="90"/>
  <c r="P1495" i="89"/>
  <c r="D1495" i="89"/>
  <c r="K1495" i="89" s="1"/>
  <c r="R1495" i="89" s="1"/>
  <c r="P1494" i="89"/>
  <c r="D1494" i="89"/>
  <c r="K1494" i="89" s="1"/>
  <c r="R1494" i="89" s="1"/>
  <c r="P1493" i="89"/>
  <c r="D1493" i="89"/>
  <c r="K1493" i="89" s="1"/>
  <c r="R1493" i="89" s="1"/>
  <c r="P1492" i="89"/>
  <c r="D1492" i="89"/>
  <c r="K1492" i="89" s="1"/>
  <c r="R1492" i="89" s="1"/>
  <c r="P1491" i="89"/>
  <c r="D1491" i="89"/>
  <c r="K1491" i="89" s="1"/>
  <c r="R1491" i="89" s="1"/>
  <c r="P1490" i="89"/>
  <c r="D1490" i="89"/>
  <c r="K1490" i="89" s="1"/>
  <c r="R1490" i="89" s="1"/>
  <c r="P1489" i="89"/>
  <c r="D1489" i="89"/>
  <c r="K1489" i="89" s="1"/>
  <c r="R1489" i="89" s="1"/>
  <c r="P1488" i="89"/>
  <c r="D1488" i="89"/>
  <c r="K1488" i="89" s="1"/>
  <c r="R1488" i="89" s="1"/>
  <c r="P1487" i="89"/>
  <c r="D1487" i="89"/>
  <c r="K1487" i="89" s="1"/>
  <c r="R1487" i="89" s="1"/>
  <c r="P1486" i="89"/>
  <c r="D1486" i="89"/>
  <c r="K1486" i="89" s="1"/>
  <c r="R1486" i="89" s="1"/>
  <c r="P1485" i="89"/>
  <c r="D1485" i="89"/>
  <c r="K1485" i="89" s="1"/>
  <c r="R1485" i="89" s="1"/>
  <c r="I1484" i="89"/>
  <c r="I1497" i="89" s="1"/>
  <c r="C1484" i="89"/>
  <c r="D1484" i="89" s="1"/>
  <c r="P1483" i="89"/>
  <c r="D1483" i="89"/>
  <c r="K1483" i="89" s="1"/>
  <c r="R1483" i="89" s="1"/>
  <c r="C1482" i="89"/>
  <c r="D1482" i="89" s="1"/>
  <c r="K1482" i="89" s="1"/>
  <c r="R1482" i="89" s="1"/>
  <c r="I1481" i="89"/>
  <c r="P1479" i="89"/>
  <c r="D1479" i="89"/>
  <c r="K1479" i="89" s="1"/>
  <c r="R1479" i="89" s="1"/>
  <c r="C1478" i="89"/>
  <c r="D1478" i="89" s="1"/>
  <c r="K1478" i="89" s="1"/>
  <c r="R1478" i="89" s="1"/>
  <c r="P1477" i="89"/>
  <c r="D1477" i="89"/>
  <c r="K1477" i="89" s="1"/>
  <c r="R1477" i="89" s="1"/>
  <c r="C1476" i="89"/>
  <c r="P1475" i="89"/>
  <c r="D1475" i="89"/>
  <c r="K1475" i="89" s="1"/>
  <c r="R1475" i="89" s="1"/>
  <c r="C1474" i="89"/>
  <c r="P1473" i="89"/>
  <c r="D1473" i="89"/>
  <c r="K1473" i="89" s="1"/>
  <c r="R1473" i="89" s="1"/>
  <c r="C1472" i="89"/>
  <c r="D1472" i="89" s="1"/>
  <c r="K1472" i="89" s="1"/>
  <c r="R1472" i="89" s="1"/>
  <c r="P1466" i="89"/>
  <c r="D1466" i="89"/>
  <c r="K1466" i="89" s="1"/>
  <c r="R1466" i="89" s="1"/>
  <c r="C1465" i="89"/>
  <c r="D1465" i="89" s="1"/>
  <c r="K1465" i="89" s="1"/>
  <c r="R1465" i="89" s="1"/>
  <c r="P1464" i="89"/>
  <c r="D1464" i="89"/>
  <c r="K1464" i="89" s="1"/>
  <c r="R1464" i="89" s="1"/>
  <c r="C1463" i="89"/>
  <c r="D1463" i="89" s="1"/>
  <c r="K1463" i="89" s="1"/>
  <c r="R1463" i="89" s="1"/>
  <c r="P1462" i="89"/>
  <c r="D1462" i="89"/>
  <c r="K1462" i="89" s="1"/>
  <c r="R1462" i="89" s="1"/>
  <c r="C1461" i="89"/>
  <c r="D1461" i="89" s="1"/>
  <c r="K1461" i="89" s="1"/>
  <c r="R1461" i="89" s="1"/>
  <c r="P1460" i="89"/>
  <c r="D1460" i="89"/>
  <c r="K1460" i="89" s="1"/>
  <c r="R1460" i="89" s="1"/>
  <c r="C1459" i="89"/>
  <c r="L1459" i="89" s="1"/>
  <c r="I1455" i="89"/>
  <c r="P1453" i="89"/>
  <c r="D1453" i="89"/>
  <c r="K1453" i="89" s="1"/>
  <c r="R1453" i="89" s="1"/>
  <c r="P1452" i="89"/>
  <c r="D1452" i="89"/>
  <c r="K1452" i="89" s="1"/>
  <c r="R1452" i="89" s="1"/>
  <c r="P1451" i="89"/>
  <c r="D1451" i="89"/>
  <c r="K1451" i="89" s="1"/>
  <c r="R1451" i="89" s="1"/>
  <c r="P1450" i="89"/>
  <c r="D1450" i="89"/>
  <c r="K1450" i="89" s="1"/>
  <c r="R1450" i="89" s="1"/>
  <c r="P1449" i="89"/>
  <c r="D1449" i="89"/>
  <c r="K1449" i="89" s="1"/>
  <c r="R1449" i="89" s="1"/>
  <c r="P1448" i="89"/>
  <c r="D1448" i="89"/>
  <c r="K1448" i="89" s="1"/>
  <c r="R1448" i="89" s="1"/>
  <c r="P1447" i="89"/>
  <c r="D1447" i="89"/>
  <c r="K1447" i="89" s="1"/>
  <c r="R1447" i="89" s="1"/>
  <c r="C1446" i="89"/>
  <c r="P1445" i="89"/>
  <c r="D1445" i="89"/>
  <c r="K1445" i="89" s="1"/>
  <c r="R1445" i="89" s="1"/>
  <c r="P1444" i="89"/>
  <c r="D1444" i="89"/>
  <c r="K1444" i="89" s="1"/>
  <c r="R1444" i="89" s="1"/>
  <c r="C1443" i="89"/>
  <c r="L1443" i="89" s="1"/>
  <c r="D1442" i="89"/>
  <c r="K1442" i="89" s="1"/>
  <c r="R1442" i="89" s="1"/>
  <c r="P1441" i="89"/>
  <c r="D1441" i="89"/>
  <c r="K1441" i="89" s="1"/>
  <c r="R1441" i="89" s="1"/>
  <c r="C1440" i="89"/>
  <c r="L1440" i="89" s="1"/>
  <c r="P1439" i="89"/>
  <c r="D1439" i="89"/>
  <c r="K1439" i="89" s="1"/>
  <c r="R1439" i="89" s="1"/>
  <c r="C1438" i="89"/>
  <c r="D1438" i="89" s="1"/>
  <c r="K1438" i="89" s="1"/>
  <c r="R1438" i="89" s="1"/>
  <c r="P1437" i="89"/>
  <c r="D1437" i="89"/>
  <c r="K1437" i="89" s="1"/>
  <c r="R1437" i="89" s="1"/>
  <c r="C1436" i="89"/>
  <c r="P1435" i="89"/>
  <c r="D1435" i="89"/>
  <c r="K1435" i="89" s="1"/>
  <c r="R1435" i="89" s="1"/>
  <c r="C1434" i="89"/>
  <c r="L1434" i="89" s="1"/>
  <c r="P1433" i="89"/>
  <c r="D1433" i="89"/>
  <c r="K1433" i="89" s="1"/>
  <c r="R1433" i="89" s="1"/>
  <c r="C1432" i="89"/>
  <c r="L1432" i="89" s="1"/>
  <c r="P1431" i="89"/>
  <c r="D1431" i="89"/>
  <c r="K1431" i="89" s="1"/>
  <c r="R1431" i="89" s="1"/>
  <c r="C1430" i="89"/>
  <c r="D1430" i="89" s="1"/>
  <c r="K1430" i="89" s="1"/>
  <c r="R1430" i="89" s="1"/>
  <c r="P1429" i="89"/>
  <c r="D1429" i="89"/>
  <c r="K1429" i="89" s="1"/>
  <c r="R1429" i="89" s="1"/>
  <c r="C1428" i="89"/>
  <c r="D1428" i="89" s="1"/>
  <c r="K1428" i="89" s="1"/>
  <c r="R1428" i="89" s="1"/>
  <c r="P1427" i="89"/>
  <c r="D1427" i="89"/>
  <c r="K1427" i="89" s="1"/>
  <c r="R1427" i="89" s="1"/>
  <c r="C1426" i="89"/>
  <c r="D1426" i="89" s="1"/>
  <c r="K1426" i="89" s="1"/>
  <c r="R1426" i="89" s="1"/>
  <c r="P1425" i="89"/>
  <c r="D1425" i="89"/>
  <c r="K1425" i="89" s="1"/>
  <c r="R1425" i="89" s="1"/>
  <c r="P1424" i="89"/>
  <c r="D1424" i="89"/>
  <c r="K1424" i="89" s="1"/>
  <c r="R1424" i="89" s="1"/>
  <c r="P1423" i="89"/>
  <c r="D1423" i="89"/>
  <c r="K1423" i="89" s="1"/>
  <c r="R1423" i="89" s="1"/>
  <c r="C1422" i="89"/>
  <c r="P1421" i="89"/>
  <c r="D1421" i="89"/>
  <c r="K1421" i="89" s="1"/>
  <c r="R1421" i="89" s="1"/>
  <c r="P1420" i="89"/>
  <c r="D1420" i="89"/>
  <c r="K1420" i="89" s="1"/>
  <c r="R1420" i="89" s="1"/>
  <c r="P1419" i="89"/>
  <c r="D1419" i="89"/>
  <c r="K1419" i="89" s="1"/>
  <c r="R1419" i="89" s="1"/>
  <c r="C1418" i="89"/>
  <c r="P1417" i="89"/>
  <c r="D1417" i="89"/>
  <c r="K1417" i="89" s="1"/>
  <c r="R1417" i="89" s="1"/>
  <c r="P1416" i="89"/>
  <c r="D1416" i="89"/>
  <c r="K1416" i="89" s="1"/>
  <c r="R1416" i="89" s="1"/>
  <c r="P1415" i="89"/>
  <c r="D1415" i="89"/>
  <c r="K1415" i="89" s="1"/>
  <c r="R1415" i="89" s="1"/>
  <c r="C1414" i="89"/>
  <c r="D1414" i="89" s="1"/>
  <c r="K1414" i="89" s="1"/>
  <c r="R1414" i="89" s="1"/>
  <c r="P1413" i="89"/>
  <c r="D1413" i="89"/>
  <c r="K1413" i="89" s="1"/>
  <c r="R1413" i="89" s="1"/>
  <c r="P1412" i="89"/>
  <c r="D1412" i="89"/>
  <c r="K1412" i="89" s="1"/>
  <c r="R1412" i="89" s="1"/>
  <c r="P1411" i="89"/>
  <c r="D1411" i="89"/>
  <c r="K1411" i="89" s="1"/>
  <c r="R1411" i="89" s="1"/>
  <c r="C1410" i="89"/>
  <c r="D1410" i="89" s="1"/>
  <c r="K1410" i="89" s="1"/>
  <c r="R1410" i="89" s="1"/>
  <c r="P1409" i="89"/>
  <c r="D1409" i="89"/>
  <c r="K1409" i="89" s="1"/>
  <c r="R1409" i="89" s="1"/>
  <c r="C1408" i="89"/>
  <c r="P1407" i="89"/>
  <c r="D1407" i="89"/>
  <c r="K1407" i="89" s="1"/>
  <c r="R1407" i="89" s="1"/>
  <c r="C1406" i="89"/>
  <c r="D1406" i="89" s="1"/>
  <c r="K1406" i="89" s="1"/>
  <c r="R1406" i="89" s="1"/>
  <c r="P1405" i="89"/>
  <c r="D1405" i="89"/>
  <c r="K1405" i="89" s="1"/>
  <c r="R1405" i="89" s="1"/>
  <c r="C1404" i="89"/>
  <c r="D1404" i="89" s="1"/>
  <c r="K1404" i="89" s="1"/>
  <c r="R1404" i="89" s="1"/>
  <c r="P1403" i="89"/>
  <c r="D1403" i="89"/>
  <c r="K1403" i="89" s="1"/>
  <c r="R1403" i="89" s="1"/>
  <c r="C1402" i="89"/>
  <c r="D1402" i="89" s="1"/>
  <c r="K1402" i="89" s="1"/>
  <c r="R1402" i="89" s="1"/>
  <c r="P1399" i="89"/>
  <c r="D1399" i="89"/>
  <c r="K1399" i="89" s="1"/>
  <c r="R1399" i="89" s="1"/>
  <c r="C1398" i="89"/>
  <c r="D1398" i="89" s="1"/>
  <c r="K1398" i="89" s="1"/>
  <c r="R1398" i="89" s="1"/>
  <c r="P1397" i="89"/>
  <c r="D1397" i="89"/>
  <c r="K1397" i="89" s="1"/>
  <c r="R1397" i="89" s="1"/>
  <c r="P1396" i="89"/>
  <c r="D1396" i="89"/>
  <c r="K1396" i="89" s="1"/>
  <c r="R1396" i="89" s="1"/>
  <c r="C1395" i="89"/>
  <c r="L1395" i="89" s="1"/>
  <c r="P1394" i="89"/>
  <c r="D1394" i="89"/>
  <c r="K1394" i="89" s="1"/>
  <c r="R1394" i="89" s="1"/>
  <c r="P1393" i="89"/>
  <c r="D1393" i="89"/>
  <c r="K1393" i="89" s="1"/>
  <c r="R1393" i="89" s="1"/>
  <c r="C1392" i="89"/>
  <c r="L1392" i="89" s="1"/>
  <c r="P1391" i="89"/>
  <c r="D1391" i="89"/>
  <c r="K1391" i="89" s="1"/>
  <c r="R1391" i="89" s="1"/>
  <c r="P1390" i="89"/>
  <c r="D1390" i="89"/>
  <c r="K1390" i="89" s="1"/>
  <c r="R1390" i="89" s="1"/>
  <c r="P1389" i="89"/>
  <c r="D1389" i="89"/>
  <c r="K1389" i="89" s="1"/>
  <c r="R1389" i="89" s="1"/>
  <c r="P1388" i="89"/>
  <c r="D1388" i="89"/>
  <c r="K1388" i="89" s="1"/>
  <c r="R1388" i="89" s="1"/>
  <c r="P1387" i="89"/>
  <c r="D1387" i="89"/>
  <c r="K1387" i="89" s="1"/>
  <c r="R1387" i="89" s="1"/>
  <c r="P1386" i="89"/>
  <c r="D1386" i="89"/>
  <c r="K1386" i="89" s="1"/>
  <c r="R1386" i="89" s="1"/>
  <c r="P1385" i="89"/>
  <c r="D1385" i="89"/>
  <c r="K1385" i="89" s="1"/>
  <c r="R1385" i="89" s="1"/>
  <c r="P1384" i="89"/>
  <c r="D1384" i="89"/>
  <c r="K1384" i="89" s="1"/>
  <c r="R1384" i="89" s="1"/>
  <c r="P1383" i="89"/>
  <c r="D1383" i="89"/>
  <c r="K1383" i="89" s="1"/>
  <c r="R1383" i="89" s="1"/>
  <c r="P1382" i="89"/>
  <c r="D1382" i="89"/>
  <c r="K1382" i="89" s="1"/>
  <c r="R1382" i="89" s="1"/>
  <c r="C1381" i="89"/>
  <c r="L1381" i="89" s="1"/>
  <c r="P1380" i="89"/>
  <c r="D1380" i="89"/>
  <c r="K1380" i="89" s="1"/>
  <c r="R1380" i="89" s="1"/>
  <c r="C1379" i="89"/>
  <c r="D1379" i="89" s="1"/>
  <c r="K1379" i="89" s="1"/>
  <c r="R1379" i="89" s="1"/>
  <c r="P1378" i="89"/>
  <c r="D1378" i="89"/>
  <c r="K1378" i="89" s="1"/>
  <c r="R1378" i="89" s="1"/>
  <c r="C1377" i="89"/>
  <c r="D1377" i="89" s="1"/>
  <c r="K1377" i="89" s="1"/>
  <c r="R1377" i="89" s="1"/>
  <c r="P1376" i="89"/>
  <c r="D1376" i="89"/>
  <c r="K1376" i="89" s="1"/>
  <c r="R1376" i="89" s="1"/>
  <c r="P1375" i="89"/>
  <c r="D1375" i="89"/>
  <c r="K1375" i="89" s="1"/>
  <c r="R1375" i="89" s="1"/>
  <c r="C1374" i="89"/>
  <c r="D1374" i="89" s="1"/>
  <c r="K1374" i="89" s="1"/>
  <c r="R1374" i="89" s="1"/>
  <c r="P1373" i="89"/>
  <c r="D1373" i="89"/>
  <c r="K1373" i="89" s="1"/>
  <c r="R1373" i="89" s="1"/>
  <c r="P1372" i="89"/>
  <c r="D1372" i="89"/>
  <c r="K1372" i="89" s="1"/>
  <c r="R1372" i="89" s="1"/>
  <c r="C1371" i="89"/>
  <c r="D1371" i="89" s="1"/>
  <c r="K1371" i="89" s="1"/>
  <c r="R1371" i="89" s="1"/>
  <c r="P1370" i="89"/>
  <c r="D1370" i="89"/>
  <c r="K1370" i="89" s="1"/>
  <c r="R1370" i="89" s="1"/>
  <c r="C1369" i="89"/>
  <c r="P1368" i="89"/>
  <c r="D1368" i="89"/>
  <c r="K1368" i="89" s="1"/>
  <c r="R1368" i="89" s="1"/>
  <c r="C1367" i="89"/>
  <c r="P1366" i="89"/>
  <c r="D1366" i="89"/>
  <c r="K1366" i="89" s="1"/>
  <c r="R1366" i="89" s="1"/>
  <c r="C1365" i="89"/>
  <c r="P1364" i="89"/>
  <c r="D1364" i="89"/>
  <c r="K1364" i="89" s="1"/>
  <c r="R1364" i="89" s="1"/>
  <c r="C1363" i="89"/>
  <c r="D1363" i="89" s="1"/>
  <c r="K1363" i="89" s="1"/>
  <c r="R1363" i="89" s="1"/>
  <c r="P1362" i="89"/>
  <c r="D1362" i="89"/>
  <c r="K1362" i="89" s="1"/>
  <c r="R1362" i="89" s="1"/>
  <c r="C1361" i="89"/>
  <c r="D1361" i="89" s="1"/>
  <c r="K1361" i="89" s="1"/>
  <c r="R1361" i="89" s="1"/>
  <c r="P1360" i="89"/>
  <c r="D1360" i="89"/>
  <c r="K1360" i="89" s="1"/>
  <c r="R1360" i="89" s="1"/>
  <c r="P1359" i="89"/>
  <c r="D1359" i="89"/>
  <c r="K1359" i="89" s="1"/>
  <c r="R1359" i="89" s="1"/>
  <c r="P1358" i="89"/>
  <c r="D1358" i="89"/>
  <c r="K1358" i="89" s="1"/>
  <c r="R1358" i="89" s="1"/>
  <c r="C1357" i="89"/>
  <c r="D1357" i="89" s="1"/>
  <c r="K1357" i="89" s="1"/>
  <c r="R1357" i="89" s="1"/>
  <c r="P1356" i="89"/>
  <c r="D1356" i="89"/>
  <c r="K1356" i="89" s="1"/>
  <c r="R1356" i="89" s="1"/>
  <c r="C1355" i="89"/>
  <c r="D1355" i="89" s="1"/>
  <c r="K1355" i="89" s="1"/>
  <c r="R1355" i="89" s="1"/>
  <c r="P1354" i="89"/>
  <c r="D1354" i="89"/>
  <c r="K1354" i="89" s="1"/>
  <c r="R1354" i="89" s="1"/>
  <c r="C1353" i="89"/>
  <c r="D1353" i="89" s="1"/>
  <c r="K1353" i="89" s="1"/>
  <c r="R1353" i="89" s="1"/>
  <c r="P1352" i="89"/>
  <c r="D1352" i="89"/>
  <c r="K1352" i="89" s="1"/>
  <c r="R1352" i="89" s="1"/>
  <c r="P1351" i="89"/>
  <c r="D1351" i="89"/>
  <c r="K1351" i="89" s="1"/>
  <c r="R1351" i="89" s="1"/>
  <c r="P1350" i="89"/>
  <c r="D1350" i="89"/>
  <c r="K1350" i="89" s="1"/>
  <c r="R1350" i="89" s="1"/>
  <c r="I1349" i="89"/>
  <c r="I1401" i="89" s="1"/>
  <c r="C1349" i="89"/>
  <c r="D1349" i="89" s="1"/>
  <c r="P1348" i="89"/>
  <c r="D1348" i="89"/>
  <c r="K1348" i="89" s="1"/>
  <c r="R1348" i="89" s="1"/>
  <c r="C1347" i="89"/>
  <c r="L1347" i="89" s="1"/>
  <c r="P1346" i="89"/>
  <c r="D1346" i="89"/>
  <c r="K1346" i="89" s="1"/>
  <c r="R1346" i="89" s="1"/>
  <c r="C1345" i="89"/>
  <c r="P1339" i="89"/>
  <c r="D1339" i="89"/>
  <c r="K1339" i="89" s="1"/>
  <c r="R1339" i="89" s="1"/>
  <c r="I1338" i="89"/>
  <c r="C1338" i="89"/>
  <c r="D1338" i="89" s="1"/>
  <c r="P1337" i="89"/>
  <c r="D1337" i="89"/>
  <c r="K1337" i="89" s="1"/>
  <c r="R1337" i="89" s="1"/>
  <c r="P1336" i="89"/>
  <c r="D1336" i="89"/>
  <c r="K1336" i="89" s="1"/>
  <c r="R1336" i="89" s="1"/>
  <c r="C1335" i="89"/>
  <c r="D1335" i="89" s="1"/>
  <c r="K1335" i="89" s="1"/>
  <c r="R1335" i="89" s="1"/>
  <c r="P1334" i="89"/>
  <c r="D1334" i="89"/>
  <c r="K1334" i="89" s="1"/>
  <c r="R1334" i="89" s="1"/>
  <c r="I1333" i="89"/>
  <c r="C1333" i="89"/>
  <c r="R1330" i="89"/>
  <c r="I1329" i="89"/>
  <c r="C1329" i="89"/>
  <c r="D1329" i="89" s="1"/>
  <c r="P1328" i="89"/>
  <c r="D1328" i="89"/>
  <c r="K1328" i="89" s="1"/>
  <c r="R1328" i="89" s="1"/>
  <c r="I1327" i="89"/>
  <c r="C1327" i="89"/>
  <c r="P1326" i="89"/>
  <c r="D1326" i="89"/>
  <c r="K1326" i="89" s="1"/>
  <c r="R1326" i="89" s="1"/>
  <c r="I1325" i="89"/>
  <c r="C1325" i="89"/>
  <c r="D1325" i="89" s="1"/>
  <c r="P1324" i="89"/>
  <c r="D1324" i="89"/>
  <c r="K1324" i="89" s="1"/>
  <c r="R1324" i="89" s="1"/>
  <c r="I1323" i="89"/>
  <c r="C1323" i="89"/>
  <c r="P1322" i="89"/>
  <c r="D1322" i="89"/>
  <c r="K1322" i="89" s="1"/>
  <c r="R1322" i="89" s="1"/>
  <c r="I1321" i="89"/>
  <c r="C1321" i="89"/>
  <c r="P1320" i="89"/>
  <c r="D1320" i="89"/>
  <c r="K1320" i="89" s="1"/>
  <c r="R1320" i="89" s="1"/>
  <c r="I1319" i="89"/>
  <c r="C1319" i="89"/>
  <c r="P1318" i="89"/>
  <c r="D1318" i="89"/>
  <c r="K1318" i="89" s="1"/>
  <c r="R1318" i="89" s="1"/>
  <c r="C1317" i="89"/>
  <c r="L1317" i="89" s="1"/>
  <c r="P1316" i="89"/>
  <c r="D1316" i="89"/>
  <c r="K1316" i="89" s="1"/>
  <c r="R1316" i="89" s="1"/>
  <c r="C1315" i="89"/>
  <c r="D1315" i="89" s="1"/>
  <c r="K1315" i="89" s="1"/>
  <c r="R1315" i="89" s="1"/>
  <c r="P1314" i="89"/>
  <c r="D1314" i="89"/>
  <c r="K1314" i="89" s="1"/>
  <c r="R1314" i="89" s="1"/>
  <c r="C1313" i="89"/>
  <c r="L1313" i="89" s="1"/>
  <c r="P1312" i="89"/>
  <c r="D1312" i="89"/>
  <c r="K1312" i="89" s="1"/>
  <c r="R1312" i="89" s="1"/>
  <c r="P1311" i="89"/>
  <c r="D1311" i="89"/>
  <c r="K1311" i="89" s="1"/>
  <c r="R1311" i="89" s="1"/>
  <c r="C1310" i="89"/>
  <c r="L1310" i="89" s="1"/>
  <c r="P1309" i="89"/>
  <c r="D1309" i="89"/>
  <c r="K1309" i="89" s="1"/>
  <c r="R1309" i="89" s="1"/>
  <c r="C1308" i="89"/>
  <c r="L1308" i="89" s="1"/>
  <c r="P1307" i="89"/>
  <c r="D1307" i="89"/>
  <c r="K1307" i="89" s="1"/>
  <c r="R1307" i="89" s="1"/>
  <c r="C1306" i="89"/>
  <c r="P1305" i="89"/>
  <c r="D1305" i="89"/>
  <c r="K1305" i="89" s="1"/>
  <c r="R1305" i="89" s="1"/>
  <c r="P1304" i="89"/>
  <c r="D1304" i="89"/>
  <c r="K1304" i="89" s="1"/>
  <c r="R1304" i="89" s="1"/>
  <c r="P1303" i="89"/>
  <c r="D1303" i="89"/>
  <c r="K1303" i="89" s="1"/>
  <c r="R1303" i="89" s="1"/>
  <c r="P1302" i="89"/>
  <c r="D1302" i="89"/>
  <c r="K1302" i="89" s="1"/>
  <c r="R1302" i="89" s="1"/>
  <c r="P1301" i="89"/>
  <c r="D1301" i="89"/>
  <c r="K1301" i="89" s="1"/>
  <c r="R1301" i="89" s="1"/>
  <c r="C1300" i="89"/>
  <c r="L1300" i="89" s="1"/>
  <c r="P1299" i="89"/>
  <c r="D1299" i="89"/>
  <c r="K1299" i="89" s="1"/>
  <c r="R1299" i="89" s="1"/>
  <c r="P1298" i="89"/>
  <c r="D1298" i="89"/>
  <c r="K1298" i="89" s="1"/>
  <c r="R1298" i="89" s="1"/>
  <c r="I1297" i="89"/>
  <c r="C1297" i="89"/>
  <c r="L1297" i="89" s="1"/>
  <c r="P1296" i="89"/>
  <c r="D1296" i="89"/>
  <c r="K1296" i="89" s="1"/>
  <c r="R1296" i="89" s="1"/>
  <c r="P1295" i="89"/>
  <c r="D1295" i="89"/>
  <c r="K1295" i="89" s="1"/>
  <c r="R1295" i="89" s="1"/>
  <c r="P1294" i="89"/>
  <c r="D1294" i="89"/>
  <c r="K1294" i="89" s="1"/>
  <c r="R1294" i="89" s="1"/>
  <c r="P1293" i="89"/>
  <c r="D1293" i="89"/>
  <c r="K1293" i="89" s="1"/>
  <c r="R1293" i="89" s="1"/>
  <c r="P1292" i="89"/>
  <c r="D1292" i="89"/>
  <c r="K1292" i="89" s="1"/>
  <c r="R1292" i="89" s="1"/>
  <c r="P1291" i="89"/>
  <c r="D1291" i="89"/>
  <c r="K1291" i="89" s="1"/>
  <c r="R1291" i="89" s="1"/>
  <c r="I1290" i="89"/>
  <c r="C1290" i="89"/>
  <c r="L1290" i="89" s="1"/>
  <c r="P1289" i="89"/>
  <c r="D1289" i="89"/>
  <c r="K1289" i="89" s="1"/>
  <c r="R1289" i="89" s="1"/>
  <c r="I1288" i="89"/>
  <c r="C1288" i="89"/>
  <c r="P1287" i="89"/>
  <c r="D1287" i="89"/>
  <c r="K1287" i="89" s="1"/>
  <c r="R1287" i="89" s="1"/>
  <c r="I1286" i="89"/>
  <c r="C1286" i="89"/>
  <c r="P1285" i="89"/>
  <c r="D1285" i="89"/>
  <c r="K1285" i="89" s="1"/>
  <c r="R1285" i="89" s="1"/>
  <c r="I1284" i="89"/>
  <c r="C1284" i="89"/>
  <c r="P1281" i="89"/>
  <c r="D1281" i="89"/>
  <c r="K1281" i="89" s="1"/>
  <c r="R1281" i="89" s="1"/>
  <c r="I1280" i="89"/>
  <c r="C1280" i="89"/>
  <c r="D1280" i="89" s="1"/>
  <c r="D1279" i="89"/>
  <c r="K1279" i="89" s="1"/>
  <c r="R1279" i="89" s="1"/>
  <c r="P1278" i="89"/>
  <c r="D1278" i="89"/>
  <c r="K1278" i="89" s="1"/>
  <c r="R1278" i="89" s="1"/>
  <c r="C1277" i="89"/>
  <c r="D1277" i="89" s="1"/>
  <c r="K1277" i="89" s="1"/>
  <c r="R1277" i="89" s="1"/>
  <c r="P1276" i="89"/>
  <c r="D1276" i="89"/>
  <c r="K1276" i="89" s="1"/>
  <c r="R1276" i="89" s="1"/>
  <c r="P1275" i="89"/>
  <c r="D1275" i="89"/>
  <c r="K1275" i="89" s="1"/>
  <c r="R1275" i="89" s="1"/>
  <c r="P1274" i="89"/>
  <c r="D1274" i="89"/>
  <c r="K1274" i="89" s="1"/>
  <c r="R1274" i="89" s="1"/>
  <c r="P1273" i="89"/>
  <c r="D1273" i="89"/>
  <c r="K1273" i="89" s="1"/>
  <c r="R1273" i="89" s="1"/>
  <c r="P1272" i="89"/>
  <c r="D1272" i="89"/>
  <c r="K1272" i="89" s="1"/>
  <c r="R1272" i="89" s="1"/>
  <c r="P1271" i="89"/>
  <c r="D1271" i="89"/>
  <c r="K1271" i="89" s="1"/>
  <c r="R1271" i="89" s="1"/>
  <c r="I1270" i="89"/>
  <c r="C1270" i="89"/>
  <c r="L1270" i="89" s="1"/>
  <c r="P1269" i="89"/>
  <c r="D1269" i="89"/>
  <c r="K1269" i="89" s="1"/>
  <c r="R1269" i="89" s="1"/>
  <c r="C1268" i="89"/>
  <c r="L1268" i="89" s="1"/>
  <c r="Q1265" i="89"/>
  <c r="P1258" i="89"/>
  <c r="D1258" i="89"/>
  <c r="K1258" i="89" s="1"/>
  <c r="R1258" i="89" s="1"/>
  <c r="C1257" i="89"/>
  <c r="D1257" i="89" s="1"/>
  <c r="K1257" i="89" s="1"/>
  <c r="R1257" i="89" s="1"/>
  <c r="P1256" i="89"/>
  <c r="D1256" i="89"/>
  <c r="K1256" i="89" s="1"/>
  <c r="R1256" i="89" s="1"/>
  <c r="C1255" i="89"/>
  <c r="D1255" i="89" s="1"/>
  <c r="K1255" i="89" s="1"/>
  <c r="R1255" i="89" s="1"/>
  <c r="P1254" i="89"/>
  <c r="D1254" i="89"/>
  <c r="K1254" i="89" s="1"/>
  <c r="R1254" i="89" s="1"/>
  <c r="C1253" i="89"/>
  <c r="D1253" i="89" s="1"/>
  <c r="K1253" i="89" s="1"/>
  <c r="R1253" i="89" s="1"/>
  <c r="P1252" i="89"/>
  <c r="D1252" i="89"/>
  <c r="K1252" i="89" s="1"/>
  <c r="R1252" i="89" s="1"/>
  <c r="P1251" i="89"/>
  <c r="D1251" i="89"/>
  <c r="K1251" i="89" s="1"/>
  <c r="R1251" i="89" s="1"/>
  <c r="P1250" i="89"/>
  <c r="D1250" i="89"/>
  <c r="K1250" i="89" s="1"/>
  <c r="R1250" i="89" s="1"/>
  <c r="P1249" i="89"/>
  <c r="D1249" i="89"/>
  <c r="K1249" i="89" s="1"/>
  <c r="R1249" i="89" s="1"/>
  <c r="P1248" i="89"/>
  <c r="D1248" i="89"/>
  <c r="K1248" i="89" s="1"/>
  <c r="R1248" i="89" s="1"/>
  <c r="P1247" i="89"/>
  <c r="D1247" i="89"/>
  <c r="K1247" i="89" s="1"/>
  <c r="R1247" i="89" s="1"/>
  <c r="P1246" i="89"/>
  <c r="D1246" i="89"/>
  <c r="K1246" i="89" s="1"/>
  <c r="R1246" i="89" s="1"/>
  <c r="P1245" i="89"/>
  <c r="D1245" i="89"/>
  <c r="K1245" i="89" s="1"/>
  <c r="R1245" i="89" s="1"/>
  <c r="P1244" i="89"/>
  <c r="D1244" i="89"/>
  <c r="K1244" i="89" s="1"/>
  <c r="R1244" i="89" s="1"/>
  <c r="I1243" i="89"/>
  <c r="C1243" i="89"/>
  <c r="D1243" i="89" s="1"/>
  <c r="P1242" i="89"/>
  <c r="D1242" i="89"/>
  <c r="K1242" i="89" s="1"/>
  <c r="R1242" i="89" s="1"/>
  <c r="C1241" i="89"/>
  <c r="L1241" i="89" s="1"/>
  <c r="P1240" i="89"/>
  <c r="D1240" i="89"/>
  <c r="K1240" i="89" s="1"/>
  <c r="R1240" i="89" s="1"/>
  <c r="I1239" i="89"/>
  <c r="C1239" i="89"/>
  <c r="D1239" i="89" s="1"/>
  <c r="P1238" i="89"/>
  <c r="D1238" i="89"/>
  <c r="K1238" i="89" s="1"/>
  <c r="R1238" i="89" s="1"/>
  <c r="P1237" i="89"/>
  <c r="D1237" i="89"/>
  <c r="K1237" i="89" s="1"/>
  <c r="R1237" i="89" s="1"/>
  <c r="P1236" i="89"/>
  <c r="D1236" i="89"/>
  <c r="K1236" i="89" s="1"/>
  <c r="R1236" i="89" s="1"/>
  <c r="P1235" i="89"/>
  <c r="D1235" i="89"/>
  <c r="K1235" i="89" s="1"/>
  <c r="R1235" i="89" s="1"/>
  <c r="P1234" i="89"/>
  <c r="D1234" i="89"/>
  <c r="K1234" i="89" s="1"/>
  <c r="R1234" i="89" s="1"/>
  <c r="C1233" i="89"/>
  <c r="P1232" i="89"/>
  <c r="D1232" i="89"/>
  <c r="K1232" i="89" s="1"/>
  <c r="R1232" i="89" s="1"/>
  <c r="C1231" i="89"/>
  <c r="D1231" i="89" s="1"/>
  <c r="K1231" i="89" s="1"/>
  <c r="R1231" i="89" s="1"/>
  <c r="P1230" i="89"/>
  <c r="D1230" i="89"/>
  <c r="K1230" i="89" s="1"/>
  <c r="R1230" i="89" s="1"/>
  <c r="C1229" i="89"/>
  <c r="D1229" i="89" s="1"/>
  <c r="K1229" i="89" s="1"/>
  <c r="R1229" i="89" s="1"/>
  <c r="P1228" i="89"/>
  <c r="D1228" i="89"/>
  <c r="K1228" i="89" s="1"/>
  <c r="R1228" i="89" s="1"/>
  <c r="C1227" i="89"/>
  <c r="D1227" i="89" s="1"/>
  <c r="K1227" i="89" s="1"/>
  <c r="R1227" i="89" s="1"/>
  <c r="P1226" i="89"/>
  <c r="D1226" i="89"/>
  <c r="K1226" i="89" s="1"/>
  <c r="R1226" i="89" s="1"/>
  <c r="C1225" i="89"/>
  <c r="D1225" i="89" s="1"/>
  <c r="K1225" i="89" s="1"/>
  <c r="R1225" i="89" s="1"/>
  <c r="P1224" i="89"/>
  <c r="D1224" i="89"/>
  <c r="K1224" i="89" s="1"/>
  <c r="R1224" i="89" s="1"/>
  <c r="C1223" i="89"/>
  <c r="D1223" i="89" s="1"/>
  <c r="K1223" i="89" s="1"/>
  <c r="R1223" i="89" s="1"/>
  <c r="P1222" i="89"/>
  <c r="D1222" i="89"/>
  <c r="K1222" i="89" s="1"/>
  <c r="R1222" i="89" s="1"/>
  <c r="C1221" i="89"/>
  <c r="D1221" i="89" s="1"/>
  <c r="K1221" i="89" s="1"/>
  <c r="R1221" i="89" s="1"/>
  <c r="P1220" i="89"/>
  <c r="D1220" i="89"/>
  <c r="K1220" i="89" s="1"/>
  <c r="R1220" i="89" s="1"/>
  <c r="C1219" i="89"/>
  <c r="P1218" i="89"/>
  <c r="D1218" i="89"/>
  <c r="K1218" i="89" s="1"/>
  <c r="R1218" i="89" s="1"/>
  <c r="C1217" i="89"/>
  <c r="D1217" i="89" s="1"/>
  <c r="K1217" i="89" s="1"/>
  <c r="R1217" i="89" s="1"/>
  <c r="P1216" i="89"/>
  <c r="D1216" i="89"/>
  <c r="K1216" i="89" s="1"/>
  <c r="R1216" i="89" s="1"/>
  <c r="C1215" i="89"/>
  <c r="L1215" i="89" s="1"/>
  <c r="P1214" i="89"/>
  <c r="D1214" i="89"/>
  <c r="K1214" i="89" s="1"/>
  <c r="R1214" i="89" s="1"/>
  <c r="C1213" i="89"/>
  <c r="L1213" i="89" s="1"/>
  <c r="P1212" i="89"/>
  <c r="D1212" i="89"/>
  <c r="K1212" i="89" s="1"/>
  <c r="R1212" i="89" s="1"/>
  <c r="C1211" i="89"/>
  <c r="P1210" i="89"/>
  <c r="D1210" i="89"/>
  <c r="K1210" i="89" s="1"/>
  <c r="R1210" i="89" s="1"/>
  <c r="P1209" i="89"/>
  <c r="D1209" i="89"/>
  <c r="K1209" i="89" s="1"/>
  <c r="R1209" i="89" s="1"/>
  <c r="P1208" i="89"/>
  <c r="D1208" i="89"/>
  <c r="K1208" i="89" s="1"/>
  <c r="R1208" i="89" s="1"/>
  <c r="P1207" i="89"/>
  <c r="D1207" i="89"/>
  <c r="K1207" i="89" s="1"/>
  <c r="R1207" i="89" s="1"/>
  <c r="P1206" i="89"/>
  <c r="D1206" i="89"/>
  <c r="K1206" i="89" s="1"/>
  <c r="R1206" i="89" s="1"/>
  <c r="P1205" i="89"/>
  <c r="D1205" i="89"/>
  <c r="K1205" i="89" s="1"/>
  <c r="R1205" i="89" s="1"/>
  <c r="C1204" i="89"/>
  <c r="L1204" i="89" s="1"/>
  <c r="P1203" i="89"/>
  <c r="D1203" i="89"/>
  <c r="K1203" i="89" s="1"/>
  <c r="R1203" i="89" s="1"/>
  <c r="P1202" i="89"/>
  <c r="D1202" i="89"/>
  <c r="K1202" i="89" s="1"/>
  <c r="R1202" i="89" s="1"/>
  <c r="C1201" i="89"/>
  <c r="P1200" i="89"/>
  <c r="D1200" i="89"/>
  <c r="K1200" i="89" s="1"/>
  <c r="R1200" i="89" s="1"/>
  <c r="P1199" i="89"/>
  <c r="D1199" i="89"/>
  <c r="K1199" i="89" s="1"/>
  <c r="R1199" i="89" s="1"/>
  <c r="P1198" i="89"/>
  <c r="D1198" i="89"/>
  <c r="K1198" i="89" s="1"/>
  <c r="R1198" i="89" s="1"/>
  <c r="P1197" i="89"/>
  <c r="D1197" i="89"/>
  <c r="K1197" i="89" s="1"/>
  <c r="R1197" i="89" s="1"/>
  <c r="P1196" i="89"/>
  <c r="D1196" i="89"/>
  <c r="K1196" i="89" s="1"/>
  <c r="R1196" i="89" s="1"/>
  <c r="P1195" i="89"/>
  <c r="D1195" i="89"/>
  <c r="K1195" i="89" s="1"/>
  <c r="R1195" i="89" s="1"/>
  <c r="P1194" i="89"/>
  <c r="D1194" i="89"/>
  <c r="K1194" i="89" s="1"/>
  <c r="R1194" i="89" s="1"/>
  <c r="P1193" i="89"/>
  <c r="D1193" i="89"/>
  <c r="K1193" i="89" s="1"/>
  <c r="R1193" i="89" s="1"/>
  <c r="P1192" i="89"/>
  <c r="D1192" i="89"/>
  <c r="K1192" i="89" s="1"/>
  <c r="R1192" i="89" s="1"/>
  <c r="P1191" i="89"/>
  <c r="D1191" i="89"/>
  <c r="K1191" i="89" s="1"/>
  <c r="R1191" i="89" s="1"/>
  <c r="P1190" i="89"/>
  <c r="D1190" i="89"/>
  <c r="K1190" i="89" s="1"/>
  <c r="R1190" i="89" s="1"/>
  <c r="P1189" i="89"/>
  <c r="D1189" i="89"/>
  <c r="K1189" i="89" s="1"/>
  <c r="R1189" i="89" s="1"/>
  <c r="P1188" i="89"/>
  <c r="D1188" i="89"/>
  <c r="K1188" i="89" s="1"/>
  <c r="R1188" i="89" s="1"/>
  <c r="P1187" i="89"/>
  <c r="D1187" i="89"/>
  <c r="K1187" i="89" s="1"/>
  <c r="R1187" i="89" s="1"/>
  <c r="P1186" i="89"/>
  <c r="D1186" i="89"/>
  <c r="K1186" i="89" s="1"/>
  <c r="R1186" i="89" s="1"/>
  <c r="C1185" i="89"/>
  <c r="D1185" i="89" s="1"/>
  <c r="K1185" i="89" s="1"/>
  <c r="R1185" i="89" s="1"/>
  <c r="P1184" i="89"/>
  <c r="D1184" i="89"/>
  <c r="K1184" i="89" s="1"/>
  <c r="R1184" i="89" s="1"/>
  <c r="P1183" i="89"/>
  <c r="D1183" i="89"/>
  <c r="K1183" i="89" s="1"/>
  <c r="R1183" i="89" s="1"/>
  <c r="P1182" i="89"/>
  <c r="D1182" i="89"/>
  <c r="K1182" i="89" s="1"/>
  <c r="R1182" i="89" s="1"/>
  <c r="P1181" i="89"/>
  <c r="D1181" i="89"/>
  <c r="K1181" i="89" s="1"/>
  <c r="R1181" i="89" s="1"/>
  <c r="P1180" i="89"/>
  <c r="D1180" i="89"/>
  <c r="K1180" i="89" s="1"/>
  <c r="R1180" i="89" s="1"/>
  <c r="I1179" i="89"/>
  <c r="C1179" i="89"/>
  <c r="P1178" i="89"/>
  <c r="D1178" i="89"/>
  <c r="K1178" i="89" s="1"/>
  <c r="R1178" i="89" s="1"/>
  <c r="P1177" i="89"/>
  <c r="D1177" i="89"/>
  <c r="K1177" i="89" s="1"/>
  <c r="R1177" i="89" s="1"/>
  <c r="C1176" i="89"/>
  <c r="D1176" i="89" s="1"/>
  <c r="K1176" i="89" s="1"/>
  <c r="R1176" i="89" s="1"/>
  <c r="P1175" i="89"/>
  <c r="D1175" i="89"/>
  <c r="K1175" i="89" s="1"/>
  <c r="R1175" i="89" s="1"/>
  <c r="P1174" i="89"/>
  <c r="D1174" i="89"/>
  <c r="K1174" i="89" s="1"/>
  <c r="R1174" i="89" s="1"/>
  <c r="P1173" i="89"/>
  <c r="D1173" i="89"/>
  <c r="K1173" i="89" s="1"/>
  <c r="R1173" i="89" s="1"/>
  <c r="P1172" i="89"/>
  <c r="D1172" i="89"/>
  <c r="K1172" i="89" s="1"/>
  <c r="R1172" i="89" s="1"/>
  <c r="P1171" i="89"/>
  <c r="D1171" i="89"/>
  <c r="K1171" i="89" s="1"/>
  <c r="R1171" i="89" s="1"/>
  <c r="P1170" i="89"/>
  <c r="D1170" i="89"/>
  <c r="K1170" i="89" s="1"/>
  <c r="R1170" i="89" s="1"/>
  <c r="P1169" i="89"/>
  <c r="D1169" i="89"/>
  <c r="K1169" i="89" s="1"/>
  <c r="R1169" i="89" s="1"/>
  <c r="P1168" i="89"/>
  <c r="D1168" i="89"/>
  <c r="K1168" i="89" s="1"/>
  <c r="R1168" i="89" s="1"/>
  <c r="P1167" i="89"/>
  <c r="D1167" i="89"/>
  <c r="K1167" i="89" s="1"/>
  <c r="R1167" i="89" s="1"/>
  <c r="P1166" i="89"/>
  <c r="D1166" i="89"/>
  <c r="K1166" i="89" s="1"/>
  <c r="R1166" i="89" s="1"/>
  <c r="P1165" i="89"/>
  <c r="D1165" i="89"/>
  <c r="K1165" i="89" s="1"/>
  <c r="R1165" i="89" s="1"/>
  <c r="C1164" i="89"/>
  <c r="D1164" i="89" s="1"/>
  <c r="K1164" i="89" s="1"/>
  <c r="R1164" i="89" s="1"/>
  <c r="P1163" i="89"/>
  <c r="D1163" i="89"/>
  <c r="K1163" i="89" s="1"/>
  <c r="R1163" i="89" s="1"/>
  <c r="C1162" i="89"/>
  <c r="P1161" i="89"/>
  <c r="D1161" i="89"/>
  <c r="K1161" i="89" s="1"/>
  <c r="R1161" i="89" s="1"/>
  <c r="C1160" i="89"/>
  <c r="D1160" i="89" s="1"/>
  <c r="K1160" i="89" s="1"/>
  <c r="R1160" i="89" s="1"/>
  <c r="P1159" i="89"/>
  <c r="D1159" i="89"/>
  <c r="K1159" i="89" s="1"/>
  <c r="R1159" i="89" s="1"/>
  <c r="C1158" i="89"/>
  <c r="P1157" i="89"/>
  <c r="D1157" i="89"/>
  <c r="K1157" i="89" s="1"/>
  <c r="R1157" i="89" s="1"/>
  <c r="C1156" i="89"/>
  <c r="L1156" i="89" s="1"/>
  <c r="P1155" i="89"/>
  <c r="D1155" i="89"/>
  <c r="K1155" i="89" s="1"/>
  <c r="R1155" i="89" s="1"/>
  <c r="C1154" i="89"/>
  <c r="D1154" i="89" s="1"/>
  <c r="K1154" i="89" s="1"/>
  <c r="R1154" i="89" s="1"/>
  <c r="R1153" i="89"/>
  <c r="C1152" i="89"/>
  <c r="D1152" i="89" s="1"/>
  <c r="K1152" i="89" s="1"/>
  <c r="R1152" i="89" s="1"/>
  <c r="P1151" i="89"/>
  <c r="D1151" i="89"/>
  <c r="K1151" i="89" s="1"/>
  <c r="R1151" i="89" s="1"/>
  <c r="P1150" i="89"/>
  <c r="D1150" i="89"/>
  <c r="K1150" i="89" s="1"/>
  <c r="R1150" i="89" s="1"/>
  <c r="I1149" i="89"/>
  <c r="C1149" i="89"/>
  <c r="D1149" i="89" s="1"/>
  <c r="P1148" i="89"/>
  <c r="D1148" i="89"/>
  <c r="K1148" i="89" s="1"/>
  <c r="R1148" i="89" s="1"/>
  <c r="C1147" i="89"/>
  <c r="D1147" i="89" s="1"/>
  <c r="K1147" i="89" s="1"/>
  <c r="R1147" i="89" s="1"/>
  <c r="P1146" i="89"/>
  <c r="D1146" i="89"/>
  <c r="K1146" i="89" s="1"/>
  <c r="R1146" i="89" s="1"/>
  <c r="P1145" i="89"/>
  <c r="D1145" i="89"/>
  <c r="K1145" i="89" s="1"/>
  <c r="R1145" i="89" s="1"/>
  <c r="P1144" i="89"/>
  <c r="D1144" i="89"/>
  <c r="K1144" i="89" s="1"/>
  <c r="R1144" i="89" s="1"/>
  <c r="P1143" i="89"/>
  <c r="D1143" i="89"/>
  <c r="K1143" i="89" s="1"/>
  <c r="R1143" i="89" s="1"/>
  <c r="I1142" i="89"/>
  <c r="C1142" i="89"/>
  <c r="L1142" i="89" s="1"/>
  <c r="P1141" i="89"/>
  <c r="D1141" i="89"/>
  <c r="K1141" i="89" s="1"/>
  <c r="R1141" i="89" s="1"/>
  <c r="C1140" i="89"/>
  <c r="D1140" i="89" s="1"/>
  <c r="K1140" i="89" s="1"/>
  <c r="R1140" i="89" s="1"/>
  <c r="P1139" i="89"/>
  <c r="D1139" i="89"/>
  <c r="K1139" i="89" s="1"/>
  <c r="R1139" i="89" s="1"/>
  <c r="P1138" i="89"/>
  <c r="D1138" i="89"/>
  <c r="K1138" i="89" s="1"/>
  <c r="R1138" i="89" s="1"/>
  <c r="P1137" i="89"/>
  <c r="D1137" i="89"/>
  <c r="K1137" i="89" s="1"/>
  <c r="R1137" i="89" s="1"/>
  <c r="C1136" i="89"/>
  <c r="P1135" i="89"/>
  <c r="D1135" i="89"/>
  <c r="K1135" i="89" s="1"/>
  <c r="R1135" i="89" s="1"/>
  <c r="P1134" i="89"/>
  <c r="D1134" i="89"/>
  <c r="K1134" i="89" s="1"/>
  <c r="R1134" i="89" s="1"/>
  <c r="C1133" i="89"/>
  <c r="L1133" i="89" s="1"/>
  <c r="R1131" i="89"/>
  <c r="P1130" i="89"/>
  <c r="D1130" i="89"/>
  <c r="K1130" i="89" s="1"/>
  <c r="R1130" i="89" s="1"/>
  <c r="P1129" i="89"/>
  <c r="D1129" i="89"/>
  <c r="K1129" i="89" s="1"/>
  <c r="R1129" i="89" s="1"/>
  <c r="I1128" i="89"/>
  <c r="C1128" i="89"/>
  <c r="P1127" i="89"/>
  <c r="D1127" i="89"/>
  <c r="K1127" i="89" s="1"/>
  <c r="R1127" i="89" s="1"/>
  <c r="I1126" i="89"/>
  <c r="C1126" i="89"/>
  <c r="L1126" i="89" s="1"/>
  <c r="P1125" i="89"/>
  <c r="D1125" i="89"/>
  <c r="K1125" i="89" s="1"/>
  <c r="R1125" i="89" s="1"/>
  <c r="I1124" i="89"/>
  <c r="C1124" i="89"/>
  <c r="D1124" i="89" s="1"/>
  <c r="P1123" i="89"/>
  <c r="D1123" i="89"/>
  <c r="K1123" i="89" s="1"/>
  <c r="R1123" i="89" s="1"/>
  <c r="C1122" i="89"/>
  <c r="D1122" i="89" s="1"/>
  <c r="K1122" i="89" s="1"/>
  <c r="R1122" i="89" s="1"/>
  <c r="P1121" i="89"/>
  <c r="D1121" i="89"/>
  <c r="K1121" i="89" s="1"/>
  <c r="R1121" i="89" s="1"/>
  <c r="C1120" i="89"/>
  <c r="L1120" i="89" s="1"/>
  <c r="P1119" i="89"/>
  <c r="D1119" i="89"/>
  <c r="K1119" i="89" s="1"/>
  <c r="R1119" i="89" s="1"/>
  <c r="P1118" i="89"/>
  <c r="D1118" i="89"/>
  <c r="K1118" i="89" s="1"/>
  <c r="R1118" i="89" s="1"/>
  <c r="C1117" i="89"/>
  <c r="D1117" i="89" s="1"/>
  <c r="K1117" i="89" s="1"/>
  <c r="R1117" i="89" s="1"/>
  <c r="P1116" i="89"/>
  <c r="D1116" i="89"/>
  <c r="K1116" i="89" s="1"/>
  <c r="R1116" i="89" s="1"/>
  <c r="P1115" i="89"/>
  <c r="D1115" i="89"/>
  <c r="K1115" i="89" s="1"/>
  <c r="R1115" i="89" s="1"/>
  <c r="P1114" i="89"/>
  <c r="D1114" i="89"/>
  <c r="K1114" i="89" s="1"/>
  <c r="R1114" i="89" s="1"/>
  <c r="P1113" i="89"/>
  <c r="D1113" i="89"/>
  <c r="K1113" i="89" s="1"/>
  <c r="R1113" i="89" s="1"/>
  <c r="C1112" i="89"/>
  <c r="D1112" i="89" s="1"/>
  <c r="K1112" i="89" s="1"/>
  <c r="R1112" i="89" s="1"/>
  <c r="P1111" i="89"/>
  <c r="D1111" i="89"/>
  <c r="K1111" i="89" s="1"/>
  <c r="R1111" i="89" s="1"/>
  <c r="C1110" i="89"/>
  <c r="D1110" i="89" s="1"/>
  <c r="K1110" i="89" s="1"/>
  <c r="R1110" i="89" s="1"/>
  <c r="P1109" i="89"/>
  <c r="D1109" i="89"/>
  <c r="K1109" i="89" s="1"/>
  <c r="R1109" i="89" s="1"/>
  <c r="P1108" i="89"/>
  <c r="D1108" i="89"/>
  <c r="K1108" i="89" s="1"/>
  <c r="R1108" i="89" s="1"/>
  <c r="C1107" i="89"/>
  <c r="L1107" i="89" s="1"/>
  <c r="P1106" i="89"/>
  <c r="D1106" i="89"/>
  <c r="K1106" i="89" s="1"/>
  <c r="R1106" i="89" s="1"/>
  <c r="P1105" i="89"/>
  <c r="D1105" i="89"/>
  <c r="K1105" i="89" s="1"/>
  <c r="R1105" i="89" s="1"/>
  <c r="C1104" i="89"/>
  <c r="D1104" i="89" s="1"/>
  <c r="K1104" i="89" s="1"/>
  <c r="R1104" i="89" s="1"/>
  <c r="P1103" i="89"/>
  <c r="D1103" i="89"/>
  <c r="K1103" i="89" s="1"/>
  <c r="R1103" i="89" s="1"/>
  <c r="C1102" i="89"/>
  <c r="D1102" i="89" s="1"/>
  <c r="K1102" i="89" s="1"/>
  <c r="R1102" i="89" s="1"/>
  <c r="P1101" i="89"/>
  <c r="L1101" i="89"/>
  <c r="D1101" i="89"/>
  <c r="K1101" i="89" s="1"/>
  <c r="R1101" i="89" s="1"/>
  <c r="P1100" i="89"/>
  <c r="D1100" i="89"/>
  <c r="K1100" i="89" s="1"/>
  <c r="R1100" i="89" s="1"/>
  <c r="C1099" i="89"/>
  <c r="P1098" i="89"/>
  <c r="D1098" i="89"/>
  <c r="K1098" i="89" s="1"/>
  <c r="R1098" i="89" s="1"/>
  <c r="P1097" i="89"/>
  <c r="D1097" i="89"/>
  <c r="K1097" i="89" s="1"/>
  <c r="R1097" i="89" s="1"/>
  <c r="C1096" i="89"/>
  <c r="D1096" i="89" s="1"/>
  <c r="K1096" i="89" s="1"/>
  <c r="R1096" i="89" s="1"/>
  <c r="P1095" i="89"/>
  <c r="D1095" i="89"/>
  <c r="K1095" i="89" s="1"/>
  <c r="R1095" i="89" s="1"/>
  <c r="C1094" i="89"/>
  <c r="D1094" i="89" s="1"/>
  <c r="K1094" i="89" s="1"/>
  <c r="R1094" i="89" s="1"/>
  <c r="P1093" i="89"/>
  <c r="D1093" i="89"/>
  <c r="K1093" i="89" s="1"/>
  <c r="R1093" i="89" s="1"/>
  <c r="C1092" i="89"/>
  <c r="P1091" i="89"/>
  <c r="D1091" i="89"/>
  <c r="K1091" i="89" s="1"/>
  <c r="R1091" i="89" s="1"/>
  <c r="C1090" i="89"/>
  <c r="L1090" i="89" s="1"/>
  <c r="P1089" i="89"/>
  <c r="D1089" i="89"/>
  <c r="K1089" i="89" s="1"/>
  <c r="R1089" i="89" s="1"/>
  <c r="C1088" i="89"/>
  <c r="D1088" i="89" s="1"/>
  <c r="K1088" i="89" s="1"/>
  <c r="R1088" i="89" s="1"/>
  <c r="P1087" i="89"/>
  <c r="D1087" i="89"/>
  <c r="K1087" i="89" s="1"/>
  <c r="R1087" i="89" s="1"/>
  <c r="C1086" i="89"/>
  <c r="D1086" i="89" s="1"/>
  <c r="K1086" i="89" s="1"/>
  <c r="R1086" i="89" s="1"/>
  <c r="P1085" i="89"/>
  <c r="D1085" i="89"/>
  <c r="K1085" i="89" s="1"/>
  <c r="R1085" i="89" s="1"/>
  <c r="C1084" i="89"/>
  <c r="L1084" i="89" s="1"/>
  <c r="P1083" i="89"/>
  <c r="D1083" i="89"/>
  <c r="K1083" i="89" s="1"/>
  <c r="R1083" i="89" s="1"/>
  <c r="C1082" i="89"/>
  <c r="D1082" i="89" s="1"/>
  <c r="K1082" i="89" s="1"/>
  <c r="R1082" i="89" s="1"/>
  <c r="P1081" i="89"/>
  <c r="D1081" i="89"/>
  <c r="K1081" i="89" s="1"/>
  <c r="R1081" i="89" s="1"/>
  <c r="C1080" i="89"/>
  <c r="D1080" i="89" s="1"/>
  <c r="K1080" i="89" s="1"/>
  <c r="R1080" i="89" s="1"/>
  <c r="P1079" i="89"/>
  <c r="D1079" i="89"/>
  <c r="K1079" i="89" s="1"/>
  <c r="R1079" i="89" s="1"/>
  <c r="C1078" i="89"/>
  <c r="P1077" i="89"/>
  <c r="D1077" i="89"/>
  <c r="K1077" i="89" s="1"/>
  <c r="R1077" i="89" s="1"/>
  <c r="C1076" i="89"/>
  <c r="L1076" i="89" s="1"/>
  <c r="P1075" i="89"/>
  <c r="D1075" i="89"/>
  <c r="K1075" i="89" s="1"/>
  <c r="R1075" i="89" s="1"/>
  <c r="P1074" i="89"/>
  <c r="D1074" i="89"/>
  <c r="K1074" i="89" s="1"/>
  <c r="R1074" i="89" s="1"/>
  <c r="P1073" i="89"/>
  <c r="D1073" i="89"/>
  <c r="K1073" i="89" s="1"/>
  <c r="R1073" i="89" s="1"/>
  <c r="P1072" i="89"/>
  <c r="D1072" i="89"/>
  <c r="K1072" i="89" s="1"/>
  <c r="R1072" i="89" s="1"/>
  <c r="P1071" i="89"/>
  <c r="D1071" i="89"/>
  <c r="K1071" i="89" s="1"/>
  <c r="R1071" i="89" s="1"/>
  <c r="C1070" i="89"/>
  <c r="D1070" i="89" s="1"/>
  <c r="K1070" i="89" s="1"/>
  <c r="R1070" i="89" s="1"/>
  <c r="P1069" i="89"/>
  <c r="D1069" i="89"/>
  <c r="K1069" i="89" s="1"/>
  <c r="R1069" i="89" s="1"/>
  <c r="P1068" i="89"/>
  <c r="D1068" i="89"/>
  <c r="K1068" i="89" s="1"/>
  <c r="R1068" i="89" s="1"/>
  <c r="C1067" i="89"/>
  <c r="L1067" i="89" s="1"/>
  <c r="P1066" i="89"/>
  <c r="D1066" i="89"/>
  <c r="K1066" i="89" s="1"/>
  <c r="R1066" i="89" s="1"/>
  <c r="C1065" i="89"/>
  <c r="P1064" i="89"/>
  <c r="D1064" i="89"/>
  <c r="K1064" i="89" s="1"/>
  <c r="R1064" i="89" s="1"/>
  <c r="P1063" i="89"/>
  <c r="D1063" i="89"/>
  <c r="K1063" i="89" s="1"/>
  <c r="R1063" i="89" s="1"/>
  <c r="I1062" i="89"/>
  <c r="C1062" i="89"/>
  <c r="D1062" i="89" s="1"/>
  <c r="P1061" i="89"/>
  <c r="D1061" i="89"/>
  <c r="K1061" i="89" s="1"/>
  <c r="R1061" i="89" s="1"/>
  <c r="P1060" i="89"/>
  <c r="D1060" i="89"/>
  <c r="K1060" i="89" s="1"/>
  <c r="R1060" i="89" s="1"/>
  <c r="I1059" i="89"/>
  <c r="C1059" i="89"/>
  <c r="D1059" i="89" s="1"/>
  <c r="P1058" i="89"/>
  <c r="D1058" i="89"/>
  <c r="K1058" i="89" s="1"/>
  <c r="R1058" i="89" s="1"/>
  <c r="P1057" i="89"/>
  <c r="D1057" i="89"/>
  <c r="K1057" i="89" s="1"/>
  <c r="R1057" i="89" s="1"/>
  <c r="P1056" i="89"/>
  <c r="D1056" i="89"/>
  <c r="K1056" i="89" s="1"/>
  <c r="R1056" i="89" s="1"/>
  <c r="P1055" i="89"/>
  <c r="D1055" i="89"/>
  <c r="K1055" i="89" s="1"/>
  <c r="R1055" i="89" s="1"/>
  <c r="P1054" i="89"/>
  <c r="L1054" i="89"/>
  <c r="D1054" i="89"/>
  <c r="K1054" i="89" s="1"/>
  <c r="R1054" i="89" s="1"/>
  <c r="P1053" i="89"/>
  <c r="L1053" i="89"/>
  <c r="D1053" i="89"/>
  <c r="K1053" i="89" s="1"/>
  <c r="R1053" i="89" s="1"/>
  <c r="P1052" i="89"/>
  <c r="L1052" i="89"/>
  <c r="D1052" i="89"/>
  <c r="K1052" i="89" s="1"/>
  <c r="R1052" i="89" s="1"/>
  <c r="P1051" i="89"/>
  <c r="L1051" i="89"/>
  <c r="D1051" i="89"/>
  <c r="K1051" i="89" s="1"/>
  <c r="R1051" i="89" s="1"/>
  <c r="P1050" i="89"/>
  <c r="D1050" i="89"/>
  <c r="K1050" i="89" s="1"/>
  <c r="R1050" i="89" s="1"/>
  <c r="I1049" i="89"/>
  <c r="C1049" i="89"/>
  <c r="L1049" i="89" s="1"/>
  <c r="P1048" i="89"/>
  <c r="D1048" i="89"/>
  <c r="K1048" i="89" s="1"/>
  <c r="R1048" i="89" s="1"/>
  <c r="I1047" i="89"/>
  <c r="C1047" i="89"/>
  <c r="L1047" i="89" s="1"/>
  <c r="P1046" i="89"/>
  <c r="D1046" i="89"/>
  <c r="K1046" i="89" s="1"/>
  <c r="R1046" i="89" s="1"/>
  <c r="I1045" i="89"/>
  <c r="C1045" i="89"/>
  <c r="L1045" i="89" s="1"/>
  <c r="P1044" i="89"/>
  <c r="D1044" i="89"/>
  <c r="K1044" i="89" s="1"/>
  <c r="R1044" i="89" s="1"/>
  <c r="C1043" i="89"/>
  <c r="D1043" i="89" s="1"/>
  <c r="K1043" i="89" s="1"/>
  <c r="R1043" i="89" s="1"/>
  <c r="P1042" i="89"/>
  <c r="D1042" i="89"/>
  <c r="K1042" i="89" s="1"/>
  <c r="R1042" i="89" s="1"/>
  <c r="C1041" i="89"/>
  <c r="P1040" i="89"/>
  <c r="D1040" i="89"/>
  <c r="K1040" i="89" s="1"/>
  <c r="R1040" i="89" s="1"/>
  <c r="C1039" i="89"/>
  <c r="P1038" i="89"/>
  <c r="D1038" i="89"/>
  <c r="K1038" i="89" s="1"/>
  <c r="R1038" i="89" s="1"/>
  <c r="C1037" i="89"/>
  <c r="L1037" i="89" s="1"/>
  <c r="P1036" i="89"/>
  <c r="D1036" i="89"/>
  <c r="K1036" i="89" s="1"/>
  <c r="R1036" i="89" s="1"/>
  <c r="C1035" i="89"/>
  <c r="D1035" i="89" s="1"/>
  <c r="K1035" i="89" s="1"/>
  <c r="R1035" i="89" s="1"/>
  <c r="P1034" i="89"/>
  <c r="D1034" i="89"/>
  <c r="K1034" i="89" s="1"/>
  <c r="R1034" i="89" s="1"/>
  <c r="C1033" i="89"/>
  <c r="D1033" i="89" s="1"/>
  <c r="K1033" i="89" s="1"/>
  <c r="R1033" i="89" s="1"/>
  <c r="P1032" i="89"/>
  <c r="D1032" i="89"/>
  <c r="K1032" i="89" s="1"/>
  <c r="R1032" i="89" s="1"/>
  <c r="C1031" i="89"/>
  <c r="D1031" i="89" s="1"/>
  <c r="K1031" i="89" s="1"/>
  <c r="R1031" i="89" s="1"/>
  <c r="P1030" i="89"/>
  <c r="D1030" i="89"/>
  <c r="K1030" i="89" s="1"/>
  <c r="R1030" i="89" s="1"/>
  <c r="C1029" i="89"/>
  <c r="P1026" i="89"/>
  <c r="D1026" i="89"/>
  <c r="K1026" i="89" s="1"/>
  <c r="R1026" i="89" s="1"/>
  <c r="C1025" i="89"/>
  <c r="L1025" i="89" s="1"/>
  <c r="P1024" i="89"/>
  <c r="D1024" i="89"/>
  <c r="K1024" i="89" s="1"/>
  <c r="R1024" i="89" s="1"/>
  <c r="I1023" i="89"/>
  <c r="I1028" i="89" s="1"/>
  <c r="C1023" i="89"/>
  <c r="L1023" i="89" s="1"/>
  <c r="P1015" i="89"/>
  <c r="D1015" i="89"/>
  <c r="K1015" i="89" s="1"/>
  <c r="R1015" i="89" s="1"/>
  <c r="P1014" i="89"/>
  <c r="D1014" i="89"/>
  <c r="K1014" i="89" s="1"/>
  <c r="R1014" i="89" s="1"/>
  <c r="P1013" i="89"/>
  <c r="D1013" i="89"/>
  <c r="K1013" i="89" s="1"/>
  <c r="R1013" i="89" s="1"/>
  <c r="I1012" i="89"/>
  <c r="C1012" i="89"/>
  <c r="P1011" i="89"/>
  <c r="D1011" i="89"/>
  <c r="K1011" i="89" s="1"/>
  <c r="R1011" i="89" s="1"/>
  <c r="I1010" i="89"/>
  <c r="C1010" i="89"/>
  <c r="P1009" i="89"/>
  <c r="D1009" i="89"/>
  <c r="K1009" i="89" s="1"/>
  <c r="R1009" i="89" s="1"/>
  <c r="I1008" i="89"/>
  <c r="C1008" i="89"/>
  <c r="D1008" i="89" s="1"/>
  <c r="P1007" i="89"/>
  <c r="D1007" i="89"/>
  <c r="K1007" i="89" s="1"/>
  <c r="R1007" i="89" s="1"/>
  <c r="P1006" i="89"/>
  <c r="D1006" i="89"/>
  <c r="K1006" i="89" s="1"/>
  <c r="R1006" i="89" s="1"/>
  <c r="I1005" i="89"/>
  <c r="C1005" i="89"/>
  <c r="D1005" i="89" s="1"/>
  <c r="P1004" i="89"/>
  <c r="D1004" i="89"/>
  <c r="K1004" i="89" s="1"/>
  <c r="R1004" i="89" s="1"/>
  <c r="I1003" i="89"/>
  <c r="C1003" i="89"/>
  <c r="P1002" i="89"/>
  <c r="D1002" i="89"/>
  <c r="K1002" i="89" s="1"/>
  <c r="R1002" i="89" s="1"/>
  <c r="I1001" i="89"/>
  <c r="C1001" i="89"/>
  <c r="D1001" i="89" s="1"/>
  <c r="P1000" i="89"/>
  <c r="D1000" i="89"/>
  <c r="K1000" i="89" s="1"/>
  <c r="R1000" i="89" s="1"/>
  <c r="P999" i="89"/>
  <c r="D999" i="89"/>
  <c r="K999" i="89" s="1"/>
  <c r="R999" i="89" s="1"/>
  <c r="I998" i="89"/>
  <c r="C998" i="89"/>
  <c r="D998" i="89" s="1"/>
  <c r="P997" i="89"/>
  <c r="D997" i="89"/>
  <c r="K997" i="89" s="1"/>
  <c r="R997" i="89" s="1"/>
  <c r="C996" i="89"/>
  <c r="L996" i="89" s="1"/>
  <c r="P995" i="89"/>
  <c r="D995" i="89"/>
  <c r="K995" i="89" s="1"/>
  <c r="R995" i="89" s="1"/>
  <c r="C994" i="89"/>
  <c r="P993" i="89"/>
  <c r="D993" i="89"/>
  <c r="K993" i="89" s="1"/>
  <c r="R993" i="89" s="1"/>
  <c r="P992" i="89"/>
  <c r="D992" i="89"/>
  <c r="K992" i="89" s="1"/>
  <c r="R992" i="89" s="1"/>
  <c r="I991" i="89"/>
  <c r="C991" i="89"/>
  <c r="D991" i="89" s="1"/>
  <c r="P990" i="89"/>
  <c r="D990" i="89"/>
  <c r="K990" i="89" s="1"/>
  <c r="R990" i="89" s="1"/>
  <c r="P989" i="89"/>
  <c r="D989" i="89"/>
  <c r="K989" i="89" s="1"/>
  <c r="R989" i="89" s="1"/>
  <c r="I988" i="89"/>
  <c r="C988" i="89"/>
  <c r="D988" i="89" s="1"/>
  <c r="P987" i="89"/>
  <c r="D987" i="89"/>
  <c r="K987" i="89" s="1"/>
  <c r="R987" i="89" s="1"/>
  <c r="I986" i="89"/>
  <c r="C986" i="89"/>
  <c r="D986" i="89" s="1"/>
  <c r="P985" i="89"/>
  <c r="D985" i="89"/>
  <c r="K985" i="89" s="1"/>
  <c r="R985" i="89" s="1"/>
  <c r="I984" i="89"/>
  <c r="C984" i="89"/>
  <c r="P983" i="89"/>
  <c r="D983" i="89"/>
  <c r="K983" i="89" s="1"/>
  <c r="R983" i="89" s="1"/>
  <c r="P982" i="89"/>
  <c r="D982" i="89"/>
  <c r="K982" i="89" s="1"/>
  <c r="R982" i="89" s="1"/>
  <c r="P981" i="89"/>
  <c r="D981" i="89"/>
  <c r="K981" i="89" s="1"/>
  <c r="R981" i="89" s="1"/>
  <c r="P980" i="89"/>
  <c r="D980" i="89"/>
  <c r="K980" i="89" s="1"/>
  <c r="R980" i="89" s="1"/>
  <c r="I979" i="89"/>
  <c r="C979" i="89"/>
  <c r="P978" i="89"/>
  <c r="D978" i="89"/>
  <c r="K978" i="89" s="1"/>
  <c r="R978" i="89" s="1"/>
  <c r="I977" i="89"/>
  <c r="C977" i="89"/>
  <c r="D977" i="89" s="1"/>
  <c r="P976" i="89"/>
  <c r="D976" i="89"/>
  <c r="K976" i="89" s="1"/>
  <c r="R976" i="89" s="1"/>
  <c r="I975" i="89"/>
  <c r="C975" i="89"/>
  <c r="D975" i="89" s="1"/>
  <c r="D973" i="89"/>
  <c r="K973" i="89" s="1"/>
  <c r="P972" i="89"/>
  <c r="D972" i="89"/>
  <c r="K972" i="89" s="1"/>
  <c r="R972" i="89" s="1"/>
  <c r="C971" i="89"/>
  <c r="D971" i="89" s="1"/>
  <c r="K971" i="89" s="1"/>
  <c r="R971" i="89" s="1"/>
  <c r="P970" i="89"/>
  <c r="D970" i="89"/>
  <c r="K970" i="89" s="1"/>
  <c r="R970" i="89" s="1"/>
  <c r="I969" i="89"/>
  <c r="C969" i="89"/>
  <c r="D969" i="89" s="1"/>
  <c r="P968" i="89"/>
  <c r="D968" i="89"/>
  <c r="K968" i="89" s="1"/>
  <c r="R968" i="89" s="1"/>
  <c r="C967" i="89"/>
  <c r="L967" i="89" s="1"/>
  <c r="P966" i="89"/>
  <c r="D966" i="89"/>
  <c r="K966" i="89" s="1"/>
  <c r="R966" i="89" s="1"/>
  <c r="I965" i="89"/>
  <c r="C965" i="89"/>
  <c r="P964" i="89"/>
  <c r="K964" i="89"/>
  <c r="R964" i="89" s="1"/>
  <c r="I963" i="89"/>
  <c r="C963" i="89"/>
  <c r="L963" i="89" s="1"/>
  <c r="P962" i="89"/>
  <c r="D962" i="89"/>
  <c r="K962" i="89" s="1"/>
  <c r="R962" i="89" s="1"/>
  <c r="P961" i="89"/>
  <c r="D961" i="89"/>
  <c r="K961" i="89" s="1"/>
  <c r="R961" i="89" s="1"/>
  <c r="P960" i="89"/>
  <c r="D960" i="89"/>
  <c r="K960" i="89" s="1"/>
  <c r="R960" i="89" s="1"/>
  <c r="P959" i="89"/>
  <c r="D959" i="89"/>
  <c r="K959" i="89" s="1"/>
  <c r="R959" i="89" s="1"/>
  <c r="P958" i="89"/>
  <c r="D958" i="89"/>
  <c r="K958" i="89" s="1"/>
  <c r="R958" i="89" s="1"/>
  <c r="P957" i="89"/>
  <c r="D957" i="89"/>
  <c r="K957" i="89" s="1"/>
  <c r="R957" i="89" s="1"/>
  <c r="P956" i="89"/>
  <c r="D956" i="89"/>
  <c r="K956" i="89" s="1"/>
  <c r="R956" i="89" s="1"/>
  <c r="C955" i="89"/>
  <c r="P954" i="89"/>
  <c r="D954" i="89"/>
  <c r="K954" i="89" s="1"/>
  <c r="R954" i="89" s="1"/>
  <c r="C953" i="89"/>
  <c r="L953" i="89" s="1"/>
  <c r="P952" i="89"/>
  <c r="D952" i="89"/>
  <c r="K952" i="89" s="1"/>
  <c r="R952" i="89" s="1"/>
  <c r="P951" i="89"/>
  <c r="D951" i="89"/>
  <c r="K951" i="89" s="1"/>
  <c r="R951" i="89" s="1"/>
  <c r="I950" i="89"/>
  <c r="C950" i="89"/>
  <c r="D950" i="89" s="1"/>
  <c r="P949" i="89"/>
  <c r="D949" i="89"/>
  <c r="K949" i="89" s="1"/>
  <c r="R949" i="89" s="1"/>
  <c r="C948" i="89"/>
  <c r="P947" i="89"/>
  <c r="D947" i="89"/>
  <c r="K947" i="89" s="1"/>
  <c r="R947" i="89" s="1"/>
  <c r="C946" i="89"/>
  <c r="P945" i="89"/>
  <c r="D945" i="89"/>
  <c r="K945" i="89" s="1"/>
  <c r="R945" i="89" s="1"/>
  <c r="C944" i="89"/>
  <c r="P943" i="89"/>
  <c r="D943" i="89"/>
  <c r="K943" i="89" s="1"/>
  <c r="R943" i="89" s="1"/>
  <c r="C942" i="89"/>
  <c r="D942" i="89" s="1"/>
  <c r="K942" i="89" s="1"/>
  <c r="R942" i="89" s="1"/>
  <c r="P941" i="89"/>
  <c r="D941" i="89"/>
  <c r="K941" i="89" s="1"/>
  <c r="R941" i="89" s="1"/>
  <c r="C940" i="89"/>
  <c r="P939" i="89"/>
  <c r="D939" i="89"/>
  <c r="K939" i="89" s="1"/>
  <c r="R939" i="89" s="1"/>
  <c r="P938" i="89"/>
  <c r="D938" i="89"/>
  <c r="K938" i="89" s="1"/>
  <c r="R938" i="89" s="1"/>
  <c r="P937" i="89"/>
  <c r="D937" i="89"/>
  <c r="K937" i="89" s="1"/>
  <c r="R937" i="89" s="1"/>
  <c r="P936" i="89"/>
  <c r="D936" i="89"/>
  <c r="K936" i="89" s="1"/>
  <c r="R936" i="89" s="1"/>
  <c r="P935" i="89"/>
  <c r="D935" i="89"/>
  <c r="K935" i="89" s="1"/>
  <c r="R935" i="89" s="1"/>
  <c r="P934" i="89"/>
  <c r="D934" i="89"/>
  <c r="K934" i="89" s="1"/>
  <c r="R934" i="89" s="1"/>
  <c r="P933" i="89"/>
  <c r="D933" i="89"/>
  <c r="K933" i="89" s="1"/>
  <c r="R933" i="89" s="1"/>
  <c r="P932" i="89"/>
  <c r="D932" i="89"/>
  <c r="K932" i="89" s="1"/>
  <c r="R932" i="89" s="1"/>
  <c r="P931" i="89"/>
  <c r="D931" i="89"/>
  <c r="K931" i="89" s="1"/>
  <c r="R931" i="89" s="1"/>
  <c r="P930" i="89"/>
  <c r="D930" i="89"/>
  <c r="K930" i="89" s="1"/>
  <c r="R930" i="89" s="1"/>
  <c r="P929" i="89"/>
  <c r="D929" i="89"/>
  <c r="K929" i="89" s="1"/>
  <c r="R929" i="89" s="1"/>
  <c r="P928" i="89"/>
  <c r="D928" i="89"/>
  <c r="K928" i="89" s="1"/>
  <c r="R928" i="89" s="1"/>
  <c r="I927" i="89"/>
  <c r="C927" i="89"/>
  <c r="D927" i="89" s="1"/>
  <c r="P926" i="89"/>
  <c r="D926" i="89"/>
  <c r="K926" i="89" s="1"/>
  <c r="R926" i="89" s="1"/>
  <c r="P925" i="89"/>
  <c r="D925" i="89"/>
  <c r="K925" i="89" s="1"/>
  <c r="R925" i="89" s="1"/>
  <c r="C924" i="89"/>
  <c r="L924" i="89" s="1"/>
  <c r="P923" i="89"/>
  <c r="D923" i="89"/>
  <c r="K923" i="89" s="1"/>
  <c r="R923" i="89" s="1"/>
  <c r="P922" i="89"/>
  <c r="D922" i="89"/>
  <c r="K922" i="89" s="1"/>
  <c r="R922" i="89" s="1"/>
  <c r="I921" i="89"/>
  <c r="C921" i="89"/>
  <c r="D921" i="89" s="1"/>
  <c r="P920" i="89"/>
  <c r="D920" i="89"/>
  <c r="K920" i="89" s="1"/>
  <c r="R920" i="89" s="1"/>
  <c r="C919" i="89"/>
  <c r="D919" i="89" s="1"/>
  <c r="K919" i="89" s="1"/>
  <c r="R919" i="89" s="1"/>
  <c r="P918" i="89"/>
  <c r="D918" i="89"/>
  <c r="K918" i="89" s="1"/>
  <c r="R918" i="89" s="1"/>
  <c r="P917" i="89"/>
  <c r="D917" i="89"/>
  <c r="K917" i="89" s="1"/>
  <c r="R917" i="89" s="1"/>
  <c r="P916" i="89"/>
  <c r="D916" i="89"/>
  <c r="K916" i="89" s="1"/>
  <c r="R916" i="89" s="1"/>
  <c r="P915" i="89"/>
  <c r="D915" i="89"/>
  <c r="K915" i="89" s="1"/>
  <c r="R915" i="89" s="1"/>
  <c r="P914" i="89"/>
  <c r="D914" i="89"/>
  <c r="K914" i="89" s="1"/>
  <c r="R914" i="89" s="1"/>
  <c r="P913" i="89"/>
  <c r="D913" i="89"/>
  <c r="K913" i="89" s="1"/>
  <c r="R913" i="89" s="1"/>
  <c r="P912" i="89"/>
  <c r="D912" i="89"/>
  <c r="K912" i="89" s="1"/>
  <c r="R912" i="89" s="1"/>
  <c r="P911" i="89"/>
  <c r="D911" i="89"/>
  <c r="K911" i="89" s="1"/>
  <c r="R911" i="89" s="1"/>
  <c r="P910" i="89"/>
  <c r="D910" i="89"/>
  <c r="K910" i="89" s="1"/>
  <c r="R910" i="89" s="1"/>
  <c r="P909" i="89"/>
  <c r="D909" i="89"/>
  <c r="K909" i="89" s="1"/>
  <c r="R909" i="89" s="1"/>
  <c r="P908" i="89"/>
  <c r="D908" i="89"/>
  <c r="K908" i="89" s="1"/>
  <c r="R908" i="89" s="1"/>
  <c r="P907" i="89"/>
  <c r="D907" i="89"/>
  <c r="K907" i="89" s="1"/>
  <c r="R907" i="89" s="1"/>
  <c r="P906" i="89"/>
  <c r="D906" i="89"/>
  <c r="K906" i="89" s="1"/>
  <c r="R906" i="89" s="1"/>
  <c r="P905" i="89"/>
  <c r="D905" i="89"/>
  <c r="K905" i="89" s="1"/>
  <c r="R905" i="89" s="1"/>
  <c r="P904" i="89"/>
  <c r="D904" i="89"/>
  <c r="K904" i="89" s="1"/>
  <c r="R904" i="89" s="1"/>
  <c r="P903" i="89"/>
  <c r="D903" i="89"/>
  <c r="K903" i="89" s="1"/>
  <c r="R903" i="89" s="1"/>
  <c r="P902" i="89"/>
  <c r="D902" i="89"/>
  <c r="K902" i="89" s="1"/>
  <c r="R902" i="89" s="1"/>
  <c r="P901" i="89"/>
  <c r="D901" i="89"/>
  <c r="K901" i="89" s="1"/>
  <c r="R901" i="89" s="1"/>
  <c r="P900" i="89"/>
  <c r="D900" i="89"/>
  <c r="K900" i="89" s="1"/>
  <c r="R900" i="89" s="1"/>
  <c r="P899" i="89"/>
  <c r="D899" i="89"/>
  <c r="K899" i="89" s="1"/>
  <c r="R899" i="89" s="1"/>
  <c r="P898" i="89"/>
  <c r="D898" i="89"/>
  <c r="K898" i="89" s="1"/>
  <c r="R898" i="89" s="1"/>
  <c r="P897" i="89"/>
  <c r="D897" i="89"/>
  <c r="K897" i="89" s="1"/>
  <c r="R897" i="89" s="1"/>
  <c r="C896" i="89"/>
  <c r="L896" i="89" s="1"/>
  <c r="P895" i="89"/>
  <c r="D895" i="89"/>
  <c r="K895" i="89" s="1"/>
  <c r="R895" i="89" s="1"/>
  <c r="I894" i="89"/>
  <c r="C894" i="89"/>
  <c r="L894" i="89" s="1"/>
  <c r="P893" i="89"/>
  <c r="D893" i="89"/>
  <c r="K893" i="89" s="1"/>
  <c r="R893" i="89" s="1"/>
  <c r="P892" i="89"/>
  <c r="D892" i="89"/>
  <c r="K892" i="89" s="1"/>
  <c r="R892" i="89" s="1"/>
  <c r="P891" i="89"/>
  <c r="D891" i="89"/>
  <c r="K891" i="89" s="1"/>
  <c r="R891" i="89" s="1"/>
  <c r="P890" i="89"/>
  <c r="D890" i="89"/>
  <c r="K890" i="89" s="1"/>
  <c r="R890" i="89" s="1"/>
  <c r="P889" i="89"/>
  <c r="D889" i="89"/>
  <c r="K889" i="89" s="1"/>
  <c r="R889" i="89" s="1"/>
  <c r="C888" i="89"/>
  <c r="D888" i="89" s="1"/>
  <c r="K888" i="89" s="1"/>
  <c r="R888" i="89" s="1"/>
  <c r="P887" i="89"/>
  <c r="D887" i="89"/>
  <c r="K887" i="89" s="1"/>
  <c r="R887" i="89" s="1"/>
  <c r="C886" i="89"/>
  <c r="L886" i="89" s="1"/>
  <c r="P885" i="89"/>
  <c r="D885" i="89"/>
  <c r="K885" i="89" s="1"/>
  <c r="R885" i="89" s="1"/>
  <c r="C884" i="89"/>
  <c r="P883" i="89"/>
  <c r="D883" i="89"/>
  <c r="K883" i="89" s="1"/>
  <c r="R883" i="89" s="1"/>
  <c r="C882" i="89"/>
  <c r="P881" i="89"/>
  <c r="D881" i="89"/>
  <c r="K881" i="89" s="1"/>
  <c r="R881" i="89" s="1"/>
  <c r="C880" i="89"/>
  <c r="D880" i="89" s="1"/>
  <c r="K880" i="89" s="1"/>
  <c r="R880" i="89" s="1"/>
  <c r="P879" i="89"/>
  <c r="D879" i="89"/>
  <c r="K879" i="89" s="1"/>
  <c r="R879" i="89" s="1"/>
  <c r="C878" i="89"/>
  <c r="D878" i="89" s="1"/>
  <c r="K878" i="89" s="1"/>
  <c r="R878" i="89" s="1"/>
  <c r="P877" i="89"/>
  <c r="D877" i="89"/>
  <c r="K877" i="89" s="1"/>
  <c r="R877" i="89" s="1"/>
  <c r="C876" i="89"/>
  <c r="D876" i="89" s="1"/>
  <c r="K876" i="89" s="1"/>
  <c r="R876" i="89" s="1"/>
  <c r="L873" i="89"/>
  <c r="D873" i="89"/>
  <c r="K873" i="89" s="1"/>
  <c r="R873" i="89" s="1"/>
  <c r="L872" i="89"/>
  <c r="D872" i="89"/>
  <c r="K872" i="89" s="1"/>
  <c r="R872" i="89" s="1"/>
  <c r="P871" i="89"/>
  <c r="D871" i="89"/>
  <c r="K871" i="89" s="1"/>
  <c r="R871" i="89" s="1"/>
  <c r="I870" i="89"/>
  <c r="C870" i="89"/>
  <c r="D870" i="89" s="1"/>
  <c r="P869" i="89"/>
  <c r="D869" i="89"/>
  <c r="K869" i="89" s="1"/>
  <c r="R869" i="89" s="1"/>
  <c r="I868" i="89"/>
  <c r="C868" i="89"/>
  <c r="D868" i="89" s="1"/>
  <c r="K867" i="89"/>
  <c r="R867" i="89" s="1"/>
  <c r="I866" i="89"/>
  <c r="C866" i="89"/>
  <c r="D866" i="89" s="1"/>
  <c r="P865" i="89"/>
  <c r="D865" i="89"/>
  <c r="K865" i="89" s="1"/>
  <c r="R865" i="89" s="1"/>
  <c r="P864" i="89"/>
  <c r="D864" i="89"/>
  <c r="K864" i="89" s="1"/>
  <c r="R864" i="89" s="1"/>
  <c r="P863" i="89"/>
  <c r="D863" i="89"/>
  <c r="K863" i="89" s="1"/>
  <c r="R863" i="89" s="1"/>
  <c r="P862" i="89"/>
  <c r="D862" i="89"/>
  <c r="K862" i="89" s="1"/>
  <c r="R862" i="89" s="1"/>
  <c r="P861" i="89"/>
  <c r="D861" i="89"/>
  <c r="K861" i="89" s="1"/>
  <c r="R861" i="89" s="1"/>
  <c r="I860" i="89"/>
  <c r="C860" i="89"/>
  <c r="P859" i="89"/>
  <c r="D859" i="89"/>
  <c r="K859" i="89" s="1"/>
  <c r="R859" i="89" s="1"/>
  <c r="P858" i="89"/>
  <c r="D858" i="89"/>
  <c r="K858" i="89" s="1"/>
  <c r="R858" i="89" s="1"/>
  <c r="C857" i="89"/>
  <c r="D857" i="89" s="1"/>
  <c r="K857" i="89" s="1"/>
  <c r="R857" i="89" s="1"/>
  <c r="P856" i="89"/>
  <c r="D856" i="89"/>
  <c r="K856" i="89" s="1"/>
  <c r="R856" i="89" s="1"/>
  <c r="I855" i="89"/>
  <c r="C855" i="89"/>
  <c r="D855" i="89" s="1"/>
  <c r="P854" i="89"/>
  <c r="D854" i="89"/>
  <c r="K854" i="89" s="1"/>
  <c r="R854" i="89" s="1"/>
  <c r="C853" i="89"/>
  <c r="D853" i="89" s="1"/>
  <c r="K853" i="89" s="1"/>
  <c r="R853" i="89" s="1"/>
  <c r="P852" i="89"/>
  <c r="D852" i="89"/>
  <c r="K852" i="89" s="1"/>
  <c r="R852" i="89" s="1"/>
  <c r="I851" i="89"/>
  <c r="C851" i="89"/>
  <c r="D851" i="89" s="1"/>
  <c r="P850" i="89"/>
  <c r="D850" i="89"/>
  <c r="K850" i="89" s="1"/>
  <c r="R850" i="89" s="1"/>
  <c r="C849" i="89"/>
  <c r="D849" i="89" s="1"/>
  <c r="K849" i="89" s="1"/>
  <c r="R849" i="89" s="1"/>
  <c r="P848" i="89"/>
  <c r="D848" i="89"/>
  <c r="K848" i="89" s="1"/>
  <c r="R848" i="89" s="1"/>
  <c r="P847" i="89"/>
  <c r="D847" i="89"/>
  <c r="K847" i="89" s="1"/>
  <c r="R847" i="89" s="1"/>
  <c r="C846" i="89"/>
  <c r="D846" i="89" s="1"/>
  <c r="K846" i="89" s="1"/>
  <c r="R846" i="89" s="1"/>
  <c r="P845" i="89"/>
  <c r="D845" i="89"/>
  <c r="K845" i="89" s="1"/>
  <c r="R845" i="89" s="1"/>
  <c r="P844" i="89"/>
  <c r="D844" i="89"/>
  <c r="K844" i="89" s="1"/>
  <c r="R844" i="89" s="1"/>
  <c r="C843" i="89"/>
  <c r="L843" i="89" s="1"/>
  <c r="P842" i="89"/>
  <c r="D842" i="89"/>
  <c r="K842" i="89" s="1"/>
  <c r="R842" i="89" s="1"/>
  <c r="P841" i="89"/>
  <c r="D841" i="89"/>
  <c r="K841" i="89" s="1"/>
  <c r="R841" i="89" s="1"/>
  <c r="C840" i="89"/>
  <c r="L840" i="89" s="1"/>
  <c r="P839" i="89"/>
  <c r="D839" i="89"/>
  <c r="K839" i="89" s="1"/>
  <c r="R839" i="89" s="1"/>
  <c r="P838" i="89"/>
  <c r="D838" i="89"/>
  <c r="K838" i="89" s="1"/>
  <c r="R838" i="89" s="1"/>
  <c r="P837" i="89"/>
  <c r="D837" i="89"/>
  <c r="K837" i="89" s="1"/>
  <c r="R837" i="89" s="1"/>
  <c r="P836" i="89"/>
  <c r="D836" i="89"/>
  <c r="K836" i="89" s="1"/>
  <c r="R836" i="89" s="1"/>
  <c r="P835" i="89"/>
  <c r="D835" i="89"/>
  <c r="K835" i="89" s="1"/>
  <c r="R835" i="89" s="1"/>
  <c r="P834" i="89"/>
  <c r="D834" i="89"/>
  <c r="K834" i="89" s="1"/>
  <c r="R834" i="89" s="1"/>
  <c r="C833" i="89"/>
  <c r="L833" i="89" s="1"/>
  <c r="P832" i="89"/>
  <c r="D832" i="89"/>
  <c r="K832" i="89" s="1"/>
  <c r="R832" i="89" s="1"/>
  <c r="P831" i="89"/>
  <c r="D831" i="89"/>
  <c r="K831" i="89" s="1"/>
  <c r="R831" i="89" s="1"/>
  <c r="P830" i="89"/>
  <c r="D830" i="89"/>
  <c r="K830" i="89" s="1"/>
  <c r="R830" i="89" s="1"/>
  <c r="P829" i="89"/>
  <c r="D829" i="89"/>
  <c r="K829" i="89" s="1"/>
  <c r="R829" i="89" s="1"/>
  <c r="P828" i="89"/>
  <c r="D828" i="89"/>
  <c r="K828" i="89" s="1"/>
  <c r="R828" i="89" s="1"/>
  <c r="P827" i="89"/>
  <c r="D827" i="89"/>
  <c r="K827" i="89" s="1"/>
  <c r="R827" i="89" s="1"/>
  <c r="P826" i="89"/>
  <c r="D826" i="89"/>
  <c r="K826" i="89" s="1"/>
  <c r="R826" i="89" s="1"/>
  <c r="I825" i="89"/>
  <c r="C825" i="89"/>
  <c r="P824" i="89"/>
  <c r="D824" i="89"/>
  <c r="K824" i="89" s="1"/>
  <c r="R824" i="89" s="1"/>
  <c r="P823" i="89"/>
  <c r="D823" i="89"/>
  <c r="K823" i="89" s="1"/>
  <c r="R823" i="89" s="1"/>
  <c r="P822" i="89"/>
  <c r="D822" i="89"/>
  <c r="K822" i="89" s="1"/>
  <c r="R822" i="89" s="1"/>
  <c r="P821" i="89"/>
  <c r="D821" i="89"/>
  <c r="K821" i="89" s="1"/>
  <c r="R821" i="89" s="1"/>
  <c r="P820" i="89"/>
  <c r="D820" i="89"/>
  <c r="K820" i="89" s="1"/>
  <c r="R820" i="89" s="1"/>
  <c r="P819" i="89"/>
  <c r="D819" i="89"/>
  <c r="K819" i="89" s="1"/>
  <c r="R819" i="89" s="1"/>
  <c r="P818" i="89"/>
  <c r="D818" i="89"/>
  <c r="K818" i="89" s="1"/>
  <c r="R818" i="89" s="1"/>
  <c r="I817" i="89"/>
  <c r="C817" i="89"/>
  <c r="D817" i="89" s="1"/>
  <c r="P816" i="89"/>
  <c r="D816" i="89"/>
  <c r="K816" i="89" s="1"/>
  <c r="R816" i="89" s="1"/>
  <c r="P815" i="89"/>
  <c r="D815" i="89"/>
  <c r="K815" i="89" s="1"/>
  <c r="R815" i="89" s="1"/>
  <c r="P814" i="89"/>
  <c r="D814" i="89"/>
  <c r="K814" i="89" s="1"/>
  <c r="R814" i="89" s="1"/>
  <c r="P813" i="89"/>
  <c r="D813" i="89"/>
  <c r="K813" i="89" s="1"/>
  <c r="R813" i="89" s="1"/>
  <c r="C812" i="89"/>
  <c r="D812" i="89" s="1"/>
  <c r="K812" i="89" s="1"/>
  <c r="R812" i="89" s="1"/>
  <c r="P811" i="89"/>
  <c r="D811" i="89"/>
  <c r="K811" i="89" s="1"/>
  <c r="R811" i="89" s="1"/>
  <c r="I810" i="89"/>
  <c r="C810" i="89"/>
  <c r="L810" i="89" s="1"/>
  <c r="P809" i="89"/>
  <c r="D809" i="89"/>
  <c r="K809" i="89" s="1"/>
  <c r="R809" i="89" s="1"/>
  <c r="C808" i="89"/>
  <c r="P807" i="89"/>
  <c r="D807" i="89"/>
  <c r="K807" i="89" s="1"/>
  <c r="R807" i="89" s="1"/>
  <c r="P806" i="89"/>
  <c r="D806" i="89"/>
  <c r="K806" i="89" s="1"/>
  <c r="R806" i="89" s="1"/>
  <c r="P805" i="89"/>
  <c r="D805" i="89"/>
  <c r="K805" i="89" s="1"/>
  <c r="R805" i="89" s="1"/>
  <c r="P804" i="89"/>
  <c r="D804" i="89"/>
  <c r="K804" i="89" s="1"/>
  <c r="R804" i="89" s="1"/>
  <c r="P803" i="89"/>
  <c r="D803" i="89"/>
  <c r="K803" i="89" s="1"/>
  <c r="R803" i="89" s="1"/>
  <c r="P802" i="89"/>
  <c r="D802" i="89"/>
  <c r="K802" i="89" s="1"/>
  <c r="R802" i="89" s="1"/>
  <c r="C801" i="89"/>
  <c r="D801" i="89" s="1"/>
  <c r="K801" i="89" s="1"/>
  <c r="R801" i="89" s="1"/>
  <c r="P800" i="89"/>
  <c r="D800" i="89"/>
  <c r="K800" i="89" s="1"/>
  <c r="R800" i="89" s="1"/>
  <c r="P799" i="89"/>
  <c r="D799" i="89"/>
  <c r="K799" i="89" s="1"/>
  <c r="R799" i="89" s="1"/>
  <c r="P798" i="89"/>
  <c r="D798" i="89"/>
  <c r="K798" i="89" s="1"/>
  <c r="R798" i="89" s="1"/>
  <c r="C797" i="89"/>
  <c r="L797" i="89" s="1"/>
  <c r="P796" i="89"/>
  <c r="D796" i="89"/>
  <c r="K796" i="89" s="1"/>
  <c r="R796" i="89" s="1"/>
  <c r="P795" i="89"/>
  <c r="D795" i="89"/>
  <c r="K795" i="89" s="1"/>
  <c r="R795" i="89" s="1"/>
  <c r="P794" i="89"/>
  <c r="D794" i="89"/>
  <c r="K794" i="89" s="1"/>
  <c r="R794" i="89" s="1"/>
  <c r="P793" i="89"/>
  <c r="D793" i="89"/>
  <c r="K793" i="89" s="1"/>
  <c r="R793" i="89" s="1"/>
  <c r="P792" i="89"/>
  <c r="D792" i="89"/>
  <c r="K792" i="89" s="1"/>
  <c r="R792" i="89" s="1"/>
  <c r="C791" i="89"/>
  <c r="L791" i="89" s="1"/>
  <c r="P790" i="89"/>
  <c r="D790" i="89"/>
  <c r="K790" i="89" s="1"/>
  <c r="R790" i="89" s="1"/>
  <c r="C789" i="89"/>
  <c r="P788" i="89"/>
  <c r="D788" i="89"/>
  <c r="K788" i="89" s="1"/>
  <c r="R788" i="89" s="1"/>
  <c r="C787" i="89"/>
  <c r="D787" i="89" s="1"/>
  <c r="K787" i="89" s="1"/>
  <c r="R787" i="89" s="1"/>
  <c r="P786" i="89"/>
  <c r="D786" i="89"/>
  <c r="K786" i="89" s="1"/>
  <c r="R786" i="89" s="1"/>
  <c r="P785" i="89"/>
  <c r="D785" i="89"/>
  <c r="K785" i="89" s="1"/>
  <c r="R785" i="89" s="1"/>
  <c r="P784" i="89"/>
  <c r="D784" i="89"/>
  <c r="K784" i="89" s="1"/>
  <c r="R784" i="89" s="1"/>
  <c r="P783" i="89"/>
  <c r="D783" i="89"/>
  <c r="K783" i="89" s="1"/>
  <c r="R783" i="89" s="1"/>
  <c r="I782" i="89"/>
  <c r="C782" i="89"/>
  <c r="D782" i="89" s="1"/>
  <c r="P781" i="89"/>
  <c r="D781" i="89"/>
  <c r="K781" i="89" s="1"/>
  <c r="R781" i="89" s="1"/>
  <c r="C780" i="89"/>
  <c r="L780" i="89" s="1"/>
  <c r="P779" i="89"/>
  <c r="D779" i="89"/>
  <c r="K779" i="89" s="1"/>
  <c r="R779" i="89" s="1"/>
  <c r="P778" i="89"/>
  <c r="D778" i="89"/>
  <c r="K778" i="89" s="1"/>
  <c r="R778" i="89" s="1"/>
  <c r="P777" i="89"/>
  <c r="D777" i="89"/>
  <c r="K777" i="89" s="1"/>
  <c r="R777" i="89" s="1"/>
  <c r="P776" i="89"/>
  <c r="D776" i="89"/>
  <c r="K776" i="89" s="1"/>
  <c r="R776" i="89" s="1"/>
  <c r="P775" i="89"/>
  <c r="D775" i="89"/>
  <c r="K775" i="89" s="1"/>
  <c r="R775" i="89" s="1"/>
  <c r="P774" i="89"/>
  <c r="D774" i="89"/>
  <c r="K774" i="89" s="1"/>
  <c r="R774" i="89" s="1"/>
  <c r="P773" i="89"/>
  <c r="D773" i="89"/>
  <c r="K773" i="89" s="1"/>
  <c r="R773" i="89" s="1"/>
  <c r="C772" i="89"/>
  <c r="P771" i="89"/>
  <c r="D771" i="89"/>
  <c r="K771" i="89" s="1"/>
  <c r="R771" i="89" s="1"/>
  <c r="C770" i="89"/>
  <c r="L770" i="89" s="1"/>
  <c r="P769" i="89"/>
  <c r="D769" i="89"/>
  <c r="K769" i="89" s="1"/>
  <c r="R769" i="89" s="1"/>
  <c r="P768" i="89"/>
  <c r="D768" i="89"/>
  <c r="K768" i="89" s="1"/>
  <c r="R768" i="89" s="1"/>
  <c r="P767" i="89"/>
  <c r="D767" i="89"/>
  <c r="K767" i="89" s="1"/>
  <c r="R767" i="89" s="1"/>
  <c r="P766" i="89"/>
  <c r="D766" i="89"/>
  <c r="K766" i="89" s="1"/>
  <c r="R766" i="89" s="1"/>
  <c r="P765" i="89"/>
  <c r="D765" i="89"/>
  <c r="K765" i="89" s="1"/>
  <c r="R765" i="89" s="1"/>
  <c r="C764" i="89"/>
  <c r="D764" i="89" s="1"/>
  <c r="K764" i="89" s="1"/>
  <c r="R764" i="89" s="1"/>
  <c r="P763" i="89"/>
  <c r="D763" i="89"/>
  <c r="K763" i="89" s="1"/>
  <c r="R763" i="89" s="1"/>
  <c r="P762" i="89"/>
  <c r="D762" i="89"/>
  <c r="K762" i="89" s="1"/>
  <c r="R762" i="89" s="1"/>
  <c r="P761" i="89"/>
  <c r="D761" i="89"/>
  <c r="K761" i="89" s="1"/>
  <c r="R761" i="89" s="1"/>
  <c r="C760" i="89"/>
  <c r="P759" i="89"/>
  <c r="D759" i="89"/>
  <c r="K759" i="89" s="1"/>
  <c r="R759" i="89" s="1"/>
  <c r="P758" i="89"/>
  <c r="D758" i="89"/>
  <c r="K758" i="89" s="1"/>
  <c r="R758" i="89" s="1"/>
  <c r="C757" i="89"/>
  <c r="P756" i="89"/>
  <c r="D756" i="89"/>
  <c r="K756" i="89" s="1"/>
  <c r="R756" i="89" s="1"/>
  <c r="P755" i="89"/>
  <c r="D755" i="89"/>
  <c r="K755" i="89" s="1"/>
  <c r="R755" i="89" s="1"/>
  <c r="C754" i="89"/>
  <c r="D754" i="89" s="1"/>
  <c r="K754" i="89" s="1"/>
  <c r="R754" i="89" s="1"/>
  <c r="P753" i="89"/>
  <c r="D753" i="89"/>
  <c r="K753" i="89" s="1"/>
  <c r="R753" i="89" s="1"/>
  <c r="P752" i="89"/>
  <c r="D752" i="89"/>
  <c r="K752" i="89" s="1"/>
  <c r="R752" i="89" s="1"/>
  <c r="P751" i="89"/>
  <c r="D751" i="89"/>
  <c r="K751" i="89" s="1"/>
  <c r="R751" i="89" s="1"/>
  <c r="C750" i="89"/>
  <c r="L750" i="89" s="1"/>
  <c r="P749" i="89"/>
  <c r="D749" i="89"/>
  <c r="K749" i="89" s="1"/>
  <c r="R749" i="89" s="1"/>
  <c r="P748" i="89"/>
  <c r="D748" i="89"/>
  <c r="K748" i="89" s="1"/>
  <c r="R748" i="89" s="1"/>
  <c r="P747" i="89"/>
  <c r="D747" i="89"/>
  <c r="K747" i="89" s="1"/>
  <c r="R747" i="89" s="1"/>
  <c r="P746" i="89"/>
  <c r="D746" i="89"/>
  <c r="K746" i="89" s="1"/>
  <c r="R746" i="89" s="1"/>
  <c r="P745" i="89"/>
  <c r="D745" i="89"/>
  <c r="K745" i="89" s="1"/>
  <c r="R745" i="89" s="1"/>
  <c r="C744" i="89"/>
  <c r="P743" i="89"/>
  <c r="D743" i="89"/>
  <c r="K743" i="89" s="1"/>
  <c r="R743" i="89" s="1"/>
  <c r="P742" i="89"/>
  <c r="D742" i="89"/>
  <c r="K742" i="89" s="1"/>
  <c r="R742" i="89" s="1"/>
  <c r="P741" i="89"/>
  <c r="D741" i="89"/>
  <c r="K741" i="89" s="1"/>
  <c r="R741" i="89" s="1"/>
  <c r="C740" i="89"/>
  <c r="P739" i="89"/>
  <c r="D739" i="89"/>
  <c r="K739" i="89" s="1"/>
  <c r="R739" i="89" s="1"/>
  <c r="P738" i="89"/>
  <c r="D738" i="89"/>
  <c r="K738" i="89" s="1"/>
  <c r="R738" i="89" s="1"/>
  <c r="P737" i="89"/>
  <c r="D737" i="89"/>
  <c r="K737" i="89" s="1"/>
  <c r="R737" i="89" s="1"/>
  <c r="C736" i="89"/>
  <c r="D736" i="89" s="1"/>
  <c r="K736" i="89" s="1"/>
  <c r="R736" i="89" s="1"/>
  <c r="P735" i="89"/>
  <c r="D735" i="89"/>
  <c r="K735" i="89" s="1"/>
  <c r="R735" i="89" s="1"/>
  <c r="P734" i="89"/>
  <c r="D734" i="89"/>
  <c r="K734" i="89" s="1"/>
  <c r="R734" i="89" s="1"/>
  <c r="C733" i="89"/>
  <c r="L733" i="89" s="1"/>
  <c r="P732" i="89"/>
  <c r="D732" i="89"/>
  <c r="K732" i="89" s="1"/>
  <c r="R732" i="89" s="1"/>
  <c r="P731" i="89"/>
  <c r="D731" i="89"/>
  <c r="K731" i="89" s="1"/>
  <c r="R731" i="89" s="1"/>
  <c r="P730" i="89"/>
  <c r="D730" i="89"/>
  <c r="K730" i="89" s="1"/>
  <c r="R730" i="89" s="1"/>
  <c r="C729" i="89"/>
  <c r="P728" i="89"/>
  <c r="D728" i="89"/>
  <c r="K728" i="89" s="1"/>
  <c r="R728" i="89" s="1"/>
  <c r="P727" i="89"/>
  <c r="D727" i="89"/>
  <c r="K727" i="89" s="1"/>
  <c r="R727" i="89" s="1"/>
  <c r="P726" i="89"/>
  <c r="D726" i="89"/>
  <c r="K726" i="89" s="1"/>
  <c r="R726" i="89" s="1"/>
  <c r="C725" i="89"/>
  <c r="L725" i="89" s="1"/>
  <c r="P724" i="89"/>
  <c r="D724" i="89"/>
  <c r="K724" i="89" s="1"/>
  <c r="R724" i="89" s="1"/>
  <c r="P723" i="89"/>
  <c r="D723" i="89"/>
  <c r="K723" i="89" s="1"/>
  <c r="R723" i="89" s="1"/>
  <c r="P722" i="89"/>
  <c r="D722" i="89"/>
  <c r="K722" i="89" s="1"/>
  <c r="R722" i="89" s="1"/>
  <c r="C721" i="89"/>
  <c r="D721" i="89" s="1"/>
  <c r="K721" i="89" s="1"/>
  <c r="R721" i="89" s="1"/>
  <c r="P720" i="89"/>
  <c r="D720" i="89"/>
  <c r="K720" i="89" s="1"/>
  <c r="R720" i="89" s="1"/>
  <c r="C719" i="89"/>
  <c r="D719" i="89" s="1"/>
  <c r="K719" i="89" s="1"/>
  <c r="R719" i="89" s="1"/>
  <c r="P718" i="89"/>
  <c r="D718" i="89"/>
  <c r="K718" i="89" s="1"/>
  <c r="R718" i="89" s="1"/>
  <c r="P717" i="89"/>
  <c r="D717" i="89"/>
  <c r="K717" i="89" s="1"/>
  <c r="R717" i="89" s="1"/>
  <c r="P716" i="89"/>
  <c r="D716" i="89"/>
  <c r="K716" i="89" s="1"/>
  <c r="R716" i="89" s="1"/>
  <c r="P715" i="89"/>
  <c r="D715" i="89"/>
  <c r="K715" i="89" s="1"/>
  <c r="R715" i="89" s="1"/>
  <c r="P714" i="89"/>
  <c r="D714" i="89"/>
  <c r="K714" i="89" s="1"/>
  <c r="R714" i="89" s="1"/>
  <c r="P713" i="89"/>
  <c r="D713" i="89"/>
  <c r="K713" i="89" s="1"/>
  <c r="R713" i="89" s="1"/>
  <c r="P712" i="89"/>
  <c r="D712" i="89"/>
  <c r="K712" i="89" s="1"/>
  <c r="R712" i="89" s="1"/>
  <c r="P711" i="89"/>
  <c r="D711" i="89"/>
  <c r="K711" i="89" s="1"/>
  <c r="R711" i="89" s="1"/>
  <c r="P710" i="89"/>
  <c r="D710" i="89"/>
  <c r="K710" i="89" s="1"/>
  <c r="R710" i="89" s="1"/>
  <c r="P709" i="89"/>
  <c r="D709" i="89"/>
  <c r="K709" i="89" s="1"/>
  <c r="R709" i="89" s="1"/>
  <c r="P708" i="89"/>
  <c r="D708" i="89"/>
  <c r="K708" i="89" s="1"/>
  <c r="R708" i="89" s="1"/>
  <c r="P707" i="89"/>
  <c r="D707" i="89"/>
  <c r="K707" i="89" s="1"/>
  <c r="R707" i="89" s="1"/>
  <c r="P706" i="89"/>
  <c r="D706" i="89"/>
  <c r="K706" i="89" s="1"/>
  <c r="R706" i="89" s="1"/>
  <c r="P705" i="89"/>
  <c r="D705" i="89"/>
  <c r="K705" i="89" s="1"/>
  <c r="R705" i="89" s="1"/>
  <c r="P704" i="89"/>
  <c r="D704" i="89"/>
  <c r="K704" i="89" s="1"/>
  <c r="R704" i="89" s="1"/>
  <c r="C703" i="89"/>
  <c r="D703" i="89" s="1"/>
  <c r="K703" i="89" s="1"/>
  <c r="R703" i="89" s="1"/>
  <c r="P702" i="89"/>
  <c r="D702" i="89"/>
  <c r="K702" i="89" s="1"/>
  <c r="R702" i="89" s="1"/>
  <c r="P701" i="89"/>
  <c r="D701" i="89"/>
  <c r="K701" i="89" s="1"/>
  <c r="R701" i="89" s="1"/>
  <c r="C700" i="89"/>
  <c r="P699" i="89"/>
  <c r="D699" i="89"/>
  <c r="K699" i="89" s="1"/>
  <c r="R699" i="89" s="1"/>
  <c r="C698" i="89"/>
  <c r="D698" i="89" s="1"/>
  <c r="K698" i="89" s="1"/>
  <c r="R698" i="89" s="1"/>
  <c r="P697" i="89"/>
  <c r="D697" i="89"/>
  <c r="K697" i="89" s="1"/>
  <c r="R697" i="89" s="1"/>
  <c r="P696" i="89"/>
  <c r="D696" i="89"/>
  <c r="K696" i="89" s="1"/>
  <c r="R696" i="89" s="1"/>
  <c r="P695" i="89"/>
  <c r="D695" i="89"/>
  <c r="K695" i="89" s="1"/>
  <c r="R695" i="89" s="1"/>
  <c r="P694" i="89"/>
  <c r="D694" i="89"/>
  <c r="K694" i="89" s="1"/>
  <c r="R694" i="89" s="1"/>
  <c r="C693" i="89"/>
  <c r="D693" i="89" s="1"/>
  <c r="K693" i="89" s="1"/>
  <c r="R693" i="89" s="1"/>
  <c r="P692" i="89"/>
  <c r="D692" i="89"/>
  <c r="K692" i="89" s="1"/>
  <c r="R692" i="89" s="1"/>
  <c r="P691" i="89"/>
  <c r="D691" i="89"/>
  <c r="K691" i="89" s="1"/>
  <c r="R691" i="89" s="1"/>
  <c r="P690" i="89"/>
  <c r="D690" i="89"/>
  <c r="K690" i="89" s="1"/>
  <c r="R690" i="89" s="1"/>
  <c r="P689" i="89"/>
  <c r="D689" i="89"/>
  <c r="K689" i="89" s="1"/>
  <c r="R689" i="89" s="1"/>
  <c r="P688" i="89"/>
  <c r="D688" i="89"/>
  <c r="K688" i="89" s="1"/>
  <c r="R688" i="89" s="1"/>
  <c r="P687" i="89"/>
  <c r="D687" i="89"/>
  <c r="K687" i="89" s="1"/>
  <c r="R687" i="89" s="1"/>
  <c r="P686" i="89"/>
  <c r="D686" i="89"/>
  <c r="K686" i="89" s="1"/>
  <c r="R686" i="89" s="1"/>
  <c r="P685" i="89"/>
  <c r="D685" i="89"/>
  <c r="K685" i="89" s="1"/>
  <c r="R685" i="89" s="1"/>
  <c r="P684" i="89"/>
  <c r="D684" i="89"/>
  <c r="K684" i="89" s="1"/>
  <c r="R684" i="89" s="1"/>
  <c r="P683" i="89"/>
  <c r="D683" i="89"/>
  <c r="K683" i="89" s="1"/>
  <c r="R683" i="89" s="1"/>
  <c r="P682" i="89"/>
  <c r="D682" i="89"/>
  <c r="K682" i="89" s="1"/>
  <c r="R682" i="89" s="1"/>
  <c r="P681" i="89"/>
  <c r="D681" i="89"/>
  <c r="K681" i="89" s="1"/>
  <c r="R681" i="89" s="1"/>
  <c r="P680" i="89"/>
  <c r="D680" i="89"/>
  <c r="K680" i="89" s="1"/>
  <c r="R680" i="89" s="1"/>
  <c r="P679" i="89"/>
  <c r="D679" i="89"/>
  <c r="K679" i="89" s="1"/>
  <c r="R679" i="89" s="1"/>
  <c r="P678" i="89"/>
  <c r="D678" i="89"/>
  <c r="K678" i="89" s="1"/>
  <c r="R678" i="89" s="1"/>
  <c r="P677" i="89"/>
  <c r="D677" i="89"/>
  <c r="K677" i="89" s="1"/>
  <c r="R677" i="89" s="1"/>
  <c r="P676" i="89"/>
  <c r="D676" i="89"/>
  <c r="K676" i="89" s="1"/>
  <c r="R676" i="89" s="1"/>
  <c r="P675" i="89"/>
  <c r="D675" i="89"/>
  <c r="K675" i="89" s="1"/>
  <c r="R675" i="89" s="1"/>
  <c r="P674" i="89"/>
  <c r="D674" i="89"/>
  <c r="K674" i="89" s="1"/>
  <c r="R674" i="89" s="1"/>
  <c r="P673" i="89"/>
  <c r="D673" i="89"/>
  <c r="K673" i="89" s="1"/>
  <c r="R673" i="89" s="1"/>
  <c r="C672" i="89"/>
  <c r="L672" i="89" s="1"/>
  <c r="P671" i="89"/>
  <c r="D671" i="89"/>
  <c r="K671" i="89" s="1"/>
  <c r="R671" i="89" s="1"/>
  <c r="C670" i="89"/>
  <c r="D670" i="89" s="1"/>
  <c r="K670" i="89" s="1"/>
  <c r="R670" i="89" s="1"/>
  <c r="P669" i="89"/>
  <c r="D669" i="89"/>
  <c r="K669" i="89" s="1"/>
  <c r="R669" i="89" s="1"/>
  <c r="P668" i="89"/>
  <c r="D668" i="89"/>
  <c r="K668" i="89" s="1"/>
  <c r="R668" i="89" s="1"/>
  <c r="P667" i="89"/>
  <c r="D667" i="89"/>
  <c r="K667" i="89" s="1"/>
  <c r="R667" i="89" s="1"/>
  <c r="P666" i="89"/>
  <c r="D666" i="89"/>
  <c r="K666" i="89" s="1"/>
  <c r="R666" i="89" s="1"/>
  <c r="P665" i="89"/>
  <c r="D665" i="89"/>
  <c r="K665" i="89" s="1"/>
  <c r="R665" i="89" s="1"/>
  <c r="P664" i="89"/>
  <c r="D664" i="89"/>
  <c r="K664" i="89" s="1"/>
  <c r="R664" i="89" s="1"/>
  <c r="P663" i="89"/>
  <c r="D663" i="89"/>
  <c r="K663" i="89" s="1"/>
  <c r="R663" i="89" s="1"/>
  <c r="P662" i="89"/>
  <c r="D662" i="89"/>
  <c r="K662" i="89" s="1"/>
  <c r="R662" i="89" s="1"/>
  <c r="P661" i="89"/>
  <c r="D661" i="89"/>
  <c r="K661" i="89" s="1"/>
  <c r="R661" i="89" s="1"/>
  <c r="P660" i="89"/>
  <c r="D660" i="89"/>
  <c r="K660" i="89" s="1"/>
  <c r="R660" i="89" s="1"/>
  <c r="C659" i="89"/>
  <c r="D659" i="89" s="1"/>
  <c r="K659" i="89" s="1"/>
  <c r="R659" i="89" s="1"/>
  <c r="P658" i="89"/>
  <c r="D658" i="89"/>
  <c r="K658" i="89" s="1"/>
  <c r="R658" i="89" s="1"/>
  <c r="P657" i="89"/>
  <c r="D657" i="89"/>
  <c r="K657" i="89" s="1"/>
  <c r="R657" i="89" s="1"/>
  <c r="C656" i="89"/>
  <c r="P655" i="89"/>
  <c r="D655" i="89"/>
  <c r="K655" i="89" s="1"/>
  <c r="R655" i="89" s="1"/>
  <c r="P654" i="89"/>
  <c r="D654" i="89"/>
  <c r="K654" i="89" s="1"/>
  <c r="R654" i="89" s="1"/>
  <c r="C653" i="89"/>
  <c r="D653" i="89" s="1"/>
  <c r="K653" i="89" s="1"/>
  <c r="R653" i="89" s="1"/>
  <c r="P652" i="89"/>
  <c r="D652" i="89"/>
  <c r="K652" i="89" s="1"/>
  <c r="R652" i="89" s="1"/>
  <c r="C651" i="89"/>
  <c r="D651" i="89" s="1"/>
  <c r="K651" i="89" s="1"/>
  <c r="R651" i="89" s="1"/>
  <c r="P650" i="89"/>
  <c r="D650" i="89"/>
  <c r="K650" i="89" s="1"/>
  <c r="R650" i="89" s="1"/>
  <c r="C649" i="89"/>
  <c r="P648" i="89"/>
  <c r="D648" i="89"/>
  <c r="K648" i="89" s="1"/>
  <c r="R648" i="89" s="1"/>
  <c r="C647" i="89"/>
  <c r="P646" i="89"/>
  <c r="D646" i="89"/>
  <c r="K646" i="89" s="1"/>
  <c r="R646" i="89" s="1"/>
  <c r="C645" i="89"/>
  <c r="L645" i="89" s="1"/>
  <c r="P644" i="89"/>
  <c r="D644" i="89"/>
  <c r="K644" i="89" s="1"/>
  <c r="R644" i="89" s="1"/>
  <c r="C643" i="89"/>
  <c r="L643" i="89" s="1"/>
  <c r="P642" i="89"/>
  <c r="D642" i="89"/>
  <c r="K642" i="89" s="1"/>
  <c r="R642" i="89" s="1"/>
  <c r="C641" i="89"/>
  <c r="D641" i="89" s="1"/>
  <c r="K641" i="89" s="1"/>
  <c r="R641" i="89" s="1"/>
  <c r="P640" i="89"/>
  <c r="D640" i="89"/>
  <c r="K640" i="89" s="1"/>
  <c r="R640" i="89" s="1"/>
  <c r="C639" i="89"/>
  <c r="D639" i="89" s="1"/>
  <c r="K639" i="89" s="1"/>
  <c r="R639" i="89" s="1"/>
  <c r="P638" i="89"/>
  <c r="D638" i="89"/>
  <c r="K638" i="89" s="1"/>
  <c r="R638" i="89" s="1"/>
  <c r="C637" i="89"/>
  <c r="L637" i="89" s="1"/>
  <c r="P636" i="89"/>
  <c r="D636" i="89"/>
  <c r="K636" i="89" s="1"/>
  <c r="R636" i="89" s="1"/>
  <c r="C635" i="89"/>
  <c r="D635" i="89" s="1"/>
  <c r="K635" i="89" s="1"/>
  <c r="R635" i="89" s="1"/>
  <c r="P634" i="89"/>
  <c r="D634" i="89"/>
  <c r="K634" i="89" s="1"/>
  <c r="R634" i="89" s="1"/>
  <c r="C633" i="89"/>
  <c r="D633" i="89" s="1"/>
  <c r="K633" i="89" s="1"/>
  <c r="R633" i="89" s="1"/>
  <c r="P632" i="89"/>
  <c r="D632" i="89"/>
  <c r="K632" i="89" s="1"/>
  <c r="R632" i="89" s="1"/>
  <c r="C631" i="89"/>
  <c r="L631" i="89" s="1"/>
  <c r="P630" i="89"/>
  <c r="D630" i="89"/>
  <c r="K630" i="89" s="1"/>
  <c r="R630" i="89" s="1"/>
  <c r="C629" i="89"/>
  <c r="L629" i="89" s="1"/>
  <c r="P628" i="89"/>
  <c r="D628" i="89"/>
  <c r="K628" i="89" s="1"/>
  <c r="R628" i="89" s="1"/>
  <c r="C627" i="89"/>
  <c r="D627" i="89" s="1"/>
  <c r="K627" i="89" s="1"/>
  <c r="R627" i="89" s="1"/>
  <c r="P626" i="89"/>
  <c r="D626" i="89"/>
  <c r="K626" i="89" s="1"/>
  <c r="R626" i="89" s="1"/>
  <c r="C625" i="89"/>
  <c r="P624" i="89"/>
  <c r="D624" i="89"/>
  <c r="K624" i="89" s="1"/>
  <c r="R624" i="89" s="1"/>
  <c r="C623" i="89"/>
  <c r="L623" i="89" s="1"/>
  <c r="P622" i="89"/>
  <c r="D622" i="89"/>
  <c r="K622" i="89" s="1"/>
  <c r="R622" i="89" s="1"/>
  <c r="C621" i="89"/>
  <c r="P620" i="89"/>
  <c r="D620" i="89"/>
  <c r="K620" i="89" s="1"/>
  <c r="R620" i="89" s="1"/>
  <c r="C619" i="89"/>
  <c r="P618" i="89"/>
  <c r="D618" i="89"/>
  <c r="K618" i="89" s="1"/>
  <c r="R618" i="89" s="1"/>
  <c r="C617" i="89"/>
  <c r="P616" i="89"/>
  <c r="D616" i="89"/>
  <c r="K616" i="89" s="1"/>
  <c r="R616" i="89" s="1"/>
  <c r="C615" i="89"/>
  <c r="P614" i="89"/>
  <c r="D614" i="89"/>
  <c r="K614" i="89" s="1"/>
  <c r="R614" i="89" s="1"/>
  <c r="C613" i="89"/>
  <c r="L613" i="89" s="1"/>
  <c r="P612" i="89"/>
  <c r="D612" i="89"/>
  <c r="K612" i="89" s="1"/>
  <c r="R612" i="89" s="1"/>
  <c r="P611" i="89"/>
  <c r="D611" i="89"/>
  <c r="K611" i="89" s="1"/>
  <c r="R611" i="89" s="1"/>
  <c r="P610" i="89"/>
  <c r="D610" i="89"/>
  <c r="K610" i="89" s="1"/>
  <c r="R610" i="89" s="1"/>
  <c r="P609" i="89"/>
  <c r="D609" i="89"/>
  <c r="K609" i="89" s="1"/>
  <c r="R609" i="89" s="1"/>
  <c r="P608" i="89"/>
  <c r="D608" i="89"/>
  <c r="K608" i="89" s="1"/>
  <c r="R608" i="89" s="1"/>
  <c r="P607" i="89"/>
  <c r="D607" i="89"/>
  <c r="K607" i="89" s="1"/>
  <c r="R607" i="89" s="1"/>
  <c r="C606" i="89"/>
  <c r="L606" i="89" s="1"/>
  <c r="P605" i="89"/>
  <c r="D605" i="89"/>
  <c r="K605" i="89" s="1"/>
  <c r="R605" i="89" s="1"/>
  <c r="P604" i="89"/>
  <c r="D604" i="89"/>
  <c r="K604" i="89" s="1"/>
  <c r="R604" i="89" s="1"/>
  <c r="C603" i="89"/>
  <c r="D603" i="89" s="1"/>
  <c r="K603" i="89" s="1"/>
  <c r="R603" i="89" s="1"/>
  <c r="P602" i="89"/>
  <c r="D602" i="89"/>
  <c r="K602" i="89" s="1"/>
  <c r="R602" i="89" s="1"/>
  <c r="C601" i="89"/>
  <c r="L601" i="89" s="1"/>
  <c r="P600" i="89"/>
  <c r="D600" i="89"/>
  <c r="K600" i="89" s="1"/>
  <c r="R600" i="89" s="1"/>
  <c r="P599" i="89"/>
  <c r="D599" i="89"/>
  <c r="K599" i="89" s="1"/>
  <c r="R599" i="89" s="1"/>
  <c r="P598" i="89"/>
  <c r="D598" i="89"/>
  <c r="K598" i="89" s="1"/>
  <c r="R598" i="89" s="1"/>
  <c r="P597" i="89"/>
  <c r="D597" i="89"/>
  <c r="K597" i="89" s="1"/>
  <c r="R597" i="89" s="1"/>
  <c r="P596" i="89"/>
  <c r="D596" i="89"/>
  <c r="K596" i="89" s="1"/>
  <c r="R596" i="89" s="1"/>
  <c r="P595" i="89"/>
  <c r="D595" i="89"/>
  <c r="K595" i="89" s="1"/>
  <c r="R595" i="89" s="1"/>
  <c r="P594" i="89"/>
  <c r="D594" i="89"/>
  <c r="K594" i="89" s="1"/>
  <c r="R594" i="89" s="1"/>
  <c r="C593" i="89"/>
  <c r="L593" i="89" s="1"/>
  <c r="P592" i="89"/>
  <c r="D592" i="89"/>
  <c r="K592" i="89" s="1"/>
  <c r="R592" i="89" s="1"/>
  <c r="P591" i="89"/>
  <c r="D591" i="89"/>
  <c r="K591" i="89" s="1"/>
  <c r="R591" i="89" s="1"/>
  <c r="C590" i="89"/>
  <c r="L590" i="89" s="1"/>
  <c r="P589" i="89"/>
  <c r="D589" i="89"/>
  <c r="K589" i="89" s="1"/>
  <c r="R589" i="89" s="1"/>
  <c r="P588" i="89"/>
  <c r="D588" i="89"/>
  <c r="K588" i="89" s="1"/>
  <c r="R588" i="89" s="1"/>
  <c r="P587" i="89"/>
  <c r="D587" i="89"/>
  <c r="K587" i="89" s="1"/>
  <c r="R587" i="89" s="1"/>
  <c r="P586" i="89"/>
  <c r="D586" i="89"/>
  <c r="K586" i="89" s="1"/>
  <c r="R586" i="89" s="1"/>
  <c r="P585" i="89"/>
  <c r="D585" i="89"/>
  <c r="K585" i="89" s="1"/>
  <c r="R585" i="89" s="1"/>
  <c r="C584" i="89"/>
  <c r="D584" i="89" s="1"/>
  <c r="K584" i="89" s="1"/>
  <c r="R584" i="89" s="1"/>
  <c r="P583" i="89"/>
  <c r="D583" i="89"/>
  <c r="K583" i="89" s="1"/>
  <c r="R583" i="89" s="1"/>
  <c r="P582" i="89"/>
  <c r="D582" i="89"/>
  <c r="K582" i="89" s="1"/>
  <c r="R582" i="89" s="1"/>
  <c r="P581" i="89"/>
  <c r="D581" i="89"/>
  <c r="K581" i="89" s="1"/>
  <c r="R581" i="89" s="1"/>
  <c r="P580" i="89"/>
  <c r="D580" i="89"/>
  <c r="K580" i="89" s="1"/>
  <c r="R580" i="89" s="1"/>
  <c r="C579" i="89"/>
  <c r="L579" i="89" s="1"/>
  <c r="P578" i="89"/>
  <c r="D578" i="89"/>
  <c r="K578" i="89" s="1"/>
  <c r="R578" i="89" s="1"/>
  <c r="P577" i="89"/>
  <c r="D577" i="89"/>
  <c r="K577" i="89" s="1"/>
  <c r="R577" i="89" s="1"/>
  <c r="C576" i="89"/>
  <c r="P575" i="89"/>
  <c r="D575" i="89"/>
  <c r="K575" i="89" s="1"/>
  <c r="R575" i="89" s="1"/>
  <c r="C574" i="89"/>
  <c r="P573" i="89"/>
  <c r="D573" i="89"/>
  <c r="K573" i="89" s="1"/>
  <c r="R573" i="89" s="1"/>
  <c r="P572" i="89"/>
  <c r="D572" i="89"/>
  <c r="K572" i="89" s="1"/>
  <c r="R572" i="89" s="1"/>
  <c r="I571" i="89"/>
  <c r="C571" i="89"/>
  <c r="P570" i="89"/>
  <c r="D570" i="89"/>
  <c r="K570" i="89" s="1"/>
  <c r="R570" i="89" s="1"/>
  <c r="P569" i="89"/>
  <c r="D569" i="89"/>
  <c r="K569" i="89" s="1"/>
  <c r="R569" i="89" s="1"/>
  <c r="C568" i="89"/>
  <c r="D568" i="89" s="1"/>
  <c r="K568" i="89" s="1"/>
  <c r="R568" i="89" s="1"/>
  <c r="P567" i="89"/>
  <c r="D567" i="89"/>
  <c r="K567" i="89" s="1"/>
  <c r="R567" i="89" s="1"/>
  <c r="P566" i="89"/>
  <c r="D566" i="89"/>
  <c r="K566" i="89" s="1"/>
  <c r="R566" i="89" s="1"/>
  <c r="P565" i="89"/>
  <c r="D565" i="89"/>
  <c r="K565" i="89" s="1"/>
  <c r="R565" i="89" s="1"/>
  <c r="C564" i="89"/>
  <c r="D564" i="89" s="1"/>
  <c r="K564" i="89" s="1"/>
  <c r="R564" i="89" s="1"/>
  <c r="P563" i="89"/>
  <c r="D563" i="89"/>
  <c r="K563" i="89" s="1"/>
  <c r="R563" i="89" s="1"/>
  <c r="P562" i="89"/>
  <c r="D562" i="89"/>
  <c r="K562" i="89" s="1"/>
  <c r="R562" i="89" s="1"/>
  <c r="P561" i="89"/>
  <c r="D561" i="89"/>
  <c r="K561" i="89" s="1"/>
  <c r="R561" i="89" s="1"/>
  <c r="P560" i="89"/>
  <c r="D560" i="89"/>
  <c r="K560" i="89" s="1"/>
  <c r="R560" i="89" s="1"/>
  <c r="P559" i="89"/>
  <c r="D559" i="89"/>
  <c r="K559" i="89" s="1"/>
  <c r="R559" i="89" s="1"/>
  <c r="P558" i="89"/>
  <c r="D558" i="89"/>
  <c r="K558" i="89" s="1"/>
  <c r="R558" i="89" s="1"/>
  <c r="I557" i="89"/>
  <c r="C557" i="89"/>
  <c r="L557" i="89" s="1"/>
  <c r="P556" i="89"/>
  <c r="D556" i="89"/>
  <c r="K556" i="89" s="1"/>
  <c r="R556" i="89" s="1"/>
  <c r="P555" i="89"/>
  <c r="D555" i="89"/>
  <c r="K555" i="89" s="1"/>
  <c r="R555" i="89" s="1"/>
  <c r="C554" i="89"/>
  <c r="D554" i="89" s="1"/>
  <c r="K554" i="89" s="1"/>
  <c r="R554" i="89" s="1"/>
  <c r="P553" i="89"/>
  <c r="D553" i="89"/>
  <c r="K553" i="89" s="1"/>
  <c r="R553" i="89" s="1"/>
  <c r="P552" i="89"/>
  <c r="D552" i="89"/>
  <c r="K552" i="89" s="1"/>
  <c r="R552" i="89" s="1"/>
  <c r="C551" i="89"/>
  <c r="D551" i="89" s="1"/>
  <c r="K551" i="89" s="1"/>
  <c r="R551" i="89" s="1"/>
  <c r="P550" i="89"/>
  <c r="D550" i="89"/>
  <c r="K550" i="89" s="1"/>
  <c r="R550" i="89" s="1"/>
  <c r="P549" i="89"/>
  <c r="D549" i="89"/>
  <c r="K549" i="89" s="1"/>
  <c r="R549" i="89" s="1"/>
  <c r="P548" i="89"/>
  <c r="D548" i="89"/>
  <c r="K548" i="89" s="1"/>
  <c r="R548" i="89" s="1"/>
  <c r="P547" i="89"/>
  <c r="D547" i="89"/>
  <c r="K547" i="89" s="1"/>
  <c r="R547" i="89" s="1"/>
  <c r="C546" i="89"/>
  <c r="P545" i="89"/>
  <c r="D545" i="89"/>
  <c r="K545" i="89" s="1"/>
  <c r="R545" i="89" s="1"/>
  <c r="C544" i="89"/>
  <c r="P543" i="89"/>
  <c r="D543" i="89"/>
  <c r="K543" i="89" s="1"/>
  <c r="R543" i="89" s="1"/>
  <c r="C542" i="89"/>
  <c r="I534" i="89"/>
  <c r="P532" i="89"/>
  <c r="D532" i="89"/>
  <c r="K532" i="89" s="1"/>
  <c r="R532" i="89" s="1"/>
  <c r="C531" i="89"/>
  <c r="D531" i="89" s="1"/>
  <c r="K531" i="89" s="1"/>
  <c r="R531" i="89" s="1"/>
  <c r="P530" i="89"/>
  <c r="D530" i="89"/>
  <c r="K530" i="89" s="1"/>
  <c r="R530" i="89" s="1"/>
  <c r="C529" i="89"/>
  <c r="D529" i="89" s="1"/>
  <c r="K529" i="89" s="1"/>
  <c r="R529" i="89" s="1"/>
  <c r="P528" i="89"/>
  <c r="D528" i="89"/>
  <c r="K528" i="89" s="1"/>
  <c r="R528" i="89" s="1"/>
  <c r="C527" i="89"/>
  <c r="D527" i="89" s="1"/>
  <c r="K527" i="89" s="1"/>
  <c r="R527" i="89" s="1"/>
  <c r="P526" i="89"/>
  <c r="D526" i="89"/>
  <c r="K526" i="89" s="1"/>
  <c r="R526" i="89" s="1"/>
  <c r="C525" i="89"/>
  <c r="D525" i="89" s="1"/>
  <c r="K525" i="89" s="1"/>
  <c r="R525" i="89" s="1"/>
  <c r="P524" i="89"/>
  <c r="D524" i="89"/>
  <c r="K524" i="89" s="1"/>
  <c r="R524" i="89" s="1"/>
  <c r="C523" i="89"/>
  <c r="L523" i="89" s="1"/>
  <c r="P522" i="89"/>
  <c r="D522" i="89"/>
  <c r="K522" i="89" s="1"/>
  <c r="R522" i="89" s="1"/>
  <c r="P521" i="89"/>
  <c r="D521" i="89"/>
  <c r="K521" i="89" s="1"/>
  <c r="R521" i="89" s="1"/>
  <c r="C520" i="89"/>
  <c r="P519" i="89"/>
  <c r="D519" i="89"/>
  <c r="K519" i="89" s="1"/>
  <c r="R519" i="89" s="1"/>
  <c r="C518" i="89"/>
  <c r="D518" i="89" s="1"/>
  <c r="K518" i="89" s="1"/>
  <c r="R518" i="89" s="1"/>
  <c r="P517" i="89"/>
  <c r="D517" i="89"/>
  <c r="K517" i="89" s="1"/>
  <c r="R517" i="89" s="1"/>
  <c r="P516" i="89"/>
  <c r="D516" i="89"/>
  <c r="K516" i="89" s="1"/>
  <c r="R516" i="89" s="1"/>
  <c r="P515" i="89"/>
  <c r="D515" i="89"/>
  <c r="K515" i="89" s="1"/>
  <c r="R515" i="89" s="1"/>
  <c r="C514" i="89"/>
  <c r="I513" i="89"/>
  <c r="P511" i="89"/>
  <c r="D511" i="89"/>
  <c r="K511" i="89" s="1"/>
  <c r="R511" i="89" s="1"/>
  <c r="C510" i="89"/>
  <c r="D510" i="89" s="1"/>
  <c r="K510" i="89" s="1"/>
  <c r="R510" i="89" s="1"/>
  <c r="P509" i="89"/>
  <c r="D509" i="89"/>
  <c r="K509" i="89" s="1"/>
  <c r="R509" i="89" s="1"/>
  <c r="C508" i="89"/>
  <c r="D508" i="89" s="1"/>
  <c r="K508" i="89" s="1"/>
  <c r="R508" i="89" s="1"/>
  <c r="P507" i="89"/>
  <c r="D507" i="89"/>
  <c r="K507" i="89" s="1"/>
  <c r="R507" i="89" s="1"/>
  <c r="C506" i="89"/>
  <c r="P505" i="89"/>
  <c r="D505" i="89"/>
  <c r="K505" i="89" s="1"/>
  <c r="R505" i="89" s="1"/>
  <c r="P504" i="89"/>
  <c r="D504" i="89"/>
  <c r="K504" i="89" s="1"/>
  <c r="R504" i="89" s="1"/>
  <c r="C503" i="89"/>
  <c r="P502" i="89"/>
  <c r="D502" i="89"/>
  <c r="K502" i="89" s="1"/>
  <c r="R502" i="89" s="1"/>
  <c r="C501" i="89"/>
  <c r="D501" i="89" s="1"/>
  <c r="K501" i="89" s="1"/>
  <c r="R501" i="89" s="1"/>
  <c r="P500" i="89"/>
  <c r="D500" i="89"/>
  <c r="K500" i="89" s="1"/>
  <c r="R500" i="89" s="1"/>
  <c r="P499" i="89"/>
  <c r="D499" i="89"/>
  <c r="K499" i="89" s="1"/>
  <c r="R499" i="89" s="1"/>
  <c r="P498" i="89"/>
  <c r="D498" i="89"/>
  <c r="K498" i="89" s="1"/>
  <c r="R498" i="89" s="1"/>
  <c r="P497" i="89"/>
  <c r="D497" i="89"/>
  <c r="K497" i="89" s="1"/>
  <c r="R497" i="89" s="1"/>
  <c r="P496" i="89"/>
  <c r="D496" i="89"/>
  <c r="K496" i="89" s="1"/>
  <c r="R496" i="89" s="1"/>
  <c r="C495" i="89"/>
  <c r="P494" i="89"/>
  <c r="D494" i="89"/>
  <c r="K494" i="89" s="1"/>
  <c r="R494" i="89" s="1"/>
  <c r="C493" i="89"/>
  <c r="D493" i="89" s="1"/>
  <c r="K493" i="89" s="1"/>
  <c r="R493" i="89" s="1"/>
  <c r="D492" i="89"/>
  <c r="K492" i="89" s="1"/>
  <c r="R492" i="89" s="1"/>
  <c r="P491" i="89"/>
  <c r="D491" i="89"/>
  <c r="K491" i="89" s="1"/>
  <c r="R491" i="89" s="1"/>
  <c r="C490" i="89"/>
  <c r="D490" i="89" s="1"/>
  <c r="K490" i="89" s="1"/>
  <c r="R490" i="89" s="1"/>
  <c r="D489" i="89"/>
  <c r="K489" i="89" s="1"/>
  <c r="R489" i="89" s="1"/>
  <c r="P488" i="89"/>
  <c r="D488" i="89"/>
  <c r="K488" i="89" s="1"/>
  <c r="R488" i="89" s="1"/>
  <c r="C487" i="89"/>
  <c r="D487" i="89" s="1"/>
  <c r="K487" i="89" s="1"/>
  <c r="R487" i="89" s="1"/>
  <c r="P486" i="89"/>
  <c r="D486" i="89"/>
  <c r="K486" i="89" s="1"/>
  <c r="R486" i="89" s="1"/>
  <c r="C485" i="89"/>
  <c r="D485" i="89" s="1"/>
  <c r="K485" i="89" s="1"/>
  <c r="R485" i="89" s="1"/>
  <c r="P484" i="89"/>
  <c r="D484" i="89"/>
  <c r="K484" i="89" s="1"/>
  <c r="R484" i="89" s="1"/>
  <c r="C483" i="89"/>
  <c r="D483" i="89" s="1"/>
  <c r="K483" i="89" s="1"/>
  <c r="R483" i="89" s="1"/>
  <c r="P482" i="89"/>
  <c r="D482" i="89"/>
  <c r="K482" i="89" s="1"/>
  <c r="R482" i="89" s="1"/>
  <c r="C481" i="89"/>
  <c r="D481" i="89" s="1"/>
  <c r="K481" i="89" s="1"/>
  <c r="R481" i="89" s="1"/>
  <c r="P480" i="89"/>
  <c r="D480" i="89"/>
  <c r="K480" i="89" s="1"/>
  <c r="R480" i="89" s="1"/>
  <c r="C479" i="89"/>
  <c r="D479" i="89" s="1"/>
  <c r="K479" i="89" s="1"/>
  <c r="R479" i="89" s="1"/>
  <c r="P478" i="89"/>
  <c r="D478" i="89"/>
  <c r="K478" i="89" s="1"/>
  <c r="R478" i="89" s="1"/>
  <c r="C477" i="89"/>
  <c r="D477" i="89" s="1"/>
  <c r="K477" i="89" s="1"/>
  <c r="R477" i="89" s="1"/>
  <c r="P476" i="89"/>
  <c r="D476" i="89"/>
  <c r="K476" i="89" s="1"/>
  <c r="R476" i="89" s="1"/>
  <c r="C475" i="89"/>
  <c r="D475" i="89" s="1"/>
  <c r="K475" i="89" s="1"/>
  <c r="R475" i="89" s="1"/>
  <c r="P474" i="89"/>
  <c r="D474" i="89"/>
  <c r="K474" i="89" s="1"/>
  <c r="R474" i="89" s="1"/>
  <c r="P473" i="89"/>
  <c r="D473" i="89"/>
  <c r="K473" i="89" s="1"/>
  <c r="R473" i="89" s="1"/>
  <c r="P472" i="89"/>
  <c r="D472" i="89"/>
  <c r="K472" i="89" s="1"/>
  <c r="R472" i="89" s="1"/>
  <c r="P471" i="89"/>
  <c r="D471" i="89"/>
  <c r="K471" i="89" s="1"/>
  <c r="R471" i="89" s="1"/>
  <c r="C470" i="89"/>
  <c r="P469" i="89"/>
  <c r="D469" i="89"/>
  <c r="K469" i="89" s="1"/>
  <c r="R469" i="89" s="1"/>
  <c r="C468" i="89"/>
  <c r="L468" i="89" s="1"/>
  <c r="P467" i="89"/>
  <c r="D467" i="89"/>
  <c r="K467" i="89" s="1"/>
  <c r="R467" i="89" s="1"/>
  <c r="C466" i="89"/>
  <c r="D466" i="89" s="1"/>
  <c r="K466" i="89" s="1"/>
  <c r="R466" i="89" s="1"/>
  <c r="P465" i="89"/>
  <c r="D465" i="89"/>
  <c r="K465" i="89" s="1"/>
  <c r="R465" i="89" s="1"/>
  <c r="C464" i="89"/>
  <c r="L464" i="89" s="1"/>
  <c r="I458" i="89"/>
  <c r="P456" i="89"/>
  <c r="D456" i="89"/>
  <c r="K456" i="89" s="1"/>
  <c r="R456" i="89" s="1"/>
  <c r="P455" i="89"/>
  <c r="D455" i="89"/>
  <c r="K455" i="89" s="1"/>
  <c r="R455" i="89" s="1"/>
  <c r="P454" i="89"/>
  <c r="D454" i="89"/>
  <c r="K454" i="89" s="1"/>
  <c r="R454" i="89" s="1"/>
  <c r="P453" i="89"/>
  <c r="D453" i="89"/>
  <c r="K453" i="89" s="1"/>
  <c r="R453" i="89" s="1"/>
  <c r="P452" i="89"/>
  <c r="D452" i="89"/>
  <c r="K452" i="89" s="1"/>
  <c r="R452" i="89" s="1"/>
  <c r="P451" i="89"/>
  <c r="D451" i="89"/>
  <c r="K451" i="89" s="1"/>
  <c r="R451" i="89" s="1"/>
  <c r="P450" i="89"/>
  <c r="D450" i="89"/>
  <c r="K450" i="89" s="1"/>
  <c r="R450" i="89" s="1"/>
  <c r="P449" i="89"/>
  <c r="D449" i="89"/>
  <c r="K449" i="89" s="1"/>
  <c r="R449" i="89" s="1"/>
  <c r="P448" i="89"/>
  <c r="D448" i="89"/>
  <c r="K448" i="89" s="1"/>
  <c r="R448" i="89" s="1"/>
  <c r="C447" i="89"/>
  <c r="P446" i="89"/>
  <c r="D446" i="89"/>
  <c r="K446" i="89" s="1"/>
  <c r="R446" i="89" s="1"/>
  <c r="C445" i="89"/>
  <c r="L445" i="89" s="1"/>
  <c r="P444" i="89"/>
  <c r="D444" i="89"/>
  <c r="K444" i="89" s="1"/>
  <c r="R444" i="89" s="1"/>
  <c r="P443" i="89"/>
  <c r="D443" i="89"/>
  <c r="K443" i="89" s="1"/>
  <c r="R443" i="89" s="1"/>
  <c r="C442" i="89"/>
  <c r="P441" i="89"/>
  <c r="D441" i="89"/>
  <c r="K441" i="89" s="1"/>
  <c r="R441" i="89" s="1"/>
  <c r="C440" i="89"/>
  <c r="D440" i="89" s="1"/>
  <c r="K440" i="89" s="1"/>
  <c r="R440" i="89" s="1"/>
  <c r="P439" i="89"/>
  <c r="D439" i="89"/>
  <c r="K439" i="89" s="1"/>
  <c r="R439" i="89" s="1"/>
  <c r="C438" i="89"/>
  <c r="L438" i="89" s="1"/>
  <c r="P437" i="89"/>
  <c r="D437" i="89"/>
  <c r="K437" i="89" s="1"/>
  <c r="R437" i="89" s="1"/>
  <c r="C436" i="89"/>
  <c r="L436" i="89" s="1"/>
  <c r="P435" i="89"/>
  <c r="D435" i="89"/>
  <c r="K435" i="89" s="1"/>
  <c r="R435" i="89" s="1"/>
  <c r="C434" i="89"/>
  <c r="P433" i="89"/>
  <c r="D433" i="89"/>
  <c r="K433" i="89" s="1"/>
  <c r="R433" i="89" s="1"/>
  <c r="C432" i="89"/>
  <c r="D432" i="89" s="1"/>
  <c r="K432" i="89" s="1"/>
  <c r="R432" i="89" s="1"/>
  <c r="P431" i="89"/>
  <c r="D431" i="89"/>
  <c r="K431" i="89" s="1"/>
  <c r="R431" i="89" s="1"/>
  <c r="C430" i="89"/>
  <c r="L430" i="89" s="1"/>
  <c r="P429" i="89"/>
  <c r="D429" i="89"/>
  <c r="K429" i="89" s="1"/>
  <c r="R429" i="89" s="1"/>
  <c r="C428" i="89"/>
  <c r="L428" i="89" s="1"/>
  <c r="P427" i="89"/>
  <c r="D427" i="89"/>
  <c r="K427" i="89" s="1"/>
  <c r="R427" i="89" s="1"/>
  <c r="C426" i="89"/>
  <c r="D426" i="89" s="1"/>
  <c r="K426" i="89" s="1"/>
  <c r="R426" i="89" s="1"/>
  <c r="P425" i="89"/>
  <c r="D425" i="89"/>
  <c r="K425" i="89" s="1"/>
  <c r="R425" i="89" s="1"/>
  <c r="C424" i="89"/>
  <c r="I423" i="89"/>
  <c r="P421" i="89"/>
  <c r="D421" i="89"/>
  <c r="K421" i="89" s="1"/>
  <c r="R421" i="89" s="1"/>
  <c r="P420" i="89"/>
  <c r="D420" i="89"/>
  <c r="K420" i="89" s="1"/>
  <c r="R420" i="89" s="1"/>
  <c r="P419" i="89"/>
  <c r="D419" i="89"/>
  <c r="K419" i="89" s="1"/>
  <c r="R419" i="89" s="1"/>
  <c r="P418" i="89"/>
  <c r="D418" i="89"/>
  <c r="K418" i="89" s="1"/>
  <c r="R418" i="89" s="1"/>
  <c r="P417" i="89"/>
  <c r="D417" i="89"/>
  <c r="K417" i="89" s="1"/>
  <c r="R417" i="89" s="1"/>
  <c r="P416" i="89"/>
  <c r="D416" i="89"/>
  <c r="K416" i="89" s="1"/>
  <c r="R416" i="89" s="1"/>
  <c r="C415" i="89"/>
  <c r="P414" i="89"/>
  <c r="D414" i="89"/>
  <c r="K414" i="89" s="1"/>
  <c r="R414" i="89" s="1"/>
  <c r="C413" i="89"/>
  <c r="P410" i="89"/>
  <c r="D410" i="89"/>
  <c r="K410" i="89" s="1"/>
  <c r="R410" i="89" s="1"/>
  <c r="P409" i="89"/>
  <c r="D409" i="89"/>
  <c r="K409" i="89" s="1"/>
  <c r="R409" i="89" s="1"/>
  <c r="P408" i="89"/>
  <c r="D408" i="89"/>
  <c r="K408" i="89" s="1"/>
  <c r="R408" i="89" s="1"/>
  <c r="P407" i="89"/>
  <c r="D407" i="89"/>
  <c r="K407" i="89" s="1"/>
  <c r="R407" i="89" s="1"/>
  <c r="P406" i="89"/>
  <c r="D406" i="89"/>
  <c r="K406" i="89" s="1"/>
  <c r="R406" i="89" s="1"/>
  <c r="P405" i="89"/>
  <c r="D405" i="89"/>
  <c r="K405" i="89" s="1"/>
  <c r="R405" i="89" s="1"/>
  <c r="P404" i="89"/>
  <c r="D404" i="89"/>
  <c r="K404" i="89" s="1"/>
  <c r="R404" i="89" s="1"/>
  <c r="P403" i="89"/>
  <c r="D403" i="89"/>
  <c r="K403" i="89" s="1"/>
  <c r="R403" i="89" s="1"/>
  <c r="P402" i="89"/>
  <c r="D402" i="89"/>
  <c r="K402" i="89" s="1"/>
  <c r="R402" i="89" s="1"/>
  <c r="P401" i="89"/>
  <c r="D401" i="89"/>
  <c r="K401" i="89" s="1"/>
  <c r="R401" i="89" s="1"/>
  <c r="P400" i="89"/>
  <c r="D400" i="89"/>
  <c r="K400" i="89" s="1"/>
  <c r="R400" i="89" s="1"/>
  <c r="C399" i="89"/>
  <c r="D399" i="89" s="1"/>
  <c r="K399" i="89" s="1"/>
  <c r="R399" i="89" s="1"/>
  <c r="P398" i="89"/>
  <c r="D398" i="89"/>
  <c r="K398" i="89" s="1"/>
  <c r="R398" i="89" s="1"/>
  <c r="P397" i="89"/>
  <c r="D397" i="89"/>
  <c r="K397" i="89" s="1"/>
  <c r="R397" i="89" s="1"/>
  <c r="P396" i="89"/>
  <c r="D396" i="89"/>
  <c r="K396" i="89" s="1"/>
  <c r="R396" i="89" s="1"/>
  <c r="C395" i="89"/>
  <c r="P394" i="89"/>
  <c r="D394" i="89"/>
  <c r="K394" i="89" s="1"/>
  <c r="R394" i="89" s="1"/>
  <c r="P393" i="89"/>
  <c r="D393" i="89"/>
  <c r="K393" i="89" s="1"/>
  <c r="R393" i="89" s="1"/>
  <c r="P392" i="89"/>
  <c r="D392" i="89"/>
  <c r="K392" i="89" s="1"/>
  <c r="R392" i="89" s="1"/>
  <c r="C391" i="89"/>
  <c r="D391" i="89" s="1"/>
  <c r="K391" i="89" s="1"/>
  <c r="R391" i="89" s="1"/>
  <c r="P390" i="89"/>
  <c r="D390" i="89"/>
  <c r="K390" i="89" s="1"/>
  <c r="R390" i="89" s="1"/>
  <c r="P389" i="89"/>
  <c r="D389" i="89"/>
  <c r="K389" i="89" s="1"/>
  <c r="R389" i="89" s="1"/>
  <c r="P388" i="89"/>
  <c r="D388" i="89"/>
  <c r="K388" i="89" s="1"/>
  <c r="R388" i="89" s="1"/>
  <c r="I387" i="89"/>
  <c r="C387" i="89"/>
  <c r="D387" i="89" s="1"/>
  <c r="P386" i="89"/>
  <c r="D386" i="89"/>
  <c r="K386" i="89" s="1"/>
  <c r="R386" i="89" s="1"/>
  <c r="P385" i="89"/>
  <c r="D385" i="89"/>
  <c r="K385" i="89" s="1"/>
  <c r="R385" i="89" s="1"/>
  <c r="P384" i="89"/>
  <c r="D384" i="89"/>
  <c r="K384" i="89" s="1"/>
  <c r="R384" i="89" s="1"/>
  <c r="P383" i="89"/>
  <c r="D383" i="89"/>
  <c r="K383" i="89" s="1"/>
  <c r="R383" i="89" s="1"/>
  <c r="P382" i="89"/>
  <c r="D382" i="89"/>
  <c r="K382" i="89" s="1"/>
  <c r="R382" i="89" s="1"/>
  <c r="P381" i="89"/>
  <c r="D381" i="89"/>
  <c r="K381" i="89" s="1"/>
  <c r="R381" i="89" s="1"/>
  <c r="I380" i="89"/>
  <c r="C380" i="89"/>
  <c r="P379" i="89"/>
  <c r="D379" i="89"/>
  <c r="K379" i="89" s="1"/>
  <c r="R379" i="89" s="1"/>
  <c r="P378" i="89"/>
  <c r="D378" i="89"/>
  <c r="K378" i="89" s="1"/>
  <c r="R378" i="89" s="1"/>
  <c r="P377" i="89"/>
  <c r="D377" i="89"/>
  <c r="K377" i="89" s="1"/>
  <c r="R377" i="89" s="1"/>
  <c r="C376" i="89"/>
  <c r="D376" i="89" s="1"/>
  <c r="K376" i="89" s="1"/>
  <c r="R376" i="89" s="1"/>
  <c r="P375" i="89"/>
  <c r="D375" i="89"/>
  <c r="K375" i="89" s="1"/>
  <c r="R375" i="89" s="1"/>
  <c r="P374" i="89"/>
  <c r="D374" i="89"/>
  <c r="K374" i="89" s="1"/>
  <c r="R374" i="89" s="1"/>
  <c r="P373" i="89"/>
  <c r="D373" i="89"/>
  <c r="K373" i="89" s="1"/>
  <c r="R373" i="89" s="1"/>
  <c r="P372" i="89"/>
  <c r="D372" i="89"/>
  <c r="K372" i="89" s="1"/>
  <c r="R372" i="89" s="1"/>
  <c r="P371" i="89"/>
  <c r="D371" i="89"/>
  <c r="K371" i="89" s="1"/>
  <c r="R371" i="89" s="1"/>
  <c r="P370" i="89"/>
  <c r="D370" i="89"/>
  <c r="K370" i="89" s="1"/>
  <c r="R370" i="89" s="1"/>
  <c r="P369" i="89"/>
  <c r="D369" i="89"/>
  <c r="K369" i="89" s="1"/>
  <c r="R369" i="89" s="1"/>
  <c r="C368" i="89"/>
  <c r="P367" i="89"/>
  <c r="D367" i="89"/>
  <c r="K367" i="89" s="1"/>
  <c r="R367" i="89" s="1"/>
  <c r="P366" i="89"/>
  <c r="D366" i="89"/>
  <c r="K366" i="89" s="1"/>
  <c r="R366" i="89" s="1"/>
  <c r="P365" i="89"/>
  <c r="D365" i="89"/>
  <c r="K365" i="89" s="1"/>
  <c r="R365" i="89" s="1"/>
  <c r="P364" i="89"/>
  <c r="D364" i="89"/>
  <c r="K364" i="89" s="1"/>
  <c r="R364" i="89" s="1"/>
  <c r="P363" i="89"/>
  <c r="D363" i="89"/>
  <c r="K363" i="89" s="1"/>
  <c r="R363" i="89" s="1"/>
  <c r="C362" i="89"/>
  <c r="D362" i="89" s="1"/>
  <c r="K362" i="89" s="1"/>
  <c r="R362" i="89" s="1"/>
  <c r="P361" i="89"/>
  <c r="D361" i="89"/>
  <c r="K361" i="89" s="1"/>
  <c r="R361" i="89" s="1"/>
  <c r="P360" i="89"/>
  <c r="D360" i="89"/>
  <c r="K360" i="89" s="1"/>
  <c r="R360" i="89" s="1"/>
  <c r="P359" i="89"/>
  <c r="D359" i="89"/>
  <c r="K359" i="89" s="1"/>
  <c r="R359" i="89" s="1"/>
  <c r="P358" i="89"/>
  <c r="D358" i="89"/>
  <c r="K358" i="89" s="1"/>
  <c r="R358" i="89" s="1"/>
  <c r="P357" i="89"/>
  <c r="D357" i="89"/>
  <c r="K357" i="89" s="1"/>
  <c r="R357" i="89" s="1"/>
  <c r="C356" i="89"/>
  <c r="D356" i="89" s="1"/>
  <c r="K356" i="89" s="1"/>
  <c r="R356" i="89" s="1"/>
  <c r="P355" i="89"/>
  <c r="D355" i="89"/>
  <c r="K355" i="89" s="1"/>
  <c r="R355" i="89" s="1"/>
  <c r="P354" i="89"/>
  <c r="D354" i="89"/>
  <c r="K354" i="89" s="1"/>
  <c r="R354" i="89" s="1"/>
  <c r="P353" i="89"/>
  <c r="D353" i="89"/>
  <c r="K353" i="89" s="1"/>
  <c r="R353" i="89" s="1"/>
  <c r="C352" i="89"/>
  <c r="L352" i="89" s="1"/>
  <c r="P351" i="89"/>
  <c r="D351" i="89"/>
  <c r="K351" i="89" s="1"/>
  <c r="R351" i="89" s="1"/>
  <c r="C350" i="89"/>
  <c r="D350" i="89" s="1"/>
  <c r="K350" i="89" s="1"/>
  <c r="R350" i="89" s="1"/>
  <c r="P349" i="89"/>
  <c r="D349" i="89"/>
  <c r="K349" i="89" s="1"/>
  <c r="R349" i="89" s="1"/>
  <c r="P348" i="89"/>
  <c r="D348" i="89"/>
  <c r="K348" i="89" s="1"/>
  <c r="R348" i="89" s="1"/>
  <c r="P347" i="89"/>
  <c r="D347" i="89"/>
  <c r="K347" i="89" s="1"/>
  <c r="R347" i="89" s="1"/>
  <c r="C346" i="89"/>
  <c r="D346" i="89" s="1"/>
  <c r="K346" i="89" s="1"/>
  <c r="R346" i="89" s="1"/>
  <c r="P345" i="89"/>
  <c r="D345" i="89"/>
  <c r="K345" i="89" s="1"/>
  <c r="R345" i="89" s="1"/>
  <c r="P344" i="89"/>
  <c r="D344" i="89"/>
  <c r="K344" i="89" s="1"/>
  <c r="R344" i="89" s="1"/>
  <c r="P343" i="89"/>
  <c r="D343" i="89"/>
  <c r="K343" i="89" s="1"/>
  <c r="R343" i="89" s="1"/>
  <c r="C342" i="89"/>
  <c r="L342" i="89" s="1"/>
  <c r="P341" i="89"/>
  <c r="D341" i="89"/>
  <c r="K341" i="89" s="1"/>
  <c r="R341" i="89" s="1"/>
  <c r="P340" i="89"/>
  <c r="D340" i="89"/>
  <c r="K340" i="89" s="1"/>
  <c r="R340" i="89" s="1"/>
  <c r="C339" i="89"/>
  <c r="D339" i="89" s="1"/>
  <c r="K339" i="89" s="1"/>
  <c r="R339" i="89" s="1"/>
  <c r="P338" i="89"/>
  <c r="D338" i="89"/>
  <c r="K338" i="89" s="1"/>
  <c r="R338" i="89" s="1"/>
  <c r="P337" i="89"/>
  <c r="D337" i="89"/>
  <c r="K337" i="89" s="1"/>
  <c r="R337" i="89" s="1"/>
  <c r="C336" i="89"/>
  <c r="L336" i="89" s="1"/>
  <c r="P335" i="89"/>
  <c r="D335" i="89"/>
  <c r="K335" i="89" s="1"/>
  <c r="R335" i="89" s="1"/>
  <c r="P334" i="89"/>
  <c r="D334" i="89"/>
  <c r="K334" i="89" s="1"/>
  <c r="R334" i="89" s="1"/>
  <c r="C333" i="89"/>
  <c r="D333" i="89" s="1"/>
  <c r="K333" i="89" s="1"/>
  <c r="R333" i="89" s="1"/>
  <c r="P332" i="89"/>
  <c r="D332" i="89"/>
  <c r="K332" i="89" s="1"/>
  <c r="R332" i="89" s="1"/>
  <c r="C331" i="89"/>
  <c r="L331" i="89" s="1"/>
  <c r="P330" i="89"/>
  <c r="D330" i="89"/>
  <c r="K330" i="89" s="1"/>
  <c r="R330" i="89" s="1"/>
  <c r="P329" i="89"/>
  <c r="D329" i="89"/>
  <c r="K329" i="89" s="1"/>
  <c r="R329" i="89" s="1"/>
  <c r="P328" i="89"/>
  <c r="D328" i="89"/>
  <c r="K328" i="89" s="1"/>
  <c r="R328" i="89" s="1"/>
  <c r="P327" i="89"/>
  <c r="D327" i="89"/>
  <c r="K327" i="89" s="1"/>
  <c r="R327" i="89" s="1"/>
  <c r="C326" i="89"/>
  <c r="L326" i="89" s="1"/>
  <c r="P325" i="89"/>
  <c r="D325" i="89"/>
  <c r="K325" i="89" s="1"/>
  <c r="R325" i="89" s="1"/>
  <c r="P324" i="89"/>
  <c r="D324" i="89"/>
  <c r="K324" i="89" s="1"/>
  <c r="R324" i="89" s="1"/>
  <c r="C323" i="89"/>
  <c r="L323" i="89" s="1"/>
  <c r="P322" i="89"/>
  <c r="D322" i="89"/>
  <c r="K322" i="89" s="1"/>
  <c r="R322" i="89" s="1"/>
  <c r="P321" i="89"/>
  <c r="D321" i="89"/>
  <c r="K321" i="89" s="1"/>
  <c r="R321" i="89" s="1"/>
  <c r="C320" i="89"/>
  <c r="L320" i="89" s="1"/>
  <c r="P319" i="89"/>
  <c r="D319" i="89"/>
  <c r="K319" i="89" s="1"/>
  <c r="R319" i="89" s="1"/>
  <c r="P318" i="89"/>
  <c r="D318" i="89"/>
  <c r="K318" i="89" s="1"/>
  <c r="R318" i="89" s="1"/>
  <c r="C317" i="89"/>
  <c r="D317" i="89" s="1"/>
  <c r="K317" i="89" s="1"/>
  <c r="R317" i="89" s="1"/>
  <c r="P316" i="89"/>
  <c r="D316" i="89"/>
  <c r="K316" i="89" s="1"/>
  <c r="R316" i="89" s="1"/>
  <c r="P315" i="89"/>
  <c r="D315" i="89"/>
  <c r="K315" i="89" s="1"/>
  <c r="R315" i="89" s="1"/>
  <c r="C314" i="89"/>
  <c r="D314" i="89" s="1"/>
  <c r="K314" i="89" s="1"/>
  <c r="R314" i="89" s="1"/>
  <c r="P313" i="89"/>
  <c r="D313" i="89"/>
  <c r="K313" i="89" s="1"/>
  <c r="R313" i="89" s="1"/>
  <c r="C312" i="89"/>
  <c r="L312" i="89" s="1"/>
  <c r="P311" i="89"/>
  <c r="D311" i="89"/>
  <c r="K311" i="89" s="1"/>
  <c r="R311" i="89" s="1"/>
  <c r="P310" i="89"/>
  <c r="D310" i="89"/>
  <c r="K310" i="89" s="1"/>
  <c r="R310" i="89" s="1"/>
  <c r="C309" i="89"/>
  <c r="D309" i="89" s="1"/>
  <c r="K309" i="89" s="1"/>
  <c r="R309" i="89" s="1"/>
  <c r="P308" i="89"/>
  <c r="D308" i="89"/>
  <c r="K308" i="89" s="1"/>
  <c r="R308" i="89" s="1"/>
  <c r="C307" i="89"/>
  <c r="D307" i="89" s="1"/>
  <c r="K307" i="89" s="1"/>
  <c r="R307" i="89" s="1"/>
  <c r="P306" i="89"/>
  <c r="D306" i="89"/>
  <c r="K306" i="89" s="1"/>
  <c r="R306" i="89" s="1"/>
  <c r="C305" i="89"/>
  <c r="D305" i="89" s="1"/>
  <c r="K305" i="89" s="1"/>
  <c r="R305" i="89" s="1"/>
  <c r="P304" i="89"/>
  <c r="D304" i="89"/>
  <c r="K304" i="89" s="1"/>
  <c r="R304" i="89" s="1"/>
  <c r="C303" i="89"/>
  <c r="L303" i="89" s="1"/>
  <c r="P302" i="89"/>
  <c r="D302" i="89"/>
  <c r="K302" i="89" s="1"/>
  <c r="R302" i="89" s="1"/>
  <c r="C301" i="89"/>
  <c r="L301" i="89" s="1"/>
  <c r="P300" i="89"/>
  <c r="D300" i="89"/>
  <c r="K300" i="89" s="1"/>
  <c r="R300" i="89" s="1"/>
  <c r="C299" i="89"/>
  <c r="D299" i="89" s="1"/>
  <c r="K299" i="89" s="1"/>
  <c r="R299" i="89" s="1"/>
  <c r="P298" i="89"/>
  <c r="D298" i="89"/>
  <c r="K298" i="89" s="1"/>
  <c r="R298" i="89" s="1"/>
  <c r="P297" i="89"/>
  <c r="D297" i="89"/>
  <c r="K297" i="89" s="1"/>
  <c r="R297" i="89" s="1"/>
  <c r="P296" i="89"/>
  <c r="D296" i="89"/>
  <c r="K296" i="89" s="1"/>
  <c r="R296" i="89" s="1"/>
  <c r="P295" i="89"/>
  <c r="D295" i="89"/>
  <c r="K295" i="89" s="1"/>
  <c r="R295" i="89" s="1"/>
  <c r="P294" i="89"/>
  <c r="D294" i="89"/>
  <c r="K294" i="89" s="1"/>
  <c r="R294" i="89" s="1"/>
  <c r="P293" i="89"/>
  <c r="D293" i="89"/>
  <c r="K293" i="89" s="1"/>
  <c r="R293" i="89" s="1"/>
  <c r="P292" i="89"/>
  <c r="D292" i="89"/>
  <c r="K292" i="89" s="1"/>
  <c r="R292" i="89" s="1"/>
  <c r="P291" i="89"/>
  <c r="D291" i="89"/>
  <c r="K291" i="89" s="1"/>
  <c r="R291" i="89" s="1"/>
  <c r="C290" i="89"/>
  <c r="D290" i="89" s="1"/>
  <c r="K290" i="89" s="1"/>
  <c r="R290" i="89" s="1"/>
  <c r="P289" i="89"/>
  <c r="D289" i="89"/>
  <c r="K289" i="89" s="1"/>
  <c r="R289" i="89" s="1"/>
  <c r="C288" i="89"/>
  <c r="L288" i="89" s="1"/>
  <c r="P287" i="89"/>
  <c r="D287" i="89"/>
  <c r="K287" i="89" s="1"/>
  <c r="R287" i="89" s="1"/>
  <c r="P286" i="89"/>
  <c r="D286" i="89"/>
  <c r="K286" i="89" s="1"/>
  <c r="R286" i="89" s="1"/>
  <c r="P285" i="89"/>
  <c r="D285" i="89"/>
  <c r="K285" i="89" s="1"/>
  <c r="R285" i="89" s="1"/>
  <c r="P284" i="89"/>
  <c r="D284" i="89"/>
  <c r="K284" i="89" s="1"/>
  <c r="R284" i="89" s="1"/>
  <c r="P283" i="89"/>
  <c r="D283" i="89"/>
  <c r="K283" i="89" s="1"/>
  <c r="R283" i="89" s="1"/>
  <c r="C282" i="89"/>
  <c r="D282" i="89" s="1"/>
  <c r="K282" i="89" s="1"/>
  <c r="R282" i="89" s="1"/>
  <c r="P281" i="89"/>
  <c r="D281" i="89"/>
  <c r="K281" i="89" s="1"/>
  <c r="R281" i="89" s="1"/>
  <c r="P280" i="89"/>
  <c r="D280" i="89"/>
  <c r="K280" i="89" s="1"/>
  <c r="R280" i="89" s="1"/>
  <c r="P279" i="89"/>
  <c r="D279" i="89"/>
  <c r="K279" i="89" s="1"/>
  <c r="R279" i="89" s="1"/>
  <c r="C278" i="89"/>
  <c r="L278" i="89" s="1"/>
  <c r="P277" i="89"/>
  <c r="D277" i="89"/>
  <c r="K277" i="89" s="1"/>
  <c r="R277" i="89" s="1"/>
  <c r="P276" i="89"/>
  <c r="D276" i="89"/>
  <c r="K276" i="89" s="1"/>
  <c r="R276" i="89" s="1"/>
  <c r="P275" i="89"/>
  <c r="D275" i="89"/>
  <c r="K275" i="89" s="1"/>
  <c r="R275" i="89" s="1"/>
  <c r="C274" i="89"/>
  <c r="L274" i="89" s="1"/>
  <c r="P273" i="89"/>
  <c r="D273" i="89"/>
  <c r="K273" i="89" s="1"/>
  <c r="R273" i="89" s="1"/>
  <c r="P272" i="89"/>
  <c r="D272" i="89"/>
  <c r="K272" i="89" s="1"/>
  <c r="R272" i="89" s="1"/>
  <c r="P271" i="89"/>
  <c r="D271" i="89"/>
  <c r="K271" i="89" s="1"/>
  <c r="R271" i="89" s="1"/>
  <c r="P270" i="89"/>
  <c r="D270" i="89"/>
  <c r="K270" i="89" s="1"/>
  <c r="R270" i="89" s="1"/>
  <c r="P269" i="89"/>
  <c r="D269" i="89"/>
  <c r="K269" i="89" s="1"/>
  <c r="R269" i="89" s="1"/>
  <c r="C268" i="89"/>
  <c r="D268" i="89" s="1"/>
  <c r="K268" i="89" s="1"/>
  <c r="R268" i="89" s="1"/>
  <c r="P267" i="89"/>
  <c r="D267" i="89"/>
  <c r="K267" i="89" s="1"/>
  <c r="R267" i="89" s="1"/>
  <c r="P266" i="89"/>
  <c r="D266" i="89"/>
  <c r="K266" i="89" s="1"/>
  <c r="R266" i="89" s="1"/>
  <c r="C265" i="89"/>
  <c r="D265" i="89" s="1"/>
  <c r="K265" i="89" s="1"/>
  <c r="R265" i="89" s="1"/>
  <c r="P264" i="89"/>
  <c r="D264" i="89"/>
  <c r="K264" i="89" s="1"/>
  <c r="R264" i="89" s="1"/>
  <c r="P263" i="89"/>
  <c r="D263" i="89"/>
  <c r="K263" i="89" s="1"/>
  <c r="R263" i="89" s="1"/>
  <c r="P262" i="89"/>
  <c r="D262" i="89"/>
  <c r="K262" i="89" s="1"/>
  <c r="R262" i="89" s="1"/>
  <c r="C261" i="89"/>
  <c r="P260" i="89"/>
  <c r="D260" i="89"/>
  <c r="K260" i="89" s="1"/>
  <c r="R260" i="89" s="1"/>
  <c r="P259" i="89"/>
  <c r="D259" i="89"/>
  <c r="K259" i="89" s="1"/>
  <c r="R259" i="89" s="1"/>
  <c r="P258" i="89"/>
  <c r="D258" i="89"/>
  <c r="K258" i="89" s="1"/>
  <c r="R258" i="89" s="1"/>
  <c r="P257" i="89"/>
  <c r="D257" i="89"/>
  <c r="K257" i="89" s="1"/>
  <c r="R257" i="89" s="1"/>
  <c r="P256" i="89"/>
  <c r="D256" i="89"/>
  <c r="K256" i="89" s="1"/>
  <c r="R256" i="89" s="1"/>
  <c r="P255" i="89"/>
  <c r="D255" i="89"/>
  <c r="K255" i="89" s="1"/>
  <c r="R255" i="89" s="1"/>
  <c r="C254" i="89"/>
  <c r="L254" i="89" s="1"/>
  <c r="P253" i="89"/>
  <c r="D253" i="89"/>
  <c r="K253" i="89" s="1"/>
  <c r="R253" i="89" s="1"/>
  <c r="P252" i="89"/>
  <c r="D252" i="89"/>
  <c r="K252" i="89" s="1"/>
  <c r="R252" i="89" s="1"/>
  <c r="P251" i="89"/>
  <c r="D251" i="89"/>
  <c r="K251" i="89" s="1"/>
  <c r="R251" i="89" s="1"/>
  <c r="P250" i="89"/>
  <c r="D250" i="89"/>
  <c r="K250" i="89" s="1"/>
  <c r="R250" i="89" s="1"/>
  <c r="P249" i="89"/>
  <c r="D249" i="89"/>
  <c r="K249" i="89" s="1"/>
  <c r="R249" i="89" s="1"/>
  <c r="P248" i="89"/>
  <c r="D248" i="89"/>
  <c r="K248" i="89" s="1"/>
  <c r="R248" i="89" s="1"/>
  <c r="C247" i="89"/>
  <c r="P246" i="89"/>
  <c r="D246" i="89"/>
  <c r="K246" i="89" s="1"/>
  <c r="R246" i="89" s="1"/>
  <c r="P245" i="89"/>
  <c r="D245" i="89"/>
  <c r="K245" i="89" s="1"/>
  <c r="R245" i="89" s="1"/>
  <c r="C244" i="89"/>
  <c r="P243" i="89"/>
  <c r="D243" i="89"/>
  <c r="K243" i="89" s="1"/>
  <c r="R243" i="89" s="1"/>
  <c r="P242" i="89"/>
  <c r="D242" i="89"/>
  <c r="K242" i="89" s="1"/>
  <c r="R242" i="89" s="1"/>
  <c r="P241" i="89"/>
  <c r="D241" i="89"/>
  <c r="K241" i="89" s="1"/>
  <c r="R241" i="89" s="1"/>
  <c r="P240" i="89"/>
  <c r="D240" i="89"/>
  <c r="K240" i="89" s="1"/>
  <c r="R240" i="89" s="1"/>
  <c r="C239" i="89"/>
  <c r="P238" i="89"/>
  <c r="D238" i="89"/>
  <c r="K238" i="89" s="1"/>
  <c r="R238" i="89" s="1"/>
  <c r="C237" i="89"/>
  <c r="L237" i="89" s="1"/>
  <c r="P236" i="89"/>
  <c r="D236" i="89"/>
  <c r="K236" i="89" s="1"/>
  <c r="R236" i="89" s="1"/>
  <c r="C235" i="89"/>
  <c r="P234" i="89"/>
  <c r="D234" i="89"/>
  <c r="K234" i="89" s="1"/>
  <c r="R234" i="89" s="1"/>
  <c r="P233" i="89"/>
  <c r="D233" i="89"/>
  <c r="K233" i="89" s="1"/>
  <c r="R233" i="89" s="1"/>
  <c r="P232" i="89"/>
  <c r="D232" i="89"/>
  <c r="K232" i="89" s="1"/>
  <c r="R232" i="89" s="1"/>
  <c r="P231" i="89"/>
  <c r="D231" i="89"/>
  <c r="K231" i="89" s="1"/>
  <c r="R231" i="89" s="1"/>
  <c r="C230" i="89"/>
  <c r="L230" i="89" s="1"/>
  <c r="P229" i="89"/>
  <c r="D229" i="89"/>
  <c r="K229" i="89" s="1"/>
  <c r="R229" i="89" s="1"/>
  <c r="C228" i="89"/>
  <c r="P227" i="89"/>
  <c r="D227" i="89"/>
  <c r="K227" i="89" s="1"/>
  <c r="R227" i="89" s="1"/>
  <c r="C226" i="89"/>
  <c r="P225" i="89"/>
  <c r="D225" i="89"/>
  <c r="K225" i="89" s="1"/>
  <c r="R225" i="89" s="1"/>
  <c r="P224" i="89"/>
  <c r="D224" i="89"/>
  <c r="K224" i="89" s="1"/>
  <c r="R224" i="89" s="1"/>
  <c r="P223" i="89"/>
  <c r="D223" i="89"/>
  <c r="K223" i="89" s="1"/>
  <c r="R223" i="89" s="1"/>
  <c r="P222" i="89"/>
  <c r="D222" i="89"/>
  <c r="K222" i="89" s="1"/>
  <c r="R222" i="89" s="1"/>
  <c r="C221" i="89"/>
  <c r="P220" i="89"/>
  <c r="D220" i="89"/>
  <c r="K220" i="89" s="1"/>
  <c r="R220" i="89" s="1"/>
  <c r="P219" i="89"/>
  <c r="D219" i="89"/>
  <c r="K219" i="89" s="1"/>
  <c r="R219" i="89" s="1"/>
  <c r="P218" i="89"/>
  <c r="D218" i="89"/>
  <c r="K218" i="89" s="1"/>
  <c r="R218" i="89" s="1"/>
  <c r="P217" i="89"/>
  <c r="D217" i="89"/>
  <c r="K217" i="89" s="1"/>
  <c r="R217" i="89" s="1"/>
  <c r="P216" i="89"/>
  <c r="D216" i="89"/>
  <c r="K216" i="89" s="1"/>
  <c r="R216" i="89" s="1"/>
  <c r="P215" i="89"/>
  <c r="D215" i="89"/>
  <c r="K215" i="89" s="1"/>
  <c r="R215" i="89" s="1"/>
  <c r="P214" i="89"/>
  <c r="D214" i="89"/>
  <c r="K214" i="89" s="1"/>
  <c r="R214" i="89" s="1"/>
  <c r="P213" i="89"/>
  <c r="D213" i="89"/>
  <c r="K213" i="89" s="1"/>
  <c r="R213" i="89" s="1"/>
  <c r="P212" i="89"/>
  <c r="D212" i="89"/>
  <c r="K212" i="89" s="1"/>
  <c r="R212" i="89" s="1"/>
  <c r="P211" i="89"/>
  <c r="D211" i="89"/>
  <c r="K211" i="89" s="1"/>
  <c r="R211" i="89" s="1"/>
  <c r="P210" i="89"/>
  <c r="D210" i="89"/>
  <c r="K210" i="89" s="1"/>
  <c r="R210" i="89" s="1"/>
  <c r="P209" i="89"/>
  <c r="D209" i="89"/>
  <c r="K209" i="89" s="1"/>
  <c r="R209" i="89" s="1"/>
  <c r="P208" i="89"/>
  <c r="D208" i="89"/>
  <c r="K208" i="89" s="1"/>
  <c r="R208" i="89" s="1"/>
  <c r="P207" i="89"/>
  <c r="D207" i="89"/>
  <c r="K207" i="89" s="1"/>
  <c r="R207" i="89" s="1"/>
  <c r="P206" i="89"/>
  <c r="D206" i="89"/>
  <c r="K206" i="89" s="1"/>
  <c r="R206" i="89" s="1"/>
  <c r="P205" i="89"/>
  <c r="D205" i="89"/>
  <c r="K205" i="89" s="1"/>
  <c r="R205" i="89" s="1"/>
  <c r="P204" i="89"/>
  <c r="D204" i="89"/>
  <c r="K204" i="89" s="1"/>
  <c r="R204" i="89" s="1"/>
  <c r="P203" i="89"/>
  <c r="D203" i="89"/>
  <c r="K203" i="89" s="1"/>
  <c r="R203" i="89" s="1"/>
  <c r="C202" i="89"/>
  <c r="L202" i="89" s="1"/>
  <c r="P201" i="89"/>
  <c r="D201" i="89"/>
  <c r="K201" i="89" s="1"/>
  <c r="R201" i="89" s="1"/>
  <c r="P200" i="89"/>
  <c r="D200" i="89"/>
  <c r="K200" i="89" s="1"/>
  <c r="R200" i="89" s="1"/>
  <c r="P199" i="89"/>
  <c r="D199" i="89"/>
  <c r="K199" i="89" s="1"/>
  <c r="R199" i="89" s="1"/>
  <c r="C198" i="89"/>
  <c r="D198" i="89" s="1"/>
  <c r="K198" i="89" s="1"/>
  <c r="R198" i="89" s="1"/>
  <c r="P197" i="89"/>
  <c r="D197" i="89"/>
  <c r="K197" i="89" s="1"/>
  <c r="R197" i="89" s="1"/>
  <c r="P196" i="89"/>
  <c r="D196" i="89"/>
  <c r="K196" i="89" s="1"/>
  <c r="R196" i="89" s="1"/>
  <c r="P195" i="89"/>
  <c r="D195" i="89"/>
  <c r="K195" i="89" s="1"/>
  <c r="R195" i="89" s="1"/>
  <c r="C194" i="89"/>
  <c r="D194" i="89" s="1"/>
  <c r="K194" i="89" s="1"/>
  <c r="R194" i="89" s="1"/>
  <c r="P193" i="89"/>
  <c r="D193" i="89"/>
  <c r="K193" i="89" s="1"/>
  <c r="R193" i="89" s="1"/>
  <c r="P192" i="89"/>
  <c r="D192" i="89"/>
  <c r="K192" i="89" s="1"/>
  <c r="R192" i="89" s="1"/>
  <c r="P191" i="89"/>
  <c r="D191" i="89"/>
  <c r="K191" i="89" s="1"/>
  <c r="R191" i="89" s="1"/>
  <c r="C190" i="89"/>
  <c r="L190" i="89" s="1"/>
  <c r="P189" i="89"/>
  <c r="D189" i="89"/>
  <c r="K189" i="89" s="1"/>
  <c r="R189" i="89" s="1"/>
  <c r="P188" i="89"/>
  <c r="D188" i="89"/>
  <c r="K188" i="89" s="1"/>
  <c r="R188" i="89" s="1"/>
  <c r="P187" i="89"/>
  <c r="D187" i="89"/>
  <c r="K187" i="89" s="1"/>
  <c r="R187" i="89" s="1"/>
  <c r="C186" i="89"/>
  <c r="P185" i="89"/>
  <c r="D185" i="89"/>
  <c r="K185" i="89" s="1"/>
  <c r="R185" i="89" s="1"/>
  <c r="P184" i="89"/>
  <c r="D184" i="89"/>
  <c r="K184" i="89" s="1"/>
  <c r="R184" i="89" s="1"/>
  <c r="C183" i="89"/>
  <c r="L183" i="89" s="1"/>
  <c r="P182" i="89"/>
  <c r="D182" i="89"/>
  <c r="K182" i="89" s="1"/>
  <c r="R182" i="89" s="1"/>
  <c r="P181" i="89"/>
  <c r="D181" i="89"/>
  <c r="K181" i="89" s="1"/>
  <c r="R181" i="89" s="1"/>
  <c r="C180" i="89"/>
  <c r="D180" i="89" s="1"/>
  <c r="K180" i="89" s="1"/>
  <c r="R180" i="89" s="1"/>
  <c r="P179" i="89"/>
  <c r="D179" i="89"/>
  <c r="K179" i="89" s="1"/>
  <c r="R179" i="89" s="1"/>
  <c r="P178" i="89"/>
  <c r="D178" i="89"/>
  <c r="K178" i="89" s="1"/>
  <c r="R178" i="89" s="1"/>
  <c r="C177" i="89"/>
  <c r="P176" i="89"/>
  <c r="D176" i="89"/>
  <c r="K176" i="89" s="1"/>
  <c r="R176" i="89" s="1"/>
  <c r="P175" i="89"/>
  <c r="D175" i="89"/>
  <c r="K175" i="89" s="1"/>
  <c r="R175" i="89" s="1"/>
  <c r="C174" i="89"/>
  <c r="P173" i="89"/>
  <c r="D173" i="89"/>
  <c r="K173" i="89" s="1"/>
  <c r="R173" i="89" s="1"/>
  <c r="P172" i="89"/>
  <c r="D172" i="89"/>
  <c r="K172" i="89" s="1"/>
  <c r="R172" i="89" s="1"/>
  <c r="C171" i="89"/>
  <c r="P170" i="89"/>
  <c r="D170" i="89"/>
  <c r="K170" i="89" s="1"/>
  <c r="R170" i="89" s="1"/>
  <c r="P169" i="89"/>
  <c r="D169" i="89"/>
  <c r="K169" i="89" s="1"/>
  <c r="R169" i="89" s="1"/>
  <c r="P168" i="89"/>
  <c r="D168" i="89"/>
  <c r="K168" i="89" s="1"/>
  <c r="R168" i="89" s="1"/>
  <c r="P167" i="89"/>
  <c r="D167" i="89"/>
  <c r="K167" i="89" s="1"/>
  <c r="R167" i="89" s="1"/>
  <c r="P166" i="89"/>
  <c r="D166" i="89"/>
  <c r="K166" i="89" s="1"/>
  <c r="R166" i="89" s="1"/>
  <c r="P165" i="89"/>
  <c r="D165" i="89"/>
  <c r="K165" i="89" s="1"/>
  <c r="R165" i="89" s="1"/>
  <c r="P164" i="89"/>
  <c r="D164" i="89"/>
  <c r="K164" i="89" s="1"/>
  <c r="R164" i="89" s="1"/>
  <c r="P163" i="89"/>
  <c r="D163" i="89"/>
  <c r="K163" i="89" s="1"/>
  <c r="R163" i="89" s="1"/>
  <c r="P162" i="89"/>
  <c r="D162" i="89"/>
  <c r="K162" i="89" s="1"/>
  <c r="R162" i="89" s="1"/>
  <c r="P161" i="89"/>
  <c r="D161" i="89"/>
  <c r="K161" i="89" s="1"/>
  <c r="R161" i="89" s="1"/>
  <c r="P160" i="89"/>
  <c r="D160" i="89"/>
  <c r="K160" i="89" s="1"/>
  <c r="R160" i="89" s="1"/>
  <c r="P159" i="89"/>
  <c r="D159" i="89"/>
  <c r="K159" i="89" s="1"/>
  <c r="R159" i="89" s="1"/>
  <c r="P158" i="89"/>
  <c r="D158" i="89"/>
  <c r="K158" i="89" s="1"/>
  <c r="R158" i="89" s="1"/>
  <c r="P157" i="89"/>
  <c r="D157" i="89"/>
  <c r="K157" i="89" s="1"/>
  <c r="R157" i="89" s="1"/>
  <c r="P156" i="89"/>
  <c r="D156" i="89"/>
  <c r="K156" i="89" s="1"/>
  <c r="R156" i="89" s="1"/>
  <c r="P155" i="89"/>
  <c r="D155" i="89"/>
  <c r="K155" i="89" s="1"/>
  <c r="R155" i="89" s="1"/>
  <c r="P154" i="89"/>
  <c r="D154" i="89"/>
  <c r="K154" i="89" s="1"/>
  <c r="R154" i="89" s="1"/>
  <c r="P153" i="89"/>
  <c r="D153" i="89"/>
  <c r="K153" i="89" s="1"/>
  <c r="R153" i="89" s="1"/>
  <c r="C152" i="89"/>
  <c r="L152" i="89" s="1"/>
  <c r="P151" i="89"/>
  <c r="D151" i="89"/>
  <c r="K151" i="89" s="1"/>
  <c r="R151" i="89" s="1"/>
  <c r="P150" i="89"/>
  <c r="D150" i="89"/>
  <c r="K150" i="89" s="1"/>
  <c r="R150" i="89" s="1"/>
  <c r="P149" i="89"/>
  <c r="D149" i="89"/>
  <c r="K149" i="89" s="1"/>
  <c r="R149" i="89" s="1"/>
  <c r="P148" i="89"/>
  <c r="D148" i="89"/>
  <c r="K148" i="89" s="1"/>
  <c r="R148" i="89" s="1"/>
  <c r="P147" i="89"/>
  <c r="D147" i="89"/>
  <c r="K147" i="89" s="1"/>
  <c r="R147" i="89" s="1"/>
  <c r="P146" i="89"/>
  <c r="D146" i="89"/>
  <c r="K146" i="89" s="1"/>
  <c r="R146" i="89" s="1"/>
  <c r="P145" i="89"/>
  <c r="D145" i="89"/>
  <c r="K145" i="89" s="1"/>
  <c r="R145" i="89" s="1"/>
  <c r="P144" i="89"/>
  <c r="D144" i="89"/>
  <c r="K144" i="89" s="1"/>
  <c r="R144" i="89" s="1"/>
  <c r="P143" i="89"/>
  <c r="D143" i="89"/>
  <c r="K143" i="89" s="1"/>
  <c r="R143" i="89" s="1"/>
  <c r="P142" i="89"/>
  <c r="D142" i="89"/>
  <c r="K142" i="89" s="1"/>
  <c r="R142" i="89" s="1"/>
  <c r="P141" i="89"/>
  <c r="D141" i="89"/>
  <c r="K141" i="89" s="1"/>
  <c r="R141" i="89" s="1"/>
  <c r="P140" i="89"/>
  <c r="D140" i="89"/>
  <c r="K140" i="89" s="1"/>
  <c r="R140" i="89" s="1"/>
  <c r="P139" i="89"/>
  <c r="D139" i="89"/>
  <c r="K139" i="89" s="1"/>
  <c r="R139" i="89" s="1"/>
  <c r="P138" i="89"/>
  <c r="D138" i="89"/>
  <c r="K138" i="89" s="1"/>
  <c r="R138" i="89" s="1"/>
  <c r="P137" i="89"/>
  <c r="D137" i="89"/>
  <c r="K137" i="89" s="1"/>
  <c r="R137" i="89" s="1"/>
  <c r="P136" i="89"/>
  <c r="D136" i="89"/>
  <c r="K136" i="89" s="1"/>
  <c r="R136" i="89" s="1"/>
  <c r="P135" i="89"/>
  <c r="D135" i="89"/>
  <c r="K135" i="89" s="1"/>
  <c r="R135" i="89" s="1"/>
  <c r="P134" i="89"/>
  <c r="D134" i="89"/>
  <c r="K134" i="89" s="1"/>
  <c r="R134" i="89" s="1"/>
  <c r="P133" i="89"/>
  <c r="D133" i="89"/>
  <c r="K133" i="89" s="1"/>
  <c r="R133" i="89" s="1"/>
  <c r="P132" i="89"/>
  <c r="D132" i="89"/>
  <c r="K132" i="89" s="1"/>
  <c r="R132" i="89" s="1"/>
  <c r="P131" i="89"/>
  <c r="D131" i="89"/>
  <c r="K131" i="89" s="1"/>
  <c r="R131" i="89" s="1"/>
  <c r="C130" i="89"/>
  <c r="L130" i="89" s="1"/>
  <c r="P129" i="89"/>
  <c r="D129" i="89"/>
  <c r="K129" i="89" s="1"/>
  <c r="R129" i="89" s="1"/>
  <c r="P128" i="89"/>
  <c r="D128" i="89"/>
  <c r="K128" i="89" s="1"/>
  <c r="R128" i="89" s="1"/>
  <c r="P127" i="89"/>
  <c r="D127" i="89"/>
  <c r="K127" i="89" s="1"/>
  <c r="R127" i="89" s="1"/>
  <c r="P126" i="89"/>
  <c r="D126" i="89"/>
  <c r="K126" i="89" s="1"/>
  <c r="R126" i="89" s="1"/>
  <c r="P125" i="89"/>
  <c r="D125" i="89"/>
  <c r="K125" i="89" s="1"/>
  <c r="R125" i="89" s="1"/>
  <c r="P124" i="89"/>
  <c r="D124" i="89"/>
  <c r="K124" i="89" s="1"/>
  <c r="R124" i="89" s="1"/>
  <c r="P123" i="89"/>
  <c r="D123" i="89"/>
  <c r="K123" i="89" s="1"/>
  <c r="R123" i="89" s="1"/>
  <c r="P122" i="89"/>
  <c r="D122" i="89"/>
  <c r="K122" i="89" s="1"/>
  <c r="R122" i="89" s="1"/>
  <c r="P121" i="89"/>
  <c r="D121" i="89"/>
  <c r="K121" i="89" s="1"/>
  <c r="R121" i="89" s="1"/>
  <c r="P120" i="89"/>
  <c r="D120" i="89"/>
  <c r="K120" i="89" s="1"/>
  <c r="R120" i="89" s="1"/>
  <c r="P119" i="89"/>
  <c r="D119" i="89"/>
  <c r="K119" i="89" s="1"/>
  <c r="R119" i="89" s="1"/>
  <c r="P118" i="89"/>
  <c r="D118" i="89"/>
  <c r="K118" i="89" s="1"/>
  <c r="R118" i="89" s="1"/>
  <c r="P117" i="89"/>
  <c r="D117" i="89"/>
  <c r="K117" i="89" s="1"/>
  <c r="R117" i="89" s="1"/>
  <c r="C116" i="89"/>
  <c r="P115" i="89"/>
  <c r="D115" i="89"/>
  <c r="K115" i="89" s="1"/>
  <c r="R115" i="89" s="1"/>
  <c r="P114" i="89"/>
  <c r="D114" i="89"/>
  <c r="K114" i="89" s="1"/>
  <c r="R114" i="89" s="1"/>
  <c r="P113" i="89"/>
  <c r="D113" i="89"/>
  <c r="K113" i="89" s="1"/>
  <c r="R113" i="89" s="1"/>
  <c r="P112" i="89"/>
  <c r="D112" i="89"/>
  <c r="K112" i="89" s="1"/>
  <c r="R112" i="89" s="1"/>
  <c r="P111" i="89"/>
  <c r="D111" i="89"/>
  <c r="K111" i="89" s="1"/>
  <c r="R111" i="89" s="1"/>
  <c r="P110" i="89"/>
  <c r="D110" i="89"/>
  <c r="K110" i="89" s="1"/>
  <c r="R110" i="89" s="1"/>
  <c r="P109" i="89"/>
  <c r="D109" i="89"/>
  <c r="K109" i="89" s="1"/>
  <c r="R109" i="89" s="1"/>
  <c r="P108" i="89"/>
  <c r="D108" i="89"/>
  <c r="K108" i="89" s="1"/>
  <c r="R108" i="89" s="1"/>
  <c r="P107" i="89"/>
  <c r="D107" i="89"/>
  <c r="K107" i="89" s="1"/>
  <c r="R107" i="89" s="1"/>
  <c r="P106" i="89"/>
  <c r="D106" i="89"/>
  <c r="K106" i="89" s="1"/>
  <c r="R106" i="89" s="1"/>
  <c r="P105" i="89"/>
  <c r="D105" i="89"/>
  <c r="K105" i="89" s="1"/>
  <c r="R105" i="89" s="1"/>
  <c r="P104" i="89"/>
  <c r="D104" i="89"/>
  <c r="K104" i="89" s="1"/>
  <c r="R104" i="89" s="1"/>
  <c r="P103" i="89"/>
  <c r="D103" i="89"/>
  <c r="K103" i="89" s="1"/>
  <c r="R103" i="89" s="1"/>
  <c r="P102" i="89"/>
  <c r="D102" i="89"/>
  <c r="K102" i="89" s="1"/>
  <c r="R102" i="89" s="1"/>
  <c r="P101" i="89"/>
  <c r="D101" i="89"/>
  <c r="K101" i="89" s="1"/>
  <c r="R101" i="89" s="1"/>
  <c r="P100" i="89"/>
  <c r="D100" i="89"/>
  <c r="K100" i="89" s="1"/>
  <c r="R100" i="89" s="1"/>
  <c r="P99" i="89"/>
  <c r="D99" i="89"/>
  <c r="K99" i="89" s="1"/>
  <c r="R99" i="89" s="1"/>
  <c r="C98" i="89"/>
  <c r="D98" i="89" s="1"/>
  <c r="K98" i="89" s="1"/>
  <c r="R98" i="89" s="1"/>
  <c r="P97" i="89"/>
  <c r="D97" i="89"/>
  <c r="K97" i="89" s="1"/>
  <c r="R97" i="89" s="1"/>
  <c r="P96" i="89"/>
  <c r="D96" i="89"/>
  <c r="K96" i="89" s="1"/>
  <c r="R96" i="89" s="1"/>
  <c r="P95" i="89"/>
  <c r="D95" i="89"/>
  <c r="K95" i="89" s="1"/>
  <c r="R95" i="89" s="1"/>
  <c r="P94" i="89"/>
  <c r="D94" i="89"/>
  <c r="K94" i="89" s="1"/>
  <c r="R94" i="89" s="1"/>
  <c r="P93" i="89"/>
  <c r="D93" i="89"/>
  <c r="K93" i="89" s="1"/>
  <c r="R93" i="89" s="1"/>
  <c r="P92" i="89"/>
  <c r="D92" i="89"/>
  <c r="K92" i="89" s="1"/>
  <c r="R92" i="89" s="1"/>
  <c r="P91" i="89"/>
  <c r="D91" i="89"/>
  <c r="K91" i="89" s="1"/>
  <c r="R91" i="89" s="1"/>
  <c r="P90" i="89"/>
  <c r="D90" i="89"/>
  <c r="K90" i="89" s="1"/>
  <c r="R90" i="89" s="1"/>
  <c r="P89" i="89"/>
  <c r="D89" i="89"/>
  <c r="K89" i="89" s="1"/>
  <c r="R89" i="89" s="1"/>
  <c r="P88" i="89"/>
  <c r="D88" i="89"/>
  <c r="K88" i="89" s="1"/>
  <c r="R88" i="89" s="1"/>
  <c r="P87" i="89"/>
  <c r="D87" i="89"/>
  <c r="K87" i="89" s="1"/>
  <c r="R87" i="89" s="1"/>
  <c r="P86" i="89"/>
  <c r="D86" i="89"/>
  <c r="K86" i="89" s="1"/>
  <c r="R86" i="89" s="1"/>
  <c r="P85" i="89"/>
  <c r="D85" i="89"/>
  <c r="K85" i="89" s="1"/>
  <c r="R85" i="89" s="1"/>
  <c r="P84" i="89"/>
  <c r="D84" i="89"/>
  <c r="K84" i="89" s="1"/>
  <c r="R84" i="89" s="1"/>
  <c r="P83" i="89"/>
  <c r="D83" i="89"/>
  <c r="K83" i="89" s="1"/>
  <c r="R83" i="89" s="1"/>
  <c r="C82" i="89"/>
  <c r="P81" i="89"/>
  <c r="D81" i="89"/>
  <c r="K81" i="89" s="1"/>
  <c r="R81" i="89" s="1"/>
  <c r="P80" i="89"/>
  <c r="D80" i="89"/>
  <c r="K80" i="89" s="1"/>
  <c r="R80" i="89" s="1"/>
  <c r="P79" i="89"/>
  <c r="D79" i="89"/>
  <c r="K79" i="89" s="1"/>
  <c r="R79" i="89" s="1"/>
  <c r="P78" i="89"/>
  <c r="D78" i="89"/>
  <c r="K78" i="89" s="1"/>
  <c r="R78" i="89" s="1"/>
  <c r="P77" i="89"/>
  <c r="D77" i="89"/>
  <c r="K77" i="89" s="1"/>
  <c r="R77" i="89" s="1"/>
  <c r="P76" i="89"/>
  <c r="D76" i="89"/>
  <c r="K76" i="89" s="1"/>
  <c r="R76" i="89" s="1"/>
  <c r="P75" i="89"/>
  <c r="D75" i="89"/>
  <c r="K75" i="89" s="1"/>
  <c r="R75" i="89" s="1"/>
  <c r="P74" i="89"/>
  <c r="D74" i="89"/>
  <c r="K74" i="89" s="1"/>
  <c r="R74" i="89" s="1"/>
  <c r="P73" i="89"/>
  <c r="D73" i="89"/>
  <c r="K73" i="89" s="1"/>
  <c r="R73" i="89" s="1"/>
  <c r="P72" i="89"/>
  <c r="D72" i="89"/>
  <c r="K72" i="89" s="1"/>
  <c r="R72" i="89" s="1"/>
  <c r="P71" i="89"/>
  <c r="D71" i="89"/>
  <c r="K71" i="89" s="1"/>
  <c r="R71" i="89" s="1"/>
  <c r="P70" i="89"/>
  <c r="D70" i="89"/>
  <c r="K70" i="89" s="1"/>
  <c r="R70" i="89" s="1"/>
  <c r="P69" i="89"/>
  <c r="D69" i="89"/>
  <c r="K69" i="89" s="1"/>
  <c r="R69" i="89" s="1"/>
  <c r="P68" i="89"/>
  <c r="D68" i="89"/>
  <c r="K68" i="89" s="1"/>
  <c r="R68" i="89" s="1"/>
  <c r="P67" i="89"/>
  <c r="D67" i="89"/>
  <c r="K67" i="89" s="1"/>
  <c r="R67" i="89" s="1"/>
  <c r="C66" i="89"/>
  <c r="D66" i="89" s="1"/>
  <c r="K66" i="89" s="1"/>
  <c r="R66" i="89" s="1"/>
  <c r="P65" i="89"/>
  <c r="D65" i="89"/>
  <c r="K65" i="89" s="1"/>
  <c r="R65" i="89" s="1"/>
  <c r="P64" i="89"/>
  <c r="D64" i="89"/>
  <c r="K64" i="89" s="1"/>
  <c r="R64" i="89" s="1"/>
  <c r="P63" i="89"/>
  <c r="D63" i="89"/>
  <c r="K63" i="89" s="1"/>
  <c r="R63" i="89" s="1"/>
  <c r="P62" i="89"/>
  <c r="D62" i="89"/>
  <c r="K62" i="89" s="1"/>
  <c r="R62" i="89" s="1"/>
  <c r="P61" i="89"/>
  <c r="D61" i="89"/>
  <c r="K61" i="89" s="1"/>
  <c r="R61" i="89" s="1"/>
  <c r="P60" i="89"/>
  <c r="D60" i="89"/>
  <c r="K60" i="89" s="1"/>
  <c r="R60" i="89" s="1"/>
  <c r="P59" i="89"/>
  <c r="D59" i="89"/>
  <c r="K59" i="89" s="1"/>
  <c r="R59" i="89" s="1"/>
  <c r="P58" i="89"/>
  <c r="D58" i="89"/>
  <c r="K58" i="89" s="1"/>
  <c r="R58" i="89" s="1"/>
  <c r="P57" i="89"/>
  <c r="D57" i="89"/>
  <c r="K57" i="89" s="1"/>
  <c r="R57" i="89" s="1"/>
  <c r="C56" i="89"/>
  <c r="P55" i="89"/>
  <c r="D55" i="89"/>
  <c r="K55" i="89" s="1"/>
  <c r="R55" i="89" s="1"/>
  <c r="P54" i="89"/>
  <c r="D54" i="89"/>
  <c r="K54" i="89" s="1"/>
  <c r="R54" i="89" s="1"/>
  <c r="P53" i="89"/>
  <c r="D53" i="89"/>
  <c r="K53" i="89" s="1"/>
  <c r="R53" i="89" s="1"/>
  <c r="P52" i="89"/>
  <c r="D52" i="89"/>
  <c r="K52" i="89" s="1"/>
  <c r="R52" i="89" s="1"/>
  <c r="P51" i="89"/>
  <c r="D51" i="89"/>
  <c r="K51" i="89" s="1"/>
  <c r="R51" i="89" s="1"/>
  <c r="P50" i="89"/>
  <c r="D50" i="89"/>
  <c r="K50" i="89" s="1"/>
  <c r="R50" i="89" s="1"/>
  <c r="P49" i="89"/>
  <c r="D49" i="89"/>
  <c r="K49" i="89" s="1"/>
  <c r="R49" i="89" s="1"/>
  <c r="C48" i="89"/>
  <c r="P47" i="89"/>
  <c r="D47" i="89"/>
  <c r="K47" i="89" s="1"/>
  <c r="R47" i="89" s="1"/>
  <c r="P46" i="89"/>
  <c r="D46" i="89"/>
  <c r="K46" i="89" s="1"/>
  <c r="R46" i="89" s="1"/>
  <c r="P45" i="89"/>
  <c r="D45" i="89"/>
  <c r="K45" i="89" s="1"/>
  <c r="R45" i="89" s="1"/>
  <c r="P44" i="89"/>
  <c r="D44" i="89"/>
  <c r="K44" i="89" s="1"/>
  <c r="R44" i="89" s="1"/>
  <c r="P43" i="89"/>
  <c r="D43" i="89"/>
  <c r="K43" i="89" s="1"/>
  <c r="R43" i="89" s="1"/>
  <c r="P42" i="89"/>
  <c r="D42" i="89"/>
  <c r="K42" i="89" s="1"/>
  <c r="R42" i="89" s="1"/>
  <c r="P41" i="89"/>
  <c r="D41" i="89"/>
  <c r="K41" i="89" s="1"/>
  <c r="R41" i="89" s="1"/>
  <c r="C40" i="89"/>
  <c r="D40" i="89" s="1"/>
  <c r="K40" i="89" s="1"/>
  <c r="R40" i="89" s="1"/>
  <c r="P39" i="89"/>
  <c r="D39" i="89"/>
  <c r="K39" i="89" s="1"/>
  <c r="R39" i="89" s="1"/>
  <c r="P38" i="89"/>
  <c r="D38" i="89"/>
  <c r="K38" i="89" s="1"/>
  <c r="R38" i="89" s="1"/>
  <c r="P37" i="89"/>
  <c r="D37" i="89"/>
  <c r="K37" i="89" s="1"/>
  <c r="R37" i="89" s="1"/>
  <c r="P36" i="89"/>
  <c r="D36" i="89"/>
  <c r="K36" i="89" s="1"/>
  <c r="R36" i="89" s="1"/>
  <c r="P35" i="89"/>
  <c r="D35" i="89"/>
  <c r="K35" i="89" s="1"/>
  <c r="R35" i="89" s="1"/>
  <c r="P34" i="89"/>
  <c r="D34" i="89"/>
  <c r="K34" i="89" s="1"/>
  <c r="R34" i="89" s="1"/>
  <c r="P33" i="89"/>
  <c r="D33" i="89"/>
  <c r="K33" i="89" s="1"/>
  <c r="R33" i="89" s="1"/>
  <c r="P32" i="89"/>
  <c r="D32" i="89"/>
  <c r="K32" i="89" s="1"/>
  <c r="R32" i="89" s="1"/>
  <c r="P31" i="89"/>
  <c r="D31" i="89"/>
  <c r="K31" i="89" s="1"/>
  <c r="R31" i="89" s="1"/>
  <c r="C30" i="89"/>
  <c r="P29" i="89"/>
  <c r="D29" i="89"/>
  <c r="K29" i="89" s="1"/>
  <c r="R29" i="89" s="1"/>
  <c r="P28" i="89"/>
  <c r="D28" i="89"/>
  <c r="K28" i="89" s="1"/>
  <c r="R28" i="89" s="1"/>
  <c r="P27" i="89"/>
  <c r="D27" i="89"/>
  <c r="K27" i="89" s="1"/>
  <c r="R27" i="89" s="1"/>
  <c r="P26" i="89"/>
  <c r="D26" i="89"/>
  <c r="K26" i="89" s="1"/>
  <c r="R26" i="89" s="1"/>
  <c r="P25" i="89"/>
  <c r="D25" i="89"/>
  <c r="K25" i="89" s="1"/>
  <c r="R25" i="89" s="1"/>
  <c r="P24" i="89"/>
  <c r="D24" i="89"/>
  <c r="K24" i="89" s="1"/>
  <c r="R24" i="89" s="1"/>
  <c r="P23" i="89"/>
  <c r="D23" i="89"/>
  <c r="K23" i="89" s="1"/>
  <c r="R23" i="89" s="1"/>
  <c r="C22" i="89"/>
  <c r="P21" i="89"/>
  <c r="D21" i="89"/>
  <c r="K21" i="89" s="1"/>
  <c r="R21" i="89" s="1"/>
  <c r="P20" i="89"/>
  <c r="D20" i="89"/>
  <c r="K20" i="89" s="1"/>
  <c r="R20" i="89" s="1"/>
  <c r="P19" i="89"/>
  <c r="D19" i="89"/>
  <c r="K19" i="89" s="1"/>
  <c r="R19" i="89" s="1"/>
  <c r="P18" i="89"/>
  <c r="D18" i="89"/>
  <c r="K18" i="89" s="1"/>
  <c r="R18" i="89" s="1"/>
  <c r="P17" i="89"/>
  <c r="D17" i="89"/>
  <c r="K17" i="89" s="1"/>
  <c r="R17" i="89" s="1"/>
  <c r="P16" i="89"/>
  <c r="D16" i="89"/>
  <c r="K16" i="89" s="1"/>
  <c r="R16" i="89" s="1"/>
  <c r="P15" i="89"/>
  <c r="D15" i="89"/>
  <c r="K15" i="89" s="1"/>
  <c r="R15" i="89" s="1"/>
  <c r="C14" i="89"/>
  <c r="L14" i="89" s="1"/>
  <c r="P13" i="89"/>
  <c r="D13" i="89"/>
  <c r="K13" i="89" s="1"/>
  <c r="R13" i="89" s="1"/>
  <c r="P12" i="89"/>
  <c r="D12" i="89"/>
  <c r="K12" i="89" s="1"/>
  <c r="R12" i="89" s="1"/>
  <c r="P11" i="89"/>
  <c r="D11" i="89"/>
  <c r="K11" i="89" s="1"/>
  <c r="R11" i="89" s="1"/>
  <c r="P10" i="89"/>
  <c r="D10" i="89"/>
  <c r="K10" i="89" s="1"/>
  <c r="R10" i="89" s="1"/>
  <c r="P9" i="89"/>
  <c r="D9" i="89"/>
  <c r="K9" i="89" s="1"/>
  <c r="R9" i="89" s="1"/>
  <c r="P8" i="89"/>
  <c r="D8" i="89"/>
  <c r="K8" i="89" s="1"/>
  <c r="R8" i="89" s="1"/>
  <c r="P7" i="89"/>
  <c r="D7" i="89"/>
  <c r="K7" i="89" s="1"/>
  <c r="R7" i="89" s="1"/>
  <c r="P6" i="89"/>
  <c r="D6" i="89"/>
  <c r="K6" i="89" s="1"/>
  <c r="R6" i="89" s="1"/>
  <c r="P5" i="89"/>
  <c r="D5" i="89"/>
  <c r="K5" i="89" s="1"/>
  <c r="R5" i="89" s="1"/>
  <c r="C4" i="89"/>
  <c r="D4" i="89" s="1"/>
  <c r="K4" i="89" s="1"/>
  <c r="R4" i="89" s="1"/>
  <c r="C68" i="95"/>
  <c r="E66" i="95"/>
  <c r="E65" i="95"/>
  <c r="E64" i="95"/>
  <c r="D60" i="95"/>
  <c r="E60" i="95" s="1"/>
  <c r="E59" i="95"/>
  <c r="C56" i="95"/>
  <c r="E54" i="95"/>
  <c r="E53" i="95"/>
  <c r="E52" i="95"/>
  <c r="E50" i="95"/>
  <c r="E49" i="95"/>
  <c r="E48" i="95"/>
  <c r="E47" i="95"/>
  <c r="E46" i="95"/>
  <c r="D43" i="95"/>
  <c r="E43" i="95" s="1"/>
  <c r="C37" i="95"/>
  <c r="E35" i="95"/>
  <c r="E33" i="95"/>
  <c r="E31" i="95"/>
  <c r="E27" i="95"/>
  <c r="E25" i="95"/>
  <c r="C24" i="95"/>
  <c r="E22" i="95"/>
  <c r="E21" i="95"/>
  <c r="E20" i="95"/>
  <c r="C15" i="95"/>
  <c r="E9" i="95"/>
  <c r="F272" i="88"/>
  <c r="F271" i="88"/>
  <c r="F270" i="88"/>
  <c r="F267" i="88"/>
  <c r="F266" i="88"/>
  <c r="F263" i="88"/>
  <c r="F262" i="88"/>
  <c r="F261" i="88"/>
  <c r="F259" i="88"/>
  <c r="F216" i="88"/>
  <c r="F260" i="88" s="1"/>
  <c r="F205" i="88"/>
  <c r="F203" i="88"/>
  <c r="F183" i="88"/>
  <c r="F177" i="88"/>
  <c r="F169" i="88"/>
  <c r="F164" i="88"/>
  <c r="F160" i="88"/>
  <c r="F148" i="88"/>
  <c r="F142" i="88"/>
  <c r="F138" i="88"/>
  <c r="F131" i="88"/>
  <c r="F122" i="88"/>
  <c r="F116" i="88"/>
  <c r="F94" i="88"/>
  <c r="F82" i="88"/>
  <c r="F76" i="88" s="1"/>
  <c r="F91" i="88" s="1"/>
  <c r="F69" i="88"/>
  <c r="F67" i="88"/>
  <c r="F65" i="88" s="1"/>
  <c r="F61" i="88"/>
  <c r="F53" i="88"/>
  <c r="F43" i="88"/>
  <c r="F42" i="88"/>
  <c r="F24" i="88"/>
  <c r="F14" i="88"/>
  <c r="F6" i="88"/>
  <c r="G3649" i="87"/>
  <c r="J3649" i="87" s="1"/>
  <c r="G3648" i="87"/>
  <c r="J3648" i="87" s="1"/>
  <c r="C3647" i="87"/>
  <c r="G3647" i="87" s="1"/>
  <c r="J3647" i="87" s="1"/>
  <c r="G3646" i="87"/>
  <c r="J3646" i="87" s="1"/>
  <c r="C3645" i="87"/>
  <c r="G3645" i="87" s="1"/>
  <c r="J3645" i="87" s="1"/>
  <c r="G3644" i="87"/>
  <c r="J3644" i="87" s="1"/>
  <c r="C3643" i="87"/>
  <c r="G3643" i="87" s="1"/>
  <c r="J3643" i="87" s="1"/>
  <c r="G3642" i="87"/>
  <c r="J3642" i="87" s="1"/>
  <c r="C3641" i="87"/>
  <c r="G3641" i="87" s="1"/>
  <c r="J3641" i="87" s="1"/>
  <c r="G3640" i="87"/>
  <c r="J3640" i="87" s="1"/>
  <c r="G3639" i="87"/>
  <c r="J3639" i="87" s="1"/>
  <c r="G3638" i="87"/>
  <c r="J3638" i="87" s="1"/>
  <c r="G3637" i="87"/>
  <c r="J3637" i="87" s="1"/>
  <c r="G3636" i="87"/>
  <c r="J3636" i="87" s="1"/>
  <c r="G3635" i="87"/>
  <c r="J3635" i="87" s="1"/>
  <c r="C3634" i="87"/>
  <c r="G3634" i="87" s="1"/>
  <c r="J3634" i="87" s="1"/>
  <c r="G3633" i="87"/>
  <c r="J3633" i="87" s="1"/>
  <c r="G3632" i="87"/>
  <c r="J3632" i="87" s="1"/>
  <c r="G3631" i="87"/>
  <c r="J3631" i="87" s="1"/>
  <c r="G3630" i="87"/>
  <c r="J3630" i="87" s="1"/>
  <c r="G3629" i="87"/>
  <c r="J3629" i="87" s="1"/>
  <c r="C3628" i="87"/>
  <c r="G3628" i="87" s="1"/>
  <c r="J3628" i="87" s="1"/>
  <c r="G3627" i="87"/>
  <c r="J3627" i="87" s="1"/>
  <c r="G3626" i="87"/>
  <c r="J3626" i="87" s="1"/>
  <c r="C3625" i="87"/>
  <c r="G3625" i="87" s="1"/>
  <c r="J3625" i="87" s="1"/>
  <c r="G3624" i="87"/>
  <c r="J3624" i="87" s="1"/>
  <c r="C3623" i="87"/>
  <c r="G3623" i="87" s="1"/>
  <c r="J3623" i="87" s="1"/>
  <c r="G3622" i="87"/>
  <c r="J3622" i="87" s="1"/>
  <c r="C3621" i="87"/>
  <c r="G3621" i="87" s="1"/>
  <c r="J3621" i="87" s="1"/>
  <c r="G3620" i="87"/>
  <c r="J3620" i="87" s="1"/>
  <c r="C3619" i="87"/>
  <c r="G3619" i="87" s="1"/>
  <c r="J3619" i="87" s="1"/>
  <c r="G3618" i="87"/>
  <c r="J3618" i="87" s="1"/>
  <c r="E3617" i="87"/>
  <c r="E3651" i="87" s="1"/>
  <c r="C3617" i="87"/>
  <c r="J3615" i="87"/>
  <c r="G3614" i="87"/>
  <c r="J3614" i="87" s="1"/>
  <c r="G3613" i="87"/>
  <c r="J3613" i="87" s="1"/>
  <c r="G3612" i="87"/>
  <c r="J3612" i="87" s="1"/>
  <c r="G3611" i="87"/>
  <c r="J3611" i="87" s="1"/>
  <c r="G3610" i="87"/>
  <c r="J3610" i="87" s="1"/>
  <c r="G3609" i="87"/>
  <c r="J3609" i="87" s="1"/>
  <c r="C3608" i="87"/>
  <c r="G3608" i="87" s="1"/>
  <c r="J3608" i="87" s="1"/>
  <c r="G3607" i="87"/>
  <c r="J3607" i="87" s="1"/>
  <c r="G3606" i="87"/>
  <c r="J3606" i="87" s="1"/>
  <c r="G3605" i="87"/>
  <c r="J3605" i="87" s="1"/>
  <c r="G3604" i="87"/>
  <c r="J3604" i="87" s="1"/>
  <c r="G3603" i="87"/>
  <c r="J3603" i="87" s="1"/>
  <c r="G3602" i="87"/>
  <c r="J3602" i="87" s="1"/>
  <c r="G3601" i="87"/>
  <c r="J3601" i="87" s="1"/>
  <c r="G3600" i="87"/>
  <c r="J3600" i="87" s="1"/>
  <c r="G3599" i="87"/>
  <c r="J3599" i="87" s="1"/>
  <c r="G3598" i="87"/>
  <c r="J3598" i="87" s="1"/>
  <c r="G3597" i="87"/>
  <c r="J3597" i="87" s="1"/>
  <c r="G3596" i="87"/>
  <c r="J3596" i="87" s="1"/>
  <c r="C3595" i="87"/>
  <c r="G3595" i="87" s="1"/>
  <c r="J3595" i="87" s="1"/>
  <c r="G3594" i="87"/>
  <c r="J3594" i="87" s="1"/>
  <c r="G3593" i="87"/>
  <c r="J3593" i="87" s="1"/>
  <c r="G3592" i="87"/>
  <c r="J3592" i="87" s="1"/>
  <c r="G3591" i="87"/>
  <c r="J3591" i="87" s="1"/>
  <c r="G3590" i="87"/>
  <c r="J3590" i="87" s="1"/>
  <c r="E3589" i="87"/>
  <c r="C3589" i="87"/>
  <c r="G3588" i="87"/>
  <c r="J3588" i="87" s="1"/>
  <c r="G3587" i="87"/>
  <c r="J3587" i="87" s="1"/>
  <c r="C3586" i="87"/>
  <c r="G3586" i="87" s="1"/>
  <c r="J3586" i="87" s="1"/>
  <c r="G3585" i="87"/>
  <c r="J3585" i="87" s="1"/>
  <c r="G3584" i="87"/>
  <c r="J3584" i="87" s="1"/>
  <c r="G3583" i="87"/>
  <c r="J3583" i="87" s="1"/>
  <c r="G3582" i="87"/>
  <c r="J3582" i="87" s="1"/>
  <c r="G3581" i="87"/>
  <c r="J3581" i="87" s="1"/>
  <c r="G3580" i="87"/>
  <c r="J3580" i="87" s="1"/>
  <c r="G3579" i="87"/>
  <c r="J3579" i="87" s="1"/>
  <c r="G3578" i="87"/>
  <c r="J3578" i="87" s="1"/>
  <c r="G3577" i="87"/>
  <c r="J3577" i="87" s="1"/>
  <c r="C3576" i="87"/>
  <c r="G3576" i="87" s="1"/>
  <c r="J3576" i="87" s="1"/>
  <c r="G3575" i="87"/>
  <c r="J3575" i="87" s="1"/>
  <c r="G3574" i="87"/>
  <c r="J3574" i="87" s="1"/>
  <c r="G3573" i="87"/>
  <c r="J3573" i="87" s="1"/>
  <c r="G3572" i="87"/>
  <c r="J3572" i="87" s="1"/>
  <c r="G3571" i="87"/>
  <c r="J3571" i="87" s="1"/>
  <c r="G3570" i="87"/>
  <c r="J3570" i="87" s="1"/>
  <c r="G3569" i="87"/>
  <c r="J3569" i="87" s="1"/>
  <c r="G3568" i="87"/>
  <c r="J3568" i="87" s="1"/>
  <c r="G3567" i="87"/>
  <c r="J3567" i="87" s="1"/>
  <c r="G3566" i="87"/>
  <c r="J3566" i="87" s="1"/>
  <c r="G3565" i="87"/>
  <c r="J3565" i="87" s="1"/>
  <c r="G3564" i="87"/>
  <c r="J3564" i="87" s="1"/>
  <c r="G3563" i="87"/>
  <c r="J3563" i="87" s="1"/>
  <c r="G3562" i="87"/>
  <c r="J3562" i="87" s="1"/>
  <c r="G3561" i="87"/>
  <c r="J3561" i="87" s="1"/>
  <c r="G3560" i="87"/>
  <c r="J3560" i="87" s="1"/>
  <c r="G3559" i="87"/>
  <c r="J3559" i="87" s="1"/>
  <c r="G3558" i="87"/>
  <c r="J3558" i="87" s="1"/>
  <c r="G3557" i="87"/>
  <c r="J3557" i="87" s="1"/>
  <c r="G3556" i="87"/>
  <c r="J3556" i="87" s="1"/>
  <c r="G3555" i="87"/>
  <c r="J3555" i="87" s="1"/>
  <c r="G3554" i="87"/>
  <c r="J3554" i="87" s="1"/>
  <c r="G3553" i="87"/>
  <c r="J3553" i="87" s="1"/>
  <c r="G3552" i="87"/>
  <c r="J3552" i="87" s="1"/>
  <c r="G3551" i="87"/>
  <c r="J3551" i="87" s="1"/>
  <c r="G3550" i="87"/>
  <c r="J3550" i="87" s="1"/>
  <c r="G3549" i="87"/>
  <c r="J3549" i="87" s="1"/>
  <c r="G3548" i="87"/>
  <c r="J3548" i="87" s="1"/>
  <c r="G3547" i="87"/>
  <c r="J3547" i="87" s="1"/>
  <c r="G3546" i="87"/>
  <c r="J3546" i="87" s="1"/>
  <c r="G3545" i="87"/>
  <c r="J3545" i="87" s="1"/>
  <c r="G3544" i="87"/>
  <c r="J3544" i="87" s="1"/>
  <c r="G3543" i="87"/>
  <c r="J3543" i="87" s="1"/>
  <c r="G3542" i="87"/>
  <c r="J3542" i="87" s="1"/>
  <c r="G3541" i="87"/>
  <c r="J3541" i="87" s="1"/>
  <c r="G3540" i="87"/>
  <c r="J3540" i="87" s="1"/>
  <c r="G3539" i="87"/>
  <c r="J3539" i="87" s="1"/>
  <c r="G3538" i="87"/>
  <c r="J3538" i="87" s="1"/>
  <c r="G3537" i="87"/>
  <c r="J3537" i="87" s="1"/>
  <c r="G3536" i="87"/>
  <c r="J3536" i="87" s="1"/>
  <c r="G3535" i="87"/>
  <c r="J3535" i="87" s="1"/>
  <c r="G3534" i="87"/>
  <c r="J3534" i="87" s="1"/>
  <c r="G3533" i="87"/>
  <c r="J3533" i="87" s="1"/>
  <c r="G3532" i="87"/>
  <c r="J3532" i="87" s="1"/>
  <c r="G3531" i="87"/>
  <c r="J3531" i="87" s="1"/>
  <c r="G3530" i="87"/>
  <c r="J3530" i="87" s="1"/>
  <c r="G3529" i="87"/>
  <c r="J3529" i="87" s="1"/>
  <c r="G3528" i="87"/>
  <c r="J3528" i="87" s="1"/>
  <c r="G3527" i="87"/>
  <c r="J3527" i="87" s="1"/>
  <c r="G3526" i="87"/>
  <c r="J3526" i="87" s="1"/>
  <c r="G3525" i="87"/>
  <c r="J3525" i="87" s="1"/>
  <c r="G3524" i="87"/>
  <c r="J3524" i="87" s="1"/>
  <c r="G3523" i="87"/>
  <c r="J3523" i="87" s="1"/>
  <c r="G3522" i="87"/>
  <c r="J3522" i="87" s="1"/>
  <c r="G3521" i="87"/>
  <c r="J3521" i="87" s="1"/>
  <c r="G3520" i="87"/>
  <c r="J3520" i="87" s="1"/>
  <c r="G3519" i="87"/>
  <c r="J3519" i="87" s="1"/>
  <c r="G3518" i="87"/>
  <c r="J3518" i="87" s="1"/>
  <c r="G3517" i="87"/>
  <c r="J3517" i="87" s="1"/>
  <c r="G3516" i="87"/>
  <c r="J3516" i="87" s="1"/>
  <c r="G3515" i="87"/>
  <c r="J3515" i="87" s="1"/>
  <c r="G3514" i="87"/>
  <c r="J3514" i="87" s="1"/>
  <c r="G3513" i="87"/>
  <c r="J3513" i="87" s="1"/>
  <c r="G3512" i="87"/>
  <c r="J3512" i="87" s="1"/>
  <c r="G3511" i="87"/>
  <c r="J3511" i="87" s="1"/>
  <c r="G3510" i="87"/>
  <c r="J3510" i="87" s="1"/>
  <c r="G3509" i="87"/>
  <c r="J3509" i="87" s="1"/>
  <c r="G3508" i="87"/>
  <c r="J3508" i="87" s="1"/>
  <c r="G3507" i="87"/>
  <c r="J3507" i="87" s="1"/>
  <c r="G3506" i="87"/>
  <c r="J3506" i="87" s="1"/>
  <c r="G3505" i="87"/>
  <c r="J3505" i="87" s="1"/>
  <c r="G3504" i="87"/>
  <c r="J3504" i="87" s="1"/>
  <c r="G3503" i="87"/>
  <c r="J3503" i="87" s="1"/>
  <c r="G3502" i="87"/>
  <c r="J3502" i="87" s="1"/>
  <c r="G3501" i="87"/>
  <c r="J3501" i="87" s="1"/>
  <c r="G3500" i="87"/>
  <c r="J3500" i="87" s="1"/>
  <c r="G3499" i="87"/>
  <c r="J3499" i="87" s="1"/>
  <c r="G3498" i="87"/>
  <c r="J3498" i="87" s="1"/>
  <c r="G3497" i="87"/>
  <c r="J3497" i="87" s="1"/>
  <c r="N3496" i="87"/>
  <c r="G3496" i="87"/>
  <c r="J3496" i="87" s="1"/>
  <c r="G3495" i="87"/>
  <c r="J3495" i="87" s="1"/>
  <c r="G3494" i="87"/>
  <c r="J3494" i="87" s="1"/>
  <c r="G3493" i="87"/>
  <c r="J3493" i="87" s="1"/>
  <c r="G3492" i="87"/>
  <c r="J3492" i="87" s="1"/>
  <c r="G3491" i="87"/>
  <c r="J3491" i="87" s="1"/>
  <c r="G3490" i="87"/>
  <c r="J3490" i="87" s="1"/>
  <c r="G3489" i="87"/>
  <c r="J3489" i="87" s="1"/>
  <c r="G3488" i="87"/>
  <c r="J3488" i="87" s="1"/>
  <c r="G3487" i="87"/>
  <c r="J3487" i="87" s="1"/>
  <c r="G3486" i="87"/>
  <c r="J3486" i="87" s="1"/>
  <c r="G3485" i="87"/>
  <c r="J3485" i="87" s="1"/>
  <c r="G3484" i="87"/>
  <c r="J3484" i="87" s="1"/>
  <c r="G3483" i="87"/>
  <c r="J3483" i="87" s="1"/>
  <c r="E3482" i="87"/>
  <c r="C3482" i="87"/>
  <c r="G3481" i="87"/>
  <c r="J3481" i="87" s="1"/>
  <c r="G3480" i="87"/>
  <c r="J3480" i="87" s="1"/>
  <c r="G3479" i="87"/>
  <c r="J3479" i="87" s="1"/>
  <c r="G3478" i="87"/>
  <c r="J3478" i="87" s="1"/>
  <c r="C3477" i="87"/>
  <c r="G3477" i="87" s="1"/>
  <c r="J3477" i="87" s="1"/>
  <c r="G3476" i="87"/>
  <c r="J3476" i="87" s="1"/>
  <c r="G3475" i="87"/>
  <c r="J3475" i="87" s="1"/>
  <c r="G3474" i="87"/>
  <c r="J3474" i="87" s="1"/>
  <c r="G3473" i="87"/>
  <c r="J3473" i="87" s="1"/>
  <c r="G3472" i="87"/>
  <c r="J3472" i="87" s="1"/>
  <c r="G3471" i="87"/>
  <c r="J3471" i="87" s="1"/>
  <c r="G3470" i="87"/>
  <c r="J3470" i="87" s="1"/>
  <c r="G3469" i="87"/>
  <c r="J3469" i="87" s="1"/>
  <c r="G3468" i="87"/>
  <c r="J3468" i="87" s="1"/>
  <c r="G3467" i="87"/>
  <c r="J3467" i="87" s="1"/>
  <c r="G3466" i="87"/>
  <c r="J3466" i="87" s="1"/>
  <c r="G3465" i="87"/>
  <c r="J3465" i="87" s="1"/>
  <c r="G3464" i="87"/>
  <c r="J3464" i="87" s="1"/>
  <c r="G3463" i="87"/>
  <c r="J3463" i="87" s="1"/>
  <c r="G3462" i="87"/>
  <c r="J3462" i="87" s="1"/>
  <c r="G3461" i="87"/>
  <c r="J3461" i="87" s="1"/>
  <c r="G3460" i="87"/>
  <c r="J3460" i="87" s="1"/>
  <c r="G3459" i="87"/>
  <c r="J3459" i="87" s="1"/>
  <c r="G3458" i="87"/>
  <c r="J3458" i="87" s="1"/>
  <c r="G3457" i="87"/>
  <c r="J3457" i="87" s="1"/>
  <c r="G3456" i="87"/>
  <c r="J3456" i="87" s="1"/>
  <c r="G3455" i="87"/>
  <c r="J3455" i="87" s="1"/>
  <c r="G3454" i="87"/>
  <c r="J3454" i="87" s="1"/>
  <c r="G3453" i="87"/>
  <c r="J3453" i="87" s="1"/>
  <c r="G3452" i="87"/>
  <c r="J3452" i="87" s="1"/>
  <c r="G3451" i="87"/>
  <c r="J3451" i="87" s="1"/>
  <c r="G3450" i="87"/>
  <c r="J3450" i="87" s="1"/>
  <c r="G3449" i="87"/>
  <c r="J3449" i="87" s="1"/>
  <c r="G3448" i="87"/>
  <c r="J3448" i="87" s="1"/>
  <c r="G3447" i="87"/>
  <c r="J3447" i="87" s="1"/>
  <c r="G3446" i="87"/>
  <c r="J3446" i="87" s="1"/>
  <c r="G3445" i="87"/>
  <c r="J3445" i="87" s="1"/>
  <c r="G3444" i="87"/>
  <c r="J3444" i="87" s="1"/>
  <c r="G3443" i="87"/>
  <c r="J3443" i="87" s="1"/>
  <c r="G3442" i="87"/>
  <c r="J3442" i="87" s="1"/>
  <c r="G3441" i="87"/>
  <c r="J3441" i="87" s="1"/>
  <c r="G3440" i="87"/>
  <c r="J3440" i="87" s="1"/>
  <c r="G3439" i="87"/>
  <c r="J3439" i="87" s="1"/>
  <c r="G3438" i="87"/>
  <c r="J3438" i="87" s="1"/>
  <c r="G3437" i="87"/>
  <c r="J3437" i="87" s="1"/>
  <c r="G3436" i="87"/>
  <c r="J3436" i="87" s="1"/>
  <c r="G3435" i="87"/>
  <c r="J3435" i="87" s="1"/>
  <c r="G3434" i="87"/>
  <c r="J3434" i="87" s="1"/>
  <c r="G3433" i="87"/>
  <c r="J3433" i="87" s="1"/>
  <c r="G3432" i="87"/>
  <c r="J3432" i="87" s="1"/>
  <c r="G3431" i="87"/>
  <c r="J3431" i="87" s="1"/>
  <c r="G3430" i="87"/>
  <c r="J3430" i="87" s="1"/>
  <c r="G3429" i="87"/>
  <c r="J3429" i="87" s="1"/>
  <c r="G3428" i="87"/>
  <c r="J3428" i="87" s="1"/>
  <c r="G3427" i="87"/>
  <c r="J3427" i="87" s="1"/>
  <c r="G3426" i="87"/>
  <c r="J3426" i="87" s="1"/>
  <c r="G3425" i="87"/>
  <c r="J3425" i="87" s="1"/>
  <c r="G3424" i="87"/>
  <c r="J3424" i="87" s="1"/>
  <c r="C3423" i="87"/>
  <c r="G3423" i="87" s="1"/>
  <c r="J3423" i="87" s="1"/>
  <c r="G3422" i="87"/>
  <c r="J3422" i="87" s="1"/>
  <c r="G3421" i="87"/>
  <c r="J3421" i="87" s="1"/>
  <c r="C3420" i="87"/>
  <c r="G3420" i="87" s="1"/>
  <c r="J3420" i="87" s="1"/>
  <c r="G3419" i="87"/>
  <c r="J3419" i="87" s="1"/>
  <c r="C3418" i="87"/>
  <c r="G3418" i="87" s="1"/>
  <c r="J3418" i="87" s="1"/>
  <c r="G3417" i="87"/>
  <c r="J3417" i="87" s="1"/>
  <c r="C3416" i="87"/>
  <c r="G3416" i="87" s="1"/>
  <c r="J3416" i="87" s="1"/>
  <c r="G3415" i="87"/>
  <c r="J3415" i="87" s="1"/>
  <c r="C3414" i="87"/>
  <c r="G3414" i="87" s="1"/>
  <c r="J3414" i="87" s="1"/>
  <c r="G3413" i="87"/>
  <c r="J3413" i="87" s="1"/>
  <c r="C3412" i="87"/>
  <c r="G3412" i="87" s="1"/>
  <c r="J3412" i="87" s="1"/>
  <c r="G3411" i="87"/>
  <c r="J3411" i="87" s="1"/>
  <c r="G3410" i="87"/>
  <c r="J3410" i="87" s="1"/>
  <c r="G3409" i="87"/>
  <c r="J3409" i="87" s="1"/>
  <c r="G3408" i="87"/>
  <c r="J3408" i="87" s="1"/>
  <c r="C3407" i="87"/>
  <c r="G3407" i="87" s="1"/>
  <c r="J3407" i="87" s="1"/>
  <c r="G3406" i="87"/>
  <c r="J3406" i="87" s="1"/>
  <c r="G3405" i="87"/>
  <c r="J3405" i="87" s="1"/>
  <c r="G3404" i="87"/>
  <c r="J3404" i="87" s="1"/>
  <c r="G3403" i="87"/>
  <c r="J3403" i="87" s="1"/>
  <c r="G3402" i="87"/>
  <c r="J3402" i="87" s="1"/>
  <c r="G3401" i="87"/>
  <c r="J3401" i="87" s="1"/>
  <c r="G3400" i="87"/>
  <c r="J3400" i="87" s="1"/>
  <c r="G3399" i="87"/>
  <c r="J3399" i="87" s="1"/>
  <c r="G3398" i="87"/>
  <c r="J3398" i="87" s="1"/>
  <c r="G3397" i="87"/>
  <c r="J3397" i="87" s="1"/>
  <c r="G3396" i="87"/>
  <c r="J3396" i="87" s="1"/>
  <c r="G3395" i="87"/>
  <c r="J3395" i="87" s="1"/>
  <c r="G3394" i="87"/>
  <c r="J3394" i="87" s="1"/>
  <c r="G3393" i="87"/>
  <c r="J3393" i="87" s="1"/>
  <c r="G3392" i="87"/>
  <c r="J3392" i="87" s="1"/>
  <c r="G3391" i="87"/>
  <c r="J3391" i="87" s="1"/>
  <c r="G3390" i="87"/>
  <c r="J3390" i="87" s="1"/>
  <c r="G3389" i="87"/>
  <c r="J3389" i="87" s="1"/>
  <c r="G3388" i="87"/>
  <c r="J3388" i="87" s="1"/>
  <c r="G3387" i="87"/>
  <c r="J3387" i="87" s="1"/>
  <c r="G3386" i="87"/>
  <c r="J3386" i="87" s="1"/>
  <c r="G3385" i="87"/>
  <c r="J3385" i="87" s="1"/>
  <c r="G3384" i="87"/>
  <c r="J3384" i="87" s="1"/>
  <c r="G3383" i="87"/>
  <c r="J3383" i="87" s="1"/>
  <c r="G3382" i="87"/>
  <c r="J3382" i="87" s="1"/>
  <c r="G3381" i="87"/>
  <c r="J3381" i="87" s="1"/>
  <c r="G3380" i="87"/>
  <c r="J3380" i="87" s="1"/>
  <c r="G3379" i="87"/>
  <c r="J3379" i="87" s="1"/>
  <c r="G3378" i="87"/>
  <c r="J3378" i="87" s="1"/>
  <c r="G3377" i="87"/>
  <c r="J3377" i="87" s="1"/>
  <c r="G3376" i="87"/>
  <c r="J3376" i="87" s="1"/>
  <c r="G3375" i="87"/>
  <c r="J3375" i="87" s="1"/>
  <c r="G3374" i="87"/>
  <c r="J3374" i="87" s="1"/>
  <c r="G3373" i="87"/>
  <c r="J3373" i="87" s="1"/>
  <c r="G3372" i="87"/>
  <c r="J3372" i="87" s="1"/>
  <c r="C3371" i="87"/>
  <c r="G3371" i="87" s="1"/>
  <c r="J3371" i="87" s="1"/>
  <c r="G3370" i="87"/>
  <c r="J3370" i="87" s="1"/>
  <c r="G3369" i="87"/>
  <c r="J3369" i="87" s="1"/>
  <c r="C3368" i="87"/>
  <c r="G3368" i="87" s="1"/>
  <c r="J3368" i="87" s="1"/>
  <c r="G3367" i="87"/>
  <c r="J3367" i="87" s="1"/>
  <c r="C3366" i="87"/>
  <c r="G3366" i="87" s="1"/>
  <c r="J3366" i="87" s="1"/>
  <c r="G3365" i="87"/>
  <c r="J3365" i="87" s="1"/>
  <c r="G3364" i="87"/>
  <c r="J3364" i="87" s="1"/>
  <c r="G3363" i="87"/>
  <c r="J3363" i="87" s="1"/>
  <c r="G3362" i="87"/>
  <c r="J3362" i="87" s="1"/>
  <c r="G3361" i="87"/>
  <c r="J3361" i="87" s="1"/>
  <c r="G3360" i="87"/>
  <c r="J3360" i="87" s="1"/>
  <c r="C3359" i="87"/>
  <c r="G3359" i="87" s="1"/>
  <c r="J3359" i="87" s="1"/>
  <c r="G3358" i="87"/>
  <c r="J3358" i="87" s="1"/>
  <c r="C3357" i="87"/>
  <c r="G3357" i="87" s="1"/>
  <c r="J3357" i="87" s="1"/>
  <c r="G3356" i="87"/>
  <c r="J3356" i="87" s="1"/>
  <c r="G3355" i="87"/>
  <c r="J3355" i="87" s="1"/>
  <c r="G3354" i="87"/>
  <c r="J3354" i="87" s="1"/>
  <c r="G3353" i="87"/>
  <c r="J3353" i="87" s="1"/>
  <c r="G3352" i="87"/>
  <c r="J3352" i="87" s="1"/>
  <c r="G3351" i="87"/>
  <c r="J3351" i="87" s="1"/>
  <c r="C3350" i="87"/>
  <c r="G3350" i="87" s="1"/>
  <c r="J3350" i="87" s="1"/>
  <c r="G3349" i="87"/>
  <c r="J3349" i="87" s="1"/>
  <c r="G3348" i="87"/>
  <c r="J3348" i="87" s="1"/>
  <c r="C3347" i="87"/>
  <c r="G3347" i="87" s="1"/>
  <c r="J3347" i="87" s="1"/>
  <c r="G3346" i="87"/>
  <c r="J3346" i="87" s="1"/>
  <c r="C3345" i="87"/>
  <c r="G3345" i="87" s="1"/>
  <c r="J3345" i="87" s="1"/>
  <c r="G3344" i="87"/>
  <c r="J3344" i="87" s="1"/>
  <c r="G3343" i="87"/>
  <c r="J3343" i="87" s="1"/>
  <c r="G3342" i="87"/>
  <c r="J3342" i="87" s="1"/>
  <c r="G3341" i="87"/>
  <c r="J3341" i="87" s="1"/>
  <c r="G3340" i="87"/>
  <c r="J3340" i="87" s="1"/>
  <c r="G3339" i="87"/>
  <c r="J3339" i="87" s="1"/>
  <c r="G3338" i="87"/>
  <c r="J3338" i="87" s="1"/>
  <c r="G3337" i="87"/>
  <c r="J3337" i="87" s="1"/>
  <c r="G3336" i="87"/>
  <c r="J3336" i="87" s="1"/>
  <c r="G3335" i="87"/>
  <c r="J3335" i="87" s="1"/>
  <c r="G3334" i="87"/>
  <c r="J3334" i="87" s="1"/>
  <c r="G3333" i="87"/>
  <c r="J3333" i="87" s="1"/>
  <c r="G3332" i="87"/>
  <c r="J3332" i="87" s="1"/>
  <c r="G3331" i="87"/>
  <c r="J3331" i="87" s="1"/>
  <c r="G3330" i="87"/>
  <c r="J3330" i="87" s="1"/>
  <c r="G3329" i="87"/>
  <c r="J3329" i="87" s="1"/>
  <c r="G3328" i="87"/>
  <c r="J3328" i="87" s="1"/>
  <c r="G3327" i="87"/>
  <c r="J3327" i="87" s="1"/>
  <c r="G3326" i="87"/>
  <c r="J3326" i="87" s="1"/>
  <c r="G3325" i="87"/>
  <c r="J3325" i="87" s="1"/>
  <c r="G3324" i="87"/>
  <c r="J3324" i="87" s="1"/>
  <c r="G3323" i="87"/>
  <c r="J3323" i="87" s="1"/>
  <c r="G3322" i="87"/>
  <c r="J3322" i="87" s="1"/>
  <c r="G3321" i="87"/>
  <c r="J3321" i="87" s="1"/>
  <c r="G3320" i="87"/>
  <c r="J3320" i="87" s="1"/>
  <c r="G3319" i="87"/>
  <c r="J3319" i="87" s="1"/>
  <c r="G3318" i="87"/>
  <c r="J3318" i="87" s="1"/>
  <c r="G3317" i="87"/>
  <c r="J3317" i="87" s="1"/>
  <c r="G3316" i="87"/>
  <c r="J3316" i="87" s="1"/>
  <c r="J3315" i="87"/>
  <c r="C3314" i="87"/>
  <c r="G3314" i="87" s="1"/>
  <c r="J3314" i="87" s="1"/>
  <c r="G3311" i="87"/>
  <c r="J3311" i="87" s="1"/>
  <c r="G3310" i="87"/>
  <c r="J3310" i="87" s="1"/>
  <c r="G3309" i="87"/>
  <c r="J3309" i="87" s="1"/>
  <c r="G3308" i="87"/>
  <c r="J3308" i="87" s="1"/>
  <c r="G3307" i="87"/>
  <c r="J3307" i="87" s="1"/>
  <c r="G3306" i="87"/>
  <c r="J3306" i="87" s="1"/>
  <c r="G3305" i="87"/>
  <c r="J3305" i="87" s="1"/>
  <c r="G3304" i="87"/>
  <c r="J3304" i="87" s="1"/>
  <c r="G3303" i="87"/>
  <c r="J3303" i="87" s="1"/>
  <c r="G3302" i="87"/>
  <c r="J3302" i="87" s="1"/>
  <c r="G3301" i="87"/>
  <c r="J3301" i="87" s="1"/>
  <c r="G3300" i="87"/>
  <c r="J3300" i="87" s="1"/>
  <c r="G3299" i="87"/>
  <c r="J3299" i="87" s="1"/>
  <c r="G3298" i="87"/>
  <c r="J3298" i="87" s="1"/>
  <c r="G3297" i="87"/>
  <c r="J3297" i="87" s="1"/>
  <c r="G3296" i="87"/>
  <c r="J3296" i="87" s="1"/>
  <c r="G3295" i="87"/>
  <c r="J3295" i="87" s="1"/>
  <c r="G3294" i="87"/>
  <c r="J3294" i="87" s="1"/>
  <c r="G3293" i="87"/>
  <c r="J3293" i="87" s="1"/>
  <c r="G3292" i="87"/>
  <c r="J3292" i="87" s="1"/>
  <c r="G3291" i="87"/>
  <c r="J3291" i="87" s="1"/>
  <c r="G3290" i="87"/>
  <c r="J3290" i="87" s="1"/>
  <c r="G3289" i="87"/>
  <c r="J3289" i="87" s="1"/>
  <c r="G3288" i="87"/>
  <c r="J3288" i="87" s="1"/>
  <c r="G3287" i="87"/>
  <c r="J3287" i="87" s="1"/>
  <c r="G3286" i="87"/>
  <c r="J3286" i="87" s="1"/>
  <c r="E3285" i="87"/>
  <c r="E3313" i="87" s="1"/>
  <c r="C3285" i="87"/>
  <c r="C3313" i="87" s="1"/>
  <c r="E3284" i="87"/>
  <c r="G3282" i="87"/>
  <c r="J3282" i="87" s="1"/>
  <c r="G3281" i="87"/>
  <c r="J3281" i="87" s="1"/>
  <c r="G3280" i="87"/>
  <c r="J3280" i="87" s="1"/>
  <c r="G3279" i="87"/>
  <c r="J3279" i="87" s="1"/>
  <c r="G3278" i="87"/>
  <c r="J3278" i="87" s="1"/>
  <c r="G3277" i="87"/>
  <c r="J3277" i="87" s="1"/>
  <c r="G3276" i="87"/>
  <c r="J3276" i="87" s="1"/>
  <c r="C3275" i="87"/>
  <c r="G3275" i="87" s="1"/>
  <c r="J3275" i="87" s="1"/>
  <c r="G3274" i="87"/>
  <c r="J3274" i="87" s="1"/>
  <c r="G3273" i="87"/>
  <c r="J3273" i="87" s="1"/>
  <c r="G3272" i="87"/>
  <c r="J3272" i="87" s="1"/>
  <c r="C3271" i="87"/>
  <c r="G3271" i="87" s="1"/>
  <c r="J3271" i="87" s="1"/>
  <c r="G3270" i="87"/>
  <c r="J3270" i="87" s="1"/>
  <c r="G3269" i="87"/>
  <c r="J3269" i="87" s="1"/>
  <c r="G3268" i="87"/>
  <c r="J3268" i="87" s="1"/>
  <c r="G3267" i="87"/>
  <c r="J3267" i="87" s="1"/>
  <c r="G3266" i="87"/>
  <c r="J3266" i="87" s="1"/>
  <c r="G3265" i="87"/>
  <c r="J3265" i="87" s="1"/>
  <c r="G3264" i="87"/>
  <c r="J3264" i="87" s="1"/>
  <c r="G3263" i="87"/>
  <c r="J3263" i="87" s="1"/>
  <c r="C3262" i="87"/>
  <c r="G3262" i="87" s="1"/>
  <c r="J3262" i="87" s="1"/>
  <c r="E3261" i="87"/>
  <c r="D3261" i="87"/>
  <c r="G3259" i="87"/>
  <c r="J3259" i="87" s="1"/>
  <c r="C3258" i="87"/>
  <c r="G3258" i="87" s="1"/>
  <c r="J3258" i="87" s="1"/>
  <c r="G3257" i="87"/>
  <c r="J3257" i="87" s="1"/>
  <c r="C3256" i="87"/>
  <c r="G3256" i="87" s="1"/>
  <c r="J3256" i="87" s="1"/>
  <c r="G3255" i="87"/>
  <c r="J3255" i="87" s="1"/>
  <c r="G3254" i="87"/>
  <c r="J3254" i="87" s="1"/>
  <c r="G3253" i="87"/>
  <c r="J3253" i="87" s="1"/>
  <c r="G3252" i="87"/>
  <c r="J3252" i="87" s="1"/>
  <c r="G3251" i="87"/>
  <c r="J3251" i="87" s="1"/>
  <c r="C3250" i="87"/>
  <c r="G3250" i="87" s="1"/>
  <c r="J3250" i="87" s="1"/>
  <c r="G3249" i="87"/>
  <c r="J3249" i="87" s="1"/>
  <c r="C3248" i="87"/>
  <c r="G3248" i="87" s="1"/>
  <c r="J3248" i="87" s="1"/>
  <c r="D3244" i="87"/>
  <c r="G3242" i="87"/>
  <c r="J3242" i="87" s="1"/>
  <c r="G3241" i="87"/>
  <c r="J3241" i="87" s="1"/>
  <c r="E3240" i="87"/>
  <c r="E3244" i="87" s="1"/>
  <c r="C3240" i="87"/>
  <c r="G3239" i="87"/>
  <c r="J3239" i="87" s="1"/>
  <c r="G3238" i="87"/>
  <c r="J3238" i="87" s="1"/>
  <c r="G3237" i="87"/>
  <c r="J3237" i="87" s="1"/>
  <c r="G3236" i="87"/>
  <c r="J3236" i="87" s="1"/>
  <c r="G3235" i="87"/>
  <c r="J3235" i="87" s="1"/>
  <c r="G3234" i="87"/>
  <c r="J3234" i="87" s="1"/>
  <c r="C3233" i="87"/>
  <c r="G3233" i="87" s="1"/>
  <c r="J3233" i="87" s="1"/>
  <c r="G3232" i="87"/>
  <c r="J3232" i="87" s="1"/>
  <c r="G3231" i="87"/>
  <c r="J3231" i="87" s="1"/>
  <c r="C3230" i="87"/>
  <c r="G3230" i="87" s="1"/>
  <c r="J3230" i="87" s="1"/>
  <c r="G3229" i="87"/>
  <c r="J3229" i="87" s="1"/>
  <c r="G3228" i="87"/>
  <c r="J3228" i="87" s="1"/>
  <c r="C3227" i="87"/>
  <c r="G3227" i="87" s="1"/>
  <c r="J3227" i="87" s="1"/>
  <c r="G3226" i="87"/>
  <c r="J3226" i="87" s="1"/>
  <c r="G3225" i="87"/>
  <c r="J3225" i="87" s="1"/>
  <c r="C3224" i="87"/>
  <c r="G3224" i="87" s="1"/>
  <c r="J3224" i="87" s="1"/>
  <c r="G3223" i="87"/>
  <c r="J3223" i="87" s="1"/>
  <c r="C3222" i="87"/>
  <c r="G3222" i="87" s="1"/>
  <c r="J3222" i="87" s="1"/>
  <c r="G3221" i="87"/>
  <c r="J3221" i="87" s="1"/>
  <c r="C3220" i="87"/>
  <c r="G3220" i="87" s="1"/>
  <c r="J3220" i="87" s="1"/>
  <c r="G3219" i="87"/>
  <c r="J3219" i="87" s="1"/>
  <c r="C3218" i="87"/>
  <c r="G3218" i="87" s="1"/>
  <c r="J3218" i="87" s="1"/>
  <c r="G3217" i="87"/>
  <c r="J3217" i="87" s="1"/>
  <c r="C3216" i="87"/>
  <c r="G3216" i="87" s="1"/>
  <c r="J3216" i="87" s="1"/>
  <c r="G3212" i="87"/>
  <c r="J3212" i="87" s="1"/>
  <c r="G3211" i="87"/>
  <c r="J3211" i="87" s="1"/>
  <c r="G3210" i="87"/>
  <c r="J3210" i="87" s="1"/>
  <c r="G3209" i="87"/>
  <c r="J3209" i="87" s="1"/>
  <c r="G3208" i="87"/>
  <c r="J3208" i="87" s="1"/>
  <c r="G3207" i="87"/>
  <c r="J3207" i="87" s="1"/>
  <c r="G3206" i="87"/>
  <c r="J3206" i="87" s="1"/>
  <c r="G3205" i="87"/>
  <c r="J3205" i="87" s="1"/>
  <c r="G3204" i="87"/>
  <c r="J3204" i="87" s="1"/>
  <c r="G3203" i="87"/>
  <c r="J3203" i="87" s="1"/>
  <c r="G3202" i="87"/>
  <c r="J3202" i="87" s="1"/>
  <c r="G3201" i="87"/>
  <c r="J3201" i="87" s="1"/>
  <c r="G3200" i="87"/>
  <c r="J3200" i="87" s="1"/>
  <c r="G3199" i="87"/>
  <c r="J3199" i="87" s="1"/>
  <c r="G3198" i="87"/>
  <c r="J3198" i="87" s="1"/>
  <c r="G3197" i="87"/>
  <c r="J3197" i="87" s="1"/>
  <c r="G3196" i="87"/>
  <c r="J3196" i="87" s="1"/>
  <c r="G3195" i="87"/>
  <c r="J3195" i="87" s="1"/>
  <c r="G3194" i="87"/>
  <c r="J3194" i="87" s="1"/>
  <c r="G3193" i="87"/>
  <c r="J3193" i="87" s="1"/>
  <c r="G3192" i="87"/>
  <c r="J3192" i="87" s="1"/>
  <c r="G3191" i="87"/>
  <c r="J3191" i="87" s="1"/>
  <c r="G3190" i="87"/>
  <c r="J3190" i="87" s="1"/>
  <c r="G3189" i="87"/>
  <c r="J3189" i="87" s="1"/>
  <c r="G3188" i="87"/>
  <c r="J3188" i="87" s="1"/>
  <c r="G3187" i="87"/>
  <c r="J3187" i="87" s="1"/>
  <c r="G3186" i="87"/>
  <c r="J3186" i="87" s="1"/>
  <c r="G3185" i="87"/>
  <c r="J3185" i="87" s="1"/>
  <c r="G3184" i="87"/>
  <c r="J3184" i="87" s="1"/>
  <c r="G3183" i="87"/>
  <c r="J3183" i="87" s="1"/>
  <c r="G3182" i="87"/>
  <c r="J3182" i="87" s="1"/>
  <c r="G3181" i="87"/>
  <c r="J3181" i="87" s="1"/>
  <c r="G3180" i="87"/>
  <c r="J3180" i="87" s="1"/>
  <c r="G3179" i="87"/>
  <c r="J3179" i="87" s="1"/>
  <c r="G3178" i="87"/>
  <c r="J3178" i="87" s="1"/>
  <c r="G3177" i="87"/>
  <c r="J3177" i="87" s="1"/>
  <c r="G3176" i="87"/>
  <c r="J3176" i="87" s="1"/>
  <c r="G3175" i="87"/>
  <c r="J3175" i="87" s="1"/>
  <c r="G3174" i="87"/>
  <c r="J3174" i="87" s="1"/>
  <c r="G3173" i="87"/>
  <c r="J3173" i="87" s="1"/>
  <c r="G3172" i="87"/>
  <c r="J3172" i="87" s="1"/>
  <c r="G3171" i="87"/>
  <c r="J3171" i="87" s="1"/>
  <c r="G3170" i="87"/>
  <c r="J3170" i="87" s="1"/>
  <c r="G3169" i="87"/>
  <c r="J3169" i="87" s="1"/>
  <c r="G3168" i="87"/>
  <c r="J3168" i="87" s="1"/>
  <c r="G3167" i="87"/>
  <c r="J3167" i="87" s="1"/>
  <c r="G3166" i="87"/>
  <c r="J3166" i="87" s="1"/>
  <c r="G3165" i="87"/>
  <c r="J3165" i="87" s="1"/>
  <c r="G3164" i="87"/>
  <c r="J3164" i="87" s="1"/>
  <c r="G3163" i="87"/>
  <c r="J3163" i="87" s="1"/>
  <c r="G3162" i="87"/>
  <c r="J3162" i="87" s="1"/>
  <c r="G3161" i="87"/>
  <c r="J3161" i="87" s="1"/>
  <c r="G3160" i="87"/>
  <c r="J3160" i="87" s="1"/>
  <c r="G3159" i="87"/>
  <c r="J3159" i="87" s="1"/>
  <c r="G3158" i="87"/>
  <c r="J3158" i="87" s="1"/>
  <c r="G3157" i="87"/>
  <c r="J3157" i="87" s="1"/>
  <c r="G3156" i="87"/>
  <c r="J3156" i="87" s="1"/>
  <c r="G3155" i="87"/>
  <c r="J3155" i="87" s="1"/>
  <c r="G3154" i="87"/>
  <c r="J3154" i="87" s="1"/>
  <c r="G3153" i="87"/>
  <c r="J3153" i="87" s="1"/>
  <c r="E3150" i="87"/>
  <c r="E3214" i="87" s="1"/>
  <c r="C3150" i="87"/>
  <c r="E3149" i="87"/>
  <c r="G3147" i="87"/>
  <c r="J3147" i="87" s="1"/>
  <c r="C3146" i="87"/>
  <c r="G3146" i="87" s="1"/>
  <c r="J3146" i="87" s="1"/>
  <c r="D3145" i="87"/>
  <c r="G3143" i="87"/>
  <c r="J3143" i="87" s="1"/>
  <c r="G3142" i="87"/>
  <c r="J3142" i="87" s="1"/>
  <c r="G3141" i="87"/>
  <c r="J3141" i="87" s="1"/>
  <c r="G3140" i="87"/>
  <c r="J3140" i="87" s="1"/>
  <c r="G3139" i="87"/>
  <c r="J3139" i="87" s="1"/>
  <c r="G3138" i="87"/>
  <c r="J3138" i="87" s="1"/>
  <c r="G3137" i="87"/>
  <c r="J3137" i="87" s="1"/>
  <c r="E3136" i="87"/>
  <c r="C3136" i="87"/>
  <c r="G3135" i="87"/>
  <c r="J3135" i="87" s="1"/>
  <c r="E3134" i="87"/>
  <c r="C3134" i="87"/>
  <c r="G3133" i="87"/>
  <c r="J3133" i="87" s="1"/>
  <c r="G3132" i="87"/>
  <c r="J3132" i="87" s="1"/>
  <c r="G3131" i="87"/>
  <c r="J3131" i="87" s="1"/>
  <c r="C3130" i="87"/>
  <c r="G3130" i="87" s="1"/>
  <c r="J3130" i="87" s="1"/>
  <c r="G3129" i="87"/>
  <c r="J3129" i="87" s="1"/>
  <c r="C3128" i="87"/>
  <c r="G3127" i="87"/>
  <c r="D3126" i="87"/>
  <c r="J3124" i="87"/>
  <c r="G3123" i="87"/>
  <c r="J3123" i="87" s="1"/>
  <c r="G3122" i="87"/>
  <c r="J3122" i="87" s="1"/>
  <c r="G3121" i="87"/>
  <c r="J3121" i="87" s="1"/>
  <c r="G3120" i="87"/>
  <c r="J3120" i="87" s="1"/>
  <c r="G3119" i="87"/>
  <c r="J3119" i="87" s="1"/>
  <c r="E3118" i="87"/>
  <c r="E3126" i="87" s="1"/>
  <c r="C3118" i="87"/>
  <c r="G3117" i="87"/>
  <c r="J3117" i="87" s="1"/>
  <c r="G3116" i="87"/>
  <c r="J3116" i="87" s="1"/>
  <c r="G3115" i="87"/>
  <c r="J3115" i="87" s="1"/>
  <c r="C3114" i="87"/>
  <c r="G3114" i="87" s="1"/>
  <c r="J3114" i="87" s="1"/>
  <c r="D3113" i="87"/>
  <c r="G3111" i="87"/>
  <c r="J3111" i="87" s="1"/>
  <c r="G3110" i="87"/>
  <c r="J3110" i="87" s="1"/>
  <c r="G3109" i="87"/>
  <c r="J3109" i="87" s="1"/>
  <c r="G3108" i="87"/>
  <c r="J3108" i="87" s="1"/>
  <c r="G3107" i="87"/>
  <c r="J3107" i="87" s="1"/>
  <c r="E3106" i="87"/>
  <c r="C3106" i="87"/>
  <c r="G3105" i="87"/>
  <c r="J3105" i="87" s="1"/>
  <c r="G3104" i="87"/>
  <c r="J3104" i="87" s="1"/>
  <c r="E3103" i="87"/>
  <c r="C3103" i="87"/>
  <c r="G3102" i="87"/>
  <c r="J3102" i="87" s="1"/>
  <c r="G3101" i="87"/>
  <c r="J3101" i="87" s="1"/>
  <c r="E3100" i="87"/>
  <c r="C3100" i="87"/>
  <c r="G3099" i="87"/>
  <c r="J3099" i="87" s="1"/>
  <c r="G3098" i="87"/>
  <c r="J3098" i="87" s="1"/>
  <c r="E3097" i="87"/>
  <c r="C3097" i="87"/>
  <c r="G3096" i="87"/>
  <c r="J3096" i="87" s="1"/>
  <c r="C3095" i="87"/>
  <c r="G3095" i="87" s="1"/>
  <c r="J3095" i="87" s="1"/>
  <c r="G3094" i="87"/>
  <c r="J3094" i="87" s="1"/>
  <c r="E3093" i="87"/>
  <c r="C3093" i="87"/>
  <c r="G3092" i="87"/>
  <c r="J3092" i="87" s="1"/>
  <c r="C3091" i="87"/>
  <c r="G3091" i="87" s="1"/>
  <c r="J3091" i="87" s="1"/>
  <c r="G3090" i="87"/>
  <c r="J3090" i="87" s="1"/>
  <c r="E3089" i="87"/>
  <c r="C3089" i="87"/>
  <c r="G3088" i="87"/>
  <c r="J3088" i="87" s="1"/>
  <c r="C3087" i="87"/>
  <c r="G3084" i="87"/>
  <c r="J3084" i="87" s="1"/>
  <c r="C3083" i="87"/>
  <c r="G3083" i="87" s="1"/>
  <c r="J3083" i="87" s="1"/>
  <c r="G3082" i="87"/>
  <c r="J3082" i="87" s="1"/>
  <c r="C3081" i="87"/>
  <c r="G3075" i="87"/>
  <c r="G3074" i="87"/>
  <c r="D3073" i="87"/>
  <c r="G3071" i="87"/>
  <c r="J3071" i="87" s="1"/>
  <c r="E3070" i="87"/>
  <c r="E3073" i="87" s="1"/>
  <c r="C3070" i="87"/>
  <c r="D3069" i="87"/>
  <c r="G3067" i="87"/>
  <c r="J3067" i="87" s="1"/>
  <c r="C3066" i="87"/>
  <c r="G3066" i="87" s="1"/>
  <c r="J3066" i="87" s="1"/>
  <c r="G3065" i="87"/>
  <c r="J3065" i="87" s="1"/>
  <c r="G3064" i="87"/>
  <c r="J3064" i="87" s="1"/>
  <c r="G3063" i="87"/>
  <c r="J3063" i="87" s="1"/>
  <c r="G3062" i="87"/>
  <c r="J3062" i="87" s="1"/>
  <c r="G3061" i="87"/>
  <c r="J3061" i="87" s="1"/>
  <c r="G3060" i="87"/>
  <c r="J3060" i="87" s="1"/>
  <c r="G3059" i="87"/>
  <c r="J3059" i="87" s="1"/>
  <c r="G3058" i="87"/>
  <c r="J3058" i="87" s="1"/>
  <c r="G3057" i="87"/>
  <c r="J3057" i="87" s="1"/>
  <c r="G3056" i="87"/>
  <c r="J3056" i="87" s="1"/>
  <c r="G3055" i="87"/>
  <c r="J3055" i="87" s="1"/>
  <c r="G3054" i="87"/>
  <c r="J3054" i="87" s="1"/>
  <c r="G3053" i="87"/>
  <c r="J3053" i="87" s="1"/>
  <c r="G3052" i="87"/>
  <c r="J3052" i="87" s="1"/>
  <c r="G3051" i="87"/>
  <c r="J3051" i="87" s="1"/>
  <c r="G3050" i="87"/>
  <c r="J3050" i="87" s="1"/>
  <c r="G3049" i="87"/>
  <c r="J3049" i="87" s="1"/>
  <c r="G3048" i="87"/>
  <c r="J3048" i="87" s="1"/>
  <c r="G3047" i="87"/>
  <c r="J3047" i="87" s="1"/>
  <c r="G3046" i="87"/>
  <c r="J3046" i="87" s="1"/>
  <c r="G3045" i="87"/>
  <c r="J3045" i="87" s="1"/>
  <c r="E3044" i="87"/>
  <c r="C3044" i="87"/>
  <c r="G3043" i="87"/>
  <c r="J3043" i="87" s="1"/>
  <c r="G3042" i="87"/>
  <c r="J3042" i="87" s="1"/>
  <c r="C3041" i="87"/>
  <c r="G3041" i="87" s="1"/>
  <c r="J3041" i="87" s="1"/>
  <c r="G3040" i="87"/>
  <c r="J3040" i="87" s="1"/>
  <c r="C3039" i="87"/>
  <c r="G3039" i="87" s="1"/>
  <c r="J3039" i="87" s="1"/>
  <c r="G3038" i="87"/>
  <c r="J3038" i="87" s="1"/>
  <c r="G3037" i="87"/>
  <c r="J3037" i="87" s="1"/>
  <c r="G3036" i="87"/>
  <c r="J3036" i="87" s="1"/>
  <c r="C3035" i="87"/>
  <c r="G3035" i="87" s="1"/>
  <c r="J3035" i="87" s="1"/>
  <c r="G3034" i="87"/>
  <c r="J3034" i="87" s="1"/>
  <c r="C3033" i="87"/>
  <c r="G3032" i="87"/>
  <c r="E3031" i="87"/>
  <c r="D3031" i="87"/>
  <c r="G3029" i="87"/>
  <c r="J3029" i="87" s="1"/>
  <c r="C3028" i="87"/>
  <c r="C3031" i="87" s="1"/>
  <c r="G3026" i="87"/>
  <c r="E3020" i="87"/>
  <c r="D3020" i="87"/>
  <c r="G3018" i="87"/>
  <c r="J3018" i="87" s="1"/>
  <c r="G3017" i="87"/>
  <c r="J3017" i="87" s="1"/>
  <c r="G3016" i="87"/>
  <c r="J3016" i="87" s="1"/>
  <c r="G3015" i="87"/>
  <c r="J3015" i="87" s="1"/>
  <c r="G3014" i="87"/>
  <c r="J3014" i="87" s="1"/>
  <c r="G3013" i="87"/>
  <c r="J3013" i="87" s="1"/>
  <c r="G3012" i="87"/>
  <c r="J3012" i="87" s="1"/>
  <c r="G3011" i="87"/>
  <c r="J3011" i="87" s="1"/>
  <c r="G3010" i="87"/>
  <c r="J3010" i="87" s="1"/>
  <c r="G3009" i="87"/>
  <c r="J3009" i="87" s="1"/>
  <c r="G3008" i="87"/>
  <c r="J3008" i="87" s="1"/>
  <c r="G3007" i="87"/>
  <c r="J3007" i="87" s="1"/>
  <c r="G3006" i="87"/>
  <c r="J3006" i="87" s="1"/>
  <c r="G3005" i="87"/>
  <c r="J3005" i="87" s="1"/>
  <c r="G3004" i="87"/>
  <c r="J3004" i="87" s="1"/>
  <c r="G3003" i="87"/>
  <c r="J3003" i="87" s="1"/>
  <c r="G3002" i="87"/>
  <c r="J3002" i="87" s="1"/>
  <c r="G3001" i="87"/>
  <c r="J3001" i="87" s="1"/>
  <c r="G3000" i="87"/>
  <c r="J3000" i="87" s="1"/>
  <c r="G2999" i="87"/>
  <c r="J2999" i="87" s="1"/>
  <c r="G2998" i="87"/>
  <c r="J2998" i="87" s="1"/>
  <c r="G2997" i="87"/>
  <c r="J2997" i="87" s="1"/>
  <c r="G2996" i="87"/>
  <c r="J2996" i="87" s="1"/>
  <c r="G2995" i="87"/>
  <c r="J2995" i="87" s="1"/>
  <c r="G2994" i="87"/>
  <c r="J2994" i="87" s="1"/>
  <c r="G2993" i="87"/>
  <c r="J2993" i="87" s="1"/>
  <c r="G2992" i="87"/>
  <c r="J2992" i="87" s="1"/>
  <c r="G2991" i="87"/>
  <c r="J2991" i="87" s="1"/>
  <c r="G2990" i="87"/>
  <c r="J2990" i="87" s="1"/>
  <c r="G2989" i="87"/>
  <c r="J2989" i="87" s="1"/>
  <c r="G2988" i="87"/>
  <c r="J2988" i="87" s="1"/>
  <c r="G2987" i="87"/>
  <c r="J2987" i="87" s="1"/>
  <c r="G2986" i="87"/>
  <c r="J2986" i="87" s="1"/>
  <c r="G2985" i="87"/>
  <c r="J2985" i="87" s="1"/>
  <c r="G2984" i="87"/>
  <c r="J2984" i="87" s="1"/>
  <c r="G2983" i="87"/>
  <c r="J2983" i="87" s="1"/>
  <c r="G2982" i="87"/>
  <c r="J2982" i="87" s="1"/>
  <c r="G2981" i="87"/>
  <c r="J2981" i="87" s="1"/>
  <c r="G2980" i="87"/>
  <c r="J2980" i="87" s="1"/>
  <c r="G2979" i="87"/>
  <c r="J2979" i="87" s="1"/>
  <c r="G2978" i="87"/>
  <c r="J2978" i="87" s="1"/>
  <c r="G2977" i="87"/>
  <c r="J2977" i="87" s="1"/>
  <c r="G2976" i="87"/>
  <c r="J2976" i="87" s="1"/>
  <c r="G2975" i="87"/>
  <c r="J2975" i="87" s="1"/>
  <c r="G2974" i="87"/>
  <c r="J2974" i="87" s="1"/>
  <c r="G2973" i="87"/>
  <c r="J2973" i="87" s="1"/>
  <c r="G2972" i="87"/>
  <c r="J2972" i="87" s="1"/>
  <c r="G2971" i="87"/>
  <c r="J2971" i="87" s="1"/>
  <c r="G2970" i="87"/>
  <c r="J2970" i="87" s="1"/>
  <c r="G2969" i="87"/>
  <c r="J2969" i="87" s="1"/>
  <c r="G2968" i="87"/>
  <c r="J2968" i="87" s="1"/>
  <c r="G2967" i="87"/>
  <c r="J2967" i="87" s="1"/>
  <c r="G2966" i="87"/>
  <c r="J2966" i="87" s="1"/>
  <c r="G2965" i="87"/>
  <c r="J2965" i="87" s="1"/>
  <c r="G2964" i="87"/>
  <c r="J2964" i="87" s="1"/>
  <c r="G2963" i="87"/>
  <c r="J2963" i="87" s="1"/>
  <c r="G2962" i="87"/>
  <c r="J2962" i="87" s="1"/>
  <c r="G2961" i="87"/>
  <c r="J2961" i="87" s="1"/>
  <c r="G2960" i="87"/>
  <c r="J2960" i="87" s="1"/>
  <c r="G2959" i="87"/>
  <c r="J2959" i="87" s="1"/>
  <c r="G2958" i="87"/>
  <c r="J2958" i="87" s="1"/>
  <c r="G2957" i="87"/>
  <c r="J2957" i="87" s="1"/>
  <c r="G2956" i="87"/>
  <c r="J2956" i="87" s="1"/>
  <c r="G2955" i="87"/>
  <c r="J2955" i="87" s="1"/>
  <c r="G2954" i="87"/>
  <c r="J2954" i="87" s="1"/>
  <c r="G2953" i="87"/>
  <c r="J2953" i="87" s="1"/>
  <c r="G2952" i="87"/>
  <c r="J2952" i="87" s="1"/>
  <c r="G2951" i="87"/>
  <c r="J2951" i="87" s="1"/>
  <c r="G2950" i="87"/>
  <c r="J2950" i="87" s="1"/>
  <c r="G2949" i="87"/>
  <c r="J2949" i="87" s="1"/>
  <c r="G2948" i="87"/>
  <c r="J2948" i="87" s="1"/>
  <c r="G2947" i="87"/>
  <c r="J2947" i="87" s="1"/>
  <c r="G2946" i="87"/>
  <c r="J2946" i="87" s="1"/>
  <c r="G2945" i="87"/>
  <c r="J2945" i="87" s="1"/>
  <c r="G2944" i="87"/>
  <c r="J2944" i="87" s="1"/>
  <c r="G2943" i="87"/>
  <c r="J2943" i="87" s="1"/>
  <c r="G2942" i="87"/>
  <c r="J2942" i="87" s="1"/>
  <c r="G2941" i="87"/>
  <c r="J2941" i="87" s="1"/>
  <c r="G2940" i="87"/>
  <c r="J2940" i="87" s="1"/>
  <c r="G2939" i="87"/>
  <c r="J2939" i="87" s="1"/>
  <c r="G2938" i="87"/>
  <c r="J2938" i="87" s="1"/>
  <c r="G2937" i="87"/>
  <c r="J2937" i="87" s="1"/>
  <c r="G2936" i="87"/>
  <c r="J2936" i="87" s="1"/>
  <c r="G2935" i="87"/>
  <c r="J2935" i="87" s="1"/>
  <c r="G2934" i="87"/>
  <c r="J2934" i="87" s="1"/>
  <c r="G2933" i="87"/>
  <c r="J2933" i="87" s="1"/>
  <c r="G2932" i="87"/>
  <c r="J2932" i="87" s="1"/>
  <c r="G2931" i="87"/>
  <c r="J2931" i="87" s="1"/>
  <c r="G2930" i="87"/>
  <c r="J2930" i="87" s="1"/>
  <c r="G2929" i="87"/>
  <c r="J2929" i="87" s="1"/>
  <c r="G2928" i="87"/>
  <c r="J2928" i="87" s="1"/>
  <c r="G2927" i="87"/>
  <c r="J2927" i="87" s="1"/>
  <c r="G2926" i="87"/>
  <c r="J2926" i="87" s="1"/>
  <c r="G2925" i="87"/>
  <c r="J2925" i="87" s="1"/>
  <c r="G2924" i="87"/>
  <c r="J2924" i="87" s="1"/>
  <c r="G2923" i="87"/>
  <c r="J2923" i="87" s="1"/>
  <c r="G2922" i="87"/>
  <c r="J2922" i="87" s="1"/>
  <c r="G2921" i="87"/>
  <c r="J2921" i="87" s="1"/>
  <c r="G2920" i="87"/>
  <c r="J2920" i="87" s="1"/>
  <c r="G2919" i="87"/>
  <c r="J2919" i="87" s="1"/>
  <c r="G2918" i="87"/>
  <c r="J2918" i="87" s="1"/>
  <c r="G2917" i="87"/>
  <c r="J2917" i="87" s="1"/>
  <c r="G2916" i="87"/>
  <c r="J2916" i="87" s="1"/>
  <c r="G2915" i="87"/>
  <c r="J2915" i="87" s="1"/>
  <c r="G2914" i="87"/>
  <c r="J2914" i="87" s="1"/>
  <c r="G2913" i="87"/>
  <c r="J2913" i="87" s="1"/>
  <c r="G2912" i="87"/>
  <c r="J2912" i="87" s="1"/>
  <c r="G2911" i="87"/>
  <c r="J2911" i="87" s="1"/>
  <c r="G2910" i="87"/>
  <c r="J2910" i="87" s="1"/>
  <c r="G2909" i="87"/>
  <c r="J2909" i="87" s="1"/>
  <c r="G2908" i="87"/>
  <c r="J2908" i="87" s="1"/>
  <c r="G2907" i="87"/>
  <c r="J2907" i="87" s="1"/>
  <c r="G2906" i="87"/>
  <c r="J2906" i="87" s="1"/>
  <c r="G2905" i="87"/>
  <c r="J2905" i="87" s="1"/>
  <c r="G2904" i="87"/>
  <c r="J2904" i="87" s="1"/>
  <c r="G2903" i="87"/>
  <c r="J2903" i="87" s="1"/>
  <c r="G2902" i="87"/>
  <c r="J2902" i="87" s="1"/>
  <c r="G2901" i="87"/>
  <c r="J2901" i="87" s="1"/>
  <c r="G2900" i="87"/>
  <c r="J2900" i="87" s="1"/>
  <c r="G2899" i="87"/>
  <c r="J2899" i="87" s="1"/>
  <c r="G2898" i="87"/>
  <c r="J2898" i="87" s="1"/>
  <c r="G2897" i="87"/>
  <c r="J2897" i="87" s="1"/>
  <c r="G2896" i="87"/>
  <c r="J2896" i="87" s="1"/>
  <c r="G2895" i="87"/>
  <c r="J2895" i="87" s="1"/>
  <c r="G2894" i="87"/>
  <c r="J2894" i="87" s="1"/>
  <c r="G2893" i="87"/>
  <c r="J2893" i="87" s="1"/>
  <c r="G2892" i="87"/>
  <c r="J2892" i="87" s="1"/>
  <c r="G2891" i="87"/>
  <c r="J2891" i="87" s="1"/>
  <c r="G2890" i="87"/>
  <c r="J2890" i="87" s="1"/>
  <c r="G2889" i="87"/>
  <c r="J2889" i="87" s="1"/>
  <c r="G2888" i="87"/>
  <c r="J2888" i="87" s="1"/>
  <c r="G2887" i="87"/>
  <c r="J2887" i="87" s="1"/>
  <c r="G2886" i="87"/>
  <c r="J2886" i="87" s="1"/>
  <c r="G2885" i="87"/>
  <c r="J2885" i="87" s="1"/>
  <c r="G2884" i="87"/>
  <c r="J2884" i="87" s="1"/>
  <c r="G2883" i="87"/>
  <c r="J2883" i="87" s="1"/>
  <c r="G2882" i="87"/>
  <c r="J2882" i="87" s="1"/>
  <c r="G2881" i="87"/>
  <c r="J2881" i="87" s="1"/>
  <c r="G2880" i="87"/>
  <c r="J2880" i="87" s="1"/>
  <c r="G2879" i="87"/>
  <c r="J2879" i="87" s="1"/>
  <c r="G2878" i="87"/>
  <c r="J2878" i="87" s="1"/>
  <c r="G2877" i="87"/>
  <c r="J2877" i="87" s="1"/>
  <c r="G2876" i="87"/>
  <c r="J2876" i="87" s="1"/>
  <c r="G2875" i="87"/>
  <c r="J2875" i="87" s="1"/>
  <c r="G2874" i="87"/>
  <c r="J2874" i="87" s="1"/>
  <c r="G2873" i="87"/>
  <c r="J2873" i="87" s="1"/>
  <c r="G2872" i="87"/>
  <c r="J2872" i="87" s="1"/>
  <c r="G2871" i="87"/>
  <c r="J2871" i="87" s="1"/>
  <c r="G2870" i="87"/>
  <c r="J2870" i="87" s="1"/>
  <c r="G2869" i="87"/>
  <c r="J2869" i="87" s="1"/>
  <c r="G2868" i="87"/>
  <c r="J2868" i="87" s="1"/>
  <c r="G2867" i="87"/>
  <c r="J2867" i="87" s="1"/>
  <c r="G2866" i="87"/>
  <c r="J2866" i="87" s="1"/>
  <c r="G2865" i="87"/>
  <c r="J2865" i="87" s="1"/>
  <c r="G2864" i="87"/>
  <c r="J2864" i="87" s="1"/>
  <c r="G2863" i="87"/>
  <c r="J2863" i="87" s="1"/>
  <c r="G2862" i="87"/>
  <c r="J2862" i="87" s="1"/>
  <c r="G2861" i="87"/>
  <c r="J2861" i="87" s="1"/>
  <c r="G2860" i="87"/>
  <c r="J2860" i="87" s="1"/>
  <c r="G2859" i="87"/>
  <c r="J2859" i="87" s="1"/>
  <c r="G2858" i="87"/>
  <c r="J2858" i="87" s="1"/>
  <c r="G2857" i="87"/>
  <c r="J2857" i="87" s="1"/>
  <c r="G2856" i="87"/>
  <c r="J2856" i="87" s="1"/>
  <c r="G2855" i="87"/>
  <c r="J2855" i="87" s="1"/>
  <c r="G2854" i="87"/>
  <c r="J2854" i="87" s="1"/>
  <c r="G2853" i="87"/>
  <c r="J2853" i="87" s="1"/>
  <c r="G2852" i="87"/>
  <c r="J2852" i="87" s="1"/>
  <c r="G2851" i="87"/>
  <c r="J2851" i="87" s="1"/>
  <c r="G2850" i="87"/>
  <c r="J2850" i="87" s="1"/>
  <c r="G2849" i="87"/>
  <c r="J2849" i="87" s="1"/>
  <c r="G2848" i="87"/>
  <c r="J2848" i="87" s="1"/>
  <c r="G2847" i="87"/>
  <c r="J2847" i="87" s="1"/>
  <c r="G2846" i="87"/>
  <c r="J2846" i="87" s="1"/>
  <c r="G2845" i="87"/>
  <c r="J2845" i="87" s="1"/>
  <c r="G2844" i="87"/>
  <c r="J2844" i="87" s="1"/>
  <c r="G2843" i="87"/>
  <c r="J2843" i="87" s="1"/>
  <c r="G2842" i="87"/>
  <c r="J2842" i="87" s="1"/>
  <c r="G2841" i="87"/>
  <c r="J2841" i="87" s="1"/>
  <c r="G2840" i="87"/>
  <c r="J2840" i="87" s="1"/>
  <c r="G2839" i="87"/>
  <c r="J2839" i="87" s="1"/>
  <c r="G2838" i="87"/>
  <c r="J2838" i="87" s="1"/>
  <c r="G2837" i="87"/>
  <c r="J2837" i="87" s="1"/>
  <c r="G2836" i="87"/>
  <c r="J2836" i="87" s="1"/>
  <c r="G2835" i="87"/>
  <c r="J2835" i="87" s="1"/>
  <c r="G2834" i="87"/>
  <c r="J2834" i="87" s="1"/>
  <c r="G2833" i="87"/>
  <c r="J2833" i="87" s="1"/>
  <c r="G2832" i="87"/>
  <c r="J2832" i="87" s="1"/>
  <c r="G2831" i="87"/>
  <c r="J2831" i="87" s="1"/>
  <c r="G2830" i="87"/>
  <c r="J2830" i="87" s="1"/>
  <c r="G2829" i="87"/>
  <c r="J2829" i="87" s="1"/>
  <c r="G2828" i="87"/>
  <c r="J2828" i="87" s="1"/>
  <c r="G2827" i="87"/>
  <c r="J2827" i="87" s="1"/>
  <c r="G2826" i="87"/>
  <c r="J2826" i="87" s="1"/>
  <c r="G2825" i="87"/>
  <c r="J2825" i="87" s="1"/>
  <c r="G2824" i="87"/>
  <c r="J2824" i="87" s="1"/>
  <c r="G2823" i="87"/>
  <c r="J2823" i="87" s="1"/>
  <c r="G2822" i="87"/>
  <c r="J2822" i="87" s="1"/>
  <c r="G2821" i="87"/>
  <c r="J2821" i="87" s="1"/>
  <c r="G2820" i="87"/>
  <c r="J2820" i="87" s="1"/>
  <c r="G2819" i="87"/>
  <c r="J2819" i="87" s="1"/>
  <c r="G2818" i="87"/>
  <c r="J2818" i="87" s="1"/>
  <c r="G2817" i="87"/>
  <c r="J2817" i="87" s="1"/>
  <c r="G2816" i="87"/>
  <c r="J2816" i="87" s="1"/>
  <c r="G2815" i="87"/>
  <c r="J2815" i="87" s="1"/>
  <c r="G2814" i="87"/>
  <c r="J2814" i="87" s="1"/>
  <c r="G2813" i="87"/>
  <c r="J2813" i="87" s="1"/>
  <c r="G2812" i="87"/>
  <c r="J2812" i="87" s="1"/>
  <c r="G2811" i="87"/>
  <c r="J2811" i="87" s="1"/>
  <c r="G2810" i="87"/>
  <c r="J2810" i="87" s="1"/>
  <c r="G2809" i="87"/>
  <c r="J2809" i="87" s="1"/>
  <c r="G2808" i="87"/>
  <c r="J2808" i="87" s="1"/>
  <c r="G2807" i="87"/>
  <c r="J2807" i="87" s="1"/>
  <c r="G2806" i="87"/>
  <c r="J2806" i="87" s="1"/>
  <c r="G2805" i="87"/>
  <c r="J2805" i="87" s="1"/>
  <c r="G2804" i="87"/>
  <c r="J2804" i="87" s="1"/>
  <c r="G2803" i="87"/>
  <c r="J2803" i="87" s="1"/>
  <c r="G2802" i="87"/>
  <c r="J2802" i="87" s="1"/>
  <c r="G2801" i="87"/>
  <c r="J2801" i="87" s="1"/>
  <c r="G2800" i="87"/>
  <c r="J2800" i="87" s="1"/>
  <c r="G2799" i="87"/>
  <c r="J2799" i="87" s="1"/>
  <c r="G2798" i="87"/>
  <c r="J2798" i="87" s="1"/>
  <c r="G2797" i="87"/>
  <c r="J2797" i="87" s="1"/>
  <c r="G2796" i="87"/>
  <c r="J2796" i="87" s="1"/>
  <c r="G2795" i="87"/>
  <c r="J2795" i="87" s="1"/>
  <c r="G2794" i="87"/>
  <c r="J2794" i="87" s="1"/>
  <c r="G2793" i="87"/>
  <c r="J2793" i="87" s="1"/>
  <c r="G2792" i="87"/>
  <c r="J2792" i="87" s="1"/>
  <c r="G2791" i="87"/>
  <c r="J2791" i="87" s="1"/>
  <c r="G2790" i="87"/>
  <c r="J2790" i="87" s="1"/>
  <c r="G2789" i="87"/>
  <c r="J2789" i="87" s="1"/>
  <c r="G2788" i="87"/>
  <c r="J2788" i="87" s="1"/>
  <c r="G2787" i="87"/>
  <c r="J2787" i="87" s="1"/>
  <c r="G2786" i="87"/>
  <c r="J2786" i="87" s="1"/>
  <c r="G2785" i="87"/>
  <c r="J2785" i="87" s="1"/>
  <c r="G2784" i="87"/>
  <c r="J2784" i="87" s="1"/>
  <c r="G2783" i="87"/>
  <c r="J2783" i="87" s="1"/>
  <c r="G2782" i="87"/>
  <c r="J2782" i="87" s="1"/>
  <c r="G2781" i="87"/>
  <c r="J2781" i="87" s="1"/>
  <c r="G2780" i="87"/>
  <c r="J2780" i="87" s="1"/>
  <c r="G2779" i="87"/>
  <c r="J2779" i="87" s="1"/>
  <c r="G2778" i="87"/>
  <c r="J2778" i="87" s="1"/>
  <c r="G2777" i="87"/>
  <c r="J2777" i="87" s="1"/>
  <c r="G2776" i="87"/>
  <c r="J2776" i="87" s="1"/>
  <c r="G2775" i="87"/>
  <c r="J2775" i="87" s="1"/>
  <c r="G2774" i="87"/>
  <c r="J2774" i="87" s="1"/>
  <c r="G2773" i="87"/>
  <c r="J2773" i="87" s="1"/>
  <c r="G2772" i="87"/>
  <c r="J2772" i="87" s="1"/>
  <c r="G2771" i="87"/>
  <c r="J2771" i="87" s="1"/>
  <c r="G2770" i="87"/>
  <c r="J2770" i="87" s="1"/>
  <c r="G2769" i="87"/>
  <c r="J2769" i="87" s="1"/>
  <c r="G2768" i="87"/>
  <c r="J2768" i="87" s="1"/>
  <c r="G2767" i="87"/>
  <c r="J2767" i="87" s="1"/>
  <c r="G2766" i="87"/>
  <c r="J2766" i="87" s="1"/>
  <c r="G2765" i="87"/>
  <c r="J2765" i="87" s="1"/>
  <c r="G2764" i="87"/>
  <c r="J2764" i="87" s="1"/>
  <c r="G2763" i="87"/>
  <c r="J2763" i="87" s="1"/>
  <c r="G2762" i="87"/>
  <c r="J2762" i="87" s="1"/>
  <c r="G2761" i="87"/>
  <c r="J2761" i="87" s="1"/>
  <c r="G2760" i="87"/>
  <c r="J2760" i="87" s="1"/>
  <c r="G2759" i="87"/>
  <c r="J2759" i="87" s="1"/>
  <c r="G2758" i="87"/>
  <c r="J2758" i="87" s="1"/>
  <c r="G2757" i="87"/>
  <c r="J2757" i="87" s="1"/>
  <c r="G2756" i="87"/>
  <c r="J2756" i="87" s="1"/>
  <c r="G2755" i="87"/>
  <c r="J2755" i="87" s="1"/>
  <c r="G2754" i="87"/>
  <c r="J2754" i="87" s="1"/>
  <c r="G2753" i="87"/>
  <c r="J2753" i="87" s="1"/>
  <c r="G2752" i="87"/>
  <c r="J2752" i="87" s="1"/>
  <c r="G2751" i="87"/>
  <c r="J2751" i="87" s="1"/>
  <c r="G2750" i="87"/>
  <c r="J2750" i="87" s="1"/>
  <c r="G2749" i="87"/>
  <c r="J2749" i="87" s="1"/>
  <c r="G2748" i="87"/>
  <c r="J2748" i="87" s="1"/>
  <c r="G2747" i="87"/>
  <c r="J2747" i="87" s="1"/>
  <c r="G2746" i="87"/>
  <c r="J2746" i="87" s="1"/>
  <c r="G2745" i="87"/>
  <c r="J2745" i="87" s="1"/>
  <c r="G2744" i="87"/>
  <c r="J2744" i="87" s="1"/>
  <c r="G2743" i="87"/>
  <c r="J2743" i="87" s="1"/>
  <c r="G2742" i="87"/>
  <c r="J2742" i="87" s="1"/>
  <c r="G2741" i="87"/>
  <c r="J2741" i="87" s="1"/>
  <c r="G2740" i="87"/>
  <c r="J2740" i="87" s="1"/>
  <c r="G2739" i="87"/>
  <c r="J2739" i="87" s="1"/>
  <c r="G2738" i="87"/>
  <c r="J2738" i="87" s="1"/>
  <c r="G2737" i="87"/>
  <c r="J2737" i="87" s="1"/>
  <c r="G2736" i="87"/>
  <c r="J2736" i="87" s="1"/>
  <c r="G2735" i="87"/>
  <c r="J2735" i="87" s="1"/>
  <c r="G2734" i="87"/>
  <c r="J2734" i="87" s="1"/>
  <c r="G2733" i="87"/>
  <c r="J2733" i="87" s="1"/>
  <c r="G2732" i="87"/>
  <c r="J2732" i="87" s="1"/>
  <c r="G2731" i="87"/>
  <c r="J2731" i="87" s="1"/>
  <c r="G2730" i="87"/>
  <c r="J2730" i="87" s="1"/>
  <c r="G2729" i="87"/>
  <c r="J2729" i="87" s="1"/>
  <c r="G2728" i="87"/>
  <c r="J2728" i="87" s="1"/>
  <c r="G2727" i="87"/>
  <c r="J2727" i="87" s="1"/>
  <c r="G2726" i="87"/>
  <c r="J2726" i="87" s="1"/>
  <c r="G2725" i="87"/>
  <c r="J2725" i="87" s="1"/>
  <c r="G2724" i="87"/>
  <c r="J2724" i="87" s="1"/>
  <c r="G2723" i="87"/>
  <c r="J2723" i="87" s="1"/>
  <c r="G2722" i="87"/>
  <c r="J2722" i="87" s="1"/>
  <c r="G2721" i="87"/>
  <c r="J2721" i="87" s="1"/>
  <c r="G2720" i="87"/>
  <c r="J2720" i="87" s="1"/>
  <c r="G2719" i="87"/>
  <c r="J2719" i="87" s="1"/>
  <c r="G2718" i="87"/>
  <c r="J2718" i="87" s="1"/>
  <c r="G2717" i="87"/>
  <c r="J2717" i="87" s="1"/>
  <c r="G2716" i="87"/>
  <c r="J2716" i="87" s="1"/>
  <c r="G2715" i="87"/>
  <c r="J2715" i="87" s="1"/>
  <c r="G2714" i="87"/>
  <c r="J2714" i="87" s="1"/>
  <c r="G2713" i="87"/>
  <c r="J2713" i="87" s="1"/>
  <c r="G2712" i="87"/>
  <c r="J2712" i="87" s="1"/>
  <c r="G2711" i="87"/>
  <c r="J2711" i="87" s="1"/>
  <c r="G2710" i="87"/>
  <c r="J2710" i="87" s="1"/>
  <c r="G2709" i="87"/>
  <c r="J2709" i="87" s="1"/>
  <c r="G2708" i="87"/>
  <c r="J2708" i="87" s="1"/>
  <c r="G2707" i="87"/>
  <c r="J2707" i="87" s="1"/>
  <c r="G2706" i="87"/>
  <c r="J2706" i="87" s="1"/>
  <c r="G2705" i="87"/>
  <c r="J2705" i="87" s="1"/>
  <c r="G2704" i="87"/>
  <c r="J2704" i="87" s="1"/>
  <c r="G2703" i="87"/>
  <c r="J2703" i="87" s="1"/>
  <c r="G2702" i="87"/>
  <c r="J2702" i="87" s="1"/>
  <c r="G2701" i="87"/>
  <c r="J2701" i="87" s="1"/>
  <c r="G2700" i="87"/>
  <c r="J2700" i="87" s="1"/>
  <c r="G2699" i="87"/>
  <c r="J2699" i="87" s="1"/>
  <c r="G2698" i="87"/>
  <c r="J2698" i="87" s="1"/>
  <c r="G2697" i="87"/>
  <c r="J2697" i="87" s="1"/>
  <c r="G2696" i="87"/>
  <c r="J2696" i="87" s="1"/>
  <c r="G2695" i="87"/>
  <c r="J2695" i="87" s="1"/>
  <c r="G2694" i="87"/>
  <c r="J2694" i="87" s="1"/>
  <c r="G2693" i="87"/>
  <c r="J2693" i="87" s="1"/>
  <c r="G2692" i="87"/>
  <c r="J2692" i="87" s="1"/>
  <c r="G2691" i="87"/>
  <c r="J2691" i="87" s="1"/>
  <c r="G2690" i="87"/>
  <c r="J2690" i="87" s="1"/>
  <c r="G2689" i="87"/>
  <c r="J2689" i="87" s="1"/>
  <c r="G2688" i="87"/>
  <c r="J2688" i="87" s="1"/>
  <c r="G2687" i="87"/>
  <c r="J2687" i="87" s="1"/>
  <c r="G2686" i="87"/>
  <c r="J2686" i="87" s="1"/>
  <c r="G2685" i="87"/>
  <c r="J2685" i="87" s="1"/>
  <c r="G2684" i="87"/>
  <c r="J2684" i="87" s="1"/>
  <c r="G2683" i="87"/>
  <c r="J2683" i="87" s="1"/>
  <c r="G2682" i="87"/>
  <c r="J2682" i="87" s="1"/>
  <c r="G2681" i="87"/>
  <c r="J2681" i="87" s="1"/>
  <c r="G2680" i="87"/>
  <c r="J2680" i="87" s="1"/>
  <c r="G2679" i="87"/>
  <c r="J2679" i="87" s="1"/>
  <c r="G2678" i="87"/>
  <c r="J2678" i="87" s="1"/>
  <c r="G2677" i="87"/>
  <c r="J2677" i="87" s="1"/>
  <c r="G2676" i="87"/>
  <c r="J2676" i="87" s="1"/>
  <c r="G2675" i="87"/>
  <c r="J2675" i="87" s="1"/>
  <c r="G2674" i="87"/>
  <c r="J2674" i="87" s="1"/>
  <c r="G2673" i="87"/>
  <c r="J2673" i="87" s="1"/>
  <c r="G2672" i="87"/>
  <c r="J2672" i="87" s="1"/>
  <c r="G2671" i="87"/>
  <c r="J2671" i="87" s="1"/>
  <c r="G2670" i="87"/>
  <c r="J2670" i="87" s="1"/>
  <c r="G2669" i="87"/>
  <c r="J2669" i="87" s="1"/>
  <c r="G2668" i="87"/>
  <c r="J2668" i="87" s="1"/>
  <c r="G2667" i="87"/>
  <c r="J2667" i="87" s="1"/>
  <c r="G2666" i="87"/>
  <c r="J2666" i="87" s="1"/>
  <c r="G2665" i="87"/>
  <c r="J2665" i="87" s="1"/>
  <c r="G2664" i="87"/>
  <c r="J2664" i="87" s="1"/>
  <c r="G2663" i="87"/>
  <c r="J2663" i="87" s="1"/>
  <c r="G2662" i="87"/>
  <c r="J2662" i="87" s="1"/>
  <c r="G2661" i="87"/>
  <c r="J2661" i="87" s="1"/>
  <c r="G2660" i="87"/>
  <c r="J2660" i="87" s="1"/>
  <c r="G2659" i="87"/>
  <c r="J2659" i="87" s="1"/>
  <c r="G2658" i="87"/>
  <c r="J2658" i="87" s="1"/>
  <c r="G2657" i="87"/>
  <c r="J2657" i="87" s="1"/>
  <c r="G2656" i="87"/>
  <c r="J2656" i="87" s="1"/>
  <c r="G2655" i="87"/>
  <c r="J2655" i="87" s="1"/>
  <c r="G2654" i="87"/>
  <c r="J2654" i="87" s="1"/>
  <c r="G2653" i="87"/>
  <c r="J2653" i="87" s="1"/>
  <c r="G2652" i="87"/>
  <c r="J2652" i="87" s="1"/>
  <c r="G2651" i="87"/>
  <c r="J2651" i="87" s="1"/>
  <c r="G2650" i="87"/>
  <c r="J2650" i="87" s="1"/>
  <c r="G2649" i="87"/>
  <c r="J2649" i="87" s="1"/>
  <c r="G2648" i="87"/>
  <c r="J2648" i="87" s="1"/>
  <c r="G2647" i="87"/>
  <c r="J2647" i="87" s="1"/>
  <c r="G2646" i="87"/>
  <c r="J2646" i="87" s="1"/>
  <c r="G2645" i="87"/>
  <c r="J2645" i="87" s="1"/>
  <c r="G2644" i="87"/>
  <c r="J2644" i="87" s="1"/>
  <c r="G2643" i="87"/>
  <c r="J2643" i="87" s="1"/>
  <c r="G2642" i="87"/>
  <c r="J2642" i="87" s="1"/>
  <c r="G2641" i="87"/>
  <c r="J2641" i="87" s="1"/>
  <c r="G2640" i="87"/>
  <c r="J2640" i="87" s="1"/>
  <c r="G2639" i="87"/>
  <c r="J2639" i="87" s="1"/>
  <c r="G2638" i="87"/>
  <c r="J2638" i="87" s="1"/>
  <c r="G2637" i="87"/>
  <c r="J2637" i="87" s="1"/>
  <c r="G2636" i="87"/>
  <c r="J2636" i="87" s="1"/>
  <c r="G2635" i="87"/>
  <c r="J2635" i="87" s="1"/>
  <c r="G2634" i="87"/>
  <c r="J2634" i="87" s="1"/>
  <c r="G2633" i="87"/>
  <c r="J2633" i="87" s="1"/>
  <c r="G2632" i="87"/>
  <c r="J2632" i="87" s="1"/>
  <c r="G2631" i="87"/>
  <c r="J2631" i="87" s="1"/>
  <c r="G2630" i="87"/>
  <c r="J2630" i="87" s="1"/>
  <c r="G2629" i="87"/>
  <c r="J2629" i="87" s="1"/>
  <c r="G2628" i="87"/>
  <c r="J2628" i="87" s="1"/>
  <c r="G2627" i="87"/>
  <c r="J2627" i="87" s="1"/>
  <c r="G2626" i="87"/>
  <c r="J2626" i="87" s="1"/>
  <c r="G2625" i="87"/>
  <c r="J2625" i="87" s="1"/>
  <c r="G2624" i="87"/>
  <c r="J2624" i="87" s="1"/>
  <c r="G2623" i="87"/>
  <c r="J2623" i="87" s="1"/>
  <c r="G2622" i="87"/>
  <c r="J2622" i="87" s="1"/>
  <c r="G2621" i="87"/>
  <c r="J2621" i="87" s="1"/>
  <c r="G2620" i="87"/>
  <c r="J2620" i="87" s="1"/>
  <c r="G2619" i="87"/>
  <c r="J2619" i="87" s="1"/>
  <c r="G2618" i="87"/>
  <c r="J2618" i="87" s="1"/>
  <c r="G2617" i="87"/>
  <c r="J2617" i="87" s="1"/>
  <c r="G2616" i="87"/>
  <c r="J2616" i="87" s="1"/>
  <c r="G2615" i="87"/>
  <c r="J2615" i="87" s="1"/>
  <c r="G2614" i="87"/>
  <c r="J2614" i="87" s="1"/>
  <c r="G2613" i="87"/>
  <c r="J2613" i="87" s="1"/>
  <c r="G2612" i="87"/>
  <c r="J2612" i="87" s="1"/>
  <c r="G2611" i="87"/>
  <c r="J2611" i="87" s="1"/>
  <c r="G2610" i="87"/>
  <c r="J2610" i="87" s="1"/>
  <c r="G2609" i="87"/>
  <c r="J2609" i="87" s="1"/>
  <c r="G2608" i="87"/>
  <c r="J2608" i="87" s="1"/>
  <c r="G2607" i="87"/>
  <c r="J2607" i="87" s="1"/>
  <c r="G2606" i="87"/>
  <c r="J2606" i="87" s="1"/>
  <c r="G2605" i="87"/>
  <c r="J2605" i="87" s="1"/>
  <c r="G2604" i="87"/>
  <c r="J2604" i="87" s="1"/>
  <c r="G2603" i="87"/>
  <c r="J2603" i="87" s="1"/>
  <c r="G2602" i="87"/>
  <c r="J2602" i="87" s="1"/>
  <c r="G2601" i="87"/>
  <c r="J2601" i="87" s="1"/>
  <c r="G2600" i="87"/>
  <c r="J2600" i="87" s="1"/>
  <c r="G2599" i="87"/>
  <c r="J2599" i="87" s="1"/>
  <c r="G2598" i="87"/>
  <c r="J2598" i="87" s="1"/>
  <c r="G2597" i="87"/>
  <c r="J2597" i="87" s="1"/>
  <c r="G2596" i="87"/>
  <c r="J2596" i="87" s="1"/>
  <c r="G2595" i="87"/>
  <c r="J2595" i="87" s="1"/>
  <c r="G2594" i="87"/>
  <c r="J2594" i="87" s="1"/>
  <c r="G2593" i="87"/>
  <c r="J2593" i="87" s="1"/>
  <c r="G2592" i="87"/>
  <c r="J2592" i="87" s="1"/>
  <c r="G2591" i="87"/>
  <c r="J2591" i="87" s="1"/>
  <c r="G2590" i="87"/>
  <c r="J2590" i="87" s="1"/>
  <c r="G2589" i="87"/>
  <c r="J2589" i="87" s="1"/>
  <c r="G2588" i="87"/>
  <c r="J2588" i="87" s="1"/>
  <c r="G2587" i="87"/>
  <c r="J2587" i="87" s="1"/>
  <c r="G2586" i="87"/>
  <c r="J2586" i="87" s="1"/>
  <c r="G2585" i="87"/>
  <c r="J2585" i="87" s="1"/>
  <c r="G2584" i="87"/>
  <c r="J2584" i="87" s="1"/>
  <c r="G2583" i="87"/>
  <c r="J2583" i="87" s="1"/>
  <c r="G2582" i="87"/>
  <c r="J2582" i="87" s="1"/>
  <c r="G2581" i="87"/>
  <c r="J2581" i="87" s="1"/>
  <c r="G2580" i="87"/>
  <c r="J2580" i="87" s="1"/>
  <c r="G2579" i="87"/>
  <c r="J2579" i="87" s="1"/>
  <c r="G2578" i="87"/>
  <c r="J2578" i="87" s="1"/>
  <c r="G2577" i="87"/>
  <c r="J2577" i="87" s="1"/>
  <c r="G2576" i="87"/>
  <c r="J2576" i="87" s="1"/>
  <c r="G2575" i="87"/>
  <c r="J2575" i="87" s="1"/>
  <c r="G2574" i="87"/>
  <c r="J2574" i="87" s="1"/>
  <c r="G2573" i="87"/>
  <c r="J2573" i="87" s="1"/>
  <c r="G2572" i="87"/>
  <c r="J2572" i="87" s="1"/>
  <c r="G2571" i="87"/>
  <c r="J2571" i="87" s="1"/>
  <c r="G2570" i="87"/>
  <c r="J2570" i="87" s="1"/>
  <c r="G2569" i="87"/>
  <c r="J2569" i="87" s="1"/>
  <c r="G2568" i="87"/>
  <c r="J2568" i="87" s="1"/>
  <c r="G2567" i="87"/>
  <c r="J2567" i="87" s="1"/>
  <c r="G2566" i="87"/>
  <c r="J2566" i="87" s="1"/>
  <c r="G2565" i="87"/>
  <c r="J2565" i="87" s="1"/>
  <c r="G2564" i="87"/>
  <c r="J2564" i="87" s="1"/>
  <c r="G2563" i="87"/>
  <c r="J2563" i="87" s="1"/>
  <c r="G2562" i="87"/>
  <c r="J2562" i="87" s="1"/>
  <c r="G2561" i="87"/>
  <c r="J2561" i="87" s="1"/>
  <c r="G2560" i="87"/>
  <c r="J2560" i="87" s="1"/>
  <c r="G2559" i="87"/>
  <c r="J2559" i="87" s="1"/>
  <c r="G2558" i="87"/>
  <c r="J2558" i="87" s="1"/>
  <c r="G2557" i="87"/>
  <c r="J2557" i="87" s="1"/>
  <c r="G2556" i="87"/>
  <c r="J2556" i="87" s="1"/>
  <c r="G2555" i="87"/>
  <c r="J2555" i="87" s="1"/>
  <c r="G2554" i="87"/>
  <c r="J2554" i="87" s="1"/>
  <c r="G2553" i="87"/>
  <c r="J2553" i="87" s="1"/>
  <c r="G2552" i="87"/>
  <c r="J2552" i="87" s="1"/>
  <c r="G2551" i="87"/>
  <c r="J2551" i="87" s="1"/>
  <c r="G2550" i="87"/>
  <c r="J2550" i="87" s="1"/>
  <c r="G2549" i="87"/>
  <c r="J2549" i="87" s="1"/>
  <c r="G2548" i="87"/>
  <c r="J2548" i="87" s="1"/>
  <c r="G2547" i="87"/>
  <c r="J2547" i="87" s="1"/>
  <c r="G2546" i="87"/>
  <c r="J2546" i="87" s="1"/>
  <c r="G2545" i="87"/>
  <c r="J2545" i="87" s="1"/>
  <c r="G2544" i="87"/>
  <c r="J2544" i="87" s="1"/>
  <c r="G2543" i="87"/>
  <c r="J2543" i="87" s="1"/>
  <c r="G2542" i="87"/>
  <c r="J2542" i="87" s="1"/>
  <c r="G2541" i="87"/>
  <c r="J2541" i="87" s="1"/>
  <c r="G2540" i="87"/>
  <c r="J2540" i="87" s="1"/>
  <c r="G2539" i="87"/>
  <c r="J2539" i="87" s="1"/>
  <c r="G2538" i="87"/>
  <c r="J2538" i="87" s="1"/>
  <c r="G2537" i="87"/>
  <c r="J2537" i="87" s="1"/>
  <c r="G2536" i="87"/>
  <c r="J2536" i="87" s="1"/>
  <c r="G2535" i="87"/>
  <c r="J2535" i="87" s="1"/>
  <c r="G2534" i="87"/>
  <c r="J2534" i="87" s="1"/>
  <c r="G2533" i="87"/>
  <c r="J2533" i="87" s="1"/>
  <c r="G2532" i="87"/>
  <c r="J2532" i="87" s="1"/>
  <c r="G2531" i="87"/>
  <c r="J2531" i="87" s="1"/>
  <c r="G2530" i="87"/>
  <c r="J2530" i="87" s="1"/>
  <c r="G2529" i="87"/>
  <c r="J2529" i="87" s="1"/>
  <c r="G2528" i="87"/>
  <c r="J2528" i="87" s="1"/>
  <c r="G2527" i="87"/>
  <c r="J2527" i="87" s="1"/>
  <c r="G2526" i="87"/>
  <c r="J2526" i="87" s="1"/>
  <c r="G2525" i="87"/>
  <c r="J2525" i="87" s="1"/>
  <c r="G2524" i="87"/>
  <c r="J2524" i="87" s="1"/>
  <c r="G2523" i="87"/>
  <c r="J2523" i="87" s="1"/>
  <c r="G2522" i="87"/>
  <c r="J2522" i="87" s="1"/>
  <c r="G2521" i="87"/>
  <c r="J2521" i="87" s="1"/>
  <c r="G2520" i="87"/>
  <c r="J2520" i="87" s="1"/>
  <c r="G2519" i="87"/>
  <c r="J2519" i="87" s="1"/>
  <c r="G2518" i="87"/>
  <c r="J2518" i="87" s="1"/>
  <c r="G2517" i="87"/>
  <c r="J2517" i="87" s="1"/>
  <c r="G2516" i="87"/>
  <c r="J2516" i="87" s="1"/>
  <c r="G2515" i="87"/>
  <c r="J2515" i="87" s="1"/>
  <c r="G2514" i="87"/>
  <c r="J2514" i="87" s="1"/>
  <c r="G2513" i="87"/>
  <c r="J2513" i="87" s="1"/>
  <c r="G2512" i="87"/>
  <c r="J2512" i="87" s="1"/>
  <c r="G2511" i="87"/>
  <c r="J2511" i="87" s="1"/>
  <c r="G2510" i="87"/>
  <c r="J2510" i="87" s="1"/>
  <c r="G2509" i="87"/>
  <c r="J2509" i="87" s="1"/>
  <c r="G2508" i="87"/>
  <c r="J2508" i="87" s="1"/>
  <c r="G2507" i="87"/>
  <c r="J2507" i="87" s="1"/>
  <c r="G2506" i="87"/>
  <c r="J2506" i="87" s="1"/>
  <c r="G2505" i="87"/>
  <c r="J2505" i="87" s="1"/>
  <c r="G2504" i="87"/>
  <c r="J2504" i="87" s="1"/>
  <c r="G2503" i="87"/>
  <c r="J2503" i="87" s="1"/>
  <c r="G2502" i="87"/>
  <c r="J2502" i="87" s="1"/>
  <c r="G2501" i="87"/>
  <c r="J2501" i="87" s="1"/>
  <c r="G2500" i="87"/>
  <c r="J2500" i="87" s="1"/>
  <c r="G2499" i="87"/>
  <c r="J2499" i="87" s="1"/>
  <c r="G2498" i="87"/>
  <c r="J2498" i="87" s="1"/>
  <c r="G2497" i="87"/>
  <c r="J2497" i="87" s="1"/>
  <c r="G2496" i="87"/>
  <c r="J2496" i="87" s="1"/>
  <c r="G2495" i="87"/>
  <c r="J2495" i="87" s="1"/>
  <c r="G2494" i="87"/>
  <c r="J2494" i="87" s="1"/>
  <c r="G2493" i="87"/>
  <c r="J2493" i="87" s="1"/>
  <c r="G2492" i="87"/>
  <c r="J2492" i="87" s="1"/>
  <c r="G2491" i="87"/>
  <c r="J2491" i="87" s="1"/>
  <c r="G2490" i="87"/>
  <c r="J2490" i="87" s="1"/>
  <c r="G2489" i="87"/>
  <c r="J2489" i="87" s="1"/>
  <c r="G2488" i="87"/>
  <c r="J2488" i="87" s="1"/>
  <c r="G2487" i="87"/>
  <c r="J2487" i="87" s="1"/>
  <c r="G2486" i="87"/>
  <c r="J2486" i="87" s="1"/>
  <c r="G2485" i="87"/>
  <c r="J2485" i="87" s="1"/>
  <c r="G2484" i="87"/>
  <c r="J2484" i="87" s="1"/>
  <c r="G2483" i="87"/>
  <c r="J2483" i="87" s="1"/>
  <c r="G2482" i="87"/>
  <c r="J2482" i="87" s="1"/>
  <c r="G2481" i="87"/>
  <c r="J2481" i="87" s="1"/>
  <c r="G2480" i="87"/>
  <c r="J2480" i="87" s="1"/>
  <c r="G2479" i="87"/>
  <c r="J2479" i="87" s="1"/>
  <c r="G2478" i="87"/>
  <c r="J2478" i="87" s="1"/>
  <c r="G2477" i="87"/>
  <c r="J2477" i="87" s="1"/>
  <c r="G2476" i="87"/>
  <c r="J2476" i="87" s="1"/>
  <c r="G2475" i="87"/>
  <c r="J2475" i="87" s="1"/>
  <c r="G2474" i="87"/>
  <c r="J2474" i="87" s="1"/>
  <c r="G2473" i="87"/>
  <c r="J2473" i="87" s="1"/>
  <c r="G2472" i="87"/>
  <c r="J2472" i="87" s="1"/>
  <c r="G2471" i="87"/>
  <c r="J2471" i="87" s="1"/>
  <c r="G2470" i="87"/>
  <c r="J2470" i="87" s="1"/>
  <c r="G2469" i="87"/>
  <c r="J2469" i="87" s="1"/>
  <c r="G2468" i="87"/>
  <c r="J2468" i="87" s="1"/>
  <c r="G2467" i="87"/>
  <c r="J2467" i="87" s="1"/>
  <c r="G2466" i="87"/>
  <c r="J2466" i="87" s="1"/>
  <c r="G2465" i="87"/>
  <c r="J2465" i="87" s="1"/>
  <c r="G2464" i="87"/>
  <c r="J2464" i="87" s="1"/>
  <c r="G2463" i="87"/>
  <c r="J2463" i="87" s="1"/>
  <c r="G2462" i="87"/>
  <c r="J2462" i="87" s="1"/>
  <c r="G2461" i="87"/>
  <c r="J2461" i="87" s="1"/>
  <c r="G2460" i="87"/>
  <c r="J2460" i="87" s="1"/>
  <c r="G2459" i="87"/>
  <c r="J2459" i="87" s="1"/>
  <c r="G2458" i="87"/>
  <c r="J2458" i="87" s="1"/>
  <c r="G2457" i="87"/>
  <c r="J2457" i="87" s="1"/>
  <c r="G2456" i="87"/>
  <c r="J2456" i="87" s="1"/>
  <c r="G2455" i="87"/>
  <c r="J2455" i="87" s="1"/>
  <c r="G2454" i="87"/>
  <c r="J2454" i="87" s="1"/>
  <c r="G2453" i="87"/>
  <c r="J2453" i="87" s="1"/>
  <c r="G2452" i="87"/>
  <c r="J2452" i="87" s="1"/>
  <c r="G2451" i="87"/>
  <c r="J2451" i="87" s="1"/>
  <c r="G2450" i="87"/>
  <c r="J2450" i="87" s="1"/>
  <c r="G2449" i="87"/>
  <c r="J2449" i="87" s="1"/>
  <c r="G2448" i="87"/>
  <c r="J2448" i="87" s="1"/>
  <c r="G2447" i="87"/>
  <c r="J2447" i="87" s="1"/>
  <c r="G2446" i="87"/>
  <c r="J2446" i="87" s="1"/>
  <c r="G2445" i="87"/>
  <c r="J2445" i="87" s="1"/>
  <c r="G2444" i="87"/>
  <c r="J2444" i="87" s="1"/>
  <c r="G2443" i="87"/>
  <c r="J2443" i="87" s="1"/>
  <c r="G2442" i="87"/>
  <c r="J2442" i="87" s="1"/>
  <c r="G2441" i="87"/>
  <c r="J2441" i="87" s="1"/>
  <c r="G2440" i="87"/>
  <c r="J2440" i="87" s="1"/>
  <c r="G2439" i="87"/>
  <c r="J2439" i="87" s="1"/>
  <c r="G2438" i="87"/>
  <c r="J2438" i="87" s="1"/>
  <c r="G2437" i="87"/>
  <c r="J2437" i="87" s="1"/>
  <c r="G2436" i="87"/>
  <c r="J2436" i="87" s="1"/>
  <c r="G2435" i="87"/>
  <c r="J2435" i="87" s="1"/>
  <c r="G2434" i="87"/>
  <c r="J2434" i="87" s="1"/>
  <c r="G2433" i="87"/>
  <c r="J2433" i="87" s="1"/>
  <c r="G2432" i="87"/>
  <c r="J2432" i="87" s="1"/>
  <c r="G2431" i="87"/>
  <c r="J2431" i="87" s="1"/>
  <c r="G2430" i="87"/>
  <c r="J2430" i="87" s="1"/>
  <c r="G2429" i="87"/>
  <c r="J2429" i="87" s="1"/>
  <c r="G2428" i="87"/>
  <c r="J2428" i="87" s="1"/>
  <c r="G2427" i="87"/>
  <c r="J2427" i="87" s="1"/>
  <c r="G2426" i="87"/>
  <c r="J2426" i="87" s="1"/>
  <c r="G2425" i="87"/>
  <c r="J2425" i="87" s="1"/>
  <c r="G2424" i="87"/>
  <c r="J2424" i="87" s="1"/>
  <c r="G2423" i="87"/>
  <c r="J2423" i="87" s="1"/>
  <c r="G2422" i="87"/>
  <c r="J2422" i="87" s="1"/>
  <c r="G2421" i="87"/>
  <c r="J2421" i="87" s="1"/>
  <c r="G2420" i="87"/>
  <c r="J2420" i="87" s="1"/>
  <c r="G2419" i="87"/>
  <c r="J2419" i="87" s="1"/>
  <c r="G2418" i="87"/>
  <c r="J2418" i="87" s="1"/>
  <c r="G2417" i="87"/>
  <c r="J2417" i="87" s="1"/>
  <c r="G2416" i="87"/>
  <c r="J2416" i="87" s="1"/>
  <c r="G2415" i="87"/>
  <c r="J2415" i="87" s="1"/>
  <c r="G2414" i="87"/>
  <c r="J2414" i="87" s="1"/>
  <c r="G2413" i="87"/>
  <c r="J2413" i="87" s="1"/>
  <c r="G2412" i="87"/>
  <c r="J2412" i="87" s="1"/>
  <c r="G2411" i="87"/>
  <c r="J2411" i="87" s="1"/>
  <c r="G2410" i="87"/>
  <c r="J2410" i="87" s="1"/>
  <c r="G2409" i="87"/>
  <c r="J2409" i="87" s="1"/>
  <c r="G2408" i="87"/>
  <c r="J2408" i="87" s="1"/>
  <c r="G2407" i="87"/>
  <c r="J2407" i="87" s="1"/>
  <c r="G2406" i="87"/>
  <c r="J2406" i="87" s="1"/>
  <c r="G2405" i="87"/>
  <c r="J2405" i="87" s="1"/>
  <c r="G2404" i="87"/>
  <c r="J2404" i="87" s="1"/>
  <c r="G2403" i="87"/>
  <c r="J2403" i="87" s="1"/>
  <c r="G2402" i="87"/>
  <c r="J2402" i="87" s="1"/>
  <c r="G2401" i="87"/>
  <c r="J2401" i="87" s="1"/>
  <c r="G2400" i="87"/>
  <c r="J2400" i="87" s="1"/>
  <c r="G2399" i="87"/>
  <c r="J2399" i="87" s="1"/>
  <c r="G2398" i="87"/>
  <c r="J2398" i="87" s="1"/>
  <c r="G2397" i="87"/>
  <c r="J2397" i="87" s="1"/>
  <c r="G2396" i="87"/>
  <c r="J2396" i="87" s="1"/>
  <c r="G2395" i="87"/>
  <c r="J2395" i="87" s="1"/>
  <c r="G2394" i="87"/>
  <c r="J2394" i="87" s="1"/>
  <c r="G2393" i="87"/>
  <c r="J2393" i="87" s="1"/>
  <c r="G2392" i="87"/>
  <c r="J2392" i="87" s="1"/>
  <c r="G2391" i="87"/>
  <c r="J2391" i="87" s="1"/>
  <c r="G2390" i="87"/>
  <c r="J2390" i="87" s="1"/>
  <c r="G2389" i="87"/>
  <c r="J2389" i="87" s="1"/>
  <c r="G2388" i="87"/>
  <c r="J2388" i="87" s="1"/>
  <c r="G2387" i="87"/>
  <c r="J2387" i="87" s="1"/>
  <c r="G2386" i="87"/>
  <c r="J2386" i="87" s="1"/>
  <c r="G2385" i="87"/>
  <c r="J2385" i="87" s="1"/>
  <c r="G2384" i="87"/>
  <c r="J2384" i="87" s="1"/>
  <c r="G2383" i="87"/>
  <c r="J2383" i="87" s="1"/>
  <c r="G2382" i="87"/>
  <c r="J2382" i="87" s="1"/>
  <c r="G2381" i="87"/>
  <c r="J2381" i="87" s="1"/>
  <c r="G2380" i="87"/>
  <c r="J2380" i="87" s="1"/>
  <c r="G2379" i="87"/>
  <c r="J2379" i="87" s="1"/>
  <c r="G2378" i="87"/>
  <c r="J2378" i="87" s="1"/>
  <c r="G2377" i="87"/>
  <c r="J2377" i="87" s="1"/>
  <c r="G2376" i="87"/>
  <c r="J2376" i="87" s="1"/>
  <c r="G2375" i="87"/>
  <c r="J2375" i="87" s="1"/>
  <c r="G2374" i="87"/>
  <c r="J2374" i="87" s="1"/>
  <c r="G2373" i="87"/>
  <c r="J2373" i="87" s="1"/>
  <c r="G2372" i="87"/>
  <c r="J2372" i="87" s="1"/>
  <c r="G2371" i="87"/>
  <c r="J2371" i="87" s="1"/>
  <c r="G2370" i="87"/>
  <c r="J2370" i="87" s="1"/>
  <c r="G2369" i="87"/>
  <c r="J2369" i="87" s="1"/>
  <c r="G2368" i="87"/>
  <c r="J2368" i="87" s="1"/>
  <c r="G2367" i="87"/>
  <c r="J2367" i="87" s="1"/>
  <c r="G2366" i="87"/>
  <c r="J2366" i="87" s="1"/>
  <c r="G2365" i="87"/>
  <c r="J2365" i="87" s="1"/>
  <c r="G2364" i="87"/>
  <c r="J2364" i="87" s="1"/>
  <c r="G2363" i="87"/>
  <c r="J2363" i="87" s="1"/>
  <c r="G2362" i="87"/>
  <c r="J2362" i="87" s="1"/>
  <c r="G2361" i="87"/>
  <c r="J2361" i="87" s="1"/>
  <c r="G2360" i="87"/>
  <c r="J2360" i="87" s="1"/>
  <c r="G2359" i="87"/>
  <c r="J2359" i="87" s="1"/>
  <c r="G2358" i="87"/>
  <c r="J2358" i="87" s="1"/>
  <c r="G2357" i="87"/>
  <c r="J2357" i="87" s="1"/>
  <c r="G2356" i="87"/>
  <c r="J2356" i="87" s="1"/>
  <c r="G2355" i="87"/>
  <c r="J2355" i="87" s="1"/>
  <c r="G2354" i="87"/>
  <c r="J2354" i="87" s="1"/>
  <c r="G2353" i="87"/>
  <c r="J2353" i="87" s="1"/>
  <c r="G2352" i="87"/>
  <c r="J2352" i="87" s="1"/>
  <c r="G2351" i="87"/>
  <c r="J2351" i="87" s="1"/>
  <c r="G2350" i="87"/>
  <c r="J2350" i="87" s="1"/>
  <c r="G2349" i="87"/>
  <c r="J2349" i="87" s="1"/>
  <c r="G2348" i="87"/>
  <c r="J2348" i="87" s="1"/>
  <c r="G2347" i="87"/>
  <c r="J2347" i="87" s="1"/>
  <c r="G2346" i="87"/>
  <c r="J2346" i="87" s="1"/>
  <c r="G2345" i="87"/>
  <c r="J2345" i="87" s="1"/>
  <c r="G2344" i="87"/>
  <c r="J2344" i="87" s="1"/>
  <c r="G2343" i="87"/>
  <c r="J2343" i="87" s="1"/>
  <c r="G2342" i="87"/>
  <c r="J2342" i="87" s="1"/>
  <c r="G2341" i="87"/>
  <c r="J2341" i="87" s="1"/>
  <c r="G2340" i="87"/>
  <c r="J2340" i="87" s="1"/>
  <c r="G2339" i="87"/>
  <c r="J2339" i="87" s="1"/>
  <c r="G2338" i="87"/>
  <c r="J2338" i="87" s="1"/>
  <c r="G2337" i="87"/>
  <c r="J2337" i="87" s="1"/>
  <c r="G2336" i="87"/>
  <c r="J2336" i="87" s="1"/>
  <c r="G2335" i="87"/>
  <c r="J2335" i="87" s="1"/>
  <c r="G2334" i="87"/>
  <c r="J2334" i="87" s="1"/>
  <c r="G2333" i="87"/>
  <c r="J2333" i="87" s="1"/>
  <c r="G2332" i="87"/>
  <c r="J2332" i="87" s="1"/>
  <c r="G2331" i="87"/>
  <c r="J2331" i="87" s="1"/>
  <c r="G2330" i="87"/>
  <c r="J2330" i="87" s="1"/>
  <c r="G2329" i="87"/>
  <c r="J2329" i="87" s="1"/>
  <c r="G2328" i="87"/>
  <c r="J2328" i="87" s="1"/>
  <c r="G2327" i="87"/>
  <c r="J2327" i="87" s="1"/>
  <c r="G2326" i="87"/>
  <c r="J2326" i="87" s="1"/>
  <c r="G2325" i="87"/>
  <c r="J2325" i="87" s="1"/>
  <c r="G2324" i="87"/>
  <c r="J2324" i="87" s="1"/>
  <c r="G2323" i="87"/>
  <c r="J2323" i="87" s="1"/>
  <c r="G2322" i="87"/>
  <c r="J2322" i="87" s="1"/>
  <c r="G2321" i="87"/>
  <c r="J2321" i="87" s="1"/>
  <c r="G2320" i="87"/>
  <c r="J2320" i="87" s="1"/>
  <c r="G2319" i="87"/>
  <c r="J2319" i="87" s="1"/>
  <c r="G2318" i="87"/>
  <c r="J2318" i="87" s="1"/>
  <c r="G2317" i="87"/>
  <c r="J2317" i="87" s="1"/>
  <c r="G2316" i="87"/>
  <c r="J2316" i="87" s="1"/>
  <c r="G2315" i="87"/>
  <c r="J2315" i="87" s="1"/>
  <c r="G2314" i="87"/>
  <c r="J2314" i="87" s="1"/>
  <c r="G2313" i="87"/>
  <c r="J2313" i="87" s="1"/>
  <c r="G2312" i="87"/>
  <c r="J2312" i="87" s="1"/>
  <c r="G2311" i="87"/>
  <c r="J2311" i="87" s="1"/>
  <c r="G2310" i="87"/>
  <c r="J2310" i="87" s="1"/>
  <c r="G2309" i="87"/>
  <c r="J2309" i="87" s="1"/>
  <c r="G2308" i="87"/>
  <c r="J2308" i="87" s="1"/>
  <c r="G2307" i="87"/>
  <c r="J2307" i="87" s="1"/>
  <c r="G2306" i="87"/>
  <c r="J2306" i="87" s="1"/>
  <c r="G2305" i="87"/>
  <c r="J2305" i="87" s="1"/>
  <c r="G2304" i="87"/>
  <c r="J2304" i="87" s="1"/>
  <c r="G2303" i="87"/>
  <c r="J2303" i="87" s="1"/>
  <c r="G2302" i="87"/>
  <c r="J2302" i="87" s="1"/>
  <c r="G2301" i="87"/>
  <c r="J2301" i="87" s="1"/>
  <c r="G2300" i="87"/>
  <c r="J2300" i="87" s="1"/>
  <c r="G2299" i="87"/>
  <c r="J2299" i="87" s="1"/>
  <c r="G2298" i="87"/>
  <c r="J2298" i="87" s="1"/>
  <c r="G2297" i="87"/>
  <c r="J2297" i="87" s="1"/>
  <c r="G2296" i="87"/>
  <c r="J2296" i="87" s="1"/>
  <c r="G2295" i="87"/>
  <c r="J2295" i="87" s="1"/>
  <c r="G2294" i="87"/>
  <c r="J2294" i="87" s="1"/>
  <c r="G2293" i="87"/>
  <c r="J2293" i="87" s="1"/>
  <c r="G2292" i="87"/>
  <c r="J2292" i="87" s="1"/>
  <c r="G2291" i="87"/>
  <c r="J2291" i="87" s="1"/>
  <c r="G2290" i="87"/>
  <c r="J2290" i="87" s="1"/>
  <c r="G2289" i="87"/>
  <c r="J2289" i="87" s="1"/>
  <c r="G2288" i="87"/>
  <c r="J2288" i="87" s="1"/>
  <c r="G2287" i="87"/>
  <c r="J2287" i="87" s="1"/>
  <c r="G2286" i="87"/>
  <c r="J2286" i="87" s="1"/>
  <c r="G2285" i="87"/>
  <c r="J2285" i="87" s="1"/>
  <c r="G2284" i="87"/>
  <c r="J2284" i="87" s="1"/>
  <c r="G2283" i="87"/>
  <c r="J2283" i="87" s="1"/>
  <c r="G2282" i="87"/>
  <c r="J2282" i="87" s="1"/>
  <c r="G2281" i="87"/>
  <c r="J2281" i="87" s="1"/>
  <c r="G2280" i="87"/>
  <c r="J2280" i="87" s="1"/>
  <c r="G2279" i="87"/>
  <c r="J2279" i="87" s="1"/>
  <c r="G2278" i="87"/>
  <c r="J2278" i="87" s="1"/>
  <c r="G2277" i="87"/>
  <c r="J2277" i="87" s="1"/>
  <c r="G2276" i="87"/>
  <c r="J2276" i="87" s="1"/>
  <c r="G2275" i="87"/>
  <c r="J2275" i="87" s="1"/>
  <c r="G2274" i="87"/>
  <c r="J2274" i="87" s="1"/>
  <c r="G2273" i="87"/>
  <c r="J2273" i="87" s="1"/>
  <c r="G2272" i="87"/>
  <c r="J2272" i="87" s="1"/>
  <c r="G2271" i="87"/>
  <c r="J2271" i="87" s="1"/>
  <c r="G2270" i="87"/>
  <c r="J2270" i="87" s="1"/>
  <c r="G2269" i="87"/>
  <c r="J2269" i="87" s="1"/>
  <c r="G2268" i="87"/>
  <c r="J2268" i="87" s="1"/>
  <c r="G2267" i="87"/>
  <c r="J2267" i="87" s="1"/>
  <c r="G2266" i="87"/>
  <c r="J2266" i="87" s="1"/>
  <c r="G2265" i="87"/>
  <c r="J2265" i="87" s="1"/>
  <c r="G2264" i="87"/>
  <c r="J2264" i="87" s="1"/>
  <c r="G2263" i="87"/>
  <c r="J2263" i="87" s="1"/>
  <c r="G2262" i="87"/>
  <c r="J2262" i="87" s="1"/>
  <c r="G2261" i="87"/>
  <c r="J2261" i="87" s="1"/>
  <c r="G2260" i="87"/>
  <c r="J2260" i="87" s="1"/>
  <c r="G2259" i="87"/>
  <c r="J2259" i="87" s="1"/>
  <c r="G2258" i="87"/>
  <c r="J2258" i="87" s="1"/>
  <c r="G2257" i="87"/>
  <c r="J2257" i="87" s="1"/>
  <c r="G2256" i="87"/>
  <c r="J2256" i="87" s="1"/>
  <c r="G2255" i="87"/>
  <c r="J2255" i="87" s="1"/>
  <c r="G2254" i="87"/>
  <c r="J2254" i="87" s="1"/>
  <c r="G2253" i="87"/>
  <c r="J2253" i="87" s="1"/>
  <c r="G2252" i="87"/>
  <c r="J2252" i="87" s="1"/>
  <c r="G2251" i="87"/>
  <c r="J2251" i="87" s="1"/>
  <c r="G2250" i="87"/>
  <c r="J2250" i="87" s="1"/>
  <c r="G2249" i="87"/>
  <c r="J2249" i="87" s="1"/>
  <c r="G2248" i="87"/>
  <c r="J2248" i="87" s="1"/>
  <c r="G2247" i="87"/>
  <c r="J2247" i="87" s="1"/>
  <c r="G2246" i="87"/>
  <c r="J2246" i="87" s="1"/>
  <c r="G2245" i="87"/>
  <c r="J2245" i="87" s="1"/>
  <c r="G2244" i="87"/>
  <c r="J2244" i="87" s="1"/>
  <c r="G2243" i="87"/>
  <c r="J2243" i="87" s="1"/>
  <c r="G2242" i="87"/>
  <c r="J2242" i="87" s="1"/>
  <c r="G2241" i="87"/>
  <c r="J2241" i="87" s="1"/>
  <c r="G2240" i="87"/>
  <c r="J2240" i="87" s="1"/>
  <c r="G2239" i="87"/>
  <c r="J2239" i="87" s="1"/>
  <c r="G2238" i="87"/>
  <c r="J2238" i="87" s="1"/>
  <c r="G2237" i="87"/>
  <c r="J2237" i="87" s="1"/>
  <c r="G2236" i="87"/>
  <c r="J2236" i="87" s="1"/>
  <c r="G2235" i="87"/>
  <c r="J2235" i="87" s="1"/>
  <c r="G2234" i="87"/>
  <c r="J2234" i="87" s="1"/>
  <c r="G2233" i="87"/>
  <c r="J2233" i="87" s="1"/>
  <c r="G2232" i="87"/>
  <c r="J2232" i="87" s="1"/>
  <c r="G2231" i="87"/>
  <c r="J2231" i="87" s="1"/>
  <c r="G2230" i="87"/>
  <c r="J2230" i="87" s="1"/>
  <c r="G2229" i="87"/>
  <c r="J2229" i="87" s="1"/>
  <c r="G2228" i="87"/>
  <c r="J2228" i="87" s="1"/>
  <c r="G2227" i="87"/>
  <c r="J2227" i="87" s="1"/>
  <c r="G2226" i="87"/>
  <c r="J2226" i="87" s="1"/>
  <c r="G2225" i="87"/>
  <c r="J2225" i="87" s="1"/>
  <c r="G2224" i="87"/>
  <c r="J2224" i="87" s="1"/>
  <c r="G2223" i="87"/>
  <c r="J2223" i="87" s="1"/>
  <c r="G2222" i="87"/>
  <c r="J2222" i="87" s="1"/>
  <c r="G2221" i="87"/>
  <c r="J2221" i="87" s="1"/>
  <c r="G2220" i="87"/>
  <c r="J2220" i="87" s="1"/>
  <c r="G2219" i="87"/>
  <c r="J2219" i="87" s="1"/>
  <c r="G2218" i="87"/>
  <c r="J2218" i="87" s="1"/>
  <c r="G2217" i="87"/>
  <c r="J2217" i="87" s="1"/>
  <c r="G2216" i="87"/>
  <c r="J2216" i="87" s="1"/>
  <c r="G2215" i="87"/>
  <c r="J2215" i="87" s="1"/>
  <c r="G2214" i="87"/>
  <c r="J2214" i="87" s="1"/>
  <c r="G2213" i="87"/>
  <c r="J2213" i="87" s="1"/>
  <c r="G2212" i="87"/>
  <c r="J2212" i="87" s="1"/>
  <c r="G2211" i="87"/>
  <c r="J2211" i="87" s="1"/>
  <c r="G2210" i="87"/>
  <c r="J2210" i="87" s="1"/>
  <c r="G2209" i="87"/>
  <c r="J2209" i="87" s="1"/>
  <c r="G2208" i="87"/>
  <c r="J2208" i="87" s="1"/>
  <c r="G2207" i="87"/>
  <c r="J2207" i="87" s="1"/>
  <c r="G2206" i="87"/>
  <c r="J2206" i="87" s="1"/>
  <c r="G2205" i="87"/>
  <c r="J2205" i="87" s="1"/>
  <c r="G2204" i="87"/>
  <c r="J2204" i="87" s="1"/>
  <c r="G2203" i="87"/>
  <c r="J2203" i="87" s="1"/>
  <c r="G2202" i="87"/>
  <c r="J2202" i="87" s="1"/>
  <c r="G2201" i="87"/>
  <c r="J2201" i="87" s="1"/>
  <c r="G2200" i="87"/>
  <c r="J2200" i="87" s="1"/>
  <c r="G2199" i="87"/>
  <c r="J2199" i="87" s="1"/>
  <c r="G2198" i="87"/>
  <c r="J2198" i="87" s="1"/>
  <c r="G2197" i="87"/>
  <c r="J2197" i="87" s="1"/>
  <c r="G2196" i="87"/>
  <c r="J2196" i="87" s="1"/>
  <c r="G2195" i="87"/>
  <c r="J2195" i="87" s="1"/>
  <c r="G2194" i="87"/>
  <c r="J2194" i="87" s="1"/>
  <c r="G2193" i="87"/>
  <c r="J2193" i="87" s="1"/>
  <c r="G2192" i="87"/>
  <c r="J2192" i="87" s="1"/>
  <c r="G2191" i="87"/>
  <c r="J2191" i="87" s="1"/>
  <c r="G2190" i="87"/>
  <c r="J2190" i="87" s="1"/>
  <c r="G2189" i="87"/>
  <c r="J2189" i="87" s="1"/>
  <c r="G2188" i="87"/>
  <c r="J2188" i="87" s="1"/>
  <c r="G2187" i="87"/>
  <c r="J2187" i="87" s="1"/>
  <c r="G2186" i="87"/>
  <c r="J2186" i="87" s="1"/>
  <c r="G2185" i="87"/>
  <c r="J2185" i="87" s="1"/>
  <c r="G2184" i="87"/>
  <c r="J2184" i="87" s="1"/>
  <c r="G2183" i="87"/>
  <c r="J2183" i="87" s="1"/>
  <c r="G2182" i="87"/>
  <c r="J2182" i="87" s="1"/>
  <c r="G2181" i="87"/>
  <c r="J2181" i="87" s="1"/>
  <c r="G2180" i="87"/>
  <c r="J2180" i="87" s="1"/>
  <c r="G2179" i="87"/>
  <c r="J2179" i="87" s="1"/>
  <c r="G2178" i="87"/>
  <c r="J2178" i="87" s="1"/>
  <c r="G2177" i="87"/>
  <c r="J2177" i="87" s="1"/>
  <c r="G2176" i="87"/>
  <c r="J2176" i="87" s="1"/>
  <c r="G2175" i="87"/>
  <c r="J2175" i="87" s="1"/>
  <c r="G2174" i="87"/>
  <c r="J2174" i="87" s="1"/>
  <c r="G2173" i="87"/>
  <c r="J2173" i="87" s="1"/>
  <c r="G2172" i="87"/>
  <c r="J2172" i="87" s="1"/>
  <c r="G2171" i="87"/>
  <c r="J2171" i="87" s="1"/>
  <c r="G2170" i="87"/>
  <c r="J2170" i="87" s="1"/>
  <c r="G2169" i="87"/>
  <c r="J2169" i="87" s="1"/>
  <c r="G2168" i="87"/>
  <c r="J2168" i="87" s="1"/>
  <c r="G2167" i="87"/>
  <c r="J2167" i="87" s="1"/>
  <c r="G2166" i="87"/>
  <c r="J2166" i="87" s="1"/>
  <c r="G2165" i="87"/>
  <c r="J2165" i="87" s="1"/>
  <c r="G2164" i="87"/>
  <c r="J2164" i="87" s="1"/>
  <c r="G2163" i="87"/>
  <c r="J2163" i="87" s="1"/>
  <c r="G2162" i="87"/>
  <c r="J2162" i="87" s="1"/>
  <c r="G2161" i="87"/>
  <c r="J2161" i="87" s="1"/>
  <c r="G2160" i="87"/>
  <c r="J2160" i="87" s="1"/>
  <c r="G2159" i="87"/>
  <c r="J2159" i="87" s="1"/>
  <c r="G2158" i="87"/>
  <c r="J2158" i="87" s="1"/>
  <c r="G2157" i="87"/>
  <c r="J2157" i="87" s="1"/>
  <c r="G2156" i="87"/>
  <c r="J2156" i="87" s="1"/>
  <c r="G2155" i="87"/>
  <c r="J2155" i="87" s="1"/>
  <c r="G2154" i="87"/>
  <c r="J2154" i="87" s="1"/>
  <c r="G2153" i="87"/>
  <c r="J2153" i="87" s="1"/>
  <c r="G2152" i="87"/>
  <c r="J2152" i="87" s="1"/>
  <c r="G2151" i="87"/>
  <c r="J2151" i="87" s="1"/>
  <c r="G2150" i="87"/>
  <c r="J2150" i="87" s="1"/>
  <c r="G2149" i="87"/>
  <c r="J2149" i="87" s="1"/>
  <c r="G2148" i="87"/>
  <c r="J2148" i="87" s="1"/>
  <c r="G2147" i="87"/>
  <c r="J2147" i="87" s="1"/>
  <c r="G2146" i="87"/>
  <c r="J2146" i="87" s="1"/>
  <c r="G2145" i="87"/>
  <c r="J2145" i="87" s="1"/>
  <c r="G2144" i="87"/>
  <c r="J2144" i="87" s="1"/>
  <c r="G2143" i="87"/>
  <c r="J2143" i="87" s="1"/>
  <c r="G2142" i="87"/>
  <c r="J2142" i="87" s="1"/>
  <c r="G2141" i="87"/>
  <c r="J2141" i="87" s="1"/>
  <c r="G2140" i="87"/>
  <c r="J2140" i="87" s="1"/>
  <c r="G2139" i="87"/>
  <c r="J2139" i="87" s="1"/>
  <c r="G2138" i="87"/>
  <c r="J2138" i="87" s="1"/>
  <c r="G2137" i="87"/>
  <c r="J2137" i="87" s="1"/>
  <c r="G2136" i="87"/>
  <c r="J2136" i="87" s="1"/>
  <c r="G2135" i="87"/>
  <c r="J2135" i="87" s="1"/>
  <c r="G2134" i="87"/>
  <c r="J2134" i="87" s="1"/>
  <c r="G2133" i="87"/>
  <c r="J2133" i="87" s="1"/>
  <c r="G2132" i="87"/>
  <c r="J2132" i="87" s="1"/>
  <c r="G2131" i="87"/>
  <c r="J2131" i="87" s="1"/>
  <c r="G2130" i="87"/>
  <c r="J2130" i="87" s="1"/>
  <c r="G2129" i="87"/>
  <c r="J2129" i="87" s="1"/>
  <c r="G2128" i="87"/>
  <c r="J2128" i="87" s="1"/>
  <c r="G2127" i="87"/>
  <c r="J2127" i="87" s="1"/>
  <c r="G2126" i="87"/>
  <c r="J2126" i="87" s="1"/>
  <c r="G2125" i="87"/>
  <c r="J2125" i="87" s="1"/>
  <c r="G2124" i="87"/>
  <c r="J2124" i="87" s="1"/>
  <c r="G2123" i="87"/>
  <c r="J2123" i="87" s="1"/>
  <c r="G2122" i="87"/>
  <c r="J2122" i="87" s="1"/>
  <c r="G2121" i="87"/>
  <c r="J2121" i="87" s="1"/>
  <c r="G2120" i="87"/>
  <c r="J2120" i="87" s="1"/>
  <c r="G2119" i="87"/>
  <c r="J2119" i="87" s="1"/>
  <c r="G2118" i="87"/>
  <c r="J2118" i="87" s="1"/>
  <c r="G2117" i="87"/>
  <c r="J2117" i="87" s="1"/>
  <c r="G2116" i="87"/>
  <c r="J2116" i="87" s="1"/>
  <c r="G2115" i="87"/>
  <c r="J2115" i="87" s="1"/>
  <c r="G2114" i="87"/>
  <c r="J2114" i="87" s="1"/>
  <c r="G2113" i="87"/>
  <c r="J2113" i="87" s="1"/>
  <c r="G2112" i="87"/>
  <c r="J2112" i="87" s="1"/>
  <c r="G2111" i="87"/>
  <c r="J2111" i="87" s="1"/>
  <c r="G2110" i="87"/>
  <c r="J2110" i="87" s="1"/>
  <c r="G2109" i="87"/>
  <c r="J2109" i="87" s="1"/>
  <c r="G2108" i="87"/>
  <c r="J2108" i="87" s="1"/>
  <c r="G2107" i="87"/>
  <c r="J2107" i="87" s="1"/>
  <c r="G2106" i="87"/>
  <c r="J2106" i="87" s="1"/>
  <c r="G2105" i="87"/>
  <c r="J2105" i="87" s="1"/>
  <c r="G2104" i="87"/>
  <c r="J2104" i="87" s="1"/>
  <c r="G2103" i="87"/>
  <c r="J2103" i="87" s="1"/>
  <c r="G2102" i="87"/>
  <c r="J2102" i="87" s="1"/>
  <c r="G2101" i="87"/>
  <c r="J2101" i="87" s="1"/>
  <c r="G2100" i="87"/>
  <c r="J2100" i="87" s="1"/>
  <c r="G2099" i="87"/>
  <c r="J2099" i="87" s="1"/>
  <c r="G2098" i="87"/>
  <c r="J2098" i="87" s="1"/>
  <c r="G2097" i="87"/>
  <c r="J2097" i="87" s="1"/>
  <c r="G2096" i="87"/>
  <c r="J2096" i="87" s="1"/>
  <c r="G2095" i="87"/>
  <c r="J2095" i="87" s="1"/>
  <c r="G2094" i="87"/>
  <c r="J2094" i="87" s="1"/>
  <c r="G2093" i="87"/>
  <c r="J2093" i="87" s="1"/>
  <c r="G2092" i="87"/>
  <c r="J2092" i="87" s="1"/>
  <c r="G2091" i="87"/>
  <c r="J2091" i="87" s="1"/>
  <c r="G2090" i="87"/>
  <c r="J2090" i="87" s="1"/>
  <c r="G2089" i="87"/>
  <c r="J2089" i="87" s="1"/>
  <c r="G2088" i="87"/>
  <c r="J2088" i="87" s="1"/>
  <c r="G2087" i="87"/>
  <c r="J2087" i="87" s="1"/>
  <c r="G2086" i="87"/>
  <c r="J2086" i="87" s="1"/>
  <c r="G2085" i="87"/>
  <c r="J2085" i="87" s="1"/>
  <c r="G2084" i="87"/>
  <c r="J2084" i="87" s="1"/>
  <c r="G2083" i="87"/>
  <c r="J2083" i="87" s="1"/>
  <c r="G2082" i="87"/>
  <c r="J2082" i="87" s="1"/>
  <c r="G2081" i="87"/>
  <c r="J2081" i="87" s="1"/>
  <c r="G2080" i="87"/>
  <c r="J2080" i="87" s="1"/>
  <c r="G2079" i="87"/>
  <c r="J2079" i="87" s="1"/>
  <c r="G2078" i="87"/>
  <c r="J2078" i="87" s="1"/>
  <c r="G2077" i="87"/>
  <c r="J2077" i="87" s="1"/>
  <c r="G2076" i="87"/>
  <c r="J2076" i="87" s="1"/>
  <c r="G2075" i="87"/>
  <c r="J2075" i="87" s="1"/>
  <c r="G2074" i="87"/>
  <c r="J2074" i="87" s="1"/>
  <c r="G2073" i="87"/>
  <c r="J2073" i="87" s="1"/>
  <c r="G2072" i="87"/>
  <c r="J2072" i="87" s="1"/>
  <c r="G2071" i="87"/>
  <c r="J2071" i="87" s="1"/>
  <c r="G2070" i="87"/>
  <c r="J2070" i="87" s="1"/>
  <c r="G2069" i="87"/>
  <c r="J2069" i="87" s="1"/>
  <c r="G2068" i="87"/>
  <c r="J2068" i="87" s="1"/>
  <c r="G2067" i="87"/>
  <c r="J2067" i="87" s="1"/>
  <c r="G2066" i="87"/>
  <c r="J2066" i="87" s="1"/>
  <c r="G2065" i="87"/>
  <c r="J2065" i="87" s="1"/>
  <c r="G2064" i="87"/>
  <c r="J2064" i="87" s="1"/>
  <c r="G2063" i="87"/>
  <c r="J2063" i="87" s="1"/>
  <c r="G2062" i="87"/>
  <c r="J2062" i="87" s="1"/>
  <c r="G2061" i="87"/>
  <c r="J2061" i="87" s="1"/>
  <c r="G2060" i="87"/>
  <c r="J2060" i="87" s="1"/>
  <c r="G2059" i="87"/>
  <c r="J2059" i="87" s="1"/>
  <c r="G2058" i="87"/>
  <c r="J2058" i="87" s="1"/>
  <c r="G2057" i="87"/>
  <c r="J2057" i="87" s="1"/>
  <c r="G2056" i="87"/>
  <c r="J2056" i="87" s="1"/>
  <c r="G2055" i="87"/>
  <c r="J2055" i="87" s="1"/>
  <c r="G2054" i="87"/>
  <c r="J2054" i="87" s="1"/>
  <c r="G2053" i="87"/>
  <c r="J2053" i="87" s="1"/>
  <c r="G2052" i="87"/>
  <c r="J2052" i="87" s="1"/>
  <c r="G2051" i="87"/>
  <c r="J2051" i="87" s="1"/>
  <c r="G2050" i="87"/>
  <c r="J2050" i="87" s="1"/>
  <c r="G2049" i="87"/>
  <c r="J2049" i="87" s="1"/>
  <c r="G2048" i="87"/>
  <c r="J2048" i="87" s="1"/>
  <c r="G2047" i="87"/>
  <c r="J2047" i="87" s="1"/>
  <c r="G2046" i="87"/>
  <c r="J2046" i="87" s="1"/>
  <c r="G2045" i="87"/>
  <c r="J2045" i="87" s="1"/>
  <c r="G2044" i="87"/>
  <c r="J2044" i="87" s="1"/>
  <c r="G2043" i="87"/>
  <c r="J2043" i="87" s="1"/>
  <c r="G2042" i="87"/>
  <c r="J2042" i="87" s="1"/>
  <c r="G2041" i="87"/>
  <c r="J2041" i="87" s="1"/>
  <c r="G2040" i="87"/>
  <c r="J2040" i="87" s="1"/>
  <c r="G2039" i="87"/>
  <c r="J2039" i="87" s="1"/>
  <c r="G2038" i="87"/>
  <c r="J2038" i="87" s="1"/>
  <c r="G2037" i="87"/>
  <c r="J2037" i="87" s="1"/>
  <c r="G2036" i="87"/>
  <c r="J2036" i="87" s="1"/>
  <c r="G2035" i="87"/>
  <c r="J2035" i="87" s="1"/>
  <c r="G2034" i="87"/>
  <c r="J2034" i="87" s="1"/>
  <c r="G2033" i="87"/>
  <c r="J2033" i="87" s="1"/>
  <c r="G2032" i="87"/>
  <c r="J2032" i="87" s="1"/>
  <c r="G2031" i="87"/>
  <c r="J2031" i="87" s="1"/>
  <c r="G2030" i="87"/>
  <c r="J2030" i="87" s="1"/>
  <c r="G2029" i="87"/>
  <c r="J2029" i="87" s="1"/>
  <c r="G2028" i="87"/>
  <c r="J2028" i="87" s="1"/>
  <c r="G2027" i="87"/>
  <c r="J2027" i="87" s="1"/>
  <c r="G2026" i="87"/>
  <c r="J2026" i="87" s="1"/>
  <c r="G2025" i="87"/>
  <c r="J2025" i="87" s="1"/>
  <c r="G2024" i="87"/>
  <c r="J2024" i="87" s="1"/>
  <c r="G2023" i="87"/>
  <c r="J2023" i="87" s="1"/>
  <c r="G2022" i="87"/>
  <c r="J2022" i="87" s="1"/>
  <c r="G2021" i="87"/>
  <c r="J2021" i="87" s="1"/>
  <c r="G2020" i="87"/>
  <c r="J2020" i="87" s="1"/>
  <c r="G2019" i="87"/>
  <c r="J2019" i="87" s="1"/>
  <c r="G2018" i="87"/>
  <c r="J2018" i="87" s="1"/>
  <c r="G2017" i="87"/>
  <c r="J2017" i="87" s="1"/>
  <c r="G2016" i="87"/>
  <c r="J2016" i="87" s="1"/>
  <c r="G2015" i="87"/>
  <c r="J2015" i="87" s="1"/>
  <c r="G2014" i="87"/>
  <c r="J2014" i="87" s="1"/>
  <c r="G2013" i="87"/>
  <c r="J2013" i="87" s="1"/>
  <c r="G2012" i="87"/>
  <c r="J2012" i="87" s="1"/>
  <c r="G2011" i="87"/>
  <c r="J2011" i="87" s="1"/>
  <c r="G2010" i="87"/>
  <c r="J2010" i="87" s="1"/>
  <c r="G2009" i="87"/>
  <c r="J2009" i="87" s="1"/>
  <c r="G2008" i="87"/>
  <c r="J2008" i="87" s="1"/>
  <c r="G2007" i="87"/>
  <c r="J2007" i="87" s="1"/>
  <c r="G2006" i="87"/>
  <c r="J2006" i="87" s="1"/>
  <c r="G2005" i="87"/>
  <c r="J2005" i="87" s="1"/>
  <c r="G2004" i="87"/>
  <c r="J2004" i="87" s="1"/>
  <c r="G2003" i="87"/>
  <c r="J2003" i="87" s="1"/>
  <c r="G2002" i="87"/>
  <c r="J2002" i="87" s="1"/>
  <c r="G2001" i="87"/>
  <c r="J2001" i="87" s="1"/>
  <c r="G2000" i="87"/>
  <c r="J2000" i="87" s="1"/>
  <c r="G1999" i="87"/>
  <c r="J1999" i="87" s="1"/>
  <c r="G1998" i="87"/>
  <c r="J1998" i="87" s="1"/>
  <c r="G1997" i="87"/>
  <c r="J1997" i="87" s="1"/>
  <c r="G1996" i="87"/>
  <c r="J1996" i="87" s="1"/>
  <c r="G1995" i="87"/>
  <c r="J1995" i="87" s="1"/>
  <c r="G1994" i="87"/>
  <c r="J1994" i="87" s="1"/>
  <c r="G1993" i="87"/>
  <c r="J1993" i="87" s="1"/>
  <c r="G1992" i="87"/>
  <c r="J1992" i="87" s="1"/>
  <c r="G1991" i="87"/>
  <c r="J1991" i="87" s="1"/>
  <c r="G1990" i="87"/>
  <c r="J1990" i="87" s="1"/>
  <c r="G1989" i="87"/>
  <c r="J1989" i="87" s="1"/>
  <c r="G1988" i="87"/>
  <c r="J1988" i="87" s="1"/>
  <c r="G1987" i="87"/>
  <c r="J1987" i="87" s="1"/>
  <c r="G1986" i="87"/>
  <c r="J1986" i="87" s="1"/>
  <c r="G1985" i="87"/>
  <c r="J1985" i="87" s="1"/>
  <c r="G1984" i="87"/>
  <c r="J1984" i="87" s="1"/>
  <c r="G1983" i="87"/>
  <c r="J1983" i="87" s="1"/>
  <c r="G1982" i="87"/>
  <c r="J1982" i="87" s="1"/>
  <c r="G1981" i="87"/>
  <c r="J1981" i="87" s="1"/>
  <c r="G1980" i="87"/>
  <c r="J1980" i="87" s="1"/>
  <c r="G1979" i="87"/>
  <c r="J1979" i="87" s="1"/>
  <c r="G1978" i="87"/>
  <c r="J1978" i="87" s="1"/>
  <c r="G1977" i="87"/>
  <c r="J1977" i="87" s="1"/>
  <c r="G1976" i="87"/>
  <c r="J1976" i="87" s="1"/>
  <c r="G1975" i="87"/>
  <c r="J1975" i="87" s="1"/>
  <c r="G1974" i="87"/>
  <c r="J1974" i="87" s="1"/>
  <c r="G1973" i="87"/>
  <c r="J1973" i="87" s="1"/>
  <c r="G1972" i="87"/>
  <c r="J1972" i="87" s="1"/>
  <c r="G1971" i="87"/>
  <c r="J1971" i="87" s="1"/>
  <c r="G1970" i="87"/>
  <c r="J1970" i="87" s="1"/>
  <c r="G1969" i="87"/>
  <c r="J1969" i="87" s="1"/>
  <c r="G1968" i="87"/>
  <c r="J1968" i="87" s="1"/>
  <c r="G1967" i="87"/>
  <c r="J1967" i="87" s="1"/>
  <c r="G1966" i="87"/>
  <c r="J1966" i="87" s="1"/>
  <c r="G1965" i="87"/>
  <c r="J1965" i="87" s="1"/>
  <c r="G1964" i="87"/>
  <c r="J1964" i="87" s="1"/>
  <c r="G1963" i="87"/>
  <c r="J1963" i="87" s="1"/>
  <c r="G1962" i="87"/>
  <c r="J1962" i="87" s="1"/>
  <c r="G1961" i="87"/>
  <c r="J1961" i="87" s="1"/>
  <c r="G1960" i="87"/>
  <c r="J1960" i="87" s="1"/>
  <c r="G1959" i="87"/>
  <c r="J1959" i="87" s="1"/>
  <c r="G1958" i="87"/>
  <c r="J1958" i="87" s="1"/>
  <c r="G1957" i="87"/>
  <c r="J1957" i="87" s="1"/>
  <c r="G1956" i="87"/>
  <c r="J1956" i="87" s="1"/>
  <c r="G1955" i="87"/>
  <c r="J1955" i="87" s="1"/>
  <c r="G1954" i="87"/>
  <c r="J1954" i="87" s="1"/>
  <c r="G1953" i="87"/>
  <c r="J1953" i="87" s="1"/>
  <c r="G1952" i="87"/>
  <c r="J1952" i="87" s="1"/>
  <c r="G1951" i="87"/>
  <c r="J1951" i="87" s="1"/>
  <c r="G1950" i="87"/>
  <c r="J1950" i="87" s="1"/>
  <c r="G1949" i="87"/>
  <c r="J1949" i="87" s="1"/>
  <c r="G1948" i="87"/>
  <c r="J1948" i="87" s="1"/>
  <c r="G1947" i="87"/>
  <c r="J1947" i="87" s="1"/>
  <c r="G1946" i="87"/>
  <c r="J1946" i="87" s="1"/>
  <c r="G1945" i="87"/>
  <c r="J1945" i="87" s="1"/>
  <c r="G1944" i="87"/>
  <c r="J1944" i="87" s="1"/>
  <c r="G1943" i="87"/>
  <c r="J1943" i="87" s="1"/>
  <c r="G1942" i="87"/>
  <c r="J1942" i="87" s="1"/>
  <c r="G1941" i="87"/>
  <c r="J1941" i="87" s="1"/>
  <c r="G1940" i="87"/>
  <c r="J1940" i="87" s="1"/>
  <c r="G1939" i="87"/>
  <c r="J1939" i="87" s="1"/>
  <c r="G1938" i="87"/>
  <c r="J1938" i="87" s="1"/>
  <c r="G1937" i="87"/>
  <c r="J1937" i="87" s="1"/>
  <c r="G1936" i="87"/>
  <c r="J1936" i="87" s="1"/>
  <c r="G1935" i="87"/>
  <c r="J1935" i="87" s="1"/>
  <c r="G1934" i="87"/>
  <c r="J1934" i="87" s="1"/>
  <c r="G1933" i="87"/>
  <c r="J1933" i="87" s="1"/>
  <c r="G1932" i="87"/>
  <c r="J1932" i="87" s="1"/>
  <c r="G1931" i="87"/>
  <c r="J1931" i="87" s="1"/>
  <c r="G1930" i="87"/>
  <c r="J1930" i="87" s="1"/>
  <c r="G1929" i="87"/>
  <c r="J1929" i="87" s="1"/>
  <c r="G1928" i="87"/>
  <c r="J1928" i="87" s="1"/>
  <c r="G1927" i="87"/>
  <c r="J1927" i="87" s="1"/>
  <c r="G1926" i="87"/>
  <c r="J1926" i="87" s="1"/>
  <c r="G1925" i="87"/>
  <c r="J1925" i="87" s="1"/>
  <c r="G1924" i="87"/>
  <c r="J1924" i="87" s="1"/>
  <c r="G1923" i="87"/>
  <c r="J1923" i="87" s="1"/>
  <c r="G1922" i="87"/>
  <c r="J1922" i="87" s="1"/>
  <c r="G1921" i="87"/>
  <c r="J1921" i="87" s="1"/>
  <c r="G1920" i="87"/>
  <c r="J1920" i="87" s="1"/>
  <c r="G1919" i="87"/>
  <c r="J1919" i="87" s="1"/>
  <c r="G1918" i="87"/>
  <c r="J1918" i="87" s="1"/>
  <c r="G1917" i="87"/>
  <c r="J1917" i="87" s="1"/>
  <c r="G1916" i="87"/>
  <c r="J1916" i="87" s="1"/>
  <c r="G1915" i="87"/>
  <c r="J1915" i="87" s="1"/>
  <c r="G1914" i="87"/>
  <c r="J1914" i="87" s="1"/>
  <c r="G1913" i="87"/>
  <c r="J1913" i="87" s="1"/>
  <c r="G1912" i="87"/>
  <c r="J1912" i="87" s="1"/>
  <c r="G1911" i="87"/>
  <c r="J1911" i="87" s="1"/>
  <c r="G1910" i="87"/>
  <c r="J1910" i="87" s="1"/>
  <c r="G1909" i="87"/>
  <c r="J1909" i="87" s="1"/>
  <c r="G1908" i="87"/>
  <c r="J1908" i="87" s="1"/>
  <c r="G1907" i="87"/>
  <c r="J1907" i="87" s="1"/>
  <c r="G1906" i="87"/>
  <c r="J1906" i="87" s="1"/>
  <c r="G1905" i="87"/>
  <c r="J1905" i="87" s="1"/>
  <c r="G1904" i="87"/>
  <c r="J1904" i="87" s="1"/>
  <c r="G1903" i="87"/>
  <c r="J1903" i="87" s="1"/>
  <c r="G1902" i="87"/>
  <c r="J1902" i="87" s="1"/>
  <c r="G1901" i="87"/>
  <c r="J1901" i="87" s="1"/>
  <c r="G1900" i="87"/>
  <c r="J1900" i="87" s="1"/>
  <c r="G1899" i="87"/>
  <c r="J1899" i="87" s="1"/>
  <c r="G1898" i="87"/>
  <c r="J1898" i="87" s="1"/>
  <c r="G1897" i="87"/>
  <c r="J1897" i="87" s="1"/>
  <c r="G1896" i="87"/>
  <c r="J1896" i="87" s="1"/>
  <c r="G1895" i="87"/>
  <c r="J1895" i="87" s="1"/>
  <c r="G1894" i="87"/>
  <c r="J1894" i="87" s="1"/>
  <c r="G1893" i="87"/>
  <c r="J1893" i="87" s="1"/>
  <c r="G1892" i="87"/>
  <c r="J1892" i="87" s="1"/>
  <c r="G1891" i="87"/>
  <c r="J1891" i="87" s="1"/>
  <c r="G1890" i="87"/>
  <c r="J1890" i="87" s="1"/>
  <c r="G1889" i="87"/>
  <c r="J1889" i="87" s="1"/>
  <c r="G1888" i="87"/>
  <c r="J1888" i="87" s="1"/>
  <c r="G1887" i="87"/>
  <c r="J1887" i="87" s="1"/>
  <c r="G1886" i="87"/>
  <c r="J1886" i="87" s="1"/>
  <c r="G1885" i="87"/>
  <c r="J1885" i="87" s="1"/>
  <c r="G1884" i="87"/>
  <c r="J1884" i="87" s="1"/>
  <c r="G1883" i="87"/>
  <c r="J1883" i="87" s="1"/>
  <c r="G1882" i="87"/>
  <c r="J1882" i="87" s="1"/>
  <c r="G1881" i="87"/>
  <c r="J1881" i="87" s="1"/>
  <c r="G1880" i="87"/>
  <c r="J1880" i="87" s="1"/>
  <c r="G1879" i="87"/>
  <c r="J1879" i="87" s="1"/>
  <c r="G1878" i="87"/>
  <c r="J1878" i="87" s="1"/>
  <c r="G1877" i="87"/>
  <c r="J1877" i="87" s="1"/>
  <c r="G1876" i="87"/>
  <c r="J1876" i="87" s="1"/>
  <c r="G1875" i="87"/>
  <c r="J1875" i="87" s="1"/>
  <c r="G1874" i="87"/>
  <c r="J1874" i="87" s="1"/>
  <c r="G1873" i="87"/>
  <c r="J1873" i="87" s="1"/>
  <c r="G1872" i="87"/>
  <c r="J1872" i="87" s="1"/>
  <c r="G1871" i="87"/>
  <c r="J1871" i="87" s="1"/>
  <c r="G1870" i="87"/>
  <c r="J1870" i="87" s="1"/>
  <c r="G1869" i="87"/>
  <c r="J1869" i="87" s="1"/>
  <c r="G1868" i="87"/>
  <c r="J1868" i="87" s="1"/>
  <c r="G1867" i="87"/>
  <c r="J1867" i="87" s="1"/>
  <c r="G1866" i="87"/>
  <c r="J1866" i="87" s="1"/>
  <c r="G1865" i="87"/>
  <c r="J1865" i="87" s="1"/>
  <c r="G1864" i="87"/>
  <c r="J1864" i="87" s="1"/>
  <c r="G1863" i="87"/>
  <c r="J1863" i="87" s="1"/>
  <c r="G1862" i="87"/>
  <c r="J1862" i="87" s="1"/>
  <c r="G1861" i="87"/>
  <c r="J1861" i="87" s="1"/>
  <c r="G1860" i="87"/>
  <c r="J1860" i="87" s="1"/>
  <c r="G1859" i="87"/>
  <c r="J1859" i="87" s="1"/>
  <c r="G1858" i="87"/>
  <c r="J1858" i="87" s="1"/>
  <c r="G1857" i="87"/>
  <c r="J1857" i="87" s="1"/>
  <c r="G1856" i="87"/>
  <c r="J1856" i="87" s="1"/>
  <c r="G1855" i="87"/>
  <c r="J1855" i="87" s="1"/>
  <c r="G1854" i="87"/>
  <c r="J1854" i="87" s="1"/>
  <c r="G1853" i="87"/>
  <c r="J1853" i="87" s="1"/>
  <c r="G1852" i="87"/>
  <c r="J1852" i="87" s="1"/>
  <c r="G1851" i="87"/>
  <c r="J1851" i="87" s="1"/>
  <c r="G1850" i="87"/>
  <c r="J1850" i="87" s="1"/>
  <c r="G1849" i="87"/>
  <c r="J1849" i="87" s="1"/>
  <c r="G1848" i="87"/>
  <c r="J1848" i="87" s="1"/>
  <c r="G1847" i="87"/>
  <c r="J1847" i="87" s="1"/>
  <c r="G1846" i="87"/>
  <c r="J1846" i="87" s="1"/>
  <c r="G1845" i="87"/>
  <c r="J1845" i="87" s="1"/>
  <c r="G1844" i="87"/>
  <c r="J1844" i="87" s="1"/>
  <c r="G1843" i="87"/>
  <c r="J1843" i="87" s="1"/>
  <c r="G1842" i="87"/>
  <c r="J1842" i="87" s="1"/>
  <c r="G1841" i="87"/>
  <c r="J1841" i="87" s="1"/>
  <c r="G1840" i="87"/>
  <c r="J1840" i="87" s="1"/>
  <c r="G1839" i="87"/>
  <c r="J1839" i="87" s="1"/>
  <c r="G1838" i="87"/>
  <c r="J1838" i="87" s="1"/>
  <c r="G1837" i="87"/>
  <c r="J1837" i="87" s="1"/>
  <c r="G1836" i="87"/>
  <c r="J1836" i="87" s="1"/>
  <c r="G1835" i="87"/>
  <c r="J1835" i="87" s="1"/>
  <c r="G1834" i="87"/>
  <c r="J1834" i="87" s="1"/>
  <c r="G1833" i="87"/>
  <c r="J1833" i="87" s="1"/>
  <c r="G1832" i="87"/>
  <c r="J1832" i="87" s="1"/>
  <c r="G1831" i="87"/>
  <c r="J1831" i="87" s="1"/>
  <c r="G1830" i="87"/>
  <c r="J1830" i="87" s="1"/>
  <c r="G1829" i="87"/>
  <c r="J1829" i="87" s="1"/>
  <c r="G1828" i="87"/>
  <c r="J1828" i="87" s="1"/>
  <c r="G1827" i="87"/>
  <c r="J1827" i="87" s="1"/>
  <c r="G1826" i="87"/>
  <c r="J1826" i="87" s="1"/>
  <c r="G1825" i="87"/>
  <c r="J1825" i="87" s="1"/>
  <c r="G1824" i="87"/>
  <c r="J1824" i="87" s="1"/>
  <c r="G1823" i="87"/>
  <c r="J1823" i="87" s="1"/>
  <c r="G1822" i="87"/>
  <c r="J1822" i="87" s="1"/>
  <c r="G1821" i="87"/>
  <c r="J1821" i="87" s="1"/>
  <c r="G1820" i="87"/>
  <c r="J1820" i="87" s="1"/>
  <c r="G1819" i="87"/>
  <c r="J1819" i="87" s="1"/>
  <c r="G1818" i="87"/>
  <c r="J1818" i="87" s="1"/>
  <c r="G1817" i="87"/>
  <c r="J1817" i="87" s="1"/>
  <c r="G1816" i="87"/>
  <c r="J1816" i="87" s="1"/>
  <c r="G1815" i="87"/>
  <c r="J1815" i="87" s="1"/>
  <c r="G1814" i="87"/>
  <c r="J1814" i="87" s="1"/>
  <c r="G1813" i="87"/>
  <c r="J1813" i="87" s="1"/>
  <c r="G1812" i="87"/>
  <c r="J1812" i="87" s="1"/>
  <c r="G1811" i="87"/>
  <c r="J1811" i="87" s="1"/>
  <c r="G1810" i="87"/>
  <c r="J1810" i="87" s="1"/>
  <c r="G1809" i="87"/>
  <c r="J1809" i="87" s="1"/>
  <c r="G1808" i="87"/>
  <c r="J1808" i="87" s="1"/>
  <c r="G1807" i="87"/>
  <c r="J1807" i="87" s="1"/>
  <c r="G1806" i="87"/>
  <c r="J1806" i="87" s="1"/>
  <c r="G1805" i="87"/>
  <c r="J1805" i="87" s="1"/>
  <c r="G1804" i="87"/>
  <c r="J1804" i="87" s="1"/>
  <c r="G1803" i="87"/>
  <c r="J1803" i="87" s="1"/>
  <c r="G1802" i="87"/>
  <c r="J1802" i="87" s="1"/>
  <c r="G1801" i="87"/>
  <c r="J1801" i="87" s="1"/>
  <c r="G1800" i="87"/>
  <c r="J1800" i="87" s="1"/>
  <c r="G1799" i="87"/>
  <c r="J1799" i="87" s="1"/>
  <c r="G1798" i="87"/>
  <c r="J1798" i="87" s="1"/>
  <c r="G1797" i="87"/>
  <c r="J1797" i="87" s="1"/>
  <c r="G1796" i="87"/>
  <c r="J1796" i="87" s="1"/>
  <c r="G1795" i="87"/>
  <c r="J1795" i="87" s="1"/>
  <c r="G1794" i="87"/>
  <c r="J1794" i="87" s="1"/>
  <c r="G1793" i="87"/>
  <c r="J1793" i="87" s="1"/>
  <c r="G1792" i="87"/>
  <c r="J1792" i="87" s="1"/>
  <c r="G1791" i="87"/>
  <c r="J1791" i="87" s="1"/>
  <c r="G1790" i="87"/>
  <c r="J1790" i="87" s="1"/>
  <c r="G1789" i="87"/>
  <c r="J1789" i="87" s="1"/>
  <c r="G1788" i="87"/>
  <c r="J1788" i="87" s="1"/>
  <c r="G1787" i="87"/>
  <c r="J1787" i="87" s="1"/>
  <c r="G1786" i="87"/>
  <c r="J1786" i="87" s="1"/>
  <c r="G1785" i="87"/>
  <c r="J1785" i="87" s="1"/>
  <c r="G1784" i="87"/>
  <c r="J1784" i="87" s="1"/>
  <c r="G1783" i="87"/>
  <c r="J1783" i="87" s="1"/>
  <c r="G1782" i="87"/>
  <c r="J1782" i="87" s="1"/>
  <c r="G1781" i="87"/>
  <c r="J1781" i="87" s="1"/>
  <c r="G1780" i="87"/>
  <c r="J1780" i="87" s="1"/>
  <c r="G1779" i="87"/>
  <c r="J1779" i="87" s="1"/>
  <c r="G1778" i="87"/>
  <c r="J1778" i="87" s="1"/>
  <c r="G1777" i="87"/>
  <c r="J1777" i="87" s="1"/>
  <c r="G1776" i="87"/>
  <c r="J1776" i="87" s="1"/>
  <c r="G1775" i="87"/>
  <c r="J1775" i="87" s="1"/>
  <c r="G1774" i="87"/>
  <c r="J1774" i="87" s="1"/>
  <c r="G1773" i="87"/>
  <c r="J1773" i="87" s="1"/>
  <c r="G1772" i="87"/>
  <c r="J1772" i="87" s="1"/>
  <c r="G1771" i="87"/>
  <c r="J1771" i="87" s="1"/>
  <c r="G1770" i="87"/>
  <c r="J1770" i="87" s="1"/>
  <c r="G1769" i="87"/>
  <c r="J1769" i="87" s="1"/>
  <c r="G1768" i="87"/>
  <c r="J1768" i="87" s="1"/>
  <c r="G1767" i="87"/>
  <c r="J1767" i="87" s="1"/>
  <c r="G1766" i="87"/>
  <c r="J1766" i="87" s="1"/>
  <c r="G1765" i="87"/>
  <c r="J1765" i="87" s="1"/>
  <c r="G1764" i="87"/>
  <c r="J1764" i="87" s="1"/>
  <c r="G1763" i="87"/>
  <c r="J1763" i="87" s="1"/>
  <c r="G1762" i="87"/>
  <c r="J1762" i="87" s="1"/>
  <c r="G1761" i="87"/>
  <c r="J1761" i="87" s="1"/>
  <c r="G1760" i="87"/>
  <c r="J1760" i="87" s="1"/>
  <c r="G1759" i="87"/>
  <c r="J1759" i="87" s="1"/>
  <c r="G1758" i="87"/>
  <c r="J1758" i="87" s="1"/>
  <c r="G1757" i="87"/>
  <c r="J1757" i="87" s="1"/>
  <c r="G1756" i="87"/>
  <c r="J1756" i="87" s="1"/>
  <c r="G1755" i="87"/>
  <c r="J1755" i="87" s="1"/>
  <c r="G1754" i="87"/>
  <c r="J1754" i="87" s="1"/>
  <c r="G1753" i="87"/>
  <c r="J1753" i="87" s="1"/>
  <c r="G1752" i="87"/>
  <c r="J1752" i="87" s="1"/>
  <c r="G1751" i="87"/>
  <c r="J1751" i="87" s="1"/>
  <c r="G1750" i="87"/>
  <c r="J1750" i="87" s="1"/>
  <c r="G1749" i="87"/>
  <c r="J1749" i="87" s="1"/>
  <c r="G1748" i="87"/>
  <c r="J1748" i="87" s="1"/>
  <c r="G1747" i="87"/>
  <c r="J1747" i="87" s="1"/>
  <c r="G1746" i="87"/>
  <c r="J1746" i="87" s="1"/>
  <c r="G1745" i="87"/>
  <c r="J1745" i="87" s="1"/>
  <c r="G1744" i="87"/>
  <c r="J1744" i="87" s="1"/>
  <c r="G1743" i="87"/>
  <c r="J1743" i="87" s="1"/>
  <c r="G1742" i="87"/>
  <c r="J1742" i="87" s="1"/>
  <c r="G1741" i="87"/>
  <c r="J1741" i="87" s="1"/>
  <c r="G1740" i="87"/>
  <c r="J1740" i="87" s="1"/>
  <c r="G1739" i="87"/>
  <c r="J1739" i="87" s="1"/>
  <c r="G1738" i="87"/>
  <c r="J1738" i="87" s="1"/>
  <c r="G1737" i="87"/>
  <c r="J1737" i="87" s="1"/>
  <c r="G1736" i="87"/>
  <c r="J1736" i="87" s="1"/>
  <c r="G1735" i="87"/>
  <c r="J1735" i="87" s="1"/>
  <c r="G1734" i="87"/>
  <c r="J1734" i="87" s="1"/>
  <c r="G1733" i="87"/>
  <c r="J1733" i="87" s="1"/>
  <c r="G1732" i="87"/>
  <c r="J1732" i="87" s="1"/>
  <c r="G1731" i="87"/>
  <c r="J1731" i="87" s="1"/>
  <c r="G1730" i="87"/>
  <c r="J1730" i="87" s="1"/>
  <c r="G1729" i="87"/>
  <c r="J1729" i="87" s="1"/>
  <c r="G1728" i="87"/>
  <c r="J1728" i="87" s="1"/>
  <c r="G1727" i="87"/>
  <c r="J1727" i="87" s="1"/>
  <c r="G1726" i="87"/>
  <c r="J1726" i="87" s="1"/>
  <c r="G1725" i="87"/>
  <c r="J1725" i="87" s="1"/>
  <c r="G1724" i="87"/>
  <c r="J1724" i="87" s="1"/>
  <c r="G1723" i="87"/>
  <c r="J1723" i="87" s="1"/>
  <c r="G1722" i="87"/>
  <c r="J1722" i="87" s="1"/>
  <c r="G1721" i="87"/>
  <c r="J1721" i="87" s="1"/>
  <c r="G1720" i="87"/>
  <c r="J1720" i="87" s="1"/>
  <c r="G1719" i="87"/>
  <c r="J1719" i="87" s="1"/>
  <c r="G1718" i="87"/>
  <c r="J1718" i="87" s="1"/>
  <c r="G1717" i="87"/>
  <c r="J1717" i="87" s="1"/>
  <c r="G1716" i="87"/>
  <c r="J1716" i="87" s="1"/>
  <c r="G1715" i="87"/>
  <c r="J1715" i="87" s="1"/>
  <c r="G1714" i="87"/>
  <c r="J1714" i="87" s="1"/>
  <c r="G1713" i="87"/>
  <c r="J1713" i="87" s="1"/>
  <c r="G1712" i="87"/>
  <c r="J1712" i="87" s="1"/>
  <c r="G1711" i="87"/>
  <c r="J1711" i="87" s="1"/>
  <c r="G1710" i="87"/>
  <c r="J1710" i="87" s="1"/>
  <c r="G1709" i="87"/>
  <c r="J1709" i="87" s="1"/>
  <c r="G1708" i="87"/>
  <c r="J1708" i="87" s="1"/>
  <c r="G1707" i="87"/>
  <c r="J1707" i="87" s="1"/>
  <c r="G1706" i="87"/>
  <c r="J1706" i="87" s="1"/>
  <c r="G1705" i="87"/>
  <c r="J1705" i="87" s="1"/>
  <c r="G1704" i="87"/>
  <c r="J1704" i="87" s="1"/>
  <c r="G1703" i="87"/>
  <c r="J1703" i="87" s="1"/>
  <c r="G1702" i="87"/>
  <c r="J1702" i="87" s="1"/>
  <c r="G1701" i="87"/>
  <c r="J1701" i="87" s="1"/>
  <c r="G1700" i="87"/>
  <c r="J1700" i="87" s="1"/>
  <c r="G1699" i="87"/>
  <c r="J1699" i="87" s="1"/>
  <c r="G1698" i="87"/>
  <c r="J1698" i="87" s="1"/>
  <c r="G1697" i="87"/>
  <c r="J1697" i="87" s="1"/>
  <c r="G1696" i="87"/>
  <c r="J1696" i="87" s="1"/>
  <c r="G1695" i="87"/>
  <c r="J1695" i="87" s="1"/>
  <c r="G1694" i="87"/>
  <c r="J1694" i="87" s="1"/>
  <c r="G1693" i="87"/>
  <c r="J1693" i="87" s="1"/>
  <c r="G1692" i="87"/>
  <c r="J1692" i="87" s="1"/>
  <c r="G1691" i="87"/>
  <c r="J1691" i="87" s="1"/>
  <c r="G1690" i="87"/>
  <c r="J1690" i="87" s="1"/>
  <c r="G1689" i="87"/>
  <c r="J1689" i="87" s="1"/>
  <c r="G1688" i="87"/>
  <c r="J1688" i="87" s="1"/>
  <c r="G1687" i="87"/>
  <c r="J1687" i="87" s="1"/>
  <c r="G1686" i="87"/>
  <c r="J1686" i="87" s="1"/>
  <c r="G1685" i="87"/>
  <c r="J1685" i="87" s="1"/>
  <c r="G1684" i="87"/>
  <c r="J1684" i="87" s="1"/>
  <c r="G1683" i="87"/>
  <c r="J1683" i="87" s="1"/>
  <c r="G1682" i="87"/>
  <c r="J1682" i="87" s="1"/>
  <c r="G1681" i="87"/>
  <c r="J1681" i="87" s="1"/>
  <c r="G1680" i="87"/>
  <c r="J1680" i="87" s="1"/>
  <c r="G1679" i="87"/>
  <c r="J1679" i="87" s="1"/>
  <c r="G1678" i="87"/>
  <c r="J1678" i="87" s="1"/>
  <c r="G1677" i="87"/>
  <c r="J1677" i="87" s="1"/>
  <c r="G1676" i="87"/>
  <c r="J1676" i="87" s="1"/>
  <c r="G1675" i="87"/>
  <c r="J1675" i="87" s="1"/>
  <c r="G1674" i="87"/>
  <c r="J1674" i="87" s="1"/>
  <c r="G1673" i="87"/>
  <c r="J1673" i="87" s="1"/>
  <c r="G1672" i="87"/>
  <c r="J1672" i="87" s="1"/>
  <c r="G1671" i="87"/>
  <c r="J1671" i="87" s="1"/>
  <c r="G1670" i="87"/>
  <c r="J1670" i="87" s="1"/>
  <c r="G1669" i="87"/>
  <c r="J1669" i="87" s="1"/>
  <c r="G1668" i="87"/>
  <c r="J1668" i="87" s="1"/>
  <c r="G1667" i="87"/>
  <c r="J1667" i="87" s="1"/>
  <c r="G1666" i="87"/>
  <c r="J1666" i="87" s="1"/>
  <c r="G1665" i="87"/>
  <c r="J1665" i="87" s="1"/>
  <c r="G1664" i="87"/>
  <c r="J1664" i="87" s="1"/>
  <c r="G1663" i="87"/>
  <c r="J1663" i="87" s="1"/>
  <c r="G1662" i="87"/>
  <c r="J1662" i="87" s="1"/>
  <c r="G1661" i="87"/>
  <c r="J1661" i="87" s="1"/>
  <c r="G1660" i="87"/>
  <c r="J1660" i="87" s="1"/>
  <c r="G1659" i="87"/>
  <c r="J1659" i="87" s="1"/>
  <c r="G1658" i="87"/>
  <c r="J1658" i="87" s="1"/>
  <c r="G1657" i="87"/>
  <c r="J1657" i="87" s="1"/>
  <c r="G1656" i="87"/>
  <c r="J1656" i="87" s="1"/>
  <c r="G1655" i="87"/>
  <c r="J1655" i="87" s="1"/>
  <c r="G1654" i="87"/>
  <c r="J1654" i="87" s="1"/>
  <c r="G1653" i="87"/>
  <c r="J1653" i="87" s="1"/>
  <c r="G1652" i="87"/>
  <c r="J1652" i="87" s="1"/>
  <c r="G1651" i="87"/>
  <c r="J1651" i="87" s="1"/>
  <c r="G1650" i="87"/>
  <c r="J1650" i="87" s="1"/>
  <c r="G1649" i="87"/>
  <c r="J1649" i="87" s="1"/>
  <c r="G1648" i="87"/>
  <c r="J1648" i="87" s="1"/>
  <c r="G1647" i="87"/>
  <c r="J1647" i="87" s="1"/>
  <c r="G1646" i="87"/>
  <c r="J1646" i="87" s="1"/>
  <c r="G1645" i="87"/>
  <c r="J1645" i="87" s="1"/>
  <c r="G1644" i="87"/>
  <c r="J1644" i="87" s="1"/>
  <c r="G1643" i="87"/>
  <c r="J1643" i="87" s="1"/>
  <c r="G1642" i="87"/>
  <c r="J1642" i="87" s="1"/>
  <c r="G1641" i="87"/>
  <c r="J1641" i="87" s="1"/>
  <c r="G1640" i="87"/>
  <c r="J1640" i="87" s="1"/>
  <c r="G1639" i="87"/>
  <c r="J1639" i="87" s="1"/>
  <c r="G1638" i="87"/>
  <c r="J1638" i="87" s="1"/>
  <c r="G1637" i="87"/>
  <c r="J1637" i="87" s="1"/>
  <c r="G1636" i="87"/>
  <c r="J1636" i="87" s="1"/>
  <c r="G1635" i="87"/>
  <c r="J1635" i="87" s="1"/>
  <c r="G1634" i="87"/>
  <c r="J1634" i="87" s="1"/>
  <c r="G1633" i="87"/>
  <c r="J1633" i="87" s="1"/>
  <c r="G1632" i="87"/>
  <c r="J1632" i="87" s="1"/>
  <c r="G1631" i="87"/>
  <c r="J1631" i="87" s="1"/>
  <c r="G1630" i="87"/>
  <c r="J1630" i="87" s="1"/>
  <c r="G1629" i="87"/>
  <c r="J1629" i="87" s="1"/>
  <c r="G1628" i="87"/>
  <c r="J1628" i="87" s="1"/>
  <c r="G1627" i="87"/>
  <c r="J1627" i="87" s="1"/>
  <c r="G1626" i="87"/>
  <c r="J1626" i="87" s="1"/>
  <c r="G1625" i="87"/>
  <c r="J1625" i="87" s="1"/>
  <c r="G1624" i="87"/>
  <c r="J1624" i="87" s="1"/>
  <c r="G1623" i="87"/>
  <c r="J1623" i="87" s="1"/>
  <c r="G1622" i="87"/>
  <c r="J1622" i="87" s="1"/>
  <c r="G1621" i="87"/>
  <c r="J1621" i="87" s="1"/>
  <c r="G1620" i="87"/>
  <c r="J1620" i="87" s="1"/>
  <c r="G1619" i="87"/>
  <c r="J1619" i="87" s="1"/>
  <c r="G1618" i="87"/>
  <c r="J1618" i="87" s="1"/>
  <c r="G1617" i="87"/>
  <c r="J1617" i="87" s="1"/>
  <c r="G1616" i="87"/>
  <c r="J1616" i="87" s="1"/>
  <c r="G1615" i="87"/>
  <c r="J1615" i="87" s="1"/>
  <c r="G1614" i="87"/>
  <c r="J1614" i="87" s="1"/>
  <c r="G1613" i="87"/>
  <c r="J1613" i="87" s="1"/>
  <c r="G1612" i="87"/>
  <c r="J1612" i="87" s="1"/>
  <c r="G1611" i="87"/>
  <c r="J1611" i="87" s="1"/>
  <c r="G1610" i="87"/>
  <c r="J1610" i="87" s="1"/>
  <c r="G1609" i="87"/>
  <c r="J1609" i="87" s="1"/>
  <c r="G1608" i="87"/>
  <c r="J1608" i="87" s="1"/>
  <c r="G1607" i="87"/>
  <c r="J1607" i="87" s="1"/>
  <c r="G1606" i="87"/>
  <c r="J1606" i="87" s="1"/>
  <c r="G1605" i="87"/>
  <c r="J1605" i="87" s="1"/>
  <c r="G1604" i="87"/>
  <c r="J1604" i="87" s="1"/>
  <c r="G1603" i="87"/>
  <c r="J1603" i="87" s="1"/>
  <c r="G1602" i="87"/>
  <c r="J1602" i="87" s="1"/>
  <c r="G1601" i="87"/>
  <c r="J1601" i="87" s="1"/>
  <c r="G1600" i="87"/>
  <c r="J1600" i="87" s="1"/>
  <c r="G1599" i="87"/>
  <c r="J1599" i="87" s="1"/>
  <c r="G1598" i="87"/>
  <c r="J1598" i="87" s="1"/>
  <c r="G1597" i="87"/>
  <c r="J1597" i="87" s="1"/>
  <c r="G1596" i="87"/>
  <c r="J1596" i="87" s="1"/>
  <c r="G1595" i="87"/>
  <c r="J1595" i="87" s="1"/>
  <c r="G1594" i="87"/>
  <c r="J1594" i="87" s="1"/>
  <c r="G1593" i="87"/>
  <c r="J1593" i="87" s="1"/>
  <c r="G1592" i="87"/>
  <c r="J1592" i="87" s="1"/>
  <c r="G1591" i="87"/>
  <c r="J1591" i="87" s="1"/>
  <c r="G1590" i="87"/>
  <c r="J1590" i="87" s="1"/>
  <c r="G1589" i="87"/>
  <c r="J1589" i="87" s="1"/>
  <c r="G1588" i="87"/>
  <c r="J1588" i="87" s="1"/>
  <c r="G1587" i="87"/>
  <c r="J1587" i="87" s="1"/>
  <c r="G1586" i="87"/>
  <c r="J1586" i="87" s="1"/>
  <c r="G1585" i="87"/>
  <c r="J1585" i="87" s="1"/>
  <c r="G1584" i="87"/>
  <c r="J1584" i="87" s="1"/>
  <c r="G1583" i="87"/>
  <c r="J1583" i="87" s="1"/>
  <c r="G1582" i="87"/>
  <c r="J1582" i="87" s="1"/>
  <c r="G1581" i="87"/>
  <c r="J1581" i="87" s="1"/>
  <c r="G1580" i="87"/>
  <c r="J1580" i="87" s="1"/>
  <c r="G1579" i="87"/>
  <c r="J1579" i="87" s="1"/>
  <c r="G1578" i="87"/>
  <c r="J1578" i="87" s="1"/>
  <c r="G1577" i="87"/>
  <c r="J1577" i="87" s="1"/>
  <c r="G1576" i="87"/>
  <c r="J1576" i="87" s="1"/>
  <c r="G1575" i="87"/>
  <c r="J1575" i="87" s="1"/>
  <c r="G1574" i="87"/>
  <c r="J1574" i="87" s="1"/>
  <c r="G1573" i="87"/>
  <c r="J1573" i="87" s="1"/>
  <c r="G1572" i="87"/>
  <c r="J1572" i="87" s="1"/>
  <c r="G1571" i="87"/>
  <c r="J1571" i="87" s="1"/>
  <c r="G1570" i="87"/>
  <c r="J1570" i="87" s="1"/>
  <c r="G1569" i="87"/>
  <c r="J1569" i="87" s="1"/>
  <c r="G1568" i="87"/>
  <c r="J1568" i="87" s="1"/>
  <c r="G1567" i="87"/>
  <c r="J1567" i="87" s="1"/>
  <c r="G1566" i="87"/>
  <c r="J1566" i="87" s="1"/>
  <c r="G1565" i="87"/>
  <c r="J1565" i="87" s="1"/>
  <c r="G1564" i="87"/>
  <c r="J1564" i="87" s="1"/>
  <c r="G1563" i="87"/>
  <c r="J1563" i="87" s="1"/>
  <c r="G1562" i="87"/>
  <c r="J1562" i="87" s="1"/>
  <c r="G1561" i="87"/>
  <c r="J1561" i="87" s="1"/>
  <c r="G1560" i="87"/>
  <c r="J1560" i="87" s="1"/>
  <c r="G1559" i="87"/>
  <c r="J1559" i="87" s="1"/>
  <c r="G1558" i="87"/>
  <c r="J1558" i="87" s="1"/>
  <c r="G1557" i="87"/>
  <c r="J1557" i="87" s="1"/>
  <c r="G1556" i="87"/>
  <c r="J1556" i="87" s="1"/>
  <c r="G1555" i="87"/>
  <c r="J1555" i="87" s="1"/>
  <c r="G1554" i="87"/>
  <c r="J1554" i="87" s="1"/>
  <c r="G1553" i="87"/>
  <c r="J1553" i="87" s="1"/>
  <c r="G1552" i="87"/>
  <c r="J1552" i="87" s="1"/>
  <c r="G1551" i="87"/>
  <c r="J1551" i="87" s="1"/>
  <c r="G1550" i="87"/>
  <c r="J1550" i="87" s="1"/>
  <c r="G1549" i="87"/>
  <c r="J1549" i="87" s="1"/>
  <c r="G1548" i="87"/>
  <c r="J1548" i="87" s="1"/>
  <c r="G1547" i="87"/>
  <c r="J1547" i="87" s="1"/>
  <c r="G1546" i="87"/>
  <c r="J1546" i="87" s="1"/>
  <c r="G1545" i="87"/>
  <c r="J1545" i="87" s="1"/>
  <c r="G1544" i="87"/>
  <c r="J1544" i="87" s="1"/>
  <c r="G1543" i="87"/>
  <c r="J1543" i="87" s="1"/>
  <c r="G1542" i="87"/>
  <c r="J1542" i="87" s="1"/>
  <c r="G1541" i="87"/>
  <c r="J1541" i="87" s="1"/>
  <c r="G1540" i="87"/>
  <c r="J1540" i="87" s="1"/>
  <c r="G1539" i="87"/>
  <c r="J1539" i="87" s="1"/>
  <c r="G1538" i="87"/>
  <c r="J1538" i="87" s="1"/>
  <c r="G1537" i="87"/>
  <c r="J1537" i="87" s="1"/>
  <c r="G1536" i="87"/>
  <c r="J1536" i="87" s="1"/>
  <c r="G1535" i="87"/>
  <c r="J1535" i="87" s="1"/>
  <c r="G1534" i="87"/>
  <c r="J1534" i="87" s="1"/>
  <c r="G1533" i="87"/>
  <c r="J1533" i="87" s="1"/>
  <c r="G1532" i="87"/>
  <c r="J1532" i="87" s="1"/>
  <c r="G1531" i="87"/>
  <c r="J1531" i="87" s="1"/>
  <c r="G1530" i="87"/>
  <c r="J1530" i="87" s="1"/>
  <c r="G1529" i="87"/>
  <c r="J1529" i="87" s="1"/>
  <c r="G1528" i="87"/>
  <c r="J1528" i="87" s="1"/>
  <c r="G1527" i="87"/>
  <c r="J1527" i="87" s="1"/>
  <c r="G1526" i="87"/>
  <c r="J1526" i="87" s="1"/>
  <c r="G1525" i="87"/>
  <c r="J1525" i="87" s="1"/>
  <c r="G1524" i="87"/>
  <c r="J1524" i="87" s="1"/>
  <c r="G1523" i="87"/>
  <c r="J1523" i="87" s="1"/>
  <c r="G1522" i="87"/>
  <c r="J1522" i="87" s="1"/>
  <c r="G1521" i="87"/>
  <c r="J1521" i="87" s="1"/>
  <c r="G1520" i="87"/>
  <c r="J1520" i="87" s="1"/>
  <c r="G1519" i="87"/>
  <c r="J1519" i="87" s="1"/>
  <c r="G1518" i="87"/>
  <c r="J1518" i="87" s="1"/>
  <c r="G1517" i="87"/>
  <c r="J1517" i="87" s="1"/>
  <c r="G1516" i="87"/>
  <c r="J1516" i="87" s="1"/>
  <c r="G1515" i="87"/>
  <c r="J1515" i="87" s="1"/>
  <c r="G1514" i="87"/>
  <c r="J1514" i="87" s="1"/>
  <c r="G1513" i="87"/>
  <c r="J1513" i="87" s="1"/>
  <c r="G1512" i="87"/>
  <c r="J1512" i="87" s="1"/>
  <c r="G1511" i="87"/>
  <c r="J1511" i="87" s="1"/>
  <c r="G1510" i="87"/>
  <c r="J1510" i="87" s="1"/>
  <c r="G1509" i="87"/>
  <c r="J1509" i="87" s="1"/>
  <c r="G1508" i="87"/>
  <c r="J1508" i="87" s="1"/>
  <c r="G1507" i="87"/>
  <c r="J1507" i="87" s="1"/>
  <c r="G1506" i="87"/>
  <c r="J1506" i="87" s="1"/>
  <c r="G1505" i="87"/>
  <c r="J1505" i="87" s="1"/>
  <c r="G1504" i="87"/>
  <c r="J1504" i="87" s="1"/>
  <c r="G1503" i="87"/>
  <c r="J1503" i="87" s="1"/>
  <c r="G1502" i="87"/>
  <c r="J1502" i="87" s="1"/>
  <c r="G1501" i="87"/>
  <c r="J1501" i="87" s="1"/>
  <c r="G1500" i="87"/>
  <c r="J1500" i="87" s="1"/>
  <c r="G1499" i="87"/>
  <c r="J1499" i="87" s="1"/>
  <c r="G1498" i="87"/>
  <c r="J1498" i="87" s="1"/>
  <c r="G1497" i="87"/>
  <c r="J1497" i="87" s="1"/>
  <c r="G1496" i="87"/>
  <c r="J1496" i="87" s="1"/>
  <c r="G1495" i="87"/>
  <c r="J1495" i="87" s="1"/>
  <c r="G1494" i="87"/>
  <c r="J1494" i="87" s="1"/>
  <c r="G1493" i="87"/>
  <c r="J1493" i="87" s="1"/>
  <c r="G1492" i="87"/>
  <c r="J1492" i="87" s="1"/>
  <c r="G1491" i="87"/>
  <c r="J1491" i="87" s="1"/>
  <c r="G1490" i="87"/>
  <c r="J1490" i="87" s="1"/>
  <c r="G1489" i="87"/>
  <c r="J1489" i="87" s="1"/>
  <c r="G1488" i="87"/>
  <c r="J1488" i="87" s="1"/>
  <c r="G1487" i="87"/>
  <c r="J1487" i="87" s="1"/>
  <c r="G1486" i="87"/>
  <c r="J1486" i="87" s="1"/>
  <c r="G1485" i="87"/>
  <c r="J1485" i="87" s="1"/>
  <c r="G1484" i="87"/>
  <c r="J1484" i="87" s="1"/>
  <c r="G1483" i="87"/>
  <c r="J1483" i="87" s="1"/>
  <c r="G1482" i="87"/>
  <c r="J1482" i="87" s="1"/>
  <c r="G1481" i="87"/>
  <c r="J1481" i="87" s="1"/>
  <c r="G1480" i="87"/>
  <c r="J1480" i="87" s="1"/>
  <c r="G1479" i="87"/>
  <c r="J1479" i="87" s="1"/>
  <c r="G1478" i="87"/>
  <c r="J1478" i="87" s="1"/>
  <c r="G1477" i="87"/>
  <c r="J1477" i="87" s="1"/>
  <c r="G1476" i="87"/>
  <c r="J1476" i="87" s="1"/>
  <c r="G1475" i="87"/>
  <c r="J1475" i="87" s="1"/>
  <c r="G1474" i="87"/>
  <c r="J1474" i="87" s="1"/>
  <c r="G1473" i="87"/>
  <c r="J1473" i="87" s="1"/>
  <c r="G1472" i="87"/>
  <c r="J1472" i="87" s="1"/>
  <c r="G1471" i="87"/>
  <c r="J1471" i="87" s="1"/>
  <c r="G1470" i="87"/>
  <c r="J1470" i="87" s="1"/>
  <c r="G1469" i="87"/>
  <c r="J1469" i="87" s="1"/>
  <c r="G1468" i="87"/>
  <c r="J1468" i="87" s="1"/>
  <c r="G1467" i="87"/>
  <c r="J1467" i="87" s="1"/>
  <c r="G1466" i="87"/>
  <c r="J1466" i="87" s="1"/>
  <c r="G1465" i="87"/>
  <c r="J1465" i="87" s="1"/>
  <c r="G1464" i="87"/>
  <c r="J1464" i="87" s="1"/>
  <c r="G1463" i="87"/>
  <c r="J1463" i="87" s="1"/>
  <c r="G1462" i="87"/>
  <c r="J1462" i="87" s="1"/>
  <c r="G1461" i="87"/>
  <c r="J1461" i="87" s="1"/>
  <c r="G1460" i="87"/>
  <c r="J1460" i="87" s="1"/>
  <c r="G1459" i="87"/>
  <c r="J1459" i="87" s="1"/>
  <c r="G1458" i="87"/>
  <c r="J1458" i="87" s="1"/>
  <c r="G1457" i="87"/>
  <c r="J1457" i="87" s="1"/>
  <c r="G1456" i="87"/>
  <c r="J1456" i="87" s="1"/>
  <c r="G1455" i="87"/>
  <c r="J1455" i="87" s="1"/>
  <c r="G1454" i="87"/>
  <c r="J1454" i="87" s="1"/>
  <c r="G1453" i="87"/>
  <c r="J1453" i="87" s="1"/>
  <c r="G1452" i="87"/>
  <c r="J1452" i="87" s="1"/>
  <c r="G1451" i="87"/>
  <c r="J1451" i="87" s="1"/>
  <c r="G1450" i="87"/>
  <c r="J1450" i="87" s="1"/>
  <c r="G1449" i="87"/>
  <c r="J1449" i="87" s="1"/>
  <c r="G1448" i="87"/>
  <c r="J1448" i="87" s="1"/>
  <c r="G1447" i="87"/>
  <c r="J1447" i="87" s="1"/>
  <c r="G1446" i="87"/>
  <c r="J1446" i="87" s="1"/>
  <c r="G1445" i="87"/>
  <c r="J1445" i="87" s="1"/>
  <c r="G1444" i="87"/>
  <c r="J1444" i="87" s="1"/>
  <c r="G1443" i="87"/>
  <c r="J1443" i="87" s="1"/>
  <c r="G1442" i="87"/>
  <c r="J1442" i="87" s="1"/>
  <c r="G1441" i="87"/>
  <c r="J1441" i="87" s="1"/>
  <c r="G1440" i="87"/>
  <c r="J1440" i="87" s="1"/>
  <c r="G1439" i="87"/>
  <c r="J1439" i="87" s="1"/>
  <c r="G1438" i="87"/>
  <c r="J1438" i="87" s="1"/>
  <c r="G1437" i="87"/>
  <c r="J1437" i="87" s="1"/>
  <c r="G1436" i="87"/>
  <c r="J1436" i="87" s="1"/>
  <c r="G1435" i="87"/>
  <c r="J1435" i="87" s="1"/>
  <c r="G1434" i="87"/>
  <c r="J1434" i="87" s="1"/>
  <c r="G1433" i="87"/>
  <c r="J1433" i="87" s="1"/>
  <c r="G1432" i="87"/>
  <c r="J1432" i="87" s="1"/>
  <c r="G1431" i="87"/>
  <c r="J1431" i="87" s="1"/>
  <c r="G1430" i="87"/>
  <c r="J1430" i="87" s="1"/>
  <c r="G1429" i="87"/>
  <c r="J1429" i="87" s="1"/>
  <c r="G1428" i="87"/>
  <c r="J1428" i="87" s="1"/>
  <c r="G1427" i="87"/>
  <c r="J1427" i="87" s="1"/>
  <c r="G1426" i="87"/>
  <c r="J1426" i="87" s="1"/>
  <c r="G1425" i="87"/>
  <c r="J1425" i="87" s="1"/>
  <c r="G1424" i="87"/>
  <c r="J1424" i="87" s="1"/>
  <c r="G1423" i="87"/>
  <c r="J1423" i="87" s="1"/>
  <c r="G1422" i="87"/>
  <c r="J1422" i="87" s="1"/>
  <c r="G1421" i="87"/>
  <c r="J1421" i="87" s="1"/>
  <c r="G1420" i="87"/>
  <c r="J1420" i="87" s="1"/>
  <c r="G1419" i="87"/>
  <c r="J1419" i="87" s="1"/>
  <c r="G1418" i="87"/>
  <c r="J1418" i="87" s="1"/>
  <c r="G1417" i="87"/>
  <c r="J1417" i="87" s="1"/>
  <c r="G1416" i="87"/>
  <c r="J1416" i="87" s="1"/>
  <c r="G1415" i="87"/>
  <c r="J1415" i="87" s="1"/>
  <c r="G1414" i="87"/>
  <c r="J1414" i="87" s="1"/>
  <c r="G1413" i="87"/>
  <c r="J1413" i="87" s="1"/>
  <c r="G1412" i="87"/>
  <c r="J1412" i="87" s="1"/>
  <c r="G1411" i="87"/>
  <c r="J1411" i="87" s="1"/>
  <c r="G1410" i="87"/>
  <c r="J1410" i="87" s="1"/>
  <c r="G1409" i="87"/>
  <c r="J1409" i="87" s="1"/>
  <c r="G1408" i="87"/>
  <c r="J1408" i="87" s="1"/>
  <c r="G1407" i="87"/>
  <c r="J1407" i="87" s="1"/>
  <c r="G1406" i="87"/>
  <c r="J1406" i="87" s="1"/>
  <c r="G1405" i="87"/>
  <c r="J1405" i="87" s="1"/>
  <c r="G1404" i="87"/>
  <c r="J1404" i="87" s="1"/>
  <c r="G1403" i="87"/>
  <c r="J1403" i="87" s="1"/>
  <c r="G1402" i="87"/>
  <c r="J1402" i="87" s="1"/>
  <c r="G1401" i="87"/>
  <c r="J1401" i="87" s="1"/>
  <c r="G1400" i="87"/>
  <c r="J1400" i="87" s="1"/>
  <c r="G1399" i="87"/>
  <c r="J1399" i="87" s="1"/>
  <c r="G1398" i="87"/>
  <c r="J1398" i="87" s="1"/>
  <c r="G1397" i="87"/>
  <c r="J1397" i="87" s="1"/>
  <c r="G1396" i="87"/>
  <c r="J1396" i="87" s="1"/>
  <c r="G1395" i="87"/>
  <c r="J1395" i="87" s="1"/>
  <c r="G1394" i="87"/>
  <c r="J1394" i="87" s="1"/>
  <c r="G1393" i="87"/>
  <c r="J1393" i="87" s="1"/>
  <c r="G1392" i="87"/>
  <c r="J1392" i="87" s="1"/>
  <c r="G1391" i="87"/>
  <c r="J1391" i="87" s="1"/>
  <c r="G1390" i="87"/>
  <c r="J1390" i="87" s="1"/>
  <c r="G1389" i="87"/>
  <c r="J1389" i="87" s="1"/>
  <c r="G1388" i="87"/>
  <c r="J1388" i="87" s="1"/>
  <c r="G1387" i="87"/>
  <c r="J1387" i="87" s="1"/>
  <c r="G1386" i="87"/>
  <c r="J1386" i="87" s="1"/>
  <c r="G1385" i="87"/>
  <c r="J1385" i="87" s="1"/>
  <c r="G1384" i="87"/>
  <c r="J1384" i="87" s="1"/>
  <c r="G1383" i="87"/>
  <c r="J1383" i="87" s="1"/>
  <c r="G1382" i="87"/>
  <c r="J1382" i="87" s="1"/>
  <c r="G1381" i="87"/>
  <c r="J1381" i="87" s="1"/>
  <c r="G1380" i="87"/>
  <c r="J1380" i="87" s="1"/>
  <c r="G1379" i="87"/>
  <c r="J1379" i="87" s="1"/>
  <c r="G1378" i="87"/>
  <c r="J1378" i="87" s="1"/>
  <c r="G1377" i="87"/>
  <c r="J1377" i="87" s="1"/>
  <c r="G1376" i="87"/>
  <c r="J1376" i="87" s="1"/>
  <c r="G1375" i="87"/>
  <c r="J1375" i="87" s="1"/>
  <c r="G1374" i="87"/>
  <c r="J1374" i="87" s="1"/>
  <c r="G1373" i="87"/>
  <c r="J1373" i="87" s="1"/>
  <c r="G1372" i="87"/>
  <c r="J1372" i="87" s="1"/>
  <c r="G1371" i="87"/>
  <c r="J1371" i="87" s="1"/>
  <c r="G1370" i="87"/>
  <c r="J1370" i="87" s="1"/>
  <c r="G1369" i="87"/>
  <c r="J1369" i="87" s="1"/>
  <c r="G1368" i="87"/>
  <c r="J1368" i="87" s="1"/>
  <c r="G1367" i="87"/>
  <c r="J1367" i="87" s="1"/>
  <c r="G1366" i="87"/>
  <c r="J1366" i="87" s="1"/>
  <c r="G1365" i="87"/>
  <c r="J1365" i="87" s="1"/>
  <c r="G1364" i="87"/>
  <c r="J1364" i="87" s="1"/>
  <c r="G1363" i="87"/>
  <c r="J1363" i="87" s="1"/>
  <c r="G1362" i="87"/>
  <c r="J1362" i="87" s="1"/>
  <c r="G1361" i="87"/>
  <c r="J1361" i="87" s="1"/>
  <c r="G1360" i="87"/>
  <c r="J1360" i="87" s="1"/>
  <c r="G1359" i="87"/>
  <c r="J1359" i="87" s="1"/>
  <c r="G1358" i="87"/>
  <c r="J1358" i="87" s="1"/>
  <c r="G1357" i="87"/>
  <c r="J1357" i="87" s="1"/>
  <c r="G1356" i="87"/>
  <c r="J1356" i="87" s="1"/>
  <c r="G1355" i="87"/>
  <c r="J1355" i="87" s="1"/>
  <c r="G1354" i="87"/>
  <c r="J1354" i="87" s="1"/>
  <c r="G1353" i="87"/>
  <c r="J1353" i="87" s="1"/>
  <c r="G1352" i="87"/>
  <c r="J1352" i="87" s="1"/>
  <c r="G1351" i="87"/>
  <c r="J1351" i="87" s="1"/>
  <c r="G1350" i="87"/>
  <c r="J1350" i="87" s="1"/>
  <c r="G1349" i="87"/>
  <c r="J1349" i="87" s="1"/>
  <c r="G1348" i="87"/>
  <c r="J1348" i="87" s="1"/>
  <c r="G1347" i="87"/>
  <c r="J1347" i="87" s="1"/>
  <c r="G1346" i="87"/>
  <c r="J1346" i="87" s="1"/>
  <c r="G1345" i="87"/>
  <c r="J1345" i="87" s="1"/>
  <c r="G1344" i="87"/>
  <c r="J1344" i="87" s="1"/>
  <c r="G1343" i="87"/>
  <c r="J1343" i="87" s="1"/>
  <c r="G1342" i="87"/>
  <c r="J1342" i="87" s="1"/>
  <c r="G1341" i="87"/>
  <c r="J1341" i="87" s="1"/>
  <c r="G1340" i="87"/>
  <c r="J1340" i="87" s="1"/>
  <c r="G1339" i="87"/>
  <c r="J1339" i="87" s="1"/>
  <c r="G1338" i="87"/>
  <c r="J1338" i="87" s="1"/>
  <c r="G1337" i="87"/>
  <c r="J1337" i="87" s="1"/>
  <c r="G1336" i="87"/>
  <c r="J1336" i="87" s="1"/>
  <c r="G1335" i="87"/>
  <c r="J1335" i="87" s="1"/>
  <c r="G1334" i="87"/>
  <c r="J1334" i="87" s="1"/>
  <c r="G1333" i="87"/>
  <c r="J1333" i="87" s="1"/>
  <c r="G1332" i="87"/>
  <c r="J1332" i="87" s="1"/>
  <c r="G1331" i="87"/>
  <c r="J1331" i="87" s="1"/>
  <c r="G1330" i="87"/>
  <c r="J1330" i="87" s="1"/>
  <c r="G1329" i="87"/>
  <c r="J1329" i="87" s="1"/>
  <c r="G1328" i="87"/>
  <c r="J1328" i="87" s="1"/>
  <c r="G1327" i="87"/>
  <c r="J1327" i="87" s="1"/>
  <c r="G1326" i="87"/>
  <c r="J1326" i="87" s="1"/>
  <c r="G1325" i="87"/>
  <c r="J1325" i="87" s="1"/>
  <c r="G1324" i="87"/>
  <c r="J1324" i="87" s="1"/>
  <c r="G1323" i="87"/>
  <c r="J1323" i="87" s="1"/>
  <c r="G1322" i="87"/>
  <c r="J1322" i="87" s="1"/>
  <c r="G1321" i="87"/>
  <c r="J1321" i="87" s="1"/>
  <c r="G1320" i="87"/>
  <c r="J1320" i="87" s="1"/>
  <c r="G1319" i="87"/>
  <c r="J1319" i="87" s="1"/>
  <c r="G1318" i="87"/>
  <c r="J1318" i="87" s="1"/>
  <c r="G1317" i="87"/>
  <c r="J1317" i="87" s="1"/>
  <c r="G1316" i="87"/>
  <c r="J1316" i="87" s="1"/>
  <c r="G1315" i="87"/>
  <c r="J1315" i="87" s="1"/>
  <c r="G1314" i="87"/>
  <c r="J1314" i="87" s="1"/>
  <c r="G1313" i="87"/>
  <c r="J1313" i="87" s="1"/>
  <c r="G1312" i="87"/>
  <c r="J1312" i="87" s="1"/>
  <c r="G1311" i="87"/>
  <c r="J1311" i="87" s="1"/>
  <c r="G1310" i="87"/>
  <c r="J1310" i="87" s="1"/>
  <c r="G1309" i="87"/>
  <c r="J1309" i="87" s="1"/>
  <c r="G1308" i="87"/>
  <c r="J1308" i="87" s="1"/>
  <c r="G1307" i="87"/>
  <c r="J1307" i="87" s="1"/>
  <c r="G1306" i="87"/>
  <c r="J1306" i="87" s="1"/>
  <c r="G1305" i="87"/>
  <c r="J1305" i="87" s="1"/>
  <c r="G1304" i="87"/>
  <c r="J1304" i="87" s="1"/>
  <c r="G1303" i="87"/>
  <c r="J1303" i="87" s="1"/>
  <c r="G1302" i="87"/>
  <c r="J1302" i="87" s="1"/>
  <c r="G1301" i="87"/>
  <c r="J1301" i="87" s="1"/>
  <c r="G1300" i="87"/>
  <c r="J1300" i="87" s="1"/>
  <c r="G1299" i="87"/>
  <c r="J1299" i="87" s="1"/>
  <c r="G1298" i="87"/>
  <c r="J1298" i="87" s="1"/>
  <c r="G1297" i="87"/>
  <c r="J1297" i="87" s="1"/>
  <c r="G1296" i="87"/>
  <c r="J1296" i="87" s="1"/>
  <c r="G1295" i="87"/>
  <c r="J1295" i="87" s="1"/>
  <c r="G1294" i="87"/>
  <c r="J1294" i="87" s="1"/>
  <c r="G1293" i="87"/>
  <c r="J1293" i="87" s="1"/>
  <c r="G1292" i="87"/>
  <c r="J1292" i="87" s="1"/>
  <c r="G1291" i="87"/>
  <c r="J1291" i="87" s="1"/>
  <c r="G1290" i="87"/>
  <c r="J1290" i="87" s="1"/>
  <c r="G1289" i="87"/>
  <c r="J1289" i="87" s="1"/>
  <c r="G1288" i="87"/>
  <c r="J1288" i="87" s="1"/>
  <c r="G1287" i="87"/>
  <c r="J1287" i="87" s="1"/>
  <c r="G1286" i="87"/>
  <c r="J1286" i="87" s="1"/>
  <c r="G1285" i="87"/>
  <c r="J1285" i="87" s="1"/>
  <c r="G1284" i="87"/>
  <c r="J1284" i="87" s="1"/>
  <c r="G1283" i="87"/>
  <c r="J1283" i="87" s="1"/>
  <c r="G1282" i="87"/>
  <c r="J1282" i="87" s="1"/>
  <c r="G1281" i="87"/>
  <c r="J1281" i="87" s="1"/>
  <c r="G1280" i="87"/>
  <c r="J1280" i="87" s="1"/>
  <c r="G1279" i="87"/>
  <c r="J1279" i="87" s="1"/>
  <c r="G1278" i="87"/>
  <c r="J1278" i="87" s="1"/>
  <c r="G1277" i="87"/>
  <c r="J1277" i="87" s="1"/>
  <c r="G1276" i="87"/>
  <c r="J1276" i="87" s="1"/>
  <c r="G1275" i="87"/>
  <c r="J1275" i="87" s="1"/>
  <c r="G1274" i="87"/>
  <c r="J1274" i="87" s="1"/>
  <c r="G1273" i="87"/>
  <c r="J1273" i="87" s="1"/>
  <c r="G1272" i="87"/>
  <c r="J1272" i="87" s="1"/>
  <c r="G1271" i="87"/>
  <c r="J1271" i="87" s="1"/>
  <c r="G1270" i="87"/>
  <c r="J1270" i="87" s="1"/>
  <c r="G1269" i="87"/>
  <c r="J1269" i="87" s="1"/>
  <c r="G1268" i="87"/>
  <c r="J1268" i="87" s="1"/>
  <c r="G1267" i="87"/>
  <c r="J1267" i="87" s="1"/>
  <c r="G1266" i="87"/>
  <c r="J1266" i="87" s="1"/>
  <c r="G1265" i="87"/>
  <c r="J1265" i="87" s="1"/>
  <c r="G1264" i="87"/>
  <c r="J1264" i="87" s="1"/>
  <c r="G1263" i="87"/>
  <c r="J1263" i="87" s="1"/>
  <c r="G1262" i="87"/>
  <c r="J1262" i="87" s="1"/>
  <c r="G1261" i="87"/>
  <c r="J1261" i="87" s="1"/>
  <c r="G1260" i="87"/>
  <c r="J1260" i="87" s="1"/>
  <c r="G1259" i="87"/>
  <c r="J1259" i="87" s="1"/>
  <c r="G1258" i="87"/>
  <c r="J1258" i="87" s="1"/>
  <c r="G1257" i="87"/>
  <c r="J1257" i="87" s="1"/>
  <c r="G1256" i="87"/>
  <c r="J1256" i="87" s="1"/>
  <c r="G1255" i="87"/>
  <c r="J1255" i="87" s="1"/>
  <c r="G1254" i="87"/>
  <c r="J1254" i="87" s="1"/>
  <c r="G1253" i="87"/>
  <c r="J1253" i="87" s="1"/>
  <c r="G1252" i="87"/>
  <c r="J1252" i="87" s="1"/>
  <c r="G1251" i="87"/>
  <c r="J1251" i="87" s="1"/>
  <c r="G1250" i="87"/>
  <c r="J1250" i="87" s="1"/>
  <c r="G1249" i="87"/>
  <c r="J1249" i="87" s="1"/>
  <c r="G1248" i="87"/>
  <c r="J1248" i="87" s="1"/>
  <c r="G1247" i="87"/>
  <c r="J1247" i="87" s="1"/>
  <c r="G1246" i="87"/>
  <c r="J1246" i="87" s="1"/>
  <c r="G1245" i="87"/>
  <c r="J1245" i="87" s="1"/>
  <c r="G1244" i="87"/>
  <c r="J1244" i="87" s="1"/>
  <c r="C1243" i="87"/>
  <c r="G1243" i="87" s="1"/>
  <c r="J1243" i="87" s="1"/>
  <c r="G1242" i="87"/>
  <c r="J1242" i="87" s="1"/>
  <c r="G1241" i="87"/>
  <c r="J1241" i="87" s="1"/>
  <c r="G1240" i="87"/>
  <c r="J1240" i="87" s="1"/>
  <c r="G1239" i="87"/>
  <c r="J1239" i="87" s="1"/>
  <c r="G1238" i="87"/>
  <c r="J1238" i="87" s="1"/>
  <c r="C1237" i="87"/>
  <c r="G1234" i="87"/>
  <c r="J1234" i="87" s="1"/>
  <c r="C1233" i="87"/>
  <c r="G1233" i="87" s="1"/>
  <c r="J1233" i="87" s="1"/>
  <c r="G1232" i="87"/>
  <c r="J1232" i="87" s="1"/>
  <c r="C1231" i="87"/>
  <c r="G1231" i="87" s="1"/>
  <c r="J1231" i="87" s="1"/>
  <c r="G1230" i="87"/>
  <c r="J1230" i="87" s="1"/>
  <c r="G1229" i="87"/>
  <c r="J1229" i="87" s="1"/>
  <c r="C1228" i="87"/>
  <c r="G1228" i="87" s="1"/>
  <c r="J1228" i="87" s="1"/>
  <c r="G1227" i="87"/>
  <c r="J1227" i="87" s="1"/>
  <c r="C1226" i="87"/>
  <c r="G1226" i="87" s="1"/>
  <c r="J1226" i="87" s="1"/>
  <c r="G1225" i="87"/>
  <c r="J1225" i="87" s="1"/>
  <c r="G1224" i="87"/>
  <c r="J1224" i="87" s="1"/>
  <c r="C1223" i="87"/>
  <c r="G1223" i="87" s="1"/>
  <c r="J1223" i="87" s="1"/>
  <c r="G1222" i="87"/>
  <c r="J1222" i="87" s="1"/>
  <c r="C1221" i="87"/>
  <c r="G1221" i="87" s="1"/>
  <c r="J1221" i="87" s="1"/>
  <c r="E1220" i="87"/>
  <c r="D1220" i="87"/>
  <c r="G1218" i="87"/>
  <c r="J1218" i="87" s="1"/>
  <c r="G1217" i="87"/>
  <c r="J1217" i="87" s="1"/>
  <c r="G1216" i="87"/>
  <c r="J1216" i="87" s="1"/>
  <c r="G1215" i="87"/>
  <c r="J1215" i="87" s="1"/>
  <c r="C1214" i="87"/>
  <c r="G1214" i="87" s="1"/>
  <c r="J1214" i="87" s="1"/>
  <c r="G1213" i="87"/>
  <c r="J1213" i="87" s="1"/>
  <c r="C1212" i="87"/>
  <c r="G1212" i="87" s="1"/>
  <c r="J1212" i="87" s="1"/>
  <c r="G1211" i="87"/>
  <c r="J1211" i="87" s="1"/>
  <c r="G1210" i="87"/>
  <c r="J1210" i="87" s="1"/>
  <c r="C1209" i="87"/>
  <c r="G1209" i="87" s="1"/>
  <c r="J1209" i="87" s="1"/>
  <c r="G1208" i="87"/>
  <c r="J1208" i="87" s="1"/>
  <c r="G1207" i="87"/>
  <c r="J1207" i="87" s="1"/>
  <c r="C1206" i="87"/>
  <c r="G1206" i="87" s="1"/>
  <c r="J1206" i="87" s="1"/>
  <c r="G1205" i="87"/>
  <c r="J1205" i="87" s="1"/>
  <c r="C1204" i="87"/>
  <c r="G1204" i="87" s="1"/>
  <c r="J1204" i="87" s="1"/>
  <c r="G1203" i="87"/>
  <c r="J1203" i="87" s="1"/>
  <c r="G1202" i="87"/>
  <c r="J1202" i="87" s="1"/>
  <c r="G1201" i="87"/>
  <c r="J1201" i="87" s="1"/>
  <c r="G1200" i="87"/>
  <c r="J1200" i="87" s="1"/>
  <c r="G1199" i="87"/>
  <c r="J1199" i="87" s="1"/>
  <c r="G1198" i="87"/>
  <c r="J1198" i="87" s="1"/>
  <c r="C1197" i="87"/>
  <c r="G1197" i="87" s="1"/>
  <c r="J1197" i="87" s="1"/>
  <c r="G1196" i="87"/>
  <c r="J1196" i="87" s="1"/>
  <c r="G1195" i="87"/>
  <c r="J1195" i="87" s="1"/>
  <c r="G1194" i="87"/>
  <c r="J1194" i="87" s="1"/>
  <c r="G1193" i="87"/>
  <c r="J1193" i="87" s="1"/>
  <c r="G1192" i="87"/>
  <c r="J1192" i="87" s="1"/>
  <c r="G1191" i="87"/>
  <c r="J1191" i="87" s="1"/>
  <c r="G1190" i="87"/>
  <c r="J1190" i="87" s="1"/>
  <c r="G1189" i="87"/>
  <c r="J1189" i="87" s="1"/>
  <c r="G1188" i="87"/>
  <c r="J1188" i="87" s="1"/>
  <c r="G1187" i="87"/>
  <c r="J1187" i="87" s="1"/>
  <c r="G1186" i="87"/>
  <c r="J1186" i="87" s="1"/>
  <c r="G1185" i="87"/>
  <c r="J1185" i="87" s="1"/>
  <c r="G1184" i="87"/>
  <c r="J1184" i="87" s="1"/>
  <c r="G1183" i="87"/>
  <c r="J1183" i="87" s="1"/>
  <c r="G1182" i="87"/>
  <c r="J1182" i="87" s="1"/>
  <c r="G1181" i="87"/>
  <c r="J1181" i="87" s="1"/>
  <c r="G1180" i="87"/>
  <c r="J1180" i="87" s="1"/>
  <c r="G1179" i="87"/>
  <c r="J1179" i="87" s="1"/>
  <c r="G1178" i="87"/>
  <c r="J1178" i="87" s="1"/>
  <c r="G1177" i="87"/>
  <c r="J1177" i="87" s="1"/>
  <c r="G1176" i="87"/>
  <c r="J1176" i="87" s="1"/>
  <c r="G1175" i="87"/>
  <c r="J1175" i="87" s="1"/>
  <c r="G1174" i="87"/>
  <c r="J1174" i="87" s="1"/>
  <c r="G1173" i="87"/>
  <c r="J1173" i="87" s="1"/>
  <c r="G1172" i="87"/>
  <c r="J1172" i="87" s="1"/>
  <c r="G1171" i="87"/>
  <c r="J1171" i="87" s="1"/>
  <c r="G1170" i="87"/>
  <c r="J1170" i="87" s="1"/>
  <c r="G1169" i="87"/>
  <c r="J1169" i="87" s="1"/>
  <c r="G1168" i="87"/>
  <c r="J1168" i="87" s="1"/>
  <c r="G1167" i="87"/>
  <c r="J1167" i="87" s="1"/>
  <c r="G1166" i="87"/>
  <c r="J1166" i="87" s="1"/>
  <c r="G1165" i="87"/>
  <c r="J1165" i="87" s="1"/>
  <c r="G1164" i="87"/>
  <c r="J1164" i="87" s="1"/>
  <c r="G1163" i="87"/>
  <c r="J1163" i="87" s="1"/>
  <c r="G1162" i="87"/>
  <c r="J1162" i="87" s="1"/>
  <c r="G1161" i="87"/>
  <c r="J1161" i="87" s="1"/>
  <c r="G1160" i="87"/>
  <c r="J1160" i="87" s="1"/>
  <c r="G1159" i="87"/>
  <c r="J1159" i="87" s="1"/>
  <c r="G1158" i="87"/>
  <c r="J1158" i="87" s="1"/>
  <c r="G1157" i="87"/>
  <c r="J1157" i="87" s="1"/>
  <c r="C1156" i="87"/>
  <c r="G1156" i="87" s="1"/>
  <c r="J1156" i="87" s="1"/>
  <c r="G1155" i="87"/>
  <c r="J1155" i="87" s="1"/>
  <c r="G1154" i="87"/>
  <c r="J1154" i="87" s="1"/>
  <c r="G1153" i="87"/>
  <c r="J1153" i="87" s="1"/>
  <c r="G1152" i="87"/>
  <c r="J1152" i="87" s="1"/>
  <c r="G1151" i="87"/>
  <c r="J1151" i="87" s="1"/>
  <c r="G1150" i="87"/>
  <c r="J1150" i="87" s="1"/>
  <c r="G1149" i="87"/>
  <c r="J1149" i="87" s="1"/>
  <c r="G1148" i="87"/>
  <c r="J1148" i="87" s="1"/>
  <c r="G1147" i="87"/>
  <c r="J1147" i="87" s="1"/>
  <c r="G1146" i="87"/>
  <c r="J1146" i="87" s="1"/>
  <c r="G1145" i="87"/>
  <c r="J1145" i="87" s="1"/>
  <c r="C1144" i="87"/>
  <c r="G1144" i="87" s="1"/>
  <c r="J1144" i="87" s="1"/>
  <c r="G1143" i="87"/>
  <c r="J1143" i="87" s="1"/>
  <c r="C1142" i="87"/>
  <c r="G1142" i="87" s="1"/>
  <c r="J1142" i="87" s="1"/>
  <c r="G1141" i="87"/>
  <c r="J1141" i="87" s="1"/>
  <c r="C1140" i="87"/>
  <c r="G1140" i="87" s="1"/>
  <c r="J1140" i="87" s="1"/>
  <c r="G1139" i="87"/>
  <c r="J1139" i="87" s="1"/>
  <c r="G1138" i="87"/>
  <c r="J1138" i="87" s="1"/>
  <c r="C1137" i="87"/>
  <c r="G1137" i="87" s="1"/>
  <c r="J1137" i="87" s="1"/>
  <c r="G1136" i="87"/>
  <c r="J1136" i="87" s="1"/>
  <c r="C1135" i="87"/>
  <c r="G1135" i="87" s="1"/>
  <c r="J1135" i="87" s="1"/>
  <c r="G1134" i="87"/>
  <c r="J1134" i="87" s="1"/>
  <c r="C1133" i="87"/>
  <c r="G1133" i="87" s="1"/>
  <c r="J1133" i="87" s="1"/>
  <c r="G1132" i="87"/>
  <c r="J1132" i="87" s="1"/>
  <c r="G1131" i="87"/>
  <c r="J1131" i="87" s="1"/>
  <c r="C1130" i="87"/>
  <c r="G1130" i="87" s="1"/>
  <c r="J1130" i="87" s="1"/>
  <c r="D1129" i="87"/>
  <c r="G1127" i="87"/>
  <c r="J1127" i="87" s="1"/>
  <c r="G1126" i="87"/>
  <c r="J1126" i="87" s="1"/>
  <c r="C1125" i="87"/>
  <c r="G1125" i="87" s="1"/>
  <c r="J1125" i="87" s="1"/>
  <c r="G1124" i="87"/>
  <c r="J1124" i="87" s="1"/>
  <c r="G1123" i="87"/>
  <c r="J1123" i="87" s="1"/>
  <c r="C1122" i="87"/>
  <c r="G1122" i="87" s="1"/>
  <c r="J1122" i="87" s="1"/>
  <c r="G1121" i="87"/>
  <c r="J1121" i="87" s="1"/>
  <c r="G1120" i="87"/>
  <c r="J1120" i="87" s="1"/>
  <c r="C1119" i="87"/>
  <c r="G1119" i="87" s="1"/>
  <c r="J1119" i="87" s="1"/>
  <c r="G1118" i="87"/>
  <c r="J1118" i="87" s="1"/>
  <c r="C1117" i="87"/>
  <c r="G1117" i="87" s="1"/>
  <c r="J1117" i="87" s="1"/>
  <c r="G1116" i="87"/>
  <c r="J1116" i="87" s="1"/>
  <c r="C1115" i="87"/>
  <c r="G1115" i="87" s="1"/>
  <c r="J1115" i="87" s="1"/>
  <c r="G1114" i="87"/>
  <c r="J1114" i="87" s="1"/>
  <c r="C1113" i="87"/>
  <c r="G1113" i="87" s="1"/>
  <c r="J1113" i="87" s="1"/>
  <c r="G1112" i="87"/>
  <c r="J1112" i="87" s="1"/>
  <c r="G1111" i="87"/>
  <c r="J1111" i="87" s="1"/>
  <c r="C1110" i="87"/>
  <c r="G1110" i="87" s="1"/>
  <c r="J1110" i="87" s="1"/>
  <c r="G1109" i="87"/>
  <c r="J1109" i="87" s="1"/>
  <c r="G1108" i="87"/>
  <c r="J1108" i="87" s="1"/>
  <c r="G1107" i="87"/>
  <c r="J1107" i="87" s="1"/>
  <c r="G1106" i="87"/>
  <c r="J1106" i="87" s="1"/>
  <c r="G1105" i="87"/>
  <c r="J1105" i="87" s="1"/>
  <c r="G1104" i="87"/>
  <c r="J1104" i="87" s="1"/>
  <c r="C1103" i="87"/>
  <c r="G1103" i="87" s="1"/>
  <c r="J1103" i="87" s="1"/>
  <c r="G1102" i="87"/>
  <c r="J1102" i="87" s="1"/>
  <c r="G1101" i="87"/>
  <c r="J1101" i="87" s="1"/>
  <c r="G1100" i="87"/>
  <c r="J1100" i="87" s="1"/>
  <c r="G1099" i="87"/>
  <c r="J1099" i="87" s="1"/>
  <c r="G1098" i="87"/>
  <c r="J1098" i="87" s="1"/>
  <c r="C1097" i="87"/>
  <c r="G1097" i="87" s="1"/>
  <c r="J1097" i="87" s="1"/>
  <c r="G1096" i="87"/>
  <c r="J1096" i="87" s="1"/>
  <c r="C1095" i="87"/>
  <c r="G1095" i="87" s="1"/>
  <c r="J1095" i="87" s="1"/>
  <c r="G1094" i="87"/>
  <c r="J1094" i="87" s="1"/>
  <c r="C1093" i="87"/>
  <c r="G1093" i="87" s="1"/>
  <c r="J1093" i="87" s="1"/>
  <c r="G1092" i="87"/>
  <c r="J1092" i="87" s="1"/>
  <c r="E1091" i="87"/>
  <c r="C1091" i="87"/>
  <c r="G1090" i="87"/>
  <c r="J1090" i="87" s="1"/>
  <c r="C1089" i="87"/>
  <c r="G1089" i="87" s="1"/>
  <c r="J1089" i="87" s="1"/>
  <c r="G1088" i="87"/>
  <c r="J1088" i="87" s="1"/>
  <c r="C1087" i="87"/>
  <c r="G1087" i="87" s="1"/>
  <c r="J1087" i="87" s="1"/>
  <c r="G1086" i="87"/>
  <c r="J1086" i="87" s="1"/>
  <c r="G1085" i="87"/>
  <c r="J1085" i="87" s="1"/>
  <c r="G1084" i="87"/>
  <c r="J1084" i="87" s="1"/>
  <c r="G1083" i="87"/>
  <c r="J1083" i="87" s="1"/>
  <c r="G1082" i="87"/>
  <c r="J1082" i="87" s="1"/>
  <c r="C1081" i="87"/>
  <c r="G1081" i="87" s="1"/>
  <c r="J1081" i="87" s="1"/>
  <c r="G1080" i="87"/>
  <c r="J1080" i="87" s="1"/>
  <c r="E1079" i="87"/>
  <c r="C1079" i="87"/>
  <c r="G1078" i="87"/>
  <c r="J1078" i="87" s="1"/>
  <c r="C1077" i="87"/>
  <c r="G1077" i="87" s="1"/>
  <c r="J1077" i="87" s="1"/>
  <c r="G1076" i="87"/>
  <c r="J1076" i="87" s="1"/>
  <c r="E1075" i="87"/>
  <c r="C1075" i="87"/>
  <c r="G1074" i="87"/>
  <c r="J1074" i="87" s="1"/>
  <c r="C1073" i="87"/>
  <c r="G1073" i="87" s="1"/>
  <c r="J1073" i="87" s="1"/>
  <c r="G1072" i="87"/>
  <c r="J1072" i="87" s="1"/>
  <c r="G1071" i="87"/>
  <c r="J1071" i="87" s="1"/>
  <c r="G1070" i="87"/>
  <c r="J1070" i="87" s="1"/>
  <c r="G1069" i="87"/>
  <c r="J1069" i="87" s="1"/>
  <c r="G1068" i="87"/>
  <c r="J1068" i="87" s="1"/>
  <c r="G1067" i="87"/>
  <c r="J1067" i="87" s="1"/>
  <c r="E1066" i="87"/>
  <c r="C1066" i="87"/>
  <c r="G1065" i="87"/>
  <c r="J1065" i="87" s="1"/>
  <c r="C1064" i="87"/>
  <c r="G1064" i="87" s="1"/>
  <c r="J1064" i="87" s="1"/>
  <c r="G1063" i="87"/>
  <c r="J1063" i="87" s="1"/>
  <c r="G1062" i="87"/>
  <c r="J1062" i="87" s="1"/>
  <c r="G1061" i="87"/>
  <c r="J1061" i="87" s="1"/>
  <c r="G1060" i="87"/>
  <c r="J1060" i="87" s="1"/>
  <c r="G1059" i="87"/>
  <c r="J1059" i="87" s="1"/>
  <c r="G1058" i="87"/>
  <c r="J1058" i="87" s="1"/>
  <c r="G1057" i="87"/>
  <c r="J1057" i="87" s="1"/>
  <c r="G1056" i="87"/>
  <c r="J1056" i="87" s="1"/>
  <c r="G1055" i="87"/>
  <c r="J1055" i="87" s="1"/>
  <c r="G1054" i="87"/>
  <c r="J1054" i="87" s="1"/>
  <c r="G1053" i="87"/>
  <c r="J1053" i="87" s="1"/>
  <c r="G1052" i="87"/>
  <c r="J1052" i="87" s="1"/>
  <c r="G1051" i="87"/>
  <c r="J1051" i="87" s="1"/>
  <c r="G1050" i="87"/>
  <c r="J1050" i="87" s="1"/>
  <c r="G1049" i="87"/>
  <c r="J1049" i="87" s="1"/>
  <c r="G1048" i="87"/>
  <c r="J1048" i="87" s="1"/>
  <c r="G1047" i="87"/>
  <c r="J1047" i="87" s="1"/>
  <c r="G1046" i="87"/>
  <c r="J1046" i="87" s="1"/>
  <c r="G1045" i="87"/>
  <c r="J1045" i="87" s="1"/>
  <c r="G1044" i="87"/>
  <c r="J1044" i="87" s="1"/>
  <c r="G1043" i="87"/>
  <c r="J1043" i="87" s="1"/>
  <c r="G1042" i="87"/>
  <c r="J1042" i="87" s="1"/>
  <c r="G1041" i="87"/>
  <c r="J1041" i="87" s="1"/>
  <c r="G1040" i="87"/>
  <c r="J1040" i="87" s="1"/>
  <c r="G1039" i="87"/>
  <c r="J1039" i="87" s="1"/>
  <c r="G1038" i="87"/>
  <c r="J1038" i="87" s="1"/>
  <c r="G1037" i="87"/>
  <c r="J1037" i="87" s="1"/>
  <c r="G1036" i="87"/>
  <c r="J1036" i="87" s="1"/>
  <c r="G1035" i="87"/>
  <c r="J1035" i="87" s="1"/>
  <c r="G1034" i="87"/>
  <c r="J1034" i="87" s="1"/>
  <c r="G1033" i="87"/>
  <c r="J1033" i="87" s="1"/>
  <c r="G1032" i="87"/>
  <c r="J1032" i="87" s="1"/>
  <c r="G1031" i="87"/>
  <c r="J1031" i="87" s="1"/>
  <c r="G1030" i="87"/>
  <c r="J1030" i="87" s="1"/>
  <c r="G1029" i="87"/>
  <c r="J1029" i="87" s="1"/>
  <c r="G1028" i="87"/>
  <c r="J1028" i="87" s="1"/>
  <c r="G1027" i="87"/>
  <c r="J1027" i="87" s="1"/>
  <c r="G1026" i="87"/>
  <c r="J1026" i="87" s="1"/>
  <c r="G1025" i="87"/>
  <c r="J1025" i="87" s="1"/>
  <c r="G1024" i="87"/>
  <c r="J1024" i="87" s="1"/>
  <c r="G1023" i="87"/>
  <c r="J1023" i="87" s="1"/>
  <c r="G1022" i="87"/>
  <c r="J1022" i="87" s="1"/>
  <c r="G1021" i="87"/>
  <c r="J1021" i="87" s="1"/>
  <c r="G1020" i="87"/>
  <c r="J1020" i="87" s="1"/>
  <c r="G1019" i="87"/>
  <c r="J1019" i="87" s="1"/>
  <c r="G1018" i="87"/>
  <c r="J1018" i="87" s="1"/>
  <c r="G1017" i="87"/>
  <c r="J1017" i="87" s="1"/>
  <c r="G1016" i="87"/>
  <c r="J1016" i="87" s="1"/>
  <c r="G1015" i="87"/>
  <c r="J1015" i="87" s="1"/>
  <c r="G1014" i="87"/>
  <c r="J1014" i="87" s="1"/>
  <c r="G1013" i="87"/>
  <c r="J1013" i="87" s="1"/>
  <c r="G1012" i="87"/>
  <c r="J1012" i="87" s="1"/>
  <c r="G1011" i="87"/>
  <c r="J1011" i="87" s="1"/>
  <c r="G1010" i="87"/>
  <c r="J1010" i="87" s="1"/>
  <c r="G1009" i="87"/>
  <c r="J1009" i="87" s="1"/>
  <c r="G1008" i="87"/>
  <c r="J1008" i="87" s="1"/>
  <c r="G1007" i="87"/>
  <c r="J1007" i="87" s="1"/>
  <c r="G1006" i="87"/>
  <c r="J1006" i="87" s="1"/>
  <c r="G1005" i="87"/>
  <c r="J1005" i="87" s="1"/>
  <c r="G1004" i="87"/>
  <c r="J1004" i="87" s="1"/>
  <c r="G1003" i="87"/>
  <c r="J1003" i="87" s="1"/>
  <c r="E1002" i="87"/>
  <c r="C1002" i="87"/>
  <c r="G1001" i="87"/>
  <c r="J1001" i="87" s="1"/>
  <c r="G1000" i="87"/>
  <c r="J1000" i="87" s="1"/>
  <c r="G999" i="87"/>
  <c r="J999" i="87" s="1"/>
  <c r="G998" i="87"/>
  <c r="J998" i="87" s="1"/>
  <c r="G997" i="87"/>
  <c r="J997" i="87" s="1"/>
  <c r="G996" i="87"/>
  <c r="J996" i="87" s="1"/>
  <c r="G995" i="87"/>
  <c r="J995" i="87" s="1"/>
  <c r="C994" i="87"/>
  <c r="G994" i="87" s="1"/>
  <c r="J994" i="87" s="1"/>
  <c r="G993" i="87"/>
  <c r="J993" i="87" s="1"/>
  <c r="G992" i="87"/>
  <c r="J992" i="87" s="1"/>
  <c r="G991" i="87"/>
  <c r="J991" i="87" s="1"/>
  <c r="G990" i="87"/>
  <c r="J990" i="87" s="1"/>
  <c r="G989" i="87"/>
  <c r="J989" i="87" s="1"/>
  <c r="G988" i="87"/>
  <c r="J988" i="87" s="1"/>
  <c r="G987" i="87"/>
  <c r="J987" i="87" s="1"/>
  <c r="G986" i="87"/>
  <c r="J986" i="87" s="1"/>
  <c r="C985" i="87"/>
  <c r="G985" i="87" s="1"/>
  <c r="J985" i="87" s="1"/>
  <c r="G984" i="87"/>
  <c r="J984" i="87" s="1"/>
  <c r="G983" i="87"/>
  <c r="J983" i="87" s="1"/>
  <c r="G982" i="87"/>
  <c r="J982" i="87" s="1"/>
  <c r="G981" i="87"/>
  <c r="J981" i="87" s="1"/>
  <c r="G980" i="87"/>
  <c r="J980" i="87" s="1"/>
  <c r="G979" i="87"/>
  <c r="J979" i="87" s="1"/>
  <c r="C978" i="87"/>
  <c r="G978" i="87" s="1"/>
  <c r="J978" i="87" s="1"/>
  <c r="G977" i="87"/>
  <c r="J977" i="87" s="1"/>
  <c r="G976" i="87"/>
  <c r="J976" i="87" s="1"/>
  <c r="C975" i="87"/>
  <c r="G975" i="87" s="1"/>
  <c r="J975" i="87" s="1"/>
  <c r="G974" i="87"/>
  <c r="J974" i="87" s="1"/>
  <c r="C973" i="87"/>
  <c r="G973" i="87" s="1"/>
  <c r="J973" i="87" s="1"/>
  <c r="G972" i="87"/>
  <c r="J972" i="87" s="1"/>
  <c r="C971" i="87"/>
  <c r="G971" i="87" s="1"/>
  <c r="J971" i="87" s="1"/>
  <c r="G970" i="87"/>
  <c r="J970" i="87" s="1"/>
  <c r="G969" i="87"/>
  <c r="J969" i="87" s="1"/>
  <c r="C968" i="87"/>
  <c r="G968" i="87" s="1"/>
  <c r="J968" i="87" s="1"/>
  <c r="G967" i="87"/>
  <c r="J967" i="87" s="1"/>
  <c r="G966" i="87"/>
  <c r="J966" i="87" s="1"/>
  <c r="C965" i="87"/>
  <c r="G965" i="87" s="1"/>
  <c r="J965" i="87" s="1"/>
  <c r="G964" i="87"/>
  <c r="J964" i="87" s="1"/>
  <c r="C963" i="87"/>
  <c r="G963" i="87" s="1"/>
  <c r="J963" i="87" s="1"/>
  <c r="G962" i="87"/>
  <c r="J962" i="87" s="1"/>
  <c r="G961" i="87"/>
  <c r="J961" i="87" s="1"/>
  <c r="G960" i="87"/>
  <c r="J960" i="87" s="1"/>
  <c r="G959" i="87"/>
  <c r="J959" i="87" s="1"/>
  <c r="G958" i="87"/>
  <c r="J958" i="87" s="1"/>
  <c r="C957" i="87"/>
  <c r="G957" i="87" s="1"/>
  <c r="J957" i="87" s="1"/>
  <c r="G956" i="87"/>
  <c r="J956" i="87" s="1"/>
  <c r="G955" i="87"/>
  <c r="J955" i="87" s="1"/>
  <c r="G954" i="87"/>
  <c r="J954" i="87" s="1"/>
  <c r="G953" i="87"/>
  <c r="J953" i="87" s="1"/>
  <c r="C952" i="87"/>
  <c r="G952" i="87" s="1"/>
  <c r="J952" i="87" s="1"/>
  <c r="G951" i="87"/>
  <c r="J951" i="87" s="1"/>
  <c r="C950" i="87"/>
  <c r="G950" i="87" s="1"/>
  <c r="J950" i="87" s="1"/>
  <c r="G949" i="87"/>
  <c r="J949" i="87" s="1"/>
  <c r="C948" i="87"/>
  <c r="G948" i="87" s="1"/>
  <c r="J948" i="87" s="1"/>
  <c r="G947" i="87"/>
  <c r="J947" i="87" s="1"/>
  <c r="C946" i="87"/>
  <c r="G946" i="87" s="1"/>
  <c r="J946" i="87" s="1"/>
  <c r="G945" i="87"/>
  <c r="J945" i="87" s="1"/>
  <c r="G944" i="87"/>
  <c r="J944" i="87" s="1"/>
  <c r="C943" i="87"/>
  <c r="G943" i="87" s="1"/>
  <c r="J943" i="87" s="1"/>
  <c r="G942" i="87"/>
  <c r="J942" i="87" s="1"/>
  <c r="C941" i="87"/>
  <c r="G941" i="87" s="1"/>
  <c r="J941" i="87" s="1"/>
  <c r="G940" i="87"/>
  <c r="J940" i="87" s="1"/>
  <c r="C939" i="87"/>
  <c r="G939" i="87" s="1"/>
  <c r="J939" i="87" s="1"/>
  <c r="G938" i="87"/>
  <c r="J938" i="87" s="1"/>
  <c r="G937" i="87"/>
  <c r="J937" i="87" s="1"/>
  <c r="G936" i="87"/>
  <c r="J936" i="87" s="1"/>
  <c r="G935" i="87"/>
  <c r="J935" i="87" s="1"/>
  <c r="G934" i="87"/>
  <c r="J934" i="87" s="1"/>
  <c r="G933" i="87"/>
  <c r="J933" i="87" s="1"/>
  <c r="G932" i="87"/>
  <c r="J932" i="87" s="1"/>
  <c r="G931" i="87"/>
  <c r="J931" i="87" s="1"/>
  <c r="G930" i="87"/>
  <c r="J930" i="87" s="1"/>
  <c r="G929" i="87"/>
  <c r="J929" i="87" s="1"/>
  <c r="C928" i="87"/>
  <c r="G928" i="87" s="1"/>
  <c r="J928" i="87" s="1"/>
  <c r="G927" i="87"/>
  <c r="J927" i="87" s="1"/>
  <c r="G926" i="87"/>
  <c r="J926" i="87" s="1"/>
  <c r="C925" i="87"/>
  <c r="G925" i="87" s="1"/>
  <c r="J925" i="87" s="1"/>
  <c r="G924" i="87"/>
  <c r="J924" i="87" s="1"/>
  <c r="C923" i="87"/>
  <c r="G923" i="87" s="1"/>
  <c r="J923" i="87" s="1"/>
  <c r="G922" i="87"/>
  <c r="J922" i="87" s="1"/>
  <c r="C921" i="87"/>
  <c r="G921" i="87" s="1"/>
  <c r="J921" i="87" s="1"/>
  <c r="G920" i="87"/>
  <c r="J920" i="87" s="1"/>
  <c r="C919" i="87"/>
  <c r="G918" i="87"/>
  <c r="J918" i="87" s="1"/>
  <c r="C917" i="87"/>
  <c r="G917" i="87" s="1"/>
  <c r="J917" i="87" s="1"/>
  <c r="G916" i="87"/>
  <c r="J916" i="87" s="1"/>
  <c r="C915" i="87"/>
  <c r="G915" i="87" s="1"/>
  <c r="J915" i="87" s="1"/>
  <c r="G914" i="87"/>
  <c r="J914" i="87" s="1"/>
  <c r="G913" i="87"/>
  <c r="J913" i="87" s="1"/>
  <c r="G912" i="87"/>
  <c r="J912" i="87" s="1"/>
  <c r="C911" i="87"/>
  <c r="I910" i="87"/>
  <c r="E910" i="87"/>
  <c r="D910" i="87"/>
  <c r="G908" i="87"/>
  <c r="J908" i="87" s="1"/>
  <c r="G907" i="87"/>
  <c r="J907" i="87" s="1"/>
  <c r="C906" i="87"/>
  <c r="G906" i="87" s="1"/>
  <c r="J906" i="87" s="1"/>
  <c r="G905" i="87"/>
  <c r="J905" i="87" s="1"/>
  <c r="G904" i="87"/>
  <c r="J904" i="87" s="1"/>
  <c r="C903" i="87"/>
  <c r="G903" i="87" s="1"/>
  <c r="J903" i="87" s="1"/>
  <c r="G902" i="87"/>
  <c r="J902" i="87" s="1"/>
  <c r="C901" i="87"/>
  <c r="G901" i="87" s="1"/>
  <c r="J901" i="87" s="1"/>
  <c r="G900" i="87"/>
  <c r="J900" i="87" s="1"/>
  <c r="G899" i="87"/>
  <c r="J899" i="87" s="1"/>
  <c r="G898" i="87"/>
  <c r="J898" i="87" s="1"/>
  <c r="C897" i="87"/>
  <c r="G897" i="87" s="1"/>
  <c r="J897" i="87" s="1"/>
  <c r="G896" i="87"/>
  <c r="J896" i="87" s="1"/>
  <c r="G895" i="87"/>
  <c r="J895" i="87" s="1"/>
  <c r="C894" i="87"/>
  <c r="G894" i="87" s="1"/>
  <c r="J894" i="87" s="1"/>
  <c r="G893" i="87"/>
  <c r="J893" i="87" s="1"/>
  <c r="G892" i="87"/>
  <c r="J892" i="87" s="1"/>
  <c r="C891" i="87"/>
  <c r="G891" i="87" s="1"/>
  <c r="J891" i="87" s="1"/>
  <c r="G890" i="87"/>
  <c r="J890" i="87" s="1"/>
  <c r="G889" i="87"/>
  <c r="J889" i="87" s="1"/>
  <c r="C888" i="87"/>
  <c r="G888" i="87" s="1"/>
  <c r="J888" i="87" s="1"/>
  <c r="G887" i="87"/>
  <c r="J887" i="87" s="1"/>
  <c r="G886" i="87"/>
  <c r="J886" i="87" s="1"/>
  <c r="C885" i="87"/>
  <c r="G885" i="87" s="1"/>
  <c r="J885" i="87" s="1"/>
  <c r="G884" i="87"/>
  <c r="J884" i="87" s="1"/>
  <c r="G883" i="87"/>
  <c r="J883" i="87" s="1"/>
  <c r="C882" i="87"/>
  <c r="G882" i="87" s="1"/>
  <c r="J882" i="87" s="1"/>
  <c r="G881" i="87"/>
  <c r="J881" i="87" s="1"/>
  <c r="G880" i="87"/>
  <c r="J880" i="87" s="1"/>
  <c r="G879" i="87"/>
  <c r="J879" i="87" s="1"/>
  <c r="G878" i="87"/>
  <c r="J878" i="87" s="1"/>
  <c r="G877" i="87"/>
  <c r="J877" i="87" s="1"/>
  <c r="G876" i="87"/>
  <c r="J876" i="87" s="1"/>
  <c r="G875" i="87"/>
  <c r="J875" i="87" s="1"/>
  <c r="G874" i="87"/>
  <c r="J874" i="87" s="1"/>
  <c r="G873" i="87"/>
  <c r="J873" i="87" s="1"/>
  <c r="C872" i="87"/>
  <c r="G872" i="87" s="1"/>
  <c r="J872" i="87" s="1"/>
  <c r="G871" i="87"/>
  <c r="J871" i="87" s="1"/>
  <c r="G870" i="87"/>
  <c r="J870" i="87" s="1"/>
  <c r="G869" i="87"/>
  <c r="J869" i="87" s="1"/>
  <c r="C868" i="87"/>
  <c r="G868" i="87" s="1"/>
  <c r="J868" i="87" s="1"/>
  <c r="G867" i="87"/>
  <c r="J867" i="87" s="1"/>
  <c r="G866" i="87"/>
  <c r="J866" i="87" s="1"/>
  <c r="G865" i="87"/>
  <c r="J865" i="87" s="1"/>
  <c r="C864" i="87"/>
  <c r="G864" i="87" s="1"/>
  <c r="J864" i="87" s="1"/>
  <c r="G863" i="87"/>
  <c r="J863" i="87" s="1"/>
  <c r="G862" i="87"/>
  <c r="J862" i="87" s="1"/>
  <c r="G861" i="87"/>
  <c r="J861" i="87" s="1"/>
  <c r="C860" i="87"/>
  <c r="G860" i="87" s="1"/>
  <c r="J860" i="87" s="1"/>
  <c r="G859" i="87"/>
  <c r="J859" i="87" s="1"/>
  <c r="G858" i="87"/>
  <c r="J858" i="87" s="1"/>
  <c r="G857" i="87"/>
  <c r="J857" i="87" s="1"/>
  <c r="C856" i="87"/>
  <c r="G856" i="87" s="1"/>
  <c r="J856" i="87" s="1"/>
  <c r="G855" i="87"/>
  <c r="J855" i="87" s="1"/>
  <c r="G854" i="87"/>
  <c r="J854" i="87" s="1"/>
  <c r="G853" i="87"/>
  <c r="J853" i="87" s="1"/>
  <c r="G852" i="87"/>
  <c r="J852" i="87" s="1"/>
  <c r="G851" i="87"/>
  <c r="J851" i="87" s="1"/>
  <c r="G850" i="87"/>
  <c r="J850" i="87" s="1"/>
  <c r="G849" i="87"/>
  <c r="J849" i="87" s="1"/>
  <c r="G848" i="87"/>
  <c r="J848" i="87" s="1"/>
  <c r="G847" i="87"/>
  <c r="J847" i="87" s="1"/>
  <c r="G846" i="87"/>
  <c r="J846" i="87" s="1"/>
  <c r="G845" i="87"/>
  <c r="J845" i="87" s="1"/>
  <c r="G844" i="87"/>
  <c r="J844" i="87" s="1"/>
  <c r="G843" i="87"/>
  <c r="J843" i="87" s="1"/>
  <c r="G842" i="87"/>
  <c r="J842" i="87" s="1"/>
  <c r="G841" i="87"/>
  <c r="J841" i="87" s="1"/>
  <c r="G840" i="87"/>
  <c r="J840" i="87" s="1"/>
  <c r="G839" i="87"/>
  <c r="J839" i="87" s="1"/>
  <c r="G838" i="87"/>
  <c r="J838" i="87" s="1"/>
  <c r="G837" i="87"/>
  <c r="J837" i="87" s="1"/>
  <c r="G836" i="87"/>
  <c r="J836" i="87" s="1"/>
  <c r="G835" i="87"/>
  <c r="J835" i="87" s="1"/>
  <c r="G834" i="87"/>
  <c r="J834" i="87" s="1"/>
  <c r="G833" i="87"/>
  <c r="J833" i="87" s="1"/>
  <c r="G832" i="87"/>
  <c r="J832" i="87" s="1"/>
  <c r="G831" i="87"/>
  <c r="J831" i="87" s="1"/>
  <c r="G830" i="87"/>
  <c r="J830" i="87" s="1"/>
  <c r="G829" i="87"/>
  <c r="J829" i="87" s="1"/>
  <c r="G828" i="87"/>
  <c r="J828" i="87" s="1"/>
  <c r="G827" i="87"/>
  <c r="J827" i="87" s="1"/>
  <c r="G826" i="87"/>
  <c r="J826" i="87" s="1"/>
  <c r="G825" i="87"/>
  <c r="J825" i="87" s="1"/>
  <c r="G824" i="87"/>
  <c r="J824" i="87" s="1"/>
  <c r="G823" i="87"/>
  <c r="J823" i="87" s="1"/>
  <c r="G822" i="87"/>
  <c r="J822" i="87" s="1"/>
  <c r="G821" i="87"/>
  <c r="J821" i="87" s="1"/>
  <c r="G820" i="87"/>
  <c r="J820" i="87" s="1"/>
  <c r="G819" i="87"/>
  <c r="J819" i="87" s="1"/>
  <c r="C818" i="87"/>
  <c r="G818" i="87" s="1"/>
  <c r="J818" i="87" s="1"/>
  <c r="G817" i="87"/>
  <c r="J817" i="87" s="1"/>
  <c r="G816" i="87"/>
  <c r="J816" i="87" s="1"/>
  <c r="G815" i="87"/>
  <c r="J815" i="87" s="1"/>
  <c r="C814" i="87"/>
  <c r="G814" i="87" s="1"/>
  <c r="J814" i="87" s="1"/>
  <c r="G813" i="87"/>
  <c r="J813" i="87" s="1"/>
  <c r="G812" i="87"/>
  <c r="J812" i="87" s="1"/>
  <c r="G811" i="87"/>
  <c r="J811" i="87" s="1"/>
  <c r="G810" i="87"/>
  <c r="J810" i="87" s="1"/>
  <c r="G809" i="87"/>
  <c r="J809" i="87" s="1"/>
  <c r="G808" i="87"/>
  <c r="J808" i="87" s="1"/>
  <c r="G807" i="87"/>
  <c r="J807" i="87" s="1"/>
  <c r="G806" i="87"/>
  <c r="J806" i="87" s="1"/>
  <c r="G805" i="87"/>
  <c r="J805" i="87" s="1"/>
  <c r="G804" i="87"/>
  <c r="J804" i="87" s="1"/>
  <c r="G803" i="87"/>
  <c r="J803" i="87" s="1"/>
  <c r="G802" i="87"/>
  <c r="J802" i="87" s="1"/>
  <c r="G801" i="87"/>
  <c r="J801" i="87" s="1"/>
  <c r="G800" i="87"/>
  <c r="J800" i="87" s="1"/>
  <c r="G799" i="87"/>
  <c r="J799" i="87" s="1"/>
  <c r="G798" i="87"/>
  <c r="J798" i="87" s="1"/>
  <c r="G797" i="87"/>
  <c r="J797" i="87" s="1"/>
  <c r="G796" i="87"/>
  <c r="J796" i="87" s="1"/>
  <c r="G795" i="87"/>
  <c r="J795" i="87" s="1"/>
  <c r="G794" i="87"/>
  <c r="J794" i="87" s="1"/>
  <c r="G793" i="87"/>
  <c r="J793" i="87" s="1"/>
  <c r="G792" i="87"/>
  <c r="J792" i="87" s="1"/>
  <c r="G791" i="87"/>
  <c r="J791" i="87" s="1"/>
  <c r="G790" i="87"/>
  <c r="J790" i="87" s="1"/>
  <c r="G789" i="87"/>
  <c r="J789" i="87" s="1"/>
  <c r="G788" i="87"/>
  <c r="J788" i="87" s="1"/>
  <c r="G787" i="87"/>
  <c r="J787" i="87" s="1"/>
  <c r="G786" i="87"/>
  <c r="J786" i="87" s="1"/>
  <c r="C785" i="87"/>
  <c r="G785" i="87" s="1"/>
  <c r="J785" i="87" s="1"/>
  <c r="G784" i="87"/>
  <c r="J784" i="87" s="1"/>
  <c r="G783" i="87"/>
  <c r="J783" i="87" s="1"/>
  <c r="G782" i="87"/>
  <c r="J782" i="87" s="1"/>
  <c r="G781" i="87"/>
  <c r="J781" i="87" s="1"/>
  <c r="G780" i="87"/>
  <c r="J780" i="87" s="1"/>
  <c r="G779" i="87"/>
  <c r="J779" i="87" s="1"/>
  <c r="G778" i="87"/>
  <c r="J778" i="87" s="1"/>
  <c r="G777" i="87"/>
  <c r="J777" i="87" s="1"/>
  <c r="G776" i="87"/>
  <c r="J776" i="87" s="1"/>
  <c r="G775" i="87"/>
  <c r="J775" i="87" s="1"/>
  <c r="G774" i="87"/>
  <c r="J774" i="87" s="1"/>
  <c r="G773" i="87"/>
  <c r="J773" i="87" s="1"/>
  <c r="G772" i="87"/>
  <c r="J772" i="87" s="1"/>
  <c r="G771" i="87"/>
  <c r="J771" i="87" s="1"/>
  <c r="G770" i="87"/>
  <c r="J770" i="87" s="1"/>
  <c r="G769" i="87"/>
  <c r="J769" i="87" s="1"/>
  <c r="G768" i="87"/>
  <c r="J768" i="87" s="1"/>
  <c r="G767" i="87"/>
  <c r="J767" i="87" s="1"/>
  <c r="G766" i="87"/>
  <c r="J766" i="87" s="1"/>
  <c r="G765" i="87"/>
  <c r="J765" i="87" s="1"/>
  <c r="G764" i="87"/>
  <c r="J764" i="87" s="1"/>
  <c r="G763" i="87"/>
  <c r="J763" i="87" s="1"/>
  <c r="G762" i="87"/>
  <c r="J762" i="87" s="1"/>
  <c r="G761" i="87"/>
  <c r="J761" i="87" s="1"/>
  <c r="G760" i="87"/>
  <c r="J760" i="87" s="1"/>
  <c r="G759" i="87"/>
  <c r="J759" i="87" s="1"/>
  <c r="G758" i="87"/>
  <c r="J758" i="87" s="1"/>
  <c r="G757" i="87"/>
  <c r="J757" i="87" s="1"/>
  <c r="G756" i="87"/>
  <c r="J756" i="87" s="1"/>
  <c r="G755" i="87"/>
  <c r="J755" i="87" s="1"/>
  <c r="G754" i="87"/>
  <c r="J754" i="87" s="1"/>
  <c r="G753" i="87"/>
  <c r="J753" i="87" s="1"/>
  <c r="G752" i="87"/>
  <c r="J752" i="87" s="1"/>
  <c r="C751" i="87"/>
  <c r="G750" i="87"/>
  <c r="J750" i="87" s="1"/>
  <c r="G749" i="87"/>
  <c r="J749" i="87" s="1"/>
  <c r="C748" i="87"/>
  <c r="G748" i="87" s="1"/>
  <c r="J748" i="87" s="1"/>
  <c r="G747" i="87"/>
  <c r="J747" i="87" s="1"/>
  <c r="G746" i="87"/>
  <c r="J746" i="87" s="1"/>
  <c r="C745" i="87"/>
  <c r="G745" i="87" s="1"/>
  <c r="J745" i="87" s="1"/>
  <c r="G744" i="87"/>
  <c r="J744" i="87" s="1"/>
  <c r="G743" i="87"/>
  <c r="J743" i="87" s="1"/>
  <c r="C742" i="87"/>
  <c r="G742" i="87" s="1"/>
  <c r="J742" i="87" s="1"/>
  <c r="G741" i="87"/>
  <c r="J741" i="87" s="1"/>
  <c r="G740" i="87"/>
  <c r="J740" i="87" s="1"/>
  <c r="C739" i="87"/>
  <c r="G739" i="87" s="1"/>
  <c r="J739" i="87" s="1"/>
  <c r="G738" i="87"/>
  <c r="J738" i="87" s="1"/>
  <c r="G737" i="87"/>
  <c r="J737" i="87" s="1"/>
  <c r="G736" i="87"/>
  <c r="J736" i="87" s="1"/>
  <c r="G735" i="87"/>
  <c r="J735" i="87" s="1"/>
  <c r="G734" i="87"/>
  <c r="J734" i="87" s="1"/>
  <c r="G733" i="87"/>
  <c r="J733" i="87" s="1"/>
  <c r="G732" i="87"/>
  <c r="J732" i="87" s="1"/>
  <c r="G731" i="87"/>
  <c r="J731" i="87" s="1"/>
  <c r="G730" i="87"/>
  <c r="J730" i="87" s="1"/>
  <c r="G729" i="87"/>
  <c r="J729" i="87" s="1"/>
  <c r="G728" i="87"/>
  <c r="J728" i="87" s="1"/>
  <c r="G727" i="87"/>
  <c r="J727" i="87" s="1"/>
  <c r="G726" i="87"/>
  <c r="J726" i="87" s="1"/>
  <c r="C725" i="87"/>
  <c r="G725" i="87" s="1"/>
  <c r="J725" i="87" s="1"/>
  <c r="C724" i="87"/>
  <c r="C359" i="87" s="1"/>
  <c r="C357" i="87" s="1"/>
  <c r="G723" i="87"/>
  <c r="J723" i="87" s="1"/>
  <c r="G721" i="87"/>
  <c r="J721" i="87" s="1"/>
  <c r="C720" i="87"/>
  <c r="G720" i="87" s="1"/>
  <c r="J720" i="87" s="1"/>
  <c r="G719" i="87"/>
  <c r="J719" i="87" s="1"/>
  <c r="C718" i="87"/>
  <c r="G718" i="87" s="1"/>
  <c r="J718" i="87" s="1"/>
  <c r="G717" i="87"/>
  <c r="J717" i="87" s="1"/>
  <c r="C716" i="87"/>
  <c r="G716" i="87" s="1"/>
  <c r="J716" i="87" s="1"/>
  <c r="G715" i="87"/>
  <c r="J715" i="87" s="1"/>
  <c r="C714" i="87"/>
  <c r="G714" i="87" s="1"/>
  <c r="J714" i="87" s="1"/>
  <c r="G713" i="87"/>
  <c r="J713" i="87" s="1"/>
  <c r="G712" i="87"/>
  <c r="J712" i="87" s="1"/>
  <c r="G711" i="87"/>
  <c r="J711" i="87" s="1"/>
  <c r="G710" i="87"/>
  <c r="J710" i="87" s="1"/>
  <c r="G709" i="87"/>
  <c r="J709" i="87" s="1"/>
  <c r="G708" i="87"/>
  <c r="J708" i="87" s="1"/>
  <c r="G707" i="87"/>
  <c r="J707" i="87" s="1"/>
  <c r="G706" i="87"/>
  <c r="J706" i="87" s="1"/>
  <c r="G705" i="87"/>
  <c r="J705" i="87" s="1"/>
  <c r="G704" i="87"/>
  <c r="J704" i="87" s="1"/>
  <c r="G703" i="87"/>
  <c r="J703" i="87" s="1"/>
  <c r="G702" i="87"/>
  <c r="J702" i="87" s="1"/>
  <c r="C701" i="87"/>
  <c r="G701" i="87" s="1"/>
  <c r="J701" i="87" s="1"/>
  <c r="G700" i="87"/>
  <c r="J700" i="87" s="1"/>
  <c r="G699" i="87"/>
  <c r="J699" i="87" s="1"/>
  <c r="G698" i="87"/>
  <c r="J698" i="87" s="1"/>
  <c r="C697" i="87"/>
  <c r="G697" i="87" s="1"/>
  <c r="J697" i="87" s="1"/>
  <c r="G696" i="87"/>
  <c r="J696" i="87" s="1"/>
  <c r="C695" i="87"/>
  <c r="G695" i="87" s="1"/>
  <c r="J695" i="87" s="1"/>
  <c r="G694" i="87"/>
  <c r="J694" i="87" s="1"/>
  <c r="C693" i="87"/>
  <c r="G693" i="87" s="1"/>
  <c r="J693" i="87" s="1"/>
  <c r="G692" i="87"/>
  <c r="J692" i="87" s="1"/>
  <c r="C691" i="87"/>
  <c r="G691" i="87" s="1"/>
  <c r="J691" i="87" s="1"/>
  <c r="G688" i="87"/>
  <c r="J688" i="87" s="1"/>
  <c r="C687" i="87"/>
  <c r="G687" i="87" s="1"/>
  <c r="J687" i="87" s="1"/>
  <c r="G686" i="87"/>
  <c r="J686" i="87" s="1"/>
  <c r="C685" i="87"/>
  <c r="G685" i="87" s="1"/>
  <c r="J685" i="87" s="1"/>
  <c r="G684" i="87"/>
  <c r="J684" i="87" s="1"/>
  <c r="G683" i="87"/>
  <c r="J683" i="87" s="1"/>
  <c r="G682" i="87"/>
  <c r="J682" i="87" s="1"/>
  <c r="G681" i="87"/>
  <c r="J681" i="87" s="1"/>
  <c r="G680" i="87"/>
  <c r="J680" i="87" s="1"/>
  <c r="G679" i="87"/>
  <c r="J679" i="87" s="1"/>
  <c r="G678" i="87"/>
  <c r="J678" i="87" s="1"/>
  <c r="G677" i="87"/>
  <c r="J677" i="87" s="1"/>
  <c r="G676" i="87"/>
  <c r="J676" i="87" s="1"/>
  <c r="G675" i="87"/>
  <c r="J675" i="87" s="1"/>
  <c r="C674" i="87"/>
  <c r="G674" i="87" s="1"/>
  <c r="J674" i="87" s="1"/>
  <c r="G673" i="87"/>
  <c r="J673" i="87" s="1"/>
  <c r="G672" i="87"/>
  <c r="J672" i="87" s="1"/>
  <c r="G671" i="87"/>
  <c r="J671" i="87" s="1"/>
  <c r="G670" i="87"/>
  <c r="J670" i="87" s="1"/>
  <c r="G669" i="87"/>
  <c r="J669" i="87" s="1"/>
  <c r="G668" i="87"/>
  <c r="J668" i="87" s="1"/>
  <c r="G667" i="87"/>
  <c r="J667" i="87" s="1"/>
  <c r="G666" i="87"/>
  <c r="J666" i="87" s="1"/>
  <c r="C665" i="87"/>
  <c r="G665" i="87" s="1"/>
  <c r="J665" i="87" s="1"/>
  <c r="G664" i="87"/>
  <c r="J664" i="87" s="1"/>
  <c r="G663" i="87"/>
  <c r="J663" i="87" s="1"/>
  <c r="G662" i="87"/>
  <c r="J662" i="87" s="1"/>
  <c r="G661" i="87"/>
  <c r="J661" i="87" s="1"/>
  <c r="G660" i="87"/>
  <c r="J660" i="87" s="1"/>
  <c r="G659" i="87"/>
  <c r="J659" i="87" s="1"/>
  <c r="G658" i="87"/>
  <c r="J658" i="87" s="1"/>
  <c r="G657" i="87"/>
  <c r="J657" i="87" s="1"/>
  <c r="C656" i="87"/>
  <c r="G656" i="87" s="1"/>
  <c r="J656" i="87" s="1"/>
  <c r="G655" i="87"/>
  <c r="J655" i="87" s="1"/>
  <c r="G654" i="87"/>
  <c r="J654" i="87" s="1"/>
  <c r="G653" i="87"/>
  <c r="J653" i="87" s="1"/>
  <c r="G652" i="87"/>
  <c r="J652" i="87" s="1"/>
  <c r="G651" i="87"/>
  <c r="J651" i="87" s="1"/>
  <c r="G650" i="87"/>
  <c r="J650" i="87" s="1"/>
  <c r="C649" i="87"/>
  <c r="G649" i="87" s="1"/>
  <c r="J649" i="87" s="1"/>
  <c r="G648" i="87"/>
  <c r="J648" i="87" s="1"/>
  <c r="C647" i="87"/>
  <c r="G647" i="87" s="1"/>
  <c r="J647" i="87" s="1"/>
  <c r="G646" i="87"/>
  <c r="J646" i="87" s="1"/>
  <c r="C645" i="87"/>
  <c r="G645" i="87" s="1"/>
  <c r="J645" i="87" s="1"/>
  <c r="G644" i="87"/>
  <c r="J644" i="87" s="1"/>
  <c r="G643" i="87"/>
  <c r="J643" i="87" s="1"/>
  <c r="G642" i="87"/>
  <c r="J642" i="87" s="1"/>
  <c r="G641" i="87"/>
  <c r="J641" i="87" s="1"/>
  <c r="C640" i="87"/>
  <c r="G640" i="87" s="1"/>
  <c r="J640" i="87" s="1"/>
  <c r="G639" i="87"/>
  <c r="J639" i="87" s="1"/>
  <c r="G638" i="87"/>
  <c r="J638" i="87" s="1"/>
  <c r="G637" i="87"/>
  <c r="J637" i="87" s="1"/>
  <c r="G636" i="87"/>
  <c r="J636" i="87" s="1"/>
  <c r="G635" i="87"/>
  <c r="J635" i="87" s="1"/>
  <c r="G634" i="87"/>
  <c r="J634" i="87" s="1"/>
  <c r="C633" i="87"/>
  <c r="G633" i="87" s="1"/>
  <c r="J633" i="87" s="1"/>
  <c r="G632" i="87"/>
  <c r="J632" i="87" s="1"/>
  <c r="G631" i="87"/>
  <c r="J631" i="87" s="1"/>
  <c r="G630" i="87"/>
  <c r="J630" i="87" s="1"/>
  <c r="G629" i="87"/>
  <c r="J629" i="87" s="1"/>
  <c r="C628" i="87"/>
  <c r="G628" i="87" s="1"/>
  <c r="J628" i="87" s="1"/>
  <c r="G627" i="87"/>
  <c r="J627" i="87" s="1"/>
  <c r="G626" i="87"/>
  <c r="J626" i="87" s="1"/>
  <c r="G625" i="87"/>
  <c r="J625" i="87" s="1"/>
  <c r="C624" i="87"/>
  <c r="G624" i="87" s="1"/>
  <c r="J624" i="87" s="1"/>
  <c r="G623" i="87"/>
  <c r="J623" i="87" s="1"/>
  <c r="G622" i="87"/>
  <c r="J622" i="87" s="1"/>
  <c r="G621" i="87"/>
  <c r="J621" i="87" s="1"/>
  <c r="G620" i="87"/>
  <c r="J620" i="87" s="1"/>
  <c r="C619" i="87"/>
  <c r="G619" i="87" s="1"/>
  <c r="J619" i="87" s="1"/>
  <c r="G618" i="87"/>
  <c r="J618" i="87" s="1"/>
  <c r="C617" i="87"/>
  <c r="G617" i="87" s="1"/>
  <c r="J617" i="87" s="1"/>
  <c r="G616" i="87"/>
  <c r="J616" i="87" s="1"/>
  <c r="C615" i="87"/>
  <c r="G615" i="87" s="1"/>
  <c r="J615" i="87" s="1"/>
  <c r="G614" i="87"/>
  <c r="J614" i="87" s="1"/>
  <c r="C613" i="87"/>
  <c r="G613" i="87" s="1"/>
  <c r="J613" i="87" s="1"/>
  <c r="G612" i="87"/>
  <c r="J612" i="87" s="1"/>
  <c r="G611" i="87"/>
  <c r="J611" i="87" s="1"/>
  <c r="G610" i="87"/>
  <c r="J610" i="87" s="1"/>
  <c r="G609" i="87"/>
  <c r="J609" i="87" s="1"/>
  <c r="G608" i="87"/>
  <c r="J608" i="87" s="1"/>
  <c r="C607" i="87"/>
  <c r="G607" i="87" s="1"/>
  <c r="J607" i="87" s="1"/>
  <c r="G606" i="87"/>
  <c r="J606" i="87" s="1"/>
  <c r="G605" i="87"/>
  <c r="J605" i="87" s="1"/>
  <c r="G604" i="87"/>
  <c r="J604" i="87" s="1"/>
  <c r="G603" i="87"/>
  <c r="J603" i="87" s="1"/>
  <c r="C602" i="87"/>
  <c r="G602" i="87" s="1"/>
  <c r="J602" i="87" s="1"/>
  <c r="G601" i="87"/>
  <c r="J601" i="87" s="1"/>
  <c r="C600" i="87"/>
  <c r="G600" i="87" s="1"/>
  <c r="J600" i="87" s="1"/>
  <c r="G599" i="87"/>
  <c r="J599" i="87" s="1"/>
  <c r="C598" i="87"/>
  <c r="G598" i="87" s="1"/>
  <c r="J598" i="87" s="1"/>
  <c r="G597" i="87"/>
  <c r="J597" i="87" s="1"/>
  <c r="C596" i="87"/>
  <c r="G596" i="87" s="1"/>
  <c r="J596" i="87" s="1"/>
  <c r="G595" i="87"/>
  <c r="J595" i="87" s="1"/>
  <c r="C594" i="87"/>
  <c r="G594" i="87" s="1"/>
  <c r="J594" i="87" s="1"/>
  <c r="G593" i="87"/>
  <c r="J593" i="87" s="1"/>
  <c r="C592" i="87"/>
  <c r="G592" i="87" s="1"/>
  <c r="J592" i="87" s="1"/>
  <c r="G591" i="87"/>
  <c r="J591" i="87" s="1"/>
  <c r="C590" i="87"/>
  <c r="G590" i="87" s="1"/>
  <c r="J590" i="87" s="1"/>
  <c r="G589" i="87"/>
  <c r="J589" i="87" s="1"/>
  <c r="C588" i="87"/>
  <c r="G588" i="87" s="1"/>
  <c r="J588" i="87" s="1"/>
  <c r="G587" i="87"/>
  <c r="J587" i="87" s="1"/>
  <c r="C586" i="87"/>
  <c r="G586" i="87" s="1"/>
  <c r="J586" i="87" s="1"/>
  <c r="G585" i="87"/>
  <c r="J585" i="87" s="1"/>
  <c r="G584" i="87"/>
  <c r="J584" i="87" s="1"/>
  <c r="G583" i="87"/>
  <c r="J583" i="87" s="1"/>
  <c r="G582" i="87"/>
  <c r="J582" i="87" s="1"/>
  <c r="G581" i="87"/>
  <c r="J581" i="87" s="1"/>
  <c r="G580" i="87"/>
  <c r="J580" i="87" s="1"/>
  <c r="G579" i="87"/>
  <c r="J579" i="87" s="1"/>
  <c r="G578" i="87"/>
  <c r="J578" i="87" s="1"/>
  <c r="G577" i="87"/>
  <c r="J577" i="87" s="1"/>
  <c r="G576" i="87"/>
  <c r="J576" i="87" s="1"/>
  <c r="G575" i="87"/>
  <c r="J575" i="87" s="1"/>
  <c r="G574" i="87"/>
  <c r="J574" i="87" s="1"/>
  <c r="G573" i="87"/>
  <c r="J573" i="87" s="1"/>
  <c r="G572" i="87"/>
  <c r="J572" i="87" s="1"/>
  <c r="G571" i="87"/>
  <c r="J571" i="87" s="1"/>
  <c r="G570" i="87"/>
  <c r="J570" i="87" s="1"/>
  <c r="G569" i="87"/>
  <c r="J569" i="87" s="1"/>
  <c r="G568" i="87"/>
  <c r="J568" i="87" s="1"/>
  <c r="G567" i="87"/>
  <c r="J567" i="87" s="1"/>
  <c r="G566" i="87"/>
  <c r="J566" i="87" s="1"/>
  <c r="G565" i="87"/>
  <c r="J565" i="87" s="1"/>
  <c r="G564" i="87"/>
  <c r="J564" i="87" s="1"/>
  <c r="G563" i="87"/>
  <c r="J563" i="87" s="1"/>
  <c r="G562" i="87"/>
  <c r="J562" i="87" s="1"/>
  <c r="G561" i="87"/>
  <c r="J561" i="87" s="1"/>
  <c r="G560" i="87"/>
  <c r="J560" i="87" s="1"/>
  <c r="G559" i="87"/>
  <c r="J559" i="87" s="1"/>
  <c r="G558" i="87"/>
  <c r="J558" i="87" s="1"/>
  <c r="G557" i="87"/>
  <c r="J557" i="87" s="1"/>
  <c r="G556" i="87"/>
  <c r="J556" i="87" s="1"/>
  <c r="G555" i="87"/>
  <c r="J555" i="87" s="1"/>
  <c r="G554" i="87"/>
  <c r="J554" i="87" s="1"/>
  <c r="G553" i="87"/>
  <c r="J553" i="87" s="1"/>
  <c r="G552" i="87"/>
  <c r="J552" i="87" s="1"/>
  <c r="G551" i="87"/>
  <c r="J551" i="87" s="1"/>
  <c r="G550" i="87"/>
  <c r="J550" i="87" s="1"/>
  <c r="G549" i="87"/>
  <c r="J549" i="87" s="1"/>
  <c r="G548" i="87"/>
  <c r="J548" i="87" s="1"/>
  <c r="G547" i="87"/>
  <c r="J547" i="87" s="1"/>
  <c r="G546" i="87"/>
  <c r="J546" i="87" s="1"/>
  <c r="G545" i="87"/>
  <c r="J545" i="87" s="1"/>
  <c r="G544" i="87"/>
  <c r="J544" i="87" s="1"/>
  <c r="G543" i="87"/>
  <c r="J543" i="87" s="1"/>
  <c r="G542" i="87"/>
  <c r="J542" i="87" s="1"/>
  <c r="G541" i="87"/>
  <c r="J541" i="87" s="1"/>
  <c r="G540" i="87"/>
  <c r="J540" i="87" s="1"/>
  <c r="G539" i="87"/>
  <c r="J539" i="87" s="1"/>
  <c r="G538" i="87"/>
  <c r="J538" i="87" s="1"/>
  <c r="G537" i="87"/>
  <c r="J537" i="87" s="1"/>
  <c r="G536" i="87"/>
  <c r="J536" i="87" s="1"/>
  <c r="G535" i="87"/>
  <c r="J535" i="87" s="1"/>
  <c r="G534" i="87"/>
  <c r="J534" i="87" s="1"/>
  <c r="G533" i="87"/>
  <c r="J533" i="87" s="1"/>
  <c r="G532" i="87"/>
  <c r="J532" i="87" s="1"/>
  <c r="G531" i="87"/>
  <c r="J531" i="87" s="1"/>
  <c r="G530" i="87"/>
  <c r="J530" i="87" s="1"/>
  <c r="G529" i="87"/>
  <c r="J529" i="87" s="1"/>
  <c r="G528" i="87"/>
  <c r="J528" i="87" s="1"/>
  <c r="G527" i="87"/>
  <c r="J527" i="87" s="1"/>
  <c r="G526" i="87"/>
  <c r="J526" i="87" s="1"/>
  <c r="G525" i="87"/>
  <c r="J525" i="87" s="1"/>
  <c r="G524" i="87"/>
  <c r="J524" i="87" s="1"/>
  <c r="G523" i="87"/>
  <c r="J523" i="87" s="1"/>
  <c r="G522" i="87"/>
  <c r="J522" i="87" s="1"/>
  <c r="G521" i="87"/>
  <c r="J521" i="87" s="1"/>
  <c r="G520" i="87"/>
  <c r="J520" i="87" s="1"/>
  <c r="G519" i="87"/>
  <c r="J519" i="87" s="1"/>
  <c r="G518" i="87"/>
  <c r="J518" i="87" s="1"/>
  <c r="G517" i="87"/>
  <c r="J517" i="87" s="1"/>
  <c r="G516" i="87"/>
  <c r="J516" i="87" s="1"/>
  <c r="G515" i="87"/>
  <c r="J515" i="87" s="1"/>
  <c r="G514" i="87"/>
  <c r="J514" i="87" s="1"/>
  <c r="G513" i="87"/>
  <c r="J513" i="87" s="1"/>
  <c r="G512" i="87"/>
  <c r="J512" i="87" s="1"/>
  <c r="G511" i="87"/>
  <c r="J511" i="87" s="1"/>
  <c r="G510" i="87"/>
  <c r="J510" i="87" s="1"/>
  <c r="G509" i="87"/>
  <c r="J509" i="87" s="1"/>
  <c r="G508" i="87"/>
  <c r="J508" i="87" s="1"/>
  <c r="G507" i="87"/>
  <c r="J507" i="87" s="1"/>
  <c r="G506" i="87"/>
  <c r="J506" i="87" s="1"/>
  <c r="G505" i="87"/>
  <c r="J505" i="87" s="1"/>
  <c r="G504" i="87"/>
  <c r="J504" i="87" s="1"/>
  <c r="G503" i="87"/>
  <c r="J503" i="87" s="1"/>
  <c r="G502" i="87"/>
  <c r="J502" i="87" s="1"/>
  <c r="G501" i="87"/>
  <c r="J501" i="87" s="1"/>
  <c r="G500" i="87"/>
  <c r="J500" i="87" s="1"/>
  <c r="G499" i="87"/>
  <c r="J499" i="87" s="1"/>
  <c r="G498" i="87"/>
  <c r="J498" i="87" s="1"/>
  <c r="G497" i="87"/>
  <c r="J497" i="87" s="1"/>
  <c r="G496" i="87"/>
  <c r="J496" i="87" s="1"/>
  <c r="G495" i="87"/>
  <c r="J495" i="87" s="1"/>
  <c r="G494" i="87"/>
  <c r="J494" i="87" s="1"/>
  <c r="G493" i="87"/>
  <c r="J493" i="87" s="1"/>
  <c r="G492" i="87"/>
  <c r="J492" i="87" s="1"/>
  <c r="G491" i="87"/>
  <c r="J491" i="87" s="1"/>
  <c r="G490" i="87"/>
  <c r="J490" i="87" s="1"/>
  <c r="G489" i="87"/>
  <c r="J489" i="87" s="1"/>
  <c r="G488" i="87"/>
  <c r="J488" i="87" s="1"/>
  <c r="G487" i="87"/>
  <c r="J487" i="87" s="1"/>
  <c r="G486" i="87"/>
  <c r="J486" i="87" s="1"/>
  <c r="G485" i="87"/>
  <c r="J485" i="87" s="1"/>
  <c r="G484" i="87"/>
  <c r="J484" i="87" s="1"/>
  <c r="G483" i="87"/>
  <c r="J483" i="87" s="1"/>
  <c r="G482" i="87"/>
  <c r="J482" i="87" s="1"/>
  <c r="G481" i="87"/>
  <c r="J481" i="87" s="1"/>
  <c r="G480" i="87"/>
  <c r="J480" i="87" s="1"/>
  <c r="G479" i="87"/>
  <c r="J479" i="87" s="1"/>
  <c r="G478" i="87"/>
  <c r="J478" i="87" s="1"/>
  <c r="G477" i="87"/>
  <c r="J477" i="87" s="1"/>
  <c r="G476" i="87"/>
  <c r="J476" i="87" s="1"/>
  <c r="G475" i="87"/>
  <c r="J475" i="87" s="1"/>
  <c r="G474" i="87"/>
  <c r="J474" i="87" s="1"/>
  <c r="G473" i="87"/>
  <c r="J473" i="87" s="1"/>
  <c r="G472" i="87"/>
  <c r="J472" i="87" s="1"/>
  <c r="G471" i="87"/>
  <c r="J471" i="87" s="1"/>
  <c r="G470" i="87"/>
  <c r="J470" i="87" s="1"/>
  <c r="G469" i="87"/>
  <c r="J469" i="87" s="1"/>
  <c r="G468" i="87"/>
  <c r="J468" i="87" s="1"/>
  <c r="G467" i="87"/>
  <c r="J467" i="87" s="1"/>
  <c r="G466" i="87"/>
  <c r="J466" i="87" s="1"/>
  <c r="G465" i="87"/>
  <c r="J465" i="87" s="1"/>
  <c r="G464" i="87"/>
  <c r="J464" i="87" s="1"/>
  <c r="G463" i="87"/>
  <c r="J463" i="87" s="1"/>
  <c r="G462" i="87"/>
  <c r="J462" i="87" s="1"/>
  <c r="G461" i="87"/>
  <c r="J461" i="87" s="1"/>
  <c r="G460" i="87"/>
  <c r="J460" i="87" s="1"/>
  <c r="G459" i="87"/>
  <c r="J459" i="87" s="1"/>
  <c r="G458" i="87"/>
  <c r="J458" i="87" s="1"/>
  <c r="G457" i="87"/>
  <c r="J457" i="87" s="1"/>
  <c r="G456" i="87"/>
  <c r="J456" i="87" s="1"/>
  <c r="G455" i="87"/>
  <c r="J455" i="87" s="1"/>
  <c r="G454" i="87"/>
  <c r="J454" i="87" s="1"/>
  <c r="G453" i="87"/>
  <c r="J453" i="87" s="1"/>
  <c r="G452" i="87"/>
  <c r="J452" i="87" s="1"/>
  <c r="G451" i="87"/>
  <c r="J451" i="87" s="1"/>
  <c r="G450" i="87"/>
  <c r="J450" i="87" s="1"/>
  <c r="G449" i="87"/>
  <c r="J449" i="87" s="1"/>
  <c r="G448" i="87"/>
  <c r="J448" i="87" s="1"/>
  <c r="G447" i="87"/>
  <c r="J447" i="87" s="1"/>
  <c r="G446" i="87"/>
  <c r="J446" i="87" s="1"/>
  <c r="G445" i="87"/>
  <c r="J445" i="87" s="1"/>
  <c r="G444" i="87"/>
  <c r="J444" i="87" s="1"/>
  <c r="G443" i="87"/>
  <c r="J443" i="87" s="1"/>
  <c r="G442" i="87"/>
  <c r="J442" i="87" s="1"/>
  <c r="G441" i="87"/>
  <c r="J441" i="87" s="1"/>
  <c r="G440" i="87"/>
  <c r="J440" i="87" s="1"/>
  <c r="G439" i="87"/>
  <c r="J439" i="87" s="1"/>
  <c r="G438" i="87"/>
  <c r="J438" i="87" s="1"/>
  <c r="G437" i="87"/>
  <c r="J437" i="87" s="1"/>
  <c r="G436" i="87"/>
  <c r="J436" i="87" s="1"/>
  <c r="G435" i="87"/>
  <c r="J435" i="87" s="1"/>
  <c r="G434" i="87"/>
  <c r="J434" i="87" s="1"/>
  <c r="G433" i="87"/>
  <c r="J433" i="87" s="1"/>
  <c r="G432" i="87"/>
  <c r="J432" i="87" s="1"/>
  <c r="G431" i="87"/>
  <c r="J431" i="87" s="1"/>
  <c r="G430" i="87"/>
  <c r="J430" i="87" s="1"/>
  <c r="G429" i="87"/>
  <c r="J429" i="87" s="1"/>
  <c r="G428" i="87"/>
  <c r="J428" i="87" s="1"/>
  <c r="G427" i="87"/>
  <c r="J427" i="87" s="1"/>
  <c r="G426" i="87"/>
  <c r="J426" i="87" s="1"/>
  <c r="G425" i="87"/>
  <c r="J425" i="87" s="1"/>
  <c r="G424" i="87"/>
  <c r="J424" i="87" s="1"/>
  <c r="G423" i="87"/>
  <c r="J423" i="87" s="1"/>
  <c r="G422" i="87"/>
  <c r="J422" i="87" s="1"/>
  <c r="G421" i="87"/>
  <c r="J421" i="87" s="1"/>
  <c r="G420" i="87"/>
  <c r="J420" i="87" s="1"/>
  <c r="G419" i="87"/>
  <c r="J419" i="87" s="1"/>
  <c r="G418" i="87"/>
  <c r="J418" i="87" s="1"/>
  <c r="G417" i="87"/>
  <c r="J417" i="87" s="1"/>
  <c r="G416" i="87"/>
  <c r="J416" i="87" s="1"/>
  <c r="G415" i="87"/>
  <c r="J415" i="87" s="1"/>
  <c r="G414" i="87"/>
  <c r="J414" i="87" s="1"/>
  <c r="G413" i="87"/>
  <c r="J413" i="87" s="1"/>
  <c r="G412" i="87"/>
  <c r="J412" i="87" s="1"/>
  <c r="G411" i="87"/>
  <c r="J411" i="87" s="1"/>
  <c r="G410" i="87"/>
  <c r="J410" i="87" s="1"/>
  <c r="G409" i="87"/>
  <c r="J409" i="87" s="1"/>
  <c r="G408" i="87"/>
  <c r="J408" i="87" s="1"/>
  <c r="G407" i="87"/>
  <c r="J407" i="87" s="1"/>
  <c r="G406" i="87"/>
  <c r="J406" i="87" s="1"/>
  <c r="G405" i="87"/>
  <c r="J405" i="87" s="1"/>
  <c r="G404" i="87"/>
  <c r="J404" i="87" s="1"/>
  <c r="G403" i="87"/>
  <c r="J403" i="87" s="1"/>
  <c r="G402" i="87"/>
  <c r="J402" i="87" s="1"/>
  <c r="G401" i="87"/>
  <c r="J401" i="87" s="1"/>
  <c r="G400" i="87"/>
  <c r="J400" i="87" s="1"/>
  <c r="G399" i="87"/>
  <c r="J399" i="87" s="1"/>
  <c r="G398" i="87"/>
  <c r="J398" i="87" s="1"/>
  <c r="G397" i="87"/>
  <c r="J397" i="87" s="1"/>
  <c r="G396" i="87"/>
  <c r="J396" i="87" s="1"/>
  <c r="G395" i="87"/>
  <c r="J395" i="87" s="1"/>
  <c r="C394" i="87"/>
  <c r="G394" i="87" s="1"/>
  <c r="J394" i="87" s="1"/>
  <c r="D390" i="87"/>
  <c r="C388" i="87"/>
  <c r="G388" i="87" s="1"/>
  <c r="J388" i="87" s="1"/>
  <c r="G386" i="87"/>
  <c r="J386" i="87" s="1"/>
  <c r="G385" i="87"/>
  <c r="J385" i="87" s="1"/>
  <c r="C384" i="87"/>
  <c r="G384" i="87" s="1"/>
  <c r="J384" i="87" s="1"/>
  <c r="G383" i="87"/>
  <c r="J383" i="87" s="1"/>
  <c r="E382" i="87"/>
  <c r="C382" i="87"/>
  <c r="G381" i="87"/>
  <c r="J381" i="87" s="1"/>
  <c r="E380" i="87"/>
  <c r="C380" i="87"/>
  <c r="G379" i="87"/>
  <c r="J379" i="87" s="1"/>
  <c r="G378" i="87"/>
  <c r="J378" i="87" s="1"/>
  <c r="E377" i="87"/>
  <c r="C377" i="87"/>
  <c r="G376" i="87"/>
  <c r="J376" i="87" s="1"/>
  <c r="G375" i="87"/>
  <c r="J375" i="87" s="1"/>
  <c r="G374" i="87"/>
  <c r="J374" i="87" s="1"/>
  <c r="C373" i="87"/>
  <c r="G373" i="87" s="1"/>
  <c r="J373" i="87" s="1"/>
  <c r="G372" i="87"/>
  <c r="J372" i="87" s="1"/>
  <c r="G371" i="87"/>
  <c r="J371" i="87" s="1"/>
  <c r="C370" i="87"/>
  <c r="G370" i="87" s="1"/>
  <c r="J370" i="87" s="1"/>
  <c r="G369" i="87"/>
  <c r="J369" i="87" s="1"/>
  <c r="C368" i="87"/>
  <c r="G368" i="87" s="1"/>
  <c r="J368" i="87" s="1"/>
  <c r="G367" i="87"/>
  <c r="J367" i="87" s="1"/>
  <c r="C366" i="87"/>
  <c r="G366" i="87" s="1"/>
  <c r="J366" i="87" s="1"/>
  <c r="E365" i="87"/>
  <c r="D365" i="87"/>
  <c r="C363" i="87"/>
  <c r="G363" i="87" s="1"/>
  <c r="J363" i="87" s="1"/>
  <c r="G361" i="87"/>
  <c r="J361" i="87" s="1"/>
  <c r="C360" i="87"/>
  <c r="G360" i="87" s="1"/>
  <c r="J360" i="87" s="1"/>
  <c r="G358" i="87"/>
  <c r="J358" i="87" s="1"/>
  <c r="D356" i="87"/>
  <c r="G354" i="87"/>
  <c r="J354" i="87" s="1"/>
  <c r="G353" i="87"/>
  <c r="J353" i="87" s="1"/>
  <c r="G352" i="87"/>
  <c r="J352" i="87" s="1"/>
  <c r="G351" i="87"/>
  <c r="J351" i="87" s="1"/>
  <c r="G350" i="87"/>
  <c r="J350" i="87" s="1"/>
  <c r="G349" i="87"/>
  <c r="J349" i="87" s="1"/>
  <c r="G348" i="87"/>
  <c r="J348" i="87" s="1"/>
  <c r="G347" i="87"/>
  <c r="J347" i="87" s="1"/>
  <c r="G346" i="87"/>
  <c r="J346" i="87" s="1"/>
  <c r="G345" i="87"/>
  <c r="J345" i="87" s="1"/>
  <c r="G344" i="87"/>
  <c r="J344" i="87" s="1"/>
  <c r="G343" i="87"/>
  <c r="J343" i="87" s="1"/>
  <c r="G342" i="87"/>
  <c r="J342" i="87" s="1"/>
  <c r="E341" i="87"/>
  <c r="E356" i="87" s="1"/>
  <c r="C341" i="87"/>
  <c r="G340" i="87"/>
  <c r="J340" i="87" s="1"/>
  <c r="C339" i="87"/>
  <c r="G339" i="87" s="1"/>
  <c r="J339" i="87" s="1"/>
  <c r="G338" i="87"/>
  <c r="J338" i="87" s="1"/>
  <c r="C337" i="87"/>
  <c r="G337" i="87" s="1"/>
  <c r="J337" i="87" s="1"/>
  <c r="G336" i="87"/>
  <c r="J336" i="87" s="1"/>
  <c r="C335" i="87"/>
  <c r="G335" i="87" s="1"/>
  <c r="J335" i="87" s="1"/>
  <c r="G334" i="87"/>
  <c r="J334" i="87" s="1"/>
  <c r="G333" i="87"/>
  <c r="J333" i="87" s="1"/>
  <c r="G332" i="87"/>
  <c r="J332" i="87" s="1"/>
  <c r="C331" i="87"/>
  <c r="E330" i="87"/>
  <c r="D330" i="87"/>
  <c r="G328" i="87"/>
  <c r="J328" i="87" s="1"/>
  <c r="C327" i="87"/>
  <c r="G327" i="87" s="1"/>
  <c r="J327" i="87" s="1"/>
  <c r="G326" i="87"/>
  <c r="J326" i="87" s="1"/>
  <c r="C325" i="87"/>
  <c r="G325" i="87" s="1"/>
  <c r="J325" i="87" s="1"/>
  <c r="G324" i="87"/>
  <c r="J324" i="87" s="1"/>
  <c r="C323" i="87"/>
  <c r="G323" i="87" s="1"/>
  <c r="J323" i="87" s="1"/>
  <c r="G322" i="87"/>
  <c r="J322" i="87" s="1"/>
  <c r="C321" i="87"/>
  <c r="G321" i="87" s="1"/>
  <c r="J321" i="87" s="1"/>
  <c r="G320" i="87"/>
  <c r="J320" i="87" s="1"/>
  <c r="C319" i="87"/>
  <c r="G319" i="87" s="1"/>
  <c r="J319" i="87" s="1"/>
  <c r="G318" i="87"/>
  <c r="J318" i="87" s="1"/>
  <c r="C317" i="87"/>
  <c r="G317" i="87" s="1"/>
  <c r="J317" i="87" s="1"/>
  <c r="G316" i="87"/>
  <c r="J316" i="87" s="1"/>
  <c r="C315" i="87"/>
  <c r="G315" i="87" s="1"/>
  <c r="J315" i="87" s="1"/>
  <c r="G314" i="87"/>
  <c r="J314" i="87" s="1"/>
  <c r="C313" i="87"/>
  <c r="G313" i="87" s="1"/>
  <c r="J313" i="87" s="1"/>
  <c r="G312" i="87"/>
  <c r="J312" i="87" s="1"/>
  <c r="G311" i="87"/>
  <c r="J311" i="87" s="1"/>
  <c r="G310" i="87"/>
  <c r="J310" i="87" s="1"/>
  <c r="G309" i="87"/>
  <c r="J309" i="87" s="1"/>
  <c r="G308" i="87"/>
  <c r="J308" i="87" s="1"/>
  <c r="C307" i="87"/>
  <c r="G307" i="87" s="1"/>
  <c r="J307" i="87" s="1"/>
  <c r="G306" i="87"/>
  <c r="J306" i="87" s="1"/>
  <c r="C305" i="87"/>
  <c r="G305" i="87" s="1"/>
  <c r="J305" i="87" s="1"/>
  <c r="G304" i="87"/>
  <c r="J304" i="87" s="1"/>
  <c r="C303" i="87"/>
  <c r="G303" i="87" s="1"/>
  <c r="J303" i="87" s="1"/>
  <c r="G302" i="87"/>
  <c r="J302" i="87" s="1"/>
  <c r="C301" i="87"/>
  <c r="G301" i="87" s="1"/>
  <c r="J301" i="87" s="1"/>
  <c r="G300" i="87"/>
  <c r="J300" i="87" s="1"/>
  <c r="C299" i="87"/>
  <c r="G299" i="87" s="1"/>
  <c r="J299" i="87" s="1"/>
  <c r="G298" i="87"/>
  <c r="J298" i="87" s="1"/>
  <c r="C297" i="87"/>
  <c r="G297" i="87" s="1"/>
  <c r="J297" i="87" s="1"/>
  <c r="G296" i="87"/>
  <c r="J296" i="87" s="1"/>
  <c r="C295" i="87"/>
  <c r="G295" i="87" s="1"/>
  <c r="J295" i="87" s="1"/>
  <c r="G294" i="87"/>
  <c r="J294" i="87" s="1"/>
  <c r="C293" i="87"/>
  <c r="G293" i="87" s="1"/>
  <c r="J293" i="87" s="1"/>
  <c r="G292" i="87"/>
  <c r="J292" i="87" s="1"/>
  <c r="C291" i="87"/>
  <c r="G291" i="87" s="1"/>
  <c r="J291" i="87" s="1"/>
  <c r="G290" i="87"/>
  <c r="J290" i="87" s="1"/>
  <c r="C289" i="87"/>
  <c r="G286" i="87"/>
  <c r="J286" i="87" s="1"/>
  <c r="C285" i="87"/>
  <c r="G285" i="87" s="1"/>
  <c r="J285" i="87" s="1"/>
  <c r="G284" i="87"/>
  <c r="J284" i="87" s="1"/>
  <c r="G283" i="87"/>
  <c r="J283" i="87" s="1"/>
  <c r="C282" i="87"/>
  <c r="G282" i="87" s="1"/>
  <c r="J282" i="87" s="1"/>
  <c r="G281" i="87"/>
  <c r="J281" i="87" s="1"/>
  <c r="C280" i="87"/>
  <c r="G280" i="87" s="1"/>
  <c r="J280" i="87" s="1"/>
  <c r="G279" i="87"/>
  <c r="J279" i="87" s="1"/>
  <c r="G278" i="87"/>
  <c r="J278" i="87" s="1"/>
  <c r="C277" i="87"/>
  <c r="G277" i="87" s="1"/>
  <c r="J277" i="87" s="1"/>
  <c r="D276" i="87"/>
  <c r="E273" i="87"/>
  <c r="C273" i="87"/>
  <c r="G272" i="87"/>
  <c r="J272" i="87" s="1"/>
  <c r="C271" i="87"/>
  <c r="G271" i="87" s="1"/>
  <c r="J271" i="87" s="1"/>
  <c r="G270" i="87"/>
  <c r="J270" i="87" s="1"/>
  <c r="C269" i="87"/>
  <c r="G269" i="87" s="1"/>
  <c r="J269" i="87" s="1"/>
  <c r="G268" i="87"/>
  <c r="J268" i="87" s="1"/>
  <c r="G267" i="87"/>
  <c r="J267" i="87" s="1"/>
  <c r="G266" i="87"/>
  <c r="J266" i="87" s="1"/>
  <c r="E265" i="87"/>
  <c r="C265" i="87"/>
  <c r="G264" i="87"/>
  <c r="J264" i="87" s="1"/>
  <c r="E263" i="87"/>
  <c r="C263" i="87"/>
  <c r="G262" i="87"/>
  <c r="J262" i="87" s="1"/>
  <c r="C261" i="87"/>
  <c r="G261" i="87" s="1"/>
  <c r="J261" i="87" s="1"/>
  <c r="G260" i="87"/>
  <c r="J260" i="87" s="1"/>
  <c r="E259" i="87"/>
  <c r="C259" i="87"/>
  <c r="G258" i="87"/>
  <c r="J258" i="87" s="1"/>
  <c r="G257" i="87"/>
  <c r="J257" i="87" s="1"/>
  <c r="G256" i="87"/>
  <c r="J256" i="87" s="1"/>
  <c r="E255" i="87"/>
  <c r="C255" i="87"/>
  <c r="G254" i="87"/>
  <c r="J254" i="87" s="1"/>
  <c r="E253" i="87"/>
  <c r="C253" i="87"/>
  <c r="G252" i="87"/>
  <c r="J252" i="87" s="1"/>
  <c r="G251" i="87"/>
  <c r="J251" i="87" s="1"/>
  <c r="G250" i="87"/>
  <c r="J250" i="87" s="1"/>
  <c r="G249" i="87"/>
  <c r="J249" i="87" s="1"/>
  <c r="C248" i="87"/>
  <c r="G248" i="87" s="1"/>
  <c r="J248" i="87" s="1"/>
  <c r="G247" i="87"/>
  <c r="J247" i="87" s="1"/>
  <c r="E246" i="87"/>
  <c r="C246" i="87"/>
  <c r="G245" i="87"/>
  <c r="J245" i="87" s="1"/>
  <c r="C244" i="87"/>
  <c r="G244" i="87" s="1"/>
  <c r="J244" i="87" s="1"/>
  <c r="G243" i="87"/>
  <c r="J243" i="87" s="1"/>
  <c r="C242" i="87"/>
  <c r="G242" i="87" s="1"/>
  <c r="J242" i="87" s="1"/>
  <c r="G241" i="87"/>
  <c r="J241" i="87" s="1"/>
  <c r="G240" i="87"/>
  <c r="J240" i="87" s="1"/>
  <c r="G239" i="87"/>
  <c r="J239" i="87" s="1"/>
  <c r="E238" i="87"/>
  <c r="C238" i="87"/>
  <c r="G237" i="87"/>
  <c r="J237" i="87" s="1"/>
  <c r="E236" i="87"/>
  <c r="C236" i="87"/>
  <c r="D235" i="87"/>
  <c r="G233" i="87"/>
  <c r="J233" i="87" s="1"/>
  <c r="G232" i="87"/>
  <c r="J232" i="87" s="1"/>
  <c r="E231" i="87"/>
  <c r="C231" i="87"/>
  <c r="G230" i="87"/>
  <c r="J230" i="87" s="1"/>
  <c r="E229" i="87"/>
  <c r="C229" i="87"/>
  <c r="G228" i="87"/>
  <c r="J228" i="87" s="1"/>
  <c r="E227" i="87"/>
  <c r="C227" i="87"/>
  <c r="G226" i="87"/>
  <c r="J226" i="87" s="1"/>
  <c r="C225" i="87"/>
  <c r="G225" i="87" s="1"/>
  <c r="J225" i="87" s="1"/>
  <c r="G224" i="87"/>
  <c r="J224" i="87" s="1"/>
  <c r="C223" i="87"/>
  <c r="G223" i="87" s="1"/>
  <c r="J223" i="87" s="1"/>
  <c r="G222" i="87"/>
  <c r="J222" i="87" s="1"/>
  <c r="G221" i="87"/>
  <c r="J221" i="87" s="1"/>
  <c r="C220" i="87"/>
  <c r="G220" i="87" s="1"/>
  <c r="J220" i="87" s="1"/>
  <c r="G219" i="87"/>
  <c r="J219" i="87" s="1"/>
  <c r="G218" i="87"/>
  <c r="J218" i="87" s="1"/>
  <c r="C217" i="87"/>
  <c r="G217" i="87" s="1"/>
  <c r="J217" i="87" s="1"/>
  <c r="G216" i="87"/>
  <c r="J216" i="87" s="1"/>
  <c r="C215" i="87"/>
  <c r="G215" i="87" s="1"/>
  <c r="J215" i="87" s="1"/>
  <c r="G214" i="87"/>
  <c r="J214" i="87" s="1"/>
  <c r="C213" i="87"/>
  <c r="G213" i="87" s="1"/>
  <c r="J213" i="87" s="1"/>
  <c r="G212" i="87"/>
  <c r="J212" i="87" s="1"/>
  <c r="G211" i="87"/>
  <c r="J211" i="87" s="1"/>
  <c r="G210" i="87"/>
  <c r="J210" i="87" s="1"/>
  <c r="G209" i="87"/>
  <c r="J209" i="87" s="1"/>
  <c r="G208" i="87"/>
  <c r="J208" i="87" s="1"/>
  <c r="C207" i="87"/>
  <c r="G207" i="87" s="1"/>
  <c r="J207" i="87" s="1"/>
  <c r="G206" i="87"/>
  <c r="J206" i="87" s="1"/>
  <c r="E205" i="87"/>
  <c r="C205" i="87"/>
  <c r="G204" i="87"/>
  <c r="J204" i="87" s="1"/>
  <c r="C203" i="87"/>
  <c r="G203" i="87" s="1"/>
  <c r="J203" i="87" s="1"/>
  <c r="G202" i="87"/>
  <c r="J202" i="87" s="1"/>
  <c r="C201" i="87"/>
  <c r="G201" i="87" s="1"/>
  <c r="J201" i="87" s="1"/>
  <c r="G200" i="87"/>
  <c r="J200" i="87" s="1"/>
  <c r="C199" i="87"/>
  <c r="G199" i="87" s="1"/>
  <c r="J199" i="87" s="1"/>
  <c r="G198" i="87"/>
  <c r="J198" i="87" s="1"/>
  <c r="C197" i="87"/>
  <c r="G197" i="87" s="1"/>
  <c r="J197" i="87" s="1"/>
  <c r="G196" i="87"/>
  <c r="J196" i="87" s="1"/>
  <c r="G195" i="87"/>
  <c r="J195" i="87" s="1"/>
  <c r="C194" i="87"/>
  <c r="G193" i="87"/>
  <c r="J193" i="87" s="1"/>
  <c r="C192" i="87"/>
  <c r="G192" i="87" s="1"/>
  <c r="J192" i="87" s="1"/>
  <c r="G191" i="87"/>
  <c r="J191" i="87" s="1"/>
  <c r="E190" i="87"/>
  <c r="C190" i="87"/>
  <c r="G189" i="87"/>
  <c r="J189" i="87" s="1"/>
  <c r="E188" i="87"/>
  <c r="C188" i="87"/>
  <c r="G187" i="87"/>
  <c r="J187" i="87" s="1"/>
  <c r="E186" i="87"/>
  <c r="C186" i="87"/>
  <c r="G185" i="87"/>
  <c r="J185" i="87" s="1"/>
  <c r="E184" i="87"/>
  <c r="C184" i="87"/>
  <c r="G183" i="87"/>
  <c r="J183" i="87" s="1"/>
  <c r="E182" i="87"/>
  <c r="C182" i="87"/>
  <c r="G181" i="87"/>
  <c r="J181" i="87" s="1"/>
  <c r="E180" i="87"/>
  <c r="C180" i="87"/>
  <c r="G179" i="87"/>
  <c r="J179" i="87" s="1"/>
  <c r="C178" i="87"/>
  <c r="G178" i="87" s="1"/>
  <c r="J178" i="87" s="1"/>
  <c r="G177" i="87"/>
  <c r="J177" i="87" s="1"/>
  <c r="C176" i="87"/>
  <c r="G176" i="87" s="1"/>
  <c r="J176" i="87" s="1"/>
  <c r="G175" i="87"/>
  <c r="J175" i="87" s="1"/>
  <c r="C174" i="87"/>
  <c r="G174" i="87" s="1"/>
  <c r="J174" i="87" s="1"/>
  <c r="G173" i="87"/>
  <c r="J173" i="87" s="1"/>
  <c r="C172" i="87"/>
  <c r="G172" i="87" s="1"/>
  <c r="J172" i="87" s="1"/>
  <c r="G171" i="87"/>
  <c r="J171" i="87" s="1"/>
  <c r="C170" i="87"/>
  <c r="G170" i="87" s="1"/>
  <c r="J170" i="87" s="1"/>
  <c r="G169" i="87"/>
  <c r="J169" i="87" s="1"/>
  <c r="C168" i="87"/>
  <c r="G168" i="87" s="1"/>
  <c r="J168" i="87" s="1"/>
  <c r="G167" i="87"/>
  <c r="J167" i="87" s="1"/>
  <c r="C166" i="87"/>
  <c r="G166" i="87" s="1"/>
  <c r="J166" i="87" s="1"/>
  <c r="G165" i="87"/>
  <c r="J165" i="87" s="1"/>
  <c r="C164" i="87"/>
  <c r="G164" i="87" s="1"/>
  <c r="J164" i="87" s="1"/>
  <c r="G163" i="87"/>
  <c r="J163" i="87" s="1"/>
  <c r="G162" i="87"/>
  <c r="J162" i="87" s="1"/>
  <c r="C161" i="87"/>
  <c r="G161" i="87" s="1"/>
  <c r="J161" i="87" s="1"/>
  <c r="G160" i="87"/>
  <c r="J160" i="87" s="1"/>
  <c r="G159" i="87"/>
  <c r="J159" i="87" s="1"/>
  <c r="C158" i="87"/>
  <c r="G158" i="87" s="1"/>
  <c r="J158" i="87" s="1"/>
  <c r="G157" i="87"/>
  <c r="J157" i="87" s="1"/>
  <c r="E156" i="87"/>
  <c r="C156" i="87"/>
  <c r="G155" i="87"/>
  <c r="J155" i="87" s="1"/>
  <c r="E154" i="87"/>
  <c r="C154" i="87"/>
  <c r="G153" i="87"/>
  <c r="J153" i="87" s="1"/>
  <c r="E152" i="87"/>
  <c r="C152" i="87"/>
  <c r="G151" i="87"/>
  <c r="J151" i="87" s="1"/>
  <c r="G150" i="87"/>
  <c r="J150" i="87" s="1"/>
  <c r="G149" i="87"/>
  <c r="J149" i="87" s="1"/>
  <c r="G148" i="87"/>
  <c r="J148" i="87" s="1"/>
  <c r="G147" i="87"/>
  <c r="J147" i="87" s="1"/>
  <c r="G146" i="87"/>
  <c r="J146" i="87" s="1"/>
  <c r="G145" i="87"/>
  <c r="J145" i="87" s="1"/>
  <c r="G144" i="87"/>
  <c r="J144" i="87" s="1"/>
  <c r="G143" i="87"/>
  <c r="J143" i="87" s="1"/>
  <c r="G142" i="87"/>
  <c r="J142" i="87" s="1"/>
  <c r="G141" i="87"/>
  <c r="J141" i="87" s="1"/>
  <c r="G140" i="87"/>
  <c r="J140" i="87" s="1"/>
  <c r="G139" i="87"/>
  <c r="J139" i="87" s="1"/>
  <c r="G138" i="87"/>
  <c r="J138" i="87" s="1"/>
  <c r="C137" i="87"/>
  <c r="G137" i="87" s="1"/>
  <c r="J137" i="87" s="1"/>
  <c r="G136" i="87"/>
  <c r="J136" i="87" s="1"/>
  <c r="C135" i="87"/>
  <c r="G135" i="87" s="1"/>
  <c r="J135" i="87" s="1"/>
  <c r="G134" i="87"/>
  <c r="J134" i="87" s="1"/>
  <c r="C133" i="87"/>
  <c r="G133" i="87" s="1"/>
  <c r="J133" i="87" s="1"/>
  <c r="G132" i="87"/>
  <c r="J132" i="87" s="1"/>
  <c r="G131" i="87"/>
  <c r="J131" i="87" s="1"/>
  <c r="C130" i="87"/>
  <c r="G130" i="87" s="1"/>
  <c r="J130" i="87" s="1"/>
  <c r="G129" i="87"/>
  <c r="J129" i="87" s="1"/>
  <c r="C128" i="87"/>
  <c r="G128" i="87" s="1"/>
  <c r="J128" i="87" s="1"/>
  <c r="G127" i="87"/>
  <c r="J127" i="87" s="1"/>
  <c r="E126" i="87"/>
  <c r="C126" i="87"/>
  <c r="G125" i="87"/>
  <c r="J125" i="87" s="1"/>
  <c r="E124" i="87"/>
  <c r="C124" i="87"/>
  <c r="G123" i="87"/>
  <c r="J123" i="87" s="1"/>
  <c r="E122" i="87"/>
  <c r="C122" i="87"/>
  <c r="G121" i="87"/>
  <c r="J121" i="87" s="1"/>
  <c r="E120" i="87"/>
  <c r="C120" i="87"/>
  <c r="G119" i="87"/>
  <c r="J119" i="87" s="1"/>
  <c r="E118" i="87"/>
  <c r="C118" i="87"/>
  <c r="G117" i="87"/>
  <c r="J117" i="87" s="1"/>
  <c r="C116" i="87"/>
  <c r="G116" i="87" s="1"/>
  <c r="J116" i="87" s="1"/>
  <c r="G115" i="87"/>
  <c r="J115" i="87" s="1"/>
  <c r="C114" i="87"/>
  <c r="G114" i="87" s="1"/>
  <c r="J114" i="87" s="1"/>
  <c r="G113" i="87"/>
  <c r="J113" i="87" s="1"/>
  <c r="C112" i="87"/>
  <c r="G112" i="87" s="1"/>
  <c r="J112" i="87" s="1"/>
  <c r="G111" i="87"/>
  <c r="J111" i="87" s="1"/>
  <c r="C110" i="87"/>
  <c r="G110" i="87" s="1"/>
  <c r="J110" i="87" s="1"/>
  <c r="G109" i="87"/>
  <c r="J109" i="87" s="1"/>
  <c r="C108" i="87"/>
  <c r="G108" i="87" s="1"/>
  <c r="J108" i="87" s="1"/>
  <c r="G107" i="87"/>
  <c r="J107" i="87" s="1"/>
  <c r="C106" i="87"/>
  <c r="G106" i="87" s="1"/>
  <c r="J106" i="87" s="1"/>
  <c r="G105" i="87"/>
  <c r="J105" i="87" s="1"/>
  <c r="C104" i="87"/>
  <c r="G104" i="87" s="1"/>
  <c r="J104" i="87" s="1"/>
  <c r="G103" i="87"/>
  <c r="J103" i="87" s="1"/>
  <c r="C102" i="87"/>
  <c r="G102" i="87" s="1"/>
  <c r="J102" i="87" s="1"/>
  <c r="G101" i="87"/>
  <c r="J101" i="87" s="1"/>
  <c r="C100" i="87"/>
  <c r="G100" i="87" s="1"/>
  <c r="J100" i="87" s="1"/>
  <c r="G99" i="87"/>
  <c r="J99" i="87" s="1"/>
  <c r="C98" i="87"/>
  <c r="G98" i="87" s="1"/>
  <c r="J98" i="87" s="1"/>
  <c r="G97" i="87"/>
  <c r="J97" i="87" s="1"/>
  <c r="C96" i="87"/>
  <c r="G96" i="87" s="1"/>
  <c r="J96" i="87" s="1"/>
  <c r="G95" i="87"/>
  <c r="J95" i="87" s="1"/>
  <c r="C94" i="87"/>
  <c r="G94" i="87" s="1"/>
  <c r="J94" i="87" s="1"/>
  <c r="G93" i="87"/>
  <c r="J93" i="87" s="1"/>
  <c r="E92" i="87"/>
  <c r="C92" i="87"/>
  <c r="G91" i="87"/>
  <c r="J91" i="87" s="1"/>
  <c r="G90" i="87"/>
  <c r="J90" i="87" s="1"/>
  <c r="E89" i="87"/>
  <c r="C89" i="87"/>
  <c r="G88" i="87"/>
  <c r="J88" i="87" s="1"/>
  <c r="E87" i="87"/>
  <c r="C87" i="87"/>
  <c r="G86" i="87"/>
  <c r="J86" i="87" s="1"/>
  <c r="E85" i="87"/>
  <c r="C85" i="87"/>
  <c r="G84" i="87"/>
  <c r="J84" i="87" s="1"/>
  <c r="C83" i="87"/>
  <c r="G83" i="87" s="1"/>
  <c r="J83" i="87" s="1"/>
  <c r="G82" i="87"/>
  <c r="J82" i="87" s="1"/>
  <c r="C81" i="87"/>
  <c r="G81" i="87" s="1"/>
  <c r="J81" i="87" s="1"/>
  <c r="G80" i="87"/>
  <c r="J80" i="87" s="1"/>
  <c r="G79" i="87"/>
  <c r="J79" i="87" s="1"/>
  <c r="C78" i="87"/>
  <c r="G78" i="87" s="1"/>
  <c r="J78" i="87" s="1"/>
  <c r="G77" i="87"/>
  <c r="J77" i="87" s="1"/>
  <c r="G76" i="87"/>
  <c r="J76" i="87" s="1"/>
  <c r="C75" i="87"/>
  <c r="G75" i="87" s="1"/>
  <c r="J75" i="87" s="1"/>
  <c r="G74" i="87"/>
  <c r="J74" i="87" s="1"/>
  <c r="C73" i="87"/>
  <c r="G73" i="87" s="1"/>
  <c r="J73" i="87" s="1"/>
  <c r="G72" i="87"/>
  <c r="J72" i="87" s="1"/>
  <c r="C71" i="87"/>
  <c r="G71" i="87" s="1"/>
  <c r="J71" i="87" s="1"/>
  <c r="G70" i="87"/>
  <c r="J70" i="87" s="1"/>
  <c r="G69" i="87"/>
  <c r="J69" i="87" s="1"/>
  <c r="G68" i="87"/>
  <c r="J68" i="87" s="1"/>
  <c r="G67" i="87"/>
  <c r="J67" i="87" s="1"/>
  <c r="G66" i="87"/>
  <c r="J66" i="87" s="1"/>
  <c r="C65" i="87"/>
  <c r="G65" i="87" s="1"/>
  <c r="J65" i="87" s="1"/>
  <c r="G64" i="87"/>
  <c r="J64" i="87" s="1"/>
  <c r="E63" i="87"/>
  <c r="C63" i="87"/>
  <c r="G62" i="87"/>
  <c r="J62" i="87" s="1"/>
  <c r="C61" i="87"/>
  <c r="G61" i="87" s="1"/>
  <c r="J61" i="87" s="1"/>
  <c r="G60" i="87"/>
  <c r="J60" i="87" s="1"/>
  <c r="C59" i="87"/>
  <c r="G59" i="87" s="1"/>
  <c r="J59" i="87" s="1"/>
  <c r="G58" i="87"/>
  <c r="J58" i="87" s="1"/>
  <c r="C57" i="87"/>
  <c r="G57" i="87" s="1"/>
  <c r="J57" i="87" s="1"/>
  <c r="G56" i="87"/>
  <c r="J56" i="87" s="1"/>
  <c r="C55" i="87"/>
  <c r="G55" i="87" s="1"/>
  <c r="J55" i="87" s="1"/>
  <c r="G54" i="87"/>
  <c r="J54" i="87" s="1"/>
  <c r="G53" i="87"/>
  <c r="J53" i="87" s="1"/>
  <c r="C52" i="87"/>
  <c r="G52" i="87" s="1"/>
  <c r="J52" i="87" s="1"/>
  <c r="G51" i="87"/>
  <c r="J51" i="87" s="1"/>
  <c r="C50" i="87"/>
  <c r="G50" i="87" s="1"/>
  <c r="J50" i="87" s="1"/>
  <c r="G49" i="87"/>
  <c r="J49" i="87" s="1"/>
  <c r="E48" i="87"/>
  <c r="C48" i="87"/>
  <c r="G47" i="87"/>
  <c r="J47" i="87" s="1"/>
  <c r="E46" i="87"/>
  <c r="C46" i="87"/>
  <c r="G45" i="87"/>
  <c r="J45" i="87" s="1"/>
  <c r="E44" i="87"/>
  <c r="C44" i="87"/>
  <c r="G43" i="87"/>
  <c r="J43" i="87" s="1"/>
  <c r="E42" i="87"/>
  <c r="C42" i="87"/>
  <c r="G41" i="87"/>
  <c r="J41" i="87" s="1"/>
  <c r="E40" i="87"/>
  <c r="C40" i="87"/>
  <c r="G39" i="87"/>
  <c r="J39" i="87" s="1"/>
  <c r="E38" i="87"/>
  <c r="C38" i="87"/>
  <c r="G37" i="87"/>
  <c r="J37" i="87" s="1"/>
  <c r="C36" i="87"/>
  <c r="G36" i="87" s="1"/>
  <c r="J36" i="87" s="1"/>
  <c r="G35" i="87"/>
  <c r="J35" i="87" s="1"/>
  <c r="C34" i="87"/>
  <c r="G34" i="87" s="1"/>
  <c r="J34" i="87" s="1"/>
  <c r="G33" i="87"/>
  <c r="J33" i="87" s="1"/>
  <c r="C32" i="87"/>
  <c r="G32" i="87" s="1"/>
  <c r="J32" i="87" s="1"/>
  <c r="G31" i="87"/>
  <c r="J31" i="87" s="1"/>
  <c r="C30" i="87"/>
  <c r="G30" i="87" s="1"/>
  <c r="J30" i="87" s="1"/>
  <c r="G29" i="87"/>
  <c r="J29" i="87" s="1"/>
  <c r="C28" i="87"/>
  <c r="G28" i="87" s="1"/>
  <c r="J28" i="87" s="1"/>
  <c r="G27" i="87"/>
  <c r="J27" i="87" s="1"/>
  <c r="C26" i="87"/>
  <c r="G26" i="87" s="1"/>
  <c r="J26" i="87" s="1"/>
  <c r="G25" i="87"/>
  <c r="J25" i="87" s="1"/>
  <c r="C24" i="87"/>
  <c r="G24" i="87" s="1"/>
  <c r="J24" i="87" s="1"/>
  <c r="G23" i="87"/>
  <c r="J23" i="87" s="1"/>
  <c r="C22" i="87"/>
  <c r="G22" i="87" s="1"/>
  <c r="J22" i="87" s="1"/>
  <c r="G21" i="87"/>
  <c r="J21" i="87" s="1"/>
  <c r="C20" i="87"/>
  <c r="G20" i="87" s="1"/>
  <c r="J20" i="87" s="1"/>
  <c r="G19" i="87"/>
  <c r="J19" i="87" s="1"/>
  <c r="G18" i="87"/>
  <c r="J18" i="87" s="1"/>
  <c r="C17" i="87"/>
  <c r="G17" i="87" s="1"/>
  <c r="J17" i="87" s="1"/>
  <c r="G16" i="87"/>
  <c r="J16" i="87" s="1"/>
  <c r="G15" i="87"/>
  <c r="J15" i="87" s="1"/>
  <c r="C14" i="87"/>
  <c r="G14" i="87" s="1"/>
  <c r="J14" i="87" s="1"/>
  <c r="G13" i="87"/>
  <c r="J13" i="87" s="1"/>
  <c r="E12" i="87"/>
  <c r="C12" i="87"/>
  <c r="G11" i="87"/>
  <c r="J11" i="87" s="1"/>
  <c r="E10" i="87"/>
  <c r="C10" i="87"/>
  <c r="G9" i="87"/>
  <c r="J9" i="87" s="1"/>
  <c r="E8" i="87"/>
  <c r="C8" i="87"/>
  <c r="G7" i="87"/>
  <c r="J7" i="87" s="1"/>
  <c r="E6" i="87"/>
  <c r="C6" i="87"/>
  <c r="F89" i="92"/>
  <c r="F86" i="92"/>
  <c r="F85" i="92"/>
  <c r="F83" i="92"/>
  <c r="F82" i="92"/>
  <c r="F81" i="92"/>
  <c r="F80" i="92"/>
  <c r="F79" i="92"/>
  <c r="F78" i="92"/>
  <c r="F71" i="92"/>
  <c r="F64" i="92"/>
  <c r="F48" i="92"/>
  <c r="F55" i="92" s="1"/>
  <c r="F35" i="92"/>
  <c r="D31" i="92"/>
  <c r="F28" i="92"/>
  <c r="G27" i="92"/>
  <c r="F26" i="92"/>
  <c r="F22" i="92"/>
  <c r="F8" i="92"/>
  <c r="F14" i="92" s="1"/>
  <c r="F5" i="92"/>
  <c r="P1446" i="91"/>
  <c r="D1446" i="91"/>
  <c r="K1446" i="91" s="1"/>
  <c r="R1446" i="91" s="1"/>
  <c r="P1445" i="91"/>
  <c r="D1445" i="91"/>
  <c r="K1445" i="91" s="1"/>
  <c r="R1445" i="91" s="1"/>
  <c r="P1444" i="91"/>
  <c r="D1444" i="91"/>
  <c r="K1444" i="91" s="1"/>
  <c r="R1444" i="91" s="1"/>
  <c r="P1443" i="91"/>
  <c r="D1443" i="91"/>
  <c r="K1443" i="91" s="1"/>
  <c r="R1443" i="91" s="1"/>
  <c r="P1442" i="91"/>
  <c r="D1442" i="91"/>
  <c r="K1442" i="91" s="1"/>
  <c r="R1442" i="91" s="1"/>
  <c r="P1441" i="91"/>
  <c r="D1441" i="91"/>
  <c r="K1441" i="91" s="1"/>
  <c r="R1441" i="91" s="1"/>
  <c r="P1440" i="91"/>
  <c r="D1440" i="91"/>
  <c r="K1440" i="91" s="1"/>
  <c r="R1440" i="91" s="1"/>
  <c r="P1439" i="91"/>
  <c r="D1439" i="91"/>
  <c r="K1439" i="91" s="1"/>
  <c r="R1439" i="91" s="1"/>
  <c r="P1438" i="91"/>
  <c r="D1438" i="91"/>
  <c r="K1438" i="91" s="1"/>
  <c r="R1438" i="91" s="1"/>
  <c r="P1437" i="91"/>
  <c r="D1437" i="91"/>
  <c r="K1437" i="91" s="1"/>
  <c r="R1437" i="91" s="1"/>
  <c r="I1436" i="91"/>
  <c r="I1448" i="91" s="1"/>
  <c r="C1436" i="91"/>
  <c r="P1435" i="91"/>
  <c r="D1435" i="91"/>
  <c r="K1435" i="91" s="1"/>
  <c r="R1435" i="91" s="1"/>
  <c r="C1434" i="91"/>
  <c r="D1434" i="91" s="1"/>
  <c r="K1434" i="91" s="1"/>
  <c r="R1434" i="91" s="1"/>
  <c r="I1433" i="91"/>
  <c r="P1431" i="91"/>
  <c r="D1431" i="91"/>
  <c r="K1431" i="91" s="1"/>
  <c r="R1431" i="91" s="1"/>
  <c r="C1430" i="91"/>
  <c r="D1430" i="91" s="1"/>
  <c r="K1430" i="91" s="1"/>
  <c r="R1430" i="91" s="1"/>
  <c r="P1429" i="91"/>
  <c r="D1429" i="91"/>
  <c r="K1429" i="91" s="1"/>
  <c r="R1429" i="91" s="1"/>
  <c r="C1428" i="91"/>
  <c r="P1427" i="91"/>
  <c r="D1427" i="91"/>
  <c r="K1427" i="91" s="1"/>
  <c r="R1427" i="91" s="1"/>
  <c r="C1426" i="91"/>
  <c r="L1426" i="91" s="1"/>
  <c r="P1425" i="91"/>
  <c r="D1425" i="91"/>
  <c r="K1425" i="91" s="1"/>
  <c r="R1425" i="91" s="1"/>
  <c r="C1424" i="91"/>
  <c r="D1424" i="91" s="1"/>
  <c r="K1424" i="91" s="1"/>
  <c r="R1424" i="91" s="1"/>
  <c r="P1418" i="91"/>
  <c r="D1418" i="91"/>
  <c r="K1418" i="91" s="1"/>
  <c r="R1418" i="91" s="1"/>
  <c r="C1417" i="91"/>
  <c r="P1416" i="91"/>
  <c r="D1416" i="91"/>
  <c r="K1416" i="91" s="1"/>
  <c r="R1416" i="91" s="1"/>
  <c r="C1415" i="91"/>
  <c r="P1414" i="91"/>
  <c r="D1414" i="91"/>
  <c r="K1414" i="91" s="1"/>
  <c r="R1414" i="91" s="1"/>
  <c r="C1413" i="91"/>
  <c r="L1413" i="91" s="1"/>
  <c r="P1412" i="91"/>
  <c r="D1412" i="91"/>
  <c r="K1412" i="91" s="1"/>
  <c r="R1412" i="91" s="1"/>
  <c r="C1411" i="91"/>
  <c r="D1411" i="91" s="1"/>
  <c r="K1411" i="91" s="1"/>
  <c r="R1411" i="91" s="1"/>
  <c r="I1409" i="91"/>
  <c r="P1405" i="91"/>
  <c r="D1405" i="91"/>
  <c r="K1405" i="91" s="1"/>
  <c r="R1405" i="91" s="1"/>
  <c r="P1404" i="91"/>
  <c r="D1404" i="91"/>
  <c r="K1404" i="91" s="1"/>
  <c r="R1404" i="91" s="1"/>
  <c r="P1403" i="91"/>
  <c r="D1403" i="91"/>
  <c r="K1403" i="91" s="1"/>
  <c r="R1403" i="91" s="1"/>
  <c r="P1402" i="91"/>
  <c r="D1402" i="91"/>
  <c r="K1402" i="91" s="1"/>
  <c r="R1402" i="91" s="1"/>
  <c r="P1401" i="91"/>
  <c r="D1401" i="91"/>
  <c r="K1401" i="91" s="1"/>
  <c r="R1401" i="91" s="1"/>
  <c r="P1400" i="91"/>
  <c r="D1400" i="91"/>
  <c r="K1400" i="91" s="1"/>
  <c r="R1400" i="91" s="1"/>
  <c r="P1399" i="91"/>
  <c r="D1399" i="91"/>
  <c r="K1399" i="91" s="1"/>
  <c r="R1399" i="91" s="1"/>
  <c r="C1398" i="91"/>
  <c r="D1398" i="91" s="1"/>
  <c r="K1398" i="91" s="1"/>
  <c r="R1398" i="91" s="1"/>
  <c r="P1397" i="91"/>
  <c r="D1397" i="91"/>
  <c r="K1397" i="91" s="1"/>
  <c r="R1397" i="91" s="1"/>
  <c r="P1396" i="91"/>
  <c r="D1396" i="91"/>
  <c r="K1396" i="91" s="1"/>
  <c r="R1396" i="91" s="1"/>
  <c r="C1395" i="91"/>
  <c r="D1395" i="91" s="1"/>
  <c r="K1395" i="91" s="1"/>
  <c r="R1395" i="91" s="1"/>
  <c r="D1394" i="91"/>
  <c r="K1394" i="91" s="1"/>
  <c r="R1394" i="91" s="1"/>
  <c r="P1393" i="91"/>
  <c r="D1393" i="91"/>
  <c r="K1393" i="91" s="1"/>
  <c r="R1393" i="91" s="1"/>
  <c r="C1392" i="91"/>
  <c r="P1391" i="91"/>
  <c r="D1391" i="91"/>
  <c r="K1391" i="91" s="1"/>
  <c r="R1391" i="91" s="1"/>
  <c r="C1390" i="91"/>
  <c r="P1389" i="91"/>
  <c r="D1389" i="91"/>
  <c r="K1389" i="91" s="1"/>
  <c r="R1389" i="91" s="1"/>
  <c r="C1388" i="91"/>
  <c r="L1388" i="91" s="1"/>
  <c r="P1387" i="91"/>
  <c r="D1387" i="91"/>
  <c r="K1387" i="91" s="1"/>
  <c r="R1387" i="91" s="1"/>
  <c r="C1386" i="91"/>
  <c r="P1385" i="91"/>
  <c r="D1385" i="91"/>
  <c r="K1385" i="91" s="1"/>
  <c r="R1385" i="91" s="1"/>
  <c r="C1384" i="91"/>
  <c r="P1383" i="91"/>
  <c r="D1383" i="91"/>
  <c r="K1383" i="91" s="1"/>
  <c r="R1383" i="91" s="1"/>
  <c r="C1382" i="91"/>
  <c r="D1382" i="91" s="1"/>
  <c r="K1382" i="91" s="1"/>
  <c r="R1382" i="91" s="1"/>
  <c r="P1381" i="91"/>
  <c r="D1381" i="91"/>
  <c r="K1381" i="91" s="1"/>
  <c r="R1381" i="91" s="1"/>
  <c r="C1380" i="91"/>
  <c r="D1380" i="91" s="1"/>
  <c r="K1380" i="91" s="1"/>
  <c r="R1380" i="91" s="1"/>
  <c r="P1379" i="91"/>
  <c r="D1379" i="91"/>
  <c r="K1379" i="91" s="1"/>
  <c r="R1379" i="91" s="1"/>
  <c r="C1378" i="91"/>
  <c r="L1378" i="91" s="1"/>
  <c r="P1377" i="91"/>
  <c r="D1377" i="91"/>
  <c r="K1377" i="91" s="1"/>
  <c r="R1377" i="91" s="1"/>
  <c r="P1376" i="91"/>
  <c r="D1376" i="91"/>
  <c r="K1376" i="91" s="1"/>
  <c r="R1376" i="91" s="1"/>
  <c r="P1375" i="91"/>
  <c r="D1375" i="91"/>
  <c r="K1375" i="91" s="1"/>
  <c r="R1375" i="91" s="1"/>
  <c r="C1374" i="91"/>
  <c r="L1374" i="91" s="1"/>
  <c r="P1373" i="91"/>
  <c r="D1373" i="91"/>
  <c r="K1373" i="91" s="1"/>
  <c r="R1373" i="91" s="1"/>
  <c r="P1372" i="91"/>
  <c r="D1372" i="91"/>
  <c r="K1372" i="91" s="1"/>
  <c r="R1372" i="91" s="1"/>
  <c r="P1371" i="91"/>
  <c r="D1371" i="91"/>
  <c r="K1371" i="91" s="1"/>
  <c r="R1371" i="91" s="1"/>
  <c r="C1370" i="91"/>
  <c r="D1370" i="91" s="1"/>
  <c r="K1370" i="91" s="1"/>
  <c r="R1370" i="91" s="1"/>
  <c r="P1369" i="91"/>
  <c r="D1369" i="91"/>
  <c r="K1369" i="91" s="1"/>
  <c r="R1369" i="91" s="1"/>
  <c r="P1368" i="91"/>
  <c r="D1368" i="91"/>
  <c r="K1368" i="91" s="1"/>
  <c r="R1368" i="91" s="1"/>
  <c r="P1367" i="91"/>
  <c r="D1367" i="91"/>
  <c r="K1367" i="91" s="1"/>
  <c r="R1367" i="91" s="1"/>
  <c r="C1366" i="91"/>
  <c r="P1365" i="91"/>
  <c r="D1365" i="91"/>
  <c r="K1365" i="91" s="1"/>
  <c r="R1365" i="91" s="1"/>
  <c r="P1364" i="91"/>
  <c r="D1364" i="91"/>
  <c r="K1364" i="91" s="1"/>
  <c r="R1364" i="91" s="1"/>
  <c r="P1363" i="91"/>
  <c r="D1363" i="91"/>
  <c r="K1363" i="91" s="1"/>
  <c r="R1363" i="91" s="1"/>
  <c r="C1362" i="91"/>
  <c r="D1362" i="91" s="1"/>
  <c r="K1362" i="91" s="1"/>
  <c r="R1362" i="91" s="1"/>
  <c r="P1361" i="91"/>
  <c r="D1361" i="91"/>
  <c r="K1361" i="91" s="1"/>
  <c r="R1361" i="91" s="1"/>
  <c r="C1360" i="91"/>
  <c r="P1359" i="91"/>
  <c r="D1359" i="91"/>
  <c r="K1359" i="91" s="1"/>
  <c r="R1359" i="91" s="1"/>
  <c r="C1358" i="91"/>
  <c r="D1358" i="91" s="1"/>
  <c r="K1358" i="91" s="1"/>
  <c r="R1358" i="91" s="1"/>
  <c r="P1357" i="91"/>
  <c r="D1357" i="91"/>
  <c r="K1357" i="91" s="1"/>
  <c r="R1357" i="91" s="1"/>
  <c r="C1356" i="91"/>
  <c r="D1356" i="91" s="1"/>
  <c r="K1356" i="91" s="1"/>
  <c r="R1356" i="91" s="1"/>
  <c r="P1355" i="91"/>
  <c r="D1355" i="91"/>
  <c r="K1355" i="91" s="1"/>
  <c r="R1355" i="91" s="1"/>
  <c r="C1354" i="91"/>
  <c r="D1354" i="91" s="1"/>
  <c r="K1354" i="91" s="1"/>
  <c r="R1354" i="91" s="1"/>
  <c r="P1351" i="91"/>
  <c r="D1351" i="91"/>
  <c r="K1351" i="91" s="1"/>
  <c r="R1351" i="91" s="1"/>
  <c r="C1350" i="91"/>
  <c r="D1350" i="91" s="1"/>
  <c r="K1350" i="91" s="1"/>
  <c r="R1350" i="91" s="1"/>
  <c r="P1349" i="91"/>
  <c r="D1349" i="91"/>
  <c r="K1349" i="91" s="1"/>
  <c r="R1349" i="91" s="1"/>
  <c r="P1348" i="91"/>
  <c r="D1348" i="91"/>
  <c r="K1348" i="91" s="1"/>
  <c r="R1348" i="91" s="1"/>
  <c r="C1347" i="91"/>
  <c r="P1346" i="91"/>
  <c r="D1346" i="91"/>
  <c r="K1346" i="91" s="1"/>
  <c r="R1346" i="91" s="1"/>
  <c r="P1345" i="91"/>
  <c r="D1345" i="91"/>
  <c r="K1345" i="91" s="1"/>
  <c r="R1345" i="91" s="1"/>
  <c r="C1344" i="91"/>
  <c r="L1344" i="91" s="1"/>
  <c r="P1343" i="91"/>
  <c r="D1343" i="91"/>
  <c r="K1343" i="91" s="1"/>
  <c r="R1343" i="91" s="1"/>
  <c r="P1342" i="91"/>
  <c r="D1342" i="91"/>
  <c r="K1342" i="91" s="1"/>
  <c r="R1342" i="91" s="1"/>
  <c r="P1341" i="91"/>
  <c r="D1341" i="91"/>
  <c r="K1341" i="91" s="1"/>
  <c r="R1341" i="91" s="1"/>
  <c r="P1340" i="91"/>
  <c r="D1340" i="91"/>
  <c r="K1340" i="91" s="1"/>
  <c r="R1340" i="91" s="1"/>
  <c r="P1339" i="91"/>
  <c r="D1339" i="91"/>
  <c r="K1339" i="91" s="1"/>
  <c r="R1339" i="91" s="1"/>
  <c r="P1338" i="91"/>
  <c r="D1338" i="91"/>
  <c r="K1338" i="91" s="1"/>
  <c r="R1338" i="91" s="1"/>
  <c r="P1337" i="91"/>
  <c r="D1337" i="91"/>
  <c r="K1337" i="91" s="1"/>
  <c r="R1337" i="91" s="1"/>
  <c r="P1336" i="91"/>
  <c r="D1336" i="91"/>
  <c r="K1336" i="91" s="1"/>
  <c r="R1336" i="91" s="1"/>
  <c r="P1335" i="91"/>
  <c r="D1335" i="91"/>
  <c r="K1335" i="91" s="1"/>
  <c r="R1335" i="91" s="1"/>
  <c r="P1334" i="91"/>
  <c r="D1334" i="91"/>
  <c r="K1334" i="91" s="1"/>
  <c r="R1334" i="91" s="1"/>
  <c r="C1333" i="91"/>
  <c r="D1333" i="91" s="1"/>
  <c r="K1333" i="91" s="1"/>
  <c r="R1333" i="91" s="1"/>
  <c r="P1332" i="91"/>
  <c r="D1332" i="91"/>
  <c r="K1332" i="91" s="1"/>
  <c r="R1332" i="91" s="1"/>
  <c r="C1331" i="91"/>
  <c r="L1331" i="91" s="1"/>
  <c r="P1330" i="91"/>
  <c r="D1330" i="91"/>
  <c r="K1330" i="91" s="1"/>
  <c r="R1330" i="91" s="1"/>
  <c r="C1329" i="91"/>
  <c r="P1328" i="91"/>
  <c r="D1328" i="91"/>
  <c r="K1328" i="91" s="1"/>
  <c r="R1328" i="91" s="1"/>
  <c r="P1327" i="91"/>
  <c r="D1327" i="91"/>
  <c r="K1327" i="91" s="1"/>
  <c r="R1327" i="91" s="1"/>
  <c r="C1326" i="91"/>
  <c r="D1326" i="91" s="1"/>
  <c r="K1326" i="91" s="1"/>
  <c r="R1326" i="91" s="1"/>
  <c r="P1325" i="91"/>
  <c r="D1325" i="91"/>
  <c r="K1325" i="91" s="1"/>
  <c r="R1325" i="91" s="1"/>
  <c r="P1324" i="91"/>
  <c r="D1324" i="91"/>
  <c r="K1324" i="91" s="1"/>
  <c r="R1324" i="91" s="1"/>
  <c r="C1323" i="91"/>
  <c r="D1323" i="91" s="1"/>
  <c r="K1323" i="91" s="1"/>
  <c r="R1323" i="91" s="1"/>
  <c r="P1322" i="91"/>
  <c r="D1322" i="91"/>
  <c r="K1322" i="91" s="1"/>
  <c r="R1322" i="91" s="1"/>
  <c r="C1321" i="91"/>
  <c r="P1320" i="91"/>
  <c r="D1320" i="91"/>
  <c r="K1320" i="91" s="1"/>
  <c r="R1320" i="91" s="1"/>
  <c r="C1319" i="91"/>
  <c r="D1319" i="91" s="1"/>
  <c r="K1319" i="91" s="1"/>
  <c r="R1319" i="91" s="1"/>
  <c r="P1318" i="91"/>
  <c r="D1318" i="91"/>
  <c r="K1318" i="91" s="1"/>
  <c r="R1318" i="91" s="1"/>
  <c r="C1317" i="91"/>
  <c r="D1317" i="91" s="1"/>
  <c r="K1317" i="91" s="1"/>
  <c r="R1317" i="91" s="1"/>
  <c r="P1316" i="91"/>
  <c r="D1316" i="91"/>
  <c r="K1316" i="91" s="1"/>
  <c r="R1316" i="91" s="1"/>
  <c r="C1315" i="91"/>
  <c r="D1315" i="91" s="1"/>
  <c r="K1315" i="91" s="1"/>
  <c r="R1315" i="91" s="1"/>
  <c r="P1314" i="91"/>
  <c r="D1314" i="91"/>
  <c r="K1314" i="91" s="1"/>
  <c r="R1314" i="91" s="1"/>
  <c r="C1313" i="91"/>
  <c r="L1313" i="91" s="1"/>
  <c r="P1312" i="91"/>
  <c r="D1312" i="91"/>
  <c r="K1312" i="91" s="1"/>
  <c r="R1312" i="91" s="1"/>
  <c r="P1311" i="91"/>
  <c r="D1311" i="91"/>
  <c r="K1311" i="91" s="1"/>
  <c r="R1311" i="91" s="1"/>
  <c r="P1310" i="91"/>
  <c r="D1310" i="91"/>
  <c r="K1310" i="91" s="1"/>
  <c r="R1310" i="91" s="1"/>
  <c r="C1309" i="91"/>
  <c r="P1308" i="91"/>
  <c r="D1308" i="91"/>
  <c r="K1308" i="91" s="1"/>
  <c r="R1308" i="91" s="1"/>
  <c r="C1307" i="91"/>
  <c r="L1307" i="91" s="1"/>
  <c r="P1306" i="91"/>
  <c r="D1306" i="91"/>
  <c r="K1306" i="91" s="1"/>
  <c r="R1306" i="91" s="1"/>
  <c r="C1305" i="91"/>
  <c r="D1305" i="91" s="1"/>
  <c r="K1305" i="91" s="1"/>
  <c r="R1305" i="91" s="1"/>
  <c r="P1304" i="91"/>
  <c r="D1304" i="91"/>
  <c r="K1304" i="91" s="1"/>
  <c r="R1304" i="91" s="1"/>
  <c r="P1303" i="91"/>
  <c r="D1303" i="91"/>
  <c r="K1303" i="91" s="1"/>
  <c r="R1303" i="91" s="1"/>
  <c r="P1302" i="91"/>
  <c r="D1302" i="91"/>
  <c r="K1302" i="91" s="1"/>
  <c r="R1302" i="91" s="1"/>
  <c r="C1301" i="91"/>
  <c r="P1300" i="91"/>
  <c r="D1300" i="91"/>
  <c r="K1300" i="91" s="1"/>
  <c r="R1300" i="91" s="1"/>
  <c r="C1299" i="91"/>
  <c r="D1299" i="91" s="1"/>
  <c r="K1299" i="91" s="1"/>
  <c r="R1299" i="91" s="1"/>
  <c r="P1298" i="91"/>
  <c r="D1298" i="91"/>
  <c r="K1298" i="91" s="1"/>
  <c r="R1298" i="91" s="1"/>
  <c r="C1297" i="91"/>
  <c r="P1291" i="91"/>
  <c r="D1291" i="91"/>
  <c r="K1291" i="91" s="1"/>
  <c r="R1291" i="91" s="1"/>
  <c r="C1290" i="91"/>
  <c r="P1289" i="91"/>
  <c r="D1289" i="91"/>
  <c r="K1289" i="91" s="1"/>
  <c r="R1289" i="91" s="1"/>
  <c r="P1288" i="91"/>
  <c r="D1288" i="91"/>
  <c r="K1288" i="91" s="1"/>
  <c r="R1288" i="91" s="1"/>
  <c r="C1287" i="91"/>
  <c r="D1287" i="91" s="1"/>
  <c r="K1287" i="91" s="1"/>
  <c r="R1287" i="91" s="1"/>
  <c r="P1286" i="91"/>
  <c r="D1286" i="91"/>
  <c r="K1286" i="91" s="1"/>
  <c r="R1286" i="91" s="1"/>
  <c r="I1285" i="91"/>
  <c r="I1293" i="91" s="1"/>
  <c r="C1285" i="91"/>
  <c r="R1282" i="91"/>
  <c r="C1281" i="91"/>
  <c r="D1281" i="91" s="1"/>
  <c r="K1281" i="91" s="1"/>
  <c r="R1281" i="91" s="1"/>
  <c r="P1280" i="91"/>
  <c r="D1280" i="91"/>
  <c r="K1280" i="91" s="1"/>
  <c r="R1280" i="91" s="1"/>
  <c r="I1279" i="91"/>
  <c r="C1279" i="91"/>
  <c r="L1279" i="91" s="1"/>
  <c r="P1278" i="91"/>
  <c r="D1278" i="91"/>
  <c r="K1278" i="91" s="1"/>
  <c r="R1278" i="91" s="1"/>
  <c r="I1277" i="91"/>
  <c r="C1277" i="91"/>
  <c r="P1276" i="91"/>
  <c r="D1276" i="91"/>
  <c r="K1276" i="91" s="1"/>
  <c r="R1276" i="91" s="1"/>
  <c r="I1275" i="91"/>
  <c r="C1275" i="91"/>
  <c r="P1274" i="91"/>
  <c r="D1274" i="91"/>
  <c r="K1274" i="91" s="1"/>
  <c r="R1274" i="91" s="1"/>
  <c r="I1273" i="91"/>
  <c r="C1273" i="91"/>
  <c r="L1273" i="91" s="1"/>
  <c r="P1272" i="91"/>
  <c r="D1272" i="91"/>
  <c r="K1272" i="91" s="1"/>
  <c r="R1272" i="91" s="1"/>
  <c r="I1271" i="91"/>
  <c r="C1271" i="91"/>
  <c r="D1271" i="91" s="1"/>
  <c r="P1270" i="91"/>
  <c r="D1270" i="91"/>
  <c r="K1270" i="91" s="1"/>
  <c r="R1270" i="91" s="1"/>
  <c r="C1269" i="91"/>
  <c r="D1269" i="91" s="1"/>
  <c r="K1269" i="91" s="1"/>
  <c r="R1269" i="91" s="1"/>
  <c r="P1268" i="91"/>
  <c r="D1268" i="91"/>
  <c r="K1268" i="91" s="1"/>
  <c r="R1268" i="91" s="1"/>
  <c r="C1267" i="91"/>
  <c r="P1266" i="91"/>
  <c r="D1266" i="91"/>
  <c r="K1266" i="91" s="1"/>
  <c r="R1266" i="91" s="1"/>
  <c r="C1265" i="91"/>
  <c r="P1264" i="91"/>
  <c r="D1264" i="91"/>
  <c r="K1264" i="91" s="1"/>
  <c r="R1264" i="91" s="1"/>
  <c r="P1263" i="91"/>
  <c r="D1263" i="91"/>
  <c r="K1263" i="91" s="1"/>
  <c r="R1263" i="91" s="1"/>
  <c r="C1262" i="91"/>
  <c r="D1262" i="91" s="1"/>
  <c r="K1262" i="91" s="1"/>
  <c r="R1262" i="91" s="1"/>
  <c r="P1261" i="91"/>
  <c r="D1261" i="91"/>
  <c r="K1261" i="91" s="1"/>
  <c r="R1261" i="91" s="1"/>
  <c r="C1260" i="91"/>
  <c r="L1260" i="91" s="1"/>
  <c r="P1259" i="91"/>
  <c r="D1259" i="91"/>
  <c r="K1259" i="91" s="1"/>
  <c r="R1259" i="91" s="1"/>
  <c r="C1258" i="91"/>
  <c r="P1257" i="91"/>
  <c r="D1257" i="91"/>
  <c r="K1257" i="91" s="1"/>
  <c r="R1257" i="91" s="1"/>
  <c r="P1256" i="91"/>
  <c r="D1256" i="91"/>
  <c r="K1256" i="91" s="1"/>
  <c r="R1256" i="91" s="1"/>
  <c r="P1255" i="91"/>
  <c r="D1255" i="91"/>
  <c r="K1255" i="91" s="1"/>
  <c r="R1255" i="91" s="1"/>
  <c r="P1254" i="91"/>
  <c r="D1254" i="91"/>
  <c r="K1254" i="91" s="1"/>
  <c r="R1254" i="91" s="1"/>
  <c r="P1253" i="91"/>
  <c r="D1253" i="91"/>
  <c r="K1253" i="91" s="1"/>
  <c r="R1253" i="91" s="1"/>
  <c r="C1252" i="91"/>
  <c r="P1251" i="91"/>
  <c r="D1251" i="91"/>
  <c r="K1251" i="91" s="1"/>
  <c r="R1251" i="91" s="1"/>
  <c r="P1250" i="91"/>
  <c r="D1250" i="91"/>
  <c r="K1250" i="91" s="1"/>
  <c r="R1250" i="91" s="1"/>
  <c r="C1249" i="91"/>
  <c r="D1249" i="91" s="1"/>
  <c r="K1249" i="91" s="1"/>
  <c r="R1249" i="91" s="1"/>
  <c r="P1248" i="91"/>
  <c r="D1248" i="91"/>
  <c r="K1248" i="91" s="1"/>
  <c r="R1248" i="91" s="1"/>
  <c r="P1247" i="91"/>
  <c r="D1247" i="91"/>
  <c r="K1247" i="91" s="1"/>
  <c r="R1247" i="91" s="1"/>
  <c r="P1246" i="91"/>
  <c r="D1246" i="91"/>
  <c r="K1246" i="91" s="1"/>
  <c r="R1246" i="91" s="1"/>
  <c r="P1245" i="91"/>
  <c r="D1245" i="91"/>
  <c r="K1245" i="91" s="1"/>
  <c r="R1245" i="91" s="1"/>
  <c r="P1244" i="91"/>
  <c r="D1244" i="91"/>
  <c r="K1244" i="91" s="1"/>
  <c r="R1244" i="91" s="1"/>
  <c r="P1243" i="91"/>
  <c r="D1243" i="91"/>
  <c r="K1243" i="91" s="1"/>
  <c r="R1243" i="91" s="1"/>
  <c r="I1242" i="91"/>
  <c r="C1242" i="91"/>
  <c r="P1241" i="91"/>
  <c r="D1241" i="91"/>
  <c r="K1241" i="91" s="1"/>
  <c r="R1241" i="91" s="1"/>
  <c r="C1240" i="91"/>
  <c r="L1240" i="91" s="1"/>
  <c r="P1239" i="91"/>
  <c r="D1239" i="91"/>
  <c r="K1239" i="91" s="1"/>
  <c r="R1239" i="91" s="1"/>
  <c r="C1238" i="91"/>
  <c r="D1238" i="91" s="1"/>
  <c r="K1238" i="91" s="1"/>
  <c r="R1238" i="91" s="1"/>
  <c r="P1237" i="91"/>
  <c r="D1237" i="91"/>
  <c r="K1237" i="91" s="1"/>
  <c r="R1237" i="91" s="1"/>
  <c r="C1236" i="91"/>
  <c r="L1236" i="91" s="1"/>
  <c r="P1233" i="91"/>
  <c r="D1233" i="91"/>
  <c r="K1233" i="91" s="1"/>
  <c r="R1233" i="91" s="1"/>
  <c r="I1232" i="91"/>
  <c r="C1232" i="91"/>
  <c r="D1232" i="91" s="1"/>
  <c r="D1231" i="91"/>
  <c r="K1231" i="91" s="1"/>
  <c r="R1231" i="91" s="1"/>
  <c r="P1230" i="91"/>
  <c r="D1230" i="91"/>
  <c r="K1230" i="91" s="1"/>
  <c r="R1230" i="91" s="1"/>
  <c r="C1229" i="91"/>
  <c r="D1229" i="91" s="1"/>
  <c r="K1229" i="91" s="1"/>
  <c r="R1229" i="91" s="1"/>
  <c r="P1228" i="91"/>
  <c r="D1228" i="91"/>
  <c r="K1228" i="91" s="1"/>
  <c r="R1228" i="91" s="1"/>
  <c r="P1227" i="91"/>
  <c r="D1227" i="91"/>
  <c r="K1227" i="91" s="1"/>
  <c r="R1227" i="91" s="1"/>
  <c r="P1226" i="91"/>
  <c r="D1226" i="91"/>
  <c r="K1226" i="91" s="1"/>
  <c r="R1226" i="91" s="1"/>
  <c r="P1225" i="91"/>
  <c r="D1225" i="91"/>
  <c r="K1225" i="91" s="1"/>
  <c r="R1225" i="91" s="1"/>
  <c r="P1224" i="91"/>
  <c r="D1224" i="91"/>
  <c r="K1224" i="91" s="1"/>
  <c r="R1224" i="91" s="1"/>
  <c r="P1223" i="91"/>
  <c r="D1223" i="91"/>
  <c r="K1223" i="91" s="1"/>
  <c r="R1223" i="91" s="1"/>
  <c r="I1222" i="91"/>
  <c r="C1222" i="91"/>
  <c r="L1222" i="91" s="1"/>
  <c r="P1221" i="91"/>
  <c r="D1221" i="91"/>
  <c r="K1221" i="91" s="1"/>
  <c r="R1221" i="91" s="1"/>
  <c r="C1220" i="91"/>
  <c r="D1220" i="91" s="1"/>
  <c r="K1220" i="91" s="1"/>
  <c r="R1220" i="91" s="1"/>
  <c r="Q1217" i="91"/>
  <c r="P1210" i="91"/>
  <c r="D1210" i="91"/>
  <c r="K1210" i="91" s="1"/>
  <c r="R1210" i="91" s="1"/>
  <c r="C1209" i="91"/>
  <c r="D1209" i="91" s="1"/>
  <c r="K1209" i="91" s="1"/>
  <c r="R1209" i="91" s="1"/>
  <c r="P1208" i="91"/>
  <c r="D1208" i="91"/>
  <c r="K1208" i="91" s="1"/>
  <c r="R1208" i="91" s="1"/>
  <c r="C1207" i="91"/>
  <c r="D1207" i="91" s="1"/>
  <c r="K1207" i="91" s="1"/>
  <c r="R1207" i="91" s="1"/>
  <c r="P1206" i="91"/>
  <c r="D1206" i="91"/>
  <c r="K1206" i="91" s="1"/>
  <c r="R1206" i="91" s="1"/>
  <c r="C1205" i="91"/>
  <c r="D1205" i="91" s="1"/>
  <c r="K1205" i="91" s="1"/>
  <c r="R1205" i="91" s="1"/>
  <c r="P1204" i="91"/>
  <c r="D1204" i="91"/>
  <c r="K1204" i="91" s="1"/>
  <c r="R1204" i="91" s="1"/>
  <c r="P1203" i="91"/>
  <c r="D1203" i="91"/>
  <c r="K1203" i="91" s="1"/>
  <c r="R1203" i="91" s="1"/>
  <c r="P1202" i="91"/>
  <c r="D1202" i="91"/>
  <c r="K1202" i="91" s="1"/>
  <c r="R1202" i="91" s="1"/>
  <c r="P1201" i="91"/>
  <c r="D1201" i="91"/>
  <c r="K1201" i="91" s="1"/>
  <c r="R1201" i="91" s="1"/>
  <c r="P1200" i="91"/>
  <c r="D1200" i="91"/>
  <c r="K1200" i="91" s="1"/>
  <c r="R1200" i="91" s="1"/>
  <c r="P1199" i="91"/>
  <c r="D1199" i="91"/>
  <c r="K1199" i="91" s="1"/>
  <c r="R1199" i="91" s="1"/>
  <c r="P1198" i="91"/>
  <c r="D1198" i="91"/>
  <c r="K1198" i="91" s="1"/>
  <c r="R1198" i="91" s="1"/>
  <c r="P1197" i="91"/>
  <c r="D1197" i="91"/>
  <c r="K1197" i="91" s="1"/>
  <c r="R1197" i="91" s="1"/>
  <c r="P1196" i="91"/>
  <c r="D1196" i="91"/>
  <c r="K1196" i="91" s="1"/>
  <c r="R1196" i="91" s="1"/>
  <c r="I1195" i="91"/>
  <c r="C1195" i="91"/>
  <c r="P1194" i="91"/>
  <c r="D1194" i="91"/>
  <c r="K1194" i="91" s="1"/>
  <c r="R1194" i="91" s="1"/>
  <c r="C1193" i="91"/>
  <c r="P1192" i="91"/>
  <c r="D1192" i="91"/>
  <c r="K1192" i="91" s="1"/>
  <c r="R1192" i="91" s="1"/>
  <c r="C1191" i="91"/>
  <c r="D1191" i="91" s="1"/>
  <c r="K1191" i="91" s="1"/>
  <c r="R1191" i="91" s="1"/>
  <c r="P1190" i="91"/>
  <c r="D1190" i="91"/>
  <c r="K1190" i="91" s="1"/>
  <c r="R1190" i="91" s="1"/>
  <c r="P1189" i="91"/>
  <c r="D1189" i="91"/>
  <c r="K1189" i="91" s="1"/>
  <c r="R1189" i="91" s="1"/>
  <c r="P1188" i="91"/>
  <c r="D1188" i="91"/>
  <c r="K1188" i="91" s="1"/>
  <c r="R1188" i="91" s="1"/>
  <c r="P1187" i="91"/>
  <c r="D1187" i="91"/>
  <c r="K1187" i="91" s="1"/>
  <c r="R1187" i="91" s="1"/>
  <c r="P1186" i="91"/>
  <c r="D1186" i="91"/>
  <c r="K1186" i="91" s="1"/>
  <c r="R1186" i="91" s="1"/>
  <c r="C1185" i="91"/>
  <c r="L1185" i="91" s="1"/>
  <c r="P1184" i="91"/>
  <c r="D1184" i="91"/>
  <c r="K1184" i="91" s="1"/>
  <c r="R1184" i="91" s="1"/>
  <c r="C1183" i="91"/>
  <c r="D1183" i="91" s="1"/>
  <c r="K1183" i="91" s="1"/>
  <c r="R1183" i="91" s="1"/>
  <c r="P1182" i="91"/>
  <c r="D1182" i="91"/>
  <c r="K1182" i="91" s="1"/>
  <c r="R1182" i="91" s="1"/>
  <c r="C1181" i="91"/>
  <c r="D1181" i="91" s="1"/>
  <c r="K1181" i="91" s="1"/>
  <c r="R1181" i="91" s="1"/>
  <c r="P1180" i="91"/>
  <c r="D1180" i="91"/>
  <c r="K1180" i="91" s="1"/>
  <c r="R1180" i="91" s="1"/>
  <c r="C1179" i="91"/>
  <c r="D1179" i="91" s="1"/>
  <c r="K1179" i="91" s="1"/>
  <c r="R1179" i="91" s="1"/>
  <c r="P1178" i="91"/>
  <c r="D1178" i="91"/>
  <c r="K1178" i="91" s="1"/>
  <c r="R1178" i="91" s="1"/>
  <c r="C1177" i="91"/>
  <c r="D1177" i="91" s="1"/>
  <c r="K1177" i="91" s="1"/>
  <c r="R1177" i="91" s="1"/>
  <c r="P1176" i="91"/>
  <c r="D1176" i="91"/>
  <c r="K1176" i="91" s="1"/>
  <c r="R1176" i="91" s="1"/>
  <c r="C1175" i="91"/>
  <c r="D1175" i="91" s="1"/>
  <c r="K1175" i="91" s="1"/>
  <c r="R1175" i="91" s="1"/>
  <c r="P1174" i="91"/>
  <c r="D1174" i="91"/>
  <c r="K1174" i="91" s="1"/>
  <c r="R1174" i="91" s="1"/>
  <c r="C1173" i="91"/>
  <c r="L1173" i="91" s="1"/>
  <c r="P1172" i="91"/>
  <c r="D1172" i="91"/>
  <c r="K1172" i="91" s="1"/>
  <c r="R1172" i="91" s="1"/>
  <c r="C1171" i="91"/>
  <c r="P1170" i="91"/>
  <c r="D1170" i="91"/>
  <c r="K1170" i="91" s="1"/>
  <c r="R1170" i="91" s="1"/>
  <c r="C1169" i="91"/>
  <c r="D1169" i="91" s="1"/>
  <c r="K1169" i="91" s="1"/>
  <c r="R1169" i="91" s="1"/>
  <c r="P1168" i="91"/>
  <c r="D1168" i="91"/>
  <c r="K1168" i="91" s="1"/>
  <c r="R1168" i="91" s="1"/>
  <c r="C1167" i="91"/>
  <c r="L1167" i="91" s="1"/>
  <c r="P1166" i="91"/>
  <c r="D1166" i="91"/>
  <c r="K1166" i="91" s="1"/>
  <c r="R1166" i="91" s="1"/>
  <c r="C1165" i="91"/>
  <c r="P1164" i="91"/>
  <c r="D1164" i="91"/>
  <c r="K1164" i="91" s="1"/>
  <c r="R1164" i="91" s="1"/>
  <c r="P1163" i="91"/>
  <c r="D1163" i="91"/>
  <c r="K1163" i="91" s="1"/>
  <c r="R1163" i="91" s="1"/>
  <c r="P1162" i="91"/>
  <c r="D1162" i="91"/>
  <c r="K1162" i="91" s="1"/>
  <c r="R1162" i="91" s="1"/>
  <c r="P1161" i="91"/>
  <c r="D1161" i="91"/>
  <c r="K1161" i="91" s="1"/>
  <c r="R1161" i="91" s="1"/>
  <c r="P1160" i="91"/>
  <c r="D1160" i="91"/>
  <c r="K1160" i="91" s="1"/>
  <c r="R1160" i="91" s="1"/>
  <c r="P1159" i="91"/>
  <c r="D1159" i="91"/>
  <c r="K1159" i="91" s="1"/>
  <c r="R1159" i="91" s="1"/>
  <c r="C1158" i="91"/>
  <c r="P1157" i="91"/>
  <c r="D1157" i="91"/>
  <c r="K1157" i="91" s="1"/>
  <c r="R1157" i="91" s="1"/>
  <c r="P1156" i="91"/>
  <c r="D1156" i="91"/>
  <c r="K1156" i="91" s="1"/>
  <c r="R1156" i="91" s="1"/>
  <c r="C1155" i="91"/>
  <c r="D1155" i="91" s="1"/>
  <c r="K1155" i="91" s="1"/>
  <c r="R1155" i="91" s="1"/>
  <c r="P1154" i="91"/>
  <c r="D1154" i="91"/>
  <c r="K1154" i="91" s="1"/>
  <c r="R1154" i="91" s="1"/>
  <c r="P1153" i="91"/>
  <c r="D1153" i="91"/>
  <c r="K1153" i="91" s="1"/>
  <c r="R1153" i="91" s="1"/>
  <c r="P1152" i="91"/>
  <c r="D1152" i="91"/>
  <c r="K1152" i="91" s="1"/>
  <c r="R1152" i="91" s="1"/>
  <c r="P1151" i="91"/>
  <c r="D1151" i="91"/>
  <c r="K1151" i="91" s="1"/>
  <c r="R1151" i="91" s="1"/>
  <c r="P1150" i="91"/>
  <c r="D1150" i="91"/>
  <c r="K1150" i="91" s="1"/>
  <c r="R1150" i="91" s="1"/>
  <c r="P1149" i="91"/>
  <c r="D1149" i="91"/>
  <c r="K1149" i="91" s="1"/>
  <c r="R1149" i="91" s="1"/>
  <c r="P1148" i="91"/>
  <c r="D1148" i="91"/>
  <c r="K1148" i="91" s="1"/>
  <c r="R1148" i="91" s="1"/>
  <c r="P1147" i="91"/>
  <c r="D1147" i="91"/>
  <c r="K1147" i="91" s="1"/>
  <c r="R1147" i="91" s="1"/>
  <c r="P1146" i="91"/>
  <c r="D1146" i="91"/>
  <c r="K1146" i="91" s="1"/>
  <c r="R1146" i="91" s="1"/>
  <c r="P1145" i="91"/>
  <c r="D1145" i="91"/>
  <c r="K1145" i="91" s="1"/>
  <c r="R1145" i="91" s="1"/>
  <c r="P1144" i="91"/>
  <c r="D1144" i="91"/>
  <c r="K1144" i="91" s="1"/>
  <c r="R1144" i="91" s="1"/>
  <c r="P1143" i="91"/>
  <c r="D1143" i="91"/>
  <c r="K1143" i="91" s="1"/>
  <c r="R1143" i="91" s="1"/>
  <c r="P1142" i="91"/>
  <c r="D1142" i="91"/>
  <c r="K1142" i="91" s="1"/>
  <c r="R1142" i="91" s="1"/>
  <c r="P1141" i="91"/>
  <c r="D1141" i="91"/>
  <c r="K1141" i="91" s="1"/>
  <c r="R1141" i="91" s="1"/>
  <c r="P1140" i="91"/>
  <c r="D1140" i="91"/>
  <c r="K1140" i="91" s="1"/>
  <c r="R1140" i="91" s="1"/>
  <c r="C1139" i="91"/>
  <c r="L1139" i="91" s="1"/>
  <c r="P1138" i="91"/>
  <c r="D1138" i="91"/>
  <c r="K1138" i="91" s="1"/>
  <c r="R1138" i="91" s="1"/>
  <c r="P1137" i="91"/>
  <c r="D1137" i="91"/>
  <c r="K1137" i="91" s="1"/>
  <c r="R1137" i="91" s="1"/>
  <c r="P1136" i="91"/>
  <c r="D1136" i="91"/>
  <c r="K1136" i="91" s="1"/>
  <c r="R1136" i="91" s="1"/>
  <c r="P1135" i="91"/>
  <c r="D1135" i="91"/>
  <c r="K1135" i="91" s="1"/>
  <c r="R1135" i="91" s="1"/>
  <c r="I1134" i="91"/>
  <c r="C1134" i="91"/>
  <c r="D1134" i="91" s="1"/>
  <c r="P1133" i="91"/>
  <c r="D1133" i="91"/>
  <c r="K1133" i="91" s="1"/>
  <c r="R1133" i="91" s="1"/>
  <c r="P1132" i="91"/>
  <c r="D1132" i="91"/>
  <c r="K1132" i="91" s="1"/>
  <c r="R1132" i="91" s="1"/>
  <c r="C1131" i="91"/>
  <c r="D1131" i="91" s="1"/>
  <c r="K1131" i="91" s="1"/>
  <c r="R1131" i="91" s="1"/>
  <c r="P1130" i="91"/>
  <c r="D1130" i="91"/>
  <c r="K1130" i="91" s="1"/>
  <c r="R1130" i="91" s="1"/>
  <c r="P1129" i="91"/>
  <c r="D1129" i="91"/>
  <c r="K1129" i="91" s="1"/>
  <c r="R1129" i="91" s="1"/>
  <c r="P1128" i="91"/>
  <c r="D1128" i="91"/>
  <c r="K1128" i="91" s="1"/>
  <c r="R1128" i="91" s="1"/>
  <c r="P1127" i="91"/>
  <c r="D1127" i="91"/>
  <c r="K1127" i="91" s="1"/>
  <c r="R1127" i="91" s="1"/>
  <c r="P1126" i="91"/>
  <c r="D1126" i="91"/>
  <c r="K1126" i="91" s="1"/>
  <c r="R1126" i="91" s="1"/>
  <c r="P1125" i="91"/>
  <c r="D1125" i="91"/>
  <c r="K1125" i="91" s="1"/>
  <c r="R1125" i="91" s="1"/>
  <c r="P1124" i="91"/>
  <c r="D1124" i="91"/>
  <c r="K1124" i="91" s="1"/>
  <c r="R1124" i="91" s="1"/>
  <c r="P1123" i="91"/>
  <c r="D1123" i="91"/>
  <c r="K1123" i="91" s="1"/>
  <c r="R1123" i="91" s="1"/>
  <c r="P1122" i="91"/>
  <c r="D1122" i="91"/>
  <c r="K1122" i="91" s="1"/>
  <c r="R1122" i="91" s="1"/>
  <c r="C1121" i="91"/>
  <c r="D1121" i="91" s="1"/>
  <c r="K1121" i="91" s="1"/>
  <c r="R1121" i="91" s="1"/>
  <c r="P1120" i="91"/>
  <c r="D1120" i="91"/>
  <c r="K1120" i="91" s="1"/>
  <c r="R1120" i="91" s="1"/>
  <c r="C1119" i="91"/>
  <c r="L1119" i="91" s="1"/>
  <c r="P1118" i="91"/>
  <c r="D1118" i="91"/>
  <c r="K1118" i="91" s="1"/>
  <c r="R1118" i="91" s="1"/>
  <c r="C1117" i="91"/>
  <c r="D1117" i="91" s="1"/>
  <c r="K1117" i="91" s="1"/>
  <c r="R1117" i="91" s="1"/>
  <c r="P1116" i="91"/>
  <c r="D1116" i="91"/>
  <c r="K1116" i="91" s="1"/>
  <c r="R1116" i="91" s="1"/>
  <c r="C1115" i="91"/>
  <c r="L1115" i="91" s="1"/>
  <c r="P1114" i="91"/>
  <c r="D1114" i="91"/>
  <c r="K1114" i="91" s="1"/>
  <c r="R1114" i="91" s="1"/>
  <c r="C1113" i="91"/>
  <c r="D1113" i="91" s="1"/>
  <c r="K1113" i="91" s="1"/>
  <c r="R1113" i="91" s="1"/>
  <c r="P1112" i="91"/>
  <c r="D1112" i="91"/>
  <c r="K1112" i="91" s="1"/>
  <c r="R1112" i="91" s="1"/>
  <c r="C1111" i="91"/>
  <c r="D1111" i="91" s="1"/>
  <c r="K1111" i="91" s="1"/>
  <c r="R1111" i="91" s="1"/>
  <c r="R1110" i="91"/>
  <c r="C1109" i="91"/>
  <c r="D1109" i="91" s="1"/>
  <c r="K1109" i="91" s="1"/>
  <c r="R1109" i="91" s="1"/>
  <c r="P1108" i="91"/>
  <c r="D1108" i="91"/>
  <c r="K1108" i="91" s="1"/>
  <c r="R1108" i="91" s="1"/>
  <c r="P1107" i="91"/>
  <c r="D1107" i="91"/>
  <c r="K1107" i="91" s="1"/>
  <c r="R1107" i="91" s="1"/>
  <c r="I1106" i="91"/>
  <c r="C1106" i="91"/>
  <c r="D1106" i="91" s="1"/>
  <c r="P1105" i="91"/>
  <c r="D1105" i="91"/>
  <c r="K1105" i="91" s="1"/>
  <c r="R1105" i="91" s="1"/>
  <c r="C1104" i="91"/>
  <c r="P1103" i="91"/>
  <c r="D1103" i="91"/>
  <c r="K1103" i="91" s="1"/>
  <c r="R1103" i="91" s="1"/>
  <c r="P1102" i="91"/>
  <c r="D1102" i="91"/>
  <c r="K1102" i="91" s="1"/>
  <c r="R1102" i="91" s="1"/>
  <c r="P1101" i="91"/>
  <c r="D1101" i="91"/>
  <c r="K1101" i="91" s="1"/>
  <c r="R1101" i="91" s="1"/>
  <c r="P1100" i="91"/>
  <c r="D1100" i="91"/>
  <c r="K1100" i="91" s="1"/>
  <c r="R1100" i="91" s="1"/>
  <c r="I1099" i="91"/>
  <c r="C1099" i="91"/>
  <c r="P1098" i="91"/>
  <c r="D1098" i="91"/>
  <c r="K1098" i="91" s="1"/>
  <c r="R1098" i="91" s="1"/>
  <c r="C1097" i="91"/>
  <c r="D1097" i="91" s="1"/>
  <c r="K1097" i="91" s="1"/>
  <c r="R1097" i="91" s="1"/>
  <c r="P1096" i="91"/>
  <c r="D1096" i="91"/>
  <c r="K1096" i="91" s="1"/>
  <c r="R1096" i="91" s="1"/>
  <c r="P1095" i="91"/>
  <c r="D1095" i="91"/>
  <c r="K1095" i="91" s="1"/>
  <c r="R1095" i="91" s="1"/>
  <c r="P1094" i="91"/>
  <c r="D1094" i="91"/>
  <c r="K1094" i="91" s="1"/>
  <c r="R1094" i="91" s="1"/>
  <c r="C1093" i="91"/>
  <c r="L1093" i="91" s="1"/>
  <c r="P1092" i="91"/>
  <c r="D1092" i="91"/>
  <c r="K1092" i="91" s="1"/>
  <c r="R1092" i="91" s="1"/>
  <c r="P1091" i="91"/>
  <c r="D1091" i="91"/>
  <c r="K1091" i="91" s="1"/>
  <c r="R1091" i="91" s="1"/>
  <c r="C1090" i="91"/>
  <c r="R1088" i="91"/>
  <c r="P1087" i="91"/>
  <c r="D1087" i="91"/>
  <c r="K1087" i="91" s="1"/>
  <c r="R1087" i="91" s="1"/>
  <c r="P1086" i="91"/>
  <c r="D1086" i="91"/>
  <c r="K1086" i="91" s="1"/>
  <c r="R1086" i="91" s="1"/>
  <c r="I1085" i="91"/>
  <c r="C1085" i="91"/>
  <c r="D1085" i="91" s="1"/>
  <c r="P1084" i="91"/>
  <c r="D1084" i="91"/>
  <c r="K1084" i="91" s="1"/>
  <c r="R1084" i="91" s="1"/>
  <c r="I1083" i="91"/>
  <c r="C1083" i="91"/>
  <c r="L1083" i="91" s="1"/>
  <c r="P1082" i="91"/>
  <c r="D1082" i="91"/>
  <c r="K1082" i="91" s="1"/>
  <c r="R1082" i="91" s="1"/>
  <c r="C1081" i="91"/>
  <c r="L1081" i="91" s="1"/>
  <c r="P1080" i="91"/>
  <c r="D1080" i="91"/>
  <c r="K1080" i="91" s="1"/>
  <c r="R1080" i="91" s="1"/>
  <c r="C1079" i="91"/>
  <c r="L1079" i="91" s="1"/>
  <c r="P1078" i="91"/>
  <c r="D1078" i="91"/>
  <c r="K1078" i="91" s="1"/>
  <c r="R1078" i="91" s="1"/>
  <c r="P1077" i="91"/>
  <c r="D1077" i="91"/>
  <c r="K1077" i="91" s="1"/>
  <c r="R1077" i="91" s="1"/>
  <c r="C1076" i="91"/>
  <c r="D1076" i="91" s="1"/>
  <c r="K1076" i="91" s="1"/>
  <c r="R1076" i="91" s="1"/>
  <c r="P1075" i="91"/>
  <c r="D1075" i="91"/>
  <c r="K1075" i="91" s="1"/>
  <c r="R1075" i="91" s="1"/>
  <c r="P1074" i="91"/>
  <c r="D1074" i="91"/>
  <c r="K1074" i="91" s="1"/>
  <c r="R1074" i="91" s="1"/>
  <c r="P1073" i="91"/>
  <c r="D1073" i="91"/>
  <c r="K1073" i="91" s="1"/>
  <c r="R1073" i="91" s="1"/>
  <c r="P1072" i="91"/>
  <c r="D1072" i="91"/>
  <c r="K1072" i="91" s="1"/>
  <c r="R1072" i="91" s="1"/>
  <c r="C1071" i="91"/>
  <c r="L1071" i="91" s="1"/>
  <c r="P1070" i="91"/>
  <c r="D1070" i="91"/>
  <c r="K1070" i="91" s="1"/>
  <c r="R1070" i="91" s="1"/>
  <c r="C1069" i="91"/>
  <c r="D1069" i="91" s="1"/>
  <c r="K1069" i="91" s="1"/>
  <c r="R1069" i="91" s="1"/>
  <c r="P1068" i="91"/>
  <c r="D1068" i="91"/>
  <c r="K1068" i="91" s="1"/>
  <c r="R1068" i="91" s="1"/>
  <c r="P1067" i="91"/>
  <c r="D1067" i="91"/>
  <c r="K1067" i="91" s="1"/>
  <c r="R1067" i="91" s="1"/>
  <c r="C1066" i="91"/>
  <c r="P1065" i="91"/>
  <c r="D1065" i="91"/>
  <c r="K1065" i="91" s="1"/>
  <c r="R1065" i="91" s="1"/>
  <c r="P1064" i="91"/>
  <c r="D1064" i="91"/>
  <c r="K1064" i="91" s="1"/>
  <c r="R1064" i="91" s="1"/>
  <c r="C1063" i="91"/>
  <c r="D1063" i="91" s="1"/>
  <c r="K1063" i="91" s="1"/>
  <c r="R1063" i="91" s="1"/>
  <c r="P1062" i="91"/>
  <c r="D1062" i="91"/>
  <c r="K1062" i="91" s="1"/>
  <c r="R1062" i="91" s="1"/>
  <c r="C1061" i="91"/>
  <c r="D1061" i="91" s="1"/>
  <c r="K1061" i="91" s="1"/>
  <c r="R1061" i="91" s="1"/>
  <c r="P1060" i="91"/>
  <c r="L1060" i="91"/>
  <c r="D1060" i="91"/>
  <c r="K1060" i="91" s="1"/>
  <c r="R1060" i="91" s="1"/>
  <c r="P1059" i="91"/>
  <c r="D1059" i="91"/>
  <c r="K1059" i="91" s="1"/>
  <c r="R1059" i="91" s="1"/>
  <c r="C1058" i="91"/>
  <c r="D1058" i="91" s="1"/>
  <c r="K1058" i="91" s="1"/>
  <c r="R1058" i="91" s="1"/>
  <c r="P1057" i="91"/>
  <c r="D1057" i="91"/>
  <c r="K1057" i="91" s="1"/>
  <c r="R1057" i="91" s="1"/>
  <c r="P1056" i="91"/>
  <c r="D1056" i="91"/>
  <c r="K1056" i="91" s="1"/>
  <c r="R1056" i="91" s="1"/>
  <c r="C1055" i="91"/>
  <c r="D1055" i="91" s="1"/>
  <c r="K1055" i="91" s="1"/>
  <c r="R1055" i="91" s="1"/>
  <c r="P1054" i="91"/>
  <c r="D1054" i="91"/>
  <c r="K1054" i="91" s="1"/>
  <c r="R1054" i="91" s="1"/>
  <c r="C1053" i="91"/>
  <c r="D1053" i="91" s="1"/>
  <c r="K1053" i="91" s="1"/>
  <c r="R1053" i="91" s="1"/>
  <c r="P1052" i="91"/>
  <c r="D1052" i="91"/>
  <c r="K1052" i="91" s="1"/>
  <c r="R1052" i="91" s="1"/>
  <c r="C1051" i="91"/>
  <c r="P1050" i="91"/>
  <c r="D1050" i="91"/>
  <c r="K1050" i="91" s="1"/>
  <c r="R1050" i="91" s="1"/>
  <c r="C1049" i="91"/>
  <c r="D1049" i="91" s="1"/>
  <c r="K1049" i="91" s="1"/>
  <c r="R1049" i="91" s="1"/>
  <c r="P1048" i="91"/>
  <c r="D1048" i="91"/>
  <c r="K1048" i="91" s="1"/>
  <c r="R1048" i="91" s="1"/>
  <c r="C1047" i="91"/>
  <c r="L1047" i="91" s="1"/>
  <c r="P1046" i="91"/>
  <c r="D1046" i="91"/>
  <c r="K1046" i="91" s="1"/>
  <c r="R1046" i="91" s="1"/>
  <c r="C1045" i="91"/>
  <c r="D1045" i="91" s="1"/>
  <c r="K1045" i="91" s="1"/>
  <c r="R1045" i="91" s="1"/>
  <c r="P1044" i="91"/>
  <c r="D1044" i="91"/>
  <c r="K1044" i="91" s="1"/>
  <c r="R1044" i="91" s="1"/>
  <c r="C1043" i="91"/>
  <c r="P1042" i="91"/>
  <c r="D1042" i="91"/>
  <c r="K1042" i="91" s="1"/>
  <c r="R1042" i="91" s="1"/>
  <c r="C1041" i="91"/>
  <c r="D1041" i="91" s="1"/>
  <c r="K1041" i="91" s="1"/>
  <c r="R1041" i="91" s="1"/>
  <c r="P1040" i="91"/>
  <c r="D1040" i="91"/>
  <c r="K1040" i="91" s="1"/>
  <c r="R1040" i="91" s="1"/>
  <c r="C1039" i="91"/>
  <c r="L1039" i="91" s="1"/>
  <c r="P1038" i="91"/>
  <c r="D1038" i="91"/>
  <c r="K1038" i="91" s="1"/>
  <c r="R1038" i="91" s="1"/>
  <c r="C1037" i="91"/>
  <c r="D1037" i="91" s="1"/>
  <c r="K1037" i="91" s="1"/>
  <c r="R1037" i="91" s="1"/>
  <c r="P1036" i="91"/>
  <c r="D1036" i="91"/>
  <c r="K1036" i="91" s="1"/>
  <c r="R1036" i="91" s="1"/>
  <c r="C1035" i="91"/>
  <c r="P1034" i="91"/>
  <c r="D1034" i="91"/>
  <c r="K1034" i="91" s="1"/>
  <c r="R1034" i="91" s="1"/>
  <c r="P1033" i="91"/>
  <c r="D1033" i="91"/>
  <c r="K1033" i="91" s="1"/>
  <c r="R1033" i="91" s="1"/>
  <c r="P1032" i="91"/>
  <c r="D1032" i="91"/>
  <c r="K1032" i="91" s="1"/>
  <c r="R1032" i="91" s="1"/>
  <c r="P1031" i="91"/>
  <c r="D1031" i="91"/>
  <c r="K1031" i="91" s="1"/>
  <c r="R1031" i="91" s="1"/>
  <c r="P1030" i="91"/>
  <c r="D1030" i="91"/>
  <c r="K1030" i="91" s="1"/>
  <c r="R1030" i="91" s="1"/>
  <c r="C1029" i="91"/>
  <c r="D1029" i="91" s="1"/>
  <c r="K1029" i="91" s="1"/>
  <c r="R1029" i="91" s="1"/>
  <c r="P1028" i="91"/>
  <c r="D1028" i="91"/>
  <c r="K1028" i="91" s="1"/>
  <c r="R1028" i="91" s="1"/>
  <c r="P1027" i="91"/>
  <c r="D1027" i="91"/>
  <c r="K1027" i="91" s="1"/>
  <c r="R1027" i="91" s="1"/>
  <c r="C1026" i="91"/>
  <c r="L1026" i="91" s="1"/>
  <c r="P1025" i="91"/>
  <c r="D1025" i="91"/>
  <c r="K1025" i="91" s="1"/>
  <c r="R1025" i="91" s="1"/>
  <c r="C1024" i="91"/>
  <c r="P1023" i="91"/>
  <c r="D1023" i="91"/>
  <c r="K1023" i="91" s="1"/>
  <c r="R1023" i="91" s="1"/>
  <c r="P1022" i="91"/>
  <c r="D1022" i="91"/>
  <c r="K1022" i="91" s="1"/>
  <c r="R1022" i="91" s="1"/>
  <c r="I1021" i="91"/>
  <c r="C1021" i="91"/>
  <c r="D1021" i="91" s="1"/>
  <c r="P1020" i="91"/>
  <c r="D1020" i="91"/>
  <c r="K1020" i="91" s="1"/>
  <c r="R1020" i="91" s="1"/>
  <c r="P1019" i="91"/>
  <c r="D1019" i="91"/>
  <c r="K1019" i="91" s="1"/>
  <c r="R1019" i="91" s="1"/>
  <c r="I1018" i="91"/>
  <c r="C1018" i="91"/>
  <c r="L1018" i="91" s="1"/>
  <c r="P1017" i="91"/>
  <c r="D1017" i="91"/>
  <c r="K1017" i="91" s="1"/>
  <c r="R1017" i="91" s="1"/>
  <c r="P1016" i="91"/>
  <c r="D1016" i="91"/>
  <c r="K1016" i="91" s="1"/>
  <c r="R1016" i="91" s="1"/>
  <c r="P1015" i="91"/>
  <c r="D1015" i="91"/>
  <c r="K1015" i="91" s="1"/>
  <c r="R1015" i="91" s="1"/>
  <c r="P1014" i="91"/>
  <c r="D1014" i="91"/>
  <c r="K1014" i="91" s="1"/>
  <c r="R1014" i="91" s="1"/>
  <c r="P1013" i="91"/>
  <c r="L1013" i="91"/>
  <c r="D1013" i="91"/>
  <c r="K1013" i="91" s="1"/>
  <c r="R1013" i="91" s="1"/>
  <c r="P1012" i="91"/>
  <c r="D1012" i="91"/>
  <c r="K1012" i="91" s="1"/>
  <c r="R1012" i="91" s="1"/>
  <c r="I1011" i="91"/>
  <c r="C1011" i="91"/>
  <c r="D1011" i="91" s="1"/>
  <c r="P1010" i="91"/>
  <c r="D1010" i="91"/>
  <c r="K1010" i="91" s="1"/>
  <c r="R1010" i="91" s="1"/>
  <c r="I1009" i="91"/>
  <c r="C1009" i="91"/>
  <c r="D1009" i="91" s="1"/>
  <c r="P1008" i="91"/>
  <c r="D1008" i="91"/>
  <c r="K1008" i="91" s="1"/>
  <c r="R1008" i="91" s="1"/>
  <c r="I1007" i="91"/>
  <c r="C1007" i="91"/>
  <c r="P1006" i="91"/>
  <c r="D1006" i="91"/>
  <c r="K1006" i="91" s="1"/>
  <c r="R1006" i="91" s="1"/>
  <c r="C1005" i="91"/>
  <c r="P1004" i="91"/>
  <c r="D1004" i="91"/>
  <c r="K1004" i="91" s="1"/>
  <c r="R1004" i="91" s="1"/>
  <c r="C1003" i="91"/>
  <c r="P1002" i="91"/>
  <c r="D1002" i="91"/>
  <c r="K1002" i="91" s="1"/>
  <c r="R1002" i="91" s="1"/>
  <c r="C1001" i="91"/>
  <c r="L1001" i="91" s="1"/>
  <c r="P1000" i="91"/>
  <c r="D1000" i="91"/>
  <c r="K1000" i="91" s="1"/>
  <c r="R1000" i="91" s="1"/>
  <c r="C999" i="91"/>
  <c r="L999" i="91" s="1"/>
  <c r="P998" i="91"/>
  <c r="D998" i="91"/>
  <c r="K998" i="91" s="1"/>
  <c r="R998" i="91" s="1"/>
  <c r="C997" i="91"/>
  <c r="D997" i="91" s="1"/>
  <c r="K997" i="91" s="1"/>
  <c r="R997" i="91" s="1"/>
  <c r="P996" i="91"/>
  <c r="D996" i="91"/>
  <c r="K996" i="91" s="1"/>
  <c r="R996" i="91" s="1"/>
  <c r="C995" i="91"/>
  <c r="D995" i="91" s="1"/>
  <c r="K995" i="91" s="1"/>
  <c r="R995" i="91" s="1"/>
  <c r="P994" i="91"/>
  <c r="D994" i="91"/>
  <c r="K994" i="91" s="1"/>
  <c r="R994" i="91" s="1"/>
  <c r="C993" i="91"/>
  <c r="D993" i="91" s="1"/>
  <c r="K993" i="91" s="1"/>
  <c r="R993" i="91" s="1"/>
  <c r="P992" i="91"/>
  <c r="D992" i="91"/>
  <c r="K992" i="91" s="1"/>
  <c r="R992" i="91" s="1"/>
  <c r="C991" i="91"/>
  <c r="L991" i="91" s="1"/>
  <c r="P988" i="91"/>
  <c r="D988" i="91"/>
  <c r="K988" i="91" s="1"/>
  <c r="R988" i="91" s="1"/>
  <c r="C987" i="91"/>
  <c r="P986" i="91"/>
  <c r="D986" i="91"/>
  <c r="K986" i="91" s="1"/>
  <c r="R986" i="91" s="1"/>
  <c r="I985" i="91"/>
  <c r="I990" i="91" s="1"/>
  <c r="C985" i="91"/>
  <c r="L985" i="91" s="1"/>
  <c r="P977" i="91"/>
  <c r="D977" i="91"/>
  <c r="K977" i="91" s="1"/>
  <c r="R977" i="91" s="1"/>
  <c r="P976" i="91"/>
  <c r="D976" i="91"/>
  <c r="K976" i="91" s="1"/>
  <c r="R976" i="91" s="1"/>
  <c r="P975" i="91"/>
  <c r="D975" i="91"/>
  <c r="K975" i="91" s="1"/>
  <c r="R975" i="91" s="1"/>
  <c r="I974" i="91"/>
  <c r="C974" i="91"/>
  <c r="D974" i="91" s="1"/>
  <c r="P973" i="91"/>
  <c r="D973" i="91"/>
  <c r="K973" i="91" s="1"/>
  <c r="R973" i="91" s="1"/>
  <c r="I972" i="91"/>
  <c r="C972" i="91"/>
  <c r="P971" i="91"/>
  <c r="D971" i="91"/>
  <c r="K971" i="91" s="1"/>
  <c r="R971" i="91" s="1"/>
  <c r="I970" i="91"/>
  <c r="C970" i="91"/>
  <c r="D970" i="91" s="1"/>
  <c r="P969" i="91"/>
  <c r="D969" i="91"/>
  <c r="K969" i="91" s="1"/>
  <c r="R969" i="91" s="1"/>
  <c r="I968" i="91"/>
  <c r="C968" i="91"/>
  <c r="D968" i="91" s="1"/>
  <c r="P967" i="91"/>
  <c r="D967" i="91"/>
  <c r="K967" i="91" s="1"/>
  <c r="R967" i="91" s="1"/>
  <c r="I966" i="91"/>
  <c r="C966" i="91"/>
  <c r="P965" i="91"/>
  <c r="D965" i="91"/>
  <c r="K965" i="91" s="1"/>
  <c r="R965" i="91" s="1"/>
  <c r="I964" i="91"/>
  <c r="C964" i="91"/>
  <c r="D964" i="91" s="1"/>
  <c r="P963" i="91"/>
  <c r="D963" i="91"/>
  <c r="K963" i="91" s="1"/>
  <c r="R963" i="91" s="1"/>
  <c r="P962" i="91"/>
  <c r="D962" i="91"/>
  <c r="K962" i="91" s="1"/>
  <c r="R962" i="91" s="1"/>
  <c r="I961" i="91"/>
  <c r="C961" i="91"/>
  <c r="D961" i="91" s="1"/>
  <c r="P960" i="91"/>
  <c r="D960" i="91"/>
  <c r="K960" i="91" s="1"/>
  <c r="R960" i="91" s="1"/>
  <c r="C959" i="91"/>
  <c r="P958" i="91"/>
  <c r="D958" i="91"/>
  <c r="K958" i="91" s="1"/>
  <c r="R958" i="91" s="1"/>
  <c r="C957" i="91"/>
  <c r="D957" i="91" s="1"/>
  <c r="K957" i="91" s="1"/>
  <c r="R957" i="91" s="1"/>
  <c r="P956" i="91"/>
  <c r="D956" i="91"/>
  <c r="K956" i="91" s="1"/>
  <c r="R956" i="91" s="1"/>
  <c r="P955" i="91"/>
  <c r="D955" i="91"/>
  <c r="K955" i="91" s="1"/>
  <c r="R955" i="91" s="1"/>
  <c r="I954" i="91"/>
  <c r="C954" i="91"/>
  <c r="D954" i="91" s="1"/>
  <c r="P953" i="91"/>
  <c r="D953" i="91"/>
  <c r="K953" i="91" s="1"/>
  <c r="R953" i="91" s="1"/>
  <c r="I952" i="91"/>
  <c r="C952" i="91"/>
  <c r="D952" i="91" s="1"/>
  <c r="P951" i="91"/>
  <c r="D951" i="91"/>
  <c r="K951" i="91" s="1"/>
  <c r="R951" i="91" s="1"/>
  <c r="I950" i="91"/>
  <c r="C950" i="91"/>
  <c r="D950" i="91" s="1"/>
  <c r="P949" i="91"/>
  <c r="D949" i="91"/>
  <c r="K949" i="91" s="1"/>
  <c r="R949" i="91" s="1"/>
  <c r="I948" i="91"/>
  <c r="C948" i="91"/>
  <c r="D948" i="91" s="1"/>
  <c r="P947" i="91"/>
  <c r="D947" i="91"/>
  <c r="K947" i="91" s="1"/>
  <c r="R947" i="91" s="1"/>
  <c r="P946" i="91"/>
  <c r="D946" i="91"/>
  <c r="K946" i="91" s="1"/>
  <c r="R946" i="91" s="1"/>
  <c r="P945" i="91"/>
  <c r="D945" i="91"/>
  <c r="K945" i="91" s="1"/>
  <c r="R945" i="91" s="1"/>
  <c r="P944" i="91"/>
  <c r="D944" i="91"/>
  <c r="K944" i="91" s="1"/>
  <c r="R944" i="91" s="1"/>
  <c r="I943" i="91"/>
  <c r="C943" i="91"/>
  <c r="D943" i="91" s="1"/>
  <c r="P942" i="91"/>
  <c r="D942" i="91"/>
  <c r="K942" i="91" s="1"/>
  <c r="R942" i="91" s="1"/>
  <c r="I941" i="91"/>
  <c r="C941" i="91"/>
  <c r="D941" i="91" s="1"/>
  <c r="P940" i="91"/>
  <c r="D940" i="91"/>
  <c r="K940" i="91" s="1"/>
  <c r="R940" i="91" s="1"/>
  <c r="I939" i="91"/>
  <c r="C939" i="91"/>
  <c r="D939" i="91" s="1"/>
  <c r="D937" i="91"/>
  <c r="K937" i="91" s="1"/>
  <c r="P936" i="91"/>
  <c r="D936" i="91"/>
  <c r="K936" i="91" s="1"/>
  <c r="R936" i="91" s="1"/>
  <c r="C935" i="91"/>
  <c r="D935" i="91" s="1"/>
  <c r="K935" i="91" s="1"/>
  <c r="R935" i="91" s="1"/>
  <c r="P934" i="91"/>
  <c r="D934" i="91"/>
  <c r="K934" i="91" s="1"/>
  <c r="R934" i="91" s="1"/>
  <c r="I933" i="91"/>
  <c r="C933" i="91"/>
  <c r="D933" i="91" s="1"/>
  <c r="P932" i="91"/>
  <c r="D932" i="91"/>
  <c r="K932" i="91" s="1"/>
  <c r="R932" i="91" s="1"/>
  <c r="C931" i="91"/>
  <c r="D931" i="91" s="1"/>
  <c r="K931" i="91" s="1"/>
  <c r="R931" i="91" s="1"/>
  <c r="P930" i="91"/>
  <c r="D930" i="91"/>
  <c r="K930" i="91" s="1"/>
  <c r="R930" i="91" s="1"/>
  <c r="I929" i="91"/>
  <c r="C929" i="91"/>
  <c r="D929" i="91" s="1"/>
  <c r="P928" i="91"/>
  <c r="K928" i="91"/>
  <c r="R928" i="91" s="1"/>
  <c r="I927" i="91"/>
  <c r="C927" i="91"/>
  <c r="D927" i="91" s="1"/>
  <c r="P926" i="91"/>
  <c r="D926" i="91"/>
  <c r="K926" i="91" s="1"/>
  <c r="R926" i="91" s="1"/>
  <c r="P925" i="91"/>
  <c r="D925" i="91"/>
  <c r="K925" i="91" s="1"/>
  <c r="R925" i="91" s="1"/>
  <c r="P924" i="91"/>
  <c r="D924" i="91"/>
  <c r="K924" i="91" s="1"/>
  <c r="R924" i="91" s="1"/>
  <c r="P923" i="91"/>
  <c r="D923" i="91"/>
  <c r="K923" i="91" s="1"/>
  <c r="R923" i="91" s="1"/>
  <c r="P922" i="91"/>
  <c r="D922" i="91"/>
  <c r="K922" i="91" s="1"/>
  <c r="R922" i="91" s="1"/>
  <c r="P921" i="91"/>
  <c r="D921" i="91"/>
  <c r="K921" i="91" s="1"/>
  <c r="R921" i="91" s="1"/>
  <c r="P920" i="91"/>
  <c r="D920" i="91"/>
  <c r="K920" i="91" s="1"/>
  <c r="R920" i="91" s="1"/>
  <c r="C919" i="91"/>
  <c r="L919" i="91" s="1"/>
  <c r="P918" i="91"/>
  <c r="D918" i="91"/>
  <c r="K918" i="91" s="1"/>
  <c r="R918" i="91" s="1"/>
  <c r="I917" i="91"/>
  <c r="C917" i="91"/>
  <c r="L917" i="91" s="1"/>
  <c r="P916" i="91"/>
  <c r="D916" i="91"/>
  <c r="K916" i="91" s="1"/>
  <c r="R916" i="91" s="1"/>
  <c r="C915" i="91"/>
  <c r="P914" i="91"/>
  <c r="D914" i="91"/>
  <c r="K914" i="91" s="1"/>
  <c r="R914" i="91" s="1"/>
  <c r="C913" i="91"/>
  <c r="P912" i="91"/>
  <c r="D912" i="91"/>
  <c r="K912" i="91" s="1"/>
  <c r="R912" i="91" s="1"/>
  <c r="C911" i="91"/>
  <c r="D911" i="91" s="1"/>
  <c r="K911" i="91" s="1"/>
  <c r="R911" i="91" s="1"/>
  <c r="P910" i="91"/>
  <c r="D910" i="91"/>
  <c r="K910" i="91" s="1"/>
  <c r="R910" i="91" s="1"/>
  <c r="C909" i="91"/>
  <c r="L909" i="91" s="1"/>
  <c r="P908" i="91"/>
  <c r="D908" i="91"/>
  <c r="K908" i="91" s="1"/>
  <c r="R908" i="91" s="1"/>
  <c r="C907" i="91"/>
  <c r="P906" i="91"/>
  <c r="D906" i="91"/>
  <c r="K906" i="91" s="1"/>
  <c r="R906" i="91" s="1"/>
  <c r="P905" i="91"/>
  <c r="D905" i="91"/>
  <c r="K905" i="91" s="1"/>
  <c r="R905" i="91" s="1"/>
  <c r="P904" i="91"/>
  <c r="D904" i="91"/>
  <c r="K904" i="91" s="1"/>
  <c r="R904" i="91" s="1"/>
  <c r="P903" i="91"/>
  <c r="D903" i="91"/>
  <c r="K903" i="91" s="1"/>
  <c r="R903" i="91" s="1"/>
  <c r="P902" i="91"/>
  <c r="D902" i="91"/>
  <c r="K902" i="91" s="1"/>
  <c r="R902" i="91" s="1"/>
  <c r="P901" i="91"/>
  <c r="D901" i="91"/>
  <c r="K901" i="91" s="1"/>
  <c r="R901" i="91" s="1"/>
  <c r="P900" i="91"/>
  <c r="D900" i="91"/>
  <c r="K900" i="91" s="1"/>
  <c r="R900" i="91" s="1"/>
  <c r="P899" i="91"/>
  <c r="D899" i="91"/>
  <c r="K899" i="91" s="1"/>
  <c r="R899" i="91" s="1"/>
  <c r="P898" i="91"/>
  <c r="D898" i="91"/>
  <c r="K898" i="91" s="1"/>
  <c r="R898" i="91" s="1"/>
  <c r="P897" i="91"/>
  <c r="D897" i="91"/>
  <c r="K897" i="91" s="1"/>
  <c r="R897" i="91" s="1"/>
  <c r="P896" i="91"/>
  <c r="D896" i="91"/>
  <c r="K896" i="91" s="1"/>
  <c r="R896" i="91" s="1"/>
  <c r="P895" i="91"/>
  <c r="D895" i="91"/>
  <c r="K895" i="91" s="1"/>
  <c r="R895" i="91" s="1"/>
  <c r="I894" i="91"/>
  <c r="C894" i="91"/>
  <c r="L894" i="91" s="1"/>
  <c r="P893" i="91"/>
  <c r="D893" i="91"/>
  <c r="K893" i="91" s="1"/>
  <c r="R893" i="91" s="1"/>
  <c r="P892" i="91"/>
  <c r="D892" i="91"/>
  <c r="K892" i="91" s="1"/>
  <c r="R892" i="91" s="1"/>
  <c r="C891" i="91"/>
  <c r="L891" i="91" s="1"/>
  <c r="P890" i="91"/>
  <c r="D890" i="91"/>
  <c r="K890" i="91" s="1"/>
  <c r="R890" i="91" s="1"/>
  <c r="P889" i="91"/>
  <c r="D889" i="91"/>
  <c r="K889" i="91" s="1"/>
  <c r="R889" i="91" s="1"/>
  <c r="I888" i="91"/>
  <c r="C888" i="91"/>
  <c r="D888" i="91" s="1"/>
  <c r="P887" i="91"/>
  <c r="D887" i="91"/>
  <c r="K887" i="91" s="1"/>
  <c r="R887" i="91" s="1"/>
  <c r="P886" i="91"/>
  <c r="D886" i="91"/>
  <c r="K886" i="91" s="1"/>
  <c r="R886" i="91" s="1"/>
  <c r="P885" i="91"/>
  <c r="D885" i="91"/>
  <c r="K885" i="91" s="1"/>
  <c r="R885" i="91" s="1"/>
  <c r="P884" i="91"/>
  <c r="D884" i="91"/>
  <c r="K884" i="91" s="1"/>
  <c r="R884" i="91" s="1"/>
  <c r="P883" i="91"/>
  <c r="D883" i="91"/>
  <c r="K883" i="91" s="1"/>
  <c r="R883" i="91" s="1"/>
  <c r="P882" i="91"/>
  <c r="D882" i="91"/>
  <c r="K882" i="91" s="1"/>
  <c r="R882" i="91" s="1"/>
  <c r="P881" i="91"/>
  <c r="D881" i="91"/>
  <c r="K881" i="91" s="1"/>
  <c r="R881" i="91" s="1"/>
  <c r="P880" i="91"/>
  <c r="D880" i="91"/>
  <c r="K880" i="91" s="1"/>
  <c r="R880" i="91" s="1"/>
  <c r="P879" i="91"/>
  <c r="D879" i="91"/>
  <c r="K879" i="91" s="1"/>
  <c r="R879" i="91" s="1"/>
  <c r="P878" i="91"/>
  <c r="D878" i="91"/>
  <c r="K878" i="91" s="1"/>
  <c r="R878" i="91" s="1"/>
  <c r="P877" i="91"/>
  <c r="D877" i="91"/>
  <c r="K877" i="91" s="1"/>
  <c r="R877" i="91" s="1"/>
  <c r="P876" i="91"/>
  <c r="D876" i="91"/>
  <c r="K876" i="91" s="1"/>
  <c r="R876" i="91" s="1"/>
  <c r="P875" i="91"/>
  <c r="D875" i="91"/>
  <c r="K875" i="91" s="1"/>
  <c r="R875" i="91" s="1"/>
  <c r="P874" i="91"/>
  <c r="D874" i="91"/>
  <c r="K874" i="91" s="1"/>
  <c r="R874" i="91" s="1"/>
  <c r="P873" i="91"/>
  <c r="D873" i="91"/>
  <c r="K873" i="91" s="1"/>
  <c r="R873" i="91" s="1"/>
  <c r="P872" i="91"/>
  <c r="D872" i="91"/>
  <c r="K872" i="91" s="1"/>
  <c r="R872" i="91" s="1"/>
  <c r="P871" i="91"/>
  <c r="D871" i="91"/>
  <c r="K871" i="91" s="1"/>
  <c r="R871" i="91" s="1"/>
  <c r="P870" i="91"/>
  <c r="D870" i="91"/>
  <c r="K870" i="91" s="1"/>
  <c r="R870" i="91" s="1"/>
  <c r="P869" i="91"/>
  <c r="D869" i="91"/>
  <c r="K869" i="91" s="1"/>
  <c r="R869" i="91" s="1"/>
  <c r="P868" i="91"/>
  <c r="D868" i="91"/>
  <c r="K868" i="91" s="1"/>
  <c r="R868" i="91" s="1"/>
  <c r="P867" i="91"/>
  <c r="D867" i="91"/>
  <c r="K867" i="91" s="1"/>
  <c r="R867" i="91" s="1"/>
  <c r="P866" i="91"/>
  <c r="D866" i="91"/>
  <c r="K866" i="91" s="1"/>
  <c r="R866" i="91" s="1"/>
  <c r="P865" i="91"/>
  <c r="D865" i="91"/>
  <c r="K865" i="91" s="1"/>
  <c r="R865" i="91" s="1"/>
  <c r="C864" i="91"/>
  <c r="D864" i="91" s="1"/>
  <c r="K864" i="91" s="1"/>
  <c r="R864" i="91" s="1"/>
  <c r="P863" i="91"/>
  <c r="D863" i="91"/>
  <c r="K863" i="91" s="1"/>
  <c r="R863" i="91" s="1"/>
  <c r="I862" i="91"/>
  <c r="C862" i="91"/>
  <c r="P861" i="91"/>
  <c r="D861" i="91"/>
  <c r="K861" i="91" s="1"/>
  <c r="R861" i="91" s="1"/>
  <c r="P860" i="91"/>
  <c r="D860" i="91"/>
  <c r="K860" i="91" s="1"/>
  <c r="R860" i="91" s="1"/>
  <c r="P859" i="91"/>
  <c r="D859" i="91"/>
  <c r="K859" i="91" s="1"/>
  <c r="R859" i="91" s="1"/>
  <c r="P858" i="91"/>
  <c r="D858" i="91"/>
  <c r="K858" i="91" s="1"/>
  <c r="R858" i="91" s="1"/>
  <c r="P857" i="91"/>
  <c r="D857" i="91"/>
  <c r="K857" i="91" s="1"/>
  <c r="R857" i="91" s="1"/>
  <c r="C856" i="91"/>
  <c r="D856" i="91" s="1"/>
  <c r="K856" i="91" s="1"/>
  <c r="R856" i="91" s="1"/>
  <c r="L853" i="91"/>
  <c r="D853" i="91"/>
  <c r="K853" i="91" s="1"/>
  <c r="R853" i="91" s="1"/>
  <c r="L852" i="91"/>
  <c r="D852" i="91"/>
  <c r="K852" i="91" s="1"/>
  <c r="R852" i="91" s="1"/>
  <c r="P851" i="91"/>
  <c r="D851" i="91"/>
  <c r="K851" i="91" s="1"/>
  <c r="R851" i="91" s="1"/>
  <c r="I850" i="91"/>
  <c r="C850" i="91"/>
  <c r="D850" i="91" s="1"/>
  <c r="P849" i="91"/>
  <c r="D849" i="91"/>
  <c r="K849" i="91" s="1"/>
  <c r="R849" i="91" s="1"/>
  <c r="I848" i="91"/>
  <c r="C848" i="91"/>
  <c r="D848" i="91" s="1"/>
  <c r="R847" i="91"/>
  <c r="I846" i="91"/>
  <c r="C846" i="91"/>
  <c r="D846" i="91" s="1"/>
  <c r="P845" i="91"/>
  <c r="D845" i="91"/>
  <c r="K845" i="91" s="1"/>
  <c r="R845" i="91" s="1"/>
  <c r="P844" i="91"/>
  <c r="D844" i="91"/>
  <c r="K844" i="91" s="1"/>
  <c r="R844" i="91" s="1"/>
  <c r="P843" i="91"/>
  <c r="D843" i="91"/>
  <c r="K843" i="91" s="1"/>
  <c r="R843" i="91" s="1"/>
  <c r="P842" i="91"/>
  <c r="D842" i="91"/>
  <c r="K842" i="91" s="1"/>
  <c r="R842" i="91" s="1"/>
  <c r="P841" i="91"/>
  <c r="D841" i="91"/>
  <c r="K841" i="91" s="1"/>
  <c r="R841" i="91" s="1"/>
  <c r="I840" i="91"/>
  <c r="C840" i="91"/>
  <c r="L840" i="91" s="1"/>
  <c r="P839" i="91"/>
  <c r="D839" i="91"/>
  <c r="K839" i="91" s="1"/>
  <c r="R839" i="91" s="1"/>
  <c r="P838" i="91"/>
  <c r="D838" i="91"/>
  <c r="K838" i="91" s="1"/>
  <c r="R838" i="91" s="1"/>
  <c r="C837" i="91"/>
  <c r="D837" i="91" s="1"/>
  <c r="K837" i="91" s="1"/>
  <c r="R837" i="91" s="1"/>
  <c r="P836" i="91"/>
  <c r="D836" i="91"/>
  <c r="K836" i="91" s="1"/>
  <c r="R836" i="91" s="1"/>
  <c r="I835" i="91"/>
  <c r="C835" i="91"/>
  <c r="D835" i="91" s="1"/>
  <c r="P834" i="91"/>
  <c r="D834" i="91"/>
  <c r="K834" i="91" s="1"/>
  <c r="R834" i="91" s="1"/>
  <c r="C833" i="91"/>
  <c r="D833" i="91" s="1"/>
  <c r="K833" i="91" s="1"/>
  <c r="R833" i="91" s="1"/>
  <c r="P832" i="91"/>
  <c r="D832" i="91"/>
  <c r="K832" i="91" s="1"/>
  <c r="R832" i="91" s="1"/>
  <c r="I831" i="91"/>
  <c r="C831" i="91"/>
  <c r="D831" i="91" s="1"/>
  <c r="P830" i="91"/>
  <c r="D830" i="91"/>
  <c r="K830" i="91" s="1"/>
  <c r="R830" i="91" s="1"/>
  <c r="C829" i="91"/>
  <c r="D829" i="91" s="1"/>
  <c r="K829" i="91" s="1"/>
  <c r="R829" i="91" s="1"/>
  <c r="P828" i="91"/>
  <c r="D828" i="91"/>
  <c r="K828" i="91" s="1"/>
  <c r="R828" i="91" s="1"/>
  <c r="P827" i="91"/>
  <c r="D827" i="91"/>
  <c r="K827" i="91" s="1"/>
  <c r="R827" i="91" s="1"/>
  <c r="C826" i="91"/>
  <c r="D826" i="91" s="1"/>
  <c r="K826" i="91" s="1"/>
  <c r="R826" i="91" s="1"/>
  <c r="P825" i="91"/>
  <c r="D825" i="91"/>
  <c r="K825" i="91" s="1"/>
  <c r="R825" i="91" s="1"/>
  <c r="P824" i="91"/>
  <c r="D824" i="91"/>
  <c r="K824" i="91" s="1"/>
  <c r="R824" i="91" s="1"/>
  <c r="C823" i="91"/>
  <c r="L823" i="91" s="1"/>
  <c r="P822" i="91"/>
  <c r="D822" i="91"/>
  <c r="K822" i="91" s="1"/>
  <c r="R822" i="91" s="1"/>
  <c r="P821" i="91"/>
  <c r="D821" i="91"/>
  <c r="K821" i="91" s="1"/>
  <c r="R821" i="91" s="1"/>
  <c r="C820" i="91"/>
  <c r="D820" i="91" s="1"/>
  <c r="K820" i="91" s="1"/>
  <c r="R820" i="91" s="1"/>
  <c r="P819" i="91"/>
  <c r="D819" i="91"/>
  <c r="K819" i="91" s="1"/>
  <c r="R819" i="91" s="1"/>
  <c r="P818" i="91"/>
  <c r="D818" i="91"/>
  <c r="K818" i="91" s="1"/>
  <c r="R818" i="91" s="1"/>
  <c r="P817" i="91"/>
  <c r="D817" i="91"/>
  <c r="K817" i="91" s="1"/>
  <c r="R817" i="91" s="1"/>
  <c r="P816" i="91"/>
  <c r="D816" i="91"/>
  <c r="K816" i="91" s="1"/>
  <c r="R816" i="91" s="1"/>
  <c r="P815" i="91"/>
  <c r="D815" i="91"/>
  <c r="K815" i="91" s="1"/>
  <c r="R815" i="91" s="1"/>
  <c r="C814" i="91"/>
  <c r="P813" i="91"/>
  <c r="D813" i="91"/>
  <c r="K813" i="91" s="1"/>
  <c r="R813" i="91" s="1"/>
  <c r="P812" i="91"/>
  <c r="D812" i="91"/>
  <c r="K812" i="91" s="1"/>
  <c r="R812" i="91" s="1"/>
  <c r="P811" i="91"/>
  <c r="D811" i="91"/>
  <c r="K811" i="91" s="1"/>
  <c r="R811" i="91" s="1"/>
  <c r="P810" i="91"/>
  <c r="D810" i="91"/>
  <c r="K810" i="91" s="1"/>
  <c r="R810" i="91" s="1"/>
  <c r="P809" i="91"/>
  <c r="D809" i="91"/>
  <c r="K809" i="91" s="1"/>
  <c r="R809" i="91" s="1"/>
  <c r="P808" i="91"/>
  <c r="D808" i="91"/>
  <c r="K808" i="91" s="1"/>
  <c r="R808" i="91" s="1"/>
  <c r="P807" i="91"/>
  <c r="D807" i="91"/>
  <c r="K807" i="91" s="1"/>
  <c r="R807" i="91" s="1"/>
  <c r="I806" i="91"/>
  <c r="C806" i="91"/>
  <c r="L806" i="91" s="1"/>
  <c r="P805" i="91"/>
  <c r="D805" i="91"/>
  <c r="K805" i="91" s="1"/>
  <c r="R805" i="91" s="1"/>
  <c r="P804" i="91"/>
  <c r="D804" i="91"/>
  <c r="K804" i="91" s="1"/>
  <c r="R804" i="91" s="1"/>
  <c r="P803" i="91"/>
  <c r="D803" i="91"/>
  <c r="K803" i="91" s="1"/>
  <c r="R803" i="91" s="1"/>
  <c r="P802" i="91"/>
  <c r="D802" i="91"/>
  <c r="K802" i="91" s="1"/>
  <c r="R802" i="91" s="1"/>
  <c r="P801" i="91"/>
  <c r="D801" i="91"/>
  <c r="K801" i="91" s="1"/>
  <c r="R801" i="91" s="1"/>
  <c r="P800" i="91"/>
  <c r="D800" i="91"/>
  <c r="K800" i="91" s="1"/>
  <c r="R800" i="91" s="1"/>
  <c r="P799" i="91"/>
  <c r="D799" i="91"/>
  <c r="K799" i="91" s="1"/>
  <c r="R799" i="91" s="1"/>
  <c r="P798" i="91"/>
  <c r="D798" i="91"/>
  <c r="K798" i="91" s="1"/>
  <c r="R798" i="91" s="1"/>
  <c r="P797" i="91"/>
  <c r="D797" i="91"/>
  <c r="K797" i="91" s="1"/>
  <c r="R797" i="91" s="1"/>
  <c r="I796" i="91"/>
  <c r="C796" i="91"/>
  <c r="L796" i="91" s="1"/>
  <c r="P795" i="91"/>
  <c r="D795" i="91"/>
  <c r="K795" i="91" s="1"/>
  <c r="R795" i="91" s="1"/>
  <c r="P794" i="91"/>
  <c r="D794" i="91"/>
  <c r="K794" i="91" s="1"/>
  <c r="R794" i="91" s="1"/>
  <c r="P793" i="91"/>
  <c r="D793" i="91"/>
  <c r="K793" i="91" s="1"/>
  <c r="R793" i="91" s="1"/>
  <c r="P792" i="91"/>
  <c r="D792" i="91"/>
  <c r="K792" i="91" s="1"/>
  <c r="R792" i="91" s="1"/>
  <c r="P791" i="91"/>
  <c r="D791" i="91"/>
  <c r="K791" i="91" s="1"/>
  <c r="R791" i="91" s="1"/>
  <c r="P790" i="91"/>
  <c r="D790" i="91"/>
  <c r="K790" i="91" s="1"/>
  <c r="R790" i="91" s="1"/>
  <c r="C789" i="91"/>
  <c r="L789" i="91" s="1"/>
  <c r="P788" i="91"/>
  <c r="D788" i="91"/>
  <c r="K788" i="91" s="1"/>
  <c r="R788" i="91" s="1"/>
  <c r="P787" i="91"/>
  <c r="D787" i="91"/>
  <c r="K787" i="91" s="1"/>
  <c r="R787" i="91" s="1"/>
  <c r="P786" i="91"/>
  <c r="D786" i="91"/>
  <c r="K786" i="91" s="1"/>
  <c r="R786" i="91" s="1"/>
  <c r="C785" i="91"/>
  <c r="P784" i="91"/>
  <c r="D784" i="91"/>
  <c r="K784" i="91" s="1"/>
  <c r="R784" i="91" s="1"/>
  <c r="P783" i="91"/>
  <c r="D783" i="91"/>
  <c r="K783" i="91" s="1"/>
  <c r="R783" i="91" s="1"/>
  <c r="P782" i="91"/>
  <c r="D782" i="91"/>
  <c r="K782" i="91" s="1"/>
  <c r="R782" i="91" s="1"/>
  <c r="P781" i="91"/>
  <c r="D781" i="91"/>
  <c r="K781" i="91" s="1"/>
  <c r="R781" i="91" s="1"/>
  <c r="P780" i="91"/>
  <c r="D780" i="91"/>
  <c r="K780" i="91" s="1"/>
  <c r="R780" i="91" s="1"/>
  <c r="C779" i="91"/>
  <c r="L779" i="91" s="1"/>
  <c r="P778" i="91"/>
  <c r="D778" i="91"/>
  <c r="K778" i="91" s="1"/>
  <c r="R778" i="91" s="1"/>
  <c r="C777" i="91"/>
  <c r="D777" i="91" s="1"/>
  <c r="K777" i="91" s="1"/>
  <c r="R777" i="91" s="1"/>
  <c r="P776" i="91"/>
  <c r="D776" i="91"/>
  <c r="K776" i="91" s="1"/>
  <c r="R776" i="91" s="1"/>
  <c r="C775" i="91"/>
  <c r="P774" i="91"/>
  <c r="D774" i="91"/>
  <c r="K774" i="91" s="1"/>
  <c r="R774" i="91" s="1"/>
  <c r="P773" i="91"/>
  <c r="D773" i="91"/>
  <c r="K773" i="91" s="1"/>
  <c r="R773" i="91" s="1"/>
  <c r="P772" i="91"/>
  <c r="D772" i="91"/>
  <c r="K772" i="91" s="1"/>
  <c r="R772" i="91" s="1"/>
  <c r="P771" i="91"/>
  <c r="D771" i="91"/>
  <c r="K771" i="91" s="1"/>
  <c r="R771" i="91" s="1"/>
  <c r="I770" i="91"/>
  <c r="C770" i="91"/>
  <c r="P769" i="91"/>
  <c r="D769" i="91"/>
  <c r="K769" i="91" s="1"/>
  <c r="R769" i="91" s="1"/>
  <c r="C768" i="91"/>
  <c r="P767" i="91"/>
  <c r="D767" i="91"/>
  <c r="K767" i="91" s="1"/>
  <c r="R767" i="91" s="1"/>
  <c r="P766" i="91"/>
  <c r="D766" i="91"/>
  <c r="K766" i="91" s="1"/>
  <c r="R766" i="91" s="1"/>
  <c r="P765" i="91"/>
  <c r="D765" i="91"/>
  <c r="K765" i="91" s="1"/>
  <c r="R765" i="91" s="1"/>
  <c r="P764" i="91"/>
  <c r="D764" i="91"/>
  <c r="K764" i="91" s="1"/>
  <c r="R764" i="91" s="1"/>
  <c r="P763" i="91"/>
  <c r="D763" i="91"/>
  <c r="K763" i="91" s="1"/>
  <c r="R763" i="91" s="1"/>
  <c r="P762" i="91"/>
  <c r="D762" i="91"/>
  <c r="K762" i="91" s="1"/>
  <c r="R762" i="91" s="1"/>
  <c r="C761" i="91"/>
  <c r="D761" i="91" s="1"/>
  <c r="K761" i="91" s="1"/>
  <c r="R761" i="91" s="1"/>
  <c r="P760" i="91"/>
  <c r="D760" i="91"/>
  <c r="K760" i="91" s="1"/>
  <c r="R760" i="91" s="1"/>
  <c r="C759" i="91"/>
  <c r="D759" i="91" s="1"/>
  <c r="K759" i="91" s="1"/>
  <c r="R759" i="91" s="1"/>
  <c r="P758" i="91"/>
  <c r="D758" i="91"/>
  <c r="K758" i="91" s="1"/>
  <c r="R758" i="91" s="1"/>
  <c r="P757" i="91"/>
  <c r="D757" i="91"/>
  <c r="K757" i="91" s="1"/>
  <c r="R757" i="91" s="1"/>
  <c r="P756" i="91"/>
  <c r="D756" i="91"/>
  <c r="K756" i="91" s="1"/>
  <c r="R756" i="91" s="1"/>
  <c r="P755" i="91"/>
  <c r="D755" i="91"/>
  <c r="K755" i="91" s="1"/>
  <c r="R755" i="91" s="1"/>
  <c r="P754" i="91"/>
  <c r="D754" i="91"/>
  <c r="K754" i="91" s="1"/>
  <c r="R754" i="91" s="1"/>
  <c r="C753" i="91"/>
  <c r="D753" i="91" s="1"/>
  <c r="K753" i="91" s="1"/>
  <c r="R753" i="91" s="1"/>
  <c r="P752" i="91"/>
  <c r="D752" i="91"/>
  <c r="K752" i="91" s="1"/>
  <c r="R752" i="91" s="1"/>
  <c r="P751" i="91"/>
  <c r="D751" i="91"/>
  <c r="K751" i="91" s="1"/>
  <c r="R751" i="91" s="1"/>
  <c r="P750" i="91"/>
  <c r="D750" i="91"/>
  <c r="K750" i="91" s="1"/>
  <c r="R750" i="91" s="1"/>
  <c r="C749" i="91"/>
  <c r="D749" i="91" s="1"/>
  <c r="K749" i="91" s="1"/>
  <c r="R749" i="91" s="1"/>
  <c r="P748" i="91"/>
  <c r="D748" i="91"/>
  <c r="K748" i="91" s="1"/>
  <c r="R748" i="91" s="1"/>
  <c r="P747" i="91"/>
  <c r="D747" i="91"/>
  <c r="K747" i="91" s="1"/>
  <c r="R747" i="91" s="1"/>
  <c r="C746" i="91"/>
  <c r="L746" i="91" s="1"/>
  <c r="P745" i="91"/>
  <c r="D745" i="91"/>
  <c r="K745" i="91" s="1"/>
  <c r="R745" i="91" s="1"/>
  <c r="P744" i="91"/>
  <c r="D744" i="91"/>
  <c r="K744" i="91" s="1"/>
  <c r="R744" i="91" s="1"/>
  <c r="C743" i="91"/>
  <c r="D743" i="91" s="1"/>
  <c r="K743" i="91" s="1"/>
  <c r="R743" i="91" s="1"/>
  <c r="P742" i="91"/>
  <c r="D742" i="91"/>
  <c r="K742" i="91" s="1"/>
  <c r="R742" i="91" s="1"/>
  <c r="P741" i="91"/>
  <c r="D741" i="91"/>
  <c r="K741" i="91" s="1"/>
  <c r="R741" i="91" s="1"/>
  <c r="P740" i="91"/>
  <c r="D740" i="91"/>
  <c r="K740" i="91" s="1"/>
  <c r="R740" i="91" s="1"/>
  <c r="C739" i="91"/>
  <c r="D739" i="91" s="1"/>
  <c r="K739" i="91" s="1"/>
  <c r="R739" i="91" s="1"/>
  <c r="P738" i="91"/>
  <c r="D738" i="91"/>
  <c r="K738" i="91" s="1"/>
  <c r="R738" i="91" s="1"/>
  <c r="P737" i="91"/>
  <c r="D737" i="91"/>
  <c r="K737" i="91" s="1"/>
  <c r="R737" i="91" s="1"/>
  <c r="P736" i="91"/>
  <c r="D736" i="91"/>
  <c r="K736" i="91" s="1"/>
  <c r="R736" i="91" s="1"/>
  <c r="P735" i="91"/>
  <c r="D735" i="91"/>
  <c r="K735" i="91" s="1"/>
  <c r="R735" i="91" s="1"/>
  <c r="P734" i="91"/>
  <c r="D734" i="91"/>
  <c r="K734" i="91" s="1"/>
  <c r="R734" i="91" s="1"/>
  <c r="C733" i="91"/>
  <c r="D733" i="91" s="1"/>
  <c r="K733" i="91" s="1"/>
  <c r="R733" i="91" s="1"/>
  <c r="P732" i="91"/>
  <c r="D732" i="91"/>
  <c r="K732" i="91" s="1"/>
  <c r="R732" i="91" s="1"/>
  <c r="P731" i="91"/>
  <c r="D731" i="91"/>
  <c r="K731" i="91" s="1"/>
  <c r="R731" i="91" s="1"/>
  <c r="P730" i="91"/>
  <c r="D730" i="91"/>
  <c r="K730" i="91" s="1"/>
  <c r="R730" i="91" s="1"/>
  <c r="C729" i="91"/>
  <c r="L729" i="91" s="1"/>
  <c r="P728" i="91"/>
  <c r="D728" i="91"/>
  <c r="K728" i="91" s="1"/>
  <c r="R728" i="91" s="1"/>
  <c r="P727" i="91"/>
  <c r="D727" i="91"/>
  <c r="K727" i="91" s="1"/>
  <c r="R727" i="91" s="1"/>
  <c r="P726" i="91"/>
  <c r="D726" i="91"/>
  <c r="K726" i="91" s="1"/>
  <c r="R726" i="91" s="1"/>
  <c r="C725" i="91"/>
  <c r="L725" i="91" s="1"/>
  <c r="P724" i="91"/>
  <c r="D724" i="91"/>
  <c r="K724" i="91" s="1"/>
  <c r="R724" i="91" s="1"/>
  <c r="P723" i="91"/>
  <c r="D723" i="91"/>
  <c r="K723" i="91" s="1"/>
  <c r="R723" i="91" s="1"/>
  <c r="C722" i="91"/>
  <c r="L722" i="91" s="1"/>
  <c r="P721" i="91"/>
  <c r="D721" i="91"/>
  <c r="K721" i="91" s="1"/>
  <c r="R721" i="91" s="1"/>
  <c r="P720" i="91"/>
  <c r="D720" i="91"/>
  <c r="K720" i="91" s="1"/>
  <c r="R720" i="91" s="1"/>
  <c r="P719" i="91"/>
  <c r="D719" i="91"/>
  <c r="K719" i="91" s="1"/>
  <c r="R719" i="91" s="1"/>
  <c r="C718" i="91"/>
  <c r="D718" i="91" s="1"/>
  <c r="K718" i="91" s="1"/>
  <c r="R718" i="91" s="1"/>
  <c r="P717" i="91"/>
  <c r="D717" i="91"/>
  <c r="K717" i="91" s="1"/>
  <c r="R717" i="91" s="1"/>
  <c r="P716" i="91"/>
  <c r="D716" i="91"/>
  <c r="K716" i="91" s="1"/>
  <c r="R716" i="91" s="1"/>
  <c r="P715" i="91"/>
  <c r="D715" i="91"/>
  <c r="K715" i="91" s="1"/>
  <c r="R715" i="91" s="1"/>
  <c r="C714" i="91"/>
  <c r="P713" i="91"/>
  <c r="D713" i="91"/>
  <c r="K713" i="91" s="1"/>
  <c r="R713" i="91" s="1"/>
  <c r="P712" i="91"/>
  <c r="D712" i="91"/>
  <c r="K712" i="91" s="1"/>
  <c r="R712" i="91" s="1"/>
  <c r="P711" i="91"/>
  <c r="D711" i="91"/>
  <c r="K711" i="91" s="1"/>
  <c r="R711" i="91" s="1"/>
  <c r="C710" i="91"/>
  <c r="D710" i="91" s="1"/>
  <c r="K710" i="91" s="1"/>
  <c r="R710" i="91" s="1"/>
  <c r="P709" i="91"/>
  <c r="D709" i="91"/>
  <c r="K709" i="91" s="1"/>
  <c r="R709" i="91" s="1"/>
  <c r="C708" i="91"/>
  <c r="P707" i="91"/>
  <c r="D707" i="91"/>
  <c r="K707" i="91" s="1"/>
  <c r="R707" i="91" s="1"/>
  <c r="P706" i="91"/>
  <c r="D706" i="91"/>
  <c r="K706" i="91" s="1"/>
  <c r="R706" i="91" s="1"/>
  <c r="P705" i="91"/>
  <c r="D705" i="91"/>
  <c r="K705" i="91" s="1"/>
  <c r="R705" i="91" s="1"/>
  <c r="P704" i="91"/>
  <c r="D704" i="91"/>
  <c r="K704" i="91" s="1"/>
  <c r="R704" i="91" s="1"/>
  <c r="P703" i="91"/>
  <c r="D703" i="91"/>
  <c r="K703" i="91" s="1"/>
  <c r="R703" i="91" s="1"/>
  <c r="P702" i="91"/>
  <c r="D702" i="91"/>
  <c r="K702" i="91" s="1"/>
  <c r="R702" i="91" s="1"/>
  <c r="P701" i="91"/>
  <c r="D701" i="91"/>
  <c r="K701" i="91" s="1"/>
  <c r="R701" i="91" s="1"/>
  <c r="P700" i="91"/>
  <c r="D700" i="91"/>
  <c r="K700" i="91" s="1"/>
  <c r="R700" i="91" s="1"/>
  <c r="P699" i="91"/>
  <c r="D699" i="91"/>
  <c r="K699" i="91" s="1"/>
  <c r="R699" i="91" s="1"/>
  <c r="P698" i="91"/>
  <c r="D698" i="91"/>
  <c r="K698" i="91" s="1"/>
  <c r="R698" i="91" s="1"/>
  <c r="P697" i="91"/>
  <c r="D697" i="91"/>
  <c r="K697" i="91" s="1"/>
  <c r="R697" i="91" s="1"/>
  <c r="P696" i="91"/>
  <c r="D696" i="91"/>
  <c r="K696" i="91" s="1"/>
  <c r="R696" i="91" s="1"/>
  <c r="P695" i="91"/>
  <c r="D695" i="91"/>
  <c r="K695" i="91" s="1"/>
  <c r="R695" i="91" s="1"/>
  <c r="P694" i="91"/>
  <c r="D694" i="91"/>
  <c r="K694" i="91" s="1"/>
  <c r="R694" i="91" s="1"/>
  <c r="C693" i="91"/>
  <c r="D693" i="91" s="1"/>
  <c r="K693" i="91" s="1"/>
  <c r="R693" i="91" s="1"/>
  <c r="P692" i="91"/>
  <c r="D692" i="91"/>
  <c r="K692" i="91" s="1"/>
  <c r="R692" i="91" s="1"/>
  <c r="P691" i="91"/>
  <c r="D691" i="91"/>
  <c r="K691" i="91" s="1"/>
  <c r="R691" i="91" s="1"/>
  <c r="C690" i="91"/>
  <c r="P689" i="91"/>
  <c r="D689" i="91"/>
  <c r="K689" i="91" s="1"/>
  <c r="R689" i="91" s="1"/>
  <c r="C688" i="91"/>
  <c r="D688" i="91" s="1"/>
  <c r="K688" i="91" s="1"/>
  <c r="R688" i="91" s="1"/>
  <c r="P687" i="91"/>
  <c r="D687" i="91"/>
  <c r="K687" i="91" s="1"/>
  <c r="R687" i="91" s="1"/>
  <c r="P686" i="91"/>
  <c r="D686" i="91"/>
  <c r="K686" i="91" s="1"/>
  <c r="R686" i="91" s="1"/>
  <c r="P685" i="91"/>
  <c r="D685" i="91"/>
  <c r="K685" i="91" s="1"/>
  <c r="R685" i="91" s="1"/>
  <c r="P684" i="91"/>
  <c r="D684" i="91"/>
  <c r="K684" i="91" s="1"/>
  <c r="R684" i="91" s="1"/>
  <c r="C683" i="91"/>
  <c r="P682" i="91"/>
  <c r="D682" i="91"/>
  <c r="K682" i="91" s="1"/>
  <c r="R682" i="91" s="1"/>
  <c r="P681" i="91"/>
  <c r="D681" i="91"/>
  <c r="K681" i="91" s="1"/>
  <c r="R681" i="91" s="1"/>
  <c r="P680" i="91"/>
  <c r="D680" i="91"/>
  <c r="K680" i="91" s="1"/>
  <c r="R680" i="91" s="1"/>
  <c r="P679" i="91"/>
  <c r="D679" i="91"/>
  <c r="K679" i="91" s="1"/>
  <c r="R679" i="91" s="1"/>
  <c r="P678" i="91"/>
  <c r="D678" i="91"/>
  <c r="K678" i="91" s="1"/>
  <c r="R678" i="91" s="1"/>
  <c r="P677" i="91"/>
  <c r="D677" i="91"/>
  <c r="K677" i="91" s="1"/>
  <c r="R677" i="91" s="1"/>
  <c r="P676" i="91"/>
  <c r="D676" i="91"/>
  <c r="K676" i="91" s="1"/>
  <c r="R676" i="91" s="1"/>
  <c r="P675" i="91"/>
  <c r="D675" i="91"/>
  <c r="K675" i="91" s="1"/>
  <c r="R675" i="91" s="1"/>
  <c r="P674" i="91"/>
  <c r="D674" i="91"/>
  <c r="K674" i="91" s="1"/>
  <c r="R674" i="91" s="1"/>
  <c r="P673" i="91"/>
  <c r="D673" i="91"/>
  <c r="K673" i="91" s="1"/>
  <c r="R673" i="91" s="1"/>
  <c r="P672" i="91"/>
  <c r="D672" i="91"/>
  <c r="K672" i="91" s="1"/>
  <c r="R672" i="91" s="1"/>
  <c r="P671" i="91"/>
  <c r="D671" i="91"/>
  <c r="K671" i="91" s="1"/>
  <c r="R671" i="91" s="1"/>
  <c r="P670" i="91"/>
  <c r="D670" i="91"/>
  <c r="K670" i="91" s="1"/>
  <c r="R670" i="91" s="1"/>
  <c r="P669" i="91"/>
  <c r="D669" i="91"/>
  <c r="K669" i="91" s="1"/>
  <c r="R669" i="91" s="1"/>
  <c r="P668" i="91"/>
  <c r="D668" i="91"/>
  <c r="K668" i="91" s="1"/>
  <c r="R668" i="91" s="1"/>
  <c r="P667" i="91"/>
  <c r="D667" i="91"/>
  <c r="K667" i="91" s="1"/>
  <c r="R667" i="91" s="1"/>
  <c r="P666" i="91"/>
  <c r="D666" i="91"/>
  <c r="K666" i="91" s="1"/>
  <c r="R666" i="91" s="1"/>
  <c r="P665" i="91"/>
  <c r="D665" i="91"/>
  <c r="K665" i="91" s="1"/>
  <c r="R665" i="91" s="1"/>
  <c r="P664" i="91"/>
  <c r="D664" i="91"/>
  <c r="K664" i="91" s="1"/>
  <c r="R664" i="91" s="1"/>
  <c r="P663" i="91"/>
  <c r="D663" i="91"/>
  <c r="K663" i="91" s="1"/>
  <c r="R663" i="91" s="1"/>
  <c r="C662" i="91"/>
  <c r="L662" i="91" s="1"/>
  <c r="P661" i="91"/>
  <c r="D661" i="91"/>
  <c r="K661" i="91" s="1"/>
  <c r="R661" i="91" s="1"/>
  <c r="C660" i="91"/>
  <c r="L660" i="91" s="1"/>
  <c r="P659" i="91"/>
  <c r="D659" i="91"/>
  <c r="K659" i="91" s="1"/>
  <c r="R659" i="91" s="1"/>
  <c r="P658" i="91"/>
  <c r="D658" i="91"/>
  <c r="K658" i="91" s="1"/>
  <c r="R658" i="91" s="1"/>
  <c r="P657" i="91"/>
  <c r="D657" i="91"/>
  <c r="K657" i="91" s="1"/>
  <c r="R657" i="91" s="1"/>
  <c r="P656" i="91"/>
  <c r="D656" i="91"/>
  <c r="K656" i="91" s="1"/>
  <c r="R656" i="91" s="1"/>
  <c r="P655" i="91"/>
  <c r="D655" i="91"/>
  <c r="K655" i="91" s="1"/>
  <c r="R655" i="91" s="1"/>
  <c r="P654" i="91"/>
  <c r="D654" i="91"/>
  <c r="K654" i="91" s="1"/>
  <c r="R654" i="91" s="1"/>
  <c r="P653" i="91"/>
  <c r="D653" i="91"/>
  <c r="K653" i="91" s="1"/>
  <c r="R653" i="91" s="1"/>
  <c r="P652" i="91"/>
  <c r="D652" i="91"/>
  <c r="K652" i="91" s="1"/>
  <c r="R652" i="91" s="1"/>
  <c r="P651" i="91"/>
  <c r="D651" i="91"/>
  <c r="K651" i="91" s="1"/>
  <c r="R651" i="91" s="1"/>
  <c r="P650" i="91"/>
  <c r="D650" i="91"/>
  <c r="K650" i="91" s="1"/>
  <c r="R650" i="91" s="1"/>
  <c r="C649" i="91"/>
  <c r="D649" i="91" s="1"/>
  <c r="K649" i="91" s="1"/>
  <c r="R649" i="91" s="1"/>
  <c r="P648" i="91"/>
  <c r="D648" i="91"/>
  <c r="K648" i="91" s="1"/>
  <c r="R648" i="91" s="1"/>
  <c r="P647" i="91"/>
  <c r="D647" i="91"/>
  <c r="K647" i="91" s="1"/>
  <c r="R647" i="91" s="1"/>
  <c r="C646" i="91"/>
  <c r="D646" i="91" s="1"/>
  <c r="K646" i="91" s="1"/>
  <c r="R646" i="91" s="1"/>
  <c r="P645" i="91"/>
  <c r="D645" i="91"/>
  <c r="K645" i="91" s="1"/>
  <c r="R645" i="91" s="1"/>
  <c r="P644" i="91"/>
  <c r="D644" i="91"/>
  <c r="K644" i="91" s="1"/>
  <c r="R644" i="91" s="1"/>
  <c r="C643" i="91"/>
  <c r="D643" i="91" s="1"/>
  <c r="K643" i="91" s="1"/>
  <c r="R643" i="91" s="1"/>
  <c r="P642" i="91"/>
  <c r="D642" i="91"/>
  <c r="K642" i="91" s="1"/>
  <c r="R642" i="91" s="1"/>
  <c r="P641" i="91"/>
  <c r="D641" i="91"/>
  <c r="K641" i="91" s="1"/>
  <c r="R641" i="91" s="1"/>
  <c r="C640" i="91"/>
  <c r="D640" i="91" s="1"/>
  <c r="K640" i="91" s="1"/>
  <c r="R640" i="91" s="1"/>
  <c r="P639" i="91"/>
  <c r="D639" i="91"/>
  <c r="K639" i="91" s="1"/>
  <c r="R639" i="91" s="1"/>
  <c r="C638" i="91"/>
  <c r="L638" i="91" s="1"/>
  <c r="P637" i="91"/>
  <c r="D637" i="91"/>
  <c r="K637" i="91" s="1"/>
  <c r="R637" i="91" s="1"/>
  <c r="C636" i="91"/>
  <c r="L636" i="91" s="1"/>
  <c r="P635" i="91"/>
  <c r="D635" i="91"/>
  <c r="K635" i="91" s="1"/>
  <c r="R635" i="91" s="1"/>
  <c r="C634" i="91"/>
  <c r="P633" i="91"/>
  <c r="D633" i="91"/>
  <c r="K633" i="91" s="1"/>
  <c r="R633" i="91" s="1"/>
  <c r="C632" i="91"/>
  <c r="P631" i="91"/>
  <c r="D631" i="91"/>
  <c r="K631" i="91" s="1"/>
  <c r="R631" i="91" s="1"/>
  <c r="C630" i="91"/>
  <c r="D630" i="91" s="1"/>
  <c r="K630" i="91" s="1"/>
  <c r="R630" i="91" s="1"/>
  <c r="P629" i="91"/>
  <c r="D629" i="91"/>
  <c r="K629" i="91" s="1"/>
  <c r="R629" i="91" s="1"/>
  <c r="C628" i="91"/>
  <c r="P627" i="91"/>
  <c r="D627" i="91"/>
  <c r="K627" i="91" s="1"/>
  <c r="R627" i="91" s="1"/>
  <c r="C626" i="91"/>
  <c r="P625" i="91"/>
  <c r="D625" i="91"/>
  <c r="K625" i="91" s="1"/>
  <c r="R625" i="91" s="1"/>
  <c r="C624" i="91"/>
  <c r="D624" i="91" s="1"/>
  <c r="K624" i="91" s="1"/>
  <c r="R624" i="91" s="1"/>
  <c r="P623" i="91"/>
  <c r="D623" i="91"/>
  <c r="K623" i="91" s="1"/>
  <c r="R623" i="91" s="1"/>
  <c r="C622" i="91"/>
  <c r="P621" i="91"/>
  <c r="D621" i="91"/>
  <c r="K621" i="91" s="1"/>
  <c r="R621" i="91" s="1"/>
  <c r="C620" i="91"/>
  <c r="L620" i="91" s="1"/>
  <c r="P619" i="91"/>
  <c r="D619" i="91"/>
  <c r="K619" i="91" s="1"/>
  <c r="R619" i="91" s="1"/>
  <c r="C618" i="91"/>
  <c r="P617" i="91"/>
  <c r="D617" i="91"/>
  <c r="K617" i="91" s="1"/>
  <c r="R617" i="91" s="1"/>
  <c r="C616" i="91"/>
  <c r="P615" i="91"/>
  <c r="D615" i="91"/>
  <c r="K615" i="91" s="1"/>
  <c r="R615" i="91" s="1"/>
  <c r="C614" i="91"/>
  <c r="D614" i="91" s="1"/>
  <c r="K614" i="91" s="1"/>
  <c r="R614" i="91" s="1"/>
  <c r="P613" i="91"/>
  <c r="D613" i="91"/>
  <c r="K613" i="91" s="1"/>
  <c r="R613" i="91" s="1"/>
  <c r="C612" i="91"/>
  <c r="D612" i="91" s="1"/>
  <c r="K612" i="91" s="1"/>
  <c r="R612" i="91" s="1"/>
  <c r="P611" i="91"/>
  <c r="D611" i="91"/>
  <c r="K611" i="91" s="1"/>
  <c r="R611" i="91" s="1"/>
  <c r="C610" i="91"/>
  <c r="L610" i="91" s="1"/>
  <c r="P609" i="91"/>
  <c r="D609" i="91"/>
  <c r="K609" i="91" s="1"/>
  <c r="R609" i="91" s="1"/>
  <c r="C608" i="91"/>
  <c r="P607" i="91"/>
  <c r="D607" i="91"/>
  <c r="K607" i="91" s="1"/>
  <c r="R607" i="91" s="1"/>
  <c r="C606" i="91"/>
  <c r="P605" i="91"/>
  <c r="D605" i="91"/>
  <c r="K605" i="91" s="1"/>
  <c r="R605" i="91" s="1"/>
  <c r="C604" i="91"/>
  <c r="L604" i="91" s="1"/>
  <c r="P603" i="91"/>
  <c r="D603" i="91"/>
  <c r="K603" i="91" s="1"/>
  <c r="R603" i="91" s="1"/>
  <c r="P602" i="91"/>
  <c r="D602" i="91"/>
  <c r="K602" i="91" s="1"/>
  <c r="R602" i="91" s="1"/>
  <c r="P601" i="91"/>
  <c r="D601" i="91"/>
  <c r="K601" i="91" s="1"/>
  <c r="R601" i="91" s="1"/>
  <c r="P600" i="91"/>
  <c r="D600" i="91"/>
  <c r="K600" i="91" s="1"/>
  <c r="R600" i="91" s="1"/>
  <c r="P599" i="91"/>
  <c r="D599" i="91"/>
  <c r="K599" i="91" s="1"/>
  <c r="R599" i="91" s="1"/>
  <c r="P598" i="91"/>
  <c r="D598" i="91"/>
  <c r="K598" i="91" s="1"/>
  <c r="R598" i="91" s="1"/>
  <c r="C597" i="91"/>
  <c r="D597" i="91" s="1"/>
  <c r="K597" i="91" s="1"/>
  <c r="R597" i="91" s="1"/>
  <c r="P596" i="91"/>
  <c r="D596" i="91"/>
  <c r="K596" i="91" s="1"/>
  <c r="R596" i="91" s="1"/>
  <c r="P595" i="91"/>
  <c r="D595" i="91"/>
  <c r="K595" i="91" s="1"/>
  <c r="R595" i="91" s="1"/>
  <c r="C594" i="91"/>
  <c r="D594" i="91" s="1"/>
  <c r="K594" i="91" s="1"/>
  <c r="R594" i="91" s="1"/>
  <c r="P593" i="91"/>
  <c r="D593" i="91"/>
  <c r="K593" i="91" s="1"/>
  <c r="R593" i="91" s="1"/>
  <c r="C592" i="91"/>
  <c r="L592" i="91" s="1"/>
  <c r="P591" i="91"/>
  <c r="D591" i="91"/>
  <c r="K591" i="91" s="1"/>
  <c r="R591" i="91" s="1"/>
  <c r="P590" i="91"/>
  <c r="D590" i="91"/>
  <c r="K590" i="91" s="1"/>
  <c r="R590" i="91" s="1"/>
  <c r="P589" i="91"/>
  <c r="D589" i="91"/>
  <c r="K589" i="91" s="1"/>
  <c r="R589" i="91" s="1"/>
  <c r="P588" i="91"/>
  <c r="D588" i="91"/>
  <c r="K588" i="91" s="1"/>
  <c r="R588" i="91" s="1"/>
  <c r="P587" i="91"/>
  <c r="D587" i="91"/>
  <c r="K587" i="91" s="1"/>
  <c r="R587" i="91" s="1"/>
  <c r="P586" i="91"/>
  <c r="D586" i="91"/>
  <c r="K586" i="91" s="1"/>
  <c r="R586" i="91" s="1"/>
  <c r="P585" i="91"/>
  <c r="D585" i="91"/>
  <c r="K585" i="91" s="1"/>
  <c r="R585" i="91" s="1"/>
  <c r="C584" i="91"/>
  <c r="P583" i="91"/>
  <c r="D583" i="91"/>
  <c r="K583" i="91" s="1"/>
  <c r="R583" i="91" s="1"/>
  <c r="P582" i="91"/>
  <c r="D582" i="91"/>
  <c r="K582" i="91" s="1"/>
  <c r="R582" i="91" s="1"/>
  <c r="C581" i="91"/>
  <c r="P580" i="91"/>
  <c r="D580" i="91"/>
  <c r="K580" i="91" s="1"/>
  <c r="R580" i="91" s="1"/>
  <c r="P579" i="91"/>
  <c r="D579" i="91"/>
  <c r="K579" i="91" s="1"/>
  <c r="R579" i="91" s="1"/>
  <c r="P578" i="91"/>
  <c r="D578" i="91"/>
  <c r="K578" i="91" s="1"/>
  <c r="R578" i="91" s="1"/>
  <c r="P577" i="91"/>
  <c r="D577" i="91"/>
  <c r="K577" i="91" s="1"/>
  <c r="R577" i="91" s="1"/>
  <c r="P576" i="91"/>
  <c r="D576" i="91"/>
  <c r="K576" i="91" s="1"/>
  <c r="R576" i="91" s="1"/>
  <c r="C575" i="91"/>
  <c r="D575" i="91" s="1"/>
  <c r="K575" i="91" s="1"/>
  <c r="R575" i="91" s="1"/>
  <c r="P574" i="91"/>
  <c r="D574" i="91"/>
  <c r="K574" i="91" s="1"/>
  <c r="R574" i="91" s="1"/>
  <c r="P573" i="91"/>
  <c r="D573" i="91"/>
  <c r="K573" i="91" s="1"/>
  <c r="R573" i="91" s="1"/>
  <c r="P572" i="91"/>
  <c r="D572" i="91"/>
  <c r="K572" i="91" s="1"/>
  <c r="R572" i="91" s="1"/>
  <c r="C571" i="91"/>
  <c r="D571" i="91" s="1"/>
  <c r="K571" i="91" s="1"/>
  <c r="R571" i="91" s="1"/>
  <c r="P570" i="91"/>
  <c r="D570" i="91"/>
  <c r="K570" i="91" s="1"/>
  <c r="R570" i="91" s="1"/>
  <c r="P569" i="91"/>
  <c r="D569" i="91"/>
  <c r="K569" i="91" s="1"/>
  <c r="R569" i="91" s="1"/>
  <c r="C568" i="91"/>
  <c r="P567" i="91"/>
  <c r="D567" i="91"/>
  <c r="K567" i="91" s="1"/>
  <c r="R567" i="91" s="1"/>
  <c r="C566" i="91"/>
  <c r="P565" i="91"/>
  <c r="D565" i="91"/>
  <c r="K565" i="91" s="1"/>
  <c r="R565" i="91" s="1"/>
  <c r="P564" i="91"/>
  <c r="D564" i="91"/>
  <c r="K564" i="91" s="1"/>
  <c r="R564" i="91" s="1"/>
  <c r="I563" i="91"/>
  <c r="C563" i="91"/>
  <c r="P562" i="91"/>
  <c r="D562" i="91"/>
  <c r="K562" i="91" s="1"/>
  <c r="R562" i="91" s="1"/>
  <c r="P561" i="91"/>
  <c r="D561" i="91"/>
  <c r="K561" i="91" s="1"/>
  <c r="R561" i="91" s="1"/>
  <c r="C560" i="91"/>
  <c r="L560" i="91" s="1"/>
  <c r="P559" i="91"/>
  <c r="D559" i="91"/>
  <c r="K559" i="91" s="1"/>
  <c r="R559" i="91" s="1"/>
  <c r="P558" i="91"/>
  <c r="D558" i="91"/>
  <c r="K558" i="91" s="1"/>
  <c r="R558" i="91" s="1"/>
  <c r="P557" i="91"/>
  <c r="D557" i="91"/>
  <c r="K557" i="91" s="1"/>
  <c r="R557" i="91" s="1"/>
  <c r="C556" i="91"/>
  <c r="P555" i="91"/>
  <c r="D555" i="91"/>
  <c r="K555" i="91" s="1"/>
  <c r="R555" i="91" s="1"/>
  <c r="P554" i="91"/>
  <c r="D554" i="91"/>
  <c r="K554" i="91" s="1"/>
  <c r="R554" i="91" s="1"/>
  <c r="P553" i="91"/>
  <c r="D553" i="91"/>
  <c r="K553" i="91" s="1"/>
  <c r="R553" i="91" s="1"/>
  <c r="P552" i="91"/>
  <c r="D552" i="91"/>
  <c r="K552" i="91" s="1"/>
  <c r="R552" i="91" s="1"/>
  <c r="P551" i="91"/>
  <c r="D551" i="91"/>
  <c r="K551" i="91" s="1"/>
  <c r="R551" i="91" s="1"/>
  <c r="P550" i="91"/>
  <c r="D550" i="91"/>
  <c r="K550" i="91" s="1"/>
  <c r="R550" i="91" s="1"/>
  <c r="I549" i="91"/>
  <c r="C549" i="91"/>
  <c r="L549" i="91" s="1"/>
  <c r="P548" i="91"/>
  <c r="D548" i="91"/>
  <c r="K548" i="91" s="1"/>
  <c r="R548" i="91" s="1"/>
  <c r="P547" i="91"/>
  <c r="D547" i="91"/>
  <c r="K547" i="91" s="1"/>
  <c r="R547" i="91" s="1"/>
  <c r="C546" i="91"/>
  <c r="P545" i="91"/>
  <c r="D545" i="91"/>
  <c r="K545" i="91" s="1"/>
  <c r="R545" i="91" s="1"/>
  <c r="P544" i="91"/>
  <c r="D544" i="91"/>
  <c r="K544" i="91" s="1"/>
  <c r="R544" i="91" s="1"/>
  <c r="C543" i="91"/>
  <c r="L543" i="91" s="1"/>
  <c r="P542" i="91"/>
  <c r="D542" i="91"/>
  <c r="K542" i="91" s="1"/>
  <c r="R542" i="91" s="1"/>
  <c r="P541" i="91"/>
  <c r="D541" i="91"/>
  <c r="K541" i="91" s="1"/>
  <c r="R541" i="91" s="1"/>
  <c r="P540" i="91"/>
  <c r="D540" i="91"/>
  <c r="K540" i="91" s="1"/>
  <c r="R540" i="91" s="1"/>
  <c r="P539" i="91"/>
  <c r="D539" i="91"/>
  <c r="K539" i="91" s="1"/>
  <c r="R539" i="91" s="1"/>
  <c r="C538" i="91"/>
  <c r="P537" i="91"/>
  <c r="D537" i="91"/>
  <c r="K537" i="91" s="1"/>
  <c r="R537" i="91" s="1"/>
  <c r="C536" i="91"/>
  <c r="I528" i="91"/>
  <c r="P526" i="91"/>
  <c r="D526" i="91"/>
  <c r="K526" i="91" s="1"/>
  <c r="R526" i="91" s="1"/>
  <c r="C525" i="91"/>
  <c r="D525" i="91" s="1"/>
  <c r="K525" i="91" s="1"/>
  <c r="R525" i="91" s="1"/>
  <c r="P524" i="91"/>
  <c r="D524" i="91"/>
  <c r="K524" i="91" s="1"/>
  <c r="R524" i="91" s="1"/>
  <c r="C523" i="91"/>
  <c r="D523" i="91" s="1"/>
  <c r="K523" i="91" s="1"/>
  <c r="R523" i="91" s="1"/>
  <c r="P522" i="91"/>
  <c r="D522" i="91"/>
  <c r="K522" i="91" s="1"/>
  <c r="R522" i="91" s="1"/>
  <c r="C521" i="91"/>
  <c r="P520" i="91"/>
  <c r="D520" i="91"/>
  <c r="K520" i="91" s="1"/>
  <c r="R520" i="91" s="1"/>
  <c r="C519" i="91"/>
  <c r="D519" i="91" s="1"/>
  <c r="K519" i="91" s="1"/>
  <c r="R519" i="91" s="1"/>
  <c r="P518" i="91"/>
  <c r="D518" i="91"/>
  <c r="K518" i="91" s="1"/>
  <c r="R518" i="91" s="1"/>
  <c r="C517" i="91"/>
  <c r="L517" i="91" s="1"/>
  <c r="P515" i="91"/>
  <c r="D515" i="91"/>
  <c r="K515" i="91" s="1"/>
  <c r="R515" i="91" s="1"/>
  <c r="C514" i="91"/>
  <c r="P513" i="91"/>
  <c r="D513" i="91"/>
  <c r="K513" i="91" s="1"/>
  <c r="R513" i="91" s="1"/>
  <c r="C512" i="91"/>
  <c r="D512" i="91" s="1"/>
  <c r="K512" i="91" s="1"/>
  <c r="R512" i="91" s="1"/>
  <c r="P511" i="91"/>
  <c r="D511" i="91"/>
  <c r="K511" i="91" s="1"/>
  <c r="R511" i="91" s="1"/>
  <c r="P510" i="91"/>
  <c r="D510" i="91"/>
  <c r="K510" i="91" s="1"/>
  <c r="R510" i="91" s="1"/>
  <c r="P509" i="91"/>
  <c r="D509" i="91"/>
  <c r="K509" i="91" s="1"/>
  <c r="R509" i="91" s="1"/>
  <c r="C508" i="91"/>
  <c r="D508" i="91" s="1"/>
  <c r="K508" i="91" s="1"/>
  <c r="R508" i="91" s="1"/>
  <c r="I507" i="91"/>
  <c r="P505" i="91"/>
  <c r="D505" i="91"/>
  <c r="K505" i="91" s="1"/>
  <c r="R505" i="91" s="1"/>
  <c r="C504" i="91"/>
  <c r="D504" i="91" s="1"/>
  <c r="K504" i="91" s="1"/>
  <c r="R504" i="91" s="1"/>
  <c r="P503" i="91"/>
  <c r="D503" i="91"/>
  <c r="K503" i="91" s="1"/>
  <c r="R503" i="91" s="1"/>
  <c r="C502" i="91"/>
  <c r="P501" i="91"/>
  <c r="D501" i="91"/>
  <c r="K501" i="91" s="1"/>
  <c r="R501" i="91" s="1"/>
  <c r="C500" i="91"/>
  <c r="P499" i="91"/>
  <c r="D499" i="91"/>
  <c r="K499" i="91" s="1"/>
  <c r="R499" i="91" s="1"/>
  <c r="P498" i="91"/>
  <c r="D498" i="91"/>
  <c r="K498" i="91" s="1"/>
  <c r="R498" i="91" s="1"/>
  <c r="C497" i="91"/>
  <c r="D497" i="91" s="1"/>
  <c r="K497" i="91" s="1"/>
  <c r="R497" i="91" s="1"/>
  <c r="P496" i="91"/>
  <c r="D496" i="91"/>
  <c r="K496" i="91" s="1"/>
  <c r="R496" i="91" s="1"/>
  <c r="C495" i="91"/>
  <c r="D495" i="91" s="1"/>
  <c r="K495" i="91" s="1"/>
  <c r="R495" i="91" s="1"/>
  <c r="P494" i="91"/>
  <c r="D494" i="91"/>
  <c r="K494" i="91" s="1"/>
  <c r="R494" i="91" s="1"/>
  <c r="P493" i="91"/>
  <c r="D493" i="91"/>
  <c r="K493" i="91" s="1"/>
  <c r="R493" i="91" s="1"/>
  <c r="P492" i="91"/>
  <c r="D492" i="91"/>
  <c r="K492" i="91" s="1"/>
  <c r="R492" i="91" s="1"/>
  <c r="P491" i="91"/>
  <c r="D491" i="91"/>
  <c r="K491" i="91" s="1"/>
  <c r="R491" i="91" s="1"/>
  <c r="P490" i="91"/>
  <c r="D490" i="91"/>
  <c r="K490" i="91" s="1"/>
  <c r="R490" i="91" s="1"/>
  <c r="C489" i="91"/>
  <c r="L489" i="91" s="1"/>
  <c r="P488" i="91"/>
  <c r="D488" i="91"/>
  <c r="K488" i="91" s="1"/>
  <c r="R488" i="91" s="1"/>
  <c r="C487" i="91"/>
  <c r="D487" i="91" s="1"/>
  <c r="K487" i="91" s="1"/>
  <c r="R487" i="91" s="1"/>
  <c r="D486" i="91"/>
  <c r="K486" i="91" s="1"/>
  <c r="R486" i="91" s="1"/>
  <c r="P485" i="91"/>
  <c r="D485" i="91"/>
  <c r="K485" i="91" s="1"/>
  <c r="R485" i="91" s="1"/>
  <c r="C484" i="91"/>
  <c r="D484" i="91" s="1"/>
  <c r="K484" i="91" s="1"/>
  <c r="R484" i="91" s="1"/>
  <c r="D483" i="91"/>
  <c r="K483" i="91" s="1"/>
  <c r="R483" i="91" s="1"/>
  <c r="P482" i="91"/>
  <c r="D482" i="91"/>
  <c r="K482" i="91" s="1"/>
  <c r="R482" i="91" s="1"/>
  <c r="C481" i="91"/>
  <c r="D481" i="91" s="1"/>
  <c r="K481" i="91" s="1"/>
  <c r="R481" i="91" s="1"/>
  <c r="P480" i="91"/>
  <c r="D480" i="91"/>
  <c r="K480" i="91" s="1"/>
  <c r="R480" i="91" s="1"/>
  <c r="C479" i="91"/>
  <c r="D479" i="91" s="1"/>
  <c r="K479" i="91" s="1"/>
  <c r="R479" i="91" s="1"/>
  <c r="P478" i="91"/>
  <c r="D478" i="91"/>
  <c r="K478" i="91" s="1"/>
  <c r="R478" i="91" s="1"/>
  <c r="C477" i="91"/>
  <c r="D477" i="91" s="1"/>
  <c r="K477" i="91" s="1"/>
  <c r="R477" i="91" s="1"/>
  <c r="P476" i="91"/>
  <c r="D476" i="91"/>
  <c r="K476" i="91" s="1"/>
  <c r="R476" i="91" s="1"/>
  <c r="C475" i="91"/>
  <c r="D475" i="91" s="1"/>
  <c r="K475" i="91" s="1"/>
  <c r="R475" i="91" s="1"/>
  <c r="P474" i="91"/>
  <c r="D474" i="91"/>
  <c r="K474" i="91" s="1"/>
  <c r="R474" i="91" s="1"/>
  <c r="C473" i="91"/>
  <c r="D473" i="91" s="1"/>
  <c r="K473" i="91" s="1"/>
  <c r="R473" i="91" s="1"/>
  <c r="P472" i="91"/>
  <c r="D472" i="91"/>
  <c r="K472" i="91" s="1"/>
  <c r="R472" i="91" s="1"/>
  <c r="C471" i="91"/>
  <c r="D471" i="91" s="1"/>
  <c r="K471" i="91" s="1"/>
  <c r="R471" i="91" s="1"/>
  <c r="P470" i="91"/>
  <c r="D470" i="91"/>
  <c r="K470" i="91" s="1"/>
  <c r="R470" i="91" s="1"/>
  <c r="C469" i="91"/>
  <c r="L469" i="91" s="1"/>
  <c r="P468" i="91"/>
  <c r="D468" i="91"/>
  <c r="K468" i="91" s="1"/>
  <c r="R468" i="91" s="1"/>
  <c r="P467" i="91"/>
  <c r="D467" i="91"/>
  <c r="K467" i="91" s="1"/>
  <c r="R467" i="91" s="1"/>
  <c r="P466" i="91"/>
  <c r="D466" i="91"/>
  <c r="K466" i="91" s="1"/>
  <c r="R466" i="91" s="1"/>
  <c r="P465" i="91"/>
  <c r="D465" i="91"/>
  <c r="K465" i="91" s="1"/>
  <c r="R465" i="91" s="1"/>
  <c r="C464" i="91"/>
  <c r="D464" i="91" s="1"/>
  <c r="K464" i="91" s="1"/>
  <c r="R464" i="91" s="1"/>
  <c r="P463" i="91"/>
  <c r="D463" i="91"/>
  <c r="K463" i="91" s="1"/>
  <c r="R463" i="91" s="1"/>
  <c r="C462" i="91"/>
  <c r="P461" i="91"/>
  <c r="D461" i="91"/>
  <c r="K461" i="91" s="1"/>
  <c r="R461" i="91" s="1"/>
  <c r="C460" i="91"/>
  <c r="D460" i="91" s="1"/>
  <c r="K460" i="91" s="1"/>
  <c r="R460" i="91" s="1"/>
  <c r="P459" i="91"/>
  <c r="D459" i="91"/>
  <c r="K459" i="91" s="1"/>
  <c r="R459" i="91" s="1"/>
  <c r="C458" i="91"/>
  <c r="L458" i="91" s="1"/>
  <c r="I452" i="91"/>
  <c r="P449" i="91"/>
  <c r="D449" i="91"/>
  <c r="K449" i="91" s="1"/>
  <c r="R449" i="91" s="1"/>
  <c r="P448" i="91"/>
  <c r="D448" i="91"/>
  <c r="K448" i="91" s="1"/>
  <c r="R448" i="91" s="1"/>
  <c r="P447" i="91"/>
  <c r="D447" i="91"/>
  <c r="K447" i="91" s="1"/>
  <c r="R447" i="91" s="1"/>
  <c r="P446" i="91"/>
  <c r="D446" i="91"/>
  <c r="K446" i="91" s="1"/>
  <c r="R446" i="91" s="1"/>
  <c r="P445" i="91"/>
  <c r="D445" i="91"/>
  <c r="K445" i="91" s="1"/>
  <c r="R445" i="91" s="1"/>
  <c r="P444" i="91"/>
  <c r="D444" i="91"/>
  <c r="K444" i="91" s="1"/>
  <c r="R444" i="91" s="1"/>
  <c r="P443" i="91"/>
  <c r="D443" i="91"/>
  <c r="K443" i="91" s="1"/>
  <c r="R443" i="91" s="1"/>
  <c r="P442" i="91"/>
  <c r="D442" i="91"/>
  <c r="K442" i="91" s="1"/>
  <c r="R442" i="91" s="1"/>
  <c r="P441" i="91"/>
  <c r="D441" i="91"/>
  <c r="K441" i="91" s="1"/>
  <c r="R441" i="91" s="1"/>
  <c r="C440" i="91"/>
  <c r="P439" i="91"/>
  <c r="D439" i="91"/>
  <c r="K439" i="91" s="1"/>
  <c r="R439" i="91" s="1"/>
  <c r="C438" i="91"/>
  <c r="D438" i="91" s="1"/>
  <c r="K438" i="91" s="1"/>
  <c r="R438" i="91" s="1"/>
  <c r="P437" i="91"/>
  <c r="D437" i="91"/>
  <c r="K437" i="91" s="1"/>
  <c r="R437" i="91" s="1"/>
  <c r="C436" i="91"/>
  <c r="L436" i="91" s="1"/>
  <c r="P435" i="91"/>
  <c r="D435" i="91"/>
  <c r="K435" i="91" s="1"/>
  <c r="R435" i="91" s="1"/>
  <c r="C434" i="91"/>
  <c r="D434" i="91" s="1"/>
  <c r="K434" i="91" s="1"/>
  <c r="R434" i="91" s="1"/>
  <c r="P433" i="91"/>
  <c r="D433" i="91"/>
  <c r="K433" i="91" s="1"/>
  <c r="R433" i="91" s="1"/>
  <c r="C432" i="91"/>
  <c r="P431" i="91"/>
  <c r="D431" i="91"/>
  <c r="K431" i="91" s="1"/>
  <c r="R431" i="91" s="1"/>
  <c r="C430" i="91"/>
  <c r="D430" i="91" s="1"/>
  <c r="K430" i="91" s="1"/>
  <c r="R430" i="91" s="1"/>
  <c r="P429" i="91"/>
  <c r="D429" i="91"/>
  <c r="K429" i="91" s="1"/>
  <c r="R429" i="91" s="1"/>
  <c r="C428" i="91"/>
  <c r="P427" i="91"/>
  <c r="D427" i="91"/>
  <c r="K427" i="91" s="1"/>
  <c r="R427" i="91" s="1"/>
  <c r="C426" i="91"/>
  <c r="L426" i="91" s="1"/>
  <c r="P425" i="91"/>
  <c r="D425" i="91"/>
  <c r="K425" i="91" s="1"/>
  <c r="R425" i="91" s="1"/>
  <c r="C424" i="91"/>
  <c r="L424" i="91" s="1"/>
  <c r="P423" i="91"/>
  <c r="D423" i="91"/>
  <c r="K423" i="91" s="1"/>
  <c r="R423" i="91" s="1"/>
  <c r="C422" i="91"/>
  <c r="L422" i="91" s="1"/>
  <c r="I421" i="91"/>
  <c r="P419" i="91"/>
  <c r="D419" i="91"/>
  <c r="K419" i="91" s="1"/>
  <c r="R419" i="91" s="1"/>
  <c r="P418" i="91"/>
  <c r="D418" i="91"/>
  <c r="K418" i="91" s="1"/>
  <c r="R418" i="91" s="1"/>
  <c r="P417" i="91"/>
  <c r="D417" i="91"/>
  <c r="K417" i="91" s="1"/>
  <c r="R417" i="91" s="1"/>
  <c r="P416" i="91"/>
  <c r="D416" i="91"/>
  <c r="K416" i="91" s="1"/>
  <c r="R416" i="91" s="1"/>
  <c r="P415" i="91"/>
  <c r="D415" i="91"/>
  <c r="K415" i="91" s="1"/>
  <c r="R415" i="91" s="1"/>
  <c r="P414" i="91"/>
  <c r="D414" i="91"/>
  <c r="K414" i="91" s="1"/>
  <c r="R414" i="91" s="1"/>
  <c r="C413" i="91"/>
  <c r="L413" i="91" s="1"/>
  <c r="P412" i="91"/>
  <c r="D412" i="91"/>
  <c r="K412" i="91" s="1"/>
  <c r="R412" i="91" s="1"/>
  <c r="C411" i="91"/>
  <c r="P408" i="91"/>
  <c r="D408" i="91"/>
  <c r="K408" i="91" s="1"/>
  <c r="R408" i="91" s="1"/>
  <c r="P407" i="91"/>
  <c r="D407" i="91"/>
  <c r="K407" i="91" s="1"/>
  <c r="R407" i="91" s="1"/>
  <c r="P406" i="91"/>
  <c r="D406" i="91"/>
  <c r="K406" i="91" s="1"/>
  <c r="R406" i="91" s="1"/>
  <c r="P405" i="91"/>
  <c r="D405" i="91"/>
  <c r="K405" i="91" s="1"/>
  <c r="R405" i="91" s="1"/>
  <c r="P404" i="91"/>
  <c r="D404" i="91"/>
  <c r="K404" i="91" s="1"/>
  <c r="R404" i="91" s="1"/>
  <c r="P403" i="91"/>
  <c r="D403" i="91"/>
  <c r="K403" i="91" s="1"/>
  <c r="R403" i="91" s="1"/>
  <c r="P402" i="91"/>
  <c r="D402" i="91"/>
  <c r="K402" i="91" s="1"/>
  <c r="R402" i="91" s="1"/>
  <c r="P401" i="91"/>
  <c r="D401" i="91"/>
  <c r="K401" i="91" s="1"/>
  <c r="R401" i="91" s="1"/>
  <c r="P400" i="91"/>
  <c r="D400" i="91"/>
  <c r="K400" i="91" s="1"/>
  <c r="R400" i="91" s="1"/>
  <c r="P399" i="91"/>
  <c r="D399" i="91"/>
  <c r="K399" i="91" s="1"/>
  <c r="R399" i="91" s="1"/>
  <c r="P398" i="91"/>
  <c r="D398" i="91"/>
  <c r="K398" i="91" s="1"/>
  <c r="R398" i="91" s="1"/>
  <c r="C397" i="91"/>
  <c r="D397" i="91" s="1"/>
  <c r="K397" i="91" s="1"/>
  <c r="R397" i="91" s="1"/>
  <c r="P396" i="91"/>
  <c r="D396" i="91"/>
  <c r="K396" i="91" s="1"/>
  <c r="R396" i="91" s="1"/>
  <c r="P395" i="91"/>
  <c r="D395" i="91"/>
  <c r="K395" i="91" s="1"/>
  <c r="R395" i="91" s="1"/>
  <c r="P394" i="91"/>
  <c r="D394" i="91"/>
  <c r="K394" i="91" s="1"/>
  <c r="R394" i="91" s="1"/>
  <c r="C393" i="91"/>
  <c r="D393" i="91" s="1"/>
  <c r="K393" i="91" s="1"/>
  <c r="R393" i="91" s="1"/>
  <c r="P392" i="91"/>
  <c r="D392" i="91"/>
  <c r="K392" i="91" s="1"/>
  <c r="R392" i="91" s="1"/>
  <c r="P391" i="91"/>
  <c r="D391" i="91"/>
  <c r="K391" i="91" s="1"/>
  <c r="R391" i="91" s="1"/>
  <c r="P390" i="91"/>
  <c r="D390" i="91"/>
  <c r="K390" i="91" s="1"/>
  <c r="R390" i="91" s="1"/>
  <c r="C389" i="91"/>
  <c r="L389" i="91" s="1"/>
  <c r="P388" i="91"/>
  <c r="D388" i="91"/>
  <c r="K388" i="91" s="1"/>
  <c r="R388" i="91" s="1"/>
  <c r="P387" i="91"/>
  <c r="D387" i="91"/>
  <c r="K387" i="91" s="1"/>
  <c r="R387" i="91" s="1"/>
  <c r="P386" i="91"/>
  <c r="D386" i="91"/>
  <c r="K386" i="91" s="1"/>
  <c r="R386" i="91" s="1"/>
  <c r="I385" i="91"/>
  <c r="C385" i="91"/>
  <c r="P384" i="91"/>
  <c r="D384" i="91"/>
  <c r="K384" i="91" s="1"/>
  <c r="R384" i="91" s="1"/>
  <c r="P383" i="91"/>
  <c r="D383" i="91"/>
  <c r="K383" i="91" s="1"/>
  <c r="R383" i="91" s="1"/>
  <c r="P382" i="91"/>
  <c r="D382" i="91"/>
  <c r="K382" i="91" s="1"/>
  <c r="R382" i="91" s="1"/>
  <c r="P381" i="91"/>
  <c r="D381" i="91"/>
  <c r="K381" i="91" s="1"/>
  <c r="R381" i="91" s="1"/>
  <c r="P380" i="91"/>
  <c r="D380" i="91"/>
  <c r="K380" i="91" s="1"/>
  <c r="R380" i="91" s="1"/>
  <c r="P379" i="91"/>
  <c r="D379" i="91"/>
  <c r="K379" i="91" s="1"/>
  <c r="R379" i="91" s="1"/>
  <c r="I378" i="91"/>
  <c r="C378" i="91"/>
  <c r="D378" i="91" s="1"/>
  <c r="P377" i="91"/>
  <c r="D377" i="91"/>
  <c r="K377" i="91" s="1"/>
  <c r="R377" i="91" s="1"/>
  <c r="P376" i="91"/>
  <c r="D376" i="91"/>
  <c r="K376" i="91" s="1"/>
  <c r="R376" i="91" s="1"/>
  <c r="P375" i="91"/>
  <c r="D375" i="91"/>
  <c r="K375" i="91" s="1"/>
  <c r="R375" i="91" s="1"/>
  <c r="C374" i="91"/>
  <c r="D374" i="91" s="1"/>
  <c r="K374" i="91" s="1"/>
  <c r="R374" i="91" s="1"/>
  <c r="P373" i="91"/>
  <c r="D373" i="91"/>
  <c r="K373" i="91" s="1"/>
  <c r="R373" i="91" s="1"/>
  <c r="P372" i="91"/>
  <c r="D372" i="91"/>
  <c r="K372" i="91" s="1"/>
  <c r="R372" i="91" s="1"/>
  <c r="P371" i="91"/>
  <c r="D371" i="91"/>
  <c r="K371" i="91" s="1"/>
  <c r="R371" i="91" s="1"/>
  <c r="P370" i="91"/>
  <c r="D370" i="91"/>
  <c r="K370" i="91" s="1"/>
  <c r="R370" i="91" s="1"/>
  <c r="P369" i="91"/>
  <c r="D369" i="91"/>
  <c r="K369" i="91" s="1"/>
  <c r="R369" i="91" s="1"/>
  <c r="P368" i="91"/>
  <c r="D368" i="91"/>
  <c r="K368" i="91" s="1"/>
  <c r="R368" i="91" s="1"/>
  <c r="P367" i="91"/>
  <c r="D367" i="91"/>
  <c r="K367" i="91" s="1"/>
  <c r="R367" i="91" s="1"/>
  <c r="C366" i="91"/>
  <c r="P365" i="91"/>
  <c r="D365" i="91"/>
  <c r="K365" i="91" s="1"/>
  <c r="R365" i="91" s="1"/>
  <c r="P364" i="91"/>
  <c r="D364" i="91"/>
  <c r="K364" i="91" s="1"/>
  <c r="R364" i="91" s="1"/>
  <c r="P363" i="91"/>
  <c r="D363" i="91"/>
  <c r="K363" i="91" s="1"/>
  <c r="R363" i="91" s="1"/>
  <c r="P362" i="91"/>
  <c r="D362" i="91"/>
  <c r="K362" i="91" s="1"/>
  <c r="R362" i="91" s="1"/>
  <c r="P361" i="91"/>
  <c r="D361" i="91"/>
  <c r="K361" i="91" s="1"/>
  <c r="R361" i="91" s="1"/>
  <c r="C360" i="91"/>
  <c r="P359" i="91"/>
  <c r="D359" i="91"/>
  <c r="K359" i="91" s="1"/>
  <c r="R359" i="91" s="1"/>
  <c r="P358" i="91"/>
  <c r="D358" i="91"/>
  <c r="K358" i="91" s="1"/>
  <c r="R358" i="91" s="1"/>
  <c r="P357" i="91"/>
  <c r="D357" i="91"/>
  <c r="K357" i="91" s="1"/>
  <c r="R357" i="91" s="1"/>
  <c r="P356" i="91"/>
  <c r="D356" i="91"/>
  <c r="K356" i="91" s="1"/>
  <c r="R356" i="91" s="1"/>
  <c r="P355" i="91"/>
  <c r="D355" i="91"/>
  <c r="K355" i="91" s="1"/>
  <c r="R355" i="91" s="1"/>
  <c r="C354" i="91"/>
  <c r="D354" i="91" s="1"/>
  <c r="K354" i="91" s="1"/>
  <c r="R354" i="91" s="1"/>
  <c r="P353" i="91"/>
  <c r="D353" i="91"/>
  <c r="K353" i="91" s="1"/>
  <c r="R353" i="91" s="1"/>
  <c r="P352" i="91"/>
  <c r="D352" i="91"/>
  <c r="K352" i="91" s="1"/>
  <c r="R352" i="91" s="1"/>
  <c r="P351" i="91"/>
  <c r="D351" i="91"/>
  <c r="K351" i="91" s="1"/>
  <c r="R351" i="91" s="1"/>
  <c r="C350" i="91"/>
  <c r="L350" i="91" s="1"/>
  <c r="P349" i="91"/>
  <c r="D349" i="91"/>
  <c r="K349" i="91" s="1"/>
  <c r="R349" i="91" s="1"/>
  <c r="C348" i="91"/>
  <c r="D348" i="91" s="1"/>
  <c r="K348" i="91" s="1"/>
  <c r="R348" i="91" s="1"/>
  <c r="P347" i="91"/>
  <c r="D347" i="91"/>
  <c r="K347" i="91" s="1"/>
  <c r="R347" i="91" s="1"/>
  <c r="P346" i="91"/>
  <c r="D346" i="91"/>
  <c r="K346" i="91" s="1"/>
  <c r="R346" i="91" s="1"/>
  <c r="P345" i="91"/>
  <c r="D345" i="91"/>
  <c r="K345" i="91" s="1"/>
  <c r="R345" i="91" s="1"/>
  <c r="C344" i="91"/>
  <c r="P343" i="91"/>
  <c r="D343" i="91"/>
  <c r="K343" i="91" s="1"/>
  <c r="R343" i="91" s="1"/>
  <c r="P342" i="91"/>
  <c r="D342" i="91"/>
  <c r="K342" i="91" s="1"/>
  <c r="R342" i="91" s="1"/>
  <c r="P341" i="91"/>
  <c r="D341" i="91"/>
  <c r="K341" i="91" s="1"/>
  <c r="R341" i="91" s="1"/>
  <c r="C340" i="91"/>
  <c r="P339" i="91"/>
  <c r="D339" i="91"/>
  <c r="K339" i="91" s="1"/>
  <c r="R339" i="91" s="1"/>
  <c r="P338" i="91"/>
  <c r="D338" i="91"/>
  <c r="K338" i="91" s="1"/>
  <c r="R338" i="91" s="1"/>
  <c r="C337" i="91"/>
  <c r="L337" i="91" s="1"/>
  <c r="P336" i="91"/>
  <c r="D336" i="91"/>
  <c r="K336" i="91" s="1"/>
  <c r="R336" i="91" s="1"/>
  <c r="P335" i="91"/>
  <c r="D335" i="91"/>
  <c r="K335" i="91" s="1"/>
  <c r="R335" i="91" s="1"/>
  <c r="C334" i="91"/>
  <c r="L334" i="91" s="1"/>
  <c r="P333" i="91"/>
  <c r="D333" i="91"/>
  <c r="K333" i="91" s="1"/>
  <c r="R333" i="91" s="1"/>
  <c r="P332" i="91"/>
  <c r="D332" i="91"/>
  <c r="K332" i="91" s="1"/>
  <c r="R332" i="91" s="1"/>
  <c r="C331" i="91"/>
  <c r="D331" i="91" s="1"/>
  <c r="K331" i="91" s="1"/>
  <c r="R331" i="91" s="1"/>
  <c r="P330" i="91"/>
  <c r="D330" i="91"/>
  <c r="K330" i="91" s="1"/>
  <c r="R330" i="91" s="1"/>
  <c r="C329" i="91"/>
  <c r="L329" i="91" s="1"/>
  <c r="P328" i="91"/>
  <c r="D328" i="91"/>
  <c r="K328" i="91" s="1"/>
  <c r="R328" i="91" s="1"/>
  <c r="P327" i="91"/>
  <c r="D327" i="91"/>
  <c r="K327" i="91" s="1"/>
  <c r="R327" i="91" s="1"/>
  <c r="P326" i="91"/>
  <c r="D326" i="91"/>
  <c r="K326" i="91" s="1"/>
  <c r="R326" i="91" s="1"/>
  <c r="P325" i="91"/>
  <c r="D325" i="91"/>
  <c r="K325" i="91" s="1"/>
  <c r="R325" i="91" s="1"/>
  <c r="C324" i="91"/>
  <c r="L324" i="91" s="1"/>
  <c r="P323" i="91"/>
  <c r="D323" i="91"/>
  <c r="K323" i="91" s="1"/>
  <c r="R323" i="91" s="1"/>
  <c r="P322" i="91"/>
  <c r="D322" i="91"/>
  <c r="K322" i="91" s="1"/>
  <c r="R322" i="91" s="1"/>
  <c r="C321" i="91"/>
  <c r="L321" i="91" s="1"/>
  <c r="P320" i="91"/>
  <c r="D320" i="91"/>
  <c r="K320" i="91" s="1"/>
  <c r="R320" i="91" s="1"/>
  <c r="P319" i="91"/>
  <c r="D319" i="91"/>
  <c r="K319" i="91" s="1"/>
  <c r="R319" i="91" s="1"/>
  <c r="C318" i="91"/>
  <c r="D318" i="91" s="1"/>
  <c r="K318" i="91" s="1"/>
  <c r="R318" i="91" s="1"/>
  <c r="P317" i="91"/>
  <c r="D317" i="91"/>
  <c r="K317" i="91" s="1"/>
  <c r="R317" i="91" s="1"/>
  <c r="P316" i="91"/>
  <c r="D316" i="91"/>
  <c r="K316" i="91" s="1"/>
  <c r="R316" i="91" s="1"/>
  <c r="C315" i="91"/>
  <c r="D315" i="91" s="1"/>
  <c r="K315" i="91" s="1"/>
  <c r="R315" i="91" s="1"/>
  <c r="P314" i="91"/>
  <c r="D314" i="91"/>
  <c r="K314" i="91" s="1"/>
  <c r="R314" i="91" s="1"/>
  <c r="P313" i="91"/>
  <c r="D313" i="91"/>
  <c r="K313" i="91" s="1"/>
  <c r="R313" i="91" s="1"/>
  <c r="C312" i="91"/>
  <c r="D312" i="91" s="1"/>
  <c r="K312" i="91" s="1"/>
  <c r="R312" i="91" s="1"/>
  <c r="P311" i="91"/>
  <c r="D311" i="91"/>
  <c r="K311" i="91" s="1"/>
  <c r="R311" i="91" s="1"/>
  <c r="C310" i="91"/>
  <c r="L310" i="91" s="1"/>
  <c r="P309" i="91"/>
  <c r="D309" i="91"/>
  <c r="K309" i="91" s="1"/>
  <c r="R309" i="91" s="1"/>
  <c r="P308" i="91"/>
  <c r="D308" i="91"/>
  <c r="K308" i="91" s="1"/>
  <c r="R308" i="91" s="1"/>
  <c r="C307" i="91"/>
  <c r="P306" i="91"/>
  <c r="D306" i="91"/>
  <c r="K306" i="91" s="1"/>
  <c r="R306" i="91" s="1"/>
  <c r="C305" i="91"/>
  <c r="D305" i="91" s="1"/>
  <c r="K305" i="91" s="1"/>
  <c r="R305" i="91" s="1"/>
  <c r="P304" i="91"/>
  <c r="D304" i="91"/>
  <c r="K304" i="91" s="1"/>
  <c r="R304" i="91" s="1"/>
  <c r="C303" i="91"/>
  <c r="D303" i="91" s="1"/>
  <c r="K303" i="91" s="1"/>
  <c r="R303" i="91" s="1"/>
  <c r="P302" i="91"/>
  <c r="D302" i="91"/>
  <c r="K302" i="91" s="1"/>
  <c r="R302" i="91" s="1"/>
  <c r="C301" i="91"/>
  <c r="P300" i="91"/>
  <c r="D300" i="91"/>
  <c r="K300" i="91" s="1"/>
  <c r="R300" i="91" s="1"/>
  <c r="C299" i="91"/>
  <c r="L299" i="91" s="1"/>
  <c r="P298" i="91"/>
  <c r="D298" i="91"/>
  <c r="K298" i="91" s="1"/>
  <c r="R298" i="91" s="1"/>
  <c r="C297" i="91"/>
  <c r="L297" i="91" s="1"/>
  <c r="P296" i="91"/>
  <c r="D296" i="91"/>
  <c r="K296" i="91" s="1"/>
  <c r="R296" i="91" s="1"/>
  <c r="P295" i="91"/>
  <c r="D295" i="91"/>
  <c r="K295" i="91" s="1"/>
  <c r="R295" i="91" s="1"/>
  <c r="P294" i="91"/>
  <c r="D294" i="91"/>
  <c r="K294" i="91" s="1"/>
  <c r="R294" i="91" s="1"/>
  <c r="P293" i="91"/>
  <c r="D293" i="91"/>
  <c r="K293" i="91" s="1"/>
  <c r="R293" i="91" s="1"/>
  <c r="P292" i="91"/>
  <c r="D292" i="91"/>
  <c r="K292" i="91" s="1"/>
  <c r="R292" i="91" s="1"/>
  <c r="P291" i="91"/>
  <c r="D291" i="91"/>
  <c r="K291" i="91" s="1"/>
  <c r="R291" i="91" s="1"/>
  <c r="P290" i="91"/>
  <c r="D290" i="91"/>
  <c r="K290" i="91" s="1"/>
  <c r="R290" i="91" s="1"/>
  <c r="P289" i="91"/>
  <c r="D289" i="91"/>
  <c r="K289" i="91" s="1"/>
  <c r="R289" i="91" s="1"/>
  <c r="C288" i="91"/>
  <c r="D288" i="91" s="1"/>
  <c r="K288" i="91" s="1"/>
  <c r="R288" i="91" s="1"/>
  <c r="P287" i="91"/>
  <c r="D287" i="91"/>
  <c r="K287" i="91" s="1"/>
  <c r="R287" i="91" s="1"/>
  <c r="C286" i="91"/>
  <c r="L286" i="91" s="1"/>
  <c r="P285" i="91"/>
  <c r="D285" i="91"/>
  <c r="K285" i="91" s="1"/>
  <c r="R285" i="91" s="1"/>
  <c r="P284" i="91"/>
  <c r="D284" i="91"/>
  <c r="K284" i="91" s="1"/>
  <c r="R284" i="91" s="1"/>
  <c r="P283" i="91"/>
  <c r="D283" i="91"/>
  <c r="K283" i="91" s="1"/>
  <c r="R283" i="91" s="1"/>
  <c r="P282" i="91"/>
  <c r="D282" i="91"/>
  <c r="K282" i="91" s="1"/>
  <c r="R282" i="91" s="1"/>
  <c r="P281" i="91"/>
  <c r="D281" i="91"/>
  <c r="K281" i="91" s="1"/>
  <c r="R281" i="91" s="1"/>
  <c r="C280" i="91"/>
  <c r="P279" i="91"/>
  <c r="D279" i="91"/>
  <c r="K279" i="91" s="1"/>
  <c r="R279" i="91" s="1"/>
  <c r="P278" i="91"/>
  <c r="D278" i="91"/>
  <c r="K278" i="91" s="1"/>
  <c r="R278" i="91" s="1"/>
  <c r="P277" i="91"/>
  <c r="D277" i="91"/>
  <c r="K277" i="91" s="1"/>
  <c r="R277" i="91" s="1"/>
  <c r="C276" i="91"/>
  <c r="L276" i="91" s="1"/>
  <c r="P275" i="91"/>
  <c r="D275" i="91"/>
  <c r="K275" i="91" s="1"/>
  <c r="R275" i="91" s="1"/>
  <c r="P274" i="91"/>
  <c r="D274" i="91"/>
  <c r="K274" i="91" s="1"/>
  <c r="R274" i="91" s="1"/>
  <c r="P273" i="91"/>
  <c r="D273" i="91"/>
  <c r="K273" i="91" s="1"/>
  <c r="R273" i="91" s="1"/>
  <c r="C272" i="91"/>
  <c r="D272" i="91" s="1"/>
  <c r="K272" i="91" s="1"/>
  <c r="R272" i="91" s="1"/>
  <c r="P271" i="91"/>
  <c r="D271" i="91"/>
  <c r="K271" i="91" s="1"/>
  <c r="R271" i="91" s="1"/>
  <c r="P270" i="91"/>
  <c r="D270" i="91"/>
  <c r="K270" i="91" s="1"/>
  <c r="R270" i="91" s="1"/>
  <c r="P269" i="91"/>
  <c r="D269" i="91"/>
  <c r="K269" i="91" s="1"/>
  <c r="R269" i="91" s="1"/>
  <c r="P268" i="91"/>
  <c r="D268" i="91"/>
  <c r="K268" i="91" s="1"/>
  <c r="R268" i="91" s="1"/>
  <c r="P267" i="91"/>
  <c r="D267" i="91"/>
  <c r="K267" i="91" s="1"/>
  <c r="R267" i="91" s="1"/>
  <c r="C266" i="91"/>
  <c r="L266" i="91" s="1"/>
  <c r="P265" i="91"/>
  <c r="D265" i="91"/>
  <c r="K265" i="91" s="1"/>
  <c r="R265" i="91" s="1"/>
  <c r="C264" i="91"/>
  <c r="D264" i="91" s="1"/>
  <c r="K264" i="91" s="1"/>
  <c r="R264" i="91" s="1"/>
  <c r="P263" i="91"/>
  <c r="D263" i="91"/>
  <c r="K263" i="91" s="1"/>
  <c r="R263" i="91" s="1"/>
  <c r="P262" i="91"/>
  <c r="D262" i="91"/>
  <c r="K262" i="91" s="1"/>
  <c r="R262" i="91" s="1"/>
  <c r="P261" i="91"/>
  <c r="D261" i="91"/>
  <c r="K261" i="91" s="1"/>
  <c r="R261" i="91" s="1"/>
  <c r="C260" i="91"/>
  <c r="P259" i="91"/>
  <c r="D259" i="91"/>
  <c r="K259" i="91" s="1"/>
  <c r="R259" i="91" s="1"/>
  <c r="P258" i="91"/>
  <c r="D258" i="91"/>
  <c r="K258" i="91" s="1"/>
  <c r="R258" i="91" s="1"/>
  <c r="P257" i="91"/>
  <c r="D257" i="91"/>
  <c r="K257" i="91" s="1"/>
  <c r="R257" i="91" s="1"/>
  <c r="P256" i="91"/>
  <c r="D256" i="91"/>
  <c r="K256" i="91" s="1"/>
  <c r="R256" i="91" s="1"/>
  <c r="P255" i="91"/>
  <c r="D255" i="91"/>
  <c r="K255" i="91" s="1"/>
  <c r="R255" i="91" s="1"/>
  <c r="P254" i="91"/>
  <c r="D254" i="91"/>
  <c r="K254" i="91" s="1"/>
  <c r="R254" i="91" s="1"/>
  <c r="C253" i="91"/>
  <c r="P252" i="91"/>
  <c r="D252" i="91"/>
  <c r="K252" i="91" s="1"/>
  <c r="R252" i="91" s="1"/>
  <c r="P251" i="91"/>
  <c r="D251" i="91"/>
  <c r="K251" i="91" s="1"/>
  <c r="R251" i="91" s="1"/>
  <c r="P250" i="91"/>
  <c r="D250" i="91"/>
  <c r="K250" i="91" s="1"/>
  <c r="R250" i="91" s="1"/>
  <c r="P249" i="91"/>
  <c r="D249" i="91"/>
  <c r="K249" i="91" s="1"/>
  <c r="R249" i="91" s="1"/>
  <c r="P248" i="91"/>
  <c r="D248" i="91"/>
  <c r="K248" i="91" s="1"/>
  <c r="R248" i="91" s="1"/>
  <c r="P247" i="91"/>
  <c r="D247" i="91"/>
  <c r="K247" i="91" s="1"/>
  <c r="R247" i="91" s="1"/>
  <c r="C246" i="91"/>
  <c r="L246" i="91" s="1"/>
  <c r="P245" i="91"/>
  <c r="D245" i="91"/>
  <c r="K245" i="91" s="1"/>
  <c r="R245" i="91" s="1"/>
  <c r="P244" i="91"/>
  <c r="D244" i="91"/>
  <c r="K244" i="91" s="1"/>
  <c r="R244" i="91" s="1"/>
  <c r="C243" i="91"/>
  <c r="L243" i="91" s="1"/>
  <c r="P242" i="91"/>
  <c r="D242" i="91"/>
  <c r="K242" i="91" s="1"/>
  <c r="R242" i="91" s="1"/>
  <c r="P241" i="91"/>
  <c r="D241" i="91"/>
  <c r="K241" i="91" s="1"/>
  <c r="R241" i="91" s="1"/>
  <c r="P240" i="91"/>
  <c r="D240" i="91"/>
  <c r="K240" i="91" s="1"/>
  <c r="R240" i="91" s="1"/>
  <c r="P239" i="91"/>
  <c r="D239" i="91"/>
  <c r="K239" i="91" s="1"/>
  <c r="R239" i="91" s="1"/>
  <c r="C238" i="91"/>
  <c r="P237" i="91"/>
  <c r="D237" i="91"/>
  <c r="K237" i="91" s="1"/>
  <c r="R237" i="91" s="1"/>
  <c r="C236" i="91"/>
  <c r="D236" i="91" s="1"/>
  <c r="K236" i="91" s="1"/>
  <c r="R236" i="91" s="1"/>
  <c r="P235" i="91"/>
  <c r="D235" i="91"/>
  <c r="K235" i="91" s="1"/>
  <c r="R235" i="91" s="1"/>
  <c r="C234" i="91"/>
  <c r="L234" i="91" s="1"/>
  <c r="P233" i="91"/>
  <c r="D233" i="91"/>
  <c r="K233" i="91" s="1"/>
  <c r="R233" i="91" s="1"/>
  <c r="P232" i="91"/>
  <c r="D232" i="91"/>
  <c r="K232" i="91" s="1"/>
  <c r="R232" i="91" s="1"/>
  <c r="P231" i="91"/>
  <c r="D231" i="91"/>
  <c r="K231" i="91" s="1"/>
  <c r="R231" i="91" s="1"/>
  <c r="P230" i="91"/>
  <c r="D230" i="91"/>
  <c r="K230" i="91" s="1"/>
  <c r="R230" i="91" s="1"/>
  <c r="C229" i="91"/>
  <c r="L229" i="91" s="1"/>
  <c r="P228" i="91"/>
  <c r="D228" i="91"/>
  <c r="K228" i="91" s="1"/>
  <c r="R228" i="91" s="1"/>
  <c r="C227" i="91"/>
  <c r="P226" i="91"/>
  <c r="D226" i="91"/>
  <c r="K226" i="91" s="1"/>
  <c r="R226" i="91" s="1"/>
  <c r="C225" i="91"/>
  <c r="L225" i="91" s="1"/>
  <c r="P224" i="91"/>
  <c r="D224" i="91"/>
  <c r="K224" i="91" s="1"/>
  <c r="R224" i="91" s="1"/>
  <c r="P223" i="91"/>
  <c r="D223" i="91"/>
  <c r="K223" i="91" s="1"/>
  <c r="R223" i="91" s="1"/>
  <c r="P222" i="91"/>
  <c r="D222" i="91"/>
  <c r="K222" i="91" s="1"/>
  <c r="R222" i="91" s="1"/>
  <c r="P221" i="91"/>
  <c r="D221" i="91"/>
  <c r="K221" i="91" s="1"/>
  <c r="R221" i="91" s="1"/>
  <c r="C220" i="91"/>
  <c r="L220" i="91" s="1"/>
  <c r="P219" i="91"/>
  <c r="D219" i="91"/>
  <c r="K219" i="91" s="1"/>
  <c r="R219" i="91" s="1"/>
  <c r="P218" i="91"/>
  <c r="D218" i="91"/>
  <c r="K218" i="91" s="1"/>
  <c r="R218" i="91" s="1"/>
  <c r="P217" i="91"/>
  <c r="D217" i="91"/>
  <c r="K217" i="91" s="1"/>
  <c r="R217" i="91" s="1"/>
  <c r="P216" i="91"/>
  <c r="D216" i="91"/>
  <c r="K216" i="91" s="1"/>
  <c r="R216" i="91" s="1"/>
  <c r="P215" i="91"/>
  <c r="D215" i="91"/>
  <c r="K215" i="91" s="1"/>
  <c r="R215" i="91" s="1"/>
  <c r="P214" i="91"/>
  <c r="D214" i="91"/>
  <c r="K214" i="91" s="1"/>
  <c r="R214" i="91" s="1"/>
  <c r="P213" i="91"/>
  <c r="D213" i="91"/>
  <c r="K213" i="91" s="1"/>
  <c r="R213" i="91" s="1"/>
  <c r="P212" i="91"/>
  <c r="D212" i="91"/>
  <c r="K212" i="91" s="1"/>
  <c r="R212" i="91" s="1"/>
  <c r="P211" i="91"/>
  <c r="D211" i="91"/>
  <c r="K211" i="91" s="1"/>
  <c r="R211" i="91" s="1"/>
  <c r="P210" i="91"/>
  <c r="D210" i="91"/>
  <c r="K210" i="91" s="1"/>
  <c r="R210" i="91" s="1"/>
  <c r="P209" i="91"/>
  <c r="D209" i="91"/>
  <c r="K209" i="91" s="1"/>
  <c r="R209" i="91" s="1"/>
  <c r="P208" i="91"/>
  <c r="D208" i="91"/>
  <c r="K208" i="91" s="1"/>
  <c r="R208" i="91" s="1"/>
  <c r="P207" i="91"/>
  <c r="D207" i="91"/>
  <c r="K207" i="91" s="1"/>
  <c r="R207" i="91" s="1"/>
  <c r="P206" i="91"/>
  <c r="D206" i="91"/>
  <c r="K206" i="91" s="1"/>
  <c r="R206" i="91" s="1"/>
  <c r="P205" i="91"/>
  <c r="D205" i="91"/>
  <c r="K205" i="91" s="1"/>
  <c r="R205" i="91" s="1"/>
  <c r="P204" i="91"/>
  <c r="D204" i="91"/>
  <c r="K204" i="91" s="1"/>
  <c r="R204" i="91" s="1"/>
  <c r="P203" i="91"/>
  <c r="D203" i="91"/>
  <c r="K203" i="91" s="1"/>
  <c r="R203" i="91" s="1"/>
  <c r="C202" i="91"/>
  <c r="D202" i="91" s="1"/>
  <c r="K202" i="91" s="1"/>
  <c r="R202" i="91" s="1"/>
  <c r="P201" i="91"/>
  <c r="D201" i="91"/>
  <c r="K201" i="91" s="1"/>
  <c r="R201" i="91" s="1"/>
  <c r="P200" i="91"/>
  <c r="D200" i="91"/>
  <c r="K200" i="91" s="1"/>
  <c r="R200" i="91" s="1"/>
  <c r="P199" i="91"/>
  <c r="D199" i="91"/>
  <c r="K199" i="91" s="1"/>
  <c r="R199" i="91" s="1"/>
  <c r="C198" i="91"/>
  <c r="D198" i="91" s="1"/>
  <c r="K198" i="91" s="1"/>
  <c r="R198" i="91" s="1"/>
  <c r="P197" i="91"/>
  <c r="D197" i="91"/>
  <c r="K197" i="91" s="1"/>
  <c r="R197" i="91" s="1"/>
  <c r="P196" i="91"/>
  <c r="D196" i="91"/>
  <c r="K196" i="91" s="1"/>
  <c r="R196" i="91" s="1"/>
  <c r="P195" i="91"/>
  <c r="D195" i="91"/>
  <c r="K195" i="91" s="1"/>
  <c r="R195" i="91" s="1"/>
  <c r="C194" i="91"/>
  <c r="P193" i="91"/>
  <c r="D193" i="91"/>
  <c r="K193" i="91" s="1"/>
  <c r="R193" i="91" s="1"/>
  <c r="P192" i="91"/>
  <c r="D192" i="91"/>
  <c r="K192" i="91" s="1"/>
  <c r="R192" i="91" s="1"/>
  <c r="P191" i="91"/>
  <c r="D191" i="91"/>
  <c r="K191" i="91" s="1"/>
  <c r="R191" i="91" s="1"/>
  <c r="C190" i="91"/>
  <c r="D190" i="91" s="1"/>
  <c r="K190" i="91" s="1"/>
  <c r="R190" i="91" s="1"/>
  <c r="P189" i="91"/>
  <c r="D189" i="91"/>
  <c r="K189" i="91" s="1"/>
  <c r="R189" i="91" s="1"/>
  <c r="P188" i="91"/>
  <c r="D188" i="91"/>
  <c r="K188" i="91" s="1"/>
  <c r="R188" i="91" s="1"/>
  <c r="P187" i="91"/>
  <c r="D187" i="91"/>
  <c r="K187" i="91" s="1"/>
  <c r="R187" i="91" s="1"/>
  <c r="C186" i="91"/>
  <c r="L186" i="91" s="1"/>
  <c r="P185" i="91"/>
  <c r="D185" i="91"/>
  <c r="K185" i="91" s="1"/>
  <c r="R185" i="91" s="1"/>
  <c r="P184" i="91"/>
  <c r="D184" i="91"/>
  <c r="K184" i="91" s="1"/>
  <c r="R184" i="91" s="1"/>
  <c r="C183" i="91"/>
  <c r="P182" i="91"/>
  <c r="D182" i="91"/>
  <c r="K182" i="91" s="1"/>
  <c r="R182" i="91" s="1"/>
  <c r="P181" i="91"/>
  <c r="D181" i="91"/>
  <c r="K181" i="91" s="1"/>
  <c r="R181" i="91" s="1"/>
  <c r="C180" i="91"/>
  <c r="P179" i="91"/>
  <c r="D179" i="91"/>
  <c r="K179" i="91" s="1"/>
  <c r="R179" i="91" s="1"/>
  <c r="P178" i="91"/>
  <c r="D178" i="91"/>
  <c r="K178" i="91" s="1"/>
  <c r="R178" i="91" s="1"/>
  <c r="C177" i="91"/>
  <c r="P176" i="91"/>
  <c r="D176" i="91"/>
  <c r="K176" i="91" s="1"/>
  <c r="R176" i="91" s="1"/>
  <c r="P175" i="91"/>
  <c r="D175" i="91"/>
  <c r="K175" i="91" s="1"/>
  <c r="R175" i="91" s="1"/>
  <c r="C174" i="91"/>
  <c r="L174" i="91" s="1"/>
  <c r="P173" i="91"/>
  <c r="D173" i="91"/>
  <c r="K173" i="91" s="1"/>
  <c r="R173" i="91" s="1"/>
  <c r="P172" i="91"/>
  <c r="D172" i="91"/>
  <c r="K172" i="91" s="1"/>
  <c r="R172" i="91" s="1"/>
  <c r="C171" i="91"/>
  <c r="P170" i="91"/>
  <c r="D170" i="91"/>
  <c r="K170" i="91" s="1"/>
  <c r="R170" i="91" s="1"/>
  <c r="P169" i="91"/>
  <c r="D169" i="91"/>
  <c r="K169" i="91" s="1"/>
  <c r="R169" i="91" s="1"/>
  <c r="P168" i="91"/>
  <c r="D168" i="91"/>
  <c r="K168" i="91" s="1"/>
  <c r="R168" i="91" s="1"/>
  <c r="P167" i="91"/>
  <c r="D167" i="91"/>
  <c r="K167" i="91" s="1"/>
  <c r="R167" i="91" s="1"/>
  <c r="P166" i="91"/>
  <c r="D166" i="91"/>
  <c r="K166" i="91" s="1"/>
  <c r="R166" i="91" s="1"/>
  <c r="P165" i="91"/>
  <c r="D165" i="91"/>
  <c r="K165" i="91" s="1"/>
  <c r="R165" i="91" s="1"/>
  <c r="P164" i="91"/>
  <c r="D164" i="91"/>
  <c r="K164" i="91" s="1"/>
  <c r="R164" i="91" s="1"/>
  <c r="P163" i="91"/>
  <c r="D163" i="91"/>
  <c r="K163" i="91" s="1"/>
  <c r="R163" i="91" s="1"/>
  <c r="P162" i="91"/>
  <c r="D162" i="91"/>
  <c r="K162" i="91" s="1"/>
  <c r="R162" i="91" s="1"/>
  <c r="P161" i="91"/>
  <c r="D161" i="91"/>
  <c r="K161" i="91" s="1"/>
  <c r="R161" i="91" s="1"/>
  <c r="P160" i="91"/>
  <c r="D160" i="91"/>
  <c r="K160" i="91" s="1"/>
  <c r="R160" i="91" s="1"/>
  <c r="P159" i="91"/>
  <c r="D159" i="91"/>
  <c r="K159" i="91" s="1"/>
  <c r="R159" i="91" s="1"/>
  <c r="P158" i="91"/>
  <c r="D158" i="91"/>
  <c r="K158" i="91" s="1"/>
  <c r="R158" i="91" s="1"/>
  <c r="P157" i="91"/>
  <c r="D157" i="91"/>
  <c r="K157" i="91" s="1"/>
  <c r="R157" i="91" s="1"/>
  <c r="P156" i="91"/>
  <c r="D156" i="91"/>
  <c r="K156" i="91" s="1"/>
  <c r="R156" i="91" s="1"/>
  <c r="P155" i="91"/>
  <c r="D155" i="91"/>
  <c r="K155" i="91" s="1"/>
  <c r="R155" i="91" s="1"/>
  <c r="P154" i="91"/>
  <c r="D154" i="91"/>
  <c r="K154" i="91" s="1"/>
  <c r="R154" i="91" s="1"/>
  <c r="P153" i="91"/>
  <c r="D153" i="91"/>
  <c r="K153" i="91" s="1"/>
  <c r="R153" i="91" s="1"/>
  <c r="C152" i="91"/>
  <c r="P151" i="91"/>
  <c r="D151" i="91"/>
  <c r="K151" i="91" s="1"/>
  <c r="R151" i="91" s="1"/>
  <c r="P150" i="91"/>
  <c r="D150" i="91"/>
  <c r="K150" i="91" s="1"/>
  <c r="R150" i="91" s="1"/>
  <c r="P149" i="91"/>
  <c r="D149" i="91"/>
  <c r="K149" i="91" s="1"/>
  <c r="R149" i="91" s="1"/>
  <c r="P148" i="91"/>
  <c r="D148" i="91"/>
  <c r="K148" i="91" s="1"/>
  <c r="R148" i="91" s="1"/>
  <c r="P147" i="91"/>
  <c r="D147" i="91"/>
  <c r="K147" i="91" s="1"/>
  <c r="R147" i="91" s="1"/>
  <c r="P146" i="91"/>
  <c r="D146" i="91"/>
  <c r="K146" i="91" s="1"/>
  <c r="R146" i="91" s="1"/>
  <c r="P145" i="91"/>
  <c r="D145" i="91"/>
  <c r="K145" i="91" s="1"/>
  <c r="R145" i="91" s="1"/>
  <c r="P144" i="91"/>
  <c r="D144" i="91"/>
  <c r="K144" i="91" s="1"/>
  <c r="R144" i="91" s="1"/>
  <c r="P143" i="91"/>
  <c r="D143" i="91"/>
  <c r="K143" i="91" s="1"/>
  <c r="R143" i="91" s="1"/>
  <c r="P142" i="91"/>
  <c r="D142" i="91"/>
  <c r="K142" i="91" s="1"/>
  <c r="R142" i="91" s="1"/>
  <c r="P141" i="91"/>
  <c r="D141" i="91"/>
  <c r="K141" i="91" s="1"/>
  <c r="R141" i="91" s="1"/>
  <c r="P140" i="91"/>
  <c r="D140" i="91"/>
  <c r="K140" i="91" s="1"/>
  <c r="R140" i="91" s="1"/>
  <c r="P139" i="91"/>
  <c r="D139" i="91"/>
  <c r="K139" i="91" s="1"/>
  <c r="R139" i="91" s="1"/>
  <c r="P138" i="91"/>
  <c r="D138" i="91"/>
  <c r="K138" i="91" s="1"/>
  <c r="R138" i="91" s="1"/>
  <c r="P137" i="91"/>
  <c r="D137" i="91"/>
  <c r="K137" i="91" s="1"/>
  <c r="R137" i="91" s="1"/>
  <c r="P136" i="91"/>
  <c r="D136" i="91"/>
  <c r="K136" i="91" s="1"/>
  <c r="R136" i="91" s="1"/>
  <c r="P135" i="91"/>
  <c r="D135" i="91"/>
  <c r="K135" i="91" s="1"/>
  <c r="R135" i="91" s="1"/>
  <c r="P134" i="91"/>
  <c r="D134" i="91"/>
  <c r="K134" i="91" s="1"/>
  <c r="R134" i="91" s="1"/>
  <c r="P133" i="91"/>
  <c r="D133" i="91"/>
  <c r="K133" i="91" s="1"/>
  <c r="R133" i="91" s="1"/>
  <c r="P132" i="91"/>
  <c r="D132" i="91"/>
  <c r="K132" i="91" s="1"/>
  <c r="R132" i="91" s="1"/>
  <c r="P131" i="91"/>
  <c r="D131" i="91"/>
  <c r="K131" i="91" s="1"/>
  <c r="R131" i="91" s="1"/>
  <c r="C130" i="91"/>
  <c r="D130" i="91" s="1"/>
  <c r="K130" i="91" s="1"/>
  <c r="R130" i="91" s="1"/>
  <c r="P129" i="91"/>
  <c r="D129" i="91"/>
  <c r="K129" i="91" s="1"/>
  <c r="R129" i="91" s="1"/>
  <c r="P128" i="91"/>
  <c r="D128" i="91"/>
  <c r="K128" i="91" s="1"/>
  <c r="R128" i="91" s="1"/>
  <c r="P127" i="91"/>
  <c r="D127" i="91"/>
  <c r="K127" i="91" s="1"/>
  <c r="R127" i="91" s="1"/>
  <c r="P126" i="91"/>
  <c r="D126" i="91"/>
  <c r="K126" i="91" s="1"/>
  <c r="R126" i="91" s="1"/>
  <c r="P125" i="91"/>
  <c r="D125" i="91"/>
  <c r="K125" i="91" s="1"/>
  <c r="R125" i="91" s="1"/>
  <c r="P124" i="91"/>
  <c r="D124" i="91"/>
  <c r="K124" i="91" s="1"/>
  <c r="R124" i="91" s="1"/>
  <c r="P123" i="91"/>
  <c r="D123" i="91"/>
  <c r="K123" i="91" s="1"/>
  <c r="R123" i="91" s="1"/>
  <c r="P122" i="91"/>
  <c r="D122" i="91"/>
  <c r="K122" i="91" s="1"/>
  <c r="R122" i="91" s="1"/>
  <c r="P121" i="91"/>
  <c r="D121" i="91"/>
  <c r="K121" i="91" s="1"/>
  <c r="R121" i="91" s="1"/>
  <c r="P120" i="91"/>
  <c r="D120" i="91"/>
  <c r="K120" i="91" s="1"/>
  <c r="R120" i="91" s="1"/>
  <c r="P119" i="91"/>
  <c r="D119" i="91"/>
  <c r="K119" i="91" s="1"/>
  <c r="R119" i="91" s="1"/>
  <c r="P118" i="91"/>
  <c r="D118" i="91"/>
  <c r="K118" i="91" s="1"/>
  <c r="R118" i="91" s="1"/>
  <c r="P117" i="91"/>
  <c r="D117" i="91"/>
  <c r="K117" i="91" s="1"/>
  <c r="R117" i="91" s="1"/>
  <c r="C116" i="91"/>
  <c r="P115" i="91"/>
  <c r="D115" i="91"/>
  <c r="K115" i="91" s="1"/>
  <c r="R115" i="91" s="1"/>
  <c r="P114" i="91"/>
  <c r="D114" i="91"/>
  <c r="K114" i="91" s="1"/>
  <c r="R114" i="91" s="1"/>
  <c r="P113" i="91"/>
  <c r="D113" i="91"/>
  <c r="K113" i="91" s="1"/>
  <c r="R113" i="91" s="1"/>
  <c r="P112" i="91"/>
  <c r="D112" i="91"/>
  <c r="K112" i="91" s="1"/>
  <c r="R112" i="91" s="1"/>
  <c r="P111" i="91"/>
  <c r="D111" i="91"/>
  <c r="K111" i="91" s="1"/>
  <c r="R111" i="91" s="1"/>
  <c r="P110" i="91"/>
  <c r="D110" i="91"/>
  <c r="K110" i="91" s="1"/>
  <c r="R110" i="91" s="1"/>
  <c r="P109" i="91"/>
  <c r="D109" i="91"/>
  <c r="K109" i="91" s="1"/>
  <c r="R109" i="91" s="1"/>
  <c r="P108" i="91"/>
  <c r="D108" i="91"/>
  <c r="K108" i="91" s="1"/>
  <c r="R108" i="91" s="1"/>
  <c r="P107" i="91"/>
  <c r="D107" i="91"/>
  <c r="K107" i="91" s="1"/>
  <c r="R107" i="91" s="1"/>
  <c r="P106" i="91"/>
  <c r="D106" i="91"/>
  <c r="K106" i="91" s="1"/>
  <c r="R106" i="91" s="1"/>
  <c r="P105" i="91"/>
  <c r="D105" i="91"/>
  <c r="K105" i="91" s="1"/>
  <c r="R105" i="91" s="1"/>
  <c r="P104" i="91"/>
  <c r="D104" i="91"/>
  <c r="K104" i="91" s="1"/>
  <c r="R104" i="91" s="1"/>
  <c r="P103" i="91"/>
  <c r="D103" i="91"/>
  <c r="K103" i="91" s="1"/>
  <c r="R103" i="91" s="1"/>
  <c r="P102" i="91"/>
  <c r="D102" i="91"/>
  <c r="K102" i="91" s="1"/>
  <c r="R102" i="91" s="1"/>
  <c r="P101" i="91"/>
  <c r="D101" i="91"/>
  <c r="K101" i="91" s="1"/>
  <c r="R101" i="91" s="1"/>
  <c r="P100" i="91"/>
  <c r="D100" i="91"/>
  <c r="K100" i="91" s="1"/>
  <c r="R100" i="91" s="1"/>
  <c r="P99" i="91"/>
  <c r="D99" i="91"/>
  <c r="K99" i="91" s="1"/>
  <c r="R99" i="91" s="1"/>
  <c r="C98" i="91"/>
  <c r="D98" i="91" s="1"/>
  <c r="K98" i="91" s="1"/>
  <c r="R98" i="91" s="1"/>
  <c r="P97" i="91"/>
  <c r="D97" i="91"/>
  <c r="K97" i="91" s="1"/>
  <c r="R97" i="91" s="1"/>
  <c r="P96" i="91"/>
  <c r="D96" i="91"/>
  <c r="K96" i="91" s="1"/>
  <c r="R96" i="91" s="1"/>
  <c r="P95" i="91"/>
  <c r="D95" i="91"/>
  <c r="K95" i="91" s="1"/>
  <c r="R95" i="91" s="1"/>
  <c r="P94" i="91"/>
  <c r="D94" i="91"/>
  <c r="K94" i="91" s="1"/>
  <c r="R94" i="91" s="1"/>
  <c r="P93" i="91"/>
  <c r="D93" i="91"/>
  <c r="K93" i="91" s="1"/>
  <c r="R93" i="91" s="1"/>
  <c r="P92" i="91"/>
  <c r="D92" i="91"/>
  <c r="K92" i="91" s="1"/>
  <c r="R92" i="91" s="1"/>
  <c r="P91" i="91"/>
  <c r="D91" i="91"/>
  <c r="K91" i="91" s="1"/>
  <c r="R91" i="91" s="1"/>
  <c r="P90" i="91"/>
  <c r="D90" i="91"/>
  <c r="K90" i="91" s="1"/>
  <c r="R90" i="91" s="1"/>
  <c r="P89" i="91"/>
  <c r="D89" i="91"/>
  <c r="K89" i="91" s="1"/>
  <c r="R89" i="91" s="1"/>
  <c r="P88" i="91"/>
  <c r="D88" i="91"/>
  <c r="K88" i="91" s="1"/>
  <c r="R88" i="91" s="1"/>
  <c r="P87" i="91"/>
  <c r="D87" i="91"/>
  <c r="K87" i="91" s="1"/>
  <c r="R87" i="91" s="1"/>
  <c r="P86" i="91"/>
  <c r="D86" i="91"/>
  <c r="K86" i="91" s="1"/>
  <c r="R86" i="91" s="1"/>
  <c r="P85" i="91"/>
  <c r="D85" i="91"/>
  <c r="K85" i="91" s="1"/>
  <c r="R85" i="91" s="1"/>
  <c r="P84" i="91"/>
  <c r="D84" i="91"/>
  <c r="K84" i="91" s="1"/>
  <c r="R84" i="91" s="1"/>
  <c r="P83" i="91"/>
  <c r="D83" i="91"/>
  <c r="K83" i="91" s="1"/>
  <c r="R83" i="91" s="1"/>
  <c r="C82" i="91"/>
  <c r="P81" i="91"/>
  <c r="D81" i="91"/>
  <c r="K81" i="91" s="1"/>
  <c r="R81" i="91" s="1"/>
  <c r="P80" i="91"/>
  <c r="D80" i="91"/>
  <c r="K80" i="91" s="1"/>
  <c r="R80" i="91" s="1"/>
  <c r="P79" i="91"/>
  <c r="D79" i="91"/>
  <c r="K79" i="91" s="1"/>
  <c r="R79" i="91" s="1"/>
  <c r="P78" i="91"/>
  <c r="D78" i="91"/>
  <c r="K78" i="91" s="1"/>
  <c r="R78" i="91" s="1"/>
  <c r="P77" i="91"/>
  <c r="D77" i="91"/>
  <c r="K77" i="91" s="1"/>
  <c r="R77" i="91" s="1"/>
  <c r="P76" i="91"/>
  <c r="D76" i="91"/>
  <c r="K76" i="91" s="1"/>
  <c r="R76" i="91" s="1"/>
  <c r="P75" i="91"/>
  <c r="D75" i="91"/>
  <c r="K75" i="91" s="1"/>
  <c r="R75" i="91" s="1"/>
  <c r="P74" i="91"/>
  <c r="D74" i="91"/>
  <c r="K74" i="91" s="1"/>
  <c r="R74" i="91" s="1"/>
  <c r="P73" i="91"/>
  <c r="D73" i="91"/>
  <c r="K73" i="91" s="1"/>
  <c r="R73" i="91" s="1"/>
  <c r="P72" i="91"/>
  <c r="D72" i="91"/>
  <c r="K72" i="91" s="1"/>
  <c r="R72" i="91" s="1"/>
  <c r="P71" i="91"/>
  <c r="D71" i="91"/>
  <c r="K71" i="91" s="1"/>
  <c r="R71" i="91" s="1"/>
  <c r="P70" i="91"/>
  <c r="D70" i="91"/>
  <c r="K70" i="91" s="1"/>
  <c r="R70" i="91" s="1"/>
  <c r="P69" i="91"/>
  <c r="D69" i="91"/>
  <c r="K69" i="91" s="1"/>
  <c r="R69" i="91" s="1"/>
  <c r="P68" i="91"/>
  <c r="D68" i="91"/>
  <c r="K68" i="91" s="1"/>
  <c r="R68" i="91" s="1"/>
  <c r="P67" i="91"/>
  <c r="D67" i="91"/>
  <c r="K67" i="91" s="1"/>
  <c r="R67" i="91" s="1"/>
  <c r="C66" i="91"/>
  <c r="L66" i="91" s="1"/>
  <c r="P65" i="91"/>
  <c r="D65" i="91"/>
  <c r="K65" i="91" s="1"/>
  <c r="R65" i="91" s="1"/>
  <c r="P64" i="91"/>
  <c r="D64" i="91"/>
  <c r="K64" i="91" s="1"/>
  <c r="R64" i="91" s="1"/>
  <c r="P63" i="91"/>
  <c r="D63" i="91"/>
  <c r="K63" i="91" s="1"/>
  <c r="R63" i="91" s="1"/>
  <c r="P62" i="91"/>
  <c r="D62" i="91"/>
  <c r="K62" i="91" s="1"/>
  <c r="R62" i="91" s="1"/>
  <c r="P61" i="91"/>
  <c r="D61" i="91"/>
  <c r="K61" i="91" s="1"/>
  <c r="R61" i="91" s="1"/>
  <c r="P60" i="91"/>
  <c r="D60" i="91"/>
  <c r="K60" i="91" s="1"/>
  <c r="R60" i="91" s="1"/>
  <c r="P59" i="91"/>
  <c r="D59" i="91"/>
  <c r="K59" i="91" s="1"/>
  <c r="R59" i="91" s="1"/>
  <c r="P58" i="91"/>
  <c r="D58" i="91"/>
  <c r="K58" i="91" s="1"/>
  <c r="R58" i="91" s="1"/>
  <c r="P57" i="91"/>
  <c r="D57" i="91"/>
  <c r="K57" i="91" s="1"/>
  <c r="R57" i="91" s="1"/>
  <c r="C56" i="91"/>
  <c r="D56" i="91" s="1"/>
  <c r="K56" i="91" s="1"/>
  <c r="R56" i="91" s="1"/>
  <c r="P55" i="91"/>
  <c r="D55" i="91"/>
  <c r="K55" i="91" s="1"/>
  <c r="R55" i="91" s="1"/>
  <c r="P54" i="91"/>
  <c r="D54" i="91"/>
  <c r="K54" i="91" s="1"/>
  <c r="R54" i="91" s="1"/>
  <c r="P53" i="91"/>
  <c r="D53" i="91"/>
  <c r="K53" i="91" s="1"/>
  <c r="R53" i="91" s="1"/>
  <c r="P52" i="91"/>
  <c r="D52" i="91"/>
  <c r="K52" i="91" s="1"/>
  <c r="R52" i="91" s="1"/>
  <c r="P51" i="91"/>
  <c r="D51" i="91"/>
  <c r="K51" i="91" s="1"/>
  <c r="R51" i="91" s="1"/>
  <c r="P50" i="91"/>
  <c r="D50" i="91"/>
  <c r="K50" i="91" s="1"/>
  <c r="R50" i="91" s="1"/>
  <c r="P49" i="91"/>
  <c r="D49" i="91"/>
  <c r="K49" i="91" s="1"/>
  <c r="R49" i="91" s="1"/>
  <c r="C48" i="91"/>
  <c r="D48" i="91" s="1"/>
  <c r="K48" i="91" s="1"/>
  <c r="R48" i="91" s="1"/>
  <c r="P47" i="91"/>
  <c r="D47" i="91"/>
  <c r="K47" i="91" s="1"/>
  <c r="R47" i="91" s="1"/>
  <c r="P46" i="91"/>
  <c r="D46" i="91"/>
  <c r="K46" i="91" s="1"/>
  <c r="R46" i="91" s="1"/>
  <c r="P45" i="91"/>
  <c r="D45" i="91"/>
  <c r="K45" i="91" s="1"/>
  <c r="R45" i="91" s="1"/>
  <c r="P44" i="91"/>
  <c r="D44" i="91"/>
  <c r="K44" i="91" s="1"/>
  <c r="R44" i="91" s="1"/>
  <c r="P43" i="91"/>
  <c r="D43" i="91"/>
  <c r="K43" i="91" s="1"/>
  <c r="R43" i="91" s="1"/>
  <c r="P42" i="91"/>
  <c r="D42" i="91"/>
  <c r="K42" i="91" s="1"/>
  <c r="R42" i="91" s="1"/>
  <c r="P41" i="91"/>
  <c r="D41" i="91"/>
  <c r="K41" i="91" s="1"/>
  <c r="R41" i="91" s="1"/>
  <c r="C40" i="91"/>
  <c r="L40" i="91" s="1"/>
  <c r="P39" i="91"/>
  <c r="D39" i="91"/>
  <c r="K39" i="91" s="1"/>
  <c r="R39" i="91" s="1"/>
  <c r="P38" i="91"/>
  <c r="D38" i="91"/>
  <c r="K38" i="91" s="1"/>
  <c r="R38" i="91" s="1"/>
  <c r="P37" i="91"/>
  <c r="D37" i="91"/>
  <c r="K37" i="91" s="1"/>
  <c r="R37" i="91" s="1"/>
  <c r="P36" i="91"/>
  <c r="D36" i="91"/>
  <c r="K36" i="91" s="1"/>
  <c r="R36" i="91" s="1"/>
  <c r="P35" i="91"/>
  <c r="D35" i="91"/>
  <c r="K35" i="91" s="1"/>
  <c r="R35" i="91" s="1"/>
  <c r="P34" i="91"/>
  <c r="D34" i="91"/>
  <c r="K34" i="91" s="1"/>
  <c r="R34" i="91" s="1"/>
  <c r="P33" i="91"/>
  <c r="D33" i="91"/>
  <c r="K33" i="91" s="1"/>
  <c r="R33" i="91" s="1"/>
  <c r="P32" i="91"/>
  <c r="D32" i="91"/>
  <c r="K32" i="91" s="1"/>
  <c r="R32" i="91" s="1"/>
  <c r="P31" i="91"/>
  <c r="D31" i="91"/>
  <c r="K31" i="91" s="1"/>
  <c r="R31" i="91" s="1"/>
  <c r="C30" i="91"/>
  <c r="L30" i="91" s="1"/>
  <c r="P29" i="91"/>
  <c r="D29" i="91"/>
  <c r="K29" i="91" s="1"/>
  <c r="R29" i="91" s="1"/>
  <c r="P28" i="91"/>
  <c r="D28" i="91"/>
  <c r="K28" i="91" s="1"/>
  <c r="R28" i="91" s="1"/>
  <c r="P27" i="91"/>
  <c r="D27" i="91"/>
  <c r="K27" i="91" s="1"/>
  <c r="R27" i="91" s="1"/>
  <c r="P26" i="91"/>
  <c r="D26" i="91"/>
  <c r="K26" i="91" s="1"/>
  <c r="R26" i="91" s="1"/>
  <c r="P25" i="91"/>
  <c r="D25" i="91"/>
  <c r="K25" i="91" s="1"/>
  <c r="R25" i="91" s="1"/>
  <c r="P24" i="91"/>
  <c r="D24" i="91"/>
  <c r="K24" i="91" s="1"/>
  <c r="R24" i="91" s="1"/>
  <c r="P23" i="91"/>
  <c r="D23" i="91"/>
  <c r="K23" i="91" s="1"/>
  <c r="R23" i="91" s="1"/>
  <c r="C22" i="91"/>
  <c r="P21" i="91"/>
  <c r="D21" i="91"/>
  <c r="K21" i="91" s="1"/>
  <c r="R21" i="91" s="1"/>
  <c r="P20" i="91"/>
  <c r="D20" i="91"/>
  <c r="K20" i="91" s="1"/>
  <c r="R20" i="91" s="1"/>
  <c r="P19" i="91"/>
  <c r="D19" i="91"/>
  <c r="K19" i="91" s="1"/>
  <c r="R19" i="91" s="1"/>
  <c r="P18" i="91"/>
  <c r="D18" i="91"/>
  <c r="K18" i="91" s="1"/>
  <c r="R18" i="91" s="1"/>
  <c r="P17" i="91"/>
  <c r="D17" i="91"/>
  <c r="K17" i="91" s="1"/>
  <c r="R17" i="91" s="1"/>
  <c r="P16" i="91"/>
  <c r="D16" i="91"/>
  <c r="K16" i="91" s="1"/>
  <c r="R16" i="91" s="1"/>
  <c r="P15" i="91"/>
  <c r="D15" i="91"/>
  <c r="K15" i="91" s="1"/>
  <c r="R15" i="91" s="1"/>
  <c r="C14" i="91"/>
  <c r="P13" i="91"/>
  <c r="D13" i="91"/>
  <c r="K13" i="91" s="1"/>
  <c r="R13" i="91" s="1"/>
  <c r="P12" i="91"/>
  <c r="D12" i="91"/>
  <c r="K12" i="91" s="1"/>
  <c r="R12" i="91" s="1"/>
  <c r="P11" i="91"/>
  <c r="D11" i="91"/>
  <c r="K11" i="91" s="1"/>
  <c r="R11" i="91" s="1"/>
  <c r="P10" i="91"/>
  <c r="D10" i="91"/>
  <c r="K10" i="91" s="1"/>
  <c r="R10" i="91" s="1"/>
  <c r="P9" i="91"/>
  <c r="D9" i="91"/>
  <c r="K9" i="91" s="1"/>
  <c r="R9" i="91" s="1"/>
  <c r="P8" i="91"/>
  <c r="D8" i="91"/>
  <c r="K8" i="91" s="1"/>
  <c r="R8" i="91" s="1"/>
  <c r="P7" i="91"/>
  <c r="D7" i="91"/>
  <c r="K7" i="91" s="1"/>
  <c r="R7" i="91" s="1"/>
  <c r="P6" i="91"/>
  <c r="D6" i="91"/>
  <c r="K6" i="91" s="1"/>
  <c r="R6" i="91" s="1"/>
  <c r="P5" i="91"/>
  <c r="D5" i="91"/>
  <c r="K5" i="91" s="1"/>
  <c r="R5" i="91" s="1"/>
  <c r="C4" i="91"/>
  <c r="D4" i="91" s="1"/>
  <c r="K4" i="91" s="1"/>
  <c r="R4" i="91" s="1"/>
  <c r="F199" i="94"/>
  <c r="F189" i="94"/>
  <c r="F169" i="94"/>
  <c r="F163" i="94"/>
  <c r="F158" i="94"/>
  <c r="F155" i="94"/>
  <c r="F151" i="94"/>
  <c r="F139" i="94"/>
  <c r="F133" i="94"/>
  <c r="F129" i="94"/>
  <c r="F122" i="94"/>
  <c r="F113" i="94"/>
  <c r="F110" i="94"/>
  <c r="F107" i="94" s="1"/>
  <c r="F85" i="94"/>
  <c r="F70" i="94"/>
  <c r="F82" i="94" s="1"/>
  <c r="F63" i="94"/>
  <c r="F61" i="94"/>
  <c r="F60" i="94"/>
  <c r="F56" i="94"/>
  <c r="F55" i="94" s="1"/>
  <c r="F50" i="94"/>
  <c r="F44" i="94"/>
  <c r="F24" i="94"/>
  <c r="F14" i="94"/>
  <c r="F6" i="94"/>
  <c r="G3602" i="93"/>
  <c r="J3602" i="93" s="1"/>
  <c r="G3601" i="93"/>
  <c r="J3601" i="93" s="1"/>
  <c r="C3600" i="93"/>
  <c r="G3600" i="93" s="1"/>
  <c r="J3600" i="93" s="1"/>
  <c r="G3599" i="93"/>
  <c r="J3599" i="93" s="1"/>
  <c r="C3598" i="93"/>
  <c r="G3598" i="93" s="1"/>
  <c r="J3598" i="93" s="1"/>
  <c r="G3597" i="93"/>
  <c r="J3597" i="93" s="1"/>
  <c r="C3596" i="93"/>
  <c r="G3596" i="93" s="1"/>
  <c r="J3596" i="93" s="1"/>
  <c r="G3595" i="93"/>
  <c r="J3595" i="93" s="1"/>
  <c r="C3594" i="93"/>
  <c r="G3594" i="93" s="1"/>
  <c r="J3594" i="93" s="1"/>
  <c r="G3593" i="93"/>
  <c r="J3593" i="93" s="1"/>
  <c r="G3592" i="93"/>
  <c r="J3592" i="93" s="1"/>
  <c r="G3591" i="93"/>
  <c r="J3591" i="93" s="1"/>
  <c r="G3590" i="93"/>
  <c r="J3590" i="93" s="1"/>
  <c r="G3589" i="93"/>
  <c r="J3589" i="93" s="1"/>
  <c r="G3588" i="93"/>
  <c r="J3588" i="93" s="1"/>
  <c r="C3587" i="93"/>
  <c r="G3587" i="93" s="1"/>
  <c r="J3587" i="93" s="1"/>
  <c r="G3586" i="93"/>
  <c r="J3586" i="93" s="1"/>
  <c r="G3585" i="93"/>
  <c r="J3585" i="93" s="1"/>
  <c r="G3584" i="93"/>
  <c r="J3584" i="93" s="1"/>
  <c r="G3583" i="93"/>
  <c r="J3583" i="93" s="1"/>
  <c r="G3582" i="93"/>
  <c r="J3582" i="93" s="1"/>
  <c r="C3581" i="93"/>
  <c r="G3581" i="93" s="1"/>
  <c r="J3581" i="93" s="1"/>
  <c r="G3580" i="93"/>
  <c r="J3580" i="93" s="1"/>
  <c r="G3579" i="93"/>
  <c r="J3579" i="93" s="1"/>
  <c r="C3578" i="93"/>
  <c r="G3578" i="93" s="1"/>
  <c r="J3578" i="93" s="1"/>
  <c r="G3577" i="93"/>
  <c r="J3577" i="93" s="1"/>
  <c r="C3576" i="93"/>
  <c r="G3576" i="93" s="1"/>
  <c r="J3576" i="93" s="1"/>
  <c r="G3575" i="93"/>
  <c r="J3575" i="93" s="1"/>
  <c r="C3574" i="93"/>
  <c r="G3574" i="93" s="1"/>
  <c r="J3574" i="93" s="1"/>
  <c r="G3573" i="93"/>
  <c r="J3573" i="93" s="1"/>
  <c r="C3572" i="93"/>
  <c r="G3572" i="93" s="1"/>
  <c r="J3572" i="93" s="1"/>
  <c r="G3571" i="93"/>
  <c r="J3571" i="93" s="1"/>
  <c r="E3570" i="93"/>
  <c r="E3604" i="93" s="1"/>
  <c r="C3570" i="93"/>
  <c r="J3568" i="93"/>
  <c r="G3567" i="93"/>
  <c r="J3567" i="93" s="1"/>
  <c r="G3566" i="93"/>
  <c r="J3566" i="93" s="1"/>
  <c r="G3565" i="93"/>
  <c r="J3565" i="93" s="1"/>
  <c r="G3564" i="93"/>
  <c r="J3564" i="93" s="1"/>
  <c r="G3563" i="93"/>
  <c r="J3563" i="93" s="1"/>
  <c r="G3562" i="93"/>
  <c r="J3562" i="93" s="1"/>
  <c r="C3561" i="93"/>
  <c r="G3561" i="93" s="1"/>
  <c r="J3561" i="93" s="1"/>
  <c r="G3560" i="93"/>
  <c r="J3560" i="93" s="1"/>
  <c r="G3559" i="93"/>
  <c r="J3559" i="93" s="1"/>
  <c r="G3558" i="93"/>
  <c r="J3558" i="93" s="1"/>
  <c r="G3557" i="93"/>
  <c r="J3557" i="93" s="1"/>
  <c r="G3556" i="93"/>
  <c r="J3556" i="93" s="1"/>
  <c r="G3555" i="93"/>
  <c r="J3555" i="93" s="1"/>
  <c r="G3554" i="93"/>
  <c r="J3554" i="93" s="1"/>
  <c r="G3553" i="93"/>
  <c r="J3553" i="93" s="1"/>
  <c r="G3552" i="93"/>
  <c r="J3552" i="93" s="1"/>
  <c r="G3551" i="93"/>
  <c r="J3551" i="93" s="1"/>
  <c r="G3550" i="93"/>
  <c r="J3550" i="93" s="1"/>
  <c r="C3549" i="93"/>
  <c r="G3549" i="93" s="1"/>
  <c r="J3549" i="93" s="1"/>
  <c r="G3548" i="93"/>
  <c r="J3548" i="93" s="1"/>
  <c r="G3547" i="93"/>
  <c r="J3547" i="93" s="1"/>
  <c r="G3546" i="93"/>
  <c r="J3546" i="93" s="1"/>
  <c r="E3545" i="93"/>
  <c r="C3545" i="93"/>
  <c r="G3544" i="93"/>
  <c r="J3544" i="93" s="1"/>
  <c r="G3543" i="93"/>
  <c r="J3543" i="93" s="1"/>
  <c r="C3542" i="93"/>
  <c r="G3542" i="93" s="1"/>
  <c r="J3542" i="93" s="1"/>
  <c r="G3541" i="93"/>
  <c r="J3541" i="93" s="1"/>
  <c r="G3540" i="93"/>
  <c r="J3540" i="93" s="1"/>
  <c r="G3539" i="93"/>
  <c r="J3539" i="93" s="1"/>
  <c r="G3538" i="93"/>
  <c r="J3538" i="93" s="1"/>
  <c r="G3537" i="93"/>
  <c r="J3537" i="93" s="1"/>
  <c r="G3536" i="93"/>
  <c r="J3536" i="93" s="1"/>
  <c r="G3535" i="93"/>
  <c r="J3535" i="93" s="1"/>
  <c r="G3534" i="93"/>
  <c r="J3534" i="93" s="1"/>
  <c r="G3533" i="93"/>
  <c r="J3533" i="93" s="1"/>
  <c r="C3532" i="93"/>
  <c r="G3532" i="93" s="1"/>
  <c r="J3532" i="93" s="1"/>
  <c r="G3531" i="93"/>
  <c r="J3531" i="93" s="1"/>
  <c r="G3530" i="93"/>
  <c r="J3530" i="93" s="1"/>
  <c r="G3529" i="93"/>
  <c r="J3529" i="93" s="1"/>
  <c r="G3528" i="93"/>
  <c r="J3528" i="93" s="1"/>
  <c r="G3527" i="93"/>
  <c r="J3527" i="93" s="1"/>
  <c r="G3526" i="93"/>
  <c r="J3526" i="93" s="1"/>
  <c r="G3525" i="93"/>
  <c r="J3525" i="93" s="1"/>
  <c r="G3524" i="93"/>
  <c r="J3524" i="93" s="1"/>
  <c r="G3523" i="93"/>
  <c r="J3523" i="93" s="1"/>
  <c r="G3522" i="93"/>
  <c r="J3522" i="93" s="1"/>
  <c r="G3521" i="93"/>
  <c r="J3521" i="93" s="1"/>
  <c r="G3520" i="93"/>
  <c r="J3520" i="93" s="1"/>
  <c r="G3519" i="93"/>
  <c r="J3519" i="93" s="1"/>
  <c r="G3518" i="93"/>
  <c r="J3518" i="93" s="1"/>
  <c r="G3517" i="93"/>
  <c r="J3517" i="93" s="1"/>
  <c r="G3516" i="93"/>
  <c r="J3516" i="93" s="1"/>
  <c r="G3515" i="93"/>
  <c r="J3515" i="93" s="1"/>
  <c r="G3514" i="93"/>
  <c r="J3514" i="93" s="1"/>
  <c r="G3513" i="93"/>
  <c r="J3513" i="93" s="1"/>
  <c r="G3512" i="93"/>
  <c r="J3512" i="93" s="1"/>
  <c r="G3511" i="93"/>
  <c r="J3511" i="93" s="1"/>
  <c r="G3510" i="93"/>
  <c r="J3510" i="93" s="1"/>
  <c r="G3509" i="93"/>
  <c r="J3509" i="93" s="1"/>
  <c r="G3508" i="93"/>
  <c r="J3508" i="93" s="1"/>
  <c r="G3507" i="93"/>
  <c r="J3507" i="93" s="1"/>
  <c r="G3506" i="93"/>
  <c r="J3506" i="93" s="1"/>
  <c r="G3505" i="93"/>
  <c r="J3505" i="93" s="1"/>
  <c r="G3504" i="93"/>
  <c r="J3504" i="93" s="1"/>
  <c r="G3503" i="93"/>
  <c r="J3503" i="93" s="1"/>
  <c r="G3502" i="93"/>
  <c r="J3502" i="93" s="1"/>
  <c r="G3501" i="93"/>
  <c r="J3501" i="93" s="1"/>
  <c r="G3500" i="93"/>
  <c r="J3500" i="93" s="1"/>
  <c r="G3499" i="93"/>
  <c r="J3499" i="93" s="1"/>
  <c r="G3498" i="93"/>
  <c r="J3498" i="93" s="1"/>
  <c r="G3497" i="93"/>
  <c r="J3497" i="93" s="1"/>
  <c r="G3496" i="93"/>
  <c r="J3496" i="93" s="1"/>
  <c r="G3495" i="93"/>
  <c r="J3495" i="93" s="1"/>
  <c r="G3494" i="93"/>
  <c r="J3494" i="93" s="1"/>
  <c r="G3493" i="93"/>
  <c r="J3493" i="93" s="1"/>
  <c r="G3492" i="93"/>
  <c r="J3492" i="93" s="1"/>
  <c r="G3491" i="93"/>
  <c r="J3491" i="93" s="1"/>
  <c r="G3490" i="93"/>
  <c r="J3490" i="93" s="1"/>
  <c r="G3489" i="93"/>
  <c r="J3489" i="93" s="1"/>
  <c r="G3488" i="93"/>
  <c r="J3488" i="93" s="1"/>
  <c r="G3487" i="93"/>
  <c r="J3487" i="93" s="1"/>
  <c r="G3486" i="93"/>
  <c r="J3486" i="93" s="1"/>
  <c r="G3485" i="93"/>
  <c r="J3485" i="93" s="1"/>
  <c r="G3484" i="93"/>
  <c r="J3484" i="93" s="1"/>
  <c r="G3483" i="93"/>
  <c r="J3483" i="93" s="1"/>
  <c r="G3482" i="93"/>
  <c r="J3482" i="93" s="1"/>
  <c r="G3481" i="93"/>
  <c r="J3481" i="93" s="1"/>
  <c r="G3480" i="93"/>
  <c r="J3480" i="93" s="1"/>
  <c r="G3479" i="93"/>
  <c r="J3479" i="93" s="1"/>
  <c r="G3478" i="93"/>
  <c r="J3478" i="93" s="1"/>
  <c r="G3477" i="93"/>
  <c r="J3477" i="93" s="1"/>
  <c r="G3476" i="93"/>
  <c r="J3476" i="93" s="1"/>
  <c r="G3475" i="93"/>
  <c r="J3475" i="93" s="1"/>
  <c r="G3474" i="93"/>
  <c r="J3474" i="93" s="1"/>
  <c r="G3473" i="93"/>
  <c r="J3473" i="93" s="1"/>
  <c r="G3472" i="93"/>
  <c r="J3472" i="93" s="1"/>
  <c r="G3471" i="93"/>
  <c r="J3471" i="93" s="1"/>
  <c r="G3470" i="93"/>
  <c r="J3470" i="93" s="1"/>
  <c r="G3469" i="93"/>
  <c r="J3469" i="93" s="1"/>
  <c r="G3468" i="93"/>
  <c r="J3468" i="93" s="1"/>
  <c r="G3467" i="93"/>
  <c r="J3467" i="93" s="1"/>
  <c r="G3466" i="93"/>
  <c r="J3466" i="93" s="1"/>
  <c r="G3465" i="93"/>
  <c r="J3465" i="93" s="1"/>
  <c r="G3464" i="93"/>
  <c r="J3464" i="93" s="1"/>
  <c r="G3463" i="93"/>
  <c r="J3463" i="93" s="1"/>
  <c r="G3462" i="93"/>
  <c r="J3462" i="93" s="1"/>
  <c r="G3461" i="93"/>
  <c r="J3461" i="93" s="1"/>
  <c r="G3460" i="93"/>
  <c r="J3460" i="93" s="1"/>
  <c r="G3459" i="93"/>
  <c r="J3459" i="93" s="1"/>
  <c r="G3458" i="93"/>
  <c r="J3458" i="93" s="1"/>
  <c r="G3457" i="93"/>
  <c r="J3457" i="93" s="1"/>
  <c r="G3456" i="93"/>
  <c r="J3456" i="93" s="1"/>
  <c r="G3455" i="93"/>
  <c r="J3455" i="93" s="1"/>
  <c r="G3454" i="93"/>
  <c r="J3454" i="93" s="1"/>
  <c r="G3453" i="93"/>
  <c r="J3453" i="93" s="1"/>
  <c r="G3452" i="93"/>
  <c r="J3452" i="93" s="1"/>
  <c r="G3451" i="93"/>
  <c r="J3451" i="93" s="1"/>
  <c r="G3450" i="93"/>
  <c r="J3450" i="93" s="1"/>
  <c r="G3449" i="93"/>
  <c r="J3449" i="93" s="1"/>
  <c r="G3448" i="93"/>
  <c r="J3448" i="93" s="1"/>
  <c r="G3447" i="93"/>
  <c r="J3447" i="93" s="1"/>
  <c r="G3446" i="93"/>
  <c r="J3446" i="93" s="1"/>
  <c r="G3445" i="93"/>
  <c r="J3445" i="93" s="1"/>
  <c r="G3444" i="93"/>
  <c r="J3444" i="93" s="1"/>
  <c r="G3443" i="93"/>
  <c r="J3443" i="93" s="1"/>
  <c r="G3442" i="93"/>
  <c r="J3442" i="93" s="1"/>
  <c r="G3441" i="93"/>
  <c r="J3441" i="93" s="1"/>
  <c r="G3440" i="93"/>
  <c r="J3440" i="93" s="1"/>
  <c r="G3439" i="93"/>
  <c r="J3439" i="93" s="1"/>
  <c r="E3438" i="93"/>
  <c r="C3438" i="93"/>
  <c r="G3437" i="93"/>
  <c r="J3437" i="93" s="1"/>
  <c r="G3436" i="93"/>
  <c r="J3436" i="93" s="1"/>
  <c r="G3435" i="93"/>
  <c r="J3435" i="93" s="1"/>
  <c r="G3434" i="93"/>
  <c r="J3434" i="93" s="1"/>
  <c r="C3433" i="93"/>
  <c r="G3433" i="93" s="1"/>
  <c r="J3433" i="93" s="1"/>
  <c r="G3432" i="93"/>
  <c r="J3432" i="93" s="1"/>
  <c r="G3431" i="93"/>
  <c r="J3431" i="93" s="1"/>
  <c r="G3430" i="93"/>
  <c r="J3430" i="93" s="1"/>
  <c r="G3429" i="93"/>
  <c r="J3429" i="93" s="1"/>
  <c r="G3428" i="93"/>
  <c r="J3428" i="93" s="1"/>
  <c r="G3427" i="93"/>
  <c r="J3427" i="93" s="1"/>
  <c r="G3426" i="93"/>
  <c r="J3426" i="93" s="1"/>
  <c r="G3425" i="93"/>
  <c r="J3425" i="93" s="1"/>
  <c r="G3424" i="93"/>
  <c r="J3424" i="93" s="1"/>
  <c r="G3423" i="93"/>
  <c r="J3423" i="93" s="1"/>
  <c r="G3422" i="93"/>
  <c r="J3422" i="93" s="1"/>
  <c r="G3421" i="93"/>
  <c r="J3421" i="93" s="1"/>
  <c r="G3420" i="93"/>
  <c r="J3420" i="93" s="1"/>
  <c r="G3419" i="93"/>
  <c r="J3419" i="93" s="1"/>
  <c r="G3418" i="93"/>
  <c r="J3418" i="93" s="1"/>
  <c r="G3417" i="93"/>
  <c r="J3417" i="93" s="1"/>
  <c r="G3416" i="93"/>
  <c r="J3416" i="93" s="1"/>
  <c r="G3415" i="93"/>
  <c r="J3415" i="93" s="1"/>
  <c r="G3414" i="93"/>
  <c r="J3414" i="93" s="1"/>
  <c r="G3413" i="93"/>
  <c r="J3413" i="93" s="1"/>
  <c r="G3412" i="93"/>
  <c r="J3412" i="93" s="1"/>
  <c r="G3411" i="93"/>
  <c r="J3411" i="93" s="1"/>
  <c r="G3410" i="93"/>
  <c r="J3410" i="93" s="1"/>
  <c r="G3409" i="93"/>
  <c r="J3409" i="93" s="1"/>
  <c r="G3408" i="93"/>
  <c r="J3408" i="93" s="1"/>
  <c r="G3407" i="93"/>
  <c r="J3407" i="93" s="1"/>
  <c r="G3406" i="93"/>
  <c r="J3406" i="93" s="1"/>
  <c r="G3405" i="93"/>
  <c r="J3405" i="93" s="1"/>
  <c r="G3404" i="93"/>
  <c r="J3404" i="93" s="1"/>
  <c r="G3403" i="93"/>
  <c r="J3403" i="93" s="1"/>
  <c r="G3402" i="93"/>
  <c r="J3402" i="93" s="1"/>
  <c r="G3401" i="93"/>
  <c r="J3401" i="93" s="1"/>
  <c r="G3400" i="93"/>
  <c r="J3400" i="93" s="1"/>
  <c r="G3399" i="93"/>
  <c r="J3399" i="93" s="1"/>
  <c r="G3398" i="93"/>
  <c r="J3398" i="93" s="1"/>
  <c r="G3397" i="93"/>
  <c r="J3397" i="93" s="1"/>
  <c r="G3396" i="93"/>
  <c r="J3396" i="93" s="1"/>
  <c r="G3395" i="93"/>
  <c r="J3395" i="93" s="1"/>
  <c r="G3394" i="93"/>
  <c r="J3394" i="93" s="1"/>
  <c r="G3393" i="93"/>
  <c r="J3393" i="93" s="1"/>
  <c r="G3392" i="93"/>
  <c r="J3392" i="93" s="1"/>
  <c r="G3391" i="93"/>
  <c r="J3391" i="93" s="1"/>
  <c r="G3390" i="93"/>
  <c r="J3390" i="93" s="1"/>
  <c r="G3389" i="93"/>
  <c r="J3389" i="93" s="1"/>
  <c r="G3388" i="93"/>
  <c r="J3388" i="93" s="1"/>
  <c r="G3387" i="93"/>
  <c r="J3387" i="93" s="1"/>
  <c r="G3386" i="93"/>
  <c r="J3386" i="93" s="1"/>
  <c r="G3385" i="93"/>
  <c r="J3385" i="93" s="1"/>
  <c r="G3384" i="93"/>
  <c r="J3384" i="93" s="1"/>
  <c r="G3383" i="93"/>
  <c r="J3383" i="93" s="1"/>
  <c r="G3382" i="93"/>
  <c r="J3382" i="93" s="1"/>
  <c r="G3381" i="93"/>
  <c r="J3381" i="93" s="1"/>
  <c r="G3380" i="93"/>
  <c r="J3380" i="93" s="1"/>
  <c r="C3379" i="93"/>
  <c r="G3379" i="93" s="1"/>
  <c r="J3379" i="93" s="1"/>
  <c r="G3378" i="93"/>
  <c r="J3378" i="93" s="1"/>
  <c r="G3377" i="93"/>
  <c r="J3377" i="93" s="1"/>
  <c r="C3376" i="93"/>
  <c r="G3376" i="93" s="1"/>
  <c r="J3376" i="93" s="1"/>
  <c r="G3375" i="93"/>
  <c r="J3375" i="93" s="1"/>
  <c r="C3374" i="93"/>
  <c r="G3374" i="93" s="1"/>
  <c r="J3374" i="93" s="1"/>
  <c r="G3373" i="93"/>
  <c r="J3373" i="93" s="1"/>
  <c r="C3372" i="93"/>
  <c r="G3372" i="93" s="1"/>
  <c r="J3372" i="93" s="1"/>
  <c r="G3371" i="93"/>
  <c r="J3371" i="93" s="1"/>
  <c r="C3370" i="93"/>
  <c r="G3370" i="93" s="1"/>
  <c r="J3370" i="93" s="1"/>
  <c r="G3369" i="93"/>
  <c r="J3369" i="93" s="1"/>
  <c r="C3368" i="93"/>
  <c r="G3368" i="93" s="1"/>
  <c r="J3368" i="93" s="1"/>
  <c r="G3367" i="93"/>
  <c r="J3367" i="93" s="1"/>
  <c r="G3366" i="93"/>
  <c r="J3366" i="93" s="1"/>
  <c r="G3365" i="93"/>
  <c r="J3365" i="93" s="1"/>
  <c r="G3364" i="93"/>
  <c r="J3364" i="93" s="1"/>
  <c r="C3363" i="93"/>
  <c r="G3363" i="93" s="1"/>
  <c r="J3363" i="93" s="1"/>
  <c r="G3362" i="93"/>
  <c r="J3362" i="93" s="1"/>
  <c r="G3361" i="93"/>
  <c r="J3361" i="93" s="1"/>
  <c r="N3360" i="93"/>
  <c r="G3360" i="93"/>
  <c r="J3360" i="93" s="1"/>
  <c r="G3359" i="93"/>
  <c r="J3359" i="93" s="1"/>
  <c r="G3358" i="93"/>
  <c r="J3358" i="93" s="1"/>
  <c r="G3357" i="93"/>
  <c r="J3357" i="93" s="1"/>
  <c r="G3356" i="93"/>
  <c r="J3356" i="93" s="1"/>
  <c r="G3355" i="93"/>
  <c r="J3355" i="93" s="1"/>
  <c r="G3354" i="93"/>
  <c r="J3354" i="93" s="1"/>
  <c r="G3353" i="93"/>
  <c r="J3353" i="93" s="1"/>
  <c r="G3352" i="93"/>
  <c r="J3352" i="93" s="1"/>
  <c r="G3351" i="93"/>
  <c r="J3351" i="93" s="1"/>
  <c r="G3350" i="93"/>
  <c r="J3350" i="93" s="1"/>
  <c r="G3349" i="93"/>
  <c r="J3349" i="93" s="1"/>
  <c r="G3348" i="93"/>
  <c r="J3348" i="93" s="1"/>
  <c r="G3347" i="93"/>
  <c r="J3347" i="93" s="1"/>
  <c r="G3346" i="93"/>
  <c r="J3346" i="93" s="1"/>
  <c r="G3345" i="93"/>
  <c r="J3345" i="93" s="1"/>
  <c r="G3344" i="93"/>
  <c r="J3344" i="93" s="1"/>
  <c r="G3343" i="93"/>
  <c r="J3343" i="93" s="1"/>
  <c r="G3342" i="93"/>
  <c r="J3342" i="93" s="1"/>
  <c r="G3341" i="93"/>
  <c r="J3341" i="93" s="1"/>
  <c r="G3340" i="93"/>
  <c r="J3340" i="93" s="1"/>
  <c r="G3339" i="93"/>
  <c r="J3339" i="93" s="1"/>
  <c r="G3338" i="93"/>
  <c r="J3338" i="93" s="1"/>
  <c r="G3337" i="93"/>
  <c r="J3337" i="93" s="1"/>
  <c r="G3336" i="93"/>
  <c r="J3336" i="93" s="1"/>
  <c r="G3335" i="93"/>
  <c r="J3335" i="93" s="1"/>
  <c r="G3334" i="93"/>
  <c r="J3334" i="93" s="1"/>
  <c r="G3333" i="93"/>
  <c r="J3333" i="93" s="1"/>
  <c r="G3332" i="93"/>
  <c r="J3332" i="93" s="1"/>
  <c r="G3331" i="93"/>
  <c r="J3331" i="93" s="1"/>
  <c r="G3330" i="93"/>
  <c r="J3330" i="93" s="1"/>
  <c r="G3329" i="93"/>
  <c r="J3329" i="93" s="1"/>
  <c r="G3328" i="93"/>
  <c r="J3328" i="93" s="1"/>
  <c r="C3327" i="93"/>
  <c r="G3327" i="93" s="1"/>
  <c r="J3327" i="93" s="1"/>
  <c r="G3326" i="93"/>
  <c r="J3326" i="93" s="1"/>
  <c r="G3325" i="93"/>
  <c r="J3325" i="93" s="1"/>
  <c r="C3324" i="93"/>
  <c r="G3324" i="93" s="1"/>
  <c r="J3324" i="93" s="1"/>
  <c r="G3323" i="93"/>
  <c r="J3323" i="93" s="1"/>
  <c r="C3322" i="93"/>
  <c r="G3322" i="93" s="1"/>
  <c r="J3322" i="93" s="1"/>
  <c r="G3321" i="93"/>
  <c r="J3321" i="93" s="1"/>
  <c r="G3320" i="93"/>
  <c r="J3320" i="93" s="1"/>
  <c r="G3319" i="93"/>
  <c r="J3319" i="93" s="1"/>
  <c r="G3318" i="93"/>
  <c r="J3318" i="93" s="1"/>
  <c r="G3317" i="93"/>
  <c r="J3317" i="93" s="1"/>
  <c r="G3316" i="93"/>
  <c r="J3316" i="93" s="1"/>
  <c r="C3315" i="93"/>
  <c r="G3315" i="93" s="1"/>
  <c r="J3315" i="93" s="1"/>
  <c r="G3314" i="93"/>
  <c r="J3314" i="93" s="1"/>
  <c r="C3313" i="93"/>
  <c r="G3313" i="93" s="1"/>
  <c r="J3313" i="93" s="1"/>
  <c r="G3312" i="93"/>
  <c r="J3312" i="93" s="1"/>
  <c r="G3311" i="93"/>
  <c r="J3311" i="93" s="1"/>
  <c r="G3310" i="93"/>
  <c r="J3310" i="93" s="1"/>
  <c r="G3309" i="93"/>
  <c r="J3309" i="93" s="1"/>
  <c r="G3308" i="93"/>
  <c r="J3308" i="93" s="1"/>
  <c r="G3307" i="93"/>
  <c r="J3307" i="93" s="1"/>
  <c r="C3306" i="93"/>
  <c r="G3306" i="93" s="1"/>
  <c r="J3306" i="93" s="1"/>
  <c r="G3305" i="93"/>
  <c r="J3305" i="93" s="1"/>
  <c r="G3304" i="93"/>
  <c r="J3304" i="93" s="1"/>
  <c r="C3303" i="93"/>
  <c r="G3303" i="93" s="1"/>
  <c r="J3303" i="93" s="1"/>
  <c r="G3302" i="93"/>
  <c r="J3302" i="93" s="1"/>
  <c r="C3301" i="93"/>
  <c r="G3301" i="93" s="1"/>
  <c r="J3301" i="93" s="1"/>
  <c r="G3300" i="93"/>
  <c r="J3300" i="93" s="1"/>
  <c r="G3299" i="93"/>
  <c r="J3299" i="93" s="1"/>
  <c r="G3298" i="93"/>
  <c r="J3298" i="93" s="1"/>
  <c r="G3297" i="93"/>
  <c r="J3297" i="93" s="1"/>
  <c r="G3296" i="93"/>
  <c r="J3296" i="93" s="1"/>
  <c r="G3295" i="93"/>
  <c r="J3295" i="93" s="1"/>
  <c r="G3294" i="93"/>
  <c r="J3294" i="93" s="1"/>
  <c r="G3293" i="93"/>
  <c r="J3293" i="93" s="1"/>
  <c r="G3292" i="93"/>
  <c r="J3292" i="93" s="1"/>
  <c r="G3291" i="93"/>
  <c r="J3291" i="93" s="1"/>
  <c r="G3290" i="93"/>
  <c r="J3290" i="93" s="1"/>
  <c r="G3289" i="93"/>
  <c r="J3289" i="93" s="1"/>
  <c r="G3288" i="93"/>
  <c r="J3288" i="93" s="1"/>
  <c r="G3287" i="93"/>
  <c r="J3287" i="93" s="1"/>
  <c r="G3286" i="93"/>
  <c r="J3286" i="93" s="1"/>
  <c r="G3285" i="93"/>
  <c r="J3285" i="93" s="1"/>
  <c r="G3284" i="93"/>
  <c r="J3284" i="93" s="1"/>
  <c r="G3283" i="93"/>
  <c r="J3283" i="93" s="1"/>
  <c r="G3282" i="93"/>
  <c r="J3282" i="93" s="1"/>
  <c r="G3281" i="93"/>
  <c r="J3281" i="93" s="1"/>
  <c r="G3280" i="93"/>
  <c r="J3280" i="93" s="1"/>
  <c r="G3279" i="93"/>
  <c r="J3279" i="93" s="1"/>
  <c r="G3278" i="93"/>
  <c r="J3278" i="93" s="1"/>
  <c r="G3277" i="93"/>
  <c r="J3277" i="93" s="1"/>
  <c r="G3276" i="93"/>
  <c r="J3276" i="93" s="1"/>
  <c r="G3275" i="93"/>
  <c r="J3275" i="93" s="1"/>
  <c r="G3274" i="93"/>
  <c r="J3274" i="93" s="1"/>
  <c r="G3273" i="93"/>
  <c r="J3273" i="93" s="1"/>
  <c r="G3272" i="93"/>
  <c r="J3272" i="93" s="1"/>
  <c r="J3271" i="93"/>
  <c r="C3270" i="93"/>
  <c r="G3270" i="93" s="1"/>
  <c r="J3270" i="93" s="1"/>
  <c r="G3267" i="93"/>
  <c r="J3267" i="93" s="1"/>
  <c r="G3266" i="93"/>
  <c r="J3266" i="93" s="1"/>
  <c r="G3265" i="93"/>
  <c r="J3265" i="93" s="1"/>
  <c r="G3264" i="93"/>
  <c r="J3264" i="93" s="1"/>
  <c r="G3263" i="93"/>
  <c r="J3263" i="93" s="1"/>
  <c r="G3262" i="93"/>
  <c r="J3262" i="93" s="1"/>
  <c r="G3261" i="93"/>
  <c r="J3261" i="93" s="1"/>
  <c r="G3260" i="93"/>
  <c r="J3260" i="93" s="1"/>
  <c r="G3259" i="93"/>
  <c r="J3259" i="93" s="1"/>
  <c r="G3258" i="93"/>
  <c r="J3258" i="93" s="1"/>
  <c r="G3257" i="93"/>
  <c r="J3257" i="93" s="1"/>
  <c r="G3256" i="93"/>
  <c r="J3256" i="93" s="1"/>
  <c r="G3255" i="93"/>
  <c r="J3255" i="93" s="1"/>
  <c r="G3254" i="93"/>
  <c r="J3254" i="93" s="1"/>
  <c r="G3253" i="93"/>
  <c r="J3253" i="93" s="1"/>
  <c r="G3252" i="93"/>
  <c r="J3252" i="93" s="1"/>
  <c r="G3251" i="93"/>
  <c r="J3251" i="93" s="1"/>
  <c r="G3250" i="93"/>
  <c r="J3250" i="93" s="1"/>
  <c r="G3249" i="93"/>
  <c r="J3249" i="93" s="1"/>
  <c r="G3248" i="93"/>
  <c r="J3248" i="93" s="1"/>
  <c r="G3247" i="93"/>
  <c r="J3247" i="93" s="1"/>
  <c r="G3246" i="93"/>
  <c r="J3246" i="93" s="1"/>
  <c r="G3245" i="93"/>
  <c r="J3245" i="93" s="1"/>
  <c r="G3244" i="93"/>
  <c r="J3244" i="93" s="1"/>
  <c r="G3243" i="93"/>
  <c r="J3243" i="93" s="1"/>
  <c r="G3242" i="93"/>
  <c r="J3242" i="93" s="1"/>
  <c r="E3241" i="93"/>
  <c r="C3241" i="93"/>
  <c r="C3269" i="93" s="1"/>
  <c r="E3240" i="93"/>
  <c r="G3238" i="93"/>
  <c r="J3238" i="93" s="1"/>
  <c r="G3237" i="93"/>
  <c r="J3237" i="93" s="1"/>
  <c r="G3236" i="93"/>
  <c r="J3236" i="93" s="1"/>
  <c r="G3235" i="93"/>
  <c r="J3235" i="93" s="1"/>
  <c r="G3234" i="93"/>
  <c r="J3234" i="93" s="1"/>
  <c r="G3233" i="93"/>
  <c r="J3233" i="93" s="1"/>
  <c r="G3232" i="93"/>
  <c r="J3232" i="93" s="1"/>
  <c r="C3231" i="93"/>
  <c r="G3231" i="93" s="1"/>
  <c r="J3231" i="93" s="1"/>
  <c r="G3230" i="93"/>
  <c r="J3230" i="93" s="1"/>
  <c r="G3229" i="93"/>
  <c r="J3229" i="93" s="1"/>
  <c r="G3228" i="93"/>
  <c r="J3228" i="93" s="1"/>
  <c r="C3227" i="93"/>
  <c r="G3227" i="93" s="1"/>
  <c r="J3227" i="93" s="1"/>
  <c r="G3226" i="93"/>
  <c r="J3226" i="93" s="1"/>
  <c r="G3225" i="93"/>
  <c r="J3225" i="93" s="1"/>
  <c r="G3224" i="93"/>
  <c r="J3224" i="93" s="1"/>
  <c r="G3223" i="93"/>
  <c r="J3223" i="93" s="1"/>
  <c r="G3222" i="93"/>
  <c r="J3222" i="93" s="1"/>
  <c r="G3221" i="93"/>
  <c r="J3221" i="93" s="1"/>
  <c r="G3220" i="93"/>
  <c r="J3220" i="93" s="1"/>
  <c r="G3219" i="93"/>
  <c r="J3219" i="93" s="1"/>
  <c r="C3218" i="93"/>
  <c r="G3218" i="93" s="1"/>
  <c r="J3218" i="93" s="1"/>
  <c r="E3217" i="93"/>
  <c r="D3217" i="93"/>
  <c r="G3215" i="93"/>
  <c r="J3215" i="93" s="1"/>
  <c r="C3214" i="93"/>
  <c r="G3214" i="93" s="1"/>
  <c r="J3214" i="93" s="1"/>
  <c r="G3213" i="93"/>
  <c r="J3213" i="93" s="1"/>
  <c r="C3212" i="93"/>
  <c r="G3212" i="93" s="1"/>
  <c r="J3212" i="93" s="1"/>
  <c r="G3211" i="93"/>
  <c r="J3211" i="93" s="1"/>
  <c r="G3210" i="93"/>
  <c r="J3210" i="93" s="1"/>
  <c r="G3209" i="93"/>
  <c r="J3209" i="93" s="1"/>
  <c r="G3208" i="93"/>
  <c r="J3208" i="93" s="1"/>
  <c r="G3207" i="93"/>
  <c r="J3207" i="93" s="1"/>
  <c r="C3206" i="93"/>
  <c r="G3206" i="93" s="1"/>
  <c r="J3206" i="93" s="1"/>
  <c r="G3205" i="93"/>
  <c r="J3205" i="93" s="1"/>
  <c r="C3204" i="93"/>
  <c r="G3204" i="93" s="1"/>
  <c r="J3204" i="93" s="1"/>
  <c r="E3200" i="93"/>
  <c r="D3200" i="93"/>
  <c r="G3198" i="93"/>
  <c r="J3198" i="93" s="1"/>
  <c r="C3197" i="93"/>
  <c r="G3197" i="93" s="1"/>
  <c r="J3197" i="93" s="1"/>
  <c r="G3196" i="93"/>
  <c r="J3196" i="93" s="1"/>
  <c r="G3195" i="93"/>
  <c r="J3195" i="93" s="1"/>
  <c r="G3194" i="93"/>
  <c r="J3194" i="93" s="1"/>
  <c r="G3193" i="93"/>
  <c r="J3193" i="93" s="1"/>
  <c r="G3192" i="93"/>
  <c r="J3192" i="93" s="1"/>
  <c r="G3191" i="93"/>
  <c r="J3191" i="93" s="1"/>
  <c r="C3190" i="93"/>
  <c r="G3190" i="93" s="1"/>
  <c r="J3190" i="93" s="1"/>
  <c r="G3189" i="93"/>
  <c r="J3189" i="93" s="1"/>
  <c r="G3188" i="93"/>
  <c r="J3188" i="93" s="1"/>
  <c r="C3187" i="93"/>
  <c r="G3187" i="93" s="1"/>
  <c r="J3187" i="93" s="1"/>
  <c r="G3186" i="93"/>
  <c r="J3186" i="93" s="1"/>
  <c r="G3185" i="93"/>
  <c r="J3185" i="93" s="1"/>
  <c r="C3184" i="93"/>
  <c r="G3184" i="93" s="1"/>
  <c r="J3184" i="93" s="1"/>
  <c r="G3183" i="93"/>
  <c r="J3183" i="93" s="1"/>
  <c r="G3182" i="93"/>
  <c r="J3182" i="93" s="1"/>
  <c r="C3181" i="93"/>
  <c r="G3181" i="93" s="1"/>
  <c r="J3181" i="93" s="1"/>
  <c r="G3180" i="93"/>
  <c r="J3180" i="93" s="1"/>
  <c r="C3179" i="93"/>
  <c r="G3179" i="93" s="1"/>
  <c r="J3179" i="93" s="1"/>
  <c r="G3178" i="93"/>
  <c r="J3178" i="93" s="1"/>
  <c r="C3177" i="93"/>
  <c r="G3176" i="93"/>
  <c r="J3176" i="93" s="1"/>
  <c r="C3175" i="93"/>
  <c r="G3175" i="93" s="1"/>
  <c r="J3175" i="93" s="1"/>
  <c r="G3174" i="93"/>
  <c r="J3174" i="93" s="1"/>
  <c r="C3173" i="93"/>
  <c r="G3173" i="93" s="1"/>
  <c r="J3173" i="93" s="1"/>
  <c r="G3169" i="93"/>
  <c r="J3169" i="93" s="1"/>
  <c r="G3168" i="93"/>
  <c r="J3168" i="93" s="1"/>
  <c r="G3167" i="93"/>
  <c r="J3167" i="93" s="1"/>
  <c r="G3166" i="93"/>
  <c r="J3166" i="93" s="1"/>
  <c r="G3165" i="93"/>
  <c r="J3165" i="93" s="1"/>
  <c r="G3164" i="93"/>
  <c r="J3164" i="93" s="1"/>
  <c r="G3163" i="93"/>
  <c r="J3163" i="93" s="1"/>
  <c r="G3162" i="93"/>
  <c r="J3162" i="93" s="1"/>
  <c r="G3161" i="93"/>
  <c r="J3161" i="93" s="1"/>
  <c r="G3160" i="93"/>
  <c r="J3160" i="93" s="1"/>
  <c r="G3159" i="93"/>
  <c r="J3159" i="93" s="1"/>
  <c r="G3158" i="93"/>
  <c r="J3158" i="93" s="1"/>
  <c r="G3157" i="93"/>
  <c r="J3157" i="93" s="1"/>
  <c r="G3156" i="93"/>
  <c r="J3156" i="93" s="1"/>
  <c r="G3155" i="93"/>
  <c r="J3155" i="93" s="1"/>
  <c r="G3154" i="93"/>
  <c r="J3154" i="93" s="1"/>
  <c r="G3153" i="93"/>
  <c r="J3153" i="93" s="1"/>
  <c r="G3152" i="93"/>
  <c r="J3152" i="93" s="1"/>
  <c r="G3151" i="93"/>
  <c r="J3151" i="93" s="1"/>
  <c r="G3150" i="93"/>
  <c r="J3150" i="93" s="1"/>
  <c r="G3149" i="93"/>
  <c r="J3149" i="93" s="1"/>
  <c r="G3148" i="93"/>
  <c r="J3148" i="93" s="1"/>
  <c r="G3147" i="93"/>
  <c r="J3147" i="93" s="1"/>
  <c r="G3146" i="93"/>
  <c r="J3146" i="93" s="1"/>
  <c r="G3145" i="93"/>
  <c r="J3145" i="93" s="1"/>
  <c r="G3144" i="93"/>
  <c r="J3144" i="93" s="1"/>
  <c r="G3143" i="93"/>
  <c r="J3143" i="93" s="1"/>
  <c r="G3142" i="93"/>
  <c r="J3142" i="93" s="1"/>
  <c r="G3141" i="93"/>
  <c r="J3141" i="93" s="1"/>
  <c r="G3140" i="93"/>
  <c r="J3140" i="93" s="1"/>
  <c r="G3139" i="93"/>
  <c r="J3139" i="93" s="1"/>
  <c r="G3138" i="93"/>
  <c r="J3138" i="93" s="1"/>
  <c r="G3137" i="93"/>
  <c r="J3137" i="93" s="1"/>
  <c r="G3136" i="93"/>
  <c r="J3136" i="93" s="1"/>
  <c r="G3135" i="93"/>
  <c r="J3135" i="93" s="1"/>
  <c r="G3134" i="93"/>
  <c r="J3134" i="93" s="1"/>
  <c r="G3133" i="93"/>
  <c r="J3133" i="93" s="1"/>
  <c r="G3132" i="93"/>
  <c r="J3132" i="93" s="1"/>
  <c r="G3131" i="93"/>
  <c r="J3131" i="93" s="1"/>
  <c r="G3130" i="93"/>
  <c r="J3130" i="93" s="1"/>
  <c r="G3129" i="93"/>
  <c r="J3129" i="93" s="1"/>
  <c r="G3128" i="93"/>
  <c r="J3128" i="93" s="1"/>
  <c r="G3127" i="93"/>
  <c r="J3127" i="93" s="1"/>
  <c r="G3126" i="93"/>
  <c r="J3126" i="93" s="1"/>
  <c r="G3125" i="93"/>
  <c r="J3125" i="93" s="1"/>
  <c r="G3124" i="93"/>
  <c r="J3124" i="93" s="1"/>
  <c r="G3123" i="93"/>
  <c r="J3123" i="93" s="1"/>
  <c r="G3122" i="93"/>
  <c r="J3122" i="93" s="1"/>
  <c r="G3121" i="93"/>
  <c r="J3121" i="93" s="1"/>
  <c r="G3120" i="93"/>
  <c r="J3120" i="93" s="1"/>
  <c r="G3119" i="93"/>
  <c r="J3119" i="93" s="1"/>
  <c r="G3118" i="93"/>
  <c r="J3118" i="93" s="1"/>
  <c r="G3117" i="93"/>
  <c r="J3117" i="93" s="1"/>
  <c r="G3116" i="93"/>
  <c r="J3116" i="93" s="1"/>
  <c r="G3115" i="93"/>
  <c r="J3115" i="93" s="1"/>
  <c r="G3114" i="93"/>
  <c r="J3114" i="93" s="1"/>
  <c r="G3113" i="93"/>
  <c r="J3113" i="93" s="1"/>
  <c r="G3112" i="93"/>
  <c r="J3112" i="93" s="1"/>
  <c r="G3111" i="93"/>
  <c r="J3111" i="93" s="1"/>
  <c r="G3110" i="93"/>
  <c r="J3110" i="93" s="1"/>
  <c r="E3107" i="93"/>
  <c r="E3171" i="93" s="1"/>
  <c r="C3107" i="93"/>
  <c r="C3171" i="93" s="1"/>
  <c r="E3106" i="93"/>
  <c r="G3104" i="93"/>
  <c r="J3104" i="93" s="1"/>
  <c r="C3103" i="93"/>
  <c r="G3103" i="93" s="1"/>
  <c r="J3103" i="93" s="1"/>
  <c r="D3102" i="93"/>
  <c r="G3100" i="93"/>
  <c r="J3100" i="93" s="1"/>
  <c r="G3099" i="93"/>
  <c r="J3099" i="93" s="1"/>
  <c r="G3098" i="93"/>
  <c r="J3098" i="93" s="1"/>
  <c r="G3097" i="93"/>
  <c r="J3097" i="93" s="1"/>
  <c r="G3096" i="93"/>
  <c r="J3096" i="93" s="1"/>
  <c r="G3095" i="93"/>
  <c r="J3095" i="93" s="1"/>
  <c r="G3094" i="93"/>
  <c r="J3094" i="93" s="1"/>
  <c r="E3093" i="93"/>
  <c r="C3093" i="93"/>
  <c r="G3092" i="93"/>
  <c r="J3092" i="93" s="1"/>
  <c r="E3091" i="93"/>
  <c r="C3091" i="93"/>
  <c r="G3090" i="93"/>
  <c r="J3090" i="93" s="1"/>
  <c r="G3089" i="93"/>
  <c r="J3089" i="93" s="1"/>
  <c r="G3088" i="93"/>
  <c r="J3088" i="93" s="1"/>
  <c r="C3087" i="93"/>
  <c r="G3087" i="93" s="1"/>
  <c r="J3087" i="93" s="1"/>
  <c r="G3086" i="93"/>
  <c r="J3086" i="93" s="1"/>
  <c r="C3085" i="93"/>
  <c r="G3085" i="93" s="1"/>
  <c r="J3085" i="93" s="1"/>
  <c r="G3084" i="93"/>
  <c r="D3083" i="93"/>
  <c r="J3081" i="93"/>
  <c r="G3080" i="93"/>
  <c r="J3080" i="93" s="1"/>
  <c r="G3079" i="93"/>
  <c r="J3079" i="93" s="1"/>
  <c r="G3078" i="93"/>
  <c r="J3078" i="93" s="1"/>
  <c r="G3077" i="93"/>
  <c r="J3077" i="93" s="1"/>
  <c r="G3076" i="93"/>
  <c r="J3076" i="93" s="1"/>
  <c r="E3075" i="93"/>
  <c r="E3083" i="93" s="1"/>
  <c r="C3075" i="93"/>
  <c r="G3074" i="93"/>
  <c r="J3074" i="93" s="1"/>
  <c r="G3073" i="93"/>
  <c r="J3073" i="93" s="1"/>
  <c r="G3072" i="93"/>
  <c r="J3072" i="93" s="1"/>
  <c r="C3071" i="93"/>
  <c r="G3071" i="93" s="1"/>
  <c r="J3071" i="93" s="1"/>
  <c r="D3070" i="93"/>
  <c r="G3068" i="93"/>
  <c r="J3068" i="93" s="1"/>
  <c r="G3067" i="93"/>
  <c r="J3067" i="93" s="1"/>
  <c r="G3066" i="93"/>
  <c r="J3066" i="93" s="1"/>
  <c r="G3065" i="93"/>
  <c r="J3065" i="93" s="1"/>
  <c r="G3064" i="93"/>
  <c r="J3064" i="93" s="1"/>
  <c r="E3063" i="93"/>
  <c r="C3063" i="93"/>
  <c r="G3062" i="93"/>
  <c r="J3062" i="93" s="1"/>
  <c r="E3061" i="93"/>
  <c r="C3061" i="93"/>
  <c r="G3060" i="93"/>
  <c r="J3060" i="93" s="1"/>
  <c r="E3059" i="93"/>
  <c r="C3059" i="93"/>
  <c r="G3058" i="93"/>
  <c r="J3058" i="93" s="1"/>
  <c r="E3057" i="93"/>
  <c r="C3057" i="93"/>
  <c r="G3056" i="93"/>
  <c r="J3056" i="93" s="1"/>
  <c r="C3055" i="93"/>
  <c r="G3055" i="93" s="1"/>
  <c r="J3055" i="93" s="1"/>
  <c r="G3054" i="93"/>
  <c r="J3054" i="93" s="1"/>
  <c r="E3053" i="93"/>
  <c r="C3053" i="93"/>
  <c r="G3052" i="93"/>
  <c r="J3052" i="93" s="1"/>
  <c r="C3051" i="93"/>
  <c r="G3051" i="93" s="1"/>
  <c r="J3051" i="93" s="1"/>
  <c r="G3050" i="93"/>
  <c r="J3050" i="93" s="1"/>
  <c r="E3049" i="93"/>
  <c r="C3049" i="93"/>
  <c r="G3048" i="93"/>
  <c r="J3048" i="93" s="1"/>
  <c r="C3047" i="93"/>
  <c r="G3047" i="93" s="1"/>
  <c r="J3047" i="93" s="1"/>
  <c r="G3044" i="93"/>
  <c r="J3044" i="93" s="1"/>
  <c r="C3043" i="93"/>
  <c r="G3037" i="93"/>
  <c r="G3036" i="93"/>
  <c r="D3035" i="93"/>
  <c r="G3033" i="93"/>
  <c r="J3033" i="93" s="1"/>
  <c r="E3032" i="93"/>
  <c r="E3035" i="93" s="1"/>
  <c r="C3032" i="93"/>
  <c r="C3035" i="93" s="1"/>
  <c r="D3031" i="93"/>
  <c r="G3029" i="93"/>
  <c r="J3029" i="93" s="1"/>
  <c r="C3028" i="93"/>
  <c r="G3028" i="93" s="1"/>
  <c r="J3028" i="93" s="1"/>
  <c r="G3027" i="93"/>
  <c r="J3027" i="93" s="1"/>
  <c r="G3026" i="93"/>
  <c r="J3026" i="93" s="1"/>
  <c r="G3025" i="93"/>
  <c r="J3025" i="93" s="1"/>
  <c r="G3024" i="93"/>
  <c r="J3024" i="93" s="1"/>
  <c r="G3023" i="93"/>
  <c r="J3023" i="93" s="1"/>
  <c r="E3022" i="93"/>
  <c r="E3031" i="93" s="1"/>
  <c r="C3022" i="93"/>
  <c r="G3021" i="93"/>
  <c r="J3021" i="93" s="1"/>
  <c r="C3020" i="93"/>
  <c r="G3020" i="93" s="1"/>
  <c r="J3020" i="93" s="1"/>
  <c r="G3019" i="93"/>
  <c r="J3019" i="93" s="1"/>
  <c r="G3018" i="93"/>
  <c r="J3018" i="93" s="1"/>
  <c r="G3017" i="93"/>
  <c r="J3017" i="93" s="1"/>
  <c r="C3016" i="93"/>
  <c r="G3016" i="93" s="1"/>
  <c r="J3016" i="93" s="1"/>
  <c r="G3015" i="93"/>
  <c r="J3015" i="93" s="1"/>
  <c r="C3014" i="93"/>
  <c r="G3014" i="93" s="1"/>
  <c r="J3014" i="93" s="1"/>
  <c r="G3013" i="93"/>
  <c r="E3012" i="93"/>
  <c r="D3012" i="93"/>
  <c r="G3010" i="93"/>
  <c r="J3010" i="93" s="1"/>
  <c r="C3009" i="93"/>
  <c r="G3009" i="93" s="1"/>
  <c r="J3009" i="93" s="1"/>
  <c r="G3007" i="93"/>
  <c r="E3001" i="93"/>
  <c r="D3001" i="93"/>
  <c r="G2999" i="93"/>
  <c r="J2999" i="93" s="1"/>
  <c r="G2998" i="93"/>
  <c r="J2998" i="93" s="1"/>
  <c r="G2997" i="93"/>
  <c r="J2997" i="93" s="1"/>
  <c r="G2996" i="93"/>
  <c r="J2996" i="93" s="1"/>
  <c r="G2995" i="93"/>
  <c r="J2995" i="93" s="1"/>
  <c r="G2994" i="93"/>
  <c r="J2994" i="93" s="1"/>
  <c r="G2993" i="93"/>
  <c r="J2993" i="93" s="1"/>
  <c r="G2992" i="93"/>
  <c r="J2992" i="93" s="1"/>
  <c r="G2991" i="93"/>
  <c r="J2991" i="93" s="1"/>
  <c r="G2990" i="93"/>
  <c r="J2990" i="93" s="1"/>
  <c r="G2989" i="93"/>
  <c r="J2989" i="93" s="1"/>
  <c r="G2988" i="93"/>
  <c r="J2988" i="93" s="1"/>
  <c r="G2987" i="93"/>
  <c r="J2987" i="93" s="1"/>
  <c r="G2986" i="93"/>
  <c r="J2986" i="93" s="1"/>
  <c r="G2985" i="93"/>
  <c r="J2985" i="93" s="1"/>
  <c r="G2984" i="93"/>
  <c r="J2984" i="93" s="1"/>
  <c r="G2983" i="93"/>
  <c r="J2983" i="93" s="1"/>
  <c r="G2982" i="93"/>
  <c r="J2982" i="93" s="1"/>
  <c r="G2981" i="93"/>
  <c r="J2981" i="93" s="1"/>
  <c r="G2980" i="93"/>
  <c r="J2980" i="93" s="1"/>
  <c r="G2979" i="93"/>
  <c r="J2979" i="93" s="1"/>
  <c r="G2978" i="93"/>
  <c r="J2978" i="93" s="1"/>
  <c r="G2977" i="93"/>
  <c r="J2977" i="93" s="1"/>
  <c r="G2976" i="93"/>
  <c r="J2976" i="93" s="1"/>
  <c r="G2975" i="93"/>
  <c r="J2975" i="93" s="1"/>
  <c r="G2974" i="93"/>
  <c r="J2974" i="93" s="1"/>
  <c r="G2973" i="93"/>
  <c r="J2973" i="93" s="1"/>
  <c r="G2972" i="93"/>
  <c r="J2972" i="93" s="1"/>
  <c r="G2971" i="93"/>
  <c r="J2971" i="93" s="1"/>
  <c r="G2970" i="93"/>
  <c r="J2970" i="93" s="1"/>
  <c r="G2969" i="93"/>
  <c r="J2969" i="93" s="1"/>
  <c r="G2968" i="93"/>
  <c r="J2968" i="93" s="1"/>
  <c r="G2967" i="93"/>
  <c r="J2967" i="93" s="1"/>
  <c r="G2966" i="93"/>
  <c r="J2966" i="93" s="1"/>
  <c r="G2965" i="93"/>
  <c r="J2965" i="93" s="1"/>
  <c r="G2964" i="93"/>
  <c r="J2964" i="93" s="1"/>
  <c r="G2963" i="93"/>
  <c r="J2963" i="93" s="1"/>
  <c r="G2962" i="93"/>
  <c r="J2962" i="93" s="1"/>
  <c r="G2961" i="93"/>
  <c r="J2961" i="93" s="1"/>
  <c r="G2960" i="93"/>
  <c r="J2960" i="93" s="1"/>
  <c r="G2959" i="93"/>
  <c r="J2959" i="93" s="1"/>
  <c r="G2958" i="93"/>
  <c r="J2958" i="93" s="1"/>
  <c r="G2957" i="93"/>
  <c r="J2957" i="93" s="1"/>
  <c r="G2956" i="93"/>
  <c r="J2956" i="93" s="1"/>
  <c r="G2955" i="93"/>
  <c r="J2955" i="93" s="1"/>
  <c r="G2954" i="93"/>
  <c r="J2954" i="93" s="1"/>
  <c r="G2953" i="93"/>
  <c r="J2953" i="93" s="1"/>
  <c r="G2952" i="93"/>
  <c r="J2952" i="93" s="1"/>
  <c r="G2951" i="93"/>
  <c r="J2951" i="93" s="1"/>
  <c r="G2950" i="93"/>
  <c r="J2950" i="93" s="1"/>
  <c r="G2949" i="93"/>
  <c r="J2949" i="93" s="1"/>
  <c r="G2948" i="93"/>
  <c r="J2948" i="93" s="1"/>
  <c r="G2947" i="93"/>
  <c r="J2947" i="93" s="1"/>
  <c r="G2946" i="93"/>
  <c r="J2946" i="93" s="1"/>
  <c r="G2945" i="93"/>
  <c r="J2945" i="93" s="1"/>
  <c r="G2944" i="93"/>
  <c r="J2944" i="93" s="1"/>
  <c r="G2943" i="93"/>
  <c r="J2943" i="93" s="1"/>
  <c r="G2942" i="93"/>
  <c r="J2942" i="93" s="1"/>
  <c r="G2941" i="93"/>
  <c r="J2941" i="93" s="1"/>
  <c r="G2940" i="93"/>
  <c r="J2940" i="93" s="1"/>
  <c r="G2939" i="93"/>
  <c r="J2939" i="93" s="1"/>
  <c r="G2938" i="93"/>
  <c r="J2938" i="93" s="1"/>
  <c r="G2937" i="93"/>
  <c r="J2937" i="93" s="1"/>
  <c r="G2936" i="93"/>
  <c r="J2936" i="93" s="1"/>
  <c r="G2935" i="93"/>
  <c r="J2935" i="93" s="1"/>
  <c r="G2934" i="93"/>
  <c r="J2934" i="93" s="1"/>
  <c r="G2933" i="93"/>
  <c r="J2933" i="93" s="1"/>
  <c r="G2932" i="93"/>
  <c r="J2932" i="93" s="1"/>
  <c r="G2931" i="93"/>
  <c r="J2931" i="93" s="1"/>
  <c r="G2930" i="93"/>
  <c r="J2930" i="93" s="1"/>
  <c r="G2929" i="93"/>
  <c r="J2929" i="93" s="1"/>
  <c r="G2928" i="93"/>
  <c r="J2928" i="93" s="1"/>
  <c r="G2927" i="93"/>
  <c r="J2927" i="93" s="1"/>
  <c r="G2926" i="93"/>
  <c r="J2926" i="93" s="1"/>
  <c r="G2925" i="93"/>
  <c r="J2925" i="93" s="1"/>
  <c r="G2924" i="93"/>
  <c r="J2924" i="93" s="1"/>
  <c r="G2923" i="93"/>
  <c r="J2923" i="93" s="1"/>
  <c r="G2922" i="93"/>
  <c r="J2922" i="93" s="1"/>
  <c r="G2921" i="93"/>
  <c r="J2921" i="93" s="1"/>
  <c r="G2920" i="93"/>
  <c r="J2920" i="93" s="1"/>
  <c r="G2919" i="93"/>
  <c r="J2919" i="93" s="1"/>
  <c r="G2918" i="93"/>
  <c r="J2918" i="93" s="1"/>
  <c r="G2917" i="93"/>
  <c r="J2917" i="93" s="1"/>
  <c r="G2916" i="93"/>
  <c r="J2916" i="93" s="1"/>
  <c r="G2915" i="93"/>
  <c r="J2915" i="93" s="1"/>
  <c r="G2914" i="93"/>
  <c r="J2914" i="93" s="1"/>
  <c r="G2913" i="93"/>
  <c r="J2913" i="93" s="1"/>
  <c r="G2912" i="93"/>
  <c r="J2912" i="93" s="1"/>
  <c r="G2911" i="93"/>
  <c r="J2911" i="93" s="1"/>
  <c r="G2910" i="93"/>
  <c r="J2910" i="93" s="1"/>
  <c r="G2909" i="93"/>
  <c r="J2909" i="93" s="1"/>
  <c r="G2908" i="93"/>
  <c r="J2908" i="93" s="1"/>
  <c r="G2907" i="93"/>
  <c r="J2907" i="93" s="1"/>
  <c r="G2906" i="93"/>
  <c r="J2906" i="93" s="1"/>
  <c r="G2905" i="93"/>
  <c r="J2905" i="93" s="1"/>
  <c r="G2904" i="93"/>
  <c r="J2904" i="93" s="1"/>
  <c r="G2903" i="93"/>
  <c r="J2903" i="93" s="1"/>
  <c r="G2902" i="93"/>
  <c r="J2902" i="93" s="1"/>
  <c r="G2901" i="93"/>
  <c r="J2901" i="93" s="1"/>
  <c r="G2900" i="93"/>
  <c r="J2900" i="93" s="1"/>
  <c r="G2899" i="93"/>
  <c r="J2899" i="93" s="1"/>
  <c r="G2898" i="93"/>
  <c r="J2898" i="93" s="1"/>
  <c r="G2897" i="93"/>
  <c r="J2897" i="93" s="1"/>
  <c r="G2896" i="93"/>
  <c r="J2896" i="93" s="1"/>
  <c r="G2895" i="93"/>
  <c r="J2895" i="93" s="1"/>
  <c r="G2894" i="93"/>
  <c r="J2894" i="93" s="1"/>
  <c r="G2893" i="93"/>
  <c r="J2893" i="93" s="1"/>
  <c r="G2892" i="93"/>
  <c r="J2892" i="93" s="1"/>
  <c r="G2891" i="93"/>
  <c r="J2891" i="93" s="1"/>
  <c r="G2890" i="93"/>
  <c r="J2890" i="93" s="1"/>
  <c r="G2889" i="93"/>
  <c r="J2889" i="93" s="1"/>
  <c r="G2888" i="93"/>
  <c r="J2888" i="93" s="1"/>
  <c r="G2887" i="93"/>
  <c r="J2887" i="93" s="1"/>
  <c r="G2886" i="93"/>
  <c r="J2886" i="93" s="1"/>
  <c r="G2885" i="93"/>
  <c r="J2885" i="93" s="1"/>
  <c r="G2884" i="93"/>
  <c r="J2884" i="93" s="1"/>
  <c r="G2883" i="93"/>
  <c r="J2883" i="93" s="1"/>
  <c r="G2882" i="93"/>
  <c r="J2882" i="93" s="1"/>
  <c r="G2881" i="93"/>
  <c r="J2881" i="93" s="1"/>
  <c r="G2880" i="93"/>
  <c r="J2880" i="93" s="1"/>
  <c r="G2879" i="93"/>
  <c r="J2879" i="93" s="1"/>
  <c r="G2878" i="93"/>
  <c r="J2878" i="93" s="1"/>
  <c r="G2877" i="93"/>
  <c r="J2877" i="93" s="1"/>
  <c r="G2876" i="93"/>
  <c r="J2876" i="93" s="1"/>
  <c r="G2875" i="93"/>
  <c r="J2875" i="93" s="1"/>
  <c r="G2874" i="93"/>
  <c r="J2874" i="93" s="1"/>
  <c r="G2873" i="93"/>
  <c r="J2873" i="93" s="1"/>
  <c r="G2872" i="93"/>
  <c r="J2872" i="93" s="1"/>
  <c r="G2871" i="93"/>
  <c r="J2871" i="93" s="1"/>
  <c r="G2870" i="93"/>
  <c r="J2870" i="93" s="1"/>
  <c r="G2869" i="93"/>
  <c r="J2869" i="93" s="1"/>
  <c r="G2868" i="93"/>
  <c r="J2868" i="93" s="1"/>
  <c r="G2867" i="93"/>
  <c r="J2867" i="93" s="1"/>
  <c r="G2866" i="93"/>
  <c r="J2866" i="93" s="1"/>
  <c r="G2865" i="93"/>
  <c r="J2865" i="93" s="1"/>
  <c r="G2864" i="93"/>
  <c r="J2864" i="93" s="1"/>
  <c r="G2863" i="93"/>
  <c r="J2863" i="93" s="1"/>
  <c r="G2862" i="93"/>
  <c r="J2862" i="93" s="1"/>
  <c r="G2861" i="93"/>
  <c r="J2861" i="93" s="1"/>
  <c r="G2860" i="93"/>
  <c r="J2860" i="93" s="1"/>
  <c r="G2859" i="93"/>
  <c r="J2859" i="93" s="1"/>
  <c r="G2858" i="93"/>
  <c r="J2858" i="93" s="1"/>
  <c r="G2857" i="93"/>
  <c r="J2857" i="93" s="1"/>
  <c r="G2856" i="93"/>
  <c r="J2856" i="93" s="1"/>
  <c r="G2855" i="93"/>
  <c r="J2855" i="93" s="1"/>
  <c r="G2854" i="93"/>
  <c r="J2854" i="93" s="1"/>
  <c r="G2853" i="93"/>
  <c r="J2853" i="93" s="1"/>
  <c r="G2852" i="93"/>
  <c r="J2852" i="93" s="1"/>
  <c r="G2851" i="93"/>
  <c r="J2851" i="93" s="1"/>
  <c r="G2850" i="93"/>
  <c r="J2850" i="93" s="1"/>
  <c r="G2849" i="93"/>
  <c r="J2849" i="93" s="1"/>
  <c r="G2848" i="93"/>
  <c r="J2848" i="93" s="1"/>
  <c r="G2847" i="93"/>
  <c r="J2847" i="93" s="1"/>
  <c r="G2846" i="93"/>
  <c r="J2846" i="93" s="1"/>
  <c r="G2845" i="93"/>
  <c r="J2845" i="93" s="1"/>
  <c r="G2844" i="93"/>
  <c r="J2844" i="93" s="1"/>
  <c r="G2843" i="93"/>
  <c r="J2843" i="93" s="1"/>
  <c r="G2842" i="93"/>
  <c r="J2842" i="93" s="1"/>
  <c r="G2841" i="93"/>
  <c r="J2841" i="93" s="1"/>
  <c r="G2840" i="93"/>
  <c r="J2840" i="93" s="1"/>
  <c r="G2839" i="93"/>
  <c r="J2839" i="93" s="1"/>
  <c r="G2838" i="93"/>
  <c r="J2838" i="93" s="1"/>
  <c r="G2837" i="93"/>
  <c r="J2837" i="93" s="1"/>
  <c r="G2836" i="93"/>
  <c r="J2836" i="93" s="1"/>
  <c r="G2835" i="93"/>
  <c r="J2835" i="93" s="1"/>
  <c r="G2834" i="93"/>
  <c r="J2834" i="93" s="1"/>
  <c r="G2833" i="93"/>
  <c r="J2833" i="93" s="1"/>
  <c r="G2832" i="93"/>
  <c r="J2832" i="93" s="1"/>
  <c r="G2831" i="93"/>
  <c r="J2831" i="93" s="1"/>
  <c r="G2830" i="93"/>
  <c r="J2830" i="93" s="1"/>
  <c r="G2829" i="93"/>
  <c r="J2829" i="93" s="1"/>
  <c r="G2828" i="93"/>
  <c r="J2828" i="93" s="1"/>
  <c r="G2827" i="93"/>
  <c r="J2827" i="93" s="1"/>
  <c r="G2826" i="93"/>
  <c r="J2826" i="93" s="1"/>
  <c r="G2825" i="93"/>
  <c r="J2825" i="93" s="1"/>
  <c r="G2824" i="93"/>
  <c r="J2824" i="93" s="1"/>
  <c r="G2823" i="93"/>
  <c r="J2823" i="93" s="1"/>
  <c r="G2822" i="93"/>
  <c r="J2822" i="93" s="1"/>
  <c r="G2821" i="93"/>
  <c r="J2821" i="93" s="1"/>
  <c r="G2820" i="93"/>
  <c r="J2820" i="93" s="1"/>
  <c r="G2819" i="93"/>
  <c r="J2819" i="93" s="1"/>
  <c r="G2818" i="93"/>
  <c r="J2818" i="93" s="1"/>
  <c r="G2817" i="93"/>
  <c r="J2817" i="93" s="1"/>
  <c r="G2816" i="93"/>
  <c r="J2816" i="93" s="1"/>
  <c r="G2815" i="93"/>
  <c r="J2815" i="93" s="1"/>
  <c r="G2814" i="93"/>
  <c r="J2814" i="93" s="1"/>
  <c r="G2813" i="93"/>
  <c r="J2813" i="93" s="1"/>
  <c r="G2812" i="93"/>
  <c r="J2812" i="93" s="1"/>
  <c r="G2811" i="93"/>
  <c r="J2811" i="93" s="1"/>
  <c r="G2810" i="93"/>
  <c r="J2810" i="93" s="1"/>
  <c r="G2809" i="93"/>
  <c r="J2809" i="93" s="1"/>
  <c r="G2808" i="93"/>
  <c r="J2808" i="93" s="1"/>
  <c r="G2807" i="93"/>
  <c r="J2807" i="93" s="1"/>
  <c r="G2806" i="93"/>
  <c r="J2806" i="93" s="1"/>
  <c r="G2805" i="93"/>
  <c r="J2805" i="93" s="1"/>
  <c r="G2804" i="93"/>
  <c r="J2804" i="93" s="1"/>
  <c r="G2803" i="93"/>
  <c r="J2803" i="93" s="1"/>
  <c r="G2802" i="93"/>
  <c r="J2802" i="93" s="1"/>
  <c r="G2801" i="93"/>
  <c r="J2801" i="93" s="1"/>
  <c r="G2800" i="93"/>
  <c r="J2800" i="93" s="1"/>
  <c r="G2799" i="93"/>
  <c r="J2799" i="93" s="1"/>
  <c r="G2798" i="93"/>
  <c r="J2798" i="93" s="1"/>
  <c r="G2797" i="93"/>
  <c r="J2797" i="93" s="1"/>
  <c r="G2796" i="93"/>
  <c r="J2796" i="93" s="1"/>
  <c r="G2795" i="93"/>
  <c r="J2795" i="93" s="1"/>
  <c r="G2794" i="93"/>
  <c r="J2794" i="93" s="1"/>
  <c r="G2793" i="93"/>
  <c r="J2793" i="93" s="1"/>
  <c r="G2792" i="93"/>
  <c r="J2792" i="93" s="1"/>
  <c r="G2791" i="93"/>
  <c r="J2791" i="93" s="1"/>
  <c r="G2790" i="93"/>
  <c r="J2790" i="93" s="1"/>
  <c r="G2789" i="93"/>
  <c r="J2789" i="93" s="1"/>
  <c r="G2788" i="93"/>
  <c r="J2788" i="93" s="1"/>
  <c r="G2787" i="93"/>
  <c r="J2787" i="93" s="1"/>
  <c r="G2786" i="93"/>
  <c r="J2786" i="93" s="1"/>
  <c r="G2785" i="93"/>
  <c r="J2785" i="93" s="1"/>
  <c r="G2784" i="93"/>
  <c r="J2784" i="93" s="1"/>
  <c r="G2783" i="93"/>
  <c r="J2783" i="93" s="1"/>
  <c r="G2782" i="93"/>
  <c r="J2782" i="93" s="1"/>
  <c r="G2781" i="93"/>
  <c r="J2781" i="93" s="1"/>
  <c r="G2780" i="93"/>
  <c r="J2780" i="93" s="1"/>
  <c r="G2779" i="93"/>
  <c r="J2779" i="93" s="1"/>
  <c r="G2778" i="93"/>
  <c r="J2778" i="93" s="1"/>
  <c r="G2777" i="93"/>
  <c r="J2777" i="93" s="1"/>
  <c r="G2776" i="93"/>
  <c r="J2776" i="93" s="1"/>
  <c r="G2775" i="93"/>
  <c r="J2775" i="93" s="1"/>
  <c r="G2774" i="93"/>
  <c r="J2774" i="93" s="1"/>
  <c r="G2773" i="93"/>
  <c r="J2773" i="93" s="1"/>
  <c r="G2772" i="93"/>
  <c r="J2772" i="93" s="1"/>
  <c r="G2771" i="93"/>
  <c r="J2771" i="93" s="1"/>
  <c r="G2770" i="93"/>
  <c r="J2770" i="93" s="1"/>
  <c r="G2769" i="93"/>
  <c r="J2769" i="93" s="1"/>
  <c r="G2768" i="93"/>
  <c r="J2768" i="93" s="1"/>
  <c r="G2767" i="93"/>
  <c r="J2767" i="93" s="1"/>
  <c r="G2766" i="93"/>
  <c r="J2766" i="93" s="1"/>
  <c r="G2765" i="93"/>
  <c r="J2765" i="93" s="1"/>
  <c r="G2764" i="93"/>
  <c r="J2764" i="93" s="1"/>
  <c r="G2763" i="93"/>
  <c r="J2763" i="93" s="1"/>
  <c r="G2762" i="93"/>
  <c r="J2762" i="93" s="1"/>
  <c r="G2761" i="93"/>
  <c r="J2761" i="93" s="1"/>
  <c r="G2760" i="93"/>
  <c r="J2760" i="93" s="1"/>
  <c r="G2759" i="93"/>
  <c r="J2759" i="93" s="1"/>
  <c r="G2758" i="93"/>
  <c r="J2758" i="93" s="1"/>
  <c r="G2757" i="93"/>
  <c r="J2757" i="93" s="1"/>
  <c r="G2756" i="93"/>
  <c r="J2756" i="93" s="1"/>
  <c r="G2755" i="93"/>
  <c r="J2755" i="93" s="1"/>
  <c r="G2754" i="93"/>
  <c r="J2754" i="93" s="1"/>
  <c r="G2753" i="93"/>
  <c r="J2753" i="93" s="1"/>
  <c r="G2752" i="93"/>
  <c r="J2752" i="93" s="1"/>
  <c r="G2751" i="93"/>
  <c r="J2751" i="93" s="1"/>
  <c r="G2750" i="93"/>
  <c r="J2750" i="93" s="1"/>
  <c r="G2749" i="93"/>
  <c r="J2749" i="93" s="1"/>
  <c r="G2748" i="93"/>
  <c r="J2748" i="93" s="1"/>
  <c r="G2747" i="93"/>
  <c r="J2747" i="93" s="1"/>
  <c r="G2746" i="93"/>
  <c r="J2746" i="93" s="1"/>
  <c r="G2745" i="93"/>
  <c r="J2745" i="93" s="1"/>
  <c r="G2744" i="93"/>
  <c r="J2744" i="93" s="1"/>
  <c r="G2743" i="93"/>
  <c r="J2743" i="93" s="1"/>
  <c r="G2742" i="93"/>
  <c r="J2742" i="93" s="1"/>
  <c r="G2741" i="93"/>
  <c r="J2741" i="93" s="1"/>
  <c r="G2740" i="93"/>
  <c r="J2740" i="93" s="1"/>
  <c r="G2739" i="93"/>
  <c r="J2739" i="93" s="1"/>
  <c r="G2738" i="93"/>
  <c r="J2738" i="93" s="1"/>
  <c r="G2737" i="93"/>
  <c r="J2737" i="93" s="1"/>
  <c r="G2736" i="93"/>
  <c r="J2736" i="93" s="1"/>
  <c r="G2735" i="93"/>
  <c r="J2735" i="93" s="1"/>
  <c r="G2734" i="93"/>
  <c r="J2734" i="93" s="1"/>
  <c r="G2733" i="93"/>
  <c r="J2733" i="93" s="1"/>
  <c r="G2732" i="93"/>
  <c r="J2732" i="93" s="1"/>
  <c r="G2731" i="93"/>
  <c r="J2731" i="93" s="1"/>
  <c r="G2730" i="93"/>
  <c r="J2730" i="93" s="1"/>
  <c r="G2729" i="93"/>
  <c r="J2729" i="93" s="1"/>
  <c r="G2728" i="93"/>
  <c r="J2728" i="93" s="1"/>
  <c r="G2727" i="93"/>
  <c r="J2727" i="93" s="1"/>
  <c r="G2726" i="93"/>
  <c r="J2726" i="93" s="1"/>
  <c r="G2725" i="93"/>
  <c r="J2725" i="93" s="1"/>
  <c r="G2724" i="93"/>
  <c r="J2724" i="93" s="1"/>
  <c r="G2723" i="93"/>
  <c r="J2723" i="93" s="1"/>
  <c r="G2722" i="93"/>
  <c r="J2722" i="93" s="1"/>
  <c r="G2721" i="93"/>
  <c r="J2721" i="93" s="1"/>
  <c r="G2720" i="93"/>
  <c r="J2720" i="93" s="1"/>
  <c r="G2719" i="93"/>
  <c r="J2719" i="93" s="1"/>
  <c r="G2718" i="93"/>
  <c r="J2718" i="93" s="1"/>
  <c r="G2717" i="93"/>
  <c r="J2717" i="93" s="1"/>
  <c r="G2716" i="93"/>
  <c r="J2716" i="93" s="1"/>
  <c r="G2715" i="93"/>
  <c r="J2715" i="93" s="1"/>
  <c r="G2714" i="93"/>
  <c r="J2714" i="93" s="1"/>
  <c r="G2713" i="93"/>
  <c r="J2713" i="93" s="1"/>
  <c r="G2712" i="93"/>
  <c r="J2712" i="93" s="1"/>
  <c r="G2711" i="93"/>
  <c r="J2711" i="93" s="1"/>
  <c r="G2710" i="93"/>
  <c r="J2710" i="93" s="1"/>
  <c r="G2709" i="93"/>
  <c r="J2709" i="93" s="1"/>
  <c r="G2708" i="93"/>
  <c r="J2708" i="93" s="1"/>
  <c r="G2707" i="93"/>
  <c r="J2707" i="93" s="1"/>
  <c r="G2706" i="93"/>
  <c r="J2706" i="93" s="1"/>
  <c r="G2705" i="93"/>
  <c r="J2705" i="93" s="1"/>
  <c r="G2704" i="93"/>
  <c r="J2704" i="93" s="1"/>
  <c r="G2703" i="93"/>
  <c r="J2703" i="93" s="1"/>
  <c r="G2702" i="93"/>
  <c r="J2702" i="93" s="1"/>
  <c r="G2701" i="93"/>
  <c r="J2701" i="93" s="1"/>
  <c r="G2700" i="93"/>
  <c r="J2700" i="93" s="1"/>
  <c r="G2699" i="93"/>
  <c r="J2699" i="93" s="1"/>
  <c r="G2698" i="93"/>
  <c r="J2698" i="93" s="1"/>
  <c r="G2697" i="93"/>
  <c r="J2697" i="93" s="1"/>
  <c r="G2696" i="93"/>
  <c r="J2696" i="93" s="1"/>
  <c r="G2695" i="93"/>
  <c r="J2695" i="93" s="1"/>
  <c r="G2694" i="93"/>
  <c r="J2694" i="93" s="1"/>
  <c r="G2693" i="93"/>
  <c r="J2693" i="93" s="1"/>
  <c r="G2692" i="93"/>
  <c r="J2692" i="93" s="1"/>
  <c r="G2691" i="93"/>
  <c r="J2691" i="93" s="1"/>
  <c r="G2690" i="93"/>
  <c r="J2690" i="93" s="1"/>
  <c r="G2689" i="93"/>
  <c r="J2689" i="93" s="1"/>
  <c r="G2688" i="93"/>
  <c r="J2688" i="93" s="1"/>
  <c r="G2687" i="93"/>
  <c r="J2687" i="93" s="1"/>
  <c r="G2686" i="93"/>
  <c r="J2686" i="93" s="1"/>
  <c r="G2685" i="93"/>
  <c r="J2685" i="93" s="1"/>
  <c r="G2684" i="93"/>
  <c r="J2684" i="93" s="1"/>
  <c r="G2683" i="93"/>
  <c r="J2683" i="93" s="1"/>
  <c r="G2682" i="93"/>
  <c r="J2682" i="93" s="1"/>
  <c r="G2681" i="93"/>
  <c r="J2681" i="93" s="1"/>
  <c r="G2680" i="93"/>
  <c r="J2680" i="93" s="1"/>
  <c r="G2679" i="93"/>
  <c r="J2679" i="93" s="1"/>
  <c r="G2678" i="93"/>
  <c r="J2678" i="93" s="1"/>
  <c r="G2677" i="93"/>
  <c r="J2677" i="93" s="1"/>
  <c r="G2676" i="93"/>
  <c r="J2676" i="93" s="1"/>
  <c r="G2675" i="93"/>
  <c r="J2675" i="93" s="1"/>
  <c r="G2674" i="93"/>
  <c r="J2674" i="93" s="1"/>
  <c r="G2673" i="93"/>
  <c r="J2673" i="93" s="1"/>
  <c r="G2672" i="93"/>
  <c r="J2672" i="93" s="1"/>
  <c r="G2671" i="93"/>
  <c r="J2671" i="93" s="1"/>
  <c r="G2670" i="93"/>
  <c r="J2670" i="93" s="1"/>
  <c r="G2669" i="93"/>
  <c r="J2669" i="93" s="1"/>
  <c r="G2668" i="93"/>
  <c r="J2668" i="93" s="1"/>
  <c r="G2667" i="93"/>
  <c r="J2667" i="93" s="1"/>
  <c r="G2666" i="93"/>
  <c r="J2666" i="93" s="1"/>
  <c r="G2665" i="93"/>
  <c r="J2665" i="93" s="1"/>
  <c r="G2664" i="93"/>
  <c r="J2664" i="93" s="1"/>
  <c r="G2663" i="93"/>
  <c r="J2663" i="93" s="1"/>
  <c r="G2662" i="93"/>
  <c r="J2662" i="93" s="1"/>
  <c r="G2661" i="93"/>
  <c r="J2661" i="93" s="1"/>
  <c r="G2660" i="93"/>
  <c r="J2660" i="93" s="1"/>
  <c r="G2659" i="93"/>
  <c r="J2659" i="93" s="1"/>
  <c r="G2658" i="93"/>
  <c r="J2658" i="93" s="1"/>
  <c r="G2657" i="93"/>
  <c r="J2657" i="93" s="1"/>
  <c r="G2656" i="93"/>
  <c r="J2656" i="93" s="1"/>
  <c r="G2655" i="93"/>
  <c r="J2655" i="93" s="1"/>
  <c r="G2654" i="93"/>
  <c r="J2654" i="93" s="1"/>
  <c r="G2653" i="93"/>
  <c r="J2653" i="93" s="1"/>
  <c r="G2652" i="93"/>
  <c r="J2652" i="93" s="1"/>
  <c r="G2651" i="93"/>
  <c r="J2651" i="93" s="1"/>
  <c r="G2650" i="93"/>
  <c r="J2650" i="93" s="1"/>
  <c r="G2649" i="93"/>
  <c r="J2649" i="93" s="1"/>
  <c r="G2648" i="93"/>
  <c r="J2648" i="93" s="1"/>
  <c r="G2647" i="93"/>
  <c r="J2647" i="93" s="1"/>
  <c r="G2646" i="93"/>
  <c r="J2646" i="93" s="1"/>
  <c r="G2645" i="93"/>
  <c r="J2645" i="93" s="1"/>
  <c r="G2644" i="93"/>
  <c r="J2644" i="93" s="1"/>
  <c r="G2643" i="93"/>
  <c r="J2643" i="93" s="1"/>
  <c r="G2642" i="93"/>
  <c r="J2642" i="93" s="1"/>
  <c r="G2641" i="93"/>
  <c r="J2641" i="93" s="1"/>
  <c r="G2640" i="93"/>
  <c r="J2640" i="93" s="1"/>
  <c r="G2639" i="93"/>
  <c r="J2639" i="93" s="1"/>
  <c r="G2638" i="93"/>
  <c r="J2638" i="93" s="1"/>
  <c r="G2637" i="93"/>
  <c r="J2637" i="93" s="1"/>
  <c r="G2636" i="93"/>
  <c r="J2636" i="93" s="1"/>
  <c r="G2635" i="93"/>
  <c r="J2635" i="93" s="1"/>
  <c r="G2634" i="93"/>
  <c r="J2634" i="93" s="1"/>
  <c r="G2633" i="93"/>
  <c r="J2633" i="93" s="1"/>
  <c r="G2632" i="93"/>
  <c r="J2632" i="93" s="1"/>
  <c r="G2631" i="93"/>
  <c r="J2631" i="93" s="1"/>
  <c r="G2630" i="93"/>
  <c r="J2630" i="93" s="1"/>
  <c r="G2629" i="93"/>
  <c r="J2629" i="93" s="1"/>
  <c r="G2628" i="93"/>
  <c r="J2628" i="93" s="1"/>
  <c r="G2627" i="93"/>
  <c r="J2627" i="93" s="1"/>
  <c r="G2626" i="93"/>
  <c r="J2626" i="93" s="1"/>
  <c r="G2625" i="93"/>
  <c r="J2625" i="93" s="1"/>
  <c r="G2624" i="93"/>
  <c r="J2624" i="93" s="1"/>
  <c r="G2623" i="93"/>
  <c r="J2623" i="93" s="1"/>
  <c r="G2622" i="93"/>
  <c r="J2622" i="93" s="1"/>
  <c r="G2621" i="93"/>
  <c r="J2621" i="93" s="1"/>
  <c r="G2620" i="93"/>
  <c r="J2620" i="93" s="1"/>
  <c r="G2619" i="93"/>
  <c r="J2619" i="93" s="1"/>
  <c r="G2618" i="93"/>
  <c r="J2618" i="93" s="1"/>
  <c r="G2617" i="93"/>
  <c r="J2617" i="93" s="1"/>
  <c r="G2616" i="93"/>
  <c r="J2616" i="93" s="1"/>
  <c r="G2615" i="93"/>
  <c r="J2615" i="93" s="1"/>
  <c r="G2614" i="93"/>
  <c r="J2614" i="93" s="1"/>
  <c r="G2613" i="93"/>
  <c r="J2613" i="93" s="1"/>
  <c r="G2612" i="93"/>
  <c r="J2612" i="93" s="1"/>
  <c r="G2611" i="93"/>
  <c r="J2611" i="93" s="1"/>
  <c r="G2610" i="93"/>
  <c r="J2610" i="93" s="1"/>
  <c r="G2609" i="93"/>
  <c r="J2609" i="93" s="1"/>
  <c r="G2608" i="93"/>
  <c r="J2608" i="93" s="1"/>
  <c r="G2607" i="93"/>
  <c r="J2607" i="93" s="1"/>
  <c r="G2606" i="93"/>
  <c r="J2606" i="93" s="1"/>
  <c r="G2605" i="93"/>
  <c r="J2605" i="93" s="1"/>
  <c r="G2604" i="93"/>
  <c r="J2604" i="93" s="1"/>
  <c r="G2603" i="93"/>
  <c r="J2603" i="93" s="1"/>
  <c r="G2602" i="93"/>
  <c r="J2602" i="93" s="1"/>
  <c r="G2601" i="93"/>
  <c r="J2601" i="93" s="1"/>
  <c r="G2600" i="93"/>
  <c r="J2600" i="93" s="1"/>
  <c r="G2599" i="93"/>
  <c r="J2599" i="93" s="1"/>
  <c r="G2598" i="93"/>
  <c r="J2598" i="93" s="1"/>
  <c r="G2597" i="93"/>
  <c r="J2597" i="93" s="1"/>
  <c r="G2596" i="93"/>
  <c r="J2596" i="93" s="1"/>
  <c r="G2595" i="93"/>
  <c r="J2595" i="93" s="1"/>
  <c r="G2594" i="93"/>
  <c r="J2594" i="93" s="1"/>
  <c r="G2593" i="93"/>
  <c r="J2593" i="93" s="1"/>
  <c r="G2592" i="93"/>
  <c r="J2592" i="93" s="1"/>
  <c r="G2591" i="93"/>
  <c r="J2591" i="93" s="1"/>
  <c r="G2590" i="93"/>
  <c r="J2590" i="93" s="1"/>
  <c r="G2589" i="93"/>
  <c r="J2589" i="93" s="1"/>
  <c r="G2588" i="93"/>
  <c r="J2588" i="93" s="1"/>
  <c r="G2587" i="93"/>
  <c r="J2587" i="93" s="1"/>
  <c r="G2586" i="93"/>
  <c r="J2586" i="93" s="1"/>
  <c r="G2585" i="93"/>
  <c r="J2585" i="93" s="1"/>
  <c r="G2584" i="93"/>
  <c r="J2584" i="93" s="1"/>
  <c r="G2583" i="93"/>
  <c r="J2583" i="93" s="1"/>
  <c r="G2582" i="93"/>
  <c r="J2582" i="93" s="1"/>
  <c r="G2581" i="93"/>
  <c r="J2581" i="93" s="1"/>
  <c r="G2580" i="93"/>
  <c r="J2580" i="93" s="1"/>
  <c r="G2579" i="93"/>
  <c r="J2579" i="93" s="1"/>
  <c r="G2578" i="93"/>
  <c r="J2578" i="93" s="1"/>
  <c r="G2577" i="93"/>
  <c r="J2577" i="93" s="1"/>
  <c r="G2576" i="93"/>
  <c r="J2576" i="93" s="1"/>
  <c r="G2575" i="93"/>
  <c r="J2575" i="93" s="1"/>
  <c r="G2574" i="93"/>
  <c r="J2574" i="93" s="1"/>
  <c r="G2573" i="93"/>
  <c r="J2573" i="93" s="1"/>
  <c r="G2572" i="93"/>
  <c r="J2572" i="93" s="1"/>
  <c r="G2571" i="93"/>
  <c r="J2571" i="93" s="1"/>
  <c r="G2570" i="93"/>
  <c r="J2570" i="93" s="1"/>
  <c r="G2569" i="93"/>
  <c r="J2569" i="93" s="1"/>
  <c r="G2568" i="93"/>
  <c r="J2568" i="93" s="1"/>
  <c r="G2567" i="93"/>
  <c r="J2567" i="93" s="1"/>
  <c r="G2566" i="93"/>
  <c r="J2566" i="93" s="1"/>
  <c r="G2565" i="93"/>
  <c r="J2565" i="93" s="1"/>
  <c r="G2564" i="93"/>
  <c r="J2564" i="93" s="1"/>
  <c r="G2563" i="93"/>
  <c r="J2563" i="93" s="1"/>
  <c r="G2562" i="93"/>
  <c r="J2562" i="93" s="1"/>
  <c r="G2561" i="93"/>
  <c r="J2561" i="93" s="1"/>
  <c r="G2560" i="93"/>
  <c r="J2560" i="93" s="1"/>
  <c r="G2559" i="93"/>
  <c r="J2559" i="93" s="1"/>
  <c r="G2558" i="93"/>
  <c r="J2558" i="93" s="1"/>
  <c r="G2557" i="93"/>
  <c r="J2557" i="93" s="1"/>
  <c r="G2556" i="93"/>
  <c r="J2556" i="93" s="1"/>
  <c r="G2555" i="93"/>
  <c r="J2555" i="93" s="1"/>
  <c r="G2554" i="93"/>
  <c r="J2554" i="93" s="1"/>
  <c r="G2553" i="93"/>
  <c r="J2553" i="93" s="1"/>
  <c r="G2552" i="93"/>
  <c r="J2552" i="93" s="1"/>
  <c r="G2551" i="93"/>
  <c r="J2551" i="93" s="1"/>
  <c r="G2550" i="93"/>
  <c r="J2550" i="93" s="1"/>
  <c r="G2549" i="93"/>
  <c r="J2549" i="93" s="1"/>
  <c r="G2548" i="93"/>
  <c r="J2548" i="93" s="1"/>
  <c r="G2547" i="93"/>
  <c r="J2547" i="93" s="1"/>
  <c r="G2546" i="93"/>
  <c r="J2546" i="93" s="1"/>
  <c r="G2545" i="93"/>
  <c r="J2545" i="93" s="1"/>
  <c r="G2544" i="93"/>
  <c r="J2544" i="93" s="1"/>
  <c r="G2543" i="93"/>
  <c r="J2543" i="93" s="1"/>
  <c r="G2542" i="93"/>
  <c r="J2542" i="93" s="1"/>
  <c r="G2541" i="93"/>
  <c r="J2541" i="93" s="1"/>
  <c r="G2540" i="93"/>
  <c r="J2540" i="93" s="1"/>
  <c r="G2539" i="93"/>
  <c r="J2539" i="93" s="1"/>
  <c r="G2538" i="93"/>
  <c r="J2538" i="93" s="1"/>
  <c r="G2537" i="93"/>
  <c r="J2537" i="93" s="1"/>
  <c r="G2536" i="93"/>
  <c r="J2536" i="93" s="1"/>
  <c r="G2535" i="93"/>
  <c r="J2535" i="93" s="1"/>
  <c r="G2534" i="93"/>
  <c r="J2534" i="93" s="1"/>
  <c r="G2533" i="93"/>
  <c r="J2533" i="93" s="1"/>
  <c r="G2532" i="93"/>
  <c r="J2532" i="93" s="1"/>
  <c r="G2531" i="93"/>
  <c r="J2531" i="93" s="1"/>
  <c r="G2530" i="93"/>
  <c r="J2530" i="93" s="1"/>
  <c r="G2529" i="93"/>
  <c r="J2529" i="93" s="1"/>
  <c r="G2528" i="93"/>
  <c r="J2528" i="93" s="1"/>
  <c r="G2527" i="93"/>
  <c r="J2527" i="93" s="1"/>
  <c r="G2526" i="93"/>
  <c r="J2526" i="93" s="1"/>
  <c r="G2525" i="93"/>
  <c r="J2525" i="93" s="1"/>
  <c r="G2524" i="93"/>
  <c r="J2524" i="93" s="1"/>
  <c r="G2523" i="93"/>
  <c r="J2523" i="93" s="1"/>
  <c r="G2522" i="93"/>
  <c r="J2522" i="93" s="1"/>
  <c r="G2521" i="93"/>
  <c r="J2521" i="93" s="1"/>
  <c r="G2520" i="93"/>
  <c r="J2520" i="93" s="1"/>
  <c r="G2519" i="93"/>
  <c r="J2519" i="93" s="1"/>
  <c r="G2518" i="93"/>
  <c r="J2518" i="93" s="1"/>
  <c r="G2517" i="93"/>
  <c r="J2517" i="93" s="1"/>
  <c r="G2516" i="93"/>
  <c r="J2516" i="93" s="1"/>
  <c r="G2515" i="93"/>
  <c r="J2515" i="93" s="1"/>
  <c r="G2514" i="93"/>
  <c r="J2514" i="93" s="1"/>
  <c r="G2513" i="93"/>
  <c r="J2513" i="93" s="1"/>
  <c r="G2512" i="93"/>
  <c r="J2512" i="93" s="1"/>
  <c r="G2511" i="93"/>
  <c r="J2511" i="93" s="1"/>
  <c r="G2510" i="93"/>
  <c r="J2510" i="93" s="1"/>
  <c r="G2509" i="93"/>
  <c r="J2509" i="93" s="1"/>
  <c r="G2508" i="93"/>
  <c r="J2508" i="93" s="1"/>
  <c r="G2507" i="93"/>
  <c r="J2507" i="93" s="1"/>
  <c r="G2506" i="93"/>
  <c r="J2506" i="93" s="1"/>
  <c r="G2505" i="93"/>
  <c r="J2505" i="93" s="1"/>
  <c r="G2504" i="93"/>
  <c r="J2504" i="93" s="1"/>
  <c r="G2503" i="93"/>
  <c r="J2503" i="93" s="1"/>
  <c r="G2502" i="93"/>
  <c r="J2502" i="93" s="1"/>
  <c r="G2501" i="93"/>
  <c r="J2501" i="93" s="1"/>
  <c r="G2500" i="93"/>
  <c r="J2500" i="93" s="1"/>
  <c r="G2499" i="93"/>
  <c r="J2499" i="93" s="1"/>
  <c r="G2498" i="93"/>
  <c r="J2498" i="93" s="1"/>
  <c r="G2497" i="93"/>
  <c r="J2497" i="93" s="1"/>
  <c r="G2496" i="93"/>
  <c r="J2496" i="93" s="1"/>
  <c r="G2495" i="93"/>
  <c r="J2495" i="93" s="1"/>
  <c r="G2494" i="93"/>
  <c r="J2494" i="93" s="1"/>
  <c r="G2493" i="93"/>
  <c r="J2493" i="93" s="1"/>
  <c r="G2492" i="93"/>
  <c r="J2492" i="93" s="1"/>
  <c r="G2491" i="93"/>
  <c r="J2491" i="93" s="1"/>
  <c r="G2490" i="93"/>
  <c r="J2490" i="93" s="1"/>
  <c r="G2489" i="93"/>
  <c r="J2489" i="93" s="1"/>
  <c r="G2488" i="93"/>
  <c r="J2488" i="93" s="1"/>
  <c r="G2487" i="93"/>
  <c r="J2487" i="93" s="1"/>
  <c r="G2486" i="93"/>
  <c r="J2486" i="93" s="1"/>
  <c r="G2485" i="93"/>
  <c r="J2485" i="93" s="1"/>
  <c r="G2484" i="93"/>
  <c r="J2484" i="93" s="1"/>
  <c r="G2483" i="93"/>
  <c r="J2483" i="93" s="1"/>
  <c r="G2482" i="93"/>
  <c r="J2482" i="93" s="1"/>
  <c r="G2481" i="93"/>
  <c r="J2481" i="93" s="1"/>
  <c r="G2480" i="93"/>
  <c r="J2480" i="93" s="1"/>
  <c r="G2479" i="93"/>
  <c r="J2479" i="93" s="1"/>
  <c r="G2478" i="93"/>
  <c r="J2478" i="93" s="1"/>
  <c r="G2477" i="93"/>
  <c r="J2477" i="93" s="1"/>
  <c r="G2476" i="93"/>
  <c r="J2476" i="93" s="1"/>
  <c r="G2475" i="93"/>
  <c r="J2475" i="93" s="1"/>
  <c r="G2474" i="93"/>
  <c r="J2474" i="93" s="1"/>
  <c r="G2473" i="93"/>
  <c r="J2473" i="93" s="1"/>
  <c r="G2472" i="93"/>
  <c r="J2472" i="93" s="1"/>
  <c r="G2471" i="93"/>
  <c r="J2471" i="93" s="1"/>
  <c r="G2470" i="93"/>
  <c r="J2470" i="93" s="1"/>
  <c r="G2469" i="93"/>
  <c r="J2469" i="93" s="1"/>
  <c r="G2468" i="93"/>
  <c r="J2468" i="93" s="1"/>
  <c r="G2467" i="93"/>
  <c r="J2467" i="93" s="1"/>
  <c r="G2466" i="93"/>
  <c r="J2466" i="93" s="1"/>
  <c r="G2465" i="93"/>
  <c r="J2465" i="93" s="1"/>
  <c r="G2464" i="93"/>
  <c r="J2464" i="93" s="1"/>
  <c r="G2463" i="93"/>
  <c r="J2463" i="93" s="1"/>
  <c r="G2462" i="93"/>
  <c r="J2462" i="93" s="1"/>
  <c r="G2461" i="93"/>
  <c r="J2461" i="93" s="1"/>
  <c r="G2460" i="93"/>
  <c r="J2460" i="93" s="1"/>
  <c r="G2459" i="93"/>
  <c r="J2459" i="93" s="1"/>
  <c r="G2458" i="93"/>
  <c r="J2458" i="93" s="1"/>
  <c r="G2457" i="93"/>
  <c r="J2457" i="93" s="1"/>
  <c r="G2456" i="93"/>
  <c r="J2456" i="93" s="1"/>
  <c r="G2455" i="93"/>
  <c r="J2455" i="93" s="1"/>
  <c r="G2454" i="93"/>
  <c r="J2454" i="93" s="1"/>
  <c r="G2453" i="93"/>
  <c r="J2453" i="93" s="1"/>
  <c r="G2452" i="93"/>
  <c r="J2452" i="93" s="1"/>
  <c r="G2451" i="93"/>
  <c r="J2451" i="93" s="1"/>
  <c r="G2450" i="93"/>
  <c r="J2450" i="93" s="1"/>
  <c r="G2449" i="93"/>
  <c r="J2449" i="93" s="1"/>
  <c r="G2448" i="93"/>
  <c r="J2448" i="93" s="1"/>
  <c r="G2447" i="93"/>
  <c r="J2447" i="93" s="1"/>
  <c r="G2446" i="93"/>
  <c r="J2446" i="93" s="1"/>
  <c r="G2445" i="93"/>
  <c r="J2445" i="93" s="1"/>
  <c r="G2444" i="93"/>
  <c r="J2444" i="93" s="1"/>
  <c r="G2443" i="93"/>
  <c r="J2443" i="93" s="1"/>
  <c r="G2442" i="93"/>
  <c r="J2442" i="93" s="1"/>
  <c r="G2441" i="93"/>
  <c r="J2441" i="93" s="1"/>
  <c r="G2440" i="93"/>
  <c r="J2440" i="93" s="1"/>
  <c r="G2439" i="93"/>
  <c r="J2439" i="93" s="1"/>
  <c r="G2438" i="93"/>
  <c r="J2438" i="93" s="1"/>
  <c r="G2437" i="93"/>
  <c r="J2437" i="93" s="1"/>
  <c r="G2436" i="93"/>
  <c r="J2436" i="93" s="1"/>
  <c r="G2435" i="93"/>
  <c r="J2435" i="93" s="1"/>
  <c r="G2434" i="93"/>
  <c r="J2434" i="93" s="1"/>
  <c r="G2433" i="93"/>
  <c r="J2433" i="93" s="1"/>
  <c r="G2432" i="93"/>
  <c r="J2432" i="93" s="1"/>
  <c r="G2431" i="93"/>
  <c r="J2431" i="93" s="1"/>
  <c r="G2430" i="93"/>
  <c r="J2430" i="93" s="1"/>
  <c r="G2429" i="93"/>
  <c r="J2429" i="93" s="1"/>
  <c r="G2428" i="93"/>
  <c r="J2428" i="93" s="1"/>
  <c r="G2427" i="93"/>
  <c r="J2427" i="93" s="1"/>
  <c r="G2426" i="93"/>
  <c r="J2426" i="93" s="1"/>
  <c r="G2425" i="93"/>
  <c r="J2425" i="93" s="1"/>
  <c r="G2424" i="93"/>
  <c r="J2424" i="93" s="1"/>
  <c r="G2423" i="93"/>
  <c r="J2423" i="93" s="1"/>
  <c r="G2422" i="93"/>
  <c r="J2422" i="93" s="1"/>
  <c r="G2421" i="93"/>
  <c r="J2421" i="93" s="1"/>
  <c r="G2420" i="93"/>
  <c r="J2420" i="93" s="1"/>
  <c r="G2419" i="93"/>
  <c r="J2419" i="93" s="1"/>
  <c r="G2418" i="93"/>
  <c r="J2418" i="93" s="1"/>
  <c r="G2417" i="93"/>
  <c r="J2417" i="93" s="1"/>
  <c r="G2416" i="93"/>
  <c r="J2416" i="93" s="1"/>
  <c r="G2415" i="93"/>
  <c r="J2415" i="93" s="1"/>
  <c r="G2414" i="93"/>
  <c r="J2414" i="93" s="1"/>
  <c r="G2413" i="93"/>
  <c r="J2413" i="93" s="1"/>
  <c r="G2412" i="93"/>
  <c r="J2412" i="93" s="1"/>
  <c r="G2411" i="93"/>
  <c r="J2411" i="93" s="1"/>
  <c r="G2410" i="93"/>
  <c r="J2410" i="93" s="1"/>
  <c r="G2409" i="93"/>
  <c r="J2409" i="93" s="1"/>
  <c r="G2408" i="93"/>
  <c r="J2408" i="93" s="1"/>
  <c r="G2407" i="93"/>
  <c r="J2407" i="93" s="1"/>
  <c r="G2406" i="93"/>
  <c r="J2406" i="93" s="1"/>
  <c r="G2405" i="93"/>
  <c r="J2405" i="93" s="1"/>
  <c r="G2404" i="93"/>
  <c r="J2404" i="93" s="1"/>
  <c r="G2403" i="93"/>
  <c r="J2403" i="93" s="1"/>
  <c r="G2402" i="93"/>
  <c r="J2402" i="93" s="1"/>
  <c r="G2401" i="93"/>
  <c r="J2401" i="93" s="1"/>
  <c r="G2400" i="93"/>
  <c r="J2400" i="93" s="1"/>
  <c r="G2399" i="93"/>
  <c r="J2399" i="93" s="1"/>
  <c r="G2398" i="93"/>
  <c r="J2398" i="93" s="1"/>
  <c r="G2397" i="93"/>
  <c r="J2397" i="93" s="1"/>
  <c r="G2396" i="93"/>
  <c r="J2396" i="93" s="1"/>
  <c r="G2395" i="93"/>
  <c r="J2395" i="93" s="1"/>
  <c r="G2394" i="93"/>
  <c r="J2394" i="93" s="1"/>
  <c r="G2393" i="93"/>
  <c r="J2393" i="93" s="1"/>
  <c r="G2392" i="93"/>
  <c r="J2392" i="93" s="1"/>
  <c r="G2391" i="93"/>
  <c r="J2391" i="93" s="1"/>
  <c r="G2390" i="93"/>
  <c r="J2390" i="93" s="1"/>
  <c r="G2389" i="93"/>
  <c r="J2389" i="93" s="1"/>
  <c r="G2388" i="93"/>
  <c r="J2388" i="93" s="1"/>
  <c r="G2387" i="93"/>
  <c r="J2387" i="93" s="1"/>
  <c r="G2386" i="93"/>
  <c r="J2386" i="93" s="1"/>
  <c r="G2385" i="93"/>
  <c r="J2385" i="93" s="1"/>
  <c r="G2384" i="93"/>
  <c r="J2384" i="93" s="1"/>
  <c r="G2383" i="93"/>
  <c r="J2383" i="93" s="1"/>
  <c r="G2382" i="93"/>
  <c r="J2382" i="93" s="1"/>
  <c r="G2381" i="93"/>
  <c r="J2381" i="93" s="1"/>
  <c r="G2380" i="93"/>
  <c r="J2380" i="93" s="1"/>
  <c r="G2379" i="93"/>
  <c r="J2379" i="93" s="1"/>
  <c r="G2378" i="93"/>
  <c r="J2378" i="93" s="1"/>
  <c r="G2377" i="93"/>
  <c r="J2377" i="93" s="1"/>
  <c r="G2376" i="93"/>
  <c r="J2376" i="93" s="1"/>
  <c r="G2375" i="93"/>
  <c r="J2375" i="93" s="1"/>
  <c r="G2374" i="93"/>
  <c r="J2374" i="93" s="1"/>
  <c r="G2373" i="93"/>
  <c r="J2373" i="93" s="1"/>
  <c r="G2372" i="93"/>
  <c r="J2372" i="93" s="1"/>
  <c r="G2371" i="93"/>
  <c r="J2371" i="93" s="1"/>
  <c r="G2370" i="93"/>
  <c r="J2370" i="93" s="1"/>
  <c r="G2369" i="93"/>
  <c r="J2369" i="93" s="1"/>
  <c r="G2368" i="93"/>
  <c r="J2368" i="93" s="1"/>
  <c r="G2367" i="93"/>
  <c r="J2367" i="93" s="1"/>
  <c r="G2366" i="93"/>
  <c r="J2366" i="93" s="1"/>
  <c r="G2365" i="93"/>
  <c r="J2365" i="93" s="1"/>
  <c r="G2364" i="93"/>
  <c r="J2364" i="93" s="1"/>
  <c r="G2363" i="93"/>
  <c r="J2363" i="93" s="1"/>
  <c r="G2362" i="93"/>
  <c r="J2362" i="93" s="1"/>
  <c r="G2361" i="93"/>
  <c r="J2361" i="93" s="1"/>
  <c r="G2360" i="93"/>
  <c r="J2360" i="93" s="1"/>
  <c r="G2359" i="93"/>
  <c r="J2359" i="93" s="1"/>
  <c r="G2358" i="93"/>
  <c r="J2358" i="93" s="1"/>
  <c r="G2357" i="93"/>
  <c r="J2357" i="93" s="1"/>
  <c r="G2356" i="93"/>
  <c r="J2356" i="93" s="1"/>
  <c r="G2355" i="93"/>
  <c r="J2355" i="93" s="1"/>
  <c r="G2354" i="93"/>
  <c r="J2354" i="93" s="1"/>
  <c r="G2353" i="93"/>
  <c r="J2353" i="93" s="1"/>
  <c r="G2352" i="93"/>
  <c r="J2352" i="93" s="1"/>
  <c r="G2351" i="93"/>
  <c r="J2351" i="93" s="1"/>
  <c r="G2350" i="93"/>
  <c r="J2350" i="93" s="1"/>
  <c r="G2349" i="93"/>
  <c r="J2349" i="93" s="1"/>
  <c r="G2348" i="93"/>
  <c r="J2348" i="93" s="1"/>
  <c r="G2347" i="93"/>
  <c r="J2347" i="93" s="1"/>
  <c r="G2346" i="93"/>
  <c r="J2346" i="93" s="1"/>
  <c r="G2345" i="93"/>
  <c r="J2345" i="93" s="1"/>
  <c r="G2344" i="93"/>
  <c r="J2344" i="93" s="1"/>
  <c r="G2343" i="93"/>
  <c r="J2343" i="93" s="1"/>
  <c r="G2342" i="93"/>
  <c r="J2342" i="93" s="1"/>
  <c r="G2341" i="93"/>
  <c r="J2341" i="93" s="1"/>
  <c r="G2340" i="93"/>
  <c r="J2340" i="93" s="1"/>
  <c r="G2339" i="93"/>
  <c r="J2339" i="93" s="1"/>
  <c r="G2338" i="93"/>
  <c r="J2338" i="93" s="1"/>
  <c r="G2337" i="93"/>
  <c r="J2337" i="93" s="1"/>
  <c r="G2336" i="93"/>
  <c r="J2336" i="93" s="1"/>
  <c r="G2335" i="93"/>
  <c r="J2335" i="93" s="1"/>
  <c r="G2334" i="93"/>
  <c r="J2334" i="93" s="1"/>
  <c r="G2333" i="93"/>
  <c r="J2333" i="93" s="1"/>
  <c r="G2332" i="93"/>
  <c r="J2332" i="93" s="1"/>
  <c r="G2331" i="93"/>
  <c r="J2331" i="93" s="1"/>
  <c r="G2330" i="93"/>
  <c r="J2330" i="93" s="1"/>
  <c r="G2329" i="93"/>
  <c r="J2329" i="93" s="1"/>
  <c r="G2328" i="93"/>
  <c r="J2328" i="93" s="1"/>
  <c r="G2327" i="93"/>
  <c r="J2327" i="93" s="1"/>
  <c r="G2326" i="93"/>
  <c r="J2326" i="93" s="1"/>
  <c r="G2325" i="93"/>
  <c r="J2325" i="93" s="1"/>
  <c r="G2324" i="93"/>
  <c r="J2324" i="93" s="1"/>
  <c r="G2323" i="93"/>
  <c r="J2323" i="93" s="1"/>
  <c r="G2322" i="93"/>
  <c r="J2322" i="93" s="1"/>
  <c r="G2321" i="93"/>
  <c r="J2321" i="93" s="1"/>
  <c r="G2320" i="93"/>
  <c r="J2320" i="93" s="1"/>
  <c r="G2319" i="93"/>
  <c r="J2319" i="93" s="1"/>
  <c r="G2318" i="93"/>
  <c r="J2318" i="93" s="1"/>
  <c r="G2317" i="93"/>
  <c r="J2317" i="93" s="1"/>
  <c r="G2316" i="93"/>
  <c r="J2316" i="93" s="1"/>
  <c r="G2315" i="93"/>
  <c r="J2315" i="93" s="1"/>
  <c r="G2314" i="93"/>
  <c r="J2314" i="93" s="1"/>
  <c r="G2313" i="93"/>
  <c r="J2313" i="93" s="1"/>
  <c r="G2312" i="93"/>
  <c r="J2312" i="93" s="1"/>
  <c r="G2311" i="93"/>
  <c r="J2311" i="93" s="1"/>
  <c r="G2310" i="93"/>
  <c r="J2310" i="93" s="1"/>
  <c r="G2309" i="93"/>
  <c r="J2309" i="93" s="1"/>
  <c r="G2308" i="93"/>
  <c r="J2308" i="93" s="1"/>
  <c r="G2307" i="93"/>
  <c r="J2307" i="93" s="1"/>
  <c r="G2306" i="93"/>
  <c r="J2306" i="93" s="1"/>
  <c r="G2305" i="93"/>
  <c r="J2305" i="93" s="1"/>
  <c r="G2304" i="93"/>
  <c r="J2304" i="93" s="1"/>
  <c r="G2303" i="93"/>
  <c r="J2303" i="93" s="1"/>
  <c r="G2302" i="93"/>
  <c r="J2302" i="93" s="1"/>
  <c r="G2301" i="93"/>
  <c r="J2301" i="93" s="1"/>
  <c r="G2300" i="93"/>
  <c r="J2300" i="93" s="1"/>
  <c r="G2299" i="93"/>
  <c r="J2299" i="93" s="1"/>
  <c r="G2298" i="93"/>
  <c r="J2298" i="93" s="1"/>
  <c r="G2297" i="93"/>
  <c r="J2297" i="93" s="1"/>
  <c r="G2296" i="93"/>
  <c r="J2296" i="93" s="1"/>
  <c r="G2295" i="93"/>
  <c r="J2295" i="93" s="1"/>
  <c r="G2294" i="93"/>
  <c r="J2294" i="93" s="1"/>
  <c r="G2293" i="93"/>
  <c r="J2293" i="93" s="1"/>
  <c r="G2292" i="93"/>
  <c r="J2292" i="93" s="1"/>
  <c r="G2291" i="93"/>
  <c r="J2291" i="93" s="1"/>
  <c r="G2290" i="93"/>
  <c r="J2290" i="93" s="1"/>
  <c r="G2289" i="93"/>
  <c r="J2289" i="93" s="1"/>
  <c r="G2288" i="93"/>
  <c r="J2288" i="93" s="1"/>
  <c r="G2287" i="93"/>
  <c r="J2287" i="93" s="1"/>
  <c r="G2286" i="93"/>
  <c r="J2286" i="93" s="1"/>
  <c r="G2285" i="93"/>
  <c r="J2285" i="93" s="1"/>
  <c r="G2284" i="93"/>
  <c r="J2284" i="93" s="1"/>
  <c r="G2283" i="93"/>
  <c r="J2283" i="93" s="1"/>
  <c r="G2282" i="93"/>
  <c r="J2282" i="93" s="1"/>
  <c r="G2281" i="93"/>
  <c r="J2281" i="93" s="1"/>
  <c r="G2280" i="93"/>
  <c r="J2280" i="93" s="1"/>
  <c r="G2279" i="93"/>
  <c r="J2279" i="93" s="1"/>
  <c r="G2278" i="93"/>
  <c r="J2278" i="93" s="1"/>
  <c r="G2277" i="93"/>
  <c r="J2277" i="93" s="1"/>
  <c r="G2276" i="93"/>
  <c r="J2276" i="93" s="1"/>
  <c r="G2275" i="93"/>
  <c r="J2275" i="93" s="1"/>
  <c r="G2274" i="93"/>
  <c r="J2274" i="93" s="1"/>
  <c r="G2273" i="93"/>
  <c r="J2273" i="93" s="1"/>
  <c r="G2272" i="93"/>
  <c r="J2272" i="93" s="1"/>
  <c r="G2271" i="93"/>
  <c r="J2271" i="93" s="1"/>
  <c r="G2270" i="93"/>
  <c r="J2270" i="93" s="1"/>
  <c r="G2269" i="93"/>
  <c r="J2269" i="93" s="1"/>
  <c r="G2268" i="93"/>
  <c r="J2268" i="93" s="1"/>
  <c r="G2267" i="93"/>
  <c r="J2267" i="93" s="1"/>
  <c r="G2266" i="93"/>
  <c r="J2266" i="93" s="1"/>
  <c r="G2265" i="93"/>
  <c r="J2265" i="93" s="1"/>
  <c r="G2264" i="93"/>
  <c r="J2264" i="93" s="1"/>
  <c r="G2263" i="93"/>
  <c r="J2263" i="93" s="1"/>
  <c r="G2262" i="93"/>
  <c r="J2262" i="93" s="1"/>
  <c r="G2261" i="93"/>
  <c r="J2261" i="93" s="1"/>
  <c r="G2260" i="93"/>
  <c r="J2260" i="93" s="1"/>
  <c r="G2259" i="93"/>
  <c r="J2259" i="93" s="1"/>
  <c r="G2258" i="93"/>
  <c r="J2258" i="93" s="1"/>
  <c r="G2257" i="93"/>
  <c r="J2257" i="93" s="1"/>
  <c r="G2256" i="93"/>
  <c r="J2256" i="93" s="1"/>
  <c r="G2255" i="93"/>
  <c r="J2255" i="93" s="1"/>
  <c r="G2254" i="93"/>
  <c r="J2254" i="93" s="1"/>
  <c r="G2253" i="93"/>
  <c r="J2253" i="93" s="1"/>
  <c r="G2252" i="93"/>
  <c r="J2252" i="93" s="1"/>
  <c r="G2251" i="93"/>
  <c r="J2251" i="93" s="1"/>
  <c r="G2250" i="93"/>
  <c r="J2250" i="93" s="1"/>
  <c r="G2249" i="93"/>
  <c r="J2249" i="93" s="1"/>
  <c r="G2248" i="93"/>
  <c r="J2248" i="93" s="1"/>
  <c r="G2247" i="93"/>
  <c r="J2247" i="93" s="1"/>
  <c r="G2246" i="93"/>
  <c r="J2246" i="93" s="1"/>
  <c r="G2245" i="93"/>
  <c r="J2245" i="93" s="1"/>
  <c r="G2244" i="93"/>
  <c r="J2244" i="93" s="1"/>
  <c r="G2243" i="93"/>
  <c r="J2243" i="93" s="1"/>
  <c r="G2242" i="93"/>
  <c r="J2242" i="93" s="1"/>
  <c r="G2241" i="93"/>
  <c r="J2241" i="93" s="1"/>
  <c r="G2240" i="93"/>
  <c r="J2240" i="93" s="1"/>
  <c r="G2239" i="93"/>
  <c r="J2239" i="93" s="1"/>
  <c r="G2238" i="93"/>
  <c r="J2238" i="93" s="1"/>
  <c r="G2237" i="93"/>
  <c r="J2237" i="93" s="1"/>
  <c r="G2236" i="93"/>
  <c r="J2236" i="93" s="1"/>
  <c r="G2235" i="93"/>
  <c r="J2235" i="93" s="1"/>
  <c r="G2234" i="93"/>
  <c r="J2234" i="93" s="1"/>
  <c r="G2233" i="93"/>
  <c r="J2233" i="93" s="1"/>
  <c r="G2232" i="93"/>
  <c r="J2232" i="93" s="1"/>
  <c r="G2231" i="93"/>
  <c r="J2231" i="93" s="1"/>
  <c r="G2230" i="93"/>
  <c r="J2230" i="93" s="1"/>
  <c r="G2229" i="93"/>
  <c r="J2229" i="93" s="1"/>
  <c r="G2228" i="93"/>
  <c r="J2228" i="93" s="1"/>
  <c r="G2227" i="93"/>
  <c r="J2227" i="93" s="1"/>
  <c r="G2226" i="93"/>
  <c r="J2226" i="93" s="1"/>
  <c r="G2225" i="93"/>
  <c r="J2225" i="93" s="1"/>
  <c r="G2224" i="93"/>
  <c r="J2224" i="93" s="1"/>
  <c r="G2223" i="93"/>
  <c r="J2223" i="93" s="1"/>
  <c r="G2222" i="93"/>
  <c r="J2222" i="93" s="1"/>
  <c r="G2221" i="93"/>
  <c r="J2221" i="93" s="1"/>
  <c r="G2220" i="93"/>
  <c r="J2220" i="93" s="1"/>
  <c r="G2219" i="93"/>
  <c r="J2219" i="93" s="1"/>
  <c r="G2218" i="93"/>
  <c r="J2218" i="93" s="1"/>
  <c r="G2217" i="93"/>
  <c r="J2217" i="93" s="1"/>
  <c r="G2216" i="93"/>
  <c r="J2216" i="93" s="1"/>
  <c r="G2215" i="93"/>
  <c r="J2215" i="93" s="1"/>
  <c r="G2214" i="93"/>
  <c r="J2214" i="93" s="1"/>
  <c r="G2213" i="93"/>
  <c r="J2213" i="93" s="1"/>
  <c r="G2212" i="93"/>
  <c r="J2212" i="93" s="1"/>
  <c r="G2211" i="93"/>
  <c r="J2211" i="93" s="1"/>
  <c r="G2210" i="93"/>
  <c r="J2210" i="93" s="1"/>
  <c r="G2209" i="93"/>
  <c r="J2209" i="93" s="1"/>
  <c r="G2208" i="93"/>
  <c r="J2208" i="93" s="1"/>
  <c r="G2207" i="93"/>
  <c r="J2207" i="93" s="1"/>
  <c r="G2206" i="93"/>
  <c r="J2206" i="93" s="1"/>
  <c r="G2205" i="93"/>
  <c r="J2205" i="93" s="1"/>
  <c r="G2204" i="93"/>
  <c r="J2204" i="93" s="1"/>
  <c r="G2203" i="93"/>
  <c r="J2203" i="93" s="1"/>
  <c r="G2202" i="93"/>
  <c r="J2202" i="93" s="1"/>
  <c r="G2201" i="93"/>
  <c r="J2201" i="93" s="1"/>
  <c r="G2200" i="93"/>
  <c r="J2200" i="93" s="1"/>
  <c r="G2199" i="93"/>
  <c r="J2199" i="93" s="1"/>
  <c r="G2198" i="93"/>
  <c r="J2198" i="93" s="1"/>
  <c r="G2197" i="93"/>
  <c r="J2197" i="93" s="1"/>
  <c r="G2196" i="93"/>
  <c r="J2196" i="93" s="1"/>
  <c r="G2195" i="93"/>
  <c r="J2195" i="93" s="1"/>
  <c r="G2194" i="93"/>
  <c r="J2194" i="93" s="1"/>
  <c r="G2193" i="93"/>
  <c r="J2193" i="93" s="1"/>
  <c r="G2192" i="93"/>
  <c r="J2192" i="93" s="1"/>
  <c r="G2191" i="93"/>
  <c r="J2191" i="93" s="1"/>
  <c r="G2190" i="93"/>
  <c r="J2190" i="93" s="1"/>
  <c r="G2189" i="93"/>
  <c r="J2189" i="93" s="1"/>
  <c r="G2188" i="93"/>
  <c r="J2188" i="93" s="1"/>
  <c r="G2187" i="93"/>
  <c r="J2187" i="93" s="1"/>
  <c r="G2186" i="93"/>
  <c r="J2186" i="93" s="1"/>
  <c r="G2185" i="93"/>
  <c r="J2185" i="93" s="1"/>
  <c r="G2184" i="93"/>
  <c r="J2184" i="93" s="1"/>
  <c r="G2183" i="93"/>
  <c r="J2183" i="93" s="1"/>
  <c r="G2182" i="93"/>
  <c r="J2182" i="93" s="1"/>
  <c r="G2181" i="93"/>
  <c r="J2181" i="93" s="1"/>
  <c r="G2180" i="93"/>
  <c r="J2180" i="93" s="1"/>
  <c r="G2179" i="93"/>
  <c r="J2179" i="93" s="1"/>
  <c r="G2178" i="93"/>
  <c r="J2178" i="93" s="1"/>
  <c r="G2177" i="93"/>
  <c r="J2177" i="93" s="1"/>
  <c r="G2176" i="93"/>
  <c r="J2176" i="93" s="1"/>
  <c r="G2175" i="93"/>
  <c r="J2175" i="93" s="1"/>
  <c r="G2174" i="93"/>
  <c r="J2174" i="93" s="1"/>
  <c r="G2173" i="93"/>
  <c r="J2173" i="93" s="1"/>
  <c r="G2172" i="93"/>
  <c r="J2172" i="93" s="1"/>
  <c r="G2171" i="93"/>
  <c r="J2171" i="93" s="1"/>
  <c r="G2170" i="93"/>
  <c r="J2170" i="93" s="1"/>
  <c r="G2169" i="93"/>
  <c r="J2169" i="93" s="1"/>
  <c r="G2168" i="93"/>
  <c r="J2168" i="93" s="1"/>
  <c r="G2167" i="93"/>
  <c r="J2167" i="93" s="1"/>
  <c r="G2166" i="93"/>
  <c r="J2166" i="93" s="1"/>
  <c r="G2165" i="93"/>
  <c r="J2165" i="93" s="1"/>
  <c r="G2164" i="93"/>
  <c r="J2164" i="93" s="1"/>
  <c r="G2163" i="93"/>
  <c r="J2163" i="93" s="1"/>
  <c r="G2162" i="93"/>
  <c r="J2162" i="93" s="1"/>
  <c r="G2161" i="93"/>
  <c r="J2161" i="93" s="1"/>
  <c r="G2160" i="93"/>
  <c r="J2160" i="93" s="1"/>
  <c r="G2159" i="93"/>
  <c r="J2159" i="93" s="1"/>
  <c r="G2158" i="93"/>
  <c r="J2158" i="93" s="1"/>
  <c r="G2157" i="93"/>
  <c r="J2157" i="93" s="1"/>
  <c r="G2156" i="93"/>
  <c r="J2156" i="93" s="1"/>
  <c r="G2155" i="93"/>
  <c r="J2155" i="93" s="1"/>
  <c r="G2154" i="93"/>
  <c r="J2154" i="93" s="1"/>
  <c r="G2153" i="93"/>
  <c r="J2153" i="93" s="1"/>
  <c r="G2152" i="93"/>
  <c r="J2152" i="93" s="1"/>
  <c r="G2151" i="93"/>
  <c r="J2151" i="93" s="1"/>
  <c r="G2150" i="93"/>
  <c r="J2150" i="93" s="1"/>
  <c r="G2149" i="93"/>
  <c r="J2149" i="93" s="1"/>
  <c r="G2148" i="93"/>
  <c r="J2148" i="93" s="1"/>
  <c r="G2147" i="93"/>
  <c r="J2147" i="93" s="1"/>
  <c r="G2146" i="93"/>
  <c r="J2146" i="93" s="1"/>
  <c r="G2145" i="93"/>
  <c r="J2145" i="93" s="1"/>
  <c r="G2144" i="93"/>
  <c r="J2144" i="93" s="1"/>
  <c r="G2143" i="93"/>
  <c r="J2143" i="93" s="1"/>
  <c r="G2142" i="93"/>
  <c r="J2142" i="93" s="1"/>
  <c r="G2141" i="93"/>
  <c r="J2141" i="93" s="1"/>
  <c r="G2140" i="93"/>
  <c r="J2140" i="93" s="1"/>
  <c r="G2139" i="93"/>
  <c r="J2139" i="93" s="1"/>
  <c r="G2138" i="93"/>
  <c r="J2138" i="93" s="1"/>
  <c r="G2137" i="93"/>
  <c r="J2137" i="93" s="1"/>
  <c r="G2136" i="93"/>
  <c r="J2136" i="93" s="1"/>
  <c r="G2135" i="93"/>
  <c r="J2135" i="93" s="1"/>
  <c r="G2134" i="93"/>
  <c r="J2134" i="93" s="1"/>
  <c r="G2133" i="93"/>
  <c r="J2133" i="93" s="1"/>
  <c r="G2132" i="93"/>
  <c r="J2132" i="93" s="1"/>
  <c r="G2131" i="93"/>
  <c r="J2131" i="93" s="1"/>
  <c r="G2130" i="93"/>
  <c r="J2130" i="93" s="1"/>
  <c r="G2129" i="93"/>
  <c r="J2129" i="93" s="1"/>
  <c r="G2128" i="93"/>
  <c r="J2128" i="93" s="1"/>
  <c r="G2127" i="93"/>
  <c r="J2127" i="93" s="1"/>
  <c r="G2126" i="93"/>
  <c r="J2126" i="93" s="1"/>
  <c r="G2125" i="93"/>
  <c r="J2125" i="93" s="1"/>
  <c r="G2124" i="93"/>
  <c r="J2124" i="93" s="1"/>
  <c r="G2123" i="93"/>
  <c r="J2123" i="93" s="1"/>
  <c r="G2122" i="93"/>
  <c r="J2122" i="93" s="1"/>
  <c r="G2121" i="93"/>
  <c r="J2121" i="93" s="1"/>
  <c r="G2120" i="93"/>
  <c r="J2120" i="93" s="1"/>
  <c r="G2119" i="93"/>
  <c r="J2119" i="93" s="1"/>
  <c r="G2118" i="93"/>
  <c r="J2118" i="93" s="1"/>
  <c r="G2117" i="93"/>
  <c r="J2117" i="93" s="1"/>
  <c r="G2116" i="93"/>
  <c r="J2116" i="93" s="1"/>
  <c r="G2115" i="93"/>
  <c r="J2115" i="93" s="1"/>
  <c r="G2114" i="93"/>
  <c r="J2114" i="93" s="1"/>
  <c r="G2113" i="93"/>
  <c r="J2113" i="93" s="1"/>
  <c r="G2112" i="93"/>
  <c r="J2112" i="93" s="1"/>
  <c r="G2111" i="93"/>
  <c r="J2111" i="93" s="1"/>
  <c r="G2110" i="93"/>
  <c r="J2110" i="93" s="1"/>
  <c r="G2109" i="93"/>
  <c r="J2109" i="93" s="1"/>
  <c r="G2108" i="93"/>
  <c r="J2108" i="93" s="1"/>
  <c r="G2107" i="93"/>
  <c r="J2107" i="93" s="1"/>
  <c r="G2106" i="93"/>
  <c r="J2106" i="93" s="1"/>
  <c r="G2105" i="93"/>
  <c r="J2105" i="93" s="1"/>
  <c r="G2104" i="93"/>
  <c r="J2104" i="93" s="1"/>
  <c r="G2103" i="93"/>
  <c r="J2103" i="93" s="1"/>
  <c r="G2102" i="93"/>
  <c r="J2102" i="93" s="1"/>
  <c r="G2101" i="93"/>
  <c r="J2101" i="93" s="1"/>
  <c r="G2100" i="93"/>
  <c r="J2100" i="93" s="1"/>
  <c r="G2099" i="93"/>
  <c r="J2099" i="93" s="1"/>
  <c r="G2098" i="93"/>
  <c r="J2098" i="93" s="1"/>
  <c r="G2097" i="93"/>
  <c r="J2097" i="93" s="1"/>
  <c r="G2096" i="93"/>
  <c r="J2096" i="93" s="1"/>
  <c r="G2095" i="93"/>
  <c r="J2095" i="93" s="1"/>
  <c r="G2094" i="93"/>
  <c r="J2094" i="93" s="1"/>
  <c r="G2093" i="93"/>
  <c r="J2093" i="93" s="1"/>
  <c r="G2092" i="93"/>
  <c r="J2092" i="93" s="1"/>
  <c r="G2091" i="93"/>
  <c r="J2091" i="93" s="1"/>
  <c r="G2090" i="93"/>
  <c r="J2090" i="93" s="1"/>
  <c r="G2089" i="93"/>
  <c r="J2089" i="93" s="1"/>
  <c r="G2088" i="93"/>
  <c r="J2088" i="93" s="1"/>
  <c r="G2087" i="93"/>
  <c r="J2087" i="93" s="1"/>
  <c r="G2086" i="93"/>
  <c r="J2086" i="93" s="1"/>
  <c r="G2085" i="93"/>
  <c r="J2085" i="93" s="1"/>
  <c r="G2084" i="93"/>
  <c r="J2084" i="93" s="1"/>
  <c r="G2083" i="93"/>
  <c r="J2083" i="93" s="1"/>
  <c r="G2082" i="93"/>
  <c r="J2082" i="93" s="1"/>
  <c r="G2081" i="93"/>
  <c r="J2081" i="93" s="1"/>
  <c r="G2080" i="93"/>
  <c r="J2080" i="93" s="1"/>
  <c r="G2079" i="93"/>
  <c r="J2079" i="93" s="1"/>
  <c r="G2078" i="93"/>
  <c r="J2078" i="93" s="1"/>
  <c r="G2077" i="93"/>
  <c r="J2077" i="93" s="1"/>
  <c r="G2076" i="93"/>
  <c r="J2076" i="93" s="1"/>
  <c r="G2075" i="93"/>
  <c r="J2075" i="93" s="1"/>
  <c r="G2074" i="93"/>
  <c r="J2074" i="93" s="1"/>
  <c r="G2073" i="93"/>
  <c r="J2073" i="93" s="1"/>
  <c r="G2072" i="93"/>
  <c r="J2072" i="93" s="1"/>
  <c r="G2071" i="93"/>
  <c r="J2071" i="93" s="1"/>
  <c r="G2070" i="93"/>
  <c r="J2070" i="93" s="1"/>
  <c r="G2069" i="93"/>
  <c r="J2069" i="93" s="1"/>
  <c r="G2068" i="93"/>
  <c r="J2068" i="93" s="1"/>
  <c r="G2067" i="93"/>
  <c r="J2067" i="93" s="1"/>
  <c r="G2066" i="93"/>
  <c r="J2066" i="93" s="1"/>
  <c r="G2065" i="93"/>
  <c r="J2065" i="93" s="1"/>
  <c r="G2064" i="93"/>
  <c r="J2064" i="93" s="1"/>
  <c r="G2063" i="93"/>
  <c r="J2063" i="93" s="1"/>
  <c r="G2062" i="93"/>
  <c r="J2062" i="93" s="1"/>
  <c r="G2061" i="93"/>
  <c r="J2061" i="93" s="1"/>
  <c r="G2060" i="93"/>
  <c r="J2060" i="93" s="1"/>
  <c r="G2059" i="93"/>
  <c r="J2059" i="93" s="1"/>
  <c r="G2058" i="93"/>
  <c r="J2058" i="93" s="1"/>
  <c r="G2057" i="93"/>
  <c r="J2057" i="93" s="1"/>
  <c r="G2056" i="93"/>
  <c r="J2056" i="93" s="1"/>
  <c r="G2055" i="93"/>
  <c r="J2055" i="93" s="1"/>
  <c r="G2054" i="93"/>
  <c r="J2054" i="93" s="1"/>
  <c r="G2053" i="93"/>
  <c r="J2053" i="93" s="1"/>
  <c r="G2052" i="93"/>
  <c r="J2052" i="93" s="1"/>
  <c r="G2051" i="93"/>
  <c r="J2051" i="93" s="1"/>
  <c r="G2050" i="93"/>
  <c r="J2050" i="93" s="1"/>
  <c r="G2049" i="93"/>
  <c r="J2049" i="93" s="1"/>
  <c r="G2048" i="93"/>
  <c r="J2048" i="93" s="1"/>
  <c r="G2047" i="93"/>
  <c r="J2047" i="93" s="1"/>
  <c r="G2046" i="93"/>
  <c r="J2046" i="93" s="1"/>
  <c r="G2045" i="93"/>
  <c r="J2045" i="93" s="1"/>
  <c r="G2044" i="93"/>
  <c r="J2044" i="93" s="1"/>
  <c r="G2043" i="93"/>
  <c r="J2043" i="93" s="1"/>
  <c r="G2042" i="93"/>
  <c r="J2042" i="93" s="1"/>
  <c r="G2041" i="93"/>
  <c r="J2041" i="93" s="1"/>
  <c r="G2040" i="93"/>
  <c r="J2040" i="93" s="1"/>
  <c r="G2039" i="93"/>
  <c r="J2039" i="93" s="1"/>
  <c r="G2038" i="93"/>
  <c r="J2038" i="93" s="1"/>
  <c r="G2037" i="93"/>
  <c r="J2037" i="93" s="1"/>
  <c r="G2036" i="93"/>
  <c r="J2036" i="93" s="1"/>
  <c r="G2035" i="93"/>
  <c r="J2035" i="93" s="1"/>
  <c r="G2034" i="93"/>
  <c r="J2034" i="93" s="1"/>
  <c r="G2033" i="93"/>
  <c r="J2033" i="93" s="1"/>
  <c r="G2032" i="93"/>
  <c r="J2032" i="93" s="1"/>
  <c r="G2031" i="93"/>
  <c r="J2031" i="93" s="1"/>
  <c r="G2030" i="93"/>
  <c r="J2030" i="93" s="1"/>
  <c r="G2029" i="93"/>
  <c r="J2029" i="93" s="1"/>
  <c r="G2028" i="93"/>
  <c r="J2028" i="93" s="1"/>
  <c r="G2027" i="93"/>
  <c r="J2027" i="93" s="1"/>
  <c r="G2026" i="93"/>
  <c r="J2026" i="93" s="1"/>
  <c r="G2025" i="93"/>
  <c r="J2025" i="93" s="1"/>
  <c r="G2024" i="93"/>
  <c r="J2024" i="93" s="1"/>
  <c r="G2023" i="93"/>
  <c r="J2023" i="93" s="1"/>
  <c r="G2022" i="93"/>
  <c r="J2022" i="93" s="1"/>
  <c r="G2021" i="93"/>
  <c r="J2021" i="93" s="1"/>
  <c r="G2020" i="93"/>
  <c r="J2020" i="93" s="1"/>
  <c r="G2019" i="93"/>
  <c r="J2019" i="93" s="1"/>
  <c r="G2018" i="93"/>
  <c r="J2018" i="93" s="1"/>
  <c r="G2017" i="93"/>
  <c r="J2017" i="93" s="1"/>
  <c r="G2016" i="93"/>
  <c r="J2016" i="93" s="1"/>
  <c r="G2015" i="93"/>
  <c r="J2015" i="93" s="1"/>
  <c r="G2014" i="93"/>
  <c r="J2014" i="93" s="1"/>
  <c r="G2013" i="93"/>
  <c r="J2013" i="93" s="1"/>
  <c r="G2012" i="93"/>
  <c r="J2012" i="93" s="1"/>
  <c r="G2011" i="93"/>
  <c r="J2011" i="93" s="1"/>
  <c r="G2010" i="93"/>
  <c r="J2010" i="93" s="1"/>
  <c r="G2009" i="93"/>
  <c r="J2009" i="93" s="1"/>
  <c r="G2008" i="93"/>
  <c r="J2008" i="93" s="1"/>
  <c r="G2007" i="93"/>
  <c r="J2007" i="93" s="1"/>
  <c r="G2006" i="93"/>
  <c r="J2006" i="93" s="1"/>
  <c r="G2005" i="93"/>
  <c r="J2005" i="93" s="1"/>
  <c r="G2004" i="93"/>
  <c r="J2004" i="93" s="1"/>
  <c r="G2003" i="93"/>
  <c r="J2003" i="93" s="1"/>
  <c r="G2002" i="93"/>
  <c r="J2002" i="93" s="1"/>
  <c r="G2001" i="93"/>
  <c r="J2001" i="93" s="1"/>
  <c r="G2000" i="93"/>
  <c r="J2000" i="93" s="1"/>
  <c r="G1999" i="93"/>
  <c r="J1999" i="93" s="1"/>
  <c r="G1998" i="93"/>
  <c r="J1998" i="93" s="1"/>
  <c r="G1997" i="93"/>
  <c r="J1997" i="93" s="1"/>
  <c r="G1996" i="93"/>
  <c r="J1996" i="93" s="1"/>
  <c r="G1995" i="93"/>
  <c r="J1995" i="93" s="1"/>
  <c r="G1994" i="93"/>
  <c r="J1994" i="93" s="1"/>
  <c r="G1993" i="93"/>
  <c r="J1993" i="93" s="1"/>
  <c r="G1992" i="93"/>
  <c r="J1992" i="93" s="1"/>
  <c r="G1991" i="93"/>
  <c r="J1991" i="93" s="1"/>
  <c r="G1990" i="93"/>
  <c r="J1990" i="93" s="1"/>
  <c r="G1989" i="93"/>
  <c r="J1989" i="93" s="1"/>
  <c r="G1988" i="93"/>
  <c r="J1988" i="93" s="1"/>
  <c r="G1987" i="93"/>
  <c r="J1987" i="93" s="1"/>
  <c r="G1986" i="93"/>
  <c r="J1986" i="93" s="1"/>
  <c r="G1985" i="93"/>
  <c r="J1985" i="93" s="1"/>
  <c r="G1984" i="93"/>
  <c r="J1984" i="93" s="1"/>
  <c r="G1983" i="93"/>
  <c r="J1983" i="93" s="1"/>
  <c r="G1982" i="93"/>
  <c r="J1982" i="93" s="1"/>
  <c r="G1981" i="93"/>
  <c r="J1981" i="93" s="1"/>
  <c r="G1980" i="93"/>
  <c r="J1980" i="93" s="1"/>
  <c r="G1979" i="93"/>
  <c r="J1979" i="93" s="1"/>
  <c r="G1978" i="93"/>
  <c r="J1978" i="93" s="1"/>
  <c r="G1977" i="93"/>
  <c r="J1977" i="93" s="1"/>
  <c r="G1976" i="93"/>
  <c r="J1976" i="93" s="1"/>
  <c r="G1975" i="93"/>
  <c r="J1975" i="93" s="1"/>
  <c r="G1974" i="93"/>
  <c r="J1974" i="93" s="1"/>
  <c r="G1973" i="93"/>
  <c r="J1973" i="93" s="1"/>
  <c r="G1972" i="93"/>
  <c r="J1972" i="93" s="1"/>
  <c r="G1971" i="93"/>
  <c r="J1971" i="93" s="1"/>
  <c r="G1970" i="93"/>
  <c r="J1970" i="93" s="1"/>
  <c r="G1969" i="93"/>
  <c r="J1969" i="93" s="1"/>
  <c r="G1968" i="93"/>
  <c r="J1968" i="93" s="1"/>
  <c r="G1967" i="93"/>
  <c r="J1967" i="93" s="1"/>
  <c r="G1966" i="93"/>
  <c r="J1966" i="93" s="1"/>
  <c r="G1965" i="93"/>
  <c r="J1965" i="93" s="1"/>
  <c r="G1964" i="93"/>
  <c r="J1964" i="93" s="1"/>
  <c r="G1963" i="93"/>
  <c r="J1963" i="93" s="1"/>
  <c r="G1962" i="93"/>
  <c r="J1962" i="93" s="1"/>
  <c r="G1961" i="93"/>
  <c r="J1961" i="93" s="1"/>
  <c r="G1960" i="93"/>
  <c r="J1960" i="93" s="1"/>
  <c r="G1959" i="93"/>
  <c r="J1959" i="93" s="1"/>
  <c r="G1958" i="93"/>
  <c r="J1958" i="93" s="1"/>
  <c r="G1957" i="93"/>
  <c r="J1957" i="93" s="1"/>
  <c r="G1956" i="93"/>
  <c r="J1956" i="93" s="1"/>
  <c r="G1955" i="93"/>
  <c r="J1955" i="93" s="1"/>
  <c r="G1954" i="93"/>
  <c r="J1954" i="93" s="1"/>
  <c r="G1953" i="93"/>
  <c r="J1953" i="93" s="1"/>
  <c r="G1952" i="93"/>
  <c r="J1952" i="93" s="1"/>
  <c r="G1951" i="93"/>
  <c r="J1951" i="93" s="1"/>
  <c r="G1950" i="93"/>
  <c r="J1950" i="93" s="1"/>
  <c r="G1949" i="93"/>
  <c r="J1949" i="93" s="1"/>
  <c r="G1948" i="93"/>
  <c r="J1948" i="93" s="1"/>
  <c r="G1947" i="93"/>
  <c r="J1947" i="93" s="1"/>
  <c r="G1946" i="93"/>
  <c r="J1946" i="93" s="1"/>
  <c r="G1945" i="93"/>
  <c r="J1945" i="93" s="1"/>
  <c r="G1944" i="93"/>
  <c r="J1944" i="93" s="1"/>
  <c r="G1943" i="93"/>
  <c r="J1943" i="93" s="1"/>
  <c r="G1942" i="93"/>
  <c r="J1942" i="93" s="1"/>
  <c r="G1941" i="93"/>
  <c r="J1941" i="93" s="1"/>
  <c r="G1940" i="93"/>
  <c r="J1940" i="93" s="1"/>
  <c r="G1939" i="93"/>
  <c r="J1939" i="93" s="1"/>
  <c r="G1938" i="93"/>
  <c r="J1938" i="93" s="1"/>
  <c r="G1937" i="93"/>
  <c r="J1937" i="93" s="1"/>
  <c r="G1936" i="93"/>
  <c r="J1936" i="93" s="1"/>
  <c r="G1935" i="93"/>
  <c r="J1935" i="93" s="1"/>
  <c r="G1934" i="93"/>
  <c r="J1934" i="93" s="1"/>
  <c r="G1933" i="93"/>
  <c r="J1933" i="93" s="1"/>
  <c r="G1932" i="93"/>
  <c r="J1932" i="93" s="1"/>
  <c r="G1931" i="93"/>
  <c r="J1931" i="93" s="1"/>
  <c r="G1930" i="93"/>
  <c r="J1930" i="93" s="1"/>
  <c r="G1929" i="93"/>
  <c r="J1929" i="93" s="1"/>
  <c r="G1928" i="93"/>
  <c r="J1928" i="93" s="1"/>
  <c r="G1927" i="93"/>
  <c r="J1927" i="93" s="1"/>
  <c r="G1926" i="93"/>
  <c r="J1926" i="93" s="1"/>
  <c r="G1925" i="93"/>
  <c r="J1925" i="93" s="1"/>
  <c r="G1924" i="93"/>
  <c r="J1924" i="93" s="1"/>
  <c r="G1923" i="93"/>
  <c r="J1923" i="93" s="1"/>
  <c r="G1922" i="93"/>
  <c r="J1922" i="93" s="1"/>
  <c r="G1921" i="93"/>
  <c r="J1921" i="93" s="1"/>
  <c r="G1920" i="93"/>
  <c r="J1920" i="93" s="1"/>
  <c r="G1919" i="93"/>
  <c r="J1919" i="93" s="1"/>
  <c r="G1918" i="93"/>
  <c r="J1918" i="93" s="1"/>
  <c r="G1917" i="93"/>
  <c r="J1917" i="93" s="1"/>
  <c r="G1916" i="93"/>
  <c r="J1916" i="93" s="1"/>
  <c r="G1915" i="93"/>
  <c r="J1915" i="93" s="1"/>
  <c r="G1914" i="93"/>
  <c r="J1914" i="93" s="1"/>
  <c r="G1913" i="93"/>
  <c r="J1913" i="93" s="1"/>
  <c r="G1912" i="93"/>
  <c r="J1912" i="93" s="1"/>
  <c r="G1911" i="93"/>
  <c r="J1911" i="93" s="1"/>
  <c r="G1910" i="93"/>
  <c r="J1910" i="93" s="1"/>
  <c r="G1909" i="93"/>
  <c r="J1909" i="93" s="1"/>
  <c r="G1908" i="93"/>
  <c r="J1908" i="93" s="1"/>
  <c r="G1907" i="93"/>
  <c r="J1907" i="93" s="1"/>
  <c r="G1906" i="93"/>
  <c r="J1906" i="93" s="1"/>
  <c r="G1905" i="93"/>
  <c r="J1905" i="93" s="1"/>
  <c r="G1904" i="93"/>
  <c r="J1904" i="93" s="1"/>
  <c r="G1903" i="93"/>
  <c r="J1903" i="93" s="1"/>
  <c r="G1902" i="93"/>
  <c r="J1902" i="93" s="1"/>
  <c r="G1901" i="93"/>
  <c r="J1901" i="93" s="1"/>
  <c r="G1900" i="93"/>
  <c r="J1900" i="93" s="1"/>
  <c r="G1899" i="93"/>
  <c r="J1899" i="93" s="1"/>
  <c r="G1898" i="93"/>
  <c r="J1898" i="93" s="1"/>
  <c r="G1897" i="93"/>
  <c r="J1897" i="93" s="1"/>
  <c r="G1896" i="93"/>
  <c r="J1896" i="93" s="1"/>
  <c r="G1895" i="93"/>
  <c r="J1895" i="93" s="1"/>
  <c r="G1894" i="93"/>
  <c r="J1894" i="93" s="1"/>
  <c r="G1893" i="93"/>
  <c r="J1893" i="93" s="1"/>
  <c r="G1892" i="93"/>
  <c r="J1892" i="93" s="1"/>
  <c r="G1891" i="93"/>
  <c r="J1891" i="93" s="1"/>
  <c r="G1890" i="93"/>
  <c r="J1890" i="93" s="1"/>
  <c r="G1889" i="93"/>
  <c r="J1889" i="93" s="1"/>
  <c r="G1888" i="93"/>
  <c r="J1888" i="93" s="1"/>
  <c r="G1887" i="93"/>
  <c r="J1887" i="93" s="1"/>
  <c r="G1886" i="93"/>
  <c r="J1886" i="93" s="1"/>
  <c r="G1885" i="93"/>
  <c r="J1885" i="93" s="1"/>
  <c r="G1884" i="93"/>
  <c r="J1884" i="93" s="1"/>
  <c r="G1883" i="93"/>
  <c r="J1883" i="93" s="1"/>
  <c r="G1882" i="93"/>
  <c r="J1882" i="93" s="1"/>
  <c r="G1881" i="93"/>
  <c r="J1881" i="93" s="1"/>
  <c r="G1880" i="93"/>
  <c r="J1880" i="93" s="1"/>
  <c r="G1879" i="93"/>
  <c r="J1879" i="93" s="1"/>
  <c r="G1878" i="93"/>
  <c r="J1878" i="93" s="1"/>
  <c r="G1877" i="93"/>
  <c r="J1877" i="93" s="1"/>
  <c r="G1876" i="93"/>
  <c r="J1876" i="93" s="1"/>
  <c r="G1875" i="93"/>
  <c r="J1875" i="93" s="1"/>
  <c r="G1874" i="93"/>
  <c r="J1874" i="93" s="1"/>
  <c r="G1873" i="93"/>
  <c r="J1873" i="93" s="1"/>
  <c r="G1872" i="93"/>
  <c r="J1872" i="93" s="1"/>
  <c r="G1871" i="93"/>
  <c r="J1871" i="93" s="1"/>
  <c r="G1870" i="93"/>
  <c r="J1870" i="93" s="1"/>
  <c r="G1869" i="93"/>
  <c r="J1869" i="93" s="1"/>
  <c r="G1868" i="93"/>
  <c r="J1868" i="93" s="1"/>
  <c r="G1867" i="93"/>
  <c r="J1867" i="93" s="1"/>
  <c r="G1866" i="93"/>
  <c r="J1866" i="93" s="1"/>
  <c r="G1865" i="93"/>
  <c r="J1865" i="93" s="1"/>
  <c r="G1864" i="93"/>
  <c r="J1864" i="93" s="1"/>
  <c r="G1863" i="93"/>
  <c r="J1863" i="93" s="1"/>
  <c r="G1862" i="93"/>
  <c r="J1862" i="93" s="1"/>
  <c r="G1861" i="93"/>
  <c r="J1861" i="93" s="1"/>
  <c r="G1860" i="93"/>
  <c r="J1860" i="93" s="1"/>
  <c r="G1859" i="93"/>
  <c r="J1859" i="93" s="1"/>
  <c r="G1858" i="93"/>
  <c r="J1858" i="93" s="1"/>
  <c r="G1857" i="93"/>
  <c r="J1857" i="93" s="1"/>
  <c r="G1856" i="93"/>
  <c r="J1856" i="93" s="1"/>
  <c r="G1855" i="93"/>
  <c r="J1855" i="93" s="1"/>
  <c r="G1854" i="93"/>
  <c r="J1854" i="93" s="1"/>
  <c r="G1853" i="93"/>
  <c r="J1853" i="93" s="1"/>
  <c r="G1852" i="93"/>
  <c r="J1852" i="93" s="1"/>
  <c r="G1851" i="93"/>
  <c r="J1851" i="93" s="1"/>
  <c r="G1850" i="93"/>
  <c r="J1850" i="93" s="1"/>
  <c r="G1849" i="93"/>
  <c r="J1849" i="93" s="1"/>
  <c r="G1848" i="93"/>
  <c r="J1848" i="93" s="1"/>
  <c r="G1847" i="93"/>
  <c r="J1847" i="93" s="1"/>
  <c r="G1846" i="93"/>
  <c r="J1846" i="93" s="1"/>
  <c r="G1845" i="93"/>
  <c r="J1845" i="93" s="1"/>
  <c r="G1844" i="93"/>
  <c r="J1844" i="93" s="1"/>
  <c r="G1843" i="93"/>
  <c r="J1843" i="93" s="1"/>
  <c r="G1842" i="93"/>
  <c r="J1842" i="93" s="1"/>
  <c r="G1841" i="93"/>
  <c r="J1841" i="93" s="1"/>
  <c r="G1840" i="93"/>
  <c r="J1840" i="93" s="1"/>
  <c r="G1839" i="93"/>
  <c r="J1839" i="93" s="1"/>
  <c r="G1838" i="93"/>
  <c r="J1838" i="93" s="1"/>
  <c r="G1837" i="93"/>
  <c r="J1837" i="93" s="1"/>
  <c r="G1836" i="93"/>
  <c r="J1836" i="93" s="1"/>
  <c r="G1835" i="93"/>
  <c r="J1835" i="93" s="1"/>
  <c r="G1834" i="93"/>
  <c r="J1834" i="93" s="1"/>
  <c r="G1833" i="93"/>
  <c r="J1833" i="93" s="1"/>
  <c r="G1832" i="93"/>
  <c r="J1832" i="93" s="1"/>
  <c r="G1831" i="93"/>
  <c r="J1831" i="93" s="1"/>
  <c r="G1830" i="93"/>
  <c r="J1830" i="93" s="1"/>
  <c r="G1829" i="93"/>
  <c r="J1829" i="93" s="1"/>
  <c r="G1828" i="93"/>
  <c r="J1828" i="93" s="1"/>
  <c r="G1827" i="93"/>
  <c r="J1827" i="93" s="1"/>
  <c r="G1826" i="93"/>
  <c r="J1826" i="93" s="1"/>
  <c r="G1825" i="93"/>
  <c r="J1825" i="93" s="1"/>
  <c r="G1824" i="93"/>
  <c r="J1824" i="93" s="1"/>
  <c r="G1823" i="93"/>
  <c r="J1823" i="93" s="1"/>
  <c r="G1822" i="93"/>
  <c r="J1822" i="93" s="1"/>
  <c r="G1821" i="93"/>
  <c r="J1821" i="93" s="1"/>
  <c r="G1820" i="93"/>
  <c r="J1820" i="93" s="1"/>
  <c r="G1819" i="93"/>
  <c r="J1819" i="93" s="1"/>
  <c r="G1818" i="93"/>
  <c r="J1818" i="93" s="1"/>
  <c r="G1817" i="93"/>
  <c r="J1817" i="93" s="1"/>
  <c r="G1816" i="93"/>
  <c r="J1816" i="93" s="1"/>
  <c r="G1815" i="93"/>
  <c r="J1815" i="93" s="1"/>
  <c r="G1814" i="93"/>
  <c r="J1814" i="93" s="1"/>
  <c r="G1813" i="93"/>
  <c r="J1813" i="93" s="1"/>
  <c r="G1812" i="93"/>
  <c r="J1812" i="93" s="1"/>
  <c r="G1811" i="93"/>
  <c r="J1811" i="93" s="1"/>
  <c r="G1810" i="93"/>
  <c r="J1810" i="93" s="1"/>
  <c r="G1809" i="93"/>
  <c r="J1809" i="93" s="1"/>
  <c r="G1808" i="93"/>
  <c r="J1808" i="93" s="1"/>
  <c r="G1807" i="93"/>
  <c r="J1807" i="93" s="1"/>
  <c r="G1806" i="93"/>
  <c r="J1806" i="93" s="1"/>
  <c r="G1805" i="93"/>
  <c r="J1805" i="93" s="1"/>
  <c r="G1804" i="93"/>
  <c r="J1804" i="93" s="1"/>
  <c r="G1803" i="93"/>
  <c r="J1803" i="93" s="1"/>
  <c r="G1802" i="93"/>
  <c r="J1802" i="93" s="1"/>
  <c r="G1801" i="93"/>
  <c r="J1801" i="93" s="1"/>
  <c r="G1800" i="93"/>
  <c r="J1800" i="93" s="1"/>
  <c r="G1799" i="93"/>
  <c r="J1799" i="93" s="1"/>
  <c r="G1798" i="93"/>
  <c r="J1798" i="93" s="1"/>
  <c r="G1797" i="93"/>
  <c r="J1797" i="93" s="1"/>
  <c r="G1796" i="93"/>
  <c r="J1796" i="93" s="1"/>
  <c r="G1795" i="93"/>
  <c r="J1795" i="93" s="1"/>
  <c r="G1794" i="93"/>
  <c r="J1794" i="93" s="1"/>
  <c r="G1793" i="93"/>
  <c r="J1793" i="93" s="1"/>
  <c r="G1792" i="93"/>
  <c r="J1792" i="93" s="1"/>
  <c r="G1791" i="93"/>
  <c r="J1791" i="93" s="1"/>
  <c r="G1790" i="93"/>
  <c r="J1790" i="93" s="1"/>
  <c r="G1789" i="93"/>
  <c r="J1789" i="93" s="1"/>
  <c r="G1788" i="93"/>
  <c r="J1788" i="93" s="1"/>
  <c r="G1787" i="93"/>
  <c r="J1787" i="93" s="1"/>
  <c r="G1786" i="93"/>
  <c r="J1786" i="93" s="1"/>
  <c r="G1785" i="93"/>
  <c r="J1785" i="93" s="1"/>
  <c r="G1784" i="93"/>
  <c r="J1784" i="93" s="1"/>
  <c r="G1783" i="93"/>
  <c r="J1783" i="93" s="1"/>
  <c r="G1782" i="93"/>
  <c r="J1782" i="93" s="1"/>
  <c r="G1781" i="93"/>
  <c r="J1781" i="93" s="1"/>
  <c r="G1780" i="93"/>
  <c r="J1780" i="93" s="1"/>
  <c r="G1779" i="93"/>
  <c r="J1779" i="93" s="1"/>
  <c r="G1778" i="93"/>
  <c r="J1778" i="93" s="1"/>
  <c r="G1777" i="93"/>
  <c r="J1777" i="93" s="1"/>
  <c r="G1776" i="93"/>
  <c r="J1776" i="93" s="1"/>
  <c r="G1775" i="93"/>
  <c r="J1775" i="93" s="1"/>
  <c r="G1774" i="93"/>
  <c r="J1774" i="93" s="1"/>
  <c r="G1773" i="93"/>
  <c r="J1773" i="93" s="1"/>
  <c r="G1772" i="93"/>
  <c r="J1772" i="93" s="1"/>
  <c r="G1771" i="93"/>
  <c r="J1771" i="93" s="1"/>
  <c r="G1770" i="93"/>
  <c r="J1770" i="93" s="1"/>
  <c r="G1769" i="93"/>
  <c r="J1769" i="93" s="1"/>
  <c r="G1768" i="93"/>
  <c r="J1768" i="93" s="1"/>
  <c r="G1767" i="93"/>
  <c r="J1767" i="93" s="1"/>
  <c r="G1766" i="93"/>
  <c r="J1766" i="93" s="1"/>
  <c r="G1765" i="93"/>
  <c r="J1765" i="93" s="1"/>
  <c r="G1764" i="93"/>
  <c r="J1764" i="93" s="1"/>
  <c r="G1763" i="93"/>
  <c r="J1763" i="93" s="1"/>
  <c r="G1762" i="93"/>
  <c r="J1762" i="93" s="1"/>
  <c r="G1761" i="93"/>
  <c r="J1761" i="93" s="1"/>
  <c r="G1760" i="93"/>
  <c r="J1760" i="93" s="1"/>
  <c r="G1759" i="93"/>
  <c r="J1759" i="93" s="1"/>
  <c r="G1758" i="93"/>
  <c r="J1758" i="93" s="1"/>
  <c r="G1757" i="93"/>
  <c r="J1757" i="93" s="1"/>
  <c r="G1756" i="93"/>
  <c r="J1756" i="93" s="1"/>
  <c r="G1755" i="93"/>
  <c r="J1755" i="93" s="1"/>
  <c r="G1754" i="93"/>
  <c r="J1754" i="93" s="1"/>
  <c r="G1753" i="93"/>
  <c r="J1753" i="93" s="1"/>
  <c r="G1752" i="93"/>
  <c r="J1752" i="93" s="1"/>
  <c r="G1751" i="93"/>
  <c r="J1751" i="93" s="1"/>
  <c r="G1750" i="93"/>
  <c r="J1750" i="93" s="1"/>
  <c r="G1749" i="93"/>
  <c r="J1749" i="93" s="1"/>
  <c r="G1748" i="93"/>
  <c r="J1748" i="93" s="1"/>
  <c r="G1747" i="93"/>
  <c r="J1747" i="93" s="1"/>
  <c r="G1746" i="93"/>
  <c r="J1746" i="93" s="1"/>
  <c r="G1745" i="93"/>
  <c r="J1745" i="93" s="1"/>
  <c r="G1744" i="93"/>
  <c r="J1744" i="93" s="1"/>
  <c r="G1743" i="93"/>
  <c r="J1743" i="93" s="1"/>
  <c r="G1742" i="93"/>
  <c r="J1742" i="93" s="1"/>
  <c r="G1741" i="93"/>
  <c r="J1741" i="93" s="1"/>
  <c r="G1740" i="93"/>
  <c r="J1740" i="93" s="1"/>
  <c r="G1739" i="93"/>
  <c r="J1739" i="93" s="1"/>
  <c r="G1738" i="93"/>
  <c r="J1738" i="93" s="1"/>
  <c r="G1737" i="93"/>
  <c r="J1737" i="93" s="1"/>
  <c r="G1736" i="93"/>
  <c r="J1736" i="93" s="1"/>
  <c r="G1735" i="93"/>
  <c r="J1735" i="93" s="1"/>
  <c r="G1734" i="93"/>
  <c r="J1734" i="93" s="1"/>
  <c r="G1733" i="93"/>
  <c r="J1733" i="93" s="1"/>
  <c r="G1732" i="93"/>
  <c r="J1732" i="93" s="1"/>
  <c r="G1731" i="93"/>
  <c r="J1731" i="93" s="1"/>
  <c r="G1730" i="93"/>
  <c r="J1730" i="93" s="1"/>
  <c r="G1729" i="93"/>
  <c r="J1729" i="93" s="1"/>
  <c r="G1728" i="93"/>
  <c r="J1728" i="93" s="1"/>
  <c r="G1727" i="93"/>
  <c r="J1727" i="93" s="1"/>
  <c r="G1726" i="93"/>
  <c r="J1726" i="93" s="1"/>
  <c r="G1725" i="93"/>
  <c r="J1725" i="93" s="1"/>
  <c r="G1724" i="93"/>
  <c r="J1724" i="93" s="1"/>
  <c r="G1723" i="93"/>
  <c r="J1723" i="93" s="1"/>
  <c r="G1722" i="93"/>
  <c r="J1722" i="93" s="1"/>
  <c r="G1721" i="93"/>
  <c r="J1721" i="93" s="1"/>
  <c r="G1720" i="93"/>
  <c r="J1720" i="93" s="1"/>
  <c r="G1719" i="93"/>
  <c r="J1719" i="93" s="1"/>
  <c r="G1718" i="93"/>
  <c r="J1718" i="93" s="1"/>
  <c r="G1717" i="93"/>
  <c r="J1717" i="93" s="1"/>
  <c r="G1716" i="93"/>
  <c r="J1716" i="93" s="1"/>
  <c r="G1715" i="93"/>
  <c r="J1715" i="93" s="1"/>
  <c r="G1714" i="93"/>
  <c r="J1714" i="93" s="1"/>
  <c r="G1713" i="93"/>
  <c r="J1713" i="93" s="1"/>
  <c r="G1712" i="93"/>
  <c r="J1712" i="93" s="1"/>
  <c r="G1711" i="93"/>
  <c r="J1711" i="93" s="1"/>
  <c r="G1710" i="93"/>
  <c r="J1710" i="93" s="1"/>
  <c r="G1709" i="93"/>
  <c r="J1709" i="93" s="1"/>
  <c r="G1708" i="93"/>
  <c r="J1708" i="93" s="1"/>
  <c r="G1707" i="93"/>
  <c r="J1707" i="93" s="1"/>
  <c r="G1706" i="93"/>
  <c r="J1706" i="93" s="1"/>
  <c r="G1705" i="93"/>
  <c r="J1705" i="93" s="1"/>
  <c r="G1704" i="93"/>
  <c r="J1704" i="93" s="1"/>
  <c r="G1703" i="93"/>
  <c r="J1703" i="93" s="1"/>
  <c r="G1702" i="93"/>
  <c r="J1702" i="93" s="1"/>
  <c r="G1701" i="93"/>
  <c r="J1701" i="93" s="1"/>
  <c r="G1700" i="93"/>
  <c r="J1700" i="93" s="1"/>
  <c r="G1699" i="93"/>
  <c r="J1699" i="93" s="1"/>
  <c r="G1698" i="93"/>
  <c r="J1698" i="93" s="1"/>
  <c r="G1697" i="93"/>
  <c r="J1697" i="93" s="1"/>
  <c r="G1696" i="93"/>
  <c r="J1696" i="93" s="1"/>
  <c r="G1695" i="93"/>
  <c r="J1695" i="93" s="1"/>
  <c r="G1694" i="93"/>
  <c r="J1694" i="93" s="1"/>
  <c r="G1693" i="93"/>
  <c r="J1693" i="93" s="1"/>
  <c r="G1692" i="93"/>
  <c r="J1692" i="93" s="1"/>
  <c r="G1691" i="93"/>
  <c r="J1691" i="93" s="1"/>
  <c r="G1690" i="93"/>
  <c r="J1690" i="93" s="1"/>
  <c r="G1689" i="93"/>
  <c r="J1689" i="93" s="1"/>
  <c r="G1688" i="93"/>
  <c r="J1688" i="93" s="1"/>
  <c r="G1687" i="93"/>
  <c r="J1687" i="93" s="1"/>
  <c r="G1686" i="93"/>
  <c r="J1686" i="93" s="1"/>
  <c r="G1685" i="93"/>
  <c r="J1685" i="93" s="1"/>
  <c r="G1684" i="93"/>
  <c r="J1684" i="93" s="1"/>
  <c r="G1683" i="93"/>
  <c r="J1683" i="93" s="1"/>
  <c r="G1682" i="93"/>
  <c r="J1682" i="93" s="1"/>
  <c r="G1681" i="93"/>
  <c r="J1681" i="93" s="1"/>
  <c r="G1680" i="93"/>
  <c r="J1680" i="93" s="1"/>
  <c r="G1679" i="93"/>
  <c r="J1679" i="93" s="1"/>
  <c r="G1678" i="93"/>
  <c r="J1678" i="93" s="1"/>
  <c r="G1677" i="93"/>
  <c r="J1677" i="93" s="1"/>
  <c r="G1676" i="93"/>
  <c r="J1676" i="93" s="1"/>
  <c r="G1675" i="93"/>
  <c r="J1675" i="93" s="1"/>
  <c r="G1674" i="93"/>
  <c r="J1674" i="93" s="1"/>
  <c r="G1673" i="93"/>
  <c r="J1673" i="93" s="1"/>
  <c r="G1672" i="93"/>
  <c r="J1672" i="93" s="1"/>
  <c r="G1671" i="93"/>
  <c r="J1671" i="93" s="1"/>
  <c r="G1670" i="93"/>
  <c r="J1670" i="93" s="1"/>
  <c r="G1669" i="93"/>
  <c r="J1669" i="93" s="1"/>
  <c r="G1668" i="93"/>
  <c r="J1668" i="93" s="1"/>
  <c r="G1667" i="93"/>
  <c r="J1667" i="93" s="1"/>
  <c r="G1666" i="93"/>
  <c r="J1666" i="93" s="1"/>
  <c r="G1665" i="93"/>
  <c r="J1665" i="93" s="1"/>
  <c r="G1664" i="93"/>
  <c r="J1664" i="93" s="1"/>
  <c r="G1663" i="93"/>
  <c r="J1663" i="93" s="1"/>
  <c r="G1662" i="93"/>
  <c r="J1662" i="93" s="1"/>
  <c r="G1661" i="93"/>
  <c r="J1661" i="93" s="1"/>
  <c r="G1660" i="93"/>
  <c r="J1660" i="93" s="1"/>
  <c r="G1659" i="93"/>
  <c r="J1659" i="93" s="1"/>
  <c r="G1658" i="93"/>
  <c r="J1658" i="93" s="1"/>
  <c r="G1657" i="93"/>
  <c r="J1657" i="93" s="1"/>
  <c r="G1656" i="93"/>
  <c r="J1656" i="93" s="1"/>
  <c r="G1655" i="93"/>
  <c r="J1655" i="93" s="1"/>
  <c r="G1654" i="93"/>
  <c r="J1654" i="93" s="1"/>
  <c r="G1653" i="93"/>
  <c r="J1653" i="93" s="1"/>
  <c r="G1652" i="93"/>
  <c r="J1652" i="93" s="1"/>
  <c r="G1651" i="93"/>
  <c r="J1651" i="93" s="1"/>
  <c r="G1650" i="93"/>
  <c r="J1650" i="93" s="1"/>
  <c r="G1649" i="93"/>
  <c r="J1649" i="93" s="1"/>
  <c r="G1648" i="93"/>
  <c r="J1648" i="93" s="1"/>
  <c r="G1647" i="93"/>
  <c r="J1647" i="93" s="1"/>
  <c r="G1646" i="93"/>
  <c r="J1646" i="93" s="1"/>
  <c r="G1645" i="93"/>
  <c r="J1645" i="93" s="1"/>
  <c r="G1644" i="93"/>
  <c r="J1644" i="93" s="1"/>
  <c r="G1643" i="93"/>
  <c r="J1643" i="93" s="1"/>
  <c r="G1642" i="93"/>
  <c r="J1642" i="93" s="1"/>
  <c r="G1641" i="93"/>
  <c r="J1641" i="93" s="1"/>
  <c r="G1640" i="93"/>
  <c r="J1640" i="93" s="1"/>
  <c r="G1639" i="93"/>
  <c r="J1639" i="93" s="1"/>
  <c r="G1638" i="93"/>
  <c r="J1638" i="93" s="1"/>
  <c r="G1637" i="93"/>
  <c r="J1637" i="93" s="1"/>
  <c r="G1636" i="93"/>
  <c r="J1636" i="93" s="1"/>
  <c r="G1635" i="93"/>
  <c r="J1635" i="93" s="1"/>
  <c r="G1634" i="93"/>
  <c r="J1634" i="93" s="1"/>
  <c r="G1633" i="93"/>
  <c r="J1633" i="93" s="1"/>
  <c r="G1632" i="93"/>
  <c r="J1632" i="93" s="1"/>
  <c r="G1631" i="93"/>
  <c r="J1631" i="93" s="1"/>
  <c r="G1630" i="93"/>
  <c r="J1630" i="93" s="1"/>
  <c r="G1629" i="93"/>
  <c r="J1629" i="93" s="1"/>
  <c r="G1628" i="93"/>
  <c r="J1628" i="93" s="1"/>
  <c r="G1627" i="93"/>
  <c r="J1627" i="93" s="1"/>
  <c r="G1626" i="93"/>
  <c r="J1626" i="93" s="1"/>
  <c r="G1625" i="93"/>
  <c r="J1625" i="93" s="1"/>
  <c r="G1624" i="93"/>
  <c r="J1624" i="93" s="1"/>
  <c r="G1623" i="93"/>
  <c r="J1623" i="93" s="1"/>
  <c r="G1622" i="93"/>
  <c r="J1622" i="93" s="1"/>
  <c r="G1621" i="93"/>
  <c r="J1621" i="93" s="1"/>
  <c r="G1620" i="93"/>
  <c r="J1620" i="93" s="1"/>
  <c r="G1619" i="93"/>
  <c r="J1619" i="93" s="1"/>
  <c r="G1618" i="93"/>
  <c r="J1618" i="93" s="1"/>
  <c r="G1617" i="93"/>
  <c r="J1617" i="93" s="1"/>
  <c r="G1616" i="93"/>
  <c r="J1616" i="93" s="1"/>
  <c r="G1615" i="93"/>
  <c r="J1615" i="93" s="1"/>
  <c r="G1614" i="93"/>
  <c r="J1614" i="93" s="1"/>
  <c r="G1613" i="93"/>
  <c r="J1613" i="93" s="1"/>
  <c r="G1612" i="93"/>
  <c r="J1612" i="93" s="1"/>
  <c r="G1611" i="93"/>
  <c r="J1611" i="93" s="1"/>
  <c r="G1610" i="93"/>
  <c r="J1610" i="93" s="1"/>
  <c r="G1609" i="93"/>
  <c r="J1609" i="93" s="1"/>
  <c r="G1608" i="93"/>
  <c r="J1608" i="93" s="1"/>
  <c r="G1607" i="93"/>
  <c r="J1607" i="93" s="1"/>
  <c r="G1606" i="93"/>
  <c r="J1606" i="93" s="1"/>
  <c r="G1605" i="93"/>
  <c r="J1605" i="93" s="1"/>
  <c r="G1604" i="93"/>
  <c r="J1604" i="93" s="1"/>
  <c r="G1603" i="93"/>
  <c r="J1603" i="93" s="1"/>
  <c r="G1602" i="93"/>
  <c r="J1602" i="93" s="1"/>
  <c r="G1601" i="93"/>
  <c r="J1601" i="93" s="1"/>
  <c r="G1600" i="93"/>
  <c r="J1600" i="93" s="1"/>
  <c r="G1599" i="93"/>
  <c r="J1599" i="93" s="1"/>
  <c r="G1598" i="93"/>
  <c r="J1598" i="93" s="1"/>
  <c r="G1597" i="93"/>
  <c r="J1597" i="93" s="1"/>
  <c r="G1596" i="93"/>
  <c r="J1596" i="93" s="1"/>
  <c r="G1595" i="93"/>
  <c r="J1595" i="93" s="1"/>
  <c r="G1594" i="93"/>
  <c r="J1594" i="93" s="1"/>
  <c r="G1593" i="93"/>
  <c r="J1593" i="93" s="1"/>
  <c r="G1592" i="93"/>
  <c r="J1592" i="93" s="1"/>
  <c r="G1591" i="93"/>
  <c r="J1591" i="93" s="1"/>
  <c r="G1590" i="93"/>
  <c r="J1590" i="93" s="1"/>
  <c r="G1589" i="93"/>
  <c r="J1589" i="93" s="1"/>
  <c r="G1588" i="93"/>
  <c r="J1588" i="93" s="1"/>
  <c r="G1587" i="93"/>
  <c r="J1587" i="93" s="1"/>
  <c r="G1586" i="93"/>
  <c r="J1586" i="93" s="1"/>
  <c r="G1585" i="93"/>
  <c r="J1585" i="93" s="1"/>
  <c r="G1584" i="93"/>
  <c r="J1584" i="93" s="1"/>
  <c r="G1583" i="93"/>
  <c r="J1583" i="93" s="1"/>
  <c r="G1582" i="93"/>
  <c r="J1582" i="93" s="1"/>
  <c r="G1581" i="93"/>
  <c r="J1581" i="93" s="1"/>
  <c r="G1580" i="93"/>
  <c r="J1580" i="93" s="1"/>
  <c r="G1579" i="93"/>
  <c r="J1579" i="93" s="1"/>
  <c r="G1578" i="93"/>
  <c r="J1578" i="93" s="1"/>
  <c r="G1577" i="93"/>
  <c r="J1577" i="93" s="1"/>
  <c r="G1576" i="93"/>
  <c r="J1576" i="93" s="1"/>
  <c r="G1575" i="93"/>
  <c r="J1575" i="93" s="1"/>
  <c r="G1574" i="93"/>
  <c r="J1574" i="93" s="1"/>
  <c r="G1573" i="93"/>
  <c r="J1573" i="93" s="1"/>
  <c r="G1572" i="93"/>
  <c r="J1572" i="93" s="1"/>
  <c r="G1571" i="93"/>
  <c r="J1571" i="93" s="1"/>
  <c r="G1570" i="93"/>
  <c r="J1570" i="93" s="1"/>
  <c r="G1569" i="93"/>
  <c r="J1569" i="93" s="1"/>
  <c r="G1568" i="93"/>
  <c r="J1568" i="93" s="1"/>
  <c r="G1567" i="93"/>
  <c r="J1567" i="93" s="1"/>
  <c r="G1566" i="93"/>
  <c r="J1566" i="93" s="1"/>
  <c r="G1565" i="93"/>
  <c r="J1565" i="93" s="1"/>
  <c r="G1564" i="93"/>
  <c r="J1564" i="93" s="1"/>
  <c r="G1563" i="93"/>
  <c r="J1563" i="93" s="1"/>
  <c r="G1562" i="93"/>
  <c r="J1562" i="93" s="1"/>
  <c r="G1561" i="93"/>
  <c r="J1561" i="93" s="1"/>
  <c r="G1560" i="93"/>
  <c r="J1560" i="93" s="1"/>
  <c r="G1559" i="93"/>
  <c r="J1559" i="93" s="1"/>
  <c r="G1558" i="93"/>
  <c r="J1558" i="93" s="1"/>
  <c r="G1557" i="93"/>
  <c r="J1557" i="93" s="1"/>
  <c r="G1556" i="93"/>
  <c r="J1556" i="93" s="1"/>
  <c r="G1555" i="93"/>
  <c r="J1555" i="93" s="1"/>
  <c r="G1554" i="93"/>
  <c r="J1554" i="93" s="1"/>
  <c r="G1553" i="93"/>
  <c r="J1553" i="93" s="1"/>
  <c r="G1552" i="93"/>
  <c r="J1552" i="93" s="1"/>
  <c r="G1551" i="93"/>
  <c r="J1551" i="93" s="1"/>
  <c r="G1550" i="93"/>
  <c r="J1550" i="93" s="1"/>
  <c r="G1549" i="93"/>
  <c r="J1549" i="93" s="1"/>
  <c r="G1548" i="93"/>
  <c r="J1548" i="93" s="1"/>
  <c r="G1547" i="93"/>
  <c r="J1547" i="93" s="1"/>
  <c r="G1546" i="93"/>
  <c r="J1546" i="93" s="1"/>
  <c r="G1545" i="93"/>
  <c r="J1545" i="93" s="1"/>
  <c r="G1544" i="93"/>
  <c r="J1544" i="93" s="1"/>
  <c r="G1543" i="93"/>
  <c r="J1543" i="93" s="1"/>
  <c r="G1542" i="93"/>
  <c r="J1542" i="93" s="1"/>
  <c r="G1541" i="93"/>
  <c r="J1541" i="93" s="1"/>
  <c r="G1540" i="93"/>
  <c r="J1540" i="93" s="1"/>
  <c r="G1539" i="93"/>
  <c r="J1539" i="93" s="1"/>
  <c r="G1538" i="93"/>
  <c r="J1538" i="93" s="1"/>
  <c r="G1537" i="93"/>
  <c r="J1537" i="93" s="1"/>
  <c r="G1536" i="93"/>
  <c r="J1536" i="93" s="1"/>
  <c r="G1535" i="93"/>
  <c r="J1535" i="93" s="1"/>
  <c r="G1534" i="93"/>
  <c r="J1534" i="93" s="1"/>
  <c r="G1533" i="93"/>
  <c r="J1533" i="93" s="1"/>
  <c r="G1532" i="93"/>
  <c r="J1532" i="93" s="1"/>
  <c r="G1531" i="93"/>
  <c r="J1531" i="93" s="1"/>
  <c r="G1530" i="93"/>
  <c r="J1530" i="93" s="1"/>
  <c r="G1529" i="93"/>
  <c r="J1529" i="93" s="1"/>
  <c r="G1528" i="93"/>
  <c r="J1528" i="93" s="1"/>
  <c r="G1527" i="93"/>
  <c r="J1527" i="93" s="1"/>
  <c r="G1526" i="93"/>
  <c r="J1526" i="93" s="1"/>
  <c r="G1525" i="93"/>
  <c r="J1525" i="93" s="1"/>
  <c r="G1524" i="93"/>
  <c r="J1524" i="93" s="1"/>
  <c r="G1523" i="93"/>
  <c r="J1523" i="93" s="1"/>
  <c r="G1522" i="93"/>
  <c r="J1522" i="93" s="1"/>
  <c r="G1521" i="93"/>
  <c r="J1521" i="93" s="1"/>
  <c r="G1520" i="93"/>
  <c r="J1520" i="93" s="1"/>
  <c r="G1519" i="93"/>
  <c r="J1519" i="93" s="1"/>
  <c r="G1518" i="93"/>
  <c r="J1518" i="93" s="1"/>
  <c r="G1517" i="93"/>
  <c r="J1517" i="93" s="1"/>
  <c r="G1516" i="93"/>
  <c r="J1516" i="93" s="1"/>
  <c r="G1515" i="93"/>
  <c r="J1515" i="93" s="1"/>
  <c r="G1514" i="93"/>
  <c r="J1514" i="93" s="1"/>
  <c r="G1513" i="93"/>
  <c r="J1513" i="93" s="1"/>
  <c r="G1512" i="93"/>
  <c r="J1512" i="93" s="1"/>
  <c r="G1511" i="93"/>
  <c r="J1511" i="93" s="1"/>
  <c r="G1510" i="93"/>
  <c r="J1510" i="93" s="1"/>
  <c r="G1509" i="93"/>
  <c r="J1509" i="93" s="1"/>
  <c r="G1508" i="93"/>
  <c r="J1508" i="93" s="1"/>
  <c r="G1507" i="93"/>
  <c r="J1507" i="93" s="1"/>
  <c r="G1506" i="93"/>
  <c r="J1506" i="93" s="1"/>
  <c r="G1505" i="93"/>
  <c r="J1505" i="93" s="1"/>
  <c r="G1504" i="93"/>
  <c r="J1504" i="93" s="1"/>
  <c r="G1503" i="93"/>
  <c r="J1503" i="93" s="1"/>
  <c r="G1502" i="93"/>
  <c r="J1502" i="93" s="1"/>
  <c r="G1501" i="93"/>
  <c r="J1501" i="93" s="1"/>
  <c r="G1500" i="93"/>
  <c r="J1500" i="93" s="1"/>
  <c r="G1499" i="93"/>
  <c r="J1499" i="93" s="1"/>
  <c r="G1498" i="93"/>
  <c r="J1498" i="93" s="1"/>
  <c r="G1497" i="93"/>
  <c r="J1497" i="93" s="1"/>
  <c r="G1496" i="93"/>
  <c r="J1496" i="93" s="1"/>
  <c r="G1495" i="93"/>
  <c r="J1495" i="93" s="1"/>
  <c r="G1494" i="93"/>
  <c r="J1494" i="93" s="1"/>
  <c r="G1493" i="93"/>
  <c r="J1493" i="93" s="1"/>
  <c r="G1492" i="93"/>
  <c r="J1492" i="93" s="1"/>
  <c r="G1491" i="93"/>
  <c r="J1491" i="93" s="1"/>
  <c r="G1490" i="93"/>
  <c r="J1490" i="93" s="1"/>
  <c r="G1489" i="93"/>
  <c r="J1489" i="93" s="1"/>
  <c r="G1488" i="93"/>
  <c r="J1488" i="93" s="1"/>
  <c r="G1487" i="93"/>
  <c r="J1487" i="93" s="1"/>
  <c r="G1486" i="93"/>
  <c r="J1486" i="93" s="1"/>
  <c r="G1485" i="93"/>
  <c r="J1485" i="93" s="1"/>
  <c r="G1484" i="93"/>
  <c r="J1484" i="93" s="1"/>
  <c r="G1483" i="93"/>
  <c r="J1483" i="93" s="1"/>
  <c r="G1482" i="93"/>
  <c r="J1482" i="93" s="1"/>
  <c r="G1481" i="93"/>
  <c r="J1481" i="93" s="1"/>
  <c r="G1480" i="93"/>
  <c r="J1480" i="93" s="1"/>
  <c r="G1479" i="93"/>
  <c r="J1479" i="93" s="1"/>
  <c r="G1478" i="93"/>
  <c r="J1478" i="93" s="1"/>
  <c r="G1477" i="93"/>
  <c r="J1477" i="93" s="1"/>
  <c r="G1476" i="93"/>
  <c r="J1476" i="93" s="1"/>
  <c r="G1475" i="93"/>
  <c r="J1475" i="93" s="1"/>
  <c r="G1474" i="93"/>
  <c r="J1474" i="93" s="1"/>
  <c r="G1473" i="93"/>
  <c r="J1473" i="93" s="1"/>
  <c r="G1472" i="93"/>
  <c r="J1472" i="93" s="1"/>
  <c r="G1471" i="93"/>
  <c r="J1471" i="93" s="1"/>
  <c r="G1470" i="93"/>
  <c r="J1470" i="93" s="1"/>
  <c r="G1469" i="93"/>
  <c r="J1469" i="93" s="1"/>
  <c r="G1468" i="93"/>
  <c r="J1468" i="93" s="1"/>
  <c r="G1467" i="93"/>
  <c r="J1467" i="93" s="1"/>
  <c r="G1466" i="93"/>
  <c r="J1466" i="93" s="1"/>
  <c r="G1465" i="93"/>
  <c r="J1465" i="93" s="1"/>
  <c r="G1464" i="93"/>
  <c r="J1464" i="93" s="1"/>
  <c r="G1463" i="93"/>
  <c r="J1463" i="93" s="1"/>
  <c r="G1462" i="93"/>
  <c r="J1462" i="93" s="1"/>
  <c r="G1461" i="93"/>
  <c r="J1461" i="93" s="1"/>
  <c r="G1460" i="93"/>
  <c r="J1460" i="93" s="1"/>
  <c r="G1459" i="93"/>
  <c r="J1459" i="93" s="1"/>
  <c r="G1458" i="93"/>
  <c r="J1458" i="93" s="1"/>
  <c r="G1457" i="93"/>
  <c r="J1457" i="93" s="1"/>
  <c r="G1456" i="93"/>
  <c r="J1456" i="93" s="1"/>
  <c r="G1455" i="93"/>
  <c r="J1455" i="93" s="1"/>
  <c r="G1454" i="93"/>
  <c r="J1454" i="93" s="1"/>
  <c r="G1453" i="93"/>
  <c r="J1453" i="93" s="1"/>
  <c r="G1452" i="93"/>
  <c r="J1452" i="93" s="1"/>
  <c r="G1451" i="93"/>
  <c r="J1451" i="93" s="1"/>
  <c r="G1450" i="93"/>
  <c r="J1450" i="93" s="1"/>
  <c r="G1449" i="93"/>
  <c r="J1449" i="93" s="1"/>
  <c r="G1448" i="93"/>
  <c r="J1448" i="93" s="1"/>
  <c r="G1447" i="93"/>
  <c r="J1447" i="93" s="1"/>
  <c r="G1446" i="93"/>
  <c r="J1446" i="93" s="1"/>
  <c r="G1445" i="93"/>
  <c r="J1445" i="93" s="1"/>
  <c r="G1444" i="93"/>
  <c r="J1444" i="93" s="1"/>
  <c r="G1443" i="93"/>
  <c r="J1443" i="93" s="1"/>
  <c r="G1442" i="93"/>
  <c r="J1442" i="93" s="1"/>
  <c r="G1441" i="93"/>
  <c r="J1441" i="93" s="1"/>
  <c r="G1440" i="93"/>
  <c r="J1440" i="93" s="1"/>
  <c r="G1439" i="93"/>
  <c r="J1439" i="93" s="1"/>
  <c r="G1438" i="93"/>
  <c r="J1438" i="93" s="1"/>
  <c r="G1437" i="93"/>
  <c r="J1437" i="93" s="1"/>
  <c r="G1436" i="93"/>
  <c r="J1436" i="93" s="1"/>
  <c r="G1435" i="93"/>
  <c r="J1435" i="93" s="1"/>
  <c r="G1434" i="93"/>
  <c r="J1434" i="93" s="1"/>
  <c r="G1433" i="93"/>
  <c r="J1433" i="93" s="1"/>
  <c r="G1432" i="93"/>
  <c r="J1432" i="93" s="1"/>
  <c r="G1431" i="93"/>
  <c r="J1431" i="93" s="1"/>
  <c r="G1430" i="93"/>
  <c r="J1430" i="93" s="1"/>
  <c r="G1429" i="93"/>
  <c r="J1429" i="93" s="1"/>
  <c r="G1428" i="93"/>
  <c r="J1428" i="93" s="1"/>
  <c r="G1427" i="93"/>
  <c r="J1427" i="93" s="1"/>
  <c r="G1426" i="93"/>
  <c r="J1426" i="93" s="1"/>
  <c r="G1425" i="93"/>
  <c r="J1425" i="93" s="1"/>
  <c r="G1424" i="93"/>
  <c r="J1424" i="93" s="1"/>
  <c r="G1423" i="93"/>
  <c r="J1423" i="93" s="1"/>
  <c r="G1422" i="93"/>
  <c r="J1422" i="93" s="1"/>
  <c r="G1421" i="93"/>
  <c r="J1421" i="93" s="1"/>
  <c r="G1420" i="93"/>
  <c r="J1420" i="93" s="1"/>
  <c r="G1419" i="93"/>
  <c r="J1419" i="93" s="1"/>
  <c r="G1418" i="93"/>
  <c r="J1418" i="93" s="1"/>
  <c r="G1417" i="93"/>
  <c r="J1417" i="93" s="1"/>
  <c r="G1416" i="93"/>
  <c r="J1416" i="93" s="1"/>
  <c r="G1415" i="93"/>
  <c r="J1415" i="93" s="1"/>
  <c r="G1414" i="93"/>
  <c r="J1414" i="93" s="1"/>
  <c r="G1413" i="93"/>
  <c r="J1413" i="93" s="1"/>
  <c r="G1412" i="93"/>
  <c r="J1412" i="93" s="1"/>
  <c r="G1411" i="93"/>
  <c r="J1411" i="93" s="1"/>
  <c r="G1410" i="93"/>
  <c r="J1410" i="93" s="1"/>
  <c r="G1409" i="93"/>
  <c r="J1409" i="93" s="1"/>
  <c r="G1408" i="93"/>
  <c r="J1408" i="93" s="1"/>
  <c r="G1407" i="93"/>
  <c r="J1407" i="93" s="1"/>
  <c r="G1406" i="93"/>
  <c r="J1406" i="93" s="1"/>
  <c r="G1405" i="93"/>
  <c r="J1405" i="93" s="1"/>
  <c r="G1404" i="93"/>
  <c r="J1404" i="93" s="1"/>
  <c r="G1403" i="93"/>
  <c r="J1403" i="93" s="1"/>
  <c r="G1402" i="93"/>
  <c r="J1402" i="93" s="1"/>
  <c r="G1401" i="93"/>
  <c r="J1401" i="93" s="1"/>
  <c r="G1400" i="93"/>
  <c r="J1400" i="93" s="1"/>
  <c r="G1399" i="93"/>
  <c r="J1399" i="93" s="1"/>
  <c r="G1398" i="93"/>
  <c r="J1398" i="93" s="1"/>
  <c r="G1397" i="93"/>
  <c r="J1397" i="93" s="1"/>
  <c r="G1396" i="93"/>
  <c r="J1396" i="93" s="1"/>
  <c r="G1395" i="93"/>
  <c r="J1395" i="93" s="1"/>
  <c r="G1394" i="93"/>
  <c r="J1394" i="93" s="1"/>
  <c r="G1393" i="93"/>
  <c r="J1393" i="93" s="1"/>
  <c r="G1392" i="93"/>
  <c r="J1392" i="93" s="1"/>
  <c r="G1391" i="93"/>
  <c r="J1391" i="93" s="1"/>
  <c r="G1390" i="93"/>
  <c r="J1390" i="93" s="1"/>
  <c r="G1389" i="93"/>
  <c r="J1389" i="93" s="1"/>
  <c r="G1388" i="93"/>
  <c r="J1388" i="93" s="1"/>
  <c r="G1387" i="93"/>
  <c r="J1387" i="93" s="1"/>
  <c r="G1386" i="93"/>
  <c r="J1386" i="93" s="1"/>
  <c r="G1385" i="93"/>
  <c r="J1385" i="93" s="1"/>
  <c r="G1384" i="93"/>
  <c r="J1384" i="93" s="1"/>
  <c r="G1383" i="93"/>
  <c r="J1383" i="93" s="1"/>
  <c r="G1382" i="93"/>
  <c r="J1382" i="93" s="1"/>
  <c r="G1381" i="93"/>
  <c r="J1381" i="93" s="1"/>
  <c r="G1380" i="93"/>
  <c r="J1380" i="93" s="1"/>
  <c r="G1379" i="93"/>
  <c r="J1379" i="93" s="1"/>
  <c r="G1378" i="93"/>
  <c r="J1378" i="93" s="1"/>
  <c r="G1377" i="93"/>
  <c r="J1377" i="93" s="1"/>
  <c r="G1376" i="93"/>
  <c r="J1376" i="93" s="1"/>
  <c r="G1375" i="93"/>
  <c r="J1375" i="93" s="1"/>
  <c r="G1374" i="93"/>
  <c r="J1374" i="93" s="1"/>
  <c r="G1373" i="93"/>
  <c r="J1373" i="93" s="1"/>
  <c r="G1372" i="93"/>
  <c r="J1372" i="93" s="1"/>
  <c r="G1371" i="93"/>
  <c r="J1371" i="93" s="1"/>
  <c r="G1370" i="93"/>
  <c r="J1370" i="93" s="1"/>
  <c r="G1369" i="93"/>
  <c r="J1369" i="93" s="1"/>
  <c r="G1368" i="93"/>
  <c r="J1368" i="93" s="1"/>
  <c r="G1367" i="93"/>
  <c r="J1367" i="93" s="1"/>
  <c r="G1366" i="93"/>
  <c r="J1366" i="93" s="1"/>
  <c r="G1365" i="93"/>
  <c r="J1365" i="93" s="1"/>
  <c r="G1364" i="93"/>
  <c r="J1364" i="93" s="1"/>
  <c r="G1363" i="93"/>
  <c r="J1363" i="93" s="1"/>
  <c r="G1362" i="93"/>
  <c r="J1362" i="93" s="1"/>
  <c r="G1361" i="93"/>
  <c r="J1361" i="93" s="1"/>
  <c r="G1360" i="93"/>
  <c r="J1360" i="93" s="1"/>
  <c r="G1359" i="93"/>
  <c r="J1359" i="93" s="1"/>
  <c r="G1358" i="93"/>
  <c r="J1358" i="93" s="1"/>
  <c r="G1357" i="93"/>
  <c r="J1357" i="93" s="1"/>
  <c r="G1356" i="93"/>
  <c r="J1356" i="93" s="1"/>
  <c r="G1355" i="93"/>
  <c r="J1355" i="93" s="1"/>
  <c r="G1354" i="93"/>
  <c r="J1354" i="93" s="1"/>
  <c r="G1353" i="93"/>
  <c r="J1353" i="93" s="1"/>
  <c r="G1352" i="93"/>
  <c r="J1352" i="93" s="1"/>
  <c r="G1351" i="93"/>
  <c r="J1351" i="93" s="1"/>
  <c r="G1350" i="93"/>
  <c r="J1350" i="93" s="1"/>
  <c r="G1349" i="93"/>
  <c r="J1349" i="93" s="1"/>
  <c r="G1348" i="93"/>
  <c r="J1348" i="93" s="1"/>
  <c r="G1347" i="93"/>
  <c r="J1347" i="93" s="1"/>
  <c r="G1346" i="93"/>
  <c r="J1346" i="93" s="1"/>
  <c r="G1345" i="93"/>
  <c r="J1345" i="93" s="1"/>
  <c r="G1344" i="93"/>
  <c r="J1344" i="93" s="1"/>
  <c r="G1343" i="93"/>
  <c r="J1343" i="93" s="1"/>
  <c r="G1342" i="93"/>
  <c r="J1342" i="93" s="1"/>
  <c r="G1341" i="93"/>
  <c r="J1341" i="93" s="1"/>
  <c r="G1340" i="93"/>
  <c r="J1340" i="93" s="1"/>
  <c r="G1339" i="93"/>
  <c r="J1339" i="93" s="1"/>
  <c r="G1338" i="93"/>
  <c r="J1338" i="93" s="1"/>
  <c r="G1337" i="93"/>
  <c r="J1337" i="93" s="1"/>
  <c r="G1336" i="93"/>
  <c r="J1336" i="93" s="1"/>
  <c r="G1335" i="93"/>
  <c r="J1335" i="93" s="1"/>
  <c r="G1334" i="93"/>
  <c r="J1334" i="93" s="1"/>
  <c r="G1333" i="93"/>
  <c r="J1333" i="93" s="1"/>
  <c r="G1332" i="93"/>
  <c r="J1332" i="93" s="1"/>
  <c r="G1331" i="93"/>
  <c r="J1331" i="93" s="1"/>
  <c r="G1330" i="93"/>
  <c r="J1330" i="93" s="1"/>
  <c r="G1329" i="93"/>
  <c r="J1329" i="93" s="1"/>
  <c r="G1328" i="93"/>
  <c r="J1328" i="93" s="1"/>
  <c r="G1327" i="93"/>
  <c r="J1327" i="93" s="1"/>
  <c r="G1326" i="93"/>
  <c r="J1326" i="93" s="1"/>
  <c r="G1325" i="93"/>
  <c r="J1325" i="93" s="1"/>
  <c r="G1324" i="93"/>
  <c r="J1324" i="93" s="1"/>
  <c r="G1323" i="93"/>
  <c r="J1323" i="93" s="1"/>
  <c r="G1322" i="93"/>
  <c r="J1322" i="93" s="1"/>
  <c r="G1321" i="93"/>
  <c r="J1321" i="93" s="1"/>
  <c r="G1320" i="93"/>
  <c r="J1320" i="93" s="1"/>
  <c r="G1319" i="93"/>
  <c r="J1319" i="93" s="1"/>
  <c r="G1318" i="93"/>
  <c r="J1318" i="93" s="1"/>
  <c r="G1317" i="93"/>
  <c r="J1317" i="93" s="1"/>
  <c r="G1316" i="93"/>
  <c r="J1316" i="93" s="1"/>
  <c r="G1315" i="93"/>
  <c r="J1315" i="93" s="1"/>
  <c r="G1314" i="93"/>
  <c r="J1314" i="93" s="1"/>
  <c r="G1313" i="93"/>
  <c r="J1313" i="93" s="1"/>
  <c r="G1312" i="93"/>
  <c r="J1312" i="93" s="1"/>
  <c r="G1311" i="93"/>
  <c r="J1311" i="93" s="1"/>
  <c r="G1310" i="93"/>
  <c r="J1310" i="93" s="1"/>
  <c r="G1309" i="93"/>
  <c r="J1309" i="93" s="1"/>
  <c r="G1308" i="93"/>
  <c r="J1308" i="93" s="1"/>
  <c r="G1307" i="93"/>
  <c r="J1307" i="93" s="1"/>
  <c r="G1306" i="93"/>
  <c r="J1306" i="93" s="1"/>
  <c r="G1305" i="93"/>
  <c r="J1305" i="93" s="1"/>
  <c r="G1304" i="93"/>
  <c r="J1304" i="93" s="1"/>
  <c r="G1303" i="93"/>
  <c r="J1303" i="93" s="1"/>
  <c r="G1302" i="93"/>
  <c r="J1302" i="93" s="1"/>
  <c r="G1301" i="93"/>
  <c r="J1301" i="93" s="1"/>
  <c r="G1300" i="93"/>
  <c r="J1300" i="93" s="1"/>
  <c r="G1299" i="93"/>
  <c r="J1299" i="93" s="1"/>
  <c r="G1298" i="93"/>
  <c r="J1298" i="93" s="1"/>
  <c r="G1297" i="93"/>
  <c r="J1297" i="93" s="1"/>
  <c r="G1296" i="93"/>
  <c r="J1296" i="93" s="1"/>
  <c r="G1295" i="93"/>
  <c r="J1295" i="93" s="1"/>
  <c r="G1294" i="93"/>
  <c r="J1294" i="93" s="1"/>
  <c r="G1293" i="93"/>
  <c r="J1293" i="93" s="1"/>
  <c r="G1292" i="93"/>
  <c r="J1292" i="93" s="1"/>
  <c r="G1291" i="93"/>
  <c r="J1291" i="93" s="1"/>
  <c r="G1290" i="93"/>
  <c r="J1290" i="93" s="1"/>
  <c r="G1289" i="93"/>
  <c r="J1289" i="93" s="1"/>
  <c r="G1288" i="93"/>
  <c r="J1288" i="93" s="1"/>
  <c r="G1287" i="93"/>
  <c r="J1287" i="93" s="1"/>
  <c r="G1286" i="93"/>
  <c r="J1286" i="93" s="1"/>
  <c r="G1285" i="93"/>
  <c r="J1285" i="93" s="1"/>
  <c r="G1284" i="93"/>
  <c r="J1284" i="93" s="1"/>
  <c r="G1283" i="93"/>
  <c r="J1283" i="93" s="1"/>
  <c r="G1282" i="93"/>
  <c r="J1282" i="93" s="1"/>
  <c r="G1281" i="93"/>
  <c r="J1281" i="93" s="1"/>
  <c r="G1280" i="93"/>
  <c r="J1280" i="93" s="1"/>
  <c r="G1279" i="93"/>
  <c r="J1279" i="93" s="1"/>
  <c r="G1278" i="93"/>
  <c r="J1278" i="93" s="1"/>
  <c r="G1277" i="93"/>
  <c r="J1277" i="93" s="1"/>
  <c r="G1276" i="93"/>
  <c r="J1276" i="93" s="1"/>
  <c r="G1275" i="93"/>
  <c r="J1275" i="93" s="1"/>
  <c r="G1274" i="93"/>
  <c r="J1274" i="93" s="1"/>
  <c r="G1273" i="93"/>
  <c r="J1273" i="93" s="1"/>
  <c r="G1272" i="93"/>
  <c r="J1272" i="93" s="1"/>
  <c r="G1271" i="93"/>
  <c r="J1271" i="93" s="1"/>
  <c r="G1270" i="93"/>
  <c r="J1270" i="93" s="1"/>
  <c r="G1269" i="93"/>
  <c r="J1269" i="93" s="1"/>
  <c r="G1268" i="93"/>
  <c r="J1268" i="93" s="1"/>
  <c r="G1267" i="93"/>
  <c r="J1267" i="93" s="1"/>
  <c r="G1266" i="93"/>
  <c r="J1266" i="93" s="1"/>
  <c r="G1265" i="93"/>
  <c r="J1265" i="93" s="1"/>
  <c r="G1264" i="93"/>
  <c r="J1264" i="93" s="1"/>
  <c r="G1263" i="93"/>
  <c r="J1263" i="93" s="1"/>
  <c r="G1262" i="93"/>
  <c r="J1262" i="93" s="1"/>
  <c r="G1261" i="93"/>
  <c r="J1261" i="93" s="1"/>
  <c r="G1260" i="93"/>
  <c r="J1260" i="93" s="1"/>
  <c r="G1259" i="93"/>
  <c r="J1259" i="93" s="1"/>
  <c r="G1258" i="93"/>
  <c r="J1258" i="93" s="1"/>
  <c r="G1257" i="93"/>
  <c r="J1257" i="93" s="1"/>
  <c r="G1256" i="93"/>
  <c r="J1256" i="93" s="1"/>
  <c r="G1255" i="93"/>
  <c r="J1255" i="93" s="1"/>
  <c r="G1254" i="93"/>
  <c r="J1254" i="93" s="1"/>
  <c r="G1253" i="93"/>
  <c r="J1253" i="93" s="1"/>
  <c r="G1252" i="93"/>
  <c r="J1252" i="93" s="1"/>
  <c r="G1251" i="93"/>
  <c r="J1251" i="93" s="1"/>
  <c r="G1250" i="93"/>
  <c r="J1250" i="93" s="1"/>
  <c r="G1249" i="93"/>
  <c r="J1249" i="93" s="1"/>
  <c r="G1248" i="93"/>
  <c r="J1248" i="93" s="1"/>
  <c r="G1247" i="93"/>
  <c r="J1247" i="93" s="1"/>
  <c r="G1246" i="93"/>
  <c r="J1246" i="93" s="1"/>
  <c r="G1245" i="93"/>
  <c r="J1245" i="93" s="1"/>
  <c r="G1244" i="93"/>
  <c r="J1244" i="93" s="1"/>
  <c r="G1243" i="93"/>
  <c r="J1243" i="93" s="1"/>
  <c r="G1242" i="93"/>
  <c r="J1242" i="93" s="1"/>
  <c r="G1241" i="93"/>
  <c r="J1241" i="93" s="1"/>
  <c r="G1240" i="93"/>
  <c r="J1240" i="93" s="1"/>
  <c r="G1239" i="93"/>
  <c r="J1239" i="93" s="1"/>
  <c r="G1238" i="93"/>
  <c r="J1238" i="93" s="1"/>
  <c r="G1237" i="93"/>
  <c r="J1237" i="93" s="1"/>
  <c r="G1236" i="93"/>
  <c r="J1236" i="93" s="1"/>
  <c r="G1235" i="93"/>
  <c r="J1235" i="93" s="1"/>
  <c r="G1234" i="93"/>
  <c r="J1234" i="93" s="1"/>
  <c r="G1233" i="93"/>
  <c r="J1233" i="93" s="1"/>
  <c r="G1232" i="93"/>
  <c r="J1232" i="93" s="1"/>
  <c r="G1231" i="93"/>
  <c r="J1231" i="93" s="1"/>
  <c r="G1230" i="93"/>
  <c r="J1230" i="93" s="1"/>
  <c r="G1229" i="93"/>
  <c r="J1229" i="93" s="1"/>
  <c r="G1228" i="93"/>
  <c r="J1228" i="93" s="1"/>
  <c r="G1227" i="93"/>
  <c r="J1227" i="93" s="1"/>
  <c r="G1226" i="93"/>
  <c r="J1226" i="93" s="1"/>
  <c r="G1225" i="93"/>
  <c r="J1225" i="93" s="1"/>
  <c r="C1224" i="93"/>
  <c r="G1224" i="93" s="1"/>
  <c r="J1224" i="93" s="1"/>
  <c r="G1223" i="93"/>
  <c r="J1223" i="93" s="1"/>
  <c r="G1222" i="93"/>
  <c r="J1222" i="93" s="1"/>
  <c r="G1221" i="93"/>
  <c r="J1221" i="93" s="1"/>
  <c r="G1220" i="93"/>
  <c r="J1220" i="93" s="1"/>
  <c r="G1219" i="93"/>
  <c r="J1219" i="93" s="1"/>
  <c r="C1218" i="93"/>
  <c r="G1215" i="93"/>
  <c r="J1215" i="93" s="1"/>
  <c r="C1214" i="93"/>
  <c r="G1214" i="93" s="1"/>
  <c r="J1214" i="93" s="1"/>
  <c r="G1213" i="93"/>
  <c r="J1213" i="93" s="1"/>
  <c r="C1212" i="93"/>
  <c r="G1212" i="93" s="1"/>
  <c r="J1212" i="93" s="1"/>
  <c r="G1211" i="93"/>
  <c r="J1211" i="93" s="1"/>
  <c r="G1210" i="93"/>
  <c r="J1210" i="93" s="1"/>
  <c r="C1209" i="93"/>
  <c r="G1209" i="93" s="1"/>
  <c r="J1209" i="93" s="1"/>
  <c r="G1208" i="93"/>
  <c r="J1208" i="93" s="1"/>
  <c r="C1207" i="93"/>
  <c r="G1207" i="93" s="1"/>
  <c r="J1207" i="93" s="1"/>
  <c r="G1206" i="93"/>
  <c r="J1206" i="93" s="1"/>
  <c r="G1205" i="93"/>
  <c r="J1205" i="93" s="1"/>
  <c r="C1204" i="93"/>
  <c r="G1204" i="93" s="1"/>
  <c r="J1204" i="93" s="1"/>
  <c r="G1203" i="93"/>
  <c r="J1203" i="93" s="1"/>
  <c r="C1202" i="93"/>
  <c r="G1202" i="93" s="1"/>
  <c r="J1202" i="93" s="1"/>
  <c r="E1201" i="93"/>
  <c r="D1201" i="93"/>
  <c r="G1199" i="93"/>
  <c r="J1199" i="93" s="1"/>
  <c r="G1198" i="93"/>
  <c r="J1198" i="93" s="1"/>
  <c r="G1197" i="93"/>
  <c r="J1197" i="93" s="1"/>
  <c r="G1196" i="93"/>
  <c r="J1196" i="93" s="1"/>
  <c r="C1195" i="93"/>
  <c r="G1195" i="93" s="1"/>
  <c r="J1195" i="93" s="1"/>
  <c r="G1194" i="93"/>
  <c r="J1194" i="93" s="1"/>
  <c r="C1193" i="93"/>
  <c r="G1193" i="93" s="1"/>
  <c r="J1193" i="93" s="1"/>
  <c r="G1192" i="93"/>
  <c r="J1192" i="93" s="1"/>
  <c r="G1191" i="93"/>
  <c r="J1191" i="93" s="1"/>
  <c r="C1190" i="93"/>
  <c r="G1190" i="93" s="1"/>
  <c r="J1190" i="93" s="1"/>
  <c r="G1189" i="93"/>
  <c r="J1189" i="93" s="1"/>
  <c r="G1188" i="93"/>
  <c r="J1188" i="93" s="1"/>
  <c r="C1187" i="93"/>
  <c r="G1187" i="93" s="1"/>
  <c r="J1187" i="93" s="1"/>
  <c r="G1186" i="93"/>
  <c r="J1186" i="93" s="1"/>
  <c r="C1185" i="93"/>
  <c r="G1185" i="93" s="1"/>
  <c r="J1185" i="93" s="1"/>
  <c r="G1184" i="93"/>
  <c r="J1184" i="93" s="1"/>
  <c r="G1183" i="93"/>
  <c r="J1183" i="93" s="1"/>
  <c r="G1182" i="93"/>
  <c r="J1182" i="93" s="1"/>
  <c r="G1181" i="93"/>
  <c r="J1181" i="93" s="1"/>
  <c r="G1180" i="93"/>
  <c r="J1180" i="93" s="1"/>
  <c r="G1179" i="93"/>
  <c r="J1179" i="93" s="1"/>
  <c r="C1178" i="93"/>
  <c r="G1178" i="93" s="1"/>
  <c r="J1178" i="93" s="1"/>
  <c r="G1177" i="93"/>
  <c r="J1177" i="93" s="1"/>
  <c r="G1176" i="93"/>
  <c r="J1176" i="93" s="1"/>
  <c r="G1175" i="93"/>
  <c r="J1175" i="93" s="1"/>
  <c r="G1174" i="93"/>
  <c r="J1174" i="93" s="1"/>
  <c r="G1173" i="93"/>
  <c r="J1173" i="93" s="1"/>
  <c r="G1172" i="93"/>
  <c r="J1172" i="93" s="1"/>
  <c r="G1171" i="93"/>
  <c r="J1171" i="93" s="1"/>
  <c r="G1170" i="93"/>
  <c r="J1170" i="93" s="1"/>
  <c r="G1169" i="93"/>
  <c r="J1169" i="93" s="1"/>
  <c r="G1168" i="93"/>
  <c r="J1168" i="93" s="1"/>
  <c r="G1167" i="93"/>
  <c r="J1167" i="93" s="1"/>
  <c r="G1166" i="93"/>
  <c r="J1166" i="93" s="1"/>
  <c r="G1165" i="93"/>
  <c r="J1165" i="93" s="1"/>
  <c r="G1164" i="93"/>
  <c r="J1164" i="93" s="1"/>
  <c r="G1163" i="93"/>
  <c r="J1163" i="93" s="1"/>
  <c r="G1162" i="93"/>
  <c r="J1162" i="93" s="1"/>
  <c r="G1161" i="93"/>
  <c r="J1161" i="93" s="1"/>
  <c r="G1160" i="93"/>
  <c r="J1160" i="93" s="1"/>
  <c r="G1159" i="93"/>
  <c r="J1159" i="93" s="1"/>
  <c r="G1158" i="93"/>
  <c r="J1158" i="93" s="1"/>
  <c r="G1157" i="93"/>
  <c r="J1157" i="93" s="1"/>
  <c r="G1156" i="93"/>
  <c r="J1156" i="93" s="1"/>
  <c r="G1155" i="93"/>
  <c r="J1155" i="93" s="1"/>
  <c r="G1154" i="93"/>
  <c r="J1154" i="93" s="1"/>
  <c r="G1153" i="93"/>
  <c r="J1153" i="93" s="1"/>
  <c r="G1152" i="93"/>
  <c r="J1152" i="93" s="1"/>
  <c r="G1151" i="93"/>
  <c r="J1151" i="93" s="1"/>
  <c r="G1150" i="93"/>
  <c r="J1150" i="93" s="1"/>
  <c r="G1149" i="93"/>
  <c r="J1149" i="93" s="1"/>
  <c r="G1148" i="93"/>
  <c r="J1148" i="93" s="1"/>
  <c r="G1147" i="93"/>
  <c r="J1147" i="93" s="1"/>
  <c r="G1146" i="93"/>
  <c r="J1146" i="93" s="1"/>
  <c r="G1145" i="93"/>
  <c r="J1145" i="93" s="1"/>
  <c r="G1144" i="93"/>
  <c r="J1144" i="93" s="1"/>
  <c r="G1143" i="93"/>
  <c r="J1143" i="93" s="1"/>
  <c r="G1142" i="93"/>
  <c r="J1142" i="93" s="1"/>
  <c r="G1141" i="93"/>
  <c r="J1141" i="93" s="1"/>
  <c r="G1140" i="93"/>
  <c r="J1140" i="93" s="1"/>
  <c r="G1139" i="93"/>
  <c r="J1139" i="93" s="1"/>
  <c r="G1138" i="93"/>
  <c r="J1138" i="93" s="1"/>
  <c r="C1137" i="93"/>
  <c r="G1137" i="93" s="1"/>
  <c r="J1137" i="93" s="1"/>
  <c r="G1136" i="93"/>
  <c r="J1136" i="93" s="1"/>
  <c r="G1135" i="93"/>
  <c r="J1135" i="93" s="1"/>
  <c r="G1134" i="93"/>
  <c r="J1134" i="93" s="1"/>
  <c r="G1133" i="93"/>
  <c r="J1133" i="93" s="1"/>
  <c r="G1132" i="93"/>
  <c r="J1132" i="93" s="1"/>
  <c r="G1131" i="93"/>
  <c r="J1131" i="93" s="1"/>
  <c r="G1130" i="93"/>
  <c r="J1130" i="93" s="1"/>
  <c r="G1129" i="93"/>
  <c r="J1129" i="93" s="1"/>
  <c r="G1128" i="93"/>
  <c r="J1128" i="93" s="1"/>
  <c r="G1127" i="93"/>
  <c r="J1127" i="93" s="1"/>
  <c r="G1126" i="93"/>
  <c r="J1126" i="93" s="1"/>
  <c r="C1125" i="93"/>
  <c r="G1125" i="93" s="1"/>
  <c r="J1125" i="93" s="1"/>
  <c r="G1124" i="93"/>
  <c r="J1124" i="93" s="1"/>
  <c r="C1123" i="93"/>
  <c r="G1123" i="93" s="1"/>
  <c r="J1123" i="93" s="1"/>
  <c r="G1122" i="93"/>
  <c r="J1122" i="93" s="1"/>
  <c r="C1121" i="93"/>
  <c r="G1121" i="93" s="1"/>
  <c r="J1121" i="93" s="1"/>
  <c r="G1120" i="93"/>
  <c r="J1120" i="93" s="1"/>
  <c r="G1119" i="93"/>
  <c r="J1119" i="93" s="1"/>
  <c r="C1118" i="93"/>
  <c r="G1118" i="93" s="1"/>
  <c r="J1118" i="93" s="1"/>
  <c r="G1117" i="93"/>
  <c r="J1117" i="93" s="1"/>
  <c r="C1116" i="93"/>
  <c r="G1116" i="93" s="1"/>
  <c r="J1116" i="93" s="1"/>
  <c r="G1115" i="93"/>
  <c r="J1115" i="93" s="1"/>
  <c r="C1114" i="93"/>
  <c r="G1114" i="93" s="1"/>
  <c r="J1114" i="93" s="1"/>
  <c r="G1113" i="93"/>
  <c r="J1113" i="93" s="1"/>
  <c r="G1112" i="93"/>
  <c r="J1112" i="93" s="1"/>
  <c r="C1111" i="93"/>
  <c r="D1110" i="93"/>
  <c r="G1108" i="93"/>
  <c r="J1108" i="93" s="1"/>
  <c r="G1107" i="93"/>
  <c r="J1107" i="93" s="1"/>
  <c r="C1106" i="93"/>
  <c r="G1106" i="93" s="1"/>
  <c r="J1106" i="93" s="1"/>
  <c r="G1105" i="93"/>
  <c r="J1105" i="93" s="1"/>
  <c r="G1104" i="93"/>
  <c r="J1104" i="93" s="1"/>
  <c r="C1103" i="93"/>
  <c r="G1103" i="93" s="1"/>
  <c r="J1103" i="93" s="1"/>
  <c r="G1102" i="93"/>
  <c r="J1102" i="93" s="1"/>
  <c r="G1101" i="93"/>
  <c r="J1101" i="93" s="1"/>
  <c r="C1100" i="93"/>
  <c r="G1100" i="93" s="1"/>
  <c r="J1100" i="93" s="1"/>
  <c r="G1099" i="93"/>
  <c r="J1099" i="93" s="1"/>
  <c r="C1098" i="93"/>
  <c r="G1098" i="93" s="1"/>
  <c r="J1098" i="93" s="1"/>
  <c r="G1097" i="93"/>
  <c r="J1097" i="93" s="1"/>
  <c r="C1096" i="93"/>
  <c r="G1096" i="93" s="1"/>
  <c r="J1096" i="93" s="1"/>
  <c r="G1095" i="93"/>
  <c r="J1095" i="93" s="1"/>
  <c r="C1094" i="93"/>
  <c r="G1094" i="93" s="1"/>
  <c r="J1094" i="93" s="1"/>
  <c r="G1093" i="93"/>
  <c r="J1093" i="93" s="1"/>
  <c r="G1092" i="93"/>
  <c r="J1092" i="93" s="1"/>
  <c r="C1091" i="93"/>
  <c r="G1091" i="93" s="1"/>
  <c r="J1091" i="93" s="1"/>
  <c r="G1090" i="93"/>
  <c r="J1090" i="93" s="1"/>
  <c r="G1089" i="93"/>
  <c r="J1089" i="93" s="1"/>
  <c r="G1088" i="93"/>
  <c r="J1088" i="93" s="1"/>
  <c r="G1087" i="93"/>
  <c r="J1087" i="93" s="1"/>
  <c r="G1086" i="93"/>
  <c r="J1086" i="93" s="1"/>
  <c r="G1085" i="93"/>
  <c r="J1085" i="93" s="1"/>
  <c r="C1084" i="93"/>
  <c r="G1084" i="93" s="1"/>
  <c r="J1084" i="93" s="1"/>
  <c r="G1083" i="93"/>
  <c r="J1083" i="93" s="1"/>
  <c r="G1082" i="93"/>
  <c r="J1082" i="93" s="1"/>
  <c r="G1081" i="93"/>
  <c r="J1081" i="93" s="1"/>
  <c r="G1080" i="93"/>
  <c r="J1080" i="93" s="1"/>
  <c r="G1079" i="93"/>
  <c r="J1079" i="93" s="1"/>
  <c r="C1078" i="93"/>
  <c r="G1078" i="93" s="1"/>
  <c r="J1078" i="93" s="1"/>
  <c r="G1077" i="93"/>
  <c r="J1077" i="93" s="1"/>
  <c r="C1076" i="93"/>
  <c r="G1076" i="93" s="1"/>
  <c r="J1076" i="93" s="1"/>
  <c r="G1075" i="93"/>
  <c r="J1075" i="93" s="1"/>
  <c r="C1074" i="93"/>
  <c r="G1074" i="93" s="1"/>
  <c r="J1074" i="93" s="1"/>
  <c r="G1073" i="93"/>
  <c r="J1073" i="93" s="1"/>
  <c r="E1072" i="93"/>
  <c r="C1072" i="93"/>
  <c r="G1071" i="93"/>
  <c r="J1071" i="93" s="1"/>
  <c r="C1070" i="93"/>
  <c r="G1070" i="93" s="1"/>
  <c r="J1070" i="93" s="1"/>
  <c r="G1069" i="93"/>
  <c r="J1069" i="93" s="1"/>
  <c r="G1068" i="93"/>
  <c r="J1068" i="93" s="1"/>
  <c r="G1067" i="93"/>
  <c r="J1067" i="93" s="1"/>
  <c r="G1066" i="93"/>
  <c r="J1066" i="93" s="1"/>
  <c r="G1065" i="93"/>
  <c r="J1065" i="93" s="1"/>
  <c r="C1064" i="93"/>
  <c r="G1064" i="93" s="1"/>
  <c r="J1064" i="93" s="1"/>
  <c r="G1063" i="93"/>
  <c r="J1063" i="93" s="1"/>
  <c r="E1062" i="93"/>
  <c r="C1062" i="93"/>
  <c r="G1061" i="93"/>
  <c r="J1061" i="93" s="1"/>
  <c r="C1060" i="93"/>
  <c r="G1060" i="93" s="1"/>
  <c r="J1060" i="93" s="1"/>
  <c r="G1059" i="93"/>
  <c r="J1059" i="93" s="1"/>
  <c r="E1058" i="93"/>
  <c r="C1058" i="93"/>
  <c r="G1057" i="93"/>
  <c r="J1057" i="93" s="1"/>
  <c r="C1056" i="93"/>
  <c r="G1056" i="93" s="1"/>
  <c r="J1056" i="93" s="1"/>
  <c r="G1055" i="93"/>
  <c r="J1055" i="93" s="1"/>
  <c r="G1054" i="93"/>
  <c r="J1054" i="93" s="1"/>
  <c r="G1053" i="93"/>
  <c r="J1053" i="93" s="1"/>
  <c r="G1052" i="93"/>
  <c r="J1052" i="93" s="1"/>
  <c r="G1051" i="93"/>
  <c r="J1051" i="93" s="1"/>
  <c r="G1050" i="93"/>
  <c r="J1050" i="93" s="1"/>
  <c r="E1049" i="93"/>
  <c r="C1049" i="93"/>
  <c r="G1048" i="93"/>
  <c r="J1048" i="93" s="1"/>
  <c r="C1047" i="93"/>
  <c r="G1047" i="93" s="1"/>
  <c r="J1047" i="93" s="1"/>
  <c r="G1046" i="93"/>
  <c r="J1046" i="93" s="1"/>
  <c r="G1045" i="93"/>
  <c r="J1045" i="93" s="1"/>
  <c r="G1044" i="93"/>
  <c r="J1044" i="93" s="1"/>
  <c r="G1043" i="93"/>
  <c r="J1043" i="93" s="1"/>
  <c r="G1042" i="93"/>
  <c r="J1042" i="93" s="1"/>
  <c r="G1041" i="93"/>
  <c r="J1041" i="93" s="1"/>
  <c r="G1040" i="93"/>
  <c r="J1040" i="93" s="1"/>
  <c r="G1039" i="93"/>
  <c r="J1039" i="93" s="1"/>
  <c r="G1038" i="93"/>
  <c r="J1038" i="93" s="1"/>
  <c r="G1037" i="93"/>
  <c r="J1037" i="93" s="1"/>
  <c r="G1036" i="93"/>
  <c r="J1036" i="93" s="1"/>
  <c r="G1035" i="93"/>
  <c r="J1035" i="93" s="1"/>
  <c r="G1034" i="93"/>
  <c r="J1034" i="93" s="1"/>
  <c r="G1033" i="93"/>
  <c r="J1033" i="93" s="1"/>
  <c r="G1032" i="93"/>
  <c r="J1032" i="93" s="1"/>
  <c r="G1031" i="93"/>
  <c r="J1031" i="93" s="1"/>
  <c r="G1030" i="93"/>
  <c r="J1030" i="93" s="1"/>
  <c r="G1029" i="93"/>
  <c r="J1029" i="93" s="1"/>
  <c r="G1028" i="93"/>
  <c r="J1028" i="93" s="1"/>
  <c r="G1027" i="93"/>
  <c r="J1027" i="93" s="1"/>
  <c r="G1026" i="93"/>
  <c r="J1026" i="93" s="1"/>
  <c r="G1025" i="93"/>
  <c r="J1025" i="93" s="1"/>
  <c r="G1024" i="93"/>
  <c r="J1024" i="93" s="1"/>
  <c r="G1023" i="93"/>
  <c r="J1023" i="93" s="1"/>
  <c r="G1022" i="93"/>
  <c r="J1022" i="93" s="1"/>
  <c r="G1021" i="93"/>
  <c r="J1021" i="93" s="1"/>
  <c r="G1020" i="93"/>
  <c r="J1020" i="93" s="1"/>
  <c r="G1019" i="93"/>
  <c r="J1019" i="93" s="1"/>
  <c r="G1018" i="93"/>
  <c r="J1018" i="93" s="1"/>
  <c r="G1017" i="93"/>
  <c r="J1017" i="93" s="1"/>
  <c r="G1016" i="93"/>
  <c r="J1016" i="93" s="1"/>
  <c r="G1015" i="93"/>
  <c r="J1015" i="93" s="1"/>
  <c r="G1014" i="93"/>
  <c r="J1014" i="93" s="1"/>
  <c r="G1013" i="93"/>
  <c r="J1013" i="93" s="1"/>
  <c r="G1012" i="93"/>
  <c r="J1012" i="93" s="1"/>
  <c r="G1011" i="93"/>
  <c r="J1011" i="93" s="1"/>
  <c r="G1010" i="93"/>
  <c r="J1010" i="93" s="1"/>
  <c r="G1009" i="93"/>
  <c r="J1009" i="93" s="1"/>
  <c r="G1008" i="93"/>
  <c r="J1008" i="93" s="1"/>
  <c r="G1007" i="93"/>
  <c r="J1007" i="93" s="1"/>
  <c r="G1006" i="93"/>
  <c r="J1006" i="93" s="1"/>
  <c r="G1005" i="93"/>
  <c r="J1005" i="93" s="1"/>
  <c r="G1004" i="93"/>
  <c r="J1004" i="93" s="1"/>
  <c r="G1003" i="93"/>
  <c r="J1003" i="93" s="1"/>
  <c r="G1002" i="93"/>
  <c r="J1002" i="93" s="1"/>
  <c r="G1001" i="93"/>
  <c r="J1001" i="93" s="1"/>
  <c r="G1000" i="93"/>
  <c r="J1000" i="93" s="1"/>
  <c r="G999" i="93"/>
  <c r="J999" i="93" s="1"/>
  <c r="G998" i="93"/>
  <c r="J998" i="93" s="1"/>
  <c r="G997" i="93"/>
  <c r="J997" i="93" s="1"/>
  <c r="G996" i="93"/>
  <c r="J996" i="93" s="1"/>
  <c r="G995" i="93"/>
  <c r="J995" i="93" s="1"/>
  <c r="G994" i="93"/>
  <c r="J994" i="93" s="1"/>
  <c r="G993" i="93"/>
  <c r="J993" i="93" s="1"/>
  <c r="G992" i="93"/>
  <c r="J992" i="93" s="1"/>
  <c r="G991" i="93"/>
  <c r="J991" i="93" s="1"/>
  <c r="G990" i="93"/>
  <c r="J990" i="93" s="1"/>
  <c r="G989" i="93"/>
  <c r="J989" i="93" s="1"/>
  <c r="G988" i="93"/>
  <c r="J988" i="93" s="1"/>
  <c r="G987" i="93"/>
  <c r="J987" i="93" s="1"/>
  <c r="G986" i="93"/>
  <c r="J986" i="93" s="1"/>
  <c r="E985" i="93"/>
  <c r="C985" i="93"/>
  <c r="G984" i="93"/>
  <c r="J984" i="93" s="1"/>
  <c r="G983" i="93"/>
  <c r="J983" i="93" s="1"/>
  <c r="G982" i="93"/>
  <c r="J982" i="93" s="1"/>
  <c r="G981" i="93"/>
  <c r="J981" i="93" s="1"/>
  <c r="G980" i="93"/>
  <c r="J980" i="93" s="1"/>
  <c r="G979" i="93"/>
  <c r="J979" i="93" s="1"/>
  <c r="G978" i="93"/>
  <c r="J978" i="93" s="1"/>
  <c r="C977" i="93"/>
  <c r="G977" i="93" s="1"/>
  <c r="J977" i="93" s="1"/>
  <c r="G976" i="93"/>
  <c r="J976" i="93" s="1"/>
  <c r="G975" i="93"/>
  <c r="J975" i="93" s="1"/>
  <c r="G974" i="93"/>
  <c r="J974" i="93" s="1"/>
  <c r="G973" i="93"/>
  <c r="J973" i="93" s="1"/>
  <c r="G972" i="93"/>
  <c r="J972" i="93" s="1"/>
  <c r="G971" i="93"/>
  <c r="J971" i="93" s="1"/>
  <c r="G970" i="93"/>
  <c r="J970" i="93" s="1"/>
  <c r="G969" i="93"/>
  <c r="J969" i="93" s="1"/>
  <c r="C968" i="93"/>
  <c r="G968" i="93" s="1"/>
  <c r="J968" i="93" s="1"/>
  <c r="G967" i="93"/>
  <c r="J967" i="93" s="1"/>
  <c r="G966" i="93"/>
  <c r="J966" i="93" s="1"/>
  <c r="G965" i="93"/>
  <c r="J965" i="93" s="1"/>
  <c r="G964" i="93"/>
  <c r="J964" i="93" s="1"/>
  <c r="G963" i="93"/>
  <c r="J963" i="93" s="1"/>
  <c r="G962" i="93"/>
  <c r="J962" i="93" s="1"/>
  <c r="C961" i="93"/>
  <c r="G961" i="93" s="1"/>
  <c r="J961" i="93" s="1"/>
  <c r="G960" i="93"/>
  <c r="J960" i="93" s="1"/>
  <c r="C959" i="93"/>
  <c r="G959" i="93" s="1"/>
  <c r="J959" i="93" s="1"/>
  <c r="G958" i="93"/>
  <c r="J958" i="93" s="1"/>
  <c r="C957" i="93"/>
  <c r="G957" i="93" s="1"/>
  <c r="J957" i="93" s="1"/>
  <c r="G956" i="93"/>
  <c r="J956" i="93" s="1"/>
  <c r="C955" i="93"/>
  <c r="G955" i="93" s="1"/>
  <c r="J955" i="93" s="1"/>
  <c r="G954" i="93"/>
  <c r="J954" i="93" s="1"/>
  <c r="G953" i="93"/>
  <c r="J953" i="93" s="1"/>
  <c r="C952" i="93"/>
  <c r="G952" i="93" s="1"/>
  <c r="J952" i="93" s="1"/>
  <c r="G951" i="93"/>
  <c r="J951" i="93" s="1"/>
  <c r="G950" i="93"/>
  <c r="J950" i="93" s="1"/>
  <c r="C949" i="93"/>
  <c r="G949" i="93" s="1"/>
  <c r="J949" i="93" s="1"/>
  <c r="G948" i="93"/>
  <c r="J948" i="93" s="1"/>
  <c r="C947" i="93"/>
  <c r="G947" i="93" s="1"/>
  <c r="J947" i="93" s="1"/>
  <c r="G946" i="93"/>
  <c r="J946" i="93" s="1"/>
  <c r="G945" i="93"/>
  <c r="J945" i="93" s="1"/>
  <c r="G944" i="93"/>
  <c r="J944" i="93" s="1"/>
  <c r="G943" i="93"/>
  <c r="J943" i="93" s="1"/>
  <c r="G942" i="93"/>
  <c r="J942" i="93" s="1"/>
  <c r="C941" i="93"/>
  <c r="G941" i="93" s="1"/>
  <c r="J941" i="93" s="1"/>
  <c r="G940" i="93"/>
  <c r="J940" i="93" s="1"/>
  <c r="G939" i="93"/>
  <c r="J939" i="93" s="1"/>
  <c r="G938" i="93"/>
  <c r="J938" i="93" s="1"/>
  <c r="G937" i="93"/>
  <c r="J937" i="93" s="1"/>
  <c r="C936" i="93"/>
  <c r="G936" i="93" s="1"/>
  <c r="J936" i="93" s="1"/>
  <c r="G935" i="93"/>
  <c r="J935" i="93" s="1"/>
  <c r="C934" i="93"/>
  <c r="G934" i="93" s="1"/>
  <c r="J934" i="93" s="1"/>
  <c r="G933" i="93"/>
  <c r="J933" i="93" s="1"/>
  <c r="C932" i="93"/>
  <c r="G932" i="93" s="1"/>
  <c r="J932" i="93" s="1"/>
  <c r="G931" i="93"/>
  <c r="J931" i="93" s="1"/>
  <c r="C930" i="93"/>
  <c r="G930" i="93" s="1"/>
  <c r="J930" i="93" s="1"/>
  <c r="G929" i="93"/>
  <c r="J929" i="93" s="1"/>
  <c r="G928" i="93"/>
  <c r="J928" i="93" s="1"/>
  <c r="C927" i="93"/>
  <c r="G927" i="93" s="1"/>
  <c r="J927" i="93" s="1"/>
  <c r="G926" i="93"/>
  <c r="J926" i="93" s="1"/>
  <c r="C925" i="93"/>
  <c r="G925" i="93" s="1"/>
  <c r="J925" i="93" s="1"/>
  <c r="G924" i="93"/>
  <c r="J924" i="93" s="1"/>
  <c r="C923" i="93"/>
  <c r="G923" i="93" s="1"/>
  <c r="J923" i="93" s="1"/>
  <c r="G922" i="93"/>
  <c r="J922" i="93" s="1"/>
  <c r="G921" i="93"/>
  <c r="J921" i="93" s="1"/>
  <c r="G920" i="93"/>
  <c r="J920" i="93" s="1"/>
  <c r="G919" i="93"/>
  <c r="J919" i="93" s="1"/>
  <c r="G918" i="93"/>
  <c r="J918" i="93" s="1"/>
  <c r="G917" i="93"/>
  <c r="J917" i="93" s="1"/>
  <c r="C916" i="93"/>
  <c r="G916" i="93" s="1"/>
  <c r="J916" i="93" s="1"/>
  <c r="G915" i="93"/>
  <c r="J915" i="93" s="1"/>
  <c r="G914" i="93"/>
  <c r="J914" i="93" s="1"/>
  <c r="G913" i="93"/>
  <c r="J913" i="93" s="1"/>
  <c r="G912" i="93"/>
  <c r="J912" i="93" s="1"/>
  <c r="G911" i="93"/>
  <c r="J911" i="93" s="1"/>
  <c r="C910" i="93"/>
  <c r="G910" i="93" s="1"/>
  <c r="J910" i="93" s="1"/>
  <c r="G909" i="93"/>
  <c r="J909" i="93" s="1"/>
  <c r="C908" i="93"/>
  <c r="G908" i="93" s="1"/>
  <c r="J908" i="93" s="1"/>
  <c r="G907" i="93"/>
  <c r="J907" i="93" s="1"/>
  <c r="C906" i="93"/>
  <c r="G906" i="93" s="1"/>
  <c r="J906" i="93" s="1"/>
  <c r="G905" i="93"/>
  <c r="J905" i="93" s="1"/>
  <c r="C904" i="93"/>
  <c r="G904" i="93" s="1"/>
  <c r="J904" i="93" s="1"/>
  <c r="G903" i="93"/>
  <c r="J903" i="93" s="1"/>
  <c r="C902" i="93"/>
  <c r="G902" i="93" s="1"/>
  <c r="J902" i="93" s="1"/>
  <c r="G901" i="93"/>
  <c r="J901" i="93" s="1"/>
  <c r="G900" i="93"/>
  <c r="J900" i="93" s="1"/>
  <c r="G899" i="93"/>
  <c r="J899" i="93" s="1"/>
  <c r="C898" i="93"/>
  <c r="G898" i="93" s="1"/>
  <c r="J898" i="93" s="1"/>
  <c r="I897" i="93"/>
  <c r="E897" i="93"/>
  <c r="D897" i="93"/>
  <c r="G895" i="93"/>
  <c r="J895" i="93" s="1"/>
  <c r="G894" i="93"/>
  <c r="J894" i="93" s="1"/>
  <c r="C893" i="93"/>
  <c r="G893" i="93" s="1"/>
  <c r="J893" i="93" s="1"/>
  <c r="G892" i="93"/>
  <c r="J892" i="93" s="1"/>
  <c r="G891" i="93"/>
  <c r="J891" i="93" s="1"/>
  <c r="C890" i="93"/>
  <c r="G890" i="93" s="1"/>
  <c r="J890" i="93" s="1"/>
  <c r="G889" i="93"/>
  <c r="J889" i="93" s="1"/>
  <c r="C888" i="93"/>
  <c r="G888" i="93" s="1"/>
  <c r="J888" i="93" s="1"/>
  <c r="G887" i="93"/>
  <c r="J887" i="93" s="1"/>
  <c r="G886" i="93"/>
  <c r="J886" i="93" s="1"/>
  <c r="G885" i="93"/>
  <c r="J885" i="93" s="1"/>
  <c r="C884" i="93"/>
  <c r="G884" i="93" s="1"/>
  <c r="J884" i="93" s="1"/>
  <c r="G883" i="93"/>
  <c r="J883" i="93" s="1"/>
  <c r="G882" i="93"/>
  <c r="J882" i="93" s="1"/>
  <c r="C881" i="93"/>
  <c r="G881" i="93" s="1"/>
  <c r="J881" i="93" s="1"/>
  <c r="G880" i="93"/>
  <c r="J880" i="93" s="1"/>
  <c r="G879" i="93"/>
  <c r="J879" i="93" s="1"/>
  <c r="C878" i="93"/>
  <c r="G878" i="93" s="1"/>
  <c r="J878" i="93" s="1"/>
  <c r="G877" i="93"/>
  <c r="J877" i="93" s="1"/>
  <c r="G876" i="93"/>
  <c r="J876" i="93" s="1"/>
  <c r="C875" i="93"/>
  <c r="G875" i="93" s="1"/>
  <c r="J875" i="93" s="1"/>
  <c r="G874" i="93"/>
  <c r="J874" i="93" s="1"/>
  <c r="G873" i="93"/>
  <c r="J873" i="93" s="1"/>
  <c r="C872" i="93"/>
  <c r="G872" i="93" s="1"/>
  <c r="J872" i="93" s="1"/>
  <c r="G871" i="93"/>
  <c r="J871" i="93" s="1"/>
  <c r="G870" i="93"/>
  <c r="J870" i="93" s="1"/>
  <c r="C869" i="93"/>
  <c r="G869" i="93" s="1"/>
  <c r="J869" i="93" s="1"/>
  <c r="G868" i="93"/>
  <c r="J868" i="93" s="1"/>
  <c r="G867" i="93"/>
  <c r="J867" i="93" s="1"/>
  <c r="G866" i="93"/>
  <c r="J866" i="93" s="1"/>
  <c r="G865" i="93"/>
  <c r="J865" i="93" s="1"/>
  <c r="G864" i="93"/>
  <c r="J864" i="93" s="1"/>
  <c r="G863" i="93"/>
  <c r="J863" i="93" s="1"/>
  <c r="G862" i="93"/>
  <c r="J862" i="93" s="1"/>
  <c r="G861" i="93"/>
  <c r="J861" i="93" s="1"/>
  <c r="G860" i="93"/>
  <c r="J860" i="93" s="1"/>
  <c r="C859" i="93"/>
  <c r="G859" i="93" s="1"/>
  <c r="J859" i="93" s="1"/>
  <c r="G858" i="93"/>
  <c r="J858" i="93" s="1"/>
  <c r="G857" i="93"/>
  <c r="J857" i="93" s="1"/>
  <c r="G856" i="93"/>
  <c r="J856" i="93" s="1"/>
  <c r="C855" i="93"/>
  <c r="G855" i="93" s="1"/>
  <c r="J855" i="93" s="1"/>
  <c r="G854" i="93"/>
  <c r="J854" i="93" s="1"/>
  <c r="G853" i="93"/>
  <c r="J853" i="93" s="1"/>
  <c r="G852" i="93"/>
  <c r="J852" i="93" s="1"/>
  <c r="C851" i="93"/>
  <c r="G851" i="93" s="1"/>
  <c r="J851" i="93" s="1"/>
  <c r="G850" i="93"/>
  <c r="J850" i="93" s="1"/>
  <c r="G849" i="93"/>
  <c r="J849" i="93" s="1"/>
  <c r="G848" i="93"/>
  <c r="J848" i="93" s="1"/>
  <c r="C847" i="93"/>
  <c r="G847" i="93" s="1"/>
  <c r="J847" i="93" s="1"/>
  <c r="G846" i="93"/>
  <c r="J846" i="93" s="1"/>
  <c r="G845" i="93"/>
  <c r="J845" i="93" s="1"/>
  <c r="G844" i="93"/>
  <c r="J844" i="93" s="1"/>
  <c r="C843" i="93"/>
  <c r="G843" i="93" s="1"/>
  <c r="J843" i="93" s="1"/>
  <c r="G842" i="93"/>
  <c r="J842" i="93" s="1"/>
  <c r="G841" i="93"/>
  <c r="J841" i="93" s="1"/>
  <c r="G840" i="93"/>
  <c r="J840" i="93" s="1"/>
  <c r="G839" i="93"/>
  <c r="J839" i="93" s="1"/>
  <c r="G838" i="93"/>
  <c r="J838" i="93" s="1"/>
  <c r="G837" i="93"/>
  <c r="J837" i="93" s="1"/>
  <c r="G836" i="93"/>
  <c r="J836" i="93" s="1"/>
  <c r="G835" i="93"/>
  <c r="J835" i="93" s="1"/>
  <c r="G834" i="93"/>
  <c r="J834" i="93" s="1"/>
  <c r="G833" i="93"/>
  <c r="J833" i="93" s="1"/>
  <c r="G832" i="93"/>
  <c r="J832" i="93" s="1"/>
  <c r="G831" i="93"/>
  <c r="J831" i="93" s="1"/>
  <c r="G830" i="93"/>
  <c r="J830" i="93" s="1"/>
  <c r="G829" i="93"/>
  <c r="J829" i="93" s="1"/>
  <c r="G828" i="93"/>
  <c r="J828" i="93" s="1"/>
  <c r="G827" i="93"/>
  <c r="J827" i="93" s="1"/>
  <c r="G826" i="93"/>
  <c r="J826" i="93" s="1"/>
  <c r="G825" i="93"/>
  <c r="J825" i="93" s="1"/>
  <c r="G824" i="93"/>
  <c r="J824" i="93" s="1"/>
  <c r="G823" i="93"/>
  <c r="J823" i="93" s="1"/>
  <c r="G822" i="93"/>
  <c r="J822" i="93" s="1"/>
  <c r="G821" i="93"/>
  <c r="J821" i="93" s="1"/>
  <c r="G820" i="93"/>
  <c r="J820" i="93" s="1"/>
  <c r="G819" i="93"/>
  <c r="J819" i="93" s="1"/>
  <c r="G818" i="93"/>
  <c r="J818" i="93" s="1"/>
  <c r="G817" i="93"/>
  <c r="J817" i="93" s="1"/>
  <c r="G816" i="93"/>
  <c r="J816" i="93" s="1"/>
  <c r="G815" i="93"/>
  <c r="J815" i="93" s="1"/>
  <c r="G814" i="93"/>
  <c r="J814" i="93" s="1"/>
  <c r="G813" i="93"/>
  <c r="J813" i="93" s="1"/>
  <c r="G812" i="93"/>
  <c r="J812" i="93" s="1"/>
  <c r="G811" i="93"/>
  <c r="J811" i="93" s="1"/>
  <c r="G810" i="93"/>
  <c r="J810" i="93" s="1"/>
  <c r="G809" i="93"/>
  <c r="J809" i="93" s="1"/>
  <c r="G808" i="93"/>
  <c r="J808" i="93" s="1"/>
  <c r="G807" i="93"/>
  <c r="J807" i="93" s="1"/>
  <c r="G806" i="93"/>
  <c r="J806" i="93" s="1"/>
  <c r="C805" i="93"/>
  <c r="G805" i="93" s="1"/>
  <c r="J805" i="93" s="1"/>
  <c r="G804" i="93"/>
  <c r="J804" i="93" s="1"/>
  <c r="G803" i="93"/>
  <c r="J803" i="93" s="1"/>
  <c r="G802" i="93"/>
  <c r="J802" i="93" s="1"/>
  <c r="C801" i="93"/>
  <c r="G801" i="93" s="1"/>
  <c r="J801" i="93" s="1"/>
  <c r="G800" i="93"/>
  <c r="J800" i="93" s="1"/>
  <c r="G799" i="93"/>
  <c r="J799" i="93" s="1"/>
  <c r="G798" i="93"/>
  <c r="J798" i="93" s="1"/>
  <c r="G797" i="93"/>
  <c r="J797" i="93" s="1"/>
  <c r="G796" i="93"/>
  <c r="J796" i="93" s="1"/>
  <c r="G795" i="93"/>
  <c r="J795" i="93" s="1"/>
  <c r="G794" i="93"/>
  <c r="J794" i="93" s="1"/>
  <c r="G793" i="93"/>
  <c r="J793" i="93" s="1"/>
  <c r="G792" i="93"/>
  <c r="J792" i="93" s="1"/>
  <c r="G791" i="93"/>
  <c r="J791" i="93" s="1"/>
  <c r="G790" i="93"/>
  <c r="J790" i="93" s="1"/>
  <c r="G789" i="93"/>
  <c r="J789" i="93" s="1"/>
  <c r="G788" i="93"/>
  <c r="J788" i="93" s="1"/>
  <c r="G787" i="93"/>
  <c r="J787" i="93" s="1"/>
  <c r="G786" i="93"/>
  <c r="J786" i="93" s="1"/>
  <c r="G785" i="93"/>
  <c r="J785" i="93" s="1"/>
  <c r="G784" i="93"/>
  <c r="J784" i="93" s="1"/>
  <c r="G783" i="93"/>
  <c r="J783" i="93" s="1"/>
  <c r="G782" i="93"/>
  <c r="J782" i="93" s="1"/>
  <c r="G781" i="93"/>
  <c r="J781" i="93" s="1"/>
  <c r="G780" i="93"/>
  <c r="J780" i="93" s="1"/>
  <c r="G779" i="93"/>
  <c r="J779" i="93" s="1"/>
  <c r="G778" i="93"/>
  <c r="J778" i="93" s="1"/>
  <c r="G777" i="93"/>
  <c r="J777" i="93" s="1"/>
  <c r="G776" i="93"/>
  <c r="J776" i="93" s="1"/>
  <c r="G775" i="93"/>
  <c r="J775" i="93" s="1"/>
  <c r="G774" i="93"/>
  <c r="J774" i="93" s="1"/>
  <c r="G773" i="93"/>
  <c r="J773" i="93" s="1"/>
  <c r="C772" i="93"/>
  <c r="G772" i="93" s="1"/>
  <c r="J772" i="93" s="1"/>
  <c r="G771" i="93"/>
  <c r="J771" i="93" s="1"/>
  <c r="G770" i="93"/>
  <c r="J770" i="93" s="1"/>
  <c r="G769" i="93"/>
  <c r="J769" i="93" s="1"/>
  <c r="G768" i="93"/>
  <c r="J768" i="93" s="1"/>
  <c r="G767" i="93"/>
  <c r="J767" i="93" s="1"/>
  <c r="G766" i="93"/>
  <c r="J766" i="93" s="1"/>
  <c r="G765" i="93"/>
  <c r="J765" i="93" s="1"/>
  <c r="G764" i="93"/>
  <c r="J764" i="93" s="1"/>
  <c r="G763" i="93"/>
  <c r="J763" i="93" s="1"/>
  <c r="G762" i="93"/>
  <c r="J762" i="93" s="1"/>
  <c r="G761" i="93"/>
  <c r="J761" i="93" s="1"/>
  <c r="G760" i="93"/>
  <c r="J760" i="93" s="1"/>
  <c r="G759" i="93"/>
  <c r="J759" i="93" s="1"/>
  <c r="G758" i="93"/>
  <c r="J758" i="93" s="1"/>
  <c r="G757" i="93"/>
  <c r="J757" i="93" s="1"/>
  <c r="G756" i="93"/>
  <c r="J756" i="93" s="1"/>
  <c r="G755" i="93"/>
  <c r="J755" i="93" s="1"/>
  <c r="G754" i="93"/>
  <c r="J754" i="93" s="1"/>
  <c r="G753" i="93"/>
  <c r="J753" i="93" s="1"/>
  <c r="G752" i="93"/>
  <c r="J752" i="93" s="1"/>
  <c r="G751" i="93"/>
  <c r="J751" i="93" s="1"/>
  <c r="G750" i="93"/>
  <c r="J750" i="93" s="1"/>
  <c r="G749" i="93"/>
  <c r="J749" i="93" s="1"/>
  <c r="G748" i="93"/>
  <c r="J748" i="93" s="1"/>
  <c r="G747" i="93"/>
  <c r="J747" i="93" s="1"/>
  <c r="G746" i="93"/>
  <c r="J746" i="93" s="1"/>
  <c r="G745" i="93"/>
  <c r="J745" i="93" s="1"/>
  <c r="G744" i="93"/>
  <c r="J744" i="93" s="1"/>
  <c r="G743" i="93"/>
  <c r="J743" i="93" s="1"/>
  <c r="G742" i="93"/>
  <c r="J742" i="93" s="1"/>
  <c r="G741" i="93"/>
  <c r="J741" i="93" s="1"/>
  <c r="G740" i="93"/>
  <c r="J740" i="93" s="1"/>
  <c r="G739" i="93"/>
  <c r="J739" i="93" s="1"/>
  <c r="C738" i="93"/>
  <c r="G738" i="93" s="1"/>
  <c r="J738" i="93" s="1"/>
  <c r="G737" i="93"/>
  <c r="J737" i="93" s="1"/>
  <c r="G736" i="93"/>
  <c r="J736" i="93" s="1"/>
  <c r="C735" i="93"/>
  <c r="G735" i="93" s="1"/>
  <c r="J735" i="93" s="1"/>
  <c r="G734" i="93"/>
  <c r="J734" i="93" s="1"/>
  <c r="G733" i="93"/>
  <c r="J733" i="93" s="1"/>
  <c r="C732" i="93"/>
  <c r="G732" i="93" s="1"/>
  <c r="J732" i="93" s="1"/>
  <c r="G731" i="93"/>
  <c r="J731" i="93" s="1"/>
  <c r="G730" i="93"/>
  <c r="J730" i="93" s="1"/>
  <c r="C729" i="93"/>
  <c r="G729" i="93" s="1"/>
  <c r="J729" i="93" s="1"/>
  <c r="G728" i="93"/>
  <c r="J728" i="93" s="1"/>
  <c r="G727" i="93"/>
  <c r="J727" i="93" s="1"/>
  <c r="C726" i="93"/>
  <c r="G726" i="93" s="1"/>
  <c r="J726" i="93" s="1"/>
  <c r="G725" i="93"/>
  <c r="J725" i="93" s="1"/>
  <c r="G724" i="93"/>
  <c r="J724" i="93" s="1"/>
  <c r="G723" i="93"/>
  <c r="J723" i="93" s="1"/>
  <c r="G722" i="93"/>
  <c r="J722" i="93" s="1"/>
  <c r="G721" i="93"/>
  <c r="J721" i="93" s="1"/>
  <c r="G720" i="93"/>
  <c r="J720" i="93" s="1"/>
  <c r="G719" i="93"/>
  <c r="J719" i="93" s="1"/>
  <c r="G718" i="93"/>
  <c r="J718" i="93" s="1"/>
  <c r="G717" i="93"/>
  <c r="J717" i="93" s="1"/>
  <c r="G716" i="93"/>
  <c r="J716" i="93" s="1"/>
  <c r="G715" i="93"/>
  <c r="J715" i="93" s="1"/>
  <c r="G714" i="93"/>
  <c r="J714" i="93" s="1"/>
  <c r="G713" i="93"/>
  <c r="J713" i="93" s="1"/>
  <c r="C712" i="93"/>
  <c r="G712" i="93" s="1"/>
  <c r="J712" i="93" s="1"/>
  <c r="C711" i="93"/>
  <c r="G711" i="93" s="1"/>
  <c r="G710" i="93"/>
  <c r="J710" i="93" s="1"/>
  <c r="G708" i="93"/>
  <c r="J708" i="93" s="1"/>
  <c r="C707" i="93"/>
  <c r="G707" i="93" s="1"/>
  <c r="J707" i="93" s="1"/>
  <c r="G706" i="93"/>
  <c r="J706" i="93" s="1"/>
  <c r="C705" i="93"/>
  <c r="G705" i="93" s="1"/>
  <c r="J705" i="93" s="1"/>
  <c r="G704" i="93"/>
  <c r="J704" i="93" s="1"/>
  <c r="C703" i="93"/>
  <c r="G703" i="93" s="1"/>
  <c r="J703" i="93" s="1"/>
  <c r="G702" i="93"/>
  <c r="J702" i="93" s="1"/>
  <c r="C701" i="93"/>
  <c r="G701" i="93" s="1"/>
  <c r="J701" i="93" s="1"/>
  <c r="G700" i="93"/>
  <c r="J700" i="93" s="1"/>
  <c r="G699" i="93"/>
  <c r="J699" i="93" s="1"/>
  <c r="G698" i="93"/>
  <c r="J698" i="93" s="1"/>
  <c r="G697" i="93"/>
  <c r="J697" i="93" s="1"/>
  <c r="G696" i="93"/>
  <c r="J696" i="93" s="1"/>
  <c r="G695" i="93"/>
  <c r="J695" i="93" s="1"/>
  <c r="G694" i="93"/>
  <c r="J694" i="93" s="1"/>
  <c r="G693" i="93"/>
  <c r="J693" i="93" s="1"/>
  <c r="G692" i="93"/>
  <c r="J692" i="93" s="1"/>
  <c r="G691" i="93"/>
  <c r="J691" i="93" s="1"/>
  <c r="G690" i="93"/>
  <c r="J690" i="93" s="1"/>
  <c r="G689" i="93"/>
  <c r="J689" i="93" s="1"/>
  <c r="C688" i="93"/>
  <c r="G688" i="93" s="1"/>
  <c r="J688" i="93" s="1"/>
  <c r="G687" i="93"/>
  <c r="J687" i="93" s="1"/>
  <c r="G686" i="93"/>
  <c r="J686" i="93" s="1"/>
  <c r="G685" i="93"/>
  <c r="J685" i="93" s="1"/>
  <c r="C684" i="93"/>
  <c r="G684" i="93" s="1"/>
  <c r="J684" i="93" s="1"/>
  <c r="G683" i="93"/>
  <c r="J683" i="93" s="1"/>
  <c r="C682" i="93"/>
  <c r="G682" i="93" s="1"/>
  <c r="J682" i="93" s="1"/>
  <c r="G681" i="93"/>
  <c r="J681" i="93" s="1"/>
  <c r="C680" i="93"/>
  <c r="G680" i="93" s="1"/>
  <c r="J680" i="93" s="1"/>
  <c r="G679" i="93"/>
  <c r="J679" i="93" s="1"/>
  <c r="C678" i="93"/>
  <c r="G675" i="93"/>
  <c r="J675" i="93" s="1"/>
  <c r="C674" i="93"/>
  <c r="G674" i="93" s="1"/>
  <c r="J674" i="93" s="1"/>
  <c r="G673" i="93"/>
  <c r="J673" i="93" s="1"/>
  <c r="C672" i="93"/>
  <c r="G672" i="93" s="1"/>
  <c r="J672" i="93" s="1"/>
  <c r="G671" i="93"/>
  <c r="J671" i="93" s="1"/>
  <c r="G670" i="93"/>
  <c r="J670" i="93" s="1"/>
  <c r="G669" i="93"/>
  <c r="J669" i="93" s="1"/>
  <c r="G668" i="93"/>
  <c r="J668" i="93" s="1"/>
  <c r="G667" i="93"/>
  <c r="J667" i="93" s="1"/>
  <c r="G666" i="93"/>
  <c r="J666" i="93" s="1"/>
  <c r="G665" i="93"/>
  <c r="J665" i="93" s="1"/>
  <c r="G664" i="93"/>
  <c r="J664" i="93" s="1"/>
  <c r="G663" i="93"/>
  <c r="J663" i="93" s="1"/>
  <c r="G662" i="93"/>
  <c r="J662" i="93" s="1"/>
  <c r="C661" i="93"/>
  <c r="G661" i="93" s="1"/>
  <c r="J661" i="93" s="1"/>
  <c r="G660" i="93"/>
  <c r="J660" i="93" s="1"/>
  <c r="G659" i="93"/>
  <c r="J659" i="93" s="1"/>
  <c r="G658" i="93"/>
  <c r="J658" i="93" s="1"/>
  <c r="G657" i="93"/>
  <c r="J657" i="93" s="1"/>
  <c r="G656" i="93"/>
  <c r="J656" i="93" s="1"/>
  <c r="G655" i="93"/>
  <c r="J655" i="93" s="1"/>
  <c r="G654" i="93"/>
  <c r="J654" i="93" s="1"/>
  <c r="G653" i="93"/>
  <c r="J653" i="93" s="1"/>
  <c r="C652" i="93"/>
  <c r="G652" i="93" s="1"/>
  <c r="J652" i="93" s="1"/>
  <c r="G651" i="93"/>
  <c r="J651" i="93" s="1"/>
  <c r="G650" i="93"/>
  <c r="J650" i="93" s="1"/>
  <c r="G649" i="93"/>
  <c r="J649" i="93" s="1"/>
  <c r="G648" i="93"/>
  <c r="J648" i="93" s="1"/>
  <c r="G647" i="93"/>
  <c r="J647" i="93" s="1"/>
  <c r="G646" i="93"/>
  <c r="J646" i="93" s="1"/>
  <c r="G645" i="93"/>
  <c r="J645" i="93" s="1"/>
  <c r="G644" i="93"/>
  <c r="J644" i="93" s="1"/>
  <c r="C643" i="93"/>
  <c r="G643" i="93" s="1"/>
  <c r="J643" i="93" s="1"/>
  <c r="G642" i="93"/>
  <c r="J642" i="93" s="1"/>
  <c r="G641" i="93"/>
  <c r="J641" i="93" s="1"/>
  <c r="G640" i="93"/>
  <c r="J640" i="93" s="1"/>
  <c r="G639" i="93"/>
  <c r="J639" i="93" s="1"/>
  <c r="G638" i="93"/>
  <c r="J638" i="93" s="1"/>
  <c r="G637" i="93"/>
  <c r="J637" i="93" s="1"/>
  <c r="C636" i="93"/>
  <c r="G636" i="93" s="1"/>
  <c r="J636" i="93" s="1"/>
  <c r="G635" i="93"/>
  <c r="J635" i="93" s="1"/>
  <c r="C634" i="93"/>
  <c r="G634" i="93" s="1"/>
  <c r="J634" i="93" s="1"/>
  <c r="G633" i="93"/>
  <c r="J633" i="93" s="1"/>
  <c r="C632" i="93"/>
  <c r="G632" i="93" s="1"/>
  <c r="J632" i="93" s="1"/>
  <c r="G631" i="93"/>
  <c r="J631" i="93" s="1"/>
  <c r="G630" i="93"/>
  <c r="J630" i="93" s="1"/>
  <c r="G629" i="93"/>
  <c r="J629" i="93" s="1"/>
  <c r="G628" i="93"/>
  <c r="J628" i="93" s="1"/>
  <c r="C627" i="93"/>
  <c r="G627" i="93" s="1"/>
  <c r="J627" i="93" s="1"/>
  <c r="G626" i="93"/>
  <c r="J626" i="93" s="1"/>
  <c r="G625" i="93"/>
  <c r="J625" i="93" s="1"/>
  <c r="G624" i="93"/>
  <c r="J624" i="93" s="1"/>
  <c r="G623" i="93"/>
  <c r="J623" i="93" s="1"/>
  <c r="G622" i="93"/>
  <c r="J622" i="93" s="1"/>
  <c r="G621" i="93"/>
  <c r="J621" i="93" s="1"/>
  <c r="C620" i="93"/>
  <c r="G620" i="93" s="1"/>
  <c r="J620" i="93" s="1"/>
  <c r="G619" i="93"/>
  <c r="J619" i="93" s="1"/>
  <c r="G618" i="93"/>
  <c r="J618" i="93" s="1"/>
  <c r="G617" i="93"/>
  <c r="J617" i="93" s="1"/>
  <c r="G616" i="93"/>
  <c r="J616" i="93" s="1"/>
  <c r="C615" i="93"/>
  <c r="G615" i="93" s="1"/>
  <c r="J615" i="93" s="1"/>
  <c r="G614" i="93"/>
  <c r="J614" i="93" s="1"/>
  <c r="G613" i="93"/>
  <c r="J613" i="93" s="1"/>
  <c r="G612" i="93"/>
  <c r="J612" i="93" s="1"/>
  <c r="C611" i="93"/>
  <c r="G611" i="93" s="1"/>
  <c r="J611" i="93" s="1"/>
  <c r="G610" i="93"/>
  <c r="J610" i="93" s="1"/>
  <c r="G609" i="93"/>
  <c r="J609" i="93" s="1"/>
  <c r="G608" i="93"/>
  <c r="J608" i="93" s="1"/>
  <c r="G607" i="93"/>
  <c r="J607" i="93" s="1"/>
  <c r="C606" i="93"/>
  <c r="G606" i="93" s="1"/>
  <c r="J606" i="93" s="1"/>
  <c r="G605" i="93"/>
  <c r="J605" i="93" s="1"/>
  <c r="C604" i="93"/>
  <c r="G604" i="93" s="1"/>
  <c r="J604" i="93" s="1"/>
  <c r="G603" i="93"/>
  <c r="J603" i="93" s="1"/>
  <c r="C602" i="93"/>
  <c r="G602" i="93" s="1"/>
  <c r="J602" i="93" s="1"/>
  <c r="G601" i="93"/>
  <c r="J601" i="93" s="1"/>
  <c r="C600" i="93"/>
  <c r="G600" i="93" s="1"/>
  <c r="J600" i="93" s="1"/>
  <c r="G599" i="93"/>
  <c r="J599" i="93" s="1"/>
  <c r="G598" i="93"/>
  <c r="J598" i="93" s="1"/>
  <c r="G597" i="93"/>
  <c r="J597" i="93" s="1"/>
  <c r="G596" i="93"/>
  <c r="J596" i="93" s="1"/>
  <c r="G595" i="93"/>
  <c r="J595" i="93" s="1"/>
  <c r="C594" i="93"/>
  <c r="G594" i="93" s="1"/>
  <c r="J594" i="93" s="1"/>
  <c r="G593" i="93"/>
  <c r="J593" i="93" s="1"/>
  <c r="G592" i="93"/>
  <c r="J592" i="93" s="1"/>
  <c r="G591" i="93"/>
  <c r="J591" i="93" s="1"/>
  <c r="G590" i="93"/>
  <c r="J590" i="93" s="1"/>
  <c r="C589" i="93"/>
  <c r="G589" i="93" s="1"/>
  <c r="J589" i="93" s="1"/>
  <c r="G588" i="93"/>
  <c r="J588" i="93" s="1"/>
  <c r="C587" i="93"/>
  <c r="G587" i="93" s="1"/>
  <c r="J587" i="93" s="1"/>
  <c r="G586" i="93"/>
  <c r="J586" i="93" s="1"/>
  <c r="C585" i="93"/>
  <c r="G585" i="93" s="1"/>
  <c r="J585" i="93" s="1"/>
  <c r="G584" i="93"/>
  <c r="J584" i="93" s="1"/>
  <c r="C583" i="93"/>
  <c r="G583" i="93" s="1"/>
  <c r="J583" i="93" s="1"/>
  <c r="G582" i="93"/>
  <c r="J582" i="93" s="1"/>
  <c r="C581" i="93"/>
  <c r="G581" i="93" s="1"/>
  <c r="J581" i="93" s="1"/>
  <c r="G580" i="93"/>
  <c r="J580" i="93" s="1"/>
  <c r="C579" i="93"/>
  <c r="G579" i="93" s="1"/>
  <c r="J579" i="93" s="1"/>
  <c r="G578" i="93"/>
  <c r="J578" i="93" s="1"/>
  <c r="C577" i="93"/>
  <c r="G577" i="93" s="1"/>
  <c r="J577" i="93" s="1"/>
  <c r="G576" i="93"/>
  <c r="J576" i="93" s="1"/>
  <c r="C575" i="93"/>
  <c r="G575" i="93" s="1"/>
  <c r="J575" i="93" s="1"/>
  <c r="G574" i="93"/>
  <c r="J574" i="93" s="1"/>
  <c r="C573" i="93"/>
  <c r="G573" i="93" s="1"/>
  <c r="J573" i="93" s="1"/>
  <c r="G572" i="93"/>
  <c r="J572" i="93" s="1"/>
  <c r="G571" i="93"/>
  <c r="J571" i="93" s="1"/>
  <c r="G570" i="93"/>
  <c r="J570" i="93" s="1"/>
  <c r="G569" i="93"/>
  <c r="J569" i="93" s="1"/>
  <c r="G568" i="93"/>
  <c r="J568" i="93" s="1"/>
  <c r="G567" i="93"/>
  <c r="J567" i="93" s="1"/>
  <c r="G566" i="93"/>
  <c r="J566" i="93" s="1"/>
  <c r="G565" i="93"/>
  <c r="J565" i="93" s="1"/>
  <c r="G564" i="93"/>
  <c r="J564" i="93" s="1"/>
  <c r="G563" i="93"/>
  <c r="J563" i="93" s="1"/>
  <c r="G562" i="93"/>
  <c r="J562" i="93" s="1"/>
  <c r="G561" i="93"/>
  <c r="J561" i="93" s="1"/>
  <c r="G560" i="93"/>
  <c r="J560" i="93" s="1"/>
  <c r="G559" i="93"/>
  <c r="J559" i="93" s="1"/>
  <c r="G558" i="93"/>
  <c r="J558" i="93" s="1"/>
  <c r="G557" i="93"/>
  <c r="J557" i="93" s="1"/>
  <c r="G556" i="93"/>
  <c r="J556" i="93" s="1"/>
  <c r="G555" i="93"/>
  <c r="J555" i="93" s="1"/>
  <c r="G554" i="93"/>
  <c r="J554" i="93" s="1"/>
  <c r="G553" i="93"/>
  <c r="J553" i="93" s="1"/>
  <c r="G552" i="93"/>
  <c r="J552" i="93" s="1"/>
  <c r="G551" i="93"/>
  <c r="J551" i="93" s="1"/>
  <c r="G550" i="93"/>
  <c r="J550" i="93" s="1"/>
  <c r="G549" i="93"/>
  <c r="J549" i="93" s="1"/>
  <c r="G548" i="93"/>
  <c r="J548" i="93" s="1"/>
  <c r="G547" i="93"/>
  <c r="J547" i="93" s="1"/>
  <c r="G546" i="93"/>
  <c r="J546" i="93" s="1"/>
  <c r="G545" i="93"/>
  <c r="J545" i="93" s="1"/>
  <c r="G544" i="93"/>
  <c r="J544" i="93" s="1"/>
  <c r="G543" i="93"/>
  <c r="J543" i="93" s="1"/>
  <c r="G542" i="93"/>
  <c r="J542" i="93" s="1"/>
  <c r="G541" i="93"/>
  <c r="J541" i="93" s="1"/>
  <c r="G540" i="93"/>
  <c r="J540" i="93" s="1"/>
  <c r="G539" i="93"/>
  <c r="J539" i="93" s="1"/>
  <c r="G538" i="93"/>
  <c r="J538" i="93" s="1"/>
  <c r="G537" i="93"/>
  <c r="J537" i="93" s="1"/>
  <c r="G536" i="93"/>
  <c r="J536" i="93" s="1"/>
  <c r="G535" i="93"/>
  <c r="J535" i="93" s="1"/>
  <c r="G534" i="93"/>
  <c r="J534" i="93" s="1"/>
  <c r="G533" i="93"/>
  <c r="J533" i="93" s="1"/>
  <c r="G532" i="93"/>
  <c r="J532" i="93" s="1"/>
  <c r="G531" i="93"/>
  <c r="J531" i="93" s="1"/>
  <c r="G530" i="93"/>
  <c r="J530" i="93" s="1"/>
  <c r="G529" i="93"/>
  <c r="J529" i="93" s="1"/>
  <c r="G528" i="93"/>
  <c r="J528" i="93" s="1"/>
  <c r="G527" i="93"/>
  <c r="J527" i="93" s="1"/>
  <c r="G526" i="93"/>
  <c r="J526" i="93" s="1"/>
  <c r="G525" i="93"/>
  <c r="J525" i="93" s="1"/>
  <c r="G524" i="93"/>
  <c r="J524" i="93" s="1"/>
  <c r="G523" i="93"/>
  <c r="J523" i="93" s="1"/>
  <c r="G522" i="93"/>
  <c r="J522" i="93" s="1"/>
  <c r="G521" i="93"/>
  <c r="J521" i="93" s="1"/>
  <c r="G520" i="93"/>
  <c r="J520" i="93" s="1"/>
  <c r="G519" i="93"/>
  <c r="J519" i="93" s="1"/>
  <c r="G518" i="93"/>
  <c r="J518" i="93" s="1"/>
  <c r="G517" i="93"/>
  <c r="J517" i="93" s="1"/>
  <c r="G516" i="93"/>
  <c r="J516" i="93" s="1"/>
  <c r="G515" i="93"/>
  <c r="J515" i="93" s="1"/>
  <c r="G514" i="93"/>
  <c r="J514" i="93" s="1"/>
  <c r="G513" i="93"/>
  <c r="J513" i="93" s="1"/>
  <c r="G512" i="93"/>
  <c r="J512" i="93" s="1"/>
  <c r="G511" i="93"/>
  <c r="J511" i="93" s="1"/>
  <c r="G510" i="93"/>
  <c r="J510" i="93" s="1"/>
  <c r="G509" i="93"/>
  <c r="J509" i="93" s="1"/>
  <c r="G508" i="93"/>
  <c r="J508" i="93" s="1"/>
  <c r="G507" i="93"/>
  <c r="J507" i="93" s="1"/>
  <c r="G506" i="93"/>
  <c r="J506" i="93" s="1"/>
  <c r="G505" i="93"/>
  <c r="J505" i="93" s="1"/>
  <c r="G504" i="93"/>
  <c r="J504" i="93" s="1"/>
  <c r="G503" i="93"/>
  <c r="J503" i="93" s="1"/>
  <c r="G502" i="93"/>
  <c r="J502" i="93" s="1"/>
  <c r="G501" i="93"/>
  <c r="J501" i="93" s="1"/>
  <c r="G500" i="93"/>
  <c r="J500" i="93" s="1"/>
  <c r="G499" i="93"/>
  <c r="J499" i="93" s="1"/>
  <c r="G498" i="93"/>
  <c r="J498" i="93" s="1"/>
  <c r="G497" i="93"/>
  <c r="J497" i="93" s="1"/>
  <c r="G496" i="93"/>
  <c r="J496" i="93" s="1"/>
  <c r="G495" i="93"/>
  <c r="J495" i="93" s="1"/>
  <c r="G494" i="93"/>
  <c r="J494" i="93" s="1"/>
  <c r="G493" i="93"/>
  <c r="J493" i="93" s="1"/>
  <c r="G492" i="93"/>
  <c r="J492" i="93" s="1"/>
  <c r="G491" i="93"/>
  <c r="J491" i="93" s="1"/>
  <c r="G490" i="93"/>
  <c r="J490" i="93" s="1"/>
  <c r="G489" i="93"/>
  <c r="J489" i="93" s="1"/>
  <c r="G488" i="93"/>
  <c r="J488" i="93" s="1"/>
  <c r="G487" i="93"/>
  <c r="J487" i="93" s="1"/>
  <c r="G486" i="93"/>
  <c r="J486" i="93" s="1"/>
  <c r="G485" i="93"/>
  <c r="J485" i="93" s="1"/>
  <c r="G484" i="93"/>
  <c r="J484" i="93" s="1"/>
  <c r="G483" i="93"/>
  <c r="J483" i="93" s="1"/>
  <c r="G482" i="93"/>
  <c r="J482" i="93" s="1"/>
  <c r="G481" i="93"/>
  <c r="J481" i="93" s="1"/>
  <c r="G480" i="93"/>
  <c r="J480" i="93" s="1"/>
  <c r="G479" i="93"/>
  <c r="J479" i="93" s="1"/>
  <c r="G478" i="93"/>
  <c r="J478" i="93" s="1"/>
  <c r="G477" i="93"/>
  <c r="J477" i="93" s="1"/>
  <c r="G476" i="93"/>
  <c r="J476" i="93" s="1"/>
  <c r="G475" i="93"/>
  <c r="J475" i="93" s="1"/>
  <c r="G474" i="93"/>
  <c r="J474" i="93" s="1"/>
  <c r="G473" i="93"/>
  <c r="J473" i="93" s="1"/>
  <c r="G472" i="93"/>
  <c r="J472" i="93" s="1"/>
  <c r="G471" i="93"/>
  <c r="J471" i="93" s="1"/>
  <c r="G470" i="93"/>
  <c r="J470" i="93" s="1"/>
  <c r="G469" i="93"/>
  <c r="J469" i="93" s="1"/>
  <c r="G468" i="93"/>
  <c r="J468" i="93" s="1"/>
  <c r="G467" i="93"/>
  <c r="J467" i="93" s="1"/>
  <c r="G466" i="93"/>
  <c r="J466" i="93" s="1"/>
  <c r="G465" i="93"/>
  <c r="J465" i="93" s="1"/>
  <c r="G464" i="93"/>
  <c r="J464" i="93" s="1"/>
  <c r="G463" i="93"/>
  <c r="J463" i="93" s="1"/>
  <c r="G462" i="93"/>
  <c r="J462" i="93" s="1"/>
  <c r="G461" i="93"/>
  <c r="J461" i="93" s="1"/>
  <c r="G460" i="93"/>
  <c r="J460" i="93" s="1"/>
  <c r="G459" i="93"/>
  <c r="J459" i="93" s="1"/>
  <c r="G458" i="93"/>
  <c r="J458" i="93" s="1"/>
  <c r="G457" i="93"/>
  <c r="J457" i="93" s="1"/>
  <c r="G456" i="93"/>
  <c r="J456" i="93" s="1"/>
  <c r="G455" i="93"/>
  <c r="J455" i="93" s="1"/>
  <c r="G454" i="93"/>
  <c r="J454" i="93" s="1"/>
  <c r="G453" i="93"/>
  <c r="J453" i="93" s="1"/>
  <c r="G452" i="93"/>
  <c r="J452" i="93" s="1"/>
  <c r="G451" i="93"/>
  <c r="J451" i="93" s="1"/>
  <c r="G450" i="93"/>
  <c r="J450" i="93" s="1"/>
  <c r="G449" i="93"/>
  <c r="J449" i="93" s="1"/>
  <c r="G448" i="93"/>
  <c r="J448" i="93" s="1"/>
  <c r="G447" i="93"/>
  <c r="J447" i="93" s="1"/>
  <c r="G446" i="93"/>
  <c r="J446" i="93" s="1"/>
  <c r="G445" i="93"/>
  <c r="J445" i="93" s="1"/>
  <c r="G444" i="93"/>
  <c r="J444" i="93" s="1"/>
  <c r="G443" i="93"/>
  <c r="J443" i="93" s="1"/>
  <c r="G442" i="93"/>
  <c r="J442" i="93" s="1"/>
  <c r="G441" i="93"/>
  <c r="J441" i="93" s="1"/>
  <c r="G440" i="93"/>
  <c r="J440" i="93" s="1"/>
  <c r="G439" i="93"/>
  <c r="J439" i="93" s="1"/>
  <c r="G438" i="93"/>
  <c r="J438" i="93" s="1"/>
  <c r="G437" i="93"/>
  <c r="J437" i="93" s="1"/>
  <c r="G436" i="93"/>
  <c r="J436" i="93" s="1"/>
  <c r="G435" i="93"/>
  <c r="J435" i="93" s="1"/>
  <c r="G434" i="93"/>
  <c r="J434" i="93" s="1"/>
  <c r="G433" i="93"/>
  <c r="J433" i="93" s="1"/>
  <c r="G432" i="93"/>
  <c r="J432" i="93" s="1"/>
  <c r="G431" i="93"/>
  <c r="J431" i="93" s="1"/>
  <c r="G430" i="93"/>
  <c r="J430" i="93" s="1"/>
  <c r="G429" i="93"/>
  <c r="J429" i="93" s="1"/>
  <c r="G428" i="93"/>
  <c r="J428" i="93" s="1"/>
  <c r="G427" i="93"/>
  <c r="J427" i="93" s="1"/>
  <c r="G426" i="93"/>
  <c r="J426" i="93" s="1"/>
  <c r="G425" i="93"/>
  <c r="J425" i="93" s="1"/>
  <c r="G424" i="93"/>
  <c r="J424" i="93" s="1"/>
  <c r="G423" i="93"/>
  <c r="J423" i="93" s="1"/>
  <c r="G422" i="93"/>
  <c r="J422" i="93" s="1"/>
  <c r="G421" i="93"/>
  <c r="J421" i="93" s="1"/>
  <c r="G420" i="93"/>
  <c r="J420" i="93" s="1"/>
  <c r="G419" i="93"/>
  <c r="J419" i="93" s="1"/>
  <c r="G418" i="93"/>
  <c r="J418" i="93" s="1"/>
  <c r="G417" i="93"/>
  <c r="J417" i="93" s="1"/>
  <c r="G416" i="93"/>
  <c r="J416" i="93" s="1"/>
  <c r="G415" i="93"/>
  <c r="J415" i="93" s="1"/>
  <c r="G414" i="93"/>
  <c r="J414" i="93" s="1"/>
  <c r="G413" i="93"/>
  <c r="J413" i="93" s="1"/>
  <c r="G412" i="93"/>
  <c r="J412" i="93" s="1"/>
  <c r="G411" i="93"/>
  <c r="J411" i="93" s="1"/>
  <c r="G410" i="93"/>
  <c r="J410" i="93" s="1"/>
  <c r="G409" i="93"/>
  <c r="J409" i="93" s="1"/>
  <c r="G408" i="93"/>
  <c r="J408" i="93" s="1"/>
  <c r="G407" i="93"/>
  <c r="J407" i="93" s="1"/>
  <c r="G406" i="93"/>
  <c r="J406" i="93" s="1"/>
  <c r="G405" i="93"/>
  <c r="J405" i="93" s="1"/>
  <c r="G404" i="93"/>
  <c r="J404" i="93" s="1"/>
  <c r="G403" i="93"/>
  <c r="J403" i="93" s="1"/>
  <c r="G402" i="93"/>
  <c r="J402" i="93" s="1"/>
  <c r="G401" i="93"/>
  <c r="J401" i="93" s="1"/>
  <c r="G400" i="93"/>
  <c r="J400" i="93" s="1"/>
  <c r="G399" i="93"/>
  <c r="J399" i="93" s="1"/>
  <c r="G398" i="93"/>
  <c r="J398" i="93" s="1"/>
  <c r="G397" i="93"/>
  <c r="J397" i="93" s="1"/>
  <c r="G396" i="93"/>
  <c r="J396" i="93" s="1"/>
  <c r="G395" i="93"/>
  <c r="J395" i="93" s="1"/>
  <c r="G394" i="93"/>
  <c r="J394" i="93" s="1"/>
  <c r="G393" i="93"/>
  <c r="J393" i="93" s="1"/>
  <c r="G392" i="93"/>
  <c r="J392" i="93" s="1"/>
  <c r="G391" i="93"/>
  <c r="J391" i="93" s="1"/>
  <c r="G390" i="93"/>
  <c r="J390" i="93" s="1"/>
  <c r="G389" i="93"/>
  <c r="J389" i="93" s="1"/>
  <c r="G388" i="93"/>
  <c r="J388" i="93" s="1"/>
  <c r="G387" i="93"/>
  <c r="J387" i="93" s="1"/>
  <c r="G386" i="93"/>
  <c r="J386" i="93" s="1"/>
  <c r="G385" i="93"/>
  <c r="J385" i="93" s="1"/>
  <c r="G384" i="93"/>
  <c r="J384" i="93" s="1"/>
  <c r="G383" i="93"/>
  <c r="J383" i="93" s="1"/>
  <c r="G382" i="93"/>
  <c r="J382" i="93" s="1"/>
  <c r="C381" i="93"/>
  <c r="G381" i="93" s="1"/>
  <c r="J381" i="93" s="1"/>
  <c r="D377" i="93"/>
  <c r="C375" i="93"/>
  <c r="G375" i="93" s="1"/>
  <c r="J375" i="93" s="1"/>
  <c r="G373" i="93"/>
  <c r="J373" i="93" s="1"/>
  <c r="G372" i="93"/>
  <c r="J372" i="93" s="1"/>
  <c r="C371" i="93"/>
  <c r="G371" i="93" s="1"/>
  <c r="J371" i="93" s="1"/>
  <c r="G370" i="93"/>
  <c r="J370" i="93" s="1"/>
  <c r="C369" i="93"/>
  <c r="G369" i="93" s="1"/>
  <c r="J369" i="93" s="1"/>
  <c r="G368" i="93"/>
  <c r="J368" i="93" s="1"/>
  <c r="E367" i="93"/>
  <c r="E377" i="93" s="1"/>
  <c r="C367" i="93"/>
  <c r="G366" i="93"/>
  <c r="J366" i="93" s="1"/>
  <c r="G365" i="93"/>
  <c r="J365" i="93" s="1"/>
  <c r="G364" i="93"/>
  <c r="J364" i="93" s="1"/>
  <c r="C363" i="93"/>
  <c r="G363" i="93" s="1"/>
  <c r="J363" i="93" s="1"/>
  <c r="G362" i="93"/>
  <c r="J362" i="93" s="1"/>
  <c r="G361" i="93"/>
  <c r="J361" i="93" s="1"/>
  <c r="C360" i="93"/>
  <c r="G360" i="93" s="1"/>
  <c r="J360" i="93" s="1"/>
  <c r="G359" i="93"/>
  <c r="J359" i="93" s="1"/>
  <c r="C358" i="93"/>
  <c r="G358" i="93" s="1"/>
  <c r="J358" i="93" s="1"/>
  <c r="G357" i="93"/>
  <c r="J357" i="93" s="1"/>
  <c r="C356" i="93"/>
  <c r="G356" i="93" s="1"/>
  <c r="J356" i="93" s="1"/>
  <c r="E355" i="93"/>
  <c r="D355" i="93"/>
  <c r="C353" i="93"/>
  <c r="G353" i="93" s="1"/>
  <c r="J353" i="93" s="1"/>
  <c r="G351" i="93"/>
  <c r="J351" i="93" s="1"/>
  <c r="C350" i="93"/>
  <c r="G350" i="93" s="1"/>
  <c r="J350" i="93" s="1"/>
  <c r="G348" i="93"/>
  <c r="J348" i="93" s="1"/>
  <c r="D346" i="93"/>
  <c r="G344" i="93"/>
  <c r="J344" i="93" s="1"/>
  <c r="G343" i="93"/>
  <c r="J343" i="93" s="1"/>
  <c r="G342" i="93"/>
  <c r="J342" i="93" s="1"/>
  <c r="G341" i="93"/>
  <c r="J341" i="93" s="1"/>
  <c r="G340" i="93"/>
  <c r="J340" i="93" s="1"/>
  <c r="G339" i="93"/>
  <c r="J339" i="93" s="1"/>
  <c r="G338" i="93"/>
  <c r="J338" i="93" s="1"/>
  <c r="G337" i="93"/>
  <c r="J337" i="93" s="1"/>
  <c r="G336" i="93"/>
  <c r="J336" i="93" s="1"/>
  <c r="E335" i="93"/>
  <c r="E346" i="93" s="1"/>
  <c r="C335" i="93"/>
  <c r="G334" i="93"/>
  <c r="J334" i="93" s="1"/>
  <c r="C333" i="93"/>
  <c r="G333" i="93" s="1"/>
  <c r="J333" i="93" s="1"/>
  <c r="G332" i="93"/>
  <c r="J332" i="93" s="1"/>
  <c r="C331" i="93"/>
  <c r="G331" i="93" s="1"/>
  <c r="J331" i="93" s="1"/>
  <c r="G330" i="93"/>
  <c r="J330" i="93" s="1"/>
  <c r="C329" i="93"/>
  <c r="G329" i="93" s="1"/>
  <c r="J329" i="93" s="1"/>
  <c r="G328" i="93"/>
  <c r="J328" i="93" s="1"/>
  <c r="G327" i="93"/>
  <c r="J327" i="93" s="1"/>
  <c r="G326" i="93"/>
  <c r="J326" i="93" s="1"/>
  <c r="C325" i="93"/>
  <c r="G325" i="93" s="1"/>
  <c r="J325" i="93" s="1"/>
  <c r="E324" i="93"/>
  <c r="D324" i="93"/>
  <c r="G322" i="93"/>
  <c r="J322" i="93" s="1"/>
  <c r="C321" i="93"/>
  <c r="G321" i="93" s="1"/>
  <c r="J321" i="93" s="1"/>
  <c r="G320" i="93"/>
  <c r="J320" i="93" s="1"/>
  <c r="C319" i="93"/>
  <c r="G319" i="93" s="1"/>
  <c r="J319" i="93" s="1"/>
  <c r="G318" i="93"/>
  <c r="J318" i="93" s="1"/>
  <c r="C317" i="93"/>
  <c r="G317" i="93" s="1"/>
  <c r="J317" i="93" s="1"/>
  <c r="G316" i="93"/>
  <c r="J316" i="93" s="1"/>
  <c r="C315" i="93"/>
  <c r="G315" i="93" s="1"/>
  <c r="J315" i="93" s="1"/>
  <c r="G314" i="93"/>
  <c r="J314" i="93" s="1"/>
  <c r="C313" i="93"/>
  <c r="G313" i="93" s="1"/>
  <c r="J313" i="93" s="1"/>
  <c r="G312" i="93"/>
  <c r="J312" i="93" s="1"/>
  <c r="C311" i="93"/>
  <c r="G311" i="93" s="1"/>
  <c r="J311" i="93" s="1"/>
  <c r="G310" i="93"/>
  <c r="J310" i="93" s="1"/>
  <c r="C309" i="93"/>
  <c r="G309" i="93" s="1"/>
  <c r="J309" i="93" s="1"/>
  <c r="G308" i="93"/>
  <c r="J308" i="93" s="1"/>
  <c r="C307" i="93"/>
  <c r="G307" i="93" s="1"/>
  <c r="J307" i="93" s="1"/>
  <c r="G306" i="93"/>
  <c r="J306" i="93" s="1"/>
  <c r="G305" i="93"/>
  <c r="J305" i="93" s="1"/>
  <c r="G304" i="93"/>
  <c r="J304" i="93" s="1"/>
  <c r="G303" i="93"/>
  <c r="J303" i="93" s="1"/>
  <c r="G302" i="93"/>
  <c r="J302" i="93" s="1"/>
  <c r="C301" i="93"/>
  <c r="G301" i="93" s="1"/>
  <c r="J301" i="93" s="1"/>
  <c r="G300" i="93"/>
  <c r="J300" i="93" s="1"/>
  <c r="C299" i="93"/>
  <c r="G299" i="93" s="1"/>
  <c r="J299" i="93" s="1"/>
  <c r="G298" i="93"/>
  <c r="J298" i="93" s="1"/>
  <c r="C297" i="93"/>
  <c r="G297" i="93" s="1"/>
  <c r="J297" i="93" s="1"/>
  <c r="G296" i="93"/>
  <c r="J296" i="93" s="1"/>
  <c r="C295" i="93"/>
  <c r="G295" i="93" s="1"/>
  <c r="J295" i="93" s="1"/>
  <c r="G294" i="93"/>
  <c r="J294" i="93" s="1"/>
  <c r="C293" i="93"/>
  <c r="G293" i="93" s="1"/>
  <c r="J293" i="93" s="1"/>
  <c r="G292" i="93"/>
  <c r="J292" i="93" s="1"/>
  <c r="C291" i="93"/>
  <c r="G291" i="93" s="1"/>
  <c r="J291" i="93" s="1"/>
  <c r="G290" i="93"/>
  <c r="J290" i="93" s="1"/>
  <c r="C289" i="93"/>
  <c r="G289" i="93" s="1"/>
  <c r="J289" i="93" s="1"/>
  <c r="G288" i="93"/>
  <c r="J288" i="93" s="1"/>
  <c r="C287" i="93"/>
  <c r="G287" i="93" s="1"/>
  <c r="J287" i="93" s="1"/>
  <c r="G286" i="93"/>
  <c r="J286" i="93" s="1"/>
  <c r="C285" i="93"/>
  <c r="G285" i="93" s="1"/>
  <c r="J285" i="93" s="1"/>
  <c r="G284" i="93"/>
  <c r="J284" i="93" s="1"/>
  <c r="C283" i="93"/>
  <c r="G283" i="93" s="1"/>
  <c r="J283" i="93" s="1"/>
  <c r="G280" i="93"/>
  <c r="J280" i="93" s="1"/>
  <c r="C279" i="93"/>
  <c r="G279" i="93" s="1"/>
  <c r="J279" i="93" s="1"/>
  <c r="G278" i="93"/>
  <c r="J278" i="93" s="1"/>
  <c r="G277" i="93"/>
  <c r="J277" i="93" s="1"/>
  <c r="C276" i="93"/>
  <c r="G276" i="93" s="1"/>
  <c r="J276" i="93" s="1"/>
  <c r="G275" i="93"/>
  <c r="J275" i="93" s="1"/>
  <c r="C274" i="93"/>
  <c r="G274" i="93" s="1"/>
  <c r="J274" i="93" s="1"/>
  <c r="G273" i="93"/>
  <c r="J273" i="93" s="1"/>
  <c r="G272" i="93"/>
  <c r="J272" i="93" s="1"/>
  <c r="C271" i="93"/>
  <c r="G271" i="93" s="1"/>
  <c r="J271" i="93" s="1"/>
  <c r="D270" i="93"/>
  <c r="G268" i="93"/>
  <c r="J268" i="93" s="1"/>
  <c r="C267" i="93"/>
  <c r="G267" i="93" s="1"/>
  <c r="J267" i="93" s="1"/>
  <c r="G266" i="93"/>
  <c r="J266" i="93" s="1"/>
  <c r="C265" i="93"/>
  <c r="G265" i="93" s="1"/>
  <c r="J265" i="93" s="1"/>
  <c r="G264" i="93"/>
  <c r="J264" i="93" s="1"/>
  <c r="G263" i="93"/>
  <c r="J263" i="93" s="1"/>
  <c r="G262" i="93"/>
  <c r="J262" i="93" s="1"/>
  <c r="E261" i="93"/>
  <c r="C261" i="93"/>
  <c r="G260" i="93"/>
  <c r="J260" i="93" s="1"/>
  <c r="E259" i="93"/>
  <c r="C259" i="93"/>
  <c r="G258" i="93"/>
  <c r="J258" i="93" s="1"/>
  <c r="C257" i="93"/>
  <c r="G257" i="93" s="1"/>
  <c r="J257" i="93" s="1"/>
  <c r="G256" i="93"/>
  <c r="J256" i="93" s="1"/>
  <c r="G255" i="93"/>
  <c r="J255" i="93" s="1"/>
  <c r="G254" i="93"/>
  <c r="J254" i="93" s="1"/>
  <c r="E253" i="93"/>
  <c r="C253" i="93"/>
  <c r="G252" i="93"/>
  <c r="J252" i="93" s="1"/>
  <c r="E251" i="93"/>
  <c r="C251" i="93"/>
  <c r="G250" i="93"/>
  <c r="J250" i="93" s="1"/>
  <c r="G249" i="93"/>
  <c r="J249" i="93" s="1"/>
  <c r="G248" i="93"/>
  <c r="J248" i="93" s="1"/>
  <c r="G247" i="93"/>
  <c r="J247" i="93" s="1"/>
  <c r="C246" i="93"/>
  <c r="G246" i="93" s="1"/>
  <c r="J246" i="93" s="1"/>
  <c r="G245" i="93"/>
  <c r="J245" i="93" s="1"/>
  <c r="C244" i="93"/>
  <c r="G244" i="93" s="1"/>
  <c r="J244" i="93" s="1"/>
  <c r="G243" i="93"/>
  <c r="J243" i="93" s="1"/>
  <c r="C242" i="93"/>
  <c r="G242" i="93" s="1"/>
  <c r="J242" i="93" s="1"/>
  <c r="G241" i="93"/>
  <c r="J241" i="93" s="1"/>
  <c r="G240" i="93"/>
  <c r="J240" i="93" s="1"/>
  <c r="G239" i="93"/>
  <c r="J239" i="93" s="1"/>
  <c r="E238" i="93"/>
  <c r="C238" i="93"/>
  <c r="G237" i="93"/>
  <c r="J237" i="93" s="1"/>
  <c r="E236" i="93"/>
  <c r="C236" i="93"/>
  <c r="D235" i="93"/>
  <c r="G233" i="93"/>
  <c r="J233" i="93" s="1"/>
  <c r="G232" i="93"/>
  <c r="J232" i="93" s="1"/>
  <c r="E231" i="93"/>
  <c r="C231" i="93"/>
  <c r="G230" i="93"/>
  <c r="J230" i="93" s="1"/>
  <c r="E229" i="93"/>
  <c r="C229" i="93"/>
  <c r="G228" i="93"/>
  <c r="J228" i="93" s="1"/>
  <c r="E227" i="93"/>
  <c r="C227" i="93"/>
  <c r="G226" i="93"/>
  <c r="J226" i="93" s="1"/>
  <c r="C225" i="93"/>
  <c r="G225" i="93" s="1"/>
  <c r="J225" i="93" s="1"/>
  <c r="G224" i="93"/>
  <c r="J224" i="93" s="1"/>
  <c r="C223" i="93"/>
  <c r="G223" i="93" s="1"/>
  <c r="J223" i="93" s="1"/>
  <c r="G222" i="93"/>
  <c r="J222" i="93" s="1"/>
  <c r="G221" i="93"/>
  <c r="J221" i="93" s="1"/>
  <c r="C220" i="93"/>
  <c r="G220" i="93" s="1"/>
  <c r="J220" i="93" s="1"/>
  <c r="G219" i="93"/>
  <c r="J219" i="93" s="1"/>
  <c r="G218" i="93"/>
  <c r="J218" i="93" s="1"/>
  <c r="C217" i="93"/>
  <c r="G217" i="93" s="1"/>
  <c r="J217" i="93" s="1"/>
  <c r="G216" i="93"/>
  <c r="J216" i="93" s="1"/>
  <c r="C215" i="93"/>
  <c r="G215" i="93" s="1"/>
  <c r="J215" i="93" s="1"/>
  <c r="G214" i="93"/>
  <c r="J214" i="93" s="1"/>
  <c r="C213" i="93"/>
  <c r="G213" i="93" s="1"/>
  <c r="J213" i="93" s="1"/>
  <c r="G212" i="93"/>
  <c r="J212" i="93" s="1"/>
  <c r="G211" i="93"/>
  <c r="J211" i="93" s="1"/>
  <c r="G210" i="93"/>
  <c r="J210" i="93" s="1"/>
  <c r="G209" i="93"/>
  <c r="J209" i="93" s="1"/>
  <c r="G208" i="93"/>
  <c r="J208" i="93" s="1"/>
  <c r="C207" i="93"/>
  <c r="G207" i="93" s="1"/>
  <c r="J207" i="93" s="1"/>
  <c r="G206" i="93"/>
  <c r="J206" i="93" s="1"/>
  <c r="C205" i="93"/>
  <c r="G205" i="93" s="1"/>
  <c r="J205" i="93" s="1"/>
  <c r="G204" i="93"/>
  <c r="J204" i="93" s="1"/>
  <c r="C203" i="93"/>
  <c r="G203" i="93" s="1"/>
  <c r="J203" i="93" s="1"/>
  <c r="G202" i="93"/>
  <c r="J202" i="93" s="1"/>
  <c r="C201" i="93"/>
  <c r="G201" i="93" s="1"/>
  <c r="J201" i="93" s="1"/>
  <c r="G200" i="93"/>
  <c r="J200" i="93" s="1"/>
  <c r="C199" i="93"/>
  <c r="G199" i="93" s="1"/>
  <c r="J199" i="93" s="1"/>
  <c r="G198" i="93"/>
  <c r="J198" i="93" s="1"/>
  <c r="C197" i="93"/>
  <c r="G197" i="93" s="1"/>
  <c r="J197" i="93" s="1"/>
  <c r="G196" i="93"/>
  <c r="J196" i="93" s="1"/>
  <c r="G195" i="93"/>
  <c r="J195" i="93" s="1"/>
  <c r="C194" i="93"/>
  <c r="G194" i="93" s="1"/>
  <c r="J194" i="93" s="1"/>
  <c r="G193" i="93"/>
  <c r="J193" i="93" s="1"/>
  <c r="C192" i="93"/>
  <c r="G192" i="93" s="1"/>
  <c r="J192" i="93" s="1"/>
  <c r="G191" i="93"/>
  <c r="J191" i="93" s="1"/>
  <c r="C190" i="93"/>
  <c r="G190" i="93" s="1"/>
  <c r="J190" i="93" s="1"/>
  <c r="G189" i="93"/>
  <c r="J189" i="93" s="1"/>
  <c r="C188" i="93"/>
  <c r="G188" i="93" s="1"/>
  <c r="J188" i="93" s="1"/>
  <c r="G187" i="93"/>
  <c r="J187" i="93" s="1"/>
  <c r="C186" i="93"/>
  <c r="G186" i="93" s="1"/>
  <c r="J186" i="93" s="1"/>
  <c r="G185" i="93"/>
  <c r="J185" i="93" s="1"/>
  <c r="E184" i="93"/>
  <c r="C184" i="93"/>
  <c r="G183" i="93"/>
  <c r="J183" i="93" s="1"/>
  <c r="C182" i="93"/>
  <c r="G182" i="93" s="1"/>
  <c r="J182" i="93" s="1"/>
  <c r="G181" i="93"/>
  <c r="J181" i="93" s="1"/>
  <c r="E180" i="93"/>
  <c r="C180" i="93"/>
  <c r="G179" i="93"/>
  <c r="J179" i="93" s="1"/>
  <c r="C178" i="93"/>
  <c r="G178" i="93" s="1"/>
  <c r="J178" i="93" s="1"/>
  <c r="G177" i="93"/>
  <c r="J177" i="93" s="1"/>
  <c r="C176" i="93"/>
  <c r="G176" i="93" s="1"/>
  <c r="J176" i="93" s="1"/>
  <c r="G175" i="93"/>
  <c r="J175" i="93" s="1"/>
  <c r="C174" i="93"/>
  <c r="G174" i="93" s="1"/>
  <c r="J174" i="93" s="1"/>
  <c r="G173" i="93"/>
  <c r="J173" i="93" s="1"/>
  <c r="C172" i="93"/>
  <c r="G172" i="93" s="1"/>
  <c r="J172" i="93" s="1"/>
  <c r="G171" i="93"/>
  <c r="J171" i="93" s="1"/>
  <c r="C170" i="93"/>
  <c r="G170" i="93" s="1"/>
  <c r="J170" i="93" s="1"/>
  <c r="G169" i="93"/>
  <c r="J169" i="93" s="1"/>
  <c r="C168" i="93"/>
  <c r="G168" i="93" s="1"/>
  <c r="J168" i="93" s="1"/>
  <c r="G167" i="93"/>
  <c r="J167" i="93" s="1"/>
  <c r="C166" i="93"/>
  <c r="G166" i="93" s="1"/>
  <c r="J166" i="93" s="1"/>
  <c r="G165" i="93"/>
  <c r="J165" i="93" s="1"/>
  <c r="C164" i="93"/>
  <c r="G164" i="93" s="1"/>
  <c r="J164" i="93" s="1"/>
  <c r="G163" i="93"/>
  <c r="J163" i="93" s="1"/>
  <c r="G162" i="93"/>
  <c r="J162" i="93" s="1"/>
  <c r="C161" i="93"/>
  <c r="G161" i="93" s="1"/>
  <c r="J161" i="93" s="1"/>
  <c r="G160" i="93"/>
  <c r="J160" i="93" s="1"/>
  <c r="G159" i="93"/>
  <c r="J159" i="93" s="1"/>
  <c r="C158" i="93"/>
  <c r="G158" i="93" s="1"/>
  <c r="J158" i="93" s="1"/>
  <c r="G157" i="93"/>
  <c r="J157" i="93" s="1"/>
  <c r="C156" i="93"/>
  <c r="G156" i="93" s="1"/>
  <c r="J156" i="93" s="1"/>
  <c r="G155" i="93"/>
  <c r="J155" i="93" s="1"/>
  <c r="C154" i="93"/>
  <c r="G154" i="93" s="1"/>
  <c r="J154" i="93" s="1"/>
  <c r="G153" i="93"/>
  <c r="J153" i="93" s="1"/>
  <c r="C152" i="93"/>
  <c r="G152" i="93" s="1"/>
  <c r="J152" i="93" s="1"/>
  <c r="G151" i="93"/>
  <c r="J151" i="93" s="1"/>
  <c r="G150" i="93"/>
  <c r="J150" i="93" s="1"/>
  <c r="G149" i="93"/>
  <c r="J149" i="93" s="1"/>
  <c r="G148" i="93"/>
  <c r="J148" i="93" s="1"/>
  <c r="G147" i="93"/>
  <c r="J147" i="93" s="1"/>
  <c r="G146" i="93"/>
  <c r="J146" i="93" s="1"/>
  <c r="G145" i="93"/>
  <c r="J145" i="93" s="1"/>
  <c r="G144" i="93"/>
  <c r="J144" i="93" s="1"/>
  <c r="G143" i="93"/>
  <c r="J143" i="93" s="1"/>
  <c r="G142" i="93"/>
  <c r="J142" i="93" s="1"/>
  <c r="G141" i="93"/>
  <c r="J141" i="93" s="1"/>
  <c r="G140" i="93"/>
  <c r="J140" i="93" s="1"/>
  <c r="G139" i="93"/>
  <c r="J139" i="93" s="1"/>
  <c r="G138" i="93"/>
  <c r="J138" i="93" s="1"/>
  <c r="C137" i="93"/>
  <c r="G137" i="93" s="1"/>
  <c r="J137" i="93" s="1"/>
  <c r="G136" i="93"/>
  <c r="J136" i="93" s="1"/>
  <c r="C135" i="93"/>
  <c r="G135" i="93" s="1"/>
  <c r="J135" i="93" s="1"/>
  <c r="G134" i="93"/>
  <c r="J134" i="93" s="1"/>
  <c r="C133" i="93"/>
  <c r="G133" i="93" s="1"/>
  <c r="J133" i="93" s="1"/>
  <c r="G132" i="93"/>
  <c r="J132" i="93" s="1"/>
  <c r="G131" i="93"/>
  <c r="J131" i="93" s="1"/>
  <c r="C130" i="93"/>
  <c r="G130" i="93" s="1"/>
  <c r="J130" i="93" s="1"/>
  <c r="G129" i="93"/>
  <c r="J129" i="93" s="1"/>
  <c r="C128" i="93"/>
  <c r="G128" i="93" s="1"/>
  <c r="J128" i="93" s="1"/>
  <c r="G127" i="93"/>
  <c r="J127" i="93" s="1"/>
  <c r="C126" i="93"/>
  <c r="G126" i="93" s="1"/>
  <c r="J126" i="93" s="1"/>
  <c r="G125" i="93"/>
  <c r="J125" i="93" s="1"/>
  <c r="C124" i="93"/>
  <c r="G124" i="93" s="1"/>
  <c r="J124" i="93" s="1"/>
  <c r="G123" i="93"/>
  <c r="J123" i="93" s="1"/>
  <c r="C122" i="93"/>
  <c r="G122" i="93" s="1"/>
  <c r="J122" i="93" s="1"/>
  <c r="G121" i="93"/>
  <c r="J121" i="93" s="1"/>
  <c r="C120" i="93"/>
  <c r="G120" i="93" s="1"/>
  <c r="J120" i="93" s="1"/>
  <c r="G119" i="93"/>
  <c r="J119" i="93" s="1"/>
  <c r="C118" i="93"/>
  <c r="G118" i="93" s="1"/>
  <c r="J118" i="93" s="1"/>
  <c r="G117" i="93"/>
  <c r="J117" i="93" s="1"/>
  <c r="C116" i="93"/>
  <c r="G116" i="93" s="1"/>
  <c r="J116" i="93" s="1"/>
  <c r="G115" i="93"/>
  <c r="J115" i="93" s="1"/>
  <c r="C114" i="93"/>
  <c r="G114" i="93" s="1"/>
  <c r="J114" i="93" s="1"/>
  <c r="G113" i="93"/>
  <c r="J113" i="93" s="1"/>
  <c r="C112" i="93"/>
  <c r="G112" i="93" s="1"/>
  <c r="J112" i="93" s="1"/>
  <c r="G111" i="93"/>
  <c r="J111" i="93" s="1"/>
  <c r="C110" i="93"/>
  <c r="G110" i="93" s="1"/>
  <c r="J110" i="93" s="1"/>
  <c r="G109" i="93"/>
  <c r="J109" i="93" s="1"/>
  <c r="C108" i="93"/>
  <c r="G108" i="93" s="1"/>
  <c r="J108" i="93" s="1"/>
  <c r="G107" i="93"/>
  <c r="J107" i="93" s="1"/>
  <c r="C106" i="93"/>
  <c r="G106" i="93" s="1"/>
  <c r="J106" i="93" s="1"/>
  <c r="G105" i="93"/>
  <c r="J105" i="93" s="1"/>
  <c r="C104" i="93"/>
  <c r="G104" i="93" s="1"/>
  <c r="J104" i="93" s="1"/>
  <c r="G103" i="93"/>
  <c r="J103" i="93" s="1"/>
  <c r="C102" i="93"/>
  <c r="G102" i="93" s="1"/>
  <c r="J102" i="93" s="1"/>
  <c r="G101" i="93"/>
  <c r="J101" i="93" s="1"/>
  <c r="C100" i="93"/>
  <c r="G100" i="93" s="1"/>
  <c r="J100" i="93" s="1"/>
  <c r="G99" i="93"/>
  <c r="J99" i="93" s="1"/>
  <c r="C98" i="93"/>
  <c r="G98" i="93" s="1"/>
  <c r="J98" i="93" s="1"/>
  <c r="G97" i="93"/>
  <c r="J97" i="93" s="1"/>
  <c r="C96" i="93"/>
  <c r="G96" i="93" s="1"/>
  <c r="J96" i="93" s="1"/>
  <c r="G95" i="93"/>
  <c r="J95" i="93" s="1"/>
  <c r="C94" i="93"/>
  <c r="G94" i="93" s="1"/>
  <c r="J94" i="93" s="1"/>
  <c r="G93" i="93"/>
  <c r="J93" i="93" s="1"/>
  <c r="C92" i="93"/>
  <c r="G92" i="93" s="1"/>
  <c r="J92" i="93" s="1"/>
  <c r="G91" i="93"/>
  <c r="J91" i="93" s="1"/>
  <c r="G90" i="93"/>
  <c r="J90" i="93" s="1"/>
  <c r="E89" i="93"/>
  <c r="C89" i="93"/>
  <c r="G88" i="93"/>
  <c r="J88" i="93" s="1"/>
  <c r="E87" i="93"/>
  <c r="C87" i="93"/>
  <c r="G86" i="93"/>
  <c r="J86" i="93" s="1"/>
  <c r="E85" i="93"/>
  <c r="C85" i="93"/>
  <c r="G84" i="93"/>
  <c r="J84" i="93" s="1"/>
  <c r="C83" i="93"/>
  <c r="G83" i="93" s="1"/>
  <c r="J83" i="93" s="1"/>
  <c r="G82" i="93"/>
  <c r="J82" i="93" s="1"/>
  <c r="C81" i="93"/>
  <c r="G81" i="93" s="1"/>
  <c r="J81" i="93" s="1"/>
  <c r="G80" i="93"/>
  <c r="J80" i="93" s="1"/>
  <c r="G79" i="93"/>
  <c r="J79" i="93" s="1"/>
  <c r="C78" i="93"/>
  <c r="G78" i="93" s="1"/>
  <c r="J78" i="93" s="1"/>
  <c r="G77" i="93"/>
  <c r="J77" i="93" s="1"/>
  <c r="G76" i="93"/>
  <c r="J76" i="93" s="1"/>
  <c r="C75" i="93"/>
  <c r="G75" i="93" s="1"/>
  <c r="J75" i="93" s="1"/>
  <c r="G74" i="93"/>
  <c r="J74" i="93" s="1"/>
  <c r="C73" i="93"/>
  <c r="G73" i="93" s="1"/>
  <c r="J73" i="93" s="1"/>
  <c r="G72" i="93"/>
  <c r="J72" i="93" s="1"/>
  <c r="C71" i="93"/>
  <c r="G71" i="93" s="1"/>
  <c r="J71" i="93" s="1"/>
  <c r="G70" i="93"/>
  <c r="J70" i="93" s="1"/>
  <c r="G69" i="93"/>
  <c r="J69" i="93" s="1"/>
  <c r="G68" i="93"/>
  <c r="J68" i="93" s="1"/>
  <c r="G67" i="93"/>
  <c r="J67" i="93" s="1"/>
  <c r="G66" i="93"/>
  <c r="J66" i="93" s="1"/>
  <c r="C65" i="93"/>
  <c r="G65" i="93" s="1"/>
  <c r="J65" i="93" s="1"/>
  <c r="G64" i="93"/>
  <c r="J64" i="93" s="1"/>
  <c r="C63" i="93"/>
  <c r="G63" i="93" s="1"/>
  <c r="J63" i="93" s="1"/>
  <c r="G62" i="93"/>
  <c r="J62" i="93" s="1"/>
  <c r="C61" i="93"/>
  <c r="G61" i="93" s="1"/>
  <c r="J61" i="93" s="1"/>
  <c r="G60" i="93"/>
  <c r="J60" i="93" s="1"/>
  <c r="C59" i="93"/>
  <c r="G59" i="93" s="1"/>
  <c r="J59" i="93" s="1"/>
  <c r="G58" i="93"/>
  <c r="J58" i="93" s="1"/>
  <c r="C57" i="93"/>
  <c r="G57" i="93" s="1"/>
  <c r="J57" i="93" s="1"/>
  <c r="G56" i="93"/>
  <c r="J56" i="93" s="1"/>
  <c r="C55" i="93"/>
  <c r="G55" i="93" s="1"/>
  <c r="J55" i="93" s="1"/>
  <c r="G54" i="93"/>
  <c r="J54" i="93" s="1"/>
  <c r="G53" i="93"/>
  <c r="J53" i="93" s="1"/>
  <c r="C52" i="93"/>
  <c r="G52" i="93" s="1"/>
  <c r="J52" i="93" s="1"/>
  <c r="G51" i="93"/>
  <c r="J51" i="93" s="1"/>
  <c r="C50" i="93"/>
  <c r="G50" i="93" s="1"/>
  <c r="J50" i="93" s="1"/>
  <c r="G49" i="93"/>
  <c r="J49" i="93" s="1"/>
  <c r="C48" i="93"/>
  <c r="G48" i="93" s="1"/>
  <c r="J48" i="93" s="1"/>
  <c r="G47" i="93"/>
  <c r="J47" i="93" s="1"/>
  <c r="C46" i="93"/>
  <c r="G46" i="93" s="1"/>
  <c r="J46" i="93" s="1"/>
  <c r="G45" i="93"/>
  <c r="J45" i="93" s="1"/>
  <c r="C44" i="93"/>
  <c r="G44" i="93" s="1"/>
  <c r="J44" i="93" s="1"/>
  <c r="G43" i="93"/>
  <c r="J43" i="93" s="1"/>
  <c r="E42" i="93"/>
  <c r="C42" i="93"/>
  <c r="G41" i="93"/>
  <c r="J41" i="93" s="1"/>
  <c r="C40" i="93"/>
  <c r="G40" i="93" s="1"/>
  <c r="J40" i="93" s="1"/>
  <c r="G39" i="93"/>
  <c r="J39" i="93" s="1"/>
  <c r="C38" i="93"/>
  <c r="G38" i="93" s="1"/>
  <c r="J38" i="93" s="1"/>
  <c r="G37" i="93"/>
  <c r="J37" i="93" s="1"/>
  <c r="C36" i="93"/>
  <c r="G36" i="93" s="1"/>
  <c r="J36" i="93" s="1"/>
  <c r="G35" i="93"/>
  <c r="J35" i="93" s="1"/>
  <c r="C34" i="93"/>
  <c r="G34" i="93" s="1"/>
  <c r="J34" i="93" s="1"/>
  <c r="G33" i="93"/>
  <c r="J33" i="93" s="1"/>
  <c r="C32" i="93"/>
  <c r="G32" i="93" s="1"/>
  <c r="J32" i="93" s="1"/>
  <c r="G31" i="93"/>
  <c r="J31" i="93" s="1"/>
  <c r="C30" i="93"/>
  <c r="G30" i="93" s="1"/>
  <c r="J30" i="93" s="1"/>
  <c r="G29" i="93"/>
  <c r="J29" i="93" s="1"/>
  <c r="C28" i="93"/>
  <c r="G28" i="93" s="1"/>
  <c r="J28" i="93" s="1"/>
  <c r="G27" i="93"/>
  <c r="J27" i="93" s="1"/>
  <c r="C26" i="93"/>
  <c r="G26" i="93" s="1"/>
  <c r="J26" i="93" s="1"/>
  <c r="G25" i="93"/>
  <c r="J25" i="93" s="1"/>
  <c r="C24" i="93"/>
  <c r="G24" i="93" s="1"/>
  <c r="J24" i="93" s="1"/>
  <c r="G23" i="93"/>
  <c r="J23" i="93" s="1"/>
  <c r="C22" i="93"/>
  <c r="G22" i="93" s="1"/>
  <c r="J22" i="93" s="1"/>
  <c r="G21" i="93"/>
  <c r="J21" i="93" s="1"/>
  <c r="C20" i="93"/>
  <c r="G20" i="93" s="1"/>
  <c r="J20" i="93" s="1"/>
  <c r="G19" i="93"/>
  <c r="J19" i="93" s="1"/>
  <c r="G18" i="93"/>
  <c r="J18" i="93" s="1"/>
  <c r="C17" i="93"/>
  <c r="G17" i="93" s="1"/>
  <c r="J17" i="93" s="1"/>
  <c r="G16" i="93"/>
  <c r="J16" i="93" s="1"/>
  <c r="G15" i="93"/>
  <c r="J15" i="93" s="1"/>
  <c r="C14" i="93"/>
  <c r="G14" i="93" s="1"/>
  <c r="J14" i="93" s="1"/>
  <c r="G13" i="93"/>
  <c r="J13" i="93" s="1"/>
  <c r="C12" i="93"/>
  <c r="G12" i="93" s="1"/>
  <c r="J12" i="93" s="1"/>
  <c r="G11" i="93"/>
  <c r="J11" i="93" s="1"/>
  <c r="C10" i="93"/>
  <c r="G10" i="93" s="1"/>
  <c r="J10" i="93" s="1"/>
  <c r="G9" i="93"/>
  <c r="J9" i="93" s="1"/>
  <c r="C8" i="93"/>
  <c r="G8" i="93" s="1"/>
  <c r="J8" i="93" s="1"/>
  <c r="G7" i="93"/>
  <c r="J7" i="93" s="1"/>
  <c r="C6" i="93"/>
  <c r="L1005" i="91"/>
  <c r="D1005" i="91"/>
  <c r="K1005" i="91" s="1"/>
  <c r="R1005" i="91" s="1"/>
  <c r="L1417" i="91"/>
  <c r="D1417" i="91"/>
  <c r="K1417" i="91" s="1"/>
  <c r="R1417" i="91" s="1"/>
  <c r="D324" i="91"/>
  <c r="K324" i="91" s="1"/>
  <c r="R324" i="91" s="1"/>
  <c r="L1301" i="91"/>
  <c r="D1301" i="91"/>
  <c r="K1301" i="91" s="1"/>
  <c r="R1301" i="91" s="1"/>
  <c r="D470" i="89"/>
  <c r="K470" i="89" s="1"/>
  <c r="R470" i="89" s="1"/>
  <c r="L470" i="89"/>
  <c r="D424" i="89"/>
  <c r="K424" i="89" s="1"/>
  <c r="R424" i="89" s="1"/>
  <c r="L424" i="89"/>
  <c r="L614" i="91"/>
  <c r="L1321" i="91"/>
  <c r="D1321" i="91"/>
  <c r="K1321" i="91" s="1"/>
  <c r="R1321" i="91" s="1"/>
  <c r="L656" i="89"/>
  <c r="D656" i="89"/>
  <c r="K656" i="89" s="1"/>
  <c r="R656" i="89" s="1"/>
  <c r="C3106" i="93"/>
  <c r="L1238" i="91"/>
  <c r="D1331" i="91"/>
  <c r="K1331" i="91" s="1"/>
  <c r="R1331" i="91" s="1"/>
  <c r="G919" i="87"/>
  <c r="J919" i="87" s="1"/>
  <c r="D82" i="89"/>
  <c r="K82" i="89" s="1"/>
  <c r="R82" i="89" s="1"/>
  <c r="L82" i="89"/>
  <c r="D546" i="89"/>
  <c r="K546" i="89" s="1"/>
  <c r="R546" i="89" s="1"/>
  <c r="L546" i="89"/>
  <c r="L615" i="89"/>
  <c r="D615" i="89"/>
  <c r="K615" i="89" s="1"/>
  <c r="R615" i="89" s="1"/>
  <c r="D625" i="89"/>
  <c r="K625" i="89" s="1"/>
  <c r="R625" i="89" s="1"/>
  <c r="L625" i="89"/>
  <c r="F107" i="90"/>
  <c r="F40" i="90"/>
  <c r="D36" i="90"/>
  <c r="L688" i="91"/>
  <c r="D722" i="91"/>
  <c r="K722" i="91" s="1"/>
  <c r="R722" i="91" s="1"/>
  <c r="D823" i="91"/>
  <c r="K823" i="91" s="1"/>
  <c r="R823" i="91" s="1"/>
  <c r="G1237" i="87"/>
  <c r="J1237" i="87" s="1"/>
  <c r="F33" i="92"/>
  <c r="G289" i="87"/>
  <c r="J289" i="87" s="1"/>
  <c r="G1002" i="87"/>
  <c r="J1002" i="87" s="1"/>
  <c r="C3086" i="87"/>
  <c r="G3086" i="87" s="1"/>
  <c r="G3081" i="87"/>
  <c r="J3081" i="87" s="1"/>
  <c r="G3031" i="87"/>
  <c r="L226" i="89"/>
  <c r="D226" i="89"/>
  <c r="K226" i="89" s="1"/>
  <c r="R226" i="89" s="1"/>
  <c r="L268" i="89"/>
  <c r="L878" i="89"/>
  <c r="C3073" i="87"/>
  <c r="G3073" i="87" s="1"/>
  <c r="G3070" i="87"/>
  <c r="J3070" i="87" s="1"/>
  <c r="C3214" i="87"/>
  <c r="L391" i="89"/>
  <c r="L506" i="89"/>
  <c r="D506" i="89"/>
  <c r="K506" i="89" s="1"/>
  <c r="R506" i="89" s="1"/>
  <c r="L527" i="89"/>
  <c r="D395" i="89"/>
  <c r="K395" i="89" s="1"/>
  <c r="R395" i="89" s="1"/>
  <c r="L395" i="89"/>
  <c r="L415" i="89"/>
  <c r="D415" i="89"/>
  <c r="K415" i="89" s="1"/>
  <c r="R415" i="89" s="1"/>
  <c r="L447" i="89"/>
  <c r="D447" i="89"/>
  <c r="K447" i="89" s="1"/>
  <c r="R447" i="89" s="1"/>
  <c r="L647" i="89"/>
  <c r="D647" i="89"/>
  <c r="K647" i="89" s="1"/>
  <c r="R647" i="89" s="1"/>
  <c r="D944" i="89"/>
  <c r="K944" i="89" s="1"/>
  <c r="R944" i="89" s="1"/>
  <c r="L944" i="89"/>
  <c r="G3028" i="87"/>
  <c r="J3028" i="87" s="1"/>
  <c r="L40" i="89"/>
  <c r="L235" i="89"/>
  <c r="D235" i="89"/>
  <c r="K235" i="89" s="1"/>
  <c r="R235" i="89" s="1"/>
  <c r="D303" i="89"/>
  <c r="K303" i="89" s="1"/>
  <c r="R303" i="89" s="1"/>
  <c r="D430" i="89"/>
  <c r="K430" i="89" s="1"/>
  <c r="R430" i="89" s="1"/>
  <c r="L888" i="89"/>
  <c r="L1162" i="89"/>
  <c r="D1162" i="89"/>
  <c r="K1162" i="89" s="1"/>
  <c r="R1162" i="89" s="1"/>
  <c r="L305" i="89"/>
  <c r="D352" i="89"/>
  <c r="K352" i="89" s="1"/>
  <c r="R352" i="89" s="1"/>
  <c r="L356" i="89"/>
  <c r="L432" i="89"/>
  <c r="L584" i="89"/>
  <c r="D601" i="89"/>
  <c r="K601" i="89" s="1"/>
  <c r="R601" i="89" s="1"/>
  <c r="L641" i="89"/>
  <c r="L698" i="89"/>
  <c r="D1120" i="89"/>
  <c r="K1120" i="89" s="1"/>
  <c r="R1120" i="89" s="1"/>
  <c r="L387" i="89"/>
  <c r="L1092" i="89"/>
  <c r="D1092" i="89"/>
  <c r="K1092" i="89" s="1"/>
  <c r="R1092" i="89" s="1"/>
  <c r="D1219" i="89"/>
  <c r="K1219" i="89" s="1"/>
  <c r="R1219" i="89" s="1"/>
  <c r="L1219" i="89"/>
  <c r="L812" i="89"/>
  <c r="L1154" i="89"/>
  <c r="D1270" i="89"/>
  <c r="K1270" i="89" s="1"/>
  <c r="R1270" i="89" s="1"/>
  <c r="D1286" i="89"/>
  <c r="K1286" i="89" s="1"/>
  <c r="R1286" i="89" s="1"/>
  <c r="L1286" i="89"/>
  <c r="D1333" i="89"/>
  <c r="L1333" i="89"/>
  <c r="L1365" i="89"/>
  <c r="D1365" i="89"/>
  <c r="K1365" i="89" s="1"/>
  <c r="R1365" i="89" s="1"/>
  <c r="L975" i="89"/>
  <c r="L1345" i="89"/>
  <c r="I1457" i="89"/>
  <c r="E10" i="95"/>
  <c r="E8" i="95"/>
  <c r="D24" i="95"/>
  <c r="E19" i="95"/>
  <c r="B37" i="95"/>
  <c r="E12" i="95"/>
  <c r="E7" i="95"/>
  <c r="E11" i="95"/>
  <c r="E44" i="95"/>
  <c r="B68" i="95"/>
  <c r="E18" i="95"/>
  <c r="E30" i="95"/>
  <c r="E32" i="95"/>
  <c r="D15" i="95"/>
  <c r="E13" i="95"/>
  <c r="E41" i="95"/>
  <c r="E51" i="95"/>
  <c r="E63" i="95"/>
  <c r="B24" i="95"/>
  <c r="B56" i="95"/>
  <c r="D42" i="95"/>
  <c r="D61" i="95"/>
  <c r="D68" i="95" s="1"/>
  <c r="D37" i="95"/>
  <c r="B15" i="95"/>
  <c r="E17" i="95"/>
  <c r="D34" i="95"/>
  <c r="E34" i="95" s="1"/>
  <c r="L1323" i="91" l="1"/>
  <c r="I1132" i="89"/>
  <c r="L1461" i="89"/>
  <c r="D458" i="91"/>
  <c r="K458" i="91" s="1"/>
  <c r="R458" i="91" s="1"/>
  <c r="L1011" i="91"/>
  <c r="D1432" i="89"/>
  <c r="K1432" i="89" s="1"/>
  <c r="R1432" i="89" s="1"/>
  <c r="D843" i="89"/>
  <c r="K843" i="89" s="1"/>
  <c r="R843" i="89" s="1"/>
  <c r="L991" i="89"/>
  <c r="C990" i="91"/>
  <c r="D985" i="91"/>
  <c r="K985" i="91" s="1"/>
  <c r="R985" i="91" s="1"/>
  <c r="L710" i="91"/>
  <c r="D321" i="91"/>
  <c r="K321" i="91" s="1"/>
  <c r="R321" i="91" s="1"/>
  <c r="L438" i="91"/>
  <c r="L354" i="91"/>
  <c r="L497" i="91"/>
  <c r="G3097" i="87"/>
  <c r="J3097" i="87" s="1"/>
  <c r="G238" i="87"/>
  <c r="J238" i="87" s="1"/>
  <c r="D489" i="91"/>
  <c r="K489" i="91" s="1"/>
  <c r="R489" i="91" s="1"/>
  <c r="D286" i="91"/>
  <c r="K286" i="91" s="1"/>
  <c r="R286" i="91" s="1"/>
  <c r="G3214" i="87"/>
  <c r="L571" i="91"/>
  <c r="G3150" i="87"/>
  <c r="J3150" i="87" s="1"/>
  <c r="G3106" i="93"/>
  <c r="D1018" i="91"/>
  <c r="K1018" i="91" s="1"/>
  <c r="R1018" i="91" s="1"/>
  <c r="L1041" i="91"/>
  <c r="K1001" i="89"/>
  <c r="R1001" i="89" s="1"/>
  <c r="I536" i="89"/>
  <c r="K1009" i="91"/>
  <c r="R1009" i="91" s="1"/>
  <c r="I412" i="89"/>
  <c r="K868" i="89"/>
  <c r="R868" i="89" s="1"/>
  <c r="K977" i="89"/>
  <c r="R977" i="89" s="1"/>
  <c r="L190" i="91"/>
  <c r="D234" i="91"/>
  <c r="K234" i="91" s="1"/>
  <c r="R234" i="91" s="1"/>
  <c r="K1243" i="89"/>
  <c r="R1243" i="89" s="1"/>
  <c r="K1349" i="89"/>
  <c r="R1349" i="89" s="1"/>
  <c r="L1315" i="91"/>
  <c r="L693" i="89"/>
  <c r="L639" i="89"/>
  <c r="K991" i="89"/>
  <c r="R991" i="89" s="1"/>
  <c r="D999" i="91"/>
  <c r="K999" i="91" s="1"/>
  <c r="R999" i="91" s="1"/>
  <c r="D623" i="89"/>
  <c r="K623" i="89" s="1"/>
  <c r="R623" i="89" s="1"/>
  <c r="C423" i="89"/>
  <c r="D423" i="89" s="1"/>
  <c r="K423" i="89" s="1"/>
  <c r="D1039" i="91"/>
  <c r="K1039" i="91" s="1"/>
  <c r="R1039" i="91" s="1"/>
  <c r="D350" i="91"/>
  <c r="K350" i="91" s="1"/>
  <c r="R350" i="91" s="1"/>
  <c r="D996" i="89"/>
  <c r="K996" i="89" s="1"/>
  <c r="R996" i="89" s="1"/>
  <c r="L787" i="89"/>
  <c r="L646" i="91"/>
  <c r="L4" i="89"/>
  <c r="D469" i="91"/>
  <c r="K469" i="91" s="1"/>
  <c r="R469" i="91" s="1"/>
  <c r="D620" i="91"/>
  <c r="K620" i="91" s="1"/>
  <c r="R620" i="91" s="1"/>
  <c r="D337" i="91"/>
  <c r="K337" i="91" s="1"/>
  <c r="R337" i="91" s="1"/>
  <c r="D1204" i="89"/>
  <c r="K1204" i="89" s="1"/>
  <c r="R1204" i="89" s="1"/>
  <c r="D733" i="89"/>
  <c r="K733" i="89" s="1"/>
  <c r="R733" i="89" s="1"/>
  <c r="D636" i="91"/>
  <c r="K636" i="91" s="1"/>
  <c r="R636" i="91" s="1"/>
  <c r="L864" i="91"/>
  <c r="L801" i="89"/>
  <c r="L1243" i="89"/>
  <c r="C3284" i="87"/>
  <c r="G3284" i="87" s="1"/>
  <c r="L719" i="89"/>
  <c r="G92" i="87"/>
  <c r="J92" i="87" s="1"/>
  <c r="D1185" i="91"/>
  <c r="K1185" i="91" s="1"/>
  <c r="R1185" i="91" s="1"/>
  <c r="D413" i="91"/>
  <c r="K413" i="91" s="1"/>
  <c r="R413" i="91" s="1"/>
  <c r="L130" i="91"/>
  <c r="L1111" i="91"/>
  <c r="D1126" i="89"/>
  <c r="K1126" i="89" s="1"/>
  <c r="R1126" i="89" s="1"/>
  <c r="D220" i="91"/>
  <c r="K220" i="91" s="1"/>
  <c r="R220" i="91" s="1"/>
  <c r="D56" i="95"/>
  <c r="E56" i="95" s="1"/>
  <c r="L1377" i="89"/>
  <c r="L1155" i="91"/>
  <c r="D389" i="91"/>
  <c r="K389" i="91" s="1"/>
  <c r="R389" i="91" s="1"/>
  <c r="C421" i="91"/>
  <c r="D421" i="91" s="1"/>
  <c r="K421" i="91" s="1"/>
  <c r="D1045" i="89"/>
  <c r="K1045" i="89" s="1"/>
  <c r="R1045" i="89" s="1"/>
  <c r="D1374" i="91"/>
  <c r="K1374" i="91" s="1"/>
  <c r="R1374" i="91" s="1"/>
  <c r="D909" i="91"/>
  <c r="K909" i="91" s="1"/>
  <c r="R909" i="91" s="1"/>
  <c r="D886" i="89"/>
  <c r="K886" i="89" s="1"/>
  <c r="R886" i="89" s="1"/>
  <c r="C3149" i="87"/>
  <c r="G3149" i="87" s="1"/>
  <c r="G3617" i="87"/>
  <c r="J3617" i="87" s="1"/>
  <c r="L659" i="89"/>
  <c r="L633" i="89"/>
  <c r="D190" i="89"/>
  <c r="K190" i="89" s="1"/>
  <c r="R190" i="89" s="1"/>
  <c r="L1357" i="89"/>
  <c r="D1139" i="91"/>
  <c r="K1139" i="91" s="1"/>
  <c r="R1139" i="91" s="1"/>
  <c r="D1049" i="89"/>
  <c r="K1049" i="89" s="1"/>
  <c r="R1049" i="89" s="1"/>
  <c r="L1049" i="91"/>
  <c r="D1083" i="91"/>
  <c r="K1083" i="91" s="1"/>
  <c r="R1083" i="91" s="1"/>
  <c r="C3102" i="93"/>
  <c r="D186" i="91"/>
  <c r="K186" i="91" s="1"/>
  <c r="R186" i="91" s="1"/>
  <c r="L303" i="91"/>
  <c r="E3102" i="93"/>
  <c r="G3106" i="87"/>
  <c r="J3106" i="87" s="1"/>
  <c r="K387" i="89"/>
  <c r="R387" i="89" s="1"/>
  <c r="K855" i="89"/>
  <c r="R855" i="89" s="1"/>
  <c r="L1355" i="89"/>
  <c r="C349" i="93"/>
  <c r="C347" i="93" s="1"/>
  <c r="G347" i="93" s="1"/>
  <c r="J347" i="93" s="1"/>
  <c r="G1079" i="87"/>
  <c r="J1079" i="87" s="1"/>
  <c r="D1392" i="89"/>
  <c r="K1392" i="89" s="1"/>
  <c r="R1392" i="89" s="1"/>
  <c r="I974" i="89"/>
  <c r="G188" i="87"/>
  <c r="J188" i="87" s="1"/>
  <c r="D3077" i="87"/>
  <c r="I1332" i="89"/>
  <c r="G85" i="87"/>
  <c r="J85" i="87" s="1"/>
  <c r="C276" i="87"/>
  <c r="G182" i="87"/>
  <c r="J182" i="87" s="1"/>
  <c r="I1341" i="89"/>
  <c r="K1338" i="89"/>
  <c r="R1338" i="89" s="1"/>
  <c r="C3020" i="87"/>
  <c r="G3020" i="87" s="1"/>
  <c r="G229" i="87"/>
  <c r="J229" i="87" s="1"/>
  <c r="L317" i="89"/>
  <c r="D288" i="89"/>
  <c r="K288" i="89" s="1"/>
  <c r="R288" i="89" s="1"/>
  <c r="D991" i="91"/>
  <c r="K991" i="91" s="1"/>
  <c r="R991" i="91" s="1"/>
  <c r="D334" i="91"/>
  <c r="K334" i="91" s="1"/>
  <c r="R334" i="91" s="1"/>
  <c r="D312" i="89"/>
  <c r="K312" i="89" s="1"/>
  <c r="R312" i="89" s="1"/>
  <c r="G3570" i="93"/>
  <c r="J3570" i="93" s="1"/>
  <c r="I855" i="91"/>
  <c r="D560" i="91"/>
  <c r="K560" i="91" s="1"/>
  <c r="R560" i="91" s="1"/>
  <c r="L1430" i="91"/>
  <c r="L761" i="91"/>
  <c r="I1212" i="91"/>
  <c r="D1268" i="89"/>
  <c r="K1268" i="89" s="1"/>
  <c r="R1268" i="89" s="1"/>
  <c r="D1395" i="89"/>
  <c r="K1395" i="89" s="1"/>
  <c r="R1395" i="89" s="1"/>
  <c r="L880" i="89"/>
  <c r="D468" i="89"/>
  <c r="K468" i="89" s="1"/>
  <c r="R468" i="89" s="1"/>
  <c r="L736" i="89"/>
  <c r="L1362" i="91"/>
  <c r="G341" i="87"/>
  <c r="J341" i="87" s="1"/>
  <c r="G38" i="87"/>
  <c r="J38" i="87" s="1"/>
  <c r="D436" i="91"/>
  <c r="K436" i="91" s="1"/>
  <c r="R436" i="91" s="1"/>
  <c r="C1236" i="87"/>
  <c r="G1236" i="87" s="1"/>
  <c r="D310" i="91"/>
  <c r="K310" i="91" s="1"/>
  <c r="R310" i="91" s="1"/>
  <c r="D1260" i="91"/>
  <c r="K1260" i="91" s="1"/>
  <c r="R1260" i="91" s="1"/>
  <c r="L739" i="91"/>
  <c r="I410" i="91"/>
  <c r="I454" i="91" s="1"/>
  <c r="C3113" i="87"/>
  <c r="G3093" i="87"/>
  <c r="J3093" i="87" s="1"/>
  <c r="E3616" i="87"/>
  <c r="E3653" i="87" s="1"/>
  <c r="C1235" i="91"/>
  <c r="D1235" i="91" s="1"/>
  <c r="G231" i="93"/>
  <c r="J231" i="93" s="1"/>
  <c r="I979" i="91"/>
  <c r="G1075" i="87"/>
  <c r="J1075" i="87" s="1"/>
  <c r="D1026" i="91"/>
  <c r="K1026" i="91" s="1"/>
  <c r="R1026" i="91" s="1"/>
  <c r="K933" i="91"/>
  <c r="R933" i="91" s="1"/>
  <c r="D840" i="89"/>
  <c r="K840" i="89" s="1"/>
  <c r="R840" i="89" s="1"/>
  <c r="G3049" i="93"/>
  <c r="J3049" i="93" s="1"/>
  <c r="C3240" i="93"/>
  <c r="G3240" i="93" s="1"/>
  <c r="K1021" i="91"/>
  <c r="R1021" i="91" s="1"/>
  <c r="I1260" i="89"/>
  <c r="I1262" i="89" s="1"/>
  <c r="I1264" i="89" s="1"/>
  <c r="D424" i="91"/>
  <c r="K424" i="91" s="1"/>
  <c r="R424" i="91" s="1"/>
  <c r="L1353" i="89"/>
  <c r="C1497" i="89"/>
  <c r="L1497" i="89" s="1"/>
  <c r="C1017" i="89"/>
  <c r="D1017" i="89" s="1"/>
  <c r="D896" i="89"/>
  <c r="K896" i="89" s="1"/>
  <c r="R896" i="89" s="1"/>
  <c r="L66" i="89"/>
  <c r="L430" i="91"/>
  <c r="L434" i="91"/>
  <c r="L1169" i="91"/>
  <c r="L460" i="91"/>
  <c r="C458" i="89"/>
  <c r="G3035" i="93"/>
  <c r="D963" i="89"/>
  <c r="K963" i="89" s="1"/>
  <c r="R963" i="89" s="1"/>
  <c r="L1438" i="89"/>
  <c r="C1481" i="89"/>
  <c r="D1481" i="89" s="1"/>
  <c r="K1481" i="89" s="1"/>
  <c r="C1341" i="89"/>
  <c r="L1341" i="89" s="1"/>
  <c r="D323" i="89"/>
  <c r="K323" i="89" s="1"/>
  <c r="R323" i="89" s="1"/>
  <c r="D438" i="89"/>
  <c r="K438" i="89" s="1"/>
  <c r="R438" i="89" s="1"/>
  <c r="L743" i="91"/>
  <c r="G238" i="93"/>
  <c r="J238" i="93" s="1"/>
  <c r="L202" i="91"/>
  <c r="D1081" i="91"/>
  <c r="K1081" i="91" s="1"/>
  <c r="R1081" i="91" s="1"/>
  <c r="C875" i="89"/>
  <c r="D875" i="89" s="1"/>
  <c r="K1333" i="89"/>
  <c r="R1333" i="89" s="1"/>
  <c r="L1096" i="89"/>
  <c r="G3087" i="87"/>
  <c r="J3087" i="87" s="1"/>
  <c r="D1119" i="91"/>
  <c r="K1119" i="91" s="1"/>
  <c r="R1119" i="91" s="1"/>
  <c r="G259" i="93"/>
  <c r="J259" i="93" s="1"/>
  <c r="L1484" i="89"/>
  <c r="D797" i="89"/>
  <c r="K797" i="89" s="1"/>
  <c r="R797" i="89" s="1"/>
  <c r="C3126" i="87"/>
  <c r="G3126" i="87" s="1"/>
  <c r="D770" i="89"/>
  <c r="K770" i="89" s="1"/>
  <c r="R770" i="89" s="1"/>
  <c r="L929" i="91"/>
  <c r="E276" i="87"/>
  <c r="I1283" i="89"/>
  <c r="L721" i="89"/>
  <c r="G3063" i="93"/>
  <c r="J3063" i="93" s="1"/>
  <c r="K1232" i="91"/>
  <c r="R1232" i="91" s="1"/>
  <c r="G124" i="87"/>
  <c r="J124" i="87" s="1"/>
  <c r="D3022" i="87"/>
  <c r="F181" i="88"/>
  <c r="F182" i="88" s="1"/>
  <c r="F258" i="88"/>
  <c r="D282" i="88" s="1"/>
  <c r="F269" i="88"/>
  <c r="D286" i="88" s="1"/>
  <c r="D1313" i="91"/>
  <c r="K1313" i="91" s="1"/>
  <c r="R1313" i="91" s="1"/>
  <c r="L911" i="91"/>
  <c r="G1062" i="93"/>
  <c r="J1062" i="93" s="1"/>
  <c r="L264" i="91"/>
  <c r="D638" i="91"/>
  <c r="K638" i="91" s="1"/>
  <c r="R638" i="91" s="1"/>
  <c r="L759" i="91"/>
  <c r="K782" i="89"/>
  <c r="R782" i="89" s="1"/>
  <c r="L180" i="89"/>
  <c r="L290" i="89"/>
  <c r="D1167" i="91"/>
  <c r="K1167" i="91" s="1"/>
  <c r="R1167" i="91" s="1"/>
  <c r="L393" i="91"/>
  <c r="K943" i="91"/>
  <c r="R943" i="91" s="1"/>
  <c r="L1037" i="91"/>
  <c r="K1271" i="91"/>
  <c r="R1271" i="91" s="1"/>
  <c r="C1420" i="91"/>
  <c r="L1420" i="91" s="1"/>
  <c r="L1371" i="89"/>
  <c r="K1484" i="89"/>
  <c r="R1484" i="89" s="1"/>
  <c r="D1440" i="89"/>
  <c r="K1440" i="89" s="1"/>
  <c r="R1440" i="89" s="1"/>
  <c r="D336" i="89"/>
  <c r="K336" i="89" s="1"/>
  <c r="R336" i="89" s="1"/>
  <c r="C3651" i="87"/>
  <c r="G3651" i="87" s="1"/>
  <c r="D422" i="91"/>
  <c r="K422" i="91" s="1"/>
  <c r="R422" i="91" s="1"/>
  <c r="G985" i="93"/>
  <c r="J985" i="93" s="1"/>
  <c r="G3171" i="93"/>
  <c r="I1284" i="91"/>
  <c r="E235" i="87"/>
  <c r="G255" i="87"/>
  <c r="J255" i="87" s="1"/>
  <c r="D1241" i="89"/>
  <c r="K1241" i="89" s="1"/>
  <c r="R1241" i="89" s="1"/>
  <c r="E61" i="95"/>
  <c r="C1455" i="89"/>
  <c r="L1455" i="89" s="1"/>
  <c r="C513" i="89"/>
  <c r="D513" i="89" s="1"/>
  <c r="K513" i="89" s="1"/>
  <c r="L314" i="89"/>
  <c r="L820" i="91"/>
  <c r="D1093" i="91"/>
  <c r="K1093" i="91" s="1"/>
  <c r="R1093" i="91" s="1"/>
  <c r="K1106" i="91"/>
  <c r="R1106" i="91" s="1"/>
  <c r="L1121" i="91"/>
  <c r="D1236" i="91"/>
  <c r="K1236" i="91" s="1"/>
  <c r="R1236" i="91" s="1"/>
  <c r="G3589" i="87"/>
  <c r="J3589" i="87" s="1"/>
  <c r="K1280" i="89"/>
  <c r="R1280" i="89" s="1"/>
  <c r="D1290" i="89"/>
  <c r="K1290" i="89" s="1"/>
  <c r="R1290" i="89" s="1"/>
  <c r="L1325" i="89"/>
  <c r="D1076" i="89"/>
  <c r="K1076" i="89" s="1"/>
  <c r="R1076" i="89" s="1"/>
  <c r="D130" i="89"/>
  <c r="K130" i="89" s="1"/>
  <c r="R130" i="89" s="1"/>
  <c r="D280" i="88"/>
  <c r="C3217" i="93"/>
  <c r="G3217" i="93" s="1"/>
  <c r="L1249" i="91"/>
  <c r="D1047" i="91"/>
  <c r="K1047" i="91" s="1"/>
  <c r="R1047" i="91" s="1"/>
  <c r="D604" i="91"/>
  <c r="K604" i="91" s="1"/>
  <c r="R604" i="91" s="1"/>
  <c r="K941" i="91"/>
  <c r="R941" i="91" s="1"/>
  <c r="K851" i="89"/>
  <c r="R851" i="89" s="1"/>
  <c r="L603" i="89"/>
  <c r="C288" i="87"/>
  <c r="G288" i="87" s="1"/>
  <c r="J288" i="87" s="1"/>
  <c r="L1029" i="91"/>
  <c r="G1058" i="93"/>
  <c r="J1058" i="93" s="1"/>
  <c r="L331" i="91"/>
  <c r="L957" i="91"/>
  <c r="L1085" i="91"/>
  <c r="L1317" i="91"/>
  <c r="G246" i="87"/>
  <c r="J246" i="87" s="1"/>
  <c r="L986" i="89"/>
  <c r="L1185" i="89"/>
  <c r="L1349" i="89"/>
  <c r="L1086" i="89"/>
  <c r="L312" i="91"/>
  <c r="L1411" i="91"/>
  <c r="D1071" i="91"/>
  <c r="K1071" i="91" s="1"/>
  <c r="R1071" i="91" s="1"/>
  <c r="L630" i="91"/>
  <c r="L194" i="89"/>
  <c r="L236" i="91"/>
  <c r="G3061" i="93"/>
  <c r="J3061" i="93" s="1"/>
  <c r="K1011" i="91"/>
  <c r="R1011" i="91" s="1"/>
  <c r="L1122" i="89"/>
  <c r="L1217" i="89"/>
  <c r="D1434" i="89"/>
  <c r="K1434" i="89" s="1"/>
  <c r="R1434" i="89" s="1"/>
  <c r="D913" i="91"/>
  <c r="K913" i="91" s="1"/>
  <c r="R913" i="91" s="1"/>
  <c r="L913" i="91"/>
  <c r="D882" i="89"/>
  <c r="K882" i="89" s="1"/>
  <c r="R882" i="89" s="1"/>
  <c r="L882" i="89"/>
  <c r="C1283" i="89"/>
  <c r="D1283" i="89" s="1"/>
  <c r="D775" i="91"/>
  <c r="K775" i="91" s="1"/>
  <c r="R775" i="91" s="1"/>
  <c r="L775" i="91"/>
  <c r="E15" i="95"/>
  <c r="D246" i="91"/>
  <c r="K246" i="91" s="1"/>
  <c r="R246" i="91" s="1"/>
  <c r="L1305" i="91"/>
  <c r="G3032" i="93"/>
  <c r="J3032" i="93" s="1"/>
  <c r="D66" i="91"/>
  <c r="K66" i="91" s="1"/>
  <c r="R66" i="91" s="1"/>
  <c r="G184" i="93"/>
  <c r="J184" i="93" s="1"/>
  <c r="E1110" i="93"/>
  <c r="E3003" i="93" s="1"/>
  <c r="D3039" i="93"/>
  <c r="L972" i="91"/>
  <c r="D972" i="91"/>
  <c r="K972" i="91" s="1"/>
  <c r="R972" i="91" s="1"/>
  <c r="C1353" i="91"/>
  <c r="D360" i="91"/>
  <c r="K360" i="91" s="1"/>
  <c r="R360" i="91" s="1"/>
  <c r="L360" i="91"/>
  <c r="L340" i="91"/>
  <c r="D340" i="91"/>
  <c r="K340" i="91" s="1"/>
  <c r="R340" i="91" s="1"/>
  <c r="D247" i="89"/>
  <c r="K247" i="89" s="1"/>
  <c r="R247" i="89" s="1"/>
  <c r="L247" i="89"/>
  <c r="D1474" i="89"/>
  <c r="K1474" i="89" s="1"/>
  <c r="R1474" i="89" s="1"/>
  <c r="L1474" i="89"/>
  <c r="C974" i="89"/>
  <c r="D974" i="89" s="1"/>
  <c r="C346" i="93"/>
  <c r="G346" i="93" s="1"/>
  <c r="L30" i="89"/>
  <c r="D30" i="89"/>
  <c r="K30" i="89" s="1"/>
  <c r="R30" i="89" s="1"/>
  <c r="D171" i="91"/>
  <c r="K171" i="91" s="1"/>
  <c r="R171" i="91" s="1"/>
  <c r="L171" i="91"/>
  <c r="C1260" i="89"/>
  <c r="L1260" i="89" s="1"/>
  <c r="F108" i="90"/>
  <c r="F123" i="90" s="1"/>
  <c r="C1089" i="91"/>
  <c r="D891" i="91"/>
  <c r="K891" i="91" s="1"/>
  <c r="R891" i="91" s="1"/>
  <c r="G367" i="93"/>
  <c r="J367" i="93" s="1"/>
  <c r="D183" i="91"/>
  <c r="K183" i="91" s="1"/>
  <c r="R183" i="91" s="1"/>
  <c r="L183" i="91"/>
  <c r="L622" i="91"/>
  <c r="D622" i="91"/>
  <c r="K622" i="91" s="1"/>
  <c r="R622" i="91" s="1"/>
  <c r="B70" i="95"/>
  <c r="B72" i="95" s="1"/>
  <c r="C330" i="87"/>
  <c r="G330" i="87" s="1"/>
  <c r="D266" i="91"/>
  <c r="K266" i="91" s="1"/>
  <c r="R266" i="91" s="1"/>
  <c r="L116" i="91"/>
  <c r="D116" i="91"/>
  <c r="K116" i="91" s="1"/>
  <c r="R116" i="91" s="1"/>
  <c r="L301" i="91"/>
  <c r="D301" i="91"/>
  <c r="K301" i="91" s="1"/>
  <c r="R301" i="91" s="1"/>
  <c r="L966" i="91"/>
  <c r="D966" i="91"/>
  <c r="K966" i="91" s="1"/>
  <c r="R966" i="91" s="1"/>
  <c r="D1099" i="89"/>
  <c r="K1099" i="89" s="1"/>
  <c r="R1099" i="89" s="1"/>
  <c r="L1099" i="89"/>
  <c r="C3261" i="87"/>
  <c r="G3261" i="87" s="1"/>
  <c r="L649" i="91"/>
  <c r="G89" i="93"/>
  <c r="J89" i="93" s="1"/>
  <c r="L221" i="89"/>
  <c r="D221" i="89"/>
  <c r="K221" i="89" s="1"/>
  <c r="R221" i="89" s="1"/>
  <c r="L98" i="91"/>
  <c r="K954" i="91"/>
  <c r="R954" i="91" s="1"/>
  <c r="K975" i="89"/>
  <c r="R975" i="89" s="1"/>
  <c r="G3093" i="93"/>
  <c r="J3093" i="93" s="1"/>
  <c r="G48" i="87"/>
  <c r="J48" i="87" s="1"/>
  <c r="D672" i="89"/>
  <c r="K672" i="89" s="1"/>
  <c r="R672" i="89" s="1"/>
  <c r="D791" i="89"/>
  <c r="K791" i="89" s="1"/>
  <c r="R791" i="89" s="1"/>
  <c r="K1325" i="89"/>
  <c r="R1325" i="89" s="1"/>
  <c r="E3569" i="93"/>
  <c r="L464" i="91"/>
  <c r="L575" i="91"/>
  <c r="G3118" i="87"/>
  <c r="J3118" i="87" s="1"/>
  <c r="D278" i="89"/>
  <c r="K278" i="89" s="1"/>
  <c r="R278" i="89" s="1"/>
  <c r="L333" i="89"/>
  <c r="I875" i="89"/>
  <c r="L651" i="89"/>
  <c r="D780" i="89"/>
  <c r="K780" i="89" s="1"/>
  <c r="R780" i="89" s="1"/>
  <c r="D592" i="91"/>
  <c r="K592" i="91" s="1"/>
  <c r="R592" i="91" s="1"/>
  <c r="D729" i="91"/>
  <c r="K729" i="91" s="1"/>
  <c r="R729" i="91" s="1"/>
  <c r="L931" i="91"/>
  <c r="D1222" i="91"/>
  <c r="K1222" i="91" s="1"/>
  <c r="R1222" i="91" s="1"/>
  <c r="D1307" i="91"/>
  <c r="K1307" i="91" s="1"/>
  <c r="R1307" i="91" s="1"/>
  <c r="G40" i="87"/>
  <c r="J40" i="87" s="1"/>
  <c r="G118" i="87"/>
  <c r="J118" i="87" s="1"/>
  <c r="L1070" i="89"/>
  <c r="F59" i="94"/>
  <c r="F41" i="94"/>
  <c r="F39" i="94" s="1"/>
  <c r="K850" i="91"/>
  <c r="R850" i="91" s="1"/>
  <c r="K964" i="91"/>
  <c r="R964" i="91" s="1"/>
  <c r="S970" i="91" s="1"/>
  <c r="K968" i="91"/>
  <c r="R968" i="91" s="1"/>
  <c r="G156" i="87"/>
  <c r="J156" i="87" s="1"/>
  <c r="E3145" i="87"/>
  <c r="L98" i="89"/>
  <c r="L466" i="89"/>
  <c r="L554" i="89"/>
  <c r="L1338" i="89"/>
  <c r="G184" i="87"/>
  <c r="J184" i="87" s="1"/>
  <c r="D3246" i="87"/>
  <c r="D331" i="89"/>
  <c r="K331" i="89" s="1"/>
  <c r="R331" i="89" s="1"/>
  <c r="G3091" i="93"/>
  <c r="J3091" i="93" s="1"/>
  <c r="G3438" i="93"/>
  <c r="J3438" i="93" s="1"/>
  <c r="G10" i="87"/>
  <c r="J10" i="87" s="1"/>
  <c r="G46" i="87"/>
  <c r="J46" i="87" s="1"/>
  <c r="G190" i="87"/>
  <c r="J190" i="87" s="1"/>
  <c r="G3136" i="87"/>
  <c r="J3136" i="87" s="1"/>
  <c r="L653" i="89"/>
  <c r="K1059" i="89"/>
  <c r="R1059" i="89" s="1"/>
  <c r="K1124" i="89"/>
  <c r="R1124" i="89" s="1"/>
  <c r="L1410" i="89"/>
  <c r="G3545" i="93"/>
  <c r="J3545" i="93" s="1"/>
  <c r="D608" i="91"/>
  <c r="K608" i="91" s="1"/>
  <c r="R608" i="91" s="1"/>
  <c r="L608" i="91"/>
  <c r="L987" i="91"/>
  <c r="D987" i="91"/>
  <c r="K987" i="91" s="1"/>
  <c r="R987" i="91" s="1"/>
  <c r="E37" i="95"/>
  <c r="G87" i="93"/>
  <c r="J87" i="93" s="1"/>
  <c r="C3001" i="93"/>
  <c r="G3001" i="93" s="1"/>
  <c r="E3039" i="93"/>
  <c r="L14" i="91"/>
  <c r="D14" i="91"/>
  <c r="K14" i="91" s="1"/>
  <c r="R14" i="91" s="1"/>
  <c r="D521" i="91"/>
  <c r="K521" i="91" s="1"/>
  <c r="R521" i="91" s="1"/>
  <c r="L521" i="91"/>
  <c r="L959" i="91"/>
  <c r="D959" i="91"/>
  <c r="K959" i="91" s="1"/>
  <c r="R959" i="91" s="1"/>
  <c r="D1090" i="91"/>
  <c r="K1090" i="91" s="1"/>
  <c r="R1090" i="91" s="1"/>
  <c r="L1090" i="91"/>
  <c r="C365" i="87"/>
  <c r="G365" i="87" s="1"/>
  <c r="G357" i="87"/>
  <c r="J357" i="87" s="1"/>
  <c r="G227" i="93"/>
  <c r="J227" i="93" s="1"/>
  <c r="G251" i="93"/>
  <c r="J251" i="93" s="1"/>
  <c r="G3043" i="93"/>
  <c r="J3043" i="93" s="1"/>
  <c r="C3046" i="93"/>
  <c r="G3046" i="93" s="1"/>
  <c r="D366" i="91"/>
  <c r="K366" i="91" s="1"/>
  <c r="R366" i="91" s="1"/>
  <c r="L366" i="91"/>
  <c r="G1072" i="93"/>
  <c r="J1072" i="93" s="1"/>
  <c r="D556" i="91"/>
  <c r="K556" i="91" s="1"/>
  <c r="R556" i="91" s="1"/>
  <c r="L556" i="91"/>
  <c r="G229" i="93"/>
  <c r="J229" i="93" s="1"/>
  <c r="G253" i="93"/>
  <c r="J253" i="93" s="1"/>
  <c r="L1066" i="91"/>
  <c r="D1066" i="91"/>
  <c r="K1066" i="91" s="1"/>
  <c r="R1066" i="91" s="1"/>
  <c r="D632" i="91"/>
  <c r="K632" i="91" s="1"/>
  <c r="R632" i="91" s="1"/>
  <c r="L632" i="91"/>
  <c r="D662" i="91"/>
  <c r="K662" i="91" s="1"/>
  <c r="R662" i="91" s="1"/>
  <c r="D806" i="91"/>
  <c r="K806" i="91" s="1"/>
  <c r="R806" i="91" s="1"/>
  <c r="L1076" i="91"/>
  <c r="D1273" i="91"/>
  <c r="K1273" i="91" s="1"/>
  <c r="R1273" i="91" s="1"/>
  <c r="K939" i="91"/>
  <c r="R939" i="91" s="1"/>
  <c r="L950" i="91"/>
  <c r="L1319" i="91"/>
  <c r="G265" i="87"/>
  <c r="J265" i="87" s="1"/>
  <c r="D297" i="91"/>
  <c r="K297" i="91" s="1"/>
  <c r="R297" i="91" s="1"/>
  <c r="G3022" i="93"/>
  <c r="J3022" i="93" s="1"/>
  <c r="L4" i="91"/>
  <c r="L1063" i="91"/>
  <c r="D1386" i="91"/>
  <c r="K1386" i="91" s="1"/>
  <c r="R1386" i="91" s="1"/>
  <c r="L1386" i="91"/>
  <c r="L56" i="91"/>
  <c r="D225" i="91"/>
  <c r="K225" i="91" s="1"/>
  <c r="R225" i="91" s="1"/>
  <c r="D840" i="91"/>
  <c r="K840" i="91" s="1"/>
  <c r="R840" i="91" s="1"/>
  <c r="K846" i="91"/>
  <c r="R846" i="91" s="1"/>
  <c r="D919" i="91"/>
  <c r="K919" i="91" s="1"/>
  <c r="R919" i="91" s="1"/>
  <c r="L954" i="91"/>
  <c r="L1269" i="91"/>
  <c r="L1370" i="91"/>
  <c r="G126" i="87"/>
  <c r="J126" i="87" s="1"/>
  <c r="G180" i="87"/>
  <c r="J180" i="87" s="1"/>
  <c r="G227" i="87"/>
  <c r="J227" i="87" s="1"/>
  <c r="G382" i="87"/>
  <c r="J382" i="87" s="1"/>
  <c r="G273" i="87"/>
  <c r="J273" i="87" s="1"/>
  <c r="E390" i="87"/>
  <c r="L1398" i="91"/>
  <c r="L1395" i="91"/>
  <c r="G63" i="87"/>
  <c r="J63" i="87" s="1"/>
  <c r="G120" i="87"/>
  <c r="J120" i="87" s="1"/>
  <c r="G231" i="87"/>
  <c r="J231" i="87" s="1"/>
  <c r="G3044" i="87"/>
  <c r="J3044" i="87" s="1"/>
  <c r="C70" i="95"/>
  <c r="C72" i="95" s="1"/>
  <c r="D152" i="89"/>
  <c r="K152" i="89" s="1"/>
  <c r="R152" i="89" s="1"/>
  <c r="D342" i="89"/>
  <c r="K342" i="89" s="1"/>
  <c r="R342" i="89" s="1"/>
  <c r="D629" i="89"/>
  <c r="K629" i="89" s="1"/>
  <c r="R629" i="89" s="1"/>
  <c r="D645" i="89"/>
  <c r="K645" i="89" s="1"/>
  <c r="R645" i="89" s="1"/>
  <c r="K817" i="89"/>
  <c r="R817" i="89" s="1"/>
  <c r="D1067" i="89"/>
  <c r="K1067" i="89" s="1"/>
  <c r="R1067" i="89" s="1"/>
  <c r="L1112" i="89"/>
  <c r="D1142" i="89"/>
  <c r="K1142" i="89" s="1"/>
  <c r="R1142" i="89" s="1"/>
  <c r="D1215" i="89"/>
  <c r="K1215" i="89" s="1"/>
  <c r="R1215" i="89" s="1"/>
  <c r="L1379" i="89"/>
  <c r="L703" i="89"/>
  <c r="D833" i="89"/>
  <c r="K833" i="89" s="1"/>
  <c r="R833" i="89" s="1"/>
  <c r="K870" i="89"/>
  <c r="R870" i="89" s="1"/>
  <c r="L876" i="89"/>
  <c r="L919" i="89"/>
  <c r="L1277" i="89"/>
  <c r="D1459" i="89"/>
  <c r="K1459" i="89" s="1"/>
  <c r="R1459" i="89" s="1"/>
  <c r="G3100" i="87"/>
  <c r="J3100" i="87" s="1"/>
  <c r="L282" i="89"/>
  <c r="D301" i="89"/>
  <c r="K301" i="89" s="1"/>
  <c r="R301" i="89" s="1"/>
  <c r="D557" i="89"/>
  <c r="K557" i="89" s="1"/>
  <c r="R557" i="89" s="1"/>
  <c r="D643" i="89"/>
  <c r="K643" i="89" s="1"/>
  <c r="R643" i="89" s="1"/>
  <c r="L927" i="89"/>
  <c r="L1082" i="89"/>
  <c r="D1310" i="89"/>
  <c r="K1310" i="89" s="1"/>
  <c r="R1310" i="89" s="1"/>
  <c r="D1443" i="89"/>
  <c r="K1443" i="89" s="1"/>
  <c r="R1443" i="89" s="1"/>
  <c r="D606" i="89"/>
  <c r="K606" i="89" s="1"/>
  <c r="R606" i="89" s="1"/>
  <c r="L670" i="89"/>
  <c r="D1156" i="89"/>
  <c r="K1156" i="89" s="1"/>
  <c r="R1156" i="89" s="1"/>
  <c r="L1361" i="89"/>
  <c r="L1374" i="89"/>
  <c r="D202" i="89"/>
  <c r="K202" i="89" s="1"/>
  <c r="R202" i="89" s="1"/>
  <c r="D274" i="89"/>
  <c r="K274" i="89" s="1"/>
  <c r="R274" i="89" s="1"/>
  <c r="D326" i="89"/>
  <c r="K326" i="89" s="1"/>
  <c r="R326" i="89" s="1"/>
  <c r="L551" i="89"/>
  <c r="L568" i="89"/>
  <c r="D1107" i="89"/>
  <c r="K1107" i="89" s="1"/>
  <c r="R1107" i="89" s="1"/>
  <c r="L1117" i="89"/>
  <c r="D1133" i="89"/>
  <c r="K1133" i="89" s="1"/>
  <c r="R1133" i="89" s="1"/>
  <c r="D1213" i="89"/>
  <c r="K1213" i="89" s="1"/>
  <c r="R1213" i="89" s="1"/>
  <c r="D1297" i="89"/>
  <c r="K1297" i="89" s="1"/>
  <c r="R1297" i="89" s="1"/>
  <c r="D1300" i="89"/>
  <c r="K1300" i="89" s="1"/>
  <c r="R1300" i="89" s="1"/>
  <c r="G3482" i="87"/>
  <c r="J3482" i="87" s="1"/>
  <c r="L307" i="89"/>
  <c r="D464" i="89"/>
  <c r="K464" i="89" s="1"/>
  <c r="R464" i="89" s="1"/>
  <c r="K988" i="89"/>
  <c r="R988" i="89" s="1"/>
  <c r="L1043" i="89"/>
  <c r="K1062" i="89"/>
  <c r="R1062" i="89" s="1"/>
  <c r="K1329" i="89"/>
  <c r="R1329" i="89" s="1"/>
  <c r="C677" i="93"/>
  <c r="G677" i="93" s="1"/>
  <c r="B26" i="95"/>
  <c r="G261" i="93"/>
  <c r="J261" i="93" s="1"/>
  <c r="C1201" i="93"/>
  <c r="G1201" i="93" s="1"/>
  <c r="D616" i="91"/>
  <c r="K616" i="91" s="1"/>
  <c r="R616" i="91" s="1"/>
  <c r="L616" i="91"/>
  <c r="D566" i="91"/>
  <c r="K566" i="91" s="1"/>
  <c r="R566" i="91" s="1"/>
  <c r="L566" i="91"/>
  <c r="C410" i="91"/>
  <c r="D410" i="91" s="1"/>
  <c r="D22" i="91"/>
  <c r="K22" i="91" s="1"/>
  <c r="R22" i="91" s="1"/>
  <c r="L22" i="91"/>
  <c r="D82" i="91"/>
  <c r="K82" i="91" s="1"/>
  <c r="R82" i="91" s="1"/>
  <c r="L82" i="91"/>
  <c r="L177" i="91"/>
  <c r="D177" i="91"/>
  <c r="K177" i="91" s="1"/>
  <c r="R177" i="91" s="1"/>
  <c r="E42" i="95"/>
  <c r="C377" i="93"/>
  <c r="G377" i="93" s="1"/>
  <c r="G1049" i="93"/>
  <c r="J1049" i="93" s="1"/>
  <c r="N1055" i="93" s="1"/>
  <c r="L152" i="91"/>
  <c r="D152" i="91"/>
  <c r="K152" i="91" s="1"/>
  <c r="R152" i="91" s="1"/>
  <c r="G335" i="93"/>
  <c r="J335" i="93" s="1"/>
  <c r="D379" i="93"/>
  <c r="C3012" i="93"/>
  <c r="G3012" i="93" s="1"/>
  <c r="L584" i="91"/>
  <c r="D584" i="91"/>
  <c r="K584" i="91" s="1"/>
  <c r="R584" i="91" s="1"/>
  <c r="D3202" i="93"/>
  <c r="L581" i="91"/>
  <c r="D581" i="91"/>
  <c r="K581" i="91" s="1"/>
  <c r="R581" i="91" s="1"/>
  <c r="L683" i="91"/>
  <c r="D683" i="91"/>
  <c r="K683" i="91" s="1"/>
  <c r="R683" i="91" s="1"/>
  <c r="L411" i="91"/>
  <c r="D411" i="91"/>
  <c r="K411" i="91" s="1"/>
  <c r="R411" i="91" s="1"/>
  <c r="L536" i="91"/>
  <c r="D536" i="91"/>
  <c r="K536" i="91" s="1"/>
  <c r="R536" i="91" s="1"/>
  <c r="D194" i="91"/>
  <c r="K194" i="91" s="1"/>
  <c r="R194" i="91" s="1"/>
  <c r="L194" i="91"/>
  <c r="C3083" i="93"/>
  <c r="G3083" i="93" s="1"/>
  <c r="F167" i="94"/>
  <c r="F168" i="94" s="1"/>
  <c r="G3057" i="93"/>
  <c r="J3057" i="93" s="1"/>
  <c r="L48" i="91"/>
  <c r="D238" i="91"/>
  <c r="K238" i="91" s="1"/>
  <c r="R238" i="91" s="1"/>
  <c r="L238" i="91"/>
  <c r="L260" i="91"/>
  <c r="D260" i="91"/>
  <c r="K260" i="91" s="1"/>
  <c r="R260" i="91" s="1"/>
  <c r="D344" i="91"/>
  <c r="K344" i="91" s="1"/>
  <c r="R344" i="91" s="1"/>
  <c r="L344" i="91"/>
  <c r="D385" i="91"/>
  <c r="K385" i="91" s="1"/>
  <c r="R385" i="91" s="1"/>
  <c r="L385" i="91"/>
  <c r="D502" i="91"/>
  <c r="K502" i="91" s="1"/>
  <c r="R502" i="91" s="1"/>
  <c r="L502" i="91"/>
  <c r="D253" i="91"/>
  <c r="K253" i="91" s="1"/>
  <c r="R253" i="91" s="1"/>
  <c r="L253" i="91"/>
  <c r="D606" i="91"/>
  <c r="K606" i="91" s="1"/>
  <c r="R606" i="91" s="1"/>
  <c r="L606" i="91"/>
  <c r="D1267" i="91"/>
  <c r="K1267" i="91" s="1"/>
  <c r="R1267" i="91" s="1"/>
  <c r="L1267" i="91"/>
  <c r="K950" i="91"/>
  <c r="R950" i="91" s="1"/>
  <c r="K961" i="91"/>
  <c r="R961" i="91" s="1"/>
  <c r="K970" i="91"/>
  <c r="R970" i="91" s="1"/>
  <c r="L1009" i="91"/>
  <c r="L1058" i="91"/>
  <c r="D1079" i="91"/>
  <c r="K1079" i="91" s="1"/>
  <c r="R1079" i="91" s="1"/>
  <c r="L1165" i="91"/>
  <c r="D1165" i="91"/>
  <c r="K1165" i="91" s="1"/>
  <c r="R1165" i="91" s="1"/>
  <c r="L1271" i="91"/>
  <c r="C1293" i="91"/>
  <c r="D1309" i="91"/>
  <c r="K1309" i="91" s="1"/>
  <c r="R1309" i="91" s="1"/>
  <c r="L1309" i="91"/>
  <c r="L1347" i="91"/>
  <c r="D1347" i="91"/>
  <c r="K1347" i="91" s="1"/>
  <c r="R1347" i="91" s="1"/>
  <c r="F72" i="92"/>
  <c r="F84" i="92"/>
  <c r="K378" i="91"/>
  <c r="R378" i="91" s="1"/>
  <c r="L597" i="91"/>
  <c r="L643" i="91"/>
  <c r="L693" i="91"/>
  <c r="L718" i="91"/>
  <c r="D779" i="91"/>
  <c r="K779" i="91" s="1"/>
  <c r="R779" i="91" s="1"/>
  <c r="D796" i="91"/>
  <c r="K796" i="91" s="1"/>
  <c r="R796" i="91" s="1"/>
  <c r="L927" i="91"/>
  <c r="K948" i="91"/>
  <c r="R948" i="91" s="1"/>
  <c r="L1055" i="91"/>
  <c r="L1106" i="91"/>
  <c r="L1113" i="91"/>
  <c r="D1279" i="91"/>
  <c r="K1279" i="91" s="1"/>
  <c r="R1279" i="91" s="1"/>
  <c r="L856" i="91"/>
  <c r="L1158" i="91"/>
  <c r="D1158" i="91"/>
  <c r="K1158" i="91" s="1"/>
  <c r="R1158" i="91" s="1"/>
  <c r="L1384" i="91"/>
  <c r="D1384" i="91"/>
  <c r="K1384" i="91" s="1"/>
  <c r="R1384" i="91" s="1"/>
  <c r="D29" i="92"/>
  <c r="F87" i="92"/>
  <c r="L378" i="91"/>
  <c r="D543" i="91"/>
  <c r="K543" i="91" s="1"/>
  <c r="R543" i="91" s="1"/>
  <c r="L594" i="91"/>
  <c r="L624" i="91"/>
  <c r="L640" i="91"/>
  <c r="D660" i="91"/>
  <c r="K660" i="91" s="1"/>
  <c r="R660" i="91" s="1"/>
  <c r="D894" i="91"/>
  <c r="K894" i="91" s="1"/>
  <c r="R894" i="91" s="1"/>
  <c r="L943" i="91"/>
  <c r="L1045" i="91"/>
  <c r="L1171" i="91"/>
  <c r="D1171" i="91"/>
  <c r="K1171" i="91" s="1"/>
  <c r="R1171" i="91" s="1"/>
  <c r="L1220" i="91"/>
  <c r="D1242" i="91"/>
  <c r="K1242" i="91" s="1"/>
  <c r="R1242" i="91" s="1"/>
  <c r="L1242" i="91"/>
  <c r="D1290" i="91"/>
  <c r="K1290" i="91" s="1"/>
  <c r="R1290" i="91" s="1"/>
  <c r="L1290" i="91"/>
  <c r="L1329" i="91"/>
  <c r="D1329" i="91"/>
  <c r="K1329" i="91" s="1"/>
  <c r="R1329" i="91" s="1"/>
  <c r="D1344" i="91"/>
  <c r="K1344" i="91" s="1"/>
  <c r="R1344" i="91" s="1"/>
  <c r="I1089" i="91"/>
  <c r="L612" i="91"/>
  <c r="L733" i="91"/>
  <c r="L749" i="91"/>
  <c r="L777" i="91"/>
  <c r="L888" i="91"/>
  <c r="I938" i="91"/>
  <c r="K952" i="91"/>
  <c r="R952" i="91" s="1"/>
  <c r="L974" i="91"/>
  <c r="L1134" i="91"/>
  <c r="G8" i="87"/>
  <c r="J8" i="87" s="1"/>
  <c r="D276" i="91"/>
  <c r="K276" i="91" s="1"/>
  <c r="R276" i="91" s="1"/>
  <c r="C452" i="91"/>
  <c r="L452" i="91" s="1"/>
  <c r="D789" i="91"/>
  <c r="K789" i="91" s="1"/>
  <c r="R789" i="91" s="1"/>
  <c r="K888" i="91"/>
  <c r="R888" i="91" s="1"/>
  <c r="D917" i="91"/>
  <c r="K917" i="91" s="1"/>
  <c r="R917" i="91" s="1"/>
  <c r="L939" i="91"/>
  <c r="K1134" i="91"/>
  <c r="R1134" i="91" s="1"/>
  <c r="L1258" i="91"/>
  <c r="D1258" i="91"/>
  <c r="K1258" i="91" s="1"/>
  <c r="R1258" i="91" s="1"/>
  <c r="L1360" i="91"/>
  <c r="D1360" i="91"/>
  <c r="K1360" i="91" s="1"/>
  <c r="R1360" i="91" s="1"/>
  <c r="L1326" i="91"/>
  <c r="D1378" i="91"/>
  <c r="K1378" i="91" s="1"/>
  <c r="R1378" i="91" s="1"/>
  <c r="G89" i="87"/>
  <c r="J89" i="87" s="1"/>
  <c r="G152" i="87"/>
  <c r="J152" i="87" s="1"/>
  <c r="G259" i="87"/>
  <c r="J259" i="87" s="1"/>
  <c r="G377" i="87"/>
  <c r="J377" i="87" s="1"/>
  <c r="L1262" i="91"/>
  <c r="L1333" i="91"/>
  <c r="G12" i="87"/>
  <c r="J12" i="87" s="1"/>
  <c r="G42" i="87"/>
  <c r="J42" i="87" s="1"/>
  <c r="G122" i="87"/>
  <c r="J122" i="87" s="1"/>
  <c r="C235" i="87"/>
  <c r="G154" i="87"/>
  <c r="J154" i="87" s="1"/>
  <c r="E1129" i="87"/>
  <c r="E3022" i="87" s="1"/>
  <c r="D1173" i="91"/>
  <c r="K1173" i="91" s="1"/>
  <c r="R1173" i="91" s="1"/>
  <c r="I1235" i="91"/>
  <c r="G6" i="87"/>
  <c r="J6" i="87" s="1"/>
  <c r="G205" i="87"/>
  <c r="J205" i="87" s="1"/>
  <c r="G263" i="87"/>
  <c r="J263" i="87" s="1"/>
  <c r="D392" i="87"/>
  <c r="G44" i="87"/>
  <c r="J44" i="87" s="1"/>
  <c r="G236" i="87"/>
  <c r="J236" i="87" s="1"/>
  <c r="G253" i="87"/>
  <c r="J253" i="87" s="1"/>
  <c r="G380" i="87"/>
  <c r="J380" i="87" s="1"/>
  <c r="C722" i="87"/>
  <c r="G722" i="87" s="1"/>
  <c r="J722" i="87" s="1"/>
  <c r="G724" i="87"/>
  <c r="G1066" i="87"/>
  <c r="J1066" i="87" s="1"/>
  <c r="N1072" i="87" s="1"/>
  <c r="G1091" i="87"/>
  <c r="J1091" i="87" s="1"/>
  <c r="L239" i="89"/>
  <c r="D239" i="89"/>
  <c r="K239" i="89" s="1"/>
  <c r="R239" i="89" s="1"/>
  <c r="L649" i="89"/>
  <c r="D649" i="89"/>
  <c r="K649" i="89" s="1"/>
  <c r="R649" i="89" s="1"/>
  <c r="D183" i="89"/>
  <c r="K183" i="89" s="1"/>
  <c r="R183" i="89" s="1"/>
  <c r="L368" i="89"/>
  <c r="D368" i="89"/>
  <c r="K368" i="89" s="1"/>
  <c r="R368" i="89" s="1"/>
  <c r="L1446" i="89"/>
  <c r="D1446" i="89"/>
  <c r="K1446" i="89" s="1"/>
  <c r="R1446" i="89" s="1"/>
  <c r="E3069" i="87"/>
  <c r="E3077" i="87" s="1"/>
  <c r="G3313" i="87"/>
  <c r="D56" i="89"/>
  <c r="K56" i="89" s="1"/>
  <c r="R56" i="89" s="1"/>
  <c r="L56" i="89"/>
  <c r="D729" i="89"/>
  <c r="K729" i="89" s="1"/>
  <c r="R729" i="89" s="1"/>
  <c r="L729" i="89"/>
  <c r="L948" i="89"/>
  <c r="D948" i="89"/>
  <c r="K948" i="89" s="1"/>
  <c r="R948" i="89" s="1"/>
  <c r="G3103" i="87"/>
  <c r="J3103" i="87" s="1"/>
  <c r="D700" i="89"/>
  <c r="K700" i="89" s="1"/>
  <c r="R700" i="89" s="1"/>
  <c r="L700" i="89"/>
  <c r="G3285" i="87"/>
  <c r="J3285" i="87" s="1"/>
  <c r="D576" i="89"/>
  <c r="K576" i="89" s="1"/>
  <c r="R576" i="89" s="1"/>
  <c r="L576" i="89"/>
  <c r="D434" i="89"/>
  <c r="K434" i="89" s="1"/>
  <c r="R434" i="89" s="1"/>
  <c r="L434" i="89"/>
  <c r="C412" i="89"/>
  <c r="D412" i="89" s="1"/>
  <c r="L309" i="89"/>
  <c r="L346" i="89"/>
  <c r="L362" i="89"/>
  <c r="D979" i="89"/>
  <c r="K979" i="89" s="1"/>
  <c r="R979" i="89" s="1"/>
  <c r="L979" i="89"/>
  <c r="L1179" i="89"/>
  <c r="D1179" i="89"/>
  <c r="K1179" i="89" s="1"/>
  <c r="R1179" i="89" s="1"/>
  <c r="D772" i="89"/>
  <c r="K772" i="89" s="1"/>
  <c r="R772" i="89" s="1"/>
  <c r="L772" i="89"/>
  <c r="D825" i="89"/>
  <c r="K825" i="89" s="1"/>
  <c r="R825" i="89" s="1"/>
  <c r="L825" i="89"/>
  <c r="L1078" i="89"/>
  <c r="D1078" i="89"/>
  <c r="K1078" i="89" s="1"/>
  <c r="R1078" i="89" s="1"/>
  <c r="L1369" i="89"/>
  <c r="D1369" i="89"/>
  <c r="K1369" i="89" s="1"/>
  <c r="R1369" i="89" s="1"/>
  <c r="D230" i="89"/>
  <c r="K230" i="89" s="1"/>
  <c r="R230" i="89" s="1"/>
  <c r="L339" i="89"/>
  <c r="D445" i="89"/>
  <c r="K445" i="89" s="1"/>
  <c r="R445" i="89" s="1"/>
  <c r="L994" i="89"/>
  <c r="D994" i="89"/>
  <c r="K994" i="89" s="1"/>
  <c r="R994" i="89" s="1"/>
  <c r="L1041" i="89"/>
  <c r="D1041" i="89"/>
  <c r="K1041" i="89" s="1"/>
  <c r="R1041" i="89" s="1"/>
  <c r="L1476" i="89"/>
  <c r="D1476" i="89"/>
  <c r="K1476" i="89" s="1"/>
  <c r="R1476" i="89" s="1"/>
  <c r="L508" i="89"/>
  <c r="D579" i="89"/>
  <c r="K579" i="89" s="1"/>
  <c r="R579" i="89" s="1"/>
  <c r="L627" i="89"/>
  <c r="D1201" i="89"/>
  <c r="K1201" i="89" s="1"/>
  <c r="R1201" i="89" s="1"/>
  <c r="L1201" i="89"/>
  <c r="D1288" i="89"/>
  <c r="K1288" i="89" s="1"/>
  <c r="R1288" i="89" s="1"/>
  <c r="L1288" i="89"/>
  <c r="F41" i="88"/>
  <c r="F39" i="88" s="1"/>
  <c r="F73" i="88" s="1"/>
  <c r="C26" i="95"/>
  <c r="L299" i="89"/>
  <c r="D320" i="89"/>
  <c r="K320" i="89" s="1"/>
  <c r="R320" i="89" s="1"/>
  <c r="L487" i="89"/>
  <c r="D523" i="89"/>
  <c r="K523" i="89" s="1"/>
  <c r="R523" i="89" s="1"/>
  <c r="L564" i="89"/>
  <c r="D590" i="89"/>
  <c r="K590" i="89" s="1"/>
  <c r="R590" i="89" s="1"/>
  <c r="D637" i="89"/>
  <c r="K637" i="89" s="1"/>
  <c r="R637" i="89" s="1"/>
  <c r="D744" i="89"/>
  <c r="K744" i="89" s="1"/>
  <c r="R744" i="89" s="1"/>
  <c r="L744" i="89"/>
  <c r="D955" i="89"/>
  <c r="K955" i="89" s="1"/>
  <c r="R955" i="89" s="1"/>
  <c r="L955" i="89"/>
  <c r="D1321" i="89"/>
  <c r="K1321" i="89" s="1"/>
  <c r="R1321" i="89" s="1"/>
  <c r="L1321" i="89"/>
  <c r="D1012" i="89"/>
  <c r="K1012" i="89" s="1"/>
  <c r="R1012" i="89" s="1"/>
  <c r="L1012" i="89"/>
  <c r="L265" i="89"/>
  <c r="L426" i="89"/>
  <c r="L440" i="89"/>
  <c r="D593" i="89"/>
  <c r="K593" i="89" s="1"/>
  <c r="R593" i="89" s="1"/>
  <c r="D613" i="89"/>
  <c r="K613" i="89" s="1"/>
  <c r="R613" i="89" s="1"/>
  <c r="D631" i="89"/>
  <c r="K631" i="89" s="1"/>
  <c r="R631" i="89" s="1"/>
  <c r="L635" i="89"/>
  <c r="D810" i="89"/>
  <c r="K810" i="89" s="1"/>
  <c r="R810" i="89" s="1"/>
  <c r="D894" i="89"/>
  <c r="K894" i="89" s="1"/>
  <c r="R894" i="89" s="1"/>
  <c r="K1008" i="89"/>
  <c r="R1008" i="89" s="1"/>
  <c r="D1037" i="89"/>
  <c r="K1037" i="89" s="1"/>
  <c r="R1037" i="89" s="1"/>
  <c r="L1080" i="89"/>
  <c r="D1090" i="89"/>
  <c r="K1090" i="89" s="1"/>
  <c r="R1090" i="89" s="1"/>
  <c r="K1239" i="89"/>
  <c r="R1239" i="89" s="1"/>
  <c r="D1317" i="89"/>
  <c r="K1317" i="89" s="1"/>
  <c r="R1317" i="89" s="1"/>
  <c r="D1347" i="89"/>
  <c r="K1347" i="89" s="1"/>
  <c r="R1347" i="89" s="1"/>
  <c r="D725" i="89"/>
  <c r="K725" i="89" s="1"/>
  <c r="R725" i="89" s="1"/>
  <c r="D750" i="89"/>
  <c r="K750" i="89" s="1"/>
  <c r="R750" i="89" s="1"/>
  <c r="D967" i="89"/>
  <c r="K967" i="89" s="1"/>
  <c r="R967" i="89" s="1"/>
  <c r="K1005" i="89"/>
  <c r="R1005" i="89" s="1"/>
  <c r="D1025" i="89"/>
  <c r="K1025" i="89" s="1"/>
  <c r="R1025" i="89" s="1"/>
  <c r="D1047" i="89"/>
  <c r="K1047" i="89" s="1"/>
  <c r="R1047" i="89" s="1"/>
  <c r="L1124" i="89"/>
  <c r="L1149" i="89"/>
  <c r="L1164" i="89"/>
  <c r="L1315" i="89"/>
  <c r="D1381" i="89"/>
  <c r="K1381" i="89" s="1"/>
  <c r="R1381" i="89" s="1"/>
  <c r="L1414" i="89"/>
  <c r="L1465" i="89"/>
  <c r="L782" i="89"/>
  <c r="L817" i="89"/>
  <c r="L921" i="89"/>
  <c r="L1088" i="89"/>
  <c r="K921" i="89"/>
  <c r="R921" i="89" s="1"/>
  <c r="D924" i="89"/>
  <c r="K924" i="89" s="1"/>
  <c r="R924" i="89" s="1"/>
  <c r="L950" i="89"/>
  <c r="L1059" i="89"/>
  <c r="D1313" i="89"/>
  <c r="K1313" i="89" s="1"/>
  <c r="R1313" i="89" s="1"/>
  <c r="L1363" i="89"/>
  <c r="L754" i="89"/>
  <c r="L942" i="89"/>
  <c r="K950" i="89"/>
  <c r="R950" i="89" s="1"/>
  <c r="K986" i="89"/>
  <c r="R986" i="89" s="1"/>
  <c r="L1104" i="89"/>
  <c r="D1308" i="89"/>
  <c r="K1308" i="89" s="1"/>
  <c r="R1308" i="89" s="1"/>
  <c r="L1426" i="89"/>
  <c r="E3269" i="93"/>
  <c r="G3241" i="93"/>
  <c r="J3241" i="93" s="1"/>
  <c r="G3177" i="93"/>
  <c r="J3177" i="93" s="1"/>
  <c r="C3200" i="93"/>
  <c r="G3200" i="93" s="1"/>
  <c r="L1392" i="91"/>
  <c r="D1392" i="91"/>
  <c r="K1392" i="91" s="1"/>
  <c r="R1392" i="91" s="1"/>
  <c r="C3569" i="93"/>
  <c r="C979" i="91"/>
  <c r="G42" i="93"/>
  <c r="J42" i="93" s="1"/>
  <c r="G180" i="93"/>
  <c r="J180" i="93" s="1"/>
  <c r="G1218" i="93"/>
  <c r="J1218" i="93" s="1"/>
  <c r="C3604" i="93"/>
  <c r="G3604" i="93" s="1"/>
  <c r="C235" i="93"/>
  <c r="E270" i="93"/>
  <c r="D3003" i="93"/>
  <c r="D990" i="91"/>
  <c r="K990" i="91" s="1"/>
  <c r="D549" i="91"/>
  <c r="K549" i="91" s="1"/>
  <c r="R549" i="91" s="1"/>
  <c r="E235" i="93"/>
  <c r="C1217" i="93"/>
  <c r="G1217" i="93" s="1"/>
  <c r="E3070" i="93"/>
  <c r="G3059" i="93"/>
  <c r="J3059" i="93" s="1"/>
  <c r="L514" i="91"/>
  <c r="D514" i="91"/>
  <c r="K514" i="91" s="1"/>
  <c r="R514" i="91" s="1"/>
  <c r="G751" i="87"/>
  <c r="J751" i="87" s="1"/>
  <c r="L307" i="91"/>
  <c r="D307" i="91"/>
  <c r="K307" i="91" s="1"/>
  <c r="R307" i="91" s="1"/>
  <c r="L428" i="91"/>
  <c r="D428" i="91"/>
  <c r="K428" i="91" s="1"/>
  <c r="R428" i="91" s="1"/>
  <c r="D1104" i="91"/>
  <c r="K1104" i="91" s="1"/>
  <c r="R1104" i="91" s="1"/>
  <c r="C1212" i="91"/>
  <c r="G194" i="87"/>
  <c r="J194" i="87" s="1"/>
  <c r="C1407" i="91"/>
  <c r="G6" i="93"/>
  <c r="J6" i="93" s="1"/>
  <c r="L1428" i="91"/>
  <c r="D1428" i="91"/>
  <c r="K1428" i="91" s="1"/>
  <c r="R1428" i="91" s="1"/>
  <c r="C1433" i="91"/>
  <c r="E24" i="95"/>
  <c r="D26" i="95"/>
  <c r="C324" i="93"/>
  <c r="G324" i="93" s="1"/>
  <c r="G678" i="93"/>
  <c r="J678" i="93" s="1"/>
  <c r="E68" i="95"/>
  <c r="G85" i="93"/>
  <c r="J85" i="93" s="1"/>
  <c r="C270" i="93"/>
  <c r="G236" i="93"/>
  <c r="J236" i="93" s="1"/>
  <c r="L546" i="91"/>
  <c r="D546" i="91"/>
  <c r="K546" i="91" s="1"/>
  <c r="R546" i="91" s="1"/>
  <c r="C855" i="91"/>
  <c r="L714" i="91"/>
  <c r="D714" i="91"/>
  <c r="K714" i="91" s="1"/>
  <c r="R714" i="91" s="1"/>
  <c r="D770" i="91"/>
  <c r="K770" i="91" s="1"/>
  <c r="R770" i="91" s="1"/>
  <c r="L770" i="91"/>
  <c r="D329" i="91"/>
  <c r="K329" i="91" s="1"/>
  <c r="R329" i="91" s="1"/>
  <c r="L862" i="91"/>
  <c r="D862" i="91"/>
  <c r="K862" i="91" s="1"/>
  <c r="R862" i="91" s="1"/>
  <c r="D1413" i="91"/>
  <c r="K1413" i="91" s="1"/>
  <c r="R1413" i="91" s="1"/>
  <c r="C938" i="91"/>
  <c r="C3070" i="93"/>
  <c r="C1110" i="93"/>
  <c r="C282" i="93"/>
  <c r="G282" i="93" s="1"/>
  <c r="J282" i="93" s="1"/>
  <c r="C709" i="93"/>
  <c r="G709" i="93" s="1"/>
  <c r="J709" i="93" s="1"/>
  <c r="D40" i="91"/>
  <c r="K40" i="91" s="1"/>
  <c r="R40" i="91" s="1"/>
  <c r="D426" i="91"/>
  <c r="K426" i="91" s="1"/>
  <c r="R426" i="91" s="1"/>
  <c r="D1024" i="91"/>
  <c r="K1024" i="91" s="1"/>
  <c r="R1024" i="91" s="1"/>
  <c r="L1024" i="91"/>
  <c r="D1388" i="91"/>
  <c r="K1388" i="91" s="1"/>
  <c r="R1388" i="91" s="1"/>
  <c r="G1111" i="93"/>
  <c r="J1111" i="93" s="1"/>
  <c r="D708" i="91"/>
  <c r="K708" i="91" s="1"/>
  <c r="R708" i="91" s="1"/>
  <c r="L708" i="91"/>
  <c r="C507" i="91"/>
  <c r="G3053" i="93"/>
  <c r="J3053" i="93" s="1"/>
  <c r="G3075" i="93"/>
  <c r="J3075" i="93" s="1"/>
  <c r="G3107" i="93"/>
  <c r="J3107" i="93" s="1"/>
  <c r="D30" i="91"/>
  <c r="K30" i="91" s="1"/>
  <c r="R30" i="91" s="1"/>
  <c r="D180" i="91"/>
  <c r="K180" i="91" s="1"/>
  <c r="R180" i="91" s="1"/>
  <c r="L180" i="91"/>
  <c r="L318" i="91"/>
  <c r="D517" i="91"/>
  <c r="K517" i="91" s="1"/>
  <c r="R517" i="91" s="1"/>
  <c r="C528" i="91"/>
  <c r="D528" i="91" s="1"/>
  <c r="K528" i="91" s="1"/>
  <c r="D610" i="91"/>
  <c r="K610" i="91" s="1"/>
  <c r="R610" i="91" s="1"/>
  <c r="L814" i="91"/>
  <c r="D814" i="91"/>
  <c r="K814" i="91" s="1"/>
  <c r="R814" i="91" s="1"/>
  <c r="K835" i="91"/>
  <c r="R835" i="91" s="1"/>
  <c r="L1277" i="91"/>
  <c r="D1277" i="91"/>
  <c r="K1277" i="91" s="1"/>
  <c r="R1277" i="91" s="1"/>
  <c r="L626" i="91"/>
  <c r="D626" i="91"/>
  <c r="K626" i="91" s="1"/>
  <c r="R626" i="91" s="1"/>
  <c r="D171" i="89"/>
  <c r="K171" i="89" s="1"/>
  <c r="R171" i="89" s="1"/>
  <c r="L171" i="89"/>
  <c r="C3616" i="87"/>
  <c r="D440" i="91"/>
  <c r="K440" i="91" s="1"/>
  <c r="R440" i="91" s="1"/>
  <c r="L440" i="91"/>
  <c r="D785" i="91"/>
  <c r="K785" i="91" s="1"/>
  <c r="R785" i="91" s="1"/>
  <c r="L785" i="91"/>
  <c r="L1035" i="91"/>
  <c r="D1035" i="91"/>
  <c r="K1035" i="91" s="1"/>
  <c r="R1035" i="91" s="1"/>
  <c r="L634" i="91"/>
  <c r="D634" i="91"/>
  <c r="K634" i="91" s="1"/>
  <c r="R634" i="91" s="1"/>
  <c r="D299" i="91"/>
  <c r="K299" i="91" s="1"/>
  <c r="R299" i="91" s="1"/>
  <c r="L768" i="91"/>
  <c r="D768" i="91"/>
  <c r="K768" i="91" s="1"/>
  <c r="R768" i="91" s="1"/>
  <c r="L1195" i="91"/>
  <c r="D1195" i="91"/>
  <c r="K1195" i="91" s="1"/>
  <c r="R1195" i="91" s="1"/>
  <c r="C390" i="87"/>
  <c r="D227" i="91"/>
  <c r="K227" i="91" s="1"/>
  <c r="R227" i="91" s="1"/>
  <c r="L227" i="91"/>
  <c r="D280" i="91"/>
  <c r="K280" i="91" s="1"/>
  <c r="R280" i="91" s="1"/>
  <c r="L280" i="91"/>
  <c r="D500" i="91"/>
  <c r="K500" i="91" s="1"/>
  <c r="R500" i="91" s="1"/>
  <c r="L500" i="91"/>
  <c r="D538" i="91"/>
  <c r="K538" i="91" s="1"/>
  <c r="R538" i="91" s="1"/>
  <c r="L538" i="91"/>
  <c r="L563" i="91"/>
  <c r="D563" i="91"/>
  <c r="K563" i="91" s="1"/>
  <c r="R563" i="91" s="1"/>
  <c r="L915" i="91"/>
  <c r="D915" i="91"/>
  <c r="K915" i="91" s="1"/>
  <c r="R915" i="91" s="1"/>
  <c r="I530" i="91"/>
  <c r="L1043" i="91"/>
  <c r="D1043" i="91"/>
  <c r="K1043" i="91" s="1"/>
  <c r="R1043" i="91" s="1"/>
  <c r="L1366" i="91"/>
  <c r="D1366" i="91"/>
  <c r="K1366" i="91" s="1"/>
  <c r="R1366" i="91" s="1"/>
  <c r="C3031" i="93"/>
  <c r="L272" i="91"/>
  <c r="D432" i="91"/>
  <c r="K432" i="91" s="1"/>
  <c r="R432" i="91" s="1"/>
  <c r="L432" i="91"/>
  <c r="D462" i="91"/>
  <c r="K462" i="91" s="1"/>
  <c r="R462" i="91" s="1"/>
  <c r="L462" i="91"/>
  <c r="L481" i="91"/>
  <c r="D568" i="91"/>
  <c r="K568" i="91" s="1"/>
  <c r="R568" i="91" s="1"/>
  <c r="L568" i="91"/>
  <c r="L618" i="91"/>
  <c r="D618" i="91"/>
  <c r="K618" i="91" s="1"/>
  <c r="R618" i="91" s="1"/>
  <c r="D628" i="91"/>
  <c r="K628" i="91" s="1"/>
  <c r="R628" i="91" s="1"/>
  <c r="L628" i="91"/>
  <c r="K1085" i="91"/>
  <c r="R1085" i="91" s="1"/>
  <c r="D1099" i="91"/>
  <c r="K1099" i="91" s="1"/>
  <c r="R1099" i="91" s="1"/>
  <c r="L1099" i="91"/>
  <c r="D1193" i="91"/>
  <c r="K1193" i="91" s="1"/>
  <c r="R1193" i="91" s="1"/>
  <c r="L1193" i="91"/>
  <c r="L1252" i="91"/>
  <c r="D1252" i="91"/>
  <c r="K1252" i="91" s="1"/>
  <c r="R1252" i="91" s="1"/>
  <c r="D1390" i="91"/>
  <c r="K1390" i="91" s="1"/>
  <c r="R1390" i="91" s="1"/>
  <c r="L1390" i="91"/>
  <c r="L690" i="91"/>
  <c r="D690" i="91"/>
  <c r="K690" i="91" s="1"/>
  <c r="R690" i="91" s="1"/>
  <c r="D725" i="91"/>
  <c r="K725" i="91" s="1"/>
  <c r="R725" i="91" s="1"/>
  <c r="L907" i="91"/>
  <c r="D907" i="91"/>
  <c r="K907" i="91" s="1"/>
  <c r="R907" i="91" s="1"/>
  <c r="K927" i="91"/>
  <c r="R927" i="91" s="1"/>
  <c r="L948" i="91"/>
  <c r="L1007" i="91"/>
  <c r="D1007" i="91"/>
  <c r="K1007" i="91" s="1"/>
  <c r="R1007" i="91" s="1"/>
  <c r="L1229" i="91"/>
  <c r="L1265" i="91"/>
  <c r="D1265" i="91"/>
  <c r="K1265" i="91" s="1"/>
  <c r="R1265" i="91" s="1"/>
  <c r="L1285" i="91"/>
  <c r="D1285" i="91"/>
  <c r="K1285" i="91" s="1"/>
  <c r="R1285" i="91" s="1"/>
  <c r="L288" i="91"/>
  <c r="D1003" i="91"/>
  <c r="K1003" i="91" s="1"/>
  <c r="R1003" i="91" s="1"/>
  <c r="L1003" i="91"/>
  <c r="D1415" i="91"/>
  <c r="K1415" i="91" s="1"/>
  <c r="R1415" i="91" s="1"/>
  <c r="L1415" i="91"/>
  <c r="C1448" i="91"/>
  <c r="L1436" i="91"/>
  <c r="D1436" i="91"/>
  <c r="K1436" i="91" s="1"/>
  <c r="R1436" i="91" s="1"/>
  <c r="C356" i="87"/>
  <c r="G356" i="87" s="1"/>
  <c r="G331" i="87"/>
  <c r="J331" i="87" s="1"/>
  <c r="K831" i="91"/>
  <c r="R831" i="91" s="1"/>
  <c r="K929" i="91"/>
  <c r="R929" i="91" s="1"/>
  <c r="D1275" i="91"/>
  <c r="K1275" i="91" s="1"/>
  <c r="R1275" i="91" s="1"/>
  <c r="L1275" i="91"/>
  <c r="C1284" i="91"/>
  <c r="L1297" i="91"/>
  <c r="D1297" i="91"/>
  <c r="K1297" i="91" s="1"/>
  <c r="R1297" i="91" s="1"/>
  <c r="D174" i="91"/>
  <c r="K174" i="91" s="1"/>
  <c r="R174" i="91" s="1"/>
  <c r="D229" i="91"/>
  <c r="K229" i="91" s="1"/>
  <c r="R229" i="91" s="1"/>
  <c r="D243" i="91"/>
  <c r="K243" i="91" s="1"/>
  <c r="R243" i="91" s="1"/>
  <c r="L305" i="91"/>
  <c r="L315" i="91"/>
  <c r="D746" i="91"/>
  <c r="K746" i="91" s="1"/>
  <c r="R746" i="91" s="1"/>
  <c r="D1001" i="91"/>
  <c r="K1001" i="91" s="1"/>
  <c r="R1001" i="91" s="1"/>
  <c r="L1051" i="91"/>
  <c r="D1051" i="91"/>
  <c r="K1051" i="91" s="1"/>
  <c r="R1051" i="91" s="1"/>
  <c r="D1115" i="91"/>
  <c r="K1115" i="91" s="1"/>
  <c r="R1115" i="91" s="1"/>
  <c r="D1426" i="91"/>
  <c r="K1426" i="91" s="1"/>
  <c r="R1426" i="91" s="1"/>
  <c r="G87" i="87"/>
  <c r="J87" i="87" s="1"/>
  <c r="G186" i="87"/>
  <c r="J186" i="87" s="1"/>
  <c r="K848" i="91"/>
  <c r="R848" i="91" s="1"/>
  <c r="K974" i="91"/>
  <c r="R974" i="91" s="1"/>
  <c r="D1240" i="91"/>
  <c r="K1240" i="91" s="1"/>
  <c r="R1240" i="91" s="1"/>
  <c r="L1299" i="91"/>
  <c r="C690" i="87"/>
  <c r="C1129" i="87"/>
  <c r="G911" i="87"/>
  <c r="J911" i="87" s="1"/>
  <c r="C1220" i="87"/>
  <c r="G1220" i="87" s="1"/>
  <c r="E3113" i="87"/>
  <c r="C3145" i="87"/>
  <c r="G3128" i="87"/>
  <c r="J3128" i="87" s="1"/>
  <c r="D380" i="89"/>
  <c r="K380" i="89" s="1"/>
  <c r="R380" i="89" s="1"/>
  <c r="L380" i="89"/>
  <c r="D571" i="89"/>
  <c r="K571" i="89" s="1"/>
  <c r="R571" i="89" s="1"/>
  <c r="L571" i="89"/>
  <c r="D177" i="89"/>
  <c r="K177" i="89" s="1"/>
  <c r="R177" i="89" s="1"/>
  <c r="L177" i="89"/>
  <c r="L228" i="89"/>
  <c r="D228" i="89"/>
  <c r="K228" i="89" s="1"/>
  <c r="R228" i="89" s="1"/>
  <c r="L475" i="89"/>
  <c r="D244" i="89"/>
  <c r="K244" i="89" s="1"/>
  <c r="R244" i="89" s="1"/>
  <c r="L244" i="89"/>
  <c r="L261" i="89"/>
  <c r="D261" i="89"/>
  <c r="K261" i="89" s="1"/>
  <c r="R261" i="89" s="1"/>
  <c r="C3069" i="87"/>
  <c r="G3033" i="87"/>
  <c r="J3033" i="87" s="1"/>
  <c r="G3089" i="87"/>
  <c r="J3089" i="87" s="1"/>
  <c r="G3134" i="87"/>
  <c r="J3134" i="87" s="1"/>
  <c r="C3244" i="87"/>
  <c r="G3244" i="87" s="1"/>
  <c r="G3240" i="87"/>
  <c r="J3240" i="87" s="1"/>
  <c r="L174" i="89"/>
  <c r="D174" i="89"/>
  <c r="K174" i="89" s="1"/>
  <c r="R174" i="89" s="1"/>
  <c r="D495" i="89"/>
  <c r="K495" i="89" s="1"/>
  <c r="R495" i="89" s="1"/>
  <c r="L495" i="89"/>
  <c r="L442" i="89"/>
  <c r="D442" i="89"/>
  <c r="K442" i="89" s="1"/>
  <c r="R442" i="89" s="1"/>
  <c r="D544" i="89"/>
  <c r="K544" i="89" s="1"/>
  <c r="R544" i="89" s="1"/>
  <c r="L544" i="89"/>
  <c r="L574" i="89"/>
  <c r="D574" i="89"/>
  <c r="K574" i="89" s="1"/>
  <c r="R574" i="89" s="1"/>
  <c r="L619" i="89"/>
  <c r="D619" i="89"/>
  <c r="K619" i="89" s="1"/>
  <c r="R619" i="89" s="1"/>
  <c r="D48" i="89"/>
  <c r="K48" i="89" s="1"/>
  <c r="R48" i="89" s="1"/>
  <c r="L48" i="89"/>
  <c r="L116" i="89"/>
  <c r="D116" i="89"/>
  <c r="K116" i="89" s="1"/>
  <c r="R116" i="89" s="1"/>
  <c r="L621" i="89"/>
  <c r="D621" i="89"/>
  <c r="K621" i="89" s="1"/>
  <c r="R621" i="89" s="1"/>
  <c r="L186" i="89"/>
  <c r="D186" i="89"/>
  <c r="K186" i="89" s="1"/>
  <c r="R186" i="89" s="1"/>
  <c r="L413" i="89"/>
  <c r="D413" i="89"/>
  <c r="K413" i="89" s="1"/>
  <c r="R413" i="89" s="1"/>
  <c r="D503" i="89"/>
  <c r="K503" i="89" s="1"/>
  <c r="R503" i="89" s="1"/>
  <c r="L503" i="89"/>
  <c r="L520" i="89"/>
  <c r="D520" i="89"/>
  <c r="K520" i="89" s="1"/>
  <c r="R520" i="89" s="1"/>
  <c r="D617" i="89"/>
  <c r="K617" i="89" s="1"/>
  <c r="R617" i="89" s="1"/>
  <c r="L617" i="89"/>
  <c r="L789" i="89"/>
  <c r="D789" i="89"/>
  <c r="K789" i="89" s="1"/>
  <c r="R789" i="89" s="1"/>
  <c r="L940" i="89"/>
  <c r="D940" i="89"/>
  <c r="K940" i="89" s="1"/>
  <c r="R940" i="89" s="1"/>
  <c r="D1345" i="89"/>
  <c r="K1345" i="89" s="1"/>
  <c r="R1345" i="89" s="1"/>
  <c r="C1401" i="89"/>
  <c r="C534" i="89"/>
  <c r="D534" i="89" s="1"/>
  <c r="K534" i="89" s="1"/>
  <c r="D514" i="89"/>
  <c r="K514" i="89" s="1"/>
  <c r="R514" i="89" s="1"/>
  <c r="L884" i="89"/>
  <c r="D884" i="89"/>
  <c r="K884" i="89" s="1"/>
  <c r="R884" i="89" s="1"/>
  <c r="L1158" i="89"/>
  <c r="D1158" i="89"/>
  <c r="K1158" i="89" s="1"/>
  <c r="R1158" i="89" s="1"/>
  <c r="D14" i="89"/>
  <c r="K14" i="89" s="1"/>
  <c r="R14" i="89" s="1"/>
  <c r="L22" i="89"/>
  <c r="D22" i="89"/>
  <c r="K22" i="89" s="1"/>
  <c r="R22" i="89" s="1"/>
  <c r="D953" i="89"/>
  <c r="K953" i="89" s="1"/>
  <c r="R953" i="89" s="1"/>
  <c r="F265" i="88"/>
  <c r="D284" i="88" s="1"/>
  <c r="D542" i="89"/>
  <c r="K542" i="89" s="1"/>
  <c r="R542" i="89" s="1"/>
  <c r="L542" i="89"/>
  <c r="L808" i="89"/>
  <c r="D808" i="89"/>
  <c r="K808" i="89" s="1"/>
  <c r="R808" i="89" s="1"/>
  <c r="D237" i="89"/>
  <c r="K237" i="89" s="1"/>
  <c r="R237" i="89" s="1"/>
  <c r="D254" i="89"/>
  <c r="K254" i="89" s="1"/>
  <c r="R254" i="89" s="1"/>
  <c r="L740" i="89"/>
  <c r="D740" i="89"/>
  <c r="K740" i="89" s="1"/>
  <c r="R740" i="89" s="1"/>
  <c r="I1017" i="89"/>
  <c r="D1023" i="89"/>
  <c r="K1023" i="89" s="1"/>
  <c r="R1023" i="89" s="1"/>
  <c r="C1028" i="89"/>
  <c r="D760" i="89"/>
  <c r="K760" i="89" s="1"/>
  <c r="R760" i="89" s="1"/>
  <c r="L760" i="89"/>
  <c r="L860" i="89"/>
  <c r="D860" i="89"/>
  <c r="K860" i="89" s="1"/>
  <c r="R860" i="89" s="1"/>
  <c r="D1408" i="89"/>
  <c r="K1408" i="89" s="1"/>
  <c r="R1408" i="89" s="1"/>
  <c r="L1408" i="89"/>
  <c r="L1418" i="89"/>
  <c r="D1418" i="89"/>
  <c r="K1418" i="89" s="1"/>
  <c r="R1418" i="89" s="1"/>
  <c r="D436" i="89"/>
  <c r="K436" i="89" s="1"/>
  <c r="R436" i="89" s="1"/>
  <c r="L946" i="89"/>
  <c r="D946" i="89"/>
  <c r="K946" i="89" s="1"/>
  <c r="R946" i="89" s="1"/>
  <c r="D428" i="89"/>
  <c r="K428" i="89" s="1"/>
  <c r="R428" i="89" s="1"/>
  <c r="D1136" i="89"/>
  <c r="K1136" i="89" s="1"/>
  <c r="R1136" i="89" s="1"/>
  <c r="L1136" i="89"/>
  <c r="K866" i="89"/>
  <c r="R866" i="89" s="1"/>
  <c r="D965" i="89"/>
  <c r="K965" i="89" s="1"/>
  <c r="R965" i="89" s="1"/>
  <c r="L965" i="89"/>
  <c r="D984" i="89"/>
  <c r="K984" i="89" s="1"/>
  <c r="R984" i="89" s="1"/>
  <c r="L984" i="89"/>
  <c r="L1039" i="89"/>
  <c r="D1039" i="89"/>
  <c r="K1039" i="89" s="1"/>
  <c r="R1039" i="89" s="1"/>
  <c r="D1065" i="89"/>
  <c r="K1065" i="89" s="1"/>
  <c r="R1065" i="89" s="1"/>
  <c r="L1065" i="89"/>
  <c r="L1367" i="89"/>
  <c r="D1367" i="89"/>
  <c r="K1367" i="89" s="1"/>
  <c r="R1367" i="89" s="1"/>
  <c r="L757" i="89"/>
  <c r="D757" i="89"/>
  <c r="K757" i="89" s="1"/>
  <c r="R757" i="89" s="1"/>
  <c r="D1010" i="89"/>
  <c r="K1010" i="89" s="1"/>
  <c r="R1010" i="89" s="1"/>
  <c r="L1010" i="89"/>
  <c r="L1128" i="89"/>
  <c r="D1128" i="89"/>
  <c r="K1128" i="89" s="1"/>
  <c r="R1128" i="89" s="1"/>
  <c r="D1306" i="89"/>
  <c r="K1306" i="89" s="1"/>
  <c r="R1306" i="89" s="1"/>
  <c r="L1306" i="89"/>
  <c r="L1319" i="89"/>
  <c r="D1319" i="89"/>
  <c r="K1319" i="89" s="1"/>
  <c r="R1319" i="89" s="1"/>
  <c r="D1003" i="89"/>
  <c r="K1003" i="89" s="1"/>
  <c r="R1003" i="89" s="1"/>
  <c r="L1003" i="89"/>
  <c r="C1332" i="89"/>
  <c r="L1284" i="89"/>
  <c r="D1284" i="89"/>
  <c r="K1284" i="89" s="1"/>
  <c r="R1284" i="89" s="1"/>
  <c r="K927" i="89"/>
  <c r="R927" i="89" s="1"/>
  <c r="K969" i="89"/>
  <c r="R969" i="89" s="1"/>
  <c r="K998" i="89"/>
  <c r="R998" i="89" s="1"/>
  <c r="D1211" i="89"/>
  <c r="K1211" i="89" s="1"/>
  <c r="R1211" i="89" s="1"/>
  <c r="L1211" i="89"/>
  <c r="D1436" i="89"/>
  <c r="K1436" i="89" s="1"/>
  <c r="R1436" i="89" s="1"/>
  <c r="L1436" i="89"/>
  <c r="C1132" i="89"/>
  <c r="D1029" i="89"/>
  <c r="K1029" i="89" s="1"/>
  <c r="R1029" i="89" s="1"/>
  <c r="L1029" i="89"/>
  <c r="K1149" i="89"/>
  <c r="R1149" i="89" s="1"/>
  <c r="D1084" i="89"/>
  <c r="K1084" i="89" s="1"/>
  <c r="R1084" i="89" s="1"/>
  <c r="L1422" i="89"/>
  <c r="D1422" i="89"/>
  <c r="K1422" i="89" s="1"/>
  <c r="R1422" i="89" s="1"/>
  <c r="L1463" i="89"/>
  <c r="C1468" i="89"/>
  <c r="L1478" i="89"/>
  <c r="L1233" i="89"/>
  <c r="D1233" i="89"/>
  <c r="K1233" i="89" s="1"/>
  <c r="R1233" i="89" s="1"/>
  <c r="D1323" i="89"/>
  <c r="K1323" i="89" s="1"/>
  <c r="R1323" i="89" s="1"/>
  <c r="L1323" i="89"/>
  <c r="L1327" i="89"/>
  <c r="D1327" i="89"/>
  <c r="K1327" i="89" s="1"/>
  <c r="R1327" i="89" s="1"/>
  <c r="I538" i="89" l="1"/>
  <c r="M3150" i="87"/>
  <c r="K974" i="89"/>
  <c r="L875" i="89"/>
  <c r="I460" i="89"/>
  <c r="K412" i="89"/>
  <c r="G3102" i="93"/>
  <c r="K410" i="91"/>
  <c r="C355" i="93"/>
  <c r="G355" i="93" s="1"/>
  <c r="D1341" i="89"/>
  <c r="K1341" i="89" s="1"/>
  <c r="C910" i="87"/>
  <c r="G910" i="87" s="1"/>
  <c r="L1481" i="89"/>
  <c r="E3202" i="93"/>
  <c r="I1214" i="91"/>
  <c r="I1216" i="91" s="1"/>
  <c r="D1497" i="89"/>
  <c r="K1497" i="89" s="1"/>
  <c r="F67" i="94"/>
  <c r="G168" i="94" s="1"/>
  <c r="G182" i="88"/>
  <c r="K1283" i="89"/>
  <c r="D70" i="95"/>
  <c r="E70" i="95" s="1"/>
  <c r="E26" i="95"/>
  <c r="L974" i="89"/>
  <c r="G276" i="87"/>
  <c r="I532" i="91"/>
  <c r="I981" i="91"/>
  <c r="G1129" i="87"/>
  <c r="G390" i="87"/>
  <c r="C1019" i="89"/>
  <c r="D1019" i="89" s="1"/>
  <c r="E392" i="87"/>
  <c r="E3024" i="87" s="1"/>
  <c r="K1235" i="91"/>
  <c r="L1017" i="89"/>
  <c r="G3569" i="93"/>
  <c r="F88" i="92"/>
  <c r="F93" i="92" s="1"/>
  <c r="D1420" i="91"/>
  <c r="K1420" i="91" s="1"/>
  <c r="G235" i="87"/>
  <c r="K875" i="89"/>
  <c r="G3145" i="87"/>
  <c r="L412" i="89"/>
  <c r="C460" i="89"/>
  <c r="D460" i="89" s="1"/>
  <c r="D1260" i="89"/>
  <c r="K1260" i="89" s="1"/>
  <c r="E379" i="93"/>
  <c r="E3005" i="93" s="1"/>
  <c r="D3024" i="87"/>
  <c r="I1019" i="89"/>
  <c r="L458" i="89"/>
  <c r="D458" i="89"/>
  <c r="K458" i="89" s="1"/>
  <c r="D1455" i="89"/>
  <c r="K1455" i="89" s="1"/>
  <c r="G1110" i="93"/>
  <c r="L1089" i="91"/>
  <c r="D1089" i="91"/>
  <c r="K1089" i="91" s="1"/>
  <c r="L410" i="91"/>
  <c r="L1353" i="91"/>
  <c r="D1353" i="91"/>
  <c r="K1353" i="91" s="1"/>
  <c r="C454" i="91"/>
  <c r="D454" i="91" s="1"/>
  <c r="K454" i="91" s="1"/>
  <c r="D452" i="91"/>
  <c r="K452" i="91" s="1"/>
  <c r="C3202" i="93"/>
  <c r="D3005" i="93"/>
  <c r="C392" i="87"/>
  <c r="L1293" i="91"/>
  <c r="D1293" i="91"/>
  <c r="K1293" i="91" s="1"/>
  <c r="C536" i="89"/>
  <c r="D536" i="89" s="1"/>
  <c r="K536" i="89" s="1"/>
  <c r="C3246" i="87"/>
  <c r="C1262" i="89"/>
  <c r="D1262" i="89" s="1"/>
  <c r="K1262" i="89" s="1"/>
  <c r="D1132" i="89"/>
  <c r="K1132" i="89" s="1"/>
  <c r="L1132" i="89"/>
  <c r="L1401" i="89"/>
  <c r="C1457" i="89"/>
  <c r="D1401" i="89"/>
  <c r="K1401" i="89" s="1"/>
  <c r="G3069" i="87"/>
  <c r="C3077" i="87"/>
  <c r="D938" i="91"/>
  <c r="K938" i="91" s="1"/>
  <c r="L938" i="91"/>
  <c r="D1433" i="91"/>
  <c r="K1433" i="91" s="1"/>
  <c r="L1433" i="91"/>
  <c r="L1212" i="91"/>
  <c r="D1212" i="91"/>
  <c r="K1212" i="91" s="1"/>
  <c r="C1214" i="91"/>
  <c r="D1028" i="89"/>
  <c r="K1028" i="89" s="1"/>
  <c r="E3246" i="87"/>
  <c r="E3655" i="87" s="1"/>
  <c r="E3657" i="87" s="1"/>
  <c r="G3113" i="87"/>
  <c r="L855" i="91"/>
  <c r="D855" i="91"/>
  <c r="K855" i="91" s="1"/>
  <c r="C981" i="91"/>
  <c r="D981" i="91" s="1"/>
  <c r="C897" i="93"/>
  <c r="G3269" i="93"/>
  <c r="E3606" i="93"/>
  <c r="L1284" i="91"/>
  <c r="D1284" i="91"/>
  <c r="K1284" i="91" s="1"/>
  <c r="D979" i="91"/>
  <c r="K979" i="91" s="1"/>
  <c r="L979" i="91"/>
  <c r="L1448" i="91"/>
  <c r="D1448" i="91"/>
  <c r="K1448" i="91" s="1"/>
  <c r="D1407" i="91"/>
  <c r="K1407" i="91" s="1"/>
  <c r="L1407" i="91"/>
  <c r="C1409" i="91"/>
  <c r="G690" i="87"/>
  <c r="G270" i="93"/>
  <c r="J270" i="93" s="1"/>
  <c r="C530" i="91"/>
  <c r="D507" i="91"/>
  <c r="K507" i="91" s="1"/>
  <c r="C3606" i="93"/>
  <c r="K1017" i="89"/>
  <c r="L1332" i="89"/>
  <c r="D1332" i="89"/>
  <c r="K1332" i="89" s="1"/>
  <c r="G3031" i="93"/>
  <c r="C3039" i="93"/>
  <c r="G3616" i="87"/>
  <c r="C3653" i="87"/>
  <c r="G3653" i="87" s="1"/>
  <c r="L1468" i="89"/>
  <c r="D1468" i="89"/>
  <c r="K1468" i="89" s="1"/>
  <c r="G3070" i="93"/>
  <c r="G235" i="93"/>
  <c r="K460" i="89" l="1"/>
  <c r="C1264" i="89"/>
  <c r="D1264" i="89" s="1"/>
  <c r="K1264" i="89" s="1"/>
  <c r="C379" i="93"/>
  <c r="G379" i="93" s="1"/>
  <c r="G362" i="87"/>
  <c r="E3608" i="93"/>
  <c r="E3610" i="93" s="1"/>
  <c r="E3616" i="93" s="1"/>
  <c r="J3615" i="93" s="1"/>
  <c r="D72" i="95"/>
  <c r="E72" i="95" s="1"/>
  <c r="C3022" i="87"/>
  <c r="G3022" i="87" s="1"/>
  <c r="I1218" i="91"/>
  <c r="I1295" i="91" s="1"/>
  <c r="I1422" i="91" s="1"/>
  <c r="I1450" i="91" s="1"/>
  <c r="I1454" i="91" s="1"/>
  <c r="K981" i="91"/>
  <c r="G392" i="87"/>
  <c r="K1019" i="89"/>
  <c r="C3608" i="93"/>
  <c r="G3202" i="93"/>
  <c r="E3663" i="87"/>
  <c r="J3662" i="87" s="1"/>
  <c r="I1266" i="89"/>
  <c r="I1343" i="89" s="1"/>
  <c r="I1470" i="89" s="1"/>
  <c r="I1499" i="89" s="1"/>
  <c r="I1503" i="89" s="1"/>
  <c r="L536" i="89"/>
  <c r="C538" i="89"/>
  <c r="D538" i="89" s="1"/>
  <c r="K538" i="89" s="1"/>
  <c r="G3039" i="93"/>
  <c r="G3246" i="87"/>
  <c r="L530" i="91"/>
  <c r="D530" i="91"/>
  <c r="K530" i="91" s="1"/>
  <c r="C3655" i="87"/>
  <c r="G3655" i="87" s="1"/>
  <c r="G897" i="93"/>
  <c r="C3003" i="93"/>
  <c r="G3003" i="93" s="1"/>
  <c r="G3077" i="87"/>
  <c r="D1457" i="89"/>
  <c r="K1457" i="89" s="1"/>
  <c r="L1457" i="89"/>
  <c r="L1409" i="91"/>
  <c r="D1409" i="91"/>
  <c r="K1409" i="91" s="1"/>
  <c r="C532" i="91"/>
  <c r="D1214" i="91"/>
  <c r="K1214" i="91" s="1"/>
  <c r="C1216" i="91"/>
  <c r="G3606" i="93"/>
  <c r="G352" i="93"/>
  <c r="L1264" i="89" l="1"/>
  <c r="G3608" i="93"/>
  <c r="C3024" i="87"/>
  <c r="G3024" i="87" s="1"/>
  <c r="C3610" i="93"/>
  <c r="C3613" i="93" s="1"/>
  <c r="L538" i="89"/>
  <c r="C1266" i="89"/>
  <c r="D1266" i="89" s="1"/>
  <c r="K1266" i="89" s="1"/>
  <c r="C3657" i="87"/>
  <c r="C3660" i="87" s="1"/>
  <c r="C1218" i="91"/>
  <c r="L532" i="91"/>
  <c r="D532" i="91"/>
  <c r="K532" i="91" s="1"/>
  <c r="D1216" i="91"/>
  <c r="K1216" i="91" s="1"/>
  <c r="L1216" i="91"/>
  <c r="C3005" i="93"/>
  <c r="G3005" i="93" s="1"/>
  <c r="G3610" i="93" l="1"/>
  <c r="G3616" i="93" s="1"/>
  <c r="C3663" i="87"/>
  <c r="G3657" i="87"/>
  <c r="G3663" i="87" s="1"/>
  <c r="C1343" i="89"/>
  <c r="C1470" i="89" s="1"/>
  <c r="L1266" i="89"/>
  <c r="C3616" i="93"/>
  <c r="L1218" i="91"/>
  <c r="D1218" i="91"/>
  <c r="K1218" i="91" s="1"/>
  <c r="C1295" i="91"/>
  <c r="L1343" i="89" l="1"/>
  <c r="D1343" i="89"/>
  <c r="K1343" i="89" s="1"/>
  <c r="D1295" i="91"/>
  <c r="K1295" i="91" s="1"/>
  <c r="C1422" i="91"/>
  <c r="L1295" i="91"/>
  <c r="C1499" i="89"/>
  <c r="L1470" i="89"/>
  <c r="D1470" i="89"/>
  <c r="K1470" i="89" s="1"/>
  <c r="L1499" i="89" l="1"/>
  <c r="D1499" i="89"/>
  <c r="K1499" i="89" s="1"/>
  <c r="C1503" i="89"/>
  <c r="D1422" i="91"/>
  <c r="K1422" i="91" s="1"/>
  <c r="L1422" i="91"/>
  <c r="C1450" i="91"/>
  <c r="C1454" i="91" l="1"/>
  <c r="D1450" i="91"/>
  <c r="K1450" i="91" s="1"/>
  <c r="L1450" i="91"/>
  <c r="C1508" i="89"/>
  <c r="D1503" i="89"/>
  <c r="K1503" i="89" s="1"/>
  <c r="K1504" i="89" s="1"/>
  <c r="L1503" i="89"/>
  <c r="D1454" i="91" l="1"/>
  <c r="K1454" i="91" s="1"/>
  <c r="K1455" i="91" s="1"/>
  <c r="L1454" i="91"/>
  <c r="C1459" i="91"/>
</calcChain>
</file>

<file path=xl/comments1.xml><?xml version="1.0" encoding="utf-8"?>
<comments xmlns="http://schemas.openxmlformats.org/spreadsheetml/2006/main">
  <authors>
    <author>Armando</author>
    <author>e306517</author>
  </authors>
  <commentList>
    <comment ref="A349" authorId="0" shapeId="0">
      <text>
        <r>
          <rPr>
            <b/>
            <sz val="8"/>
            <color indexed="81"/>
            <rFont val="Tahoma"/>
            <family val="2"/>
          </rPr>
          <t>Armando:</t>
        </r>
        <r>
          <rPr>
            <sz val="8"/>
            <color indexed="81"/>
            <rFont val="Tahoma"/>
            <family val="2"/>
          </rPr>
          <t xml:space="preserve">
Valor Colocado em dividas da Autarquias
A2111250 - 
 - Autarq. Loc. - p/ fornec. elect. IP</t>
        </r>
      </text>
    </comment>
    <comment ref="A371" authorId="0" shapeId="0">
      <text>
        <r>
          <rPr>
            <b/>
            <sz val="8"/>
            <color indexed="81"/>
            <rFont val="Tahoma"/>
            <family val="2"/>
          </rPr>
          <t>Armando:</t>
        </r>
        <r>
          <rPr>
            <sz val="8"/>
            <color indexed="81"/>
            <rFont val="Tahoma"/>
            <family val="2"/>
          </rPr>
          <t xml:space="preserve">
A partir de Agosto08, novo mapeamento
Este valor é de médio longo prazo, não é recebido no prazo de 1 Ano</t>
        </r>
      </text>
    </comment>
    <comment ref="A711" authorId="0" shapeId="0">
      <text>
        <r>
          <rPr>
            <b/>
            <sz val="8"/>
            <color indexed="81"/>
            <rFont val="Tahoma"/>
            <family val="2"/>
          </rPr>
          <t>Armando:</t>
        </r>
        <r>
          <rPr>
            <sz val="8"/>
            <color indexed="81"/>
            <rFont val="Tahoma"/>
            <family val="2"/>
          </rPr>
          <t xml:space="preserve">
Valor retirado da Divida de Longo Prazo
A2112110 - 
2111240000 - Autarq.locais atras.dív.venc.consol.acordo de pag.</t>
        </r>
      </text>
    </comment>
    <comment ref="A738" authorId="0" shapeId="0">
      <text>
        <r>
          <rPr>
            <b/>
            <sz val="8"/>
            <color indexed="81"/>
            <rFont val="Tahoma"/>
            <family val="2"/>
          </rPr>
          <t>Armando:</t>
        </r>
        <r>
          <rPr>
            <sz val="8"/>
            <color indexed="81"/>
            <rFont val="Tahoma"/>
            <family val="2"/>
          </rPr>
          <t xml:space="preserve">
Requalificação de Magnitude para
 Passivo
Jun/09
</t>
        </r>
      </text>
    </comment>
    <comment ref="C773" authorId="0" shapeId="0">
      <text>
        <r>
          <rPr>
            <b/>
            <sz val="8"/>
            <color indexed="81"/>
            <rFont val="Tahoma"/>
            <family val="2"/>
          </rPr>
          <t>Armando:</t>
        </r>
        <r>
          <rPr>
            <sz val="8"/>
            <color indexed="81"/>
            <rFont val="Tahoma"/>
            <family val="2"/>
          </rPr>
          <t xml:space="preserve">
Valor da Nova rubrica Magnitude
 P2110000
Passivo 
</t>
        </r>
        <r>
          <rPr>
            <b/>
            <sz val="8"/>
            <color indexed="10"/>
            <rFont val="Tahoma"/>
            <family val="2"/>
          </rPr>
          <t>Estes movimentos de Outubro foram todos anulados em Novembro</t>
        </r>
      </text>
    </comment>
    <comment ref="N1049" authorId="1" shapeId="0">
      <text>
        <r>
          <rPr>
            <b/>
            <sz val="8"/>
            <color indexed="81"/>
            <rFont val="Tahoma"/>
            <family val="2"/>
          </rPr>
          <t>e306517:</t>
        </r>
        <r>
          <rPr>
            <sz val="8"/>
            <color indexed="81"/>
            <rFont val="Tahoma"/>
            <family val="2"/>
          </rPr>
          <t xml:space="preserve">
Valor só transferido em magnitude pois não existem contas de médio Longo prazo em SAP, valor referente ao defic de 2009/2010</t>
        </r>
      </text>
    </comment>
  </commentList>
</comments>
</file>

<file path=xl/comments2.xml><?xml version="1.0" encoding="utf-8"?>
<comments xmlns="http://schemas.openxmlformats.org/spreadsheetml/2006/main">
  <authors>
    <author>Armando</author>
  </authors>
  <commentList>
    <comment ref="F16" authorId="0" shapeId="0">
      <text>
        <r>
          <rPr>
            <b/>
            <sz val="8"/>
            <color indexed="81"/>
            <rFont val="Tahoma"/>
            <family val="2"/>
          </rPr>
          <t>Armando:</t>
        </r>
        <r>
          <rPr>
            <sz val="8"/>
            <color indexed="81"/>
            <rFont val="Tahoma"/>
            <family val="2"/>
          </rPr>
          <t xml:space="preserve">
Verificar valor todos os meses</t>
        </r>
      </text>
    </comment>
    <comment ref="F70" authorId="0" shapeId="0">
      <text>
        <r>
          <rPr>
            <b/>
            <sz val="8"/>
            <color indexed="81"/>
            <rFont val="Tahoma"/>
            <family val="2"/>
          </rPr>
          <t>Armando:</t>
        </r>
        <r>
          <rPr>
            <sz val="8"/>
            <color indexed="81"/>
            <rFont val="Tahoma"/>
            <family val="2"/>
          </rPr>
          <t xml:space="preserve">
Valor Igual todo o Ano</t>
        </r>
      </text>
    </comment>
    <comment ref="F71" authorId="0" shapeId="0">
      <text>
        <r>
          <rPr>
            <b/>
            <sz val="8"/>
            <color indexed="81"/>
            <rFont val="Tahoma"/>
            <family val="2"/>
          </rPr>
          <t>Armando:</t>
        </r>
        <r>
          <rPr>
            <sz val="8"/>
            <color indexed="81"/>
            <rFont val="Tahoma"/>
            <family val="2"/>
          </rPr>
          <t xml:space="preserve">
Valor Igual todo o Ano</t>
        </r>
      </text>
    </comment>
    <comment ref="F81" authorId="0" shapeId="0">
      <text>
        <r>
          <rPr>
            <b/>
            <sz val="8"/>
            <color indexed="81"/>
            <rFont val="Tahoma"/>
            <family val="2"/>
          </rPr>
          <t>Armando:</t>
        </r>
        <r>
          <rPr>
            <sz val="8"/>
            <color indexed="81"/>
            <rFont val="Tahoma"/>
            <family val="2"/>
          </rPr>
          <t xml:space="preserve">
Valor dos Ajust. Da 
</t>
        </r>
        <r>
          <rPr>
            <b/>
            <sz val="8"/>
            <color indexed="81"/>
            <rFont val="Tahoma"/>
            <family val="2"/>
          </rPr>
          <t>DR de IFRS</t>
        </r>
      </text>
    </comment>
    <comment ref="F115" authorId="0" shapeId="0">
      <text>
        <r>
          <rPr>
            <b/>
            <sz val="8"/>
            <color indexed="81"/>
            <rFont val="Tahoma"/>
            <family val="2"/>
          </rPr>
          <t>Armando:</t>
        </r>
        <r>
          <rPr>
            <sz val="8"/>
            <color indexed="81"/>
            <rFont val="Tahoma"/>
            <family val="2"/>
          </rPr>
          <t xml:space="preserve">
Valor retirado dos ajuste da DR de IFRS:
Conta : </t>
        </r>
        <r>
          <rPr>
            <sz val="8"/>
            <color indexed="10"/>
            <rFont val="Tahoma"/>
            <family val="2"/>
          </rPr>
          <t>6728003100</t>
        </r>
      </text>
    </comment>
    <comment ref="F176" authorId="0" shapeId="0">
      <text>
        <r>
          <rPr>
            <b/>
            <sz val="8"/>
            <color indexed="81"/>
            <rFont val="Tahoma"/>
            <family val="2"/>
          </rPr>
          <t>Armando:</t>
        </r>
        <r>
          <rPr>
            <sz val="8"/>
            <color indexed="81"/>
            <rFont val="Tahoma"/>
            <family val="2"/>
          </rPr>
          <t xml:space="preserve">
Valor colocado no Passivo</t>
        </r>
      </text>
    </comment>
    <comment ref="F182" authorId="0" shapeId="0">
      <text>
        <r>
          <rPr>
            <b/>
            <sz val="8"/>
            <color indexed="81"/>
            <rFont val="Tahoma"/>
            <family val="2"/>
          </rPr>
          <t>Armando:</t>
        </r>
        <r>
          <rPr>
            <sz val="8"/>
            <color indexed="81"/>
            <rFont val="Tahoma"/>
            <family val="2"/>
          </rPr>
          <t xml:space="preserve">
Valor passou ao passivo a partir de novembro 08
</t>
        </r>
        <r>
          <rPr>
            <b/>
            <sz val="8"/>
            <color indexed="10"/>
            <rFont val="Tahoma"/>
            <family val="2"/>
          </rPr>
          <t>Alteração de critério o imposto passou a ser retirado do Passivo</t>
        </r>
      </text>
    </comment>
  </commentList>
</comments>
</file>

<file path=xl/comments3.xml><?xml version="1.0" encoding="utf-8"?>
<comments xmlns="http://schemas.openxmlformats.org/spreadsheetml/2006/main">
  <authors>
    <author>e306517</author>
    <author>Armando</author>
    <author>Lurdes Costa</author>
  </authors>
  <commentList>
    <comment ref="I772" authorId="0" shapeId="0">
      <text>
        <r>
          <rPr>
            <b/>
            <sz val="8"/>
            <color indexed="81"/>
            <rFont val="Tahoma"/>
            <family val="2"/>
          </rPr>
          <t>e306517:</t>
        </r>
        <r>
          <rPr>
            <sz val="8"/>
            <color indexed="81"/>
            <rFont val="Tahoma"/>
            <family val="2"/>
          </rPr>
          <t xml:space="preserve">
PPEC</t>
        </r>
      </text>
    </comment>
    <comment ref="I774" authorId="1" shapeId="0">
      <text>
        <r>
          <rPr>
            <b/>
            <sz val="8"/>
            <color indexed="81"/>
            <rFont val="Tahoma"/>
            <family val="2"/>
          </rPr>
          <t>Armando:</t>
        </r>
        <r>
          <rPr>
            <sz val="8"/>
            <color indexed="81"/>
            <rFont val="Tahoma"/>
            <family val="2"/>
          </rPr>
          <t xml:space="preserve">
PPEC</t>
        </r>
      </text>
    </comment>
    <comment ref="I805" authorId="1" shapeId="0">
      <text>
        <r>
          <rPr>
            <b/>
            <sz val="8"/>
            <color indexed="81"/>
            <rFont val="Tahoma"/>
            <family val="2"/>
          </rPr>
          <t>Armando:</t>
        </r>
        <r>
          <rPr>
            <sz val="8"/>
            <color indexed="81"/>
            <rFont val="Tahoma"/>
            <family val="2"/>
          </rPr>
          <t xml:space="preserve">
PPEC</t>
        </r>
      </text>
    </comment>
    <comment ref="I841" authorId="1" shapeId="0">
      <text>
        <r>
          <rPr>
            <b/>
            <sz val="8"/>
            <color indexed="81"/>
            <rFont val="Tahoma"/>
            <family val="2"/>
          </rPr>
          <t xml:space="preserve">Armando:
</t>
        </r>
        <r>
          <rPr>
            <sz val="8"/>
            <color indexed="81"/>
            <rFont val="Tahoma"/>
            <family val="2"/>
          </rPr>
          <t xml:space="preserve">
Alteração de critério Ago/08:
Têm a redução de provisão do PAR FSE´s conta 7962060000</t>
        </r>
      </text>
    </comment>
    <comment ref="I843" authorId="1" shapeId="0">
      <text>
        <r>
          <rPr>
            <b/>
            <sz val="8"/>
            <color indexed="81"/>
            <rFont val="Tahoma"/>
            <family val="2"/>
          </rPr>
          <t>Armando:</t>
        </r>
        <r>
          <rPr>
            <sz val="8"/>
            <color indexed="81"/>
            <rFont val="Tahoma"/>
            <family val="2"/>
          </rPr>
          <t xml:space="preserve">
PPEC
</t>
        </r>
      </text>
    </comment>
    <comment ref="I899" authorId="2" shapeId="0">
      <text>
        <r>
          <rPr>
            <b/>
            <sz val="8"/>
            <color indexed="81"/>
            <rFont val="Tahoma"/>
            <family val="2"/>
          </rPr>
          <t>Lurdes Costa:</t>
        </r>
        <r>
          <rPr>
            <sz val="8"/>
            <color indexed="81"/>
            <rFont val="Tahoma"/>
            <family val="2"/>
          </rPr>
          <t xml:space="preserve">
Ajustamento que é feito em custos de acção social relativos aos inactivos 
Custo com a acção Social - Todos os C.C.  9931, 9932 e 9935 no 9935 não entra a conta 6470002000
</t>
        </r>
        <r>
          <rPr>
            <b/>
            <sz val="8"/>
            <color indexed="10"/>
            <rFont val="Tahoma"/>
            <family val="2"/>
          </rPr>
          <t>Alteração de critério Ago/08 Redução da Provisão Par
Passa a englobar o C.C.  9930</t>
        </r>
      </text>
    </comment>
    <comment ref="A962" authorId="2" shapeId="0">
      <text>
        <r>
          <rPr>
            <b/>
            <sz val="8"/>
            <color indexed="81"/>
            <rFont val="Tahoma"/>
            <family val="2"/>
          </rPr>
          <t>Lurdes Costa:</t>
        </r>
        <r>
          <rPr>
            <sz val="8"/>
            <color indexed="81"/>
            <rFont val="Tahoma"/>
            <family val="2"/>
          </rPr>
          <t xml:space="preserve">
</t>
        </r>
        <r>
          <rPr>
            <b/>
            <sz val="9"/>
            <color indexed="20"/>
            <rFont val="Tahoma"/>
            <family val="2"/>
          </rPr>
          <t>Setembro</t>
        </r>
        <r>
          <rPr>
            <sz val="8"/>
            <color indexed="81"/>
            <rFont val="Tahoma"/>
            <family val="2"/>
          </rPr>
          <t xml:space="preserve">
O valor fica nesta conta enquanto for uma estimativa (64 por conta da 27)
Quando for no final do ano com o estudo da WW transfere-se o valor da 64 para a 67 por conta duma 29
LC 04-11-2008</t>
        </r>
      </text>
    </comment>
    <comment ref="I1436" authorId="1" shapeId="0">
      <text>
        <r>
          <rPr>
            <b/>
            <sz val="8"/>
            <color indexed="81"/>
            <rFont val="Tahoma"/>
            <family val="2"/>
          </rPr>
          <t>Armando:</t>
        </r>
        <r>
          <rPr>
            <sz val="8"/>
            <color indexed="81"/>
            <rFont val="Tahoma"/>
            <family val="2"/>
          </rPr>
          <t xml:space="preserve">
Verificar os valores do Imposto enviados pelo </t>
        </r>
        <r>
          <rPr>
            <sz val="8"/>
            <color indexed="10"/>
            <rFont val="Tahoma"/>
            <family val="2"/>
          </rPr>
          <t>GCO</t>
        </r>
      </text>
    </comment>
  </commentList>
</comments>
</file>

<file path=xl/comments4.xml><?xml version="1.0" encoding="utf-8"?>
<comments xmlns="http://schemas.openxmlformats.org/spreadsheetml/2006/main">
  <authors>
    <author>Armando</author>
    <author>e306517</author>
    <author>Lurdes Costa</author>
  </authors>
  <commentList>
    <comment ref="F3" authorId="0" shapeId="0">
      <text>
        <r>
          <rPr>
            <b/>
            <sz val="8"/>
            <color indexed="81"/>
            <rFont val="Tahoma"/>
            <family val="2"/>
          </rPr>
          <t>Armando:</t>
        </r>
        <r>
          <rPr>
            <sz val="8"/>
            <color indexed="81"/>
            <rFont val="Tahoma"/>
            <family val="2"/>
          </rPr>
          <t xml:space="preserve">
Altração do critério do Ajustamento em Jan 09
Sem Ajustamento
</t>
        </r>
      </text>
    </comment>
    <comment ref="F4" authorId="0" shapeId="0">
      <text>
        <r>
          <rPr>
            <b/>
            <sz val="8"/>
            <color indexed="81"/>
            <rFont val="Tahoma"/>
            <family val="2"/>
          </rPr>
          <t>Armando:</t>
        </r>
        <r>
          <rPr>
            <sz val="8"/>
            <color indexed="81"/>
            <rFont val="Tahoma"/>
            <family val="2"/>
          </rPr>
          <t xml:space="preserve">
Altração do critério do Ajustamento em Jan 09
Sem Ajustamento
</t>
        </r>
      </text>
    </comment>
    <comment ref="F8" authorId="1" shapeId="0">
      <text>
        <r>
          <rPr>
            <b/>
            <sz val="8"/>
            <color indexed="81"/>
            <rFont val="Tahoma"/>
            <family val="2"/>
          </rPr>
          <t>e306517:</t>
        </r>
        <r>
          <rPr>
            <sz val="8"/>
            <color indexed="81"/>
            <rFont val="Tahoma"/>
            <family val="2"/>
          </rPr>
          <t xml:space="preserve">
</t>
        </r>
        <r>
          <rPr>
            <sz val="10"/>
            <color indexed="81"/>
            <rFont val="Tahoma"/>
            <family val="2"/>
          </rPr>
          <t>Conforme conversa telefónica com Drª Carla Carvalho - este Ajustamento deixou de ser executado a partir de Junho de 2009</t>
        </r>
      </text>
    </comment>
    <comment ref="F10" authorId="2" shapeId="0">
      <text>
        <r>
          <rPr>
            <b/>
            <sz val="8"/>
            <color indexed="81"/>
            <rFont val="Tahoma"/>
            <family val="2"/>
          </rPr>
          <t>Lurdes Costa:</t>
        </r>
        <r>
          <rPr>
            <sz val="8"/>
            <color indexed="81"/>
            <rFont val="Tahoma"/>
            <family val="2"/>
          </rPr>
          <t xml:space="preserve">
</t>
        </r>
        <r>
          <rPr>
            <sz val="9"/>
            <color indexed="81"/>
            <rFont val="Tahoma"/>
            <family val="2"/>
          </rPr>
          <t xml:space="preserve">Encontro de contas PPEC subsídios versus FSE's
Este valor está em contrapartida nas 
LINHAS:     16 - 17 - 22
</t>
        </r>
      </text>
    </comment>
    <comment ref="F11" authorId="0" shapeId="0">
      <text>
        <r>
          <rPr>
            <b/>
            <sz val="8"/>
            <color indexed="81"/>
            <rFont val="Tahoma"/>
            <family val="2"/>
          </rPr>
          <t>Armando:</t>
        </r>
        <r>
          <rPr>
            <sz val="8"/>
            <color indexed="81"/>
            <rFont val="Tahoma"/>
            <family val="2"/>
          </rPr>
          <t xml:space="preserve">
Mapa dos TPE´s</t>
        </r>
      </text>
    </comment>
    <comment ref="F12" authorId="0" shapeId="0">
      <text>
        <r>
          <rPr>
            <b/>
            <sz val="8"/>
            <color indexed="81"/>
            <rFont val="Tahoma"/>
            <family val="2"/>
          </rPr>
          <t>Armando:</t>
        </r>
        <r>
          <rPr>
            <sz val="8"/>
            <color indexed="81"/>
            <rFont val="Tahoma"/>
            <family val="2"/>
          </rPr>
          <t xml:space="preserve">
Mapa dos TPE´s</t>
        </r>
      </text>
    </comment>
    <comment ref="F21" authorId="1" shapeId="0">
      <text>
        <r>
          <rPr>
            <b/>
            <sz val="8"/>
            <color indexed="81"/>
            <rFont val="Tahoma"/>
            <family val="2"/>
          </rPr>
          <t>e306517:</t>
        </r>
        <r>
          <rPr>
            <sz val="8"/>
            <color indexed="81"/>
            <rFont val="Tahoma"/>
            <family val="2"/>
          </rPr>
          <t xml:space="preserve">
Conforme conversa telefónica com Drª Carla Carvalho - este Ajustamento deixou de ser executado a partir de Junho de 2009</t>
        </r>
      </text>
    </comment>
    <comment ref="F24" authorId="0" shapeId="0">
      <text>
        <r>
          <rPr>
            <b/>
            <sz val="8"/>
            <color indexed="81"/>
            <rFont val="Tahoma"/>
            <family val="2"/>
          </rPr>
          <t>Armando:</t>
        </r>
        <r>
          <rPr>
            <sz val="8"/>
            <color indexed="81"/>
            <rFont val="Tahoma"/>
            <family val="2"/>
          </rPr>
          <t xml:space="preserve">
Verificar o Saldo de 2007 da conta:
 4432000000 -(menos)
 4431000000</t>
        </r>
      </text>
    </comment>
    <comment ref="F25" authorId="0" shapeId="0">
      <text>
        <r>
          <rPr>
            <b/>
            <sz val="8"/>
            <color indexed="81"/>
            <rFont val="Tahoma"/>
            <family val="2"/>
          </rPr>
          <t>Armando:</t>
        </r>
        <r>
          <rPr>
            <sz val="8"/>
            <color indexed="81"/>
            <rFont val="Tahoma"/>
            <family val="2"/>
          </rPr>
          <t xml:space="preserve">
Verificar o Saldo de 2007, da conta:
2721021100</t>
        </r>
      </text>
    </comment>
    <comment ref="F28" authorId="1" shapeId="0">
      <text>
        <r>
          <rPr>
            <b/>
            <sz val="8"/>
            <color indexed="81"/>
            <rFont val="Tahoma"/>
            <family val="2"/>
          </rPr>
          <t>e306517:</t>
        </r>
        <r>
          <rPr>
            <sz val="8"/>
            <color indexed="81"/>
            <rFont val="Tahoma"/>
            <family val="2"/>
          </rPr>
          <t xml:space="preserve">
Alteração do Valor em Junho 2009</t>
        </r>
      </text>
    </comment>
    <comment ref="D29" authorId="0" shapeId="0">
      <text>
        <r>
          <rPr>
            <b/>
            <sz val="8"/>
            <color indexed="81"/>
            <rFont val="Tahoma"/>
            <family val="2"/>
          </rPr>
          <t>Armando:</t>
        </r>
        <r>
          <rPr>
            <sz val="8"/>
            <color indexed="81"/>
            <rFont val="Tahoma"/>
            <family val="2"/>
          </rPr>
          <t xml:space="preserve">
Valor da soma das Celulas F22+F23+F24 em magnitude são contabilizadas em conjunto</t>
        </r>
      </text>
    </comment>
    <comment ref="F29" authorId="0" shapeId="0">
      <text>
        <r>
          <rPr>
            <b/>
            <sz val="8"/>
            <color indexed="81"/>
            <rFont val="Tahoma"/>
            <family val="2"/>
          </rPr>
          <t>Armando:</t>
        </r>
        <r>
          <rPr>
            <sz val="8"/>
            <color indexed="81"/>
            <rFont val="Tahoma"/>
            <family val="2"/>
          </rPr>
          <t xml:space="preserve">
IFRS - Dist. Resultados Colaboradores</t>
        </r>
      </text>
    </comment>
    <comment ref="F30" authorId="0" shapeId="0">
      <text>
        <r>
          <rPr>
            <b/>
            <sz val="8"/>
            <color indexed="81"/>
            <rFont val="Tahoma"/>
            <family val="2"/>
          </rPr>
          <t>Armando:</t>
        </r>
        <r>
          <rPr>
            <sz val="8"/>
            <color indexed="81"/>
            <rFont val="Tahoma"/>
            <family val="2"/>
          </rPr>
          <t xml:space="preserve">
Mapa dos TPE´s</t>
        </r>
      </text>
    </comment>
    <comment ref="D31" authorId="0" shapeId="0">
      <text>
        <r>
          <rPr>
            <b/>
            <sz val="8"/>
            <color indexed="81"/>
            <rFont val="Tahoma"/>
            <family val="2"/>
          </rPr>
          <t>Armando:</t>
        </r>
        <r>
          <rPr>
            <sz val="8"/>
            <color indexed="81"/>
            <rFont val="Tahoma"/>
            <family val="2"/>
          </rPr>
          <t xml:space="preserve">
Valor da soma das Celulas F25+F26 em magnitude são contabilizadas em conjunto</t>
        </r>
      </text>
    </comment>
    <comment ref="F31" authorId="0" shapeId="0">
      <text>
        <r>
          <rPr>
            <b/>
            <sz val="8"/>
            <color indexed="81"/>
            <rFont val="Tahoma"/>
            <family val="2"/>
          </rPr>
          <t>Armando:</t>
        </r>
        <r>
          <rPr>
            <sz val="8"/>
            <color indexed="81"/>
            <rFont val="Tahoma"/>
            <family val="2"/>
          </rPr>
          <t xml:space="preserve">
Mapa dos TPE´s
Fazer novo link todos os Meses</t>
        </r>
      </text>
    </comment>
    <comment ref="F32" authorId="0" shapeId="0">
      <text>
        <r>
          <rPr>
            <b/>
            <sz val="8"/>
            <color indexed="81"/>
            <rFont val="Tahoma"/>
            <family val="2"/>
          </rPr>
          <t>Armando:</t>
        </r>
        <r>
          <rPr>
            <sz val="8"/>
            <color indexed="81"/>
            <rFont val="Tahoma"/>
            <family val="2"/>
          </rPr>
          <t xml:space="preserve">
Após análise e confirmação pela Watson, apenas o subsídio morte/funeral está provisionado no Medical Plan &amp; Other Benefits, o que siginifica que apenas este valor será anulado por contrapartida da utilização de provisões.
Assim, em Jun-09, será feita a compensação entre custos com pessoal e custos benefícios sociais relativo ao subsidio morte. (não tem impacto em resultados)
Jun 09</t>
        </r>
      </text>
    </comment>
    <comment ref="F38" authorId="0" shapeId="0">
      <text>
        <r>
          <rPr>
            <b/>
            <sz val="8"/>
            <color indexed="81"/>
            <rFont val="Tahoma"/>
            <family val="2"/>
          </rPr>
          <t>Armando:</t>
        </r>
        <r>
          <rPr>
            <sz val="8"/>
            <color indexed="81"/>
            <rFont val="Tahoma"/>
            <family val="2"/>
          </rPr>
          <t xml:space="preserve">
Valor lançado na conta de redução de provisõe se efectivamente pago Contas - 7962050000 e 7962048000
</t>
        </r>
        <r>
          <rPr>
            <sz val="10"/>
            <color indexed="81"/>
            <rFont val="Tahoma"/>
            <family val="2"/>
          </rPr>
          <t>Ver Fich de SAP referente ao lançamento da conta acima referida</t>
        </r>
        <r>
          <rPr>
            <sz val="8"/>
            <color indexed="81"/>
            <rFont val="Tahoma"/>
            <family val="2"/>
          </rPr>
          <t xml:space="preserve">
</t>
        </r>
        <r>
          <rPr>
            <sz val="11"/>
            <color indexed="81"/>
            <rFont val="Tahoma"/>
            <family val="2"/>
          </rPr>
          <t>Somar o valor do mês ao valor referido no fich  já existente</t>
        </r>
      </text>
    </comment>
    <comment ref="F39" authorId="0" shapeId="0">
      <text>
        <r>
          <rPr>
            <b/>
            <sz val="8"/>
            <color indexed="81"/>
            <rFont val="Tahoma"/>
            <family val="2"/>
          </rPr>
          <t>Armando:</t>
        </r>
        <r>
          <rPr>
            <sz val="8"/>
            <color indexed="81"/>
            <rFont val="Tahoma"/>
            <family val="2"/>
          </rPr>
          <t xml:space="preserve">
Conta SAP - 6420018100
Menos o C.C. 28299930
Alteração do critério  a partir de Agosto/08 saldo da Redução provisões do PAR - R7962700 - 
Valor total da conta 6420018100</t>
        </r>
      </text>
    </comment>
    <comment ref="F40" authorId="0" shapeId="0">
      <text>
        <r>
          <rPr>
            <b/>
            <sz val="8"/>
            <color indexed="81"/>
            <rFont val="Tahoma"/>
            <family val="2"/>
          </rPr>
          <t>Armando:</t>
        </r>
        <r>
          <rPr>
            <sz val="8"/>
            <color indexed="81"/>
            <rFont val="Tahoma"/>
            <family val="2"/>
          </rPr>
          <t xml:space="preserve">
Conta SAP - 6420018200
Menos o C.C. 28299930
Alteração do critério  a partir de Agosto/08 saldo da Redução provisões do PAR - R7962700 - 
Valor total da conta 6420018200</t>
        </r>
      </text>
    </comment>
    <comment ref="F42" authorId="0" shapeId="0">
      <text>
        <r>
          <rPr>
            <b/>
            <sz val="8"/>
            <color indexed="81"/>
            <rFont val="Tahoma"/>
            <family val="2"/>
          </rPr>
          <t>Armando:</t>
        </r>
        <r>
          <rPr>
            <sz val="8"/>
            <color indexed="81"/>
            <rFont val="Tahoma"/>
            <family val="2"/>
          </rPr>
          <t xml:space="preserve">
Valor lançado na conta de redução de provisõe sefectivamente pago Contas - 7962050000 e 7962048000
Ver Fich de SAP referente ao lançamento da conta acima referida
Somar o valor do mês ao valor referido no fich  já existente</t>
        </r>
      </text>
    </comment>
    <comment ref="F43" authorId="0" shapeId="0">
      <text>
        <r>
          <rPr>
            <b/>
            <sz val="8"/>
            <color indexed="81"/>
            <rFont val="Tahoma"/>
            <family val="2"/>
          </rPr>
          <t>Armando:</t>
        </r>
        <r>
          <rPr>
            <sz val="8"/>
            <color indexed="81"/>
            <rFont val="Tahoma"/>
            <family val="2"/>
          </rPr>
          <t xml:space="preserve">
Conta SAP - 6450002000
Menos o C.C. 28299930
Alteração do critério  a partir de Agosto/08 saldo da Redução provisões do PAR - R7962700 - 
Valor total da conta 6450002000</t>
        </r>
      </text>
    </comment>
    <comment ref="F62" authorId="1" shapeId="0">
      <text>
        <r>
          <rPr>
            <b/>
            <sz val="8"/>
            <color indexed="81"/>
            <rFont val="Tahoma"/>
            <family val="2"/>
          </rPr>
          <t>e306517:</t>
        </r>
        <r>
          <rPr>
            <sz val="8"/>
            <color indexed="81"/>
            <rFont val="Tahoma"/>
            <family val="2"/>
          </rPr>
          <t xml:space="preserve">
</t>
        </r>
        <r>
          <rPr>
            <sz val="11"/>
            <color indexed="81"/>
            <rFont val="Tahoma"/>
            <family val="2"/>
          </rPr>
          <t>Requalificação para a R6623310, só o valor de Imobilizados incorpóreos</t>
        </r>
        <r>
          <rPr>
            <sz val="8"/>
            <color indexed="81"/>
            <rFont val="Tahoma"/>
            <family val="2"/>
          </rPr>
          <t xml:space="preserve">
</t>
        </r>
      </text>
    </comment>
    <comment ref="F63" authorId="1" shapeId="0">
      <text>
        <r>
          <rPr>
            <b/>
            <sz val="8"/>
            <color indexed="81"/>
            <rFont val="Tahoma"/>
            <family val="2"/>
          </rPr>
          <t>e306517:</t>
        </r>
        <r>
          <rPr>
            <sz val="8"/>
            <color indexed="81"/>
            <rFont val="Tahoma"/>
            <family val="2"/>
          </rPr>
          <t xml:space="preserve">
</t>
        </r>
        <r>
          <rPr>
            <sz val="11"/>
            <color indexed="81"/>
            <rFont val="Tahoma"/>
            <family val="2"/>
          </rPr>
          <t>Só os valores do Imobilizado incorpóreo</t>
        </r>
      </text>
    </comment>
    <comment ref="F66" authorId="0" shapeId="0">
      <text>
        <r>
          <rPr>
            <b/>
            <sz val="8"/>
            <color indexed="81"/>
            <rFont val="Tahoma"/>
            <family val="2"/>
          </rPr>
          <t>Armando:</t>
        </r>
        <r>
          <rPr>
            <sz val="8"/>
            <color indexed="81"/>
            <rFont val="Tahoma"/>
            <family val="2"/>
          </rPr>
          <t xml:space="preserve">
</t>
        </r>
        <r>
          <rPr>
            <sz val="10"/>
            <color indexed="12"/>
            <rFont val="Tahoma"/>
            <family val="2"/>
          </rPr>
          <t xml:space="preserve">Valor retirado da analise do Mapa dos Tpe´s 
</t>
        </r>
        <r>
          <rPr>
            <sz val="11"/>
            <color indexed="16"/>
            <rFont val="Tahoma"/>
            <family val="2"/>
          </rPr>
          <t xml:space="preserve">\\InfGestão\GCO\IAS\2007\XXX\Mapas Apoio\Analise TPE´s EDP Distribuição
</t>
        </r>
        <r>
          <rPr>
            <sz val="10"/>
            <color indexed="12"/>
            <rFont val="Tahoma"/>
            <family val="2"/>
          </rPr>
          <t xml:space="preserve">
è retirado a Amortização referente a 2006 e  anos anteriores
Verificar os Mapas de apoio mês a mês
</t>
        </r>
        <r>
          <rPr>
            <sz val="10"/>
            <color indexed="10"/>
            <rFont val="Tahoma"/>
            <family val="2"/>
          </rPr>
          <t>Alterar a Lin/Col de Leitura todos os meses</t>
        </r>
      </text>
    </comment>
    <comment ref="F71" authorId="0" shapeId="0">
      <text>
        <r>
          <rPr>
            <b/>
            <sz val="8"/>
            <color indexed="81"/>
            <rFont val="Tahoma"/>
            <family val="2"/>
          </rPr>
          <t>Armando:</t>
        </r>
        <r>
          <rPr>
            <sz val="8"/>
            <color indexed="81"/>
            <rFont val="Tahoma"/>
            <family val="2"/>
          </rPr>
          <t xml:space="preserve">
Alterar o Mês da Formula todos os Meses
</t>
        </r>
        <r>
          <rPr>
            <sz val="8"/>
            <color indexed="10"/>
            <rFont val="Tahoma"/>
            <family val="2"/>
          </rPr>
          <t xml:space="preserve">Alterar o Mês da Formula  todos os Meses
</t>
        </r>
        <r>
          <rPr>
            <sz val="9"/>
            <color indexed="10"/>
            <rFont val="Tahoma"/>
            <family val="2"/>
          </rPr>
          <t>Valor Anual 22 527 162
(Inicio a Janeiro de 2005 e é sempre igual) - 
Informação do Filipe Matos (25 / 11 / 2008) - este valor é de aproximadamente de  300 000 Milhões
dá  aproximadamente entre 12 e 13 anos !!</t>
        </r>
      </text>
    </comment>
    <comment ref="F74" authorId="0" shapeId="0">
      <text>
        <r>
          <rPr>
            <b/>
            <sz val="8"/>
            <color indexed="81"/>
            <rFont val="Tahoma"/>
            <family val="2"/>
          </rPr>
          <t>Armando:</t>
        </r>
        <r>
          <rPr>
            <sz val="8"/>
            <color indexed="81"/>
            <rFont val="Tahoma"/>
            <family val="2"/>
          </rPr>
          <t xml:space="preserve">
</t>
        </r>
        <r>
          <rPr>
            <sz val="10"/>
            <color indexed="81"/>
            <rFont val="Tahoma"/>
            <family val="2"/>
          </rPr>
          <t xml:space="preserve">Valor apurado tendo por base o valor dos subsídios afectos aos imobilizados nºs: </t>
        </r>
        <r>
          <rPr>
            <b/>
            <sz val="10"/>
            <color indexed="53"/>
            <rFont val="Tahoma"/>
            <family val="2"/>
          </rPr>
          <t>767717
943565 
962152</t>
        </r>
        <r>
          <rPr>
            <sz val="10"/>
            <color indexed="81"/>
            <rFont val="Tahoma"/>
            <family val="2"/>
          </rPr>
          <t xml:space="preserve">
 ou seja, estes imobilizados foram amortizados (área de avaliação 51) em 60.363,67 até Dez 07, mas como até Dez 2007 já tínhamos anulado todo o valor acumulado (83 528,47), agora apenas temos que revelar em P/L a diferença(</t>
        </r>
        <r>
          <rPr>
            <sz val="10"/>
            <color indexed="10"/>
            <rFont val="Tahoma"/>
            <family val="2"/>
          </rPr>
          <t>Valor a alterar todos os Meses</t>
        </r>
        <r>
          <rPr>
            <sz val="10"/>
            <color indexed="81"/>
            <rFont val="Tahoma"/>
            <family val="2"/>
          </rPr>
          <t xml:space="preserve">). 
MAPA DE SAP PARA APURAMENTO DO VALOR ACUMULADO MENSAL:
</t>
        </r>
        <r>
          <rPr>
            <b/>
            <sz val="10"/>
            <color indexed="10"/>
            <rFont val="Tahoma"/>
            <family val="2"/>
          </rPr>
          <t xml:space="preserve">S_ALR_87012936-Imobilizados - </t>
        </r>
        <r>
          <rPr>
            <b/>
            <sz val="10"/>
            <color indexed="12"/>
            <rFont val="Tahoma"/>
            <family val="2"/>
          </rPr>
          <t xml:space="preserve">RESTRIÇÃO ACIMA DESCRITA
</t>
        </r>
        <r>
          <rPr>
            <b/>
            <sz val="10"/>
            <color indexed="16"/>
            <rFont val="Tahoma"/>
            <family val="2"/>
          </rPr>
          <t>(Alterar valores da legenda Mensalmente)</t>
        </r>
      </text>
    </comment>
    <comment ref="F90" authorId="0" shapeId="0">
      <text>
        <r>
          <rPr>
            <b/>
            <sz val="8"/>
            <color indexed="81"/>
            <rFont val="Tahoma"/>
            <family val="2"/>
          </rPr>
          <t>Armando:</t>
        </r>
        <r>
          <rPr>
            <sz val="8"/>
            <color indexed="81"/>
            <rFont val="Tahoma"/>
            <family val="2"/>
          </rPr>
          <t xml:space="preserve">
Valor calculado em magnitude</t>
        </r>
      </text>
    </comment>
  </commentList>
</comments>
</file>

<file path=xl/comments5.xml><?xml version="1.0" encoding="utf-8"?>
<comments xmlns="http://schemas.openxmlformats.org/spreadsheetml/2006/main">
  <authors>
    <author>Armando</author>
    <author>A.Magalhães</author>
    <author>e306517</author>
  </authors>
  <commentList>
    <comment ref="A359" authorId="0" shapeId="0">
      <text>
        <r>
          <rPr>
            <b/>
            <sz val="8"/>
            <color indexed="81"/>
            <rFont val="Tahoma"/>
            <family val="2"/>
          </rPr>
          <t>Armando:</t>
        </r>
        <r>
          <rPr>
            <sz val="8"/>
            <color indexed="81"/>
            <rFont val="Tahoma"/>
            <family val="2"/>
          </rPr>
          <t xml:space="preserve">
Valor Colocado em dividas da Autarquias
A2111250 - 
 - Autarq. Loc. - p/ fornec. elect. IP</t>
        </r>
      </text>
    </comment>
    <comment ref="A384" authorId="0" shapeId="0">
      <text>
        <r>
          <rPr>
            <b/>
            <sz val="8"/>
            <color indexed="81"/>
            <rFont val="Tahoma"/>
            <family val="2"/>
          </rPr>
          <t>Armando:</t>
        </r>
        <r>
          <rPr>
            <sz val="8"/>
            <color indexed="81"/>
            <rFont val="Tahoma"/>
            <family val="2"/>
          </rPr>
          <t xml:space="preserve">
A partir de Agosto08, novo mapeamento
Este valor é de médio longo prazo, não é recebido no prazo de 1 Ano</t>
        </r>
      </text>
    </comment>
    <comment ref="A724" authorId="0" shapeId="0">
      <text>
        <r>
          <rPr>
            <b/>
            <sz val="8"/>
            <color indexed="81"/>
            <rFont val="Tahoma"/>
            <family val="2"/>
          </rPr>
          <t>Armando:</t>
        </r>
        <r>
          <rPr>
            <sz val="8"/>
            <color indexed="81"/>
            <rFont val="Tahoma"/>
            <family val="2"/>
          </rPr>
          <t xml:space="preserve">
Valor retirado da Divida de Longo Prazo
A2112110 - 
2111240000 - Autarq.locais atras.dív.venc.consol.acordo de pag.</t>
        </r>
      </text>
    </comment>
    <comment ref="C724" authorId="1" shapeId="0">
      <text>
        <r>
          <rPr>
            <b/>
            <sz val="8"/>
            <color indexed="81"/>
            <rFont val="Tahoma"/>
            <family val="2"/>
          </rPr>
          <t>A.Magalhães:</t>
        </r>
        <r>
          <rPr>
            <sz val="8"/>
            <color indexed="81"/>
            <rFont val="Tahoma"/>
            <family val="2"/>
          </rPr>
          <t xml:space="preserve">
Valor que em magnitude passa para clientes de médio e longo prazo (Activos não correntes)</t>
        </r>
      </text>
    </comment>
    <comment ref="A751" authorId="0" shapeId="0">
      <text>
        <r>
          <rPr>
            <b/>
            <sz val="8"/>
            <color indexed="81"/>
            <rFont val="Tahoma"/>
            <family val="2"/>
          </rPr>
          <t>Armando:</t>
        </r>
        <r>
          <rPr>
            <sz val="8"/>
            <color indexed="81"/>
            <rFont val="Tahoma"/>
            <family val="2"/>
          </rPr>
          <t xml:space="preserve">
Requalificação de Magnitude para
 Passivo
Jun/09
</t>
        </r>
      </text>
    </comment>
    <comment ref="C786" authorId="0" shapeId="0">
      <text>
        <r>
          <rPr>
            <b/>
            <sz val="8"/>
            <color indexed="81"/>
            <rFont val="Tahoma"/>
            <family val="2"/>
          </rPr>
          <t>Armando:</t>
        </r>
        <r>
          <rPr>
            <sz val="8"/>
            <color indexed="81"/>
            <rFont val="Tahoma"/>
            <family val="2"/>
          </rPr>
          <t xml:space="preserve">
Valor da Nova rubrica Magnitude
 P2110000
Passivo 
</t>
        </r>
        <r>
          <rPr>
            <b/>
            <sz val="8"/>
            <color indexed="10"/>
            <rFont val="Tahoma"/>
            <family val="2"/>
          </rPr>
          <t>Estes movimentos de Outubro foram todos anulados em Novembro</t>
        </r>
      </text>
    </comment>
    <comment ref="N1066" authorId="2" shapeId="0">
      <text>
        <r>
          <rPr>
            <b/>
            <sz val="8"/>
            <color indexed="81"/>
            <rFont val="Tahoma"/>
            <family val="2"/>
          </rPr>
          <t>e306517:</t>
        </r>
        <r>
          <rPr>
            <sz val="8"/>
            <color indexed="81"/>
            <rFont val="Tahoma"/>
            <family val="2"/>
          </rPr>
          <t xml:space="preserve">
Valor só transferido em magnitude pois não existem contas de médio Longo prazo em SAP, valor referente ao defic de 2009/2010</t>
        </r>
      </text>
    </comment>
  </commentList>
</comments>
</file>

<file path=xl/comments6.xml><?xml version="1.0" encoding="utf-8"?>
<comments xmlns="http://schemas.openxmlformats.org/spreadsheetml/2006/main">
  <authors>
    <author>Armando</author>
    <author>A.Magalhães</author>
  </authors>
  <commentList>
    <comment ref="F16" authorId="0" shapeId="0">
      <text>
        <r>
          <rPr>
            <b/>
            <sz val="8"/>
            <color indexed="81"/>
            <rFont val="Tahoma"/>
            <family val="2"/>
          </rPr>
          <t>Armando:</t>
        </r>
        <r>
          <rPr>
            <sz val="8"/>
            <color indexed="81"/>
            <rFont val="Tahoma"/>
            <family val="2"/>
          </rPr>
          <t xml:space="preserve">
Verificar valor todos os meses</t>
        </r>
      </text>
    </comment>
    <comment ref="F76" authorId="0" shapeId="0">
      <text>
        <r>
          <rPr>
            <b/>
            <sz val="8"/>
            <color indexed="81"/>
            <rFont val="Tahoma"/>
            <family val="2"/>
          </rPr>
          <t>Armando:</t>
        </r>
        <r>
          <rPr>
            <sz val="8"/>
            <color indexed="81"/>
            <rFont val="Tahoma"/>
            <family val="2"/>
          </rPr>
          <t xml:space="preserve">
Valor Igual todo o Ano</t>
        </r>
      </text>
    </comment>
    <comment ref="F77" authorId="0" shapeId="0">
      <text>
        <r>
          <rPr>
            <b/>
            <sz val="8"/>
            <color indexed="81"/>
            <rFont val="Tahoma"/>
            <family val="2"/>
          </rPr>
          <t>Armando:</t>
        </r>
        <r>
          <rPr>
            <sz val="8"/>
            <color indexed="81"/>
            <rFont val="Tahoma"/>
            <family val="2"/>
          </rPr>
          <t xml:space="preserve">
Valor Igual todo o Ano</t>
        </r>
      </text>
    </comment>
    <comment ref="F90" authorId="0" shapeId="0">
      <text>
        <r>
          <rPr>
            <b/>
            <sz val="8"/>
            <color indexed="81"/>
            <rFont val="Tahoma"/>
            <family val="2"/>
          </rPr>
          <t>Armando:</t>
        </r>
        <r>
          <rPr>
            <sz val="8"/>
            <color indexed="81"/>
            <rFont val="Tahoma"/>
            <family val="2"/>
          </rPr>
          <t xml:space="preserve">
Valor dos Ajust. Da 
</t>
        </r>
        <r>
          <rPr>
            <b/>
            <sz val="8"/>
            <color indexed="81"/>
            <rFont val="Tahoma"/>
            <family val="2"/>
          </rPr>
          <t>DR de IFRS</t>
        </r>
      </text>
    </comment>
    <comment ref="F124" authorId="0" shapeId="0">
      <text>
        <r>
          <rPr>
            <b/>
            <sz val="8"/>
            <color indexed="81"/>
            <rFont val="Tahoma"/>
            <family val="2"/>
          </rPr>
          <t>Armando:</t>
        </r>
        <r>
          <rPr>
            <sz val="8"/>
            <color indexed="81"/>
            <rFont val="Tahoma"/>
            <family val="2"/>
          </rPr>
          <t xml:space="preserve">
Valor retirado dos ajuste da DR de IFRS:
Conta : </t>
        </r>
        <r>
          <rPr>
            <sz val="8"/>
            <color indexed="10"/>
            <rFont val="Tahoma"/>
            <family val="2"/>
          </rPr>
          <t>6728003100</t>
        </r>
      </text>
    </comment>
    <comment ref="F190" authorId="0" shapeId="0">
      <text>
        <r>
          <rPr>
            <b/>
            <sz val="8"/>
            <color indexed="81"/>
            <rFont val="Tahoma"/>
            <family val="2"/>
          </rPr>
          <t>Armando:</t>
        </r>
        <r>
          <rPr>
            <sz val="8"/>
            <color indexed="81"/>
            <rFont val="Tahoma"/>
            <family val="2"/>
          </rPr>
          <t xml:space="preserve">
Valor colocado no Passivo</t>
        </r>
      </text>
    </comment>
    <comment ref="F196" authorId="0" shapeId="0">
      <text>
        <r>
          <rPr>
            <b/>
            <sz val="8"/>
            <color indexed="81"/>
            <rFont val="Tahoma"/>
            <family val="2"/>
          </rPr>
          <t>Armando:</t>
        </r>
        <r>
          <rPr>
            <sz val="8"/>
            <color indexed="81"/>
            <rFont val="Tahoma"/>
            <family val="2"/>
          </rPr>
          <t xml:space="preserve">
Valor passou ao passivo a partir de novembro 08
</t>
        </r>
        <r>
          <rPr>
            <b/>
            <sz val="8"/>
            <color indexed="10"/>
            <rFont val="Tahoma"/>
            <family val="2"/>
          </rPr>
          <t>Alteração de critério o imposto passou a ser retirado do Passivo</t>
        </r>
      </text>
    </comment>
    <comment ref="F228" authorId="1" shapeId="0">
      <text>
        <r>
          <rPr>
            <b/>
            <sz val="8"/>
            <color indexed="81"/>
            <rFont val="Tahoma"/>
            <family val="2"/>
          </rPr>
          <t>A.Magalhães:</t>
        </r>
        <r>
          <rPr>
            <sz val="8"/>
            <color indexed="81"/>
            <rFont val="Tahoma"/>
            <family val="2"/>
          </rPr>
          <t xml:space="preserve">
Contém valores de outros ajustamentos ver acima</t>
        </r>
      </text>
    </comment>
    <comment ref="F243" authorId="1" shapeId="0">
      <text>
        <r>
          <rPr>
            <b/>
            <sz val="8"/>
            <color indexed="81"/>
            <rFont val="Tahoma"/>
            <family val="2"/>
          </rPr>
          <t>A.Magalhães:</t>
        </r>
        <r>
          <rPr>
            <sz val="8"/>
            <color indexed="81"/>
            <rFont val="Tahoma"/>
            <family val="2"/>
          </rPr>
          <t xml:space="preserve">
Contém valores de outros ajustamentos ver acima</t>
        </r>
      </text>
    </comment>
    <comment ref="F245" authorId="1" shapeId="0">
      <text>
        <r>
          <rPr>
            <b/>
            <sz val="8"/>
            <color indexed="81"/>
            <rFont val="Tahoma"/>
            <family val="2"/>
          </rPr>
          <t>A.Magalhães:</t>
        </r>
        <r>
          <rPr>
            <sz val="8"/>
            <color indexed="81"/>
            <rFont val="Tahoma"/>
            <family val="2"/>
          </rPr>
          <t xml:space="preserve">
Contém valores de outros ajustamentos ver acima</t>
        </r>
      </text>
    </comment>
    <comment ref="F259" authorId="1" shapeId="0">
      <text>
        <r>
          <rPr>
            <b/>
            <sz val="8"/>
            <color indexed="81"/>
            <rFont val="Tahoma"/>
            <family val="2"/>
          </rPr>
          <t>A.Magalhães:</t>
        </r>
        <r>
          <rPr>
            <sz val="8"/>
            <color indexed="81"/>
            <rFont val="Tahoma"/>
            <family val="2"/>
          </rPr>
          <t xml:space="preserve">
De contas com outros ajustamentos ver acima e Abaixo</t>
        </r>
      </text>
    </comment>
  </commentList>
</comments>
</file>

<file path=xl/comments7.xml><?xml version="1.0" encoding="utf-8"?>
<comments xmlns="http://schemas.openxmlformats.org/spreadsheetml/2006/main">
  <authors>
    <author>Lurdes Costa</author>
  </authors>
  <commentList>
    <comment ref="A54" authorId="0" shapeId="0">
      <text>
        <r>
          <rPr>
            <b/>
            <sz val="8"/>
            <color indexed="81"/>
            <rFont val="Tahoma"/>
            <family val="2"/>
          </rPr>
          <t>Lurdes Costa:</t>
        </r>
        <r>
          <rPr>
            <sz val="8"/>
            <color indexed="81"/>
            <rFont val="Tahoma"/>
            <family val="2"/>
          </rPr>
          <t xml:space="preserve">
Lurdes Costa:
Empréstimos em desembro inclui os suprimentos da Holding que a partir de 2009 foi colocado em credores e outros passivos</t>
        </r>
      </text>
    </comment>
  </commentList>
</comments>
</file>

<file path=xl/comments8.xml><?xml version="1.0" encoding="utf-8"?>
<comments xmlns="http://schemas.openxmlformats.org/spreadsheetml/2006/main">
  <authors>
    <author>e306517</author>
    <author>Armando</author>
    <author>Lurdes Costa</author>
  </authors>
  <commentList>
    <comment ref="I784" authorId="0" shapeId="0">
      <text>
        <r>
          <rPr>
            <b/>
            <sz val="8"/>
            <color indexed="81"/>
            <rFont val="Tahoma"/>
            <family val="2"/>
          </rPr>
          <t>e306517:</t>
        </r>
        <r>
          <rPr>
            <sz val="8"/>
            <color indexed="81"/>
            <rFont val="Tahoma"/>
            <family val="2"/>
          </rPr>
          <t xml:space="preserve">
PPEC</t>
        </r>
      </text>
    </comment>
    <comment ref="I786" authorId="1" shapeId="0">
      <text>
        <r>
          <rPr>
            <b/>
            <sz val="8"/>
            <color indexed="81"/>
            <rFont val="Tahoma"/>
            <family val="2"/>
          </rPr>
          <t>Armando:</t>
        </r>
        <r>
          <rPr>
            <sz val="8"/>
            <color indexed="81"/>
            <rFont val="Tahoma"/>
            <family val="2"/>
          </rPr>
          <t xml:space="preserve">
PPEC</t>
        </r>
      </text>
    </comment>
    <comment ref="I811" authorId="1" shapeId="0">
      <text>
        <r>
          <rPr>
            <b/>
            <sz val="8"/>
            <color indexed="81"/>
            <rFont val="Tahoma"/>
            <family val="2"/>
          </rPr>
          <t>Armando:</t>
        </r>
        <r>
          <rPr>
            <sz val="8"/>
            <color indexed="81"/>
            <rFont val="Tahoma"/>
            <family val="2"/>
          </rPr>
          <t xml:space="preserve">
PPEC</t>
        </r>
      </text>
    </comment>
    <comment ref="I820" authorId="1" shapeId="0">
      <text>
        <r>
          <rPr>
            <b/>
            <sz val="8"/>
            <color indexed="81"/>
            <rFont val="Tahoma"/>
            <family val="2"/>
          </rPr>
          <t>Armando:</t>
        </r>
        <r>
          <rPr>
            <sz val="8"/>
            <color indexed="81"/>
            <rFont val="Tahoma"/>
            <family val="2"/>
          </rPr>
          <t xml:space="preserve">
PPEC</t>
        </r>
      </text>
    </comment>
    <comment ref="I824" authorId="1" shapeId="0">
      <text>
        <r>
          <rPr>
            <b/>
            <sz val="8"/>
            <color indexed="81"/>
            <rFont val="Tahoma"/>
            <family val="2"/>
          </rPr>
          <t>Armando:</t>
        </r>
        <r>
          <rPr>
            <sz val="8"/>
            <color indexed="81"/>
            <rFont val="Tahoma"/>
            <family val="2"/>
          </rPr>
          <t xml:space="preserve">
PPEC</t>
        </r>
      </text>
    </comment>
    <comment ref="I861" authorId="1" shapeId="0">
      <text>
        <r>
          <rPr>
            <b/>
            <sz val="8"/>
            <color indexed="81"/>
            <rFont val="Tahoma"/>
            <family val="2"/>
          </rPr>
          <t xml:space="preserve">Armando:
</t>
        </r>
        <r>
          <rPr>
            <sz val="8"/>
            <color indexed="81"/>
            <rFont val="Tahoma"/>
            <family val="2"/>
          </rPr>
          <t xml:space="preserve">
Alteração de critério Ago/08:
Têm a redução de provisão do PAR FSE´s conta 7962060000</t>
        </r>
      </text>
    </comment>
    <comment ref="I863" authorId="1" shapeId="0">
      <text>
        <r>
          <rPr>
            <b/>
            <sz val="8"/>
            <color indexed="81"/>
            <rFont val="Tahoma"/>
            <family val="2"/>
          </rPr>
          <t xml:space="preserve">TPE´s FSE´s
</t>
        </r>
        <r>
          <rPr>
            <sz val="8"/>
            <color indexed="81"/>
            <rFont val="Tahoma"/>
            <family val="2"/>
          </rPr>
          <t xml:space="preserve">
</t>
        </r>
      </text>
    </comment>
    <comment ref="I932" authorId="2" shapeId="0">
      <text>
        <r>
          <rPr>
            <b/>
            <sz val="8"/>
            <color indexed="81"/>
            <rFont val="Tahoma"/>
            <family val="2"/>
          </rPr>
          <t>Lurdes Costa:</t>
        </r>
        <r>
          <rPr>
            <sz val="8"/>
            <color indexed="81"/>
            <rFont val="Tahoma"/>
            <family val="2"/>
          </rPr>
          <t xml:space="preserve">
Ajustamento que é feito em custos de acção social relativos aos inactivos 
Custo com a acção Social - Todos os C.C.  9931, 9932 e 9935 no 9935 não entra a conta 6470002000
</t>
        </r>
        <r>
          <rPr>
            <b/>
            <sz val="8"/>
            <color indexed="10"/>
            <rFont val="Tahoma"/>
            <family val="2"/>
          </rPr>
          <t>Alteração de critério Ago/08 Redução da Provisão Par
Passa a englobar o C.C.  9930</t>
        </r>
      </text>
    </comment>
    <comment ref="A999" authorId="2" shapeId="0">
      <text>
        <r>
          <rPr>
            <b/>
            <sz val="8"/>
            <color indexed="81"/>
            <rFont val="Tahoma"/>
            <family val="2"/>
          </rPr>
          <t>Lurdes Costa:</t>
        </r>
        <r>
          <rPr>
            <sz val="8"/>
            <color indexed="81"/>
            <rFont val="Tahoma"/>
            <family val="2"/>
          </rPr>
          <t xml:space="preserve">
</t>
        </r>
        <r>
          <rPr>
            <b/>
            <sz val="9"/>
            <color indexed="20"/>
            <rFont val="Tahoma"/>
            <family val="2"/>
          </rPr>
          <t>Setembro</t>
        </r>
        <r>
          <rPr>
            <sz val="8"/>
            <color indexed="81"/>
            <rFont val="Tahoma"/>
            <family val="2"/>
          </rPr>
          <t xml:space="preserve">
O valor fica nesta conta enquanto for uma estimativa (64 por conta da 27)
Quando for no final do ano com o estudo da WW transfere-se o valor da 64 para a 67 por conta duma 29
LC 04-11-2008</t>
        </r>
      </text>
    </comment>
    <comment ref="I1484" authorId="1" shapeId="0">
      <text>
        <r>
          <rPr>
            <b/>
            <sz val="8"/>
            <color indexed="81"/>
            <rFont val="Tahoma"/>
            <family val="2"/>
          </rPr>
          <t>Armando:</t>
        </r>
        <r>
          <rPr>
            <sz val="8"/>
            <color indexed="81"/>
            <rFont val="Tahoma"/>
            <family val="2"/>
          </rPr>
          <t xml:space="preserve">
Verificar os valores do Imposto enviados pelo </t>
        </r>
        <r>
          <rPr>
            <sz val="8"/>
            <color indexed="10"/>
            <rFont val="Tahoma"/>
            <family val="2"/>
          </rPr>
          <t>GCO</t>
        </r>
      </text>
    </comment>
  </commentList>
</comments>
</file>

<file path=xl/comments9.xml><?xml version="1.0" encoding="utf-8"?>
<comments xmlns="http://schemas.openxmlformats.org/spreadsheetml/2006/main">
  <authors>
    <author>Armando</author>
    <author>e306517</author>
    <author>Lurdes Costa</author>
    <author>A.Magalhães</author>
  </authors>
  <commentList>
    <comment ref="F3" authorId="0" shapeId="0">
      <text>
        <r>
          <rPr>
            <b/>
            <sz val="8"/>
            <color indexed="81"/>
            <rFont val="Tahoma"/>
            <family val="2"/>
          </rPr>
          <t>Armando:</t>
        </r>
        <r>
          <rPr>
            <sz val="8"/>
            <color indexed="81"/>
            <rFont val="Tahoma"/>
            <family val="2"/>
          </rPr>
          <t xml:space="preserve">
Altração do critério do Ajustamento em Jan 09
Sem Ajustamento
</t>
        </r>
      </text>
    </comment>
    <comment ref="F4" authorId="0" shapeId="0">
      <text>
        <r>
          <rPr>
            <b/>
            <sz val="8"/>
            <color indexed="81"/>
            <rFont val="Tahoma"/>
            <family val="2"/>
          </rPr>
          <t>Armando:</t>
        </r>
        <r>
          <rPr>
            <sz val="8"/>
            <color indexed="81"/>
            <rFont val="Tahoma"/>
            <family val="2"/>
          </rPr>
          <t xml:space="preserve">
Altração do critério do Ajustamento em Jan 09
Sem Ajustamento
</t>
        </r>
      </text>
    </comment>
    <comment ref="F8" authorId="1" shapeId="0">
      <text>
        <r>
          <rPr>
            <b/>
            <sz val="8"/>
            <color indexed="81"/>
            <rFont val="Tahoma"/>
            <family val="2"/>
          </rPr>
          <t>e306517:</t>
        </r>
        <r>
          <rPr>
            <sz val="8"/>
            <color indexed="81"/>
            <rFont val="Tahoma"/>
            <family val="2"/>
          </rPr>
          <t xml:space="preserve">
</t>
        </r>
        <r>
          <rPr>
            <sz val="10"/>
            <color indexed="81"/>
            <rFont val="Tahoma"/>
            <family val="2"/>
          </rPr>
          <t>Conforme conversa telefónica com Drª Carla Carvalho - este Ajustamento deixou de ser executado a partir de Junho de 2009</t>
        </r>
      </text>
    </comment>
    <comment ref="F10" authorId="2" shapeId="0">
      <text>
        <r>
          <rPr>
            <b/>
            <sz val="8"/>
            <color indexed="81"/>
            <rFont val="Tahoma"/>
            <family val="2"/>
          </rPr>
          <t>Lurdes Costa:</t>
        </r>
        <r>
          <rPr>
            <sz val="8"/>
            <color indexed="81"/>
            <rFont val="Tahoma"/>
            <family val="2"/>
          </rPr>
          <t xml:space="preserve">
</t>
        </r>
        <r>
          <rPr>
            <sz val="9"/>
            <color indexed="81"/>
            <rFont val="Tahoma"/>
            <family val="2"/>
          </rPr>
          <t xml:space="preserve">Encontro de contas PPEC subsídios versus FSE's
Este valor está em contrapartida diversas linhas abaixo
</t>
        </r>
      </text>
    </comment>
    <comment ref="F28" authorId="1" shapeId="0">
      <text>
        <r>
          <rPr>
            <b/>
            <sz val="8"/>
            <color indexed="81"/>
            <rFont val="Tahoma"/>
            <family val="2"/>
          </rPr>
          <t>e306517:</t>
        </r>
        <r>
          <rPr>
            <sz val="8"/>
            <color indexed="81"/>
            <rFont val="Tahoma"/>
            <family val="2"/>
          </rPr>
          <t xml:space="preserve">
Conforme conversa telefónica com Drª Carla Carvalho - este Ajustamento deixou de ser executado a partir de Junho de 2009</t>
        </r>
      </text>
    </comment>
    <comment ref="F32" authorId="0" shapeId="0">
      <text>
        <r>
          <rPr>
            <b/>
            <sz val="8"/>
            <color indexed="81"/>
            <rFont val="Tahoma"/>
            <family val="2"/>
          </rPr>
          <t>Armando:</t>
        </r>
        <r>
          <rPr>
            <sz val="8"/>
            <color indexed="81"/>
            <rFont val="Tahoma"/>
            <family val="2"/>
          </rPr>
          <t xml:space="preserve">
Verificar o Saldo de 2007, da conta:
2721021100</t>
        </r>
      </text>
    </comment>
    <comment ref="F35" authorId="1" shapeId="0">
      <text>
        <r>
          <rPr>
            <b/>
            <sz val="8"/>
            <color indexed="81"/>
            <rFont val="Tahoma"/>
            <family val="2"/>
          </rPr>
          <t>e306517:</t>
        </r>
        <r>
          <rPr>
            <sz val="8"/>
            <color indexed="81"/>
            <rFont val="Tahoma"/>
            <family val="2"/>
          </rPr>
          <t xml:space="preserve">
FRS - Dist. Resultados Colaboradores
Não realizado para Fevereiro vão ser calculados pelos valores reais distribuidos em 2010 - a partir de Março</t>
        </r>
      </text>
    </comment>
    <comment ref="D36" authorId="0" shapeId="0">
      <text>
        <r>
          <rPr>
            <b/>
            <sz val="8"/>
            <color indexed="81"/>
            <rFont val="Tahoma"/>
            <family val="2"/>
          </rPr>
          <t>Armando:</t>
        </r>
        <r>
          <rPr>
            <sz val="8"/>
            <color indexed="81"/>
            <rFont val="Tahoma"/>
            <family val="2"/>
          </rPr>
          <t xml:space="preserve">
Valor da soma das Celulas F22+F23+F24 em magnitude são contabilizadas em conjunto</t>
        </r>
      </text>
    </comment>
    <comment ref="F36" authorId="0" shapeId="0">
      <text>
        <r>
          <rPr>
            <b/>
            <sz val="8"/>
            <color indexed="81"/>
            <rFont val="Tahoma"/>
            <family val="2"/>
          </rPr>
          <t>Armando:</t>
        </r>
        <r>
          <rPr>
            <sz val="8"/>
            <color indexed="81"/>
            <rFont val="Tahoma"/>
            <family val="2"/>
          </rPr>
          <t xml:space="preserve">
IFRS - Dist. Resultados Colaboradores
Não realizado para Fevereiro vão ser calculados pelos valores reais distribuidos em 2010 - a partir de Março - em Abril - O valor em questão corresponde à diferença entre o prémio de desempenho já especializado em 2009 em IFRS e o valor registado na aplicação de resultados de 2009, pela 59, este ano em POC - Élia Vicente 17/05/2010</t>
        </r>
      </text>
    </comment>
    <comment ref="F37" authorId="0" shapeId="0">
      <text>
        <r>
          <rPr>
            <b/>
            <sz val="8"/>
            <color indexed="81"/>
            <rFont val="Tahoma"/>
            <family val="2"/>
          </rPr>
          <t>Armando:</t>
        </r>
        <r>
          <rPr>
            <sz val="8"/>
            <color indexed="81"/>
            <rFont val="Tahoma"/>
            <family val="2"/>
          </rPr>
          <t xml:space="preserve">
Mapa dos TPE´s</t>
        </r>
      </text>
    </comment>
    <comment ref="D38" authorId="0" shapeId="0">
      <text>
        <r>
          <rPr>
            <b/>
            <sz val="8"/>
            <color indexed="81"/>
            <rFont val="Tahoma"/>
            <family val="2"/>
          </rPr>
          <t>Armando:</t>
        </r>
        <r>
          <rPr>
            <sz val="8"/>
            <color indexed="81"/>
            <rFont val="Tahoma"/>
            <family val="2"/>
          </rPr>
          <t xml:space="preserve">
Valor da soma das Celulas F25+F26 em magnitude são contabilizadas em conjunto</t>
        </r>
      </text>
    </comment>
    <comment ref="F38" authorId="0" shapeId="0">
      <text>
        <r>
          <rPr>
            <b/>
            <sz val="8"/>
            <color indexed="81"/>
            <rFont val="Tahoma"/>
            <family val="2"/>
          </rPr>
          <t>Armando:</t>
        </r>
        <r>
          <rPr>
            <sz val="8"/>
            <color indexed="81"/>
            <rFont val="Tahoma"/>
            <family val="2"/>
          </rPr>
          <t xml:space="preserve">
Mapa dos TPE´s
Fazer novo link todos os Meses</t>
        </r>
      </text>
    </comment>
    <comment ref="F39" authorId="0" shapeId="0">
      <text>
        <r>
          <rPr>
            <b/>
            <sz val="8"/>
            <color indexed="81"/>
            <rFont val="Tahoma"/>
            <family val="2"/>
          </rPr>
          <t>Armando:</t>
        </r>
        <r>
          <rPr>
            <sz val="8"/>
            <color indexed="81"/>
            <rFont val="Tahoma"/>
            <family val="2"/>
          </rPr>
          <t xml:space="preserve">
Após análise e confirmação pela Watson, apenas o subsídio morte/funeral está provisionado no Medical Plan &amp; Other Benefits, o que siginifica que apenas este valor será anulado por contrapartida da utilização de provisões.
Assim, em Jun-09, será feita a compensação entre custos com pessoal e custos benefícios sociais relativo ao subsidio morte. (não tem impacto em resultados)
Jun 09
</t>
        </r>
        <r>
          <rPr>
            <b/>
            <sz val="8"/>
            <color indexed="10"/>
            <rFont val="Tahoma"/>
            <family val="2"/>
          </rPr>
          <t>Colocar Valor só do C.C. 28299931  em 2010</t>
        </r>
      </text>
    </comment>
    <comment ref="F45" authorId="0" shapeId="0">
      <text>
        <r>
          <rPr>
            <b/>
            <sz val="8"/>
            <color indexed="81"/>
            <rFont val="Tahoma"/>
            <family val="2"/>
          </rPr>
          <t>Armando:</t>
        </r>
        <r>
          <rPr>
            <sz val="8"/>
            <color indexed="81"/>
            <rFont val="Tahoma"/>
            <family val="2"/>
          </rPr>
          <t xml:space="preserve">
Valor lançado na conta de redução de provisõe se efectivamente pago Contas - 7962050000 e 7962048000
</t>
        </r>
        <r>
          <rPr>
            <sz val="10"/>
            <color indexed="81"/>
            <rFont val="Tahoma"/>
            <family val="2"/>
          </rPr>
          <t>Ver Fich de SAP referente ao lançamento da conta acima referida</t>
        </r>
        <r>
          <rPr>
            <sz val="8"/>
            <color indexed="81"/>
            <rFont val="Tahoma"/>
            <family val="2"/>
          </rPr>
          <t xml:space="preserve">
</t>
        </r>
        <r>
          <rPr>
            <sz val="11"/>
            <color indexed="81"/>
            <rFont val="Tahoma"/>
            <family val="2"/>
          </rPr>
          <t>Somar o valor do mês ao valor referido no fich  já existente</t>
        </r>
      </text>
    </comment>
    <comment ref="F46" authorId="0" shapeId="0">
      <text>
        <r>
          <rPr>
            <b/>
            <sz val="8"/>
            <color indexed="81"/>
            <rFont val="Tahoma"/>
            <family val="2"/>
          </rPr>
          <t>Armando:</t>
        </r>
        <r>
          <rPr>
            <sz val="8"/>
            <color indexed="81"/>
            <rFont val="Tahoma"/>
            <family val="2"/>
          </rPr>
          <t xml:space="preserve">
Conta SAP - 6420018100
Menos o C.C. 28299930
Alteração do critério  a partir de Agosto/08 saldo da Redução provisões do PAR - R7962700 - 
Valor total da conta 6420018100</t>
        </r>
      </text>
    </comment>
    <comment ref="F47" authorId="0" shapeId="0">
      <text>
        <r>
          <rPr>
            <b/>
            <sz val="8"/>
            <color indexed="81"/>
            <rFont val="Tahoma"/>
            <family val="2"/>
          </rPr>
          <t>Armando:</t>
        </r>
        <r>
          <rPr>
            <sz val="8"/>
            <color indexed="81"/>
            <rFont val="Tahoma"/>
            <family val="2"/>
          </rPr>
          <t xml:space="preserve">
Conta SAP - 6420018200
Menos o C.C. 28299930
Alteração do critério  a partir de Agosto/08 saldo da Redução provisões do PAR - R7962700 - 
Valor total da conta 6420018200</t>
        </r>
      </text>
    </comment>
    <comment ref="F49" authorId="0" shapeId="0">
      <text>
        <r>
          <rPr>
            <b/>
            <sz val="8"/>
            <color indexed="81"/>
            <rFont val="Tahoma"/>
            <family val="2"/>
          </rPr>
          <t>Armando:</t>
        </r>
        <r>
          <rPr>
            <sz val="8"/>
            <color indexed="81"/>
            <rFont val="Tahoma"/>
            <family val="2"/>
          </rPr>
          <t xml:space="preserve">
Valor lançado na conta de redução de provisõe sefectivamente pago Contas - 7962050000 e 7962048000
Ver Fich de SAP referente ao lançamento da conta acima referida
Somar o valor do mês ao valor referido no fich  já existente</t>
        </r>
      </text>
    </comment>
    <comment ref="F50" authorId="0" shapeId="0">
      <text>
        <r>
          <rPr>
            <b/>
            <sz val="8"/>
            <color indexed="81"/>
            <rFont val="Tahoma"/>
            <family val="2"/>
          </rPr>
          <t>Armando:</t>
        </r>
        <r>
          <rPr>
            <sz val="8"/>
            <color indexed="81"/>
            <rFont val="Tahoma"/>
            <family val="2"/>
          </rPr>
          <t xml:space="preserve">
Conta SAP - 6450002000
Menos o C.C. 28299930
Alteração do critério  a partir de Agosto/08 saldo da Redução provisões do PAR - R7962700 - 
Valor total da conta 6450002000</t>
        </r>
      </text>
    </comment>
    <comment ref="F69" authorId="1" shapeId="0">
      <text>
        <r>
          <rPr>
            <b/>
            <sz val="8"/>
            <color indexed="81"/>
            <rFont val="Tahoma"/>
            <family val="2"/>
          </rPr>
          <t>e306517:</t>
        </r>
        <r>
          <rPr>
            <sz val="8"/>
            <color indexed="81"/>
            <rFont val="Tahoma"/>
            <family val="2"/>
          </rPr>
          <t xml:space="preserve">
S</t>
        </r>
        <r>
          <rPr>
            <sz val="11"/>
            <color indexed="81"/>
            <rFont val="Tahoma"/>
            <family val="2"/>
          </rPr>
          <t>ó o valor de Imobilizados incorpóreos</t>
        </r>
        <r>
          <rPr>
            <sz val="8"/>
            <color indexed="81"/>
            <rFont val="Tahoma"/>
            <family val="2"/>
          </rPr>
          <t xml:space="preserve">
</t>
        </r>
      </text>
    </comment>
    <comment ref="F70" authorId="1" shapeId="0">
      <text>
        <r>
          <rPr>
            <b/>
            <sz val="8"/>
            <color indexed="81"/>
            <rFont val="Tahoma"/>
            <family val="2"/>
          </rPr>
          <t>e306517:</t>
        </r>
        <r>
          <rPr>
            <sz val="8"/>
            <color indexed="81"/>
            <rFont val="Tahoma"/>
            <family val="2"/>
          </rPr>
          <t xml:space="preserve">
</t>
        </r>
        <r>
          <rPr>
            <sz val="11"/>
            <color indexed="81"/>
            <rFont val="Tahoma"/>
            <family val="2"/>
          </rPr>
          <t>Só os valores do Reclassificação da Provisão para amortização de Imobilizado Corpóreo já em Exploração
por contra partida da R6623310 têm influência nos IFRC12</t>
        </r>
      </text>
    </comment>
    <comment ref="F73" authorId="0" shapeId="0">
      <text>
        <r>
          <rPr>
            <b/>
            <sz val="8"/>
            <color indexed="81"/>
            <rFont val="Tahoma"/>
            <family val="2"/>
          </rPr>
          <t>Armando:</t>
        </r>
        <r>
          <rPr>
            <sz val="8"/>
            <color indexed="81"/>
            <rFont val="Tahoma"/>
            <family val="2"/>
          </rPr>
          <t xml:space="preserve">
</t>
        </r>
        <r>
          <rPr>
            <sz val="10"/>
            <color indexed="12"/>
            <rFont val="Tahoma"/>
            <family val="2"/>
          </rPr>
          <t xml:space="preserve">Valor retirado da analise do Mapa dos Tpe´s 
</t>
        </r>
        <r>
          <rPr>
            <sz val="11"/>
            <color indexed="16"/>
            <rFont val="Tahoma"/>
            <family val="2"/>
          </rPr>
          <t xml:space="preserve">\\InfGestão\GCO\IAS\2007\XXX\Mapas Apoio\Analise TPE´s EDP Distribuição
</t>
        </r>
        <r>
          <rPr>
            <sz val="10"/>
            <color indexed="12"/>
            <rFont val="Tahoma"/>
            <family val="2"/>
          </rPr>
          <t xml:space="preserve">
è retirado a Amortização referente a 2006 e  anos anteriores
Verificar os Mapas de apoio mês a mês
</t>
        </r>
        <r>
          <rPr>
            <sz val="10"/>
            <color indexed="10"/>
            <rFont val="Tahoma"/>
            <family val="2"/>
          </rPr>
          <t>Alterar a Lin/Col de Leitura todos os meses</t>
        </r>
      </text>
    </comment>
    <comment ref="F78" authorId="0" shapeId="0">
      <text>
        <r>
          <rPr>
            <b/>
            <sz val="8"/>
            <color indexed="81"/>
            <rFont val="Tahoma"/>
            <family val="2"/>
          </rPr>
          <t>Armando:</t>
        </r>
        <r>
          <rPr>
            <sz val="8"/>
            <color indexed="81"/>
            <rFont val="Tahoma"/>
            <family val="2"/>
          </rPr>
          <t xml:space="preserve">
Alterar o Mês da Formula todos os Meses
</t>
        </r>
        <r>
          <rPr>
            <sz val="8"/>
            <color indexed="10"/>
            <rFont val="Tahoma"/>
            <family val="2"/>
          </rPr>
          <t xml:space="preserve">Alterar o Mês da Formula  todos os Meses
</t>
        </r>
        <r>
          <rPr>
            <sz val="9"/>
            <color indexed="10"/>
            <rFont val="Tahoma"/>
            <family val="2"/>
          </rPr>
          <t>Valor Anual 22 527 162
(Inicio a Janeiro de 2005 e é sempre igual) - 
Informação do Filipe Matos (25 / 11 / 2008) - este valor é de aproximadamente de  300 000 Milhões
dá  aproximadamente entre 12 e 13 anos !!</t>
        </r>
      </text>
    </comment>
    <comment ref="F83" authorId="3" shapeId="0">
      <text>
        <r>
          <rPr>
            <b/>
            <sz val="8"/>
            <color indexed="81"/>
            <rFont val="Tahoma"/>
            <family val="2"/>
          </rPr>
          <t>A.Magalhães:</t>
        </r>
        <r>
          <rPr>
            <sz val="8"/>
            <color indexed="81"/>
            <rFont val="Tahoma"/>
            <family val="2"/>
          </rPr>
          <t xml:space="preserve">
Ao valor da conta retirar a linha 72 e 77</t>
        </r>
      </text>
    </comment>
    <comment ref="F92" authorId="0" shapeId="0">
      <text>
        <r>
          <rPr>
            <b/>
            <sz val="8"/>
            <color indexed="81"/>
            <rFont val="Tahoma"/>
            <family val="2"/>
          </rPr>
          <t>Armando:</t>
        </r>
        <r>
          <rPr>
            <sz val="8"/>
            <color indexed="81"/>
            <rFont val="Tahoma"/>
            <family val="2"/>
          </rPr>
          <t xml:space="preserve">
</t>
        </r>
        <r>
          <rPr>
            <sz val="10"/>
            <color indexed="81"/>
            <rFont val="Tahoma"/>
            <family val="2"/>
          </rPr>
          <t xml:space="preserve">Valor apurado tendo por base o valor dos subsídios afectos aos imobilizados nºs: </t>
        </r>
        <r>
          <rPr>
            <b/>
            <sz val="10"/>
            <color indexed="53"/>
            <rFont val="Tahoma"/>
            <family val="2"/>
          </rPr>
          <t>767717
943565 
962152</t>
        </r>
        <r>
          <rPr>
            <sz val="10"/>
            <color indexed="81"/>
            <rFont val="Tahoma"/>
            <family val="2"/>
          </rPr>
          <t xml:space="preserve">
 ou seja, estes imobilizados foram amortizados (área de avaliação 51) em 60.363,67 até Dez 07, mas como até Dez 2007 já tínhamos anulado todo o valor acumulado (83 528,47), agora apenas temos que revelar em P/L a diferença(</t>
        </r>
        <r>
          <rPr>
            <sz val="10"/>
            <color indexed="10"/>
            <rFont val="Tahoma"/>
            <family val="2"/>
          </rPr>
          <t>Valor a alterar todos os Meses</t>
        </r>
        <r>
          <rPr>
            <sz val="10"/>
            <color indexed="81"/>
            <rFont val="Tahoma"/>
            <family val="2"/>
          </rPr>
          <t xml:space="preserve">). 
MAPA DE SAP PARA APURAMENTO DO VALOR ACUMULADO MENSAL:
</t>
        </r>
        <r>
          <rPr>
            <b/>
            <sz val="10"/>
            <color indexed="10"/>
            <rFont val="Tahoma"/>
            <family val="2"/>
          </rPr>
          <t xml:space="preserve">S_ALR_87012936-Imobilizados - </t>
        </r>
        <r>
          <rPr>
            <b/>
            <sz val="10"/>
            <color indexed="12"/>
            <rFont val="Tahoma"/>
            <family val="2"/>
          </rPr>
          <t xml:space="preserve">RESTRIÇÃO ACIMA DESCRITA
</t>
        </r>
        <r>
          <rPr>
            <b/>
            <sz val="10"/>
            <color indexed="16"/>
            <rFont val="Tahoma"/>
            <family val="2"/>
          </rPr>
          <t>(Alterar valores da legenda Mensalmente)</t>
        </r>
      </text>
    </comment>
    <comment ref="F95" authorId="3" shapeId="0">
      <text>
        <r>
          <rPr>
            <b/>
            <sz val="8"/>
            <color indexed="81"/>
            <rFont val="Tahoma"/>
            <family val="2"/>
          </rPr>
          <t>A.Magalhães:</t>
        </r>
        <r>
          <rPr>
            <sz val="8"/>
            <color indexed="81"/>
            <rFont val="Tahoma"/>
            <family val="2"/>
          </rPr>
          <t xml:space="preserve">
Colocar só o centro de custo 28299999</t>
        </r>
      </text>
    </comment>
    <comment ref="F110" authorId="0" shapeId="0">
      <text>
        <r>
          <rPr>
            <b/>
            <sz val="8"/>
            <color indexed="81"/>
            <rFont val="Tahoma"/>
            <family val="2"/>
          </rPr>
          <t>Armando:</t>
        </r>
        <r>
          <rPr>
            <sz val="8"/>
            <color indexed="81"/>
            <rFont val="Tahoma"/>
            <family val="2"/>
          </rPr>
          <t xml:space="preserve">
Valor calculado em magnitude</t>
        </r>
      </text>
    </comment>
  </commentList>
</comments>
</file>

<file path=xl/sharedStrings.xml><?xml version="1.0" encoding="utf-8"?>
<sst xmlns="http://schemas.openxmlformats.org/spreadsheetml/2006/main" count="25370" uniqueCount="6626">
  <si>
    <t>Clientes</t>
  </si>
  <si>
    <t>Devedores e outros activos</t>
  </si>
  <si>
    <t>Inventários</t>
  </si>
  <si>
    <t>Impostos a receber</t>
  </si>
  <si>
    <t>Caixa e equivalentes de caixa</t>
  </si>
  <si>
    <t>Acções próprias</t>
  </si>
  <si>
    <t>Reservas e resultados acumulados</t>
  </si>
  <si>
    <t>Resultado líquido do exercício</t>
  </si>
  <si>
    <t>Total dos Capitais Próprios</t>
  </si>
  <si>
    <t>Benefícios aos empregados</t>
  </si>
  <si>
    <t>Provisões para riscos e encargos</t>
  </si>
  <si>
    <t>Credores e outros passivos</t>
  </si>
  <si>
    <t>Passivos Regulatórios</t>
  </si>
  <si>
    <t>Total do Passivo</t>
  </si>
  <si>
    <t>Volume de Negócios</t>
  </si>
  <si>
    <t>Outros</t>
  </si>
  <si>
    <t>Redução de provisões</t>
  </si>
  <si>
    <t>Resultado líquido</t>
  </si>
  <si>
    <t>Imobilizado em Curso</t>
  </si>
  <si>
    <t>Total</t>
  </si>
  <si>
    <t>Amortizações do Exercício</t>
  </si>
  <si>
    <t>Capitais Próprios</t>
  </si>
  <si>
    <t>Outros custos</t>
  </si>
  <si>
    <t>BT</t>
  </si>
  <si>
    <t>MAT</t>
  </si>
  <si>
    <t>AT</t>
  </si>
  <si>
    <t>MT</t>
  </si>
  <si>
    <t>BTE</t>
  </si>
  <si>
    <t>IP</t>
  </si>
  <si>
    <t>Rubricas</t>
  </si>
  <si>
    <t>DEE</t>
  </si>
  <si>
    <t>CVAT</t>
  </si>
  <si>
    <t>Prestações de serviços</t>
  </si>
  <si>
    <t>Trabalhos para a própria empresa</t>
  </si>
  <si>
    <t>Fornecimentos e Serviços de empresas do Grupo EDP</t>
  </si>
  <si>
    <t>Fornecimentos e Serviços Externos ao Grupo EDP</t>
  </si>
  <si>
    <t xml:space="preserve">        Total dos Capitais Próprios</t>
  </si>
  <si>
    <t>Passivo</t>
  </si>
  <si>
    <t>Dividendos antecipados</t>
  </si>
  <si>
    <t>Total dos Passivos Não Correntes</t>
  </si>
  <si>
    <t>Impostos a pagar</t>
  </si>
  <si>
    <t>Total dos Passivos Correntes</t>
  </si>
  <si>
    <t>Aquisições aos PRE - Sobrecustos</t>
  </si>
  <si>
    <t>Saldo Inicial</t>
  </si>
  <si>
    <t>Saldo Final</t>
  </si>
  <si>
    <t>Custos</t>
  </si>
  <si>
    <t>Capital Social</t>
  </si>
  <si>
    <t>Pessoal cedido</t>
  </si>
  <si>
    <t>Custos com Pessoal</t>
  </si>
  <si>
    <t>Fornecimentos e Serviços Externos</t>
  </si>
  <si>
    <t>PRRH</t>
  </si>
  <si>
    <t>PAR</t>
  </si>
  <si>
    <t>PAE</t>
  </si>
  <si>
    <t>Remunerações e Encargos</t>
  </si>
  <si>
    <t>Estudos e Consultoria</t>
  </si>
  <si>
    <t>Provisão para fundo de pensões</t>
  </si>
  <si>
    <t>Provisões do Exercício</t>
  </si>
  <si>
    <t>Compensação de Amortizações</t>
  </si>
  <si>
    <t>Fonte</t>
  </si>
  <si>
    <t>DR</t>
  </si>
  <si>
    <t>MARGEM</t>
  </si>
  <si>
    <t>Outros Proveitos de Exploração</t>
  </si>
  <si>
    <t>Custos com Benefícios aos Empregados</t>
  </si>
  <si>
    <t>Outros Custos de Exploração</t>
  </si>
  <si>
    <t>Dívida financeira</t>
  </si>
  <si>
    <t>Passivos por impostos diferidos</t>
  </si>
  <si>
    <t>Total dos Capitais Próprios e Passivo</t>
  </si>
  <si>
    <t>MARGEM BRUTA</t>
  </si>
  <si>
    <t>Acessos</t>
  </si>
  <si>
    <t>A comercializadores</t>
  </si>
  <si>
    <t>Outras Vendas</t>
  </si>
  <si>
    <t>Desvio tarifário do ano</t>
  </si>
  <si>
    <t>Variação nos inventários e custo das matérias primas e consumíveis</t>
  </si>
  <si>
    <t>Subsídios à Exploração</t>
  </si>
  <si>
    <t>Ganhos em Imobilizações</t>
  </si>
  <si>
    <t>Valores em excesso de comparticipações de clientes</t>
  </si>
  <si>
    <t>Perdas em imobilizações</t>
  </si>
  <si>
    <t>Encargos sobre remunerações</t>
  </si>
  <si>
    <t>Custos com indemnizações</t>
  </si>
  <si>
    <t>Prémios de desempenho, assiduidade e antiguidade</t>
  </si>
  <si>
    <t>Custos com Plano de Pensões</t>
  </si>
  <si>
    <t>Custos com Plano Médico e Outros Benefícios</t>
  </si>
  <si>
    <t>CUSTOS LÍQUIDOS DE PROVEITOS</t>
  </si>
  <si>
    <t>Valor Líquido</t>
  </si>
  <si>
    <t>Unidade: GWh</t>
  </si>
  <si>
    <t>Rubrica</t>
  </si>
  <si>
    <t>ENERGIA ENTRADA NO DISTRIBUIDOR</t>
  </si>
  <si>
    <t>MAT (pontos virtuais clientes)</t>
  </si>
  <si>
    <t>BTN</t>
  </si>
  <si>
    <t xml:space="preserve">   Clientes MR</t>
  </si>
  <si>
    <t xml:space="preserve">   Clientes ML</t>
  </si>
  <si>
    <t xml:space="preserve">BTN </t>
  </si>
  <si>
    <t xml:space="preserve"> </t>
  </si>
  <si>
    <t>Regularização</t>
  </si>
  <si>
    <t>Subestações</t>
  </si>
  <si>
    <t>Contadores e acessórios</t>
  </si>
  <si>
    <t>Mercado Regulado</t>
  </si>
  <si>
    <t>Mercado Livre</t>
  </si>
  <si>
    <t>Unidades</t>
  </si>
  <si>
    <t>BTN (sem IP)</t>
  </si>
  <si>
    <t>Aquisições à RNT</t>
  </si>
  <si>
    <t>Uso Global do Sistema</t>
  </si>
  <si>
    <t>Uso da Rede de Transporte</t>
  </si>
  <si>
    <t>Clientes do MR</t>
  </si>
  <si>
    <t>Clientes do ML</t>
  </si>
  <si>
    <t>Redução de Provisão PEF</t>
  </si>
  <si>
    <t>Conservação</t>
  </si>
  <si>
    <t>Investimento</t>
  </si>
  <si>
    <t>Total DEE</t>
  </si>
  <si>
    <t>Desvio Tarifário do ano</t>
  </si>
  <si>
    <t>Total CVAT</t>
  </si>
  <si>
    <t>Volume de Negócios (excluindo outras vendas e prestações de serviços)</t>
  </si>
  <si>
    <t>Remunerações</t>
  </si>
  <si>
    <t>Operação e Manutenção</t>
  </si>
  <si>
    <t>Imobilizado Bruto</t>
  </si>
  <si>
    <t>Amortizações Acumuladas</t>
  </si>
  <si>
    <t>TOTAL Regulado</t>
  </si>
  <si>
    <t>Equipamentos Acessórios e Outros</t>
  </si>
  <si>
    <t>Linhas Aéreas</t>
  </si>
  <si>
    <t>Cabos Subterrâneos</t>
  </si>
  <si>
    <t>Postos Corte e Seccionamento</t>
  </si>
  <si>
    <t>Equipamento Contagem</t>
  </si>
  <si>
    <t>Outro equipamento</t>
  </si>
  <si>
    <t>Postos Transformação e Seccionamento</t>
  </si>
  <si>
    <t>Iluminação pública</t>
  </si>
  <si>
    <t>Custos Primários</t>
  </si>
  <si>
    <t>Custos Totais</t>
  </si>
  <si>
    <t>Imobilizado em Exploração</t>
  </si>
  <si>
    <t>Específico em AT</t>
  </si>
  <si>
    <t>Específico em MT</t>
  </si>
  <si>
    <t>Específico em BT</t>
  </si>
  <si>
    <t>Outros Serviços Regulados</t>
  </si>
  <si>
    <t>Valor a recuperar (saldo inicial)</t>
  </si>
  <si>
    <t>Valor a recuperar (saldo final)</t>
  </si>
  <si>
    <t>Valor Bruto</t>
  </si>
  <si>
    <t>Regularizações e Reavaliações</t>
  </si>
  <si>
    <t>Valor Total</t>
  </si>
  <si>
    <t>Ajustamento tarifário</t>
  </si>
  <si>
    <t>Juros do ajustamento</t>
  </si>
  <si>
    <t>Constituição</t>
  </si>
  <si>
    <t>Imobilizado Tangível Regulado</t>
  </si>
  <si>
    <t>Imobilizado Intangível Regulado</t>
  </si>
  <si>
    <t>Imobilizado Tangível não regulado</t>
  </si>
  <si>
    <t>Transferências para Exploração</t>
  </si>
  <si>
    <t>Comparticip. Financeiras (do ano)</t>
  </si>
  <si>
    <t>Amortizações Líquidas do Ano</t>
  </si>
  <si>
    <t>Custos Financ.</t>
  </si>
  <si>
    <t>Custos de Gestão e Estrutura</t>
  </si>
  <si>
    <t>Em AT</t>
  </si>
  <si>
    <t>Em MT</t>
  </si>
  <si>
    <t>Em BT</t>
  </si>
  <si>
    <t>Tipo de Cliente Final</t>
  </si>
  <si>
    <t>Clientes finais</t>
  </si>
  <si>
    <t>Uso Global Sistema</t>
  </si>
  <si>
    <t>TOTAL Regulado (inclui valor residual das concessões)</t>
  </si>
  <si>
    <t>Transferências de Imob. em Curso</t>
  </si>
  <si>
    <t>Total de Ajustamentos e Juros</t>
  </si>
  <si>
    <t>Total Regulado</t>
  </si>
  <si>
    <t>Activo</t>
  </si>
  <si>
    <t>Vendas</t>
  </si>
  <si>
    <t>Fornecimentos e serviços externos</t>
  </si>
  <si>
    <t>Relatórios com informação estatística</t>
  </si>
  <si>
    <t>Balanço</t>
  </si>
  <si>
    <t>Dotação de provisões</t>
  </si>
  <si>
    <t>Reversão Desvio Tarifário de t-2</t>
  </si>
  <si>
    <t>Rendas de concessão</t>
  </si>
  <si>
    <t>Outros encargos de concessão</t>
  </si>
  <si>
    <t>Imobilizado Intangível não regulado</t>
  </si>
  <si>
    <t>Fundos Comunit.</t>
  </si>
  <si>
    <t>ACTIVO</t>
  </si>
  <si>
    <t>A4201000</t>
  </si>
  <si>
    <t>A4202000</t>
  </si>
  <si>
    <t>A4210000</t>
  </si>
  <si>
    <t>A4220100</t>
  </si>
  <si>
    <t>A4230100</t>
  </si>
  <si>
    <t>A4230200</t>
  </si>
  <si>
    <t>A4230300</t>
  </si>
  <si>
    <t>A4230350</t>
  </si>
  <si>
    <t>A4230400</t>
  </si>
  <si>
    <t>A4230600</t>
  </si>
  <si>
    <t>A4230700</t>
  </si>
  <si>
    <t>A4230800</t>
  </si>
  <si>
    <t>A4230900</t>
  </si>
  <si>
    <t>A4231000</t>
  </si>
  <si>
    <t>A4231100</t>
  </si>
  <si>
    <t>A4231200</t>
  </si>
  <si>
    <t>A4231300</t>
  </si>
  <si>
    <t>A4231400</t>
  </si>
  <si>
    <t>A4231500</t>
  </si>
  <si>
    <t>A4231600</t>
  </si>
  <si>
    <t>A4231700</t>
  </si>
  <si>
    <t>A4231800</t>
  </si>
  <si>
    <t>A4231900</t>
  </si>
  <si>
    <t>A4232000</t>
  </si>
  <si>
    <t>A4232100</t>
  </si>
  <si>
    <t>A4232200</t>
  </si>
  <si>
    <t>A4232300</t>
  </si>
  <si>
    <t>A4239900</t>
  </si>
  <si>
    <t>A4240000</t>
  </si>
  <si>
    <t>A4250000</t>
  </si>
  <si>
    <t>A4261000</t>
  </si>
  <si>
    <t>A4262000</t>
  </si>
  <si>
    <t>A4263000</t>
  </si>
  <si>
    <t>A4264000</t>
  </si>
  <si>
    <t>A4269000</t>
  </si>
  <si>
    <t>A4282000</t>
  </si>
  <si>
    <t>A4283000</t>
  </si>
  <si>
    <t>A4290000</t>
  </si>
  <si>
    <t>A4420100</t>
  </si>
  <si>
    <t>A4420200</t>
  </si>
  <si>
    <t>A4420300</t>
  </si>
  <si>
    <t>A4420400</t>
  </si>
  <si>
    <t>A4420500</t>
  </si>
  <si>
    <t>A4420600</t>
  </si>
  <si>
    <t>A4420700</t>
  </si>
  <si>
    <t>A4420800</t>
  </si>
  <si>
    <t>A4420900</t>
  </si>
  <si>
    <t>A4421000</t>
  </si>
  <si>
    <t>A4421100</t>
  </si>
  <si>
    <t>A4421200</t>
  </si>
  <si>
    <t>A4421300</t>
  </si>
  <si>
    <t>A4421400</t>
  </si>
  <si>
    <t>A4421500</t>
  </si>
  <si>
    <t>A4421600</t>
  </si>
  <si>
    <t>A4421700</t>
  </si>
  <si>
    <t>A4421800</t>
  </si>
  <si>
    <t>A4421900</t>
  </si>
  <si>
    <t>A4422000</t>
  </si>
  <si>
    <t>A4422100</t>
  </si>
  <si>
    <t>A4429900</t>
  </si>
  <si>
    <t>A4480000</t>
  </si>
  <si>
    <t>A4820011</t>
  </si>
  <si>
    <t>A4820021</t>
  </si>
  <si>
    <t>A4822011</t>
  </si>
  <si>
    <t>A4823011</t>
  </si>
  <si>
    <t>A4823021</t>
  </si>
  <si>
    <t>A4823030</t>
  </si>
  <si>
    <t>A4823045</t>
  </si>
  <si>
    <t>A4823060</t>
  </si>
  <si>
    <t>A4823070</t>
  </si>
  <si>
    <t>A4823080</t>
  </si>
  <si>
    <t>A4823090</t>
  </si>
  <si>
    <t>A4823100</t>
  </si>
  <si>
    <t>A4823110</t>
  </si>
  <si>
    <t>A4823120</t>
  </si>
  <si>
    <t>A4823130</t>
  </si>
  <si>
    <t>A4823140</t>
  </si>
  <si>
    <t>A4823150</t>
  </si>
  <si>
    <t>A4823160</t>
  </si>
  <si>
    <t>A4823170</t>
  </si>
  <si>
    <t>A4823180</t>
  </si>
  <si>
    <t>A4823190</t>
  </si>
  <si>
    <t>A4823200</t>
  </si>
  <si>
    <t>A4823210</t>
  </si>
  <si>
    <t>A4823220</t>
  </si>
  <si>
    <t>A4823230</t>
  </si>
  <si>
    <t>A4823990</t>
  </si>
  <si>
    <t>A4824000</t>
  </si>
  <si>
    <t>A4825000</t>
  </si>
  <si>
    <t>A4826010</t>
  </si>
  <si>
    <t>A4826020</t>
  </si>
  <si>
    <t>A4826030</t>
  </si>
  <si>
    <t>A4826040</t>
  </si>
  <si>
    <t>A4826090</t>
  </si>
  <si>
    <t>A4828200</t>
  </si>
  <si>
    <t>A4828300</t>
  </si>
  <si>
    <t>A4829000</t>
  </si>
  <si>
    <t>Activos tangíveis</t>
  </si>
  <si>
    <t>A4310000</t>
  </si>
  <si>
    <t>A4320000</t>
  </si>
  <si>
    <t>A4330000</t>
  </si>
  <si>
    <t>A4340000</t>
  </si>
  <si>
    <t>A4352200</t>
  </si>
  <si>
    <t>A4370000</t>
  </si>
  <si>
    <t>A4430100</t>
  </si>
  <si>
    <t>A4430200</t>
  </si>
  <si>
    <t>A4430500</t>
  </si>
  <si>
    <t>A4490000</t>
  </si>
  <si>
    <t>A4831000</t>
  </si>
  <si>
    <t>A4832000</t>
  </si>
  <si>
    <t>A4833000</t>
  </si>
  <si>
    <t>A4834000</t>
  </si>
  <si>
    <t>A4835220</t>
  </si>
  <si>
    <t>Activos intangíveis ( Imobilizações Incorpóreas)</t>
  </si>
  <si>
    <t>A4361000</t>
  </si>
  <si>
    <t>A4362000</t>
  </si>
  <si>
    <t>A4836100</t>
  </si>
  <si>
    <t>A4836200</t>
  </si>
  <si>
    <t>Goodwill</t>
  </si>
  <si>
    <t>A4111000</t>
  </si>
  <si>
    <t>A4112000</t>
  </si>
  <si>
    <t>A4113000</t>
  </si>
  <si>
    <t>A4121000</t>
  </si>
  <si>
    <t>A4122000</t>
  </si>
  <si>
    <t>A4123000</t>
  </si>
  <si>
    <t>A4141000</t>
  </si>
  <si>
    <t>A4142000</t>
  </si>
  <si>
    <t>A4151000</t>
  </si>
  <si>
    <t>A4152000</t>
  </si>
  <si>
    <t>A4153000</t>
  </si>
  <si>
    <t>A4410100</t>
  </si>
  <si>
    <t>A4470000</t>
  </si>
  <si>
    <t>A4812100</t>
  </si>
  <si>
    <t>A4911010</t>
  </si>
  <si>
    <t>A4912010</t>
  </si>
  <si>
    <t>A4913010</t>
  </si>
  <si>
    <t>A4950100</t>
  </si>
  <si>
    <t>Investimentos financeiros</t>
  </si>
  <si>
    <t>A2721300</t>
  </si>
  <si>
    <t>A2721600</t>
  </si>
  <si>
    <t>A2721700</t>
  </si>
  <si>
    <t>A2721800</t>
  </si>
  <si>
    <t>A2721990</t>
  </si>
  <si>
    <t>Impostos diferidos activos</t>
  </si>
  <si>
    <t>A2112110</t>
  </si>
  <si>
    <t>A2180200</t>
  </si>
  <si>
    <t>A2812000</t>
  </si>
  <si>
    <t>A2521210</t>
  </si>
  <si>
    <t>A2681201</t>
  </si>
  <si>
    <t>A2681205</t>
  </si>
  <si>
    <t>A2681206</t>
  </si>
  <si>
    <t>A2681210</t>
  </si>
  <si>
    <t>A2681230</t>
  </si>
  <si>
    <t>A2681260</t>
  </si>
  <si>
    <t>A2681290</t>
  </si>
  <si>
    <t>A2882800</t>
  </si>
  <si>
    <t>Total de Activos Não Correntes</t>
  </si>
  <si>
    <t>A3100000</t>
  </si>
  <si>
    <t>A3231000</t>
  </si>
  <si>
    <t>A3232000</t>
  </si>
  <si>
    <t>A3233000</t>
  </si>
  <si>
    <t>A3234000</t>
  </si>
  <si>
    <t>A3237000</t>
  </si>
  <si>
    <t>A3253100</t>
  </si>
  <si>
    <t>A3263100</t>
  </si>
  <si>
    <t>A3510000</t>
  </si>
  <si>
    <t>A3621010</t>
  </si>
  <si>
    <t>A3621020</t>
  </si>
  <si>
    <t>A3621030</t>
  </si>
  <si>
    <t>A3621040</t>
  </si>
  <si>
    <t>A3621060</t>
  </si>
  <si>
    <t>A3623010</t>
  </si>
  <si>
    <t>A3630000</t>
  </si>
  <si>
    <t>A3640000</t>
  </si>
  <si>
    <t>A3651000</t>
  </si>
  <si>
    <t>A3652000</t>
  </si>
  <si>
    <t>A3653000</t>
  </si>
  <si>
    <t>A3654000</t>
  </si>
  <si>
    <t>A3710000</t>
  </si>
  <si>
    <t>A3730000</t>
  </si>
  <si>
    <t>A3810000</t>
  </si>
  <si>
    <t>A3830000</t>
  </si>
  <si>
    <t>A3923000</t>
  </si>
  <si>
    <t>A3963000</t>
  </si>
  <si>
    <t>A2111120</t>
  </si>
  <si>
    <t>A2111130</t>
  </si>
  <si>
    <t>A2111140</t>
  </si>
  <si>
    <t>A2111150</t>
  </si>
  <si>
    <t>A2111170</t>
  </si>
  <si>
    <t>A2111210</t>
  </si>
  <si>
    <t>A2111220</t>
  </si>
  <si>
    <t>A2111230</t>
  </si>
  <si>
    <t>A2111240</t>
  </si>
  <si>
    <t>A2111250</t>
  </si>
  <si>
    <t>A2111260</t>
  </si>
  <si>
    <t>A2111310</t>
  </si>
  <si>
    <t>A2111320</t>
  </si>
  <si>
    <t>A2111330</t>
  </si>
  <si>
    <t>A2111340</t>
  </si>
  <si>
    <t>A2111350</t>
  </si>
  <si>
    <t>A2111370</t>
  </si>
  <si>
    <t>A2121000</t>
  </si>
  <si>
    <t>A2180100</t>
  </si>
  <si>
    <t>A2712100</t>
  </si>
  <si>
    <t>A2712200</t>
  </si>
  <si>
    <t>A2712300</t>
  </si>
  <si>
    <t>A2712400</t>
  </si>
  <si>
    <t>A2712500</t>
  </si>
  <si>
    <t>A2712600</t>
  </si>
  <si>
    <t>A2811100</t>
  </si>
  <si>
    <t>A2811200</t>
  </si>
  <si>
    <t>A2811300</t>
  </si>
  <si>
    <t>A2811400</t>
  </si>
  <si>
    <t>A2811500</t>
  </si>
  <si>
    <t>A2811600</t>
  </si>
  <si>
    <t>A2811700</t>
  </si>
  <si>
    <t>A2811800</t>
  </si>
  <si>
    <t>A2290100</t>
  </si>
  <si>
    <t>A2521110</t>
  </si>
  <si>
    <t>A2523000</t>
  </si>
  <si>
    <t>A2541110</t>
  </si>
  <si>
    <t>A2619110</t>
  </si>
  <si>
    <t>A2621300</t>
  </si>
  <si>
    <t>A2621400</t>
  </si>
  <si>
    <t>A2621900</t>
  </si>
  <si>
    <t>A2631000</t>
  </si>
  <si>
    <t>A2642100</t>
  </si>
  <si>
    <t>A2671000</t>
  </si>
  <si>
    <t>A2681101</t>
  </si>
  <si>
    <t>A2681102</t>
  </si>
  <si>
    <t>A2681103</t>
  </si>
  <si>
    <t>A2681104</t>
  </si>
  <si>
    <t>A2681105</t>
  </si>
  <si>
    <t>A2681107</t>
  </si>
  <si>
    <t>A2681110</t>
  </si>
  <si>
    <t>A2681113</t>
  </si>
  <si>
    <t>A2681114</t>
  </si>
  <si>
    <t>A2681115</t>
  </si>
  <si>
    <t>A2681116</t>
  </si>
  <si>
    <t>A2681117</t>
  </si>
  <si>
    <t>A2681119</t>
  </si>
  <si>
    <t>A2681150</t>
  </si>
  <si>
    <t>A2681190</t>
  </si>
  <si>
    <t>A2711200</t>
  </si>
  <si>
    <t>A2713000</t>
  </si>
  <si>
    <t>A2718100</t>
  </si>
  <si>
    <t>A2718150</t>
  </si>
  <si>
    <t>A2718200</t>
  </si>
  <si>
    <t>A2718250</t>
  </si>
  <si>
    <t>A2719000</t>
  </si>
  <si>
    <t>A2719050</t>
  </si>
  <si>
    <t>A2729100</t>
  </si>
  <si>
    <t>A2722100</t>
  </si>
  <si>
    <t>A2729200</t>
  </si>
  <si>
    <t>A2729300</t>
  </si>
  <si>
    <t>A2729600</t>
  </si>
  <si>
    <t>A2729990</t>
  </si>
  <si>
    <t>A2881800</t>
  </si>
  <si>
    <t>A2729900</t>
  </si>
  <si>
    <t>A2711510</t>
  </si>
  <si>
    <t>A2711520</t>
  </si>
  <si>
    <t>A2711530</t>
  </si>
  <si>
    <t>A2711540</t>
  </si>
  <si>
    <t>A2411010</t>
  </si>
  <si>
    <t>A2412010</t>
  </si>
  <si>
    <t>A2412020</t>
  </si>
  <si>
    <t>A2412090</t>
  </si>
  <si>
    <t>A2417000</t>
  </si>
  <si>
    <t>A2419000</t>
  </si>
  <si>
    <t>A2431000</t>
  </si>
  <si>
    <t>A2432000</t>
  </si>
  <si>
    <t>A2434000</t>
  </si>
  <si>
    <t>A2435000</t>
  </si>
  <si>
    <t>A2437000</t>
  </si>
  <si>
    <t>A2438000</t>
  </si>
  <si>
    <t>A2439000</t>
  </si>
  <si>
    <t>A2449000</t>
  </si>
  <si>
    <t>A1513000</t>
  </si>
  <si>
    <t>A1591000</t>
  </si>
  <si>
    <t>A1592000</t>
  </si>
  <si>
    <t>A1593000</t>
  </si>
  <si>
    <t>A1910000</t>
  </si>
  <si>
    <t>A1981000</t>
  </si>
  <si>
    <t>Activos financeiros detidos para negociação</t>
  </si>
  <si>
    <t>A1110000</t>
  </si>
  <si>
    <t>A1201000</t>
  </si>
  <si>
    <t>Total de Activos Correntes</t>
  </si>
  <si>
    <t>Total de Activos</t>
  </si>
  <si>
    <t>CAPITAIS PRÓPRIOS</t>
  </si>
  <si>
    <t>P5100000</t>
  </si>
  <si>
    <t>Capital</t>
  </si>
  <si>
    <t>P5300000</t>
  </si>
  <si>
    <t>P5710000</t>
  </si>
  <si>
    <t>P5740000</t>
  </si>
  <si>
    <t>P5790000</t>
  </si>
  <si>
    <t>P5900000</t>
  </si>
  <si>
    <t>P8900000</t>
  </si>
  <si>
    <t>P8800000</t>
  </si>
  <si>
    <t>Capitais Próprios atribuíveis aos int. maioritários</t>
  </si>
  <si>
    <t>Interesses minoritários</t>
  </si>
  <si>
    <t>PASSIVO</t>
  </si>
  <si>
    <t>P2392100</t>
  </si>
  <si>
    <t>P2521210</t>
  </si>
  <si>
    <t>Empréstimos</t>
  </si>
  <si>
    <t>P2738100</t>
  </si>
  <si>
    <t>P2738150</t>
  </si>
  <si>
    <t>P2738200</t>
  </si>
  <si>
    <t>P2738250</t>
  </si>
  <si>
    <t>P2738300</t>
  </si>
  <si>
    <t>P2738350</t>
  </si>
  <si>
    <t>P2910000</t>
  </si>
  <si>
    <t>P2960000</t>
  </si>
  <si>
    <t>P2980000</t>
  </si>
  <si>
    <t>P2930000</t>
  </si>
  <si>
    <t>P2999099</t>
  </si>
  <si>
    <t>Conta de hidraulicidade</t>
  </si>
  <si>
    <t>P2741200</t>
  </si>
  <si>
    <t>P2741300</t>
  </si>
  <si>
    <t>P2741700</t>
  </si>
  <si>
    <t>P2741900</t>
  </si>
  <si>
    <t>Impostos diferidos passivos</t>
  </si>
  <si>
    <t>P2611220</t>
  </si>
  <si>
    <t>Fornecedores CC e de Imobilizado</t>
  </si>
  <si>
    <t>P2744000</t>
  </si>
  <si>
    <t>Z2745200000</t>
  </si>
  <si>
    <t>Z2745210000</t>
  </si>
  <si>
    <t>Subsídios ao investimento</t>
  </si>
  <si>
    <t>Passivos com investidores institucionais</t>
  </si>
  <si>
    <t>P2682202</t>
  </si>
  <si>
    <t>P2682203</t>
  </si>
  <si>
    <t>P2682208</t>
  </si>
  <si>
    <t>P2682209</t>
  </si>
  <si>
    <t>P2682224</t>
  </si>
  <si>
    <t>P2682225</t>
  </si>
  <si>
    <t>P2682226</t>
  </si>
  <si>
    <t>P2682228</t>
  </si>
  <si>
    <t>P2682235</t>
  </si>
  <si>
    <t>P2521110</t>
  </si>
  <si>
    <t>P2733500</t>
  </si>
  <si>
    <t>P2211000</t>
  </si>
  <si>
    <t>P2280000</t>
  </si>
  <si>
    <t>P2611120</t>
  </si>
  <si>
    <t>P2745990</t>
  </si>
  <si>
    <t>P2190100</t>
  </si>
  <si>
    <t>Sem Conta</t>
  </si>
  <si>
    <t>P2523000</t>
  </si>
  <si>
    <t>P2621100</t>
  </si>
  <si>
    <t>P2621200</t>
  </si>
  <si>
    <t>P2621600</t>
  </si>
  <si>
    <t>P2621900</t>
  </si>
  <si>
    <t>P2631000</t>
  </si>
  <si>
    <t>P2671000</t>
  </si>
  <si>
    <t>P2682101</t>
  </si>
  <si>
    <t>P2682102</t>
  </si>
  <si>
    <t>P2682104</t>
  </si>
  <si>
    <t>P2682105</t>
  </si>
  <si>
    <t>P2682107</t>
  </si>
  <si>
    <t>P2682108</t>
  </si>
  <si>
    <t>P2682118</t>
  </si>
  <si>
    <t>P2682150</t>
  </si>
  <si>
    <t>"Valores  das contas de Outros  Devedores</t>
  </si>
  <si>
    <t>P2682170</t>
  </si>
  <si>
    <t>P2682190</t>
  </si>
  <si>
    <t>P2732000</t>
  </si>
  <si>
    <t>P2735000</t>
  </si>
  <si>
    <t>P2736000</t>
  </si>
  <si>
    <t>P2739900</t>
  </si>
  <si>
    <t>P2749000</t>
  </si>
  <si>
    <t>P2413000</t>
  </si>
  <si>
    <t>P2416000</t>
  </si>
  <si>
    <t>P2421000</t>
  </si>
  <si>
    <t>P2422000</t>
  </si>
  <si>
    <t>P2424000</t>
  </si>
  <si>
    <t>P2429000</t>
  </si>
  <si>
    <t>P2433000</t>
  </si>
  <si>
    <t>P2436000</t>
  </si>
  <si>
    <t>P2449000</t>
  </si>
  <si>
    <t>P2450000</t>
  </si>
  <si>
    <t>P2490000</t>
  </si>
  <si>
    <t>Imobilizado em concessão</t>
  </si>
  <si>
    <t>Imobilizado em integração-A transferir para a EDP</t>
  </si>
  <si>
    <t>Terrenos e recursos naturais</t>
  </si>
  <si>
    <t>Edifícios e outras construções</t>
  </si>
  <si>
    <t>Produção electricidade-Aproveit. hidroeléctricos</t>
  </si>
  <si>
    <t>Prod. Elect - Aprov.Hidroelect-Desmantelamento</t>
  </si>
  <si>
    <t>Produção electricidade-Centrais termicas clássicas</t>
  </si>
  <si>
    <t>Prod. Elect - Centrais Térm.Class.-Desmantelamento</t>
  </si>
  <si>
    <t>Produção electricidade-Cent.Térm.Biomassa</t>
  </si>
  <si>
    <t>Prod.elec-Apv.hidro.finsmúlt-P/não afect.prd.ele.</t>
  </si>
  <si>
    <t>Produção electricidade-Aproveit. energ. renováveis</t>
  </si>
  <si>
    <t>Transporte electricidade - Subestações</t>
  </si>
  <si>
    <t>Transporte electricidade - Linhas</t>
  </si>
  <si>
    <t>Transporte electricidade - Despacho nacional</t>
  </si>
  <si>
    <t>Transporte electricidade - Equipamentos acessórios</t>
  </si>
  <si>
    <t>Transporte electricidade - Equip. contagem medida</t>
  </si>
  <si>
    <t>Transporte electricidade - Equipamentos diverso</t>
  </si>
  <si>
    <t>Distribuição electricidade-AT</t>
  </si>
  <si>
    <t>Distribuição electricidade-MT</t>
  </si>
  <si>
    <t>Distribuição electricidade-BT</t>
  </si>
  <si>
    <t>Distribuição electricidade-Iluminação pública</t>
  </si>
  <si>
    <t>Distribuição electricidade-Equip. acessórios</t>
  </si>
  <si>
    <t>Distribuição electricidade-Equipamentos diversos</t>
  </si>
  <si>
    <t>Equipamento de Telecomunicações - Rede Fixa</t>
  </si>
  <si>
    <t>Básico-Equipamento de informática-Próprio</t>
  </si>
  <si>
    <t>Básico-Equipamento de informática-Leasing</t>
  </si>
  <si>
    <t>Básico-Equipamento de estaleiros</t>
  </si>
  <si>
    <t>Básico-Equipamento de laboratórios</t>
  </si>
  <si>
    <t>Básico-Equipamento de postos médicos</t>
  </si>
  <si>
    <t>Básico-Equipam. centros de formação profissional</t>
  </si>
  <si>
    <t>Outro equipamento básico</t>
  </si>
  <si>
    <t>Veículos automóveis ligeiros-Próprio</t>
  </si>
  <si>
    <t>Veículos automóveis pesados e reboques-Próprio</t>
  </si>
  <si>
    <t>Outro equipamento de transporte-Próprio</t>
  </si>
  <si>
    <t>Veículos automóveis ligeiros-Leasing</t>
  </si>
  <si>
    <t>Veículos automóveis pesados e reboques-Leasing</t>
  </si>
  <si>
    <t>Ferramentas e utensílios</t>
  </si>
  <si>
    <t>Equip.administr-Próprio-Equipamento informático</t>
  </si>
  <si>
    <t>Equip.administr-Próprio-Mobiliário</t>
  </si>
  <si>
    <t>Equip.administrativo-Leasing-Mobiliário</t>
  </si>
  <si>
    <t>Equip.administr-Próprio-Equip. apoio administrat.</t>
  </si>
  <si>
    <t>Equip.administr-Leasing-Equip. apoio administrat.</t>
  </si>
  <si>
    <t>Equip.administr-Próprio-Equipamento social</t>
  </si>
  <si>
    <t>Equip.administr-Próprio-Equipamento diverso</t>
  </si>
  <si>
    <t>Diferenças de câmbio-Edifícios</t>
  </si>
  <si>
    <t>Diferenças de câmbio-Equipamento básico</t>
  </si>
  <si>
    <t>Outras imobilizações corpóreas</t>
  </si>
  <si>
    <t>Imobilizado a regularizar</t>
  </si>
  <si>
    <t>Produção de electricidade - Estudos e projectos</t>
  </si>
  <si>
    <t>Transporte de electricidade - Estudos projectos</t>
  </si>
  <si>
    <t>Distribuição electricidade-Estudos e Projectos</t>
  </si>
  <si>
    <t>Sistemas informáticos-Estudos e projectos</t>
  </si>
  <si>
    <t>Equipam. Administrativo - Sistemas Informáticos</t>
  </si>
  <si>
    <t>Outras Imobilizações Corpóreas</t>
  </si>
  <si>
    <t>Adiantamentos-Terrenos e recursos naturais</t>
  </si>
  <si>
    <t>Adiantamentos-Edíficios e outras construções</t>
  </si>
  <si>
    <t>Adiantam.-Prod.electric-Aproveit.hidroeléctricos</t>
  </si>
  <si>
    <t>Adiantam.-Prod.electric-Centr.térmic.clássicas</t>
  </si>
  <si>
    <t>Adiantam.-Centrais Térmicas de Biomassa</t>
  </si>
  <si>
    <t>Adiantam.-Prod.electric-Aproveit.energ.renováveis</t>
  </si>
  <si>
    <t>Adiantam.-Transporte electricidade-Subestações</t>
  </si>
  <si>
    <t>Adiantam.-Transporte de electricidade - Linhas</t>
  </si>
  <si>
    <t>Adiantamentos-Distribuição de electricidade</t>
  </si>
  <si>
    <t>Adiantamentos-Equipamento de informática</t>
  </si>
  <si>
    <t>Adiantamentos-Outro equipamento básico</t>
  </si>
  <si>
    <t>Adiantamentos-Equipamento de transporte</t>
  </si>
  <si>
    <t>Adiantamentos-Ferramentas e utensílios</t>
  </si>
  <si>
    <t>Adiantamentos-Equipamento administrativo</t>
  </si>
  <si>
    <t>Despesas de instalação</t>
  </si>
  <si>
    <t>Despesas de investigação e desenvolvimento</t>
  </si>
  <si>
    <t>Imob Incorpóreas - Despesas Desenvolv - Custo IAS</t>
  </si>
  <si>
    <t>Imob Incorpóreas - Despesas Desenvolv - Imob IAS</t>
  </si>
  <si>
    <t>Propriedade industrial e outros direitos</t>
  </si>
  <si>
    <t>Trespasses</t>
  </si>
  <si>
    <t>Direitos de Concessão - Eq. Basiq. - Distrib. Electricidade - IFRIC 12</t>
  </si>
  <si>
    <t>Licenças de emissão de CO2</t>
  </si>
  <si>
    <t>Licenças de emissão de CO2 adquiridas em mercado</t>
  </si>
  <si>
    <t>Participação em Fundos de Carbono</t>
  </si>
  <si>
    <t>Imobilizações incorpóreas - Licenças de CO2 - Imparidade</t>
  </si>
  <si>
    <t>Instalação</t>
  </si>
  <si>
    <t>Investigação e desenvolvimento</t>
  </si>
  <si>
    <t xml:space="preserve">Investigação e desenvolvimento - Custo IAS      </t>
  </si>
  <si>
    <t>Investigação e desenvolvimento - Imobilizado IAS</t>
  </si>
  <si>
    <t>Imobiliozações em curso - Distrib. Electricidade - IFRIC 12</t>
  </si>
  <si>
    <t>Adiantamentos conta imobilizações incorpóreas</t>
  </si>
  <si>
    <t>Despesas de desenvolvimento - Custo IAS</t>
  </si>
  <si>
    <t>Despesas de desenvolvimento - Imob. IAS</t>
  </si>
  <si>
    <t>Amortização de direitos de concessão - Distrib. Electricidade - IFRIC 12</t>
  </si>
  <si>
    <t>Investim.Financ-Partes de capital(Goodwill)-Emp.Gr</t>
  </si>
  <si>
    <t>Diferenças de consolidação</t>
  </si>
  <si>
    <t>Investim.Financ-Partes de capital(Goodwill)-Emp.As</t>
  </si>
  <si>
    <t>Invest.Financ-Partes Capital-Empresas do grupo</t>
  </si>
  <si>
    <t>Invest.Financ-Part.Capital-Empresas associadas</t>
  </si>
  <si>
    <t>Invest.Financ-Partes Capital-Out.empresas</t>
  </si>
  <si>
    <t>Invest.Financ-Obrig.tít.particip-Empresa grupo</t>
  </si>
  <si>
    <t>Invest.Financ-Obrig.tít.particip-Empresas associad</t>
  </si>
  <si>
    <t>Invest.Financ-Obrig.tít.particip-Outras empresas</t>
  </si>
  <si>
    <t>Imobil Financeiras-Terrenos e recursos naturais</t>
  </si>
  <si>
    <t>Imobil Financeiras -Edifícios e outras construções</t>
  </si>
  <si>
    <t>Depósitos bancários</t>
  </si>
  <si>
    <t>Títulos da dívida pública</t>
  </si>
  <si>
    <t>811 Obrig. Consol. 4% - 1940</t>
  </si>
  <si>
    <t>43 Obrig. Consol. 3,5% - 1941</t>
  </si>
  <si>
    <t>2262 Obrig. Consol. 3% - 1942</t>
  </si>
  <si>
    <t>2.796 Obrig. Consol. 2 3/4% - 1943</t>
  </si>
  <si>
    <t>Outras aplicações financeiras</t>
  </si>
  <si>
    <t>Imob.Curso - Imob.Financeiros - Invest.Financeiros</t>
  </si>
  <si>
    <t>Adiantamentos por conta investimentos financeiros</t>
  </si>
  <si>
    <t>Imobil Financeiras-Edifícios e outras construções</t>
  </si>
  <si>
    <t>Ajustamentos de Investimentos Financeiros - Partes de capital - Empresas do Grupo</t>
  </si>
  <si>
    <t>Ajustamentos de Investimentos Financeiros - Partes de capital - Empresas Associadas</t>
  </si>
  <si>
    <t>Ajustamentos de Investimentos Financeiros - Partes de capital - Outras Empresas</t>
  </si>
  <si>
    <t>Ajustamentos de Investimentos Financeiros - Outras aplicações financeiras</t>
  </si>
  <si>
    <t>C/Imp.Dif-Imp s/rend-Prov. para inv. financeiros</t>
  </si>
  <si>
    <t>Custo/ID-Imposto Rend.-Activos dispon. p/vendas</t>
  </si>
  <si>
    <t>C/Imp.Dif-Imp s/rend-Mét.equiv. patrimonial</t>
  </si>
  <si>
    <t>C/Imp.Dif-Imp s/rend-Ajust. cobranças duvidosas</t>
  </si>
  <si>
    <t>C/Imp.Dif-Imp s/rend-OutrasProv.-Dist.Result.</t>
  </si>
  <si>
    <t>C/Imp.Dif-Imp.s/rend-Out.Prov.-Prej.fiscais report</t>
  </si>
  <si>
    <t>Custo/Impostos Diferidos-Imposto sobre rendimento</t>
  </si>
  <si>
    <t>C/Imp.Dif-Imp s/rend-Prov. para riscos e encargos</t>
  </si>
  <si>
    <t>C/Imp.Dif-Imp s/rend-Fair value derivados</t>
  </si>
  <si>
    <t>C/Imp.Dif-Imp s/rend-Desvio tarifário</t>
  </si>
  <si>
    <t xml:space="preserve">C/Imp.Dif-Imp s/rend-Déficit tarifário           </t>
  </si>
  <si>
    <t>C/Imp.Dif-Imp s/rend-Desmantelamento de centrais</t>
  </si>
  <si>
    <t>C/Imp.Dif-Imp s/rend-Prémios para Pensões (custo do ano)</t>
  </si>
  <si>
    <t>C/Imp.Dif-Imp s/rend-Outros</t>
  </si>
  <si>
    <t>Imposto Diferido-Ajust Trans IFRS/SNC-Act Reg PAR</t>
  </si>
  <si>
    <t>Imposto Diferido-Ajust Trans IFRS/SNC-Benef Empreg</t>
  </si>
  <si>
    <t>Imposto Diferido - Ajust Trans IFRS/SNC - Terrenos</t>
  </si>
  <si>
    <t>Imposto Diferido-Ajust Trans IFRS/SNC-Outros Ajust</t>
  </si>
  <si>
    <t>Imp s/ Rend exerc- Diferido-Outros</t>
  </si>
  <si>
    <t>Autarq.locais atras.dív.venc.consol.acordo de pag.</t>
  </si>
  <si>
    <t>Ajustamento de magnitude Divida de Longo, Prazo</t>
  </si>
  <si>
    <t>Cl.cobr.duv.-Aut.dív.venc.cons.88/12/31 s/acd.pag.</t>
  </si>
  <si>
    <t>Ajustamentos para Outras Dívidas de Terceiros - Outros (Médio e Longo Prazo)</t>
  </si>
  <si>
    <t>Suprimentos MLP concedidos-Empresas do grupo-Euro</t>
  </si>
  <si>
    <t>Imobilizados em integr.compens.distrito/Concelho</t>
  </si>
  <si>
    <t>Cauções prestadas / recebidas de serviços médicos</t>
  </si>
  <si>
    <t>Cauções facturadas</t>
  </si>
  <si>
    <t>Cauções prestadas a terceiros</t>
  </si>
  <si>
    <t>Cauções prestadas a terceiros - Estrangeiros</t>
  </si>
  <si>
    <t>Ajuste Difer.câmbio-Cauções Prest.Terc. Estrang.</t>
  </si>
  <si>
    <t>Activo Regulatório-Plano de Apoio à Reestruturação</t>
  </si>
  <si>
    <t>Activo Regulatór-PAR - IFRS</t>
  </si>
  <si>
    <t>Devedores diversos - déficit tarifário</t>
  </si>
  <si>
    <t>Apuramento dos activos tangíveis no final da concessão (Activo Financeiro)</t>
  </si>
  <si>
    <t>Out.acrésc.proveitos-Diferença Tarifária-Ano 2008</t>
  </si>
  <si>
    <t>Out.acrésc.proveitos-Diferença Tarifária-Ano 2009</t>
  </si>
  <si>
    <t>Terrenos, Edif.outras construções - Aquis.terrenos</t>
  </si>
  <si>
    <t>Terren.Edif.outras construç-Aquis-Edif.out.constr.</t>
  </si>
  <si>
    <t>Equip.inform.-Aquis.-Equip.diverso rede de dados</t>
  </si>
  <si>
    <t>Ajuste Devoluções - Equip.diverso rede de dados</t>
  </si>
  <si>
    <t>Equip.inform.-Aquis.-Equip.diverso de microinform.</t>
  </si>
  <si>
    <t>Ajuste Devoluções - Equip.diverso de microinform.</t>
  </si>
  <si>
    <t>Ajuste Compras ao Estrangeiro - Equip.Informático</t>
  </si>
  <si>
    <t>Equip.inform.-Aquis.estrang-Equip.divers.rede dad.</t>
  </si>
  <si>
    <t>Ajuste Devoluções-Equip.diverso rede dados-Estrang</t>
  </si>
  <si>
    <t>Equip.inform-Aquis.estrang-Equip.divers.microinfor</t>
  </si>
  <si>
    <t>Ajuste Devoluções-Equip.diverso microinf-Estrang.</t>
  </si>
  <si>
    <t>Trading-Rendas de Centros Electroprodutores</t>
  </si>
  <si>
    <t>Trading-Electricidade AT-Mercado Grossista (MIBEL)</t>
  </si>
  <si>
    <t>Trading-Electricidade AT-Contratos Bilaterais</t>
  </si>
  <si>
    <t>Trading-Electricidade AT-Mercados a Prazo</t>
  </si>
  <si>
    <t>Trading-Electricidade AT-Mercado Francês (Powernext)</t>
  </si>
  <si>
    <t>Trading-Serviço do Sistema (redes)</t>
  </si>
  <si>
    <t>Trading-Matérias Subsidiárias-O&amp;M Variável (Cent.Elect.Prod.)</t>
  </si>
  <si>
    <t>Trading-Produtos Derivados-Cobertura de Compras Energ.Elect.</t>
  </si>
  <si>
    <t>Trading-Produtos Derivados-Cobertura de Compras Combustível</t>
  </si>
  <si>
    <t>Trading - Aquisição Combustiveis-Carvão importado</t>
  </si>
  <si>
    <t>Trading - Aquis.Comb.-Adic.comp.-Transp.-Aq.carvão</t>
  </si>
  <si>
    <t>Trading - Aquis.Comb.-Adic.comp.-Seguro-Aq.carvão</t>
  </si>
  <si>
    <t>Trading -Aq.Comb.-Ad.comp.-Dir.aduaneiro-Aq.carvão</t>
  </si>
  <si>
    <t>Trading -Aq.Comb.-Ad.comp.-Tx.portuaria-Aq.carvão</t>
  </si>
  <si>
    <t>Trading - Aquis.Comb.-Adic.comp.-Outras-Aq.carvão</t>
  </si>
  <si>
    <t>Electricidade - Aquisição de produção embebida</t>
  </si>
  <si>
    <t xml:space="preserve">Uso da Rede de Distribuição AT   </t>
  </si>
  <si>
    <t xml:space="preserve">Uso da Rede de Distribuição MT   </t>
  </si>
  <si>
    <t xml:space="preserve">Uso da Rede de Distribuição BTE  </t>
  </si>
  <si>
    <t xml:space="preserve">Uso da Rede de Distribuição BT   </t>
  </si>
  <si>
    <t xml:space="preserve">Comercial de Redes MAT           </t>
  </si>
  <si>
    <t xml:space="preserve">Comercial de Redes AT        </t>
  </si>
  <si>
    <t xml:space="preserve">Comercial de Redes MT            </t>
  </si>
  <si>
    <t xml:space="preserve">Comercial de Redes BTE           </t>
  </si>
  <si>
    <t xml:space="preserve">Comercial de Redes BTN           </t>
  </si>
  <si>
    <t xml:space="preserve">Comercial de Redes IP        </t>
  </si>
  <si>
    <t>Electricidade - Aquisição em AT-Energia-Aquisiç.</t>
  </si>
  <si>
    <t>Electricidade - Aquisição em AT-Energia-Distribuid</t>
  </si>
  <si>
    <t>Electricidade - Aquisição em AT-Potência-Aquisiç.</t>
  </si>
  <si>
    <t>Electricidade - Aquisição em AT-Potência-Distrib.</t>
  </si>
  <si>
    <t>Electricidade - Aquisição em MT - Energia - Aquis.</t>
  </si>
  <si>
    <t>Electricidade - Aquisição em MT-Energia-Distrib.</t>
  </si>
  <si>
    <t>Electricidade - Aquisição em MT - Potência-Aquis.</t>
  </si>
  <si>
    <t>Electricidade - Aquisição em MT - Potência-Distrib</t>
  </si>
  <si>
    <t>Uso Rede Dist.AT-Clientes SENV-MT-Sector Emp Part</t>
  </si>
  <si>
    <t>Uso Rede Dist.MT-Clientes SENV-MT-Sector Emp Part</t>
  </si>
  <si>
    <t>Uso de Rede Distribuição AT- SEP - IP Autarquias</t>
  </si>
  <si>
    <t>Uso de Rede Distribuição MT- SEP - IP Autarquias</t>
  </si>
  <si>
    <t>Uso de Rede Distribuição BT- SEP - IP Autarquias</t>
  </si>
  <si>
    <t xml:space="preserve">Uso de Rede Transporte AT- SEP - IP Autarquias  </t>
  </si>
  <si>
    <t>Electric.-Aquis.à RNT-Enc.Fixo base</t>
  </si>
  <si>
    <t>Electric.-Aquis.à RNT-Enc.Variáv.base</t>
  </si>
  <si>
    <t>Electric.-Aquis.à RNT-Enc.Variáv.desvio do trim.-2</t>
  </si>
  <si>
    <t>Electric.-Aquis.à RNT-Enc.Variáv.correc.consumo</t>
  </si>
  <si>
    <t>Electric.-Aquis.à RNT-Défice Tarifário Reg. Autónomas</t>
  </si>
  <si>
    <t>Electric.-Aquis.à RNT-Défice Tarifário BT</t>
  </si>
  <si>
    <t>Electric.-Aquis.-Gestão de Ofertas</t>
  </si>
  <si>
    <t>Elecric.-Aquis.-Prod.Reg.Esp.-Cogeração</t>
  </si>
  <si>
    <t>Elecric.-Aquis.-Prod.Reg.Esp.- Res.Sólidos Urbanos</t>
  </si>
  <si>
    <t>Elecric.-Aquis.-Prod.Reg.Esp.-Outros Resíduos</t>
  </si>
  <si>
    <t>Elecric.-Aquis.-Prod.Reg.Esp.-Biogás</t>
  </si>
  <si>
    <t>Elecric.-Aquis.-Prod.Reg.Esp.-Biomassa</t>
  </si>
  <si>
    <t>Elecric.-Aquis.-Prod.Reg.Esp.-Fotovoltaica</t>
  </si>
  <si>
    <t>Elecric.-Aquis.-Prod.Reg.Esp.-Energ.Ondas</t>
  </si>
  <si>
    <t>Elecric.-Aquis.-Prod.Reg.Esp.-Hídrica</t>
  </si>
  <si>
    <t>Elecric.-Aquis.-Prod.Reg.Esp.-Eólica</t>
  </si>
  <si>
    <t>Electricidade - Aquisição CAE - Vapor</t>
  </si>
  <si>
    <t>Electricidade - Aquisição CAE - Encarg.potênc.hídr</t>
  </si>
  <si>
    <t>Electricidade - Aquisição CAE - Encarg.energ.hídr</t>
  </si>
  <si>
    <t>Electricidade - Aquisição CAE-Encarg.potênc.térm.</t>
  </si>
  <si>
    <t>Electricidade - Aquisição CAE - Encargos de comb.</t>
  </si>
  <si>
    <t>Electricidade - Aquisição CAE - Arranques</t>
  </si>
  <si>
    <t>Electricidade - Aquisição CAE - Telerregulação</t>
  </si>
  <si>
    <t>Electricidade - Aquisição CAE - Compens.síncrona</t>
  </si>
  <si>
    <t>Electricidade - Aquisição CAE-Reserva quente/fria</t>
  </si>
  <si>
    <t>Electricidade - Aquisição CAE-Encargos de ilotage</t>
  </si>
  <si>
    <t>Electricidade - Aquisição CAE-Outr.encarg.variáv.</t>
  </si>
  <si>
    <t>Electric-Aquis.CAE-Encg.cons.electric-Direi.superf</t>
  </si>
  <si>
    <t>Electricidade - Aquisição CAE - Outros encargos</t>
  </si>
  <si>
    <t>Electricidade - Aquisição  - Energia a distribuid.</t>
  </si>
  <si>
    <t>Electric.-Aquis.-Autoprodut.térmicos-Combt.fósseis</t>
  </si>
  <si>
    <t>Electric.-Aquis.-Autoprodut.térm.-Combt.não fóssei</t>
  </si>
  <si>
    <t>Electricidade - Aquisição  - Autoprodutores hídric</t>
  </si>
  <si>
    <t>Electricidade - Aquisição  - Autoprodutores eólico</t>
  </si>
  <si>
    <t>Electricidade - Aquisição - Produção não vinculada</t>
  </si>
  <si>
    <t>Electricidade - Importação-Compra energia</t>
  </si>
  <si>
    <t>Electric.-Aquis.-Encarg.desmantelam.centr.vincul.</t>
  </si>
  <si>
    <t>Electricidade-Aquisição-Encarg.energia consumida</t>
  </si>
  <si>
    <t>Electr - Aquisição-PRE-Produção em Regime Especial</t>
  </si>
  <si>
    <t>Electricidade - Da RNT - Aquisição de energia</t>
  </si>
  <si>
    <t>Electricidade - Da RNT - Utiliz.global do sistema</t>
  </si>
  <si>
    <t>Electricidade - Da RNT - UGS - CMEC - P.Fixa</t>
  </si>
  <si>
    <t>Electricidade-Da RNT-Utiliz.rede transporte MAT</t>
  </si>
  <si>
    <t>Electricidade-Da RNT-Utiliz.rede transporte AT</t>
  </si>
  <si>
    <t>Electricidade-Aquis.estrang-Encarg.trocas valoriz.</t>
  </si>
  <si>
    <t>Electric.-Aquis.estrangeiro-Importaç.-Compra energ</t>
  </si>
  <si>
    <t>Electric.-Aquis.estrangeiro-Importação-Trâns.energ</t>
  </si>
  <si>
    <t>Electricidade-Aquisição no OMIP</t>
  </si>
  <si>
    <t>Combust.produção de electric.- Aquisição - Carvão</t>
  </si>
  <si>
    <t>SCA-CPE-Carv.-Sobrec prod. equival. s/ benef ambie</t>
  </si>
  <si>
    <t>Combust.produç.electric.-Adic.compra-Transp.-Carva</t>
  </si>
  <si>
    <t>Combust.produç.electric.-Adic.compra-Seguros-Carvã</t>
  </si>
  <si>
    <t>Combust.produç.electric.-Adic.compra-Outros-Carvão</t>
  </si>
  <si>
    <t>SCA-CPE-Carv.-Aditivos para optimização de combust</t>
  </si>
  <si>
    <t>Combust.produção de electric.- Aquisição - Fuel</t>
  </si>
  <si>
    <t>SCA-CPE-Fuel-Sobrec prod. equival. s/ benef ambiet</t>
  </si>
  <si>
    <t>Combust.produç.electric.-Adic.compra-Transp.-Fuel</t>
  </si>
  <si>
    <t>Combust.produç.electric.-Adic.compra-Seguros-Fuel</t>
  </si>
  <si>
    <t>Combust.produç.electric.-Adic.compra-Outros-Fuel</t>
  </si>
  <si>
    <t>SCA-CPE-Fuel-Aditivos para optimização de combust</t>
  </si>
  <si>
    <t>Combust.produção de electric.- Aquisição - Gasóleo</t>
  </si>
  <si>
    <t>Combust.produç.electric.-Adic.compra-Transp.-Gasól</t>
  </si>
  <si>
    <t>Combust.produç.electric.-Adic.compra-Seguros-Gasól</t>
  </si>
  <si>
    <t>Combust.produç.electric.-Adic.compra-Outros-Gasól</t>
  </si>
  <si>
    <t>Combust.produç.electric.-Aquisição - Gás natural</t>
  </si>
  <si>
    <t>Combust.produç.electric.-Adic.comp-Transp-Gás nat.</t>
  </si>
  <si>
    <t>Combust.produç.electric.-Adic.comp-Segur-Gás natur</t>
  </si>
  <si>
    <t>Combust.produç.electric.-Adic.compra-Out.-Gás nat.</t>
  </si>
  <si>
    <t>Combust.produç.electric.-Aquisição - Resid Florest</t>
  </si>
  <si>
    <t>Combust.produç.electric.-Adic.compra-Out.-Resid Fl</t>
  </si>
  <si>
    <t>Combust.produç.electric.-Aquis.estrang.- Carvão</t>
  </si>
  <si>
    <t>Combust.produç.electric-Adic.comp-Transp-Carv-Estr</t>
  </si>
  <si>
    <t>Combust.produç.electric-Adic.comp-Segur-Carv-Estrg</t>
  </si>
  <si>
    <t>Combust.prod.elect-Adic.comp-Diret.aduan-Carv-Estr</t>
  </si>
  <si>
    <t>Combust.prod.elect-Adic.comp-Tx portuár-Carv-Estrn</t>
  </si>
  <si>
    <t>Combust.prod.elect-Adic.comp-Outr-Carvão-Estrang.</t>
  </si>
  <si>
    <t>Combust.prod.elect-Aquisição no estrangeiro- Fuel</t>
  </si>
  <si>
    <t>Combust.prod.elect-Adic.compra-Transp-Fuel-Estrg.</t>
  </si>
  <si>
    <t>Combust.prod.elect-Adic.compra-Seguros-Fuel-Estrg.</t>
  </si>
  <si>
    <t>Comb.prod.elect-Adic.comp.-Dirt.aduan.-Fuel-Estrg</t>
  </si>
  <si>
    <t>Combust.prod.elect-Adic.compra-Out.-Fuel-estrang</t>
  </si>
  <si>
    <t>Aquisição - Consumíveis Informática - Facturas</t>
  </si>
  <si>
    <t>Ajuste Devoluções - Facturas</t>
  </si>
  <si>
    <t>Aquisição - Consumíveis Informática - Envelopes</t>
  </si>
  <si>
    <t>Ajuste Devoluções - Envelopes</t>
  </si>
  <si>
    <t>Aquisição - Consumíveis Informática - Toner</t>
  </si>
  <si>
    <t>Ajuste Devoluções - Toner</t>
  </si>
  <si>
    <t>Aquisição - Consumíveis Informática - Diversos</t>
  </si>
  <si>
    <t>Ajuste Devoluções - Diversos</t>
  </si>
  <si>
    <t>Aquisição - Materiais diversos</t>
  </si>
  <si>
    <t>Ajuste Devoluções - Materiais Diversos</t>
  </si>
  <si>
    <t>Ajuste Compras ao Estrangeiro - Materiais Diversos</t>
  </si>
  <si>
    <t>Aquisição no estrangeiro - Materiais diversos</t>
  </si>
  <si>
    <t>Ajuste Devoluções - Mater.diversos-Estrang.</t>
  </si>
  <si>
    <t>Aquisição - Embalagens de consumo</t>
  </si>
  <si>
    <t>Ajuste Devoluções - Embalagens de consumo</t>
  </si>
  <si>
    <t>Equip.informát.-Devol.-Equip.diverso rede dados</t>
  </si>
  <si>
    <t>Equip.informát.-Devol.-Equip.diverso microinfor.</t>
  </si>
  <si>
    <t>Equip.informát-Devol-Equip.diver.red.dados-Estrang</t>
  </si>
  <si>
    <t>Equip.informát.-Devol.-Equip.diver.microinf-Estrg</t>
  </si>
  <si>
    <t>Combust.produção de electricidade - Devol.-Carvão</t>
  </si>
  <si>
    <t>Combust.produção de electricidade - Devol.-Fuel</t>
  </si>
  <si>
    <t>Combust.produção de electricidade - Devol.-Gasóleo</t>
  </si>
  <si>
    <t>Combust.produção de electric.-Devol.-Gás natural</t>
  </si>
  <si>
    <t>Combust.produção de elect.-Devol-Carvão-Estrang.</t>
  </si>
  <si>
    <t>Combust.produção de electric.-Devol.-Fuel-Estrang</t>
  </si>
  <si>
    <t>Devolução - Consumíveis Informática - Facturas</t>
  </si>
  <si>
    <t>Devolução - Consumíveis Informática - Envelopes</t>
  </si>
  <si>
    <t>Devolução - Consumíveis Informática - Toner</t>
  </si>
  <si>
    <t>Devolução - Consumíveis Informática - Diversos</t>
  </si>
  <si>
    <t>Devolução - Materiais diversos</t>
  </si>
  <si>
    <t>Devolução - Materiais diversos - Estrangeiro</t>
  </si>
  <si>
    <t>Devolução - Embalagens de consumo</t>
  </si>
  <si>
    <t>Equip.informático-Desc.-Equip.diverso rede dados</t>
  </si>
  <si>
    <t>Equip.informático-Desc.-Equip.diverso microinform.</t>
  </si>
  <si>
    <t>Equip.informát-Desc-Equip.divers.rede dados-Estrg.</t>
  </si>
  <si>
    <t>Equip.informát-Desc-Equip.divers.microinf.-Estrang</t>
  </si>
  <si>
    <t>Desconto base de interruptibilidade</t>
  </si>
  <si>
    <t>Desconto adicional de interruptibilidade</t>
  </si>
  <si>
    <t>Redução de desconto de interruptibilidade</t>
  </si>
  <si>
    <t>Desconto de correcção da distorção tarifária</t>
  </si>
  <si>
    <t>Combust.produção de electricidade-Desconto-Carvão</t>
  </si>
  <si>
    <t>Combust.produção de electricidade - Desconto-Fuel</t>
  </si>
  <si>
    <t>Combust.produção de electricidade-Desconto-Gasóleo</t>
  </si>
  <si>
    <t>Combust.produção de electric.-Desconto-Gás natural</t>
  </si>
  <si>
    <t>Combust.produção de electric.-Desc.-Carvão-Estrang</t>
  </si>
  <si>
    <t>Combust.produção de electric.-Desc.-Fuel-Estrang.</t>
  </si>
  <si>
    <t>Consumíveis Informática - Desconto - Facturas</t>
  </si>
  <si>
    <t>Consumíveis Informática - Desconto - Envelopes</t>
  </si>
  <si>
    <t>Consumíveis Informática - Desconto - Toner</t>
  </si>
  <si>
    <t>Consumíveis Informática - Desconto - Diversos</t>
  </si>
  <si>
    <t>Embalagens de consumo - Desconto</t>
  </si>
  <si>
    <t>Materiais diversos - Desconto</t>
  </si>
  <si>
    <t>Materiais diversos - Desconto - Estrangeiro</t>
  </si>
  <si>
    <t>Compras - Imputação a stocks / consumos</t>
  </si>
  <si>
    <t>Compras de mercad. - Imput.stocks/consumos</t>
  </si>
  <si>
    <t>Compras de mercad. - Imput.stocks/vendas</t>
  </si>
  <si>
    <t>Compras de electricidade - Imput.stocks/consumos</t>
  </si>
  <si>
    <t>Compras de combust prod elect.-Imput stocks/consum</t>
  </si>
  <si>
    <t>Compras outras - Imput.stocks/comsumos</t>
  </si>
  <si>
    <t>Terrenos</t>
  </si>
  <si>
    <t>Equipamento diverso de microinformática</t>
  </si>
  <si>
    <t>Equipamento diverso de rede de dados</t>
  </si>
  <si>
    <t>Trading-Combustíveis-Carvão Importado</t>
  </si>
  <si>
    <t>Mercadorias em trânsito - Equipamento de informát.</t>
  </si>
  <si>
    <t>Mercadorias à guarda de terceiros - Equip. inform.</t>
  </si>
  <si>
    <t>Produtos e trabalhos em curso</t>
  </si>
  <si>
    <t>Combust.produção electric.-Armaz.próprios-Carvão</t>
  </si>
  <si>
    <t>SCA-CPE-Armazens próprios-Carvão-Sobrecusto</t>
  </si>
  <si>
    <t>SCA-CPE-Arm.própr-Carvão-Aditivos para optimização</t>
  </si>
  <si>
    <t>Combust.produç.electric-Armaz.própr.-Carvão import</t>
  </si>
  <si>
    <t>Combust.produção electric.-Armaz.próprios-Fuel</t>
  </si>
  <si>
    <t>SCA-CPE-Armazens próprios-Fuel-Sobrecusto</t>
  </si>
  <si>
    <t>SCA-CPE-Arm.própr-Fuel-Aditivos para optimização</t>
  </si>
  <si>
    <t>Combust.produção electric.-À Guarda Terceiros-Fuel</t>
  </si>
  <si>
    <t>Combust.produç.electric-Armaz.própr.-Fuel import.</t>
  </si>
  <si>
    <t>Combust.produção electric.-Armaz.próprios-Gasóleo</t>
  </si>
  <si>
    <t>Combust.produção electric-Armaz.próprios-Gás nat.</t>
  </si>
  <si>
    <t>Combust.produção electric-Armaz.próprios-Resid Flo</t>
  </si>
  <si>
    <t>Consum.informática - Armazens próprios-Facturas</t>
  </si>
  <si>
    <t>Consum.informática - Armazens próprios - Envelopes</t>
  </si>
  <si>
    <t>Consum.informática - Armazens próprios - Toner</t>
  </si>
  <si>
    <t>Consum.informática - Armazens próprios - Diversos</t>
  </si>
  <si>
    <t>Materiais diversos - Armazens próprios</t>
  </si>
  <si>
    <t>Materiais diversos - À guarda de terceiros</t>
  </si>
  <si>
    <t>Materiais diversos - Transfer.materiais diversos</t>
  </si>
  <si>
    <t>Embalagens de consumo - Em armazém</t>
  </si>
  <si>
    <t>Embalagens de consumo - Afectas a obras</t>
  </si>
  <si>
    <t>Embalagens de consumo - À guarda de terceiros</t>
  </si>
  <si>
    <t>Embalagens de consumo-Transfer.de mater.divers.</t>
  </si>
  <si>
    <t>Combust.produção de electricidade-Trânsito-Carvão</t>
  </si>
  <si>
    <t>Combust.produção de electricidade-Trânsito-Fuel</t>
  </si>
  <si>
    <t>Combust.produção de electricidade-Trânsito-Gasóleo</t>
  </si>
  <si>
    <t>Combust.produção electricidade-Trânsito-Gás nat.l</t>
  </si>
  <si>
    <t>Combust.produção electric-Trânsito-Carvão import.</t>
  </si>
  <si>
    <t>Combust.produção electric-Trânsito-Fuel import.</t>
  </si>
  <si>
    <t>Consumíveis Informática - Em trânsito - Facturas</t>
  </si>
  <si>
    <t>Consumíveis Informática - Em trânsito - Envelopes</t>
  </si>
  <si>
    <t>Consumíveis Informática - Em trânsito - Toner</t>
  </si>
  <si>
    <t>Consumíveis Informática - Em trânsito - Diversos</t>
  </si>
  <si>
    <t>Materiais diversos - Em trânsito</t>
  </si>
  <si>
    <t>Embalagens de consumo - Em trânsito</t>
  </si>
  <si>
    <t>Adiant.conta de compras - Carvão</t>
  </si>
  <si>
    <t>Adiant.conta de compras - Fuel</t>
  </si>
  <si>
    <t>Adiant.conta de compras - Gasóleo</t>
  </si>
  <si>
    <t>Adiant.conta de compras - Gás natural</t>
  </si>
  <si>
    <t>Adiant.conta de compras no estrangeiro-Carvão</t>
  </si>
  <si>
    <t>Adiant.conta de compras no estrangeiro - Fuel</t>
  </si>
  <si>
    <t>Adiant.conta compras-Terren.edifí.outras construç</t>
  </si>
  <si>
    <t>Adiant.conta de compras - Equipamento de inform.</t>
  </si>
  <si>
    <t>Adiant.conta de compras estrang.-Equip. de inform.</t>
  </si>
  <si>
    <t>Adiant.conta de compras - Consumíveis de inform.</t>
  </si>
  <si>
    <t>Adiant.conta de compras - Materiais diversos</t>
  </si>
  <si>
    <t>Adiant.conta de compras estrang.-Mater.diversos</t>
  </si>
  <si>
    <t>Adiant.conta de compras - Embalagens de consumo</t>
  </si>
  <si>
    <t>Ajuste Adiantamento por Conta de Compras</t>
  </si>
  <si>
    <t>Regularização de existências - Carvão</t>
  </si>
  <si>
    <t>Regularização de existências - Residuos Florestais</t>
  </si>
  <si>
    <t>Regularização de existências - Fuel</t>
  </si>
  <si>
    <t>Regularização de existências - Gasóleo</t>
  </si>
  <si>
    <t>Regularização de existências - Gás natural</t>
  </si>
  <si>
    <t>Regularização de existências - Carvão - Estrang.</t>
  </si>
  <si>
    <t>Regularização de existências - Fuel - Estrangeiro</t>
  </si>
  <si>
    <t>Regularização de existências - Terrenos</t>
  </si>
  <si>
    <t>Regulariz.existências-Edifícios e outras construç.</t>
  </si>
  <si>
    <t>Regulariz.existências-Equip.divers.rede de dados</t>
  </si>
  <si>
    <t>Regulariz.existências-Equip.diverso microinform.</t>
  </si>
  <si>
    <t>Trading - Regulariz.existências- Carvão Importado</t>
  </si>
  <si>
    <t>Regularização de existências-Consumíveis informát</t>
  </si>
  <si>
    <t>Regularização de existências - Materiais diversos</t>
  </si>
  <si>
    <t>Regularização de existências-Embalagens de consumo</t>
  </si>
  <si>
    <t>Regulariz.existências-Imputação a stocks-Mercad.</t>
  </si>
  <si>
    <t>Regul.exist-Imput.stocks-Mat-prim,subsid.,consumo</t>
  </si>
  <si>
    <t>Ajustamentos de Existências - Mercadorias</t>
  </si>
  <si>
    <t>Ajustamentos de Existências - Mat.Primas, Subs. e de Consumo</t>
  </si>
  <si>
    <t>Est.Org.Ofic.- p/fornec.elect. AT</t>
  </si>
  <si>
    <t>Est.Org.Ofic.- p/fornec.elect. MT</t>
  </si>
  <si>
    <t>Est.Org.Ofic.- p/fornec.elect. BTE</t>
  </si>
  <si>
    <t>Est.Org.Ofic.- p/fornec.elect. BT</t>
  </si>
  <si>
    <t>Estado organism.ofic.atrasad.dívida venc.corrente</t>
  </si>
  <si>
    <t>Estado organism.ofic.atrasad.dívida venc.consolid.</t>
  </si>
  <si>
    <t>Estado e organismos oficiais correntes</t>
  </si>
  <si>
    <t>Est.Org.Ofic.- p/comparticipações BT/IP</t>
  </si>
  <si>
    <t>Est.Org.Ofic.- p/fornec. O.B.S. BT/IP</t>
  </si>
  <si>
    <t>Est.Org.Ofic.- p/compens. enc.banc. BT/IP</t>
  </si>
  <si>
    <t>Est.Org.Ofic.- p/cheques devolvidos BT/IP</t>
  </si>
  <si>
    <t>Est.Org.Ofic.- p/juros difer.cobr. MAT/AT/MT/BTE</t>
  </si>
  <si>
    <t>Est.Org.Ofic.- p/juros difer. cobranças BT/IP</t>
  </si>
  <si>
    <t>Est.Org.Ofic.- p/compartic. MAT/AT/MT/BTE</t>
  </si>
  <si>
    <t>Est.Org.Ofic.- p/fornec. O.B.S. MAT/AT/MT/BTE</t>
  </si>
  <si>
    <t>Est.Org.Ofic.- p/compens.enc.banc.MAT/AT/MT/BTE</t>
  </si>
  <si>
    <t>Est.Org.Ofic.- p/cheques devolvidos MAT/AT/MT/BTE</t>
  </si>
  <si>
    <t>Est.Org.Ofic.- p/vendas e fornec. O.B.S.</t>
  </si>
  <si>
    <t>Autarq. Loc. - p/ fornec. elect. AT</t>
  </si>
  <si>
    <t>Autarq. Loc. - p/ fornec. elect. MT</t>
  </si>
  <si>
    <t>Autarq. Loc. - p/ fornec. elect. BTE</t>
  </si>
  <si>
    <t>Autarq. Loc. - p/ fornec. elect. BT</t>
  </si>
  <si>
    <t>Autarq. Loc. - p/ fornec. elect. IP</t>
  </si>
  <si>
    <t>Autarquias locais correntes</t>
  </si>
  <si>
    <t>Autarq. Loc. - p/ comparticipações BT/IP</t>
  </si>
  <si>
    <t>Autarq. Loc. - p/ fornec. O.B.S. BT/IP</t>
  </si>
  <si>
    <t>Autarq. Loc. - p/compensação enc.banc. BT/IP</t>
  </si>
  <si>
    <t>Autarq. Loc. - p/ cheques devolvidos BT/IP</t>
  </si>
  <si>
    <t>Autarq. Loc. - p/juros difer.cobr. MAT/AT/MT/BTE</t>
  </si>
  <si>
    <t>Autarq. Loc. - p/juros difer. cobranças BT/IP</t>
  </si>
  <si>
    <t>Autarq. Loc. - p/comparticipações MAT/AT/MT/BTE</t>
  </si>
  <si>
    <t>Autarq. Loc. - p/fornec. O.B.S. MAT/AT/MT/BTE</t>
  </si>
  <si>
    <t>Autarq. Loc. - p/comp.enc.banc. MAT/AT/MT/BTE</t>
  </si>
  <si>
    <t>Autarq. Loc. - p/chq. devolvidos MAT/AT/MT/BTE</t>
  </si>
  <si>
    <t>Autarq. Loc. - p/ vend. e fornec. O.B.S.</t>
  </si>
  <si>
    <t>Empresas grupo  - p/ fornec.elect. MAT</t>
  </si>
  <si>
    <t>S. Emp. Partic. - p/fornec. elect. MAT</t>
  </si>
  <si>
    <t>Empresas grupo  - p/ fornec.elect. AT</t>
  </si>
  <si>
    <t>S. Emp. Partic. - p/fornec. elect. AT</t>
  </si>
  <si>
    <t>Empresas grupo  - p/ fornec.elect. MT</t>
  </si>
  <si>
    <t>S. Emp. Partic. - p/fornec. elect. MT</t>
  </si>
  <si>
    <t>Empresas grupo  - p/ fornec.elect. BTE</t>
  </si>
  <si>
    <t>S. Emp. Partic. - p/fornec. elect.  BTE</t>
  </si>
  <si>
    <t>Empresas grupo  - p/ fornec.elect. BT</t>
  </si>
  <si>
    <t>SEGEC - Não especificada</t>
  </si>
  <si>
    <t>Ligação - Recebimentos Tesouraria Norte</t>
  </si>
  <si>
    <t>Ligação - Recebimentos Tesouraria Sul</t>
  </si>
  <si>
    <t>Ligação - Cheques Devolvidos SEGEC</t>
  </si>
  <si>
    <t>Ligação - Cheques Devolvidos CTT´s</t>
  </si>
  <si>
    <t>Ligação - Pagamento de Cauções</t>
  </si>
  <si>
    <t>Ligação - Cobranças CTT</t>
  </si>
  <si>
    <t>Ligação - Cobranças Via CTT</t>
  </si>
  <si>
    <t>Ligação Cobranças CTTs – Numerário</t>
  </si>
  <si>
    <t>Ligação Cobranças CTTs – Valores</t>
  </si>
  <si>
    <t>SEGEC - Agentes de cobrança</t>
  </si>
  <si>
    <t>Ligação - Cobranças Agentes - Norte</t>
  </si>
  <si>
    <t>Ligação - Cobranças Agentes - Centro</t>
  </si>
  <si>
    <t>Ligação - Cobranças Agentes - Sul</t>
  </si>
  <si>
    <t>Ligação - Cobranças SIBS (Multibanco)</t>
  </si>
  <si>
    <t>Ligação - Cobranças TRF Bancária</t>
  </si>
  <si>
    <t>Ligação - Cobranças TRF Bancária (Multiserviços)</t>
  </si>
  <si>
    <t>Ligação - Cobranças Megarede</t>
  </si>
  <si>
    <t>SEGEC - Unidades comerciais - BT2</t>
  </si>
  <si>
    <t>Ligação - Cobranças Lojas(numerário) - Norte</t>
  </si>
  <si>
    <t>Ligação - Cobranças Lojas(valores) - Norte</t>
  </si>
  <si>
    <t>Ligação - Cobranças Lojas(numerário) - Centro</t>
  </si>
  <si>
    <t>Ligação - Cobranças Lojas(valores) - Centro</t>
  </si>
  <si>
    <t>Ligação - Cobranças Lojas (numerário)- Sul</t>
  </si>
  <si>
    <t>Ligação - Cobranças Lojas (valores)- Sul</t>
  </si>
  <si>
    <t>S. Emp. Partic. - p/fornec. elect. BT</t>
  </si>
  <si>
    <t>Ligação - Cobranças PAYSHOP</t>
  </si>
  <si>
    <t>Ajuste Clientes SEGEC</t>
  </si>
  <si>
    <t>Autarq.locais atras. com dívida vencida corrente</t>
  </si>
  <si>
    <t>Autarq.locais atras. dívida vencida consolidada</t>
  </si>
  <si>
    <t>Sect.empres.partic.atras.dívida vencida corrente</t>
  </si>
  <si>
    <t>Sect.empres.partic.atras.dívida vencida consol.</t>
  </si>
  <si>
    <t>SEGEC - Cobranças Switching</t>
  </si>
  <si>
    <t>Empresas do grupo correntes</t>
  </si>
  <si>
    <t>Emp. grupo correntes - Comparticipações BT</t>
  </si>
  <si>
    <t>Empresas grupo  - p/fornec. O.B.S. BT/IP</t>
  </si>
  <si>
    <t>Emp.grupo correntes-comparticipações MAT/AT/MT/BTE</t>
  </si>
  <si>
    <t>Empresas grupo  - p/fornec. O.B.S. MAT/AT/MT/BTE</t>
  </si>
  <si>
    <t>Empresas grupo  - p/ vendas fornec.O.B.S.</t>
  </si>
  <si>
    <t>Empresas grupo  - p/ vendas sobrecusto</t>
  </si>
  <si>
    <t>Sector empresarial e particulares correntes</t>
  </si>
  <si>
    <t>Ajuste Diferenças de câmbio-Sector Empres Part cor</t>
  </si>
  <si>
    <t>S. Emp. Partic. - p/comparticipações BT/IP</t>
  </si>
  <si>
    <t>S. Emp. Partic. - p/fornec. O.B.S. BT/IP</t>
  </si>
  <si>
    <t>S. Emp. Partic. - p/compens. enc.banc. BT/IP</t>
  </si>
  <si>
    <t>S. Emp. Partic. - p/cheques devolvidos BT/IP</t>
  </si>
  <si>
    <t>S. Emp. Partic. - p/jr.difer.cobr. MAT/AT/MT/BTE</t>
  </si>
  <si>
    <t>S. Emp. Partic. - p/ jr. difer. cobranças BT/IP</t>
  </si>
  <si>
    <t>S. Emp. Partic. - p/compart.MAT/AT/MT/BTE</t>
  </si>
  <si>
    <t>S. Emp. Partic. - p/fornec. OBS MAT/AT/MT/BTE</t>
  </si>
  <si>
    <t>S. Emp. Partic. - p/comp.enc.banc.MAT/AT/MT/BTE</t>
  </si>
  <si>
    <t>S. Emp. Partic. - p/chq.devolv. MAT/AT/MT/BTE</t>
  </si>
  <si>
    <t>S. Emp. Partic. - p/vendas e fornec. O.B.S.</t>
  </si>
  <si>
    <t>Ajuste Clientes Nacionais</t>
  </si>
  <si>
    <t>Empresas do grupo correntes- Estrangeiros</t>
  </si>
  <si>
    <t>Ajuste Diferenças de câmbio - Grupo Estrangeiros</t>
  </si>
  <si>
    <t>Sector empresarial e particulares correntes-Estran</t>
  </si>
  <si>
    <t>Ajuste Diferenç câmbio-Sector Emp/Partic. Estrang.</t>
  </si>
  <si>
    <t>Ajuste Clientes Estrangeiros</t>
  </si>
  <si>
    <t>Sect.empres.partic.com titulação da dívida</t>
  </si>
  <si>
    <t>Letras carteira - Sector empresarial e particul.</t>
  </si>
  <si>
    <t>Letras descont.-Sector empresarial e particulares</t>
  </si>
  <si>
    <t>Client.cobr.duvid.-Autarq.locais poster.a 88/12/31</t>
  </si>
  <si>
    <t>Cli.Cob.Duv. A.L. - p/ fornec.elect. AT</t>
  </si>
  <si>
    <t>Cli.Cob.Duv. A.L. - p/ fornec.elect. MT</t>
  </si>
  <si>
    <t>Cli.Cob.Duv. A.L. - p/ fornec.elect. BTE</t>
  </si>
  <si>
    <t>Cli.Cob.Duv. A.L. - p/ fornec.elect. BT</t>
  </si>
  <si>
    <t>Cli.Cob.Duv. A.L. - p/ fornec.elect. IP</t>
  </si>
  <si>
    <t>Cli.Cob.Duv. A.L. - p/comparticipações BT/IP</t>
  </si>
  <si>
    <t>Cli.Cob.Duv. A.L. - p/ fornec. O.B.S. BT/IP</t>
  </si>
  <si>
    <t>Cli.Cob.Duv. A.L. - p/compen.enc.banc. BT/IP</t>
  </si>
  <si>
    <t>Cli.Cob.Duv. A.L. - p/chq devolvidos BT/IP</t>
  </si>
  <si>
    <t>Cli.Cob.Duv. A.L. - p/ jr.difer.Cob MAT/AT/MT/BTE</t>
  </si>
  <si>
    <t>Cli.Cob.Duv. A.L. - p/juros difer.Cobanças BT/IP</t>
  </si>
  <si>
    <t>Cli.Cob.Duv. A.L. - p/compart. MAT/AT/MT/BTE</t>
  </si>
  <si>
    <t>Cli.Cob.Duv. A.L. - p/fornec.O.B.S.MAT/AT/MT/BTE</t>
  </si>
  <si>
    <t>Cli.Cob.Duv. A.L. - p/compens.enc.banc.MAT/AT/MT/B</t>
  </si>
  <si>
    <t>Cli.Cob.Duv. A.L. - p/chq devol MAT/AT/MT/BTE</t>
  </si>
  <si>
    <t>Cli.Cob.Duv. A.L. - p/vend. e fornec. O.B.S.</t>
  </si>
  <si>
    <t>Client.cobr.duvidosa - Sect.empres.particulares</t>
  </si>
  <si>
    <t>Cli.Cob.Duv. SEP - p/ fornec.elect. MAT</t>
  </si>
  <si>
    <t>Cli.Cob.Duv. SEP - p/ fornec.elect. AT</t>
  </si>
  <si>
    <t>Cli.Cob.Duv. SEP - p/ fornec.elect. MT</t>
  </si>
  <si>
    <t>Cli.Cob.Duv. SEP - p/ fornec.elect. BTE</t>
  </si>
  <si>
    <t>Cli.Cob.Duv. SEP - p/ fornec.elect. BT</t>
  </si>
  <si>
    <t>Cli.Cob.Duv. SEP - p/comparticipações BT/IP</t>
  </si>
  <si>
    <t>Cli.Cob.Duv. SEP - p/ fornec. O.B.S. BT/IP</t>
  </si>
  <si>
    <t>Cli.Cob.Duv. SEP - p/compens.encarg.banc. BT/IP</t>
  </si>
  <si>
    <t>Cli.Cob.Duv. SEP - p/cheques devolvidos BT/IP</t>
  </si>
  <si>
    <t>Cli.Cob.Duv. SEP - p/juros difer.Cob.MAT/AT/MT/BTE</t>
  </si>
  <si>
    <t>Cli.Cob.Duv. SEP - p/juros difer. Cobanças BT/IP</t>
  </si>
  <si>
    <t>Cli.Cob.Duv. SEP - p/compartic. MAT/AT/MT/BTE</t>
  </si>
  <si>
    <t>Cli.Cob.Duv. SEP - p/fornec.OBS MAT/AT/MT/BTE</t>
  </si>
  <si>
    <t>Cli.Cob.Duv. SEP - p/compens.enc.banc.MAT/AT/MT/BT</t>
  </si>
  <si>
    <t>Cli.Cob.Duv. SEP - p/cheques devolv. MAT/AT/MT/BTE</t>
  </si>
  <si>
    <t>Cli.Cob.Duv. SEP - p/vend. e fornec. O.B.S.</t>
  </si>
  <si>
    <t>Client.cobr.duvidosa estrang.-Sect.empres.part.</t>
  </si>
  <si>
    <t>Ajuste Diferenç.câmbio-Cl.Cobrança Duvid.Estrang.</t>
  </si>
  <si>
    <t>Client.cobr.duvidosa estrang.-Grupo</t>
  </si>
  <si>
    <t>Vendas Acessos.-MAT</t>
  </si>
  <si>
    <t>Vendas de electricidade - Electricidade MAT</t>
  </si>
  <si>
    <t>Vendas de acessos a empresas do grupo - MAT</t>
  </si>
  <si>
    <t>Vendas de electricidade - Electricidade AT</t>
  </si>
  <si>
    <t>Vendas Acessos.-AT</t>
  </si>
  <si>
    <t>Vendas de acessos a empresas do grupo - AT</t>
  </si>
  <si>
    <t>Vendas de electricidade - Electricidade MT</t>
  </si>
  <si>
    <t>Vendas de acessos a comercializadores externos - MT</t>
  </si>
  <si>
    <t>Vendas de acessos a empresas do grupo - MT</t>
  </si>
  <si>
    <t>Vendas de electricidade - Electricidade BTE</t>
  </si>
  <si>
    <t>Vendas de acessos a comercializadores externos - BTE</t>
  </si>
  <si>
    <t>Vendas de acessos a empresas do grupo - BTE</t>
  </si>
  <si>
    <t>Vendas de electricidade - Electricidade BT</t>
  </si>
  <si>
    <t>Vendas Electricidade BT/Conta-Certa</t>
  </si>
  <si>
    <t>Vendas de acessos a comercializadores externos - BT</t>
  </si>
  <si>
    <t>Vendas de acessos a empresas do grupo - BT</t>
  </si>
  <si>
    <t>Vendas de acessos a empresas do grupo - BT/Conta Certa</t>
  </si>
  <si>
    <t>Vendas de electricidade - Electricidade IP</t>
  </si>
  <si>
    <t>Vendas de acessos a empresas do grupo - IP</t>
  </si>
  <si>
    <t>Ajustamentos de Dívidas a Receber - Dívidas de clientes de electricidade MAT</t>
  </si>
  <si>
    <t>A.d.r.-D.cl.elec.MAT-Prov.Económica</t>
  </si>
  <si>
    <t>Ajustamentos de Dívidas a Receber - Dívidas de clientes de electricidade AT</t>
  </si>
  <si>
    <t>A.d.r.-D.cl.elec.AT-Prov.Económica</t>
  </si>
  <si>
    <t>Ajustamentos de Dívidas a Receber - Dívidas de clientes de electricidade MT</t>
  </si>
  <si>
    <t>A.d.r.-D.cl.elec.MT-Prov.Económica</t>
  </si>
  <si>
    <t>Ajustamentos de Dívidas a Receber - Dívidas de clientes de electricidade BTE</t>
  </si>
  <si>
    <t>A.d.r.-D.cl.elec.BTE-Prov.Económica</t>
  </si>
  <si>
    <t>Ajustamentos de Dívidas a Receber - Dívidas de clientes de electricidade BT</t>
  </si>
  <si>
    <t>A.d.r.-D.cl.elec.BT-Prov.Económica</t>
  </si>
  <si>
    <t>A.d.r.-D.cl.elec.IP-Prov.Económica</t>
  </si>
  <si>
    <t>Ajustamentos de Dívidas a Receber - Dívidas de clientes de electricidade IP</t>
  </si>
  <si>
    <t>Ajustamentos de Dívidas a Receber - Dívidas de clientes de outros bens e serviços</t>
  </si>
  <si>
    <t>A.d.r.-D.cl.outros bens/serv.Prova Econ.</t>
  </si>
  <si>
    <t>Ajustamentos de Dívidas a Receber - Dívidas de clientes de vapor e cinzas</t>
  </si>
  <si>
    <t>A.d.r.-D.cl.vapor e cinzas-Prov.Económica</t>
  </si>
  <si>
    <t>Adiantamentos a fornecedores nacionais</t>
  </si>
  <si>
    <t>Adiantamentos a fornecedores estrangeiros</t>
  </si>
  <si>
    <t>Ajuste Diferenças câmbio-Adiant.Forneced. Estrang.</t>
  </si>
  <si>
    <t>Suprimentos CP concedidos - Empresas do grupo-Euro</t>
  </si>
  <si>
    <t>Resultados atribuídos a receber-Empresas do grupo</t>
  </si>
  <si>
    <t>Ajuste Fornecedores Imobilizado</t>
  </si>
  <si>
    <t>Adiantamentos por conta de remunerações org.sociai</t>
  </si>
  <si>
    <t>Abonos para deslocações do pessoal</t>
  </si>
  <si>
    <t>Adiantamentos por conta de remunerações do pessoal</t>
  </si>
  <si>
    <t>Remunerações líquidas do pessoal - regularizações</t>
  </si>
  <si>
    <t>Remunerações líquidas do pessoal - processadas</t>
  </si>
  <si>
    <t>Remunerações líquidas do pessoal - pagas</t>
  </si>
  <si>
    <t>Resultados do exercício do pessoal</t>
  </si>
  <si>
    <t>Empréstimos para habitação</t>
  </si>
  <si>
    <t>Empréstimos EUP</t>
  </si>
  <si>
    <t>Outros empréstimos</t>
  </si>
  <si>
    <t>Valores a pagar / receber por tesouraria - Pessoal</t>
  </si>
  <si>
    <t>Não especificadas</t>
  </si>
  <si>
    <t>Ajuste Pessoal</t>
  </si>
  <si>
    <t>Sindicatos</t>
  </si>
  <si>
    <t>Subscritores de capital - Entidades privadas</t>
  </si>
  <si>
    <t>Consultores, assessores e intermediários</t>
  </si>
  <si>
    <t>Ajuste O.Credores</t>
  </si>
  <si>
    <t>Adiant.pess.por cta instit.ofic.Previd.e Segur.</t>
  </si>
  <si>
    <t>Adiant.pensionistas por conta do fundo de pensões</t>
  </si>
  <si>
    <t>Adiantamentos por conta do Estado e auto-produtore</t>
  </si>
  <si>
    <t>Serviços médicos-SÃVIDA-valor a receber do pessoal</t>
  </si>
  <si>
    <t>Serviços médicos-SCS-valores a receber do pessoal</t>
  </si>
  <si>
    <t>Serv. Médicos - SAVIDA/SCS A receber do pessoal</t>
  </si>
  <si>
    <t>Serviços médicos-SÃVIDA-Valores a pagar ao pessoal</t>
  </si>
  <si>
    <t>Sistema financeiro-Movim.financ.empresas do grupo</t>
  </si>
  <si>
    <t>Sist.Fin-Movim.financ.empresas grupo-Transitória</t>
  </si>
  <si>
    <t>Sist.Fin-CT transitória EDPD/CUR</t>
  </si>
  <si>
    <t>Sistema financeiro-Movimento financeiro com a Hidrocantábrico (G205)</t>
  </si>
  <si>
    <t>Sistema financeiro-Movim.financ.E.grupo-Regulariz</t>
  </si>
  <si>
    <t>Pagamentos efectuados por conta da Sãvida</t>
  </si>
  <si>
    <t>Sistema de gestão de frota - conta de ligação</t>
  </si>
  <si>
    <t>Indemnizações a receber CE - Fleet</t>
  </si>
  <si>
    <t>IVA a Regularizar a favor Empresa</t>
  </si>
  <si>
    <t>IVA Conta Certa</t>
  </si>
  <si>
    <t>IRC - pagamentos por conta efectuados pela holding</t>
  </si>
  <si>
    <t>Imposto s/rendim.exerc.-Estimativa intercalar IRC</t>
  </si>
  <si>
    <t>Conta corrente de prest.contas de agentes de cobr.</t>
  </si>
  <si>
    <t>Ligação - Cobranças Comercializadores</t>
  </si>
  <si>
    <t>Devedores - Grupo</t>
  </si>
  <si>
    <t>Deved.por fornec.out.bens prest.de serviços</t>
  </si>
  <si>
    <t>Devedores diversos - outros</t>
  </si>
  <si>
    <t>Deved. venda de embalagens comerciais retornáveis</t>
  </si>
  <si>
    <t>Deved.fornec.outr.bens prest.serviços - Estrang.</t>
  </si>
  <si>
    <t>Ajuste Difer.câmbio-Devedores.Fornec.OBS Estrang.</t>
  </si>
  <si>
    <t>Dev.fornec.outr.bens prest.serviços-Cobran.duvid.</t>
  </si>
  <si>
    <t>Devedores diversos - Outros - Cobrança duvidosa</t>
  </si>
  <si>
    <t>Ajuste Devedores Nacionais</t>
  </si>
  <si>
    <t>Dev.fornc.outr.bens prest.serv.-Estrg.-Cobr.duvid.</t>
  </si>
  <si>
    <t>Ajuste Difer.câmbio-Deved.Cob.Duv.Fornec.OBS Estr.</t>
  </si>
  <si>
    <t>Deved.divers.-Outros-Estrang. - Cobrança duvidosa</t>
  </si>
  <si>
    <t>Ajuste Difer.câmbio-Deved.Diver.Cobr.Duvid.Estran.</t>
  </si>
  <si>
    <t>Ajuste Devedores Estrangeiros</t>
  </si>
  <si>
    <t>Fornecimentos e Serviços Internos - Manutenção</t>
  </si>
  <si>
    <t>Fornecimentos e Serviços Internos - Informática</t>
  </si>
  <si>
    <t>Fornecim.e Serviços Internos-Prevenção e Segurança</t>
  </si>
  <si>
    <t>Fornecimentos Serviços Internos-Ambiente e Química</t>
  </si>
  <si>
    <t>Fornecimentos e Serviços Internos-Administrativos</t>
  </si>
  <si>
    <t>Deved-Fair value-Deriv-Futur-OMIP(cash flow hedge)</t>
  </si>
  <si>
    <t>Dev-fair value derivados-Futur-OMIP(FV hedge trad)</t>
  </si>
  <si>
    <t>Dev-fair value derivados-Futur-Outr(Cash Flow hedg</t>
  </si>
  <si>
    <t>Dev-fair value derivados-Futur-Outr(FV hedge trad)</t>
  </si>
  <si>
    <t>Registos de Interface SAP</t>
  </si>
  <si>
    <t>Juros de tesouraria a regularizar</t>
  </si>
  <si>
    <t>Derivados - Cobertura de Compras de Energia Eléctrica (ganho)</t>
  </si>
  <si>
    <t>Derivados - Depósito de Margem Inicial</t>
  </si>
  <si>
    <t>Aprov. Fins Multiplos - INAG</t>
  </si>
  <si>
    <t>Antecipações p/c Contribuições Futuras p/ Fundo de Pensões</t>
  </si>
  <si>
    <t>Encontro de ctas c/Fundo de Pensões</t>
  </si>
  <si>
    <t>Devedores diversos - outros - Estrangeiros</t>
  </si>
  <si>
    <t>Ajuste Difer.câmbio-Devedores Diversos Estrangeiro</t>
  </si>
  <si>
    <t>Ent.credoras-Mód.pessoal-Mundial Conf.-Acid.trab</t>
  </si>
  <si>
    <t>Ent.credoras-Mód.pessoal-Mundial Conf.-Acid.Pess</t>
  </si>
  <si>
    <t>S.cbr.-SIBS/Outsourc</t>
  </si>
  <si>
    <t>S.cbr.-Bancos/Out.</t>
  </si>
  <si>
    <t>Adiant.pessoal conta das IOPS - SS - Subs.diversos</t>
  </si>
  <si>
    <t>Compensação da receita de venda de imobilizado</t>
  </si>
  <si>
    <t>Pagamentos / Recebimentos por conta de terceiros</t>
  </si>
  <si>
    <t>Recebimentos SAP</t>
  </si>
  <si>
    <t>Compensações ISU-Empresas do Grupo</t>
  </si>
  <si>
    <t>Liquidações SIGF</t>
  </si>
  <si>
    <t>Liquidações MMS</t>
  </si>
  <si>
    <t>Pagamentos SAP</t>
  </si>
  <si>
    <t>Movimentos inter-empresas (Manuais FI)</t>
  </si>
  <si>
    <t>Movimentos inter-empresas - Sistemas comerciais</t>
  </si>
  <si>
    <t>Aquisição Imobilizado ao Grupo</t>
  </si>
  <si>
    <t>Aquisição Imobilizado Grupo -Custo IAS</t>
  </si>
  <si>
    <t>Aquisição Imobilizado Grupo -Imob IAS</t>
  </si>
  <si>
    <t>Conta Técnica  - Processamento de Salários</t>
  </si>
  <si>
    <t>Diferenças de Retroativos - HR</t>
  </si>
  <si>
    <t>Valores de tesouraria a esclarecer</t>
  </si>
  <si>
    <t>Valores Tesouraria a esclarecer - Receb. TargetEDP</t>
  </si>
  <si>
    <t>Conta transitória de Gestão de frota - Tesouraria</t>
  </si>
  <si>
    <t>Montantes Pagos a Terceiros a Regularizar</t>
  </si>
  <si>
    <t>M Pag Terc Reg Cont.</t>
  </si>
  <si>
    <t>Indemniz.litigiosas</t>
  </si>
  <si>
    <t>Outros montantes pagos a regularizar (PEF/CF)</t>
  </si>
  <si>
    <t>Val. receber - comp.futuro c/ pensões</t>
  </si>
  <si>
    <t>Val. receb-comp.futuro c/ cuid.médicos e out.benef</t>
  </si>
  <si>
    <t>Val. pagar - comp.futuro c/ pensões</t>
  </si>
  <si>
    <t>Val. pagar-comp.futuro c/ cuid.médicos e out.benef</t>
  </si>
  <si>
    <t>Outros credores de imobilizado em Leasing</t>
  </si>
  <si>
    <t>Aquisição Equip. Transp-Ligeiros Mistos-Leasing</t>
  </si>
  <si>
    <t>Aquisição Equip.Transp-Pesados Reboques-Leasing</t>
  </si>
  <si>
    <t>Aquisição de Outros imobilizados - Leasing</t>
  </si>
  <si>
    <t>Aquisição de Equipamento Básico - Leasing</t>
  </si>
  <si>
    <t>Aquisição de Equipamento Básico - Leasing-Edinfor</t>
  </si>
  <si>
    <t>Tomadas de Fundos (Regularização)</t>
  </si>
  <si>
    <t>Regularização (Suprimentos)</t>
  </si>
  <si>
    <t>Regularização (Contrato/Juros)</t>
  </si>
  <si>
    <t>Diferenças de Câmbio (Euro)</t>
  </si>
  <si>
    <t>Sist.Fin-Mov.financ.empresas grupo-Transitória LO</t>
  </si>
  <si>
    <t>Fornecedores de Publicidade e Propaganda-Trans.LO</t>
  </si>
  <si>
    <t>Encargos iniciais com obrigações - Diferidos</t>
  </si>
  <si>
    <t>Suprimentos/Inv.Financeiros - Cta.transitória LO</t>
  </si>
  <si>
    <t>Conta desdobramento de document.Interface Externo</t>
  </si>
  <si>
    <t>Conta transitória Notas Débito Electricidade - SD</t>
  </si>
  <si>
    <t>Conta transitória de facturação SD/ISU</t>
  </si>
  <si>
    <t>Conta de regularização de Imobili.em Conces./Integ</t>
  </si>
  <si>
    <t>Juros a receber - Suprimentos concedidos</t>
  </si>
  <si>
    <t>Acrésc proveitos - Juros Desvio Tarifário</t>
  </si>
  <si>
    <t>O.ac.prv-Dif.Tarif05</t>
  </si>
  <si>
    <t>O.ac.prv-Dif.Tarif06</t>
  </si>
  <si>
    <t>O.ac.prv-Dif.Tarif07</t>
  </si>
  <si>
    <t>Outros acréscimos de proveitos - prémios para pensões - custo do ano</t>
  </si>
  <si>
    <t>Outros acréscimos de proveitos - prémios para pensões - amortização de desvios actuariais</t>
  </si>
  <si>
    <t>Outros acréscimos de proveitos - benefícios sociais e actos médicos - custo do ano</t>
  </si>
  <si>
    <t>Outros acréscimos de proveitos - benefícios sociais e actos médicos - amortização de desvios actuariais</t>
  </si>
  <si>
    <t>Vendas e prestações de serviços a empres.do grupo</t>
  </si>
  <si>
    <t>Outros acréscimos de proveitos</t>
  </si>
  <si>
    <t>CMEC Valor Inicial</t>
  </si>
  <si>
    <t>CMEC Revisibilidade</t>
  </si>
  <si>
    <t>OAP - Proveito PPEC</t>
  </si>
  <si>
    <t>Outros custos diferidos - Rendas e alugueres</t>
  </si>
  <si>
    <t>G.rep-Edíf/O.constr</t>
  </si>
  <si>
    <t>Outros custos diferidos - Seguros</t>
  </si>
  <si>
    <t>Outros custos diferidos - Encargos de concessões</t>
  </si>
  <si>
    <t>Outr.custos diferid-Encarg.emissão de obrigações</t>
  </si>
  <si>
    <t>Outr.custos diferidos-Comiss.do serviço da dívida</t>
  </si>
  <si>
    <t>Outr.custos diferidos-Comiss. produtos financeiros</t>
  </si>
  <si>
    <t>Outr.custos diferidos-Imposto selo sobre tomadas</t>
  </si>
  <si>
    <t>Outr.custos diferidos-Imposto selo sobre comissões</t>
  </si>
  <si>
    <t>Outros cust.diferidos-Encg.constr.linh.ced.a terc.</t>
  </si>
  <si>
    <t>Out.cust.difer.-Encg.const.linh.ced.a terc.Amortiz</t>
  </si>
  <si>
    <t>Outr.custos diferidos-Consultoria CMEC</t>
  </si>
  <si>
    <t>Outr.custos diferidos-Consultoria CMEC Imputação</t>
  </si>
  <si>
    <t>Outros custos diferidos - "Unrecognized Transition Obligation"</t>
  </si>
  <si>
    <t>Outros custos diferidos - Outros não específicados</t>
  </si>
  <si>
    <t>Ajustamentos de Dívidas a Receber - Outras dívidas de terceiros</t>
  </si>
  <si>
    <t>A.d.r.-Out.dívid.terc.-Prova Econ.</t>
  </si>
  <si>
    <t>Outr.custos diferidos-Encargos de renegociação BEI</t>
  </si>
  <si>
    <t xml:space="preserve">Juros a receber - Derivados - Futuros </t>
  </si>
  <si>
    <t>Juros a receber - Derivados - Forwards</t>
  </si>
  <si>
    <t>Acrésc proveitos-deriv-Forwards(fair value hedge t</t>
  </si>
  <si>
    <t xml:space="preserve">Juros a receber - Derivados - Swaps   </t>
  </si>
  <si>
    <t>Acrésc proveitos-deriv-Swaps(FV hedge trad)</t>
  </si>
  <si>
    <t xml:space="preserve">Juros a receber - Derivados - Opções  </t>
  </si>
  <si>
    <t>Acrésc proveitos-deriv-Opções(FV hedge trad)</t>
  </si>
  <si>
    <t>Pagamentos por conta</t>
  </si>
  <si>
    <t>Pagamentos por conta - Responsabilidade dívida</t>
  </si>
  <si>
    <t>Retenções na fonte efect.terceiros-Rend.capitais</t>
  </si>
  <si>
    <t>Retenções na fonte efect.terceiros-Rend.prediais</t>
  </si>
  <si>
    <t>Retenç.fonte efect.terc.-Rend.org.estat.pess.colec</t>
  </si>
  <si>
    <t>Retenções na fonte efect.por terceiros-Out.rend</t>
  </si>
  <si>
    <t>Imposto a recuperar</t>
  </si>
  <si>
    <t>Apuramento</t>
  </si>
  <si>
    <t>IVA suportado - Isento</t>
  </si>
  <si>
    <t>IVA suportado - Existências - Taxa reduzida</t>
  </si>
  <si>
    <t>IVA suportado - Existências - Taxa normal</t>
  </si>
  <si>
    <t>IVA suportado - Existências - Taxa intermédia</t>
  </si>
  <si>
    <t>IVA suportado - Imobilizado - Taxa reduzida</t>
  </si>
  <si>
    <t>IVA suportado - Imobilizado - Taxa normal</t>
  </si>
  <si>
    <t>IVA suportado - Imobilizado - Taxa intermédia</t>
  </si>
  <si>
    <t>IVA suportado - Outr.bens serviços - Taxa reduzida</t>
  </si>
  <si>
    <t>IVA suportado - Outr.bens serviços - Taxa normal</t>
  </si>
  <si>
    <t>IVA suportado -Outr.bens serviços -Taxa intermédia</t>
  </si>
  <si>
    <t>Ajuste IVA suportado</t>
  </si>
  <si>
    <t>IVA dedutível-Isento</t>
  </si>
  <si>
    <t>IVA S/Comissões -Dedutível</t>
  </si>
  <si>
    <t>IVA S/Rendas  - Dedutível</t>
  </si>
  <si>
    <t>IVA dedutível-Existências-Merc.nacion.-Taxa red.</t>
  </si>
  <si>
    <t>IVA dedutível-Existências-Merc.nacional-Taxa norm.</t>
  </si>
  <si>
    <t>IVA dedutível-Existências-Merc.nac.-Taxa interm.</t>
  </si>
  <si>
    <t>IVA dedutível-Existências-Merc.intracom.-Taxa red.</t>
  </si>
  <si>
    <t>IVA dedutível-Existênc.Merc.intracom.-Taxa normal</t>
  </si>
  <si>
    <t>IVA dedutível-Existênc.-Merc.intracom.-Taxa interm</t>
  </si>
  <si>
    <t>IVA dedutível-Existências-Outr.mercados-Taxa red.</t>
  </si>
  <si>
    <t>IVA dedutível-Existências-Outr.mercados-Taxa norm.</t>
  </si>
  <si>
    <t>IVA dedutível-Existências-Outr.merc.-Taxa interm.</t>
  </si>
  <si>
    <t>IVA dedutível-Existências-Regiões autón.-Taxa red.</t>
  </si>
  <si>
    <t>IVA dedutível-Existências-Regiões autón.-Taxa norm</t>
  </si>
  <si>
    <t>IVA dedutível-Existências-Reg.autón.-Taxa interm</t>
  </si>
  <si>
    <t>IVA dedutível-Imobilizado-Merc.nacional-Taxa red.</t>
  </si>
  <si>
    <t>IVA dedutível-Imobilizado-Merc.nacional-Taxa norma</t>
  </si>
  <si>
    <t>IVA dedutível-Imobilizado-Merc.nac.-Taxa interm.</t>
  </si>
  <si>
    <t>IVA dedutível-Imobilizado-Merc.intracom.-Taxa red</t>
  </si>
  <si>
    <t>IVA dedutível-Imobilizado-Merc.intracom.-Taxa norm</t>
  </si>
  <si>
    <t>IVA dedutível-Imobiliz.-Merc.intracom.-Taxa interm</t>
  </si>
  <si>
    <t>IVA dedutível-Imobiliz.-Out.mercados-Taxa reduzida</t>
  </si>
  <si>
    <t>IVA dedutível-Imobiliz.-Out.mercados-Taxa normal</t>
  </si>
  <si>
    <t>IVA dedutível-Imobiliz.-Outr.mercados-Taxa interm.</t>
  </si>
  <si>
    <t>IVA dedutível-Imobiliz.-Reg.autón.-Taxa reduzida</t>
  </si>
  <si>
    <t>IVA dedutível-Imobiliz.-Reg.autón.-Taxa normal</t>
  </si>
  <si>
    <t>IVA dedutível-Imobiliz.-Reg.autón.-Taxa intermédia</t>
  </si>
  <si>
    <t>IVA dedutível-OBS-Mercado nacional-Taxa reduzida</t>
  </si>
  <si>
    <t>IVA dedutível-OBS-Mercado nacional - Taxa normal</t>
  </si>
  <si>
    <t>IVA dedutível-OBS-Mercado nacional - Taxa interm.</t>
  </si>
  <si>
    <t>IVA dedutível-OBS- Mercado intracom.- Taxa red.</t>
  </si>
  <si>
    <t>IVA dedutível-OBS- Mercado intracom.- Taxa normal</t>
  </si>
  <si>
    <t>IVA dedutível-OBS- Mercado intracom.- Taxa interm.</t>
  </si>
  <si>
    <t>IVA dedutível-OBS- Outros mercados - Taxa reduzida</t>
  </si>
  <si>
    <t>IVA dedutível-OBS- Outros mercados - Taxa normal</t>
  </si>
  <si>
    <t>IVA dedutível-OBS- Outros mercados - Taxa interm.</t>
  </si>
  <si>
    <t>IVA dedutível-OBS - Regiões autónomas - Taxa red.</t>
  </si>
  <si>
    <t>IVA dedutível-OBS- Regiões autónomas - Taxa normal</t>
  </si>
  <si>
    <t>IVA dedutível-OBS- Regiões autónomas - Taxa interm</t>
  </si>
  <si>
    <t>Ajuste IVA dedutível</t>
  </si>
  <si>
    <t>IVA Regularizações - Isentas</t>
  </si>
  <si>
    <t>IVA - Regularizações mensais a favor da empresa</t>
  </si>
  <si>
    <t>IVA - Regularizações mensais a favor do estado</t>
  </si>
  <si>
    <t>Iva regulariz-anuais por cálculo pro rata definiti</t>
  </si>
  <si>
    <t>Iva regulariz-anuais variações pro rata definitiv</t>
  </si>
  <si>
    <t>Ajuste IVA Regulizações</t>
  </si>
  <si>
    <t>IVA apuramento</t>
  </si>
  <si>
    <t>IVA a recuperar</t>
  </si>
  <si>
    <t>Ajuste - IVA a recuperar</t>
  </si>
  <si>
    <t>IVA - Reembolsos pedidos</t>
  </si>
  <si>
    <t>Ajuste IVA - Reembolsos pedidos</t>
  </si>
  <si>
    <t>IVA - Liquidações oficiosas</t>
  </si>
  <si>
    <t>Imposto de selo(excepto de contratos e cauções BT)</t>
  </si>
  <si>
    <t>Imposto de selo de contratos BT</t>
  </si>
  <si>
    <t>Imposto de selo cauções BT</t>
  </si>
  <si>
    <t>Outros impostos</t>
  </si>
  <si>
    <t>Títulos Negociáveis- Acções- Outras Empresas</t>
  </si>
  <si>
    <t>Títulos Negociáveis-Margem inicial (OMIP)</t>
  </si>
  <si>
    <t>Títulos Negociáveis-Ajustes Diários (OMIP)</t>
  </si>
  <si>
    <t>Outros títulos negociáveis</t>
  </si>
  <si>
    <t>Títulos Negociáveis-Licenças de Emissão de CO2</t>
  </si>
  <si>
    <t>Títulos negociáveis-Licenças Emissão CO2 - Especul</t>
  </si>
  <si>
    <t>Provisões para Outros Títulos Negociáveis</t>
  </si>
  <si>
    <t>Ajust. de aplicações tesouraria - Licenças de emissão de CO2</t>
  </si>
  <si>
    <t>Caixa</t>
  </si>
  <si>
    <t>Ajuste Diferenç câmbio- Caixa</t>
  </si>
  <si>
    <t>Caixa pequena</t>
  </si>
  <si>
    <t>Transferências de caixa</t>
  </si>
  <si>
    <t>Ajuste Caixa</t>
  </si>
  <si>
    <t>CONTA FICTÍCIA PARA RECURSOS HUMANOS</t>
  </si>
  <si>
    <t>CONTA FICTÍCIA EM MAD</t>
  </si>
  <si>
    <t>CONTA FICTÍCIA EM BRL</t>
  </si>
  <si>
    <t>CONTA FICTÍCIA EM MOP</t>
  </si>
  <si>
    <t>CONTA FICTÍCIA EM USD</t>
  </si>
  <si>
    <t>CONTA FICTÍCIA EM CHF</t>
  </si>
  <si>
    <t>CONTA FICTÍCIA EM JPY</t>
  </si>
  <si>
    <t>CONTA FICTÍCIA EM GTQ</t>
  </si>
  <si>
    <t>CONTA FICTÍCIA EM CLP</t>
  </si>
  <si>
    <t>CONTA FICTÍCIA EM GBP</t>
  </si>
  <si>
    <t>CONTA FICTÍCIA EM DKK</t>
  </si>
  <si>
    <t>CONTA FICTÍCIA EM NOK</t>
  </si>
  <si>
    <t>CONTA FICTÍCIA EM SEK</t>
  </si>
  <si>
    <t>CONTA FICTÍCIA EM ZAR</t>
  </si>
  <si>
    <t>CONTA FICTÍCIA EM EUR (CONVERSÃO DIVISA/EUR)</t>
  </si>
  <si>
    <t>CONTA FICTÍCIA EM CAD</t>
  </si>
  <si>
    <t>DO BIM SEDE CONTA FIRME</t>
  </si>
  <si>
    <t>DO BIM SEDE DEPÓSITOS</t>
  </si>
  <si>
    <t>DO BIM SEDE CHEQUES EMITIDOS</t>
  </si>
  <si>
    <t>DO BIM SEDE OPERAÇÕES DIVERSAS</t>
  </si>
  <si>
    <t>DO BIM SEDE DIFERENÇAS CONVERSÃO</t>
  </si>
  <si>
    <t>DO BIM SEDE TRANSITÓRIA DE RECEBIMENTOS</t>
  </si>
  <si>
    <t>DO BES PC BRASIL CONTA FIRME</t>
  </si>
  <si>
    <t>DO BES PC BRASIL DEPÓSITOS</t>
  </si>
  <si>
    <t>DO BES PC BRASIL CHQ EMITIDOS</t>
  </si>
  <si>
    <t>DO BES PC BRASIL OPER DIVERSAS</t>
  </si>
  <si>
    <t>DO BES PC BRASIL CARREG SALDO</t>
  </si>
  <si>
    <t>DO BES PC BRASIL TRANSF ABAST</t>
  </si>
  <si>
    <t>DO BES PC BRASIL TRANSIT REC</t>
  </si>
  <si>
    <t>DO BES PC LONDRES CONTA FIRME</t>
  </si>
  <si>
    <t>DO BES PC LONDRES DEPÓSITOS</t>
  </si>
  <si>
    <t>DO BES PC LONDRES CHQ EMITIDOS</t>
  </si>
  <si>
    <t>DO BES PC LONDRES OPER DIVERSAS</t>
  </si>
  <si>
    <t>DO BES PC LONDRES CARREG SALDO</t>
  </si>
  <si>
    <t>DO BES PC LONDRES TRANSF ABAST</t>
  </si>
  <si>
    <t>DO BES PC LONDRES TRANSIT REC</t>
  </si>
  <si>
    <t>DO BES SEDE CONTA FIRME</t>
  </si>
  <si>
    <t>DO BES SEDE DEPÓSITOS</t>
  </si>
  <si>
    <t>DO BES SEDE CHQ EMITIDOS</t>
  </si>
  <si>
    <t>DO BES SEDE OPER DIVERSAS</t>
  </si>
  <si>
    <t>DO BES SEDE CARREG SALDO</t>
  </si>
  <si>
    <t>DO BES SEDE TRANSF ABAST</t>
  </si>
  <si>
    <t>DO BES SEDE POS TESOUR</t>
  </si>
  <si>
    <t>DO BES SEDE TRANSIT REC</t>
  </si>
  <si>
    <t>DO BES</t>
  </si>
  <si>
    <t>DO BES SEDE DIVISAS CONTA FIRME</t>
  </si>
  <si>
    <t>DO BES SEDE DIVISAS OPER DIVERSAS</t>
  </si>
  <si>
    <t>DO BES COLUMBANO CONTA FIRME</t>
  </si>
  <si>
    <t>DO BES COLUMBANO DEPÓSITOS</t>
  </si>
  <si>
    <t>DO BES COLUMBANO CHQ EMITIDOS</t>
  </si>
  <si>
    <t>DO BES COLUMBANO OPER DIVERSAS</t>
  </si>
  <si>
    <t>DO BES COLUMBANO CARREG SALDO</t>
  </si>
  <si>
    <t>DO BES COLUMBANO TRANSF ABAST</t>
  </si>
  <si>
    <t>DO BES COLUMBANO TRANSIT REC</t>
  </si>
  <si>
    <t>DO BES B OFF DGE CONTA FIRME</t>
  </si>
  <si>
    <t>DO BES B OFF DGE DEPÓSITOS</t>
  </si>
  <si>
    <t>DO BES B OFF DGE CHQ EMITIDOS</t>
  </si>
  <si>
    <t>DO BES B OFF DGE OPER DIVERSAS</t>
  </si>
  <si>
    <t>DO BES B OFF DGE CARREG SALDO</t>
  </si>
  <si>
    <t>DO BES B OFF DGE TRANSF ABAST</t>
  </si>
  <si>
    <t>DO BES B OFF DGE TRANSIT REC</t>
  </si>
  <si>
    <t>DO BES COIMBRA I CONTA FIRME</t>
  </si>
  <si>
    <t>DO BES COIMBRA I DEPÓSITOS</t>
  </si>
  <si>
    <t>DO BES COIMBRA I CHQ EMITIDOS</t>
  </si>
  <si>
    <t>DO BES COIMBRA I OPER DIVERSAS</t>
  </si>
  <si>
    <t>DO BES COIMBRA I CARREG SALDO</t>
  </si>
  <si>
    <t>DO BES COIMBRA I TRANSF ABAST</t>
  </si>
  <si>
    <t>DO BES COIMBRA I TRANSIT REC</t>
  </si>
  <si>
    <t>DO BES GOUVEIA CONTA FIRME</t>
  </si>
  <si>
    <t>DO BES GOUVEIA DEPÓSITOS</t>
  </si>
  <si>
    <t>DO BES GOUVEIA CHQ EMITIDOS</t>
  </si>
  <si>
    <t>DO BES GOUVEIA OPER DIVERSAS</t>
  </si>
  <si>
    <t>DO BES GOUVEIA CARREG SALDO</t>
  </si>
  <si>
    <t>DO BES GOUVEIA TRANSF ABAST</t>
  </si>
  <si>
    <t>DO BES GOUVEIA TRANSIT REC</t>
  </si>
  <si>
    <t>DO BES MOURA CONTA FIRME</t>
  </si>
  <si>
    <t>DO BES MOURA DEPÓSITOS</t>
  </si>
  <si>
    <t>DO BES MOURA CHQ EMITIDOS</t>
  </si>
  <si>
    <t>DO BES MOURA OPER DIVERSAS</t>
  </si>
  <si>
    <t>DO BES MOURA CARREG SALDO</t>
  </si>
  <si>
    <t>DO BES MOURA TRANSF ABAST</t>
  </si>
  <si>
    <t>DO BES MOURA TRANSIT REC</t>
  </si>
  <si>
    <t>DO BES LEIRIA CONTA FIRME</t>
  </si>
  <si>
    <t>DO BES LEIRIA DEPÓSITOS</t>
  </si>
  <si>
    <t>DO BES LEIRIA CHQ EMITIDOS</t>
  </si>
  <si>
    <t>DO BES LEIRIA OPER DIVERSAS</t>
  </si>
  <si>
    <t>DO BES LEIRIA CARREG SALDO</t>
  </si>
  <si>
    <t>DO BES LEIRIA TRANSF ABAST</t>
  </si>
  <si>
    <t>DO BES LEIRIA TRANSIT REC</t>
  </si>
  <si>
    <t>DO BES VISEU CONTA FIRME</t>
  </si>
  <si>
    <t>DO BES VISEU DEPÓSITOS</t>
  </si>
  <si>
    <t>DO BES VISEU CHQ EMITIDOS</t>
  </si>
  <si>
    <t>DO BES VISEU OPER DIVERSAS</t>
  </si>
  <si>
    <t>DO BES VISEU CARREG SALDO</t>
  </si>
  <si>
    <t>DO BES VISEU TRANSF ABAST</t>
  </si>
  <si>
    <t>DO BES VISEU TRANSIT REC</t>
  </si>
  <si>
    <t>DO BES TOMAR CONTA FIRME</t>
  </si>
  <si>
    <t>DO BES TOMAR DEPÓSITOS</t>
  </si>
  <si>
    <t>DO BES TOMAR CHQ EMITIDOS</t>
  </si>
  <si>
    <t>DO BES TOMAR OPER DIVERSAS</t>
  </si>
  <si>
    <t>DO BES TOMAR CARREG SALDO</t>
  </si>
  <si>
    <t>DO BES TOMAR TRANSF ABAST</t>
  </si>
  <si>
    <t>DO BES TOMAR TRANSIT REC</t>
  </si>
  <si>
    <t>DO BES SANT CACEM CONTA FIRME</t>
  </si>
  <si>
    <t>DO BES SANT CACEM DEPÓSITOS</t>
  </si>
  <si>
    <t>DO BES SANT CACEM CHQ EMITIDOS</t>
  </si>
  <si>
    <t>DO BES SANT CACEM OPER DIVERSAS</t>
  </si>
  <si>
    <t>DO BES SANT CACEM CARREG SALDO</t>
  </si>
  <si>
    <t>DO BES SANT CACEM TRANSF ABAST</t>
  </si>
  <si>
    <t>DO BES SANT CACEM TRANSIT REC</t>
  </si>
  <si>
    <t>DO BES MACAO CONTA FIRME</t>
  </si>
  <si>
    <t>DO BES MACAO DEPÓSITOS</t>
  </si>
  <si>
    <t>DO BES MACAO CHQ EMITIDOS</t>
  </si>
  <si>
    <t>DO BES MACAO OPER DIVERSAS</t>
  </si>
  <si>
    <t>DO BES MACAO SALDOS INICIAIS</t>
  </si>
  <si>
    <t>DO BES MACAO TRANSF ABAST</t>
  </si>
  <si>
    <t>DO BES MACAO TRANSIT REC</t>
  </si>
  <si>
    <t>DO BES ALIADOS CONTA FIRME</t>
  </si>
  <si>
    <t>DO BES ALIADOS DEPÓSITOS</t>
  </si>
  <si>
    <t>DO BES ALIADOS CHQ EMITIDOS</t>
  </si>
  <si>
    <t>DO BES ALIADOS OPER DIVERSAS</t>
  </si>
  <si>
    <t>DO BES ALIADOS CARREG SALDO</t>
  </si>
  <si>
    <t>DO BES ALIADOS TRANSF ABAST</t>
  </si>
  <si>
    <t>DO BES ALIADOS TRANSIT REC</t>
  </si>
  <si>
    <t>DO BES REFOJOS CONTA FIRME</t>
  </si>
  <si>
    <t>DO BES REFOJOS DEPÓSITOS</t>
  </si>
  <si>
    <t>DO BES REFOJOS CHQ EMITIDOS</t>
  </si>
  <si>
    <t>DO BES REFOJOS OPER DIVERSAS</t>
  </si>
  <si>
    <t>DO BES REFOJOS CARREG SALDO</t>
  </si>
  <si>
    <t>DO BES REFOJOS TRANSF ABAST</t>
  </si>
  <si>
    <t>DO BES REFOJOS TRANSIT REC</t>
  </si>
  <si>
    <t>DO BBPI DGE CONTA FIRME</t>
  </si>
  <si>
    <t>DO BBPI DGE DEPÓSITOS</t>
  </si>
  <si>
    <t>DO BBPI DGE CHQ EMITIDOS</t>
  </si>
  <si>
    <t>DO BBPI DGE OPER DIVERSAS</t>
  </si>
  <si>
    <t>DO BBPI DGE CARREG SALDO</t>
  </si>
  <si>
    <t>DO BBPI DGE TRANSF ABAST</t>
  </si>
  <si>
    <t>DO BBPI DGE POS TESOUR</t>
  </si>
  <si>
    <t>DO BBPI DGE TRANSIT REC</t>
  </si>
  <si>
    <t>DO BES (MADRID)</t>
  </si>
  <si>
    <t>DO BCA M BOMBARDA CONTA FIRME</t>
  </si>
  <si>
    <t>DO BCA M BOMBARDA DEPÓSITOS</t>
  </si>
  <si>
    <t>DO BCA M BOMBARDA CHQ EMITIDOS</t>
  </si>
  <si>
    <t>DO BCA M BOMBARDA OPER DIVERSAS</t>
  </si>
  <si>
    <t>DO BCA M BOMBARDA CARREG SALDO</t>
  </si>
  <si>
    <t>DO BCA M BOMBARDA TRANSF ABAST</t>
  </si>
  <si>
    <t>DO BCA M BOMBARDA POS TESOUR</t>
  </si>
  <si>
    <t>DO BCA M BOMBARDA TRANSIT REC</t>
  </si>
  <si>
    <t>DO BNU COIMBRA CONTA FIRME</t>
  </si>
  <si>
    <t>DO BNU COIMBRA DEPÓSITOS</t>
  </si>
  <si>
    <t>DO BNU COIMBRA CHQ EMITIDOS</t>
  </si>
  <si>
    <t>DO BNU COIMBRA OPER DIVERSAS</t>
  </si>
  <si>
    <t>DO BNU COIMBRA CARREG SALDO</t>
  </si>
  <si>
    <t>DO BNU COIMBRA TRANSF ABAST</t>
  </si>
  <si>
    <t>DO BNU COIMBRA TRANSIT REC</t>
  </si>
  <si>
    <t>DO BNU PC LIBERDADE CONTA FIRME</t>
  </si>
  <si>
    <t>DO BNU PC LIBERDADE DEPÓSITOS</t>
  </si>
  <si>
    <t>DO BNU PC LIBERDADE CHQ EMITIDOS</t>
  </si>
  <si>
    <t>DO BNU PC LIBERDADE OPER DIVERSAS</t>
  </si>
  <si>
    <t>DO BNU PC LIBERDADE CARREG SALDO</t>
  </si>
  <si>
    <t>DO BNU PC LIBERDADE TRANSF ABAST</t>
  </si>
  <si>
    <t>DO BNU PC LIBERDADE TRANSIT REC</t>
  </si>
  <si>
    <t>DO BNU SEDE CONTA FIRME</t>
  </si>
  <si>
    <t>DO BNU SEDE DEPÓSITOS</t>
  </si>
  <si>
    <t>DO BNU SEDE CHQ EMITIDOS</t>
  </si>
  <si>
    <t>DO BNU SEDE OPER DIVERSAS</t>
  </si>
  <si>
    <t>DO BNU SEDE CARREG SALDO</t>
  </si>
  <si>
    <t>DO BNU SEDE TRANSF ABAST</t>
  </si>
  <si>
    <t>DO BNU SEDE POS TESOUR</t>
  </si>
  <si>
    <t>DO BNU SEDE TRANSIT REC</t>
  </si>
  <si>
    <t>DO BNU</t>
  </si>
  <si>
    <t>DO BNU FON P MELO CONTA FIRME</t>
  </si>
  <si>
    <t>DO BNU FON P MELO DEPÓSITOS</t>
  </si>
  <si>
    <t>DO BNU FON P MELO CHQ EMITIDOS</t>
  </si>
  <si>
    <t>DO BNU FON P MELO OPER DIVERSAS</t>
  </si>
  <si>
    <t>DO BNU FON P MELO CARREG SALDO</t>
  </si>
  <si>
    <t>DO BNU FON P MELO TRANSF ABAST</t>
  </si>
  <si>
    <t>DO BNU FON P MELO TRANSIT REC</t>
  </si>
  <si>
    <t>DO BPSM SEDE CONTA FIRME</t>
  </si>
  <si>
    <t>DO BPSM SEDE DEPÓSITOS</t>
  </si>
  <si>
    <t>DO BPSM SEDE CHQ EMITIDOS</t>
  </si>
  <si>
    <t>DO BPSM SEDE OPER DIVERSAS</t>
  </si>
  <si>
    <t>DO BPSM SEDE CARREG SALDO</t>
  </si>
  <si>
    <t>DO BPSM SEDE TRANSF ABAST</t>
  </si>
  <si>
    <t>DO BPSM SEDE POS TESOUR</t>
  </si>
  <si>
    <t>DO BPSM SEDE TRANSIT REC</t>
  </si>
  <si>
    <t>DO BPSM SEDE DIVISAS CONTA FIRME</t>
  </si>
  <si>
    <t>DO BPSM SEDE DIVISAS OPER DIVERSAS</t>
  </si>
  <si>
    <t>DO BPSM ESTEFANIA CONTA FIRME</t>
  </si>
  <si>
    <t>DO BPSM ESTEFANIA DEPÓSITOS</t>
  </si>
  <si>
    <t>DO BPSM ESTEFANIA CHQ EMITIDOS</t>
  </si>
  <si>
    <t>DO BPSM ESTEFANIA OPER DIVERSAS</t>
  </si>
  <si>
    <t>DO BPSM ESTEFANIA CARREG SALDO</t>
  </si>
  <si>
    <t>DO BPSM ESTEFANIA TRANSF ABAST</t>
  </si>
  <si>
    <t>DO BPSM ESTEFANIA TRANSIT REC</t>
  </si>
  <si>
    <t>DO BPSM ESTEFANIA DIVISAS CONTA FIRME</t>
  </si>
  <si>
    <t>DO BPSM ESTEFANIA DIVISAS DEPÓSITOS</t>
  </si>
  <si>
    <t>DO BPSM ESTEFANIA DIVISAS OPER DIVERSAS</t>
  </si>
  <si>
    <t>DO BPSM ESTEFANIA DIVISAS CARREG SALDO</t>
  </si>
  <si>
    <t>DO BPSM ESTEFANIA DIVISAS TRANSIT REC</t>
  </si>
  <si>
    <t>DO BPSM MARQUES DE POMBAL CONTA FIRME</t>
  </si>
  <si>
    <t>DO BPSM MARQUES DE POMBAL DEPÓSITOS</t>
  </si>
  <si>
    <t>DO BPSM MARQUES DE POMBAL CHQ EMITIDOS</t>
  </si>
  <si>
    <t>DO BPSM MARQUES DE POMBAL OPER DIVERSAS</t>
  </si>
  <si>
    <t>DO BPSM MARQUES DE POMBAL CARREG SALDO</t>
  </si>
  <si>
    <t>DO BPSM MQ POMBAL TRANSF ABAST</t>
  </si>
  <si>
    <t>DO BPSM MARQUES DE POMBAL TRANSIT REC</t>
  </si>
  <si>
    <t>DO BPSM MQ POMBAL CONTA FIRME</t>
  </si>
  <si>
    <t>DO BPSM MQ POMBAL DEPÓSITOS</t>
  </si>
  <si>
    <t>DO BPSM MQ POMBAL CHQ EMITIDOS</t>
  </si>
  <si>
    <t>DO BPSM MQ POMBAL OPER DIVERSAS</t>
  </si>
  <si>
    <t>DO BPSM MQ POMBAL CARREG SALDO</t>
  </si>
  <si>
    <t>DO BPSM MQ POMBAL TRANSIT REC</t>
  </si>
  <si>
    <t>DO BPSM ALVALADE CONTA FIRME</t>
  </si>
  <si>
    <t>DO BPSM ALVALADE DEPÓSITOS</t>
  </si>
  <si>
    <t>DO BPSM ALVALADE CHQ EMITIDOS</t>
  </si>
  <si>
    <t>DO BPSM ALVALADE OPER DIVERSAS</t>
  </si>
  <si>
    <t>DO BPSM ALVALADE CARREG SALDO</t>
  </si>
  <si>
    <t>DO BPSM ALVALADE TRANSF ABAST</t>
  </si>
  <si>
    <t>DO BPSM ALVALADE TRANSIT REC</t>
  </si>
  <si>
    <t>DO BPSM DQ TERCEIRA CONTA FIRME</t>
  </si>
  <si>
    <t>DO BPSM DQ TERCEIRA DEPÓSITOS</t>
  </si>
  <si>
    <t>DO BPSM DQ TERCEIRA CHQ EMITIDOS</t>
  </si>
  <si>
    <t>DO BPSM DQ TERCEIRA OPER DIVERSAS</t>
  </si>
  <si>
    <t>DO BPSM DQ TERCEIRA CARREG SALDO</t>
  </si>
  <si>
    <t>DO BPSM DQ TERCEIRA TRANSF ABAST</t>
  </si>
  <si>
    <t>DO BPSM DQ TERCEIRA TRANSIT REC</t>
  </si>
  <si>
    <t>DO BPSM FT P MELO CONTA FIRME</t>
  </si>
  <si>
    <t>DO BPSM FT P MELO DEPÓSITOS</t>
  </si>
  <si>
    <t>DO BPSM FT P MELO CHQ EMITIDOS</t>
  </si>
  <si>
    <t>DO BPSM FT P MELO OPER DIVERSAS</t>
  </si>
  <si>
    <t>DO BPSM FT P MELO CARREG SALDO</t>
  </si>
  <si>
    <t>DO BPSM FT P MELO TRANSF ABAST</t>
  </si>
  <si>
    <t>DO BPSM FT P MELO TRANSIT REC</t>
  </si>
  <si>
    <t>DO BPSM PC LIBERDADE CONTA FIRME</t>
  </si>
  <si>
    <t>DO BPSM PC LIBERDADE DEPÓSITOS</t>
  </si>
  <si>
    <t>DO BPSM PC LIBERDADE CHQ EMITIDOS</t>
  </si>
  <si>
    <t>DO BPSM PC LIBERDADE OPER DIVERSAS</t>
  </si>
  <si>
    <t>DO BPSM PC LIBERDADE CARREG SALDO</t>
  </si>
  <si>
    <t>DO BPSM PC LIBERDADE TRANSF ABAST</t>
  </si>
  <si>
    <t>DO BPSM PC LIBERDADE TRANSIT REC</t>
  </si>
  <si>
    <t>DO BPSM PL COMERCIO CONTA FIRME</t>
  </si>
  <si>
    <t>DO BPSM PL COMERCIO DEPÓSITOS</t>
  </si>
  <si>
    <t>DO BPSM PL COMERCIO CHQ EMITIDOS</t>
  </si>
  <si>
    <t>DO BPSM PL COMERCIO OPER DIVERSAS</t>
  </si>
  <si>
    <t>DO BPSM PL COMERCIO CARREG SALDO</t>
  </si>
  <si>
    <t>DO BPSM PL COMERCIO TRANSF ABAST</t>
  </si>
  <si>
    <t>DO BPSM PL COMERCIO TRANSIT REC</t>
  </si>
  <si>
    <t>DO BPSM F BORGES CONTA FIRME</t>
  </si>
  <si>
    <t>DO BPSM F BORGES DEPÓSITOS</t>
  </si>
  <si>
    <t>DO BPSM F BORGES CHQ EMITIDOS</t>
  </si>
  <si>
    <t>DO BPSM F BORGES OPER DIVERSAS</t>
  </si>
  <si>
    <t>DO BPSM F BORGES CARREG SALDO</t>
  </si>
  <si>
    <t>DO BPSM F BORGES TRANSF ABAST</t>
  </si>
  <si>
    <t>DO BPSM F BORGES TRANSIT REC</t>
  </si>
  <si>
    <t>DO BPSM MOSCAVIDE CONTA FIRME</t>
  </si>
  <si>
    <t>DO BPSM MOSCAVIDE DEPÓSITOS</t>
  </si>
  <si>
    <t>DO BPSM MOSCAVIDE CHQ EMITIDOS</t>
  </si>
  <si>
    <t>DO BPSM MOSCAVIDE OPER DIVERSAS</t>
  </si>
  <si>
    <t>DO BPSM MOSCAVIDE CARREG SALDO</t>
  </si>
  <si>
    <t>DO BPSM MOSCAVIDE TRANSF ABAST</t>
  </si>
  <si>
    <t>DO BPSM MOSCAVIDE TRANSIT REC</t>
  </si>
  <si>
    <t>DO BPSM REGUA CONTA FIRME</t>
  </si>
  <si>
    <t>DO BPSM REGUA DEPÓSITOS</t>
  </si>
  <si>
    <t>DO BPSM REGUA CHQ EMITIDOS</t>
  </si>
  <si>
    <t>DO BPSM REGUA OPER DIVERSAS</t>
  </si>
  <si>
    <t>DO BPSM REGUA CARREG SALDO</t>
  </si>
  <si>
    <t>DO BPSM REGUA TRANSF ABAST</t>
  </si>
  <si>
    <t>DO BPSM REGUA TRANSIT REC</t>
  </si>
  <si>
    <t>DO BPSM V F XIRA CONTA FIRME</t>
  </si>
  <si>
    <t>DO BPSM V F XIRA DEPÓSITOS</t>
  </si>
  <si>
    <t>DO BPSM V F XIRA CHQ EMITIDOS</t>
  </si>
  <si>
    <t>DO BPSM V F XIRA OPER DIVERSAS</t>
  </si>
  <si>
    <t>DO BPSM V F XIRA CARREG SALDO</t>
  </si>
  <si>
    <t>DO BPSM V F XIRA TRANSF ABAST</t>
  </si>
  <si>
    <t>DO BPSM V F XIRA TRANSIT REC</t>
  </si>
  <si>
    <t>DO BPSM EVORA CONTA FIRME</t>
  </si>
  <si>
    <t>DO BPSM EVORA DEPÓSITOS</t>
  </si>
  <si>
    <t>DO BPSM EVORA CHQ EMITIDOS</t>
  </si>
  <si>
    <t>DO BPSM EVORA OPER DIVERSAS</t>
  </si>
  <si>
    <t>DO BPSM EVORA CARREG SALDO</t>
  </si>
  <si>
    <t>DO BPSM EVORA TRANSF ABAST</t>
  </si>
  <si>
    <t>DO BPSM EVORA TRANSIT REC</t>
  </si>
  <si>
    <t>DO BPSM SETUBAL CONTA FIRME</t>
  </si>
  <si>
    <t>DO BPSM SETUBAL DEPÓSITOS</t>
  </si>
  <si>
    <t>DO BPSM SETUBAL CHQ EMITIDOS</t>
  </si>
  <si>
    <t>DO BPSM SETUBAL OPER DIVERSAS</t>
  </si>
  <si>
    <t>DO BPSM SETUBAL CARREG SALDO</t>
  </si>
  <si>
    <t>DO BPSM SETUBAL TRANSF ABAST</t>
  </si>
  <si>
    <t>DO BPSM SETUBAL TRANSIT REC</t>
  </si>
  <si>
    <t>DO BPSM LOURES CONTA FIRME</t>
  </si>
  <si>
    <t>DO BPSM LOURES DEPÓSITOS</t>
  </si>
  <si>
    <t>DO BPSM LOURES CHQ EMITIDOS</t>
  </si>
  <si>
    <t>DO BPSM LOURES OPER DIVERSAS</t>
  </si>
  <si>
    <t>DO BPSM LOURES CARREG SALDO</t>
  </si>
  <si>
    <t>DO BPSM LOURES TRANSF ABAST</t>
  </si>
  <si>
    <t>DO BPSM LOURES TRANSIT REC</t>
  </si>
  <si>
    <t>DO BPA SEDE CONTA FIRME</t>
  </si>
  <si>
    <t>DO BPA SEDE DEPÓSITOS</t>
  </si>
  <si>
    <t>DO BPA SEDE CHQ EMITIDOS</t>
  </si>
  <si>
    <t>DO BPA SEDE OPER DIVERSAS</t>
  </si>
  <si>
    <t>DO BPA SEDE CARREG SALDO</t>
  </si>
  <si>
    <t>DO BPA SEDE TRANSF ABAST</t>
  </si>
  <si>
    <t>DO BPA SEDE TRANSIT REC</t>
  </si>
  <si>
    <t>DO BPA SA BANDEIRA CONTA FIRME</t>
  </si>
  <si>
    <t>DO BPA SA BANDEIRA DEPÓSITOS</t>
  </si>
  <si>
    <t>DO BPA SA BANDEIRA CHQ EMITIDOS</t>
  </si>
  <si>
    <t>DO BPA SA BANDEIRA OPER DIVERSAS</t>
  </si>
  <si>
    <t>DO BPA SA BANDEIRA CARREG SALDO</t>
  </si>
  <si>
    <t>DO BPA SA BANDEIRA TRANSF ABAST</t>
  </si>
  <si>
    <t>DO BPA SA BANDEIRA TRANSIT REC</t>
  </si>
  <si>
    <t>DO BPA COIMBRA CONTA FIRME</t>
  </si>
  <si>
    <t>DO BPA COIMBRA DEPÓSITOS</t>
  </si>
  <si>
    <t>DO BPA COIMBRA CHQ EMITIDOS</t>
  </si>
  <si>
    <t>DO BPA COIMBRA OPER DIVERSAS</t>
  </si>
  <si>
    <t>DO BPA COIMBRA CARREG SALDO</t>
  </si>
  <si>
    <t>DO BPA COIMBRA TRANSF ABAST</t>
  </si>
  <si>
    <t>DO BPA COIMBRA TRANSIT REC</t>
  </si>
  <si>
    <t>DO BPA CENTRAL CONTA FIRME</t>
  </si>
  <si>
    <t>DO BPA CENTRAL DEPÓSITOS</t>
  </si>
  <si>
    <t>DO BPA CENTRAL CHQ EMITIDOS</t>
  </si>
  <si>
    <t>DO BPA CENTRAL OPER DIVERSAS</t>
  </si>
  <si>
    <t>DO BPA CENTRAL CARREG SALDO</t>
  </si>
  <si>
    <t>DO BPA CENTRAL TRANSF ABAST</t>
  </si>
  <si>
    <t>DO BPA CENTRAL POS TESOUR</t>
  </si>
  <si>
    <t>DO BPA CENTRAL TRANSIT REC</t>
  </si>
  <si>
    <t>DO BPA CENTRAL DIVISAS CONTA FIRME</t>
  </si>
  <si>
    <t>DO BPA CENTRAL DIVISAS OPER DIVERSAS</t>
  </si>
  <si>
    <t>DO BPA ALVALADE CONTA FIRME</t>
  </si>
  <si>
    <t>DO BPA ALVALADE DEPÓSITOS</t>
  </si>
  <si>
    <t>DO BPA ALVALADE CHQ EMITIDOS</t>
  </si>
  <si>
    <t>DO BPA ALVALADE OPER DIVERSAS</t>
  </si>
  <si>
    <t>DO BPA ALVALADE CARREG SALDO</t>
  </si>
  <si>
    <t>DO BPA ALVALADE TRANSF ABAST</t>
  </si>
  <si>
    <t>DO BPA ALVALADE TRANSIT REC</t>
  </si>
  <si>
    <t>DO BPA ALVALADE DIVISAS CONTA FIRME</t>
  </si>
  <si>
    <t>DO BPA ALVALADE DIVISAS OP DIVERSAS</t>
  </si>
  <si>
    <t>DO BPA AMOREIRAS CONTA FIRME</t>
  </si>
  <si>
    <t>DO BPA AMOREIRAS DEPÓSITOS</t>
  </si>
  <si>
    <t>DO BPA AMOREIRAS CHQ EMITIDOS</t>
  </si>
  <si>
    <t>DO BPA AMOREIRAS OPER DIVERSAS</t>
  </si>
  <si>
    <t>DO BPA AMOREIRAS CARREG SALDO</t>
  </si>
  <si>
    <t>DO BPA AMOREIRAS TRANSF ABAST</t>
  </si>
  <si>
    <t>DO BPA AMOREIRAS TRANSIT REC</t>
  </si>
  <si>
    <t>DO BTA MQ POMBAL CONTA FIRME</t>
  </si>
  <si>
    <t>DO BTA MQ POMBAL DEPÓSITOS</t>
  </si>
  <si>
    <t>DO BTA MQ POMBAL CHQ EMITIDOS</t>
  </si>
  <si>
    <t>DO BTA MQ POMBAL OPER DIVERSAS</t>
  </si>
  <si>
    <t>DO BTA MQ POMBAL CARREG SALDO</t>
  </si>
  <si>
    <t>DO BTA MQ POMBAL TRANSF ABAST</t>
  </si>
  <si>
    <t>DO BTA MQ POMBAL TRANSIT REC</t>
  </si>
  <si>
    <t>DO BTA AUREA CONTA FIRME</t>
  </si>
  <si>
    <t>DO BTA AUREA DEPÓSITOS</t>
  </si>
  <si>
    <t>DO BTA AUREA CHQ EMITIDOS</t>
  </si>
  <si>
    <t>DO BTA AUREA OPER DIVERSAS</t>
  </si>
  <si>
    <t>DO BTA AUREA CARREG SALDO</t>
  </si>
  <si>
    <t>DO BTA AUREA TRANSF ABAST</t>
  </si>
  <si>
    <t>DO BTA AUREA POS TESOUR</t>
  </si>
  <si>
    <t>DO BTA AUREA TRANSIT REC</t>
  </si>
  <si>
    <t>DO BTA FT P MELO CONTA FIRME</t>
  </si>
  <si>
    <t>DO BTA FT P MELO DEPÓSITOS</t>
  </si>
  <si>
    <t>DO BTA FT P MELO CHQ EMITIDOS</t>
  </si>
  <si>
    <t>DO BTA FT P MELO OPER DIVERSAS</t>
  </si>
  <si>
    <t>DO BTA FT P MELO CARREG SALDO</t>
  </si>
  <si>
    <t>DO BTA FT P MELO TRANSF ABAST</t>
  </si>
  <si>
    <t>DO BTA FT P MELO TRANSIT REC</t>
  </si>
  <si>
    <t>DO BTA COIMBRA CONTA FIRME</t>
  </si>
  <si>
    <t>DO BTA COIMBRA DEPÓSITOS</t>
  </si>
  <si>
    <t>DO BTA COIMBRA CHQ EMITIDOS</t>
  </si>
  <si>
    <t>DO BTA COIMBRA OPER DIVERSAS</t>
  </si>
  <si>
    <t>DO BTA COIMBRA CARREG SALDO</t>
  </si>
  <si>
    <t>DO BTA COIMBRA TRANSF ABAST</t>
  </si>
  <si>
    <t>DO BTA COIMBRA TRANSIT REC</t>
  </si>
  <si>
    <t>DO BTA SETUBAL CONTA FIRME</t>
  </si>
  <si>
    <t>DO BTA SETUBAL DEPÓSITOS</t>
  </si>
  <si>
    <t>DO BTA SETUBAL CHQ EMITIDOS</t>
  </si>
  <si>
    <t>DO BTA SETUBAL OPER DIVERSAS</t>
  </si>
  <si>
    <t>DO BTA SETUBAL CARREG SALDO</t>
  </si>
  <si>
    <t>DO BTA SETUBAL TRANSF ABAST</t>
  </si>
  <si>
    <t>DO BTA SETUBAL TRANSIT REC</t>
  </si>
  <si>
    <t>DO BTA ALIADOS CONTA FIRME</t>
  </si>
  <si>
    <t>DO BTA ALIADOS DEPÓSITOS</t>
  </si>
  <si>
    <t>DO BTA ALIADOS CHQ EMITIDOS</t>
  </si>
  <si>
    <t>DO BTA ALIADOS OPER DIVERSAS</t>
  </si>
  <si>
    <t>DO BTA ALIADOS CARREG SALDO</t>
  </si>
  <si>
    <t>DO BTA ALIADOS TRANSF ABAST</t>
  </si>
  <si>
    <t>DO BTA ALIADOS TRANSIT REC</t>
  </si>
  <si>
    <t>DO BBVA OURO CONTA FIRME</t>
  </si>
  <si>
    <t>DO BBVA OURO DEPÓSITOS</t>
  </si>
  <si>
    <t>DO BBVA OURO CHQ EMITIDOS</t>
  </si>
  <si>
    <t>DO BBVA OURO OPER DIVERSAS</t>
  </si>
  <si>
    <t>DO BBVA OURO CARREG SALDO</t>
  </si>
  <si>
    <t>DO BBVA OURO TRANSF ABAST</t>
  </si>
  <si>
    <t>DO BBVA OURO TRANSIT REC</t>
  </si>
  <si>
    <t>DO BBVA SEDE CONTA FIRME</t>
  </si>
  <si>
    <t>DO BBVA SEDE DEPÓSITOS</t>
  </si>
  <si>
    <t>DO BBVA SEDE CHQ EMITIDOS</t>
  </si>
  <si>
    <t>DO BBVA SEDE OPER DIVERSAS</t>
  </si>
  <si>
    <t>DO BBVA SEDE CARREG SALDO</t>
  </si>
  <si>
    <t>DO BBVA SEDE TRANSF ABAST</t>
  </si>
  <si>
    <t>DO BBVA SEDE POS TESOUR</t>
  </si>
  <si>
    <t>DO BBVA SEDE TRANSIT REC</t>
  </si>
  <si>
    <t>DO BBVA</t>
  </si>
  <si>
    <t>DO CLP SEDE CONTA FIRME</t>
  </si>
  <si>
    <t>DO CLP SEDE DEPÓSITOS</t>
  </si>
  <si>
    <t>DO CLP SEDE CHQ EMITIDOS</t>
  </si>
  <si>
    <t>DO CLP SEDE OPER DIVERSAS</t>
  </si>
  <si>
    <t>DO CLP SEDE CARREG SALDO</t>
  </si>
  <si>
    <t>DO CLP SEDE TRANSF ABAST</t>
  </si>
  <si>
    <t>DO CLP SEDE POS TESOUR</t>
  </si>
  <si>
    <t>DO CLP SEDE TRANSIT REC</t>
  </si>
  <si>
    <t>DO CPP SEDE CONTA FIRME</t>
  </si>
  <si>
    <t>DO CPP SEDE DEPÓSITOS</t>
  </si>
  <si>
    <t>DO CPP SEDE CHQ EMITIDOS</t>
  </si>
  <si>
    <t>DO CPP SEDE OPER DIVERSAS</t>
  </si>
  <si>
    <t>DO CPP SEDE CARREG SALDO</t>
  </si>
  <si>
    <t>DO CPP SEDE TRANSF ABAST</t>
  </si>
  <si>
    <t>DO CPP SEDE POS TESOUR</t>
  </si>
  <si>
    <t>DO CPP SEDE TRANSIT REC</t>
  </si>
  <si>
    <t>DO CPP MQ POMBAL CONTA FIRME</t>
  </si>
  <si>
    <t>DO CPP MQ POMBAL DEPÓSITOS</t>
  </si>
  <si>
    <t>DO CPP MQ POMBAL CHQ EMITIDOS</t>
  </si>
  <si>
    <t>DO CPP MQ POMBAL OPER DIVERSAS</t>
  </si>
  <si>
    <t>DO CPP MQ POMBAL CARREG SALDO</t>
  </si>
  <si>
    <t>DO CPP MQ POMBAL TRANSF ABAST</t>
  </si>
  <si>
    <t>DO CPP MQ POMBAL TRANSIT REC</t>
  </si>
  <si>
    <t>DO CPP ALM GARRET CONTA FIRME</t>
  </si>
  <si>
    <t>DO CPP ALM GARRET DEPÓSITOS</t>
  </si>
  <si>
    <t>DO CPP ALM GARRET CHQ EMITIDOS</t>
  </si>
  <si>
    <t>DO CPP ALM GARRET OPER DIVERSAS</t>
  </si>
  <si>
    <t>DO CPP ALM GARRET CARREG SALDO</t>
  </si>
  <si>
    <t>DO CPP ALM GARRET TRANSF ABAST</t>
  </si>
  <si>
    <t>DO CPP ALM GARRET TRANSIT REC</t>
  </si>
  <si>
    <t>DO CPP COIMBRA CONTA FIRME</t>
  </si>
  <si>
    <t>DO CPP COIMBRA DEPÓSITOS</t>
  </si>
  <si>
    <t>DO CPP COIMBRA CHQ EMITIDOS</t>
  </si>
  <si>
    <t>DO CPP COIMBRA OPER DIVERSAS</t>
  </si>
  <si>
    <t>DO CPP COIMBRA CARREG SALDO</t>
  </si>
  <si>
    <t>DO CPP COIMBRA TRANSF ABAST</t>
  </si>
  <si>
    <t>DO CPP COIMBRA TRANSIT REC</t>
  </si>
  <si>
    <t>DO BBR LISBOA CONTA FIRME</t>
  </si>
  <si>
    <t>DO BBR LISBOA DEPÓSITOS</t>
  </si>
  <si>
    <t>DO BBR LISBOA CHQ EMITIDOS</t>
  </si>
  <si>
    <t>DO BBR LISBOA OPER DIVERSAS</t>
  </si>
  <si>
    <t>DO BBR LISBOA CARREG SALDO</t>
  </si>
  <si>
    <t>DO BBR LISBOA TRANSF ABAST</t>
  </si>
  <si>
    <t>DO BBR LISBOA POS TESOUR</t>
  </si>
  <si>
    <t>DO BBR LISBOA TRANSIT REC</t>
  </si>
  <si>
    <t>DO BM GENÉRICO CONTA FIRME</t>
  </si>
  <si>
    <t>DO BM GENÉRICO DEPÓSITOS</t>
  </si>
  <si>
    <t>DO BM GENÉRICO CHQ EMITIDOS</t>
  </si>
  <si>
    <t>DO BM GENÉRICO OPER DIVERSAS</t>
  </si>
  <si>
    <t>DO BM GENÉRICO CARREG SALDO</t>
  </si>
  <si>
    <t>DO BM GENÉRICO TRANSF ABAST</t>
  </si>
  <si>
    <t>DO BM GENÉRICO TRANSIT REC</t>
  </si>
  <si>
    <t>DO CBI SEDE CONTA FIRME</t>
  </si>
  <si>
    <t>DO CBI SEDE DEPÓSITOS</t>
  </si>
  <si>
    <t>DO CBI SEDE CHQ EMITIDOS</t>
  </si>
  <si>
    <t>DO CBI SEDE OPER DIVERSAS</t>
  </si>
  <si>
    <t>DO CBI SEDE CARREG SALDO</t>
  </si>
  <si>
    <t>DO CBI SEDE TRANSF ABAST</t>
  </si>
  <si>
    <t>DO CBI SEDE POS TESOUR</t>
  </si>
  <si>
    <t>DO CBI SEDE TRANSIT REC</t>
  </si>
  <si>
    <t>DO CBI PORTO CONTA FIRME</t>
  </si>
  <si>
    <t>DO CBI PORTO DEPÓSITOS</t>
  </si>
  <si>
    <t>DO CBI PORTO CHQ EMITIDOS</t>
  </si>
  <si>
    <t>DO CBI PORTO OPER DIVERSAS</t>
  </si>
  <si>
    <t>DO CBI PORTO CARREG SALDO</t>
  </si>
  <si>
    <t>DO CBI PORTO TRANSF ABAST</t>
  </si>
  <si>
    <t>DO CBI PORTO TRANSIT REC</t>
  </si>
  <si>
    <t>DO BPI LISBOA CONTA FIRME</t>
  </si>
  <si>
    <t>DO BPI LISBOA DEPÓSITOS</t>
  </si>
  <si>
    <t>DO BPI LISBOA CHQ EMITIDOS</t>
  </si>
  <si>
    <t>DO BPI LISBOA OPER DIVERSAS</t>
  </si>
  <si>
    <t>DO BPI LISBOA CARREG SALDO</t>
  </si>
  <si>
    <t>DO BPI LISBOA TRANSF ABAST</t>
  </si>
  <si>
    <t>DO BPI LISBOA POS TESOUR</t>
  </si>
  <si>
    <t>DO BPI LISBOA TRANSIT REC</t>
  </si>
  <si>
    <t>DO FORT LISBOA CONTA FIRME</t>
  </si>
  <si>
    <t>DO FORT LISBOA DEPÓSITOS</t>
  </si>
  <si>
    <t>DO FORT LISBOA CHQ EMITIDOS</t>
  </si>
  <si>
    <t>DO FORT LISBOA OPER DIVERSAS</t>
  </si>
  <si>
    <t>DO FORT LISBOA CARREG SALDO</t>
  </si>
  <si>
    <t>DO FORT LISBOA TRANSF ABAST</t>
  </si>
  <si>
    <t>DO FORT LISBOA POS TESOUR</t>
  </si>
  <si>
    <t>DO FORT LISBOA TRANSIT REC</t>
  </si>
  <si>
    <t>DO BSP LIBERDADE CONTA FIRME</t>
  </si>
  <si>
    <t>DO BSP LIBERDADE DEPÓSITOS</t>
  </si>
  <si>
    <t>DO BSP LIBERDADE CHQ EMITIDOS</t>
  </si>
  <si>
    <t>DO BSP LIBERDADE OPER DIVERSAS</t>
  </si>
  <si>
    <t>DO BSP LIBERDADE CARREG SALDO</t>
  </si>
  <si>
    <t>DO BSP LIBERDADE TRANSF ABAST</t>
  </si>
  <si>
    <t>DO BSP LIBERDADE POS TESOUR</t>
  </si>
  <si>
    <t>DO BSP LIBERDADE TRANSIT REC</t>
  </si>
  <si>
    <t>DO BSP LIBERDADE CHEQUES EMITIDOS</t>
  </si>
  <si>
    <t>DO BSP LIBERDADE OPE DIVERSAS</t>
  </si>
  <si>
    <t>DO BSP FUNCHAL CONTA FIRME</t>
  </si>
  <si>
    <t>DO BSP FUNCHAL DEPÓSITOS</t>
  </si>
  <si>
    <t>DO BSP FUNCHAL CHQ EMITIDOS</t>
  </si>
  <si>
    <t>DO BSP FUNCHAL OPER DIVERSAS</t>
  </si>
  <si>
    <t>DO BSP FUNCHAL TRANSF ABAST</t>
  </si>
  <si>
    <t>DO BSP FUNCHAL TRANSIT REC</t>
  </si>
  <si>
    <t>DO BIC SEDE CONTA FIRME</t>
  </si>
  <si>
    <t>DO BIC SEDE DEPÓSITOS</t>
  </si>
  <si>
    <t>DO BIC SEDE CHQ EMITIDOS</t>
  </si>
  <si>
    <t>DO BIC SEDE OPER DIVERSAS</t>
  </si>
  <si>
    <t>DO BIC SEDE CARREG SALDO</t>
  </si>
  <si>
    <t>DO BIC SEDE TRANSF ABAST</t>
  </si>
  <si>
    <t>DO BIC SEDE POS TESOUR</t>
  </si>
  <si>
    <t>DO BIC SEDE TRANSIT REC</t>
  </si>
  <si>
    <t>DO BIC ANDRADE CORVO CONTA FIRME</t>
  </si>
  <si>
    <t>DO BIC ANDRADE CORVO DEPÓSITOS</t>
  </si>
  <si>
    <t>DO BIC ANDRADE CORVO OPER DIVERSAS</t>
  </si>
  <si>
    <t>DO BIC ANDRADE CORVO TRANSF ABAST</t>
  </si>
  <si>
    <t>DO BIC ANDRADE CORVO TRANSIT REC</t>
  </si>
  <si>
    <t>DO BB DGE M CAP CONTA FIRME</t>
  </si>
  <si>
    <t>DO BB DGE M CAP DEPÓSITOS</t>
  </si>
  <si>
    <t>DO BB DGE M CAP CHQ EMITIDOS</t>
  </si>
  <si>
    <t>DO BB DGE M CAP OPER DIVERSAS</t>
  </si>
  <si>
    <t>DO BB DGE M CAP CARREG SALDO</t>
  </si>
  <si>
    <t>DO BB DGE M CAP TRANSF ABAST</t>
  </si>
  <si>
    <t>DO BB DGE M CAP TRANSIT REC</t>
  </si>
  <si>
    <t>DO BB DGE CONTA FIRME</t>
  </si>
  <si>
    <t>DO BB DGE DEPÓSITOS</t>
  </si>
  <si>
    <t>DO BB DGE CHQ EMITIDOS</t>
  </si>
  <si>
    <t>DO BB DGE OPER DIVERSAS</t>
  </si>
  <si>
    <t>DO BB DGE CARREG SALDO</t>
  </si>
  <si>
    <t>DO BB DGE TRANSF ABAST</t>
  </si>
  <si>
    <t>DO BB DGE POS TESOUR</t>
  </si>
  <si>
    <t>DO BB DGE TRANSIT REC</t>
  </si>
  <si>
    <t>DO BCP EUA GES2 CONTA FIRME</t>
  </si>
  <si>
    <t>DO BCP EUA GES2 DEPÓSITOS</t>
  </si>
  <si>
    <t>DO BCP EUA GES2 CHQ EMITIDOS</t>
  </si>
  <si>
    <t>DO BCP EUA GES2 OPER DIVERSAS</t>
  </si>
  <si>
    <t>DO BCP EUA GES2 CARREG SALDO</t>
  </si>
  <si>
    <t>DO BCP EUA GES2 TRANSF ABAST</t>
  </si>
  <si>
    <t>DO BCP EUA GES2 TRANSIT REC</t>
  </si>
  <si>
    <t>DO BCP EUA GES2 FIRME</t>
  </si>
  <si>
    <t>DO BCP EUA GES2 DEPOSITOS</t>
  </si>
  <si>
    <t>DO BCP EUA GES2 CHEQUES EMITIDOS</t>
  </si>
  <si>
    <t>DO BCP EUA GES2 OPERAÇÕES DIVERSAS</t>
  </si>
  <si>
    <t>DO BCP EUA GES2 CARREGAMENTO SALDOS</t>
  </si>
  <si>
    <t>DO BCP EUA GES2 OD</t>
  </si>
  <si>
    <t>DO BCP CORP BANK IV CONTA FIRME</t>
  </si>
  <si>
    <t>DO BCP CORP BANK IV DEPÓSITOS</t>
  </si>
  <si>
    <t>DO BCP CORP BANK IV CHQ EMITIDOS</t>
  </si>
  <si>
    <t>DO BCP CORP BANK IV OPER DIVERSAS</t>
  </si>
  <si>
    <t>DO BCP CORP BANK IV CARREG SALDO</t>
  </si>
  <si>
    <t>DO BCP CORP BANK IV TRANSF ABAST</t>
  </si>
  <si>
    <t>DO BCP CORP BANK IV POS TESOUR</t>
  </si>
  <si>
    <t>DO BCP CORP BANK IV TRANSIT REC</t>
  </si>
  <si>
    <t>DO BCP</t>
  </si>
  <si>
    <t>DO BNP LISBOA CONTA FIRME</t>
  </si>
  <si>
    <t>DO BNP LISBOA DEPÓSITOS</t>
  </si>
  <si>
    <t>DO BNP LISBOA CHQ EMITIDOS</t>
  </si>
  <si>
    <t>DO BNP LISBOA OPER DIVERSAS</t>
  </si>
  <si>
    <t>DO BNP LISBOA CARREG SALDO</t>
  </si>
  <si>
    <t>DO BNP LISBOA TRANSF ABAST</t>
  </si>
  <si>
    <t>DO BNP LISBOA POS TESOUR</t>
  </si>
  <si>
    <t>DO BNP LISBOA TRANSIT REC</t>
  </si>
  <si>
    <t>DO CGD ALVALADE II CONTA FIRME</t>
  </si>
  <si>
    <t>DO CGD ALVALADE II DEPÓSITOS</t>
  </si>
  <si>
    <t>DO CGD ALVALADE II CHQ EMITIDOS</t>
  </si>
  <si>
    <t>DO CGD ALVALADE II OPER DIVERSAS</t>
  </si>
  <si>
    <t>DO CGD ALVALADE II CARREG SALDO</t>
  </si>
  <si>
    <t>DO CGD ALVALADE II TRANSF ABAST</t>
  </si>
  <si>
    <t>DO CGD ALVALADE II</t>
  </si>
  <si>
    <t>DO CGD ALVALADE II TRANSIT REC</t>
  </si>
  <si>
    <t>DO CGD COIMBRA CONTA FIRME</t>
  </si>
  <si>
    <t>DO CGD COIMBRA DEPÓSITOS</t>
  </si>
  <si>
    <t>DO CGD COIMBRA CHQ EMITIDOS</t>
  </si>
  <si>
    <t>DO CGD COIMBRA OPER DIVERSAS</t>
  </si>
  <si>
    <t>DO CGD COIMBRA CARREG SALDO</t>
  </si>
  <si>
    <t>DO CGD COIMBRA TRANSF ABAST</t>
  </si>
  <si>
    <t>DO CGD COIMBRA TRANSIT REC</t>
  </si>
  <si>
    <t>DO CGD COLUMBANO CONTA FIRME</t>
  </si>
  <si>
    <t>DO CGD COLUMBANO DEPÓSITOS</t>
  </si>
  <si>
    <t>DO CGD COLUMBANO CHQ EMITIDOS</t>
  </si>
  <si>
    <t>DO CGD COLUMBANO OPER DIVERSAS</t>
  </si>
  <si>
    <t>DO CGD COLUMBANO CARREG SALDO</t>
  </si>
  <si>
    <t>DO CGD COLUMBANO TRANSF ABAST</t>
  </si>
  <si>
    <t>DO CGD COLUMBANO POS TESOUR</t>
  </si>
  <si>
    <t>DO CGD COLUMBANO TRANSIT REC</t>
  </si>
  <si>
    <t>DO CGD DQ LOULE CONTA FIRME</t>
  </si>
  <si>
    <t>DO CGD DQ LOULE DEPÓSITOS</t>
  </si>
  <si>
    <t>DO CGD DQ LOULE CHQ EMITIDOS</t>
  </si>
  <si>
    <t>DO CGD DQ LOULE OPER DIVERSAS</t>
  </si>
  <si>
    <t>DO CGD DQ LOULE CARREG SALDO</t>
  </si>
  <si>
    <t>DO CGD DQ LOULE TRANSF ABAST</t>
  </si>
  <si>
    <t>DO CGD DQ LOULE POS TESOUR</t>
  </si>
  <si>
    <t>DO CGD DQ LOULE TRANSIT REC</t>
  </si>
  <si>
    <t>DO CGD D. LOULE  CONTA FIRME</t>
  </si>
  <si>
    <t>DO CGD D. LOULE DEPÓSITOS</t>
  </si>
  <si>
    <t>DO CGD D.LOULE CHQ EMITIDOS</t>
  </si>
  <si>
    <t>DO CGD D.LOULE OPER DIVERSAS</t>
  </si>
  <si>
    <t>DO CGD D.LOULE TAF</t>
  </si>
  <si>
    <t>DO CGD D.LOULE TRANSIT REC</t>
  </si>
  <si>
    <t>DO CGD CALHARIZ CONTA FIRME</t>
  </si>
  <si>
    <t>DO CGD CALHARIZ DEPÓSITOS</t>
  </si>
  <si>
    <t>DO CGD CALHARIZ CHQ EMITIDOS</t>
  </si>
  <si>
    <t>DO CGD CALHARIZ OPER DIVERSAS</t>
  </si>
  <si>
    <t>DO CGD CALHARIZ CARREG SALDO</t>
  </si>
  <si>
    <t>DO CGD CALHARIZ TRANSF ABAST</t>
  </si>
  <si>
    <t>DO CGD CALHARIZ POS TESOUR</t>
  </si>
  <si>
    <t>DO CGD CALHARIZ TRANSIT REC</t>
  </si>
  <si>
    <t>DO CGD DIVISAS (MOP) - CONTA FIRME</t>
  </si>
  <si>
    <t>DO CGD DIVISAS (MOP) - DEPÓSITOS</t>
  </si>
  <si>
    <t>DO CGD DIVISAS (MOP) - OPERAÇÕES DIVERSAS</t>
  </si>
  <si>
    <t>DO CGD MOSCAVIDE CONTA FIRME</t>
  </si>
  <si>
    <t>DO CGD MOSCAVIDE DEPÓSITOS</t>
  </si>
  <si>
    <t>DO CGD MOSCAVIDE CHQ EMITIDOS</t>
  </si>
  <si>
    <t>DO CGD MOSCAVIDE OPER DIVERSAS</t>
  </si>
  <si>
    <t>DO CGD MOSCAVIDE CARREG SALDO</t>
  </si>
  <si>
    <t>DO CGD MOSCAVIDE TRANSF ABAST</t>
  </si>
  <si>
    <t>DO CGD MOSCAVIDE TRANSIT REC</t>
  </si>
  <si>
    <t>DO CGD MAXIMINOS CONTA FIRME</t>
  </si>
  <si>
    <t>DO CGD MAXIMINOS DEPÓSITOS</t>
  </si>
  <si>
    <t>DO CGD MAXIMINOS CHQ EMITIDOS</t>
  </si>
  <si>
    <t>DO CGD MAXIMINOS OPER DIVERSAS</t>
  </si>
  <si>
    <t>DO CGD MAXIMINOS CARREG SALDO</t>
  </si>
  <si>
    <t>DO CGD MAXIMINOS TRANSF ABAST</t>
  </si>
  <si>
    <t>DO CGD MAXIMINOS TRANSIT REC</t>
  </si>
  <si>
    <t>DO CGD MORTAGUA CONTA FIRME</t>
  </si>
  <si>
    <t>DO CGD MORTAGUA DEPÓSITOS</t>
  </si>
  <si>
    <t>DO CGD MORTAGUA CHQ EMITIDOS</t>
  </si>
  <si>
    <t>DO CGD MORTAGUA OPER DIVERSAS</t>
  </si>
  <si>
    <t>DO CGD MORTAGUA CARREG SALDO</t>
  </si>
  <si>
    <t>DO CGD MORTAGUA TRANSF ABAST</t>
  </si>
  <si>
    <t>DO CGD MORTAGUA POS TESOUR</t>
  </si>
  <si>
    <t>DO CGD MORTAGUA TRANSIT REC</t>
  </si>
  <si>
    <t>DO CGD ALIADOS CONTA FIRME</t>
  </si>
  <si>
    <t>DO CGD ALIADOS DEPÓSITOS</t>
  </si>
  <si>
    <t>DO CGD ALIADOS CHQ EMITIDOS</t>
  </si>
  <si>
    <t>DO CGD ALIADOS OPER DIVERSAS</t>
  </si>
  <si>
    <t>DO CGD ALIADOS CARREG SALDO</t>
  </si>
  <si>
    <t>DO CGD ALIADOS TRANSF ABAST</t>
  </si>
  <si>
    <t>DO CGD ALIADOS TRANSIT REC</t>
  </si>
  <si>
    <t>DO CGD AUREA CONTA FIRME</t>
  </si>
  <si>
    <t>DO CGD AUREA DEPÓSITOS</t>
  </si>
  <si>
    <t>DO CGD AUREA CHQ EMITIDOS</t>
  </si>
  <si>
    <t>DO CGD AUREA OPER DIVERSAS</t>
  </si>
  <si>
    <t>DO CGD AUREA CARREG SALDO</t>
  </si>
  <si>
    <t>DO CGD AUREA TRANSF ABAST</t>
  </si>
  <si>
    <t>DO CGD AUREA TRANSIT REC</t>
  </si>
  <si>
    <t>DO CGD FARALHAO CONTA FIRME</t>
  </si>
  <si>
    <t>DO CGD FARALHAO DEPÓSITOS</t>
  </si>
  <si>
    <t>DO CGD FARALHAO CHQ EMITIDOS</t>
  </si>
  <si>
    <t>DO CGD FARALHAO OPER DIVERSAS</t>
  </si>
  <si>
    <t>DO CGD FARALHAO CARREG SALDO</t>
  </si>
  <si>
    <t>DO CGD FARALHAO TRANSF ABAST</t>
  </si>
  <si>
    <t>DO CGD FARALHAO TRANSIT REC</t>
  </si>
  <si>
    <t>DO CGD ALENQUER CONTA FIRME</t>
  </si>
  <si>
    <t>DO CGD ALENQUER DEPÓSITOS</t>
  </si>
  <si>
    <t>DO CGD ALENQUER CHQ EMITIDOS</t>
  </si>
  <si>
    <t>DO CGD ALENQUER OPER DIVERSAS</t>
  </si>
  <si>
    <t>DO CGD ALENQUER CARREG SALDO</t>
  </si>
  <si>
    <t>DO CGD ALENQUER TRANSF ABAST</t>
  </si>
  <si>
    <t>DO CGD ALENQUER TRANSIT REC</t>
  </si>
  <si>
    <t>DO CGD SINES CONTA FIRME</t>
  </si>
  <si>
    <t>DO CGD SINES DEPÓSITOS</t>
  </si>
  <si>
    <t>DO CGD SINES CHQ EMITIDOS</t>
  </si>
  <si>
    <t>DO CGD SINES OPER DIVERSAS</t>
  </si>
  <si>
    <t>DO CGD SINES CARREG SALDO</t>
  </si>
  <si>
    <t>DO CGD SINES TRANSF ABAST</t>
  </si>
  <si>
    <t>DO CGD SINES TRANSIT REC</t>
  </si>
  <si>
    <t>DO CGD BRAGA CONTA FIRME</t>
  </si>
  <si>
    <t>DO CGD BRAGA DEPÓSITOS</t>
  </si>
  <si>
    <t>DO CGD BRAGA CHQ EMITIDOS</t>
  </si>
  <si>
    <t>DO CGD BRAGA OPER DIVERSAS</t>
  </si>
  <si>
    <t>DO CGD BRAGA CARREG SALDO</t>
  </si>
  <si>
    <t>DO CGD BRAGA TRANSF ABAST</t>
  </si>
  <si>
    <t>DO CGD BRAGA TRANSIT REC</t>
  </si>
  <si>
    <t>DO CGD TOMAR CONTA FIRME</t>
  </si>
  <si>
    <t>DO CGD TOMAR DEPÓSITOS</t>
  </si>
  <si>
    <t>DO CGD TOMAR CHQ EMITIDOS</t>
  </si>
  <si>
    <t>DO CGD TOMAR OPER DIVERSAS</t>
  </si>
  <si>
    <t>DO CGD TOMAR CARREG SALDO</t>
  </si>
  <si>
    <t>DO CGD TOMAR TRANSF ABAST</t>
  </si>
  <si>
    <t>DO CGD TOMAR TRANSIT REC</t>
  </si>
  <si>
    <t>DO CGD P REGUA CONTA FIRME</t>
  </si>
  <si>
    <t>DO CGD P REGUA DEPÓSITOS</t>
  </si>
  <si>
    <t>DO CGD P REGUA CHQ EMITIDOS</t>
  </si>
  <si>
    <t>DO CGD P REGUA OPER DIVERSAS</t>
  </si>
  <si>
    <t>DO CGD P REGUA CARREG SALDO</t>
  </si>
  <si>
    <t>DO CGD P REGUA TRANSF ABAST</t>
  </si>
  <si>
    <t>DO CGD P REGUA TRANSIT REC</t>
  </si>
  <si>
    <t>DO CGD SANT CACEM CONTA FIRME</t>
  </si>
  <si>
    <t>DO CGD SANT CACEM DEPÓSITOS</t>
  </si>
  <si>
    <t>DO CGD SANT CACEM CHQ EMITIDOS</t>
  </si>
  <si>
    <t>DO CGD SANT CACEM OPER DIVERSAS</t>
  </si>
  <si>
    <t>DO CGD SANT CACEM CARREG SALDO</t>
  </si>
  <si>
    <t>DO CGD SANT CACEM TRANSF ABAST</t>
  </si>
  <si>
    <t>DO CGD SANT CACEM TRANSIT REC</t>
  </si>
  <si>
    <t>DO CGD SEDE CONTA FIRME</t>
  </si>
  <si>
    <t>DO CGD SEDE DEPÓSITOS</t>
  </si>
  <si>
    <t>DO CGD SEDE CHQ EMITIDOS</t>
  </si>
  <si>
    <t>DO CGD SEDE OPER DIVERSAS</t>
  </si>
  <si>
    <t>DO CGD SEDE CARREG SALDO</t>
  </si>
  <si>
    <t>DO CGD SEDE TRANSF ABAST</t>
  </si>
  <si>
    <t>DO CGD SEDE POS TESOUR</t>
  </si>
  <si>
    <t>DO CGD SEDE TRANSIT REC</t>
  </si>
  <si>
    <t>DO CGD CAMOES CONTA FIRME</t>
  </si>
  <si>
    <t>DO CGD CAMOES DEPÓSITOS</t>
  </si>
  <si>
    <t>DO CGD CAMOES CHQ EMITIDOS</t>
  </si>
  <si>
    <t>DO CGD CAMOES OPER DIVERSAS</t>
  </si>
  <si>
    <t>DO CGD CAMOES CARREG SALDO</t>
  </si>
  <si>
    <t>DO CGD CAMOES TRANSF ABAST</t>
  </si>
  <si>
    <t>DO CGD CAMOES TRANSIT REC</t>
  </si>
  <si>
    <t>DO CGD ESTEFANIA CONTA FIRME</t>
  </si>
  <si>
    <t>DO CGD ESTEFANIA DEPÓSITOS</t>
  </si>
  <si>
    <t>DO CGD ESTEFANIA CHQ EMITIDOS</t>
  </si>
  <si>
    <t>DO CGD ESTEFANIA OPER DIVERSAS</t>
  </si>
  <si>
    <t>DO CGD ESTEFANIA CARREG SALDO</t>
  </si>
  <si>
    <t>DO CGD ESTEFANIA TRANSF ABAST</t>
  </si>
  <si>
    <t>DO CGD ESTEFANIA POS TESOUR</t>
  </si>
  <si>
    <t>DO CGD ESTEFANIA TRANSIT REC</t>
  </si>
  <si>
    <t>DO CGD D. CARLOS CONTA FIRME</t>
  </si>
  <si>
    <t>DO CGD D. CARLOS DEPÓSITOS</t>
  </si>
  <si>
    <t>DO CGD D. CARLOS CHQ EMITIDOS</t>
  </si>
  <si>
    <t>DO CGD D. CARLOS OPER DIVERSAS</t>
  </si>
  <si>
    <t>DO CGD D. CARLOS CARREG SALDO</t>
  </si>
  <si>
    <t>DO CGD D. CARLOS TRANSF ABAST</t>
  </si>
  <si>
    <t>DO CGD D. CARLOS TRANSIT REC</t>
  </si>
  <si>
    <t>DO CGD D. CARLOS CHEQUES EMITIDOS</t>
  </si>
  <si>
    <t>DO CGD D. CARLOS TAF'S</t>
  </si>
  <si>
    <t>DO CGD D. CARLOS TRANSITÓRIA DE RECEBIMENTOS</t>
  </si>
  <si>
    <t>DO CGD CABECEIRAS DE BASTO CF</t>
  </si>
  <si>
    <t>DO CGD CABECEIRAS DP</t>
  </si>
  <si>
    <t>DO CGD CABECEIRAS CHEQUE EMITIDOS</t>
  </si>
  <si>
    <t>DO CGD CABECEIRAS ODIVERSAS</t>
  </si>
  <si>
    <t>DO CGD CABECEIRAS TRANSF ABAST</t>
  </si>
  <si>
    <t>DO CGD CABECEIR TRANSIT REC</t>
  </si>
  <si>
    <t>DO CGD MOURA CONTA FIRME</t>
  </si>
  <si>
    <t>DO CGD MOURA DEPÓSITOS</t>
  </si>
  <si>
    <t>DO CGD MOURA CHQ EMITIDOS</t>
  </si>
  <si>
    <t>DO CGD MOURA OPER DIVERSAS</t>
  </si>
  <si>
    <t>DO CGD MOURA TRANSF ABAST</t>
  </si>
  <si>
    <t>DO CGD MOURA TRANSIT REC</t>
  </si>
  <si>
    <t>DO CGD GUIMARAES CONTA FIRME</t>
  </si>
  <si>
    <t>DO CGD GUIMARAES DEPÓSITOS</t>
  </si>
  <si>
    <t>DO CGD GUIMARAES CHQ EMITIDOS</t>
  </si>
  <si>
    <t>DO CGD GUIMARAES OPER DIVERSAS</t>
  </si>
  <si>
    <t>DO CGD GUIMARAES TRANSF ABAST</t>
  </si>
  <si>
    <t>DO CGD GUIMARAES TRANSIT REC</t>
  </si>
  <si>
    <t>DO CGD BRAGANCA CONTA FIRME</t>
  </si>
  <si>
    <t>DO CGD BRAGANCA DEPÓSITOS</t>
  </si>
  <si>
    <t>DO CGD BRAGANCA CHQ EMITIDOS</t>
  </si>
  <si>
    <t>DO CGD BRAGANCA OPER DIVERSAS</t>
  </si>
  <si>
    <t>DO CGD BRAGANCA TRANSF ABAST</t>
  </si>
  <si>
    <t>DO CGD BRAGANCA TRANSIT REC</t>
  </si>
  <si>
    <t>DO CGD SEIA CONTA FIRME</t>
  </si>
  <si>
    <t>DO CGD SEIA DEPÓSITOS</t>
  </si>
  <si>
    <t>DO CGD SEIA CHQ EMITIDOS</t>
  </si>
  <si>
    <t>DO CGD SEIA OPER DIVERSAS</t>
  </si>
  <si>
    <t>DO CGD SEIA TRANSF ABAST</t>
  </si>
  <si>
    <t>DO CGD SEIA TRANSIT REC</t>
  </si>
  <si>
    <t>DO CGD AVEIRO CONTA FIRME</t>
  </si>
  <si>
    <t>DO CGD AVEIRO DEPÓSITOS</t>
  </si>
  <si>
    <t>DO CGD AVEIRO CHQ EMITIDOS</t>
  </si>
  <si>
    <t>DO CGD AVEIRO OPER DIVERSAS</t>
  </si>
  <si>
    <t>DO CGD AVEIRO TRANSF ABAST</t>
  </si>
  <si>
    <t>DO CGD AVEIRO TRANSIT REC</t>
  </si>
  <si>
    <t>DO CGD CALDAS DA RAINHA II CONTA FIRME</t>
  </si>
  <si>
    <t>DO CGD CALDAS DA RAINHA II DEPÓSITOS</t>
  </si>
  <si>
    <t>DO CGD CALDAS DA RAINHA II CHQ EMITIDOS</t>
  </si>
  <si>
    <t>DO CGD CALDAS DA RAINHA II OPER DIVERSAS</t>
  </si>
  <si>
    <t>DO CGD CALDAS DA RAINHA II TRANSF ABAST</t>
  </si>
  <si>
    <t>DO CGD CALDAS DA RAINHA II REC</t>
  </si>
  <si>
    <t>DO CGD EVORA CONTA FIRME</t>
  </si>
  <si>
    <t>DO CGD EVORA DEPÓSITOS</t>
  </si>
  <si>
    <t>DO CGD EVORA CHQ EMITIDOS</t>
  </si>
  <si>
    <t>DO CGD EVORA OPER DIVERSAS</t>
  </si>
  <si>
    <t>DO CGD EVORA TRANSIT REC</t>
  </si>
  <si>
    <t>DO CGD SANTAREM CONTA FIRME</t>
  </si>
  <si>
    <t>DO CGD SANTAREM DEPÓSITOS</t>
  </si>
  <si>
    <t>DO CGD SANTAREM CHQ EMITIDOS</t>
  </si>
  <si>
    <t>DO CGD PENHA-FARO CONTA FIRME</t>
  </si>
  <si>
    <t>DO CGD PENHA-FARO DEPÓSITOS</t>
  </si>
  <si>
    <t>DO CGD PENHA-FARO CHQ EMITIDOS</t>
  </si>
  <si>
    <t>DO CGD PENHA-FARO OPER DIVERSAS</t>
  </si>
  <si>
    <t>DO CGD PENHA-FARO TRANSF ABAST</t>
  </si>
  <si>
    <t>DO CGD PENHA-FARO TRANSIT REC</t>
  </si>
  <si>
    <t>DO CGD LOURES CONTA FIRME</t>
  </si>
  <si>
    <t>DO CGD LOURES DEPÓSITOS</t>
  </si>
  <si>
    <t>DO CGD LOURES CHQ EMITIDOS</t>
  </si>
  <si>
    <t>DO CGD LOURES OPER DIVERSAS</t>
  </si>
  <si>
    <t>DO CGD LOURES TRANSF ABAST</t>
  </si>
  <si>
    <t>DO CGD LOURES TRANSIT REC</t>
  </si>
  <si>
    <t>DO CGD CONTA FIRME</t>
  </si>
  <si>
    <t>DO CGD DEPÓSITOS</t>
  </si>
  <si>
    <t>DO CGD CHQ EMITIDOS</t>
  </si>
  <si>
    <t>DO CGD OPER DIVERSAS</t>
  </si>
  <si>
    <t>DO CGD TRANSF ABAST</t>
  </si>
  <si>
    <t>DO CGD POS TESOUR</t>
  </si>
  <si>
    <t>DO MG SEDE CONTA FIRME</t>
  </si>
  <si>
    <t>DO MG SEDE DEPÓSITOS</t>
  </si>
  <si>
    <t>DO MG SEDE CHQ EMITIDOS</t>
  </si>
  <si>
    <t>DO MG SEDE OPER DIVERSAS</t>
  </si>
  <si>
    <t>DO MG SEDE CARREG SALDO</t>
  </si>
  <si>
    <t>DO MG SEDE TRANSF ABAST</t>
  </si>
  <si>
    <t>DO MG SEDE POS TESOUR</t>
  </si>
  <si>
    <t>DO MG SEDE TRANSIT REC</t>
  </si>
  <si>
    <t>DO MG ALIADOS CONTA FIRME</t>
  </si>
  <si>
    <t>DO MG ALIADOS DEPÓSITOS</t>
  </si>
  <si>
    <t>DO MG ALIADOS CHQ EMITIDOS</t>
  </si>
  <si>
    <t>DO MG ALIADOS OPER DIVERSAS</t>
  </si>
  <si>
    <t>DO MG ALIADOS CARREG SALDO</t>
  </si>
  <si>
    <t>DO MG ALIADOS TRANSF ABAST</t>
  </si>
  <si>
    <t>DO MG ALIADOS TRANSIT REC</t>
  </si>
  <si>
    <t>DO MG COIMBRA CONTA FIRME</t>
  </si>
  <si>
    <t>DO MG COIMBRA DEPÓSITOS</t>
  </si>
  <si>
    <t>DO MG COIMBRA CHQ EMITIDOS</t>
  </si>
  <si>
    <t>DO MG COIMBRA OPER DIVERSAS</t>
  </si>
  <si>
    <t>DO MG COIMBRA CARREG SALDO</t>
  </si>
  <si>
    <t>DO MG COIMBRA TRANSF ABAST</t>
  </si>
  <si>
    <t>DO MG COIMBRA TRANSIT REC</t>
  </si>
  <si>
    <t>DO MG R.DO OURO-EMPRESAS CF</t>
  </si>
  <si>
    <t>DO MG R.DO OURO-EMPRESAS DO</t>
  </si>
  <si>
    <t>DO MG R.DO OURO-EMPRESAS CH</t>
  </si>
  <si>
    <t>DO MG R.DO OURO-EMPRESAS OD</t>
  </si>
  <si>
    <t>DO MG R.DO OURO-EMPRESAS TAF</t>
  </si>
  <si>
    <t>DO MG R.DO OURO-EMPRESAS TR</t>
  </si>
  <si>
    <t>DO BANIF MALHOA CONTA FIRME</t>
  </si>
  <si>
    <t>DO BANIF MALHOA DEPÓSITOS</t>
  </si>
  <si>
    <t>DO BANIF MALHOA CHQ EMITIDOS</t>
  </si>
  <si>
    <t>DO BANIF MALHOA OPER DIVERSAS</t>
  </si>
  <si>
    <t>DO BANIF MALHOA CARREG SALDO</t>
  </si>
  <si>
    <t>DO BANIF MALHOA TRANSF ABAST</t>
  </si>
  <si>
    <t>DO BANIF MALHOA POS TESOUR</t>
  </si>
  <si>
    <t>DO BANIF MALHOA TRANSIT REC</t>
  </si>
  <si>
    <t>DO BANIF ALIADOS CONTA FIRME</t>
  </si>
  <si>
    <t>DO BANIF ALIADOS DEPÓSITOS</t>
  </si>
  <si>
    <t>DO BANIF ALIADOS CHQ EMITIDOS</t>
  </si>
  <si>
    <t>DO BANIF ALIADOS OPER DIVERSAS</t>
  </si>
  <si>
    <t>DO BANIF ALIADOS CARREG SALDO</t>
  </si>
  <si>
    <t>DO BANIF ALIADOS TRANSF ABAST</t>
  </si>
  <si>
    <t>DO BANIF ALIADOS TRANSIT REC</t>
  </si>
  <si>
    <t>DO BANIF ALIADOS FIRME</t>
  </si>
  <si>
    <t>DO BANIF ALIADOS CF</t>
  </si>
  <si>
    <t>DO BANIF ALIADOS DP</t>
  </si>
  <si>
    <t>DO BANIF ALIADOS OD</t>
  </si>
  <si>
    <t>DO BANIF ALIADOS TA</t>
  </si>
  <si>
    <t>DO BANIF COIMBRA CONTA FIRME</t>
  </si>
  <si>
    <t>DO BANIF COIMBRA DEPÓSITOS</t>
  </si>
  <si>
    <t>DO BANIF COIMBRA CHQ EMITIDOS</t>
  </si>
  <si>
    <t>DO BANIF COIMBRA OPER DIVERSAS</t>
  </si>
  <si>
    <t>DO BANIF COIMBRA CARREG SALDO</t>
  </si>
  <si>
    <t>DO BANIF COIMBRA TRANSF ABAST</t>
  </si>
  <si>
    <t>DO BANIF COIMBRA TRANSIT REC</t>
  </si>
  <si>
    <t>DO ABN LISBOA CONTA FIRME</t>
  </si>
  <si>
    <t>DO ABN LISBOA DEPÓSITOS</t>
  </si>
  <si>
    <t>DO ABN LISBOA CHQ EMITIDOS</t>
  </si>
  <si>
    <t>DO ABN LISBOA OPER DIVERSAS</t>
  </si>
  <si>
    <t>DO ABN LISBOA CARREG SALDO</t>
  </si>
  <si>
    <t>DO ABN LISBOA TRANSF ABAST</t>
  </si>
  <si>
    <t>DO ABN LISBOA POS TESOUR</t>
  </si>
  <si>
    <t>DO ABN LISBOA TRANSIT REC</t>
  </si>
  <si>
    <t>DO EXPRESSO ATLÂNTICO CONTA FIRME</t>
  </si>
  <si>
    <t>DO EXPRESSO ATLÂNTICO DEPÓSITOS</t>
  </si>
  <si>
    <t>DO EXPRESSO ATLÂNTICO CHQ EMITIDOS</t>
  </si>
  <si>
    <t>DO EXPRESSO ATLÂNTICO  OPER DIVERSAS</t>
  </si>
  <si>
    <t>DO EXPRESSO ATLÂNTICO POS TESOUR</t>
  </si>
  <si>
    <t>DO EXPRESSO ATLÂNTICO TRANSIT REC</t>
  </si>
  <si>
    <t>DO EXPRESSO ATLÂNTICO  TAF'S</t>
  </si>
  <si>
    <t>DO DEUT SEDE CONTA FIRME</t>
  </si>
  <si>
    <t>DO DEUT SEDE DEPÓSITOS</t>
  </si>
  <si>
    <t>DO DEUT SEDE CHQ EMITIDOS</t>
  </si>
  <si>
    <t>DO DEUT SEDE OPER DIVERSAS</t>
  </si>
  <si>
    <t>DO DEUT SEDE CARREG SALDO</t>
  </si>
  <si>
    <t>DO DEUT SEDE TRANSF ABAST</t>
  </si>
  <si>
    <t>DO DEUT SEDE POS TESOUR</t>
  </si>
  <si>
    <t>DO DEUT SEDE TRANSIT REC</t>
  </si>
  <si>
    <t>DO DEUT SEDE - LX CONTA FIRME GBP</t>
  </si>
  <si>
    <t>DO DEUT SEDE - LX OPER DIVERSAS GBP</t>
  </si>
  <si>
    <t>DO DEUT SEDE - LX CONTA FIRME USD</t>
  </si>
  <si>
    <t>DO DEUT SEDE - LX CHEQUES USD</t>
  </si>
  <si>
    <t>DO DEUT SEDE - LX OPER DIVERSAS USD</t>
  </si>
  <si>
    <t>DO DEUT SEDE - LX POS TESOUR USD</t>
  </si>
  <si>
    <t>DO CCAM COIMBRA CONTA FIRME</t>
  </si>
  <si>
    <t>DO CCAM COIMBRA DEPÓSITOS</t>
  </si>
  <si>
    <t>DO CCAM COIMBRA CHQ EMITIDOS</t>
  </si>
  <si>
    <t>DO CCAM COIMBRA OPER DIVERSAS</t>
  </si>
  <si>
    <t>DO CCAM COIMBRA CARREG SALDO</t>
  </si>
  <si>
    <t>DO CCAM COIMBRA TRANSF ABAST</t>
  </si>
  <si>
    <t>DO CCAM COIMBRA TRANSIT REC</t>
  </si>
  <si>
    <t>DO CCAM PASC  MELO CONTA FIRME</t>
  </si>
  <si>
    <t>DO CCAM PASC  MELO DEPÓSITOS</t>
  </si>
  <si>
    <t>DO CCAM PASC  MELO CHQ EMITIDOS</t>
  </si>
  <si>
    <t>DO CCAM PASC  MELO OPER DIVERSAS</t>
  </si>
  <si>
    <t>DO CCAM PASC  MELO CARREG SALDO</t>
  </si>
  <si>
    <t>DO CCAM PASC  MELO TRANSF ABAST</t>
  </si>
  <si>
    <t>DO CCAM PASC  MELO POS TESOUR</t>
  </si>
  <si>
    <t>DO CCAM PASC  MELO TRANSIT REC</t>
  </si>
  <si>
    <t>DO CCAM LEIRIA CF</t>
  </si>
  <si>
    <t>DO CCAM LEIRIA DP</t>
  </si>
  <si>
    <t>DO CCAM LEIRIA CH</t>
  </si>
  <si>
    <t>DO CCAM LEIRIA OD</t>
  </si>
  <si>
    <t>DO CCAM LEIRIA TA</t>
  </si>
  <si>
    <t>DO CCAM LEIRIA PT</t>
  </si>
  <si>
    <t>DO CCAM LEIRIA TR</t>
  </si>
  <si>
    <t>DO BNC SEDE CONTA FIRME</t>
  </si>
  <si>
    <t>DO BNC SEDE DEPÓSITOS</t>
  </si>
  <si>
    <t>DO BNC SEDE CHQ EMITIDOS</t>
  </si>
  <si>
    <t>DO BNC SEDE OPER DIVERSAS</t>
  </si>
  <si>
    <t>DO BNC SEDE CARREG SALDO</t>
  </si>
  <si>
    <t>DO BNC SEDE TRANSF ABAST</t>
  </si>
  <si>
    <t>DO BNC SEDE POS TESOUR</t>
  </si>
  <si>
    <t>DO BNC SEDE TRANSIT REC</t>
  </si>
  <si>
    <t>DO BESI SEDE CONTA FIRME</t>
  </si>
  <si>
    <t>DO BESI SEDE DEPÓSITOS</t>
  </si>
  <si>
    <t>DO BESI SEDE CHQ EMITIDOS</t>
  </si>
  <si>
    <t>DO BESI SEDE OPER DIVERSAS</t>
  </si>
  <si>
    <t>DO BESI SEDE CARREG SALDO</t>
  </si>
  <si>
    <t>DO BESI SEDE TRANSF ABAST</t>
  </si>
  <si>
    <t>DO BESI SEDE POS TESOUR</t>
  </si>
  <si>
    <t>DO BESI SEDE TRANSIT REC</t>
  </si>
  <si>
    <t>DO FINAN SEDE CONTA FIRME</t>
  </si>
  <si>
    <t>DO FINAN SEDE DEPÓSITOS</t>
  </si>
  <si>
    <t>DO FINAN SEDE CHQ EMITIDOS</t>
  </si>
  <si>
    <t>DO FINAN SEDE OPER DIVERSAS</t>
  </si>
  <si>
    <t>DO FINAN SEDE CARREG SALDO</t>
  </si>
  <si>
    <t>DO FINAN SEDE TRANSF ABAST</t>
  </si>
  <si>
    <t>DO FINAN SEDE POS TESOUR</t>
  </si>
  <si>
    <t>DO FINAN SEDE TRANSIT REC</t>
  </si>
  <si>
    <t>DO BIG SALDANHA CONTA FIRME</t>
  </si>
  <si>
    <t>DO BIG SALDANHA DEPÓSITOS</t>
  </si>
  <si>
    <t>DO BIG SALDANHA CHQ EMITIDOS</t>
  </si>
  <si>
    <t>DO BIG SALDANHA OPER DIVERSAS</t>
  </si>
  <si>
    <t>DO BIG SALDANHA CARREG SALDO</t>
  </si>
  <si>
    <t>DO BIG SALDANHA TRANSF ABAST</t>
  </si>
  <si>
    <t>DO BIG SALDANHA POS TESOUR</t>
  </si>
  <si>
    <t>DO BIG SALDANHA TRANSIT REC</t>
  </si>
  <si>
    <t>DO FINIB BERNA 5 CONTA FIRME</t>
  </si>
  <si>
    <t>DO FINIB BERNA 5 DEPÓSITOS</t>
  </si>
  <si>
    <t>DO FINIB BERNA 5 CHQ EMITIDOS</t>
  </si>
  <si>
    <t>DO FINIB BERNA 5 OPER DIVERSAS</t>
  </si>
  <si>
    <t>DO FINIB BERNA 5 CARREG SALDO</t>
  </si>
  <si>
    <t>DO FINIB BERNA 5 TRANSF ABAST</t>
  </si>
  <si>
    <t>DO FINIB BERNA 5 POS TESOUR</t>
  </si>
  <si>
    <t>DO FINIB BERNA 5 TRANSIT REC</t>
  </si>
  <si>
    <t>DO BPN SEDE CONTA FIRME</t>
  </si>
  <si>
    <t>DO BPN SEDE DEPÓSITOS</t>
  </si>
  <si>
    <t>DO BPN SEDE CHQ EMITIDOS</t>
  </si>
  <si>
    <t>DO BPN SEDE OPER DIVERSAS</t>
  </si>
  <si>
    <t>DO BPN SEDE CARREG SALDO</t>
  </si>
  <si>
    <t>DO BPN SEDE TRANSF ABAST</t>
  </si>
  <si>
    <t>DO BPN SEDE POS TESOUR</t>
  </si>
  <si>
    <t>DO BPN SEDE TRANSIT REC</t>
  </si>
  <si>
    <t>DO BPN FRONTEIRA CONTA FIRME</t>
  </si>
  <si>
    <t>DO BPN FRONTEIRA DEPÓSITOS</t>
  </si>
  <si>
    <t>DO BPN FRONTEIRA CHQ EMITIDOS</t>
  </si>
  <si>
    <t>DO BPN FRONTEIRA OPER DIVERSAS</t>
  </si>
  <si>
    <t>DO BPN FRONTEIRA TRANSF ABAST</t>
  </si>
  <si>
    <t>DO BPN FRONTEIRA TRANSIT REC</t>
  </si>
  <si>
    <t>DO BSN SEDE CONTA FIRME</t>
  </si>
  <si>
    <t>DO BSN SEDE DEPÓSITOS</t>
  </si>
  <si>
    <t>DO BSN SEDE CHQ EMITIDOS</t>
  </si>
  <si>
    <t>DO BSN SEDE OPER DIVERSAS</t>
  </si>
  <si>
    <t>DO BSN SEDE CARREG SALDO</t>
  </si>
  <si>
    <t>DO BSN SEDE TRANSF ABAST</t>
  </si>
  <si>
    <t>DO BSN SEDE POS TESOUR</t>
  </si>
  <si>
    <t>DO BSN SEDE TRANSIT REC</t>
  </si>
  <si>
    <t>DO SANTANDER NEGOCIOS</t>
  </si>
  <si>
    <t>DO EFIS LISBOA CONTA FIRME</t>
  </si>
  <si>
    <t>DO EFIS LISBOA DEPÓSITOS</t>
  </si>
  <si>
    <t>DO EFIS LISBOA CHQ EMITIDOS</t>
  </si>
  <si>
    <t>DO EFIS LISBOA OPER DIVERSAS</t>
  </si>
  <si>
    <t>DO EFIS LISBOA CARREG SALDO</t>
  </si>
  <si>
    <t>DO EFIS LISBOA TRANSF ABAST</t>
  </si>
  <si>
    <t>DO EFIS LISBOA POS TESOUR</t>
  </si>
  <si>
    <t>DO EFIS LISBOA TRANSIT REC</t>
  </si>
  <si>
    <t>DO CCAM CHAMUSCA CONTA FIRME</t>
  </si>
  <si>
    <t>DO CCAM CHAMUSCA DEPÓSITOS</t>
  </si>
  <si>
    <t>DO CCAM CHAMUSCA CHEQUES</t>
  </si>
  <si>
    <t>DO CCAM CHAMUSCA OPER DIVERSAS</t>
  </si>
  <si>
    <t>DO CCAM CHAMUSCA TRANSF ABAST</t>
  </si>
  <si>
    <t>DO CCAM CHAMUSCA POS TESOUR</t>
  </si>
  <si>
    <t>DO CCAM CHAMUSCA TRANSIT REC</t>
  </si>
  <si>
    <t>DO CITY SEDE CONTA FIRME</t>
  </si>
  <si>
    <t>DO CITY SEDE DEPÓSITOS</t>
  </si>
  <si>
    <t>DO CITY SEDE CHQ EMITIDOS</t>
  </si>
  <si>
    <t>DO CITY SEDE OPER DIVERSAS</t>
  </si>
  <si>
    <t>DO CITY SEDE CARREG SALDO</t>
  </si>
  <si>
    <t>DO CITY SEDE TRANSF ABAST</t>
  </si>
  <si>
    <t>DO CITY SEDE POS TESOUR</t>
  </si>
  <si>
    <t>DO CITY SEDE TRANSIT REC</t>
  </si>
  <si>
    <t>DO CITY SEDE DIVISAS CONTA FIRME</t>
  </si>
  <si>
    <t>DO CITY SEDE DIVISAS DEPÓSITOS</t>
  </si>
  <si>
    <t>DO CITY SEDE DIVISAS OPER DIVERSAS</t>
  </si>
  <si>
    <t>DO CITI</t>
  </si>
  <si>
    <t>Carregamento de Saldos Bancários MMS s/Banco</t>
  </si>
  <si>
    <t>DO DGT LISBOA CONTA FIRME</t>
  </si>
  <si>
    <t>DO DGT LISBOA OPER DIVERSAS</t>
  </si>
  <si>
    <t>DO DGT LISBOA TRANSIT REC</t>
  </si>
  <si>
    <t>Compensação para negócio de divisas</t>
  </si>
  <si>
    <t>Compensação para Fwds de Swaps</t>
  </si>
  <si>
    <t>DO BES MADRID DIVISAS CONTA FIRME</t>
  </si>
  <si>
    <t>DO BES MADRID DIVISAS OPER DIVERSAS</t>
  </si>
  <si>
    <t>DO BES MADRID DIVISAS CONTA FIRME - Conta antiga</t>
  </si>
  <si>
    <t>DO BPA EUA DIVISAS CONTA FIRME</t>
  </si>
  <si>
    <t>DO BPA EUA DIVISAS OP DIVERSAS</t>
  </si>
  <si>
    <t>DO CAJA MADRID CONTA FIRME</t>
  </si>
  <si>
    <t>DO CAJA MADRID DEPÓSITOS</t>
  </si>
  <si>
    <t>DO CAJA MADRID CHQ EMITIDOS</t>
  </si>
  <si>
    <t>DO CAJA MADRID OP DIV</t>
  </si>
  <si>
    <t>DO CAJA MADRID POS TESOUR</t>
  </si>
  <si>
    <t>DO WAF MARROCOS DIVISAS CONTA FIRME</t>
  </si>
  <si>
    <t>DO WAF MARROCOS DIVISAS OP DIVERSAS</t>
  </si>
  <si>
    <t>DO WAF MARROCOS DIVISAS CARREG SALDOS</t>
  </si>
  <si>
    <t>DO WAF MARROCOS DIVISAS DP</t>
  </si>
  <si>
    <t>BCP LUANDA - ANGOLA</t>
  </si>
  <si>
    <t xml:space="preserve">DO BANCO SIMEON CONTA FIRME  </t>
  </si>
  <si>
    <t xml:space="preserve">DO BANCO SIMEON DEPÓSITOS    </t>
  </si>
  <si>
    <t xml:space="preserve">DO BANCO SIMEON CHQ EMITIDOS </t>
  </si>
  <si>
    <t xml:space="preserve">DO BANCO SIMEON OP DIV       </t>
  </si>
  <si>
    <t xml:space="preserve">DO BANCO SIMEON POS TESOUR   </t>
  </si>
  <si>
    <t>DO LBCL BAHAMAS DIVISAS OP DIVERSAS</t>
  </si>
  <si>
    <t>UBS WARBURG</t>
  </si>
  <si>
    <t>DO NATEXIS BANQUES POPULAIRES - CONTA FIRME</t>
  </si>
  <si>
    <t>DO NATEXIS BANQUES POPULAIRES - OPER DIVERSAS</t>
  </si>
  <si>
    <t>Capital estatutário</t>
  </si>
  <si>
    <t>Prestações suplementares</t>
  </si>
  <si>
    <t>Reservas legais-Reserv.geral-Dot.aplicação.result</t>
  </si>
  <si>
    <t>Reserv.legais-Reserv.DL46031e46917l-Dot.autofinanc</t>
  </si>
  <si>
    <t>Reserv.leg-Reser.DL46031e46917l-Res.compl.amrt.fin</t>
  </si>
  <si>
    <t>Reservas livres</t>
  </si>
  <si>
    <t>Reserva p/cobert variações negativas justo valor</t>
  </si>
  <si>
    <t>Res p/cob variaç neg just valor-Perdas Actuariais</t>
  </si>
  <si>
    <t>Resultados líquidos transitados</t>
  </si>
  <si>
    <t>Regularizações excepcionais de capitais próprios</t>
  </si>
  <si>
    <t>Ajust. Trans IFRS/SNC-Activo Regulatório PAR</t>
  </si>
  <si>
    <t>Ajust. Trans IFRS/SNC-Activo Regul PAR-Imp Difer</t>
  </si>
  <si>
    <t>Ajust. Trans IFRS/SNC-Benef Empregados-Cor Est Act</t>
  </si>
  <si>
    <t>Ajust. Trans IFRS/SNC-Benef Emprg-Cor Est Act-I D</t>
  </si>
  <si>
    <t>IFRS/SNC-Bónus</t>
  </si>
  <si>
    <t xml:space="preserve">Ajust. Trans IFRS/SNC-Imp Diferido sobre Terrenos </t>
  </si>
  <si>
    <t xml:space="preserve">Ajust. Trans IFRS/SNC-Outros                      </t>
  </si>
  <si>
    <t>Ajust. Trans IFRS/SNC-Outros Ajustamentos-Imp Dif</t>
  </si>
  <si>
    <t>Ajust. Trans IFRS/SNC-Cts Dif-Cons e Manut-VA</t>
  </si>
  <si>
    <t>Ajust. Trans IFRS/SNC-Cts Dif-Cons e Manut-DepAcum</t>
  </si>
  <si>
    <t>Ajust. Trans IFRS/SNC-Difer Câmbio-V Aquisição</t>
  </si>
  <si>
    <t>Ajust. Trans IFRS/SNC-Difer Câmbio-Dep Acumuladas</t>
  </si>
  <si>
    <t>Ajust. Trans IFRS/SNC-Act Intag-Desp Instal-Val Aq</t>
  </si>
  <si>
    <t>Ajust. Trans IFRS/SNC-Act Intag-Desp Instal-A Acum</t>
  </si>
  <si>
    <t>Ajust. Trans IFRS/SNC-Act Intag-I &amp; D-Val Aquisiç</t>
  </si>
  <si>
    <t>Ajust. Trans IFRS/SNC-Act Intang-I &amp;D- Amort Acum</t>
  </si>
  <si>
    <t>Dividendos distribuídos (débitos)</t>
  </si>
  <si>
    <t>Constituição de reserva legal (débitos)</t>
  </si>
  <si>
    <t>Constituição de reservas livres (débitos)</t>
  </si>
  <si>
    <t>Outros Empréstimos MLP - Euro</t>
  </si>
  <si>
    <t>Suprimentos MLP contraídos-Empresas do grupo-Euro</t>
  </si>
  <si>
    <t>Outros acréscimos de custos - prémios para pensões - custo do ano (empresas de exercício)</t>
  </si>
  <si>
    <t>Outros acréscimos de custos - prémios para pensões - amortização de desvios actuariais (empresas de exercício)</t>
  </si>
  <si>
    <t>Outros acréscimos de custos - benefícios sociais e actos médicos - custo do ano</t>
  </si>
  <si>
    <t>Outros acréscimos de custos - benefícios sociais e actos médicos - amortização de desvios actuariais</t>
  </si>
  <si>
    <t>Outros acréscimos de custos - prémios para pensões - custo do ano (empresas de imputação)</t>
  </si>
  <si>
    <t>Outros acréscimos de custos - prémios para pensões - amortização de desvios actuariais (empresas de imputação)</t>
  </si>
  <si>
    <t>O.A.C.-P.P-AmDsvIFRS</t>
  </si>
  <si>
    <t>Provisões - Pensões - Complemento do fundo de pensões</t>
  </si>
  <si>
    <t>Provisões-Pensões-Ajust Transição - IFRS</t>
  </si>
  <si>
    <t>Outras Provisões - Actos médicos e subsídios de morte</t>
  </si>
  <si>
    <t>Provisões-Actos Méd e Sub Morte-Ajust Transição - IFRS</t>
  </si>
  <si>
    <t>Outras Provisões - Racionalização de recursos hum.</t>
  </si>
  <si>
    <t>Outras Provisões - Plano de Apoio à Reestrut(PAR)(criação)</t>
  </si>
  <si>
    <t>Outras Provisões - Plano de Apoio à Reestrut(PAR)(utiliz</t>
  </si>
  <si>
    <t>Outras Provisões -  Plano de Apoio à Reestruturação (PAR-FSE's) (criação)</t>
  </si>
  <si>
    <t>Outras Provisões - Plano de Apoio à Reestruturação (PAR-FSE's) (utilização)</t>
  </si>
  <si>
    <t>Provisões - Processos judiciais em curso</t>
  </si>
  <si>
    <t>Prov - Proc Judiciais em Curso - Custos dedutíveis</t>
  </si>
  <si>
    <t>Prov - Proc Judic em Curso - Custos não dedutíveis</t>
  </si>
  <si>
    <t>Outras Provisões - Benefícios sociais - Outros</t>
  </si>
  <si>
    <t>Outras Provisões - Gestão de resíduos-Tratamento e eliminação de resíduos acumulados</t>
  </si>
  <si>
    <t>Outras Prov-Prov. p/ desmantelamento Instalações, remoção e restauro de locais</t>
  </si>
  <si>
    <t>Outras Provisões - Distribuição de resultados</t>
  </si>
  <si>
    <t>Outras Provisões - Outros encargos</t>
  </si>
  <si>
    <t>Out. Prov.-Out. Encargos - Enquadrados Art.42 IRC</t>
  </si>
  <si>
    <t>Imp s/ Rend exerc- Diferido-Reav Imobilizado</t>
  </si>
  <si>
    <t>Imposto Rend.Exec.-Diferido-Activos dispon.p/venda</t>
  </si>
  <si>
    <t>Imp s/ Rend exerc- Diferido-Mét.Equiv.Patrimonial</t>
  </si>
  <si>
    <t>Imp s/ Rend exerc-Difer-Fair Value derivados</t>
  </si>
  <si>
    <t>Imp s/ Rend exerc- Diferido-Fundo Pensões</t>
  </si>
  <si>
    <t>Imposto sobre Rendimento - Diferido</t>
  </si>
  <si>
    <t>Imp s/ Rend exerc- Diferido-Dupla Trib.Internacion</t>
  </si>
  <si>
    <t>Imp s/ Rend exerc- Difer-Mais valias fisc n reinv</t>
  </si>
  <si>
    <t>Imp s/ Rend exerc- Diferido-Desvio tarifário</t>
  </si>
  <si>
    <t>Imposto sobre o rendimento do exercício - diferido - déficit tarifário</t>
  </si>
  <si>
    <t>Fornecedores de imobilizado em leasing nacionais</t>
  </si>
  <si>
    <t>Prov.dif.-Subs.ao Investim.-Recebimento</t>
  </si>
  <si>
    <t>Subsídios ao investimento - Valores recebidos</t>
  </si>
  <si>
    <t>Prov.dif.-Subs.ao Investim.-Electricidade</t>
  </si>
  <si>
    <t>Subs.invest.-Distrib.electric.AT-Est.orgânism.ofic</t>
  </si>
  <si>
    <t>Subs.invest.-Distrib.electric.AT-Autarquias locais</t>
  </si>
  <si>
    <t>Subs.invest.-Distrib.electric.AT-Empresas</t>
  </si>
  <si>
    <t>Subs.invest.-Distrib.electric.AT-Particulares</t>
  </si>
  <si>
    <t>Subs.invest.-Distrib.electric.AT-Empresas do grupo</t>
  </si>
  <si>
    <t>Subs.invest.-Distr.elect.AT-Est.orgâ.ofic.espécie</t>
  </si>
  <si>
    <t>Subs.invest.-Distr.elect.AT-Aut.loc.ofic.em espéc.</t>
  </si>
  <si>
    <t>Subs.invest.-Distrib.electric.AT-Empres.espécie</t>
  </si>
  <si>
    <t>Subs.invest.-Distrib.electric.AT-Partic.em espécie</t>
  </si>
  <si>
    <t>Subs.invest.-Distrib.elect.AT-Empr.grupo espécie</t>
  </si>
  <si>
    <t>Subs.invest.-Distrib.electric.AT-Fundo comunitário</t>
  </si>
  <si>
    <t>Subs.invest.-Distrib.electr.MT-Est.orgân.oficiais</t>
  </si>
  <si>
    <t>Subs.invest.-Distrib.electric.MT-Autarquias locais</t>
  </si>
  <si>
    <t>Subs.invest.-Distrib.electric.MT-Empresas</t>
  </si>
  <si>
    <t>Subs.invest.-Distrib.electric.MT-Particulares</t>
  </si>
  <si>
    <t>Subs.invest.-Distrib.electric.MT-Empresas do grupo</t>
  </si>
  <si>
    <t>Subs.invest.-Distrib.elect.MT-Est.orgân.ofic.espéc</t>
  </si>
  <si>
    <t>Subs.invest.-Distrib.elect.MT-Aut.loc.ofic.espécie</t>
  </si>
  <si>
    <t>Subs.invest.-Distrib.electric.MT-Empresas espécie</t>
  </si>
  <si>
    <t>Subs.invest.-Distrib.electric.MT-Partic.espécie</t>
  </si>
  <si>
    <t>Subs.invest.-Distrib.electric.MT-Empr.grupo espéc.</t>
  </si>
  <si>
    <t>Subs.invest.-Distrib.electric.MT-Fundo comunitário</t>
  </si>
  <si>
    <t>Subs.invest.-Distrib.electr.BTE-Est.orgân.oficiais</t>
  </si>
  <si>
    <t>Subs.invest.-Distrib.electric.BTE-Autarquias loc.</t>
  </si>
  <si>
    <t>Subs.invest.-Distrib.electric.BTE-Empresas</t>
  </si>
  <si>
    <t>Subs.invest.-Distrib.electric.BTE-Particulares</t>
  </si>
  <si>
    <t>Subs.invest.-Distrib.electric.BTE-Empresas grupo</t>
  </si>
  <si>
    <t>Subs.invest.-Distrib.elect.BTE-Est.orgân.ofic.espe</t>
  </si>
  <si>
    <t>Subs.invest.-Distrib.electric.BTE-Aut.loc.ofic.esp</t>
  </si>
  <si>
    <t>Subs.invest.-Distrib.electric.BTE-Empres.espécie</t>
  </si>
  <si>
    <t>Subs.invest.-Distrib.electric.BTE-Partic.espécie</t>
  </si>
  <si>
    <t>Subs.invest.-Distrib.electr.BTE-Empr.grupo espécie</t>
  </si>
  <si>
    <t>Subs.invest.-Distrib.electric.BTE-Fundo comunit.</t>
  </si>
  <si>
    <t>Subs.invest.-Distrib.electric.BT-Est.orgân.ofic.</t>
  </si>
  <si>
    <t>Subs.invest.-Distrib.electric.BT-Autarquias locais</t>
  </si>
  <si>
    <t>Subs.invest.-Distrib.electric.BT-Empresas</t>
  </si>
  <si>
    <t>Subs.invest.-Distrib.electric.BT-Particulares</t>
  </si>
  <si>
    <t>Subs.invest.-Distrib.electric.BT-Empresas do grupo</t>
  </si>
  <si>
    <t>Subs.invest.-Distrib.electr.BT-Est.orgâ.ofic.espéc</t>
  </si>
  <si>
    <t>Subs.invest.-Distrib.electr.BT-Aut.loc.ofic.espéc.</t>
  </si>
  <si>
    <t>Subs.invest.-Distrib.electric.BT-Empresas espécie</t>
  </si>
  <si>
    <t>Subs.invest.-Distrib.electric.BT-Partic.em espécie</t>
  </si>
  <si>
    <t>Subs.invest.-Distrib.electric.BT-Empr.grupo espéc</t>
  </si>
  <si>
    <t>Subs.invest.-Distrib.electric.BT-Fundo comunitário</t>
  </si>
  <si>
    <t>Subs.invest.-Distrib.electric.IP-Est.orgânism.ofic</t>
  </si>
  <si>
    <t>Subs.invest.-Distrib.electric.IP-Autarquias locais</t>
  </si>
  <si>
    <t>Subs.invest.-Distrib.electric.IP-Empresas</t>
  </si>
  <si>
    <t>Subs.invest.-Distrib.electric.IP-Particulares</t>
  </si>
  <si>
    <t>Subs.invest.-Distrib.elect.IP-Est.orgâni.ofic.espé</t>
  </si>
  <si>
    <t>Subs.invest.-Distrib.elect.IP-Aut.loc.ofic.espécie</t>
  </si>
  <si>
    <t>Subs.invest.-Distrib.electric.IP-Empresas espécie</t>
  </si>
  <si>
    <t>Subs.invest.-Distrib.electric.IP-Particul.espécie</t>
  </si>
  <si>
    <t>Subs.invest.-Distrib.electric.IP-Empr.grupo espéc</t>
  </si>
  <si>
    <t>Subs.invest.-Distrib.electric.IP-Fundo comunitário</t>
  </si>
  <si>
    <t>Sub Invest-Dist.Elect.-Fundo reforço de invest QS</t>
  </si>
  <si>
    <t>Prov.dif.-Subs.ao Investim.-Não Específico</t>
  </si>
  <si>
    <t>I&amp;D - Subsídios Recebidos ( Reconciliação de AA )</t>
  </si>
  <si>
    <t>Prov.dif.-Subs.ao Investim.-Amortizações</t>
  </si>
  <si>
    <t>Amortizações de subsídios ao investimento</t>
  </si>
  <si>
    <t>Reg. DL344-B/82-Imob.Concessão-Imobiliz.bruto</t>
  </si>
  <si>
    <t>Reg. DL344-B/82-Imob.Concessão-Amortizações</t>
  </si>
  <si>
    <t>Reg. DL344-B/82-Imob.Integração-Imobiliz.bruto</t>
  </si>
  <si>
    <t>Reg. DL344-B/82-Imob.Integração-Amortizações</t>
  </si>
  <si>
    <t>Cauç.receb.client.sist.com.BT-Estado org.oficiais</t>
  </si>
  <si>
    <t>Cauç.receb.client.sist.com.AT/MT-Est.organ.oficiai</t>
  </si>
  <si>
    <t>Cauç.receb.client.sist.comerc.BT-Autarquias locais</t>
  </si>
  <si>
    <t>Cauç.receb.client.sist.com.AT/MT-Autarquias locais</t>
  </si>
  <si>
    <t>Cauç.receb.client.sist.comerc.BT-Sect.empr.partic.</t>
  </si>
  <si>
    <t>Cauç.receb.client.sist.com.AT/MT-Sect.empres.part.</t>
  </si>
  <si>
    <t>Cauções recebidas de outros devedores</t>
  </si>
  <si>
    <t>Cauções,retenções recebidas fornec. e outros cred.</t>
  </si>
  <si>
    <t>Cauções recebidas de outros devedores-Estrangeiros</t>
  </si>
  <si>
    <t>Ajuste Difer.câmbio-Cauções Recebid.O.Dev.Estrang.</t>
  </si>
  <si>
    <t>Cauções,ret.recebidas fornec.outros deved-Estrang</t>
  </si>
  <si>
    <t>Ajuste Difer.câmbio-Cauções Retenç.Terc.Estrang.</t>
  </si>
  <si>
    <t>Out.acrésc.custos-Diferença Tarifária-Ano 2009</t>
  </si>
  <si>
    <t>Out.acrésc.custos-Diferença Tarifária-Ano 2010</t>
  </si>
  <si>
    <t>Sup.CP cont-Grup-Eur</t>
  </si>
  <si>
    <t>Juros a pagar - Suprimentos contraídos</t>
  </si>
  <si>
    <t>Empresas do grupo</t>
  </si>
  <si>
    <t>Fornecedores correntes</t>
  </si>
  <si>
    <t>Ajuste Fornecedores Nacionais</t>
  </si>
  <si>
    <t>Empresas do grupo - Fornecedores Estrangeiros</t>
  </si>
  <si>
    <t>Fornecedores estrangeiros</t>
  </si>
  <si>
    <t>Ajuste Diferenças câmbio-Adiantam.Client. Estrang.</t>
  </si>
  <si>
    <t>Ajuste Fornecedores Estrangeiros</t>
  </si>
  <si>
    <t>Forn.Tit.Neg. CO2-Conta ligação (uso exclus. UNGE)</t>
  </si>
  <si>
    <t>Facturas em recepção e conferência</t>
  </si>
  <si>
    <t>Facturas em recepção e conferência - Combustíveis</t>
  </si>
  <si>
    <t>Facturas recepção e conferência-FI val.antes 2001</t>
  </si>
  <si>
    <t>Fornecedores de imobilizado - Conta de ligação</t>
  </si>
  <si>
    <t>Fornecedores de imobilizado C/C nacion-empres.grup</t>
  </si>
  <si>
    <t>Fornecedores de imobilizado C/C  nacionais - outro</t>
  </si>
  <si>
    <t>Fornecedores de imobilizado C/C  estrangeiros</t>
  </si>
  <si>
    <t>Ajuste Difer.câmbio-Fornec.Imobilizado Estrang.</t>
  </si>
  <si>
    <t>Facturas em recepção e conferência - Investimento</t>
  </si>
  <si>
    <t>Fact.recepção e conferência imob.FI val.antes 2001</t>
  </si>
  <si>
    <t>Subs.invest.-Produç.electric-Empresas do grupo</t>
  </si>
  <si>
    <t>Subs.invest.-Transp.electric-Empresas do grupo</t>
  </si>
  <si>
    <t>Prov.dif.-Subs.ao Investim.-Serviços</t>
  </si>
  <si>
    <t>Ajuste Divisões  - Fundos Comunitários</t>
  </si>
  <si>
    <t>Subs.invest.-Não espec.-Estado e orgânismos ofic.</t>
  </si>
  <si>
    <t>Subs.invest.-Não espec.-Autarquias locais</t>
  </si>
  <si>
    <t>Subs.invest.-Não espec.-Empresas</t>
  </si>
  <si>
    <t>Subs.invest.-Não espec.-Particulares</t>
  </si>
  <si>
    <t>Subs.invest.-Não espec.-Estado,orgân.oficiais espé</t>
  </si>
  <si>
    <t>Subs.invest.-Não espec.-Aut.loc.oficiais espécie</t>
  </si>
  <si>
    <t>Subs.invest.-Não espec.-Empresas em espécie</t>
  </si>
  <si>
    <t>Subs.invest.-Não espec.-Particulares em espécie</t>
  </si>
  <si>
    <t>Subs.invest.-Não espec.-Empresas do grupo espécie</t>
  </si>
  <si>
    <t>SCA-Subs.invest.-Não espec-Protec biodiv e paisag</t>
  </si>
  <si>
    <t>Subs.invest-Não espec-Empr.grupo espécie-Fund.com.</t>
  </si>
  <si>
    <t>Prov.dif.-Subs.ao Investim.-Imob. Incorporeo</t>
  </si>
  <si>
    <t>Subs.invest.-Investig.desenvolvimento - Empr.grupo</t>
  </si>
  <si>
    <t>Subs.invest.-Invest.desenv.-Empr.grupo-Fund.comun.</t>
  </si>
  <si>
    <t>I&amp;D - Subsídios Recebidos ( conta de ligação FI )</t>
  </si>
  <si>
    <t>Ajuste Divisões  - Subsídios Investimento</t>
  </si>
  <si>
    <r>
      <t>Clientes, C/C -</t>
    </r>
    <r>
      <rPr>
        <b/>
        <sz val="10"/>
        <color indexed="12"/>
        <rFont val="Arial"/>
        <family val="2"/>
      </rPr>
      <t xml:space="preserve"> Requalificação de Magnitude</t>
    </r>
  </si>
  <si>
    <t>SEGEC - Telefone electrónico</t>
  </si>
  <si>
    <t>Resultados atribuídos a pagar - Empresas do grupo</t>
  </si>
  <si>
    <t>Remunerações líquidas dos orgãos sociais-process.</t>
  </si>
  <si>
    <t>Remunerações líquidas dos orgãos sociais - pagas</t>
  </si>
  <si>
    <t>Cauções do pessoal</t>
  </si>
  <si>
    <t>Serv.cobrança - CTT / Outsourcing</t>
  </si>
  <si>
    <t>Serv.cobrança - CTT / EDPSU</t>
  </si>
  <si>
    <t>Serv.cobrança - CTT / EDPC</t>
  </si>
  <si>
    <t>Serv.cobrança - Via CTT / Outsourcing</t>
  </si>
  <si>
    <t>Serv.cobrança - Via CTT / EDPSU</t>
  </si>
  <si>
    <t>Serv.cobrança - Via CTT / EDPC</t>
  </si>
  <si>
    <t>Serv.leit.cobrança-Mód.comercial BT-Agent.cobrança</t>
  </si>
  <si>
    <t>Serv.cobrança - SIBS / Outsourcing</t>
  </si>
  <si>
    <t>Serv.cobrança - SIBS / EDPSU</t>
  </si>
  <si>
    <t>Serv.cobrança - SIBS / EDPC</t>
  </si>
  <si>
    <t>Serv.cobrança - Bancos / Outsourcing</t>
  </si>
  <si>
    <t>Serv.cobrança - Bancos / EDPSU</t>
  </si>
  <si>
    <t>Serv.cobrança - Bancos / EDPC</t>
  </si>
  <si>
    <t>Serv.cobrança - Megarede / Outsourcing</t>
  </si>
  <si>
    <t>Serv.cobrança - Megarede / EDPSU</t>
  </si>
  <si>
    <t>Serv.cobrança - Megarede / EDPC</t>
  </si>
  <si>
    <t>Reg. Anomalias - CTT</t>
  </si>
  <si>
    <t>Reg. Anomalias - Via CTT</t>
  </si>
  <si>
    <t>Reg. Anomalias - SIBS</t>
  </si>
  <si>
    <t>Reg. Anomalias - Bancos</t>
  </si>
  <si>
    <t>Reg. Anomalias - Megarede</t>
  </si>
  <si>
    <t>Reg. Anomalias - Tesouraria</t>
  </si>
  <si>
    <t>Reg. Anomalias - Agentes</t>
  </si>
  <si>
    <t>Reg. Anomalias - Lojas</t>
  </si>
  <si>
    <t>Reg. Anomalias - Pay Shop</t>
  </si>
  <si>
    <t>Reg. Anomalias - Tesouraria/Outros</t>
  </si>
  <si>
    <t>Serv.cobrança - Payshop / Outsourcing</t>
  </si>
  <si>
    <t>Serv.cobrança - Payshop / EDPSU</t>
  </si>
  <si>
    <t>Serv.cobrança - Payshop / EDPC</t>
  </si>
  <si>
    <t>Sistema comercial BT - conta de ligação</t>
  </si>
  <si>
    <t>Ligação - Cobranças Outsourcing</t>
  </si>
  <si>
    <t>Serviço leit.cobr.-Mód.com.AT/MT-Transf.bancárias</t>
  </si>
  <si>
    <t>Srv.leit.cbr-Mód AT/MT-Reg.anom-Cobr.centr-Trsf.B</t>
  </si>
  <si>
    <t>Serv.leit.cobr-Mód.comercial AT/MT - Outras</t>
  </si>
  <si>
    <t>Serviços médicos-SCS-Valores a pagar ao pessoal</t>
  </si>
  <si>
    <t>Cobranças conta de outras entid.efect.pelas empr.</t>
  </si>
  <si>
    <t>Resultad.transit.distribuir corp.soc.e trabalhad.</t>
  </si>
  <si>
    <t>Mensual-Rend.conc,centr.electrop.,direit.superfíc.</t>
  </si>
  <si>
    <t>Transitória Divisões</t>
  </si>
  <si>
    <t>Ligação p/ transferências de imobiliz. na empresa</t>
  </si>
  <si>
    <t>Ligação - Recebimentos Tesouraria Centro</t>
  </si>
  <si>
    <t>Adiantamentos por conta de vendas - Nacionais</t>
  </si>
  <si>
    <t>Adiantamentos por conta de vendas - Estrangeiros</t>
  </si>
  <si>
    <t>Ajuste Difer.câmbio-Adiant.Conta Vendas Estrang.</t>
  </si>
  <si>
    <t>Fundo de reforço de investimentos para a QS</t>
  </si>
  <si>
    <t>Capital Interno Compensação</t>
  </si>
  <si>
    <t>Prestação de Serviços Internos - Manutenção</t>
  </si>
  <si>
    <t>Prestação de Serviços Internos - Informática</t>
  </si>
  <si>
    <t>Prestação Serviços Internos-Prevenção e Segurança</t>
  </si>
  <si>
    <t>Prestação de Serviços Internos-Ambiente e Química</t>
  </si>
  <si>
    <t>Prestação de Serviços Internos - Administrativos</t>
  </si>
  <si>
    <t>Cedências Internas-Actividades de Gestão</t>
  </si>
  <si>
    <t>Cedências Internas-Pool Instalações</t>
  </si>
  <si>
    <t>Cedências Internas-Pool Viaturas</t>
  </si>
  <si>
    <t>Cedências Internas-Pool Reprografia</t>
  </si>
  <si>
    <t>Cedências Internas-Rateio Custos Estrutura</t>
  </si>
  <si>
    <t>Cedências Internas-Rateio Custos Financ-Juros</t>
  </si>
  <si>
    <t>Cedências Internas-Rateio Custos Financ-Dif.Câmbio</t>
  </si>
  <si>
    <t>Cedências Internas-Rateio Custos Gestão</t>
  </si>
  <si>
    <t>Cedências Internas-Liquidações Secundárias</t>
  </si>
  <si>
    <t>Cedências Internas - Encargos de Gestão da Holding</t>
  </si>
  <si>
    <t>Cedências Internas-Encargos Financeiros p/Exploraç</t>
  </si>
  <si>
    <t>Credores do grupo</t>
  </si>
  <si>
    <t>Credores forn. outros bens,prestações de serviços</t>
  </si>
  <si>
    <t>Entidades credoras - Módulo de pessoal</t>
  </si>
  <si>
    <t>Plano Flexível</t>
  </si>
  <si>
    <t>Cred-Fair value-Deriv-Futuro-OMIP(cash flow hedge)</t>
  </si>
  <si>
    <t>Cred-fair value derivados-Futur-OMIP(FV hedge trad</t>
  </si>
  <si>
    <t>Cred-fair value derivados-Futur-Outr(Cash Flow hed</t>
  </si>
  <si>
    <t>Cred-fair value derivados-Futur-Outr(FV hedge trad</t>
  </si>
  <si>
    <t>Credores diversos - Outros</t>
  </si>
  <si>
    <t>Mensualização - Subsídio de férias</t>
  </si>
  <si>
    <t>Mensualização - Seguros</t>
  </si>
  <si>
    <t>Mensualização - Remuneração de Natal</t>
  </si>
  <si>
    <t>Mens-Rem.Natal-Inact</t>
  </si>
  <si>
    <t>Sistema comercial AT/MT - conta de ligação</t>
  </si>
  <si>
    <t>Reg. Anomalias - Comercializadores</t>
  </si>
  <si>
    <t>Ligação - Cobranças ISU (Multiserviços)</t>
  </si>
  <si>
    <t>Ligação - Cobranças n/ISU (Multiserviços)</t>
  </si>
  <si>
    <t>Ligação - Cobranças SENV</t>
  </si>
  <si>
    <t>Ligação - Cobranças EDPD / EDPSU</t>
  </si>
  <si>
    <t>Compensação Proc. CEGR</t>
  </si>
  <si>
    <t>Derivados - Cobertura de Vendas de Energia Eléctrica (perda)</t>
  </si>
  <si>
    <t>Derivados - Cobertura de Vendas de Combustíveis (perda)</t>
  </si>
  <si>
    <t>Derivados - Cobertura de Compras de Electricidade (OMIP)</t>
  </si>
  <si>
    <t>Derivados - Cobertura de Vendas de Electricidade (OMIP)</t>
  </si>
  <si>
    <t>Aprov.Fins Múltiplos-INAG-(ligação FI)</t>
  </si>
  <si>
    <t>Ajuste Credores Nacionais</t>
  </si>
  <si>
    <t>Credores por fornec.out.bens/prest.serviços-Estran</t>
  </si>
  <si>
    <t>Ajuste Difer.câmbio-Credores.Fornec.OBS Estrang.</t>
  </si>
  <si>
    <t>Credores diversos - outros - Estrangeiros</t>
  </si>
  <si>
    <t>Ajuste Difer.câmbio-Credores Diversos Estrangeiros</t>
  </si>
  <si>
    <t>Ajuste Credores Estrangeiros</t>
  </si>
  <si>
    <t>Remunerações a liquidar - Encargos com férias</t>
  </si>
  <si>
    <t>Remunerações a liquidar - Estimativa de encargos com subsídio de férias</t>
  </si>
  <si>
    <t>Remunerações a liquidar - Processamento de encargos com subsídio de férias</t>
  </si>
  <si>
    <t>Remunerações a liquidar - Estimativa de encargos com remuneração do período de férias</t>
  </si>
  <si>
    <t>Remunerações a liquidar - Processamento de encargos com remuneração do período de férias</t>
  </si>
  <si>
    <t>R.liq-Est.E.SF-Inact</t>
  </si>
  <si>
    <t>R.liq-Proc.E.SF-Inac</t>
  </si>
  <si>
    <t>R.liq-Est.E.RPFInact</t>
  </si>
  <si>
    <t>Remun a liquidar-Pro</t>
  </si>
  <si>
    <t>Cheques brindes</t>
  </si>
  <si>
    <t>Compras e aquisição de serviços a empres.do grupo</t>
  </si>
  <si>
    <t>Out.acrésc.custos-Diferença Tarifária-Ano 2007</t>
  </si>
  <si>
    <t>Juros - Desv Tarifár</t>
  </si>
  <si>
    <t>Outros acréscimos de custos</t>
  </si>
  <si>
    <t>OAC-Bónus</t>
  </si>
  <si>
    <t>Outr.acréscimos custos-Imposto de selo sobre juros</t>
  </si>
  <si>
    <t>Outr.acréscimos custos-Imposto selo s/ comissões</t>
  </si>
  <si>
    <t>Outr.acréscimos custos-Comiss.produtos financeiros</t>
  </si>
  <si>
    <t>Out.acrésc.custos-Perd.potenciais negócios divisas</t>
  </si>
  <si>
    <t>RQS – Comp. n/d Interrup. Forn. Energia</t>
  </si>
  <si>
    <t>Outros proveitos diferidos</t>
  </si>
  <si>
    <t>Electricidade-prestações de "conta certa"</t>
  </si>
  <si>
    <t>Valor Actualizado Delta CAE do CMEC</t>
  </si>
  <si>
    <t>Ajuste Electricidade- "conta certa"</t>
  </si>
  <si>
    <t>Imposto estimado</t>
  </si>
  <si>
    <t>Imposto a pagar</t>
  </si>
  <si>
    <t>Trabalho dependente</t>
  </si>
  <si>
    <t>Trabalho independente</t>
  </si>
  <si>
    <t>Prediais sujeitos a IRS</t>
  </si>
  <si>
    <t>Prediais sujeitos a IRC</t>
  </si>
  <si>
    <t>Sujeitos à taxa liberatória em IRS</t>
  </si>
  <si>
    <t>Sujeitos à taxa liberatória em IRC</t>
  </si>
  <si>
    <t>Outros rendimentos</t>
  </si>
  <si>
    <t>Retenções IRF a pagar</t>
  </si>
  <si>
    <t>Ajuste Trab. Dependente</t>
  </si>
  <si>
    <t>IVA liquidado-Operaç.gerais-Merc.nac.-Taxa red.</t>
  </si>
  <si>
    <t>IVA liquidado-Operaç.gerais-Merc.nac.-Taxa normal</t>
  </si>
  <si>
    <t>IVA liquidado-Construção Civil (DL 21/2007)-MN-Tx normal</t>
  </si>
  <si>
    <t>VA liquidado.-Desp.Resid. e Sucatas-MN-Tx.normal</t>
  </si>
  <si>
    <t>IVA liquidado-Oper.gerais-Merc.intracom-Taxa norm</t>
  </si>
  <si>
    <t>IVA liquidado-Operaç.gerais-Out.merc.-Taxa normal</t>
  </si>
  <si>
    <t>IVA a pagar - Valores apurados</t>
  </si>
  <si>
    <t>Contribuições para a segurança social</t>
  </si>
  <si>
    <t>Outras tributações</t>
  </si>
  <si>
    <t>Ajuste Tributações</t>
  </si>
  <si>
    <t>SAP</t>
  </si>
  <si>
    <t>SAP*-1</t>
  </si>
  <si>
    <t>Ajustes IFRS</t>
  </si>
  <si>
    <t xml:space="preserve">FECHO - IFRS - </t>
  </si>
  <si>
    <t>Dezembro 2010</t>
  </si>
  <si>
    <t>Valores Magnitude</t>
  </si>
  <si>
    <t>Diferença</t>
  </si>
  <si>
    <t>Validação Magnitude</t>
  </si>
  <si>
    <t>Rubrica SAP/Magnit</t>
  </si>
  <si>
    <t>Conta SAP</t>
  </si>
  <si>
    <t>Descrição da Conta</t>
  </si>
  <si>
    <t>Ajustes Nov..</t>
  </si>
  <si>
    <t>Descrição Ajustamento</t>
  </si>
  <si>
    <t xml:space="preserve"> Básico - Distribuição Electricidade - BT</t>
  </si>
  <si>
    <t>Valor de anos anteriores</t>
  </si>
  <si>
    <r>
      <t xml:space="preserve">Igual todo o ano </t>
    </r>
    <r>
      <rPr>
        <b/>
        <sz val="10"/>
        <color indexed="53"/>
        <rFont val="Arial"/>
        <family val="2"/>
      </rPr>
      <t>Saldo 2009</t>
    </r>
  </si>
  <si>
    <t>R6499000</t>
  </si>
  <si>
    <t>754***</t>
  </si>
  <si>
    <t>Valor de encargos de Gestão e estrutura só FSE´s e Outros</t>
  </si>
  <si>
    <t>Mapa dos Tpe´s da EDP Valor</t>
  </si>
  <si>
    <t>Diferenças de Câmbio - Edifícios</t>
  </si>
  <si>
    <t>Valores conta SAP</t>
  </si>
  <si>
    <t>Diferenças de Câmbio - Equipamento Básico</t>
  </si>
  <si>
    <t>Amortização - Básico - Distribuição Electricidade - BT</t>
  </si>
  <si>
    <t>R6623300</t>
  </si>
  <si>
    <t>Amortizações do Exercício - Equipamento Básico - Distribuição de Electricidade</t>
  </si>
  <si>
    <t>Mapa da análise dos Tpe´s</t>
  </si>
  <si>
    <t>IFRS - Capitalização Overheads e Diferenças Cambiais Imobilizado</t>
  </si>
  <si>
    <t>R6728900</t>
  </si>
  <si>
    <t>Provisões- Benefícios sociais - Outros -Para Riscos e Encargos - Outras</t>
  </si>
  <si>
    <t>Reclassificação AE Rebranding  /  R6623310</t>
  </si>
  <si>
    <t>Amortização - Administrativo - Diverso</t>
  </si>
  <si>
    <t>Amortização - Diferenças de Câmbio - Edifícios</t>
  </si>
  <si>
    <t>Provisões do Exercício - Provisões - Outros encargos</t>
  </si>
  <si>
    <t>Reclassificação da Provisão para amortização de Imobilizado Corpóreo já em Exploração / Contapartida R6628902</t>
  </si>
  <si>
    <t>Activos intangíveis</t>
  </si>
  <si>
    <r>
      <t xml:space="preserve">Valores conta SAP </t>
    </r>
    <r>
      <rPr>
        <sz val="10"/>
        <color rgb="FFFF0000"/>
        <rFont val="Arial"/>
        <family val="2"/>
      </rPr>
      <t>IFRS de Novo ajustamento em Novembro 2010 anula o movimento esta conta passa a ter saldo Valor de Ajust. de transição Desenvol. e Investig.</t>
    </r>
  </si>
  <si>
    <t>IFRS de Novo ajustamento em Novembro 2010 anula o movimento esta conta passa a ter saldo IFRS-I 105 Valor de Ajust. de transição Desenvol. e Investig.</t>
  </si>
  <si>
    <t>Custos Diferidos - Impostos Diferidos - Activos - Ajustamentos Associados Outras Operações</t>
  </si>
  <si>
    <t>Valores mensais retirados da listagem do GCO</t>
  </si>
  <si>
    <t>Desdobramento na parte inferior desta Folha</t>
  </si>
  <si>
    <t xml:space="preserve">IFRS - Imposto Diferido - Impacto Total Alteração da TAXA </t>
  </si>
  <si>
    <t>Valor de Ajust. de transição Desenvol. e Investig. IFRS 105 Nov</t>
  </si>
  <si>
    <t>Valor de Ajust. de transição Imp.Diferido Pensões e actoas Médicos</t>
  </si>
  <si>
    <t>Valor de Ajust. de transição Imp.Diferido Activo Regulatório</t>
  </si>
  <si>
    <t>Valor de Ajust. de transição Imp.Diferido Sobre terrenos</t>
  </si>
  <si>
    <t>Valor de Ajust. de transição -Anul. De Provisões Imobiliz. Incorpório</t>
  </si>
  <si>
    <t>Outros Devedores (Curto Prazo)</t>
  </si>
  <si>
    <t>IFRS - Distribuição de resultados</t>
  </si>
  <si>
    <t>IFRS - Correcção saldos Actividade Regulada - inicio em 05/2009</t>
  </si>
  <si>
    <t>IFRS - Anulação da Amortização de Desvios Actuariais de Fundo de Pensões e Actos Médicos</t>
  </si>
  <si>
    <r>
      <t xml:space="preserve">IFRS - Regularização da Amortização de Desvios de Fundo de Pensões e Actos Médicos - </t>
    </r>
    <r>
      <rPr>
        <b/>
        <sz val="10"/>
        <color indexed="10"/>
        <rFont val="Arial"/>
        <family val="2"/>
      </rPr>
      <t>A Partir de Jun 09 (IFRS nº104)</t>
    </r>
  </si>
  <si>
    <t>Resultados Transitados</t>
  </si>
  <si>
    <t>Valor dos Ajustamentos da DR de Dez/09</t>
  </si>
  <si>
    <t>Dist. Resultados Colaboradores - Abr 10</t>
  </si>
  <si>
    <t>Valor de Ajust. de transição -Actos Médicos</t>
  </si>
  <si>
    <t>Valor de Ajust. de transição -Fundo de Pensões</t>
  </si>
  <si>
    <t>Valor de Ajust. de transição Desenvol. e Investig.</t>
  </si>
  <si>
    <t>Valor de Ajust. de transição - Activo Regulatório</t>
  </si>
  <si>
    <t>Valor de Ajust. de transição - Imp.Diferido Sobre terrenos</t>
  </si>
  <si>
    <t>Resultado líquido atribuível aos accionistas maioritários</t>
  </si>
  <si>
    <t>Resultado Líquido do Exercício</t>
  </si>
  <si>
    <t>Valor dos Ajuste da DR de IFRS</t>
  </si>
  <si>
    <t>Beneficios aos empregados</t>
  </si>
  <si>
    <t>Provisões para Riscos e Encargos - Fundo de Pensões</t>
  </si>
  <si>
    <t>R6440100</t>
  </si>
  <si>
    <t>Custos com Pessoal - Prémios para Pensões - Amortização desvios actuariais</t>
  </si>
  <si>
    <r>
      <t xml:space="preserve">IFRS - Fundo de Pensões </t>
    </r>
    <r>
      <rPr>
        <b/>
        <sz val="10"/>
        <color indexed="10"/>
        <rFont val="Arial"/>
        <family val="2"/>
      </rPr>
      <t xml:space="preserve">(Era Valor mensualizado passou a valor de conta Março / 08 - </t>
    </r>
    <r>
      <rPr>
        <b/>
        <sz val="10"/>
        <color indexed="12"/>
        <rFont val="Arial"/>
        <family val="2"/>
      </rPr>
      <t>33 628 644 /12*3</t>
    </r>
    <r>
      <rPr>
        <b/>
        <sz val="10"/>
        <color indexed="10"/>
        <rFont val="Arial"/>
        <family val="2"/>
      </rPr>
      <t xml:space="preserve"> )</t>
    </r>
  </si>
  <si>
    <t>R6420110</t>
  </si>
  <si>
    <t>Remunerações do pessoal-Pensão reforma antecipada</t>
  </si>
  <si>
    <t>IFRS - Anulação Custos Pessoal, TSU, Férias e Outros Custos (PAR) Vs Utilização da Provisão e Fundo de Pensões</t>
  </si>
  <si>
    <t>R6420300</t>
  </si>
  <si>
    <t>Remunerações do pessoal-Subsidio férias - "Inactivos"</t>
  </si>
  <si>
    <t>Remunerações do pessoal-Remuneração periodo férias  - "Inactivos"</t>
  </si>
  <si>
    <t>R.P-Goz.férias-Inac</t>
  </si>
  <si>
    <t>Remunerações do pessoal-Remuneração Natal  - "Inactivos"</t>
  </si>
  <si>
    <t>R6450100</t>
  </si>
  <si>
    <t>E R-SS-Tx s.únc-Inactivos</t>
  </si>
  <si>
    <t>E R-Tx SU-Goz.F.Inac</t>
  </si>
  <si>
    <t>R6470200</t>
  </si>
  <si>
    <t>Redução de Provisões - Plano de Apoio à Reestruturação (PAR-FSE's)</t>
  </si>
  <si>
    <t>IFRS - Anulação Custos Pessoal, TSU, Férias e Outros Custos (PAR) Vs Utilização da Provisão</t>
  </si>
  <si>
    <t>R7962700</t>
  </si>
  <si>
    <t>Redução de Provisões - Racionalização de Recursos Humanos (PAE)</t>
  </si>
  <si>
    <r>
      <t xml:space="preserve">IFRS - Anulação Custos Pessoal, TSU, Férias e Outros Custos </t>
    </r>
    <r>
      <rPr>
        <b/>
        <sz val="10"/>
        <color indexed="12"/>
        <rFont val="Arial"/>
        <family val="2"/>
      </rPr>
      <t>(PAE)</t>
    </r>
    <r>
      <rPr>
        <sz val="10"/>
        <rFont val="Arial"/>
        <family val="2"/>
      </rPr>
      <t xml:space="preserve"> Vs Utilização da Provisão e Fundo de Pensões</t>
    </r>
  </si>
  <si>
    <t>IFRS - Fundo de Pensões - Jun 2010</t>
  </si>
  <si>
    <t>R6721000</t>
  </si>
  <si>
    <t>Provisões do Exercício - Outras Provisões - Complemento fundo de pensões</t>
  </si>
  <si>
    <t>IFRS -Complemento de Fundo de Pensões - Plano de Despesas para 2009</t>
  </si>
  <si>
    <t>R6430000</t>
  </si>
  <si>
    <t>Complemento de pensões de reforma e sobrevivência</t>
  </si>
  <si>
    <t>IFRS - Anulação de Outros custos (PAR) v utilização da provisão - Inactivos</t>
  </si>
  <si>
    <t>Redução de Provisões - Plano Apoio Reestruturaçã PAR</t>
  </si>
  <si>
    <t>Provisões- -Para Riscos e Encargos - Racionalização de recursos Humanos</t>
  </si>
  <si>
    <t>Contrapartida da A2681210</t>
  </si>
  <si>
    <t>IFRS - Custos com Inactivos - Pensões (Reversão (Amortização / Provisão)</t>
  </si>
  <si>
    <t>IFRS - Activos regulatórios do PAR - Jun 2010</t>
  </si>
  <si>
    <t>Provisões para Riscos e Encargos - Actos Médicos e Subsídio de Morte</t>
  </si>
  <si>
    <t>R6726100</t>
  </si>
  <si>
    <t>Para Riscos e Encargos - Benefícios Sociais e Actos Médicos - Amortização desvios actuariais</t>
  </si>
  <si>
    <t>IFRS - Actos Médicos</t>
  </si>
  <si>
    <t>IFRS - Actos Médicos - Jun 2010</t>
  </si>
  <si>
    <t>IFRS - P Pensões-Curtailment assoc. ao PAE - IFRS nº 93 (125 570 )</t>
  </si>
  <si>
    <t xml:space="preserve">IFRS - Reconciliação Fundo Pensões e Actos Médicos / Estudo Actuarial </t>
  </si>
  <si>
    <t>Provisões para Riscos e Encargos - Outros Riscos e Encargos - Outros</t>
  </si>
  <si>
    <t>IFRS - Anulação da Provisão para  Imobilizado Incorpóreo</t>
  </si>
  <si>
    <t>R7962900</t>
  </si>
  <si>
    <t>Redução de Provisões - Outros encargos</t>
  </si>
  <si>
    <t>IFRS - Reclassificação da Provisão para amortização de Imobilizado Corpóreo já em Exploração</t>
  </si>
  <si>
    <t>Impostos Diferidos - Ajustamentos Associados Pessoal e Fundo Pensões</t>
  </si>
  <si>
    <t>IFRS - Imposto Diferido - Impacto Total Alteração da TAXA  nº 204 Jun 2010</t>
  </si>
  <si>
    <t>Impostos Diferidos - Ajustamentos Associados Outras Operações</t>
  </si>
  <si>
    <r>
      <t xml:space="preserve">Igual todo o ano </t>
    </r>
    <r>
      <rPr>
        <b/>
        <sz val="10"/>
        <color indexed="53"/>
        <rFont val="Arial"/>
        <family val="2"/>
      </rPr>
      <t>Saldo 2009 passou activo em Abr 09</t>
    </r>
  </si>
  <si>
    <t>Dist. Resultados Colaboradores -  - Imposto associado</t>
  </si>
  <si>
    <t>Outros Credores Curto Prazo</t>
  </si>
  <si>
    <t>IFRS - Correcção Fundo de Pensões e Actos Médicos (requalificação)</t>
  </si>
  <si>
    <t>R6480090</t>
  </si>
  <si>
    <t>Especialização bónus colaboradores a pagar em 2009</t>
  </si>
  <si>
    <t>IFRS - Especialização Bónus a Colaboradores e Orgãos Sociais a Pagar em 2010</t>
  </si>
  <si>
    <t>Reclassificação Desvio / Défice - CP - MLP Set 2010</t>
  </si>
  <si>
    <t>Linha 61 -O Valor de 33 628 644 que aqui se encontrava em Março de 08 Mov. foi anulado em Abril 08</t>
  </si>
  <si>
    <t>Subsídios Investimento - Outros</t>
  </si>
  <si>
    <t>Saldo da conta SAP</t>
  </si>
  <si>
    <t xml:space="preserve">IFRC 12 - EDP Dist  -Dez 2009 </t>
  </si>
  <si>
    <t xml:space="preserve">IFRC 12 - EDP Dist - Mov 2010 - Aumentos </t>
  </si>
  <si>
    <t>Anulação da Amortização de Imob. Incorporeos</t>
  </si>
  <si>
    <t>R7650000</t>
  </si>
  <si>
    <t>Outr.prov.operacion.-Subsídios ao Investimento</t>
  </si>
  <si>
    <t>IFRS - Anulação de Subsídios para Imobilizados Incorpóreos</t>
  </si>
  <si>
    <t>Outr.prov.operacion.-Subsídios ao Investimento (Médio e longo Prazo)</t>
  </si>
  <si>
    <t xml:space="preserve">IFRIC 12 - EDP Dist  -Dez 2009 </t>
  </si>
  <si>
    <t>IFRIC 12 - EDP Dist  -Aumentos</t>
  </si>
  <si>
    <t>IFRIC 12 - EDP Dist  -Diminuições</t>
  </si>
  <si>
    <t xml:space="preserve">IFRIC 12 - Mov 2010 Transferencias e Reclassificações </t>
  </si>
  <si>
    <t>        Impostos a pagar</t>
  </si>
  <si>
    <t>Estado e Outros Entes Públicos - Impostos sobre o Rendimento - Estimativa</t>
  </si>
  <si>
    <t>  A2713000 - Acréscimos de Proveitos - Diferença Tarifária</t>
  </si>
  <si>
    <t>Valores para Impostos diferidos activos</t>
  </si>
  <si>
    <t>Mapa da Listagem de Ajustes do GCO</t>
  </si>
  <si>
    <t>Especialização bónus colaboradores a pagar em 2008</t>
  </si>
  <si>
    <t>IFRS - Especialização Bónus a Colaboradores e Órgãos Sociais a Pagar em 2008</t>
  </si>
  <si>
    <t>Amortizações- Despesas I&amp;D + Anulação de despesas de I&amp;D</t>
  </si>
  <si>
    <t>IFRS - Investigação e Desenvolvimento</t>
  </si>
  <si>
    <t>Anulação conservação e manutenção diferida (custos diferidos)</t>
  </si>
  <si>
    <t>IFRS - Custos Diferidos</t>
  </si>
  <si>
    <t>Anulação de imobilizados incorpóreos em curso</t>
  </si>
  <si>
    <t>IFRS - Imobilizado em curso</t>
  </si>
  <si>
    <t>Amort. do Activo Regulatório (PAR) + Regularizações PAR</t>
  </si>
  <si>
    <t>IFRS - Activos Regulatórios - PAR</t>
  </si>
  <si>
    <t>VND Electricidade - Desvio tarifário</t>
  </si>
  <si>
    <t>IFRS - Desvio tarifário</t>
  </si>
  <si>
    <t>Anul. Amort. Incorp. + Anul. custos estrutura e diferenças de câmbio</t>
  </si>
  <si>
    <t>Anul. TPE´s - Enc.Estrutura + Anul. TPE´s - C. Gestão + C. não capit. IFRS</t>
  </si>
  <si>
    <t>IFRS - Custos não capitalizáveis</t>
  </si>
  <si>
    <t>R8640000</t>
  </si>
  <si>
    <r>
      <t>IFRS - Reconciliação Fundo Pensões e Actos Médicos / Estudo Actuarial -</t>
    </r>
    <r>
      <rPr>
        <b/>
        <sz val="10"/>
        <color indexed="10"/>
        <rFont val="Arial"/>
        <family val="2"/>
      </rPr>
      <t>A partir de Junho 2009 até ao Fim do Ano</t>
    </r>
    <r>
      <rPr>
        <sz val="10"/>
        <color indexed="8"/>
        <rFont val="Arial"/>
        <family val="2"/>
      </rPr>
      <t xml:space="preserve"> </t>
    </r>
  </si>
  <si>
    <t>Compensação de amortizações</t>
  </si>
  <si>
    <t>IFRS - Anulação da Amortização de Subsídios para Imobilizados Incorpóreos</t>
  </si>
  <si>
    <t>IFRS - Impostos Diferidos sobre terrenos</t>
  </si>
  <si>
    <t>Correc.relat.exerc.anter.-Provisões do exercício</t>
  </si>
  <si>
    <t>Bónus estimados pagos em 2010 - Dist. Resultados Colaboradores - Abr 10</t>
  </si>
  <si>
    <t>IFRS - Impacto de Alteração da taxa Dez 2009 nº 159</t>
  </si>
  <si>
    <t>IFRS - Impacto de Alteração da taxa Dez 2009 nº 160</t>
  </si>
  <si>
    <t>IFRS - Impacto de Alteração da taxa Dez 2009 nº 161</t>
  </si>
  <si>
    <t>IFRS - Impacto de Alteração da taxa Dez 2009 nº 162</t>
  </si>
  <si>
    <t>Ajustamentos IFRIC12 - Junho de 2010</t>
  </si>
  <si>
    <t>Básico - Distribuição de Electricidade - IFRIC 12</t>
  </si>
  <si>
    <t xml:space="preserve">IFRIC 12 - EDP Dist - Mov 2010 - Aumentos </t>
  </si>
  <si>
    <t xml:space="preserve">IFRIC 12 - EDP Dist - Mov 2010 - Diminuições </t>
  </si>
  <si>
    <t>IFRIC 12 - EDP Dist - Mov 2010 - Amortizações, Abates e reversões -  (Valor da DR)</t>
  </si>
  <si>
    <t>IFRC 12 - EDP Dist  -Diminuições</t>
  </si>
  <si>
    <t xml:space="preserve">IFRIC - Reclassificação dos Montantes relativos às comparticipações recebidas </t>
  </si>
  <si>
    <t>IFRIC 12 - EDP Dist  - Valores da A2681260</t>
  </si>
  <si>
    <t>IFRIC 12 - Mov 2010 Transferencias e Reclassificações  + Diminuições</t>
  </si>
  <si>
    <t>De Jun2010 -Valor de 2009 que o magnitude passa de Básico para Amortizações</t>
  </si>
  <si>
    <t>Imobilizado Incorpóreo Curso - Distribuição de Electricidade - IFRIC 12</t>
  </si>
  <si>
    <t>Amortizações de Direitos Concessão - Distribuição de Electricidade - IFRIC 12</t>
  </si>
  <si>
    <t>Valores de IFRIC12 pelo mapas do Magnitude</t>
  </si>
  <si>
    <t>Regras</t>
  </si>
  <si>
    <t>Ajust. Intra-Grupo</t>
  </si>
  <si>
    <t>Valores   Magnitude</t>
  </si>
  <si>
    <t>Diferenças</t>
  </si>
  <si>
    <t>Vendas e Prestação de Serviços</t>
  </si>
  <si>
    <t>R7121103</t>
  </si>
  <si>
    <t>Vendas Electr MAT-Termo Tarif Fixo-S.Emp.Partic.</t>
  </si>
  <si>
    <t>TEP Clientes MAT - Sector Empresarial e Particular</t>
  </si>
  <si>
    <t>Vd Elect MAT C/ Redes-Ter Trf Fixo-Sect Empr e Par</t>
  </si>
  <si>
    <t>Vd Elect MAT C/ SEP-Ter Tarif Fixo-Sect Empr e Par</t>
  </si>
  <si>
    <t>Dif.Aditividade MAT-Sector Empresarial e Particula</t>
  </si>
  <si>
    <t>Vendas de Electricidade MAT - Energia</t>
  </si>
  <si>
    <t>Energia MAT em contadores</t>
  </si>
  <si>
    <t>Trânsitos MAT SENV - a facturar</t>
  </si>
  <si>
    <t>Vendas de Electricidade MAT - Potência</t>
  </si>
  <si>
    <t>R7121104</t>
  </si>
  <si>
    <t>Vendas Electr AT-Termo Tarif Fixo-Est.Org.Ofic.</t>
  </si>
  <si>
    <t>Vendas electricidade AT-Energia-Est.Org.Ofic.</t>
  </si>
  <si>
    <t>VND Electricidade AT/Potência - Est.Org.Ofic.</t>
  </si>
  <si>
    <t>TEP Clientes AT - Estado Organismos Oficiais</t>
  </si>
  <si>
    <t>Vd Elect AT C/ Redes-Ter Tarif Fixo-Est. Org. Ofic</t>
  </si>
  <si>
    <t>Vd Elect AT C/ SEP-Ter Tarif Fixo-Est. Org. Ofic.</t>
  </si>
  <si>
    <t>Dif.Aditividade AT-Estado Organismos Oficiais</t>
  </si>
  <si>
    <t>R7121105</t>
  </si>
  <si>
    <t>Vendas Electr AT-Termo Tarif Fixo-Autarq Locais</t>
  </si>
  <si>
    <t>VND Electricidade AT/Energia - Autarq.Locais</t>
  </si>
  <si>
    <t>VND Electricidade AT/Potência - Autarq.Locais</t>
  </si>
  <si>
    <t>TEP Clientes AT - Autarquias Locais</t>
  </si>
  <si>
    <t>Vd Elect AT C/ Redes-Ter Tarif Fixo-Autarq Locais</t>
  </si>
  <si>
    <t>Vd Elect AT C/ SEP-Ter Tarif Fixo-Autarq Locais</t>
  </si>
  <si>
    <t>Dif.Aditividade AT-Autarquias Locais</t>
  </si>
  <si>
    <t>R7121106</t>
  </si>
  <si>
    <t>Vendas Electr AT-Termo Tarif Fixo-S.Emp.Partic.</t>
  </si>
  <si>
    <t>Vendas de Electricidade AT - Energia</t>
  </si>
  <si>
    <t>Energia AT em contadores</t>
  </si>
  <si>
    <t>Trânsitos AT SENV - a facturar</t>
  </si>
  <si>
    <t>TEP Clientes AT - Sector Empresarial e Particular</t>
  </si>
  <si>
    <t>Vd Elect AT C/ Redes-Ter Trf Fixo-Sect Empr e Part</t>
  </si>
  <si>
    <t>Vd Elect AT C/ SEP-Ter Tarif Fixo-Sect Empr e Part</t>
  </si>
  <si>
    <t>Dif.Aditividade AT-Sector Empresarial e Particular</t>
  </si>
  <si>
    <t>Vendas de Electricidade AT - Potência</t>
  </si>
  <si>
    <t>R7121107</t>
  </si>
  <si>
    <t>Vendas Electr MT-Termo Tarif Fixo-Est.Org.Ofic.</t>
  </si>
  <si>
    <t>Vendas electricidade MT-Energia-Est.Org.Oficiais</t>
  </si>
  <si>
    <t>VND Electricidade MT/Potência - Est.Org.Ofic.</t>
  </si>
  <si>
    <t>TEP Clientes MT - Estado Organismos Oficiais</t>
  </si>
  <si>
    <t>Vd Elect MT C/ Redes-Ter Tarif Fixo-Est.Org.Oficia</t>
  </si>
  <si>
    <t>Vd Elect MT C/ SEP-Ter Tarif Fixo-Est.Org.Oficiais</t>
  </si>
  <si>
    <t>Dif.Aditividade MT-Estado Organismos Oficiais</t>
  </si>
  <si>
    <t>R7121108</t>
  </si>
  <si>
    <t>Vendas Electr MT-Termo Tarif Fixo-Autarq Locais</t>
  </si>
  <si>
    <t>VND Electricidade MT/Energia - Autarq. Locais</t>
  </si>
  <si>
    <t>VND Electricidade MT/Potência - Autarq.Locais</t>
  </si>
  <si>
    <t>TEP Clientes MT - Autarquias Locais</t>
  </si>
  <si>
    <t>Vd Elect MT C/ Redes-Ter Tarif Fixo-Autarq Locais</t>
  </si>
  <si>
    <t>Vd Elect MT C/ SEP-Ter Tarif Fixo-Autarquias Locai</t>
  </si>
  <si>
    <t>Dif.Aditividade MT-Autarquias Locais</t>
  </si>
  <si>
    <t>R7121109</t>
  </si>
  <si>
    <t>Vendas Electr MT-Termo Tarif Fixo-S.Emp.Partic.</t>
  </si>
  <si>
    <t>Vendas de Electricidade MT - Energia</t>
  </si>
  <si>
    <t>Energia MT em contadores</t>
  </si>
  <si>
    <t>Trânsitos MT SENV - a facturar</t>
  </si>
  <si>
    <t>Vendas de Electricidade MT - Potência</t>
  </si>
  <si>
    <t>TEP Clientes MT - Sector Empresarial e Partricular</t>
  </si>
  <si>
    <t>Vd Elect MT C/ Redes-Ter Trf Fixo-Sect Empr e Part</t>
  </si>
  <si>
    <t>Vd Elect MT C/ SEP-Ter Tarif Fixo-Sect Empr e Part</t>
  </si>
  <si>
    <t>Dif.Aditividade MT-Sector Empresarial e Particular</t>
  </si>
  <si>
    <t>R7121110</t>
  </si>
  <si>
    <t>Vendas Electr BTE-Termo Tarif Fixo-Est.Org.Ofic.</t>
  </si>
  <si>
    <t>VND Electricidade BTE/Energia - Est.Org.Ofic.</t>
  </si>
  <si>
    <t>VND Electricidade BTE/Potência - Est.Org.Ofic.</t>
  </si>
  <si>
    <t>Vend Elect BTE/Energia -Estado</t>
  </si>
  <si>
    <t>Vend Elect BTE/Potencia-Estado</t>
  </si>
  <si>
    <t>TEP Clientes BTE - Estado Organismos Oficiais</t>
  </si>
  <si>
    <t>Uso Global Sistema - Clientes SEP - BTE - Estado Organismos Oficiais</t>
  </si>
  <si>
    <t>Uso Rede Transporte AT - Clientes SEP - BTE - Estado Organismos Oficiais</t>
  </si>
  <si>
    <t>Uso Rede Distribuição AT - Clientes SEP - BTE - Estado Organismos Oficiais</t>
  </si>
  <si>
    <t>Uso Rede Distribuição MT - Clientes SEP - BTE - Estado Organismos Oficiais</t>
  </si>
  <si>
    <t>Uso Rede Distribuição BT - Clientes SEP - BTE - Estado Organismos Oficiais</t>
  </si>
  <si>
    <t>Vd Elect BTE - Ter Tarif Fixo - Est. Org. Ofic.</t>
  </si>
  <si>
    <t>Vendas Electricidade BTE Com Redes - Termo Tarif Fixo - Estado Organismos Oficiais</t>
  </si>
  <si>
    <t>Vendas Electricidade BTE Com SEP - Termo Tarif Fixo - Estado Organismos Oficiais</t>
  </si>
  <si>
    <t>Diferenças Aditividade BTE - Estado Organismos Oficiais</t>
  </si>
  <si>
    <t>R7121111</t>
  </si>
  <si>
    <t>Vendas Electr BTE-Termo Tarif Fixo-Autarq Locais</t>
  </si>
  <si>
    <t>VND Electricidade BTE/Energia - Autarq.Locais</t>
  </si>
  <si>
    <t>VND Electricidade BTE/Potência - Autarq.Locais</t>
  </si>
  <si>
    <t>Vend Elect BTE/Energia -Autarq</t>
  </si>
  <si>
    <t>Vend Elect BTE/Potencia-Autarq</t>
  </si>
  <si>
    <t>TEP Clientes BTE - Autarquias Locais</t>
  </si>
  <si>
    <t>Uso Global Sistema - Clientes SEP - BTE - Autarquias Locais</t>
  </si>
  <si>
    <t>Uso Rede Transporte AT - Clientes SEP - BTE - Autarquias Locais</t>
  </si>
  <si>
    <t>Uso Rede Distribuição AT - Clientes SEP - BTE - Autarquias Locais</t>
  </si>
  <si>
    <t>Uso Rede Distribuição MT - Clientes SEP - BTE - Autarquias Locais</t>
  </si>
  <si>
    <t>Uso Rede Distribuição BT - Clientes SEP - BTE - Autarquias Locais</t>
  </si>
  <si>
    <t>Vd Elect BTE - Ter Tarif Fixo - Autarq Loc.</t>
  </si>
  <si>
    <t>Vendas Electricidade BTE Com Redes - Termo Tarif Fixo - Autarquias Locais</t>
  </si>
  <si>
    <t>Vendas Electricidade BTE Com SEP - Termo Tarif Fixo - Autarquias Locais</t>
  </si>
  <si>
    <t>Diferenças Aditividade BTE - Autarquias Locais</t>
  </si>
  <si>
    <t>R7121112</t>
  </si>
  <si>
    <t>Vendas Electr BTE-Termo Tarif Fixo-S.Emp.Partic.</t>
  </si>
  <si>
    <t>Vendas de Electricidade BTE - Energia</t>
  </si>
  <si>
    <t>Energia BTE em contadores</t>
  </si>
  <si>
    <t>Trânsitos BTE SENV  - a facturar</t>
  </si>
  <si>
    <t>Vendas de electricidadeBTE - Potência</t>
  </si>
  <si>
    <t>Vend Elect BTE/Ener-S.E E Part</t>
  </si>
  <si>
    <t>Vend Elect BTE/Pot-S.E. E Part</t>
  </si>
  <si>
    <t>TEP Clientes BTE - Sector Empresarial e Particular</t>
  </si>
  <si>
    <t>Uso Global Sistema - Clientes SEP - BTE - Sector Empresarial e Particular</t>
  </si>
  <si>
    <t>Uso Rede Transporte AT - Clientes SEP - BTE - Sector Empresarial e Particular</t>
  </si>
  <si>
    <t>Uso Rede Distribuição AT - Clientes SEP - BTE - Sector Empresarial e Particular</t>
  </si>
  <si>
    <t>Uso Rede Distribuição MT - Clientes SEP - BTE - Sector Empresarial e Particular</t>
  </si>
  <si>
    <t>Uso Rede Distribuição BT - Clientes SEP - BTE - Sector Empresarial e Particular</t>
  </si>
  <si>
    <t>Vd Elect BTE - Ter Tarif Fixo - Sect Empr e Part.</t>
  </si>
  <si>
    <t>Vendas Electricidade BTE Com Redes - Termo Tarif Fixo - Sector Empresarial e Particular</t>
  </si>
  <si>
    <t>Vendas Electricidade BTE Com SEP - Termo Tarif Fixo - Sector Empresarial e Particular</t>
  </si>
  <si>
    <t>Diferenças Aditividade BTE - Sector Empresarial e Particular</t>
  </si>
  <si>
    <t>R7121113</t>
  </si>
  <si>
    <t>Vendas Electr BTN-Termo Tarif Fixo-Est.Org.Ofic.</t>
  </si>
  <si>
    <t>VND Electricidade BT/Energia - Est.Org.Ofic.</t>
  </si>
  <si>
    <t>VND Electricidade BT/Potência - Est.Org.Ofic.</t>
  </si>
  <si>
    <t>Vend Elect BTN/Energia  -Estado</t>
  </si>
  <si>
    <t>TEP Clientes BTN - Estado Organismos Oficiais</t>
  </si>
  <si>
    <t>Uso Global Sistema - Clientes SEP - BTN - Estado Organismos Oficiais</t>
  </si>
  <si>
    <t>Uso Rede Transporte AT - Clientes SEP - BTN - Estado Organismos Oficiais</t>
  </si>
  <si>
    <t>Uso Rede Distribuição AT - Clientes SEP - BTN - Estado Organismos Oficiais</t>
  </si>
  <si>
    <t>Uso Rede Distribuição MT - Clientes SEP - BTN - Estado Organismos Oficiais</t>
  </si>
  <si>
    <t>Uso Rede Distribuição BT - Clientes SEP - BTN - Estado Organismos Oficiais</t>
  </si>
  <si>
    <t>Vendas Electricidade BTN Com Redes - Termo Tarif Fixo - Estado Organismos Oficiais</t>
  </si>
  <si>
    <t>Vendas Electricidade BTN Com SEP - Termo Tarif Fixo - Estado Organismos Oficiais</t>
  </si>
  <si>
    <t>Diferenças Aditividade BTN - Estado Organismos Oficiais</t>
  </si>
  <si>
    <t>R7121114</t>
  </si>
  <si>
    <t>Vendas Electr BTN-Termo Tarif Fixo-Autarq Locais</t>
  </si>
  <si>
    <t>VND Electricidade BT/Energia - Autarq.Locais</t>
  </si>
  <si>
    <t>VND Electricidade BT/Potência - Autarq.Locais</t>
  </si>
  <si>
    <t>Vendas de electricidadeIP - Energia</t>
  </si>
  <si>
    <t>Vendas de electricidade IP - T T Fixo</t>
  </si>
  <si>
    <t>Vend Elect BTN/Energia  -Autarq</t>
  </si>
  <si>
    <t>Vend Elect BTN/Potencia -Autarq</t>
  </si>
  <si>
    <t>TEP Clientes BTN - Autarquias Locais</t>
  </si>
  <si>
    <t>Uso Global Sistema - Clientes SEP - BTN - Autarquias Locais</t>
  </si>
  <si>
    <t>Uso Rede Transporte AT - Clientes SEP - BTN - Autarquias Locais</t>
  </si>
  <si>
    <t>Uso Rede Distribuição AT - Clientes SEP - BTN - Autarquias Locais</t>
  </si>
  <si>
    <t>Uso Rede Distribuição MT - Clientes SEP - BTN - Autarquias Locais</t>
  </si>
  <si>
    <t>Uso Rede Distribuição BT - Clientes SEP - BTN - Autarquias Locais</t>
  </si>
  <si>
    <t>Vendas Electricidade BTN Com Redes - Termo Tarif Fixo - Autarquias Locais</t>
  </si>
  <si>
    <t>Vendas Electricidade BTN Com SEP - Termo Tarif Fixo - Autarquias Locais</t>
  </si>
  <si>
    <t>Diferenças Aditividade BTN - Autarquias Locais</t>
  </si>
  <si>
    <t>Energia IP em contadores</t>
  </si>
  <si>
    <t>Vendas de electricidadeIP - Potência</t>
  </si>
  <si>
    <t>Potência a facturar IP</t>
  </si>
  <si>
    <t>Vend Elect IP/Energia  -Autarq</t>
  </si>
  <si>
    <t xml:space="preserve">Vendas Electricidade IP c/ Redes-Termo Tarif.Fixo </t>
  </si>
  <si>
    <t>R7121115</t>
  </si>
  <si>
    <t>Vendas Electr BTN-Termo Tarif Fixo-S.Emp.Partic.</t>
  </si>
  <si>
    <t>Vendas de electricidadeBT - Energia</t>
  </si>
  <si>
    <t>Energia BT em contadores</t>
  </si>
  <si>
    <t>Energia em contadores BTN-"conta certa"</t>
  </si>
  <si>
    <t>Trânsitos BTN SENV - a facturar</t>
  </si>
  <si>
    <t>Potência BTN - a facturar</t>
  </si>
  <si>
    <t>Vendas de electricidade BT - Potência</t>
  </si>
  <si>
    <t>Vend Elect BTN/Ener.S.E. E Part</t>
  </si>
  <si>
    <t>Vend Elect BTN/Pot-S.E.E Partic</t>
  </si>
  <si>
    <t>TEP Clientes BTN - Sector Empresarial e Particular</t>
  </si>
  <si>
    <t>Uso Global Sistema - Clientes SEP - BTN - Sector Empresarial e Particular</t>
  </si>
  <si>
    <t>Uso Rede Transporte AT - Clientes SEP - BTN - Sector Empresarial e Particular</t>
  </si>
  <si>
    <t>Uso Rede Distribuição AT - Clientes SEP - BTN - Sector Empresarial e Particular</t>
  </si>
  <si>
    <t>Uso Rede Distribuição MT - Clientes SEP - BTN - Sector Empresarial e Particular</t>
  </si>
  <si>
    <t>Uso Rede Distribuição BT - Clientes SEP - BTN - Sector Empresarial e Particular</t>
  </si>
  <si>
    <t>Vendas Electricidade BTN Com Redes - Termo Tarif Fixo - Sector Empresarial e Particular</t>
  </si>
  <si>
    <t>Vendas Electricidade BTN Com SEP - Termo Tarif Fixo - Sector Empresarial e Particular</t>
  </si>
  <si>
    <t>Diferenças Aditividade BTN - Sector Empresarial e Particular</t>
  </si>
  <si>
    <t>R7121202</t>
  </si>
  <si>
    <t>Vendas Elec MAT CNV-Termo Tarif Fixo-Autarq Locais</t>
  </si>
  <si>
    <t>Elect MAT SENV-C/ Rdes-Ter Trf Fixo-Autarq Loc</t>
  </si>
  <si>
    <t>R7121206</t>
  </si>
  <si>
    <t>Vendas Electr AT CNV - Termo Tarif Fixo</t>
  </si>
  <si>
    <t>Elect AT SENV-C/ Rdes-Ter Trf Fixo-Sect Empr e Par</t>
  </si>
  <si>
    <t>R7121207</t>
  </si>
  <si>
    <t>Vendas Elec MT CNV-Termo Tarif Fixo-Est.Org.Ofic.</t>
  </si>
  <si>
    <t>Elect MT SENV-C/ Rdes-Ter Trf Fixo-Est. Org. Ofic.</t>
  </si>
  <si>
    <t>R7121208</t>
  </si>
  <si>
    <t>Vendas Elec MT CNV-Termo Tarif Fixo-Autarq Locais</t>
  </si>
  <si>
    <t>Elect MT SENV-C/ Rdes-Ter Trf Fixo-Autarq Loc</t>
  </si>
  <si>
    <t>R7121209</t>
  </si>
  <si>
    <t>Vendas Electr MT CNV - Termo Tarif Fixo</t>
  </si>
  <si>
    <t>Elect MT SENV-C/ Rdes-Ter Trf Fixo-Sect Empr e Par</t>
  </si>
  <si>
    <t>R7121210</t>
  </si>
  <si>
    <t>Vendas Elect.Client.SENV BTE Energia-Est.Org.Ofic.</t>
  </si>
  <si>
    <t>Vendas Elect.Client.SENV BTE Potênci-Est.Org.Ofic.</t>
  </si>
  <si>
    <t>Vendas Elect.Cli.SENV BTE TTFc/Rede -Est.Org.Ofic.</t>
  </si>
  <si>
    <t>R7121211</t>
  </si>
  <si>
    <t>Vendas Elect.Client.SENV BTE Energia-Autar.Locais</t>
  </si>
  <si>
    <t>Vendas Elect.Client.SENV BTE Potênci-Autarq.Locais</t>
  </si>
  <si>
    <t>Vendas Elect.Cli.SENV BTE TTFc/Redes-Autarq.Locais</t>
  </si>
  <si>
    <t>R7121212</t>
  </si>
  <si>
    <t>Sap</t>
  </si>
  <si>
    <t>Vendas Elect.Client.SENV BTE Energia-S.Emp.Partic.</t>
  </si>
  <si>
    <t>Vendas Elect.Client.SENV BTE Potênci-S.Emp.Partic.</t>
  </si>
  <si>
    <t>Vendas Elect.Cli.SENV BTE TTFc/Redes-S.Emp.Partic.</t>
  </si>
  <si>
    <t>R7121215</t>
  </si>
  <si>
    <t>Vendas Elect.Client.SENV BTn Energia-S.Emp.Partic.</t>
  </si>
  <si>
    <t>Vendas Elect.Client.SENV BTn Potênci-S.Emp.Partic.</t>
  </si>
  <si>
    <t>Electricidade BTN SENV - Com Redes - Termo Tarif Fixo - Sector Empresarial e Particular</t>
  </si>
  <si>
    <t>R7121900</t>
  </si>
  <si>
    <t>V.E-Sustent.Mercados</t>
  </si>
  <si>
    <t>V.E-Compartic PPDA</t>
  </si>
  <si>
    <t>Vendas de electricidade no OMIP</t>
  </si>
  <si>
    <t>Diferenças de Trading</t>
  </si>
  <si>
    <t>Vendas de electric.- Encargos de desmantelamento</t>
  </si>
  <si>
    <t>Vendas de electric.-Encarg.energia consum. produç.</t>
  </si>
  <si>
    <t>Vendas de electric.-RNT-Aquis.energia eléctrica</t>
  </si>
  <si>
    <t>Vendas de electric.-RNT-Utiliz.global do sistema</t>
  </si>
  <si>
    <t>Vendas de electric.-RNT-Utiliz.rede transporte MAT</t>
  </si>
  <si>
    <t>Vendas de electric.-RNT-Utiliz.rede de transp. AT</t>
  </si>
  <si>
    <t>VND Electr -SENV- Energia transacc Pool</t>
  </si>
  <si>
    <t>VND Electricidade -SENV- Desvios</t>
  </si>
  <si>
    <t>VND Electr. -SENV-Sobrecustos res.restr.técn.amb.</t>
  </si>
  <si>
    <t>VND Electricidade -SENV-Util. geral sist.</t>
  </si>
  <si>
    <t>VND Electricidade -SENV-Util.rede transp.MAT</t>
  </si>
  <si>
    <t>VND Electricidade -SENV-Util.rede transp.AT</t>
  </si>
  <si>
    <t>VND Electricidade -SENV- Garantia abastec.</t>
  </si>
  <si>
    <t>VND Electricidade -SENV- Diferença tarifária</t>
  </si>
  <si>
    <t>R7122103</t>
  </si>
  <si>
    <t>Uso Global Sist-Clientes SEP-MAT- Sect Empr e Part</t>
  </si>
  <si>
    <t>UGS SEP MAT CMEC PF S EMPRESARIAL</t>
  </si>
  <si>
    <t>UGS DL 165/2008 - Clientes SEP-MAT-Sector Empr Par</t>
  </si>
  <si>
    <t>UGS SEP MAT CMEC PV S EMPRESARIAL</t>
  </si>
  <si>
    <t>R7122104</t>
  </si>
  <si>
    <t>Uso Global Sist-Clientes SEP-AT-Est. Org. Ofic.</t>
  </si>
  <si>
    <t>R7122105</t>
  </si>
  <si>
    <t>Uso Global Sist-Clientes SEP-AT-Autarq Loc</t>
  </si>
  <si>
    <t>R7122106</t>
  </si>
  <si>
    <t>Uso Global Sist-Clientes SEP-AT-Sect Empr e Part</t>
  </si>
  <si>
    <t>UGS SEP AT CMEC PF S EMPRESARIAL</t>
  </si>
  <si>
    <t>UGS DL 165/2008 - Clientes SEP-AT-Sector Empr Par</t>
  </si>
  <si>
    <t>UGS SEP AT CMEC PV S EMPRESARIAL</t>
  </si>
  <si>
    <t>R7122107</t>
  </si>
  <si>
    <t>Uso Global Sist-Clientes SEP-MT-Est. Org. Ofic.</t>
  </si>
  <si>
    <t>R7122108</t>
  </si>
  <si>
    <t>Uso Global Sist-Clientes SEP-MT-Autarq Loc</t>
  </si>
  <si>
    <t>R7122109</t>
  </si>
  <si>
    <t>Uso Global Sist-Clientes SEP-MT-Sect Empr e Part</t>
  </si>
  <si>
    <t>UGS SEP MT CMEC PF S EMPRESARIAL</t>
  </si>
  <si>
    <t>UGS DL 165/2008 - Clientes SEP-MT-Sector Empr Par</t>
  </si>
  <si>
    <t>UGS SEP MT CMEC PV S EMPRESARIAL</t>
  </si>
  <si>
    <t>R7122110</t>
  </si>
  <si>
    <t>UGS SEP BTE CMEC PF EST O OFICIAIS</t>
  </si>
  <si>
    <t>UGS SEP BTE CMEC PV EST O OFICIAIS</t>
  </si>
  <si>
    <t>R7122111</t>
  </si>
  <si>
    <t xml:space="preserve">Uso Global Sistema-Clientes SEP-IP-Autarquias     </t>
  </si>
  <si>
    <t>UGS SEP BTE CMEC PF AUTARQUIAS</t>
  </si>
  <si>
    <t>UGS SEP BTE CMEC PV AUTARQUIAS</t>
  </si>
  <si>
    <t>UGS SEP IP CMEC PF AUTARQUIAS</t>
  </si>
  <si>
    <t>UGS 165/2008 - IP-A</t>
  </si>
  <si>
    <t>UGS SEP IP CMEC PV</t>
  </si>
  <si>
    <t>R7122112</t>
  </si>
  <si>
    <t>UGS SEP BTE CMEC PF S EMPRESARIAL</t>
  </si>
  <si>
    <t>UGS DL 165/2008 - Clientes SEP-BTE-Sector Empr Par</t>
  </si>
  <si>
    <t>UGS SEP BTE CMEC PV S EMPRESARIAL</t>
  </si>
  <si>
    <t>UGS SEP BTN CMEC PF S EMPRESARIAL</t>
  </si>
  <si>
    <t>UGS DL 165/2008 - Clientes SEP-BTN-Sector Empr Par</t>
  </si>
  <si>
    <t>UGS SEP BTN CMEC PV S EMPRESARIAL</t>
  </si>
  <si>
    <t>R7122202</t>
  </si>
  <si>
    <t>Uso Global Sist-Clientes SENV-MAT-Autarq Loc</t>
  </si>
  <si>
    <t>UGS SENV MAT CMEC PF AUTARQUIAS</t>
  </si>
  <si>
    <t>UGS SENV MAT CMEC PV AUTARQUIAS</t>
  </si>
  <si>
    <t>R7122203</t>
  </si>
  <si>
    <t>Uso Global Sist-Clientes SENV-MAT-Sect Empr e Part</t>
  </si>
  <si>
    <t>UGS DL 165/2008 - Clientes SENV-MAT-Sector Emp Par</t>
  </si>
  <si>
    <t>R7122206</t>
  </si>
  <si>
    <t>Uso Global Sist-Clientes SENV-AT-Sect Empr e Part</t>
  </si>
  <si>
    <t>UGS SENV AT CMEC PF S EMPRESARIAL</t>
  </si>
  <si>
    <t>UGS 165/2008 - AT-E</t>
  </si>
  <si>
    <t>UGS SENV AT CMEC PV</t>
  </si>
  <si>
    <t>Uso Global Sistema - CNV - AT</t>
  </si>
  <si>
    <t>R7122207</t>
  </si>
  <si>
    <t>Uso Global Sist-Clientes SENV-MT-Est. Org. Ofic.</t>
  </si>
  <si>
    <t>Uso Global Sistema - Clientes SENV - BTE - Estado Organismos Oficiais</t>
  </si>
  <si>
    <t>UGS DL 165/2008 - Clientes SENV-BTE-Est Org Ofic</t>
  </si>
  <si>
    <t>R7122208</t>
  </si>
  <si>
    <t>Uso Global Sist-Clientes SENV-MT-Autarq Loc</t>
  </si>
  <si>
    <t>Uso Global Sistema - Clientes SENV - BTE - Autarquias Locais</t>
  </si>
  <si>
    <t>UGS DL 165/2008 - Clientes SENV-MT-Autar Locais</t>
  </si>
  <si>
    <t>R7122209</t>
  </si>
  <si>
    <t>Uso Global Sist-Clientes SENV-MT-Sect Empr e Part</t>
  </si>
  <si>
    <t>UGS SENV MT CMEC PF S EMPRESARIAL</t>
  </si>
  <si>
    <t>UGS DL 165/2008 - Clientes SENV-MT-Sector Emp Par</t>
  </si>
  <si>
    <t>UGS SENV MT CMEC PV S EMPRESARIAL</t>
  </si>
  <si>
    <t>Uso Global Sistema - CNV - MT</t>
  </si>
  <si>
    <t>R7122211</t>
  </si>
  <si>
    <t>UGS DL 165/2008 - Clientes SENV-BTE-Aut Loc</t>
  </si>
  <si>
    <t>R7122212</t>
  </si>
  <si>
    <t>Uso Global Sistema - Clientes SENV - BTE - Sector Empresarial e Particular</t>
  </si>
  <si>
    <t>UGS SENV BTE CMEC PF S EMPRESARIAL</t>
  </si>
  <si>
    <t>UGS DL 165/2008 - Clientes SENV-BTE-Sector Emp Par</t>
  </si>
  <si>
    <t>UGS SENV BTE CMEC PV S EMPRESARIAL</t>
  </si>
  <si>
    <t>Uso Global Sistema - Clientes SENV - BTN - Sector Empresarial e Particular</t>
  </si>
  <si>
    <t>UGS SENV BTN CMEC PF S EMPRESARIAL</t>
  </si>
  <si>
    <t>UGS DL 165/2008 - Clientes SENV-BTN-Sector Emp Par</t>
  </si>
  <si>
    <t>UGS SENV BTN CMEC PV S EMPRESARIAL</t>
  </si>
  <si>
    <t>R7122303</t>
  </si>
  <si>
    <t>Uso Rede Transp MAT-Clientes SEP-MAT-Sector Emp Pa</t>
  </si>
  <si>
    <t>R7122304</t>
  </si>
  <si>
    <t>Uso Rede Transp AT-Clientes SEP-AT-Estado Org Ofic</t>
  </si>
  <si>
    <t>R7122305</t>
  </si>
  <si>
    <t xml:space="preserve">Uso Rede Transp AT -Clientes SEP - IP- Autarquias </t>
  </si>
  <si>
    <t>R7122306</t>
  </si>
  <si>
    <t>Uso Rede Transp AT-Clientes SEP-AT-Sector Emp Par</t>
  </si>
  <si>
    <t>R7122307</t>
  </si>
  <si>
    <t>Uso Rede Transp AT-Clientes SEP-MT-Estado Org Ofic</t>
  </si>
  <si>
    <t>R7122308</t>
  </si>
  <si>
    <t>Uso Rede Transp AT-Clientes SEP-AT-Autarquias Loca</t>
  </si>
  <si>
    <t>Uso Rede Transp AT-Clientes SEP-MT-Autarquias Loca</t>
  </si>
  <si>
    <t>R7122309</t>
  </si>
  <si>
    <t>Uso Rede Transp AT-Clientes SEP-MT-Sector Emp Par</t>
  </si>
  <si>
    <t>R7122403</t>
  </si>
  <si>
    <t>Uso Rede Transp MAT-Clientes SENV-MAT-Sector Emp P</t>
  </si>
  <si>
    <t>Uso Rede Transporte - CNV - MAT</t>
  </si>
  <si>
    <t>R7122406</t>
  </si>
  <si>
    <t>Uso Rede Transp AT-Clientes SENV-AT-Sector Emp Par</t>
  </si>
  <si>
    <t>Uso Rede Transporte - CNV - AT</t>
  </si>
  <si>
    <t>R7122407</t>
  </si>
  <si>
    <t>Uso Rede Transp AT-Clientes SENV-MT-Estado Org Ofi</t>
  </si>
  <si>
    <t>Uso Rede Transporte AT - Clientes SENV - BTE - Estado Organismos Oficiais</t>
  </si>
  <si>
    <t>R7122408</t>
  </si>
  <si>
    <t>Uso Rede Transp AT-Clientes SENV-MT-Autarquias Loc</t>
  </si>
  <si>
    <t>Uso Rede Transporte AT - Clientes SENV - BTE - Autarquias Locais</t>
  </si>
  <si>
    <t>R7122409</t>
  </si>
  <si>
    <t>Uso Rede Transp AT-Clientes SENV-MT-Sector Emp Par</t>
  </si>
  <si>
    <t>Uso Rede Transporte AT - Clientes SENV - BTE - Sector Empresarial e Particular</t>
  </si>
  <si>
    <t>Uso Rede Transporte AT - Clientes SENV - BTN - Sector Empresarial e Particular</t>
  </si>
  <si>
    <t>Uso Rede Transporte - CNV - AT/MT</t>
  </si>
  <si>
    <t>R7122504</t>
  </si>
  <si>
    <t>Uso Rede Dist.AT-Clientes SEP-AT-Estado Org Oficia</t>
  </si>
  <si>
    <t>R7122505</t>
  </si>
  <si>
    <t>Uso Rede Dist.AT-Clientes SEP-AT-Autarquias Locais</t>
  </si>
  <si>
    <t>Uso Rede Distrib AT -Clientes SEP - IP- Autarquias</t>
  </si>
  <si>
    <t>R7122506</t>
  </si>
  <si>
    <t>Uso Rede Dist.AT-Clientes SEP-AT-Sector Emp Part</t>
  </si>
  <si>
    <t>Utilização da rede de distribuição AT</t>
  </si>
  <si>
    <t>R7122507</t>
  </si>
  <si>
    <t>Uso Rede Dist.AT-Clientes SEP-MT-Estado Org Oficia</t>
  </si>
  <si>
    <t>Uso Rede Dist.MT-Clientes SEP-MT-Estado Org Oficia</t>
  </si>
  <si>
    <t>R7122508</t>
  </si>
  <si>
    <t>Uso Rede Dist.AT-Clientes SEP-MT-Autarquias Locais</t>
  </si>
  <si>
    <t>Uso Rede Dist.MT-Clientes SEP-MT-Autarquias Locais</t>
  </si>
  <si>
    <t>Uso Rede Distrib MT -Clientes SEP - IP- Autarquias</t>
  </si>
  <si>
    <t>R7122509</t>
  </si>
  <si>
    <t>Uso Rede Dist.AT-Clientes SEP-MT-Sector Emp Part</t>
  </si>
  <si>
    <t>Uso Rede Dist.MT-Clientes SEP-MT-Sector Emp Part</t>
  </si>
  <si>
    <t>Utilização da rede de distribuição MT</t>
  </si>
  <si>
    <t>R7122514</t>
  </si>
  <si>
    <t>Uso Rede Distrib BT -Clientes SEP - IP- Autarquias</t>
  </si>
  <si>
    <t>R7122606</t>
  </si>
  <si>
    <t>Uso Rede Dist.AT-Clientes SENV-AT-Sector Emp Part</t>
  </si>
  <si>
    <t>Uso Rede Distribuição - CNV - AT</t>
  </si>
  <si>
    <t>Uso Rede Distribuição- CNV - AT- Energia Reactiva</t>
  </si>
  <si>
    <t>R7122607</t>
  </si>
  <si>
    <t>Uso Rede Dist.AT-Clientes SENV-MT-Estado Org Ofici</t>
  </si>
  <si>
    <t>Uso Rede Dist.MT-Clientes SENV-MT-Estado Org Ofici</t>
  </si>
  <si>
    <t>Uso Rede Distribuição AT - Clientes SENV - BTE - Estado Organismos Oficiais</t>
  </si>
  <si>
    <t>Uso Rede Distribuição MT - Clientes SENV - BTE - Estado Organismos Oficiais</t>
  </si>
  <si>
    <t>Uso Rede Distribuição BT - Clientes SENV - BTE - Estado Organismos Oficiais</t>
  </si>
  <si>
    <t>R7122608</t>
  </si>
  <si>
    <t>Uso Rede Dist.AT-Clientes SENV-MT-Autarquias Locai</t>
  </si>
  <si>
    <t>Uso Rede Dist.MT-Clientes SENV-MT-Autarquias Locai</t>
  </si>
  <si>
    <t>Uso Rede Distribuição AT - Clientes SENV - BTE - Autarquias Locais</t>
  </si>
  <si>
    <t>Uso Rede Distribuição MT - Clientes SENV - BTE - Autarquias Locais</t>
  </si>
  <si>
    <t>Uso Rede Distribuição BT - Clientes SENV - BTE - Autarquias Locais</t>
  </si>
  <si>
    <t>R7122609</t>
  </si>
  <si>
    <t>Uso Rede Distribuição AT - Clientes SENV - BTE - Sector Empresarial e Particular</t>
  </si>
  <si>
    <t>Uso Rede Distribuição MT - Clientes SENV - BTE - Sector Empresarial e Particular</t>
  </si>
  <si>
    <t>Uso Rede Distribuição BT - Clientes SENV - BTE - Sector Empresarial e Particular</t>
  </si>
  <si>
    <t>Uso Rede Distribuição-CNV-AT/MT- Energia Reactiva</t>
  </si>
  <si>
    <t>Uso Rede Distribuição- CNV - MT- Energia Reactiva</t>
  </si>
  <si>
    <t>R7122615</t>
  </si>
  <si>
    <t>Uso Rede Distribuição AT - Clientes SENV - BTN - Sector Empresarial e Particular</t>
  </si>
  <si>
    <t>Uso Rede Distribuição MT - Clientes SENV - BTN - Sector Empresarial e Particular</t>
  </si>
  <si>
    <t>Uso Rede Distribuição BT - Clientes SENV - BTN - Sector Empresarial e Particular</t>
  </si>
  <si>
    <t>R7123100</t>
  </si>
  <si>
    <t>Vendas Electric - Compens diferenc tarifa social</t>
  </si>
  <si>
    <t>Vendas Electric Desv Tarifario</t>
  </si>
  <si>
    <t>V.E-Corr Hidraulicid</t>
  </si>
  <si>
    <t>VND Electricidade - Desvio tarifário Ano Corrente</t>
  </si>
  <si>
    <t>VND Electricidade - Desvio tarifário anos Anteriores</t>
  </si>
  <si>
    <t>Vd.ele -Def.tarifár</t>
  </si>
  <si>
    <t>R7181101</t>
  </si>
  <si>
    <t>Electr. MAT - Desconto base interruptibilidade</t>
  </si>
  <si>
    <t>Electr. MAT - Desconto adicional interruptibilidad</t>
  </si>
  <si>
    <t>Electr. MAT - Redução do desconto interruptibilida</t>
  </si>
  <si>
    <t>R7181102</t>
  </si>
  <si>
    <t>Electr. AT - Desconto base interruptibilidade</t>
  </si>
  <si>
    <t>Electr. AT - Desconto adicional interruptibilidade</t>
  </si>
  <si>
    <t>Electr. AT - Redução do desconto interruptibilidad</t>
  </si>
  <si>
    <t>R7181103</t>
  </si>
  <si>
    <t>Electr. MT - Desconto base interruptibilidade</t>
  </si>
  <si>
    <t>Electr. MT - Desconto adicional interruptibilidade</t>
  </si>
  <si>
    <t>Electr. MT - Redução do desconto interruptibilidad</t>
  </si>
  <si>
    <t>R7181300</t>
  </si>
  <si>
    <t>Desc.abat.-Electric.-Desc.base interruptibilidade</t>
  </si>
  <si>
    <t>Desc.abat.-Electric.-Desc.adic.interruptibilidade</t>
  </si>
  <si>
    <t>Desc.abat.-Electric.-Reduç.desc.interruptibilidade</t>
  </si>
  <si>
    <t>Desc.abat.-Electric.-Desc.correc.distorção tarifá.</t>
  </si>
  <si>
    <t>Electr. MAT - Desconto não reconhecido pela ERSE</t>
  </si>
  <si>
    <t>Electr. AT - Desconto não reconhecido pela ERSE</t>
  </si>
  <si>
    <t>Electr. MT - Desconto não reconhecido pela ERSE</t>
  </si>
  <si>
    <t>Electr.MAT-Desc.interruptibili/não reconh.p/ERSE</t>
  </si>
  <si>
    <t>Electr.AT - Desc.Interruptibili/não reconh.p/ERSE</t>
  </si>
  <si>
    <t>Electr.MT - Desc.Interruptibili/ não reconh.p/ERSE</t>
  </si>
  <si>
    <t xml:space="preserve">Electr. BT - Desconto não reconhecido pela ERSE </t>
  </si>
  <si>
    <t xml:space="preserve">        Vendas de electricidade</t>
  </si>
  <si>
    <t>R6970710</t>
  </si>
  <si>
    <t>Correcç.relat.exerc.anter.-Vendas</t>
  </si>
  <si>
    <t>R7149000</t>
  </si>
  <si>
    <t>Vendas de materiais diversos - Mat/Out ProdVendas</t>
  </si>
  <si>
    <t>Vend.mat.divers.-Mat/OutProdCedênc.emprt./fornec.</t>
  </si>
  <si>
    <t>Vendas de materiais diversos - Facturas</t>
  </si>
  <si>
    <t>Vendas de materiais diversos - Envelopes</t>
  </si>
  <si>
    <t>Vendas de materiais diversos - Toner</t>
  </si>
  <si>
    <t>Vendas de materiais diversos - Diversos</t>
  </si>
  <si>
    <t xml:space="preserve">        Outras vendas</t>
  </si>
  <si>
    <t>R7211030</t>
  </si>
  <si>
    <t>Prest.serviços de electricidade MT - Comercial</t>
  </si>
  <si>
    <t>R7211040</t>
  </si>
  <si>
    <t>Prest.serviços de electricidade BTE - Comercial</t>
  </si>
  <si>
    <t>R7211050</t>
  </si>
  <si>
    <t>Prest.serviços de electricidade BT - Comercial</t>
  </si>
  <si>
    <t>R7212020</t>
  </si>
  <si>
    <t>Prest.serviços de electricidade AT - Distribuição</t>
  </si>
  <si>
    <t>R7212030</t>
  </si>
  <si>
    <t>Prest.serviços de electricidade MT - Distribuição</t>
  </si>
  <si>
    <t>R7212040</t>
  </si>
  <si>
    <t>Prest.serviços de electricidade BTE - Distribuição</t>
  </si>
  <si>
    <t>R7212050</t>
  </si>
  <si>
    <t>Prest.serviços de electricidade BT - Distribuição</t>
  </si>
  <si>
    <t>R7212060</t>
  </si>
  <si>
    <t>Prest.serviços de electricidade IP - Distribuição</t>
  </si>
  <si>
    <t>R7230800</t>
  </si>
  <si>
    <t>R7250200</t>
  </si>
  <si>
    <t>De engenharia</t>
  </si>
  <si>
    <t>Out.Serviços engenhar. Projectos Investimento</t>
  </si>
  <si>
    <t>R7250600</t>
  </si>
  <si>
    <t>De gestão e coordenação</t>
  </si>
  <si>
    <t>R7259900</t>
  </si>
  <si>
    <t>De internacionalização</t>
  </si>
  <si>
    <t>De formação</t>
  </si>
  <si>
    <t>De imobiliária</t>
  </si>
  <si>
    <t>De consultadoria</t>
  </si>
  <si>
    <t>De prestação de serviços comerciais</t>
  </si>
  <si>
    <t>De Gestão de Frotas, Instalações e Logística</t>
  </si>
  <si>
    <t>Prestação de Serviços Obras Plurianuais (% Acabam)</t>
  </si>
  <si>
    <t>Serviços secundários</t>
  </si>
  <si>
    <t xml:space="preserve">        Prestação de serviços</t>
  </si>
  <si>
    <t xml:space="preserve">        Volume de negócios</t>
  </si>
  <si>
    <t>Custos das vendas</t>
  </si>
  <si>
    <t>R6131010</t>
  </si>
  <si>
    <t>Cons.Electric.- da RNT - Encargo Fixo base</t>
  </si>
  <si>
    <t>R6131020</t>
  </si>
  <si>
    <t>Cons.Electric.-da RNT-Encargo Variável base</t>
  </si>
  <si>
    <t>R6131030</t>
  </si>
  <si>
    <t>Cons.Electric.-da RNT-Enc.Variável desvio trim-2</t>
  </si>
  <si>
    <t>R6131040</t>
  </si>
  <si>
    <t>Cons.Electric.-da RNT-Enc.Variável correc.consumo</t>
  </si>
  <si>
    <t>Cons.Elect.-da RNT-D</t>
  </si>
  <si>
    <t>Cons.Electric.-da RN</t>
  </si>
  <si>
    <t>Consumo Electric.-DaRNT-Enc.variável ajuste quant.</t>
  </si>
  <si>
    <t>R6133010</t>
  </si>
  <si>
    <t>Cons.Elecric.-Prod.Reg.Esp.-Cogeração</t>
  </si>
  <si>
    <t>R6133020</t>
  </si>
  <si>
    <t>Cons.Elecric.-Prod.Reg.Esp.-Res.Sólidos Urbanos</t>
  </si>
  <si>
    <t>R6133030</t>
  </si>
  <si>
    <t>Cons.Elecric.-Prod.Reg.Esp.-Outros Resíduos</t>
  </si>
  <si>
    <t>R6133040</t>
  </si>
  <si>
    <t>Cons.Elecric.-Prod.Reg.Esp.-Biogás</t>
  </si>
  <si>
    <t>R6133050</t>
  </si>
  <si>
    <t>Cons.Elecric.-Prod.Reg.Esp.-Biomassa</t>
  </si>
  <si>
    <t>R6133060</t>
  </si>
  <si>
    <t>Cons.Elecric.-Prod.Reg.Esp.-Fotovoltaica</t>
  </si>
  <si>
    <t>R6133080</t>
  </si>
  <si>
    <t>Cons.Elecric.-Prod.Reg.Esp.-Hídrica</t>
  </si>
  <si>
    <t>Consumo de electricidade - Autoprodutores hídricos</t>
  </si>
  <si>
    <t>R6133090</t>
  </si>
  <si>
    <t>Cons.Elecric.-Prod.Reg.Esp.-Eólica</t>
  </si>
  <si>
    <t>R6133110</t>
  </si>
  <si>
    <t>Consumo de electric.-Autoprod.térm-Comb.não fóssei</t>
  </si>
  <si>
    <t>R6133120</t>
  </si>
  <si>
    <t>Consumo de electricidade - Produção não vinculada</t>
  </si>
  <si>
    <t>Uso redes e outr.encargos venda energ.-prod n/vinc</t>
  </si>
  <si>
    <t>Consumo de electricidade-França(Trading EDP Prod)</t>
  </si>
  <si>
    <t>Consumo electricidade-Mercado intracom.-Trad EDPP</t>
  </si>
  <si>
    <t>Consumo electricidade- Outr.mercados -Trading EDPP</t>
  </si>
  <si>
    <t>R6133170</t>
  </si>
  <si>
    <t>Consumo de electricidade – Produtos derivados de cobertura de compra de energia (OMIP)</t>
  </si>
  <si>
    <t>R6136000</t>
  </si>
  <si>
    <t>Consumo de electric.-DaRNT-Utiliz.global sistema</t>
  </si>
  <si>
    <t>Consumo de electric.-RNT-UGS - CMEC - P. Fixa</t>
  </si>
  <si>
    <t>R6138010</t>
  </si>
  <si>
    <t>Consumo de electric.-DaRNT-Utiliz.rede transp.MAT</t>
  </si>
  <si>
    <t>R6138020</t>
  </si>
  <si>
    <t>Consumo de electric.-DaRNT-Utiliz.rede transp.AT</t>
  </si>
  <si>
    <t>R6139000</t>
  </si>
  <si>
    <t>Consumo de electricidade OMIP</t>
  </si>
  <si>
    <t xml:space="preserve">        Electricidade</t>
  </si>
  <si>
    <t>R6160990</t>
  </si>
  <si>
    <t>Consumo de materiais diversos</t>
  </si>
  <si>
    <t>Consumo de materiais diversos-Imobilizado em curso</t>
  </si>
  <si>
    <t>Consumo de materiais diversos-Outros</t>
  </si>
  <si>
    <t>R6550120</t>
  </si>
  <si>
    <t>Outr.cust.oper.não espc.- Prejuizo Trading Energia</t>
  </si>
  <si>
    <t>R6732000</t>
  </si>
  <si>
    <t>Amort. e Ajustamentos do Exerc. - Ajust de Existências - Mercadorias</t>
  </si>
  <si>
    <t>RAA - Revers. Ajust - Depreciação de Existências-Mercadorias</t>
  </si>
  <si>
    <t>R6938000</t>
  </si>
  <si>
    <t>Perdas em existências -Outras</t>
  </si>
  <si>
    <t>R6932000</t>
  </si>
  <si>
    <t>Perdas em existências -Quebras</t>
  </si>
  <si>
    <t>R7541000</t>
  </si>
  <si>
    <t>Trab.própria empresa-Imob.curso-Mat.divers-Consum</t>
  </si>
  <si>
    <t>R7932000</t>
  </si>
  <si>
    <t>Ganhos em existências -Sobras</t>
  </si>
  <si>
    <t>R7970610</t>
  </si>
  <si>
    <t>Correc.relat.exerc.anter.-CMerc.Vend.Mat.Cons.</t>
  </si>
  <si>
    <t xml:space="preserve">        Materiais diversos e outras Mercadorias</t>
  </si>
  <si>
    <t xml:space="preserve">        sub-total</t>
  </si>
  <si>
    <t>Margem Bruta</t>
  </si>
  <si>
    <t>Custos Operacionais</t>
  </si>
  <si>
    <t>R6210090</t>
  </si>
  <si>
    <t>Subcontratos - Outros</t>
  </si>
  <si>
    <t>R6221100</t>
  </si>
  <si>
    <t>Electricidade</t>
  </si>
  <si>
    <t>R6221200</t>
  </si>
  <si>
    <t>Combustíveis</t>
  </si>
  <si>
    <t>Combustível para material de transporte</t>
  </si>
  <si>
    <t>Combustível p/out.usos-Exc.produç.de electricidade</t>
  </si>
  <si>
    <t>Combustível para viaturas a reembolsar</t>
  </si>
  <si>
    <t>R6221300</t>
  </si>
  <si>
    <t>Água</t>
  </si>
  <si>
    <t>R6221400</t>
  </si>
  <si>
    <t>Outros fluídos</t>
  </si>
  <si>
    <t>R6221500</t>
  </si>
  <si>
    <t>Ferramentas e utensílios de desgaste rápido</t>
  </si>
  <si>
    <t>Consumíveis técnicos</t>
  </si>
  <si>
    <t>SCA-C.Técn.-Sist trat/monit emissões atmos/qual ar</t>
  </si>
  <si>
    <t>SCA-C.Técn.-Sist trat e monitoriz. efluentes líqui</t>
  </si>
  <si>
    <t>SCA-Consumíveis para equipamentos de acções de eficiência energética</t>
  </si>
  <si>
    <t>R6221600</t>
  </si>
  <si>
    <t>Livros e documentação técnica</t>
  </si>
  <si>
    <t>Livros, jornais e documentação técnica</t>
  </si>
  <si>
    <t>SCA - Livros e outra documentação técnica ambiente</t>
  </si>
  <si>
    <t>R6221710</t>
  </si>
  <si>
    <t>Material de escritório</t>
  </si>
  <si>
    <t>R6221800</t>
  </si>
  <si>
    <t>Artigos para oferta</t>
  </si>
  <si>
    <t>R6221720</t>
  </si>
  <si>
    <t>Material de escritório-Consumíveis de informática</t>
  </si>
  <si>
    <t>R6221900</t>
  </si>
  <si>
    <t>Rendas e alugueres</t>
  </si>
  <si>
    <t>Rendas e alugueres - Outros</t>
  </si>
  <si>
    <t>R6221901</t>
  </si>
  <si>
    <t>Rendas e alugueres - Instalações e terrenos</t>
  </si>
  <si>
    <t>Rendas e alugueres - Aluguer de espaços de estacionamento</t>
  </si>
  <si>
    <t>Rendas e alugueres-Aluguer inst.acções de formaç.</t>
  </si>
  <si>
    <t>Outros fornecimentos e serviços - Condomínios</t>
  </si>
  <si>
    <t>R6221902</t>
  </si>
  <si>
    <t>Rendas e alugueres - Cabos de fibra ópticas</t>
  </si>
  <si>
    <t>Rendas e alugueres-Aluguer equip-Exc.informática</t>
  </si>
  <si>
    <t>Rendas alugueres-Aluguer comp.centrais-Eq.central</t>
  </si>
  <si>
    <t>Rendas e alugueres-Alug.linhas teleprocessamento</t>
  </si>
  <si>
    <t>Rendas e alugueres-Alug.transmissão dados-Telepac</t>
  </si>
  <si>
    <t>R6221903</t>
  </si>
  <si>
    <t>Rendas e alugueres - Material de transporte</t>
  </si>
  <si>
    <t>Rendas e alugueres - ALD-Equipamento de transporte</t>
  </si>
  <si>
    <t>R6221904</t>
  </si>
  <si>
    <t>Rendas e alugueres - Aluguer de computadores</t>
  </si>
  <si>
    <t>Rendas e alugueres-Aluguer out.equip.informática</t>
  </si>
  <si>
    <t>Rendas e Alugueres - Exploração de Infraestrutura</t>
  </si>
  <si>
    <t>Rendas e alugueres-Alug.soft.p/computad.centrais</t>
  </si>
  <si>
    <t>Rendas e alugueres-Alug.soft.para base de dados</t>
  </si>
  <si>
    <t>Rendas e alugueres-Alug.soft.computadores pessoais</t>
  </si>
  <si>
    <t>Rendas e alugueres-Alug.software rede de dados</t>
  </si>
  <si>
    <t>R6221905</t>
  </si>
  <si>
    <t>Rendas e alugueres - Aluguer/Licenças de software</t>
  </si>
  <si>
    <t>R6222100</t>
  </si>
  <si>
    <t>Despesas de representação</t>
  </si>
  <si>
    <t>R6222200</t>
  </si>
  <si>
    <t>Comunicação</t>
  </si>
  <si>
    <t>Comunicação - Telefone, telefax, fax, telebip</t>
  </si>
  <si>
    <t>Comunicação-Aluguer de linhas de teleprocessamento</t>
  </si>
  <si>
    <t>Comunicação - Transmissão de redes telepac</t>
  </si>
  <si>
    <t>Comunicação - Redes de telecomunicações</t>
  </si>
  <si>
    <t>Comunicação - Outros</t>
  </si>
  <si>
    <t>R6222201</t>
  </si>
  <si>
    <t>Comunicação - Rede WAN</t>
  </si>
  <si>
    <t>R6222202</t>
  </si>
  <si>
    <t>Comunicação - Correio</t>
  </si>
  <si>
    <t>R6222310</t>
  </si>
  <si>
    <t>Seguro de responsabilidade civil - prémios</t>
  </si>
  <si>
    <t>R6222311</t>
  </si>
  <si>
    <t>Seguro de responsabilidade civil - apólice primária</t>
  </si>
  <si>
    <t>R6222312</t>
  </si>
  <si>
    <t>Seguro de responsabilidade civil - D&amp;O</t>
  </si>
  <si>
    <t>R6222315</t>
  </si>
  <si>
    <t>Seguro "All risks" - programa geral</t>
  </si>
  <si>
    <t>R6222320</t>
  </si>
  <si>
    <t>Z6460001000</t>
  </si>
  <si>
    <t>Seguros de acidentes de trabalho</t>
  </si>
  <si>
    <t>R6222325</t>
  </si>
  <si>
    <t>Seguros de Acidentes Pessoais</t>
  </si>
  <si>
    <t>R6222330</t>
  </si>
  <si>
    <t>Seguro de viaturas</t>
  </si>
  <si>
    <t>R6222335</t>
  </si>
  <si>
    <t>Seguro de viagem</t>
  </si>
  <si>
    <t>R6222340</t>
  </si>
  <si>
    <t>Seguro de vida</t>
  </si>
  <si>
    <t>R6222345</t>
  </si>
  <si>
    <t>Seguro de transportes</t>
  </si>
  <si>
    <t>R6222350</t>
  </si>
  <si>
    <t>Seguros Caução</t>
  </si>
  <si>
    <t>R6222355</t>
  </si>
  <si>
    <t>Nova Plano Flex 6 Contas</t>
  </si>
  <si>
    <t>Seguro de Acidentes Pessoais - Plano Flexível</t>
  </si>
  <si>
    <t>R6222360</t>
  </si>
  <si>
    <t>Seguro de Vida – Plano Flexível - componente fixa</t>
  </si>
  <si>
    <t>R6222361</t>
  </si>
  <si>
    <t>Seguro de Vida – Plano Flexível - componente variável</t>
  </si>
  <si>
    <t>R6222365</t>
  </si>
  <si>
    <t>Seguro de Saúde – Plano Flexível – Colaborador</t>
  </si>
  <si>
    <t>R6222366</t>
  </si>
  <si>
    <t>Seguro de Saúde – Plano Flexível – Agregado Familiar</t>
  </si>
  <si>
    <t>R6222370</t>
  </si>
  <si>
    <t>Seguro Resp Ambient</t>
  </si>
  <si>
    <t>R6222390</t>
  </si>
  <si>
    <t>Seguros - Outros</t>
  </si>
  <si>
    <t>R6222500</t>
  </si>
  <si>
    <t>Transporte de mercadorias</t>
  </si>
  <si>
    <t>R6222600</t>
  </si>
  <si>
    <t>Transporte de pessoal</t>
  </si>
  <si>
    <t>Transporte de pessoal por contrato</t>
  </si>
  <si>
    <t>R6222700</t>
  </si>
  <si>
    <t>Deslocações e estadas</t>
  </si>
  <si>
    <t>Estadias e deslocações no País</t>
  </si>
  <si>
    <t>Estadias e deslocações no Estrangeiro</t>
  </si>
  <si>
    <t>Transportes e deslocações País</t>
  </si>
  <si>
    <t>Transportes deslocações no Estrangeiro</t>
  </si>
  <si>
    <t>Alimentação no País</t>
  </si>
  <si>
    <t>Alimentação no Estrangeiro</t>
  </si>
  <si>
    <t>Desloc. e estadas - NCredito</t>
  </si>
  <si>
    <t>Portagens e estacionamentos</t>
  </si>
  <si>
    <t>Out.fornecimentos e serviços-Portagens a reembols.</t>
  </si>
  <si>
    <t>R6222800</t>
  </si>
  <si>
    <t>Comissões</t>
  </si>
  <si>
    <t>R6222910</t>
  </si>
  <si>
    <t>Honorários - Medicina assistencial - Médicos</t>
  </si>
  <si>
    <t>Honorários - Medicina assistencial - Enfermeiros</t>
  </si>
  <si>
    <t>Honorários - Medicina do trabalho - Médicos</t>
  </si>
  <si>
    <t>Honorários - Medicina do trabalho - Enfermeiros</t>
  </si>
  <si>
    <t>Honorários-Esp.médicas - Ginecologia e obstetricia</t>
  </si>
  <si>
    <t>Honorários-Esp.médicas - Estomatologia</t>
  </si>
  <si>
    <t>Honorários-Esp.médicas - Gastroenterologia</t>
  </si>
  <si>
    <t>Honorários-Esp.médicas - Otorrinolaringologia</t>
  </si>
  <si>
    <t>Honorários - Especialidades médicas - Oftalmologia</t>
  </si>
  <si>
    <t>Honorários - Especialidades médicas - Psiquiatria</t>
  </si>
  <si>
    <t>Honorários - Especialidades médicas-Cirurgia geral</t>
  </si>
  <si>
    <t>Honorários - Especialidades médicas - Cardiologia</t>
  </si>
  <si>
    <t>Honorários - Especialidades médicas - Pediatria</t>
  </si>
  <si>
    <t>Honorários - Especialidades médicas - Outras</t>
  </si>
  <si>
    <t>Honorários-Esp.médicas-Elem.auxiliares diagnóstico</t>
  </si>
  <si>
    <t>Honorários-Esp.médicas - Ortopedia e fisiatria</t>
  </si>
  <si>
    <t>Honorários - Especialidades médicas - Urologia</t>
  </si>
  <si>
    <t>Honorários-Esp.médicas-Imagiologia e radioterapia</t>
  </si>
  <si>
    <t>Honorários - Especialidades médicas - Apoio Intern</t>
  </si>
  <si>
    <t>Honorários-Esp.médicas - Serviços de informática</t>
  </si>
  <si>
    <t>R6222990</t>
  </si>
  <si>
    <t>Honorários</t>
  </si>
  <si>
    <t>Honorários de formadores</t>
  </si>
  <si>
    <t>Honorários de consultores</t>
  </si>
  <si>
    <t>R6223000</t>
  </si>
  <si>
    <t>Material de protecção e segurança</t>
  </si>
  <si>
    <t>R6223100</t>
  </si>
  <si>
    <t>Contencioso e notariado</t>
  </si>
  <si>
    <t>R6223201</t>
  </si>
  <si>
    <t>Conservação e reparação</t>
  </si>
  <si>
    <t>Manut,conservação,reparação - Outras imobilizações</t>
  </si>
  <si>
    <t>Manutenção e conservação-Labelec</t>
  </si>
  <si>
    <t>Incidentes tipo I - Mão-de-obra</t>
  </si>
  <si>
    <t>Incidentes tipo I - Bens e Serviços</t>
  </si>
  <si>
    <t>Trab.espec-Trab.encom.exterior- Instalações e Terrenos</t>
  </si>
  <si>
    <t>SCA-T.esp.-Manut equip tratam. monit emiss atmosf</t>
  </si>
  <si>
    <t>SCA-T.esp.-Manut equip tratam. efluentes líquidos</t>
  </si>
  <si>
    <t>SCA-T.espec.-Monit emissões atmosf. e da qualid ar</t>
  </si>
  <si>
    <t>SCA - T.espec.- Monitorização de ruído e vibrações</t>
  </si>
  <si>
    <t>SCA-T.E.-M. espéc/habitat após entrada func instal</t>
  </si>
  <si>
    <t>SCA - T.espec.-Monit e caract campos electromagnét</t>
  </si>
  <si>
    <t>SCA-Out FSE-Componen p/ redução ruído e vibrações</t>
  </si>
  <si>
    <t>SCA-O.FSE-Pr.Verd-S/cst relç prod eq s/ benef amb.</t>
  </si>
  <si>
    <t>Grande Conservação de Edifícios</t>
  </si>
  <si>
    <t>R6223202</t>
  </si>
  <si>
    <t>Conservação e reparação diferida</t>
  </si>
  <si>
    <t>R6223203</t>
  </si>
  <si>
    <t>Modificações - Materiais</t>
  </si>
  <si>
    <t>Modificações - Mão-Obra</t>
  </si>
  <si>
    <t>Modificações - Bens e Serviços</t>
  </si>
  <si>
    <t>R6223204</t>
  </si>
  <si>
    <t>Manutenção e conservação - Materiais</t>
  </si>
  <si>
    <t>Manutenção e conservação - Mão-de-obra</t>
  </si>
  <si>
    <t>Manutenção e conservação - Bens / Serviços</t>
  </si>
  <si>
    <t>R6223205</t>
  </si>
  <si>
    <t>Reparaçao de avarias - Materiais</t>
  </si>
  <si>
    <t>Reparaçao de avarias - Mão-de-obra</t>
  </si>
  <si>
    <t>Reparaçao de avarias - Bens e serviços</t>
  </si>
  <si>
    <t>R6223206</t>
  </si>
  <si>
    <t>Manutenção, conservação e reparação - Instalações</t>
  </si>
  <si>
    <t>Outros fornecimentos e serviços - Jardinagem</t>
  </si>
  <si>
    <t>R6223207</t>
  </si>
  <si>
    <t>Manut,conservação,reparação-Material de transporte</t>
  </si>
  <si>
    <t>Material de conservação de viaturas a reembolsar</t>
  </si>
  <si>
    <t>Manutenção, conserv.repar.de viaturas a reembols.</t>
  </si>
  <si>
    <t>R6223208</t>
  </si>
  <si>
    <t>Manut,conservação,reparação-Equip.administrativo</t>
  </si>
  <si>
    <t>Manut,conservação,reparação - Equipamento Telecomu</t>
  </si>
  <si>
    <t>Manut,conservação,reparação-Equip. postos médicos</t>
  </si>
  <si>
    <t>R6223209</t>
  </si>
  <si>
    <t>Conservação e reparação-Equip.informático-Contrato</t>
  </si>
  <si>
    <t>Conservação e reparação-Equip.informát-Ocasional</t>
  </si>
  <si>
    <t>Manutenção de Equipamento Informático</t>
  </si>
  <si>
    <t>Manut,conservação,reparação-Equipam.informática</t>
  </si>
  <si>
    <t>Manutenção de software</t>
  </si>
  <si>
    <t>R6223301</t>
  </si>
  <si>
    <t>Publicidade e propaganda</t>
  </si>
  <si>
    <t>Publicidade Obrigatória</t>
  </si>
  <si>
    <t>R6223400</t>
  </si>
  <si>
    <t>Limpeza, higiene e conforto</t>
  </si>
  <si>
    <t>R6223500</t>
  </si>
  <si>
    <t>Vigilância e segurança</t>
  </si>
  <si>
    <t>R6223601</t>
  </si>
  <si>
    <t>Trab.espec-Trab.encom.exterior-Serv.leitura AT/MT</t>
  </si>
  <si>
    <t>Trab.espec-Trab.encom.exterior-Leitura BT/ComRedes</t>
  </si>
  <si>
    <t>Trab.espec-Tb.enc.ext-Out.serv.iner.eq.contagem</t>
  </si>
  <si>
    <t>R6223603</t>
  </si>
  <si>
    <t>Trab.Enc. Exterior - Serv Cobrança PAYSHOP</t>
  </si>
  <si>
    <t>Trab.Enc. Exterior - Serv Cobrança MegaRede</t>
  </si>
  <si>
    <t>Trab.espec-Trab.encom.exterior-Serv.cobrança CTT</t>
  </si>
  <si>
    <t>Trab.espec-Trab.encom.exterior-Serv.cobrança SIBS</t>
  </si>
  <si>
    <t>Trab.espec-Trab.encom.exterior-Serv.cobr-Bancos BT</t>
  </si>
  <si>
    <t>R6223604</t>
  </si>
  <si>
    <t>Trab.espec-Trab.encom.exterior- Serviço corte</t>
  </si>
  <si>
    <t>R6223605</t>
  </si>
  <si>
    <t>Trab.espec-Trab.encom.exterior-Serv.informática</t>
  </si>
  <si>
    <t>Trab.espec-Trab.encom.exterior-Desktop Management</t>
  </si>
  <si>
    <t>Trab.espec-Trab.encom.exterior-Service Desk</t>
  </si>
  <si>
    <t>Trab.esp-Trab.encom.exterior-Serv Transversais TI</t>
  </si>
  <si>
    <t>Trab.espec-Trab.encom.exterior-Expl.aplic.informát</t>
  </si>
  <si>
    <t>Trab.espec-Trab.encom.exterior-Manut.aplic.inform.</t>
  </si>
  <si>
    <t>Trab.espec-Tr.enc.ext.-Expl.ad-hoc aplic.informát.</t>
  </si>
  <si>
    <t>R6223606</t>
  </si>
  <si>
    <t>Trabalhos especializados - serviços jurídicos</t>
  </si>
  <si>
    <t>R6223607</t>
  </si>
  <si>
    <t>Trabalhos especializados - Consultadoria</t>
  </si>
  <si>
    <t>Trabalhos especializados - Consultadoria-Nacionais</t>
  </si>
  <si>
    <t>Trabalhos especializados-Consultadoria-Estrangeiro</t>
  </si>
  <si>
    <t>SCA-Trab espec.- Consultoria e auditoria ambiental</t>
  </si>
  <si>
    <t>R6223608</t>
  </si>
  <si>
    <t>Trab.espec.- Internamentos médicos</t>
  </si>
  <si>
    <t>R6223609</t>
  </si>
  <si>
    <t>Trab.Especial-Serv.Gestão prestados pela Holding</t>
  </si>
  <si>
    <t>R6223610</t>
  </si>
  <si>
    <t>Trab.espec-Trab.encom.exterior-Rec.Selecção</t>
  </si>
  <si>
    <t>Trab Esp.-TEExterior-Serv.Gestão Prest.p/EDP-Valor</t>
  </si>
  <si>
    <t>Trab Esp.-TEExterior-Serv.Gestão Sub Holdings</t>
  </si>
  <si>
    <t>Fee de Gestão de Frotas p/ EDP Valor</t>
  </si>
  <si>
    <t>Trab.espec - Gestão de Instalações</t>
  </si>
  <si>
    <t>R6223612</t>
  </si>
  <si>
    <t>TE-KPMG-Aud.RevLegal</t>
  </si>
  <si>
    <t>Trab.Especializ. - KPMG - Consult.Contab. e Fiscal</t>
  </si>
  <si>
    <t>Trab.Espec.-Out.Auditores-Serv.Cons.Cont. e Fiscal</t>
  </si>
  <si>
    <t>R6223613</t>
  </si>
  <si>
    <t>SCA-T.espec.-Anál. laboratoriais efluentes líquid</t>
  </si>
  <si>
    <t>SCA-T.espec.-An. laborat águas superf e subterrân.</t>
  </si>
  <si>
    <t>SCA - T.espec.- Serviços de gestão de resíduos</t>
  </si>
  <si>
    <t>SCA-T.E.-Serv.contenç,limpeza derram/descont solos</t>
  </si>
  <si>
    <t>SCA-Trb espec.-Activ I&amp;D área Amb desenv entid ext</t>
  </si>
  <si>
    <t>SCA-O.FSE-Prod. p/ contenção e limpeza de derrames</t>
  </si>
  <si>
    <t>R6223614</t>
  </si>
  <si>
    <t>Trab.espec-T.enc.exter.-Serviços Comunic.Marketing</t>
  </si>
  <si>
    <t>R6223615</t>
  </si>
  <si>
    <t>Trab.espec-Trab.encom.exterior- Estudos/Ensaios</t>
  </si>
  <si>
    <t>R6223616</t>
  </si>
  <si>
    <t>Trab.espec-Tr.enc.ext.-Atendimento/Comercial Redes</t>
  </si>
  <si>
    <t>Trab.espec-Tr.enc.ext.-Atendimento/Comercial SEP</t>
  </si>
  <si>
    <t>Trab.espec-Tr.enc.ext.-AtenGestãoRede/Distribuição</t>
  </si>
  <si>
    <t>Trab Esp.-TEExterior-Serv.Gestão Prest.p/EDP-Outsourcing</t>
  </si>
  <si>
    <t>R6223699</t>
  </si>
  <si>
    <t>Trabalhos especializados</t>
  </si>
  <si>
    <t>Trab.espec-Trab.encom.exterior-Serv.especializados</t>
  </si>
  <si>
    <t>Trab.Espec.- Operação Rede Distribuição</t>
  </si>
  <si>
    <t>Trab.espec-Trab.encom.exterior-Cedências pessoal</t>
  </si>
  <si>
    <t>Trab.espec-Trab.encom.exterior-Administr.imóveis</t>
  </si>
  <si>
    <t>Trab.espec-Trab.encom.ext.-Desinvest.Imobiliário</t>
  </si>
  <si>
    <t>Trab.espec-Trab.encom.exterior - Outros</t>
  </si>
  <si>
    <t>R6223700</t>
  </si>
  <si>
    <t>Consumíveis serviços médicos-Medicina assistencial</t>
  </si>
  <si>
    <t>Consumíveis serviços médicos-Medicina do trabalho</t>
  </si>
  <si>
    <t>Consumíveis de serviços médicos - Pequena cirurgia</t>
  </si>
  <si>
    <t>Consumíveis de serviços médicos - Estomatologia</t>
  </si>
  <si>
    <t>Consumíveis serviços médicos-Ginecologia obstetríc</t>
  </si>
  <si>
    <t>Consumíveis de serviços médicos-Gasteroenterologia</t>
  </si>
  <si>
    <t>Consumíveis de serviços médicos - Outros</t>
  </si>
  <si>
    <t>R6229810</t>
  </si>
  <si>
    <t>Trabalhos especializados - Monitoragem - Nacionais</t>
  </si>
  <si>
    <t xml:space="preserve">Trabalhos especial - Concep.Desenvolv.(Formação) </t>
  </si>
  <si>
    <t>Trabalhos especializados-Monitoragem-Estrangeiros</t>
  </si>
  <si>
    <t>Cursos de formação profissional</t>
  </si>
  <si>
    <t>SCA-O.FSE-Cursos de formação ambiental</t>
  </si>
  <si>
    <t>Out.fornecim.serviços-Seminár,congress.conferência</t>
  </si>
  <si>
    <t>R6229820</t>
  </si>
  <si>
    <t>Trab.espec-Trab.encom.exterior-Impress,envel.exped</t>
  </si>
  <si>
    <t>Out.fornecim.serviços-Utiliz.máquinas de copiar</t>
  </si>
  <si>
    <t>R6229840</t>
  </si>
  <si>
    <t>Outros fornecimentos e serviços - Medicamentos</t>
  </si>
  <si>
    <t>Out.fornecim.serviços-Reembolsos de medicamentos</t>
  </si>
  <si>
    <t>R6229850</t>
  </si>
  <si>
    <t>Out.fornecim.serviços-Cust.c/pessoal ced.p/Holding</t>
  </si>
  <si>
    <t>Out.fornecim.serviços-Pessoal em prestação de serv</t>
  </si>
  <si>
    <t>R6229860</t>
  </si>
  <si>
    <t>Outros fornecimentos e serviços - prémios para pensões - custo do ano</t>
  </si>
  <si>
    <t>R6229865</t>
  </si>
  <si>
    <t>Outros fornecimentos e serviços - prémios para pensões - amortização de desvios actuariais</t>
  </si>
  <si>
    <t>R6229870</t>
  </si>
  <si>
    <t>Benefícios sociais e actos médicos - custo do ano</t>
  </si>
  <si>
    <t>R6229875</t>
  </si>
  <si>
    <t>Benefícios sociais e actos médicos - amortização de desvios actuariais</t>
  </si>
  <si>
    <t>R6229880</t>
  </si>
  <si>
    <t>Out.fornecim.serviços-Refeitórios-Factur.concess.</t>
  </si>
  <si>
    <t>Out.fornecimentos e serviços-Géneros alimentícios</t>
  </si>
  <si>
    <t>R6229890</t>
  </si>
  <si>
    <t>Outros fornecimentos e serviços</t>
  </si>
  <si>
    <t>Out.fornecim.serviços-Prod.quim.produção térmica</t>
  </si>
  <si>
    <t>Outros fornecimentos e serviços - Termas</t>
  </si>
  <si>
    <t>Out.fornecim.serviços-Desp.não reembols.c/clientes</t>
  </si>
  <si>
    <t>Outros fornecimentos e serviços externos</t>
  </si>
  <si>
    <t>R6290000</t>
  </si>
  <si>
    <t>R6970620</t>
  </si>
  <si>
    <t>Correcç.relat.exerc.anteri.-Fornecim.e Serv.Exter.</t>
  </si>
  <si>
    <t>R7970620</t>
  </si>
  <si>
    <t>Crr.exer.ant-FSE</t>
  </si>
  <si>
    <t>R650L</t>
  </si>
  <si>
    <t>?????'</t>
  </si>
  <si>
    <t>R660L</t>
  </si>
  <si>
    <t xml:space="preserve">        Fornecimentos e serviços externos</t>
  </si>
  <si>
    <t>R6410000</t>
  </si>
  <si>
    <t>Remunerações dos orgãos sociais</t>
  </si>
  <si>
    <t>Rem.org.soc.-Gozo fe</t>
  </si>
  <si>
    <t>Remunerações do Conselho de Administração</t>
  </si>
  <si>
    <t>Remunerações do Conselho Fiscal</t>
  </si>
  <si>
    <t>Remunerações da Mesa daAssembleia Geral</t>
  </si>
  <si>
    <t>R6420100</t>
  </si>
  <si>
    <t>Remunerações do pessoal- Remuneração base</t>
  </si>
  <si>
    <t>R6420200</t>
  </si>
  <si>
    <t>Remunerações do pessoal- Remuneração por antiguid</t>
  </si>
  <si>
    <t>Remunerações do pessoal- Subsídio de férias</t>
  </si>
  <si>
    <t>Remunerações do pessoal- Remuneração de Natal</t>
  </si>
  <si>
    <t>Remunerações do pessoal- Remun.trabalho suplement</t>
  </si>
  <si>
    <t>Remunerações do pessoal-Subsíd.isenção horár.trab.</t>
  </si>
  <si>
    <t>Remunerações do pessoal- Subsídio de turnos</t>
  </si>
  <si>
    <t>Remunerações do pessoal- Subsídio folgas rotativa</t>
  </si>
  <si>
    <t>Remunerações do pessoal- Subsídio disponibilidade</t>
  </si>
  <si>
    <t>Remuner.pessoal - Subsíd.isolam,estaleiro transp.</t>
  </si>
  <si>
    <t>Remunerações do pessoal- Abono para falhas</t>
  </si>
  <si>
    <t>Remunerações do pessoal- Remun.por trab.nocturno</t>
  </si>
  <si>
    <t>Remunerações do pessoal-Encg.situaç.espec.trabalh.</t>
  </si>
  <si>
    <t>Remunerações do pessoal- Remanescentes</t>
  </si>
  <si>
    <t>Remunerações do pessoal-Avença prestação serviços</t>
  </si>
  <si>
    <t>Remunerações do pessoal- Subsídio de alimentação</t>
  </si>
  <si>
    <t>Remun.pessoal-Ab.refeiç.trab.extrad./dias desc.sem</t>
  </si>
  <si>
    <t>Remunerações do pessoal-Remuner.excesso horário</t>
  </si>
  <si>
    <t>Remunerações pessoal- Comissões</t>
  </si>
  <si>
    <t>Remunerações pessoal- Prémios</t>
  </si>
  <si>
    <t>Remunerações pessoal- Subsíd. de Coordenação</t>
  </si>
  <si>
    <t>Remunerações pessoal- Remuneração do período de férias</t>
  </si>
  <si>
    <t>RP-Gozo Férias-Activ</t>
  </si>
  <si>
    <t>R6420210</t>
  </si>
  <si>
    <t>Remunerações do pessoal- Compensação por estágio</t>
  </si>
  <si>
    <t>R6450000</t>
  </si>
  <si>
    <t>Encargos sobre remunerações - SS-Taxa social única</t>
  </si>
  <si>
    <t>E R-TSU-Gozo Fér Act</t>
  </si>
  <si>
    <t>R6460000</t>
  </si>
  <si>
    <t>SAT-GozoFérias-O.S.A</t>
  </si>
  <si>
    <t>Custos de acção social-Complem.subsídio de doença</t>
  </si>
  <si>
    <t>Custos de acção social-Complem.acident.trabalho</t>
  </si>
  <si>
    <t>Custos acção social-Compl.subsíd.descend.incapazes</t>
  </si>
  <si>
    <t>Cust.acção social-Compl.subs.casam,nascim.matern.</t>
  </si>
  <si>
    <t>Custos de acção social-Compl.subsíd.morte,funeral</t>
  </si>
  <si>
    <t>Custos de acção social - Subsídios supletivos</t>
  </si>
  <si>
    <t>Custos de acção social-Subsíd.estudo-Trab.descend.</t>
  </si>
  <si>
    <t>Custos de Acção Social – Desp. Educação – Plano Flexível – Colaborador</t>
  </si>
  <si>
    <t>Custos de Acção Social – Desp. Educação – Plano Flexível – Agreg. Familiar</t>
  </si>
  <si>
    <t>Custos de Acção Social – Desp. c/ Creches/Infantários – Plano Flexível</t>
  </si>
  <si>
    <t>Custos de acção social-Compl.subsíd.IOP´S/segurad.</t>
  </si>
  <si>
    <t>Custos de acção social - Outros subsídios</t>
  </si>
  <si>
    <t>R6480010</t>
  </si>
  <si>
    <t>Outros custos c/Pessoal- Ajudas de custo no país</t>
  </si>
  <si>
    <t>R6480020</t>
  </si>
  <si>
    <t>Outros custos c/Pessoa-Ajudas custo estrangeiro</t>
  </si>
  <si>
    <t>R6480030</t>
  </si>
  <si>
    <t>Outros custos c/Pessoal- Prémios de antiguidade</t>
  </si>
  <si>
    <t>R6480050</t>
  </si>
  <si>
    <t>Outros custos c/Pessoal- Prémio de assiduidade</t>
  </si>
  <si>
    <t>R6480070</t>
  </si>
  <si>
    <t>Outros custos c/Pessoal-Indemnização por desped.</t>
  </si>
  <si>
    <t>Outros custos c/Pessoal- Prémio de desempenho</t>
  </si>
  <si>
    <t>Outros custos c/Pessoal- Bónus</t>
  </si>
  <si>
    <t>R6480130</t>
  </si>
  <si>
    <t xml:space="preserve">Outros custos c/Pessoal - Flex - Outros benefícios </t>
  </si>
  <si>
    <t>R6480990</t>
  </si>
  <si>
    <t>Outros custos c/Pessoal- Fardamentos</t>
  </si>
  <si>
    <t>Outros custos c/Pessoal-Subsíd.activid.socia.cult.</t>
  </si>
  <si>
    <t>Outr.cust.c/Pessoal-Ajud.custo/Comp.pais-Pess.ced.</t>
  </si>
  <si>
    <t>Outr.cust.c/Pess-Ajud.custo/Comp.estrang-Pess.ced.</t>
  </si>
  <si>
    <t>Outr.cust.c/Pessoal-Ajud.custo estrang-Pess.cedido</t>
  </si>
  <si>
    <t>Outr.cust.c/Pessoal-Restantes figuras compensat.</t>
  </si>
  <si>
    <t>Outros custos c/Pessoal- Outros encargos suplem.</t>
  </si>
  <si>
    <t>Sem Conta sap só Ajustamento TPE´s Pessoal</t>
  </si>
  <si>
    <t>R6970640</t>
  </si>
  <si>
    <t>Correcç.relativas a exerc.anter.-Cust.com pessoal</t>
  </si>
  <si>
    <t>R6984000</t>
  </si>
  <si>
    <t>Indemnizações por despedimento</t>
  </si>
  <si>
    <t>R7962600</t>
  </si>
  <si>
    <t>Redução de Provisões - Revisão contratação colectiva de trabalho</t>
  </si>
  <si>
    <t>R7970640</t>
  </si>
  <si>
    <t>Correc.relat.exerc.anteriores - Custos com pessoal</t>
  </si>
  <si>
    <t xml:space="preserve">        Custos com o pessoal</t>
  </si>
  <si>
    <t>R6440200</t>
  </si>
  <si>
    <t>Prémio p/ Pensões de Contribuição Definida – Plano Flexível</t>
  </si>
  <si>
    <t>R6440000</t>
  </si>
  <si>
    <t>Prémios para pensões</t>
  </si>
  <si>
    <t>Prémios para pensões - amortização de desvios actuariais</t>
  </si>
  <si>
    <t>PrémPensões-AmorIFRS</t>
  </si>
  <si>
    <t>Encargos sobre remunerações - SS-Taxa social única - "Inactivos"</t>
  </si>
  <si>
    <t>R6470100</t>
  </si>
  <si>
    <t>Custos de acção social - Serviços médicos</t>
  </si>
  <si>
    <t>R6480100</t>
  </si>
  <si>
    <t>Outros custos c/Pessoal-Prémios passagem à reforma</t>
  </si>
  <si>
    <t>R6497300</t>
  </si>
  <si>
    <t>Para Riscos e Encargos - Racionalização de Recursos Humanos</t>
  </si>
  <si>
    <t>P Pensões-Curtailment assoc. ao PAE</t>
  </si>
  <si>
    <t>Out. Prov. - Benef.soc. e act med.- "Curtailments"</t>
  </si>
  <si>
    <t>R6726000</t>
  </si>
  <si>
    <t>Provisões do Exercício - Outras Provisões - Actos médicos e subsídio de morte</t>
  </si>
  <si>
    <t>Provisões do Exercício - Outras Provisões - Benefícios sociais e actos médicos - Amort desvios actuariais</t>
  </si>
  <si>
    <t>B.S.Ac.Med.-ActIFRS</t>
  </si>
  <si>
    <t>R7962300</t>
  </si>
  <si>
    <t>Redução de Provisões - Complemento fundo de pensões</t>
  </si>
  <si>
    <t>R7962500</t>
  </si>
  <si>
    <t>Redução de Provisões - Actos Médicos e Subsídio de morte</t>
  </si>
  <si>
    <t>Redução de Provisões - Racionalização de Recursos Humanos</t>
  </si>
  <si>
    <t xml:space="preserve">        Custos com beneficios aos empregados</t>
  </si>
  <si>
    <t>Outros proveitos / (Outros custos)</t>
  </si>
  <si>
    <t>R6550010</t>
  </si>
  <si>
    <t>Outr.cust.operac.não especific.-Rendas de concess.</t>
  </si>
  <si>
    <t>R6550030</t>
  </si>
  <si>
    <t>Outr.cust.operac.não especific-Rend.centr.electrop</t>
  </si>
  <si>
    <t xml:space="preserve">        Rendas de concessão e c. electroprodutores</t>
  </si>
  <si>
    <t>R6970730</t>
  </si>
  <si>
    <t>Correcç.relat.exerc.anter.-Prov.suplementares</t>
  </si>
  <si>
    <t>R6970740</t>
  </si>
  <si>
    <t>Correcç.relat.exerc.anter.-Subsíd.à exploração</t>
  </si>
  <si>
    <t>R6970760</t>
  </si>
  <si>
    <t>Correcç.relat.exerc.anter.-Amort. do exercício</t>
  </si>
  <si>
    <t>R6970790</t>
  </si>
  <si>
    <t>Correcç.relat.exerc.anter.-Proveit.ganh.extraord.</t>
  </si>
  <si>
    <t>R7311000</t>
  </si>
  <si>
    <t>Taxas de Comparticipação do Pessoal na Saúde</t>
  </si>
  <si>
    <t>R7320000</t>
  </si>
  <si>
    <t>Aluguer de equipamento</t>
  </si>
  <si>
    <t>R7340000</t>
  </si>
  <si>
    <t>Est,proj.assis.tecn.</t>
  </si>
  <si>
    <t>R7380000</t>
  </si>
  <si>
    <t>Não especificados inerentes ao valor acrescentado</t>
  </si>
  <si>
    <t>R7410000</t>
  </si>
  <si>
    <t>Subs.à explor.-Do estado e outros entes públicos</t>
  </si>
  <si>
    <t>R7480000</t>
  </si>
  <si>
    <t>Subsídios à exploração - De outras entidades</t>
  </si>
  <si>
    <t>R7542000</t>
  </si>
  <si>
    <t>Trab.próp.empr-Imob.curso-Imput.centr.cust.variáv.</t>
  </si>
  <si>
    <t>754Z002000</t>
  </si>
  <si>
    <t>Trab.própria empresa-Fornec.serviços externos Estr</t>
  </si>
  <si>
    <t>Trab.própria empresa-Fornec.serviços externos</t>
  </si>
  <si>
    <t>Trab.própria empresa-Impostos Estrutura</t>
  </si>
  <si>
    <t>Trab.própria empresa-Impostos</t>
  </si>
  <si>
    <t>Trab.própria empresa-Custos com pessoal Estrutura</t>
  </si>
  <si>
    <t>Trab.própria empresa-Custos com pessoal</t>
  </si>
  <si>
    <t>Trab.própria empresa-Amortiz. e ajustam. exercício</t>
  </si>
  <si>
    <t>R7543000</t>
  </si>
  <si>
    <t>Trab.próp.empr.-Imob.curso-Custos de estrutura</t>
  </si>
  <si>
    <t>754Z004000</t>
  </si>
  <si>
    <t>R7640000</t>
  </si>
  <si>
    <t>Outr.prov.operacion.-Recuperação de custos</t>
  </si>
  <si>
    <t>Outr.prov.operacion.-Recup.Custos-Amort PAR EDPSU</t>
  </si>
  <si>
    <t>R7680100</t>
  </si>
  <si>
    <t>Out.prov.oper-Não esp.alh.val.acres.-Pess.ced.Hold</t>
  </si>
  <si>
    <t>R7680200</t>
  </si>
  <si>
    <t>Outr.prov.operacion.-Não espec.alh.val.acrescent.</t>
  </si>
  <si>
    <t>R7690000</t>
  </si>
  <si>
    <t>Out.prov.operac.-Correc.Hidrául.-Dif.exerc.-Prov.</t>
  </si>
  <si>
    <t>SCA-Otr.prv.op.-Não esp.-Protec biodiv e paisagem</t>
  </si>
  <si>
    <t>O.P.O-Renda Terrenos</t>
  </si>
  <si>
    <t>O.P.O-Renda Edificio</t>
  </si>
  <si>
    <t>Outr.prov.operacion.-Gestão de Instalações</t>
  </si>
  <si>
    <t>R7920000</t>
  </si>
  <si>
    <t>Recuperação de dívidas</t>
  </si>
  <si>
    <t>R7942010</t>
  </si>
  <si>
    <t>Custo bruto Imob.Corpóreas alienad.com ganho</t>
  </si>
  <si>
    <t>R7942020</t>
  </si>
  <si>
    <t>Amortiz.Imobili.Corpóreas alienad.com ganho</t>
  </si>
  <si>
    <t>R7942030</t>
  </si>
  <si>
    <t>Alienação de Imobilizações corpóreas com ganho</t>
  </si>
  <si>
    <t>R7942080</t>
  </si>
  <si>
    <t>Mais Valia Imobilizações Corpóreas-Regularização</t>
  </si>
  <si>
    <t>R7944010</t>
  </si>
  <si>
    <t>Custo bruto Imobilizações sinistradas com ganho</t>
  </si>
  <si>
    <t>R7944020</t>
  </si>
  <si>
    <t>Amortiz.Imobilizações sinistradas com ganho</t>
  </si>
  <si>
    <t>R7944030</t>
  </si>
  <si>
    <t>Indemniz.sinistro sem Imobilizações com ganho</t>
  </si>
  <si>
    <t>R7948000</t>
  </si>
  <si>
    <t>Outros ganhos em imobilizações</t>
  </si>
  <si>
    <t>R7950000</t>
  </si>
  <si>
    <t>Benefícios de penalidades contratuais</t>
  </si>
  <si>
    <t>R7962101</t>
  </si>
  <si>
    <t>Reversões de Amort. e Ajustamentos - Revers. Ajustamentos - Dívidas de Clientes MAT</t>
  </si>
  <si>
    <t>Redução de provisões para dívidas de clientes MAT</t>
  </si>
  <si>
    <t>R7962102</t>
  </si>
  <si>
    <t>Reversões de Amort. e Ajustamentos - Revers. Ajustamentos - Dívidas de Clientes AT</t>
  </si>
  <si>
    <t>Redução de provisões para dívidas de clientes AT</t>
  </si>
  <si>
    <t>R7962103</t>
  </si>
  <si>
    <t>Reversões de Amort. e Ajustamentos - Revers. Ajustamentos - Dívidas de Clientes MT</t>
  </si>
  <si>
    <t>R7962104</t>
  </si>
  <si>
    <t>Reversões de Amort. e Ajustamentos - Revers. Ajustamentos - Dívidas de Clientes BTE</t>
  </si>
  <si>
    <t>Redução de provisões para dívidas de clientes BTE</t>
  </si>
  <si>
    <t>R7962105</t>
  </si>
  <si>
    <t>Reversões de Amort. e Ajustamentos - Revers. Ajustamentos - Dívidas de Clientes BT</t>
  </si>
  <si>
    <t>Redução de provisões para dívidas de clientes BT</t>
  </si>
  <si>
    <t>R7962106</t>
  </si>
  <si>
    <t>Reversões de Amort. e Ajustamentos - Revers. Ajustamentos - Dívidas de Clientes IP</t>
  </si>
  <si>
    <t>R7962107</t>
  </si>
  <si>
    <t>Reversões de Amort. e Ajustamentos - Revers. Ajustamentos - Dívidas de Clientes de Vapor e Cinzas</t>
  </si>
  <si>
    <t>Reversões de Amort. e Ajustamentos - Revers. Ajustamentos - Dívidas de Clientes por Forn. Outros Bens e Serviços</t>
  </si>
  <si>
    <t>Redução de provis.dívid.clientes de vapor e cinzas</t>
  </si>
  <si>
    <t>Reduç.provis.dívid.client.fornec.out.bens e serviç</t>
  </si>
  <si>
    <t>R7962200</t>
  </si>
  <si>
    <t>Reversões de Amort. e Ajustamentos - Revers. Ajustamentos - Outras Dívidas de Terceiros</t>
  </si>
  <si>
    <t>Redução de provis.outras dívidas de terceiros</t>
  </si>
  <si>
    <t>R7962850</t>
  </si>
  <si>
    <t>Reversões de Ajustamentos de Investimentos Financeiros - Investimentos Financeiros</t>
  </si>
  <si>
    <t>R7970730</t>
  </si>
  <si>
    <t>Correc.relat.exerc.anter.-Proveitos suplementares</t>
  </si>
  <si>
    <t>R7970790</t>
  </si>
  <si>
    <t>Correc.relat.exerc.anter.-Prov.ganhos extraord.</t>
  </si>
  <si>
    <t>R7985000</t>
  </si>
  <si>
    <t>V.excesso Compart.Cl</t>
  </si>
  <si>
    <t>R7988000</t>
  </si>
  <si>
    <t>Dif.Arred.PTE/EUR-Pr</t>
  </si>
  <si>
    <t>O.P.Gextra.não esp.</t>
  </si>
  <si>
    <t xml:space="preserve">             Outros Proveitos</t>
  </si>
  <si>
    <t>R6312000</t>
  </si>
  <si>
    <t>IVA-Excepto contrat.leasing de equip.transporte</t>
  </si>
  <si>
    <t>IVA sobre rendas não dedutível</t>
  </si>
  <si>
    <t>R6313000</t>
  </si>
  <si>
    <t>Imposto de selo</t>
  </si>
  <si>
    <t>Imposto de selo sobre juros de empréstimos</t>
  </si>
  <si>
    <t>Imposto de selo sobre amortizações e outros</t>
  </si>
  <si>
    <t>R6314000</t>
  </si>
  <si>
    <t>Imposto sob veículos</t>
  </si>
  <si>
    <t>R6317000</t>
  </si>
  <si>
    <t>Taxas e licenças</t>
  </si>
  <si>
    <t>SCA - Taxas ambientais</t>
  </si>
  <si>
    <t>SCA - Ecovalores ambientais</t>
  </si>
  <si>
    <t>SCA-Tx ambientais III-Lâmpada Baixa Eficiênc Energ</t>
  </si>
  <si>
    <t>R6318000</t>
  </si>
  <si>
    <t>Outros impostos indirectos</t>
  </si>
  <si>
    <t>R6320000</t>
  </si>
  <si>
    <t>Contribuição autárquica</t>
  </si>
  <si>
    <t>Outros impostos directos</t>
  </si>
  <si>
    <t>R6390000</t>
  </si>
  <si>
    <t>R6520000</t>
  </si>
  <si>
    <t>Quotizações</t>
  </si>
  <si>
    <t>R6550020</t>
  </si>
  <si>
    <t>Outr.cust.operac.não especific- Outr.encg.concess.</t>
  </si>
  <si>
    <t>R6550040</t>
  </si>
  <si>
    <t>Outr.cust.operac.não especific.-Indemniz.exploraç.</t>
  </si>
  <si>
    <t>R6550050</t>
  </si>
  <si>
    <t>Outr.cust.operac.não especific-Direitos superfície</t>
  </si>
  <si>
    <t>R6550080</t>
  </si>
  <si>
    <t>Outr.cust.oper.n.esp-Amrt.cust.difer.encg.conces.</t>
  </si>
  <si>
    <t>R6550110</t>
  </si>
  <si>
    <t>Outr.Cust.Op.-Penaliz.-RQS-Visita comb.c/cliente</t>
  </si>
  <si>
    <t>Outr.Cust.Op.-Penaliz.-RQS-Ass.técnica a cliente</t>
  </si>
  <si>
    <t>Outr.Cust.Op.-Penaliz.-RQS-Retoma forn.a cliente</t>
  </si>
  <si>
    <t>O.Cust.Op.-Penaliz.-RQS-Reclam.fact./cobrança</t>
  </si>
  <si>
    <t>Outr.Cust.Op.-Penaliz.-RQS-Recl.técn./tenção</t>
  </si>
  <si>
    <t>PenRQS-Demora Técnic</t>
  </si>
  <si>
    <t>O.Cust.Op.-Penaliz.-RQS-Compensações Rec. Qualidade Técnica</t>
  </si>
  <si>
    <t>Out.C.Op.-Penaliz- Compens.falta leitura + 6 meses</t>
  </si>
  <si>
    <t>O.Cust.Op.-Penaliz.-RQS-Recl.func.equip.contag.</t>
  </si>
  <si>
    <t>O.Cust.Op.-Penaliz.-RQS-N.interrupções forn.energ.</t>
  </si>
  <si>
    <t>Out.Cust.Op.Penaliz.-RQS-Duração inter.forn energ.</t>
  </si>
  <si>
    <t>R6550990</t>
  </si>
  <si>
    <t>Outros custos operacionais – Despesas de intermediação de negócio (OMIP)</t>
  </si>
  <si>
    <t>Trading-Despesas de Intermediação de Negócio-Brokers</t>
  </si>
  <si>
    <t>R6590000</t>
  </si>
  <si>
    <t>Outr.cust.oper.não espc-Corr.hidrau-Dif.exerc-Cust</t>
  </si>
  <si>
    <t>Outr.cust.oper.não espec-Trf.cust.estud.não concr.</t>
  </si>
  <si>
    <t>Outros custos operacionais não especificados - Amort. do Activo Regulatório (PAR)</t>
  </si>
  <si>
    <t>Outr.cust.oper.não espc.- Anula Amort.PAR</t>
  </si>
  <si>
    <t>Outros custos operacionais não especificados</t>
  </si>
  <si>
    <t>R6711000</t>
  </si>
  <si>
    <t>Amort. e Ajustamentos do Exerc. - Ajust Dívidas a Receber - Dívidas de Clientes MAT</t>
  </si>
  <si>
    <t>Amort. e Ajustamentos do Exerc. - Ajust Dívidas a Receber - Dívidas de Clientes AT</t>
  </si>
  <si>
    <t>Amort. e Ajustamentos do Exerc. - Ajust Dívidas a Receber - Dívidas de Clientes MT</t>
  </si>
  <si>
    <t>Amort. e Ajustamentos do Exerc. - Ajust Dívidas a Receber - Dívidas de Clientes BTE</t>
  </si>
  <si>
    <t>Amort. e Ajustamentos do Exerc. - Ajust Dívidas a Receber - Dívidas de Clientes BT</t>
  </si>
  <si>
    <t>Amort. e Ajustamentos do Exerc. - Ajust Dívidas a Receber - Dívidas de Clientes IP</t>
  </si>
  <si>
    <t>Amort. e Ajustamentos do Exerc. - Ajust Dívidas a Receber - Dívidas de Clientes de Vapor e Cinzas</t>
  </si>
  <si>
    <t>Amort. e Ajustamentos do Exerc. - Ajust Dívidas a Receber - Dívidas de Clientes por Fornec. de Outros Bens e Serv.</t>
  </si>
  <si>
    <t>Provisões para dívidas de clientes MAT</t>
  </si>
  <si>
    <t>Provisões para dívidas de clientes AT</t>
  </si>
  <si>
    <t>Provisões para dívidas de clientes MT</t>
  </si>
  <si>
    <t>Provisões para dívidas de clientes BTE</t>
  </si>
  <si>
    <t>Provisões para dívidas de clientes BT</t>
  </si>
  <si>
    <t>Provisões para dívidas de clientes IP</t>
  </si>
  <si>
    <t>Provis.dívid.clientes fornec.outros bens serviços</t>
  </si>
  <si>
    <t>R6718000</t>
  </si>
  <si>
    <t>Amort. e Ajustamentos do Exerc. - Ajust Dívidas a Receber - Outras Dívidas de Terceiros</t>
  </si>
  <si>
    <t>Provisões para outras dívidas de terceiros</t>
  </si>
  <si>
    <t>R6910000</t>
  </si>
  <si>
    <t>Donativos - Estatuto do Mecenato - Art.º 1º</t>
  </si>
  <si>
    <t>Donativos - Estatuto do Mecenato - Art.º 2º</t>
  </si>
  <si>
    <t>Donativos - Estatuto do Mecenato - Art.º 3º</t>
  </si>
  <si>
    <t>Donativos - Estatuto do Mecenato - Art.º 4º</t>
  </si>
  <si>
    <t>Donativos-Não enquadráveis no Estatuto do Mecenato</t>
  </si>
  <si>
    <t>SCA-Patr/mec acç./proj prot amb realiz por ent ext</t>
  </si>
  <si>
    <t>R6920000</t>
  </si>
  <si>
    <t>Dívidas incobráveis</t>
  </si>
  <si>
    <t>R6942010</t>
  </si>
  <si>
    <t>Custo bruto Imob.Corpóreas alienad.com perda</t>
  </si>
  <si>
    <t>R6942020</t>
  </si>
  <si>
    <t>Amortiz.Imobili.Corpóreas alienad.com perda</t>
  </si>
  <si>
    <t>R6942030</t>
  </si>
  <si>
    <t>Alienação de Imobilizações corpóreas com perda</t>
  </si>
  <si>
    <t>R6942080</t>
  </si>
  <si>
    <t>Menos Valia Imobilizações Corpóreas-Regularização</t>
  </si>
  <si>
    <t>R6945010</t>
  </si>
  <si>
    <t>Custo bruto  de Imobilizações abatidas</t>
  </si>
  <si>
    <t>R6945020</t>
  </si>
  <si>
    <t>Amortização de Imobilizações abatidas</t>
  </si>
  <si>
    <t>R6947010</t>
  </si>
  <si>
    <t>Pelo nãoexerc.dir.opç.imob.reg.leas-Cust.brut.imob</t>
  </si>
  <si>
    <t>R6947020</t>
  </si>
  <si>
    <t>Pelo nãoexerc.dir.opç.imob.reg.leasing-Amort.imob.</t>
  </si>
  <si>
    <t>R6947030</t>
  </si>
  <si>
    <t>Plo nãoexc.dir.opç.imob.reg.leas-Val.resid.cta2615</t>
  </si>
  <si>
    <t>R6947080</t>
  </si>
  <si>
    <t>Menos valia imobiliz.leasing - Regularização</t>
  </si>
  <si>
    <t>R6950000</t>
  </si>
  <si>
    <t>Multas fiscais</t>
  </si>
  <si>
    <t>Multas não fiscais</t>
  </si>
  <si>
    <t>Outras penalidades</t>
  </si>
  <si>
    <t>Penalidades por n/cumprimento do RQS</t>
  </si>
  <si>
    <t>SCA-Penalid.finan incumpr legis ambiental em vigor</t>
  </si>
  <si>
    <t>R6970630</t>
  </si>
  <si>
    <t>Correcções relativas a exerc.anteriores - Impostos</t>
  </si>
  <si>
    <t>R6970650</t>
  </si>
  <si>
    <t>Correcç.relat.exerc.anter.-Out.cust.perd.oper.</t>
  </si>
  <si>
    <t>R6988000</t>
  </si>
  <si>
    <t>SCA-Indemn p/ danos tradic ass.poluiç caus p/ empr</t>
  </si>
  <si>
    <t>Outr.cust.perd.extraod.-Regul.desc.quant.-Custo</t>
  </si>
  <si>
    <t>Out.cust.perd.extra.-Reg.patrim.DL 344-B/82-Custo</t>
  </si>
  <si>
    <t>Out.cst.perd.extr.-R.diverg.cobrç.qualif.dív.SEGEC</t>
  </si>
  <si>
    <t>Out.cust.perd.extra.-Descomiss.cent.electroprodu.</t>
  </si>
  <si>
    <t>Out.cust.perd.extra.-Proj.Pego-Constru.adicional</t>
  </si>
  <si>
    <t>OCP.extra-Indemnizaç.Descontin.Fornecim.Energ.Eléc</t>
  </si>
  <si>
    <t>Diferenças de Arredondamento PTE/EUR - Custo</t>
  </si>
  <si>
    <t>Out.cust.perd.extraordinárias não especificadas</t>
  </si>
  <si>
    <t>R7970630</t>
  </si>
  <si>
    <t>Correc.relat.exerc.anteriores - Impostos</t>
  </si>
  <si>
    <t>R7970650</t>
  </si>
  <si>
    <t>Crr.exer.ant-OCPope.</t>
  </si>
  <si>
    <t>R7970690</t>
  </si>
  <si>
    <t>Correc.relat.exerc.anter.-Cust.perd.extraordin.</t>
  </si>
  <si>
    <t xml:space="preserve">             Outros Custos</t>
  </si>
  <si>
    <t xml:space="preserve">        Proveiros+Custos</t>
  </si>
  <si>
    <t>Resultados Operacionais Brutos (EBITA)</t>
  </si>
  <si>
    <t>R6723000</t>
  </si>
  <si>
    <t>Provisões do Exercício - Provisões - Processos judiciais em curso</t>
  </si>
  <si>
    <t>Provisões do Exercício - Outras Provisões - Gestão de resíduos-Tratamento e eliminação de resíduos acumulados</t>
  </si>
  <si>
    <t>Provisões- Benefícios sociais - Outros</t>
  </si>
  <si>
    <t>Reduções de Provisões - Outras</t>
  </si>
  <si>
    <t>R7962400</t>
  </si>
  <si>
    <t>Redução de Provisões - Processos judiciais em curso</t>
  </si>
  <si>
    <t>R7970670</t>
  </si>
  <si>
    <t xml:space="preserve">        Provisões do exercício</t>
  </si>
  <si>
    <t>R6620011</t>
  </si>
  <si>
    <t>Amort. e Ajustamentos do Exerc. - Amort Imob Corp - Imobilizado em concessão</t>
  </si>
  <si>
    <t>R6620021</t>
  </si>
  <si>
    <t>Amort. e Ajustamentos do Exerc. - Amort Imob Corp - Imobilizado integrado-A trf p/a EDP</t>
  </si>
  <si>
    <t>R6622100</t>
  </si>
  <si>
    <t>Amort. e Ajustamentos do Exerc. - Amort Imob Corp - Edifícios e outras construções</t>
  </si>
  <si>
    <t>R6623310</t>
  </si>
  <si>
    <t>Amort. e Ajustamentos do Exerc. - Amort Imob Corp -  Distribuição -AT</t>
  </si>
  <si>
    <t>Amort. e Ajustamentos do Exerc. - Amort Imob Corp -  Distribuição -MT</t>
  </si>
  <si>
    <t>Amort. e Ajustamentos do Exerc. - Amort Imob Corp -  Distribuição-BT</t>
  </si>
  <si>
    <t>Amort. e Ajustamentos do Exerc. - Amort Imob Corp -  Distribuição-Iluminação pública</t>
  </si>
  <si>
    <t>Amort. e Ajustamentos do Exerc. - Amort Imob Corp -  Distribuição-Equip. acessórios</t>
  </si>
  <si>
    <t>Amort. e Ajustamentos do Exerc. - Amort Imob Corp -  Distribuição-Equipamentos diversos</t>
  </si>
  <si>
    <t>R6623910</t>
  </si>
  <si>
    <t>Amort. e Ajustamentos do Exerc. - Amort Imob Corp -  Básico-Eq.Centr.formaç.profissional</t>
  </si>
  <si>
    <t>Amort. e Ajustamentos do Exerc. - Amort Imob Corp -  Básico-Outro equipamento básico</t>
  </si>
  <si>
    <t>R6624100</t>
  </si>
  <si>
    <t>Amort. e Ajustamentos do Exerc. - Amort Imob Corp -  Veíc. automóveis ligeiros-Próprio</t>
  </si>
  <si>
    <t>Amort. e Ajustamentos do Exerc. - Amort Imob Corp -  Veículos automóveis pesados-Próprio</t>
  </si>
  <si>
    <t>Amort. e Ajustamentos do Exerc. - Amort Imob Corp -  Outro equip. de transporte-Próprio</t>
  </si>
  <si>
    <t>Amort. e Ajustamentos do Exerc. - Amort Imob Corp -  Veíc. automóveis ligeiros-Leasing</t>
  </si>
  <si>
    <t>Amort. e Ajustamentos do Exerc. - Amort Imob Corp -  Veículosautomóveis pesados-Leasing</t>
  </si>
  <si>
    <t>R6625100</t>
  </si>
  <si>
    <t>Amort. e Ajustamentos do Exerc. - Amort Imob Corp -  Ferramentas e utensílios</t>
  </si>
  <si>
    <t>R6626110</t>
  </si>
  <si>
    <t>Amort. e Ajustamentos do Exerc. - Amort Imob Corp -  Amortização de Eq.admn-Próprio-Equip.informático</t>
  </si>
  <si>
    <t>R6626210</t>
  </si>
  <si>
    <t>Amort. e Ajustamentos do Exerc. - Amort Imob Corp -  Eq.admn-Próprio-Mobiliário</t>
  </si>
  <si>
    <t>Amort. e Ajustamentos do Exerc. - Amort Imob Corp -  Eq.admn-Leasing-Mobiliário</t>
  </si>
  <si>
    <t>R6626310</t>
  </si>
  <si>
    <t>Amort. e Ajustamentos do Exerc. - Amort Imob Corp -  Eq.admn-Próprio-Eq. apoio administr</t>
  </si>
  <si>
    <t>R6626410</t>
  </si>
  <si>
    <t>Amort. e Ajustamentos do Exerc. - Amort Imob Corp -  Eq.admn-Próprio-Equipamento social</t>
  </si>
  <si>
    <t>R6626510</t>
  </si>
  <si>
    <t>Amort. e Ajustamentos do Exerc. - Amort Imob Corp -  Eq.admn-Próprio-Equipamento diverso</t>
  </si>
  <si>
    <t>R6628200</t>
  </si>
  <si>
    <t>Amort. e Ajustamentos do Exerc. - Amort Imob Corp -  Diferenças de câmbio-Edifícios</t>
  </si>
  <si>
    <t>R6628300</t>
  </si>
  <si>
    <t>Amort. e Ajustamentos do Exerc. - Amort Imob Corp -  Diferenças de câmbio-Equip. básico</t>
  </si>
  <si>
    <t>R6628900</t>
  </si>
  <si>
    <t>Amort. e Ajustamentos do Exerc. - Amort Imob Corp -  Outras imobilizações corpóreas</t>
  </si>
  <si>
    <t>R6631000</t>
  </si>
  <si>
    <t>Amort. e Ajustamentos do Exerc. - Amort Imob Incorp - Despesas de instalação</t>
  </si>
  <si>
    <t>R6632000</t>
  </si>
  <si>
    <t>Amort. e Ajustamentos do Exerc. - Amort Imob Incorp - Despesas investig.e desenvolvimento</t>
  </si>
  <si>
    <t>R6635220</t>
  </si>
  <si>
    <t>Amortiza. De Direitos de Concessão - Dist. Eletcricidade - IFRIC 12</t>
  </si>
  <si>
    <t xml:space="preserve">        Amortizações</t>
  </si>
  <si>
    <t>R7983000</t>
  </si>
  <si>
    <t>Prov.extraord.subsídiospara investimento</t>
  </si>
  <si>
    <t>R7984000</t>
  </si>
  <si>
    <t>Comp.amrt.DL344-B/82</t>
  </si>
  <si>
    <t xml:space="preserve">        Compensação de amortizações</t>
  </si>
  <si>
    <t>Resultados Operacionais (EBIT)</t>
  </si>
  <si>
    <t>R6813010</t>
  </si>
  <si>
    <t>Juros de suprimentos contraídos</t>
  </si>
  <si>
    <t>R6813030</t>
  </si>
  <si>
    <t>Juros de gestão de tesouraria</t>
  </si>
  <si>
    <t>R6815000</t>
  </si>
  <si>
    <t>Juros de mora de empréstimos</t>
  </si>
  <si>
    <t>Juros de diferimento depagamento a fornecedores</t>
  </si>
  <si>
    <t>Juros de mora de impostos e taxas</t>
  </si>
  <si>
    <t>R6817010</t>
  </si>
  <si>
    <t>Juros devedores de depósitos à ordem</t>
  </si>
  <si>
    <t>R6817040</t>
  </si>
  <si>
    <t>Processo de devolução de cauções</t>
  </si>
  <si>
    <t>R6818000</t>
  </si>
  <si>
    <t>Juros de contratos de leasing equipam. transporte</t>
  </si>
  <si>
    <t>Juros de contratos de leasing de outro imobilizado</t>
  </si>
  <si>
    <t>Juros de contratos de leasing equipamento básico</t>
  </si>
  <si>
    <t>R6818010</t>
  </si>
  <si>
    <t>Juros - Desvio Tarifário</t>
  </si>
  <si>
    <t>R6832100</t>
  </si>
  <si>
    <t>Amortizações de investimentos em imóveis</t>
  </si>
  <si>
    <t>R6851100</t>
  </si>
  <si>
    <t>Diferenças de câmbio desfavoráveis - Fornecedores</t>
  </si>
  <si>
    <t>R6881010</t>
  </si>
  <si>
    <t>Serviços bancários - Comissões de empréstimos</t>
  </si>
  <si>
    <t>R6881020</t>
  </si>
  <si>
    <t>Serviços bancários - Garantias bancárias</t>
  </si>
  <si>
    <t>R6881030</t>
  </si>
  <si>
    <t>Serviços bancários-Comissões imobilização contrato</t>
  </si>
  <si>
    <t>Serviços bancários - Outros serviços bancários</t>
  </si>
  <si>
    <t>R6888260</t>
  </si>
  <si>
    <t>Outr.não esp.-Trading-Prod Derivad Oper Fin-Electricidade</t>
  </si>
  <si>
    <t>Outr.não esp.-Trading-Prod Derivad Oper Fin-Combustíveis</t>
  </si>
  <si>
    <t>R6888330</t>
  </si>
  <si>
    <t>Juros de Revisibilidade do CMEC</t>
  </si>
  <si>
    <t>R6888310</t>
  </si>
  <si>
    <t>Encargos de Actualização dos CMEC</t>
  </si>
  <si>
    <t>R6888900</t>
  </si>
  <si>
    <t>Outros não especificados - Sobretaxa sobre juros</t>
  </si>
  <si>
    <t>Outros não especificados-Seguros de financiamento</t>
  </si>
  <si>
    <t>Outros não especificados - Despesas de contrato</t>
  </si>
  <si>
    <t>Outr.não especif.-Remun.represent.obrigacionistas</t>
  </si>
  <si>
    <t>Outr.não especif.-Manutenção investim.financeiros</t>
  </si>
  <si>
    <t>Outr.não especif.-Amortização de trespasse da EBE</t>
  </si>
  <si>
    <t>Out.não espec.-Perdas cotações de títulos (Reais)</t>
  </si>
  <si>
    <t>Outr. não esp.-Diferenc.de garantia de preço</t>
  </si>
  <si>
    <t>Outr.não especif.-Outras despesas com empréstimos</t>
  </si>
  <si>
    <t>Outros custos e perdas financeiras não especific.</t>
  </si>
  <si>
    <t>R6870000</t>
  </si>
  <si>
    <t>Perdas na alienação de aplicações de tesouraria</t>
  </si>
  <si>
    <t>Menos Valia de Investimentos Finac-Regularização</t>
  </si>
  <si>
    <t>R7544000</t>
  </si>
  <si>
    <t>Trab.próp.empr-Imob.curso-Encargos financeiros</t>
  </si>
  <si>
    <t>754Z003000</t>
  </si>
  <si>
    <t>R7970680</t>
  </si>
  <si>
    <t>Correc.relat.exerc.anter.-Custos perdas financeira</t>
  </si>
  <si>
    <t>Custos Financeiros</t>
  </si>
  <si>
    <t>R7811100</t>
  </si>
  <si>
    <t>Juros obtidos de depósitos à ordem</t>
  </si>
  <si>
    <t>R7813100</t>
  </si>
  <si>
    <t>Jur.Empréstimos Conced. p/Juros Suprimentos Conced</t>
  </si>
  <si>
    <t>R7813200</t>
  </si>
  <si>
    <t>R7817010</t>
  </si>
  <si>
    <t>Juros dif de cobrança electricidade MAT</t>
  </si>
  <si>
    <t>R7817020</t>
  </si>
  <si>
    <t>Juros dif de cobrança electricidade AT</t>
  </si>
  <si>
    <t>Juros dif.cobrança electric. AT-Autarq.Loc.</t>
  </si>
  <si>
    <t>Juros dif.cobrança electric. AT-Sect.Emp.Partic.</t>
  </si>
  <si>
    <t>R7817030</t>
  </si>
  <si>
    <t>Juros dif de cobrança electricidade MT</t>
  </si>
  <si>
    <t>Juros dif.cobrança electric. MT - Autarq.Locais</t>
  </si>
  <si>
    <t>Juros dif.cobrança electric. MT-Sect.Emp.Partic.</t>
  </si>
  <si>
    <t>R7817040</t>
  </si>
  <si>
    <t>Juros dif de cobrança electricidade BTE</t>
  </si>
  <si>
    <t>Juros dif.cobrança electric. BTE- Autarq.Locais</t>
  </si>
  <si>
    <t>Juros dif.cobrança electric. BTE-Sect.Emp.Partic.</t>
  </si>
  <si>
    <t>R7817050</t>
  </si>
  <si>
    <t>Juros dif.cobrança electric. BT - Est. Org. Ofic.</t>
  </si>
  <si>
    <t>Juros dif.cobrança electric. BT - Autarq.Locais</t>
  </si>
  <si>
    <t>Juros dif.cobrança electric. BT - Sect.Emp.Partic.</t>
  </si>
  <si>
    <t>R7817060</t>
  </si>
  <si>
    <t>Juros dif.cobrança electric. IP - Autarq.Locais</t>
  </si>
  <si>
    <t>R7818010</t>
  </si>
  <si>
    <t>Juros de derivados</t>
  </si>
  <si>
    <t>R7818030</t>
  </si>
  <si>
    <t>R7831000</t>
  </si>
  <si>
    <t>Rendas de prédios urbanos</t>
  </si>
  <si>
    <t>R7832000</t>
  </si>
  <si>
    <t>Rendas de terrenos</t>
  </si>
  <si>
    <t>R7841000</t>
  </si>
  <si>
    <t>Rendim.particip.de capital em empresas do grupo</t>
  </si>
  <si>
    <t>R7851100</t>
  </si>
  <si>
    <t>Diferenças de câmbio favoráveis - Fornecedores</t>
  </si>
  <si>
    <t>R7860000</t>
  </si>
  <si>
    <t>Descontos de pronto pagamento obtidos</t>
  </si>
  <si>
    <t>Ajuste Descontos obtidos</t>
  </si>
  <si>
    <t>R7881060</t>
  </si>
  <si>
    <t>Rev.e Otrs Prov.Gan.Fin.-Trading-Prod Derivad Oper Fin-Electricidade</t>
  </si>
  <si>
    <t>Rev.e Otrs Prov.Gan.Fin.-Trading-Prod Derivad Oper Fin-Combustíveis</t>
  </si>
  <si>
    <t>R7889000</t>
  </si>
  <si>
    <t>Reversões e Outros Proveitos e Ganhos Financeiros-Comp.atras.pag.electr. BT</t>
  </si>
  <si>
    <t>Reversões e Outros Proveitos e Ganhos Financeiros-Comp.atras.pag.elect.IP</t>
  </si>
  <si>
    <t>Reversões e Outros Proveitos e Ganhos Financeiros-Jur.empr.fundo correc.hidrau.</t>
  </si>
  <si>
    <t>Reversões e Outros Proveitos e Ganhos Financeiros-Comp.cheq.devolv.clientes</t>
  </si>
  <si>
    <t>Reversões e Outros Proveitos e Ganhos Financeiros-Ganhos cotações títul.(Reais)</t>
  </si>
  <si>
    <t>Reversões e Outros Proveitos e Ganhos Financeiros-Diferenc.de garantia de preço</t>
  </si>
  <si>
    <t>Reversões e Outros Proveitos e Ganhos Financeiros-Outros</t>
  </si>
  <si>
    <t>Proveitos Financeiros</t>
  </si>
  <si>
    <t>Proveitos / (Custos) Financeiros</t>
  </si>
  <si>
    <t>R6941080</t>
  </si>
  <si>
    <t>R7941010</t>
  </si>
  <si>
    <t>Custo bruto Invest.Financ.alienad.com ganho</t>
  </si>
  <si>
    <t>R7941020</t>
  </si>
  <si>
    <t>Amortiz.Invest.Financeiro alienad.com ganho</t>
  </si>
  <si>
    <t>R7941030</t>
  </si>
  <si>
    <t>Alienação de investimentos financeiros com ganho</t>
  </si>
  <si>
    <t>Ganhos/(Perdas) na alienação de activos financeiros</t>
  </si>
  <si>
    <t>Resultados Correntes</t>
  </si>
  <si>
    <t>R6981000</t>
  </si>
  <si>
    <t>Insuficiência de estimativa de impostos</t>
  </si>
  <si>
    <t>R7910000</t>
  </si>
  <si>
    <t>Restituição de impostos</t>
  </si>
  <si>
    <t>I.R.exerc.-Est.inter</t>
  </si>
  <si>
    <t>R8650000</t>
  </si>
  <si>
    <t>Imposto s/rend.-Insuficiência/Excesso estimativa</t>
  </si>
  <si>
    <t>Dotação para Impostos sobre Lucros</t>
  </si>
  <si>
    <t>R8620000</t>
  </si>
  <si>
    <t>I.R.exerc.-Imp.estim</t>
  </si>
  <si>
    <t>R8630000</t>
  </si>
  <si>
    <t>I.R.exerc.-Diferido</t>
  </si>
  <si>
    <t>I.R.exerc.-Diferido-Prov.para riscos e encargos</t>
  </si>
  <si>
    <t>I.R.exerc.-Diferido-Ajust cobrança duvidosa</t>
  </si>
  <si>
    <t>I.R.exerc.-Diferido-Reavaliações de imobilizado</t>
  </si>
  <si>
    <t>I.R.exerc.-Diferido-Fair value deriv a inv AFS</t>
  </si>
  <si>
    <t>IReDf+ValFsc n reinv</t>
  </si>
  <si>
    <t>I.R.exerc.-Diferido-Desvio tarifário</t>
  </si>
  <si>
    <t>I.R.exerc.-Diferido-Fundo de Pensões</t>
  </si>
  <si>
    <t>I.R.exerc.-Diferido-Outros</t>
  </si>
  <si>
    <t>ID-Activo Reg PAR</t>
  </si>
  <si>
    <t>Dotação para Impostos Diferidos</t>
  </si>
  <si>
    <t xml:space="preserve">          Resultados Depois de Impostos</t>
  </si>
  <si>
    <t>Total Interesses Minoritários</t>
  </si>
  <si>
    <t xml:space="preserve">          Resultados Líquido Atribuível</t>
  </si>
  <si>
    <t xml:space="preserve">Diferença valor da Conta (SAP) </t>
  </si>
  <si>
    <t>DR SAP</t>
  </si>
  <si>
    <t>LC alterei</t>
  </si>
  <si>
    <t>Ajustes Dez.</t>
  </si>
  <si>
    <t>Balanço   SAP</t>
  </si>
  <si>
    <t>Balanço/Ajust.</t>
  </si>
  <si>
    <t xml:space="preserve">VND Electricidade - Desvio tarifário </t>
  </si>
  <si>
    <t>Outros proveitos</t>
  </si>
  <si>
    <t>Outr.prov.operacion.-Recuperação de custos - Pensões</t>
  </si>
  <si>
    <r>
      <t xml:space="preserve">IFRS -Encontro de contas PPEC subsídios versus FSE's                                   </t>
    </r>
    <r>
      <rPr>
        <b/>
        <sz val="10"/>
        <color indexed="17"/>
        <rFont val="Arial"/>
        <family val="2"/>
      </rPr>
      <t xml:space="preserve"> PPEC</t>
    </r>
  </si>
  <si>
    <t>62****</t>
  </si>
  <si>
    <t>442313****</t>
  </si>
  <si>
    <r>
      <t xml:space="preserve">IFRS - Custos não capitalizáveis                                                                                       </t>
    </r>
    <r>
      <rPr>
        <b/>
        <sz val="10"/>
        <color indexed="12"/>
        <rFont val="Arial"/>
        <family val="2"/>
      </rPr>
      <t>TPE´S  - Investimento</t>
    </r>
  </si>
  <si>
    <t>A4231400 (Parte do valor)</t>
  </si>
  <si>
    <r>
      <t xml:space="preserve">IFRS - Custos não capitalizáveis                                                                                       </t>
    </r>
    <r>
      <rPr>
        <b/>
        <sz val="10"/>
        <color indexed="12"/>
        <rFont val="Arial"/>
        <family val="2"/>
      </rPr>
      <t xml:space="preserve">TPE´S  - </t>
    </r>
    <r>
      <rPr>
        <b/>
        <sz val="10"/>
        <color rgb="FFC00000"/>
        <rFont val="Arial"/>
        <family val="2"/>
      </rPr>
      <t>FSE´s</t>
    </r>
  </si>
  <si>
    <r>
      <t xml:space="preserve">IFRS - Custos não capitalizáveis                                                                                       </t>
    </r>
    <r>
      <rPr>
        <b/>
        <sz val="10"/>
        <color indexed="12"/>
        <rFont val="Arial"/>
        <family val="2"/>
      </rPr>
      <t xml:space="preserve">TPE´S  - </t>
    </r>
    <r>
      <rPr>
        <b/>
        <sz val="10"/>
        <color rgb="FFC00000"/>
        <rFont val="Arial"/>
        <family val="2"/>
      </rPr>
      <t>Pessoal</t>
    </r>
  </si>
  <si>
    <t>R798800</t>
  </si>
  <si>
    <t>Ver balanço</t>
  </si>
  <si>
    <t>IFRS - Dist. Resultados a Colaboradores Dez09 nº96 - Ver movimento IFRS na Linha 160</t>
  </si>
  <si>
    <t>Artigos para Oferta</t>
  </si>
  <si>
    <t>FSE- prémios para pensões - amortização de desvios actuariais</t>
  </si>
  <si>
    <t>IFRS - Anulação da Amortização de Desvios Actuariais de Fundo de Pensões e Actos Médiocos</t>
  </si>
  <si>
    <t>Fornecimentos e Serviços - Outros Fornecimentos e Serviços - Outros</t>
  </si>
  <si>
    <t>Custos com pessoal</t>
  </si>
  <si>
    <r>
      <t xml:space="preserve">IFRS - Especialização Bónus a Colaboradores e Orgãos Sociais a Pagar em 2010 - Valor alterado em Dez 09 - Valor antes </t>
    </r>
    <r>
      <rPr>
        <sz val="7.5"/>
        <color rgb="FFFF0000"/>
        <rFont val="Arial"/>
        <family val="2"/>
      </rPr>
      <t>13 655 176</t>
    </r>
  </si>
  <si>
    <t>26821**</t>
  </si>
  <si>
    <t>Outros Custos com o Pessoal - Prémio de Desempenho</t>
  </si>
  <si>
    <t>IFRS - Dist. Resultados Colaboradores nº96 Dez09 - Ver movimento IFRS na Linha 160</t>
  </si>
  <si>
    <r>
      <t xml:space="preserve">IFRS - Custos não capitalizáveis                                                                                       </t>
    </r>
    <r>
      <rPr>
        <b/>
        <sz val="10"/>
        <color indexed="12"/>
        <rFont val="Arial"/>
        <family val="2"/>
      </rPr>
      <t>TPE´S</t>
    </r>
  </si>
  <si>
    <r>
      <t xml:space="preserve">IFRS - Anulação Outros custos (PAR) v Utilização das Provisão - Inativos </t>
    </r>
    <r>
      <rPr>
        <b/>
        <sz val="7.5"/>
        <color rgb="FFFF0000"/>
        <rFont val="Arial"/>
        <family val="2"/>
      </rPr>
      <t xml:space="preserve">Passou a ser só o C.C. </t>
    </r>
    <r>
      <rPr>
        <b/>
        <sz val="7.5"/>
        <color theme="3" tint="0.39997558519241921"/>
        <rFont val="Arial"/>
        <family val="2"/>
      </rPr>
      <t>28299931</t>
    </r>
    <r>
      <rPr>
        <b/>
        <sz val="7.5"/>
        <color rgb="FFFF0000"/>
        <rFont val="Arial"/>
        <family val="2"/>
      </rPr>
      <t xml:space="preserve"> em Março 2010</t>
    </r>
  </si>
  <si>
    <t>Custos com beneficios aos empregados</t>
  </si>
  <si>
    <t>???????</t>
  </si>
  <si>
    <r>
      <t xml:space="preserve">IFRS - Actos Médicos </t>
    </r>
    <r>
      <rPr>
        <b/>
        <sz val="10"/>
        <color indexed="10"/>
        <rFont val="Arial"/>
        <family val="2"/>
      </rPr>
      <t xml:space="preserve">(Era Valor mensualizado passou a valor de conta Março / 08 - </t>
    </r>
    <r>
      <rPr>
        <b/>
        <sz val="10"/>
        <color indexed="12"/>
        <rFont val="Arial"/>
        <family val="2"/>
      </rPr>
      <t xml:space="preserve">9 212 131 /12*3 </t>
    </r>
    <r>
      <rPr>
        <b/>
        <sz val="10"/>
        <color indexed="10"/>
        <rFont val="Arial"/>
        <family val="2"/>
      </rPr>
      <t>)</t>
    </r>
  </si>
  <si>
    <t>R6721001</t>
  </si>
  <si>
    <r>
      <t xml:space="preserve">IFRS - Anulação de Outros custos (PAR) v utilização da provisão - Inactivos - </t>
    </r>
    <r>
      <rPr>
        <b/>
        <sz val="9"/>
        <color rgb="FFFF0000"/>
        <rFont val="Arial"/>
        <family val="2"/>
      </rPr>
      <t>Anula todos os 3 ajustamentos abaixo</t>
    </r>
  </si>
  <si>
    <t>não em Dez 09</t>
  </si>
  <si>
    <t>IFRS - Anulação Custos Pessoal, TSU, Férias e Outros Custos (PAR) Vs Utilização da Provisão - Inactivos nº 48 Fev - 2010</t>
  </si>
  <si>
    <t>IFRS - Dist. Result Coladoradores nº96 Dez09 - - Ver movimento IFRS na Linha 160</t>
  </si>
  <si>
    <t>IFRS - Net liquidação Adicional de impostos - Agosto 2010</t>
  </si>
  <si>
    <t>Provisões do exercício</t>
  </si>
  <si>
    <t>2908****</t>
  </si>
  <si>
    <t>Diversas contas - 6970063000- 6815003000</t>
  </si>
  <si>
    <t>Amortizações</t>
  </si>
  <si>
    <t>IFRC 12 - EDP dist - Mov 2010 - Amortizações, Abates e reversões - Nº114 Set  2010</t>
  </si>
  <si>
    <t>66******</t>
  </si>
  <si>
    <t>Impostos diferidos</t>
  </si>
  <si>
    <t>Deb</t>
  </si>
  <si>
    <t>27209801**</t>
  </si>
  <si>
    <t>Anulação da Provisão Imob.Imcorporio Ajust IFRS 87 - 2 parcelas linha 51 + linha 56</t>
  </si>
  <si>
    <t>Cred</t>
  </si>
  <si>
    <t xml:space="preserve">         Compensação de amortizações</t>
  </si>
  <si>
    <t>Total do Imposto</t>
  </si>
  <si>
    <t>Valor  a 0,265%</t>
  </si>
  <si>
    <t>IFRS - Impostos diferidos Fundo Pensões e Actos Médicos - Set 2010</t>
  </si>
  <si>
    <t>IFRS - Imposto Diferido sobre terrenos</t>
  </si>
  <si>
    <t>IFRS - Correcção de Audit ID nº 136</t>
  </si>
  <si>
    <t>IFRS - Correcção de Audit ID nº 137</t>
  </si>
  <si>
    <t>IFRS - Correcção de Audit ID nº 138</t>
  </si>
  <si>
    <t>IFRS - Correcção de Audit ID nº 139</t>
  </si>
  <si>
    <t>Valores de Março</t>
  </si>
  <si>
    <t>Valores de  Junho</t>
  </si>
  <si>
    <t>Valores de  Setembro</t>
  </si>
  <si>
    <t>Valores de  Dezembro</t>
  </si>
  <si>
    <t>Nova Plano Flex 5 Contas</t>
  </si>
  <si>
    <t>R6690000</t>
  </si>
  <si>
    <t>IFRS - Ajustamento tarifário</t>
  </si>
  <si>
    <t>P2736000 (Parte)</t>
  </si>
  <si>
    <r>
      <t xml:space="preserve">IFRS -Encontro de contas PPDA subsídios versus FSE's                                   </t>
    </r>
    <r>
      <rPr>
        <b/>
        <sz val="10"/>
        <color indexed="17"/>
        <rFont val="Arial"/>
        <family val="2"/>
      </rPr>
      <t xml:space="preserve"> PPDA</t>
    </r>
  </si>
  <si>
    <t>Para o CCC não é ajustamento</t>
  </si>
  <si>
    <t>A2718150+A2718250</t>
  </si>
  <si>
    <t>2710990810 - 2710990830</t>
  </si>
  <si>
    <t>A2718150+A2718251</t>
  </si>
  <si>
    <t>2710990810 - 2710990831</t>
  </si>
  <si>
    <t>Trabalhos para a Própria Empresa - Imobilizações em Curso - Custos Estrutura</t>
  </si>
  <si>
    <t>Trabalhos para a Própria Empresa - Imobilizações em Curso - Imputação Centros Custo</t>
  </si>
  <si>
    <t>Trab. Expecializados Out. Serviços</t>
  </si>
  <si>
    <t>4431000000+4432000000</t>
  </si>
  <si>
    <r>
      <t>IFRS - Imobilizado em curso</t>
    </r>
    <r>
      <rPr>
        <sz val="10"/>
        <color indexed="10"/>
        <rFont val="Arial"/>
        <family val="2"/>
      </rPr>
      <t xml:space="preserve"> </t>
    </r>
  </si>
  <si>
    <t>IFRS - Anulação Outros custos (PAR) v Utilização das Provisão - Inativos</t>
  </si>
  <si>
    <t>P2910001</t>
  </si>
  <si>
    <t>P2910002</t>
  </si>
  <si>
    <t>P2910003</t>
  </si>
  <si>
    <t>IFRS - Acertos PAR</t>
  </si>
  <si>
    <t>não em Dez</t>
  </si>
  <si>
    <r>
      <t xml:space="preserve">IFRS - Anulação de Outros custos (PAR) v utilização da provisão - Inactivos - </t>
    </r>
    <r>
      <rPr>
        <b/>
        <sz val="9"/>
        <color theme="3" tint="0.39997558519241921"/>
        <rFont val="Arial"/>
        <family val="2"/>
      </rPr>
      <t>Requalificação</t>
    </r>
    <r>
      <rPr>
        <b/>
        <sz val="9"/>
        <color rgb="FFFF0000"/>
        <rFont val="Arial"/>
        <family val="2"/>
      </rPr>
      <t xml:space="preserve"> - </t>
    </r>
    <r>
      <rPr>
        <b/>
        <sz val="9"/>
        <color theme="3" tint="0.39997558519241921"/>
        <rFont val="Arial"/>
        <family val="2"/>
      </rPr>
      <t>IFRS nº92</t>
    </r>
  </si>
  <si>
    <t>Diversas contas - 6728099000 - 6988099000</t>
  </si>
  <si>
    <t>IFRS - Encontro de Contas Provisão - CM Lisboa - Requalficação de Rectoactivos  á CM Lisboa (Valores de Mai e Jun) + Dist. Result Coladoradores nº96 Dez09</t>
  </si>
  <si>
    <t>Imposto  referente ao desvio</t>
  </si>
  <si>
    <t>Dezembro 2009</t>
  </si>
  <si>
    <r>
      <t xml:space="preserve">Igual todo o ano </t>
    </r>
    <r>
      <rPr>
        <b/>
        <sz val="10"/>
        <color indexed="53"/>
        <rFont val="Arial"/>
        <family val="2"/>
      </rPr>
      <t>Saldo 2008</t>
    </r>
  </si>
  <si>
    <r>
      <t xml:space="preserve">Igual todo o ano </t>
    </r>
    <r>
      <rPr>
        <b/>
        <sz val="10"/>
        <color indexed="53"/>
        <rFont val="Arial"/>
        <family val="2"/>
      </rPr>
      <t>Saldo 2008 - saldo do ano anterior em Imposto Passivo passou activo Abr09</t>
    </r>
  </si>
  <si>
    <r>
      <t xml:space="preserve">Igual todo o ano </t>
    </r>
    <r>
      <rPr>
        <b/>
        <sz val="10"/>
        <color indexed="53"/>
        <rFont val="Arial"/>
        <family val="2"/>
      </rPr>
      <t>Saldo 2008 - saldo do ano anterior em Imposto Passivo passou activo Abr10</t>
    </r>
    <r>
      <rPr>
        <sz val="11"/>
        <color indexed="8"/>
        <rFont val="Calibri"/>
        <family val="2"/>
      </rPr>
      <t/>
    </r>
  </si>
  <si>
    <r>
      <t xml:space="preserve">Igual todo o ano </t>
    </r>
    <r>
      <rPr>
        <b/>
        <sz val="10"/>
        <color indexed="53"/>
        <rFont val="Arial"/>
        <family val="2"/>
      </rPr>
      <t xml:space="preserve">Saldo 2008 </t>
    </r>
  </si>
  <si>
    <t>IFRS - Correcção Fundo de Pensões e Actos Médicos (requalificação) Março 09</t>
  </si>
  <si>
    <t>Valor dos Ajustamentos da DR de Dez/08</t>
  </si>
  <si>
    <t>Dist. Resultados Colaboradores - Abr 09</t>
  </si>
  <si>
    <r>
      <t xml:space="preserve">IFRS - Activos regulatórios - </t>
    </r>
    <r>
      <rPr>
        <b/>
        <sz val="10"/>
        <color indexed="10"/>
        <rFont val="Arial"/>
        <family val="2"/>
      </rPr>
      <t>A Partir de Jul 09 (IFRS nº107)</t>
    </r>
  </si>
  <si>
    <r>
      <t xml:space="preserve">Igual todo o ano </t>
    </r>
    <r>
      <rPr>
        <b/>
        <sz val="10"/>
        <color indexed="53"/>
        <rFont val="Arial"/>
        <family val="2"/>
      </rPr>
      <t>Saldo 2008 passou activo em Abr 09</t>
    </r>
  </si>
  <si>
    <t>IFRS - Correcção Fundo de Pensões e Actos Médicos (requalificação) Passou activo em Abr 09</t>
  </si>
  <si>
    <t>IFRS - Especialização Bónus a Colaboradores e Orgãos Sociais a Pagar em 2009</t>
  </si>
  <si>
    <t>Alteração do critério de Ajustamento em SET 08 - Alterou em DEZ 08</t>
  </si>
  <si>
    <t>Alteração do critério de Ajustamento em SET 08</t>
  </si>
  <si>
    <t>Bónus estimados pagos em 2009 - Dist. Resultados Colaboradores - Abr 09</t>
  </si>
  <si>
    <t>IFRS - Anulação de Imposto Diferido sobre Bónus a Colaboradores e Órgãos Sociais Pago em 2007</t>
  </si>
  <si>
    <t>IFRS - Reclassificação Acerto Bónus Estimado / Pago 2007 para Custos com Pessoal</t>
  </si>
  <si>
    <t>Requalificação do desvio tarifário para SU</t>
  </si>
  <si>
    <t>IFRS - Anulação  da reversão de Provisão Abate Imobilizado Incorpório</t>
  </si>
  <si>
    <t>01-12-2009</t>
  </si>
  <si>
    <t>7120000200</t>
  </si>
  <si>
    <t>7120011302</t>
  </si>
  <si>
    <t>7120011310</t>
  </si>
  <si>
    <t>7120011311</t>
  </si>
  <si>
    <t>7120011399</t>
  </si>
  <si>
    <t>7120012000</t>
  </si>
  <si>
    <t>7120013000</t>
  </si>
  <si>
    <t>7120013100</t>
  </si>
  <si>
    <t>7120014000</t>
  </si>
  <si>
    <t>7120001000</t>
  </si>
  <si>
    <t>7120015000</t>
  </si>
  <si>
    <t>7120020000</t>
  </si>
  <si>
    <t>7120021102</t>
  </si>
  <si>
    <t>7120021110</t>
  </si>
  <si>
    <t>7120021111</t>
  </si>
  <si>
    <t>7120021199</t>
  </si>
  <si>
    <t>7120001100</t>
  </si>
  <si>
    <t>7120016000</t>
  </si>
  <si>
    <t>7120021000</t>
  </si>
  <si>
    <t>7120021202</t>
  </si>
  <si>
    <t>7120021210</t>
  </si>
  <si>
    <t>7120021211</t>
  </si>
  <si>
    <t>7120021299</t>
  </si>
  <si>
    <t>7120001200</t>
  </si>
  <si>
    <t>7120017000</t>
  </si>
  <si>
    <t>7120019000</t>
  </si>
  <si>
    <t>7120019100</t>
  </si>
  <si>
    <t>7120021302</t>
  </si>
  <si>
    <t>7120021310</t>
  </si>
  <si>
    <t>7120021311</t>
  </si>
  <si>
    <t>7120021399</t>
  </si>
  <si>
    <t>7120022000</t>
  </si>
  <si>
    <t>7120002000</t>
  </si>
  <si>
    <t>7120024000</t>
  </si>
  <si>
    <t>7120029000</t>
  </si>
  <si>
    <t>7120031102</t>
  </si>
  <si>
    <t>7120031110</t>
  </si>
  <si>
    <t>7120031111</t>
  </si>
  <si>
    <t>7120031199</t>
  </si>
  <si>
    <t>7120002100</t>
  </si>
  <si>
    <t>7120025000</t>
  </si>
  <si>
    <t>7120030000</t>
  </si>
  <si>
    <t>7120031202</t>
  </si>
  <si>
    <t>7120031210</t>
  </si>
  <si>
    <t>7120031211</t>
  </si>
  <si>
    <t>7120031299</t>
  </si>
  <si>
    <t>7120002200</t>
  </si>
  <si>
    <t>7120026000</t>
  </si>
  <si>
    <t>7120028000</t>
  </si>
  <si>
    <t>7120028100</t>
  </si>
  <si>
    <t>7120031000</t>
  </si>
  <si>
    <t>7120031302</t>
  </si>
  <si>
    <t>7120031310</t>
  </si>
  <si>
    <t>7120031311</t>
  </si>
  <si>
    <t>7120031399</t>
  </si>
  <si>
    <t>7120003000</t>
  </si>
  <si>
    <t>7120033000</t>
  </si>
  <si>
    <t>7120038000</t>
  </si>
  <si>
    <t>7120041100</t>
  </si>
  <si>
    <t>7120041101</t>
  </si>
  <si>
    <t>7120041102</t>
  </si>
  <si>
    <t>7120041103</t>
  </si>
  <si>
    <t>7120041105</t>
  </si>
  <si>
    <t>7120041106</t>
  </si>
  <si>
    <t>7120041107</t>
  </si>
  <si>
    <t>7120041108</t>
  </si>
  <si>
    <t>7120041109</t>
  </si>
  <si>
    <t>7120041110</t>
  </si>
  <si>
    <t>7120041111</t>
  </si>
  <si>
    <t>7120041199</t>
  </si>
  <si>
    <t>7120003100</t>
  </si>
  <si>
    <t>7120034000</t>
  </si>
  <si>
    <t>7120039000</t>
  </si>
  <si>
    <t>7120041200</t>
  </si>
  <si>
    <t>7120041201</t>
  </si>
  <si>
    <t>7120041202</t>
  </si>
  <si>
    <t>7120041203</t>
  </si>
  <si>
    <t>7120041205</t>
  </si>
  <si>
    <t>7120041206</t>
  </si>
  <si>
    <t>7120041207</t>
  </si>
  <si>
    <t>7120041208</t>
  </si>
  <si>
    <t>7120041209</t>
  </si>
  <si>
    <t>7120041210</t>
  </si>
  <si>
    <t>7120041211</t>
  </si>
  <si>
    <t>7120041299</t>
  </si>
  <si>
    <t>7120003200</t>
  </si>
  <si>
    <t>7120035000</t>
  </si>
  <si>
    <t>7120037000</t>
  </si>
  <si>
    <t>7120037100</t>
  </si>
  <si>
    <t>7120040000</t>
  </si>
  <si>
    <t>7120041300</t>
  </si>
  <si>
    <t>7120041301</t>
  </si>
  <si>
    <t>7120041302</t>
  </si>
  <si>
    <t>7120041303</t>
  </si>
  <si>
    <t>7120041305</t>
  </si>
  <si>
    <t>7120041306</t>
  </si>
  <si>
    <t>7120041307</t>
  </si>
  <si>
    <t>7120041308</t>
  </si>
  <si>
    <t>7120041309</t>
  </si>
  <si>
    <t>7120041310</t>
  </si>
  <si>
    <t>7120041311</t>
  </si>
  <si>
    <t>7120041399</t>
  </si>
  <si>
    <t>7120004000</t>
  </si>
  <si>
    <t>7120042000</t>
  </si>
  <si>
    <t>7120047000</t>
  </si>
  <si>
    <t>7120051100</t>
  </si>
  <si>
    <t>7120051102</t>
  </si>
  <si>
    <t>7120051103</t>
  </si>
  <si>
    <t>7120051105</t>
  </si>
  <si>
    <t>7120051106</t>
  </si>
  <si>
    <t>7120051107</t>
  </si>
  <si>
    <t>7120051108</t>
  </si>
  <si>
    <t>7120051110</t>
  </si>
  <si>
    <t>7120051111</t>
  </si>
  <si>
    <t>7120051199</t>
  </si>
  <si>
    <t>7120004100</t>
  </si>
  <si>
    <t>7120043000</t>
  </si>
  <si>
    <t>7120048000</t>
  </si>
  <si>
    <t>7120051000</t>
  </si>
  <si>
    <t>7120051010</t>
  </si>
  <si>
    <t>7120051200</t>
  </si>
  <si>
    <t>7120051201</t>
  </si>
  <si>
    <t>7120051202</t>
  </si>
  <si>
    <t>7120051203</t>
  </si>
  <si>
    <t>7120051205</t>
  </si>
  <si>
    <t>7120051206</t>
  </si>
  <si>
    <t>7120051207</t>
  </si>
  <si>
    <t>7120051208</t>
  </si>
  <si>
    <t>7120051210</t>
  </si>
  <si>
    <t>7120051211</t>
  </si>
  <si>
    <t>7120051299</t>
  </si>
  <si>
    <t>7120052000</t>
  </si>
  <si>
    <t>7120053000</t>
  </si>
  <si>
    <t>7120053100</t>
  </si>
  <si>
    <t>7120061200</t>
  </si>
  <si>
    <t>7120061210</t>
  </si>
  <si>
    <t>7120004200</t>
  </si>
  <si>
    <t>7120044000</t>
  </si>
  <si>
    <t>7120046000</t>
  </si>
  <si>
    <t>7120046100</t>
  </si>
  <si>
    <t>7120046200</t>
  </si>
  <si>
    <t>7120046300</t>
  </si>
  <si>
    <t>7120049000</t>
  </si>
  <si>
    <t>7120051300</t>
  </si>
  <si>
    <t>7120051301</t>
  </si>
  <si>
    <t>7120051302</t>
  </si>
  <si>
    <t>7120051303</t>
  </si>
  <si>
    <t>7120051305</t>
  </si>
  <si>
    <t>7120051306</t>
  </si>
  <si>
    <t>7120051307</t>
  </si>
  <si>
    <t>7120051308</t>
  </si>
  <si>
    <t>7120051310</t>
  </si>
  <si>
    <t>7120051311</t>
  </si>
  <si>
    <t>7120051399</t>
  </si>
  <si>
    <t>7120005100</t>
  </si>
  <si>
    <t>7120012210</t>
  </si>
  <si>
    <t>7120006200</t>
  </si>
  <si>
    <t>7120022310</t>
  </si>
  <si>
    <t>7120007000</t>
  </si>
  <si>
    <t>7120032110</t>
  </si>
  <si>
    <t>7120007100</t>
  </si>
  <si>
    <t>7120032210</t>
  </si>
  <si>
    <t>7120007200</t>
  </si>
  <si>
    <t>7120032310</t>
  </si>
  <si>
    <t>7120042100</t>
  </si>
  <si>
    <t>7120042101</t>
  </si>
  <si>
    <t>7120042110</t>
  </si>
  <si>
    <t>7120042200</t>
  </si>
  <si>
    <t>7120042201</t>
  </si>
  <si>
    <t>7120042210</t>
  </si>
  <si>
    <t>7120042300</t>
  </si>
  <si>
    <t>7120042301</t>
  </si>
  <si>
    <t>7120042310</t>
  </si>
  <si>
    <t>7120052300</t>
  </si>
  <si>
    <t>7120052301</t>
  </si>
  <si>
    <t>7120052310</t>
  </si>
  <si>
    <t>7120000081</t>
  </si>
  <si>
    <t>7120000995</t>
  </si>
  <si>
    <t>7120073001</t>
  </si>
  <si>
    <t>7120077000</t>
  </si>
  <si>
    <t>7120078000</t>
  </si>
  <si>
    <t>7120085000</t>
  </si>
  <si>
    <t>7120086000</t>
  </si>
  <si>
    <t>7120087000</t>
  </si>
  <si>
    <t>7120088000</t>
  </si>
  <si>
    <t>7120091000</t>
  </si>
  <si>
    <t>7120092000</t>
  </si>
  <si>
    <t>7120093000</t>
  </si>
  <si>
    <t>7120094000</t>
  </si>
  <si>
    <t>7120095000</t>
  </si>
  <si>
    <t>7120096000</t>
  </si>
  <si>
    <t>7120097000</t>
  </si>
  <si>
    <t>7120099000</t>
  </si>
  <si>
    <t>7120011303</t>
  </si>
  <si>
    <t>7120011313</t>
  </si>
  <si>
    <t>7120011314</t>
  </si>
  <si>
    <t>7120011323</t>
  </si>
  <si>
    <t>7120021103</t>
  </si>
  <si>
    <t>7120021203</t>
  </si>
  <si>
    <t>7120021303</t>
  </si>
  <si>
    <t>7120021313</t>
  </si>
  <si>
    <t>7120021314</t>
  </si>
  <si>
    <t>7120021323</t>
  </si>
  <si>
    <t>7120031103</t>
  </si>
  <si>
    <t>7120031203</t>
  </si>
  <si>
    <t>7120031303</t>
  </si>
  <si>
    <t>7120031313</t>
  </si>
  <si>
    <t>7120031314</t>
  </si>
  <si>
    <t>7120031323</t>
  </si>
  <si>
    <t>7120041113</t>
  </si>
  <si>
    <t>7120041123</t>
  </si>
  <si>
    <t>7120061203</t>
  </si>
  <si>
    <t>7120041213</t>
  </si>
  <si>
    <t>7120041223</t>
  </si>
  <si>
    <t>7120061213</t>
  </si>
  <si>
    <t>7120061214</t>
  </si>
  <si>
    <t>7120061223</t>
  </si>
  <si>
    <t>7120041313</t>
  </si>
  <si>
    <t>7120041314</t>
  </si>
  <si>
    <t>7120041323</t>
  </si>
  <si>
    <t>7120051313</t>
  </si>
  <si>
    <t>7120051314</t>
  </si>
  <si>
    <t>7120051323</t>
  </si>
  <si>
    <t>7120012203</t>
  </si>
  <si>
    <t>7120012213</t>
  </si>
  <si>
    <t>7120012223</t>
  </si>
  <si>
    <t>7120012314</t>
  </si>
  <si>
    <t>7120022303</t>
  </si>
  <si>
    <t>7120022313</t>
  </si>
  <si>
    <t>7120022314</t>
  </si>
  <si>
    <t>7120022323</t>
  </si>
  <si>
    <t>7211016000</t>
  </si>
  <si>
    <t>7120032103</t>
  </si>
  <si>
    <t>7120042103</t>
  </si>
  <si>
    <t>7120042114</t>
  </si>
  <si>
    <t>7120032203</t>
  </si>
  <si>
    <t>7120042203</t>
  </si>
  <si>
    <t>7120032214</t>
  </si>
  <si>
    <t>7120032303</t>
  </si>
  <si>
    <t>7120032313</t>
  </si>
  <si>
    <t>7120032314</t>
  </si>
  <si>
    <t>7120032323</t>
  </si>
  <si>
    <t>7211017000</t>
  </si>
  <si>
    <t>7120042214</t>
  </si>
  <si>
    <t>7120042303</t>
  </si>
  <si>
    <t>7120042313</t>
  </si>
  <si>
    <t>7120042314</t>
  </si>
  <si>
    <t>7120042323</t>
  </si>
  <si>
    <t>7120052303</t>
  </si>
  <si>
    <t>7120052313</t>
  </si>
  <si>
    <t>7120052314</t>
  </si>
  <si>
    <t>7120052323</t>
  </si>
  <si>
    <t>7120011304</t>
  </si>
  <si>
    <t>7120021105</t>
  </si>
  <si>
    <t>7120061205</t>
  </si>
  <si>
    <t>7120021305</t>
  </si>
  <si>
    <t>7120031105</t>
  </si>
  <si>
    <t>7120021205</t>
  </si>
  <si>
    <t>7120031205</t>
  </si>
  <si>
    <t>7120031305</t>
  </si>
  <si>
    <t>7120012304</t>
  </si>
  <si>
    <t>7211018000</t>
  </si>
  <si>
    <t>7120022305</t>
  </si>
  <si>
    <t>7211019000</t>
  </si>
  <si>
    <t>7120032105</t>
  </si>
  <si>
    <t>7120042105</t>
  </si>
  <si>
    <t>7120032205</t>
  </si>
  <si>
    <t>7120042205</t>
  </si>
  <si>
    <t>7120032305</t>
  </si>
  <si>
    <t>7120042305</t>
  </si>
  <si>
    <t>7120052305</t>
  </si>
  <si>
    <t>7211020000</t>
  </si>
  <si>
    <t>7120021106</t>
  </si>
  <si>
    <t>7120021206</t>
  </si>
  <si>
    <t>7120061206</t>
  </si>
  <si>
    <t>7120021306</t>
  </si>
  <si>
    <t>7211013000</t>
  </si>
  <si>
    <t>7120031106</t>
  </si>
  <si>
    <t>7120031107</t>
  </si>
  <si>
    <t>7120031206</t>
  </si>
  <si>
    <t>7120031207</t>
  </si>
  <si>
    <t>7120061207</t>
  </si>
  <si>
    <t>7120031306</t>
  </si>
  <si>
    <t>7120031307</t>
  </si>
  <si>
    <t>7211014000</t>
  </si>
  <si>
    <t>7120061208</t>
  </si>
  <si>
    <t>7120022306</t>
  </si>
  <si>
    <t>7211021000</t>
  </si>
  <si>
    <t>7211022000</t>
  </si>
  <si>
    <t>7120032106</t>
  </si>
  <si>
    <t>7120032107</t>
  </si>
  <si>
    <t>7120042106</t>
  </si>
  <si>
    <t>7120042107</t>
  </si>
  <si>
    <t>7120042108</t>
  </si>
  <si>
    <t>7120032206</t>
  </si>
  <si>
    <t>7120032207</t>
  </si>
  <si>
    <t>7120042206</t>
  </si>
  <si>
    <t>7120042207</t>
  </si>
  <si>
    <t>7120042208</t>
  </si>
  <si>
    <t>7120032306</t>
  </si>
  <si>
    <t>7120032307</t>
  </si>
  <si>
    <t>7120042306</t>
  </si>
  <si>
    <t>7120042307</t>
  </si>
  <si>
    <t>7120042308</t>
  </si>
  <si>
    <t>7211023000</t>
  </si>
  <si>
    <t>7211024000</t>
  </si>
  <si>
    <t>7120052306</t>
  </si>
  <si>
    <t>7120052307</t>
  </si>
  <si>
    <t>7120052308</t>
  </si>
  <si>
    <t>7120000078</t>
  </si>
  <si>
    <t>7120000079</t>
  </si>
  <si>
    <t>7120000080</t>
  </si>
  <si>
    <t>7120079000</t>
  </si>
  <si>
    <t>7120079010</t>
  </si>
  <si>
    <t>7120079090</t>
  </si>
  <si>
    <t>7180019000</t>
  </si>
  <si>
    <t>7180022000</t>
  </si>
  <si>
    <t>7180025000</t>
  </si>
  <si>
    <t>7180020000</t>
  </si>
  <si>
    <t>7180023000</t>
  </si>
  <si>
    <t>7180026000</t>
  </si>
  <si>
    <t>7180021000</t>
  </si>
  <si>
    <t>7180024000</t>
  </si>
  <si>
    <t>7180027000</t>
  </si>
  <si>
    <t>7180031000</t>
  </si>
  <si>
    <t>7180032000</t>
  </si>
  <si>
    <t>7180033000</t>
  </si>
  <si>
    <t>7180034000</t>
  </si>
  <si>
    <t>7180035000</t>
  </si>
  <si>
    <t>7180036000</t>
  </si>
  <si>
    <t>7180037000</t>
  </si>
  <si>
    <t>7180038000</t>
  </si>
  <si>
    <t>7180039000</t>
  </si>
  <si>
    <t>7180040000</t>
  </si>
  <si>
    <t>7180042000</t>
  </si>
  <si>
    <t>6970071000</t>
  </si>
  <si>
    <t>7140001000</t>
  </si>
  <si>
    <t>7140002000</t>
  </si>
  <si>
    <t>7140011000</t>
  </si>
  <si>
    <t>7140012000</t>
  </si>
  <si>
    <t>7140013000</t>
  </si>
  <si>
    <t>7140014000</t>
  </si>
  <si>
    <t>7211003000</t>
  </si>
  <si>
    <t>7211004000</t>
  </si>
  <si>
    <t>7211005000</t>
  </si>
  <si>
    <t>7211008000</t>
  </si>
  <si>
    <t>7211009000</t>
  </si>
  <si>
    <t>7211010000</t>
  </si>
  <si>
    <t>7211011000</t>
  </si>
  <si>
    <t>7211012000</t>
  </si>
  <si>
    <t>7211500000</t>
  </si>
  <si>
    <t>7213000000</t>
  </si>
  <si>
    <t>7215000000</t>
  </si>
  <si>
    <t>7215500000</t>
  </si>
  <si>
    <t>7216000000</t>
  </si>
  <si>
    <t>7216500000</t>
  </si>
  <si>
    <t>7217000000</t>
  </si>
  <si>
    <t>7217500000</t>
  </si>
  <si>
    <t>7219010000</t>
  </si>
  <si>
    <t>7250000000</t>
  </si>
  <si>
    <t>6130040100</t>
  </si>
  <si>
    <t>6130040200</t>
  </si>
  <si>
    <t>6130040300</t>
  </si>
  <si>
    <t>6130040400</t>
  </si>
  <si>
    <t>6130040500</t>
  </si>
  <si>
    <t>6130040600</t>
  </si>
  <si>
    <t>6130085000</t>
  </si>
  <si>
    <t>6130042100</t>
  </si>
  <si>
    <t>6130042200</t>
  </si>
  <si>
    <t>6130042300</t>
  </si>
  <si>
    <t>6130042400</t>
  </si>
  <si>
    <t>6130042500</t>
  </si>
  <si>
    <t>6130042600</t>
  </si>
  <si>
    <t>6130042800</t>
  </si>
  <si>
    <t>6130071000</t>
  </si>
  <si>
    <t>6130042900</t>
  </si>
  <si>
    <t>6130072000</t>
  </si>
  <si>
    <t>6130070000</t>
  </si>
  <si>
    <t>6130073000</t>
  </si>
  <si>
    <t>6130073100</t>
  </si>
  <si>
    <t>6150001000</t>
  </si>
  <si>
    <t>6150002000</t>
  </si>
  <si>
    <t>6150003000</t>
  </si>
  <si>
    <t>6150004000</t>
  </si>
  <si>
    <t>6130086000</t>
  </si>
  <si>
    <t>6130086010</t>
  </si>
  <si>
    <t>6130087000</t>
  </si>
  <si>
    <t>6130088000</t>
  </si>
  <si>
    <t>6130099000</t>
  </si>
  <si>
    <t>6163001000</t>
  </si>
  <si>
    <t>6163002000</t>
  </si>
  <si>
    <t>6163003000</t>
  </si>
  <si>
    <t>6580020000</t>
  </si>
  <si>
    <t>6672001000</t>
  </si>
  <si>
    <t>7723001000</t>
  </si>
  <si>
    <t>6938001000</t>
  </si>
  <si>
    <t>6932001000</t>
  </si>
  <si>
    <t>7540001000</t>
  </si>
  <si>
    <t>7932001000</t>
  </si>
  <si>
    <t>7970061000</t>
  </si>
  <si>
    <t>6221101000</t>
  </si>
  <si>
    <t>6221200000</t>
  </si>
  <si>
    <t>6221201000</t>
  </si>
  <si>
    <t>6221202000</t>
  </si>
  <si>
    <t>6221203000</t>
  </si>
  <si>
    <t>6221300000</t>
  </si>
  <si>
    <t>6221301000</t>
  </si>
  <si>
    <t>6221400000</t>
  </si>
  <si>
    <t>6221401000</t>
  </si>
  <si>
    <t>6221500000</t>
  </si>
  <si>
    <t>6221501000</t>
  </si>
  <si>
    <t>6221503000</t>
  </si>
  <si>
    <t>6221503100</t>
  </si>
  <si>
    <t>6221503150</t>
  </si>
  <si>
    <t>6221503160</t>
  </si>
  <si>
    <t>6221600000</t>
  </si>
  <si>
    <t>6221601000</t>
  </si>
  <si>
    <t>6221602000</t>
  </si>
  <si>
    <t>6221700000</t>
  </si>
  <si>
    <t>6221701000</t>
  </si>
  <si>
    <t>6221800000</t>
  </si>
  <si>
    <t>6221801000</t>
  </si>
  <si>
    <t>6221702000</t>
  </si>
  <si>
    <t>6221900000</t>
  </si>
  <si>
    <t>6221999000</t>
  </si>
  <si>
    <t>6221901000</t>
  </si>
  <si>
    <t>6221912000</t>
  </si>
  <si>
    <t>6221921000</t>
  </si>
  <si>
    <t>6221906000</t>
  </si>
  <si>
    <t>6221922000</t>
  </si>
  <si>
    <t>6221931000</t>
  </si>
  <si>
    <t>6221940000</t>
  </si>
  <si>
    <t>6221941000</t>
  </si>
  <si>
    <t>6221905000</t>
  </si>
  <si>
    <t>6221911000</t>
  </si>
  <si>
    <t>6221902000</t>
  </si>
  <si>
    <t>6221903000</t>
  </si>
  <si>
    <t>6221904100</t>
  </si>
  <si>
    <t>6221942000</t>
  </si>
  <si>
    <t>6221944000</t>
  </si>
  <si>
    <t>6221946000</t>
  </si>
  <si>
    <t>6221947000</t>
  </si>
  <si>
    <t>6221904000</t>
  </si>
  <si>
    <t>6222100000</t>
  </si>
  <si>
    <t>6222101000</t>
  </si>
  <si>
    <t>6222200000</t>
  </si>
  <si>
    <t>6222201000</t>
  </si>
  <si>
    <t>6222203000</t>
  </si>
  <si>
    <t>6222204000</t>
  </si>
  <si>
    <t>6222205000</t>
  </si>
  <si>
    <t>6222299000</t>
  </si>
  <si>
    <t>6222206000</t>
  </si>
  <si>
    <t>6222202000</t>
  </si>
  <si>
    <t>6222302000</t>
  </si>
  <si>
    <t>6222302010</t>
  </si>
  <si>
    <t>6222302020</t>
  </si>
  <si>
    <t>6222309000</t>
  </si>
  <si>
    <t>6222305000</t>
  </si>
  <si>
    <t>6222303000</t>
  </si>
  <si>
    <t>6222300000</t>
  </si>
  <si>
    <t>6222301000</t>
  </si>
  <si>
    <t>6222308000</t>
  </si>
  <si>
    <t>6222316000</t>
  </si>
  <si>
    <t>6222311000</t>
  </si>
  <si>
    <t>6222313000</t>
  </si>
  <si>
    <t>6222313500</t>
  </si>
  <si>
    <t>6222314001</t>
  </si>
  <si>
    <t>6222314002</t>
  </si>
  <si>
    <t>6222399000</t>
  </si>
  <si>
    <t>6222317000</t>
  </si>
  <si>
    <t>6222500000</t>
  </si>
  <si>
    <t>6222501000</t>
  </si>
  <si>
    <t>6222600000</t>
  </si>
  <si>
    <t>6222601000</t>
  </si>
  <si>
    <t>6222700000</t>
  </si>
  <si>
    <t>6222701000</t>
  </si>
  <si>
    <t>6222702000</t>
  </si>
  <si>
    <t>6222703000</t>
  </si>
  <si>
    <t>6222704000</t>
  </si>
  <si>
    <t>6222705000</t>
  </si>
  <si>
    <t>6222706000</t>
  </si>
  <si>
    <t>6222707000</t>
  </si>
  <si>
    <t>6222708000</t>
  </si>
  <si>
    <t>6229810000</t>
  </si>
  <si>
    <t>6222801000</t>
  </si>
  <si>
    <t>6222921000</t>
  </si>
  <si>
    <t>6222922000</t>
  </si>
  <si>
    <t>6222923000</t>
  </si>
  <si>
    <t>6222924000</t>
  </si>
  <si>
    <t>6222925000</t>
  </si>
  <si>
    <t>6222926000</t>
  </si>
  <si>
    <t>6222927000</t>
  </si>
  <si>
    <t>6222928000</t>
  </si>
  <si>
    <t>6222929000</t>
  </si>
  <si>
    <t>6222930000</t>
  </si>
  <si>
    <t>6222931000</t>
  </si>
  <si>
    <t>6222932000</t>
  </si>
  <si>
    <t>6222933000</t>
  </si>
  <si>
    <t>6222934000</t>
  </si>
  <si>
    <t>6222935000</t>
  </si>
  <si>
    <t>6222936000</t>
  </si>
  <si>
    <t>6222937000</t>
  </si>
  <si>
    <t>6222938000</t>
  </si>
  <si>
    <t>6222939000</t>
  </si>
  <si>
    <t>6222941000</t>
  </si>
  <si>
    <t>6222900000</t>
  </si>
  <si>
    <t>6222901000</t>
  </si>
  <si>
    <t>6222951000</t>
  </si>
  <si>
    <t>6222952000</t>
  </si>
  <si>
    <t>6221502000</t>
  </si>
  <si>
    <t>6223100000</t>
  </si>
  <si>
    <t>6223101000</t>
  </si>
  <si>
    <t>6223200000</t>
  </si>
  <si>
    <t>6223205000</t>
  </si>
  <si>
    <t>6223226000</t>
  </si>
  <si>
    <t>6223227200</t>
  </si>
  <si>
    <t>6223227300</t>
  </si>
  <si>
    <t>6223697000</t>
  </si>
  <si>
    <t>6223697010</t>
  </si>
  <si>
    <t>6223697040</t>
  </si>
  <si>
    <t>6223697050</t>
  </si>
  <si>
    <t>6223697060</t>
  </si>
  <si>
    <t>6223697070</t>
  </si>
  <si>
    <t>6229801200</t>
  </si>
  <si>
    <t>6229801250</t>
  </si>
  <si>
    <t>6223299100</t>
  </si>
  <si>
    <t>6223299000</t>
  </si>
  <si>
    <t>6223290000</t>
  </si>
  <si>
    <t>6223291000</t>
  </si>
  <si>
    <t>6223292000</t>
  </si>
  <si>
    <t>6223293000</t>
  </si>
  <si>
    <t>6223294000</t>
  </si>
  <si>
    <t>6223295000</t>
  </si>
  <si>
    <t>6223296000</t>
  </si>
  <si>
    <t>6223297000</t>
  </si>
  <si>
    <t>6223298000</t>
  </si>
  <si>
    <t>6223201000</t>
  </si>
  <si>
    <t>6229808000</t>
  </si>
  <si>
    <t>6223202000</t>
  </si>
  <si>
    <t>6223224000</t>
  </si>
  <si>
    <t>6223225000</t>
  </si>
  <si>
    <t>6223203000</t>
  </si>
  <si>
    <t>6223206000</t>
  </si>
  <si>
    <t>6223211000</t>
  </si>
  <si>
    <t>6223221000</t>
  </si>
  <si>
    <t>6223222000</t>
  </si>
  <si>
    <t>6223223100</t>
  </si>
  <si>
    <t>6223204000</t>
  </si>
  <si>
    <t>6223223000</t>
  </si>
  <si>
    <t>6223300000</t>
  </si>
  <si>
    <t>6223301000</t>
  </si>
  <si>
    <t>6223302000</t>
  </si>
  <si>
    <t>6223400000</t>
  </si>
  <si>
    <t>6223401000</t>
  </si>
  <si>
    <t>6223500000</t>
  </si>
  <si>
    <t>6223501000</t>
  </si>
  <si>
    <t>6223601000</t>
  </si>
  <si>
    <t>6223610000</t>
  </si>
  <si>
    <t>6223613000</t>
  </si>
  <si>
    <t>6223604000</t>
  </si>
  <si>
    <t>6223604100</t>
  </si>
  <si>
    <t>6223605000</t>
  </si>
  <si>
    <t>6223606000</t>
  </si>
  <si>
    <t>6223612000</t>
  </si>
  <si>
    <t>6223607000</t>
  </si>
  <si>
    <t>6223608000</t>
  </si>
  <si>
    <t>6223608100</t>
  </si>
  <si>
    <t>6223608200</t>
  </si>
  <si>
    <t>6223614000</t>
  </si>
  <si>
    <t>6223616000</t>
  </si>
  <si>
    <t>6223617000</t>
  </si>
  <si>
    <t>6223609100</t>
  </si>
  <si>
    <t>6223666000</t>
  </si>
  <si>
    <t>6223667000</t>
  </si>
  <si>
    <t>6223668000</t>
  </si>
  <si>
    <t>6223697100</t>
  </si>
  <si>
    <t>6223647000</t>
  </si>
  <si>
    <t>6223691000</t>
  </si>
  <si>
    <t>6223693000</t>
  </si>
  <si>
    <t>6223693100</t>
  </si>
  <si>
    <t>6223694000</t>
  </si>
  <si>
    <t>6223695000</t>
  </si>
  <si>
    <t>6223696000</t>
  </si>
  <si>
    <t>6223667100</t>
  </si>
  <si>
    <t>6223667101</t>
  </si>
  <si>
    <t>6223667201</t>
  </si>
  <si>
    <t>6223697020</t>
  </si>
  <si>
    <t>6223697030</t>
  </si>
  <si>
    <t>6223697080</t>
  </si>
  <si>
    <t>6223697090</t>
  </si>
  <si>
    <t>6223697110</t>
  </si>
  <si>
    <t>6229801150</t>
  </si>
  <si>
    <t>6223600000</t>
  </si>
  <si>
    <t>6223609000</t>
  </si>
  <si>
    <t>6223618000</t>
  </si>
  <si>
    <t>6223619000</t>
  </si>
  <si>
    <t>6223620000</t>
  </si>
  <si>
    <t>6223664000</t>
  </si>
  <si>
    <t>6223692000</t>
  </si>
  <si>
    <t>6223692100</t>
  </si>
  <si>
    <t>6223699000</t>
  </si>
  <si>
    <t>6221521000</t>
  </si>
  <si>
    <t>6221522000</t>
  </si>
  <si>
    <t>6221523000</t>
  </si>
  <si>
    <t>6221524000</t>
  </si>
  <si>
    <t>6221525000</t>
  </si>
  <si>
    <t>6221526000</t>
  </si>
  <si>
    <t>6221529000</t>
  </si>
  <si>
    <t>6223662000</t>
  </si>
  <si>
    <t>6223663000</t>
  </si>
  <si>
    <t>6229802000</t>
  </si>
  <si>
    <t>6229802100</t>
  </si>
  <si>
    <t>6229803000</t>
  </si>
  <si>
    <t>6223615000</t>
  </si>
  <si>
    <t>6229804000</t>
  </si>
  <si>
    <t>6229823000</t>
  </si>
  <si>
    <t>6229830000</t>
  </si>
  <si>
    <t>6229809000</t>
  </si>
  <si>
    <t>6229809100</t>
  </si>
  <si>
    <t>6229841000</t>
  </si>
  <si>
    <t>6229841100</t>
  </si>
  <si>
    <t>6229842000</t>
  </si>
  <si>
    <t>6229842100</t>
  </si>
  <si>
    <t>6229805000</t>
  </si>
  <si>
    <t>6229806000</t>
  </si>
  <si>
    <t>6229800000</t>
  </si>
  <si>
    <t>6229801000</t>
  </si>
  <si>
    <t>6229821000</t>
  </si>
  <si>
    <t>6229898000</t>
  </si>
  <si>
    <t>6229899000</t>
  </si>
  <si>
    <t>6970062000</t>
  </si>
  <si>
    <t>7970062000</t>
  </si>
  <si>
    <t>6410001000</t>
  </si>
  <si>
    <t>6410001010</t>
  </si>
  <si>
    <t>6410011000</t>
  </si>
  <si>
    <t>6410012000</t>
  </si>
  <si>
    <t>6410013000</t>
  </si>
  <si>
    <t>6420001000</t>
  </si>
  <si>
    <t>6420002000</t>
  </si>
  <si>
    <t>6420003000</t>
  </si>
  <si>
    <t>6420004000</t>
  </si>
  <si>
    <t>6420005000</t>
  </si>
  <si>
    <t>6420006000</t>
  </si>
  <si>
    <t>6420007000</t>
  </si>
  <si>
    <t>6420008000</t>
  </si>
  <si>
    <t>6420009000</t>
  </si>
  <si>
    <t>6420010000</t>
  </si>
  <si>
    <t>6420011000</t>
  </si>
  <si>
    <t>6420012000</t>
  </si>
  <si>
    <t>6420013000</t>
  </si>
  <si>
    <t>6420014000</t>
  </si>
  <si>
    <t>6420015000</t>
  </si>
  <si>
    <t>6420016000</t>
  </si>
  <si>
    <t>6420017000</t>
  </si>
  <si>
    <t>6420019000</t>
  </si>
  <si>
    <t>6420020000</t>
  </si>
  <si>
    <t>6420021000</t>
  </si>
  <si>
    <t>6420022000</t>
  </si>
  <si>
    <t>6420023000</t>
  </si>
  <si>
    <t>6420024000</t>
  </si>
  <si>
    <t>6420024010</t>
  </si>
  <si>
    <t>6450001000</t>
  </si>
  <si>
    <t>6450001010</t>
  </si>
  <si>
    <t>6460001000</t>
  </si>
  <si>
    <t>6460001010</t>
  </si>
  <si>
    <t>6470001000</t>
  </si>
  <si>
    <t>6470002000</t>
  </si>
  <si>
    <t>6470003000</t>
  </si>
  <si>
    <t>6470004000</t>
  </si>
  <si>
    <t>6470005000</t>
  </si>
  <si>
    <t>6470006000</t>
  </si>
  <si>
    <t>6470007000</t>
  </si>
  <si>
    <t>6470008001</t>
  </si>
  <si>
    <t>6470008002</t>
  </si>
  <si>
    <t>6470009000</t>
  </si>
  <si>
    <t>6470011000</t>
  </si>
  <si>
    <t>6470019000</t>
  </si>
  <si>
    <t>6480001000</t>
  </si>
  <si>
    <t>6480002000</t>
  </si>
  <si>
    <t>6480003000</t>
  </si>
  <si>
    <t>6480004000</t>
  </si>
  <si>
    <t>6480006000</t>
  </si>
  <si>
    <t>6480009000</t>
  </si>
  <si>
    <t>6480007000</t>
  </si>
  <si>
    <t>6480008000</t>
  </si>
  <si>
    <t>6480021000</t>
  </si>
  <si>
    <t>6480022000</t>
  </si>
  <si>
    <t>6480023000</t>
  </si>
  <si>
    <t>6480098000</t>
  </si>
  <si>
    <t>6480099000</t>
  </si>
  <si>
    <t>6499000</t>
  </si>
  <si>
    <t>6970064000</t>
  </si>
  <si>
    <t>6985001000</t>
  </si>
  <si>
    <t>7962047000</t>
  </si>
  <si>
    <t>7970064000</t>
  </si>
  <si>
    <t>6420018000</t>
  </si>
  <si>
    <t>6440002000</t>
  </si>
  <si>
    <t>6420018100</t>
  </si>
  <si>
    <t>6420018200</t>
  </si>
  <si>
    <t>6420018210</t>
  </si>
  <si>
    <t>6420018300</t>
  </si>
  <si>
    <t>6430001000</t>
  </si>
  <si>
    <t>6440001000</t>
  </si>
  <si>
    <t>6440001100</t>
  </si>
  <si>
    <t>6450002000</t>
  </si>
  <si>
    <t>6450002010</t>
  </si>
  <si>
    <t>6470099000</t>
  </si>
  <si>
    <t>6480010000</t>
  </si>
  <si>
    <t>6440001200</t>
  </si>
  <si>
    <t>6728003200</t>
  </si>
  <si>
    <t>6728002000</t>
  </si>
  <si>
    <t>6728003000</t>
  </si>
  <si>
    <t>6728003100</t>
  </si>
  <si>
    <t>7962029000</t>
  </si>
  <si>
    <t>7962041000</t>
  </si>
  <si>
    <t>7962048000</t>
  </si>
  <si>
    <t>7962050000</t>
  </si>
  <si>
    <t>7962060000</t>
  </si>
  <si>
    <t>6580001000</t>
  </si>
  <si>
    <t>6580003000</t>
  </si>
  <si>
    <t>6970073000</t>
  </si>
  <si>
    <t>6970074000</t>
  </si>
  <si>
    <t>6970076000</t>
  </si>
  <si>
    <t>6970079000</t>
  </si>
  <si>
    <t>7310001000</t>
  </si>
  <si>
    <t>7320000000</t>
  </si>
  <si>
    <t>7340000000</t>
  </si>
  <si>
    <t>7380000000</t>
  </si>
  <si>
    <t>7410001000</t>
  </si>
  <si>
    <t>7480001000</t>
  </si>
  <si>
    <t>7540002000</t>
  </si>
  <si>
    <t>7546290000</t>
  </si>
  <si>
    <t>7546390000</t>
  </si>
  <si>
    <t>7546490000</t>
  </si>
  <si>
    <t>7546690000</t>
  </si>
  <si>
    <t>7540004000</t>
  </si>
  <si>
    <t>7680098000</t>
  </si>
  <si>
    <t>7680098100</t>
  </si>
  <si>
    <t>7680009000</t>
  </si>
  <si>
    <t>7680000000</t>
  </si>
  <si>
    <t>7680099000</t>
  </si>
  <si>
    <t>7680006000</t>
  </si>
  <si>
    <t>7680042000</t>
  </si>
  <si>
    <t>7680095000</t>
  </si>
  <si>
    <t>7680095100</t>
  </si>
  <si>
    <t>7680096000</t>
  </si>
  <si>
    <t>7920001000</t>
  </si>
  <si>
    <t>7942001000</t>
  </si>
  <si>
    <t>7942002000</t>
  </si>
  <si>
    <t>7942003000</t>
  </si>
  <si>
    <t>7942009000</t>
  </si>
  <si>
    <t>7944001000</t>
  </si>
  <si>
    <t>7944002000</t>
  </si>
  <si>
    <t>7944003000</t>
  </si>
  <si>
    <t>7948001000</t>
  </si>
  <si>
    <t>7950001000</t>
  </si>
  <si>
    <t>7721001000</t>
  </si>
  <si>
    <t>7962001000</t>
  </si>
  <si>
    <t>7721002000</t>
  </si>
  <si>
    <t>7962002000</t>
  </si>
  <si>
    <t>7721003000</t>
  </si>
  <si>
    <t>7721004000</t>
  </si>
  <si>
    <t>7962004000</t>
  </si>
  <si>
    <t>7721005000</t>
  </si>
  <si>
    <t>7962005000</t>
  </si>
  <si>
    <t>7721006000</t>
  </si>
  <si>
    <t>7721007000</t>
  </si>
  <si>
    <t>7721009000</t>
  </si>
  <si>
    <t>7962007000</t>
  </si>
  <si>
    <t>7962009000</t>
  </si>
  <si>
    <t>7722001000</t>
  </si>
  <si>
    <t>7962019000</t>
  </si>
  <si>
    <t>7882006000</t>
  </si>
  <si>
    <t>7970073000</t>
  </si>
  <si>
    <t>7988097000</t>
  </si>
  <si>
    <t>7988098000</t>
  </si>
  <si>
    <t>7988099000</t>
  </si>
  <si>
    <t>6312001000</t>
  </si>
  <si>
    <t>6312002000</t>
  </si>
  <si>
    <t>6313001000</t>
  </si>
  <si>
    <t>6313002000</t>
  </si>
  <si>
    <t>6313003000</t>
  </si>
  <si>
    <t>6314001000</t>
  </si>
  <si>
    <t>6317001000</t>
  </si>
  <si>
    <t>6317002000</t>
  </si>
  <si>
    <t>6317003000</t>
  </si>
  <si>
    <t>6317004000</t>
  </si>
  <si>
    <t>6318099000</t>
  </si>
  <si>
    <t>6320001000</t>
  </si>
  <si>
    <t>6320099000</t>
  </si>
  <si>
    <t>6520001000</t>
  </si>
  <si>
    <t>6580002000</t>
  </si>
  <si>
    <t>6580004000</t>
  </si>
  <si>
    <t>6580005000</t>
  </si>
  <si>
    <t>6580009000</t>
  </si>
  <si>
    <t>6580012000</t>
  </si>
  <si>
    <t>6580013000</t>
  </si>
  <si>
    <t>6580014000</t>
  </si>
  <si>
    <t>6580015000</t>
  </si>
  <si>
    <t>6580016000</t>
  </si>
  <si>
    <t>6580016300</t>
  </si>
  <si>
    <t>6580017000</t>
  </si>
  <si>
    <t>6580018000</t>
  </si>
  <si>
    <t>6580019000</t>
  </si>
  <si>
    <t>6580025000</t>
  </si>
  <si>
    <t>6580021000</t>
  </si>
  <si>
    <t>6580006000</t>
  </si>
  <si>
    <t>6580008000</t>
  </si>
  <si>
    <t>6580022000</t>
  </si>
  <si>
    <t>6580099000</t>
  </si>
  <si>
    <t>6661001000</t>
  </si>
  <si>
    <t>6661002000</t>
  </si>
  <si>
    <t>6661003000</t>
  </si>
  <si>
    <t>6661004000</t>
  </si>
  <si>
    <t>6661005000</t>
  </si>
  <si>
    <t>6661006000</t>
  </si>
  <si>
    <t>6661007000</t>
  </si>
  <si>
    <t>6661009000</t>
  </si>
  <si>
    <t>6711001000</t>
  </si>
  <si>
    <t>6711002000</t>
  </si>
  <si>
    <t>6711003000</t>
  </si>
  <si>
    <t>6711004000</t>
  </si>
  <si>
    <t>6711005000</t>
  </si>
  <si>
    <t>6711006000</t>
  </si>
  <si>
    <t>6711009000</t>
  </si>
  <si>
    <t>6662001000</t>
  </si>
  <si>
    <t>6718001000</t>
  </si>
  <si>
    <t>6910001000</t>
  </si>
  <si>
    <t>6910002000</t>
  </si>
  <si>
    <t>6910004000</t>
  </si>
  <si>
    <t>6910005000</t>
  </si>
  <si>
    <t>6910099000</t>
  </si>
  <si>
    <t>6910099100</t>
  </si>
  <si>
    <t>6920001000</t>
  </si>
  <si>
    <t>6942001000</t>
  </si>
  <si>
    <t>6942002000</t>
  </si>
  <si>
    <t>6942003000</t>
  </si>
  <si>
    <t>6942009000</t>
  </si>
  <si>
    <t>6945001000</t>
  </si>
  <si>
    <t>6945002000</t>
  </si>
  <si>
    <t>6947001000</t>
  </si>
  <si>
    <t>6947002000</t>
  </si>
  <si>
    <t>6947003000</t>
  </si>
  <si>
    <t>6951001000</t>
  </si>
  <si>
    <t>6952001000</t>
  </si>
  <si>
    <t>6958001000</t>
  </si>
  <si>
    <t>6958002000</t>
  </si>
  <si>
    <t>6958003000</t>
  </si>
  <si>
    <t>6970063000</t>
  </si>
  <si>
    <t>6970065000</t>
  </si>
  <si>
    <t>6985002000</t>
  </si>
  <si>
    <t>6988001000</t>
  </si>
  <si>
    <t>6988006000</t>
  </si>
  <si>
    <t>6988008000</t>
  </si>
  <si>
    <t>6988009000</t>
  </si>
  <si>
    <t>6988010000</t>
  </si>
  <si>
    <t>6988011000</t>
  </si>
  <si>
    <t>6988098000</t>
  </si>
  <si>
    <t>6988099000</t>
  </si>
  <si>
    <t>7970063000</t>
  </si>
  <si>
    <t>7970065000</t>
  </si>
  <si>
    <t>7970069000</t>
  </si>
  <si>
    <t>6723001000</t>
  </si>
  <si>
    <t>6728009000</t>
  </si>
  <si>
    <t>6728099000</t>
  </si>
  <si>
    <t>6741000000</t>
  </si>
  <si>
    <t>-7723001000</t>
  </si>
  <si>
    <t>7723002000</t>
  </si>
  <si>
    <t>7962049000</t>
  </si>
  <si>
    <t>7962039000</t>
  </si>
  <si>
    <t>7970067000</t>
  </si>
  <si>
    <t>6620500000</t>
  </si>
  <si>
    <t>6620700000</t>
  </si>
  <si>
    <t>6622000000</t>
  </si>
  <si>
    <t>6623131000</t>
  </si>
  <si>
    <t>6623132000</t>
  </si>
  <si>
    <t>6623133000</t>
  </si>
  <si>
    <t>6623134000</t>
  </si>
  <si>
    <t>6623135000</t>
  </si>
  <si>
    <t>6623139000</t>
  </si>
  <si>
    <t>6623640000</t>
  </si>
  <si>
    <t>6623900000</t>
  </si>
  <si>
    <t>6624110000</t>
  </si>
  <si>
    <t>6624120000</t>
  </si>
  <si>
    <t>6624190000</t>
  </si>
  <si>
    <t>6624210000</t>
  </si>
  <si>
    <t>6624220000</t>
  </si>
  <si>
    <t>6625000000</t>
  </si>
  <si>
    <t>6626110000</t>
  </si>
  <si>
    <t>6626120000</t>
  </si>
  <si>
    <t>6626220000</t>
  </si>
  <si>
    <t>6626130000</t>
  </si>
  <si>
    <t>6626140000</t>
  </si>
  <si>
    <t>6626190000</t>
  </si>
  <si>
    <t>6628200000</t>
  </si>
  <si>
    <t>6628300000</t>
  </si>
  <si>
    <t>6629000000</t>
  </si>
  <si>
    <t>6631000000</t>
  </si>
  <si>
    <t>6632000000</t>
  </si>
  <si>
    <t>7680097000</t>
  </si>
  <si>
    <t>7983001000</t>
  </si>
  <si>
    <t>7983002000</t>
  </si>
  <si>
    <t>7984001000</t>
  </si>
  <si>
    <t>6813001000</t>
  </si>
  <si>
    <t>6813099000</t>
  </si>
  <si>
    <t>6815001000</t>
  </si>
  <si>
    <t>6815002000</t>
  </si>
  <si>
    <t>6815003000</t>
  </si>
  <si>
    <t>6818001000</t>
  </si>
  <si>
    <t>6818007000</t>
  </si>
  <si>
    <t>6818002000</t>
  </si>
  <si>
    <t>6818003000</t>
  </si>
  <si>
    <t>6818005000</t>
  </si>
  <si>
    <t>6818016100</t>
  </si>
  <si>
    <t>6832000000</t>
  </si>
  <si>
    <t>6850003000</t>
  </si>
  <si>
    <t>6881001000</t>
  </si>
  <si>
    <t>6881002000</t>
  </si>
  <si>
    <t>6881003000</t>
  </si>
  <si>
    <t>6881099000</t>
  </si>
  <si>
    <t>6888015000</t>
  </si>
  <si>
    <t>6888016000</t>
  </si>
  <si>
    <t>6888011000</t>
  </si>
  <si>
    <t>6888012000</t>
  </si>
  <si>
    <t>6888001000</t>
  </si>
  <si>
    <t>6888002000</t>
  </si>
  <si>
    <t>6888003000</t>
  </si>
  <si>
    <t>6888005000</t>
  </si>
  <si>
    <t>6888007000</t>
  </si>
  <si>
    <t>6888008000</t>
  </si>
  <si>
    <t>6888010000</t>
  </si>
  <si>
    <t>6888013000</t>
  </si>
  <si>
    <t>6888098000</t>
  </si>
  <si>
    <t>6888099000</t>
  </si>
  <si>
    <t>6870001000</t>
  </si>
  <si>
    <t>6941009000</t>
  </si>
  <si>
    <t>7540003000</t>
  </si>
  <si>
    <t>7970068000</t>
  </si>
  <si>
    <t>7811001000</t>
  </si>
  <si>
    <t>7813001000</t>
  </si>
  <si>
    <t>7813099000</t>
  </si>
  <si>
    <t>7818001000</t>
  </si>
  <si>
    <t>7818002000</t>
  </si>
  <si>
    <t>7818003000</t>
  </si>
  <si>
    <t>7818004000</t>
  </si>
  <si>
    <t>7818006000</t>
  </si>
  <si>
    <t>7818007000</t>
  </si>
  <si>
    <t>7818008000</t>
  </si>
  <si>
    <t>7818010000</t>
  </si>
  <si>
    <t>7818011000</t>
  </si>
  <si>
    <t>7818012000</t>
  </si>
  <si>
    <t>7818020000</t>
  </si>
  <si>
    <t>7818021000</t>
  </si>
  <si>
    <t>7818022000</t>
  </si>
  <si>
    <t>7818023000</t>
  </si>
  <si>
    <t>7818019000</t>
  </si>
  <si>
    <t>7818016100</t>
  </si>
  <si>
    <t>7830001000</t>
  </si>
  <si>
    <t>7830002000</t>
  </si>
  <si>
    <t>7840001000</t>
  </si>
  <si>
    <t>7850001000</t>
  </si>
  <si>
    <t>7860001000</t>
  </si>
  <si>
    <t>7869999999</t>
  </si>
  <si>
    <t>7880015000</t>
  </si>
  <si>
    <t>7880016000</t>
  </si>
  <si>
    <t>7880001000</t>
  </si>
  <si>
    <t>7880005000</t>
  </si>
  <si>
    <t>7880007000</t>
  </si>
  <si>
    <t>7880008000</t>
  </si>
  <si>
    <t>7880010000</t>
  </si>
  <si>
    <t>7880013000</t>
  </si>
  <si>
    <t>7880099000</t>
  </si>
  <si>
    <t>-6941009000</t>
  </si>
  <si>
    <t>7941001000</t>
  </si>
  <si>
    <t>7941002000</t>
  </si>
  <si>
    <t>7941003000</t>
  </si>
  <si>
    <t>6981001000</t>
  </si>
  <si>
    <t>7910001000</t>
  </si>
  <si>
    <t>8600004000</t>
  </si>
  <si>
    <t>8600005000</t>
  </si>
  <si>
    <t>8600002000</t>
  </si>
  <si>
    <t>8600003000</t>
  </si>
  <si>
    <t>8600003010</t>
  </si>
  <si>
    <t>8600003030</t>
  </si>
  <si>
    <t>8600003040</t>
  </si>
  <si>
    <t>8600003090</t>
  </si>
  <si>
    <t>8600003130</t>
  </si>
  <si>
    <t>8600003140</t>
  </si>
  <si>
    <t>8600003170</t>
  </si>
  <si>
    <t>8600003180</t>
  </si>
  <si>
    <t>8600003190</t>
  </si>
  <si>
    <t>R6133165</t>
  </si>
  <si>
    <t>Imobilizado em Concessão</t>
  </si>
  <si>
    <t>Imobilizado em Integração</t>
  </si>
  <si>
    <t>Terrenos e Recursos Naturais</t>
  </si>
  <si>
    <t>Edifícios e Outras Construções</t>
  </si>
  <si>
    <t>Básico - Produção Electricidade - Aproveitamento Hidroeléctrico</t>
  </si>
  <si>
    <t>Básico - Produção Electricidade - Centrais Térmicas Clássicas</t>
  </si>
  <si>
    <t>Básico - Produção Electricidade - Centrais Térmicas Resíduos Florestais</t>
  </si>
  <si>
    <t>Básico - Produção Electricidade - Centrais de Cogeração</t>
  </si>
  <si>
    <t>Básico - Produção Electricidade - Aproveitamento Energias Renováveis</t>
  </si>
  <si>
    <t>Básico - Transporte Electricidade - Subestações</t>
  </si>
  <si>
    <t>Básico - Transporte Electricidade - Linhas</t>
  </si>
  <si>
    <t>Básico - Transporte Electricidade - Despacho Nacional</t>
  </si>
  <si>
    <t>Básico - Transporte Electricidade - Equipamentos Acessórios</t>
  </si>
  <si>
    <t>Básico - Transporte Electricidade - Equipamento Contagem Medida</t>
  </si>
  <si>
    <t>Básico - Transporte Electricidade - Equipamentos Diverso</t>
  </si>
  <si>
    <t>Básico - Distribuição Electricidade - AT</t>
  </si>
  <si>
    <t>Básico - Distribuição Electricidade - MT</t>
  </si>
  <si>
    <t>Básico - Distribuição Electricidade - BT</t>
  </si>
  <si>
    <t>Básico - Distribuição Electricidade - Iluminação Pública</t>
  </si>
  <si>
    <t>Básico - Distribuição Electricidade - Equipamento Acessórios</t>
  </si>
  <si>
    <t>Básico - Distribuição Electricidade - Equipamento Diversos</t>
  </si>
  <si>
    <t>Básico - Básico - Equipamento de Telecomunicações</t>
  </si>
  <si>
    <t>Básico - Básico - Equipamento de Informática</t>
  </si>
  <si>
    <t>Básico - Básico - Equipamento de Estaleiros</t>
  </si>
  <si>
    <t>Básico - Equipamento de Laboratórios</t>
  </si>
  <si>
    <t>Básico - Equipamento de Postos Médicos</t>
  </si>
  <si>
    <t>Básico - Equipamentos Centros de Formação Profissionais</t>
  </si>
  <si>
    <t>Básico - Outro Equipamento Básico - Não Específico</t>
  </si>
  <si>
    <t>Equipamento de Transporte</t>
  </si>
  <si>
    <t>A4350000</t>
  </si>
  <si>
    <t>Ferramentas e Utensílios</t>
  </si>
  <si>
    <t>Equipamento Administrativo - Equipamento Informático</t>
  </si>
  <si>
    <t>Equipamento Administrativo - Mobiliário</t>
  </si>
  <si>
    <t>Equipamento Administrativo - Apoio Administrativo</t>
  </si>
  <si>
    <t>Equipamento Administrativo - Apoio Social</t>
  </si>
  <si>
    <t>Equipamento Administrativo - Diverso</t>
  </si>
  <si>
    <t>Imobilizado Corpóreo Curso - Edifícios e Outras Construções</t>
  </si>
  <si>
    <t>Imobilizado Corpóreo Curso - Produção Electricidade - Aproveitamento Hidroeléctricas</t>
  </si>
  <si>
    <t>Imobilizado Corpóreo Curso - Produção Electricidade - Centrais Térmicas Clássicas</t>
  </si>
  <si>
    <t>Imobilizado Corpóreo Curso - Produção Electricidade - Centrais Térmicas Resíduos Florestais</t>
  </si>
  <si>
    <t>Imobilizado Corpóreo Curso - Produção Electricidade - Aproveitamento Energias Renováveis</t>
  </si>
  <si>
    <t>Imobilizado Corpóreo Curso - Produção Electricidade - Aprov Hídrico Fins Múltiplos - P/Não Afecta Produção Electricidade</t>
  </si>
  <si>
    <t>Imobilizado Corpóreo Curso - Produção Electricidade - Estudos e Projectos</t>
  </si>
  <si>
    <t>Imobilizado Corpóreo Curso - Transporte Electricidade - Subestações</t>
  </si>
  <si>
    <t>Imobilizado Corpóreo Curso - Transporte Electricidade - Linhas</t>
  </si>
  <si>
    <t>Imobilizado Corpóreo Curso - Transporte Electricidade - Despacho Nacional</t>
  </si>
  <si>
    <t>Imobilizado Corpóreo Curso - Transporte Electricidade - Equipamentos Acessórios</t>
  </si>
  <si>
    <t>Imobilizado Corpóreo Curso - Transporte Electricidade - Equipamento Contagem Medida</t>
  </si>
  <si>
    <t>Imobilizado Corpóreo Curso - Transporte de Electricidade - Estudos Projectos</t>
  </si>
  <si>
    <t>Imobilizado Corpóreo Curso - Distribuição Electricidade - AT</t>
  </si>
  <si>
    <t>Imobilizado Corpóreo Curso - Distribuição Electricidade - MT</t>
  </si>
  <si>
    <t>Imobilizado Corpóreo Curso - Distribuição Electricidade - BT</t>
  </si>
  <si>
    <t>Imobilizado Corpóreo Curso - Distribuição Electricidade - Iluminação Pública</t>
  </si>
  <si>
    <t>Imobilizado Corpóreo Curso - Distribuição Electricidade - Equipamento Acessórios</t>
  </si>
  <si>
    <t>Imobilizado Corpóreo Curso - Distribuição de Electricidade - Estudos e Projectos</t>
  </si>
  <si>
    <t>Imobilizado Corpóreo Curso - Sistemas Informáticos</t>
  </si>
  <si>
    <t>Imobilizado Corpóreo Curso - Equipamento de Telecomunicações</t>
  </si>
  <si>
    <t>Imobilizado Corpóreo Curso - Outras Imobilizações Corpóreas</t>
  </si>
  <si>
    <t>Adiantamentos por Conta de Imobilizações Corpóreas</t>
  </si>
  <si>
    <t>Amortizações de Imobilizado em Concessão</t>
  </si>
  <si>
    <t>Amortizações de Imobilizado em Integração - A Transferir para EDP</t>
  </si>
  <si>
    <t>Amortização - Edifícios e Outras Construções</t>
  </si>
  <si>
    <t>Amortização - Básico - Produção Electricidade - Aproveitamento Hidroeléctrico</t>
  </si>
  <si>
    <t>Amortização - Básico - Produção Electricidade - Centrais Térmicas Clássicas</t>
  </si>
  <si>
    <t>Amortização - Básico - Produção Electricidade - Centrais Térmicas Resíduos Florestais</t>
  </si>
  <si>
    <t>Amortização - Básico - Produção Electricidade - Aproveitamento Energias Renováveis</t>
  </si>
  <si>
    <t>Amortização - Básico - Transporte Electricidade - Subestações</t>
  </si>
  <si>
    <t>Amortização - Básico - Transporte Electricidade - Linhas</t>
  </si>
  <si>
    <t>Amortização - Básico - Transporte Electricidade - Despacho Nacional</t>
  </si>
  <si>
    <t>Amortização - Básico - Transporte Electricidade - Equipamentos Acessórios</t>
  </si>
  <si>
    <t>Amortização - Básico - Transporte Electricidade - Equipamento Contagem Medida</t>
  </si>
  <si>
    <t>Amortização - Básico - Transporte Electricidade - Equipamentos Diversos</t>
  </si>
  <si>
    <t>Amortização - Básico - Distribuição Electricidade - AT</t>
  </si>
  <si>
    <t>Amortização - Básico - Distribuição Electricidade - MT</t>
  </si>
  <si>
    <t>Amortização - Básico - Distribuição Electricidade - Iluminação Pública</t>
  </si>
  <si>
    <t>Amortização - Básico - Distribuição Electricidade - Equipamento Acessórios</t>
  </si>
  <si>
    <t>Amortização - Básico - Distribuição Electricidade - Equipamento Diversos</t>
  </si>
  <si>
    <t>Amortização - Básico - Básico - Equipamento de Telecomunicações</t>
  </si>
  <si>
    <t>Amortização - Básico - Básico - Equipamento de Informática</t>
  </si>
  <si>
    <t>Amortização - Básico - Básico - Equipamento de Estaleiros</t>
  </si>
  <si>
    <t>Amortização - Básico - Equipamento de Laboratórios</t>
  </si>
  <si>
    <t>Amortização - Básico - Equipamento de Postos Médicos</t>
  </si>
  <si>
    <t>Amortização - Básico - Equipamento Centros de Formação Profissionais</t>
  </si>
  <si>
    <t>Amortização - Básico - Distribuição Electricidade - Nao específico</t>
  </si>
  <si>
    <t>Amortizações de Equipamento de Transporte</t>
  </si>
  <si>
    <t>Amortizações de Ferramentas e Utensílios</t>
  </si>
  <si>
    <t>Amortização - Administrativo - Equipamento Informático</t>
  </si>
  <si>
    <t>Amortização - Administrativo - Mobiliário</t>
  </si>
  <si>
    <t>Amortização - Administrativo - Apoio Administrativo</t>
  </si>
  <si>
    <t>Amortização - Administrativo - Apoio Social</t>
  </si>
  <si>
    <t>Amortização - Diferenças de Câmbio - Equipamento Básico</t>
  </si>
  <si>
    <t>Amortizações de Outras Imobilizações Corpóreas</t>
  </si>
  <si>
    <t>Despesas de Instalação</t>
  </si>
  <si>
    <t>Despesas de Investigação e Desenvolvimento</t>
  </si>
  <si>
    <t>Propriedade Industrial e Outros Direitos</t>
  </si>
  <si>
    <t>Trepasses</t>
  </si>
  <si>
    <t>Licenças de Emissão de CO2 (Centrais do SENV)</t>
  </si>
  <si>
    <t>Imobilizado Incorpóreo em Curso - Despesas de Instalação</t>
  </si>
  <si>
    <t>Imobilizado Incorpóreo em Curso - Investigação e Desenvolvimento</t>
  </si>
  <si>
    <t>Adiantamentos por Conta de Imobilizações Incorpóreas</t>
  </si>
  <si>
    <t>Amortizações de Despesas de Instalação</t>
  </si>
  <si>
    <t>Amortizações de Despesas de Investigação de Desenvolvimento</t>
  </si>
  <si>
    <t>Amortizações de Propriedade Industrial e Outros Direitos</t>
  </si>
  <si>
    <t>Amortizações de Trepasses</t>
  </si>
  <si>
    <t>Diferenças de Consolidação Activas (Goodwill) - Empresas Incluídas Pelo Método Integral</t>
  </si>
  <si>
    <t>Diferenças de Consolidação Activas (Goodwill) - Empresas Incluídas Pelo Método Equity</t>
  </si>
  <si>
    <t>Amortizações de Diferenças de Consolidação Activas (Goodwill) - Empresas Método Integral</t>
  </si>
  <si>
    <t>Amortizações de Diferenças de Consolidação Activas (Goodwill) - Empresas Método Equity</t>
  </si>
  <si>
    <t>Partes Capital - Empresas do Grupo</t>
  </si>
  <si>
    <t>Partes Capital - Empresas Associadas</t>
  </si>
  <si>
    <t>Partes Capital - Outras Empresas</t>
  </si>
  <si>
    <t>Obrigações e Títulos de Participação - Empresas do Grupo</t>
  </si>
  <si>
    <t>Obrigações e Títulos de Participação - Empresas Associadas</t>
  </si>
  <si>
    <t>Obrigações e Títulos de Participação - Outras Empresas</t>
  </si>
  <si>
    <t>Investimentos em Imóveis - Terrenos e Recursos Naturais</t>
  </si>
  <si>
    <t>Investimentos em Imóveis - Edifícios e Outras Construções</t>
  </si>
  <si>
    <t>Outras Aplicações Financeiras - Depósitos Bancários</t>
  </si>
  <si>
    <t>Outras Aplicações Financeiras - Títulos da Dívida Pública</t>
  </si>
  <si>
    <t>Outras Aplicações Financeiras - Outros Títulos</t>
  </si>
  <si>
    <t>Investimentos Financeiros em Curso</t>
  </si>
  <si>
    <t>Adiantamentos por Conta de Investimentos Financeiros</t>
  </si>
  <si>
    <t>Amortizações de Investimentos em Imóveis - Edifícios e Outras Construções</t>
  </si>
  <si>
    <t>Ajustamentos de Partes de Capital - Empresas do Grupo</t>
  </si>
  <si>
    <t>Ajustamentos de Partes de Capital - Empresas Associadas</t>
  </si>
  <si>
    <t>Ajustamentos de Partes de Capital - Outras Empresas</t>
  </si>
  <si>
    <t>Ajustamentos de Investimentos Financeiros - Outras Aplicações Financeiras</t>
  </si>
  <si>
    <t>Custos Diferidos - Impostos Diferidos - Activos - Ajustamentos Associados Participações Financeiras</t>
  </si>
  <si>
    <t>Custos Diferidos - Impostos Diferidos - Activos - Ajustamentos Associados Clientes e Devedores</t>
  </si>
  <si>
    <t>Custos Diferidos - Impostos Diferidos - Activos - Ajustamentos Associados Pessoal e Fundo Pensões</t>
  </si>
  <si>
    <t>Custos Diferidos - Impostos Diferidos - Activos - Ajustamentos Associados Prejuízos Fiscais</t>
  </si>
  <si>
    <t>Por Dívidas Autarquias a 31-12-1988</t>
  </si>
  <si>
    <t>Clientes de Cobrança Duvidosa (Médio e Longo Prazo)</t>
  </si>
  <si>
    <t>Accionistas - Empresas do Grupo - Empréstimos Médio e Longo Prazo - Euro</t>
  </si>
  <si>
    <t>Imobilizados em Integração Compensados (Distrito / Concelho)</t>
  </si>
  <si>
    <t>Cauções Prestadas por Serviços Médicos</t>
  </si>
  <si>
    <t>Cauções Prestadas a Outros Terceiros</t>
  </si>
  <si>
    <t>Activos Regulatórios (Médio e Longo Prazo)</t>
  </si>
  <si>
    <t>Desvio/Défice Tarifário (Médio e Longo Prazo)</t>
  </si>
  <si>
    <t>Compras</t>
  </si>
  <si>
    <t>Mercadorias - Outras Actividades - Terrenos</t>
  </si>
  <si>
    <t>Mercadorias - Outras Actividades - Edifícios e Outras Construções</t>
  </si>
  <si>
    <t>Mercadorias - Outras Actividades - Equipamento de Informática</t>
  </si>
  <si>
    <t>Mercadorias - Outras Actividades - Equipamento Rede de Dados</t>
  </si>
  <si>
    <t>Mercadorias - Outras Actividades - Outros</t>
  </si>
  <si>
    <t>Mercadorias em Trânsito - Outras Actividades - Equipamento de Informática</t>
  </si>
  <si>
    <t>Mercadorias à Guarda de Terceiros - Outras Actividades - Equipamento de Informática</t>
  </si>
  <si>
    <t>Produtos e Trabalhos em Curso - Actividade Eléctrica</t>
  </si>
  <si>
    <t>Matérias Subsidiárias - Actividade Eléctrica - Carvão</t>
  </si>
  <si>
    <t>Matérias Subsidiárias - Actividade Eléctrica - Fuel</t>
  </si>
  <si>
    <t>Matérias Subsidiárias - Actividade Eléctrica - Gasóleo</t>
  </si>
  <si>
    <t>Matérias Subsidiárias - Actividade Eléctrica - Gás</t>
  </si>
  <si>
    <t>Matérias Subsidiárias - Actividade Eléctrica - Resíduos Florestais</t>
  </si>
  <si>
    <t>Matérias Subsidiárias - Outras Actividades - Consumíveis Informática</t>
  </si>
  <si>
    <t>Materiais Diversos</t>
  </si>
  <si>
    <t>Embalagens de Consumo</t>
  </si>
  <si>
    <t>Matérias e Materiais em Trânsito - Actividade Eléctrica</t>
  </si>
  <si>
    <t>Matérias e Materiais em Trânsito - Outras Actividades - Consumíveis de Informática</t>
  </si>
  <si>
    <t>Matérias e Materiais em Trânsito - Materiais Diversos</t>
  </si>
  <si>
    <t>Matérias e Materiais em Trânsito - Embalagens de Consumo</t>
  </si>
  <si>
    <t>Adiantamentos por Conta de Compras - Actividade Eléctrica</t>
  </si>
  <si>
    <t>Adiantamentos por Conta de Compras - Outras Actividades</t>
  </si>
  <si>
    <t>Regularização de Existências - Actividade Eléctrica</t>
  </si>
  <si>
    <t>Regularização de Existências - Outras Actividades</t>
  </si>
  <si>
    <t>Ajustamentos para Depreciação de Mercadorias - Outras Actividades</t>
  </si>
  <si>
    <t>Ajustamentos para Depreciação de Matérias-Primas, Subsidiárias e de Consumo - Outras Actividades</t>
  </si>
  <si>
    <t>Estado e Organismos Oficiais - Para Fornecimento Electricidade AT (Curto Prazo)</t>
  </si>
  <si>
    <t>Estado e Organismos Oficiais - Para Fornecimento Electricidade MT (Curto Prazo)</t>
  </si>
  <si>
    <t>Estado e Organismos Oficiais - Para Fornecimento Electricidade BTE (Curto Prazo)</t>
  </si>
  <si>
    <t>Estado e Organismos Oficiais - Para Fornecimento Electricidade BT (Curto Prazo)</t>
  </si>
  <si>
    <t>Estado e Organismos Oficiais - Por Vendas e Fornecimentos de Outros Bens e Serviços (Curto Prazo)</t>
  </si>
  <si>
    <t>Autarquias Locais - Para Fornecimento Electricidade AT (Curto Prazo)</t>
  </si>
  <si>
    <t>Autarquias Locais - Para Fornecimento Electricidade MT (Curto Prazo)</t>
  </si>
  <si>
    <t>Autarquias Locais - Para Fornecimento Electricidade BTE (Curto Prazo)</t>
  </si>
  <si>
    <t>Autarquias Locais - Para Fornecimento Electricidade BT (Curto Prazo)</t>
  </si>
  <si>
    <t>Autarquias Locais - Para Fornecimento Electricidade IP (Curto Prazo)</t>
  </si>
  <si>
    <t>Autarquias Locais - Por Vendas e Fornecimentos de Outros Bens e Serviços (Curto Prazo)</t>
  </si>
  <si>
    <t>Sector Empresarial e Particulares - Para Fornecimento Electricidade MAT (Curto Prazo)</t>
  </si>
  <si>
    <t>Sector Empresarial e Particulares - Para Fornecimento Electricidade AT (Curto Prazo)</t>
  </si>
  <si>
    <t>Sector Empresarial e Particulares - Para Fornecimento Electricidade MT (Curto Prazo)</t>
  </si>
  <si>
    <t>Sector Empresarial e Particulares - Para Fornecimento Electricidade BTE (Curto Prazo)</t>
  </si>
  <si>
    <t>Sector Empresarial e Particulares - Para Fornecimento Electricidade BT (Curto Prazo)</t>
  </si>
  <si>
    <t>Sector Empresarial e Particulares - Por Vendas e Fornecimentos de Outros Bens e Serviços (Curto Prazo)</t>
  </si>
  <si>
    <t>Clientes - Títulos a Receber (Curto Prazo)</t>
  </si>
  <si>
    <t>Clientes de Cobrança Duvidosa (Curto Prazo)</t>
  </si>
  <si>
    <t>Acréscimos de Proveitos - Vendas Electricidade - Electricidade MAT</t>
  </si>
  <si>
    <t>Acréscimos de Proveitos - Vendas Electricidade - Electricidade AT</t>
  </si>
  <si>
    <t>Acréscimos de Proveitos - Vendas Electricidade - Electricidade MT</t>
  </si>
  <si>
    <t>Acréscimos de Proveitos - Vendas Electricidade - Electricidade BTE</t>
  </si>
  <si>
    <t>Acréscimos de Proveitos - Vendas Electricidade - Electricidade BT</t>
  </si>
  <si>
    <t>A2681135</t>
  </si>
  <si>
    <t>A2681130</t>
  </si>
  <si>
    <t>A2719110</t>
  </si>
  <si>
    <t>A2712740</t>
  </si>
  <si>
    <t>A2729660</t>
  </si>
  <si>
    <t>A2729650</t>
  </si>
  <si>
    <t>A2729670</t>
  </si>
  <si>
    <t>P2749030</t>
  </si>
  <si>
    <t>A2711525</t>
  </si>
  <si>
    <t>A2711535</t>
  </si>
  <si>
    <t>A1202000</t>
  </si>
  <si>
    <t>Acréscimos de Proveitos - Vendas Electricidade - Electricidade IP</t>
  </si>
  <si>
    <t>Ajustamentos para Dívidas de Clientes de Electricidade MAT</t>
  </si>
  <si>
    <t>Ajustamentos para Dívidas de Clientes de Electricidade AT</t>
  </si>
  <si>
    <t>Ajustamentos para Dívidas de Clientes de Electricidade MT</t>
  </si>
  <si>
    <t>Ajustamentos para Dívidas de Clientes de Electricidade BTE</t>
  </si>
  <si>
    <t>Ajustamentos para Dívidas de Clientes de Electricidade BTN</t>
  </si>
  <si>
    <t>Ajustamentos para Dívidas de Clientes de Electricidade IP</t>
  </si>
  <si>
    <t>Ajustamentos para Dívidas de Clientes de Outros Bens e Serviços</t>
  </si>
  <si>
    <t>Ajustamentos para Dívidas de Clientes de Venda Vapor e Cinzas</t>
  </si>
  <si>
    <t>Adiantamentos a Fornecedores (Curto Prazo)</t>
  </si>
  <si>
    <t>Accionistas - Empresas do Grupo - Empréstimos Curto Prazo - Euro</t>
  </si>
  <si>
    <t>Accionistas - Empresas do Grupo - Resultados Atribuídos</t>
  </si>
  <si>
    <t>Accionistas - Empresas Participadas - Empréstimos Curto Prazo - Euro</t>
  </si>
  <si>
    <t>Pessoal - Adiantamentos aos Órgãos Sociais (Curto Prazo)</t>
  </si>
  <si>
    <t>Pessoal - Adiantamentos ao Pessoal (Curto Prazo)</t>
  </si>
  <si>
    <t>Pessoal - Operações com o Pessoal (Curto Prazo)</t>
  </si>
  <si>
    <t>Sindicatos (Curto Prazo)</t>
  </si>
  <si>
    <t>Subscritores Capital - Entidades Privadas (Curto Prazo)</t>
  </si>
  <si>
    <t>Consultores, Acessores e Intermediários (Curto Prazo)</t>
  </si>
  <si>
    <t>Adiantamentos a Pensionistas por Conta Instituições Previdência Social</t>
  </si>
  <si>
    <t>Adiantamentos a Pensionistas por Conta do Fundo de Pensões</t>
  </si>
  <si>
    <t>Adiantamentos por Conta do Estado e Auto-Produtores</t>
  </si>
  <si>
    <t>Serviços Médicos - Valores a Receber do Pessoal</t>
  </si>
  <si>
    <t>Sistema Financeiro Cash - Pooling Holding - Movimentos Capital</t>
  </si>
  <si>
    <t>Pagamentos Efectuados por Conta da Sãvida</t>
  </si>
  <si>
    <t>Sistema de Gestão de Frota - Conta de Ligação</t>
  </si>
  <si>
    <t>IVA a Regularizar a Favor da Empresa</t>
  </si>
  <si>
    <t>IRC - Pagamentos por Conta Efectuados Pela Holding</t>
  </si>
  <si>
    <t>IRC - Estimativa Intercalar IRC</t>
  </si>
  <si>
    <t>Conta Corrente com Agentes de Cobranças</t>
  </si>
  <si>
    <t>Devedores por Fornecimento Outros Bens e Prestação Serviços</t>
  </si>
  <si>
    <t>Devedores de Cobrança Duvidosa</t>
  </si>
  <si>
    <t>Valores a Regularizar</t>
  </si>
  <si>
    <t>Acréscimos de Proveitos - Juros a Receber - Suprimentos Concedidos Empresas do Grupo</t>
  </si>
  <si>
    <t>Acréscimos de Proveitos - Diferença Tarifária</t>
  </si>
  <si>
    <t>Acréscimos de Proveitos - Prémios para Pensões - Custo do ano</t>
  </si>
  <si>
    <t>Acréscimos de Proveitos - Prémios para Pensões - Amortização desvios actuariais</t>
  </si>
  <si>
    <t>Acréscimos de Proveitos - Benefícios Sociais e Actos Médicos - Custo do ano</t>
  </si>
  <si>
    <t>Acréscimos de Proveitos - Benefícios Sociais e Actos Médicos - Amortização desvios actuariais</t>
  </si>
  <si>
    <t>Acréscimos de Proveitos - Outros</t>
  </si>
  <si>
    <t>Outros Custos Diferidos - Rendas e Alugueres</t>
  </si>
  <si>
    <t>Custos Diferidos - Grandes Reparações, Beneficiações, Demolições - Edifícios Outras Construções</t>
  </si>
  <si>
    <t>Outros Custos Diferidos - Seguros</t>
  </si>
  <si>
    <t>Outros Custos Diferidos - Encargos de Concessões</t>
  </si>
  <si>
    <t>Outros Custos Diferidos - Outros</t>
  </si>
  <si>
    <t>Ajustamentos para Outras Dívidas de Terceiros - Outros (Curto Prazo)</t>
  </si>
  <si>
    <t>Outros Custos Diferidos - Renegociação de Financiamento BEI</t>
  </si>
  <si>
    <t>Acréscimos de Proveitos - Fair Value - Derivados - Futuros</t>
  </si>
  <si>
    <t>Acréscimos de Proveitos - Fair Value - Derivados - Forwards Negociação</t>
  </si>
  <si>
    <t>Acréscimos de Proveitos - Fair Value - Derivados - Swaps Negociação</t>
  </si>
  <si>
    <t>Acréscimos de Proveitos - Fair Value - Derivados - Opções Negociação</t>
  </si>
  <si>
    <t>Estado e Outros Entes Públicos - Impostos sobre o Rendimento - Pagamentos por Conta</t>
  </si>
  <si>
    <t>Estado e Outros Entes Públicos - Retenções sobre Rendimentos de Capitais</t>
  </si>
  <si>
    <t>Estado e Outros Entes Públicos - Retenções sobre Rendimentos de Prediais</t>
  </si>
  <si>
    <t>Estado e Outros Entes Públicos - Retenções sobre Outros Rendimentos</t>
  </si>
  <si>
    <t>Estado e Outros Entes Públicos - Impostos sobre o Rendimento - Imposto a Recuperar</t>
  </si>
  <si>
    <t>Estado e Outros Entes Públicos - Impostos sobre o Rendimento - Outros Movimentos</t>
  </si>
  <si>
    <t>Estado e Outros Entes Públicos - IVA Imposto sobre o Valor Acrescentado - Suportado</t>
  </si>
  <si>
    <t>Estado e Outros Entes Públicos - IVA Imposto sobre o Valor Acrescentado - Dedutível</t>
  </si>
  <si>
    <t>Estado e Outros Entes Públicos - IVA Imposto sobre o Valor Acrescentado - Regularizações</t>
  </si>
  <si>
    <t>Estado e Outros Entes Públicos - IVA Imposto sobre o Valor Acrescentado - Apuramento</t>
  </si>
  <si>
    <t>Estado e Outros Entes Públicos - IVA Imposto sobre o Valor Acrescentado - A Recuperar</t>
  </si>
  <si>
    <t>Estado e Outros Entes Públicos - IVA Imposto sobre o Valor Acrescentado - Reembolsos Pedidos</t>
  </si>
  <si>
    <t>Estado e Outros Entes Públicos - IVA Imposto sobre o Valor Acrescentado - Liquidações Oficiosas</t>
  </si>
  <si>
    <t>Estado e Outros Entes Públicos - Restantes Impostos - Outros</t>
  </si>
  <si>
    <t>Acções - Outras Empresas</t>
  </si>
  <si>
    <t>Outros Títulos - Nacionais</t>
  </si>
  <si>
    <t>Outros Títulos - Estrangeiros</t>
  </si>
  <si>
    <t>Outros Títulos - Licenças de Emissão de CO2</t>
  </si>
  <si>
    <t>Ajustamentos para Acções, Obrigações e Títulos</t>
  </si>
  <si>
    <t>Ajustamentos para Outras Aplicações de Tesouraria - Licenças de Emissão de CO2</t>
  </si>
  <si>
    <t>Caixa Moeda - Euro</t>
  </si>
  <si>
    <t>Depósitos à Ordem - Euro</t>
  </si>
  <si>
    <t>Prestações Suplementares</t>
  </si>
  <si>
    <t>Reservas Legais</t>
  </si>
  <si>
    <t>Reservas Livres</t>
  </si>
  <si>
    <t>Dividendos Antecipados</t>
  </si>
  <si>
    <t>Acréscimos de Custos - Prémios para Pensões - Custo do ano</t>
  </si>
  <si>
    <t>Acréscimos de Custos - Prémios para Pensões - Amortização desvios actuariais</t>
  </si>
  <si>
    <t>Acréscimos de Custos - Benefícios Sociais e Actos Médicos - Custo do ano</t>
  </si>
  <si>
    <t>Acréscimos de Custos - Benefícios Sociais e Actos Médicos - Amortização desvios actuariais</t>
  </si>
  <si>
    <t>Acréscimos de Custos - Prémios para Pensões - Custo do ano (emp. Imputação)</t>
  </si>
  <si>
    <t>Acréscimos de Custos - Prémios para Pensões - Amort desvios actuariais (emp. Imputação)</t>
  </si>
  <si>
    <t>Provisões para Riscos e Encargos - Racionalização de Recursos Humanos</t>
  </si>
  <si>
    <t>Provisões para Riscos e Encargos - Processos Judiciais em Curso</t>
  </si>
  <si>
    <t>Impostos Diferidos - Ajustamentos Associados Imobilizado Corpóreo</t>
  </si>
  <si>
    <t>Impostos Diferidos - Ajustamentos Associados Participações Financeiras</t>
  </si>
  <si>
    <t>Fornecedores de Imobilizado Corpóreo (Médio e Longo Prazo)</t>
  </si>
  <si>
    <t>Subsidios ao Investimento (Médio e Longo Prazo)</t>
  </si>
  <si>
    <t>Reg.(Dl 344-B/82) - Imobilizado em Concessão - Imobilizado Bruto</t>
  </si>
  <si>
    <t>Reg.(Dl 344-B/82) - Imobilizado em Concessão - Amortizações</t>
  </si>
  <si>
    <t>Reg.(Dl 344-B/82) - Imobilizado em Integração - Imobilizado Bruto</t>
  </si>
  <si>
    <t>Reg.(Dl 344-B/82) - Imobilizado em Integração - Amortizações</t>
  </si>
  <si>
    <t>Cauções Recebidas Clientes - Estados Organizações Oficiais</t>
  </si>
  <si>
    <t>Cauções Recebidas Clientes - Autarquias Locais</t>
  </si>
  <si>
    <t>Cauções Recebidas Clientes - Sector Empresarial e Particulares</t>
  </si>
  <si>
    <t>Cauções Recebidas de Outros Terceiros</t>
  </si>
  <si>
    <t>Juros a Pagar - Suprimentos Contraídos Empresas do Grupo</t>
  </si>
  <si>
    <t>Fornecedores, C/C (Curto Prazo)</t>
  </si>
  <si>
    <t>Fornecedores - Facturas em Recepção e Conferência</t>
  </si>
  <si>
    <t>Fornecedores de Imobilizado Corpóreo (Curto Prazo)</t>
  </si>
  <si>
    <t>Adiantamentos de Clientes (Curto Prazo)</t>
  </si>
  <si>
    <t>Pessoal (Curto Prazo) - Remunerações a Pagar aos Órgãos Sociais</t>
  </si>
  <si>
    <t>Pessoal (Curto Prazo) - Remunerações a Pagar ao Pessoal (Curto Prazo)</t>
  </si>
  <si>
    <t>Pessoal (Curto Prazo) - Cauções do Pessoal (Curto Prazo)</t>
  </si>
  <si>
    <t>Conta Corrente Passiva com Agentes de Cobranças</t>
  </si>
  <si>
    <t>Recebimentos Efectuados por Conta de Terceiros</t>
  </si>
  <si>
    <t>Resultados a Distribuir aos Corpos Sociais e Trabalhadores</t>
  </si>
  <si>
    <t>Credores por Rendas de Concessão</t>
  </si>
  <si>
    <t>Acréscimos de Custos - Remunerações a Liquidar</t>
  </si>
  <si>
    <t>Acréscimos de Custos - Compras e Aquisição de Serviços</t>
  </si>
  <si>
    <t>Acréscimos de Custos - Diferença Tarifária</t>
  </si>
  <si>
    <t>Acréscimos de Custos - Outros</t>
  </si>
  <si>
    <t>P2739740</t>
  </si>
  <si>
    <t>P2749020</t>
  </si>
  <si>
    <t>P2749110</t>
  </si>
  <si>
    <t>P2749010</t>
  </si>
  <si>
    <t>Outros Proveitos Diferidos</t>
  </si>
  <si>
    <t>Estado e Outros Entes Públicos - Impostos sobre o Rendimento - Imposto a Pagar</t>
  </si>
  <si>
    <t>Estado e Outros Entes Públicos - Retenções de Trabalho Dependente</t>
  </si>
  <si>
    <t>Estado e Outros Entes Públicos - Retenções de Trabalho Independente</t>
  </si>
  <si>
    <t>Estado e Outros Entes Públicos - Retenções de Rendimentos de Prediais</t>
  </si>
  <si>
    <t>Estado e Outros Entes Públicos - Retenções de Outros Rendimentos</t>
  </si>
  <si>
    <t>Estado e Outros Entes Públicos - IVA Imposto sobre o Valor Acrescentado - Liquidado</t>
  </si>
  <si>
    <t>Estado e Outros Entes Públicos - IVA Imposto sobre o Valor Acrescentado - a Pagar</t>
  </si>
  <si>
    <t>Estado e Outros Entes Públicos - Contribuições Segurança Social</t>
  </si>
  <si>
    <t>Estado e Outros Entes Públicos - Outras Tributações</t>
  </si>
  <si>
    <t>Prestação Serviços Secundários - Outras Actividades - Serviços de Engenharia</t>
  </si>
  <si>
    <t>R6497100</t>
  </si>
  <si>
    <t>Seguro de Acidentes Pessoais</t>
  </si>
  <si>
    <t>Seguro de Acidentes Pessoais - Plano Flex</t>
  </si>
  <si>
    <t>Seguro de Vida - Plano Flex - Componente Fixa</t>
  </si>
  <si>
    <t>Seguro de Vida - Plano Flex - Componente Variável</t>
  </si>
  <si>
    <t>Seguro de Saúde - Plano Flex - Colaborador</t>
  </si>
  <si>
    <t>Seguro de Saúde - Plano Flex - Agregado Familiar</t>
  </si>
  <si>
    <t>A2681125</t>
  </si>
  <si>
    <t>Ajustamentos para Dívidas de Clientes de Electricidade MAT - Sector Empresarial e particulares</t>
  </si>
  <si>
    <t>Ajustamentos para Dívidas de Clientes de Electricidade AT - Sector Empresarial e particulares</t>
  </si>
  <si>
    <t>Ajustamentos para Dívidas de Clientes de Electricidade MT - Sector Empresarial e particulares</t>
  </si>
  <si>
    <t>Ajustamentos para Dívidas de Clientes de Electricidade BTE - Sector Empresarial e particulares</t>
  </si>
  <si>
    <t>Ajustamentos para Dívidas de Clientes de Electricidade BTN - Sector Empresarial e particulares</t>
  </si>
  <si>
    <t>Ajustamentos para Dívidas de Clientes de Electricidade IP - Sector Empresarial e particulares</t>
  </si>
  <si>
    <t>Ajustamentos para Dívidas de Clientes de Outros Bens e Serviços - Sector Empresarial e particulares</t>
  </si>
  <si>
    <t>Ajustamentos para Dívidas de Clientes de Venda Vapor e Cinzas - Sector Empresarial e particulares</t>
  </si>
  <si>
    <t>Adiantamentos a Fornecedores de Imobilizado Corpóreo (Curto Prazo)</t>
  </si>
  <si>
    <t>Acréscimos de Proveitos - PPEC</t>
  </si>
  <si>
    <t>P5781000</t>
  </si>
  <si>
    <t>P5781100</t>
  </si>
  <si>
    <t>Outras Reservas</t>
  </si>
  <si>
    <t>01-12-2010</t>
  </si>
  <si>
    <t>7120000077</t>
  </si>
  <si>
    <t>7120012303</t>
  </si>
  <si>
    <t>-7217000000</t>
  </si>
  <si>
    <t>7212000000</t>
  </si>
  <si>
    <t>7212098000</t>
  </si>
  <si>
    <t>6211199000</t>
  </si>
  <si>
    <t>6229850000</t>
  </si>
  <si>
    <t>-6222305000</t>
  </si>
  <si>
    <t>-6222311000</t>
  </si>
  <si>
    <t>-6222313000</t>
  </si>
  <si>
    <t>-6222313500</t>
  </si>
  <si>
    <t>-6222314001</t>
  </si>
  <si>
    <t>-6222314002</t>
  </si>
  <si>
    <t>6223609500</t>
  </si>
  <si>
    <t>6223608300</t>
  </si>
  <si>
    <t>6223609600</t>
  </si>
  <si>
    <t>6223609400</t>
  </si>
  <si>
    <t>6223609200</t>
  </si>
  <si>
    <t>6223621000</t>
  </si>
  <si>
    <t>6223662500</t>
  </si>
  <si>
    <t>6290000</t>
  </si>
  <si>
    <t>6480095000</t>
  </si>
  <si>
    <t>6480012000</t>
  </si>
  <si>
    <t>6440001110</t>
  </si>
  <si>
    <t>6728003110</t>
  </si>
  <si>
    <t>7546280000</t>
  </si>
  <si>
    <t>7546380000</t>
  </si>
  <si>
    <t>7546480000</t>
  </si>
  <si>
    <t>7970079000</t>
  </si>
  <si>
    <t>6580016100</t>
  </si>
  <si>
    <t>6580016200</t>
  </si>
  <si>
    <t>6580022100</t>
  </si>
  <si>
    <t>6947009000</t>
  </si>
  <si>
    <t>8600092210</t>
  </si>
  <si>
    <t>Dezembro
Pro-Forma 2009</t>
  </si>
  <si>
    <t>Dezembro
2009</t>
  </si>
  <si>
    <t>Variação</t>
  </si>
  <si>
    <t>Valores em: Mil EUR</t>
  </si>
  <si>
    <t>Activos fixos tangíveis</t>
  </si>
  <si>
    <t>Activos fixos intangíveis</t>
  </si>
  <si>
    <t>Clientes de médio e longo prazo</t>
  </si>
  <si>
    <t>Clientes de curto prazo</t>
  </si>
  <si>
    <t>Activos financeiros detidos p/negociação</t>
  </si>
  <si>
    <t xml:space="preserve">Provisões </t>
  </si>
  <si>
    <t>colocadas novas linhas para adaptar ao proforma 2009</t>
  </si>
  <si>
    <t>colocadas novas linhas para adaptar ao proforma</t>
  </si>
  <si>
    <t>Hide</t>
  </si>
  <si>
    <t>Redução Provisões (FSE-PAR)</t>
  </si>
  <si>
    <t xml:space="preserve">Em BT </t>
  </si>
  <si>
    <t>Reversão</t>
  </si>
  <si>
    <t>Actividade: Regulado</t>
  </si>
  <si>
    <t xml:space="preserve">   Clientes MR+ML</t>
  </si>
  <si>
    <t>RESULTADO LÍQUIDO DO EXERCÍCIO</t>
  </si>
  <si>
    <t xml:space="preserve">Investimentos financeiros em empresas filiais </t>
  </si>
  <si>
    <t xml:space="preserve">      financeiros, de provisões do exercício e das amortizações do exercício;</t>
  </si>
  <si>
    <t xml:space="preserve">      financeiros;</t>
  </si>
  <si>
    <t>Custos de Gestão e de Estrutura</t>
  </si>
  <si>
    <t>Sobreproveito</t>
  </si>
  <si>
    <t>Juros Cogeração FER</t>
  </si>
  <si>
    <t>Tarifa Social (desconto concedido ao MR)</t>
  </si>
  <si>
    <t>Tarifa Social (desconto concedido ao ML)</t>
  </si>
  <si>
    <t>Caixa Cristiano Magalhães/Caixa Geral Aposentações</t>
  </si>
  <si>
    <t>Ativos por impostos diferidos</t>
  </si>
  <si>
    <t xml:space="preserve">        Total dos Ativos Não Correntes</t>
  </si>
  <si>
    <t xml:space="preserve">        Total dos Ativos Correntes</t>
  </si>
  <si>
    <t>Atividade: Global</t>
  </si>
  <si>
    <t>Impostos diretos e indiretos</t>
  </si>
  <si>
    <t>Dotação para ajustamentos de créditos de cobrança duvidosa, de devedores e outros ativos</t>
  </si>
  <si>
    <t>Atividade: Regulado</t>
  </si>
  <si>
    <t>Ativos Regulatórios</t>
  </si>
  <si>
    <t>Atividade: Distribuição de Energia Eléctrica</t>
  </si>
  <si>
    <t>Atividade: Compra e Venda dos Acessos à Rede de Transporte</t>
  </si>
  <si>
    <t>Correção Hidraulicidade</t>
  </si>
  <si>
    <t>Diferencial Extinção Tarifária</t>
  </si>
  <si>
    <t>Outros Custos</t>
  </si>
  <si>
    <t>Provisão para atos médicos</t>
  </si>
  <si>
    <t>Atividade: Distribuição de Energia Elétrica</t>
  </si>
  <si>
    <t>Custos com Planos de Reestruturação de Efetivos</t>
  </si>
  <si>
    <t>Outros Custos com Inativos</t>
  </si>
  <si>
    <t>Custos com Pensões, Atos Médicos e Benefícios Sociais</t>
  </si>
  <si>
    <t>Recuperação de Custos com Pensões, Atos Médicos e Benefícios Sociais</t>
  </si>
  <si>
    <t>Rédito associado a ativos afetos a concessões</t>
  </si>
  <si>
    <t>Encargos com ativos afetos a concessões</t>
  </si>
  <si>
    <t>Custos com Acessos</t>
  </si>
  <si>
    <t xml:space="preserve">  Devedores e outros ativos de atividades comerciais</t>
  </si>
  <si>
    <t xml:space="preserve">  Outros devedores e outros ativos</t>
  </si>
  <si>
    <t>Credores e outros passivos de atividades comerciais</t>
  </si>
  <si>
    <t xml:space="preserve">  Credores e outros passivos de atividades comerciais</t>
  </si>
  <si>
    <t xml:space="preserve">  Outros credores e outros passivos</t>
  </si>
  <si>
    <t>Reversão de imparidades</t>
  </si>
  <si>
    <t>Desvio tarifário anos anteriores</t>
  </si>
  <si>
    <t>Sustentabilidade Mercados</t>
  </si>
  <si>
    <t>Transferência do deficit tarifário gerado entre 2006 e 2009</t>
  </si>
  <si>
    <t>Custos com acessos</t>
  </si>
  <si>
    <t>Ativo</t>
  </si>
  <si>
    <t>Total do Ativo</t>
  </si>
  <si>
    <t>Vendas de acessos</t>
  </si>
  <si>
    <t>Desvio Tarifário de t-1</t>
  </si>
  <si>
    <t>Outros Benefícios aos Empregados (Ação Social, …)</t>
  </si>
  <si>
    <t>Outras Funcionalidades</t>
  </si>
  <si>
    <t>Tarifa Social (Regularização REN/Eletroprodutores)</t>
  </si>
  <si>
    <t>Compensações de Amortizações</t>
  </si>
  <si>
    <t>Plano de Pensões</t>
  </si>
  <si>
    <t>Plano Médico e outros benefícios</t>
  </si>
  <si>
    <t>Tarifa Social (Devolvido à REN)</t>
  </si>
  <si>
    <t>Proveitos Suplementares</t>
  </si>
  <si>
    <t>Outros Proveitos / (Custos) Operacionais</t>
  </si>
  <si>
    <t>Redução da provisão para atos médicos</t>
  </si>
  <si>
    <t>Redução da provisão</t>
  </si>
  <si>
    <t>Ativos financeiros ao justo valor através dos resultados</t>
  </si>
  <si>
    <t>Invest. Imobilizado em Exploração</t>
  </si>
  <si>
    <t>Desvio Tarifário de t-2</t>
  </si>
  <si>
    <t>Compensações pagas a Clientes Multi-Tarifa</t>
  </si>
  <si>
    <t>Compens. Amort.</t>
  </si>
  <si>
    <t xml:space="preserve">Total </t>
  </si>
  <si>
    <r>
      <t>EBITDA</t>
    </r>
    <r>
      <rPr>
        <b/>
        <vertAlign val="superscript"/>
        <sz val="10"/>
        <rFont val="Calibri"/>
        <family val="2"/>
      </rPr>
      <t xml:space="preserve"> (1)</t>
    </r>
  </si>
  <si>
    <r>
      <t>Custos do exercício com planos de benefícios definidos (</t>
    </r>
    <r>
      <rPr>
        <i/>
        <sz val="10"/>
        <rFont val="Calibri"/>
        <family val="2"/>
      </rPr>
      <t>Unwinding</t>
    </r>
    <r>
      <rPr>
        <sz val="10"/>
        <rFont val="Calibri"/>
        <family val="2"/>
      </rPr>
      <t>)</t>
    </r>
  </si>
  <si>
    <r>
      <t>ROA AJUSTADO</t>
    </r>
    <r>
      <rPr>
        <b/>
        <vertAlign val="superscript"/>
        <sz val="10"/>
        <rFont val="Calibri"/>
        <family val="2"/>
      </rPr>
      <t xml:space="preserve"> (4)</t>
    </r>
  </si>
  <si>
    <r>
      <t xml:space="preserve">Reversão </t>
    </r>
    <r>
      <rPr>
        <vertAlign val="superscript"/>
        <sz val="9.35"/>
        <color theme="1"/>
        <rFont val="Calibri"/>
        <family val="2"/>
      </rPr>
      <t>(1)</t>
    </r>
  </si>
  <si>
    <r>
      <t>Ajustamento tarifário</t>
    </r>
    <r>
      <rPr>
        <vertAlign val="superscript"/>
        <sz val="9.35"/>
        <color theme="1"/>
        <rFont val="Calibri"/>
        <family val="2"/>
      </rPr>
      <t xml:space="preserve"> (2)</t>
    </r>
  </si>
  <si>
    <t>Relatórios por Atividade e Nível de Tensão</t>
  </si>
  <si>
    <r>
      <t>PPDA Subsídio ao Investimento</t>
    </r>
    <r>
      <rPr>
        <vertAlign val="superscript"/>
        <sz val="10"/>
        <rFont val="Calibri"/>
        <family val="2"/>
      </rPr>
      <t xml:space="preserve"> (1)</t>
    </r>
  </si>
  <si>
    <r>
      <t>EBIT</t>
    </r>
    <r>
      <rPr>
        <b/>
        <vertAlign val="superscript"/>
        <sz val="10"/>
        <rFont val="Calibri"/>
        <family val="2"/>
      </rPr>
      <t xml:space="preserve"> (2)</t>
    </r>
  </si>
  <si>
    <r>
      <rPr>
        <vertAlign val="superscript"/>
        <sz val="10"/>
        <rFont val="Calibri"/>
        <family val="2"/>
      </rPr>
      <t>(1)</t>
    </r>
    <r>
      <rPr>
        <sz val="8"/>
        <rFont val="Calibri"/>
        <family val="2"/>
      </rPr>
      <t xml:space="preserve"> O EBITDA representa o resultado líquido do exercício expurgado dos impostos sobre os lucros, dos resultados financeiros, de provisões do exercício e das amortizações do exercício;</t>
    </r>
  </si>
  <si>
    <r>
      <t>Uso da Rede de Distribuição</t>
    </r>
    <r>
      <rPr>
        <vertAlign val="superscript"/>
        <sz val="10"/>
        <rFont val="Calibri"/>
        <family val="2"/>
      </rPr>
      <t xml:space="preserve"> (1)</t>
    </r>
  </si>
  <si>
    <r>
      <t xml:space="preserve">Descontos interruptibilidade aos Clientes </t>
    </r>
    <r>
      <rPr>
        <vertAlign val="superscript"/>
        <sz val="10"/>
        <rFont val="Calibri"/>
        <family val="2"/>
      </rPr>
      <t>1</t>
    </r>
  </si>
  <si>
    <r>
      <t xml:space="preserve">Descontos interruptibilidade recebidos da RNT </t>
    </r>
    <r>
      <rPr>
        <vertAlign val="superscript"/>
        <sz val="10"/>
        <rFont val="Calibri"/>
        <family val="2"/>
      </rPr>
      <t>1</t>
    </r>
  </si>
  <si>
    <r>
      <t xml:space="preserve">Nº Efetivos </t>
    </r>
    <r>
      <rPr>
        <vertAlign val="superscript"/>
        <sz val="10"/>
        <rFont val="Calibri"/>
        <family val="2"/>
      </rPr>
      <t>(1)</t>
    </r>
  </si>
  <si>
    <r>
      <rPr>
        <vertAlign val="superscript"/>
        <sz val="9"/>
        <color theme="1"/>
        <rFont val="Calibri"/>
        <family val="2"/>
      </rPr>
      <t xml:space="preserve">(1) </t>
    </r>
    <r>
      <rPr>
        <sz val="9"/>
        <color theme="1"/>
        <rFont val="Calibri"/>
        <family val="2"/>
      </rPr>
      <t>Inclui efetivos de:</t>
    </r>
  </si>
  <si>
    <r>
      <rPr>
        <vertAlign val="superscript"/>
        <sz val="10"/>
        <rFont val="Calibri"/>
        <family val="2"/>
      </rPr>
      <t>(2)</t>
    </r>
    <r>
      <rPr>
        <sz val="8"/>
        <rFont val="Calibri"/>
        <family val="2"/>
      </rPr>
      <t xml:space="preserve"> O EBIT representa o resultado líquido do exercício expurgado dos impostos sobre os lucros e dos resultados financeiros.</t>
    </r>
  </si>
  <si>
    <t>Invest. Imobilizado em Curso</t>
  </si>
  <si>
    <t>Receitas de vendas e serviços de acessos e outros</t>
  </si>
  <si>
    <t>Custos com vendas de acessos e outros</t>
  </si>
  <si>
    <t>Custos com o pessoal e benefícios aos empregados</t>
  </si>
  <si>
    <t>Amortizações, depreciações e imparidades</t>
  </si>
  <si>
    <t>Proveitos financeiros</t>
  </si>
  <si>
    <t>Custos financeiros</t>
  </si>
  <si>
    <t>RESULTADO ANTES DE IMPOSTOS E CESE</t>
  </si>
  <si>
    <t>Impostos sobre lucros</t>
  </si>
  <si>
    <t>Contribuição extraordinária para o setor energético (CESE)</t>
  </si>
  <si>
    <t xml:space="preserve">   Impostos a receber</t>
  </si>
  <si>
    <t>Relatórios por Atividade Regulada</t>
  </si>
  <si>
    <t>Outros Proveitos</t>
  </si>
  <si>
    <t>Outros Proveitos / (Custos)</t>
  </si>
  <si>
    <t/>
  </si>
  <si>
    <r>
      <t>EBITDA</t>
    </r>
    <r>
      <rPr>
        <b/>
        <vertAlign val="superscript"/>
        <sz val="10"/>
        <rFont val="Calibri"/>
        <family val="2"/>
        <scheme val="minor"/>
      </rPr>
      <t xml:space="preserve"> (1)</t>
    </r>
  </si>
  <si>
    <r>
      <rPr>
        <vertAlign val="superscript"/>
        <sz val="10"/>
        <rFont val="Calibri"/>
        <family val="2"/>
        <scheme val="minor"/>
      </rPr>
      <t>(1)</t>
    </r>
    <r>
      <rPr>
        <sz val="10"/>
        <rFont val="Calibri"/>
        <family val="2"/>
        <scheme val="minor"/>
      </rPr>
      <t xml:space="preserve"> O EBITDA representa o resultado líquido do exercício expurgado dos impostos sobre os lucros, dos resultados</t>
    </r>
  </si>
  <si>
    <r>
      <rPr>
        <vertAlign val="superscript"/>
        <sz val="10"/>
        <rFont val="Calibri"/>
        <family val="2"/>
        <scheme val="minor"/>
      </rPr>
      <t>(2)</t>
    </r>
    <r>
      <rPr>
        <sz val="10"/>
        <rFont val="Calibri"/>
        <family val="2"/>
        <scheme val="minor"/>
      </rPr>
      <t xml:space="preserve"> O EBIT representa o resultado líquido do exercício expurgado dos impostos sobre os lucros e dos resultados</t>
    </r>
  </si>
  <si>
    <t>t-3</t>
  </si>
  <si>
    <t>t-2</t>
  </si>
  <si>
    <t>Ano t-2</t>
  </si>
  <si>
    <t>Ano de t-2</t>
  </si>
  <si>
    <r>
      <t>EBIT</t>
    </r>
    <r>
      <rPr>
        <b/>
        <vertAlign val="superscript"/>
        <sz val="10"/>
        <rFont val="Calibri"/>
        <family val="2"/>
        <scheme val="minor"/>
      </rPr>
      <t xml:space="preserve"> (2) </t>
    </r>
  </si>
  <si>
    <t xml:space="preserve">Fornecimentos e Serviços Externos </t>
  </si>
  <si>
    <t xml:space="preserve">Custos com Benefícios aos Empregados </t>
  </si>
  <si>
    <r>
      <t>EBITDA</t>
    </r>
    <r>
      <rPr>
        <b/>
        <vertAlign val="superscript"/>
        <sz val="10"/>
        <rFont val="Calibri"/>
        <family val="2"/>
      </rPr>
      <t xml:space="preserve"> </t>
    </r>
  </si>
  <si>
    <r>
      <t>EBIT</t>
    </r>
    <r>
      <rPr>
        <b/>
        <vertAlign val="superscript"/>
        <sz val="10"/>
        <rFont val="Calibri"/>
        <family val="2"/>
      </rPr>
      <t xml:space="preserve"> </t>
    </r>
  </si>
  <si>
    <t>…</t>
  </si>
  <si>
    <r>
      <t xml:space="preserve">Remunerações e encargos com PAE </t>
    </r>
    <r>
      <rPr>
        <vertAlign val="superscript"/>
        <sz val="10"/>
        <rFont val="Calibri"/>
        <family val="2"/>
      </rPr>
      <t xml:space="preserve"> </t>
    </r>
  </si>
  <si>
    <t xml:space="preserve">Remunerações e encargos com PRRH </t>
  </si>
  <si>
    <r>
      <t xml:space="preserve">Renda do PAR </t>
    </r>
    <r>
      <rPr>
        <vertAlign val="superscript"/>
        <sz val="10"/>
        <rFont val="Calibri"/>
        <family val="2"/>
      </rPr>
      <t xml:space="preserve"> </t>
    </r>
  </si>
  <si>
    <t>Recuperação de Amortizações de Custos Capitalizáveis não considerados nas contas estatutárias</t>
  </si>
  <si>
    <r>
      <t>Recuperação de Ganhos e Perdas Atuariais (valor de transição)</t>
    </r>
    <r>
      <rPr>
        <vertAlign val="superscript"/>
        <sz val="10"/>
        <rFont val="Calibri"/>
        <family val="2"/>
      </rPr>
      <t xml:space="preserve"> </t>
    </r>
  </si>
  <si>
    <t xml:space="preserve">AJUSTAMENTOS ÀS RUBRICAS DA DEMONSTRAÇÃO DE RESULTADOS </t>
  </si>
  <si>
    <r>
      <t>Custos com Benefícios aos Empregados</t>
    </r>
    <r>
      <rPr>
        <vertAlign val="superscript"/>
        <sz val="10"/>
        <rFont val="Calibri"/>
        <family val="2"/>
      </rPr>
      <t xml:space="preserve"> </t>
    </r>
  </si>
  <si>
    <t>t-4</t>
  </si>
  <si>
    <t xml:space="preserve">Acessos </t>
  </si>
  <si>
    <t>Outros Proveitos Operacionais</t>
  </si>
  <si>
    <t>Custos do exercício com planos de benefícios definidos (Unwinding)</t>
  </si>
  <si>
    <t xml:space="preserve">Outros Custos Operacionais </t>
  </si>
  <si>
    <t>Custos com racionalização de recursos humanos</t>
  </si>
  <si>
    <t xml:space="preserve">Custo com atos médicos </t>
  </si>
  <si>
    <r>
      <t xml:space="preserve">Custos com Operação e Manutenção a Custos Totais </t>
    </r>
    <r>
      <rPr>
        <b/>
        <vertAlign val="superscript"/>
        <sz val="10"/>
        <color theme="1"/>
        <rFont val="Calibri"/>
        <family val="2"/>
      </rPr>
      <t>(1)</t>
    </r>
  </si>
  <si>
    <r>
      <rPr>
        <vertAlign val="superscript"/>
        <sz val="10"/>
        <color theme="1"/>
        <rFont val="Calibri"/>
        <family val="2"/>
      </rPr>
      <t>(1)</t>
    </r>
    <r>
      <rPr>
        <sz val="10"/>
        <color theme="1"/>
        <rFont val="Calibri"/>
        <family val="2"/>
      </rPr>
      <t xml:space="preserve"> Custos relacionados com operação e manutenção considerados em diferentes rubricas da DR</t>
    </r>
  </si>
  <si>
    <t>Notas</t>
  </si>
  <si>
    <t>Relatórios por Atividades globais</t>
  </si>
  <si>
    <t>Custos com rendas de concessão</t>
  </si>
  <si>
    <t>Proveitos permitidos à REN no âmbito da actividade Gestão Global do Sistema</t>
  </si>
  <si>
    <t>Diferencial de custos com a aquisição de energia a produtores em regime especial</t>
  </si>
  <si>
    <t>Custos com a aplicação da tarifa social</t>
  </si>
  <si>
    <t>CMEC</t>
  </si>
  <si>
    <t>Parcela Fixa dos CMEC</t>
  </si>
  <si>
    <t>Parcela de Acerto dos CMEC</t>
  </si>
  <si>
    <t>Correcção de hidraulicidade</t>
  </si>
  <si>
    <t>Défice tarifário de BT em 2006</t>
  </si>
  <si>
    <t>Défice tarifário de BTN em 2007</t>
  </si>
  <si>
    <t>Valor a repercutir nas tarifas resultantes de medidas de sustentabilidade</t>
  </si>
  <si>
    <t>Diferencial positivo ou negativo definido para efeitos de sustentabilidade, equidade e gradualismo financeiro do comercializador de último recurso a repercutir na parcela IV da tarifa de Uso Global do Sistema do operador da rede de distribuição</t>
  </si>
  <si>
    <t>Sobreproveito Tarifas transitórias</t>
  </si>
  <si>
    <t>Descontos concedidos com tarifa social</t>
  </si>
  <si>
    <t>Desvio de proveitos por aplicação da Tarifa Social pelo ORD</t>
  </si>
  <si>
    <t>Desvio de proveitos por aplicação da TUGS pelo ORD</t>
  </si>
  <si>
    <t>Proveitos permitidos à REN no âmbito da actividade Transporte de Energia Eléctrica</t>
  </si>
  <si>
    <t>Desvio de proveitos por aplicação da TURT pelo ORD</t>
  </si>
  <si>
    <t>Notas:</t>
  </si>
  <si>
    <t xml:space="preserve"> Inclui valor residual das concessões </t>
  </si>
  <si>
    <t>Subsídios/ Comparticipações</t>
  </si>
  <si>
    <t xml:space="preserve">Contadores </t>
  </si>
  <si>
    <t xml:space="preserve">Equipamentos Acessórios e Outros </t>
  </si>
  <si>
    <t>Imobilizado em exploração</t>
  </si>
  <si>
    <t>Totalmente amortizado</t>
  </si>
  <si>
    <t>Em amortização</t>
  </si>
  <si>
    <t>Valor bruto total</t>
  </si>
  <si>
    <t>Valor bruto</t>
  </si>
  <si>
    <t>Valor líquido</t>
  </si>
  <si>
    <t>Amortização dos imobilizados em exploração</t>
  </si>
  <si>
    <t>Amortizações dos subsídios ao investimento</t>
  </si>
  <si>
    <t>Contas estatutárias</t>
  </si>
  <si>
    <t>Contas reguladas</t>
  </si>
  <si>
    <t>Unidade: euros</t>
  </si>
  <si>
    <t>Unidade:  euros</t>
  </si>
  <si>
    <t>unid:  euros</t>
  </si>
  <si>
    <t>Trabalhos Especializados</t>
  </si>
  <si>
    <t>Taxas de Comparticipação na Saúde</t>
  </si>
  <si>
    <t xml:space="preserve">Componente de alisamento dos CMEC </t>
  </si>
  <si>
    <t>Montantes associados a planos de reestruturação de efetivos</t>
  </si>
  <si>
    <t>Proveitos da atividade de Distribuição de Energia Eléctrica em AT/MT</t>
  </si>
  <si>
    <t>Proveitos resultantes da aplicação das tarifas de Uso da Rede de Distribuição (URD)</t>
  </si>
  <si>
    <t>Diferença entre os proveitos facturados e os proveitos permitidos em AT/MT</t>
  </si>
  <si>
    <t>Incentivo à melhoria da Qualidade de Serviço</t>
  </si>
  <si>
    <t>Incentivo à redução de perdas, em AT/MT</t>
  </si>
  <si>
    <t>Desvio dos proveitos da atividade de Distribuição de Energia Eléctrica no ano t em AT/MT</t>
  </si>
  <si>
    <t>Acerto do capex</t>
  </si>
  <si>
    <t>Proveitos da atividade de Distribuição de Energia Eléctrica em BT</t>
  </si>
  <si>
    <t>Diferença entre os proveitos facturados e os proveitos permitidos em BT</t>
  </si>
  <si>
    <t>Incentivo à redução de perdas, em BT</t>
  </si>
  <si>
    <t>Desvio dos proveitos da atividade de Distribuição de Energia Eléctrica, no ano t em BT</t>
  </si>
  <si>
    <t>Ajustamento dos proveitos da atividade de Distribuição de Energia Eléctrica, em AT/MT</t>
  </si>
  <si>
    <t>Ajustamento dos proveitos da atividade de Distribuição de Energia Eléctrica, em BT</t>
  </si>
  <si>
    <t>Ganhos (perdas) atuariais líquidas de impostos</t>
  </si>
  <si>
    <t>Alterações de políticas contabilísticas (incluindo primeira adoção do referencial contabilístico)</t>
  </si>
  <si>
    <t>Diferenças de conversão de demonstrações financeiras</t>
  </si>
  <si>
    <t>Excedentes de revalorização de activos fixos tangíveis e intangíveis e respectivas variações</t>
  </si>
  <si>
    <t>Outras alterações e ajustamentos reconhecidos no capital próprio</t>
  </si>
  <si>
    <t>4=2+3</t>
  </si>
  <si>
    <t>Aumentos de capital</t>
  </si>
  <si>
    <t>Prémios de emissão</t>
  </si>
  <si>
    <t>Distribuições</t>
  </si>
  <si>
    <t>Cobertura de perdas</t>
  </si>
  <si>
    <t>Outras operações</t>
  </si>
  <si>
    <t>6=1+2+3+5</t>
  </si>
  <si>
    <t>9=7+8</t>
  </si>
  <si>
    <t>Quadro N4-04-Reg -  Demonstração de Resultados Operacionais</t>
  </si>
  <si>
    <t>Quadro N4-21-DV -  Amortização dos Imobilizados totalmente amortizados</t>
  </si>
  <si>
    <t>Quadro N4-23-DV -  Cálculo de ajustamentos DEE</t>
  </si>
  <si>
    <t>Quadro N4-24-DV -  Cálculo de ajustamentos CVAT</t>
  </si>
  <si>
    <t>Abates</t>
  </si>
  <si>
    <t>Outras</t>
  </si>
  <si>
    <t xml:space="preserve">Amort. Exerc. </t>
  </si>
  <si>
    <t>Transferências para exploração do ano</t>
  </si>
  <si>
    <t>valor bruto de Imobilizado em exploração</t>
  </si>
  <si>
    <t>Comparticipações</t>
  </si>
  <si>
    <t>Saldo inicial
(01-jan)</t>
  </si>
  <si>
    <t>Movimentos do Ano</t>
  </si>
  <si>
    <t>Saldo final
(31-dez)</t>
  </si>
  <si>
    <t>Saldo inicial
(1-jan)</t>
  </si>
  <si>
    <t>Entradas</t>
  </si>
  <si>
    <t>Regularizações</t>
  </si>
  <si>
    <t>TOTAL</t>
  </si>
  <si>
    <t>1.1</t>
  </si>
  <si>
    <t>1.2</t>
  </si>
  <si>
    <t>1.3 = 1.1 + 1.2</t>
  </si>
  <si>
    <t>1.4</t>
  </si>
  <si>
    <t>1.5</t>
  </si>
  <si>
    <t>1.6</t>
  </si>
  <si>
    <t>1.7</t>
  </si>
  <si>
    <t>1.8</t>
  </si>
  <si>
    <t>2.1</t>
  </si>
  <si>
    <t>2.2</t>
  </si>
  <si>
    <t>2.4</t>
  </si>
  <si>
    <t>2.5</t>
  </si>
  <si>
    <t>2.6</t>
  </si>
  <si>
    <t>2.7</t>
  </si>
  <si>
    <t>2.8</t>
  </si>
  <si>
    <t>3.1</t>
  </si>
  <si>
    <t>3.2</t>
  </si>
  <si>
    <t>3.3 = 3.1 + 3.2</t>
  </si>
  <si>
    <t>3.4</t>
  </si>
  <si>
    <t>3.5</t>
  </si>
  <si>
    <t>3.6</t>
  </si>
  <si>
    <t>3.7</t>
  </si>
  <si>
    <t>3.8</t>
  </si>
  <si>
    <t>4.1</t>
  </si>
  <si>
    <t>4.2</t>
  </si>
  <si>
    <t>4.3 = 4.1 + 4.2</t>
  </si>
  <si>
    <t>4.4</t>
  </si>
  <si>
    <t>4.5</t>
  </si>
  <si>
    <t>4.6</t>
  </si>
  <si>
    <t>4.7</t>
  </si>
  <si>
    <t>4.8</t>
  </si>
  <si>
    <t>5.1 = 1.1 - 2.1 - (3.1 - 4.1)</t>
  </si>
  <si>
    <t>5.2 = 1.2 - 2.2 - (3.2 - 4.2)</t>
  </si>
  <si>
    <t>5.3 = 5.1 + 5.2</t>
  </si>
  <si>
    <t>5.4 = 1.4 - 2.4 - (3.4 - 4.4)</t>
  </si>
  <si>
    <t>5.6 = 1.6 - 2.6 - (3.6 - 4.6)</t>
  </si>
  <si>
    <t>5.7 = 1.7 - 2.7 - (3.7 - 4.7)</t>
  </si>
  <si>
    <t>5.8 = 1.8 - 2.8 - (3.8 - 4.8)</t>
  </si>
  <si>
    <t>Subestações AT/MT</t>
  </si>
  <si>
    <t>Subestações MT/MT</t>
  </si>
  <si>
    <t>Chegadas aéreas</t>
  </si>
  <si>
    <t>Chegadas subterrâneas</t>
  </si>
  <si>
    <t>TOTAL por nível tensão</t>
  </si>
  <si>
    <t>Amortizações de Comparticipações</t>
  </si>
  <si>
    <t>Valor liquido do imobilizado em exploração</t>
  </si>
  <si>
    <t>a</t>
  </si>
  <si>
    <t>b</t>
  </si>
  <si>
    <t>c</t>
  </si>
  <si>
    <t>d</t>
  </si>
  <si>
    <t>e</t>
  </si>
  <si>
    <t xml:space="preserve">f = a+b+c+d+e </t>
  </si>
  <si>
    <t>g</t>
  </si>
  <si>
    <t>h = f + g</t>
  </si>
  <si>
    <t>Interesses minoritá rios</t>
  </si>
  <si>
    <t>Total do Capital Próprio</t>
  </si>
  <si>
    <t>Unid: euros</t>
  </si>
  <si>
    <t>DESCRIÇÃO</t>
  </si>
  <si>
    <t>Capital subscrito Líquido (51 + 52)</t>
  </si>
  <si>
    <t>Outros instrumentos de capital próprio e prémios de emissão (53 + 54)</t>
  </si>
  <si>
    <t>Reservas e Resultados Transitados (55 e 56)</t>
  </si>
  <si>
    <t>Outras variações e ajustamentos no capital próprio (57+58+59)</t>
  </si>
  <si>
    <t>Resultado líquido do período (81)</t>
  </si>
  <si>
    <t>POSIÇÃO NO INÍCIO DO PERÍODO t-3</t>
  </si>
  <si>
    <t>ALTERAÇÕES NO PERÍODO</t>
  </si>
  <si>
    <t>RESULTADO LÍQUIDO DO PERÍODO</t>
  </si>
  <si>
    <t>RESULTADO INTEGRAL</t>
  </si>
  <si>
    <t>OPERAÇÕES COM DETENTORES DE CAPITAL NO PERÍODO</t>
  </si>
  <si>
    <t>POSIÇÃO NO FIM DO PERÍODO t-3</t>
  </si>
  <si>
    <t>POSIÇÃO NO INÍCIO DO PERÍODO t-2</t>
  </si>
  <si>
    <t>POSIÇÃO NO FIM DO PERÍODO t-2</t>
  </si>
  <si>
    <t>6+7+8+10</t>
  </si>
  <si>
    <t>O&amp;M Serviços</t>
  </si>
  <si>
    <t>Caixa Cristiano Magalhães</t>
  </si>
  <si>
    <t>Abate de Amortização dos imobilizados em exploração</t>
  </si>
  <si>
    <t>Abate das Amortizações dos subsídios ao investimento</t>
  </si>
  <si>
    <t>Abates de Imobilizado em exploração</t>
  </si>
  <si>
    <t>Abates dos Subsidios ao Investimento</t>
  </si>
  <si>
    <t>Índice</t>
  </si>
  <si>
    <t>Quadro</t>
  </si>
  <si>
    <t>Descrição</t>
  </si>
  <si>
    <t>Atividade</t>
  </si>
  <si>
    <t>Separador</t>
  </si>
  <si>
    <t>Global</t>
  </si>
  <si>
    <t>Atividades globais</t>
  </si>
  <si>
    <t>Regulado</t>
  </si>
  <si>
    <t>Atividades reguladas</t>
  </si>
  <si>
    <t>Atividade e nível de tensão</t>
  </si>
  <si>
    <t>DV</t>
  </si>
  <si>
    <t>Informação Estatística</t>
  </si>
  <si>
    <t>Ativos</t>
  </si>
  <si>
    <t>Custos Exploração</t>
  </si>
  <si>
    <t>Estatutário</t>
  </si>
  <si>
    <t>Atividade não regulada</t>
  </si>
  <si>
    <t>Atividade regulada</t>
  </si>
  <si>
    <t>Ativos fixos tangíveis</t>
  </si>
  <si>
    <t>Ativos intangíveis</t>
  </si>
  <si>
    <t>Propriedades de Investimento</t>
  </si>
  <si>
    <t>Devedores e outros ativos de atividades comerciais</t>
  </si>
  <si>
    <t>Outros devedores e outros ativos</t>
  </si>
  <si>
    <t>2.3 = 1.1 + 1.2</t>
  </si>
  <si>
    <t xml:space="preserve">EBIT </t>
  </si>
  <si>
    <t xml:space="preserve">ROA </t>
  </si>
  <si>
    <r>
      <rPr>
        <vertAlign val="superscript"/>
        <sz val="10"/>
        <rFont val="Calibri"/>
        <family val="2"/>
      </rPr>
      <t>(1)</t>
    </r>
    <r>
      <rPr>
        <sz val="10"/>
        <rFont val="Calibri"/>
        <family val="2"/>
        <scheme val="minor"/>
      </rPr>
      <t xml:space="preserve"> Considera-se "Ativos Totais (saldo médio)" a média das rubricas "Ativos Regulados (inclui valor residual das concessões)" acrescida dos "Ativos com função medição não aceites".</t>
    </r>
  </si>
  <si>
    <r>
      <t xml:space="preserve"> Ativos Totais (saldo médio) </t>
    </r>
    <r>
      <rPr>
        <b/>
        <vertAlign val="superscript"/>
        <sz val="10"/>
        <rFont val="Calibri"/>
        <family val="2"/>
      </rPr>
      <t>(1)</t>
    </r>
  </si>
  <si>
    <t>Transferências</t>
  </si>
  <si>
    <t>Ativo
totalmente
amortizado</t>
  </si>
  <si>
    <t>Ativo 
em
amortização</t>
  </si>
  <si>
    <t>Transferência para
totalmente
amortizado</t>
  </si>
  <si>
    <t>Ativo
totalmente 
amortizado</t>
  </si>
  <si>
    <t>1.9</t>
  </si>
  <si>
    <t>1.10 = 1.1 + 1.5 - 1.6 + 1.8</t>
  </si>
  <si>
    <t>1.11 = 1.2  + 1.4 -1.5 - 1.7 + 1.9</t>
  </si>
  <si>
    <t>1.12 = 1.10 + 1.11</t>
  </si>
  <si>
    <t>2.9</t>
  </si>
  <si>
    <t>2.10 = 2.1  + 2.5 - 2.6 + 2.8</t>
  </si>
  <si>
    <t>2.11 = 2.2  + 2.4 - 2.5 - 2.7 + 2.9</t>
  </si>
  <si>
    <t>2.12 = 2.10 + 2.11</t>
  </si>
  <si>
    <t>3.9</t>
  </si>
  <si>
    <t>3.10 = 3.1 + 3.5 - 3.6 + 3.8</t>
  </si>
  <si>
    <t>3.11 = 3.2  + 3.4 - 3.5 - 3.7 + 3.9</t>
  </si>
  <si>
    <t>3.12 = 3.10 + 3.11</t>
  </si>
  <si>
    <t>4.9</t>
  </si>
  <si>
    <t>4.10 = 4.1 + 4.5 - 4.6 + 4.8</t>
  </si>
  <si>
    <t>4.11 = 4.2  + 4.4 - 4.5 - 4.7 + 4.9</t>
  </si>
  <si>
    <t>4.12 = 4.10 + 4.11</t>
  </si>
  <si>
    <t>5.5</t>
  </si>
  <si>
    <t>5.9 = 1.9 - 2.9 - (3.9 - 4.9)</t>
  </si>
  <si>
    <t>5.10 = 5.1 + 5.5 - 5.6 + 5.8</t>
  </si>
  <si>
    <t>5.11 = 5.2  + 5.4 - 5.5 - 5.7 + 5.9</t>
  </si>
  <si>
    <t>5.12 = 5.10 + 5.11</t>
  </si>
  <si>
    <r>
      <t>Unidade: 10</t>
    </r>
    <r>
      <rPr>
        <vertAlign val="superscript"/>
        <sz val="10"/>
        <rFont val="Arial"/>
        <family val="2"/>
      </rPr>
      <t>3</t>
    </r>
    <r>
      <rPr>
        <sz val="10"/>
        <rFont val="Arial"/>
        <family val="2"/>
      </rPr>
      <t xml:space="preserve"> EUR</t>
    </r>
  </si>
  <si>
    <t>Aquisições Diretas</t>
  </si>
  <si>
    <t>Custo total</t>
  </si>
  <si>
    <t>Encargos financeiros</t>
  </si>
  <si>
    <t>DISTRIBUIÇÃO EM AT</t>
  </si>
  <si>
    <t>….[a]</t>
  </si>
  <si>
    <t>DISTRIBUIÇÃO EM MT</t>
  </si>
  <si>
    <t>DISTRIBUIÇÃO EM BT</t>
  </si>
  <si>
    <t>Redes aéreas</t>
  </si>
  <si>
    <t>Redes subterrâneas</t>
  </si>
  <si>
    <t>Função Medição</t>
  </si>
  <si>
    <t>Atividade não Regulada</t>
  </si>
  <si>
    <t>Proveitos com aluguer de apoios a empresas de telecomunicações</t>
  </si>
  <si>
    <t>Proveitos referentes à contrapartida anual  pela utilização da rede</t>
  </si>
  <si>
    <t>Proveitos associados a análises de viabilidade e realização de vistorias</t>
  </si>
  <si>
    <t>Outros proveitos suplementares</t>
  </si>
  <si>
    <r>
      <t xml:space="preserve">Diferenças </t>
    </r>
    <r>
      <rPr>
        <b/>
        <vertAlign val="superscript"/>
        <sz val="9"/>
        <rFont val="Calibri"/>
        <family val="2"/>
      </rPr>
      <t>(3)</t>
    </r>
  </si>
  <si>
    <t>Outros Proveitos:</t>
  </si>
  <si>
    <t>Custos com penalizações previstas no Regulamento da Qualidade de Serviço (RQS)</t>
  </si>
  <si>
    <t>Outros Custos:</t>
  </si>
  <si>
    <t>Outros:</t>
  </si>
  <si>
    <t>Devolução de compensações não pagas a clientes, de acordo com o art.º 99 do RQS</t>
  </si>
  <si>
    <r>
      <t xml:space="preserve"> </t>
    </r>
    <r>
      <rPr>
        <vertAlign val="superscript"/>
        <sz val="9"/>
        <rFont val="Calibri"/>
        <family val="2"/>
      </rPr>
      <t>(3)</t>
    </r>
    <r>
      <rPr>
        <sz val="10"/>
        <rFont val="Calibri"/>
        <family val="2"/>
        <scheme val="minor"/>
      </rPr>
      <t xml:space="preserve"> Detalhe das rúbricas correspondentes a atividades não reguladas:</t>
    </r>
  </si>
  <si>
    <t xml:space="preserve">Compensações recebidas por incumprimento dos clientes no âmbito do RQS </t>
  </si>
  <si>
    <t>Operação logística de Mudança de Comercializador</t>
  </si>
  <si>
    <t>Operação Logística de Mudança de Comercializador</t>
  </si>
  <si>
    <t>Aquisições ao OLMC</t>
  </si>
  <si>
    <t>Proveitos permitidos à ADENE no âmbito da actividade de Operação Logística Mudança Comercializador</t>
  </si>
  <si>
    <t>Desvio de proveitos por aplicação da TOLMC pelo ORD</t>
  </si>
  <si>
    <t>Ganhos e Perdas Atuariais</t>
  </si>
  <si>
    <t>Outros custos não sujeitos a metas de eficiência</t>
  </si>
  <si>
    <t>Ajustamento no ano t, dos proveitos da atividade de Distribuição de Energia Eléctrica, no ano t-2 em AT/MT</t>
  </si>
  <si>
    <t>Custos Totais Líquidos aceites pela ERSE</t>
  </si>
  <si>
    <t>Ajustamento no ano t, dos proveitos da atividade de Distribuição de Energia Eléctrica, no ano t-2 em BT</t>
  </si>
  <si>
    <t>RQS</t>
  </si>
  <si>
    <t>Qualidade de Serviço Técnica</t>
  </si>
  <si>
    <t>Qualidade de Serviço Comercial</t>
  </si>
  <si>
    <t>1) Compensações Pagas a Clientes via Comercializador</t>
  </si>
  <si>
    <t>2) Compensações &lt; 0,50 € (Dedução nas tarifas de acesso às redes)</t>
  </si>
  <si>
    <t>n.a.</t>
  </si>
  <si>
    <t>4) Compensações não Possíveis de Pagar aos Clientes</t>
  </si>
  <si>
    <t>--&gt; compensações devolvidas por comercializadores ao ORD por impossibilidade de pagamento</t>
  </si>
  <si>
    <t>5) Compensações Recebidas de Comercializadores</t>
  </si>
  <si>
    <t>--&gt; compensações recebidas de comercializadores por incumprimentos de clientes</t>
  </si>
  <si>
    <t>AT/MT</t>
  </si>
  <si>
    <t>n.a. - não aplicável</t>
  </si>
  <si>
    <t>Contas Estatutárias</t>
  </si>
  <si>
    <t>Contas Reguladas</t>
  </si>
  <si>
    <t>Compensações previstas no Regulamento da Qualidade de Serviço (RQS)</t>
  </si>
  <si>
    <t>Imobilizado Tangível Regulado Aceite</t>
  </si>
  <si>
    <t xml:space="preserve">Imobilizado Tangível Regulado </t>
  </si>
  <si>
    <t>Imobilizado Tangível Regulado não aceite</t>
  </si>
  <si>
    <t>Imobilizado Intangível Regulado aceite</t>
  </si>
  <si>
    <t>Imobilizado Intangível Regulado não aceite</t>
  </si>
  <si>
    <t>Imobilizado Tangível em Exploração Aceite</t>
  </si>
  <si>
    <t>Subsídios ao Investimento Valor Bruto</t>
  </si>
  <si>
    <t>Subsídios ao Investimento Amortizações Acumuladas</t>
  </si>
  <si>
    <t>Imobilizado Intangível em Exploração Aceite</t>
  </si>
  <si>
    <t>A</t>
  </si>
  <si>
    <t>ATIVOS TANGÍVEIS E INTANGÍVEIS ACEITES (inclui valor residual das concessões)</t>
  </si>
  <si>
    <t>ATIVOS REGULADOS MÉDIOS ACEITES (inclui valor residual das concessões)</t>
  </si>
  <si>
    <t>Outros ativos não aceites</t>
  </si>
  <si>
    <t>B</t>
  </si>
  <si>
    <t>ATIVOS TANGÍVEIS E INTANGÍVEIS NÃO ACEITES</t>
  </si>
  <si>
    <t>A+B</t>
  </si>
  <si>
    <t>ATIVOS REGULADOS TOTAIS (inclui valor residual das concessões)</t>
  </si>
  <si>
    <t>ATIVOS REGULADOS MÉDIOS TOTAIS (inclui valor residual das concessões)</t>
  </si>
  <si>
    <t>Total Específico em AT aceite</t>
  </si>
  <si>
    <t>Total Específico em AT não aceite</t>
  </si>
  <si>
    <t>Não Específico em AT não aceite</t>
  </si>
  <si>
    <t>Total Específico em MT aceite</t>
  </si>
  <si>
    <t>Total Específico em MT não aceite</t>
  </si>
  <si>
    <t>Não Específico em MT aceite</t>
  </si>
  <si>
    <t>Não Específico em MT não aceite</t>
  </si>
  <si>
    <t>Eq. Telegestão Energia EDP Box (instalado até 31.12.2017)</t>
  </si>
  <si>
    <t>Total Específico em BT aceite</t>
  </si>
  <si>
    <t>Total Específico em BT não aceite</t>
  </si>
  <si>
    <t>Não Específico em BT aceite</t>
  </si>
  <si>
    <t>Não Específico em BT Não aceite</t>
  </si>
  <si>
    <t xml:space="preserve">Função Medição </t>
  </si>
  <si>
    <t>Eq. Telegestão Energia EDP Box (instalado após 01.01.2018)</t>
  </si>
  <si>
    <t>Encargos Capitalizáveis Diretos</t>
  </si>
  <si>
    <t>Encargos Capitalizáveis Transversais</t>
  </si>
  <si>
    <t>Não Específico em AT aceite</t>
  </si>
  <si>
    <t>Quadro N4-25-RQS - Compensações previstas no Regulamento da Qualidade de Serviço (RQS)</t>
  </si>
  <si>
    <t>Quadro N4-26-DV - Balanço de energia elétrica</t>
  </si>
  <si>
    <t>Quadro N4-28-DEE - Nº de efetivos em 31 de Dezembro</t>
  </si>
  <si>
    <t>Valores relativos à comparticipação nas redes</t>
  </si>
  <si>
    <t>Contadores</t>
  </si>
  <si>
    <t>Outro Específico não aceite em AT para além dos equipamentos de medição</t>
  </si>
  <si>
    <t>Outro Específico não aceite em MT para além dos equipamentos de medição</t>
  </si>
  <si>
    <t xml:space="preserve">Eq. Telegestão Energia EDP Box (instalado após 01.01.2018) </t>
  </si>
  <si>
    <t>Outro Específico não aceite em BT para além dos equipamentos de medição e das EDP Box instaladas após 01.01.2018</t>
  </si>
  <si>
    <t xml:space="preserve">Custos de exploração incluindo amortização de ativos não aceites </t>
  </si>
  <si>
    <t>CUSTOS DE EXPLORAÇÃO INCLUINDO AMORTIZAÇÃO DE ATIVOS NÂO ACEITES</t>
  </si>
  <si>
    <t>CUSTOS DE EXPLORAÇÃO EXCLUINDO AMORTIZAÇÃO DE ATIVOS NÂO ACEITES</t>
  </si>
  <si>
    <t>Outras comparticipações excluindo Fundos Comunit.</t>
  </si>
  <si>
    <t>Outras comparticipações</t>
  </si>
  <si>
    <t>Total Subsídios/Comparticip.</t>
  </si>
  <si>
    <t>Número de clientes no final do ano</t>
  </si>
  <si>
    <t>Número médio de clientes</t>
  </si>
  <si>
    <t>Materiais diversos</t>
  </si>
  <si>
    <t>Total Específico Regulado</t>
  </si>
  <si>
    <t>TOTAL Específico</t>
  </si>
  <si>
    <t>Quadro N4-31-DEE - Informação SISE</t>
  </si>
  <si>
    <t>Quadro N4-DEE-30 -Obras concluidas em t-2, Obras concluidas em t-2, desagregadas por custos primários e encargos de estrutura e gestão</t>
  </si>
  <si>
    <t>Outras situações</t>
  </si>
  <si>
    <r>
      <t xml:space="preserve">Outro Específico não aceite em AT para além dos equipamentos de medição </t>
    </r>
    <r>
      <rPr>
        <vertAlign val="superscript"/>
        <sz val="9.35"/>
        <rFont val="Calibri"/>
        <family val="2"/>
      </rPr>
      <t>(a)</t>
    </r>
  </si>
  <si>
    <t>(a) Desagregação das rúbricas não aceites por classe de ativos que a constituem, sempre que aplicável</t>
  </si>
  <si>
    <t xml:space="preserve">Rubricas </t>
  </si>
  <si>
    <r>
      <t xml:space="preserve">Outro Específico não aceite em MT para além dos equipamentos de medição </t>
    </r>
    <r>
      <rPr>
        <vertAlign val="superscript"/>
        <sz val="9.35"/>
        <rFont val="Calibri"/>
        <family val="2"/>
      </rPr>
      <t>(a)</t>
    </r>
  </si>
  <si>
    <r>
      <t xml:space="preserve">Outro Específico não aceite em BT para além dos equipamentos de medição e das EDP Box instaladas após 01.01.2018 </t>
    </r>
    <r>
      <rPr>
        <vertAlign val="superscript"/>
        <sz val="9.35"/>
        <rFont val="Calibri"/>
        <family val="2"/>
      </rPr>
      <t>(a)</t>
    </r>
  </si>
  <si>
    <r>
      <t xml:space="preserve">Outro Específico não aceite em AT para além dos equipamentos de medição </t>
    </r>
    <r>
      <rPr>
        <vertAlign val="superscript"/>
        <sz val="7.7"/>
        <rFont val="Calibri"/>
        <family val="2"/>
      </rPr>
      <t>(a)</t>
    </r>
  </si>
  <si>
    <r>
      <t xml:space="preserve">Outro Específico não aceite em MT para além dos equipamentos de medição </t>
    </r>
    <r>
      <rPr>
        <vertAlign val="superscript"/>
        <sz val="7.7"/>
        <rFont val="Calibri"/>
        <family val="2"/>
      </rPr>
      <t>(a)</t>
    </r>
  </si>
  <si>
    <r>
      <t xml:space="preserve">Outro Específico não aceite em BT para além dos equipamentos de medição e das EDP Box instaladas após 01.01.2018 </t>
    </r>
    <r>
      <rPr>
        <vertAlign val="superscript"/>
        <sz val="7.7"/>
        <rFont val="Calibri"/>
        <family val="2"/>
      </rPr>
      <t>(a)</t>
    </r>
  </si>
  <si>
    <t>Outro Específico não aceite em AT para além dos equipamentos de medição (a)</t>
  </si>
  <si>
    <t>Outro Específico não aceite em MT para além dos equipamentos de medição (a)</t>
  </si>
  <si>
    <t>Outro Específico não aceite em BT para além dos equipamentos de medição (a)</t>
  </si>
  <si>
    <t>Quadro N4-DEE-31- Informação SISE</t>
  </si>
  <si>
    <t xml:space="preserve">Ano de </t>
  </si>
  <si>
    <t>Ajustes Saldo Inicial</t>
  </si>
  <si>
    <t>Saldo Inicial ajustado</t>
  </si>
  <si>
    <r>
      <t xml:space="preserve">Comparticip. Espécie (do ano) </t>
    </r>
    <r>
      <rPr>
        <b/>
        <vertAlign val="superscript"/>
        <sz val="7.7"/>
        <color theme="1"/>
        <rFont val="Calibri"/>
        <family val="2"/>
        <scheme val="minor"/>
      </rPr>
      <t>(3)</t>
    </r>
  </si>
  <si>
    <r>
      <t xml:space="preserve">Regularizações e Reavaliações </t>
    </r>
    <r>
      <rPr>
        <b/>
        <vertAlign val="superscript"/>
        <sz val="11"/>
        <color theme="1"/>
        <rFont val="Calibri"/>
        <family val="2"/>
        <scheme val="minor"/>
      </rPr>
      <t>(4)</t>
    </r>
  </si>
  <si>
    <t>Subsídios/ Comparticip.</t>
  </si>
  <si>
    <t>Outras
Comparticip.</t>
  </si>
  <si>
    <t>Total Subsídios/ Comparticip.</t>
  </si>
  <si>
    <t>Imobilizado Tangível Regulado aceite</t>
  </si>
  <si>
    <t>Linhas Aéreas (não aceite)</t>
  </si>
  <si>
    <t>Cabos Subterrâneos (não aceite)</t>
  </si>
  <si>
    <t>Postos Corte e Seccionamento (não aceite)</t>
  </si>
  <si>
    <t>Outro equipamento contagem (não aceite)</t>
  </si>
  <si>
    <t>Equipamentos Acessórios e Outros (não aceite)</t>
  </si>
  <si>
    <t>Subestações AT/MT (não aceite)</t>
  </si>
  <si>
    <t>Subestações MT/MT (não aceite)</t>
  </si>
  <si>
    <t>Outro equipamento de contagem (não aceite)</t>
  </si>
  <si>
    <t>Postos Transformação e Seccionamento (não aceite)</t>
  </si>
  <si>
    <t>Redes Aéreas (não aceite)</t>
  </si>
  <si>
    <t>Redes Subterrâneas (não aceite)</t>
  </si>
  <si>
    <t>Chegadas Aéreas (não aceite)</t>
  </si>
  <si>
    <t>Chegadas Subterrâneas (não aceite)</t>
  </si>
  <si>
    <t>Outro equipamento de medição (não aceite)</t>
  </si>
  <si>
    <t>Iluminação pública (não aceite)</t>
  </si>
  <si>
    <r>
      <t xml:space="preserve">Regularizações e Reavaliações </t>
    </r>
    <r>
      <rPr>
        <b/>
        <vertAlign val="superscript"/>
        <sz val="8.25"/>
        <color theme="1"/>
        <rFont val="Calibri"/>
        <family val="2"/>
      </rPr>
      <t>(2)</t>
    </r>
  </si>
  <si>
    <t>Amortizações de ativos com a função de medição não aceites</t>
  </si>
  <si>
    <t>Amortizações Imobilizado Tangível regulado não aceite</t>
  </si>
  <si>
    <t>Amortizações Imobilizado Intangível regulado não aceite</t>
  </si>
  <si>
    <t>Amortizações de outros ativos não aceites</t>
  </si>
  <si>
    <t>Amortizações Equipamento de Medição Inteligentes (instalado após 01.01.2018) - não aceite</t>
  </si>
  <si>
    <t>Amortizações Equipamento de Medição Inteligentes (instalado após 01.01.2015 e até 31.12.2017) - não aceite</t>
  </si>
  <si>
    <t>Eq. Telegestão Energia EDP Box (instalado de 01.01.2015 a 31.12.2017)</t>
  </si>
  <si>
    <t>Equipamento Telegestão Energia EDP Box instalado entre 01.01.2015 e 31.12.2017)</t>
  </si>
  <si>
    <t xml:space="preserve">Componente fixa dos proveitos da atividade de Distribuição de Energia Elétrica em AT/MT </t>
  </si>
  <si>
    <t xml:space="preserve">Componente variável unitária dos proveitos da actividade de Distribuição de Energia Elétrica em AT/MT (M€/(RoR*fator neutralização eficiência)) </t>
  </si>
  <si>
    <t>Valor previsto para o indutor de custos de exploração da atividade de Distribuição de Energia Elétrica em AT/MT - Condições de financiamento pré 2022 com neutralização de eficiência (%)</t>
  </si>
  <si>
    <t xml:space="preserve">Componente variável unitária dos proveitos da actividade de Distribuição de Energia Elétrica em AT/MT  (M€/fator neutralização eficiência) </t>
  </si>
  <si>
    <t>Valor previsto para o indutor de custos de exploração da atividade de Distribuição de Energia Elétrica em AT/MT - Neutralização eficiência pré 2022 (unidade)</t>
  </si>
  <si>
    <t xml:space="preserve">Componente variável unitária dos proveitos da actividade de Distribuição de Energia Elétrica em AT/MT (M€/RoR) </t>
  </si>
  <si>
    <t>Valor previsto para o indutor de custos de exploração da atividade de Distribuição de Energia Elétrica em AT/MT - Condições de financiamento pós 2022 (%)</t>
  </si>
  <si>
    <t xml:space="preserve">Componente variável unitária dos proveitos da actividade de Distribuição de Energia Elétrica em AT/MT (€/MVA) </t>
  </si>
  <si>
    <t>Valor previsto para o indutor de custos de exploração da atividade de Distribuição de Energia Elétrica em AT/MT - Potência Ligada dos Produtores (MVA)</t>
  </si>
  <si>
    <t xml:space="preserve">Componente variável unitária dos proveitos da actividade de Distribuição de Energia Elétrica em AT/MT (€/km) </t>
  </si>
  <si>
    <t>Valor previsto para o indutor de custos de exploração da atividade de Distribuição de Energia Elétrica em AT/MT- extensão de rede (kms)</t>
  </si>
  <si>
    <t>Ajustamento t-1 CAPEX (associado ao PR 2018-2021)</t>
  </si>
  <si>
    <t xml:space="preserve">Custos totais líquidos aceites pela ERSE </t>
  </si>
  <si>
    <t xml:space="preserve">Componente fixa dos proveitos da atividade de Distribuição de Energia Elétrica em BT </t>
  </si>
  <si>
    <t xml:space="preserve">Componente variável unitária dos proveitos da actividade de Distribuição de Energia Elétrica em BT (M€/(RoR*fator neutralização eficiência)) </t>
  </si>
  <si>
    <t>Valor previsto para o indutor de custos de exploração da atividade de Distribuição de Energia Elétrica em BT - Condições de financiamento pré 2022 com neutralização de eficiência (%)</t>
  </si>
  <si>
    <t xml:space="preserve">Componente variável unitária dos proveitos da actividade de Distribuição de Energia Elétrica em BT  (M€/fator neutralização eficiência) </t>
  </si>
  <si>
    <t>Valor previsto para o indutor de custos de exploração da atividade de Distribuição de Energia Elétrica em BT - Neutralização eficiência pré 2022 (unidade)</t>
  </si>
  <si>
    <t xml:space="preserve">Componente variável unitária dos proveitos da actividade de Distribuição de Energia Elétrica em BT (M€/RoR) </t>
  </si>
  <si>
    <t>Valor previsto para o indutor de custos de exploração da atividade de Distribuição de Energia Elétrica em BT - Condições de financiamento pós 2022 (%)</t>
  </si>
  <si>
    <t xml:space="preserve">Componente variável unitária dos proveitos da actividade de Distribuição de Energia Elétrica em BT (€/Cliente) </t>
  </si>
  <si>
    <t>Valor previsto para o indutor de custos de exploração da atividade de Distribuição de Energia Elétrica em BT - Número Médio de Clientes</t>
  </si>
  <si>
    <t>Perdas (GWh)</t>
  </si>
  <si>
    <t>Nota 1: Cada montante reportado nestas colunas deve ser devidamente detalhado e justificado, através da identificação da documentação comprovativa, no Anexo ao Relatório das Contas Reguladas</t>
  </si>
  <si>
    <t>Diferenças (Nota2)</t>
  </si>
  <si>
    <t>PDIRD x
(1)</t>
  </si>
  <si>
    <t>PDIRD y
(2)</t>
  </si>
  <si>
    <t>Investimentos aprovados por pedidos complementares (Nota 1)
(3)</t>
  </si>
  <si>
    <t>TOTAL
(1) + (2) + (3)</t>
  </si>
  <si>
    <t>Investimentos em ativos para exploração</t>
  </si>
  <si>
    <t>Amortizações Líquidas do Ano - PDIRD x</t>
  </si>
  <si>
    <t>Amortizações Líquidas do Ano - PDIRD y</t>
  </si>
  <si>
    <t>Amortizações Líquidas do Ano - Pedidos Complementares</t>
  </si>
  <si>
    <t>Amortizações Líquidas do Ano - Ativos entrados em exploração antes 01/01/t-2</t>
  </si>
  <si>
    <t>Amortizações Líquidas do Ano - TOTAL</t>
  </si>
  <si>
    <t>Amort. Exerc. 
(1)</t>
  </si>
  <si>
    <t>Compens. Amort.
(2)</t>
  </si>
  <si>
    <t xml:space="preserve">Amort. Exerc.
(3) </t>
  </si>
  <si>
    <t>Compens. Amort.
(4)</t>
  </si>
  <si>
    <t>Amort. Exerc. 
(5)</t>
  </si>
  <si>
    <t>Compens. Amort.
(6)</t>
  </si>
  <si>
    <t xml:space="preserve">Amort. Exerc.
(7) </t>
  </si>
  <si>
    <t>Compens. Amort.
(8)</t>
  </si>
  <si>
    <t>Amort. Exerc. 
(9)</t>
  </si>
  <si>
    <t>Compens. Amort.
(10)</t>
  </si>
  <si>
    <t xml:space="preserve">Amort. Exerc.
(11) </t>
  </si>
  <si>
    <t>Compens. Amort.
(12)</t>
  </si>
  <si>
    <t>Amort. Exerc. 
(13)</t>
  </si>
  <si>
    <t>Compens. Amort.
(14)</t>
  </si>
  <si>
    <t xml:space="preserve">Amort. Exerc.
(15) </t>
  </si>
  <si>
    <t>Compens. Amort.
(16)</t>
  </si>
  <si>
    <t>Amort. Exerc. 
(17)=(1)+(5)+(9)+(13)</t>
  </si>
  <si>
    <t>Compens. Amort.
(18)=(2)+(6)+(10)+(14)</t>
  </si>
  <si>
    <t>Amort. Exerc. 
(19)=(3)+(7)+(11)+(15)</t>
  </si>
  <si>
    <t>Compens. Amort.
(20)=(4)+(8)+(12)+(16)</t>
  </si>
  <si>
    <t>TOTAL
(21)=(17)+(18)+(19)+(20)</t>
  </si>
  <si>
    <t>Diferenças
Nota (1)</t>
  </si>
  <si>
    <t xml:space="preserve">Ajustes Saldo Inicial </t>
  </si>
  <si>
    <t>Saldo Inicial Ajustado</t>
  </si>
  <si>
    <t>Quadro N4-22a-DEE - Discriminação das rubricas incluídas nos Ativos Regulados (inclui valor residual das concessões) - Entrados em exploração até 31/12/2021</t>
  </si>
  <si>
    <t>Custos com Gestão Integrada Garantias OMIP</t>
  </si>
  <si>
    <t>Outros Proveitos (1)</t>
  </si>
  <si>
    <t>Custos (2)</t>
  </si>
  <si>
    <t>Outros custos (3)</t>
  </si>
  <si>
    <t>….</t>
  </si>
  <si>
    <t>Perdas por Indemnizações Clientes BT</t>
  </si>
  <si>
    <t>Outras Perdas por Indemnizações</t>
  </si>
  <si>
    <t>Utilização de Provisões Dívidas Judiciais</t>
  </si>
  <si>
    <t>Multas e Penalidades</t>
  </si>
  <si>
    <t>Prémios Empreitada Contínua</t>
  </si>
  <si>
    <t>Unidade: Euros</t>
  </si>
  <si>
    <t>(1) Incluído na faturação de "Acessos" no quadro "N4-09-DEE - DR Operacional"</t>
  </si>
  <si>
    <t xml:space="preserve">   AT</t>
  </si>
  <si>
    <t xml:space="preserve">   AT/MT</t>
  </si>
  <si>
    <t xml:space="preserve">   BT</t>
  </si>
  <si>
    <t xml:space="preserve">   MT</t>
  </si>
  <si>
    <t xml:space="preserve">   BTE</t>
  </si>
  <si>
    <t xml:space="preserve">   IP</t>
  </si>
  <si>
    <t>EMI-Equipamentos de Medição Inteligentes integrados no ano</t>
  </si>
  <si>
    <t>Quadro N4-05-Reg  - EBIT e ROA</t>
  </si>
  <si>
    <t>Quadro N4-06-Reg - Desagregação dos Ajustamentos Tarifários e Juros (t-2)</t>
  </si>
  <si>
    <t>Quadro N4-07-DEE - Demonstração de Resultados Operacionais</t>
  </si>
  <si>
    <t>Quadro N4-08-CVAT - Demonstração de Resultados Operacionais</t>
  </si>
  <si>
    <t>Quadro N4-09-Reg - Vendas de acessos a clientes do MR e ML</t>
  </si>
  <si>
    <t>Quadro N4-10-DEE - Discriminação das rubricas de Custos de Exploração</t>
  </si>
  <si>
    <t>Nota 1: Desagregação da Rúbrica "Outros Proveitos"</t>
  </si>
  <si>
    <t>Nota 2: Desagregação da Rúbrica "Custos" incluída nos FSE</t>
  </si>
  <si>
    <t>Nota 3: Desagregação da Rúbrica "Outros Custos"</t>
  </si>
  <si>
    <t>Quadro N4-11-DEE - Fornecimentos e serviços externos</t>
  </si>
  <si>
    <t>Quadro N4-12-DEE - Custos e Proveitos com Pessoal</t>
  </si>
  <si>
    <t>Quadro N4-13-DEE - Custos com Operação e Manutenção</t>
  </si>
  <si>
    <t>Quadro N4-14-DV - Investimentos (inclui valor residual das concessões)</t>
  </si>
  <si>
    <t xml:space="preserve">Quadro N4-15-DV - Imobilizados em curso </t>
  </si>
  <si>
    <t>Quadro N4-16a-DV - Imobilizados em Exploração (inclui valor residual das concessões) - Entrados em Exploração até 31/12/2021</t>
  </si>
  <si>
    <t>Quadro N4-16b-DV - Imobilizados em Exploração (inclui valor residual das concessões) - Entrados em Exploração após 31/12/2021</t>
  </si>
  <si>
    <t>Quadro N4-16c-DV - Imobilizados em Exploração (inclui valor residual das concessões) - TOTAL</t>
  </si>
  <si>
    <t>Quadro N4-17-DV - Imobilizados totalmente amortizados</t>
  </si>
  <si>
    <t>Quadro N4-18a-DV -  Amortização dos Imobilizados (inclui valor residual das concessões) - Entrados em Exploração até 31/12/2021</t>
  </si>
  <si>
    <t>Quadro N4-18b-DV -  Amortização dos Imobilizados (inclui valor residual das concessões) - Entrados em Exploração após 31/12/2021</t>
  </si>
  <si>
    <t>Quadro N4-20-DV -  Amortização dos Imobilizados (inclui valor residual das concessões) - PDIRs</t>
  </si>
  <si>
    <t>Quadro N4-19-DV - Investimentos entrados em Exploração (inclui valor residual das concessões) - PDIRDs</t>
  </si>
  <si>
    <t>Quadro N4-22b-DEE - Discriminação das rubricas incluídas nos Ativos Regulados (inclui valor residual das concessões) - Entrados em exploração após 31/12/2021</t>
  </si>
  <si>
    <r>
      <t>Quadro N4-30 -DEE - Obras concluídas em (t-2)</t>
    </r>
    <r>
      <rPr>
        <b/>
        <vertAlign val="superscript"/>
        <sz val="10"/>
        <rFont val="Arial"/>
        <family val="2"/>
      </rPr>
      <t>[a]</t>
    </r>
    <r>
      <rPr>
        <b/>
        <sz val="10"/>
        <rFont val="Arial"/>
        <family val="2"/>
      </rPr>
      <t xml:space="preserve"> na atividade de Distribuição de Energia Elétrica</t>
    </r>
  </si>
  <si>
    <t>Obras concluídas</t>
  </si>
  <si>
    <t>RARI artigo 26º</t>
  </si>
  <si>
    <t>Verificação aprovação/PDIRD-E</t>
  </si>
  <si>
    <t>Subsídios / Comparticipações</t>
  </si>
  <si>
    <t>Custo total a remunerar (deduzido de subsídios / comparticipações)</t>
  </si>
  <si>
    <t xml:space="preserve">
licença de exploração emitida pela DGEG quando aplicável </t>
  </si>
  <si>
    <t>Obra aprovada/proposta em sede de PDIRD xx</t>
  </si>
  <si>
    <t xml:space="preserve">Obra aprovada/proposta em sede de PDIRD yy </t>
  </si>
  <si>
    <t>Obra aprovada/proposta - pedidos adicionais (Nota [d])</t>
  </si>
  <si>
    <t>Custo total (antes de subsídios / comparticipações) previsto no PDIRD-E correspondente</t>
  </si>
  <si>
    <t>Valores relativos a elementos de ligação para uso partilhado</t>
  </si>
  <si>
    <r>
      <t xml:space="preserve">Linhas Aéreas </t>
    </r>
    <r>
      <rPr>
        <vertAlign val="superscript"/>
        <sz val="11"/>
        <rFont val="Calibri"/>
        <family val="2"/>
        <scheme val="minor"/>
      </rPr>
      <t>[b]</t>
    </r>
  </si>
  <si>
    <t xml:space="preserve">  Código projeto PDIRD-E (Projeto PR YY)</t>
  </si>
  <si>
    <t xml:space="preserve">  Código projeto PDIRD-E (Projeto PRZZ)</t>
  </si>
  <si>
    <r>
      <t xml:space="preserve">Cabos Subterrâneos </t>
    </r>
    <r>
      <rPr>
        <vertAlign val="superscript"/>
        <sz val="11"/>
        <rFont val="Calibri"/>
        <family val="2"/>
        <scheme val="minor"/>
      </rPr>
      <t>[b]</t>
    </r>
  </si>
  <si>
    <r>
      <t xml:space="preserve">Subestações </t>
    </r>
    <r>
      <rPr>
        <vertAlign val="superscript"/>
        <sz val="11"/>
        <rFont val="Calibri"/>
        <family val="2"/>
        <scheme val="minor"/>
      </rPr>
      <t>[b]</t>
    </r>
  </si>
  <si>
    <r>
      <t>Postos Corte e Seccionamento</t>
    </r>
    <r>
      <rPr>
        <vertAlign val="superscript"/>
        <sz val="11"/>
        <rFont val="Calibri"/>
        <family val="2"/>
        <scheme val="minor"/>
      </rPr>
      <t xml:space="preserve"> [b]</t>
    </r>
  </si>
  <si>
    <r>
      <t xml:space="preserve">Equipamento Contagem </t>
    </r>
    <r>
      <rPr>
        <vertAlign val="superscript"/>
        <sz val="11"/>
        <rFont val="Calibri"/>
        <family val="2"/>
        <scheme val="minor"/>
      </rPr>
      <t>[b]</t>
    </r>
  </si>
  <si>
    <r>
      <t xml:space="preserve">Equipamentos Acessórios e Outros </t>
    </r>
    <r>
      <rPr>
        <vertAlign val="superscript"/>
        <sz val="11"/>
        <rFont val="Calibri"/>
        <family val="2"/>
        <scheme val="minor"/>
      </rPr>
      <t>[b]</t>
    </r>
  </si>
  <si>
    <t>Outro Específico não aceite em AT para além dos Equipamentos de Medição</t>
  </si>
  <si>
    <t>Total Não Específico em AT aceite</t>
  </si>
  <si>
    <t>Total Não Específico em AT não aceite</t>
  </si>
  <si>
    <r>
      <t xml:space="preserve">Subestações AT/MT </t>
    </r>
    <r>
      <rPr>
        <vertAlign val="superscript"/>
        <sz val="11"/>
        <rFont val="Calibri"/>
        <family val="2"/>
        <scheme val="minor"/>
      </rPr>
      <t>[b]</t>
    </r>
  </si>
  <si>
    <r>
      <t xml:space="preserve">Subestações MT/MT </t>
    </r>
    <r>
      <rPr>
        <vertAlign val="superscript"/>
        <sz val="11"/>
        <rFont val="Calibri"/>
        <family val="2"/>
        <scheme val="minor"/>
      </rPr>
      <t>[b]</t>
    </r>
  </si>
  <si>
    <t>Outro Específico não aceite em MT para além dos Equipamentos de Medição</t>
  </si>
  <si>
    <t>Total Não Específico em MT aceite</t>
  </si>
  <si>
    <t>Total Não Específico em MT não aceite</t>
  </si>
  <si>
    <r>
      <t>Postos de Transformação e Seccionamento</t>
    </r>
    <r>
      <rPr>
        <vertAlign val="superscript"/>
        <sz val="11"/>
        <rFont val="Calibri"/>
        <family val="2"/>
        <scheme val="minor"/>
      </rPr>
      <t xml:space="preserve"> [b]</t>
    </r>
  </si>
  <si>
    <r>
      <t xml:space="preserve">Redes Aéreas </t>
    </r>
    <r>
      <rPr>
        <vertAlign val="superscript"/>
        <sz val="11"/>
        <rFont val="Calibri"/>
        <family val="2"/>
        <scheme val="minor"/>
      </rPr>
      <t>[b]</t>
    </r>
  </si>
  <si>
    <r>
      <t xml:space="preserve">Redes Subterrâneas </t>
    </r>
    <r>
      <rPr>
        <vertAlign val="superscript"/>
        <sz val="11"/>
        <rFont val="Calibri"/>
        <family val="2"/>
        <scheme val="minor"/>
      </rPr>
      <t>[b]</t>
    </r>
  </si>
  <si>
    <r>
      <t xml:space="preserve">Chegadas aéreas </t>
    </r>
    <r>
      <rPr>
        <vertAlign val="superscript"/>
        <sz val="11"/>
        <rFont val="Calibri"/>
        <family val="2"/>
        <scheme val="minor"/>
      </rPr>
      <t>[b]</t>
    </r>
  </si>
  <si>
    <r>
      <t xml:space="preserve">Chegadas subterrâneas </t>
    </r>
    <r>
      <rPr>
        <vertAlign val="superscript"/>
        <sz val="11"/>
        <rFont val="Calibri"/>
        <family val="2"/>
        <scheme val="minor"/>
      </rPr>
      <t>[b]</t>
    </r>
  </si>
  <si>
    <r>
      <t xml:space="preserve">Contadores e acessórios </t>
    </r>
    <r>
      <rPr>
        <vertAlign val="superscript"/>
        <sz val="11"/>
        <rFont val="Calibri"/>
        <family val="2"/>
        <scheme val="minor"/>
      </rPr>
      <t>[b]</t>
    </r>
  </si>
  <si>
    <t>….[c]</t>
  </si>
  <si>
    <t>Total Não Específico em BT aceite</t>
  </si>
  <si>
    <t>Total Não Específico em BT não aceite</t>
  </si>
  <si>
    <t xml:space="preserve"> [a] Substituir pelo ano respetivo, considerando que t-1 corresponde ao ano em curso.</t>
  </si>
  <si>
    <t xml:space="preserve"> [b] Desagregar por projeto, tal como apresentado no PDIRD-E.</t>
  </si>
  <si>
    <t xml:space="preserve"> [c] A desagregar, se necessário.</t>
  </si>
  <si>
    <t>[d]  Cada montante reportado nesta coluna deve ser devidamente detalhado e justificado, através da identificação da documentação comprovativa de aprovação pelo concedente, no Anexo ao Relatório das Contas Reguladas</t>
  </si>
  <si>
    <r>
      <t xml:space="preserve">Linhas Aéreas </t>
    </r>
    <r>
      <rPr>
        <vertAlign val="superscript"/>
        <sz val="11"/>
        <rFont val="Calibri"/>
        <family val="2"/>
        <scheme val="minor"/>
      </rPr>
      <t>[b] [e]</t>
    </r>
  </si>
  <si>
    <t xml:space="preserve">[e] Esta desagregação deve ser aplicada às rúbricas seguintes, sempre que aplicável, e o mesmo projeto pode ser apresentado em diferentes rubricas com a obra correspondente </t>
  </si>
  <si>
    <t>Quadro N4-DV-32- Apropriação Ilícita de energia</t>
  </si>
  <si>
    <t>Transferências de Imob. em Curso - Valor Bruto</t>
  </si>
  <si>
    <t>Transf. Imob. em Curso  - Comparticipações e Subsídios</t>
  </si>
  <si>
    <t>Invest. Imobilizado em Exploração - Valor Bruto</t>
  </si>
  <si>
    <t xml:space="preserve">         MT</t>
  </si>
  <si>
    <t xml:space="preserve">         BT</t>
  </si>
  <si>
    <t xml:space="preserve">         AT</t>
  </si>
  <si>
    <r>
      <rPr>
        <vertAlign val="superscript"/>
        <sz val="10"/>
        <rFont val="Calibri"/>
        <family val="2"/>
      </rPr>
      <t>(1)</t>
    </r>
    <r>
      <rPr>
        <sz val="10"/>
        <rFont val="Calibri"/>
        <family val="2"/>
        <scheme val="minor"/>
      </rPr>
      <t xml:space="preserve"> Inclui os seguintes consumos: </t>
    </r>
  </si>
  <si>
    <t xml:space="preserve">    AT</t>
  </si>
  <si>
    <t xml:space="preserve">   BTN</t>
  </si>
  <si>
    <t xml:space="preserve">   BTN </t>
  </si>
  <si>
    <t>--&gt; custos não recuperados pelas tarifas regulados</t>
  </si>
  <si>
    <t>Norma  4 -  Informação Real - E-REDES</t>
  </si>
  <si>
    <t>REG</t>
  </si>
  <si>
    <t xml:space="preserve">Quadro N4-01-DV - Demonstração dos Resultados da E-REDES </t>
  </si>
  <si>
    <t>Quadro N4-01-DV - Demonstração dos Resultados da E-REDES</t>
  </si>
  <si>
    <t>Quadro N4-02-DV - Balanço da E-REDES</t>
  </si>
  <si>
    <t>Quadro N4-03-DV - Mapa de Alterações aos Capitais Próprios da E-REDES</t>
  </si>
  <si>
    <t>Quadro N4-10-DEE - Discriminação das rubricas de custos de exploração</t>
  </si>
  <si>
    <t>Quadro N4-18b-DV -  Amortização dos Imobilizados (inclui valor residual das concessões) - Entrados em Exploração após 31/12/2022</t>
  </si>
  <si>
    <t>Quadro N4-18c-DV -  Amortização dos Imobilizados (inclui valor residual das concessões) - TOTAL</t>
  </si>
  <si>
    <t>Quadro N4-18c-DV -  Amortização dos Imobilizados (inclui valor residual das concessões) - Entrados em Exploração  - TOTAL</t>
  </si>
  <si>
    <t>Quadro N4-22C-DEE - Discriminação das rubricas incluídas nos Ativos Regulados (inclui valor residual das concessões) - total</t>
  </si>
  <si>
    <t>Quadro N4-DV-25 - Compensações previstas no Regulamento da Qualidade de Serviço (RQS)</t>
  </si>
  <si>
    <t>Quadro N4-29a-DEE - Indutores de custo</t>
  </si>
  <si>
    <t>Quadro N4-29b-DEE - Outros</t>
  </si>
  <si>
    <t>Cortes e Religações</t>
  </si>
  <si>
    <t>Quadro N4-20-DV -  Amortização dos Imobilizados (inclui valor residual das concessões) - PDIRDs</t>
  </si>
  <si>
    <t>Nota 1: Quando o somatório das amortizações dos investimentos aprovados  não for igual ao montante da coluna P do Quadro N4-18 Amortiz., as diferenças devem ser devidamente justificadas no Anexo ao Relatório das Contas Reguladas, indicando se resultam de investimentos incluidos em PDIRD não aprovados, de investimentos excluidos de PDIRD aprovados ou de outras situações.</t>
  </si>
  <si>
    <t>Nota 2: Quando o somatório dos montantes brutos dos investimentos em exploração e das transferências para exploração aprovados  não for igual aos montantes das colunas L e N do Quadro N4-16 Imob. Exploração, as diferenças devem ser devidamente justificadas no Anexo ao Relatório das Contas Reguladas, indicando se resultam de investimentos incluidos em PDIRD não aprovados, de investimentos excluidos de PDIRD aprovados ou de outras situações.</t>
  </si>
  <si>
    <t>Artg.º 91</t>
  </si>
  <si>
    <t>Artg.º 96, n.º 3</t>
  </si>
  <si>
    <t>Artg.º 100, n.º 3 e 4</t>
  </si>
  <si>
    <t xml:space="preserve">Artg.º 74 e 81 </t>
  </si>
  <si>
    <t>Desvio Tarifário do ano t*</t>
  </si>
  <si>
    <t>Desvio Tarifário de t-1*</t>
  </si>
  <si>
    <t>Desvio Tarifário de t-2*</t>
  </si>
  <si>
    <t>Reversão do Desvio Tarifário de t-2*</t>
  </si>
  <si>
    <r>
      <t xml:space="preserve">* O ano </t>
    </r>
    <r>
      <rPr>
        <i/>
        <sz val="8.5"/>
        <rFont val="Calibri"/>
        <family val="2"/>
      </rPr>
      <t>t</t>
    </r>
    <r>
      <rPr>
        <sz val="10"/>
        <rFont val="Calibri"/>
        <family val="2"/>
      </rPr>
      <t xml:space="preserve"> a considerar corresponde ao ano reportado na coluna correspondente.</t>
    </r>
  </si>
  <si>
    <t>Eq. Telegestão Energia EDP Box (instalado até 01.01.2015)</t>
  </si>
  <si>
    <t>Outro Específico não aceite em BT para além dos equipamentos de medição e das EDP Box instaladas após 01.01.2015</t>
  </si>
  <si>
    <r>
      <t xml:space="preserve">Outro Específico não aceite em BT para além dos equipamentos de medição e das EDP Box instaladas após 01.01.2015 </t>
    </r>
    <r>
      <rPr>
        <vertAlign val="superscript"/>
        <sz val="9.35"/>
        <rFont val="Calibri"/>
        <family val="2"/>
      </rPr>
      <t>(a)</t>
    </r>
  </si>
  <si>
    <t>Outro Específico não aceite em BT para além dos equipamentos de medição e das EDP Box instaladas após 01.01.2015 (a)</t>
  </si>
  <si>
    <t>Equipamento Telegestão Energia EDP Box instalado após 01.01.2015</t>
  </si>
  <si>
    <t>Ativos com função medição não aceites (exclui Equipamento Energia Telegestão EDP Box instalado após 01.01.2015)</t>
  </si>
  <si>
    <t xml:space="preserve">  …</t>
  </si>
  <si>
    <t>[f] A data de entrada em exploração deve ser a de conclusão do projeto, não devendo esta coluna ser preenchida se o projeto continuar em curso</t>
  </si>
  <si>
    <t xml:space="preserve">  outros projetos</t>
  </si>
  <si>
    <t>[h] Desagregar por subcategria dos "custos de estutura e gestão", apenas para a cada grande rubirca (Linhas Aéreas, Cabos subterraâneos, etc.), e não ao nível de cada projeto.</t>
  </si>
  <si>
    <t>[g] Desagregar por subcategria dos "custos primários", apenas para a cada grande rubirca (Linhas Aéreas, Cabos subterraâneos, etc.), e não ao nível de cada projeto.</t>
  </si>
  <si>
    <t>a) Informação Complementar:</t>
  </si>
  <si>
    <t>b) Informação Complementar:</t>
  </si>
  <si>
    <t>Quadro N4-27 -DV - Nº de clientes da E-REDES - final do ano e médio</t>
  </si>
  <si>
    <t>TOTAL E-REDES</t>
  </si>
  <si>
    <t>TOTAL E-REDES (inclui valor residual das concessões)</t>
  </si>
  <si>
    <t>TOTAL E- REDES (inclui valor residual das concessões)</t>
  </si>
  <si>
    <r>
      <t>Diferença entre os valores facturados pela E-REDES e os valores pagos à entidade concessionária da RNT por aplicação da tarifa UGS, em</t>
    </r>
    <r>
      <rPr>
        <i/>
        <sz val="8"/>
        <rFont val="Arial"/>
        <family val="2"/>
      </rPr>
      <t xml:space="preserve"> t-2</t>
    </r>
  </si>
  <si>
    <t>Proveitos facturados pela E-REDES por aplicação da UGS</t>
  </si>
  <si>
    <t>Proveitos a recuperar pela E-REDES por aplicação da URT</t>
  </si>
  <si>
    <t>Proveitos facturados pela E-REDES por aplicação da URT</t>
  </si>
  <si>
    <t>Proveitos a recuperar pela E-REDES por aplicação da OLMC</t>
  </si>
  <si>
    <t>Proveitos facturados pela E-REDES por aplicação da OLMC</t>
  </si>
  <si>
    <t>Proveitos a recuperar pela E-REDES por aplicação da UGS</t>
  </si>
  <si>
    <t>..</t>
  </si>
  <si>
    <r>
      <t>Diferença entre os valores facturados pela E-REDES e os valores pagos à entidade concessionária da RNT por aplicação da tarifa URT, em</t>
    </r>
    <r>
      <rPr>
        <i/>
        <sz val="8"/>
        <rFont val="Arial"/>
        <family val="2"/>
      </rPr>
      <t xml:space="preserve"> t-2</t>
    </r>
  </si>
  <si>
    <r>
      <t>Diferença entre os valores facturados pela E-REDES e os valores pagos ao Operador Logístico de Mudança de Comercializador por aplicação da tarifa OLMC, em</t>
    </r>
    <r>
      <rPr>
        <i/>
        <sz val="8"/>
        <rFont val="Calibri"/>
        <family val="2"/>
        <scheme val="minor"/>
      </rPr>
      <t xml:space="preserve"> t-2</t>
    </r>
  </si>
  <si>
    <r>
      <t>Eq. Telegestão Energia EDP Box (instalado após 01.01.2015)</t>
    </r>
    <r>
      <rPr>
        <vertAlign val="superscript"/>
        <sz val="11"/>
        <rFont val="Calibri"/>
        <family val="2"/>
      </rPr>
      <t xml:space="preserve">a) </t>
    </r>
  </si>
  <si>
    <r>
      <t>Eq. Telegestão Energia EDP Box (instalado após 01.01.2015)</t>
    </r>
    <r>
      <rPr>
        <vertAlign val="superscript"/>
        <sz val="11"/>
        <rFont val="Calibri"/>
        <family val="2"/>
      </rPr>
      <t xml:space="preserve">b) </t>
    </r>
  </si>
  <si>
    <r>
      <t>Eq. Telegestão Energia EDP Box (instalado após 01.01.2015)</t>
    </r>
    <r>
      <rPr>
        <vertAlign val="superscript"/>
        <sz val="11"/>
        <rFont val="Calibri"/>
        <family val="2"/>
      </rPr>
      <t xml:space="preserve">c) </t>
    </r>
  </si>
  <si>
    <t>c) Informação Complementar:</t>
  </si>
  <si>
    <r>
      <t>Eq. Telegestão Energia EDP Box (instalado após 01.01.2015)</t>
    </r>
    <r>
      <rPr>
        <vertAlign val="superscript"/>
        <sz val="12.1"/>
        <rFont val="Calibri"/>
        <family val="2"/>
      </rPr>
      <t xml:space="preserve"> b)</t>
    </r>
  </si>
  <si>
    <r>
      <t>Eq. Telegestão Energia EDP Box (instalado após 01.01.2015)</t>
    </r>
    <r>
      <rPr>
        <vertAlign val="superscript"/>
        <sz val="9.35"/>
        <rFont val="Calibri"/>
        <family val="2"/>
      </rPr>
      <t>a)</t>
    </r>
  </si>
  <si>
    <r>
      <t>Eq. Telegestão Energia EDP Box (instalado após 01.01.201)</t>
    </r>
    <r>
      <rPr>
        <vertAlign val="superscript"/>
        <sz val="9.35"/>
        <rFont val="Calibri"/>
        <family val="2"/>
      </rPr>
      <t>c)</t>
    </r>
  </si>
  <si>
    <r>
      <t>Eq. Telegestão Energia EDP Box (instalado após 01.01.2015)</t>
    </r>
    <r>
      <rPr>
        <vertAlign val="superscript"/>
        <sz val="9.35"/>
        <rFont val="Calibri"/>
        <family val="2"/>
      </rPr>
      <t>b)</t>
    </r>
  </si>
  <si>
    <r>
      <t>Eq. Telegestão Energia EDP Box (instalado após 01.01.2015)</t>
    </r>
    <r>
      <rPr>
        <vertAlign val="superscript"/>
        <sz val="7.7"/>
        <rFont val="Calibri"/>
        <family val="2"/>
      </rPr>
      <t xml:space="preserve">a) </t>
    </r>
  </si>
  <si>
    <t>Quadro N4-DV-32- Apropriação indevida de energia</t>
  </si>
  <si>
    <t>=&lt; t-4</t>
  </si>
  <si>
    <r>
      <t xml:space="preserve">Montante faturado no âmbito do combate à apropriação indevida de energia </t>
    </r>
    <r>
      <rPr>
        <vertAlign val="superscript"/>
        <sz val="11"/>
        <rFont val="Calibri"/>
        <family val="2"/>
      </rPr>
      <t>(1)</t>
    </r>
  </si>
  <si>
    <t>Desagregação por nível de tensão</t>
  </si>
  <si>
    <t>Pos.</t>
  </si>
  <si>
    <t>Composição</t>
  </si>
  <si>
    <t>Cálculos</t>
  </si>
  <si>
    <t>2-(3) ou 4+10+14</t>
  </si>
  <si>
    <t>Total Energia Entrada Facturada no Distribuidor</t>
  </si>
  <si>
    <t>5+6+7+8+9</t>
  </si>
  <si>
    <t xml:space="preserve">   Subestações REN (Trânsito MAT -&gt; AT)</t>
  </si>
  <si>
    <t xml:space="preserve">   Produtores em AT</t>
  </si>
  <si>
    <t xml:space="preserve">   Importação em AT</t>
  </si>
  <si>
    <t xml:space="preserve">   Clientes em AT (injeção transacionada na rede AT)</t>
  </si>
  <si>
    <r>
      <t xml:space="preserve">   Injeção de excedentes </t>
    </r>
    <r>
      <rPr>
        <vertAlign val="superscript"/>
        <sz val="10"/>
        <color theme="1"/>
        <rFont val="Calibri"/>
        <family val="2"/>
      </rPr>
      <t>(3)</t>
    </r>
    <r>
      <rPr>
        <sz val="10"/>
        <color theme="1"/>
        <rFont val="Calibri"/>
        <family val="2"/>
      </rPr>
      <t xml:space="preserve"> de Autoconsumo não transacionados em AT</t>
    </r>
  </si>
  <si>
    <t>11+12+13</t>
  </si>
  <si>
    <t xml:space="preserve">   Produtores em MT</t>
  </si>
  <si>
    <t xml:space="preserve">   Clientes em MT (injeção transacionada na rede MT)</t>
  </si>
  <si>
    <r>
      <t xml:space="preserve">   Injeção de excedentes </t>
    </r>
    <r>
      <rPr>
        <vertAlign val="superscript"/>
        <sz val="10"/>
        <color theme="1"/>
        <rFont val="Calibri"/>
        <family val="2"/>
      </rPr>
      <t xml:space="preserve">(3) </t>
    </r>
    <r>
      <rPr>
        <sz val="10"/>
        <color theme="1"/>
        <rFont val="Calibri"/>
        <family val="2"/>
      </rPr>
      <t>de Autoconsumo não transacionados em MT</t>
    </r>
  </si>
  <si>
    <t>15+16+17</t>
  </si>
  <si>
    <t xml:space="preserve">   Produtores em BT</t>
  </si>
  <si>
    <t xml:space="preserve">   Clientes em BT (injeção transacionada na rede BT)</t>
  </si>
  <si>
    <r>
      <t xml:space="preserve">   Injeção de excedentes </t>
    </r>
    <r>
      <rPr>
        <vertAlign val="superscript"/>
        <sz val="10"/>
        <color theme="1"/>
        <rFont val="Calibri"/>
        <family val="2"/>
      </rPr>
      <t>(3)</t>
    </r>
    <r>
      <rPr>
        <sz val="10"/>
        <color theme="1"/>
        <rFont val="Calibri"/>
        <family val="2"/>
      </rPr>
      <t xml:space="preserve"> de Autoconsumo não transacionados em BT</t>
    </r>
  </si>
  <si>
    <t xml:space="preserve">    Subestações REN (Trânsito AT -&gt; MAT)</t>
  </si>
  <si>
    <t xml:space="preserve">    Exportação em AT</t>
  </si>
  <si>
    <t>23+24+25+26+27</t>
  </si>
  <si>
    <t xml:space="preserve">   MAT</t>
  </si>
  <si>
    <t xml:space="preserve">   MT (inclui outros distribuidores)</t>
  </si>
  <si>
    <t xml:space="preserve">   BTN (sem iluminação pública)</t>
  </si>
  <si>
    <t>30+31+32+33+34</t>
  </si>
  <si>
    <t xml:space="preserve">    MT</t>
  </si>
  <si>
    <t xml:space="preserve">    IP</t>
  </si>
  <si>
    <t>37+38+39+40+41</t>
  </si>
  <si>
    <t>54+61+68</t>
  </si>
  <si>
    <t>55+62+69</t>
  </si>
  <si>
    <t>56+63+71</t>
  </si>
  <si>
    <t>57+64+71</t>
  </si>
  <si>
    <t>58+65+72</t>
  </si>
  <si>
    <t>59+66+73</t>
  </si>
  <si>
    <t>1-(18)</t>
  </si>
  <si>
    <t>(4+75) - (37+23+30+76+19+20)</t>
  </si>
  <si>
    <t>(10+76+77) - (38+24+31+75+78)</t>
  </si>
  <si>
    <t>(14+78) - (39+40+41+25+26+27+32+33+34+77)</t>
  </si>
  <si>
    <t>Perdas (% da energia total entrada s/ clientes MAT)</t>
  </si>
  <si>
    <t>42/(1)</t>
  </si>
  <si>
    <t>43/(1)</t>
  </si>
  <si>
    <t>44/(1)</t>
  </si>
  <si>
    <t>45/(1)</t>
  </si>
  <si>
    <t>Perdas por nível de tensão (% da energia total entrada no nível de tensão s/ clientes MAT)</t>
  </si>
  <si>
    <t>43/(4+75)</t>
  </si>
  <si>
    <t>44/(10+76+77)</t>
  </si>
  <si>
    <t>45/(14+78)</t>
  </si>
  <si>
    <r>
      <t xml:space="preserve">Bombagem ou equiparado </t>
    </r>
    <r>
      <rPr>
        <b/>
        <vertAlign val="superscript"/>
        <sz val="10"/>
        <color theme="1"/>
        <rFont val="Calibri"/>
        <family val="2"/>
        <scheme val="minor"/>
      </rPr>
      <t>(2)</t>
    </r>
  </si>
  <si>
    <t>55+56+57+58+59</t>
  </si>
  <si>
    <t xml:space="preserve">    MAT</t>
  </si>
  <si>
    <t xml:space="preserve">    BTE</t>
  </si>
  <si>
    <t xml:space="preserve">    BTN</t>
  </si>
  <si>
    <r>
      <t xml:space="preserve">Consumos ilícitos </t>
    </r>
    <r>
      <rPr>
        <b/>
        <vertAlign val="superscript"/>
        <sz val="10"/>
        <color theme="1"/>
        <rFont val="Calibri"/>
        <family val="2"/>
        <scheme val="minor"/>
      </rPr>
      <t>(4)</t>
    </r>
    <r>
      <rPr>
        <b/>
        <sz val="10"/>
        <color theme="1"/>
        <rFont val="Calibri"/>
        <family val="2"/>
        <scheme val="minor"/>
      </rPr>
      <t xml:space="preserve"> (fraude) recuperados:</t>
    </r>
  </si>
  <si>
    <t>62+63+64+65+66</t>
  </si>
  <si>
    <r>
      <t xml:space="preserve">Consumos associados à participação no projeto piloto </t>
    </r>
    <r>
      <rPr>
        <b/>
        <vertAlign val="superscript"/>
        <sz val="10"/>
        <color theme="1"/>
        <rFont val="Calibri"/>
        <family val="2"/>
        <scheme val="minor"/>
      </rPr>
      <t>(5)</t>
    </r>
    <r>
      <rPr>
        <b/>
        <sz val="10"/>
        <color theme="1"/>
        <rFont val="Calibri"/>
        <family val="2"/>
        <scheme val="minor"/>
      </rPr>
      <t xml:space="preserve"> do mercado de reserva de regulação</t>
    </r>
  </si>
  <si>
    <t>69+70+71+72+73</t>
  </si>
  <si>
    <t>53+60+67</t>
  </si>
  <si>
    <t xml:space="preserve">   Trânsitos entre níveis de tensão</t>
  </si>
  <si>
    <t xml:space="preserve">            Subestações AT/MT  (Trânsito MT -&gt; AT)</t>
  </si>
  <si>
    <t xml:space="preserve">            Subestações AT/MT (Trânsito  AT -&gt; MT)</t>
  </si>
  <si>
    <t xml:space="preserve">            Postos de transformação (Trânsito  BT -&gt; MT)</t>
  </si>
  <si>
    <t xml:space="preserve">            Postos de transformação (Trânsito MT -&gt; BT)</t>
  </si>
  <si>
    <t>Notas explicativas</t>
  </si>
  <si>
    <t>(2) A energia injetada na rede por instalações de armazenamento autónomo deve ser incluída nas linhas de produção, enquanto a energia recebida na rede por essas instalações deve ser incluída nos consumos equiparados a bombagem.</t>
  </si>
  <si>
    <t>(3) Injeção na rede não transacionada corresponde aos excedentes de autoconsumo, imputáveis quer a UPAC quer a instalações de clientes com UPAC, que não sejam vendidos através de um agente de mercado.</t>
  </si>
  <si>
    <t>(4) Os consumos ilícitos recuperados correspondem às quantidades de energia em situações de Apropriação Indevida de Energia, estimados para o ano do balanço e faturados ao cliente no ano em causa</t>
  </si>
  <si>
    <t>(5) Os consumos associados à participação no projeto piloto do mercado de reserva de regulação, correspondem à energia consumida em função das ordens de mobilização de reserva a baixar (subir consumo).</t>
  </si>
  <si>
    <t>Dados de entrada</t>
  </si>
  <si>
    <t>19+20+21+28+35</t>
  </si>
  <si>
    <t>18A</t>
  </si>
  <si>
    <t>21A+28A</t>
  </si>
  <si>
    <t>Clientes MR (s/ clientes MAT)</t>
  </si>
  <si>
    <t>21A</t>
  </si>
  <si>
    <t>Clientes MR (c/ clientes MAT)</t>
  </si>
  <si>
    <t>22+23+24+25+26+27</t>
  </si>
  <si>
    <t>Clientes ML (s/ clientes MAT)</t>
  </si>
  <si>
    <t>28A</t>
  </si>
  <si>
    <t>Clientes ML (c/ clientes MAT)</t>
  </si>
  <si>
    <t>29+ 30+31+32+33+34</t>
  </si>
  <si>
    <r>
      <t xml:space="preserve">Outras situações </t>
    </r>
    <r>
      <rPr>
        <b/>
        <vertAlign val="superscript"/>
        <sz val="10"/>
        <color theme="1"/>
        <rFont val="Calibri"/>
        <family val="2"/>
      </rPr>
      <t xml:space="preserve">(1) </t>
    </r>
    <r>
      <rPr>
        <b/>
        <sz val="10"/>
        <color theme="1"/>
        <rFont val="Calibri"/>
        <family val="2"/>
      </rPr>
      <t xml:space="preserve"> (s/ clientes MAT)</t>
    </r>
  </si>
  <si>
    <t xml:space="preserve"> ENERGIA SAÍDA DO DISTRIBUIDOR (balanço físico s/ clientes MAT)</t>
  </si>
  <si>
    <t xml:space="preserve"> ENERGIA SAÍDA DO DISTRIBUIDOR (Clientes MR+ML c/ clientes MAT)</t>
  </si>
  <si>
    <t>Quadro N4-22c-DEE - Discriminação das rubricas incluídas nos Ativos Regulados (inclui valor residual das concessões) - Entrados em exploração - TOTAL</t>
  </si>
  <si>
    <t>NOTA: No reporte relativo ao ano de 2022, a E-REDES pode optar apenas por reportar os montantes correspondentes à coluna "Diferenças Notas (1)" e as respetivas notas explicativas, caso seja aplicável. A partir de 2023, inclusive, o quadro deverá ser preenchido na sua plenitude.</t>
  </si>
  <si>
    <t>Quadro N4-16a-DV - Imobilizados em Exploração (inclui valor residual das concessões) - Entrados em Exploração até 31/12/2021*</t>
  </si>
  <si>
    <t>* O critério de alocação dos subsídios por data (antes ou após 2022) corresponde à data de entrada em exploração dos respetivos ativos</t>
  </si>
  <si>
    <t>Quadro N4-16b-DV - Imobilizados em Exploração (inclui valor residual das concessões) - Entrados em Exploração após 31/12/2021*</t>
  </si>
  <si>
    <r>
      <t xml:space="preserve">Data de entrada em exploração mês/ano (se aplicável) </t>
    </r>
    <r>
      <rPr>
        <vertAlign val="superscript"/>
        <sz val="10"/>
        <rFont val="Arial"/>
        <family val="2"/>
      </rPr>
      <t>[f]</t>
    </r>
  </si>
  <si>
    <r>
      <t>Custos Primários</t>
    </r>
    <r>
      <rPr>
        <vertAlign val="superscript"/>
        <sz val="10"/>
        <rFont val="Arial"/>
        <family val="2"/>
      </rPr>
      <t xml:space="preserve"> [g]</t>
    </r>
  </si>
  <si>
    <r>
      <t xml:space="preserve">Custos de estrutura e gestão </t>
    </r>
    <r>
      <rPr>
        <vertAlign val="superscript"/>
        <sz val="10"/>
        <rFont val="Arial"/>
        <family val="2"/>
      </rPr>
      <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</si>
</sst>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4" formatCode="_-* #,##0.00\ &quot;€&quot;_-;\-* #,##0.00\ &quot;€&quot;_-;_-* &quot;-&quot;??\ &quot;€&quot;_-;_-@_-"/>
    <numFmt numFmtId="43" formatCode="_-* #,##0.00_-;\-* #,##0.00_-;_-* &quot;-&quot;??_-;_-@_-"/>
    <numFmt numFmtId="164" formatCode="_-* #,##0.00\ _€_-;\-* #,##0.00\ _€_-;_-* &quot;-&quot;??\ _€_-;_-@_-"/>
    <numFmt numFmtId="165" formatCode="#,##0\ ;\(#,##0\)"/>
    <numFmt numFmtId="166" formatCode="0.0%"/>
    <numFmt numFmtId="167" formatCode="#,##0.0"/>
    <numFmt numFmtId="168" formatCode="#,##0.000"/>
    <numFmt numFmtId="169" formatCode="#,##0_ ;[Red]\-#,##0\ "/>
    <numFmt numFmtId="170" formatCode="#\ ###\ ##0\ ;\-#\ ###\ ##0\ ;&quot;-&quot;"/>
    <numFmt numFmtId="171" formatCode="#,##0.0_);\(#,##0.0\)"/>
    <numFmt numFmtId="172" formatCode="0.000000"/>
    <numFmt numFmtId="173" formatCode="#,##0;\(#,##0\);&quot;–&quot;"/>
    <numFmt numFmtId="174" formatCode="_ * #,##0.00_-\ &quot;€&quot;_ ;_ * #,##0.00\-\ &quot;€&quot;_ ;_ * &quot;-&quot;??_-\ &quot;€&quot;_ ;_ @_ "/>
    <numFmt numFmtId="175" formatCode="_(* #,##0_);_(* \(#,##0\);_(* &quot;–&quot;_);_(@_)"/>
    <numFmt numFmtId="176" formatCode="#,###,###"/>
    <numFmt numFmtId="177" formatCode="General_)"/>
    <numFmt numFmtId="178" formatCode="[$-409]d/m/yy\ h:mm\ AM/PM;@"/>
    <numFmt numFmtId="179" formatCode="0_ ;\-0\ "/>
    <numFmt numFmtId="180" formatCode="[$-F800]dddd\,\ mmmm\ dd\,\ yyyy"/>
    <numFmt numFmtId="181" formatCode="#,##0;\(#,##0\);&quot;-&quot;"/>
    <numFmt numFmtId="182" formatCode="#&quot;.&quot;"/>
    <numFmt numFmtId="183" formatCode="[$-816]dd/mmm/yy;@"/>
    <numFmt numFmtId="184" formatCode="[$-816]d\ &quot;de&quot;\ mmmm\ &quot;de&quot;\ yyyy;@"/>
    <numFmt numFmtId="185" formatCode="_(* #,##0.00_);_(* \(#,##0.00\);_(* &quot;-&quot;??_);_(@_)"/>
    <numFmt numFmtId="186" formatCode="_-* #,##0\ _D_M_-;\-* #,##0\ _D_M_-;_-* &quot;-&quot;\ _D_M_-;_-@_-"/>
    <numFmt numFmtId="187" formatCode="_-* #,##0.00\ _D_M_-;\-* #,##0.00\ _D_M_-;_-* &quot;-&quot;??\ _D_M_-;_-@_-"/>
    <numFmt numFmtId="188" formatCode="_([$€]* #,##0.00_);_([$€]* \(#,##0.00\);_([$€]* &quot;-&quot;??_);_(@_)"/>
    <numFmt numFmtId="189" formatCode="#,#00"/>
    <numFmt numFmtId="190" formatCode="_-* #,##0\ _E_s_c_._-;\-* #,##0\ _E_s_c_._-;_-* &quot;-&quot;\ _E_s_c_._-;_-@_-"/>
    <numFmt numFmtId="191" formatCode="_-* #,##0.00\ _E_s_c_._-;\-* #,##0.00\ _E_s_c_._-;_-* &quot;-&quot;??\ _E_s_c_._-;_-@_-"/>
    <numFmt numFmtId="192" formatCode="&quot;$&quot;#,##0.00;[Red]&quot;-&quot;&quot;$&quot;#,##0.00"/>
    <numFmt numFmtId="193" formatCode="_-* #,##0\ &quot;Esc.&quot;_-;\-* #,##0\ &quot;Esc.&quot;_-;_-* &quot;-&quot;\ &quot;Esc.&quot;_-;_-@_-"/>
    <numFmt numFmtId="194" formatCode="_-* #,##0.00\ &quot;Esc.&quot;_-;\-* #,##0.00\ &quot;Esc.&quot;_-;_-* &quot;-&quot;??\ &quot;Esc.&quot;_-;_-@_-"/>
    <numFmt numFmtId="195" formatCode="0%_);\(0%\)"/>
    <numFmt numFmtId="196" formatCode="#,##0__"/>
    <numFmt numFmtId="197" formatCode="#,##0.0000000_ ;[Red]\-#,##0.0000000\ "/>
    <numFmt numFmtId="198" formatCode="_ * #,##0.00_ ;_ * \-#,##0.00_ ;_ * &quot;-&quot;??_ ;_ @_ "/>
    <numFmt numFmtId="199" formatCode="###\ ###\ ###"/>
    <numFmt numFmtId="200" formatCode="#,##0\ ;[Red]\-#,##0;&quot;&quot;"/>
    <numFmt numFmtId="201" formatCode="_(&quot;$&quot;* #,##0_);_(&quot;$&quot;* \(#,##0\);_(&quot;$&quot;* &quot;-&quot;_);_(@_)"/>
    <numFmt numFmtId="202" formatCode="_(&quot;$&quot;* #,##0.00_);_(&quot;$&quot;* \(#,##0.00\);_(&quot;$&quot;* &quot;-&quot;??_);_(@_)"/>
    <numFmt numFmtId="203" formatCode="#,##0.00;\(#,##0.00\);&quot;–&quot;"/>
    <numFmt numFmtId="204" formatCode="_-* #,##0.0\ _€_-;\-* #,##0.0\ _€_-;_-* &quot;-&quot;??\ _€_-;_-@_-"/>
    <numFmt numFmtId="205" formatCode="#,##0.000;\(#,##0.000\);&quot;-&quot;"/>
  </numFmts>
  <fonts count="325">
    <font>
      <sz val="11"/>
      <color theme="1"/>
      <name val="Calibri"/>
      <family val="2"/>
      <scheme val="minor"/>
    </font>
    <font>
      <sz val="10"/>
      <name val="Times New Roman"/>
      <family val="1"/>
    </font>
    <font>
      <sz val="10"/>
      <name val="Century Gothic"/>
      <family val="2"/>
    </font>
    <font>
      <b/>
      <sz val="10"/>
      <name val="Century Gothic"/>
      <family val="2"/>
    </font>
    <font>
      <sz val="8"/>
      <name val="Times New Roman"/>
      <family val="1"/>
    </font>
    <font>
      <sz val="11"/>
      <color indexed="8"/>
      <name val="Calibri"/>
      <family val="2"/>
    </font>
    <font>
      <sz val="10"/>
      <name val="Arial"/>
      <family val="2"/>
    </font>
    <font>
      <b/>
      <sz val="10"/>
      <name val="Arial"/>
      <family val="2"/>
    </font>
    <font>
      <sz val="8"/>
      <name val="Arial"/>
      <family val="2"/>
    </font>
    <font>
      <sz val="10"/>
      <name val="MS Sans Serif"/>
      <family val="2"/>
    </font>
    <font>
      <sz val="12"/>
      <name val="Times New Roman"/>
      <family val="1"/>
    </font>
    <font>
      <sz val="8"/>
      <name val="Century Gothic"/>
      <family val="2"/>
    </font>
    <font>
      <b/>
      <sz val="12"/>
      <name val="Century Gothic"/>
      <family val="2"/>
    </font>
    <font>
      <b/>
      <sz val="11"/>
      <name val="Century Gothic"/>
      <family val="2"/>
    </font>
    <font>
      <sz val="12"/>
      <name val="Century Gothic"/>
      <family val="2"/>
    </font>
    <font>
      <sz val="11"/>
      <name val="Century Gothic"/>
      <family val="2"/>
    </font>
    <font>
      <sz val="10"/>
      <color indexed="8"/>
      <name val="Century Gothic"/>
      <family val="2"/>
    </font>
    <font>
      <sz val="11"/>
      <color theme="1"/>
      <name val="Calibri"/>
      <family val="2"/>
      <scheme val="minor"/>
    </font>
    <font>
      <sz val="11"/>
      <color theme="1"/>
      <name val="Century Gothic"/>
      <family val="2"/>
    </font>
    <font>
      <vertAlign val="superscript"/>
      <sz val="7.5"/>
      <name val="Century Gothic"/>
      <family val="2"/>
    </font>
    <font>
      <b/>
      <sz val="11"/>
      <color theme="1"/>
      <name val="Century Gothic"/>
      <family val="2"/>
    </font>
    <font>
      <sz val="10"/>
      <name val="Arial"/>
      <family val="2"/>
    </font>
    <font>
      <sz val="9"/>
      <color theme="1"/>
      <name val="Century Gothic"/>
      <family val="2"/>
    </font>
    <font>
      <sz val="10"/>
      <color indexed="8"/>
      <name val="Arial"/>
      <family val="2"/>
    </font>
    <font>
      <sz val="10"/>
      <color indexed="12"/>
      <name val="Times New Roman"/>
      <family val="1"/>
    </font>
    <font>
      <sz val="12"/>
      <name val="Helv"/>
    </font>
    <font>
      <b/>
      <sz val="9"/>
      <name val="Helv"/>
    </font>
    <font>
      <sz val="8"/>
      <color indexed="8"/>
      <name val="Arial"/>
      <family val="2"/>
    </font>
    <font>
      <b/>
      <sz val="8"/>
      <color indexed="8"/>
      <name val="Arial"/>
      <family val="2"/>
    </font>
    <font>
      <sz val="10"/>
      <color indexed="8"/>
      <name val="Frutiger 45 Light"/>
      <family val="2"/>
    </font>
    <font>
      <b/>
      <sz val="18"/>
      <color indexed="12"/>
      <name val="Times New Roman"/>
      <family val="1"/>
    </font>
    <font>
      <sz val="8"/>
      <name val="Sabon"/>
    </font>
    <font>
      <b/>
      <sz val="11"/>
      <name val="Sabon"/>
      <family val="1"/>
    </font>
    <font>
      <u/>
      <sz val="9"/>
      <color indexed="12"/>
      <name val="Arial MT"/>
    </font>
    <font>
      <sz val="10"/>
      <name val="Courier"/>
      <family val="3"/>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23"/>
      <name val="Arial Narrow"/>
      <family val="2"/>
    </font>
    <font>
      <sz val="10"/>
      <name val="Frutiger 45 Light"/>
      <family val="2"/>
    </font>
    <font>
      <b/>
      <sz val="10"/>
      <name val="Frutiger 45 Light"/>
      <family val="2"/>
    </font>
    <font>
      <b/>
      <sz val="14"/>
      <color indexed="18"/>
      <name val="Times New Roman"/>
      <family val="1"/>
    </font>
    <font>
      <b/>
      <sz val="10"/>
      <color indexed="8"/>
      <name val="Arial"/>
      <family val="2"/>
    </font>
    <font>
      <b/>
      <i/>
      <sz val="12"/>
      <color indexed="8"/>
      <name val="Arial"/>
      <family val="2"/>
    </font>
    <font>
      <sz val="12"/>
      <color indexed="8"/>
      <name val="Arial"/>
      <family val="2"/>
    </font>
    <font>
      <b/>
      <sz val="12"/>
      <color indexed="8"/>
      <name val="Arial"/>
      <family val="2"/>
    </font>
    <font>
      <i/>
      <sz val="12"/>
      <color indexed="8"/>
      <name val="Arial"/>
      <family val="2"/>
    </font>
    <font>
      <sz val="19"/>
      <color indexed="48"/>
      <name val="Arial"/>
      <family val="2"/>
    </font>
    <font>
      <sz val="12"/>
      <color indexed="14"/>
      <name val="Arial"/>
      <family val="2"/>
    </font>
    <font>
      <b/>
      <sz val="14"/>
      <color indexed="12"/>
      <name val="Times New Roman"/>
      <family val="1"/>
    </font>
    <font>
      <b/>
      <u/>
      <sz val="10"/>
      <color indexed="39"/>
      <name val="Times New Roman"/>
      <family val="1"/>
    </font>
    <font>
      <b/>
      <u/>
      <sz val="14"/>
      <color indexed="12"/>
      <name val="Times New Roman"/>
      <family val="1"/>
    </font>
    <font>
      <b/>
      <sz val="8"/>
      <color indexed="10"/>
      <name val="Times New Roman"/>
      <family val="1"/>
    </font>
    <font>
      <b/>
      <u/>
      <sz val="8"/>
      <name val="Times New Roman"/>
      <family val="1"/>
    </font>
    <font>
      <sz val="4"/>
      <color indexed="9"/>
      <name val="Arial Narrow"/>
      <family val="2"/>
    </font>
    <font>
      <b/>
      <sz val="10"/>
      <name val="Arial Narrow"/>
      <family val="2"/>
    </font>
    <font>
      <b/>
      <sz val="10"/>
      <name val="Helv"/>
    </font>
    <font>
      <sz val="6"/>
      <name val="MS Serif"/>
      <family val="1"/>
    </font>
    <font>
      <sz val="10"/>
      <color theme="1"/>
      <name val="Century Gothic"/>
      <family val="2"/>
    </font>
    <font>
      <u/>
      <sz val="11"/>
      <color theme="10"/>
      <name val="Calibri"/>
      <family val="2"/>
    </font>
    <font>
      <i/>
      <sz val="10"/>
      <name val="Arial"/>
      <family val="2"/>
    </font>
    <font>
      <b/>
      <sz val="10"/>
      <color indexed="12"/>
      <name val="Arial"/>
      <family val="2"/>
    </font>
    <font>
      <sz val="10"/>
      <color indexed="10"/>
      <name val="Arial"/>
      <family val="2"/>
    </font>
    <font>
      <sz val="10"/>
      <color indexed="21"/>
      <name val="Arial"/>
      <family val="2"/>
    </font>
    <font>
      <b/>
      <sz val="10"/>
      <color rgb="FFFF0000"/>
      <name val="Arial"/>
      <family val="2"/>
    </font>
    <font>
      <b/>
      <sz val="10"/>
      <color indexed="20"/>
      <name val="Arial"/>
      <family val="2"/>
    </font>
    <font>
      <b/>
      <sz val="10"/>
      <color indexed="14"/>
      <name val="Arial"/>
      <family val="2"/>
    </font>
    <font>
      <b/>
      <sz val="10"/>
      <color indexed="16"/>
      <name val="Arial"/>
      <family val="2"/>
    </font>
    <font>
      <b/>
      <sz val="10"/>
      <color indexed="10"/>
      <name val="Arial"/>
      <family val="2"/>
    </font>
    <font>
      <sz val="10"/>
      <color indexed="9"/>
      <name val="Arial"/>
      <family val="2"/>
    </font>
    <font>
      <sz val="10"/>
      <color theme="2"/>
      <name val="Arial"/>
      <family val="2"/>
    </font>
    <font>
      <sz val="10"/>
      <color rgb="FFFFFF00"/>
      <name val="Arial"/>
      <family val="2"/>
    </font>
    <font>
      <sz val="10"/>
      <color rgb="FFFF0000"/>
      <name val="Arial"/>
      <family val="2"/>
    </font>
    <font>
      <b/>
      <sz val="8"/>
      <color indexed="81"/>
      <name val="Tahoma"/>
      <family val="2"/>
    </font>
    <font>
      <sz val="8"/>
      <color indexed="81"/>
      <name val="Tahoma"/>
      <family val="2"/>
    </font>
    <font>
      <b/>
      <sz val="10"/>
      <color indexed="9"/>
      <name val="Arial"/>
      <family val="2"/>
    </font>
    <font>
      <sz val="10"/>
      <color indexed="14"/>
      <name val="Arial"/>
      <family val="2"/>
    </font>
    <font>
      <sz val="10"/>
      <color indexed="16"/>
      <name val="Arial"/>
      <family val="2"/>
    </font>
    <font>
      <sz val="10"/>
      <color indexed="12"/>
      <name val="Arial"/>
      <family val="2"/>
    </font>
    <font>
      <sz val="10"/>
      <color indexed="21"/>
      <name val="Times New Roman"/>
      <family val="1"/>
    </font>
    <font>
      <sz val="10"/>
      <color theme="3" tint="0.39997558519241921"/>
      <name val="Arial"/>
      <family val="2"/>
    </font>
    <font>
      <sz val="10"/>
      <color theme="0"/>
      <name val="Arial"/>
      <family val="2"/>
    </font>
    <font>
      <b/>
      <sz val="8"/>
      <color indexed="10"/>
      <name val="Tahoma"/>
      <family val="2"/>
    </font>
    <font>
      <sz val="10"/>
      <name val="Times New Roman"/>
      <family val="1"/>
    </font>
    <font>
      <sz val="10"/>
      <color indexed="17"/>
      <name val="Times New Roman"/>
      <family val="1"/>
    </font>
    <font>
      <b/>
      <sz val="10"/>
      <color indexed="17"/>
      <name val="Arial"/>
      <family val="2"/>
    </font>
    <font>
      <b/>
      <sz val="10"/>
      <color indexed="10"/>
      <name val="Times New Roman"/>
      <family val="1"/>
    </font>
    <font>
      <b/>
      <sz val="10"/>
      <color rgb="FFFF0000"/>
      <name val="Times New Roman"/>
      <family val="1"/>
    </font>
    <font>
      <sz val="10"/>
      <name val="Arial"/>
      <family val="2"/>
    </font>
    <font>
      <b/>
      <sz val="12"/>
      <color indexed="53"/>
      <name val="Arial"/>
      <family val="2"/>
    </font>
    <font>
      <sz val="9"/>
      <color indexed="10"/>
      <name val="Arial"/>
      <family val="2"/>
    </font>
    <font>
      <b/>
      <sz val="10"/>
      <color indexed="53"/>
      <name val="Arial"/>
      <family val="2"/>
    </font>
    <font>
      <b/>
      <sz val="10"/>
      <color indexed="21"/>
      <name val="Arial"/>
      <family val="2"/>
    </font>
    <font>
      <b/>
      <sz val="9"/>
      <color indexed="10"/>
      <name val="Arial"/>
      <family val="2"/>
    </font>
    <font>
      <sz val="10"/>
      <color indexed="17"/>
      <name val="Arial"/>
      <family val="2"/>
    </font>
    <font>
      <b/>
      <sz val="9"/>
      <color indexed="60"/>
      <name val="Arial"/>
      <family val="2"/>
    </font>
    <font>
      <b/>
      <sz val="10"/>
      <color theme="3"/>
      <name val="Arial"/>
      <family val="2"/>
    </font>
    <font>
      <sz val="9"/>
      <color indexed="20"/>
      <name val="Arial"/>
      <family val="2"/>
    </font>
    <font>
      <sz val="10"/>
      <color indexed="20"/>
      <name val="Arial"/>
      <family val="2"/>
    </font>
    <font>
      <b/>
      <sz val="10"/>
      <color theme="5" tint="-0.249977111117893"/>
      <name val="Arial"/>
      <family val="2"/>
    </font>
    <font>
      <sz val="10"/>
      <color indexed="13"/>
      <name val="Arial"/>
      <family val="2"/>
    </font>
    <font>
      <sz val="10"/>
      <color rgb="FF7030A0"/>
      <name val="Arial"/>
      <family val="2"/>
    </font>
    <font>
      <sz val="10"/>
      <color rgb="FF002060"/>
      <name val="Arial"/>
      <family val="2"/>
    </font>
    <font>
      <sz val="8"/>
      <color indexed="10"/>
      <name val="Tahoma"/>
      <family val="2"/>
    </font>
    <font>
      <b/>
      <sz val="10"/>
      <color indexed="48"/>
      <name val="Arial"/>
      <family val="2"/>
    </font>
    <font>
      <sz val="10"/>
      <color indexed="56"/>
      <name val="Arial"/>
      <family val="2"/>
    </font>
    <font>
      <b/>
      <sz val="10"/>
      <color theme="0"/>
      <name val="Arial"/>
      <family val="2"/>
    </font>
    <font>
      <sz val="10"/>
      <color indexed="61"/>
      <name val="Arial"/>
      <family val="2"/>
    </font>
    <font>
      <i/>
      <sz val="10"/>
      <color indexed="10"/>
      <name val="Arial"/>
      <family val="2"/>
    </font>
    <font>
      <sz val="10"/>
      <color indexed="43"/>
      <name val="Arial"/>
      <family val="2"/>
    </font>
    <font>
      <b/>
      <i/>
      <sz val="10"/>
      <name val="Arial"/>
      <family val="2"/>
    </font>
    <font>
      <i/>
      <sz val="10"/>
      <color indexed="12"/>
      <name val="Arial"/>
      <family val="2"/>
    </font>
    <font>
      <b/>
      <sz val="11"/>
      <color indexed="10"/>
      <name val="Arial"/>
      <family val="2"/>
    </font>
    <font>
      <b/>
      <sz val="9"/>
      <color indexed="20"/>
      <name val="Tahoma"/>
      <family val="2"/>
    </font>
    <font>
      <b/>
      <sz val="10"/>
      <color rgb="FF92D050"/>
      <name val="Arial"/>
      <family val="2"/>
    </font>
    <font>
      <b/>
      <sz val="10"/>
      <color indexed="57"/>
      <name val="Arial"/>
      <family val="2"/>
    </font>
    <font>
      <sz val="9"/>
      <color indexed="57"/>
      <name val="Arial"/>
      <family val="2"/>
    </font>
    <font>
      <sz val="10"/>
      <color indexed="57"/>
      <name val="Arial"/>
      <family val="2"/>
    </font>
    <font>
      <b/>
      <sz val="10"/>
      <color rgb="FFC00000"/>
      <name val="Arial"/>
      <family val="2"/>
    </font>
    <font>
      <sz val="9"/>
      <color indexed="17"/>
      <name val="Arial"/>
      <family val="2"/>
    </font>
    <font>
      <sz val="10"/>
      <color rgb="FF00B0F0"/>
      <name val="Arial"/>
      <family val="2"/>
    </font>
    <font>
      <sz val="7.5"/>
      <color rgb="FFFF0000"/>
      <name val="Arial"/>
      <family val="2"/>
    </font>
    <font>
      <b/>
      <sz val="7.5"/>
      <color rgb="FFFF0000"/>
      <name val="Arial"/>
      <family val="2"/>
    </font>
    <font>
      <b/>
      <sz val="7.5"/>
      <color theme="3" tint="0.39997558519241921"/>
      <name val="Arial"/>
      <family val="2"/>
    </font>
    <font>
      <b/>
      <sz val="9"/>
      <color rgb="FFFF0000"/>
      <name val="Arial"/>
      <family val="2"/>
    </font>
    <font>
      <sz val="10"/>
      <color indexed="53"/>
      <name val="Arial"/>
      <family val="2"/>
    </font>
    <font>
      <sz val="10"/>
      <color indexed="81"/>
      <name val="Tahoma"/>
      <family val="2"/>
    </font>
    <font>
      <sz val="9"/>
      <color indexed="81"/>
      <name val="Tahoma"/>
      <family val="2"/>
    </font>
    <font>
      <sz val="11"/>
      <color indexed="81"/>
      <name val="Tahoma"/>
      <family val="2"/>
    </font>
    <font>
      <sz val="10"/>
      <color indexed="12"/>
      <name val="Tahoma"/>
      <family val="2"/>
    </font>
    <font>
      <sz val="11"/>
      <color indexed="16"/>
      <name val="Tahoma"/>
      <family val="2"/>
    </font>
    <font>
      <sz val="10"/>
      <color indexed="10"/>
      <name val="Tahoma"/>
      <family val="2"/>
    </font>
    <font>
      <sz val="9"/>
      <color indexed="10"/>
      <name val="Tahoma"/>
      <family val="2"/>
    </font>
    <font>
      <b/>
      <sz val="10"/>
      <color indexed="53"/>
      <name val="Tahoma"/>
      <family val="2"/>
    </font>
    <font>
      <b/>
      <sz val="10"/>
      <color indexed="10"/>
      <name val="Tahoma"/>
      <family val="2"/>
    </font>
    <font>
      <b/>
      <sz val="10"/>
      <color indexed="12"/>
      <name val="Tahoma"/>
      <family val="2"/>
    </font>
    <font>
      <b/>
      <sz val="10"/>
      <color indexed="16"/>
      <name val="Tahoma"/>
      <family val="2"/>
    </font>
    <font>
      <sz val="9"/>
      <color indexed="12"/>
      <name val="Arial"/>
      <family val="2"/>
    </font>
    <font>
      <b/>
      <sz val="9"/>
      <color theme="3" tint="0.39997558519241921"/>
      <name val="Arial"/>
      <family val="2"/>
    </font>
    <font>
      <b/>
      <sz val="14"/>
      <name val="Century Gothic"/>
      <family val="2"/>
    </font>
    <font>
      <b/>
      <sz val="14"/>
      <color indexed="9"/>
      <name val="Century Gothic"/>
      <family val="2"/>
    </font>
    <font>
      <i/>
      <sz val="14"/>
      <name val="Century Gothic"/>
      <family val="2"/>
    </font>
    <font>
      <sz val="14"/>
      <name val="Century Gothic"/>
      <family val="2"/>
    </font>
    <font>
      <b/>
      <sz val="14"/>
      <color indexed="10"/>
      <name val="Century Gothic"/>
      <family val="2"/>
    </font>
    <font>
      <sz val="14"/>
      <color indexed="10"/>
      <name val="Century Gothic"/>
      <family val="2"/>
    </font>
    <font>
      <b/>
      <i/>
      <sz val="14"/>
      <name val="Century Gothic"/>
      <family val="2"/>
    </font>
    <font>
      <sz val="14"/>
      <name val="Times New Roman"/>
      <family val="1"/>
    </font>
    <font>
      <b/>
      <sz val="14"/>
      <color rgb="FFC00000"/>
      <name val="Century Gothic"/>
      <family val="2"/>
    </font>
    <font>
      <sz val="10"/>
      <color rgb="FFFF0000"/>
      <name val="Century Gothic"/>
      <family val="2"/>
    </font>
    <font>
      <sz val="12"/>
      <color rgb="FFFF0000"/>
      <name val="Century Gothic"/>
      <family val="2"/>
    </font>
    <font>
      <sz val="10"/>
      <color rgb="FF0066FF"/>
      <name val="Century Gothic"/>
      <family val="2"/>
    </font>
    <font>
      <sz val="11"/>
      <color rgb="FFFF0000"/>
      <name val="Calibri"/>
      <family val="2"/>
      <scheme val="minor"/>
    </font>
    <font>
      <sz val="8"/>
      <color theme="1"/>
      <name val="Calibri"/>
      <family val="2"/>
    </font>
    <font>
      <sz val="8"/>
      <color theme="1"/>
      <name val="Century Gothic"/>
      <family val="2"/>
    </font>
    <font>
      <sz val="11"/>
      <color rgb="FFFF0000"/>
      <name val="Century Gothic"/>
      <family val="2"/>
    </font>
    <font>
      <sz val="11"/>
      <name val="Calibri"/>
      <family val="2"/>
      <scheme val="minor"/>
    </font>
    <font>
      <b/>
      <sz val="10"/>
      <name val="Times New Roman"/>
      <family val="1"/>
    </font>
    <font>
      <vertAlign val="superscript"/>
      <sz val="9"/>
      <color theme="1"/>
      <name val="Calibri"/>
      <family val="2"/>
    </font>
    <font>
      <sz val="10"/>
      <color rgb="FFFF3300"/>
      <name val="Century Gothic"/>
      <family val="2"/>
    </font>
    <font>
      <b/>
      <sz val="12"/>
      <name val="Calibri"/>
      <family val="2"/>
    </font>
    <font>
      <b/>
      <sz val="10"/>
      <name val="Calibri"/>
      <family val="2"/>
    </font>
    <font>
      <b/>
      <sz val="11"/>
      <name val="Calibri"/>
      <family val="2"/>
    </font>
    <font>
      <sz val="10"/>
      <name val="Calibri"/>
      <family val="2"/>
    </font>
    <font>
      <sz val="11"/>
      <name val="Calibri"/>
      <family val="2"/>
    </font>
    <font>
      <sz val="12"/>
      <name val="Calibri"/>
      <family val="2"/>
    </font>
    <font>
      <sz val="10"/>
      <color rgb="FFFF0000"/>
      <name val="Calibri"/>
      <family val="2"/>
    </font>
    <font>
      <b/>
      <vertAlign val="superscript"/>
      <sz val="10"/>
      <name val="Calibri"/>
      <family val="2"/>
    </font>
    <font>
      <vertAlign val="superscript"/>
      <sz val="10"/>
      <name val="Calibri"/>
      <family val="2"/>
    </font>
    <font>
      <sz val="8"/>
      <name val="Calibri"/>
      <family val="2"/>
    </font>
    <font>
      <sz val="10"/>
      <color theme="1"/>
      <name val="Calibri"/>
      <family val="2"/>
    </font>
    <font>
      <b/>
      <sz val="11"/>
      <color theme="1"/>
      <name val="Calibri"/>
      <family val="2"/>
    </font>
    <font>
      <sz val="11"/>
      <color theme="1"/>
      <name val="Calibri"/>
      <family val="2"/>
    </font>
    <font>
      <b/>
      <sz val="10"/>
      <color theme="1"/>
      <name val="Calibri"/>
      <family val="2"/>
    </font>
    <font>
      <b/>
      <sz val="28"/>
      <color theme="1"/>
      <name val="Calibri"/>
      <family val="2"/>
    </font>
    <font>
      <i/>
      <sz val="10"/>
      <name val="Calibri"/>
      <family val="2"/>
    </font>
    <font>
      <sz val="10"/>
      <color theme="0"/>
      <name val="Calibri"/>
      <family val="2"/>
    </font>
    <font>
      <sz val="9"/>
      <name val="Calibri"/>
      <family val="2"/>
    </font>
    <font>
      <b/>
      <sz val="12"/>
      <color theme="1"/>
      <name val="Calibri"/>
      <family val="2"/>
    </font>
    <font>
      <b/>
      <i/>
      <sz val="11"/>
      <color theme="1"/>
      <name val="Calibri"/>
      <family val="2"/>
    </font>
    <font>
      <vertAlign val="superscript"/>
      <sz val="9.35"/>
      <color theme="1"/>
      <name val="Calibri"/>
      <family val="2"/>
    </font>
    <font>
      <sz val="9"/>
      <color theme="1"/>
      <name val="Calibri"/>
      <family val="2"/>
    </font>
    <font>
      <b/>
      <sz val="10"/>
      <color theme="0"/>
      <name val="Calibri"/>
      <family val="2"/>
    </font>
    <font>
      <vertAlign val="superscript"/>
      <sz val="10"/>
      <color theme="1"/>
      <name val="Calibri"/>
      <family val="2"/>
    </font>
    <font>
      <sz val="10"/>
      <color indexed="10"/>
      <name val="Calibri"/>
      <family val="2"/>
    </font>
    <font>
      <b/>
      <sz val="9"/>
      <color theme="1"/>
      <name val="Calibri"/>
      <family val="2"/>
    </font>
    <font>
      <u/>
      <sz val="10"/>
      <color theme="10"/>
      <name val="Calibri"/>
      <family val="2"/>
    </font>
    <font>
      <b/>
      <sz val="12"/>
      <name val="Calibri"/>
      <family val="2"/>
      <scheme val="minor"/>
    </font>
    <font>
      <sz val="10"/>
      <name val="Calibri"/>
      <family val="2"/>
      <scheme val="minor"/>
    </font>
    <font>
      <b/>
      <sz val="10"/>
      <name val="Calibri"/>
      <family val="2"/>
      <scheme val="minor"/>
    </font>
    <font>
      <sz val="10"/>
      <color rgb="FFFF0000"/>
      <name val="Calibri"/>
      <family val="2"/>
      <scheme val="minor"/>
    </font>
    <font>
      <b/>
      <vertAlign val="superscript"/>
      <sz val="10"/>
      <name val="Calibri"/>
      <family val="2"/>
      <scheme val="minor"/>
    </font>
    <font>
      <vertAlign val="superscript"/>
      <sz val="10"/>
      <name val="Calibri"/>
      <family val="2"/>
      <scheme val="minor"/>
    </font>
    <font>
      <u/>
      <sz val="10"/>
      <color theme="10"/>
      <name val="Calibri"/>
      <family val="2"/>
      <scheme val="minor"/>
    </font>
    <font>
      <b/>
      <vertAlign val="superscript"/>
      <sz val="10"/>
      <color theme="1"/>
      <name val="Calibri"/>
      <family val="2"/>
    </font>
    <font>
      <sz val="11"/>
      <color rgb="FF9C0006"/>
      <name val="Calibri"/>
      <family val="2"/>
      <scheme val="minor"/>
    </font>
    <font>
      <sz val="11"/>
      <color rgb="FF9C6500"/>
      <name val="Calibri"/>
      <family val="2"/>
      <scheme val="minor"/>
    </font>
    <font>
      <b/>
      <sz val="11"/>
      <name val="Calibri"/>
      <family val="2"/>
      <scheme val="minor"/>
    </font>
    <font>
      <b/>
      <sz val="14"/>
      <name val="Calibri"/>
      <family val="2"/>
      <scheme val="minor"/>
    </font>
    <font>
      <sz val="9"/>
      <name val="Arial"/>
      <family val="2"/>
    </font>
    <font>
      <b/>
      <sz val="9"/>
      <name val="Arial"/>
      <family val="2"/>
    </font>
    <font>
      <b/>
      <sz val="8"/>
      <name val="Arial"/>
      <family val="2"/>
    </font>
    <font>
      <i/>
      <sz val="8"/>
      <name val="Arial"/>
      <family val="2"/>
    </font>
    <font>
      <sz val="12"/>
      <name val="Arial"/>
      <family val="2"/>
    </font>
    <font>
      <sz val="11"/>
      <name val="Arial"/>
      <family val="2"/>
    </font>
    <font>
      <sz val="11"/>
      <color indexed="17"/>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u/>
      <sz val="10"/>
      <color indexed="20"/>
      <name val="Arial"/>
      <family val="2"/>
    </font>
    <font>
      <sz val="11"/>
      <color indexed="62"/>
      <name val="Calibri"/>
      <family val="2"/>
    </font>
    <font>
      <sz val="11"/>
      <color indexed="52"/>
      <name val="Calibri"/>
      <family val="2"/>
    </font>
    <font>
      <b/>
      <sz val="11"/>
      <color indexed="63"/>
      <name val="Calibri"/>
      <family val="2"/>
    </font>
    <font>
      <b/>
      <sz val="18"/>
      <color indexed="62"/>
      <name val="Cambria"/>
      <family val="2"/>
    </font>
    <font>
      <sz val="11"/>
      <color indexed="10"/>
      <name val="Calibri"/>
      <family val="2"/>
    </font>
    <font>
      <b/>
      <sz val="11"/>
      <color theme="1"/>
      <name val="Calibri"/>
      <family val="2"/>
      <scheme val="minor"/>
    </font>
    <font>
      <sz val="12"/>
      <name val="Calibri"/>
      <family val="2"/>
      <scheme val="minor"/>
    </font>
    <font>
      <sz val="10"/>
      <color indexed="8"/>
      <name val="MS Sans Serif"/>
      <family val="2"/>
    </font>
    <font>
      <sz val="9"/>
      <color rgb="FFFF0000"/>
      <name val="Arial"/>
      <family val="2"/>
    </font>
    <font>
      <b/>
      <sz val="11"/>
      <name val="Arial"/>
      <family val="2"/>
    </font>
    <font>
      <sz val="10"/>
      <color theme="1"/>
      <name val="Calibri"/>
      <family val="2"/>
      <scheme val="minor"/>
    </font>
    <font>
      <b/>
      <sz val="10"/>
      <color theme="1"/>
      <name val="Calibri"/>
      <family val="2"/>
      <scheme val="minor"/>
    </font>
    <font>
      <b/>
      <sz val="12"/>
      <color theme="1"/>
      <name val="Calibri"/>
      <family val="2"/>
      <scheme val="minor"/>
    </font>
    <font>
      <sz val="10"/>
      <color indexed="58"/>
      <name val="Arial"/>
      <family val="2"/>
    </font>
    <font>
      <sz val="10"/>
      <name val="Arial"/>
      <family val="2"/>
    </font>
    <font>
      <u/>
      <sz val="10"/>
      <color indexed="12"/>
      <name val="Arial"/>
      <family val="2"/>
    </font>
    <font>
      <b/>
      <sz val="14"/>
      <color theme="1"/>
      <name val="Calibri"/>
      <family val="2"/>
    </font>
    <font>
      <b/>
      <sz val="9"/>
      <name val="Lucida Sans Unicode"/>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Lucida Sans Unicode"/>
      <family val="2"/>
    </font>
    <font>
      <b/>
      <sz val="12"/>
      <name val="Lucida Sans Unicode"/>
      <family val="2"/>
    </font>
    <font>
      <b/>
      <sz val="10"/>
      <name val="Lucida Sans Unicode"/>
      <family val="2"/>
    </font>
    <font>
      <b/>
      <sz val="11"/>
      <name val="Lucida Sans Unicode"/>
      <family val="2"/>
    </font>
    <font>
      <b/>
      <sz val="8"/>
      <name val="Lucida Sans Unicode"/>
      <family val="2"/>
    </font>
    <font>
      <sz val="10"/>
      <color rgb="FF9C0006"/>
      <name val="Calibri"/>
      <family val="2"/>
    </font>
    <font>
      <sz val="11"/>
      <color indexed="20"/>
      <name val="Calibri"/>
      <family val="2"/>
    </font>
    <font>
      <u/>
      <sz val="10"/>
      <color indexed="36"/>
      <name val="Arial"/>
      <family val="2"/>
    </font>
    <font>
      <sz val="12"/>
      <name val="Tms Rmn"/>
    </font>
    <font>
      <b/>
      <sz val="10"/>
      <color rgb="FFFA7D00"/>
      <name val="Calibri"/>
      <family val="2"/>
    </font>
    <font>
      <sz val="10"/>
      <name val="Helv"/>
    </font>
    <font>
      <sz val="10"/>
      <name val="Arial Narrow"/>
      <family val="2"/>
    </font>
    <font>
      <sz val="1"/>
      <color indexed="8"/>
      <name val="Courier"/>
      <family val="3"/>
    </font>
    <font>
      <i/>
      <sz val="10"/>
      <color rgb="FF7F7F7F"/>
      <name val="Calibri"/>
      <family val="2"/>
    </font>
    <font>
      <u/>
      <sz val="10"/>
      <color indexed="36"/>
      <name val="Times New Roman"/>
      <family val="1"/>
    </font>
    <font>
      <sz val="10"/>
      <color rgb="FF006100"/>
      <name val="Calibri"/>
      <family val="2"/>
    </font>
    <font>
      <b/>
      <sz val="12"/>
      <name val="Arial"/>
      <family val="2"/>
    </font>
    <font>
      <b/>
      <sz val="15"/>
      <color theme="3"/>
      <name val="Calibri"/>
      <family val="2"/>
    </font>
    <font>
      <b/>
      <sz val="13"/>
      <color theme="3"/>
      <name val="Calibri"/>
      <family val="2"/>
    </font>
    <font>
      <b/>
      <sz val="11"/>
      <color theme="3"/>
      <name val="Calibri"/>
      <family val="2"/>
    </font>
    <font>
      <b/>
      <sz val="1"/>
      <color indexed="8"/>
      <name val="Courier"/>
      <family val="3"/>
    </font>
    <font>
      <u/>
      <sz val="10"/>
      <color indexed="12"/>
      <name val="Times New Roman"/>
      <family val="1"/>
    </font>
    <font>
      <sz val="10"/>
      <color rgb="FF3F3F76"/>
      <name val="Calibri"/>
      <family val="2"/>
    </font>
    <font>
      <sz val="10"/>
      <color rgb="FFFA7D00"/>
      <name val="Calibri"/>
      <family val="2"/>
    </font>
    <font>
      <sz val="10"/>
      <color rgb="FF9C6500"/>
      <name val="Calibri"/>
      <family val="2"/>
    </font>
    <font>
      <sz val="11"/>
      <color indexed="60"/>
      <name val="Calibri"/>
      <family val="2"/>
    </font>
    <font>
      <sz val="7"/>
      <name val="Small Fonts"/>
      <family val="2"/>
    </font>
    <font>
      <sz val="9"/>
      <color indexed="8"/>
      <name val="Arial"/>
      <family val="2"/>
    </font>
    <font>
      <sz val="9"/>
      <color theme="1"/>
      <name val="Gill Sans MT"/>
      <family val="2"/>
    </font>
    <font>
      <sz val="10"/>
      <color indexed="8"/>
      <name val="Calibri"/>
      <family val="2"/>
    </font>
    <font>
      <sz val="10"/>
      <color theme="1"/>
      <name val="Trebuchet MS"/>
      <family val="2"/>
    </font>
    <font>
      <sz val="11"/>
      <color indexed="8"/>
      <name val="Times New Roman"/>
      <family val="2"/>
    </font>
    <font>
      <sz val="10"/>
      <name val="Geneva"/>
    </font>
    <font>
      <b/>
      <sz val="10"/>
      <color rgb="FF3F3F3F"/>
      <name val="Calibri"/>
      <family val="2"/>
    </font>
    <font>
      <b/>
      <sz val="13"/>
      <name val="Helv"/>
    </font>
    <font>
      <b/>
      <sz val="11"/>
      <color indexed="8"/>
      <name val="Calibri"/>
      <family val="2"/>
    </font>
    <font>
      <sz val="8"/>
      <name val="Book Antiqua"/>
      <family val="1"/>
    </font>
    <font>
      <sz val="9"/>
      <name val="Geneva"/>
    </font>
    <font>
      <b/>
      <i/>
      <sz val="9.5"/>
      <name val="Helv"/>
    </font>
    <font>
      <b/>
      <sz val="14"/>
      <color theme="1" tint="0.34998626667073579"/>
      <name val="Calibri"/>
      <family val="2"/>
    </font>
    <font>
      <b/>
      <sz val="12"/>
      <color theme="1" tint="0.34998626667073579"/>
      <name val="Calibri"/>
      <family val="2"/>
    </font>
    <font>
      <sz val="10"/>
      <color theme="1" tint="0.34998626667073579"/>
      <name val="Calibri"/>
      <family val="2"/>
    </font>
    <font>
      <u/>
      <sz val="10"/>
      <color rgb="FFFF2F2F"/>
      <name val="Calibri"/>
      <family val="2"/>
    </font>
    <font>
      <b/>
      <sz val="10"/>
      <color rgb="FF0000FF"/>
      <name val="Calibri"/>
      <family val="2"/>
      <scheme val="minor"/>
    </font>
    <font>
      <u/>
      <sz val="11"/>
      <color indexed="12"/>
      <name val="Calibri"/>
      <family val="2"/>
      <scheme val="minor"/>
    </font>
    <font>
      <u/>
      <sz val="11"/>
      <color theme="10"/>
      <name val="Calibri"/>
      <family val="2"/>
      <scheme val="minor"/>
    </font>
    <font>
      <vertAlign val="superscript"/>
      <sz val="10"/>
      <name val="Arial"/>
      <family val="2"/>
    </font>
    <font>
      <vertAlign val="superscript"/>
      <sz val="9"/>
      <name val="Calibri"/>
      <family val="2"/>
    </font>
    <font>
      <b/>
      <vertAlign val="superscript"/>
      <sz val="9"/>
      <name val="Calibri"/>
      <family val="2"/>
    </font>
    <font>
      <sz val="9"/>
      <name val="Calibri"/>
      <family val="2"/>
      <scheme val="minor"/>
    </font>
    <font>
      <b/>
      <sz val="8"/>
      <name val="Calibri"/>
      <family val="2"/>
      <scheme val="minor"/>
    </font>
    <font>
      <sz val="8"/>
      <name val="Calibri"/>
      <family val="2"/>
      <scheme val="minor"/>
    </font>
    <font>
      <i/>
      <sz val="8"/>
      <name val="Calibri"/>
      <family val="2"/>
      <scheme val="minor"/>
    </font>
    <font>
      <sz val="11"/>
      <color theme="1"/>
      <name val="Cambria"/>
      <family val="2"/>
      <scheme val="major"/>
    </font>
    <font>
      <sz val="11"/>
      <color rgb="FF00B050"/>
      <name val="Cambria"/>
      <family val="2"/>
      <scheme val="major"/>
    </font>
    <font>
      <i/>
      <sz val="11"/>
      <color theme="1"/>
      <name val="Cambria"/>
      <family val="2"/>
      <scheme val="major"/>
    </font>
    <font>
      <sz val="11"/>
      <name val="Cambria"/>
      <family val="2"/>
      <scheme val="major"/>
    </font>
    <font>
      <vertAlign val="superscript"/>
      <sz val="9.35"/>
      <name val="Calibri"/>
      <family val="2"/>
    </font>
    <font>
      <vertAlign val="superscript"/>
      <sz val="7.7"/>
      <name val="Calibri"/>
      <family val="2"/>
    </font>
    <font>
      <b/>
      <vertAlign val="superscript"/>
      <sz val="7.7"/>
      <color theme="1"/>
      <name val="Calibri"/>
      <family val="2"/>
      <scheme val="minor"/>
    </font>
    <font>
      <b/>
      <vertAlign val="superscript"/>
      <sz val="11"/>
      <color theme="1"/>
      <name val="Calibri"/>
      <family val="2"/>
      <scheme val="minor"/>
    </font>
    <font>
      <sz val="9"/>
      <color theme="1"/>
      <name val="Calibri"/>
      <family val="2"/>
      <scheme val="minor"/>
    </font>
    <font>
      <b/>
      <vertAlign val="superscript"/>
      <sz val="8.25"/>
      <color theme="1"/>
      <name val="Calibri"/>
      <family val="2"/>
    </font>
    <font>
      <sz val="11"/>
      <color rgb="FF00B050"/>
      <name val="Calibri"/>
      <family val="2"/>
      <scheme val="minor"/>
    </font>
    <font>
      <strike/>
      <sz val="9"/>
      <name val="Arial"/>
      <family val="2"/>
    </font>
    <font>
      <b/>
      <sz val="12"/>
      <color rgb="FF0066FF"/>
      <name val="Calibri"/>
      <family val="2"/>
      <scheme val="minor"/>
    </font>
    <font>
      <sz val="11"/>
      <color rgb="FF0066FF"/>
      <name val="Calibri"/>
      <family val="2"/>
      <scheme val="minor"/>
    </font>
    <font>
      <b/>
      <sz val="10"/>
      <color rgb="FF0066FF"/>
      <name val="Century Gothic"/>
      <family val="2"/>
    </font>
    <font>
      <b/>
      <sz val="12"/>
      <color rgb="FF0066FF"/>
      <name val="Century Gothic"/>
      <family val="2"/>
    </font>
    <font>
      <sz val="11"/>
      <color rgb="FF0066FF"/>
      <name val="Century Gothic"/>
      <family val="2"/>
    </font>
    <font>
      <vertAlign val="superscript"/>
      <sz val="11"/>
      <name val="Calibri"/>
      <family val="2"/>
    </font>
    <font>
      <b/>
      <vertAlign val="superscript"/>
      <sz val="10"/>
      <name val="Arial"/>
      <family val="2"/>
    </font>
    <font>
      <vertAlign val="superscript"/>
      <sz val="11"/>
      <name val="Calibri"/>
      <family val="2"/>
      <scheme val="minor"/>
    </font>
    <font>
      <sz val="10"/>
      <color rgb="FF0066FF"/>
      <name val="Calibri"/>
      <family val="2"/>
      <scheme val="minor"/>
    </font>
    <font>
      <i/>
      <sz val="8.5"/>
      <name val="Calibri"/>
      <family val="2"/>
    </font>
    <font>
      <vertAlign val="superscript"/>
      <sz val="12.1"/>
      <name val="Calibri"/>
      <family val="2"/>
    </font>
    <font>
      <b/>
      <sz val="11"/>
      <name val="Calibri Light"/>
      <family val="2"/>
    </font>
    <font>
      <b/>
      <vertAlign val="superscript"/>
      <sz val="10"/>
      <color theme="1"/>
      <name val="Calibri"/>
      <family val="2"/>
      <scheme val="minor"/>
    </font>
    <font>
      <sz val="11"/>
      <color theme="1"/>
      <name val="Calibri Light"/>
      <family val="2"/>
    </font>
    <font>
      <u/>
      <sz val="9"/>
      <name val="Arial"/>
      <family val="2"/>
    </font>
    <font>
      <i/>
      <sz val="9"/>
      <name val="Arial"/>
      <family val="2"/>
    </font>
  </fonts>
  <fills count="121">
    <fill>
      <patternFill patternType="none"/>
    </fill>
    <fill>
      <patternFill patternType="gray125"/>
    </fill>
    <fill>
      <patternFill patternType="solid">
        <fgColor indexed="10"/>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1"/>
        <bgColor indexed="64"/>
      </patternFill>
    </fill>
    <fill>
      <patternFill patternType="solid">
        <fgColor theme="0"/>
        <bgColor indexed="64"/>
      </patternFill>
    </fill>
    <fill>
      <patternFill patternType="solid">
        <fgColor indexed="44"/>
      </patternFill>
    </fill>
    <fill>
      <patternFill patternType="solid">
        <fgColor indexed="9"/>
        <bgColor indexed="9"/>
      </patternFill>
    </fill>
    <fill>
      <patternFill patternType="solid">
        <fgColor indexed="43"/>
      </patternFill>
    </fill>
    <fill>
      <patternFill patternType="solid">
        <fgColor indexed="40"/>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54"/>
        <bgColor indexed="64"/>
      </patternFill>
    </fill>
    <fill>
      <patternFill patternType="solid">
        <fgColor indexed="41"/>
      </patternFill>
    </fill>
    <fill>
      <patternFill patternType="solid">
        <fgColor indexed="40"/>
      </patternFill>
    </fill>
    <fill>
      <patternFill patternType="solid">
        <fgColor indexed="9"/>
      </patternFill>
    </fill>
    <fill>
      <patternFill patternType="solid">
        <fgColor rgb="FFFFFF00"/>
        <bgColor indexed="64"/>
      </patternFill>
    </fill>
    <fill>
      <patternFill patternType="solid">
        <fgColor indexed="13"/>
        <bgColor indexed="8"/>
      </patternFill>
    </fill>
    <fill>
      <patternFill patternType="solid">
        <fgColor rgb="FF92D050"/>
        <bgColor indexed="64"/>
      </patternFill>
    </fill>
    <fill>
      <patternFill patternType="solid">
        <fgColor indexed="13"/>
        <bgColor indexed="64"/>
      </patternFill>
    </fill>
    <fill>
      <patternFill patternType="solid">
        <fgColor indexed="16"/>
        <bgColor indexed="64"/>
      </patternFill>
    </fill>
    <fill>
      <patternFill patternType="solid">
        <fgColor indexed="14"/>
        <bgColor indexed="64"/>
      </patternFill>
    </fill>
    <fill>
      <patternFill patternType="solid">
        <fgColor rgb="FF00B050"/>
        <bgColor indexed="64"/>
      </patternFill>
    </fill>
    <fill>
      <patternFill patternType="solid">
        <fgColor indexed="8"/>
        <bgColor indexed="8"/>
      </patternFill>
    </fill>
    <fill>
      <patternFill patternType="solid">
        <fgColor rgb="FFFFC000"/>
        <bgColor indexed="64"/>
      </patternFill>
    </fill>
    <fill>
      <patternFill patternType="solid">
        <fgColor rgb="FFFF0000"/>
        <bgColor indexed="64"/>
      </patternFill>
    </fill>
    <fill>
      <patternFill patternType="solid">
        <fgColor indexed="49"/>
        <bgColor indexed="64"/>
      </patternFill>
    </fill>
    <fill>
      <patternFill patternType="solid">
        <fgColor indexed="49"/>
        <bgColor indexed="8"/>
      </patternFill>
    </fill>
    <fill>
      <patternFill patternType="solid">
        <fgColor indexed="41"/>
        <bgColor indexed="8"/>
      </patternFill>
    </fill>
    <fill>
      <patternFill patternType="solid">
        <fgColor rgb="FF002060"/>
        <bgColor indexed="64"/>
      </patternFill>
    </fill>
    <fill>
      <patternFill patternType="solid">
        <fgColor indexed="56"/>
        <bgColor indexed="64"/>
      </patternFill>
    </fill>
    <fill>
      <patternFill patternType="solid">
        <fgColor indexed="16"/>
        <bgColor indexed="8"/>
      </patternFill>
    </fill>
    <fill>
      <patternFill patternType="solid">
        <fgColor rgb="FFFFC000"/>
        <bgColor indexed="8"/>
      </patternFill>
    </fill>
    <fill>
      <patternFill patternType="solid">
        <fgColor rgb="FFFFFF00"/>
        <bgColor indexed="8"/>
      </patternFill>
    </fill>
    <fill>
      <patternFill patternType="solid">
        <fgColor rgb="FFFF0000"/>
        <bgColor indexed="8"/>
      </patternFill>
    </fill>
    <fill>
      <patternFill patternType="solid">
        <fgColor theme="1" tint="4.9989318521683403E-2"/>
        <bgColor indexed="8"/>
      </patternFill>
    </fill>
    <fill>
      <patternFill patternType="solid">
        <fgColor indexed="44"/>
        <bgColor indexed="8"/>
      </patternFill>
    </fill>
    <fill>
      <patternFill patternType="solid">
        <fgColor indexed="14"/>
        <bgColor indexed="8"/>
      </patternFill>
    </fill>
    <fill>
      <patternFill patternType="solid">
        <fgColor indexed="12"/>
        <bgColor indexed="8"/>
      </patternFill>
    </fill>
    <fill>
      <patternFill patternType="solid">
        <fgColor theme="9" tint="0.59999389629810485"/>
        <bgColor indexed="64"/>
      </patternFill>
    </fill>
    <fill>
      <patternFill patternType="solid">
        <fgColor indexed="52"/>
        <bgColor indexed="64"/>
      </patternFill>
    </fill>
    <fill>
      <patternFill patternType="solid">
        <fgColor indexed="20"/>
        <bgColor indexed="64"/>
      </patternFill>
    </fill>
    <fill>
      <patternFill patternType="solid">
        <fgColor indexed="1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2F2F"/>
        <bgColor indexed="64"/>
      </patternFill>
    </fill>
    <fill>
      <patternFill patternType="solid">
        <fgColor rgb="FFFFC7CE"/>
      </patternFill>
    </fill>
    <fill>
      <patternFill patternType="solid">
        <fgColor rgb="FFFFEB9C"/>
      </patternFill>
    </fill>
    <fill>
      <patternFill patternType="solid">
        <fgColor theme="6" tint="0.59999389629810485"/>
        <bgColor indexed="65"/>
      </patternFill>
    </fill>
    <fill>
      <patternFill patternType="solid">
        <fgColor indexed="42"/>
      </patternFill>
    </fill>
    <fill>
      <patternFill patternType="solid">
        <fgColor indexed="48"/>
      </patternFill>
    </fill>
    <fill>
      <patternFill patternType="solid">
        <fgColor indexed="27"/>
      </patternFill>
    </fill>
    <fill>
      <patternFill patternType="solid">
        <fgColor indexed="47"/>
      </patternFill>
    </fill>
    <fill>
      <patternFill patternType="solid">
        <fgColor indexed="22"/>
      </patternFill>
    </fill>
    <fill>
      <patternFill patternType="solid">
        <fgColor indexed="61"/>
      </patternFill>
    </fill>
    <fill>
      <patternFill patternType="solid">
        <fgColor indexed="49"/>
      </patternFill>
    </fill>
    <fill>
      <patternFill patternType="solid">
        <fgColor indexed="20"/>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theme="5" tint="-0.499984740745262"/>
        <bgColor indexed="64"/>
      </patternFill>
    </fill>
    <fill>
      <patternFill patternType="solid">
        <fgColor theme="5"/>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8" tint="0.59999389629810485"/>
        <bgColor indexed="65"/>
      </patternFill>
    </fill>
    <fill>
      <patternFill patternType="solid">
        <fgColor indexed="29"/>
      </patternFill>
    </fill>
    <fill>
      <patternFill patternType="solid">
        <fgColor indexed="10"/>
      </patternFill>
    </fill>
    <fill>
      <patternFill patternType="solid">
        <fgColor indexed="57"/>
      </patternFill>
    </fill>
    <fill>
      <patternFill patternType="solid">
        <fgColor indexed="45"/>
      </patternFill>
    </fill>
    <fill>
      <patternFill patternType="gray0625">
        <fgColor indexed="12"/>
      </patternFill>
    </fill>
    <fill>
      <patternFill patternType="solid">
        <fgColor rgb="FF0070C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gray125">
        <bgColor theme="0"/>
      </patternFill>
    </fill>
    <fill>
      <patternFill patternType="solid">
        <fgColor theme="9" tint="0.79998168889431442"/>
        <bgColor indexed="64"/>
      </patternFill>
    </fill>
    <fill>
      <patternFill patternType="solid">
        <fgColor theme="7" tint="0.79998168889431442"/>
        <bgColor indexed="64"/>
      </patternFill>
    </fill>
  </fills>
  <borders count="144">
    <border>
      <left/>
      <right/>
      <top/>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right/>
      <top/>
      <bottom style="hair">
        <color indexed="12"/>
      </bottom>
      <diagonal/>
    </border>
    <border>
      <left/>
      <right/>
      <top style="medium">
        <color indexed="64"/>
      </top>
      <bottom style="medium">
        <color indexed="64"/>
      </bottom>
      <diagonal/>
    </border>
    <border>
      <left style="thick">
        <color indexed="18"/>
      </left>
      <right/>
      <top style="thick">
        <color indexed="18"/>
      </top>
      <bottom style="thin">
        <color indexed="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bottom style="thin">
        <color indexed="23"/>
      </bottom>
      <diagonal/>
    </border>
    <border>
      <left/>
      <right/>
      <top style="thin">
        <color indexed="23"/>
      </top>
      <bottom style="thin">
        <color indexed="23"/>
      </bottom>
      <diagonal/>
    </border>
    <border>
      <left/>
      <right/>
      <top style="thick">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bottom/>
      <diagonal/>
    </border>
    <border>
      <left style="double">
        <color rgb="FFFFCC00"/>
      </left>
      <right style="double">
        <color rgb="FFFFCC00"/>
      </right>
      <top style="double">
        <color rgb="FFFFCC00"/>
      </top>
      <bottom/>
      <diagonal/>
    </border>
    <border>
      <left style="double">
        <color rgb="FFFFCC00"/>
      </left>
      <right style="double">
        <color rgb="FFFFCC00"/>
      </right>
      <top/>
      <bottom/>
      <diagonal/>
    </border>
    <border>
      <left style="double">
        <color rgb="FFFFCC00"/>
      </left>
      <right style="double">
        <color rgb="FFFFCC00"/>
      </right>
      <top/>
      <bottom style="double">
        <color rgb="FFFFCC00"/>
      </bottom>
      <diagonal/>
    </border>
    <border>
      <left/>
      <right/>
      <top style="double">
        <color indexed="64"/>
      </top>
      <bottom/>
      <diagonal/>
    </border>
    <border>
      <left style="thin">
        <color theme="0"/>
      </left>
      <right/>
      <top style="thin">
        <color indexed="64"/>
      </top>
      <bottom/>
      <diagonal/>
    </border>
    <border>
      <left style="thin">
        <color theme="0"/>
      </left>
      <right/>
      <top/>
      <bottom style="thin">
        <color indexed="64"/>
      </bottom>
      <diagonal/>
    </border>
    <border>
      <left style="thin">
        <color theme="0" tint="-0.499984740745262"/>
      </left>
      <right/>
      <top style="thin">
        <color indexed="64"/>
      </top>
      <bottom/>
      <diagonal/>
    </border>
    <border>
      <left style="thin">
        <color theme="0" tint="-0.499984740745262"/>
      </left>
      <right/>
      <top/>
      <bottom/>
      <diagonal/>
    </border>
    <border>
      <left style="thin">
        <color theme="0" tint="-0.499984740745262"/>
      </left>
      <right/>
      <top style="thin">
        <color indexed="64"/>
      </top>
      <bottom style="thin">
        <color indexed="64"/>
      </bottom>
      <diagonal/>
    </border>
    <border>
      <left style="thin">
        <color theme="0" tint="-0.499984740745262"/>
      </left>
      <right/>
      <top style="thin">
        <color indexed="64"/>
      </top>
      <bottom style="double">
        <color indexed="64"/>
      </bottom>
      <diagonal/>
    </border>
    <border>
      <left style="thin">
        <color indexed="8"/>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auto="1"/>
      </left>
      <right/>
      <top/>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23"/>
      </left>
      <right style="thin">
        <color indexed="23"/>
      </right>
      <top style="thin">
        <color indexed="23"/>
      </top>
      <bottom style="thin">
        <color indexed="23"/>
      </bottom>
      <diagonal/>
    </border>
    <border>
      <left/>
      <right style="thin">
        <color indexed="8"/>
      </right>
      <top/>
      <bottom/>
      <diagonal/>
    </border>
    <border>
      <left/>
      <right style="medium">
        <color indexed="64"/>
      </right>
      <top style="dotted">
        <color indexed="64"/>
      </top>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double">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auto="1"/>
      </right>
      <top/>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s>
  <cellStyleXfs count="1093">
    <xf numFmtId="178" fontId="0" fillId="0" borderId="0"/>
    <xf numFmtId="164" fontId="17"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7" fillId="0" borderId="0"/>
    <xf numFmtId="178" fontId="6" fillId="0" borderId="0"/>
    <xf numFmtId="178" fontId="6" fillId="0" borderId="0"/>
    <xf numFmtId="178" fontId="9" fillId="0" borderId="0"/>
    <xf numFmtId="9" fontId="1" fillId="0" borderId="0" applyFont="0" applyFill="0" applyBorder="0" applyAlignment="0" applyProtection="0"/>
    <xf numFmtId="9" fontId="17" fillId="0" borderId="0" applyFont="0" applyFill="0" applyBorder="0" applyAlignment="0" applyProtection="0"/>
    <xf numFmtId="178" fontId="6" fillId="0" borderId="0">
      <alignment vertical="top"/>
    </xf>
    <xf numFmtId="178" fontId="21" fillId="0" borderId="0"/>
    <xf numFmtId="178" fontId="21" fillId="0" borderId="0"/>
    <xf numFmtId="178" fontId="22" fillId="0" borderId="0"/>
    <xf numFmtId="9" fontId="1" fillId="0" borderId="0" applyFont="0" applyFill="0" applyBorder="0" applyAlignment="0" applyProtection="0"/>
    <xf numFmtId="178" fontId="23" fillId="0" borderId="0">
      <alignment vertical="top"/>
    </xf>
    <xf numFmtId="178" fontId="23" fillId="0" borderId="0">
      <alignment vertical="top"/>
    </xf>
    <xf numFmtId="178" fontId="23" fillId="0" borderId="0">
      <alignment vertical="top"/>
    </xf>
    <xf numFmtId="172" fontId="6" fillId="0" borderId="0">
      <alignment horizontal="left" wrapText="1"/>
    </xf>
    <xf numFmtId="173" fontId="1" fillId="0" borderId="0" applyFill="0" applyBorder="0" applyProtection="0"/>
    <xf numFmtId="173" fontId="24" fillId="0" borderId="0" applyFill="0" applyBorder="0" applyProtection="0"/>
    <xf numFmtId="178" fontId="16" fillId="12" borderId="0" applyNumberFormat="0" applyBorder="0" applyAlignment="0" applyProtection="0"/>
    <xf numFmtId="37" fontId="25" fillId="0" borderId="0"/>
    <xf numFmtId="178" fontId="26" fillId="0" borderId="1">
      <alignment horizontal="center" vertical="center"/>
    </xf>
    <xf numFmtId="178" fontId="27" fillId="3" borderId="0" applyNumberFormat="0" applyFill="0" applyBorder="0" applyAlignment="0" applyProtection="0">
      <protection locked="0"/>
    </xf>
    <xf numFmtId="178" fontId="28" fillId="3" borderId="12" applyNumberFormat="0" applyFill="0" applyBorder="0" applyAlignment="0" applyProtection="0">
      <protection locked="0"/>
    </xf>
    <xf numFmtId="164" fontId="1" fillId="0" borderId="0" applyFont="0" applyFill="0" applyBorder="0" applyAlignment="0" applyProtection="0"/>
    <xf numFmtId="164" fontId="1" fillId="0" borderId="0" applyFont="0" applyFill="0" applyBorder="0" applyAlignment="0" applyProtection="0"/>
    <xf numFmtId="178" fontId="29" fillId="0" borderId="0" applyFont="0" applyFill="0" applyBorder="0" applyProtection="0">
      <protection locked="0"/>
    </xf>
    <xf numFmtId="178" fontId="8" fillId="0" borderId="0" applyFont="0" applyFill="0" applyBorder="0">
      <alignment horizontal="right" vertical="center"/>
    </xf>
    <xf numFmtId="15" fontId="6" fillId="0" borderId="0" applyFont="0" applyFill="0" applyBorder="0" applyProtection="0"/>
    <xf numFmtId="174" fontId="6" fillId="0" borderId="0" applyFont="0" applyFill="0" applyBorder="0" applyAlignment="0" applyProtection="0"/>
    <xf numFmtId="178" fontId="10" fillId="0" borderId="0" applyNumberFormat="0" applyFill="0" applyBorder="0" applyAlignment="0" applyProtection="0"/>
    <xf numFmtId="178" fontId="30" fillId="7" borderId="0" applyNumberFormat="0" applyFill="0">
      <alignment horizontal="left"/>
    </xf>
    <xf numFmtId="178" fontId="4" fillId="0" borderId="3"/>
    <xf numFmtId="178" fontId="31" fillId="7" borderId="0" applyNumberFormat="0" applyFont="0" applyAlignment="0"/>
    <xf numFmtId="39" fontId="31" fillId="7" borderId="21"/>
    <xf numFmtId="38" fontId="8" fillId="7" borderId="0" applyNumberFormat="0" applyBorder="0" applyAlignment="0" applyProtection="0"/>
    <xf numFmtId="178" fontId="32" fillId="9" borderId="7" applyNumberFormat="0">
      <alignment horizontal="centerContinuous"/>
    </xf>
    <xf numFmtId="178" fontId="6" fillId="0" borderId="0"/>
    <xf numFmtId="178" fontId="4" fillId="9" borderId="2" applyNumberFormat="0">
      <alignment horizontal="center" wrapText="1"/>
    </xf>
    <xf numFmtId="178" fontId="33" fillId="0" borderId="0" applyNumberFormat="0" applyFill="0" applyBorder="0" applyAlignment="0" applyProtection="0">
      <alignment vertical="top"/>
      <protection locked="0"/>
    </xf>
    <xf numFmtId="178" fontId="34" fillId="0" borderId="0"/>
    <xf numFmtId="10" fontId="8" fillId="9" borderId="7" applyNumberFormat="0" applyBorder="0" applyAlignment="0" applyProtection="0"/>
    <xf numFmtId="178" fontId="9" fillId="0" borderId="0" applyFont="0" applyFill="0" applyBorder="0" applyAlignment="0" applyProtection="0"/>
    <xf numFmtId="38" fontId="35" fillId="0" borderId="0"/>
    <xf numFmtId="38" fontId="36" fillId="0" borderId="0"/>
    <xf numFmtId="38" fontId="37" fillId="0" borderId="0"/>
    <xf numFmtId="38" fontId="38" fillId="0" borderId="0"/>
    <xf numFmtId="178" fontId="39" fillId="0" borderId="0"/>
    <xf numFmtId="178" fontId="39" fillId="0" borderId="0"/>
    <xf numFmtId="178" fontId="39" fillId="0" borderId="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lignment horizontal="right"/>
    </xf>
    <xf numFmtId="178" fontId="6" fillId="0" borderId="0" applyNumberFormat="0" applyFill="0" applyBorder="0" applyAlignment="0" applyProtection="0"/>
    <xf numFmtId="178" fontId="34" fillId="0" borderId="0"/>
    <xf numFmtId="178" fontId="40" fillId="0" borderId="0" applyNumberFormat="0" applyFill="0" applyBorder="0" applyAlignment="0" applyProtection="0">
      <alignment vertical="center"/>
    </xf>
    <xf numFmtId="178" fontId="10" fillId="0" borderId="0"/>
    <xf numFmtId="178" fontId="17" fillId="0" borderId="0"/>
    <xf numFmtId="178" fontId="8" fillId="0" borderId="0" applyFont="0" applyFill="0" applyBorder="0" applyAlignment="0" applyProtection="0"/>
    <xf numFmtId="178" fontId="41" fillId="0" borderId="0" applyFont="0" applyFill="0" applyBorder="0" applyAlignment="0" applyProtection="0"/>
    <xf numFmtId="175" fontId="1" fillId="0" borderId="0" applyAlignment="0"/>
    <xf numFmtId="178" fontId="42" fillId="0" borderId="22" applyNumberFormat="0">
      <alignment vertical="center"/>
    </xf>
    <xf numFmtId="10" fontId="1" fillId="0" borderId="0" applyFont="0" applyFill="0" applyBorder="0" applyAlignment="0" applyProtection="0"/>
    <xf numFmtId="10" fontId="6"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8" fontId="43" fillId="13" borderId="23">
      <alignment horizontal="left"/>
    </xf>
    <xf numFmtId="4" fontId="44" fillId="14" borderId="24" applyNumberFormat="0" applyProtection="0">
      <alignment vertical="center"/>
    </xf>
    <xf numFmtId="4" fontId="45" fillId="4" borderId="24" applyNumberFormat="0" applyProtection="0">
      <alignment vertical="center"/>
    </xf>
    <xf numFmtId="4" fontId="46" fillId="4" borderId="24" applyNumberFormat="0" applyProtection="0">
      <alignment horizontal="left" vertical="center" indent="1"/>
    </xf>
    <xf numFmtId="178" fontId="1" fillId="0" borderId="0"/>
    <xf numFmtId="4" fontId="44" fillId="15" borderId="0" applyNumberFormat="0" applyProtection="0">
      <alignment horizontal="left" vertical="center" indent="1"/>
    </xf>
    <xf numFmtId="4" fontId="46" fillId="2" borderId="24" applyNumberFormat="0" applyProtection="0">
      <alignment horizontal="right" vertical="center"/>
    </xf>
    <xf numFmtId="4" fontId="46" fillId="6" borderId="24" applyNumberFormat="0" applyProtection="0">
      <alignment horizontal="right" vertical="center"/>
    </xf>
    <xf numFmtId="4" fontId="46" fillId="16" borderId="24" applyNumberFormat="0" applyProtection="0">
      <alignment horizontal="right" vertical="center"/>
    </xf>
    <xf numFmtId="4" fontId="46" fillId="17" borderId="24" applyNumberFormat="0" applyProtection="0">
      <alignment horizontal="right" vertical="center"/>
    </xf>
    <xf numFmtId="4" fontId="46" fillId="18" borderId="24" applyNumberFormat="0" applyProtection="0">
      <alignment horizontal="right" vertical="center"/>
    </xf>
    <xf numFmtId="4" fontId="46" fillId="5" borderId="24" applyNumberFormat="0" applyProtection="0">
      <alignment horizontal="right" vertical="center"/>
    </xf>
    <xf numFmtId="4" fontId="46" fillId="19" borderId="24" applyNumberFormat="0" applyProtection="0">
      <alignment horizontal="right" vertical="center"/>
    </xf>
    <xf numFmtId="4" fontId="46" fillId="20" borderId="24" applyNumberFormat="0" applyProtection="0">
      <alignment horizontal="right" vertical="center"/>
    </xf>
    <xf numFmtId="4" fontId="46" fillId="21" borderId="24" applyNumberFormat="0" applyProtection="0">
      <alignment horizontal="right" vertical="center"/>
    </xf>
    <xf numFmtId="4" fontId="47" fillId="22" borderId="25" applyNumberFormat="0" applyProtection="0">
      <alignment horizontal="left" vertical="center" indent="1"/>
    </xf>
    <xf numFmtId="4" fontId="47" fillId="8" borderId="0" applyNumberFormat="0" applyProtection="0">
      <alignment horizontal="left" vertical="center" indent="1"/>
    </xf>
    <xf numFmtId="4" fontId="47" fillId="23" borderId="0" applyNumberFormat="0" applyProtection="0">
      <alignment horizontal="left" vertical="center" indent="1"/>
    </xf>
    <xf numFmtId="4" fontId="46" fillId="8" borderId="24" applyNumberFormat="0" applyProtection="0">
      <alignment horizontal="right" vertical="center"/>
    </xf>
    <xf numFmtId="4" fontId="23" fillId="8" borderId="0" applyNumberFormat="0" applyProtection="0">
      <alignment horizontal="left" vertical="center" indent="1"/>
    </xf>
    <xf numFmtId="4" fontId="23" fillId="23" borderId="0" applyNumberFormat="0" applyProtection="0">
      <alignment horizontal="left" vertical="center" indent="1"/>
    </xf>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4" fontId="46" fillId="10" borderId="24" applyNumberFormat="0" applyProtection="0">
      <alignment vertical="center"/>
    </xf>
    <xf numFmtId="4" fontId="48" fillId="10" borderId="24" applyNumberFormat="0" applyProtection="0">
      <alignment vertical="center"/>
    </xf>
    <xf numFmtId="4" fontId="47" fillId="8" borderId="26" applyNumberFormat="0" applyProtection="0">
      <alignment horizontal="left" vertical="center" indent="1"/>
    </xf>
    <xf numFmtId="178" fontId="1" fillId="0" borderId="0"/>
    <xf numFmtId="4" fontId="23" fillId="24" borderId="24" applyNumberFormat="0" applyProtection="0">
      <alignment horizontal="right" vertical="center"/>
    </xf>
    <xf numFmtId="4" fontId="48" fillId="10" borderId="24" applyNumberFormat="0" applyProtection="0">
      <alignment horizontal="right" vertical="center"/>
    </xf>
    <xf numFmtId="4" fontId="23" fillId="25" borderId="24" applyNumberFormat="0" applyProtection="0">
      <alignment horizontal="left" vertical="center" indent="1"/>
    </xf>
    <xf numFmtId="178" fontId="23" fillId="15" borderId="24" applyNumberFormat="0" applyProtection="0">
      <alignment horizontal="left" vertical="top" indent="1"/>
    </xf>
    <xf numFmtId="4" fontId="49" fillId="15" borderId="26" applyNumberFormat="0" applyProtection="0">
      <alignment horizontal="left" vertical="center" indent="1"/>
    </xf>
    <xf numFmtId="4" fontId="50" fillId="10" borderId="24" applyNumberFormat="0" applyProtection="0">
      <alignment horizontal="right" vertical="center"/>
    </xf>
    <xf numFmtId="178" fontId="6" fillId="0" borderId="0"/>
    <xf numFmtId="178" fontId="6" fillId="0" borderId="0"/>
    <xf numFmtId="178" fontId="6" fillId="0" borderId="0" applyNumberFormat="0" applyFont="0" applyFill="0" applyBorder="0" applyAlignment="0" applyProtection="0"/>
    <xf numFmtId="178" fontId="6" fillId="0" borderId="0"/>
    <xf numFmtId="178" fontId="6" fillId="0" borderId="0"/>
    <xf numFmtId="178" fontId="6" fillId="0" borderId="0"/>
    <xf numFmtId="178" fontId="51" fillId="0" borderId="0" applyNumberFormat="0" applyFill="0">
      <alignment horizontal="left"/>
    </xf>
    <xf numFmtId="178" fontId="52" fillId="0" borderId="0"/>
    <xf numFmtId="178" fontId="53" fillId="0" borderId="0"/>
    <xf numFmtId="172" fontId="6" fillId="0" borderId="0">
      <alignment horizontal="left" wrapText="1"/>
    </xf>
    <xf numFmtId="178" fontId="54" fillId="0" borderId="0" applyNumberFormat="0" applyFill="0">
      <alignment horizontal="left"/>
    </xf>
    <xf numFmtId="178" fontId="55" fillId="0" borderId="0">
      <alignment horizontal="left"/>
    </xf>
    <xf numFmtId="178" fontId="4" fillId="0" borderId="17"/>
    <xf numFmtId="178" fontId="56" fillId="26" borderId="27" applyNumberFormat="0" applyAlignment="0" applyProtection="0">
      <alignment vertical="center"/>
    </xf>
    <xf numFmtId="178" fontId="57" fillId="26" borderId="28" applyNumberFormat="0" applyAlignment="0" applyProtection="0">
      <alignment vertical="center"/>
    </xf>
    <xf numFmtId="178" fontId="27" fillId="3" borderId="29" applyNumberFormat="0" applyFont="0" applyFill="0" applyAlignment="0" applyProtection="0">
      <protection locked="0"/>
    </xf>
    <xf numFmtId="18" fontId="27" fillId="3" borderId="0" applyFont="0" applyFill="0" applyBorder="0" applyAlignment="0" applyProtection="0">
      <protection locked="0"/>
    </xf>
    <xf numFmtId="178" fontId="4" fillId="17" borderId="21" applyNumberFormat="0">
      <alignment horizontal="left" wrapText="1"/>
    </xf>
    <xf numFmtId="178" fontId="58" fillId="0" borderId="0">
      <alignment vertical="center"/>
    </xf>
    <xf numFmtId="49" fontId="7" fillId="0" borderId="0">
      <alignment horizontal="centerContinuous" vertical="center"/>
    </xf>
    <xf numFmtId="49" fontId="59" fillId="0" borderId="0">
      <alignment horizontal="left" vertical="center"/>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9" fillId="0" borderId="0"/>
    <xf numFmtId="178" fontId="23" fillId="0" borderId="0"/>
    <xf numFmtId="178" fontId="23" fillId="0" borderId="0"/>
    <xf numFmtId="178" fontId="85" fillId="0" borderId="0">
      <alignment vertical="top"/>
    </xf>
    <xf numFmtId="178" fontId="90" fillId="0" borderId="0">
      <alignment vertical="top"/>
    </xf>
    <xf numFmtId="164" fontId="6" fillId="0" borderId="0" applyFont="0" applyFill="0" applyBorder="0" applyAlignment="0" applyProtection="0"/>
    <xf numFmtId="178" fontId="2" fillId="0" borderId="0"/>
    <xf numFmtId="178" fontId="1" fillId="0" borderId="0">
      <alignment vertical="top"/>
    </xf>
    <xf numFmtId="178" fontId="6" fillId="0" borderId="0">
      <alignment vertical="top"/>
    </xf>
    <xf numFmtId="9" fontId="6" fillId="0" borderId="0" applyFont="0" applyFill="0" applyBorder="0" applyAlignment="0" applyProtection="0"/>
    <xf numFmtId="0" fontId="6" fillId="0" borderId="0">
      <alignment vertical="top"/>
    </xf>
    <xf numFmtId="0" fontId="17" fillId="59" borderId="0" applyNumberFormat="0" applyBorder="0" applyAlignment="0" applyProtection="0"/>
    <xf numFmtId="0" fontId="197" fillId="58"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196" fillId="57" borderId="0" applyNumberFormat="0" applyBorder="0" applyAlignment="0" applyProtection="0"/>
    <xf numFmtId="0" fontId="206" fillId="60" borderId="0" applyNumberFormat="0" applyBorder="0" applyAlignment="0" applyProtection="0"/>
    <xf numFmtId="0" fontId="5" fillId="2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26"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17" fillId="59" borderId="0" applyNumberFormat="0" applyBorder="0" applyAlignment="0" applyProtection="0"/>
    <xf numFmtId="0" fontId="5" fillId="64" borderId="0" applyNumberFormat="0" applyBorder="0" applyAlignment="0" applyProtection="0"/>
    <xf numFmtId="0" fontId="5" fillId="12" borderId="0" applyNumberFormat="0" applyBorder="0" applyAlignment="0" applyProtection="0"/>
    <xf numFmtId="0" fontId="5" fillId="63" borderId="0" applyNumberFormat="0" applyBorder="0" applyAlignment="0" applyProtection="0"/>
    <xf numFmtId="0" fontId="207" fillId="66"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4" borderId="0" applyNumberFormat="0" applyBorder="0" applyAlignment="0" applyProtection="0"/>
    <xf numFmtId="0" fontId="207" fillId="66" borderId="0" applyNumberFormat="0" applyBorder="0" applyAlignment="0" applyProtection="0"/>
    <xf numFmtId="0" fontId="207" fillId="63" borderId="0" applyNumberFormat="0" applyBorder="0" applyAlignment="0" applyProtection="0"/>
    <xf numFmtId="0" fontId="207" fillId="66"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8" borderId="0" applyNumberFormat="0" applyBorder="0" applyAlignment="0" applyProtection="0"/>
    <xf numFmtId="0" fontId="207" fillId="66" borderId="0" applyNumberFormat="0" applyBorder="0" applyAlignment="0" applyProtection="0"/>
    <xf numFmtId="0" fontId="207" fillId="69" borderId="0" applyNumberFormat="0" applyBorder="0" applyAlignment="0" applyProtection="0"/>
    <xf numFmtId="0" fontId="208" fillId="26" borderId="45" applyNumberFormat="0" applyAlignment="0" applyProtection="0"/>
    <xf numFmtId="0" fontId="209" fillId="70" borderId="46" applyNumberFormat="0" applyAlignment="0" applyProtection="0"/>
    <xf numFmtId="0" fontId="210" fillId="0" borderId="0" applyNumberFormat="0" applyFill="0" applyBorder="0" applyAlignment="0" applyProtection="0"/>
    <xf numFmtId="0" fontId="211" fillId="0" borderId="47" applyNumberFormat="0" applyFill="0" applyAlignment="0" applyProtection="0"/>
    <xf numFmtId="0" fontId="212" fillId="0" borderId="48" applyNumberFormat="0" applyFill="0" applyAlignment="0" applyProtection="0"/>
    <xf numFmtId="0" fontId="213" fillId="0" borderId="49" applyNumberFormat="0" applyFill="0" applyAlignment="0" applyProtection="0"/>
    <xf numFmtId="0" fontId="213" fillId="0" borderId="0" applyNumberFormat="0" applyFill="0" applyBorder="0" applyAlignment="0" applyProtection="0"/>
    <xf numFmtId="0" fontId="214" fillId="0" borderId="0" applyNumberFormat="0" applyFill="0" applyBorder="0" applyAlignment="0" applyProtection="0">
      <alignment vertical="top"/>
      <protection locked="0"/>
    </xf>
    <xf numFmtId="0" fontId="215" fillId="63" borderId="45" applyNumberFormat="0" applyAlignment="0" applyProtection="0"/>
    <xf numFmtId="0" fontId="216" fillId="0" borderId="50" applyNumberFormat="0" applyFill="0" applyAlignment="0" applyProtection="0"/>
    <xf numFmtId="0" fontId="6" fillId="71" borderId="51" applyNumberFormat="0" applyFont="0" applyAlignment="0" applyProtection="0"/>
    <xf numFmtId="0" fontId="217" fillId="26" borderId="52" applyNumberFormat="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17" fillId="0" borderId="0"/>
    <xf numFmtId="0" fontId="222" fillId="0" borderId="0" applyNumberFormat="0" applyFont="0" applyFill="0" applyBorder="0" applyAlignment="0" applyProtection="0"/>
    <xf numFmtId="0" fontId="61" fillId="0" borderId="0" applyNumberFormat="0" applyFill="0" applyBorder="0" applyAlignment="0" applyProtection="0">
      <alignment vertical="top"/>
      <protection locked="0"/>
    </xf>
    <xf numFmtId="182" fontId="228" fillId="0" borderId="0"/>
    <xf numFmtId="178" fontId="17" fillId="0" borderId="0"/>
    <xf numFmtId="0" fontId="22" fillId="0" borderId="0"/>
    <xf numFmtId="0" fontId="229" fillId="0" borderId="0"/>
    <xf numFmtId="0" fontId="230" fillId="0" borderId="0" applyNumberFormat="0" applyFill="0" applyBorder="0" applyAlignment="0" applyProtection="0">
      <alignment vertical="top"/>
      <protection locked="0"/>
    </xf>
    <xf numFmtId="178" fontId="61" fillId="0" borderId="0" applyNumberFormat="0" applyFill="0" applyBorder="0" applyAlignment="0" applyProtection="0">
      <alignment vertical="top"/>
      <protection locked="0"/>
    </xf>
    <xf numFmtId="178" fontId="17" fillId="0" borderId="0"/>
    <xf numFmtId="0" fontId="6" fillId="0" borderId="0"/>
    <xf numFmtId="0" fontId="230" fillId="0" borderId="0" applyNumberFormat="0" applyFill="0" applyBorder="0" applyAlignment="0" applyProtection="0">
      <alignment vertical="top"/>
      <protection locked="0"/>
    </xf>
    <xf numFmtId="18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1" fillId="87" borderId="0" applyNumberFormat="0" applyBorder="0" applyAlignment="0" applyProtection="0"/>
    <xf numFmtId="0" fontId="17" fillId="87" borderId="0" applyNumberFormat="0" applyBorder="0" applyAlignment="0" applyProtection="0"/>
    <xf numFmtId="0" fontId="171" fillId="87"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71" fillId="91" borderId="0" applyNumberFormat="0" applyBorder="0" applyAlignment="0" applyProtection="0"/>
    <xf numFmtId="0" fontId="17" fillId="91" borderId="0" applyNumberFormat="0" applyBorder="0" applyAlignment="0" applyProtection="0"/>
    <xf numFmtId="0" fontId="171" fillId="91"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71" fillId="95" borderId="0" applyNumberFormat="0" applyBorder="0" applyAlignment="0" applyProtection="0"/>
    <xf numFmtId="0" fontId="17" fillId="95" borderId="0" applyNumberFormat="0" applyBorder="0" applyAlignment="0" applyProtection="0"/>
    <xf numFmtId="0" fontId="171" fillId="95" borderId="0" applyNumberFormat="0" applyBorder="0" applyAlignment="0" applyProtection="0"/>
    <xf numFmtId="0" fontId="17" fillId="95" borderId="0" applyNumberFormat="0" applyBorder="0" applyAlignment="0" applyProtection="0"/>
    <xf numFmtId="0" fontId="17" fillId="95" borderId="0" applyNumberFormat="0" applyBorder="0" applyAlignment="0" applyProtection="0"/>
    <xf numFmtId="0" fontId="171" fillId="98" borderId="0" applyNumberFormat="0" applyBorder="0" applyAlignment="0" applyProtection="0"/>
    <xf numFmtId="0" fontId="17" fillId="98" borderId="0" applyNumberFormat="0" applyBorder="0" applyAlignment="0" applyProtection="0"/>
    <xf numFmtId="0" fontId="171" fillId="98"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1" fillId="102" borderId="0" applyNumberFormat="0" applyBorder="0" applyAlignment="0" applyProtection="0"/>
    <xf numFmtId="0" fontId="17" fillId="102" borderId="0" applyNumberFormat="0" applyBorder="0" applyAlignment="0" applyProtection="0"/>
    <xf numFmtId="0" fontId="171" fillId="102" borderId="0" applyNumberFormat="0" applyBorder="0" applyAlignment="0" applyProtection="0"/>
    <xf numFmtId="0" fontId="17" fillId="102" borderId="0" applyNumberFormat="0" applyBorder="0" applyAlignment="0" applyProtection="0"/>
    <xf numFmtId="0" fontId="17" fillId="102" borderId="0" applyNumberFormat="0" applyBorder="0" applyAlignment="0" applyProtection="0"/>
    <xf numFmtId="0" fontId="171" fillId="105" borderId="0" applyNumberFormat="0" applyBorder="0" applyAlignment="0" applyProtection="0"/>
    <xf numFmtId="0" fontId="17" fillId="105" borderId="0" applyNumberFormat="0" applyBorder="0" applyAlignment="0" applyProtection="0"/>
    <xf numFmtId="0" fontId="171" fillId="105" borderId="0" applyNumberFormat="0" applyBorder="0" applyAlignment="0" applyProtection="0"/>
    <xf numFmtId="0" fontId="17" fillId="105" borderId="0" applyNumberFormat="0" applyBorder="0" applyAlignment="0" applyProtection="0"/>
    <xf numFmtId="0" fontId="17" fillId="105"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7" fillId="95" borderId="0" applyNumberFormat="0" applyBorder="0" applyAlignment="0" applyProtection="0"/>
    <xf numFmtId="0" fontId="17" fillId="95"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102" borderId="0" applyNumberFormat="0" applyBorder="0" applyAlignment="0" applyProtection="0"/>
    <xf numFmtId="0" fontId="17" fillId="102" borderId="0" applyNumberFormat="0" applyBorder="0" applyAlignment="0" applyProtection="0"/>
    <xf numFmtId="0" fontId="17" fillId="105" borderId="0" applyNumberFormat="0" applyBorder="0" applyAlignment="0" applyProtection="0"/>
    <xf numFmtId="0" fontId="17" fillId="105" borderId="0" applyNumberFormat="0" applyBorder="0" applyAlignment="0" applyProtection="0"/>
    <xf numFmtId="0" fontId="171" fillId="88" borderId="0" applyNumberFormat="0" applyBorder="0" applyAlignment="0" applyProtection="0"/>
    <xf numFmtId="0" fontId="17" fillId="88" borderId="0" applyNumberFormat="0" applyBorder="0" applyAlignment="0" applyProtection="0"/>
    <xf numFmtId="0" fontId="171" fillId="88"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71" fillId="92" borderId="0" applyNumberFormat="0" applyBorder="0" applyAlignment="0" applyProtection="0"/>
    <xf numFmtId="0" fontId="17" fillId="92" borderId="0" applyNumberFormat="0" applyBorder="0" applyAlignment="0" applyProtection="0"/>
    <xf numFmtId="0" fontId="171" fillId="92"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71" fillId="59" borderId="0" applyNumberFormat="0" applyBorder="0" applyAlignment="0" applyProtection="0"/>
    <xf numFmtId="0" fontId="17" fillId="59" borderId="0" applyNumberFormat="0" applyBorder="0" applyAlignment="0" applyProtection="0"/>
    <xf numFmtId="0" fontId="171"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1" fillId="99" borderId="0" applyNumberFormat="0" applyBorder="0" applyAlignment="0" applyProtection="0"/>
    <xf numFmtId="0" fontId="17" fillId="99" borderId="0" applyNumberFormat="0" applyBorder="0" applyAlignment="0" applyProtection="0"/>
    <xf numFmtId="0" fontId="171" fillId="99"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1" fillId="109" borderId="0" applyNumberFormat="0" applyBorder="0" applyAlignment="0" applyProtection="0"/>
    <xf numFmtId="0" fontId="17" fillId="109" borderId="0" applyNumberFormat="0" applyBorder="0" applyAlignment="0" applyProtection="0"/>
    <xf numFmtId="0" fontId="171" fillId="109" borderId="0" applyNumberFormat="0" applyBorder="0" applyAlignment="0" applyProtection="0"/>
    <xf numFmtId="0" fontId="17" fillId="109" borderId="0" applyNumberFormat="0" applyBorder="0" applyAlignment="0" applyProtection="0"/>
    <xf numFmtId="0" fontId="17" fillId="109" borderId="0" applyNumberFormat="0" applyBorder="0" applyAlignment="0" applyProtection="0"/>
    <xf numFmtId="0" fontId="171" fillId="106" borderId="0" applyNumberFormat="0" applyBorder="0" applyAlignment="0" applyProtection="0"/>
    <xf numFmtId="0" fontId="17" fillId="106" borderId="0" applyNumberFormat="0" applyBorder="0" applyAlignment="0" applyProtection="0"/>
    <xf numFmtId="0" fontId="171" fillId="106" borderId="0" applyNumberFormat="0" applyBorder="0" applyAlignment="0" applyProtection="0"/>
    <xf numFmtId="0" fontId="17" fillId="106" borderId="0" applyNumberFormat="0" applyBorder="0" applyAlignment="0" applyProtection="0"/>
    <xf numFmtId="0" fontId="17" fillId="106"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7" fillId="59"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109" borderId="0" applyNumberFormat="0" applyBorder="0" applyAlignment="0" applyProtection="0"/>
    <xf numFmtId="0" fontId="17" fillId="109" borderId="0" applyNumberFormat="0" applyBorder="0" applyAlignment="0" applyProtection="0"/>
    <xf numFmtId="0" fontId="17" fillId="106" borderId="0" applyNumberFormat="0" applyBorder="0" applyAlignment="0" applyProtection="0"/>
    <xf numFmtId="0" fontId="17" fillId="106" borderId="0" applyNumberFormat="0" applyBorder="0" applyAlignment="0" applyProtection="0"/>
    <xf numFmtId="0" fontId="177" fillId="89" borderId="0" applyNumberFormat="0" applyBorder="0" applyAlignment="0" applyProtection="0"/>
    <xf numFmtId="0" fontId="207" fillId="66" borderId="0" applyNumberFormat="0" applyBorder="0" applyAlignment="0" applyProtection="0"/>
    <xf numFmtId="0" fontId="177" fillId="93" borderId="0" applyNumberFormat="0" applyBorder="0" applyAlignment="0" applyProtection="0"/>
    <xf numFmtId="0" fontId="207" fillId="110" borderId="0" applyNumberFormat="0" applyBorder="0" applyAlignment="0" applyProtection="0"/>
    <xf numFmtId="0" fontId="177" fillId="96" borderId="0" applyNumberFormat="0" applyBorder="0" applyAlignment="0" applyProtection="0"/>
    <xf numFmtId="0" fontId="207" fillId="71" borderId="0" applyNumberFormat="0" applyBorder="0" applyAlignment="0" applyProtection="0"/>
    <xf numFmtId="0" fontId="177" fillId="100" borderId="0" applyNumberFormat="0" applyBorder="0" applyAlignment="0" applyProtection="0"/>
    <xf numFmtId="0" fontId="207" fillId="64" borderId="0" applyNumberFormat="0" applyBorder="0" applyAlignment="0" applyProtection="0"/>
    <xf numFmtId="0" fontId="177" fillId="103" borderId="0" applyNumberFormat="0" applyBorder="0" applyAlignment="0" applyProtection="0"/>
    <xf numFmtId="0" fontId="207" fillId="66" borderId="0" applyNumberFormat="0" applyBorder="0" applyAlignment="0" applyProtection="0"/>
    <xf numFmtId="0" fontId="177" fillId="107" borderId="0" applyNumberFormat="0" applyBorder="0" applyAlignment="0" applyProtection="0"/>
    <xf numFmtId="0" fontId="207" fillId="110" borderId="0" applyNumberFormat="0" applyBorder="0" applyAlignment="0" applyProtection="0"/>
    <xf numFmtId="0" fontId="243" fillId="89" borderId="0" applyNumberFormat="0" applyBorder="0" applyAlignment="0" applyProtection="0"/>
    <xf numFmtId="0" fontId="243" fillId="93" borderId="0" applyNumberFormat="0" applyBorder="0" applyAlignment="0" applyProtection="0"/>
    <xf numFmtId="0" fontId="243" fillId="96" borderId="0" applyNumberFormat="0" applyBorder="0" applyAlignment="0" applyProtection="0"/>
    <xf numFmtId="0" fontId="243" fillId="100" borderId="0" applyNumberFormat="0" applyBorder="0" applyAlignment="0" applyProtection="0"/>
    <xf numFmtId="0" fontId="243" fillId="103" borderId="0" applyNumberFormat="0" applyBorder="0" applyAlignment="0" applyProtection="0"/>
    <xf numFmtId="0" fontId="243" fillId="107" borderId="0" applyNumberFormat="0" applyBorder="0" applyAlignment="0" applyProtection="0"/>
    <xf numFmtId="0" fontId="177" fillId="86" borderId="0" applyNumberFormat="0" applyBorder="0" applyAlignment="0" applyProtection="0"/>
    <xf numFmtId="0" fontId="207" fillId="66" borderId="0" applyNumberFormat="0" applyBorder="0" applyAlignment="0" applyProtection="0"/>
    <xf numFmtId="0" fontId="177" fillId="90" borderId="0" applyNumberFormat="0" applyBorder="0" applyAlignment="0" applyProtection="0"/>
    <xf numFmtId="0" fontId="207" fillId="111" borderId="0" applyNumberFormat="0" applyBorder="0" applyAlignment="0" applyProtection="0"/>
    <xf numFmtId="0" fontId="177" fillId="94" borderId="0" applyNumberFormat="0" applyBorder="0" applyAlignment="0" applyProtection="0"/>
    <xf numFmtId="0" fontId="207" fillId="112" borderId="0" applyNumberFormat="0" applyBorder="0" applyAlignment="0" applyProtection="0"/>
    <xf numFmtId="0" fontId="177" fillId="97" borderId="0" applyNumberFormat="0" applyBorder="0" applyAlignment="0" applyProtection="0"/>
    <xf numFmtId="0" fontId="207" fillId="68" borderId="0" applyNumberFormat="0" applyBorder="0" applyAlignment="0" applyProtection="0"/>
    <xf numFmtId="0" fontId="177" fillId="101" borderId="0" applyNumberFormat="0" applyBorder="0" applyAlignment="0" applyProtection="0"/>
    <xf numFmtId="0" fontId="207" fillId="66" borderId="0" applyNumberFormat="0" applyBorder="0" applyAlignment="0" applyProtection="0"/>
    <xf numFmtId="0" fontId="177" fillId="104" borderId="0" applyNumberFormat="0" applyBorder="0" applyAlignment="0" applyProtection="0"/>
    <xf numFmtId="0" fontId="207" fillId="69" borderId="0" applyNumberFormat="0" applyBorder="0" applyAlignment="0" applyProtection="0"/>
    <xf numFmtId="0" fontId="249" fillId="57" borderId="0" applyNumberFormat="0" applyBorder="0" applyAlignment="0" applyProtection="0"/>
    <xf numFmtId="0" fontId="250" fillId="113" borderId="0" applyNumberFormat="0" applyBorder="0" applyAlignment="0" applyProtection="0"/>
    <xf numFmtId="0" fontId="251" fillId="0" borderId="0" applyNumberFormat="0" applyFill="0" applyBorder="0" applyAlignment="0" applyProtection="0">
      <alignment vertical="top"/>
      <protection locked="0"/>
    </xf>
    <xf numFmtId="0" fontId="252" fillId="0" borderId="0" applyNumberFormat="0" applyFill="0" applyBorder="0" applyAlignment="0" applyProtection="0"/>
    <xf numFmtId="0" fontId="234" fillId="0" borderId="67" applyNumberFormat="0" applyFill="0" applyAlignment="0" applyProtection="0"/>
    <xf numFmtId="0" fontId="235" fillId="0" borderId="68" applyNumberFormat="0" applyFill="0" applyAlignment="0" applyProtection="0"/>
    <xf numFmtId="0" fontId="236" fillId="0" borderId="69" applyNumberFormat="0" applyFill="0" applyAlignment="0" applyProtection="0"/>
    <xf numFmtId="0" fontId="236" fillId="0" borderId="0" applyNumberFormat="0" applyFill="0" applyBorder="0" applyAlignment="0" applyProtection="0"/>
    <xf numFmtId="0" fontId="253" fillId="83" borderId="70" applyNumberFormat="0" applyAlignment="0" applyProtection="0"/>
    <xf numFmtId="0" fontId="208" fillId="26" borderId="109" applyNumberFormat="0" applyAlignment="0" applyProtection="0"/>
    <xf numFmtId="0" fontId="239" fillId="83" borderId="70" applyNumberFormat="0" applyAlignment="0" applyProtection="0"/>
    <xf numFmtId="0" fontId="240" fillId="0" borderId="72" applyNumberFormat="0" applyFill="0" applyAlignment="0" applyProtection="0"/>
    <xf numFmtId="0" fontId="183" fillId="84" borderId="73" applyNumberFormat="0" applyAlignment="0" applyProtection="0"/>
    <xf numFmtId="0" fontId="209" fillId="70" borderId="46" applyNumberFormat="0" applyAlignment="0" applyProtection="0"/>
    <xf numFmtId="0" fontId="254" fillId="0" borderId="110"/>
    <xf numFmtId="0" fontId="25" fillId="0" borderId="0"/>
    <xf numFmtId="0" fontId="25" fillId="0" borderId="0"/>
    <xf numFmtId="164" fontId="6" fillId="0" borderId="0" applyFont="0" applyFill="0" applyBorder="0" applyAlignment="0" applyProtection="0"/>
    <xf numFmtId="185" fontId="255" fillId="0" borderId="0" applyFont="0" applyFill="0" applyBorder="0" applyAlignment="0" applyProtection="0"/>
    <xf numFmtId="185" fontId="255" fillId="0" borderId="0" applyFont="0" applyFill="0" applyBorder="0" applyAlignment="0" applyProtection="0"/>
    <xf numFmtId="185" fontId="255" fillId="0" borderId="0" applyFont="0" applyFill="0" applyBorder="0" applyAlignment="0" applyProtection="0"/>
    <xf numFmtId="185" fontId="255" fillId="0" borderId="0" applyFont="0" applyFill="0" applyBorder="0" applyAlignment="0" applyProtection="0"/>
    <xf numFmtId="185" fontId="255" fillId="0" borderId="0" applyFont="0" applyFill="0" applyBorder="0" applyAlignment="0" applyProtection="0"/>
    <xf numFmtId="185" fontId="6" fillId="0" borderId="0" applyFont="0" applyFill="0" applyBorder="0" applyAlignment="0" applyProtection="0"/>
    <xf numFmtId="185" fontId="255" fillId="0" borderId="0" applyFont="0" applyFill="0" applyBorder="0" applyAlignment="0" applyProtection="0"/>
    <xf numFmtId="185" fontId="6" fillId="0" borderId="0" applyFont="0" applyFill="0" applyBorder="0" applyAlignment="0" applyProtection="0"/>
    <xf numFmtId="185" fontId="6" fillId="0" borderId="0" applyFont="0" applyFill="0" applyBorder="0" applyAlignment="0" applyProtection="0"/>
    <xf numFmtId="185" fontId="6" fillId="0" borderId="0" applyFont="0" applyFill="0" applyBorder="0" applyAlignment="0" applyProtection="0"/>
    <xf numFmtId="0" fontId="243" fillId="86" borderId="0" applyNumberFormat="0" applyBorder="0" applyAlignment="0" applyProtection="0"/>
    <xf numFmtId="0" fontId="243" fillId="90" borderId="0" applyNumberFormat="0" applyBorder="0" applyAlignment="0" applyProtection="0"/>
    <xf numFmtId="0" fontId="243" fillId="94" borderId="0" applyNumberFormat="0" applyBorder="0" applyAlignment="0" applyProtection="0"/>
    <xf numFmtId="0" fontId="243" fillId="97" borderId="0" applyNumberFormat="0" applyBorder="0" applyAlignment="0" applyProtection="0"/>
    <xf numFmtId="0" fontId="243" fillId="101" borderId="0" applyNumberFormat="0" applyBorder="0" applyAlignment="0" applyProtection="0"/>
    <xf numFmtId="0" fontId="243" fillId="104" borderId="0" applyNumberFormat="0" applyBorder="0" applyAlignment="0" applyProtection="0"/>
    <xf numFmtId="0" fontId="254" fillId="0" borderId="110"/>
    <xf numFmtId="0" fontId="25" fillId="0" borderId="0"/>
    <xf numFmtId="0" fontId="25" fillId="0" borderId="0"/>
    <xf numFmtId="44" fontId="6" fillId="0" borderId="0" applyFont="0" applyFill="0" applyBorder="0" applyAlignment="0" applyProtection="0"/>
    <xf numFmtId="0" fontId="256" fillId="0" borderId="0">
      <protection locked="0"/>
    </xf>
    <xf numFmtId="186" fontId="6" fillId="0" borderId="0" applyFont="0" applyFill="0" applyBorder="0" applyAlignment="0" applyProtection="0"/>
    <xf numFmtId="187" fontId="6" fillId="0" borderId="0" applyFont="0" applyFill="0" applyBorder="0" applyAlignment="0" applyProtection="0"/>
    <xf numFmtId="0" fontId="237" fillId="82" borderId="70" applyNumberFormat="0" applyAlignment="0" applyProtection="0"/>
    <xf numFmtId="188" fontId="6" fillId="0" borderId="0" applyFont="0" applyFill="0" applyBorder="0" applyAlignment="0" applyProtection="0"/>
    <xf numFmtId="0" fontId="257" fillId="0" borderId="0" applyNumberFormat="0" applyFill="0" applyBorder="0" applyAlignment="0" applyProtection="0"/>
    <xf numFmtId="0" fontId="210" fillId="0" borderId="0" applyNumberFormat="0" applyFill="0" applyBorder="0" applyAlignment="0" applyProtection="0"/>
    <xf numFmtId="0" fontId="256" fillId="0" borderId="0">
      <protection locked="0"/>
    </xf>
    <xf numFmtId="0" fontId="256" fillId="0" borderId="0">
      <protection locked="0"/>
    </xf>
    <xf numFmtId="0" fontId="256" fillId="0" borderId="0">
      <protection locked="0"/>
    </xf>
    <xf numFmtId="0" fontId="256" fillId="0" borderId="0">
      <protection locked="0"/>
    </xf>
    <xf numFmtId="0" fontId="256" fillId="0" borderId="0">
      <protection locked="0"/>
    </xf>
    <xf numFmtId="0" fontId="256" fillId="0" borderId="0">
      <protection locked="0"/>
    </xf>
    <xf numFmtId="0" fontId="256" fillId="0" borderId="0">
      <protection locked="0"/>
    </xf>
    <xf numFmtId="189" fontId="256" fillId="0" borderId="0">
      <protection locked="0"/>
    </xf>
    <xf numFmtId="0" fontId="258" fillId="0" borderId="0" applyNumberFormat="0" applyFill="0" applyBorder="0" applyAlignment="0" applyProtection="0">
      <alignment vertical="top"/>
      <protection locked="0"/>
    </xf>
    <xf numFmtId="0" fontId="259" fillId="81" borderId="0" applyNumberFormat="0" applyBorder="0" applyAlignment="0" applyProtection="0"/>
    <xf numFmtId="0" fontId="206" fillId="60" borderId="0" applyNumberFormat="0" applyBorder="0" applyAlignment="0" applyProtection="0"/>
    <xf numFmtId="0" fontId="6" fillId="0" borderId="0"/>
    <xf numFmtId="0" fontId="6" fillId="0" borderId="0"/>
    <xf numFmtId="0" fontId="6" fillId="0" borderId="0"/>
    <xf numFmtId="0" fontId="6" fillId="0" borderId="0"/>
    <xf numFmtId="0" fontId="260" fillId="0" borderId="22" applyNumberFormat="0" applyAlignment="0" applyProtection="0">
      <alignment horizontal="left" vertical="center"/>
    </xf>
    <xf numFmtId="0" fontId="260" fillId="0" borderId="2">
      <alignment horizontal="left" vertical="center"/>
    </xf>
    <xf numFmtId="0" fontId="261" fillId="0" borderId="67" applyNumberFormat="0" applyFill="0" applyAlignment="0" applyProtection="0"/>
    <xf numFmtId="0" fontId="211" fillId="0" borderId="47" applyNumberFormat="0" applyFill="0" applyAlignment="0" applyProtection="0"/>
    <xf numFmtId="0" fontId="262" fillId="0" borderId="68" applyNumberFormat="0" applyFill="0" applyAlignment="0" applyProtection="0"/>
    <xf numFmtId="0" fontId="212" fillId="0" borderId="48" applyNumberFormat="0" applyFill="0" applyAlignment="0" applyProtection="0"/>
    <xf numFmtId="0" fontId="263" fillId="0" borderId="69" applyNumberFormat="0" applyFill="0" applyAlignment="0" applyProtection="0"/>
    <xf numFmtId="0" fontId="213" fillId="0" borderId="49" applyNumberFormat="0" applyFill="0" applyAlignment="0" applyProtection="0"/>
    <xf numFmtId="0" fontId="263" fillId="0" borderId="0" applyNumberFormat="0" applyFill="0" applyBorder="0" applyAlignment="0" applyProtection="0"/>
    <xf numFmtId="0" fontId="213" fillId="0" borderId="0" applyNumberFormat="0" applyFill="0" applyBorder="0" applyAlignment="0" applyProtection="0"/>
    <xf numFmtId="0" fontId="264" fillId="0" borderId="0">
      <protection locked="0"/>
    </xf>
    <xf numFmtId="0" fontId="264" fillId="0" borderId="0">
      <protection locked="0"/>
    </xf>
    <xf numFmtId="178" fontId="61" fillId="0" borderId="0" applyNumberFormat="0" applyFill="0" applyBorder="0" applyAlignment="0" applyProtection="0">
      <alignment vertical="top"/>
      <protection locked="0"/>
    </xf>
    <xf numFmtId="0" fontId="265" fillId="0" borderId="0" applyNumberFormat="0" applyFill="0" applyBorder="0" applyAlignment="0" applyProtection="0">
      <alignment vertical="top"/>
      <protection locked="0"/>
    </xf>
    <xf numFmtId="0" fontId="196" fillId="57" borderId="0" applyNumberFormat="0" applyBorder="0" applyAlignment="0" applyProtection="0"/>
    <xf numFmtId="0" fontId="266" fillId="82" borderId="70" applyNumberFormat="0" applyAlignment="0" applyProtection="0"/>
    <xf numFmtId="0" fontId="215" fillId="110" borderId="109" applyNumberFormat="0" applyAlignment="0" applyProtection="0"/>
    <xf numFmtId="0" fontId="267" fillId="0" borderId="72" applyNumberFormat="0" applyFill="0" applyAlignment="0" applyProtection="0"/>
    <xf numFmtId="0" fontId="216" fillId="0" borderId="50" applyNumberFormat="0" applyFill="0" applyAlignment="0" applyProtection="0"/>
    <xf numFmtId="190" fontId="6" fillId="0" borderId="0" applyFont="0" applyFill="0" applyBorder="0" applyAlignment="0" applyProtection="0"/>
    <xf numFmtId="191" fontId="6" fillId="0" borderId="0" applyFont="0" applyFill="0" applyBorder="0" applyAlignment="0" applyProtection="0"/>
    <xf numFmtId="192" fontId="254" fillId="0" borderId="0" applyFont="0" applyFill="0" applyBorder="0" applyAlignment="0" applyProtection="0"/>
    <xf numFmtId="193" fontId="6" fillId="0" borderId="0" applyFont="0" applyFill="0" applyBorder="0" applyAlignment="0" applyProtection="0"/>
    <xf numFmtId="194" fontId="6" fillId="0" borderId="0" applyFont="0" applyFill="0" applyBorder="0" applyAlignment="0" applyProtection="0"/>
    <xf numFmtId="0" fontId="268" fillId="58" borderId="0" applyNumberFormat="0" applyBorder="0" applyAlignment="0" applyProtection="0"/>
    <xf numFmtId="0" fontId="269" fillId="71" borderId="0" applyNumberFormat="0" applyBorder="0" applyAlignment="0" applyProtection="0"/>
    <xf numFmtId="0" fontId="197" fillId="58" borderId="0" applyNumberFormat="0" applyBorder="0" applyAlignment="0" applyProtection="0"/>
    <xf numFmtId="37" fontId="270" fillId="0" borderId="0"/>
    <xf numFmtId="0" fontId="6" fillId="0" borderId="0">
      <alignment wrapText="1"/>
    </xf>
    <xf numFmtId="0" fontId="271" fillId="0" borderId="0"/>
    <xf numFmtId="0" fontId="271" fillId="0" borderId="0"/>
    <xf numFmtId="0" fontId="271" fillId="0" borderId="0"/>
    <xf numFmtId="0" fontId="271" fillId="0" borderId="0"/>
    <xf numFmtId="0" fontId="271" fillId="0" borderId="0"/>
    <xf numFmtId="0" fontId="271"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5" fillId="0" borderId="0"/>
    <xf numFmtId="0" fontId="271" fillId="0" borderId="0"/>
    <xf numFmtId="0" fontId="6" fillId="0" borderId="0"/>
    <xf numFmtId="0" fontId="6" fillId="0" borderId="0"/>
    <xf numFmtId="0" fontId="271" fillId="0" borderId="0"/>
    <xf numFmtId="0" fontId="271" fillId="0" borderId="0"/>
    <xf numFmtId="0" fontId="6" fillId="0" borderId="0"/>
    <xf numFmtId="0" fontId="6" fillId="0" borderId="0"/>
    <xf numFmtId="0" fontId="23" fillId="0" borderId="0"/>
    <xf numFmtId="0" fontId="272" fillId="0" borderId="0"/>
    <xf numFmtId="0" fontId="6" fillId="0" borderId="0"/>
    <xf numFmtId="0" fontId="6" fillId="0" borderId="0"/>
    <xf numFmtId="0" fontId="6" fillId="0" borderId="0"/>
    <xf numFmtId="0" fontId="6" fillId="0" borderId="0">
      <alignment wrapText="1"/>
    </xf>
    <xf numFmtId="0" fontId="6" fillId="0" borderId="0"/>
    <xf numFmtId="0" fontId="6" fillId="0" borderId="0"/>
    <xf numFmtId="0" fontId="6" fillId="0" borderId="0"/>
    <xf numFmtId="0" fontId="6" fillId="0" borderId="0"/>
    <xf numFmtId="0" fontId="6" fillId="0" borderId="0"/>
    <xf numFmtId="0" fontId="6" fillId="0" borderId="0"/>
    <xf numFmtId="0" fontId="272" fillId="0" borderId="0"/>
    <xf numFmtId="0" fontId="272" fillId="0" borderId="0"/>
    <xf numFmtId="0" fontId="272" fillId="0" borderId="0"/>
    <xf numFmtId="0" fontId="6" fillId="0" borderId="0"/>
    <xf numFmtId="0" fontId="6" fillId="0" borderId="0"/>
    <xf numFmtId="0" fontId="272" fillId="0" borderId="0"/>
    <xf numFmtId="0" fontId="6"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6" fillId="0" borderId="0"/>
    <xf numFmtId="0" fontId="6" fillId="0" borderId="0"/>
    <xf numFmtId="0" fontId="6" fillId="0" borderId="0"/>
    <xf numFmtId="0" fontId="6"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6" fillId="0" borderId="0"/>
    <xf numFmtId="0" fontId="6" fillId="0" borderId="0"/>
    <xf numFmtId="0" fontId="272" fillId="0" borderId="0"/>
    <xf numFmtId="0" fontId="272" fillId="0" borderId="0"/>
    <xf numFmtId="0" fontId="272" fillId="0" borderId="0"/>
    <xf numFmtId="0" fontId="6" fillId="0" borderId="0"/>
    <xf numFmtId="0" fontId="272" fillId="0" borderId="0"/>
    <xf numFmtId="0" fontId="6" fillId="0" borderId="0"/>
    <xf numFmtId="0" fontId="6" fillId="0" borderId="0"/>
    <xf numFmtId="0" fontId="272" fillId="0" borderId="0"/>
    <xf numFmtId="0" fontId="6" fillId="0" borderId="0"/>
    <xf numFmtId="0" fontId="6" fillId="0" borderId="0"/>
    <xf numFmtId="0" fontId="6" fillId="0" borderId="0"/>
    <xf numFmtId="0" fontId="255" fillId="0" borderId="0"/>
    <xf numFmtId="0" fontId="6" fillId="0" borderId="0"/>
    <xf numFmtId="0" fontId="6" fillId="0" borderId="0"/>
    <xf numFmtId="0" fontId="6" fillId="0" borderId="0"/>
    <xf numFmtId="0" fontId="6" fillId="0" borderId="0"/>
    <xf numFmtId="0" fontId="17" fillId="0" borderId="0"/>
    <xf numFmtId="0" fontId="17" fillId="0" borderId="0"/>
    <xf numFmtId="0" fontId="272" fillId="0" borderId="0"/>
    <xf numFmtId="0" fontId="272" fillId="0" borderId="0"/>
    <xf numFmtId="0" fontId="6" fillId="0" borderId="0"/>
    <xf numFmtId="0" fontId="272" fillId="0" borderId="0"/>
    <xf numFmtId="0" fontId="6" fillId="0" borderId="0"/>
    <xf numFmtId="0" fontId="6" fillId="0" borderId="0"/>
    <xf numFmtId="0" fontId="6" fillId="0" borderId="0"/>
    <xf numFmtId="0" fontId="6" fillId="0" borderId="0"/>
    <xf numFmtId="0" fontId="6" fillId="0" borderId="0"/>
    <xf numFmtId="0" fontId="6" fillId="0" borderId="0"/>
    <xf numFmtId="0" fontId="272" fillId="0" borderId="0"/>
    <xf numFmtId="0" fontId="272" fillId="0" borderId="0"/>
    <xf numFmtId="0" fontId="272" fillId="0" borderId="0"/>
    <xf numFmtId="0" fontId="2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2" fillId="0" borderId="0"/>
    <xf numFmtId="0" fontId="272" fillId="0" borderId="0"/>
    <xf numFmtId="0" fontId="271" fillId="0" borderId="0"/>
    <xf numFmtId="0" fontId="6" fillId="0" borderId="0"/>
    <xf numFmtId="0" fontId="272" fillId="0" borderId="0"/>
    <xf numFmtId="0" fontId="6" fillId="0" borderId="0"/>
    <xf numFmtId="0" fontId="272" fillId="0" borderId="0"/>
    <xf numFmtId="0" fontId="272" fillId="0" borderId="0"/>
    <xf numFmtId="0" fontId="6" fillId="0" borderId="0"/>
    <xf numFmtId="0" fontId="272" fillId="0" borderId="0"/>
    <xf numFmtId="0" fontId="272" fillId="0" borderId="0"/>
    <xf numFmtId="0" fontId="272" fillId="0" borderId="0"/>
    <xf numFmtId="0" fontId="5" fillId="0" borderId="0"/>
    <xf numFmtId="0" fontId="23" fillId="0" borderId="0"/>
    <xf numFmtId="0" fontId="5" fillId="0" borderId="0"/>
    <xf numFmtId="0" fontId="5" fillId="0" borderId="0"/>
    <xf numFmtId="0" fontId="23" fillId="0" borderId="0"/>
    <xf numFmtId="0" fontId="6" fillId="0" borderId="0"/>
    <xf numFmtId="0" fontId="23" fillId="0" borderId="0"/>
    <xf numFmtId="0" fontId="23" fillId="0" borderId="0"/>
    <xf numFmtId="0" fontId="23" fillId="0" borderId="0"/>
    <xf numFmtId="0" fontId="17" fillId="0" borderId="0"/>
    <xf numFmtId="0" fontId="17" fillId="0" borderId="0"/>
    <xf numFmtId="178"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9" fillId="0" borderId="0"/>
    <xf numFmtId="0" fontId="9" fillId="0" borderId="0"/>
    <xf numFmtId="0" fontId="9" fillId="0" borderId="0"/>
    <xf numFmtId="0" fontId="9" fillId="0" borderId="0"/>
    <xf numFmtId="0" fontId="9" fillId="0" borderId="0"/>
    <xf numFmtId="0" fontId="6" fillId="0" borderId="0"/>
    <xf numFmtId="0" fontId="27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6" fillId="0" borderId="0"/>
    <xf numFmtId="0" fontId="6" fillId="0" borderId="0"/>
    <xf numFmtId="0" fontId="5" fillId="0" borderId="0"/>
    <xf numFmtId="0" fontId="6"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alignment wrapText="1"/>
    </xf>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1" fillId="0" borderId="0"/>
    <xf numFmtId="0" fontId="271" fillId="0" borderId="0"/>
    <xf numFmtId="0" fontId="271"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4" fillId="0" borderId="0"/>
    <xf numFmtId="0" fontId="271" fillId="0" borderId="0"/>
    <xf numFmtId="0" fontId="23" fillId="0" borderId="0"/>
    <xf numFmtId="0" fontId="23" fillId="0" borderId="0"/>
    <xf numFmtId="0" fontId="271" fillId="0" borderId="0"/>
    <xf numFmtId="0" fontId="23" fillId="0" borderId="0"/>
    <xf numFmtId="0" fontId="23" fillId="0" borderId="0"/>
    <xf numFmtId="0" fontId="6" fillId="0" borderId="0">
      <alignment wrapText="1"/>
    </xf>
    <xf numFmtId="0" fontId="271" fillId="0" borderId="0"/>
    <xf numFmtId="0" fontId="275" fillId="0" borderId="0"/>
    <xf numFmtId="0" fontId="17" fillId="85" borderId="74" applyNumberFormat="0" applyFont="0" applyAlignment="0" applyProtection="0"/>
    <xf numFmtId="0" fontId="17" fillId="85" borderId="74" applyNumberFormat="0" applyFont="0" applyAlignment="0" applyProtection="0"/>
    <xf numFmtId="183" fontId="17" fillId="85" borderId="74" applyNumberFormat="0" applyFont="0" applyAlignment="0" applyProtection="0"/>
    <xf numFmtId="0" fontId="5" fillId="85" borderId="74" applyNumberFormat="0" applyFont="0" applyAlignment="0" applyProtection="0"/>
    <xf numFmtId="0" fontId="17" fillId="85" borderId="74" applyNumberFormat="0" applyFont="0" applyAlignment="0" applyProtection="0"/>
    <xf numFmtId="0" fontId="5" fillId="85" borderId="74" applyNumberFormat="0" applyFont="0" applyAlignment="0" applyProtection="0"/>
    <xf numFmtId="0" fontId="17" fillId="85" borderId="74" applyNumberFormat="0" applyFont="0" applyAlignment="0" applyProtection="0"/>
    <xf numFmtId="0" fontId="5" fillId="85" borderId="74" applyNumberFormat="0" applyFont="0" applyAlignment="0" applyProtection="0"/>
    <xf numFmtId="0" fontId="17" fillId="85" borderId="74" applyNumberFormat="0" applyFont="0" applyAlignment="0" applyProtection="0"/>
    <xf numFmtId="0" fontId="5" fillId="85" borderId="74" applyNumberFormat="0" applyFont="0" applyAlignment="0" applyProtection="0"/>
    <xf numFmtId="0" fontId="17" fillId="85" borderId="74" applyNumberFormat="0" applyFont="0" applyAlignment="0" applyProtection="0"/>
    <xf numFmtId="0" fontId="17" fillId="85" borderId="74" applyNumberFormat="0" applyFont="0" applyAlignment="0" applyProtection="0"/>
    <xf numFmtId="0" fontId="171" fillId="85" borderId="74" applyNumberFormat="0" applyFont="0" applyAlignment="0" applyProtection="0"/>
    <xf numFmtId="0" fontId="171" fillId="85" borderId="74" applyNumberFormat="0" applyFont="0" applyAlignment="0" applyProtection="0"/>
    <xf numFmtId="39" fontId="276" fillId="0" borderId="111"/>
    <xf numFmtId="0" fontId="277" fillId="83" borderId="71" applyNumberFormat="0" applyAlignment="0" applyProtection="0"/>
    <xf numFmtId="0" fontId="217" fillId="26" borderId="112" applyNumberFormat="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71" fillId="0" borderId="0" applyFont="0" applyFill="0" applyBorder="0" applyAlignment="0" applyProtection="0"/>
    <xf numFmtId="9" fontId="9"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276"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0" fontId="238" fillId="83" borderId="71" applyNumberFormat="0" applyAlignment="0" applyProtection="0"/>
    <xf numFmtId="4" fontId="28" fillId="24" borderId="113" applyNumberFormat="0" applyProtection="0">
      <alignment vertical="center"/>
    </xf>
    <xf numFmtId="4" fontId="28" fillId="24" borderId="113" applyNumberFormat="0" applyProtection="0">
      <alignment vertical="center"/>
    </xf>
    <xf numFmtId="4" fontId="28" fillId="24" borderId="113" applyNumberFormat="0" applyProtection="0">
      <alignment vertical="center"/>
    </xf>
    <xf numFmtId="4" fontId="45" fillId="4" borderId="113" applyNumberFormat="0" applyProtection="0">
      <alignment vertical="center"/>
    </xf>
    <xf numFmtId="4" fontId="45" fillId="4" borderId="113" applyNumberFormat="0" applyProtection="0">
      <alignment vertical="center"/>
    </xf>
    <xf numFmtId="4" fontId="45" fillId="4" borderId="113" applyNumberFormat="0" applyProtection="0">
      <alignment vertical="center"/>
    </xf>
    <xf numFmtId="4" fontId="28" fillId="24" borderId="113" applyNumberFormat="0" applyProtection="0">
      <alignment horizontal="left" vertical="center" indent="1"/>
    </xf>
    <xf numFmtId="4" fontId="28" fillId="24" borderId="113" applyNumberFormat="0" applyProtection="0">
      <alignment horizontal="left" vertical="center" indent="1"/>
    </xf>
    <xf numFmtId="4" fontId="28" fillId="24" borderId="113" applyNumberFormat="0" applyProtection="0">
      <alignment horizontal="left" vertical="center" indent="1"/>
    </xf>
    <xf numFmtId="4" fontId="202" fillId="0" borderId="113" applyNumberFormat="0" applyProtection="0">
      <alignment horizontal="left" vertical="center" indent="1"/>
    </xf>
    <xf numFmtId="4" fontId="202" fillId="0" borderId="113" applyNumberFormat="0" applyProtection="0">
      <alignment horizontal="left" vertical="center" indent="1"/>
    </xf>
    <xf numFmtId="4" fontId="202" fillId="0" borderId="113" applyNumberFormat="0" applyProtection="0">
      <alignment horizontal="left" vertical="center" indent="1"/>
    </xf>
    <xf numFmtId="4" fontId="46" fillId="2" borderId="113" applyNumberFormat="0" applyProtection="0">
      <alignment horizontal="right" vertical="center"/>
    </xf>
    <xf numFmtId="4" fontId="46" fillId="2" borderId="113" applyNumberFormat="0" applyProtection="0">
      <alignment horizontal="right" vertical="center"/>
    </xf>
    <xf numFmtId="4" fontId="46" fillId="2" borderId="113" applyNumberFormat="0" applyProtection="0">
      <alignment horizontal="right" vertical="center"/>
    </xf>
    <xf numFmtId="4" fontId="46" fillId="6" borderId="113" applyNumberFormat="0" applyProtection="0">
      <alignment horizontal="right" vertical="center"/>
    </xf>
    <xf numFmtId="4" fontId="46" fillId="6" borderId="113" applyNumberFormat="0" applyProtection="0">
      <alignment horizontal="right" vertical="center"/>
    </xf>
    <xf numFmtId="4" fontId="46" fillId="6" borderId="113" applyNumberFormat="0" applyProtection="0">
      <alignment horizontal="right" vertical="center"/>
    </xf>
    <xf numFmtId="4" fontId="46" fillId="16" borderId="113" applyNumberFormat="0" applyProtection="0">
      <alignment horizontal="right" vertical="center"/>
    </xf>
    <xf numFmtId="4" fontId="46" fillId="16" borderId="113" applyNumberFormat="0" applyProtection="0">
      <alignment horizontal="right" vertical="center"/>
    </xf>
    <xf numFmtId="4" fontId="46" fillId="16" borderId="113" applyNumberFormat="0" applyProtection="0">
      <alignment horizontal="right" vertical="center"/>
    </xf>
    <xf numFmtId="4" fontId="46" fillId="17" borderId="113" applyNumberFormat="0" applyProtection="0">
      <alignment horizontal="right" vertical="center"/>
    </xf>
    <xf numFmtId="4" fontId="46" fillId="17" borderId="113" applyNumberFormat="0" applyProtection="0">
      <alignment horizontal="right" vertical="center"/>
    </xf>
    <xf numFmtId="4" fontId="46" fillId="17" borderId="113" applyNumberFormat="0" applyProtection="0">
      <alignment horizontal="right" vertical="center"/>
    </xf>
    <xf numFmtId="4" fontId="46" fillId="18" borderId="113" applyNumberFormat="0" applyProtection="0">
      <alignment horizontal="right" vertical="center"/>
    </xf>
    <xf numFmtId="4" fontId="46" fillId="18" borderId="113" applyNumberFormat="0" applyProtection="0">
      <alignment horizontal="right" vertical="center"/>
    </xf>
    <xf numFmtId="4" fontId="46" fillId="18" borderId="113" applyNumberFormat="0" applyProtection="0">
      <alignment horizontal="right" vertical="center"/>
    </xf>
    <xf numFmtId="4" fontId="46" fillId="5" borderId="113" applyNumberFormat="0" applyProtection="0">
      <alignment horizontal="right" vertical="center"/>
    </xf>
    <xf numFmtId="4" fontId="46" fillId="5" borderId="113" applyNumberFormat="0" applyProtection="0">
      <alignment horizontal="right" vertical="center"/>
    </xf>
    <xf numFmtId="4" fontId="46" fillId="5" borderId="113" applyNumberFormat="0" applyProtection="0">
      <alignment horizontal="right" vertical="center"/>
    </xf>
    <xf numFmtId="4" fontId="46" fillId="19" borderId="113" applyNumberFormat="0" applyProtection="0">
      <alignment horizontal="right" vertical="center"/>
    </xf>
    <xf numFmtId="4" fontId="46" fillId="19" borderId="113" applyNumberFormat="0" applyProtection="0">
      <alignment horizontal="right" vertical="center"/>
    </xf>
    <xf numFmtId="4" fontId="46" fillId="19" borderId="113" applyNumberFormat="0" applyProtection="0">
      <alignment horizontal="right" vertical="center"/>
    </xf>
    <xf numFmtId="4" fontId="46" fillId="20" borderId="113" applyNumberFormat="0" applyProtection="0">
      <alignment horizontal="right" vertical="center"/>
    </xf>
    <xf numFmtId="4" fontId="46" fillId="20" borderId="113" applyNumberFormat="0" applyProtection="0">
      <alignment horizontal="right" vertical="center"/>
    </xf>
    <xf numFmtId="4" fontId="46" fillId="20" borderId="113" applyNumberFormat="0" applyProtection="0">
      <alignment horizontal="right" vertical="center"/>
    </xf>
    <xf numFmtId="4" fontId="46" fillId="21" borderId="113" applyNumberFormat="0" applyProtection="0">
      <alignment horizontal="right" vertical="center"/>
    </xf>
    <xf numFmtId="4" fontId="46" fillId="21" borderId="113" applyNumberFormat="0" applyProtection="0">
      <alignment horizontal="right" vertical="center"/>
    </xf>
    <xf numFmtId="4" fontId="46" fillId="21" borderId="113" applyNumberFormat="0" applyProtection="0">
      <alignment horizontal="right" vertical="center"/>
    </xf>
    <xf numFmtId="4" fontId="46" fillId="8" borderId="113" applyNumberFormat="0" applyProtection="0">
      <alignment horizontal="right" vertical="center"/>
    </xf>
    <xf numFmtId="4" fontId="46" fillId="8" borderId="113" applyNumberFormat="0" applyProtection="0">
      <alignment horizontal="right" vertical="center"/>
    </xf>
    <xf numFmtId="4" fontId="46" fillId="8" borderId="113" applyNumberFormat="0" applyProtection="0">
      <alignment horizontal="right" vertical="center"/>
    </xf>
    <xf numFmtId="4" fontId="46" fillId="10" borderId="113" applyNumberFormat="0" applyProtection="0">
      <alignment vertical="center"/>
    </xf>
    <xf numFmtId="4" fontId="46" fillId="10" borderId="113" applyNumberFormat="0" applyProtection="0">
      <alignment vertical="center"/>
    </xf>
    <xf numFmtId="4" fontId="46" fillId="10" borderId="113" applyNumberFormat="0" applyProtection="0">
      <alignment vertical="center"/>
    </xf>
    <xf numFmtId="4" fontId="48" fillId="10" borderId="113" applyNumberFormat="0" applyProtection="0">
      <alignment vertical="center"/>
    </xf>
    <xf numFmtId="4" fontId="48" fillId="10" borderId="113" applyNumberFormat="0" applyProtection="0">
      <alignment vertical="center"/>
    </xf>
    <xf numFmtId="4" fontId="48" fillId="10" borderId="113" applyNumberFormat="0" applyProtection="0">
      <alignment vertical="center"/>
    </xf>
    <xf numFmtId="4" fontId="47" fillId="8" borderId="114" applyNumberFormat="0" applyProtection="0">
      <alignment horizontal="left" vertical="center" indent="1"/>
    </xf>
    <xf numFmtId="4" fontId="47" fillId="8" borderId="114" applyNumberFormat="0" applyProtection="0">
      <alignment horizontal="left" vertical="center" indent="1"/>
    </xf>
    <xf numFmtId="4" fontId="47" fillId="8" borderId="114" applyNumberFormat="0" applyProtection="0">
      <alignment horizontal="left" vertical="center" indent="1"/>
    </xf>
    <xf numFmtId="4" fontId="27" fillId="0" borderId="113" applyNumberFormat="0" applyProtection="0">
      <alignment horizontal="right" vertical="center"/>
    </xf>
    <xf numFmtId="4" fontId="27" fillId="0" borderId="113" applyNumberFormat="0" applyProtection="0">
      <alignment horizontal="right" vertical="center"/>
    </xf>
    <xf numFmtId="4" fontId="27" fillId="0" borderId="113" applyNumberFormat="0" applyProtection="0">
      <alignment horizontal="right" vertical="center"/>
    </xf>
    <xf numFmtId="4" fontId="48" fillId="10" borderId="113" applyNumberFormat="0" applyProtection="0">
      <alignment horizontal="right" vertical="center"/>
    </xf>
    <xf numFmtId="4" fontId="48" fillId="10" borderId="113" applyNumberFormat="0" applyProtection="0">
      <alignment horizontal="right" vertical="center"/>
    </xf>
    <xf numFmtId="4" fontId="48" fillId="10" borderId="113" applyNumberFormat="0" applyProtection="0">
      <alignment horizontal="right" vertical="center"/>
    </xf>
    <xf numFmtId="4" fontId="28" fillId="0" borderId="113" applyNumberFormat="0" applyProtection="0">
      <alignment horizontal="left" vertical="center" wrapText="1" indent="1"/>
    </xf>
    <xf numFmtId="4" fontId="28" fillId="0" borderId="113" applyNumberFormat="0" applyProtection="0">
      <alignment horizontal="left" vertical="center" wrapText="1" indent="1"/>
    </xf>
    <xf numFmtId="4" fontId="28" fillId="0" borderId="113" applyNumberFormat="0" applyProtection="0">
      <alignment horizontal="left" vertical="center" wrapText="1" indent="1"/>
    </xf>
    <xf numFmtId="4" fontId="204" fillId="15" borderId="114" applyNumberFormat="0" applyProtection="0">
      <alignment horizontal="left" vertical="center" indent="1"/>
    </xf>
    <xf numFmtId="4" fontId="204" fillId="15" borderId="114" applyNumberFormat="0" applyProtection="0">
      <alignment horizontal="left" vertical="center" indent="1"/>
    </xf>
    <xf numFmtId="4" fontId="204" fillId="15" borderId="114" applyNumberFormat="0" applyProtection="0">
      <alignment horizontal="left" vertical="center" indent="1"/>
    </xf>
    <xf numFmtId="4" fontId="50" fillId="10" borderId="113" applyNumberFormat="0" applyProtection="0">
      <alignment horizontal="right" vertical="center"/>
    </xf>
    <xf numFmtId="4" fontId="50" fillId="10" borderId="113" applyNumberFormat="0" applyProtection="0">
      <alignment horizontal="right" vertical="center"/>
    </xf>
    <xf numFmtId="4" fontId="50" fillId="10" borderId="113" applyNumberFormat="0" applyProtection="0">
      <alignment horizontal="right" vertical="center"/>
    </xf>
    <xf numFmtId="0" fontId="6" fillId="0" borderId="0"/>
    <xf numFmtId="0" fontId="153" fillId="0" borderId="0" applyNumberFormat="0" applyFill="0" applyBorder="0" applyAlignment="0" applyProtection="0"/>
    <xf numFmtId="0" fontId="242" fillId="0" borderId="0" applyNumberFormat="0" applyFill="0" applyBorder="0" applyAlignment="0" applyProtection="0"/>
    <xf numFmtId="0" fontId="70" fillId="0" borderId="0" applyFill="0" applyBorder="0" applyProtection="0">
      <alignment horizontal="left" vertical="top"/>
    </xf>
    <xf numFmtId="0" fontId="218" fillId="0" borderId="0" applyNumberFormat="0" applyFill="0" applyBorder="0" applyAlignment="0" applyProtection="0"/>
    <xf numFmtId="0" fontId="218" fillId="0" borderId="0" applyNumberFormat="0" applyFill="0" applyBorder="0" applyAlignment="0" applyProtection="0"/>
    <xf numFmtId="1" fontId="278" fillId="0" borderId="0">
      <protection locked="0"/>
    </xf>
    <xf numFmtId="0" fontId="233" fillId="0" borderId="0" applyNumberFormat="0" applyFill="0" applyBorder="0" applyAlignment="0" applyProtection="0"/>
    <xf numFmtId="0" fontId="256" fillId="0" borderId="3">
      <protection locked="0"/>
    </xf>
    <xf numFmtId="0" fontId="174" fillId="0" borderId="75" applyNumberFormat="0" applyFill="0" applyAlignment="0" applyProtection="0"/>
    <xf numFmtId="0" fontId="220" fillId="0" borderId="7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196" fontId="280" fillId="114" borderId="116" applyNumberFormat="0" applyFont="0" applyBorder="0" applyAlignment="0">
      <alignment vertical="center"/>
      <protection locked="0"/>
    </xf>
    <xf numFmtId="0" fontId="241" fillId="84" borderId="73" applyNumberFormat="0" applyAlignment="0" applyProtection="0"/>
    <xf numFmtId="197" fontId="281" fillId="0" borderId="0" applyFont="0" applyFill="0" applyBorder="0" applyAlignment="0" applyProtection="0"/>
    <xf numFmtId="198" fontId="5" fillId="0" borderId="0" applyFont="0" applyFill="0" applyBorder="0" applyAlignment="0" applyProtection="0"/>
    <xf numFmtId="199" fontId="281" fillId="0" borderId="0" applyFont="0" applyFill="0" applyBorder="0" applyAlignment="0" applyProtection="0"/>
    <xf numFmtId="188" fontId="281" fillId="0" borderId="0" applyFont="0" applyFill="0" applyBorder="0" applyAlignment="0" applyProtection="0"/>
    <xf numFmtId="200" fontId="281" fillId="0" borderId="0" applyFont="0" applyFill="0" applyBorder="0" applyAlignment="0" applyProtection="0"/>
    <xf numFmtId="200" fontId="281" fillId="0" borderId="0" applyFont="0" applyFill="0" applyBorder="0" applyAlignment="0" applyProtection="0"/>
    <xf numFmtId="200" fontId="281" fillId="0" borderId="0" applyFont="0" applyFill="0" applyBorder="0" applyAlignment="0" applyProtection="0"/>
    <xf numFmtId="200" fontId="281" fillId="0" borderId="0" applyFont="0" applyFill="0" applyBorder="0" applyAlignment="0" applyProtection="0"/>
    <xf numFmtId="201" fontId="6" fillId="0" borderId="0" applyFont="0" applyFill="0" applyBorder="0" applyAlignment="0" applyProtection="0"/>
    <xf numFmtId="202" fontId="6" fillId="0" borderId="0" applyFont="0" applyFill="0" applyBorder="0" applyAlignment="0" applyProtection="0"/>
    <xf numFmtId="0" fontId="167" fillId="0" borderId="0" applyNumberFormat="0" applyFill="0" applyBorder="0" applyAlignment="0" applyProtection="0"/>
    <xf numFmtId="0" fontId="219" fillId="0" borderId="0" applyNumberFormat="0" applyFill="0" applyBorder="0" applyAlignment="0" applyProtection="0"/>
    <xf numFmtId="1" fontId="282" fillId="0" borderId="0" applyFill="0" applyBorder="0" applyAlignment="0" applyProtection="0"/>
    <xf numFmtId="0" fontId="17" fillId="0" borderId="0"/>
    <xf numFmtId="0" fontId="23" fillId="0" borderId="0"/>
    <xf numFmtId="0" fontId="265" fillId="0" borderId="0" applyNumberFormat="0" applyFill="0" applyBorder="0" applyAlignment="0" applyProtection="0">
      <alignment vertical="top"/>
      <protection locked="0"/>
    </xf>
    <xf numFmtId="9" fontId="17" fillId="0" borderId="0" applyFont="0" applyFill="0" applyBorder="0" applyAlignment="0" applyProtection="0"/>
    <xf numFmtId="0" fontId="197" fillId="58" borderId="0" applyNumberFormat="0" applyBorder="0" applyAlignment="0" applyProtection="0"/>
    <xf numFmtId="164" fontId="17"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28" fillId="3" borderId="124" applyNumberFormat="0" applyFill="0" applyBorder="0" applyAlignment="0" applyProtection="0">
      <protection locked="0"/>
    </xf>
    <xf numFmtId="164" fontId="1" fillId="0" borderId="0" applyFont="0" applyFill="0" applyBorder="0" applyAlignment="0" applyProtection="0"/>
    <xf numFmtId="164" fontId="1" fillId="0" borderId="0" applyFont="0" applyFill="0" applyBorder="0" applyAlignment="0" applyProtection="0"/>
    <xf numFmtId="178" fontId="32" fillId="9" borderId="120" applyNumberFormat="0">
      <alignment horizontal="centerContinuous"/>
    </xf>
    <xf numFmtId="10" fontId="8" fillId="9" borderId="120" applyNumberFormat="0" applyBorder="0" applyAlignment="0" applyProtection="0"/>
    <xf numFmtId="178" fontId="1" fillId="0" borderId="0">
      <alignment vertical="top"/>
    </xf>
    <xf numFmtId="178" fontId="6" fillId="0" borderId="0">
      <alignment vertical="top"/>
    </xf>
    <xf numFmtId="164" fontId="6" fillId="0" borderId="0" applyFont="0" applyFill="0" applyBorder="0" applyAlignment="0" applyProtection="0"/>
    <xf numFmtId="0" fontId="6" fillId="0" borderId="0"/>
    <xf numFmtId="0" fontId="208" fillId="26" borderId="126" applyNumberFormat="0" applyAlignment="0" applyProtection="0"/>
    <xf numFmtId="164" fontId="6" fillId="0" borderId="0" applyFont="0" applyFill="0" applyBorder="0" applyAlignment="0" applyProtection="0"/>
    <xf numFmtId="164" fontId="255" fillId="0" borderId="0" applyFont="0" applyFill="0" applyBorder="0" applyAlignment="0" applyProtection="0"/>
    <xf numFmtId="164" fontId="255" fillId="0" borderId="0" applyFont="0" applyFill="0" applyBorder="0" applyAlignment="0" applyProtection="0"/>
    <xf numFmtId="164" fontId="255" fillId="0" borderId="0" applyFont="0" applyFill="0" applyBorder="0" applyAlignment="0" applyProtection="0"/>
    <xf numFmtId="164" fontId="255" fillId="0" borderId="0" applyFont="0" applyFill="0" applyBorder="0" applyAlignment="0" applyProtection="0"/>
    <xf numFmtId="164" fontId="25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4" fontId="6" fillId="0" borderId="0" applyFont="0" applyFill="0" applyBorder="0" applyAlignment="0" applyProtection="0"/>
    <xf numFmtId="0" fontId="215" fillId="110" borderId="126" applyNumberFormat="0" applyAlignment="0" applyProtection="0"/>
    <xf numFmtId="0" fontId="217" fillId="26" borderId="127" applyNumberFormat="0" applyAlignment="0" applyProtection="0"/>
    <xf numFmtId="4" fontId="28" fillId="24" borderId="128" applyNumberFormat="0" applyProtection="0">
      <alignment vertical="center"/>
    </xf>
    <xf numFmtId="4" fontId="28" fillId="24" borderId="128" applyNumberFormat="0" applyProtection="0">
      <alignment vertical="center"/>
    </xf>
    <xf numFmtId="4" fontId="28" fillId="24" borderId="128" applyNumberFormat="0" applyProtection="0">
      <alignment vertical="center"/>
    </xf>
    <xf numFmtId="4" fontId="45" fillId="4" borderId="128" applyNumberFormat="0" applyProtection="0">
      <alignment vertical="center"/>
    </xf>
    <xf numFmtId="4" fontId="45" fillId="4" borderId="128" applyNumberFormat="0" applyProtection="0">
      <alignment vertical="center"/>
    </xf>
    <xf numFmtId="4" fontId="45" fillId="4" borderId="128" applyNumberFormat="0" applyProtection="0">
      <alignment vertical="center"/>
    </xf>
    <xf numFmtId="4" fontId="28" fillId="24" borderId="128" applyNumberFormat="0" applyProtection="0">
      <alignment horizontal="left" vertical="center" indent="1"/>
    </xf>
    <xf numFmtId="4" fontId="28" fillId="24" borderId="128" applyNumberFormat="0" applyProtection="0">
      <alignment horizontal="left" vertical="center" indent="1"/>
    </xf>
    <xf numFmtId="4" fontId="28" fillId="24" borderId="128" applyNumberFormat="0" applyProtection="0">
      <alignment horizontal="left" vertical="center" indent="1"/>
    </xf>
    <xf numFmtId="4" fontId="202" fillId="0" borderId="128" applyNumberFormat="0" applyProtection="0">
      <alignment horizontal="left" vertical="center" indent="1"/>
    </xf>
    <xf numFmtId="4" fontId="202" fillId="0" borderId="128" applyNumberFormat="0" applyProtection="0">
      <alignment horizontal="left" vertical="center" indent="1"/>
    </xf>
    <xf numFmtId="4" fontId="202" fillId="0" borderId="128" applyNumberFormat="0" applyProtection="0">
      <alignment horizontal="left" vertical="center" indent="1"/>
    </xf>
    <xf numFmtId="4" fontId="46" fillId="2" borderId="128" applyNumberFormat="0" applyProtection="0">
      <alignment horizontal="right" vertical="center"/>
    </xf>
    <xf numFmtId="4" fontId="46" fillId="2" borderId="128" applyNumberFormat="0" applyProtection="0">
      <alignment horizontal="right" vertical="center"/>
    </xf>
    <xf numFmtId="4" fontId="46" fillId="2" borderId="128" applyNumberFormat="0" applyProtection="0">
      <alignment horizontal="right" vertical="center"/>
    </xf>
    <xf numFmtId="4" fontId="46" fillId="6" borderId="128" applyNumberFormat="0" applyProtection="0">
      <alignment horizontal="right" vertical="center"/>
    </xf>
    <xf numFmtId="4" fontId="46" fillId="6" borderId="128" applyNumberFormat="0" applyProtection="0">
      <alignment horizontal="right" vertical="center"/>
    </xf>
    <xf numFmtId="4" fontId="46" fillId="6" borderId="128" applyNumberFormat="0" applyProtection="0">
      <alignment horizontal="right" vertical="center"/>
    </xf>
    <xf numFmtId="4" fontId="46" fillId="16" borderId="128" applyNumberFormat="0" applyProtection="0">
      <alignment horizontal="right" vertical="center"/>
    </xf>
    <xf numFmtId="4" fontId="46" fillId="16" borderId="128" applyNumberFormat="0" applyProtection="0">
      <alignment horizontal="right" vertical="center"/>
    </xf>
    <xf numFmtId="4" fontId="46" fillId="16" borderId="128" applyNumberFormat="0" applyProtection="0">
      <alignment horizontal="right" vertical="center"/>
    </xf>
    <xf numFmtId="4" fontId="46" fillId="17" borderId="128" applyNumberFormat="0" applyProtection="0">
      <alignment horizontal="right" vertical="center"/>
    </xf>
    <xf numFmtId="4" fontId="46" fillId="17" borderId="128" applyNumberFormat="0" applyProtection="0">
      <alignment horizontal="right" vertical="center"/>
    </xf>
    <xf numFmtId="4" fontId="46" fillId="17" borderId="128" applyNumberFormat="0" applyProtection="0">
      <alignment horizontal="right" vertical="center"/>
    </xf>
    <xf numFmtId="4" fontId="46" fillId="18" borderId="128" applyNumberFormat="0" applyProtection="0">
      <alignment horizontal="right" vertical="center"/>
    </xf>
    <xf numFmtId="4" fontId="46" fillId="18" borderId="128" applyNumberFormat="0" applyProtection="0">
      <alignment horizontal="right" vertical="center"/>
    </xf>
    <xf numFmtId="4" fontId="46" fillId="18" borderId="128" applyNumberFormat="0" applyProtection="0">
      <alignment horizontal="right" vertical="center"/>
    </xf>
    <xf numFmtId="4" fontId="46" fillId="5" borderId="128" applyNumberFormat="0" applyProtection="0">
      <alignment horizontal="right" vertical="center"/>
    </xf>
    <xf numFmtId="4" fontId="46" fillId="5" borderId="128" applyNumberFormat="0" applyProtection="0">
      <alignment horizontal="right" vertical="center"/>
    </xf>
    <xf numFmtId="4" fontId="46" fillId="5" borderId="128" applyNumberFormat="0" applyProtection="0">
      <alignment horizontal="right" vertical="center"/>
    </xf>
    <xf numFmtId="4" fontId="46" fillId="19" borderId="128" applyNumberFormat="0" applyProtection="0">
      <alignment horizontal="right" vertical="center"/>
    </xf>
    <xf numFmtId="4" fontId="46" fillId="19" borderId="128" applyNumberFormat="0" applyProtection="0">
      <alignment horizontal="right" vertical="center"/>
    </xf>
    <xf numFmtId="4" fontId="46" fillId="19" borderId="128" applyNumberFormat="0" applyProtection="0">
      <alignment horizontal="right" vertical="center"/>
    </xf>
    <xf numFmtId="4" fontId="46" fillId="20" borderId="128" applyNumberFormat="0" applyProtection="0">
      <alignment horizontal="right" vertical="center"/>
    </xf>
    <xf numFmtId="4" fontId="46" fillId="20" borderId="128" applyNumberFormat="0" applyProtection="0">
      <alignment horizontal="right" vertical="center"/>
    </xf>
    <xf numFmtId="4" fontId="46" fillId="20" borderId="128" applyNumberFormat="0" applyProtection="0">
      <alignment horizontal="right" vertical="center"/>
    </xf>
    <xf numFmtId="4" fontId="46" fillId="21" borderId="128" applyNumberFormat="0" applyProtection="0">
      <alignment horizontal="right" vertical="center"/>
    </xf>
    <xf numFmtId="4" fontId="46" fillId="21" borderId="128" applyNumberFormat="0" applyProtection="0">
      <alignment horizontal="right" vertical="center"/>
    </xf>
    <xf numFmtId="4" fontId="46" fillId="21" borderId="128" applyNumberFormat="0" applyProtection="0">
      <alignment horizontal="right" vertical="center"/>
    </xf>
    <xf numFmtId="4" fontId="46" fillId="8" borderId="128" applyNumberFormat="0" applyProtection="0">
      <alignment horizontal="right" vertical="center"/>
    </xf>
    <xf numFmtId="4" fontId="46" fillId="8" borderId="128" applyNumberFormat="0" applyProtection="0">
      <alignment horizontal="right" vertical="center"/>
    </xf>
    <xf numFmtId="4" fontId="46" fillId="8" borderId="128" applyNumberFormat="0" applyProtection="0">
      <alignment horizontal="right" vertical="center"/>
    </xf>
    <xf numFmtId="4" fontId="46" fillId="10" borderId="128" applyNumberFormat="0" applyProtection="0">
      <alignment vertical="center"/>
    </xf>
    <xf numFmtId="4" fontId="46" fillId="10" borderId="128" applyNumberFormat="0" applyProtection="0">
      <alignment vertical="center"/>
    </xf>
    <xf numFmtId="4" fontId="46" fillId="10" borderId="128" applyNumberFormat="0" applyProtection="0">
      <alignment vertical="center"/>
    </xf>
    <xf numFmtId="4" fontId="48" fillId="10" borderId="128" applyNumberFormat="0" applyProtection="0">
      <alignment vertical="center"/>
    </xf>
    <xf numFmtId="4" fontId="48" fillId="10" borderId="128" applyNumberFormat="0" applyProtection="0">
      <alignment vertical="center"/>
    </xf>
    <xf numFmtId="4" fontId="48" fillId="10" borderId="128" applyNumberFormat="0" applyProtection="0">
      <alignment vertical="center"/>
    </xf>
    <xf numFmtId="4" fontId="47" fillId="8" borderId="129" applyNumberFormat="0" applyProtection="0">
      <alignment horizontal="left" vertical="center" indent="1"/>
    </xf>
    <xf numFmtId="4" fontId="47" fillId="8" borderId="129" applyNumberFormat="0" applyProtection="0">
      <alignment horizontal="left" vertical="center" indent="1"/>
    </xf>
    <xf numFmtId="4" fontId="47" fillId="8" borderId="129" applyNumberFormat="0" applyProtection="0">
      <alignment horizontal="left" vertical="center" indent="1"/>
    </xf>
    <xf numFmtId="4" fontId="27" fillId="0" borderId="128" applyNumberFormat="0" applyProtection="0">
      <alignment horizontal="right" vertical="center"/>
    </xf>
    <xf numFmtId="4" fontId="27" fillId="0" borderId="128" applyNumberFormat="0" applyProtection="0">
      <alignment horizontal="right" vertical="center"/>
    </xf>
    <xf numFmtId="4" fontId="27" fillId="0" borderId="128" applyNumberFormat="0" applyProtection="0">
      <alignment horizontal="right" vertical="center"/>
    </xf>
    <xf numFmtId="4" fontId="48" fillId="10" borderId="128" applyNumberFormat="0" applyProtection="0">
      <alignment horizontal="right" vertical="center"/>
    </xf>
    <xf numFmtId="4" fontId="48" fillId="10" borderId="128" applyNumberFormat="0" applyProtection="0">
      <alignment horizontal="right" vertical="center"/>
    </xf>
    <xf numFmtId="4" fontId="48" fillId="10" borderId="128" applyNumberFormat="0" applyProtection="0">
      <alignment horizontal="right" vertical="center"/>
    </xf>
    <xf numFmtId="4" fontId="28" fillId="0" borderId="128" applyNumberFormat="0" applyProtection="0">
      <alignment horizontal="left" vertical="center" wrapText="1" indent="1"/>
    </xf>
    <xf numFmtId="4" fontId="28" fillId="0" borderId="128" applyNumberFormat="0" applyProtection="0">
      <alignment horizontal="left" vertical="center" wrapText="1" indent="1"/>
    </xf>
    <xf numFmtId="4" fontId="28" fillId="0" borderId="128" applyNumberFormat="0" applyProtection="0">
      <alignment horizontal="left" vertical="center" wrapText="1" indent="1"/>
    </xf>
    <xf numFmtId="4" fontId="204" fillId="15" borderId="129" applyNumberFormat="0" applyProtection="0">
      <alignment horizontal="left" vertical="center" indent="1"/>
    </xf>
    <xf numFmtId="4" fontId="204" fillId="15" borderId="129" applyNumberFormat="0" applyProtection="0">
      <alignment horizontal="left" vertical="center" indent="1"/>
    </xf>
    <xf numFmtId="4" fontId="204" fillId="15" borderId="129" applyNumberFormat="0" applyProtection="0">
      <alignment horizontal="left" vertical="center" indent="1"/>
    </xf>
    <xf numFmtId="4" fontId="50" fillId="10" borderId="128" applyNumberFormat="0" applyProtection="0">
      <alignment horizontal="right" vertical="center"/>
    </xf>
    <xf numFmtId="4" fontId="50" fillId="10" borderId="128" applyNumberFormat="0" applyProtection="0">
      <alignment horizontal="right" vertical="center"/>
    </xf>
    <xf numFmtId="4" fontId="50" fillId="10" borderId="128" applyNumberFormat="0" applyProtection="0">
      <alignment horizontal="right" vertical="center"/>
    </xf>
    <xf numFmtId="0" fontId="279" fillId="0" borderId="130" applyNumberFormat="0" applyFill="0" applyAlignment="0" applyProtection="0"/>
    <xf numFmtId="0" fontId="279" fillId="0" borderId="130" applyNumberFormat="0" applyFill="0" applyAlignment="0" applyProtection="0"/>
    <xf numFmtId="0" fontId="279" fillId="0" borderId="130" applyNumberFormat="0" applyFill="0" applyAlignment="0" applyProtection="0"/>
    <xf numFmtId="0" fontId="279" fillId="0" borderId="130" applyNumberFormat="0" applyFill="0" applyAlignment="0" applyProtection="0"/>
    <xf numFmtId="0" fontId="279" fillId="0" borderId="130" applyNumberFormat="0" applyFill="0" applyAlignment="0" applyProtection="0"/>
    <xf numFmtId="0" fontId="279" fillId="0" borderId="130" applyNumberFormat="0" applyFill="0" applyAlignment="0" applyProtection="0"/>
    <xf numFmtId="0" fontId="279" fillId="0" borderId="130" applyNumberFormat="0" applyFill="0" applyAlignment="0" applyProtection="0"/>
    <xf numFmtId="178" fontId="6" fillId="0" borderId="0"/>
    <xf numFmtId="178" fontId="6" fillId="0" borderId="0"/>
    <xf numFmtId="4" fontId="44" fillId="14" borderId="113" applyNumberFormat="0" applyProtection="0">
      <alignment vertical="center"/>
    </xf>
    <xf numFmtId="4" fontId="46" fillId="4" borderId="113" applyNumberFormat="0" applyProtection="0">
      <alignment horizontal="left" vertical="center" indent="1"/>
    </xf>
    <xf numFmtId="4" fontId="23" fillId="24" borderId="113" applyNumberFormat="0" applyProtection="0">
      <alignment horizontal="right" vertical="center"/>
    </xf>
    <xf numFmtId="4" fontId="23" fillId="25" borderId="113" applyNumberFormat="0" applyProtection="0">
      <alignment horizontal="left" vertical="center" indent="1"/>
    </xf>
    <xf numFmtId="178" fontId="23" fillId="15" borderId="113" applyNumberFormat="0" applyProtection="0">
      <alignment horizontal="left" vertical="top" indent="1"/>
    </xf>
    <xf numFmtId="4" fontId="49" fillId="15" borderId="114" applyNumberFormat="0" applyProtection="0">
      <alignment horizontal="left" vertical="center" indent="1"/>
    </xf>
    <xf numFmtId="178" fontId="57" fillId="26" borderId="136" applyNumberFormat="0" applyAlignment="0" applyProtection="0">
      <alignment vertical="center"/>
    </xf>
    <xf numFmtId="0" fontId="215" fillId="63" borderId="109" applyNumberFormat="0" applyAlignment="0" applyProtection="0"/>
    <xf numFmtId="0" fontId="6" fillId="71" borderId="137" applyNumberFormat="0" applyFont="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178" fontId="32" fillId="9" borderId="138" applyNumberFormat="0">
      <alignment horizontal="centerContinuous"/>
    </xf>
    <xf numFmtId="10" fontId="8" fillId="9" borderId="138" applyNumberFormat="0" applyBorder="0" applyAlignment="0" applyProtection="0"/>
    <xf numFmtId="0" fontId="208" fillId="26" borderId="109" applyNumberFormat="0" applyAlignment="0" applyProtection="0"/>
    <xf numFmtId="44" fontId="6" fillId="0" borderId="0" applyFont="0" applyFill="0" applyBorder="0" applyAlignment="0" applyProtection="0"/>
    <xf numFmtId="0" fontId="215" fillId="110" borderId="109" applyNumberFormat="0" applyAlignment="0" applyProtection="0"/>
    <xf numFmtId="0" fontId="217" fillId="26" borderId="112" applyNumberFormat="0" applyAlignment="0" applyProtection="0"/>
    <xf numFmtId="4" fontId="28" fillId="24" borderId="113" applyNumberFormat="0" applyProtection="0">
      <alignment vertical="center"/>
    </xf>
    <xf numFmtId="4" fontId="28" fillId="24" borderId="113" applyNumberFormat="0" applyProtection="0">
      <alignment vertical="center"/>
    </xf>
    <xf numFmtId="4" fontId="28" fillId="24" borderId="113" applyNumberFormat="0" applyProtection="0">
      <alignment vertical="center"/>
    </xf>
    <xf numFmtId="4" fontId="45" fillId="4" borderId="113" applyNumberFormat="0" applyProtection="0">
      <alignment vertical="center"/>
    </xf>
    <xf numFmtId="4" fontId="45" fillId="4" borderId="113" applyNumberFormat="0" applyProtection="0">
      <alignment vertical="center"/>
    </xf>
    <xf numFmtId="4" fontId="45" fillId="4" borderId="113" applyNumberFormat="0" applyProtection="0">
      <alignment vertical="center"/>
    </xf>
    <xf numFmtId="4" fontId="28" fillId="24" borderId="113" applyNumberFormat="0" applyProtection="0">
      <alignment horizontal="left" vertical="center" indent="1"/>
    </xf>
    <xf numFmtId="4" fontId="28" fillId="24" borderId="113" applyNumberFormat="0" applyProtection="0">
      <alignment horizontal="left" vertical="center" indent="1"/>
    </xf>
    <xf numFmtId="4" fontId="28" fillId="24" borderId="113" applyNumberFormat="0" applyProtection="0">
      <alignment horizontal="left" vertical="center" indent="1"/>
    </xf>
    <xf numFmtId="4" fontId="202" fillId="0" borderId="113" applyNumberFormat="0" applyProtection="0">
      <alignment horizontal="left" vertical="center" indent="1"/>
    </xf>
    <xf numFmtId="4" fontId="202" fillId="0" borderId="113" applyNumberFormat="0" applyProtection="0">
      <alignment horizontal="left" vertical="center" indent="1"/>
    </xf>
    <xf numFmtId="4" fontId="202" fillId="0" borderId="113" applyNumberFormat="0" applyProtection="0">
      <alignment horizontal="left" vertical="center" indent="1"/>
    </xf>
    <xf numFmtId="4" fontId="46" fillId="2" borderId="113" applyNumberFormat="0" applyProtection="0">
      <alignment horizontal="right" vertical="center"/>
    </xf>
    <xf numFmtId="4" fontId="46" fillId="2" borderId="113" applyNumberFormat="0" applyProtection="0">
      <alignment horizontal="right" vertical="center"/>
    </xf>
    <xf numFmtId="4" fontId="46" fillId="2" borderId="113" applyNumberFormat="0" applyProtection="0">
      <alignment horizontal="right" vertical="center"/>
    </xf>
    <xf numFmtId="4" fontId="46" fillId="6" borderId="113" applyNumberFormat="0" applyProtection="0">
      <alignment horizontal="right" vertical="center"/>
    </xf>
    <xf numFmtId="4" fontId="46" fillId="6" borderId="113" applyNumberFormat="0" applyProtection="0">
      <alignment horizontal="right" vertical="center"/>
    </xf>
    <xf numFmtId="4" fontId="46" fillId="6" borderId="113" applyNumberFormat="0" applyProtection="0">
      <alignment horizontal="right" vertical="center"/>
    </xf>
    <xf numFmtId="4" fontId="46" fillId="16" borderId="113" applyNumberFormat="0" applyProtection="0">
      <alignment horizontal="right" vertical="center"/>
    </xf>
    <xf numFmtId="4" fontId="46" fillId="16" borderId="113" applyNumberFormat="0" applyProtection="0">
      <alignment horizontal="right" vertical="center"/>
    </xf>
    <xf numFmtId="4" fontId="46" fillId="16" borderId="113" applyNumberFormat="0" applyProtection="0">
      <alignment horizontal="right" vertical="center"/>
    </xf>
    <xf numFmtId="4" fontId="46" fillId="17" borderId="113" applyNumberFormat="0" applyProtection="0">
      <alignment horizontal="right" vertical="center"/>
    </xf>
    <xf numFmtId="4" fontId="46" fillId="17" borderId="113" applyNumberFormat="0" applyProtection="0">
      <alignment horizontal="right" vertical="center"/>
    </xf>
    <xf numFmtId="4" fontId="46" fillId="17" borderId="113" applyNumberFormat="0" applyProtection="0">
      <alignment horizontal="right" vertical="center"/>
    </xf>
    <xf numFmtId="4" fontId="46" fillId="18" borderId="113" applyNumberFormat="0" applyProtection="0">
      <alignment horizontal="right" vertical="center"/>
    </xf>
    <xf numFmtId="4" fontId="46" fillId="18" borderId="113" applyNumberFormat="0" applyProtection="0">
      <alignment horizontal="right" vertical="center"/>
    </xf>
    <xf numFmtId="4" fontId="46" fillId="18" borderId="113" applyNumberFormat="0" applyProtection="0">
      <alignment horizontal="right" vertical="center"/>
    </xf>
    <xf numFmtId="4" fontId="46" fillId="5" borderId="113" applyNumberFormat="0" applyProtection="0">
      <alignment horizontal="right" vertical="center"/>
    </xf>
    <xf numFmtId="4" fontId="46" fillId="5" borderId="113" applyNumberFormat="0" applyProtection="0">
      <alignment horizontal="right" vertical="center"/>
    </xf>
    <xf numFmtId="4" fontId="46" fillId="5" borderId="113" applyNumberFormat="0" applyProtection="0">
      <alignment horizontal="right" vertical="center"/>
    </xf>
    <xf numFmtId="4" fontId="46" fillId="19" borderId="113" applyNumberFormat="0" applyProtection="0">
      <alignment horizontal="right" vertical="center"/>
    </xf>
    <xf numFmtId="4" fontId="46" fillId="19" borderId="113" applyNumberFormat="0" applyProtection="0">
      <alignment horizontal="right" vertical="center"/>
    </xf>
    <xf numFmtId="4" fontId="46" fillId="19" borderId="113" applyNumberFormat="0" applyProtection="0">
      <alignment horizontal="right" vertical="center"/>
    </xf>
    <xf numFmtId="4" fontId="46" fillId="20" borderId="113" applyNumberFormat="0" applyProtection="0">
      <alignment horizontal="right" vertical="center"/>
    </xf>
    <xf numFmtId="4" fontId="46" fillId="20" borderId="113" applyNumberFormat="0" applyProtection="0">
      <alignment horizontal="right" vertical="center"/>
    </xf>
    <xf numFmtId="4" fontId="46" fillId="20" borderId="113" applyNumberFormat="0" applyProtection="0">
      <alignment horizontal="right" vertical="center"/>
    </xf>
    <xf numFmtId="4" fontId="46" fillId="21" borderId="113" applyNumberFormat="0" applyProtection="0">
      <alignment horizontal="right" vertical="center"/>
    </xf>
    <xf numFmtId="4" fontId="46" fillId="21" borderId="113" applyNumberFormat="0" applyProtection="0">
      <alignment horizontal="right" vertical="center"/>
    </xf>
    <xf numFmtId="4" fontId="46" fillId="21" borderId="113" applyNumberFormat="0" applyProtection="0">
      <alignment horizontal="right" vertical="center"/>
    </xf>
    <xf numFmtId="4" fontId="46" fillId="8" borderId="113" applyNumberFormat="0" applyProtection="0">
      <alignment horizontal="right" vertical="center"/>
    </xf>
    <xf numFmtId="4" fontId="46" fillId="8" borderId="113" applyNumberFormat="0" applyProtection="0">
      <alignment horizontal="right" vertical="center"/>
    </xf>
    <xf numFmtId="4" fontId="46" fillId="8" borderId="113" applyNumberFormat="0" applyProtection="0">
      <alignment horizontal="right" vertical="center"/>
    </xf>
    <xf numFmtId="4" fontId="46" fillId="10" borderId="113" applyNumberFormat="0" applyProtection="0">
      <alignment vertical="center"/>
    </xf>
    <xf numFmtId="4" fontId="46" fillId="10" borderId="113" applyNumberFormat="0" applyProtection="0">
      <alignment vertical="center"/>
    </xf>
    <xf numFmtId="4" fontId="46" fillId="10" borderId="113" applyNumberFormat="0" applyProtection="0">
      <alignment vertical="center"/>
    </xf>
    <xf numFmtId="4" fontId="48" fillId="10" borderId="113" applyNumberFormat="0" applyProtection="0">
      <alignment vertical="center"/>
    </xf>
    <xf numFmtId="4" fontId="48" fillId="10" borderId="113" applyNumberFormat="0" applyProtection="0">
      <alignment vertical="center"/>
    </xf>
    <xf numFmtId="4" fontId="48" fillId="10" borderId="113" applyNumberFormat="0" applyProtection="0">
      <alignment vertical="center"/>
    </xf>
    <xf numFmtId="4" fontId="47" fillId="8" borderId="114" applyNumberFormat="0" applyProtection="0">
      <alignment horizontal="left" vertical="center" indent="1"/>
    </xf>
    <xf numFmtId="4" fontId="47" fillId="8" borderId="114" applyNumberFormat="0" applyProtection="0">
      <alignment horizontal="left" vertical="center" indent="1"/>
    </xf>
    <xf numFmtId="4" fontId="47" fillId="8" borderId="114" applyNumberFormat="0" applyProtection="0">
      <alignment horizontal="left" vertical="center" indent="1"/>
    </xf>
    <xf numFmtId="4" fontId="27" fillId="0" borderId="113" applyNumberFormat="0" applyProtection="0">
      <alignment horizontal="right" vertical="center"/>
    </xf>
    <xf numFmtId="4" fontId="27" fillId="0" borderId="113" applyNumberFormat="0" applyProtection="0">
      <alignment horizontal="right" vertical="center"/>
    </xf>
    <xf numFmtId="4" fontId="27" fillId="0" borderId="113" applyNumberFormat="0" applyProtection="0">
      <alignment horizontal="right" vertical="center"/>
    </xf>
    <xf numFmtId="4" fontId="48" fillId="10" borderId="113" applyNumberFormat="0" applyProtection="0">
      <alignment horizontal="right" vertical="center"/>
    </xf>
    <xf numFmtId="4" fontId="48" fillId="10" borderId="113" applyNumberFormat="0" applyProtection="0">
      <alignment horizontal="right" vertical="center"/>
    </xf>
    <xf numFmtId="4" fontId="48" fillId="10" borderId="113" applyNumberFormat="0" applyProtection="0">
      <alignment horizontal="right" vertical="center"/>
    </xf>
    <xf numFmtId="4" fontId="28" fillId="0" borderId="113" applyNumberFormat="0" applyProtection="0">
      <alignment horizontal="left" vertical="center" wrapText="1" indent="1"/>
    </xf>
    <xf numFmtId="4" fontId="28" fillId="0" borderId="113" applyNumberFormat="0" applyProtection="0">
      <alignment horizontal="left" vertical="center" wrapText="1" indent="1"/>
    </xf>
    <xf numFmtId="4" fontId="28" fillId="0" borderId="113" applyNumberFormat="0" applyProtection="0">
      <alignment horizontal="left" vertical="center" wrapText="1" indent="1"/>
    </xf>
    <xf numFmtId="4" fontId="204" fillId="15" borderId="114" applyNumberFormat="0" applyProtection="0">
      <alignment horizontal="left" vertical="center" indent="1"/>
    </xf>
    <xf numFmtId="4" fontId="204" fillId="15" borderId="114" applyNumberFormat="0" applyProtection="0">
      <alignment horizontal="left" vertical="center" indent="1"/>
    </xf>
    <xf numFmtId="4" fontId="204" fillId="15" borderId="114" applyNumberFormat="0" applyProtection="0">
      <alignment horizontal="left" vertical="center" indent="1"/>
    </xf>
    <xf numFmtId="4" fontId="50" fillId="10" borderId="113" applyNumberFormat="0" applyProtection="0">
      <alignment horizontal="right" vertical="center"/>
    </xf>
    <xf numFmtId="4" fontId="50" fillId="10" borderId="113" applyNumberFormat="0" applyProtection="0">
      <alignment horizontal="right" vertical="center"/>
    </xf>
    <xf numFmtId="4" fontId="50" fillId="10" borderId="113" applyNumberFormat="0" applyProtection="0">
      <alignment horizontal="right" vertical="center"/>
    </xf>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0" fontId="279" fillId="0" borderId="115" applyNumberFormat="0" applyFill="0" applyAlignment="0" applyProtection="0"/>
    <xf numFmtId="43" fontId="17" fillId="0" borderId="0" applyFont="0" applyFill="0" applyBorder="0" applyAlignment="0" applyProtection="0"/>
    <xf numFmtId="164" fontId="17" fillId="0" borderId="0" applyFont="0" applyFill="0" applyBorder="0" applyAlignment="0" applyProtection="0"/>
    <xf numFmtId="0" fontId="6" fillId="0" borderId="0"/>
    <xf numFmtId="0" fontId="5" fillId="0" borderId="0"/>
  </cellStyleXfs>
  <cellXfs count="2059">
    <xf numFmtId="178" fontId="0" fillId="0" borderId="0" xfId="0"/>
    <xf numFmtId="165" fontId="1" fillId="0" borderId="0" xfId="3" applyNumberFormat="1" applyFont="1" applyFill="1" applyAlignment="1">
      <alignment horizontal="left" indent="3"/>
    </xf>
    <xf numFmtId="178" fontId="2" fillId="0" borderId="0" xfId="0" applyFont="1" applyAlignment="1"/>
    <xf numFmtId="178" fontId="2" fillId="0" borderId="0" xfId="0" applyFont="1" applyFill="1" applyAlignment="1"/>
    <xf numFmtId="3" fontId="2" fillId="0" borderId="0" xfId="0" applyNumberFormat="1" applyFont="1" applyAlignment="1"/>
    <xf numFmtId="170" fontId="13" fillId="3" borderId="0" xfId="7" applyNumberFormat="1" applyFont="1" applyFill="1"/>
    <xf numFmtId="170" fontId="14" fillId="3" borderId="0" xfId="7" applyNumberFormat="1" applyFont="1" applyFill="1"/>
    <xf numFmtId="170" fontId="15" fillId="3" borderId="0" xfId="7" applyNumberFormat="1" applyFont="1" applyFill="1"/>
    <xf numFmtId="170" fontId="13" fillId="3" borderId="0" xfId="7" applyNumberFormat="1" applyFont="1" applyFill="1" applyAlignment="1">
      <alignment vertical="center"/>
    </xf>
    <xf numFmtId="165" fontId="2" fillId="0" borderId="0" xfId="3" applyNumberFormat="1" applyFont="1" applyFill="1"/>
    <xf numFmtId="178" fontId="18" fillId="0" borderId="0" xfId="0" applyFont="1"/>
    <xf numFmtId="165" fontId="2" fillId="0" borderId="0" xfId="3" applyNumberFormat="1" applyFont="1" applyBorder="1" applyAlignment="1">
      <alignment horizontal="center" vertical="top" wrapText="1"/>
    </xf>
    <xf numFmtId="165" fontId="2" fillId="0" borderId="0" xfId="3" applyNumberFormat="1" applyFont="1"/>
    <xf numFmtId="165" fontId="2" fillId="0" borderId="0" xfId="3" applyNumberFormat="1" applyFont="1" applyBorder="1" applyAlignment="1">
      <alignment wrapText="1"/>
    </xf>
    <xf numFmtId="178" fontId="2" fillId="0" borderId="0" xfId="11" applyFont="1" applyFill="1" applyAlignment="1"/>
    <xf numFmtId="178" fontId="2" fillId="0" borderId="0" xfId="11" applyFont="1" applyFill="1" applyBorder="1" applyAlignment="1"/>
    <xf numFmtId="3" fontId="2" fillId="0" borderId="0" xfId="11" applyNumberFormat="1" applyFont="1" applyFill="1" applyBorder="1" applyAlignment="1"/>
    <xf numFmtId="178" fontId="2" fillId="0" borderId="0" xfId="11" applyFont="1" applyFill="1" applyBorder="1" applyAlignment="1">
      <alignment horizontal="center" vertical="center"/>
    </xf>
    <xf numFmtId="3" fontId="2" fillId="0" borderId="0" xfId="11" applyNumberFormat="1" applyFont="1" applyFill="1" applyBorder="1" applyAlignment="1">
      <alignment vertical="center"/>
    </xf>
    <xf numFmtId="178" fontId="19" fillId="0" borderId="0" xfId="11" applyFont="1" applyFill="1" applyBorder="1" applyAlignment="1"/>
    <xf numFmtId="178" fontId="3" fillId="0" borderId="0" xfId="0" applyFont="1" applyFill="1" applyAlignment="1"/>
    <xf numFmtId="178" fontId="60" fillId="0" borderId="0" xfId="0" applyFont="1"/>
    <xf numFmtId="49" fontId="60" fillId="0" borderId="0" xfId="0" applyNumberFormat="1" applyFont="1" applyAlignment="1">
      <alignment horizontal="left"/>
    </xf>
    <xf numFmtId="178" fontId="20" fillId="0" borderId="0" xfId="0" applyFont="1"/>
    <xf numFmtId="3" fontId="2" fillId="0" borderId="0" xfId="11" applyNumberFormat="1" applyFont="1" applyFill="1" applyBorder="1" applyAlignment="1" applyProtection="1">
      <protection locked="0"/>
    </xf>
    <xf numFmtId="178" fontId="12" fillId="0" borderId="0" xfId="0" applyFont="1" applyAlignment="1">
      <alignment horizontal="center" vertical="center" wrapText="1"/>
    </xf>
    <xf numFmtId="165" fontId="7" fillId="0" borderId="0" xfId="3" applyNumberFormat="1" applyFont="1" applyAlignment="1">
      <alignment horizontal="left" vertical="top" wrapText="1"/>
    </xf>
    <xf numFmtId="165" fontId="62" fillId="0" borderId="0" xfId="3" applyNumberFormat="1" applyFont="1" applyAlignment="1">
      <alignment wrapText="1"/>
    </xf>
    <xf numFmtId="165" fontId="63" fillId="0" borderId="0" xfId="3" applyNumberFormat="1" applyFont="1" applyAlignment="1">
      <alignment horizontal="center"/>
    </xf>
    <xf numFmtId="165" fontId="6" fillId="0" borderId="0" xfId="3" applyNumberFormat="1" applyFont="1"/>
    <xf numFmtId="178" fontId="64" fillId="0" borderId="0" xfId="140" applyNumberFormat="1" applyFont="1" applyFill="1" applyBorder="1" applyAlignment="1">
      <alignment horizontal="center" wrapText="1"/>
    </xf>
    <xf numFmtId="165" fontId="65" fillId="0" borderId="0" xfId="3" applyNumberFormat="1" applyFont="1"/>
    <xf numFmtId="178" fontId="67" fillId="28" borderId="0" xfId="141" applyNumberFormat="1" applyFont="1" applyFill="1" applyBorder="1" applyAlignment="1">
      <alignment horizontal="center" wrapText="1"/>
    </xf>
    <xf numFmtId="178" fontId="64" fillId="29" borderId="0" xfId="140" applyNumberFormat="1" applyFont="1" applyFill="1" applyBorder="1" applyAlignment="1">
      <alignment horizontal="center" wrapText="1"/>
    </xf>
    <xf numFmtId="165" fontId="6" fillId="0" borderId="0" xfId="3" applyNumberFormat="1" applyFont="1" applyFill="1"/>
    <xf numFmtId="165" fontId="7" fillId="0" borderId="0" xfId="3" applyNumberFormat="1" applyFont="1" applyFill="1"/>
    <xf numFmtId="165" fontId="7" fillId="0" borderId="0" xfId="3" applyNumberFormat="1" applyFont="1"/>
    <xf numFmtId="165" fontId="67" fillId="0" borderId="0" xfId="3" applyNumberFormat="1" applyFont="1"/>
    <xf numFmtId="165" fontId="63" fillId="0" borderId="0" xfId="3" applyNumberFormat="1" applyFont="1" applyAlignment="1">
      <alignment horizontal="left"/>
    </xf>
    <xf numFmtId="178" fontId="72" fillId="33" borderId="0" xfId="140" applyNumberFormat="1" applyFont="1" applyFill="1" applyBorder="1" applyAlignment="1">
      <alignment horizontal="center" wrapText="1"/>
    </xf>
    <xf numFmtId="178" fontId="73" fillId="33" borderId="0" xfId="140" applyNumberFormat="1" applyFont="1" applyFill="1" applyBorder="1" applyAlignment="1">
      <alignment horizontal="center" wrapText="1"/>
    </xf>
    <xf numFmtId="165" fontId="65" fillId="0" borderId="0" xfId="3" applyNumberFormat="1" applyFont="1" applyFill="1"/>
    <xf numFmtId="178" fontId="68" fillId="0" borderId="0" xfId="140" applyNumberFormat="1" applyFont="1" applyFill="1" applyBorder="1" applyAlignment="1">
      <alignment horizontal="center" wrapText="1"/>
    </xf>
    <xf numFmtId="165" fontId="7" fillId="0" borderId="0" xfId="3" applyNumberFormat="1" applyFont="1" applyAlignment="1">
      <alignment horizontal="center"/>
    </xf>
    <xf numFmtId="178" fontId="64" fillId="0" borderId="0" xfId="140" applyFont="1" applyFill="1" applyBorder="1" applyAlignment="1"/>
    <xf numFmtId="178" fontId="77" fillId="34" borderId="0" xfId="141" applyFont="1" applyFill="1" applyBorder="1" applyAlignment="1"/>
    <xf numFmtId="178" fontId="64" fillId="29" borderId="0" xfId="140" applyFont="1" applyFill="1" applyBorder="1" applyAlignment="1"/>
    <xf numFmtId="165" fontId="70" fillId="0" borderId="0" xfId="3" applyNumberFormat="1" applyFont="1"/>
    <xf numFmtId="178" fontId="69" fillId="0" borderId="0" xfId="140" applyFont="1" applyFill="1" applyBorder="1" applyAlignment="1"/>
    <xf numFmtId="165" fontId="70" fillId="0" borderId="0" xfId="3" applyNumberFormat="1" applyFont="1" applyFill="1"/>
    <xf numFmtId="3" fontId="64" fillId="0" borderId="0" xfId="140" applyNumberFormat="1" applyFont="1" applyFill="1" applyBorder="1" applyAlignment="1"/>
    <xf numFmtId="178" fontId="72" fillId="33" borderId="0" xfId="140" applyFont="1" applyFill="1" applyBorder="1" applyAlignment="1"/>
    <xf numFmtId="178" fontId="73" fillId="33" borderId="0" xfId="140" applyFont="1" applyFill="1" applyBorder="1" applyAlignment="1"/>
    <xf numFmtId="178" fontId="68" fillId="0" borderId="0" xfId="140" applyFont="1" applyFill="1" applyBorder="1" applyAlignment="1"/>
    <xf numFmtId="178" fontId="85" fillId="0" borderId="0" xfId="142" applyAlignment="1"/>
    <xf numFmtId="178" fontId="86" fillId="0" borderId="0" xfId="142" applyFont="1" applyAlignment="1"/>
    <xf numFmtId="178" fontId="78" fillId="0" borderId="0" xfId="142" applyFont="1">
      <alignment vertical="top"/>
    </xf>
    <xf numFmtId="178" fontId="85" fillId="0" borderId="12" xfId="142" applyBorder="1" applyAlignment="1"/>
    <xf numFmtId="178" fontId="68" fillId="0" borderId="0" xfId="142" applyFont="1" applyAlignment="1">
      <alignment horizontal="center" wrapText="1"/>
    </xf>
    <xf numFmtId="178" fontId="7" fillId="0" borderId="0" xfId="142" applyFont="1" applyBorder="1" applyAlignment="1">
      <alignment horizontal="center" vertical="center"/>
    </xf>
    <xf numFmtId="178" fontId="7" fillId="0" borderId="11" xfId="142" applyFont="1" applyBorder="1" applyAlignment="1">
      <alignment horizontal="center"/>
    </xf>
    <xf numFmtId="178" fontId="87" fillId="0" borderId="0" xfId="142" applyFont="1" applyFill="1" applyBorder="1" applyAlignment="1">
      <alignment horizontal="center" vertical="center" wrapText="1"/>
    </xf>
    <xf numFmtId="178" fontId="7" fillId="0" borderId="0" xfId="142" applyFont="1" applyFill="1" applyBorder="1" applyAlignment="1">
      <alignment horizontal="center" vertical="center"/>
    </xf>
    <xf numFmtId="178" fontId="85" fillId="0" borderId="11" xfId="142" applyBorder="1" applyAlignment="1"/>
    <xf numFmtId="178" fontId="78" fillId="0" borderId="0" xfId="140" applyNumberFormat="1" applyFont="1" applyFill="1" applyBorder="1" applyAlignment="1">
      <alignment horizontal="center" wrapText="1"/>
    </xf>
    <xf numFmtId="178" fontId="6" fillId="0" borderId="0" xfId="142" applyFont="1" applyAlignment="1"/>
    <xf numFmtId="3" fontId="80" fillId="0" borderId="0" xfId="142" applyNumberFormat="1" applyFont="1" applyAlignment="1"/>
    <xf numFmtId="3" fontId="86" fillId="0" borderId="0" xfId="142" applyNumberFormat="1" applyFont="1" applyAlignment="1"/>
    <xf numFmtId="3" fontId="85" fillId="0" borderId="0" xfId="142" applyNumberFormat="1" applyAlignment="1"/>
    <xf numFmtId="3" fontId="64" fillId="0" borderId="0" xfId="142" applyNumberFormat="1" applyFont="1" applyAlignment="1"/>
    <xf numFmtId="3" fontId="65" fillId="0" borderId="0" xfId="142" applyNumberFormat="1" applyFont="1" applyAlignment="1"/>
    <xf numFmtId="178" fontId="81" fillId="0" borderId="11" xfId="142" applyFont="1" applyBorder="1" applyAlignment="1"/>
    <xf numFmtId="178" fontId="81" fillId="0" borderId="0" xfId="142" applyFont="1" applyAlignment="1"/>
    <xf numFmtId="178" fontId="66" fillId="27" borderId="0" xfId="142" applyFont="1" applyFill="1" applyAlignment="1"/>
    <xf numFmtId="3" fontId="85" fillId="30" borderId="0" xfId="142" applyNumberFormat="1" applyFill="1" applyAlignment="1"/>
    <xf numFmtId="3" fontId="71" fillId="2" borderId="0" xfId="142" applyNumberFormat="1" applyFont="1" applyFill="1" applyAlignment="1"/>
    <xf numFmtId="3" fontId="74" fillId="27" borderId="0" xfId="142" applyNumberFormat="1" applyFont="1" applyFill="1" applyAlignment="1"/>
    <xf numFmtId="3" fontId="64" fillId="27" borderId="0" xfId="142" applyNumberFormat="1" applyFont="1" applyFill="1" applyAlignment="1"/>
    <xf numFmtId="3" fontId="70" fillId="0" borderId="0" xfId="142" applyNumberFormat="1" applyFont="1" applyAlignment="1"/>
    <xf numFmtId="178" fontId="6" fillId="30" borderId="0" xfId="142" applyFont="1" applyFill="1" applyAlignment="1"/>
    <xf numFmtId="3" fontId="80" fillId="30" borderId="0" xfId="142" applyNumberFormat="1" applyFont="1" applyFill="1" applyAlignment="1"/>
    <xf numFmtId="178" fontId="64" fillId="0" borderId="0" xfId="142" applyFont="1" applyAlignment="1">
      <alignment horizontal="center"/>
    </xf>
    <xf numFmtId="178" fontId="64" fillId="0" borderId="0" xfId="142" applyFont="1" applyAlignment="1"/>
    <xf numFmtId="178" fontId="63" fillId="0" borderId="0" xfId="142" applyFont="1" applyAlignment="1"/>
    <xf numFmtId="3" fontId="70" fillId="30" borderId="0" xfId="142" applyNumberFormat="1" applyFont="1" applyFill="1" applyAlignment="1"/>
    <xf numFmtId="178" fontId="68" fillId="0" borderId="0" xfId="142" applyFont="1" applyAlignment="1"/>
    <xf numFmtId="3" fontId="68" fillId="0" borderId="0" xfId="142" applyNumberFormat="1" applyFont="1" applyAlignment="1"/>
    <xf numFmtId="178" fontId="69" fillId="0" borderId="0" xfId="142" applyFont="1" applyAlignment="1"/>
    <xf numFmtId="3" fontId="69" fillId="0" borderId="0" xfId="142" applyNumberFormat="1" applyFont="1" applyAlignment="1"/>
    <xf numFmtId="3" fontId="7" fillId="0" borderId="0" xfId="142" applyNumberFormat="1" applyFont="1" applyAlignment="1"/>
    <xf numFmtId="178" fontId="78" fillId="28" borderId="0" xfId="140" applyNumberFormat="1" applyFont="1" applyFill="1" applyBorder="1" applyAlignment="1">
      <alignment horizontal="center" wrapText="1"/>
    </xf>
    <xf numFmtId="4" fontId="81" fillId="0" borderId="0" xfId="142" applyNumberFormat="1" applyFont="1" applyAlignment="1"/>
    <xf numFmtId="178" fontId="64" fillId="30" borderId="0" xfId="142" applyFont="1" applyFill="1" applyAlignment="1">
      <alignment horizontal="center"/>
    </xf>
    <xf numFmtId="178" fontId="64" fillId="30" borderId="0" xfId="142" applyFont="1" applyFill="1" applyAlignment="1"/>
    <xf numFmtId="3" fontId="64" fillId="30" borderId="0" xfId="142" applyNumberFormat="1" applyFont="1" applyFill="1" applyAlignment="1"/>
    <xf numFmtId="3" fontId="82" fillId="35" borderId="0" xfId="142" applyNumberFormat="1" applyFont="1" applyFill="1" applyAlignment="1"/>
    <xf numFmtId="178" fontId="70" fillId="30" borderId="0" xfId="142" applyFont="1" applyFill="1" applyAlignment="1">
      <alignment horizontal="center"/>
    </xf>
    <xf numFmtId="178" fontId="70" fillId="30" borderId="0" xfId="142" applyFont="1" applyFill="1" applyAlignment="1"/>
    <xf numFmtId="3" fontId="66" fillId="27" borderId="0" xfId="142" applyNumberFormat="1" applyFont="1" applyFill="1" applyAlignment="1"/>
    <xf numFmtId="3" fontId="81" fillId="0" borderId="0" xfId="142" applyNumberFormat="1" applyFont="1" applyAlignment="1"/>
    <xf numFmtId="178" fontId="68" fillId="31" borderId="0" xfId="142" applyFont="1" applyFill="1" applyAlignment="1"/>
    <xf numFmtId="3" fontId="88" fillId="0" borderId="0" xfId="142" applyNumberFormat="1" applyFont="1" applyAlignment="1"/>
    <xf numFmtId="3" fontId="78" fillId="0" borderId="0" xfId="140" applyNumberFormat="1" applyFont="1" applyFill="1" applyBorder="1" applyAlignment="1">
      <alignment horizontal="center" wrapText="1"/>
    </xf>
    <xf numFmtId="178" fontId="64" fillId="0" borderId="0" xfId="142" applyNumberFormat="1" applyFont="1" applyAlignment="1">
      <alignment horizontal="center"/>
    </xf>
    <xf numFmtId="3" fontId="83" fillId="36" borderId="0" xfId="142" applyNumberFormat="1" applyFont="1" applyFill="1" applyAlignment="1"/>
    <xf numFmtId="178" fontId="68" fillId="0" borderId="0" xfId="142" applyFont="1" applyAlignment="1">
      <alignment horizontal="center"/>
    </xf>
    <xf numFmtId="178" fontId="78" fillId="0" borderId="0" xfId="142" applyFont="1" applyAlignment="1"/>
    <xf numFmtId="178" fontId="64" fillId="0" borderId="0" xfId="142" applyFont="1">
      <alignment vertical="top"/>
    </xf>
    <xf numFmtId="3" fontId="80" fillId="27" borderId="0" xfId="142" applyNumberFormat="1" applyFont="1" applyFill="1" applyAlignment="1"/>
    <xf numFmtId="3" fontId="89" fillId="35" borderId="0" xfId="142" applyNumberFormat="1" applyFont="1" applyFill="1" applyAlignment="1"/>
    <xf numFmtId="3" fontId="66" fillId="35" borderId="0" xfId="142" applyNumberFormat="1" applyFont="1" applyFill="1" applyAlignment="1"/>
    <xf numFmtId="178" fontId="81" fillId="27" borderId="0" xfId="142" applyFont="1" applyFill="1" applyAlignment="1"/>
    <xf numFmtId="178" fontId="69" fillId="32" borderId="0" xfId="142" applyFont="1" applyFill="1" applyAlignment="1"/>
    <xf numFmtId="178" fontId="71" fillId="2" borderId="0" xfId="142" applyFont="1" applyFill="1" applyAlignment="1">
      <alignment horizontal="center"/>
    </xf>
    <xf numFmtId="178" fontId="71" fillId="2" borderId="0" xfId="142" applyFont="1" applyFill="1" applyAlignment="1"/>
    <xf numFmtId="3" fontId="6" fillId="0" borderId="0" xfId="142" applyNumberFormat="1" applyFont="1" applyAlignment="1"/>
    <xf numFmtId="178" fontId="6" fillId="0" borderId="0" xfId="142" applyFont="1" applyAlignment="1">
      <alignment horizontal="center"/>
    </xf>
    <xf numFmtId="178" fontId="67" fillId="0" borderId="0" xfId="142" applyFont="1" applyAlignment="1"/>
    <xf numFmtId="178" fontId="64" fillId="0" borderId="0" xfId="142" applyFont="1" applyBorder="1" applyAlignment="1">
      <alignment horizontal="center"/>
    </xf>
    <xf numFmtId="178" fontId="64" fillId="0" borderId="12" xfId="142" applyFont="1" applyBorder="1" applyAlignment="1"/>
    <xf numFmtId="178" fontId="64" fillId="0" borderId="0" xfId="142" applyFont="1" applyBorder="1" applyAlignment="1"/>
    <xf numFmtId="3" fontId="67" fillId="0" borderId="0" xfId="142" applyNumberFormat="1" applyFont="1" applyAlignment="1"/>
    <xf numFmtId="178" fontId="6" fillId="27" borderId="0" xfId="142" applyFont="1" applyFill="1" applyAlignment="1"/>
    <xf numFmtId="178" fontId="64" fillId="29" borderId="0" xfId="142" applyFont="1" applyFill="1" applyAlignment="1">
      <alignment horizontal="center"/>
    </xf>
    <xf numFmtId="178" fontId="64" fillId="29" borderId="0" xfId="142" applyFont="1" applyFill="1" applyAlignment="1"/>
    <xf numFmtId="3" fontId="74" fillId="35" borderId="0" xfId="142" applyNumberFormat="1" applyFont="1" applyFill="1" applyAlignment="1"/>
    <xf numFmtId="178" fontId="7" fillId="0" borderId="0" xfId="142" applyFont="1" applyAlignment="1"/>
    <xf numFmtId="178" fontId="63" fillId="0" borderId="0" xfId="142" applyFont="1" applyAlignment="1">
      <alignment horizontal="center"/>
    </xf>
    <xf numFmtId="178" fontId="70" fillId="0" borderId="0" xfId="142" applyFont="1" applyAlignment="1"/>
    <xf numFmtId="178" fontId="63" fillId="0" borderId="0" xfId="142" applyFont="1" applyAlignment="1">
      <alignment horizontal="left"/>
    </xf>
    <xf numFmtId="178" fontId="6" fillId="0" borderId="0" xfId="142" applyFont="1" applyAlignment="1">
      <alignment horizontal="left"/>
    </xf>
    <xf numFmtId="178" fontId="69" fillId="0" borderId="0" xfId="142" applyFont="1" applyAlignment="1">
      <alignment horizontal="center"/>
    </xf>
    <xf numFmtId="178" fontId="79" fillId="0" borderId="0" xfId="142" applyFont="1" applyAlignment="1">
      <alignment horizontal="left"/>
    </xf>
    <xf numFmtId="178" fontId="74" fillId="27" borderId="0" xfId="142" applyFont="1" applyFill="1" applyAlignment="1">
      <alignment horizontal="center"/>
    </xf>
    <xf numFmtId="178" fontId="74" fillId="27" borderId="0" xfId="142" applyFont="1" applyFill="1" applyAlignment="1"/>
    <xf numFmtId="4" fontId="85" fillId="0" borderId="0" xfId="142" applyNumberFormat="1" applyAlignment="1"/>
    <xf numFmtId="178" fontId="90" fillId="0" borderId="0" xfId="143" applyAlignment="1">
      <alignment horizontal="center"/>
    </xf>
    <xf numFmtId="178" fontId="90" fillId="0" borderId="0" xfId="143" applyAlignment="1"/>
    <xf numFmtId="178" fontId="90" fillId="0" borderId="0" xfId="143" applyBorder="1" applyAlignment="1"/>
    <xf numFmtId="178" fontId="78" fillId="0" borderId="0" xfId="143" applyFont="1" applyAlignment="1"/>
    <xf numFmtId="178" fontId="74" fillId="0" borderId="0" xfId="143" applyFont="1" applyAlignment="1"/>
    <xf numFmtId="178" fontId="7" fillId="0" borderId="0" xfId="143" applyFont="1" applyAlignment="1">
      <alignment horizontal="center" vertical="center" wrapText="1"/>
    </xf>
    <xf numFmtId="3" fontId="90" fillId="0" borderId="0" xfId="143" applyNumberFormat="1" applyBorder="1" applyAlignment="1"/>
    <xf numFmtId="3" fontId="7" fillId="0" borderId="0" xfId="143" applyNumberFormat="1" applyFont="1" applyAlignment="1">
      <alignment horizontal="center"/>
    </xf>
    <xf numFmtId="3" fontId="78" fillId="0" borderId="0" xfId="143" applyNumberFormat="1" applyFont="1" applyAlignment="1"/>
    <xf numFmtId="178" fontId="91" fillId="0" borderId="0" xfId="143" applyFont="1" applyAlignment="1"/>
    <xf numFmtId="3" fontId="90" fillId="0" borderId="0" xfId="143" applyNumberFormat="1" applyAlignment="1"/>
    <xf numFmtId="178" fontId="63" fillId="0" borderId="0" xfId="143" applyFont="1" applyAlignment="1"/>
    <xf numFmtId="3" fontId="6" fillId="0" borderId="0" xfId="143" applyNumberFormat="1" applyFont="1" applyAlignment="1">
      <alignment horizontal="right"/>
    </xf>
    <xf numFmtId="178" fontId="71" fillId="31" borderId="0" xfId="143" applyFont="1" applyFill="1" applyAlignment="1">
      <alignment horizontal="center"/>
    </xf>
    <xf numFmtId="178" fontId="92" fillId="0" borderId="0" xfId="141" applyNumberFormat="1" applyFont="1" applyFill="1" applyBorder="1" applyAlignment="1">
      <alignment horizontal="center" wrapText="1"/>
    </xf>
    <xf numFmtId="178" fontId="90" fillId="0" borderId="0" xfId="143" applyAlignment="1">
      <alignment horizontal="left" indent="3"/>
    </xf>
    <xf numFmtId="3" fontId="63" fillId="30" borderId="0" xfId="143" applyNumberFormat="1" applyFont="1" applyFill="1" applyAlignment="1"/>
    <xf numFmtId="178" fontId="92" fillId="0" borderId="0" xfId="141" applyFont="1" applyFill="1" applyBorder="1" applyAlignment="1"/>
    <xf numFmtId="178" fontId="78" fillId="0" borderId="0" xfId="143" applyFont="1" applyAlignment="1">
      <alignment horizontal="left" indent="3"/>
    </xf>
    <xf numFmtId="3" fontId="78" fillId="30" borderId="0" xfId="143" applyNumberFormat="1" applyFont="1" applyFill="1" applyAlignment="1"/>
    <xf numFmtId="178" fontId="68" fillId="0" borderId="0" xfId="143" applyFont="1" applyAlignment="1"/>
    <xf numFmtId="178" fontId="65" fillId="0" borderId="0" xfId="143" applyFont="1" applyAlignment="1">
      <alignment horizontal="left" indent="3"/>
    </xf>
    <xf numFmtId="178" fontId="94" fillId="0" borderId="0" xfId="143" applyFont="1" applyAlignment="1"/>
    <xf numFmtId="178" fontId="67" fillId="0" borderId="0" xfId="143" applyFont="1" applyAlignment="1">
      <alignment horizontal="left" indent="3"/>
    </xf>
    <xf numFmtId="3" fontId="80" fillId="30" borderId="0" xfId="143" applyNumberFormat="1" applyFont="1" applyFill="1" applyAlignment="1"/>
    <xf numFmtId="3" fontId="90" fillId="0" borderId="0" xfId="143" applyNumberFormat="1" applyAlignment="1">
      <alignment horizontal="left" indent="3"/>
    </xf>
    <xf numFmtId="3" fontId="78" fillId="5" borderId="0" xfId="143" applyNumberFormat="1" applyFont="1" applyFill="1" applyAlignment="1"/>
    <xf numFmtId="3" fontId="67" fillId="0" borderId="0" xfId="143" applyNumberFormat="1" applyFont="1" applyAlignment="1">
      <alignment horizontal="left" indent="3"/>
    </xf>
    <xf numFmtId="3" fontId="70" fillId="0" borderId="0" xfId="143" applyNumberFormat="1" applyFont="1" applyAlignment="1">
      <alignment horizontal="left"/>
    </xf>
    <xf numFmtId="4" fontId="95" fillId="0" borderId="0" xfId="141" applyNumberFormat="1" applyFont="1" applyFill="1" applyBorder="1" applyAlignment="1">
      <alignment horizontal="left"/>
    </xf>
    <xf numFmtId="178" fontId="96" fillId="0" borderId="0" xfId="143" applyFont="1" applyAlignment="1"/>
    <xf numFmtId="178" fontId="92" fillId="0" borderId="0" xfId="140" applyFont="1" applyFill="1" applyBorder="1" applyAlignment="1"/>
    <xf numFmtId="178" fontId="97" fillId="0" borderId="0" xfId="140" applyFont="1" applyFill="1" applyBorder="1" applyAlignment="1">
      <alignment horizontal="center"/>
    </xf>
    <xf numFmtId="178" fontId="68" fillId="0" borderId="0" xfId="143" applyFont="1" applyAlignment="1">
      <alignment horizontal="center"/>
    </xf>
    <xf numFmtId="3" fontId="69" fillId="30" borderId="0" xfId="143" applyNumberFormat="1" applyFont="1" applyFill="1" applyAlignment="1"/>
    <xf numFmtId="3" fontId="78" fillId="0" borderId="0" xfId="143" applyNumberFormat="1" applyFont="1" applyFill="1" applyAlignment="1"/>
    <xf numFmtId="4" fontId="23" fillId="0" borderId="0" xfId="143" applyNumberFormat="1" applyFont="1" applyAlignment="1">
      <alignment horizontal="left"/>
    </xf>
    <xf numFmtId="178" fontId="74" fillId="0" borderId="0" xfId="143" applyFont="1">
      <alignment vertical="top"/>
    </xf>
    <xf numFmtId="3" fontId="93" fillId="0" borderId="0" xfId="143" applyNumberFormat="1" applyFont="1" applyFill="1" applyAlignment="1"/>
    <xf numFmtId="178" fontId="69" fillId="0" borderId="0" xfId="143" applyFont="1" applyAlignment="1"/>
    <xf numFmtId="178" fontId="6" fillId="0" borderId="0" xfId="143" applyFont="1" applyAlignment="1">
      <alignment horizontal="center"/>
    </xf>
    <xf numFmtId="178" fontId="98" fillId="0" borderId="0" xfId="143" applyFont="1" applyAlignment="1"/>
    <xf numFmtId="178" fontId="66" fillId="0" borderId="0" xfId="143" applyFont="1" applyAlignment="1"/>
    <xf numFmtId="178" fontId="23" fillId="0" borderId="0" xfId="143" applyFont="1">
      <alignment vertical="top"/>
    </xf>
    <xf numFmtId="178" fontId="94" fillId="0" borderId="0" xfId="143" applyFont="1" applyAlignment="1">
      <alignment horizontal="center"/>
    </xf>
    <xf numFmtId="3" fontId="94" fillId="0" borderId="0" xfId="143" applyNumberFormat="1" applyFont="1" applyAlignment="1"/>
    <xf numFmtId="3" fontId="78" fillId="0" borderId="0" xfId="143" applyNumberFormat="1" applyFont="1" applyAlignment="1">
      <alignment horizontal="left"/>
    </xf>
    <xf numFmtId="4" fontId="78" fillId="0" borderId="0" xfId="143" applyNumberFormat="1" applyFont="1" applyAlignment="1">
      <alignment horizontal="left"/>
    </xf>
    <xf numFmtId="3" fontId="63" fillId="5" borderId="0" xfId="143" applyNumberFormat="1" applyFont="1" applyFill="1" applyAlignment="1"/>
    <xf numFmtId="3" fontId="96" fillId="0" borderId="0" xfId="143" applyNumberFormat="1" applyFont="1" applyAlignment="1">
      <alignment vertical="center"/>
    </xf>
    <xf numFmtId="4" fontId="74" fillId="27" borderId="0" xfId="143" applyNumberFormat="1" applyFont="1" applyFill="1" applyAlignment="1"/>
    <xf numFmtId="3" fontId="69" fillId="0" borderId="0" xfId="143" applyNumberFormat="1" applyFont="1" applyAlignment="1"/>
    <xf numFmtId="178" fontId="23" fillId="0" borderId="0" xfId="143" applyFont="1" applyAlignment="1">
      <alignment horizontal="center"/>
    </xf>
    <xf numFmtId="178" fontId="64" fillId="0" borderId="0" xfId="141" applyNumberFormat="1" applyFont="1" applyFill="1" applyBorder="1" applyAlignment="1">
      <alignment horizontal="center" wrapText="1"/>
    </xf>
    <xf numFmtId="3" fontId="68" fillId="0" borderId="0" xfId="143" applyNumberFormat="1" applyFont="1" applyAlignment="1">
      <alignment horizontal="left"/>
    </xf>
    <xf numFmtId="1" fontId="92" fillId="0" borderId="0" xfId="140" applyNumberFormat="1" applyFont="1" applyFill="1" applyBorder="1" applyAlignment="1">
      <alignment horizontal="center" wrapText="1"/>
    </xf>
    <xf numFmtId="3" fontId="78" fillId="0" borderId="0" xfId="143" applyNumberFormat="1" applyFont="1" applyAlignment="1">
      <alignment horizontal="right"/>
    </xf>
    <xf numFmtId="3" fontId="6" fillId="27" borderId="0" xfId="143" applyNumberFormat="1" applyFont="1" applyFill="1" applyAlignment="1">
      <alignment horizontal="right"/>
    </xf>
    <xf numFmtId="178" fontId="23" fillId="0" borderId="0" xfId="143" applyFont="1" applyAlignment="1">
      <alignment horizontal="center" vertical="center"/>
    </xf>
    <xf numFmtId="178" fontId="64" fillId="0" borderId="0" xfId="141" applyFont="1" applyFill="1" applyBorder="1" applyAlignment="1"/>
    <xf numFmtId="3" fontId="23" fillId="0" borderId="0" xfId="143" applyNumberFormat="1" applyFont="1">
      <alignment vertical="top"/>
    </xf>
    <xf numFmtId="3" fontId="68" fillId="0" borderId="0" xfId="143" applyNumberFormat="1" applyFont="1" applyAlignment="1"/>
    <xf numFmtId="3" fontId="80" fillId="0" borderId="0" xfId="143" applyNumberFormat="1" applyFont="1" applyFill="1" applyAlignment="1">
      <alignment horizontal="left" indent="3"/>
    </xf>
    <xf numFmtId="3" fontId="74" fillId="0" borderId="0" xfId="143" applyNumberFormat="1" applyFont="1" applyAlignment="1"/>
    <xf numFmtId="3" fontId="70" fillId="0" borderId="0" xfId="143" applyNumberFormat="1" applyFont="1" applyAlignment="1">
      <alignment horizontal="center"/>
    </xf>
    <xf numFmtId="178" fontId="92" fillId="0" borderId="0" xfId="143" applyFont="1" applyAlignment="1">
      <alignment horizontal="center"/>
    </xf>
    <xf numFmtId="178" fontId="23" fillId="0" borderId="0" xfId="143" applyFont="1" applyAlignment="1">
      <alignment horizontal="left"/>
    </xf>
    <xf numFmtId="178" fontId="90" fillId="0" borderId="0" xfId="143" applyAlignment="1">
      <alignment horizontal="left"/>
    </xf>
    <xf numFmtId="178" fontId="99" fillId="0" borderId="0" xfId="143" applyFont="1" applyAlignment="1">
      <alignment horizontal="center"/>
    </xf>
    <xf numFmtId="178" fontId="100" fillId="0" borderId="0" xfId="143" applyFont="1" applyAlignment="1">
      <alignment horizontal="left" indent="3"/>
    </xf>
    <xf numFmtId="3" fontId="80" fillId="30" borderId="0" xfId="143" applyNumberFormat="1" applyFont="1" applyFill="1" applyAlignment="1">
      <alignment vertical="center"/>
    </xf>
    <xf numFmtId="178" fontId="64" fillId="0" borderId="0" xfId="143" applyFont="1" applyAlignment="1"/>
    <xf numFmtId="178" fontId="77" fillId="20" borderId="0" xfId="143" applyFont="1" applyFill="1" applyAlignment="1"/>
    <xf numFmtId="178" fontId="64" fillId="0" borderId="0" xfId="143" applyFont="1" applyAlignment="1">
      <alignment horizontal="center"/>
    </xf>
    <xf numFmtId="178" fontId="101" fillId="0" borderId="0" xfId="143" applyFont="1">
      <alignment vertical="top"/>
    </xf>
    <xf numFmtId="178" fontId="101" fillId="0" borderId="0" xfId="143" applyFont="1" applyAlignment="1"/>
    <xf numFmtId="178" fontId="70" fillId="0" borderId="0" xfId="143" applyFont="1" applyAlignment="1"/>
    <xf numFmtId="3" fontId="101" fillId="30" borderId="0" xfId="143" applyNumberFormat="1" applyFont="1" applyFill="1" applyAlignment="1"/>
    <xf numFmtId="178" fontId="6" fillId="0" borderId="0" xfId="143" applyFont="1" applyAlignment="1">
      <alignment horizontal="left"/>
    </xf>
    <xf numFmtId="3" fontId="96" fillId="0" borderId="0" xfId="143" applyNumberFormat="1" applyFont="1" applyAlignment="1"/>
    <xf numFmtId="178" fontId="71" fillId="31" borderId="0" xfId="143" applyFont="1" applyFill="1" applyAlignment="1">
      <alignment horizontal="left"/>
    </xf>
    <xf numFmtId="3" fontId="7" fillId="0" borderId="0" xfId="143" applyNumberFormat="1" applyFont="1" applyFill="1" applyAlignment="1"/>
    <xf numFmtId="3" fontId="7" fillId="0" borderId="0" xfId="143" applyNumberFormat="1" applyFont="1" applyAlignment="1"/>
    <xf numFmtId="178" fontId="7" fillId="0" borderId="0" xfId="143" applyFont="1" applyAlignment="1">
      <alignment horizontal="center"/>
    </xf>
    <xf numFmtId="178" fontId="102" fillId="31" borderId="0" xfId="143" applyFont="1" applyFill="1" applyAlignment="1"/>
    <xf numFmtId="178" fontId="90" fillId="0" borderId="0" xfId="143" applyAlignment="1">
      <alignment vertical="center"/>
    </xf>
    <xf numFmtId="4" fontId="96" fillId="0" borderId="0" xfId="143" applyNumberFormat="1" applyFont="1" applyFill="1" applyAlignment="1"/>
    <xf numFmtId="4" fontId="71" fillId="37" borderId="0" xfId="143" applyNumberFormat="1" applyFont="1" applyFill="1" applyAlignment="1"/>
    <xf numFmtId="178" fontId="79" fillId="0" borderId="0" xfId="143" applyFont="1" applyAlignment="1"/>
    <xf numFmtId="4" fontId="79" fillId="0" borderId="0" xfId="143" applyNumberFormat="1" applyFont="1" applyFill="1" applyAlignment="1"/>
    <xf numFmtId="178" fontId="7" fillId="0" borderId="0" xfId="143" applyFont="1" applyAlignment="1">
      <alignment horizontal="right"/>
    </xf>
    <xf numFmtId="4" fontId="93" fillId="0" borderId="32" xfId="143" applyNumberFormat="1" applyFont="1" applyFill="1" applyBorder="1" applyAlignment="1"/>
    <xf numFmtId="3" fontId="6" fillId="0" borderId="0" xfId="143" applyNumberFormat="1" applyFont="1" applyAlignment="1"/>
    <xf numFmtId="3" fontId="64" fillId="0" borderId="0" xfId="143" applyNumberFormat="1" applyFont="1" applyAlignment="1"/>
    <xf numFmtId="178" fontId="90" fillId="0" borderId="0" xfId="143" applyBorder="1" applyAlignment="1">
      <alignment horizontal="right"/>
    </xf>
    <xf numFmtId="3" fontId="74" fillId="0" borderId="0" xfId="143" applyNumberFormat="1" applyFont="1" applyFill="1" applyAlignment="1"/>
    <xf numFmtId="3" fontId="74" fillId="27" borderId="0" xfId="143" applyNumberFormat="1" applyFont="1" applyFill="1" applyAlignment="1"/>
    <xf numFmtId="3" fontId="103" fillId="0" borderId="0" xfId="143" applyNumberFormat="1" applyFont="1" applyFill="1" applyAlignment="1"/>
    <xf numFmtId="178" fontId="104" fillId="0" borderId="0" xfId="140" applyNumberFormat="1" applyFont="1" applyFill="1" applyBorder="1" applyAlignment="1">
      <alignment horizontal="center" wrapText="1"/>
    </xf>
    <xf numFmtId="3" fontId="80" fillId="0" borderId="0" xfId="143" applyNumberFormat="1" applyFont="1" applyFill="1" applyAlignment="1"/>
    <xf numFmtId="178" fontId="66" fillId="0" borderId="0" xfId="143" applyFont="1">
      <alignment vertical="top"/>
    </xf>
    <xf numFmtId="178" fontId="74" fillId="0" borderId="0" xfId="143" applyFont="1" applyBorder="1" applyAlignment="1"/>
    <xf numFmtId="3" fontId="7" fillId="35" borderId="0" xfId="143" applyNumberFormat="1" applyFont="1" applyFill="1" applyAlignment="1"/>
    <xf numFmtId="178" fontId="90" fillId="0" borderId="33" xfId="143" applyBorder="1" applyAlignment="1"/>
    <xf numFmtId="17" fontId="7" fillId="0" borderId="0" xfId="143" applyNumberFormat="1" applyFont="1" applyAlignment="1"/>
    <xf numFmtId="178" fontId="6" fillId="0" borderId="0" xfId="143" applyFont="1" applyAlignment="1"/>
    <xf numFmtId="178" fontId="7" fillId="0" borderId="0" xfId="143" applyFont="1" applyBorder="1" applyAlignment="1">
      <alignment horizontal="center" vertical="center"/>
    </xf>
    <xf numFmtId="178" fontId="7" fillId="0" borderId="11" xfId="143" applyFont="1" applyBorder="1" applyAlignment="1">
      <alignment horizontal="center" vertical="center"/>
    </xf>
    <xf numFmtId="178" fontId="7" fillId="0" borderId="0" xfId="143" applyFont="1" applyBorder="1" applyAlignment="1">
      <alignment horizontal="center" vertical="center" wrapText="1"/>
    </xf>
    <xf numFmtId="178" fontId="7" fillId="0" borderId="11" xfId="143" applyFont="1" applyBorder="1" applyAlignment="1">
      <alignment horizontal="center"/>
    </xf>
    <xf numFmtId="178" fontId="68" fillId="0" borderId="0" xfId="143" applyFont="1" applyAlignment="1">
      <alignment horizontal="center" wrapText="1"/>
    </xf>
    <xf numFmtId="178" fontId="6" fillId="0" borderId="0" xfId="143" applyFont="1" applyAlignment="1">
      <alignment horizontal="center" wrapText="1"/>
    </xf>
    <xf numFmtId="178" fontId="7" fillId="0" borderId="0" xfId="143" applyFont="1" applyAlignment="1"/>
    <xf numFmtId="178" fontId="6" fillId="0" borderId="11" xfId="143" applyFont="1" applyBorder="1" applyAlignment="1"/>
    <xf numFmtId="178" fontId="6" fillId="0" borderId="0" xfId="143" applyFont="1" applyBorder="1" applyAlignment="1"/>
    <xf numFmtId="178" fontId="6" fillId="0" borderId="15" xfId="143" applyFont="1" applyBorder="1" applyAlignment="1"/>
    <xf numFmtId="4" fontId="80" fillId="0" borderId="0" xfId="143" applyNumberFormat="1" applyFont="1" applyAlignment="1"/>
    <xf numFmtId="3" fontId="80" fillId="0" borderId="0" xfId="143" applyNumberFormat="1" applyFont="1" applyAlignment="1"/>
    <xf numFmtId="3" fontId="6" fillId="0" borderId="11" xfId="143" applyNumberFormat="1" applyFont="1" applyBorder="1" applyAlignment="1"/>
    <xf numFmtId="3" fontId="6" fillId="0" borderId="0" xfId="143" applyNumberFormat="1" applyFont="1" applyBorder="1" applyAlignment="1"/>
    <xf numFmtId="3" fontId="6" fillId="0" borderId="15" xfId="143" applyNumberFormat="1" applyFont="1" applyBorder="1" applyAlignment="1"/>
    <xf numFmtId="3" fontId="79" fillId="0" borderId="0" xfId="143" applyNumberFormat="1" applyFont="1" applyAlignment="1"/>
    <xf numFmtId="3" fontId="1" fillId="0" borderId="0" xfId="141" applyNumberFormat="1" applyFont="1" applyFill="1" applyBorder="1" applyAlignment="1">
      <alignment horizontal="center" wrapText="1"/>
    </xf>
    <xf numFmtId="4" fontId="64" fillId="0" borderId="0" xfId="143" applyNumberFormat="1" applyFont="1" applyAlignment="1"/>
    <xf numFmtId="4" fontId="81" fillId="0" borderId="0" xfId="143" applyNumberFormat="1" applyFont="1">
      <alignment vertical="top"/>
    </xf>
    <xf numFmtId="178" fontId="106" fillId="0" borderId="0" xfId="140" applyFont="1" applyFill="1" applyBorder="1" applyAlignment="1"/>
    <xf numFmtId="1" fontId="64" fillId="0" borderId="0" xfId="140" applyNumberFormat="1" applyFont="1" applyFill="1" applyBorder="1" applyAlignment="1">
      <alignment horizontal="center" wrapText="1"/>
    </xf>
    <xf numFmtId="178" fontId="71" fillId="38" borderId="0" xfId="140" applyFont="1" applyFill="1" applyBorder="1" applyAlignment="1"/>
    <xf numFmtId="3" fontId="64" fillId="37" borderId="0" xfId="143" applyNumberFormat="1" applyFont="1" applyFill="1" applyAlignment="1"/>
    <xf numFmtId="3" fontId="7" fillId="0" borderId="11" xfId="143" applyNumberFormat="1" applyFont="1" applyBorder="1" applyAlignment="1"/>
    <xf numFmtId="178" fontId="64" fillId="38" borderId="0" xfId="140" applyFont="1" applyFill="1" applyBorder="1" applyAlignment="1"/>
    <xf numFmtId="178" fontId="64" fillId="28" borderId="0" xfId="140" applyFont="1" applyFill="1" applyBorder="1" applyAlignment="1"/>
    <xf numFmtId="3" fontId="71" fillId="0" borderId="0" xfId="143" applyNumberFormat="1" applyFont="1" applyFill="1" applyAlignment="1"/>
    <xf numFmtId="3" fontId="7" fillId="0" borderId="0" xfId="143" applyNumberFormat="1" applyFont="1" applyBorder="1" applyAlignment="1"/>
    <xf numFmtId="165" fontId="6" fillId="0" borderId="0" xfId="144" applyNumberFormat="1" applyFont="1" applyFill="1"/>
    <xf numFmtId="49" fontId="64" fillId="0" borderId="0" xfId="141" applyNumberFormat="1" applyFont="1" applyFill="1" applyBorder="1" applyAlignment="1">
      <alignment horizontal="center" wrapText="1"/>
    </xf>
    <xf numFmtId="3" fontId="64" fillId="30" borderId="0" xfId="143" applyNumberFormat="1" applyFont="1" applyFill="1" applyAlignment="1"/>
    <xf numFmtId="178" fontId="64" fillId="39" borderId="0" xfId="141" applyFont="1" applyFill="1" applyBorder="1" applyAlignment="1"/>
    <xf numFmtId="178" fontId="107" fillId="39" borderId="0" xfId="141" applyFont="1" applyFill="1" applyBorder="1" applyAlignment="1"/>
    <xf numFmtId="3" fontId="63" fillId="0" borderId="0" xfId="143" applyNumberFormat="1" applyFont="1" applyAlignment="1"/>
    <xf numFmtId="3" fontId="80" fillId="0" borderId="11" xfId="143" applyNumberFormat="1" applyFont="1" applyBorder="1" applyAlignment="1"/>
    <xf numFmtId="3" fontId="80" fillId="0" borderId="0" xfId="143" applyNumberFormat="1" applyFont="1" applyAlignment="1" applyProtection="1">
      <protection locked="0"/>
    </xf>
    <xf numFmtId="3" fontId="109" fillId="0" borderId="15" xfId="143" applyNumberFormat="1" applyFont="1" applyBorder="1" applyAlignment="1"/>
    <xf numFmtId="3" fontId="64" fillId="0" borderId="0" xfId="141" applyNumberFormat="1" applyFont="1" applyFill="1" applyBorder="1" applyAlignment="1"/>
    <xf numFmtId="3" fontId="64" fillId="0" borderId="0" xfId="143" applyNumberFormat="1" applyFont="1" applyFill="1" applyAlignment="1"/>
    <xf numFmtId="3" fontId="6" fillId="0" borderId="0" xfId="143" applyNumberFormat="1" applyFont="1" applyFill="1" applyAlignment="1"/>
    <xf numFmtId="178" fontId="71" fillId="42" borderId="0" xfId="141" applyFont="1" applyFill="1" applyBorder="1" applyAlignment="1"/>
    <xf numFmtId="3" fontId="110" fillId="0" borderId="0" xfId="143" applyNumberFormat="1" applyFont="1" applyAlignment="1"/>
    <xf numFmtId="3" fontId="78" fillId="0" borderId="0" xfId="141" applyNumberFormat="1" applyFont="1" applyFill="1" applyBorder="1" applyAlignment="1"/>
    <xf numFmtId="178" fontId="106" fillId="0" borderId="0" xfId="141" applyFont="1" applyFill="1" applyBorder="1" applyAlignment="1"/>
    <xf numFmtId="178" fontId="64" fillId="28" borderId="0" xfId="141" applyFont="1" applyFill="1" applyBorder="1" applyAlignment="1"/>
    <xf numFmtId="3" fontId="62" fillId="0" borderId="0" xfId="143" applyNumberFormat="1" applyFont="1" applyAlignment="1"/>
    <xf numFmtId="178" fontId="77" fillId="43" borderId="0" xfId="141" applyFont="1" applyFill="1" applyBorder="1" applyAlignment="1"/>
    <xf numFmtId="178" fontId="77" fillId="45" borderId="0" xfId="141" applyFont="1" applyFill="1" applyBorder="1" applyAlignment="1"/>
    <xf numFmtId="178" fontId="66" fillId="46" borderId="0" xfId="141" applyFont="1" applyFill="1" applyBorder="1" applyAlignment="1"/>
    <xf numFmtId="3" fontId="1" fillId="30" borderId="0" xfId="141" applyNumberFormat="1" applyFont="1" applyFill="1" applyBorder="1" applyAlignment="1">
      <alignment horizontal="center" wrapText="1"/>
    </xf>
    <xf numFmtId="3" fontId="66" fillId="27" borderId="0" xfId="143" applyNumberFormat="1" applyFont="1" applyFill="1" applyAlignment="1"/>
    <xf numFmtId="178" fontId="64" fillId="47" borderId="0" xfId="140" applyFont="1" applyFill="1" applyBorder="1" applyAlignment="1"/>
    <xf numFmtId="4" fontId="66" fillId="35" borderId="0" xfId="143" applyNumberFormat="1" applyFont="1" applyFill="1" applyAlignment="1"/>
    <xf numFmtId="178" fontId="64" fillId="39" borderId="0" xfId="140" applyFont="1" applyFill="1" applyBorder="1" applyAlignment="1"/>
    <xf numFmtId="3" fontId="63" fillId="0" borderId="11" xfId="143" applyNumberFormat="1" applyFont="1" applyBorder="1" applyAlignment="1"/>
    <xf numFmtId="178" fontId="111" fillId="34" borderId="0" xfId="141" applyFont="1" applyFill="1" applyBorder="1" applyAlignment="1"/>
    <xf numFmtId="3" fontId="112" fillId="0" borderId="0" xfId="143" applyNumberFormat="1" applyFont="1" applyAlignment="1"/>
    <xf numFmtId="178" fontId="62" fillId="0" borderId="0" xfId="143" applyFont="1" applyAlignment="1"/>
    <xf numFmtId="178" fontId="6" fillId="0" borderId="0" xfId="143" applyFont="1" applyFill="1" applyAlignment="1"/>
    <xf numFmtId="3" fontId="113" fillId="0" borderId="0" xfId="143" applyNumberFormat="1" applyFont="1" applyAlignment="1"/>
    <xf numFmtId="3" fontId="7" fillId="0" borderId="15" xfId="143" applyNumberFormat="1" applyFont="1" applyBorder="1" applyAlignment="1"/>
    <xf numFmtId="178" fontId="68" fillId="0" borderId="0" xfId="143" applyFont="1" applyAlignment="1">
      <alignment horizontal="right"/>
    </xf>
    <xf numFmtId="3" fontId="70" fillId="0" borderId="0" xfId="143" applyNumberFormat="1" applyFont="1" applyAlignment="1"/>
    <xf numFmtId="178" fontId="74" fillId="27" borderId="0" xfId="140" applyFont="1" applyFill="1" applyBorder="1" applyAlignment="1"/>
    <xf numFmtId="178" fontId="64" fillId="49" borderId="0" xfId="141" applyFont="1" applyFill="1" applyBorder="1" applyAlignment="1"/>
    <xf numFmtId="178" fontId="64" fillId="30" borderId="0" xfId="140" applyFont="1" applyFill="1" applyBorder="1" applyAlignment="1"/>
    <xf numFmtId="3" fontId="63" fillId="0" borderId="0" xfId="143" applyNumberFormat="1" applyFont="1" applyBorder="1" applyAlignment="1"/>
    <xf numFmtId="3" fontId="62" fillId="0" borderId="11" xfId="143" applyNumberFormat="1" applyFont="1" applyBorder="1" applyAlignment="1"/>
    <xf numFmtId="3" fontId="112" fillId="0" borderId="15" xfId="143" applyNumberFormat="1" applyFont="1" applyBorder="1" applyAlignment="1"/>
    <xf numFmtId="178" fontId="64" fillId="49" borderId="0" xfId="140" applyFont="1" applyFill="1" applyBorder="1" applyAlignment="1"/>
    <xf numFmtId="178" fontId="69" fillId="0" borderId="0" xfId="143" applyFont="1" applyAlignment="1">
      <alignment horizontal="right"/>
    </xf>
    <xf numFmtId="3" fontId="6" fillId="0" borderId="11" xfId="143" applyNumberFormat="1" applyFont="1" applyFill="1" applyBorder="1" applyAlignment="1"/>
    <xf numFmtId="49" fontId="64" fillId="0" borderId="0" xfId="143" applyNumberFormat="1" applyFont="1" applyFill="1" applyAlignment="1"/>
    <xf numFmtId="3" fontId="71" fillId="2" borderId="0" xfId="143" applyNumberFormat="1" applyFont="1" applyFill="1" applyAlignment="1"/>
    <xf numFmtId="4" fontId="7" fillId="0" borderId="0" xfId="143" applyNumberFormat="1" applyFont="1" applyAlignment="1"/>
    <xf numFmtId="4" fontId="78" fillId="0" borderId="0" xfId="143" applyNumberFormat="1" applyFont="1" applyAlignment="1"/>
    <xf numFmtId="4" fontId="7" fillId="51" borderId="7" xfId="143" applyNumberFormat="1" applyFont="1" applyFill="1" applyBorder="1" applyAlignment="1">
      <alignment horizontal="right"/>
    </xf>
    <xf numFmtId="4" fontId="6" fillId="0" borderId="0" xfId="143" applyNumberFormat="1" applyFont="1" applyAlignment="1"/>
    <xf numFmtId="3" fontId="114" fillId="0" borderId="0" xfId="143" applyNumberFormat="1" applyFont="1" applyAlignment="1"/>
    <xf numFmtId="178" fontId="23" fillId="0" borderId="0" xfId="143" applyFont="1" applyBorder="1">
      <alignment vertical="top"/>
    </xf>
    <xf numFmtId="178" fontId="78" fillId="29" borderId="0" xfId="143" applyFont="1" applyFill="1">
      <alignment vertical="top"/>
    </xf>
    <xf numFmtId="178" fontId="78" fillId="0" borderId="0" xfId="143" applyFont="1">
      <alignment vertical="top"/>
    </xf>
    <xf numFmtId="178" fontId="116" fillId="0" borderId="0" xfId="143" applyFont="1">
      <alignment vertical="top"/>
    </xf>
    <xf numFmtId="178" fontId="117" fillId="0" borderId="0" xfId="143" applyFont="1" applyAlignment="1">
      <alignment horizontal="center" vertical="center" wrapText="1"/>
    </xf>
    <xf numFmtId="178" fontId="63" fillId="0" borderId="0" xfId="143" applyFont="1">
      <alignment vertical="top"/>
    </xf>
    <xf numFmtId="3" fontId="64" fillId="0" borderId="0" xfId="143" applyNumberFormat="1" applyFont="1" applyFill="1">
      <alignment vertical="top"/>
    </xf>
    <xf numFmtId="178" fontId="118" fillId="0" borderId="0" xfId="141" applyNumberFormat="1" applyFont="1" applyFill="1" applyBorder="1" applyAlignment="1">
      <alignment horizontal="right" wrapText="1"/>
    </xf>
    <xf numFmtId="3" fontId="119" fillId="0" borderId="0" xfId="143" applyNumberFormat="1" applyFont="1" applyFill="1">
      <alignment vertical="top"/>
    </xf>
    <xf numFmtId="178" fontId="78" fillId="0" borderId="0" xfId="143" applyFont="1" applyAlignment="1">
      <alignment horizontal="right" vertical="top"/>
    </xf>
    <xf numFmtId="3" fontId="79" fillId="0" borderId="0" xfId="143" applyNumberFormat="1" applyFont="1" applyFill="1">
      <alignment vertical="top"/>
    </xf>
    <xf numFmtId="178" fontId="64" fillId="0" borderId="0" xfId="143" applyFont="1" applyAlignment="1">
      <alignment horizontal="left"/>
    </xf>
    <xf numFmtId="178" fontId="96" fillId="0" borderId="0" xfId="143" applyFont="1" applyAlignment="1">
      <alignment horizontal="center"/>
    </xf>
    <xf numFmtId="178" fontId="96" fillId="0" borderId="0" xfId="143" applyFont="1" applyAlignment="1">
      <alignment horizontal="left" indent="3"/>
    </xf>
    <xf numFmtId="178" fontId="23" fillId="0" borderId="0" xfId="143" applyFont="1" applyAlignment="1">
      <alignment horizontal="left" indent="3"/>
    </xf>
    <xf numFmtId="3" fontId="70" fillId="0" borderId="0" xfId="143" applyNumberFormat="1" applyFont="1" applyFill="1" applyAlignment="1">
      <alignment horizontal="center"/>
    </xf>
    <xf numFmtId="3" fontId="117" fillId="0" borderId="0" xfId="143" applyNumberFormat="1" applyFont="1">
      <alignment vertical="top"/>
    </xf>
    <xf numFmtId="3" fontId="70" fillId="0" borderId="0" xfId="143" applyNumberFormat="1" applyFont="1" applyFill="1" applyAlignment="1">
      <alignment horizontal="right"/>
    </xf>
    <xf numFmtId="178" fontId="119" fillId="0" borderId="0" xfId="143" applyFont="1" applyAlignment="1">
      <alignment horizontal="right"/>
    </xf>
    <xf numFmtId="178" fontId="121" fillId="0" borderId="0" xfId="143" applyFont="1" applyAlignment="1">
      <alignment horizontal="center"/>
    </xf>
    <xf numFmtId="3" fontId="122" fillId="0" borderId="0" xfId="143" applyNumberFormat="1" applyFont="1" applyFill="1">
      <alignment vertical="top"/>
    </xf>
    <xf numFmtId="178" fontId="122" fillId="0" borderId="0" xfId="143" applyFont="1">
      <alignment vertical="top"/>
    </xf>
    <xf numFmtId="3" fontId="117" fillId="0" borderId="0" xfId="143" applyNumberFormat="1" applyFont="1" applyAlignment="1">
      <alignment horizontal="right" vertical="top"/>
    </xf>
    <xf numFmtId="4" fontId="64" fillId="0" borderId="0" xfId="143" applyNumberFormat="1" applyFont="1" applyAlignment="1">
      <alignment horizontal="center"/>
    </xf>
    <xf numFmtId="4" fontId="70" fillId="0" borderId="0" xfId="143" applyNumberFormat="1" applyFont="1" applyAlignment="1">
      <alignment horizontal="center"/>
    </xf>
    <xf numFmtId="3" fontId="109" fillId="0" borderId="0" xfId="143" applyNumberFormat="1" applyFont="1" applyFill="1" applyAlignment="1">
      <alignment vertical="center"/>
    </xf>
    <xf numFmtId="178" fontId="6" fillId="0" borderId="0" xfId="143" applyFont="1" applyFill="1" applyAlignment="1">
      <alignment wrapText="1"/>
    </xf>
    <xf numFmtId="4" fontId="23" fillId="0" borderId="0" xfId="143" applyNumberFormat="1" applyFont="1">
      <alignment vertical="top"/>
    </xf>
    <xf numFmtId="3" fontId="71" fillId="52" borderId="0" xfId="143" applyNumberFormat="1" applyFont="1" applyFill="1">
      <alignment vertical="top"/>
    </xf>
    <xf numFmtId="178" fontId="80" fillId="0" borderId="0" xfId="143" applyFont="1" applyAlignment="1">
      <alignment horizontal="left" indent="3"/>
    </xf>
    <xf numFmtId="3" fontId="70" fillId="0" borderId="0" xfId="143" applyNumberFormat="1" applyFont="1" applyFill="1">
      <alignment vertical="top"/>
    </xf>
    <xf numFmtId="3" fontId="71" fillId="53" borderId="0" xfId="143" applyNumberFormat="1" applyFont="1" applyFill="1">
      <alignment vertical="top"/>
    </xf>
    <xf numFmtId="3" fontId="94" fillId="0" borderId="0" xfId="143" applyNumberFormat="1" applyFont="1">
      <alignment vertical="top"/>
    </xf>
    <xf numFmtId="178" fontId="64" fillId="0" borderId="0" xfId="143" applyFont="1">
      <alignment vertical="top"/>
    </xf>
    <xf numFmtId="178" fontId="118" fillId="27" borderId="0" xfId="141" applyNumberFormat="1" applyFont="1" applyFill="1" applyBorder="1" applyAlignment="1">
      <alignment horizontal="right" wrapText="1"/>
    </xf>
    <xf numFmtId="3" fontId="64" fillId="0" borderId="34" xfId="143" applyNumberFormat="1" applyFont="1" applyFill="1" applyBorder="1">
      <alignment vertical="top"/>
    </xf>
    <xf numFmtId="3" fontId="64" fillId="0" borderId="35" xfId="143" applyNumberFormat="1" applyFont="1" applyFill="1" applyBorder="1">
      <alignment vertical="top"/>
    </xf>
    <xf numFmtId="3" fontId="64" fillId="0" borderId="36" xfId="143" applyNumberFormat="1" applyFont="1" applyFill="1" applyBorder="1">
      <alignment vertical="top"/>
    </xf>
    <xf numFmtId="3" fontId="78" fillId="0" borderId="0" xfId="143" applyNumberFormat="1" applyFont="1" applyAlignment="1">
      <alignment horizontal="right" vertical="top"/>
    </xf>
    <xf numFmtId="1" fontId="121" fillId="0" borderId="0" xfId="140" applyNumberFormat="1" applyFont="1" applyFill="1" applyBorder="1" applyAlignment="1">
      <alignment horizontal="center" wrapText="1"/>
    </xf>
    <xf numFmtId="178" fontId="23" fillId="0" borderId="0" xfId="143" applyFont="1" applyAlignment="1">
      <alignment horizontal="right" vertical="top"/>
    </xf>
    <xf numFmtId="3" fontId="78" fillId="0" borderId="0" xfId="143" applyNumberFormat="1" applyFont="1">
      <alignment vertical="top"/>
    </xf>
    <xf numFmtId="178" fontId="80" fillId="0" borderId="0" xfId="143" applyFont="1" applyAlignment="1">
      <alignment horizontal="center"/>
    </xf>
    <xf numFmtId="3" fontId="66" fillId="27" borderId="0" xfId="143" applyNumberFormat="1" applyFont="1" applyFill="1">
      <alignment vertical="top"/>
    </xf>
    <xf numFmtId="4" fontId="109" fillId="0" borderId="0" xfId="143" applyNumberFormat="1" applyFont="1" applyFill="1" applyAlignment="1">
      <alignment vertical="center"/>
    </xf>
    <xf numFmtId="178" fontId="92" fillId="27" borderId="0" xfId="141" applyNumberFormat="1" applyFont="1" applyFill="1" applyBorder="1" applyAlignment="1">
      <alignment horizontal="center" wrapText="1"/>
    </xf>
    <xf numFmtId="178" fontId="92" fillId="27" borderId="0" xfId="141" applyFont="1" applyFill="1" applyBorder="1" applyAlignment="1"/>
    <xf numFmtId="3" fontId="80" fillId="0" borderId="0" xfId="143" applyNumberFormat="1" applyFont="1">
      <alignment vertical="top"/>
    </xf>
    <xf numFmtId="178" fontId="23" fillId="0" borderId="0" xfId="143" applyFont="1" applyAlignment="1">
      <alignment horizontal="left" vertical="center" indent="3"/>
    </xf>
    <xf numFmtId="178" fontId="87" fillId="0" borderId="0" xfId="143" applyFont="1" applyAlignment="1">
      <alignment horizontal="right" indent="3"/>
    </xf>
    <xf numFmtId="3" fontId="87" fillId="0" borderId="37" xfId="143" applyNumberFormat="1" applyFont="1" applyBorder="1">
      <alignment vertical="top"/>
    </xf>
    <xf numFmtId="178" fontId="68" fillId="0" borderId="0" xfId="143" applyFont="1">
      <alignment vertical="top"/>
    </xf>
    <xf numFmtId="3" fontId="93" fillId="0" borderId="0" xfId="143" applyNumberFormat="1" applyFont="1" applyAlignment="1">
      <alignment horizontal="center"/>
    </xf>
    <xf numFmtId="3" fontId="87" fillId="0" borderId="0" xfId="143" applyNumberFormat="1" applyFont="1" applyBorder="1">
      <alignment vertical="top"/>
    </xf>
    <xf numFmtId="3" fontId="64" fillId="0" borderId="0" xfId="143" applyNumberFormat="1" applyFont="1">
      <alignment vertical="top"/>
    </xf>
    <xf numFmtId="3" fontId="68" fillId="0" borderId="0" xfId="143" applyNumberFormat="1" applyFont="1" applyBorder="1">
      <alignment vertical="top"/>
    </xf>
    <xf numFmtId="3" fontId="68" fillId="0" borderId="37" xfId="143" applyNumberFormat="1" applyFont="1" applyBorder="1">
      <alignment vertical="top"/>
    </xf>
    <xf numFmtId="3" fontId="68" fillId="0" borderId="0" xfId="143" applyNumberFormat="1" applyFont="1">
      <alignment vertical="top"/>
    </xf>
    <xf numFmtId="3" fontId="70" fillId="0" borderId="0" xfId="143" applyNumberFormat="1" applyFont="1" applyAlignment="1">
      <alignment horizontal="left" indent="3"/>
    </xf>
    <xf numFmtId="3" fontId="70" fillId="0" borderId="37" xfId="143" applyNumberFormat="1" applyFont="1" applyBorder="1">
      <alignment vertical="top"/>
    </xf>
    <xf numFmtId="3" fontId="70" fillId="0" borderId="0" xfId="143" applyNumberFormat="1" applyFont="1">
      <alignment vertical="top"/>
    </xf>
    <xf numFmtId="3" fontId="7" fillId="0" borderId="0" xfId="143" applyNumberFormat="1" applyFont="1">
      <alignment vertical="top"/>
    </xf>
    <xf numFmtId="178" fontId="70" fillId="0" borderId="0" xfId="143" applyFont="1" applyAlignment="1">
      <alignment horizontal="left" indent="3"/>
    </xf>
    <xf numFmtId="3" fontId="67" fillId="0" borderId="0" xfId="143" applyNumberFormat="1" applyFont="1">
      <alignment vertical="top"/>
    </xf>
    <xf numFmtId="3" fontId="23" fillId="0" borderId="0" xfId="143" applyNumberFormat="1" applyFont="1" applyAlignment="1">
      <alignment horizontal="left"/>
    </xf>
    <xf numFmtId="178" fontId="127" fillId="0" borderId="0" xfId="143" applyFont="1" applyAlignment="1">
      <alignment horizontal="center"/>
    </xf>
    <xf numFmtId="178" fontId="78" fillId="0" borderId="0" xfId="143" applyFont="1" applyAlignment="1">
      <alignment horizontal="center"/>
    </xf>
    <xf numFmtId="178" fontId="23" fillId="0" borderId="33" xfId="143" applyFont="1" applyBorder="1">
      <alignment vertical="top"/>
    </xf>
    <xf numFmtId="178" fontId="7" fillId="27" borderId="0" xfId="143" applyFont="1" applyFill="1" applyAlignment="1"/>
    <xf numFmtId="178" fontId="139" fillId="0" borderId="0" xfId="143" applyFont="1" applyAlignment="1">
      <alignment horizontal="center"/>
    </xf>
    <xf numFmtId="178" fontId="78" fillId="0" borderId="0" xfId="143" applyFont="1" applyAlignment="1">
      <alignment horizontal="right"/>
    </xf>
    <xf numFmtId="17" fontId="23" fillId="0" borderId="0" xfId="143" quotePrefix="1" applyNumberFormat="1" applyFont="1" applyAlignment="1">
      <alignment horizontal="center" vertical="top"/>
    </xf>
    <xf numFmtId="178" fontId="80" fillId="0" borderId="0" xfId="143" applyFont="1" applyAlignment="1"/>
    <xf numFmtId="3" fontId="98" fillId="0" borderId="0" xfId="143" applyNumberFormat="1" applyFont="1" applyFill="1" applyAlignment="1"/>
    <xf numFmtId="3" fontId="90" fillId="27" borderId="0" xfId="143" applyNumberFormat="1" applyFill="1" applyAlignment="1"/>
    <xf numFmtId="178" fontId="90" fillId="27" borderId="0" xfId="143" applyFill="1" applyAlignment="1"/>
    <xf numFmtId="49" fontId="7" fillId="0" borderId="0" xfId="143" applyNumberFormat="1" applyFont="1" applyAlignment="1"/>
    <xf numFmtId="49" fontId="7" fillId="0" borderId="0" xfId="143" applyNumberFormat="1" applyFont="1" applyAlignment="1">
      <alignment horizontal="center" vertical="center"/>
    </xf>
    <xf numFmtId="49" fontId="6" fillId="0" borderId="0" xfId="143" applyNumberFormat="1" applyFont="1" applyAlignment="1"/>
    <xf numFmtId="49" fontId="64" fillId="0" borderId="0" xfId="140" applyNumberFormat="1" applyFont="1" applyFill="1" applyBorder="1" applyAlignment="1">
      <alignment horizontal="center" wrapText="1"/>
    </xf>
    <xf numFmtId="49" fontId="90" fillId="0" borderId="0" xfId="143" applyNumberFormat="1" applyAlignment="1"/>
    <xf numFmtId="49" fontId="6" fillId="37" borderId="0" xfId="143" applyNumberFormat="1" applyFont="1" applyFill="1" applyAlignment="1"/>
    <xf numFmtId="49" fontId="64" fillId="38" borderId="0" xfId="140" applyNumberFormat="1" applyFont="1" applyFill="1" applyBorder="1" applyAlignment="1">
      <alignment horizontal="center" wrapText="1"/>
    </xf>
    <xf numFmtId="49" fontId="64" fillId="28" borderId="0" xfId="140" applyNumberFormat="1" applyFont="1" applyFill="1" applyBorder="1" applyAlignment="1">
      <alignment horizontal="center" wrapText="1"/>
    </xf>
    <xf numFmtId="49" fontId="6" fillId="32" borderId="0" xfId="143" applyNumberFormat="1" applyFont="1" applyFill="1" applyAlignment="1"/>
    <xf numFmtId="49" fontId="64" fillId="39" borderId="0" xfId="141" applyNumberFormat="1" applyFont="1" applyFill="1" applyBorder="1" applyAlignment="1">
      <alignment horizontal="center" wrapText="1"/>
    </xf>
    <xf numFmtId="49" fontId="107" fillId="39" borderId="0" xfId="141" applyNumberFormat="1" applyFont="1" applyFill="1" applyBorder="1" applyAlignment="1">
      <alignment horizontal="center" wrapText="1"/>
    </xf>
    <xf numFmtId="49" fontId="108" fillId="40" borderId="0" xfId="143" applyNumberFormat="1" applyFont="1" applyFill="1" applyAlignment="1"/>
    <xf numFmtId="49" fontId="6" fillId="30" borderId="0" xfId="143" applyNumberFormat="1" applyFont="1" applyFill="1" applyAlignment="1"/>
    <xf numFmtId="49" fontId="71" fillId="42" borderId="0" xfId="141" applyNumberFormat="1" applyFont="1" applyFill="1" applyBorder="1" applyAlignment="1">
      <alignment horizontal="center" wrapText="1"/>
    </xf>
    <xf numFmtId="49" fontId="67" fillId="28" borderId="0" xfId="141" applyNumberFormat="1" applyFont="1" applyFill="1" applyBorder="1" applyAlignment="1">
      <alignment horizontal="center" wrapText="1"/>
    </xf>
    <xf numFmtId="49" fontId="64" fillId="28" borderId="0" xfId="141" applyNumberFormat="1" applyFont="1" applyFill="1" applyBorder="1" applyAlignment="1">
      <alignment horizontal="center" wrapText="1"/>
    </xf>
    <xf numFmtId="49" fontId="6" fillId="0" borderId="0" xfId="143" applyNumberFormat="1" applyFont="1">
      <alignment vertical="top"/>
    </xf>
    <xf numFmtId="49" fontId="64" fillId="0" borderId="0" xfId="143" applyNumberFormat="1" applyFont="1" applyAlignment="1">
      <alignment horizontal="center"/>
    </xf>
    <xf numFmtId="49" fontId="64" fillId="47" borderId="0" xfId="140" applyNumberFormat="1" applyFont="1" applyFill="1" applyBorder="1" applyAlignment="1">
      <alignment horizontal="center" wrapText="1"/>
    </xf>
    <xf numFmtId="49" fontId="64" fillId="39" borderId="0" xfId="140" applyNumberFormat="1" applyFont="1" applyFill="1" applyBorder="1" applyAlignment="1">
      <alignment horizontal="center" wrapText="1"/>
    </xf>
    <xf numFmtId="49" fontId="111" fillId="34" borderId="0" xfId="141" applyNumberFormat="1" applyFont="1" applyFill="1" applyBorder="1" applyAlignment="1">
      <alignment horizontal="center" wrapText="1"/>
    </xf>
    <xf numFmtId="49" fontId="62" fillId="0" borderId="0" xfId="143" applyNumberFormat="1" applyFont="1" applyAlignment="1"/>
    <xf numFmtId="49" fontId="71" fillId="48" borderId="0" xfId="141" applyNumberFormat="1" applyFont="1" applyFill="1" applyBorder="1" applyAlignment="1">
      <alignment horizontal="center" wrapText="1"/>
    </xf>
    <xf numFmtId="49" fontId="64" fillId="47" borderId="0" xfId="141" applyNumberFormat="1" applyFont="1" applyFill="1" applyBorder="1" applyAlignment="1">
      <alignment horizontal="center" wrapText="1"/>
    </xf>
    <xf numFmtId="49" fontId="63" fillId="0" borderId="0" xfId="143" applyNumberFormat="1" applyFont="1" applyAlignment="1"/>
    <xf numFmtId="49" fontId="70" fillId="27" borderId="0" xfId="143" applyNumberFormat="1" applyFont="1" applyFill="1" applyAlignment="1">
      <alignment horizontal="center"/>
    </xf>
    <xf numFmtId="49" fontId="64" fillId="49" borderId="0" xfId="141" applyNumberFormat="1" applyFont="1" applyFill="1" applyBorder="1" applyAlignment="1">
      <alignment horizontal="center" wrapText="1"/>
    </xf>
    <xf numFmtId="49" fontId="64" fillId="30" borderId="0" xfId="140" applyNumberFormat="1" applyFont="1" applyFill="1" applyBorder="1" applyAlignment="1">
      <alignment horizontal="center" wrapText="1"/>
    </xf>
    <xf numFmtId="49" fontId="6" fillId="50" borderId="0" xfId="143" applyNumberFormat="1" applyFont="1" applyFill="1" applyAlignment="1"/>
    <xf numFmtId="49" fontId="64" fillId="49" borderId="0" xfId="140" applyNumberFormat="1" applyFont="1" applyFill="1" applyBorder="1" applyAlignment="1">
      <alignment horizontal="center" wrapText="1"/>
    </xf>
    <xf numFmtId="49" fontId="77" fillId="41" borderId="0" xfId="143" applyNumberFormat="1" applyFont="1" applyFill="1" applyAlignment="1"/>
    <xf numFmtId="49" fontId="66" fillId="44" borderId="0" xfId="141" applyNumberFormat="1" applyFont="1" applyFill="1" applyBorder="1" applyAlignment="1">
      <alignment horizontal="center" wrapText="1"/>
    </xf>
    <xf numFmtId="165" fontId="141" fillId="11" borderId="0" xfId="3" applyNumberFormat="1" applyFont="1" applyFill="1" applyAlignment="1">
      <alignment horizontal="left" vertical="top" wrapText="1"/>
    </xf>
    <xf numFmtId="165" fontId="143" fillId="0" borderId="0" xfId="3" applyNumberFormat="1" applyFont="1" applyAlignment="1">
      <alignment wrapText="1"/>
    </xf>
    <xf numFmtId="165" fontId="144" fillId="11" borderId="0" xfId="3" applyNumberFormat="1" applyFont="1" applyFill="1"/>
    <xf numFmtId="178" fontId="145" fillId="11" borderId="40" xfId="3" applyNumberFormat="1" applyFont="1" applyFill="1" applyBorder="1" applyAlignment="1"/>
    <xf numFmtId="178" fontId="145" fillId="11" borderId="17" xfId="3" applyNumberFormat="1" applyFont="1" applyFill="1" applyBorder="1" applyAlignment="1"/>
    <xf numFmtId="165" fontId="141" fillId="11" borderId="0" xfId="3" applyNumberFormat="1" applyFont="1" applyFill="1" applyAlignment="1">
      <alignment horizontal="center"/>
    </xf>
    <xf numFmtId="165" fontId="144" fillId="11" borderId="41" xfId="3" applyNumberFormat="1" applyFont="1" applyFill="1" applyBorder="1"/>
    <xf numFmtId="165" fontId="144" fillId="11" borderId="0" xfId="3" applyNumberFormat="1" applyFont="1" applyFill="1" applyBorder="1"/>
    <xf numFmtId="165" fontId="141" fillId="11" borderId="0" xfId="3" applyNumberFormat="1" applyFont="1" applyFill="1"/>
    <xf numFmtId="165" fontId="141" fillId="11" borderId="2" xfId="3" applyNumberFormat="1" applyFont="1" applyFill="1" applyBorder="1"/>
    <xf numFmtId="165" fontId="141" fillId="11" borderId="42" xfId="3" applyNumberFormat="1" applyFont="1" applyFill="1" applyBorder="1"/>
    <xf numFmtId="165" fontId="141" fillId="11" borderId="3" xfId="3" applyNumberFormat="1" applyFont="1" applyFill="1" applyBorder="1"/>
    <xf numFmtId="165" fontId="141" fillId="11" borderId="43" xfId="3" applyNumberFormat="1" applyFont="1" applyFill="1" applyBorder="1"/>
    <xf numFmtId="165" fontId="146" fillId="11" borderId="0" xfId="3" applyNumberFormat="1" applyFont="1" applyFill="1"/>
    <xf numFmtId="165" fontId="146" fillId="11" borderId="41" xfId="3" applyNumberFormat="1" applyFont="1" applyFill="1" applyBorder="1"/>
    <xf numFmtId="165" fontId="144" fillId="11" borderId="17" xfId="3" applyNumberFormat="1" applyFont="1" applyFill="1" applyBorder="1"/>
    <xf numFmtId="165" fontId="144" fillId="11" borderId="40" xfId="3" applyNumberFormat="1" applyFont="1" applyFill="1" applyBorder="1"/>
    <xf numFmtId="165" fontId="144" fillId="0" borderId="0" xfId="3" applyNumberFormat="1" applyFont="1" applyFill="1"/>
    <xf numFmtId="165" fontId="144" fillId="0" borderId="41" xfId="3" applyNumberFormat="1" applyFont="1" applyFill="1" applyBorder="1"/>
    <xf numFmtId="178" fontId="144" fillId="11" borderId="0" xfId="145" applyFont="1" applyFill="1"/>
    <xf numFmtId="165" fontId="147" fillId="0" borderId="0" xfId="3" quotePrefix="1" applyNumberFormat="1" applyFont="1" applyAlignment="1">
      <alignment horizontal="center" vertical="justify"/>
    </xf>
    <xf numFmtId="165" fontId="147" fillId="0" borderId="0" xfId="3" quotePrefix="1" applyNumberFormat="1" applyFont="1"/>
    <xf numFmtId="178" fontId="148" fillId="0" borderId="0" xfId="146" applyFont="1" applyAlignment="1"/>
    <xf numFmtId="165" fontId="148" fillId="0" borderId="0" xfId="146" applyNumberFormat="1" applyFont="1" applyAlignment="1"/>
    <xf numFmtId="17" fontId="148" fillId="0" borderId="0" xfId="146" applyNumberFormat="1" applyFont="1" applyAlignment="1"/>
    <xf numFmtId="178" fontId="148" fillId="0" borderId="0" xfId="146" applyFont="1" applyFill="1" applyAlignment="1"/>
    <xf numFmtId="165" fontId="149" fillId="11" borderId="0" xfId="145" applyNumberFormat="1" applyFont="1" applyFill="1"/>
    <xf numFmtId="178" fontId="144" fillId="0" borderId="0" xfId="145" applyFont="1"/>
    <xf numFmtId="165" fontId="149" fillId="0" borderId="0" xfId="145" applyNumberFormat="1" applyFont="1"/>
    <xf numFmtId="178" fontId="144" fillId="0" borderId="0" xfId="145" applyFont="1" applyBorder="1"/>
    <xf numFmtId="165" fontId="141" fillId="11" borderId="0" xfId="3" applyNumberFormat="1" applyFont="1" applyFill="1" applyBorder="1"/>
    <xf numFmtId="170" fontId="151" fillId="3" borderId="0" xfId="7" applyNumberFormat="1" applyFont="1" applyFill="1"/>
    <xf numFmtId="4" fontId="2" fillId="0" borderId="0" xfId="0" applyNumberFormat="1" applyFont="1" applyAlignment="1"/>
    <xf numFmtId="3" fontId="18" fillId="0" borderId="0" xfId="0" applyNumberFormat="1" applyFont="1"/>
    <xf numFmtId="4" fontId="0" fillId="0" borderId="0" xfId="0" applyNumberFormat="1"/>
    <xf numFmtId="4" fontId="153" fillId="0" borderId="0" xfId="0" applyNumberFormat="1" applyFont="1"/>
    <xf numFmtId="3" fontId="0" fillId="0" borderId="0" xfId="0" applyNumberFormat="1"/>
    <xf numFmtId="2" fontId="154" fillId="0" borderId="0" xfId="139" applyNumberFormat="1" applyFont="1" applyFill="1" applyBorder="1" applyAlignment="1" applyProtection="1">
      <alignment horizontal="left"/>
    </xf>
    <xf numFmtId="3" fontId="2" fillId="0" borderId="0" xfId="0" applyNumberFormat="1" applyFont="1" applyFill="1" applyAlignment="1"/>
    <xf numFmtId="4" fontId="2" fillId="0" borderId="0" xfId="0" applyNumberFormat="1" applyFont="1" applyFill="1" applyAlignment="1"/>
    <xf numFmtId="4" fontId="18" fillId="0" borderId="0" xfId="0" applyNumberFormat="1" applyFont="1"/>
    <xf numFmtId="3" fontId="156" fillId="0" borderId="0" xfId="0" applyNumberFormat="1" applyFont="1"/>
    <xf numFmtId="178" fontId="152" fillId="0" borderId="0" xfId="0" applyFont="1" applyAlignment="1"/>
    <xf numFmtId="165" fontId="152" fillId="0" borderId="0" xfId="3" applyNumberFormat="1" applyFont="1"/>
    <xf numFmtId="165" fontId="152" fillId="0" borderId="0" xfId="3" applyNumberFormat="1" applyFont="1" applyFill="1"/>
    <xf numFmtId="178" fontId="152" fillId="0" borderId="0" xfId="11" applyFont="1" applyFill="1" applyAlignment="1"/>
    <xf numFmtId="178" fontId="2" fillId="0" borderId="0" xfId="3" applyNumberFormat="1" applyFont="1" applyFill="1"/>
    <xf numFmtId="178" fontId="150" fillId="0" borderId="0" xfId="0" applyFont="1" applyFill="1" applyAlignment="1"/>
    <xf numFmtId="178" fontId="150" fillId="0" borderId="0" xfId="0" applyFont="1" applyAlignment="1"/>
    <xf numFmtId="178" fontId="150" fillId="0" borderId="0" xfId="11" applyFont="1" applyFill="1" applyAlignment="1"/>
    <xf numFmtId="170" fontId="156" fillId="3" borderId="0" xfId="7" applyNumberFormat="1" applyFont="1" applyFill="1"/>
    <xf numFmtId="3" fontId="15" fillId="0" borderId="0" xfId="8" applyNumberFormat="1" applyFont="1" applyFill="1" applyBorder="1" applyAlignment="1" applyProtection="1">
      <alignment horizontal="center" vertical="center"/>
    </xf>
    <xf numFmtId="165" fontId="1" fillId="0" borderId="0" xfId="3" applyNumberFormat="1" applyFont="1" applyFill="1" applyAlignment="1">
      <alignment horizontal="right" indent="3"/>
    </xf>
    <xf numFmtId="165" fontId="158" fillId="0" borderId="0" xfId="3" applyNumberFormat="1" applyFont="1" applyFill="1" applyAlignment="1">
      <alignment horizontal="left" indent="3"/>
    </xf>
    <xf numFmtId="4" fontId="150" fillId="0" borderId="0" xfId="0" applyNumberFormat="1" applyFont="1" applyAlignment="1"/>
    <xf numFmtId="178" fontId="155" fillId="0" borderId="0" xfId="0" applyFont="1" applyAlignment="1"/>
    <xf numFmtId="1" fontId="0" fillId="0" borderId="0" xfId="0" applyNumberFormat="1"/>
    <xf numFmtId="3" fontId="11" fillId="3" borderId="0" xfId="7" applyNumberFormat="1" applyFont="1" applyFill="1" applyAlignment="1">
      <alignment horizontal="left" vertical="center" wrapText="1"/>
    </xf>
    <xf numFmtId="3" fontId="2" fillId="3" borderId="0" xfId="7" applyNumberFormat="1" applyFont="1" applyFill="1" applyAlignment="1">
      <alignment horizontal="left" vertical="center" wrapText="1"/>
    </xf>
    <xf numFmtId="165" fontId="150" fillId="0" borderId="0" xfId="3" applyNumberFormat="1" applyFont="1"/>
    <xf numFmtId="178" fontId="160" fillId="0" borderId="0" xfId="0" applyFont="1" applyAlignment="1"/>
    <xf numFmtId="178" fontId="162" fillId="0" borderId="0" xfId="0" applyFont="1" applyAlignment="1">
      <alignment horizontal="left" vertical="center" wrapText="1"/>
    </xf>
    <xf numFmtId="178" fontId="161" fillId="0" borderId="0" xfId="0" applyFont="1" applyAlignment="1">
      <alignment horizontal="center" vertical="center" wrapText="1"/>
    </xf>
    <xf numFmtId="178" fontId="163" fillId="0" borderId="0" xfId="0" applyFont="1"/>
    <xf numFmtId="3" fontId="164" fillId="0" borderId="0" xfId="6" applyNumberFormat="1" applyFont="1" applyAlignment="1" applyProtection="1">
      <alignment horizontal="left"/>
    </xf>
    <xf numFmtId="178" fontId="164" fillId="0" borderId="0" xfId="0" applyFont="1" applyAlignment="1"/>
    <xf numFmtId="178" fontId="164" fillId="0" borderId="0" xfId="0" applyFont="1" applyBorder="1" applyAlignment="1">
      <alignment vertical="center"/>
    </xf>
    <xf numFmtId="178" fontId="164" fillId="0" borderId="0" xfId="0" applyFont="1" applyBorder="1" applyAlignment="1">
      <alignment horizontal="right" vertical="center"/>
    </xf>
    <xf numFmtId="1" fontId="165" fillId="0" borderId="7" xfId="8" applyNumberFormat="1" applyFont="1" applyFill="1" applyBorder="1" applyAlignment="1" applyProtection="1">
      <alignment horizontal="center" vertical="center"/>
    </xf>
    <xf numFmtId="178" fontId="166" fillId="0" borderId="0" xfId="8" applyFont="1" applyFill="1" applyProtection="1"/>
    <xf numFmtId="3" fontId="166" fillId="0" borderId="0" xfId="8" applyNumberFormat="1" applyFont="1" applyFill="1" applyProtection="1">
      <protection locked="0"/>
    </xf>
    <xf numFmtId="178" fontId="164" fillId="0" borderId="9" xfId="0" applyFont="1" applyFill="1" applyBorder="1" applyAlignment="1">
      <alignment vertical="center"/>
    </xf>
    <xf numFmtId="165" fontId="164" fillId="0" borderId="9" xfId="0" applyNumberFormat="1" applyFont="1" applyFill="1" applyBorder="1" applyAlignment="1">
      <alignment vertical="distributed"/>
    </xf>
    <xf numFmtId="165" fontId="164" fillId="0" borderId="9" xfId="0" applyNumberFormat="1" applyFont="1" applyFill="1" applyBorder="1" applyAlignment="1">
      <alignment horizontal="right" vertical="distributed"/>
    </xf>
    <xf numFmtId="178" fontId="164" fillId="0" borderId="11" xfId="0" applyFont="1" applyFill="1" applyBorder="1" applyAlignment="1"/>
    <xf numFmtId="165" fontId="164" fillId="0" borderId="11" xfId="0" applyNumberFormat="1" applyFont="1" applyFill="1" applyBorder="1" applyAlignment="1">
      <alignment vertical="distributed"/>
    </xf>
    <xf numFmtId="165" fontId="164" fillId="0" borderId="11" xfId="0" applyNumberFormat="1" applyFont="1" applyFill="1" applyBorder="1" applyAlignment="1">
      <alignment horizontal="right" vertical="distributed"/>
    </xf>
    <xf numFmtId="165" fontId="164" fillId="0" borderId="8" xfId="0" applyNumberFormat="1" applyFont="1" applyFill="1" applyBorder="1" applyAlignment="1">
      <alignment vertical="distributed"/>
    </xf>
    <xf numFmtId="178" fontId="162" fillId="0" borderId="7" xfId="0" applyFont="1" applyFill="1" applyBorder="1" applyAlignment="1">
      <alignment vertical="center"/>
    </xf>
    <xf numFmtId="165" fontId="162" fillId="0" borderId="7" xfId="0" applyNumberFormat="1" applyFont="1" applyFill="1" applyBorder="1" applyAlignment="1">
      <alignment vertical="distributed"/>
    </xf>
    <xf numFmtId="178" fontId="164" fillId="0" borderId="11" xfId="0" applyFont="1" applyFill="1" applyBorder="1" applyAlignment="1">
      <alignment horizontal="left" indent="1"/>
    </xf>
    <xf numFmtId="178" fontId="164" fillId="0" borderId="11" xfId="0" applyFont="1" applyFill="1" applyBorder="1" applyAlignment="1">
      <alignment wrapText="1"/>
    </xf>
    <xf numFmtId="178" fontId="170" fillId="0" borderId="0" xfId="0" applyFont="1" applyAlignment="1"/>
    <xf numFmtId="170" fontId="162" fillId="3" borderId="0" xfId="7" applyNumberFormat="1" applyFont="1" applyFill="1"/>
    <xf numFmtId="170" fontId="164" fillId="3" borderId="0" xfId="7" applyNumberFormat="1" applyFont="1" applyFill="1" applyAlignment="1">
      <alignment horizontal="centerContinuous"/>
    </xf>
    <xf numFmtId="178" fontId="164" fillId="11" borderId="0" xfId="0" applyFont="1" applyFill="1" applyAlignment="1"/>
    <xf numFmtId="178" fontId="164" fillId="11" borderId="0" xfId="0" applyFont="1" applyFill="1" applyAlignment="1">
      <alignment horizontal="right"/>
    </xf>
    <xf numFmtId="170" fontId="164" fillId="3" borderId="9" xfId="7" applyNumberFormat="1" applyFont="1" applyFill="1" applyBorder="1"/>
    <xf numFmtId="165" fontId="162" fillId="3" borderId="7" xfId="7" applyNumberFormat="1" applyFont="1" applyFill="1" applyBorder="1" applyAlignment="1">
      <alignment vertical="distributed"/>
    </xf>
    <xf numFmtId="165" fontId="164" fillId="3" borderId="9" xfId="7" applyNumberFormat="1" applyFont="1" applyFill="1" applyBorder="1" applyAlignment="1">
      <alignment vertical="distributed"/>
    </xf>
    <xf numFmtId="165" fontId="167" fillId="3" borderId="9" xfId="7" applyNumberFormat="1" applyFont="1" applyFill="1" applyBorder="1" applyAlignment="1">
      <alignment vertical="distributed"/>
    </xf>
    <xf numFmtId="178" fontId="164" fillId="0" borderId="11" xfId="0" applyFont="1" applyFill="1" applyBorder="1" applyAlignment="1">
      <alignment vertical="center"/>
    </xf>
    <xf numFmtId="178" fontId="172" fillId="0" borderId="0" xfId="0" applyFont="1"/>
    <xf numFmtId="178" fontId="173" fillId="0" borderId="0" xfId="0" applyFont="1"/>
    <xf numFmtId="178" fontId="174" fillId="0" borderId="7" xfId="0" applyFont="1" applyBorder="1"/>
    <xf numFmtId="3" fontId="173" fillId="0" borderId="0" xfId="0" applyNumberFormat="1" applyFont="1"/>
    <xf numFmtId="178" fontId="171" fillId="0" borderId="0" xfId="0" applyFont="1"/>
    <xf numFmtId="4" fontId="173" fillId="0" borderId="0" xfId="0" applyNumberFormat="1" applyFont="1"/>
    <xf numFmtId="178" fontId="164" fillId="0" borderId="11" xfId="0" applyFont="1" applyFill="1" applyBorder="1" applyAlignment="1">
      <alignment horizontal="left" vertical="center" indent="1"/>
    </xf>
    <xf numFmtId="168" fontId="164" fillId="0" borderId="0" xfId="0" applyNumberFormat="1" applyFont="1" applyAlignment="1"/>
    <xf numFmtId="0" fontId="165" fillId="0" borderId="8" xfId="8" applyNumberFormat="1" applyFont="1" applyFill="1" applyBorder="1" applyAlignment="1" applyProtection="1">
      <alignment horizontal="center" vertical="center"/>
    </xf>
    <xf numFmtId="165" fontId="164" fillId="0" borderId="9" xfId="0" applyNumberFormat="1" applyFont="1" applyFill="1" applyBorder="1" applyAlignment="1">
      <alignment vertical="center"/>
    </xf>
    <xf numFmtId="3" fontId="164" fillId="0" borderId="0" xfId="0" applyNumberFormat="1" applyFont="1" applyAlignment="1"/>
    <xf numFmtId="178" fontId="164" fillId="0" borderId="11" xfId="0" applyFont="1" applyFill="1" applyBorder="1" applyAlignment="1">
      <alignment horizontal="left" indent="2"/>
    </xf>
    <xf numFmtId="178" fontId="164" fillId="0" borderId="11" xfId="0" applyFont="1" applyFill="1" applyBorder="1" applyAlignment="1">
      <alignment horizontal="left" indent="3"/>
    </xf>
    <xf numFmtId="178" fontId="164" fillId="0" borderId="0" xfId="0" applyFont="1" applyFill="1" applyAlignment="1"/>
    <xf numFmtId="165" fontId="164" fillId="0" borderId="8" xfId="0" applyNumberFormat="1" applyFont="1" applyFill="1" applyBorder="1" applyAlignment="1">
      <alignment horizontal="right" vertical="distributed"/>
    </xf>
    <xf numFmtId="165" fontId="162" fillId="0" borderId="7" xfId="0" applyNumberFormat="1" applyFont="1" applyFill="1" applyBorder="1" applyAlignment="1">
      <alignment horizontal="right" vertical="distributed"/>
    </xf>
    <xf numFmtId="3" fontId="162" fillId="0" borderId="0" xfId="0" applyNumberFormat="1" applyFont="1" applyAlignment="1"/>
    <xf numFmtId="3" fontId="167" fillId="0" borderId="0" xfId="0" applyNumberFormat="1" applyFont="1" applyAlignment="1"/>
    <xf numFmtId="178" fontId="162" fillId="0" borderId="0" xfId="0" applyFont="1" applyFill="1" applyAlignment="1">
      <alignment horizontal="left" vertical="center" wrapText="1"/>
    </xf>
    <xf numFmtId="178" fontId="161" fillId="0" borderId="0" xfId="0" applyFont="1" applyFill="1" applyAlignment="1">
      <alignment horizontal="center" vertical="center"/>
    </xf>
    <xf numFmtId="178" fontId="164" fillId="0" borderId="0" xfId="0" applyFont="1" applyFill="1" applyBorder="1" applyAlignment="1">
      <alignment horizontal="right" vertical="center"/>
    </xf>
    <xf numFmtId="0" fontId="165" fillId="0" borderId="7" xfId="8" applyNumberFormat="1" applyFont="1" applyFill="1" applyBorder="1" applyAlignment="1" applyProtection="1">
      <alignment horizontal="center" vertical="center" wrapText="1"/>
    </xf>
    <xf numFmtId="178" fontId="163" fillId="0" borderId="9" xfId="8" applyFont="1" applyFill="1" applyBorder="1" applyAlignment="1" applyProtection="1">
      <alignment horizontal="center" vertical="center"/>
    </xf>
    <xf numFmtId="178" fontId="163" fillId="0" borderId="0" xfId="8" applyFont="1" applyFill="1" applyBorder="1" applyAlignment="1" applyProtection="1">
      <alignment horizontal="center" vertical="center"/>
    </xf>
    <xf numFmtId="3" fontId="163" fillId="0" borderId="11" xfId="8" applyNumberFormat="1" applyFont="1" applyFill="1" applyBorder="1" applyAlignment="1" applyProtection="1">
      <alignment horizontal="center" vertical="center"/>
    </xf>
    <xf numFmtId="178" fontId="164" fillId="0" borderId="15" xfId="0" applyFont="1" applyFill="1" applyBorder="1" applyAlignment="1">
      <alignment horizontal="center"/>
    </xf>
    <xf numFmtId="178" fontId="162" fillId="0" borderId="7" xfId="0" applyFont="1" applyFill="1" applyBorder="1" applyAlignment="1">
      <alignment horizontal="left"/>
    </xf>
    <xf numFmtId="178" fontId="162" fillId="0" borderId="14" xfId="0" applyFont="1" applyFill="1" applyBorder="1" applyAlignment="1">
      <alignment horizontal="center"/>
    </xf>
    <xf numFmtId="3" fontId="164" fillId="0" borderId="11" xfId="0" applyNumberFormat="1" applyFont="1" applyFill="1" applyBorder="1" applyAlignment="1"/>
    <xf numFmtId="166" fontId="162" fillId="0" borderId="7" xfId="0" applyNumberFormat="1" applyFont="1" applyFill="1" applyBorder="1" applyAlignment="1"/>
    <xf numFmtId="3" fontId="162" fillId="54" borderId="7" xfId="0" applyNumberFormat="1" applyFont="1" applyFill="1" applyBorder="1" applyAlignment="1"/>
    <xf numFmtId="178" fontId="179" fillId="0" borderId="0" xfId="0" applyFont="1"/>
    <xf numFmtId="165" fontId="180" fillId="0" borderId="0" xfId="3" applyNumberFormat="1" applyFont="1" applyFill="1" applyBorder="1" applyAlignment="1">
      <alignment horizontal="left"/>
    </xf>
    <xf numFmtId="178" fontId="173" fillId="0" borderId="4" xfId="14" applyFont="1" applyBorder="1" applyAlignment="1">
      <alignment horizontal="center"/>
    </xf>
    <xf numFmtId="178" fontId="173" fillId="0" borderId="0" xfId="0" applyFont="1" applyAlignment="1">
      <alignment horizontal="right"/>
    </xf>
    <xf numFmtId="178" fontId="173" fillId="0" borderId="0" xfId="14" applyFont="1" applyFill="1"/>
    <xf numFmtId="178" fontId="173" fillId="0" borderId="7" xfId="14" applyFont="1" applyBorder="1" applyAlignment="1">
      <alignment horizontal="center" vertical="center" wrapText="1"/>
    </xf>
    <xf numFmtId="166" fontId="172" fillId="0" borderId="9" xfId="15" applyNumberFormat="1" applyFont="1" applyFill="1" applyBorder="1" applyAlignment="1"/>
    <xf numFmtId="3" fontId="173" fillId="0" borderId="9" xfId="14" applyNumberFormat="1" applyFont="1" applyBorder="1" applyAlignment="1">
      <alignment horizontal="right"/>
    </xf>
    <xf numFmtId="3" fontId="173" fillId="0" borderId="10" xfId="14" applyNumberFormat="1" applyFont="1" applyBorder="1" applyAlignment="1">
      <alignment horizontal="right"/>
    </xf>
    <xf numFmtId="178" fontId="172" fillId="0" borderId="11" xfId="14" applyFont="1" applyFill="1" applyBorder="1" applyAlignment="1">
      <alignment horizontal="left" indent="4"/>
    </xf>
    <xf numFmtId="3" fontId="172" fillId="0" borderId="11" xfId="14" applyNumberFormat="1" applyFont="1" applyBorder="1"/>
    <xf numFmtId="3" fontId="172" fillId="0" borderId="12" xfId="14" applyNumberFormat="1" applyFont="1" applyBorder="1"/>
    <xf numFmtId="0" fontId="173" fillId="0" borderId="11" xfId="14" applyNumberFormat="1" applyFont="1" applyFill="1" applyBorder="1" applyAlignment="1">
      <alignment horizontal="left"/>
    </xf>
    <xf numFmtId="165" fontId="172" fillId="0" borderId="11" xfId="14" applyNumberFormat="1" applyFont="1" applyBorder="1" applyAlignment="1">
      <alignment vertical="distributed"/>
    </xf>
    <xf numFmtId="178" fontId="173" fillId="0" borderId="11" xfId="14" applyFont="1" applyFill="1" applyBorder="1" applyAlignment="1">
      <alignment horizontal="left" indent="1"/>
    </xf>
    <xf numFmtId="165" fontId="173" fillId="0" borderId="11" xfId="14" applyNumberFormat="1" applyFont="1" applyBorder="1" applyAlignment="1">
      <alignment vertical="distributed"/>
    </xf>
    <xf numFmtId="165" fontId="173" fillId="0" borderId="12" xfId="14" applyNumberFormat="1" applyFont="1" applyBorder="1" applyAlignment="1">
      <alignment vertical="distributed"/>
    </xf>
    <xf numFmtId="165" fontId="165" fillId="0" borderId="11" xfId="14" applyNumberFormat="1" applyFont="1" applyBorder="1" applyAlignment="1">
      <alignment vertical="distributed"/>
    </xf>
    <xf numFmtId="165" fontId="172" fillId="0" borderId="12" xfId="14" applyNumberFormat="1" applyFont="1" applyBorder="1" applyAlignment="1">
      <alignment vertical="distributed"/>
    </xf>
    <xf numFmtId="178" fontId="173" fillId="0" borderId="8" xfId="14" applyFont="1" applyFill="1" applyBorder="1" applyAlignment="1">
      <alignment horizontal="left" indent="1"/>
    </xf>
    <xf numFmtId="165" fontId="173" fillId="0" borderId="13" xfId="14" applyNumberFormat="1" applyFont="1" applyBorder="1" applyAlignment="1">
      <alignment vertical="distributed"/>
    </xf>
    <xf numFmtId="165" fontId="165" fillId="0" borderId="8" xfId="14" applyNumberFormat="1" applyFont="1" applyBorder="1" applyAlignment="1">
      <alignment vertical="distributed"/>
    </xf>
    <xf numFmtId="165" fontId="173" fillId="0" borderId="8" xfId="14" applyNumberFormat="1" applyFont="1" applyBorder="1" applyAlignment="1">
      <alignment vertical="distributed"/>
    </xf>
    <xf numFmtId="178" fontId="172" fillId="0" borderId="9" xfId="14" applyFont="1" applyFill="1" applyBorder="1"/>
    <xf numFmtId="165" fontId="172" fillId="0" borderId="9" xfId="14" applyNumberFormat="1" applyFont="1" applyBorder="1" applyAlignment="1">
      <alignment vertical="distributed"/>
    </xf>
    <xf numFmtId="178" fontId="172" fillId="0" borderId="11" xfId="14" applyFont="1" applyFill="1" applyBorder="1" applyAlignment="1">
      <alignment horizontal="left" indent="1"/>
    </xf>
    <xf numFmtId="178" fontId="172" fillId="0" borderId="8" xfId="14" applyFont="1" applyFill="1" applyBorder="1" applyAlignment="1">
      <alignment horizontal="left" indent="1"/>
    </xf>
    <xf numFmtId="165" fontId="172" fillId="0" borderId="8" xfId="14" applyNumberFormat="1" applyFont="1" applyBorder="1" applyAlignment="1">
      <alignment vertical="distributed"/>
    </xf>
    <xf numFmtId="178" fontId="173" fillId="0" borderId="17" xfId="14" applyNumberFormat="1" applyFont="1" applyFill="1" applyBorder="1" applyAlignment="1">
      <alignment vertical="center" wrapText="1"/>
    </xf>
    <xf numFmtId="178" fontId="182" fillId="0" borderId="0" xfId="0" applyFont="1" applyAlignment="1"/>
    <xf numFmtId="165" fontId="173" fillId="0" borderId="0" xfId="0" applyNumberFormat="1" applyFont="1" applyAlignment="1">
      <alignment vertical="distributed"/>
    </xf>
    <xf numFmtId="178" fontId="173" fillId="0" borderId="0" xfId="0" applyFont="1" applyAlignment="1"/>
    <xf numFmtId="165" fontId="173" fillId="0" borderId="7" xfId="14" applyNumberFormat="1" applyFont="1" applyBorder="1" applyAlignment="1">
      <alignment horizontal="center" vertical="distributed" wrapText="1"/>
    </xf>
    <xf numFmtId="165" fontId="173" fillId="0" borderId="9" xfId="14" applyNumberFormat="1" applyFont="1" applyBorder="1" applyAlignment="1">
      <alignment horizontal="right" vertical="distributed"/>
    </xf>
    <xf numFmtId="165" fontId="173" fillId="0" borderId="10" xfId="14" applyNumberFormat="1" applyFont="1" applyBorder="1" applyAlignment="1">
      <alignment horizontal="right" vertical="distributed"/>
    </xf>
    <xf numFmtId="165" fontId="165" fillId="0" borderId="12" xfId="14" applyNumberFormat="1" applyFont="1" applyBorder="1" applyAlignment="1">
      <alignment vertical="distributed"/>
    </xf>
    <xf numFmtId="165" fontId="172" fillId="0" borderId="10" xfId="14" applyNumberFormat="1" applyFont="1" applyBorder="1" applyAlignment="1">
      <alignment vertical="distributed"/>
    </xf>
    <xf numFmtId="178" fontId="173" fillId="0" borderId="0" xfId="14" applyFont="1" applyFill="1" applyBorder="1" applyAlignment="1">
      <alignment horizontal="left" indent="1"/>
    </xf>
    <xf numFmtId="178" fontId="173" fillId="0" borderId="0" xfId="14" applyFont="1" applyBorder="1"/>
    <xf numFmtId="165" fontId="173" fillId="0" borderId="17" xfId="0" applyNumberFormat="1" applyFont="1" applyBorder="1" applyAlignment="1">
      <alignment vertical="distributed"/>
    </xf>
    <xf numFmtId="165" fontId="164" fillId="54" borderId="11" xfId="0" applyNumberFormat="1" applyFont="1" applyFill="1" applyBorder="1" applyAlignment="1">
      <alignment vertical="distributed"/>
    </xf>
    <xf numFmtId="165" fontId="177" fillId="54" borderId="7" xfId="0" applyNumberFormat="1" applyFont="1" applyFill="1" applyBorder="1" applyAlignment="1">
      <alignment vertical="distributed"/>
    </xf>
    <xf numFmtId="178" fontId="164" fillId="0" borderId="0" xfId="0" applyFont="1" applyAlignment="1">
      <alignment horizontal="left"/>
    </xf>
    <xf numFmtId="165" fontId="162" fillId="0" borderId="0" xfId="0" applyNumberFormat="1" applyFont="1" applyAlignment="1">
      <alignment horizontal="left" vertical="center" wrapText="1"/>
    </xf>
    <xf numFmtId="165" fontId="164" fillId="0" borderId="0" xfId="6" applyNumberFormat="1" applyFont="1" applyAlignment="1" applyProtection="1">
      <alignment horizontal="left"/>
    </xf>
    <xf numFmtId="165" fontId="164" fillId="0" borderId="0" xfId="0" applyNumberFormat="1" applyFont="1" applyAlignment="1"/>
    <xf numFmtId="165" fontId="164" fillId="0" borderId="0" xfId="0" applyNumberFormat="1" applyFont="1" applyBorder="1" applyAlignment="1">
      <alignment vertical="center"/>
    </xf>
    <xf numFmtId="165" fontId="164" fillId="0" borderId="0" xfId="0" applyNumberFormat="1" applyFont="1" applyBorder="1" applyAlignment="1">
      <alignment horizontal="right" vertical="center"/>
    </xf>
    <xf numFmtId="0" fontId="165" fillId="0" borderId="7" xfId="8" applyNumberFormat="1" applyFont="1" applyFill="1" applyBorder="1" applyAlignment="1" applyProtection="1">
      <alignment horizontal="center" vertical="center"/>
    </xf>
    <xf numFmtId="165" fontId="166" fillId="0" borderId="0" xfId="8" applyNumberFormat="1" applyFont="1" applyFill="1" applyProtection="1"/>
    <xf numFmtId="165" fontId="166" fillId="0" borderId="0" xfId="8" applyNumberFormat="1" applyFont="1" applyFill="1" applyProtection="1">
      <protection locked="0"/>
    </xf>
    <xf numFmtId="165" fontId="164" fillId="0" borderId="11" xfId="0" applyNumberFormat="1" applyFont="1" applyFill="1" applyBorder="1" applyAlignment="1">
      <alignment horizontal="left" indent="1"/>
    </xf>
    <xf numFmtId="165" fontId="164" fillId="0" borderId="11" xfId="0" applyNumberFormat="1" applyFont="1" applyFill="1" applyBorder="1" applyAlignment="1">
      <alignment horizontal="left" indent="2"/>
    </xf>
    <xf numFmtId="165" fontId="164" fillId="0" borderId="11" xfId="0" applyNumberFormat="1" applyFont="1" applyFill="1" applyBorder="1" applyAlignment="1">
      <alignment horizontal="left" indent="3"/>
    </xf>
    <xf numFmtId="165" fontId="164" fillId="0" borderId="11" xfId="0" applyNumberFormat="1" applyFont="1" applyFill="1" applyBorder="1" applyAlignment="1">
      <alignment horizontal="left" indent="4"/>
    </xf>
    <xf numFmtId="165" fontId="164" fillId="54" borderId="11" xfId="0" applyNumberFormat="1" applyFont="1" applyFill="1" applyBorder="1" applyAlignment="1">
      <alignment horizontal="right" vertical="distributed"/>
    </xf>
    <xf numFmtId="165" fontId="164" fillId="0" borderId="11" xfId="0" applyNumberFormat="1" applyFont="1" applyFill="1" applyBorder="1" applyAlignment="1"/>
    <xf numFmtId="165" fontId="162" fillId="0" borderId="7" xfId="0" applyNumberFormat="1" applyFont="1" applyFill="1" applyBorder="1" applyAlignment="1">
      <alignment vertical="center"/>
    </xf>
    <xf numFmtId="165" fontId="177" fillId="54" borderId="7" xfId="0" applyNumberFormat="1" applyFont="1" applyFill="1" applyBorder="1" applyAlignment="1">
      <alignment horizontal="right" vertical="distributed"/>
    </xf>
    <xf numFmtId="165" fontId="164" fillId="0" borderId="11" xfId="0" applyNumberFormat="1" applyFont="1" applyFill="1" applyBorder="1" applyAlignment="1">
      <alignment wrapText="1"/>
    </xf>
    <xf numFmtId="178" fontId="174" fillId="0" borderId="0" xfId="0" applyFont="1"/>
    <xf numFmtId="178" fontId="164" fillId="0" borderId="0" xfId="0" quotePrefix="1" applyFont="1" applyFill="1" applyAlignment="1">
      <alignment horizontal="left"/>
    </xf>
    <xf numFmtId="3" fontId="164" fillId="0" borderId="0" xfId="139" applyNumberFormat="1" applyFont="1" applyFill="1" applyAlignment="1" applyProtection="1">
      <alignment horizontal="center"/>
    </xf>
    <xf numFmtId="178" fontId="164" fillId="0" borderId="0" xfId="0" applyFont="1" applyFill="1"/>
    <xf numFmtId="3" fontId="164" fillId="0" borderId="0" xfId="6" applyNumberFormat="1" applyFont="1" applyFill="1" applyAlignment="1" applyProtection="1">
      <alignment horizontal="right"/>
    </xf>
    <xf numFmtId="178" fontId="164" fillId="0" borderId="0" xfId="0" applyFont="1" applyFill="1" applyAlignment="1">
      <alignment horizontal="right"/>
    </xf>
    <xf numFmtId="178" fontId="164" fillId="0" borderId="9" xfId="139" applyFont="1" applyFill="1" applyBorder="1" applyProtection="1"/>
    <xf numFmtId="1" fontId="162" fillId="0" borderId="11" xfId="139" applyNumberFormat="1" applyFont="1" applyFill="1" applyBorder="1" applyAlignment="1" applyProtection="1">
      <alignment horizontal="centerContinuous"/>
    </xf>
    <xf numFmtId="178" fontId="170" fillId="0" borderId="8" xfId="139" applyFont="1" applyFill="1" applyBorder="1" applyProtection="1"/>
    <xf numFmtId="178" fontId="164" fillId="0" borderId="0" xfId="139" applyFont="1" applyFill="1" applyProtection="1"/>
    <xf numFmtId="3" fontId="164" fillId="0" borderId="0" xfId="139" applyNumberFormat="1" applyFont="1" applyFill="1" applyProtection="1"/>
    <xf numFmtId="3" fontId="164" fillId="0" borderId="12" xfId="139" applyNumberFormat="1" applyFont="1" applyFill="1" applyBorder="1" applyProtection="1"/>
    <xf numFmtId="178" fontId="162" fillId="0" borderId="9" xfId="139" applyFont="1" applyFill="1" applyBorder="1" applyProtection="1"/>
    <xf numFmtId="165" fontId="162" fillId="0" borderId="9" xfId="139" applyNumberFormat="1" applyFont="1" applyFill="1" applyBorder="1" applyAlignment="1" applyProtection="1"/>
    <xf numFmtId="178" fontId="164" fillId="0" borderId="11" xfId="0" applyFont="1" applyBorder="1" applyAlignment="1">
      <alignment horizontal="left" indent="1"/>
    </xf>
    <xf numFmtId="165" fontId="164" fillId="0" borderId="11" xfId="139" applyNumberFormat="1" applyFont="1" applyFill="1" applyBorder="1" applyAlignment="1" applyProtection="1"/>
    <xf numFmtId="165" fontId="164" fillId="0" borderId="11" xfId="139" applyNumberFormat="1" applyFont="1" applyBorder="1" applyAlignment="1" applyProtection="1">
      <protection locked="0"/>
    </xf>
    <xf numFmtId="178" fontId="164" fillId="0" borderId="11" xfId="0" applyFont="1" applyBorder="1" applyAlignment="1">
      <alignment horizontal="left" indent="3"/>
    </xf>
    <xf numFmtId="165" fontId="164" fillId="0" borderId="11" xfId="0" applyNumberFormat="1" applyFont="1" applyBorder="1"/>
    <xf numFmtId="178" fontId="164" fillId="0" borderId="11" xfId="139" applyFont="1" applyBorder="1" applyAlignment="1" applyProtection="1">
      <alignment horizontal="left" indent="1"/>
    </xf>
    <xf numFmtId="178" fontId="170" fillId="0" borderId="0" xfId="139" applyFont="1" applyFill="1" applyBorder="1" applyAlignment="1" applyProtection="1">
      <alignment horizontal="left"/>
    </xf>
    <xf numFmtId="176" fontId="164" fillId="0" borderId="0" xfId="0" applyNumberFormat="1" applyFont="1" applyFill="1" applyBorder="1" applyAlignment="1"/>
    <xf numFmtId="176" fontId="164" fillId="0" borderId="0" xfId="139" applyNumberFormat="1" applyFont="1" applyFill="1" applyBorder="1" applyAlignment="1" applyProtection="1">
      <protection locked="0"/>
    </xf>
    <xf numFmtId="3" fontId="172" fillId="0" borderId="0" xfId="0" applyNumberFormat="1" applyFont="1"/>
    <xf numFmtId="3" fontId="173" fillId="0" borderId="0" xfId="0" applyNumberFormat="1" applyFont="1" applyAlignment="1">
      <alignment horizontal="center"/>
    </xf>
    <xf numFmtId="0" fontId="154" fillId="0" borderId="0" xfId="0" applyNumberFormat="1" applyFont="1"/>
    <xf numFmtId="1" fontId="154" fillId="0" borderId="0" xfId="0" applyNumberFormat="1" applyFont="1"/>
    <xf numFmtId="1" fontId="173" fillId="0" borderId="0" xfId="0" applyNumberFormat="1" applyFont="1"/>
    <xf numFmtId="1" fontId="173" fillId="0" borderId="0" xfId="0" applyNumberFormat="1" applyFont="1" applyAlignment="1">
      <alignment horizontal="center"/>
    </xf>
    <xf numFmtId="3" fontId="154" fillId="0" borderId="0" xfId="0" applyNumberFormat="1" applyFont="1"/>
    <xf numFmtId="178" fontId="164" fillId="0" borderId="0" xfId="0" applyFont="1" applyBorder="1" applyAlignment="1">
      <alignment horizontal="left" vertical="center"/>
    </xf>
    <xf numFmtId="165" fontId="164" fillId="0" borderId="0" xfId="3" applyNumberFormat="1" applyFont="1" applyFill="1"/>
    <xf numFmtId="165" fontId="164" fillId="0" borderId="9" xfId="3" applyNumberFormat="1" applyFont="1" applyBorder="1"/>
    <xf numFmtId="178" fontId="178" fillId="0" borderId="0" xfId="0" applyFont="1" applyAlignment="1"/>
    <xf numFmtId="178" fontId="171" fillId="0" borderId="0" xfId="0" applyNumberFormat="1" applyFont="1" applyAlignment="1">
      <alignment horizontal="left" wrapText="1"/>
    </xf>
    <xf numFmtId="178" fontId="162" fillId="0" borderId="0" xfId="11" applyFont="1" applyFill="1" applyAlignment="1">
      <alignment horizontal="left" vertical="center"/>
    </xf>
    <xf numFmtId="178" fontId="164" fillId="0" borderId="0" xfId="11" applyFont="1" applyFill="1" applyAlignment="1"/>
    <xf numFmtId="178" fontId="162" fillId="0" borderId="9" xfId="11" applyFont="1" applyFill="1" applyBorder="1" applyAlignment="1"/>
    <xf numFmtId="165" fontId="162" fillId="0" borderId="9" xfId="11" applyNumberFormat="1" applyFont="1" applyFill="1" applyBorder="1" applyAlignment="1">
      <alignment vertical="distributed"/>
    </xf>
    <xf numFmtId="178" fontId="164" fillId="0" borderId="11" xfId="11" applyFont="1" applyFill="1" applyBorder="1" applyAlignment="1">
      <alignment horizontal="left" indent="2"/>
    </xf>
    <xf numFmtId="165" fontId="164" fillId="0" borderId="11" xfId="11" applyNumberFormat="1" applyFont="1" applyFill="1" applyBorder="1" applyAlignment="1" applyProtection="1">
      <alignment vertical="distributed"/>
      <protection locked="0"/>
    </xf>
    <xf numFmtId="178" fontId="164" fillId="0" borderId="11" xfId="11" applyFont="1" applyFill="1" applyBorder="1" applyAlignment="1"/>
    <xf numFmtId="165" fontId="164" fillId="0" borderId="11" xfId="11" applyNumberFormat="1" applyFont="1" applyFill="1" applyBorder="1" applyAlignment="1">
      <alignment vertical="distributed"/>
    </xf>
    <xf numFmtId="178" fontId="162" fillId="0" borderId="11" xfId="11" applyFont="1" applyFill="1" applyBorder="1" applyAlignment="1"/>
    <xf numFmtId="165" fontId="162" fillId="0" borderId="11" xfId="11" applyNumberFormat="1" applyFont="1" applyFill="1" applyBorder="1" applyAlignment="1">
      <alignment vertical="distributed"/>
    </xf>
    <xf numFmtId="178" fontId="164" fillId="0" borderId="11" xfId="11" applyFont="1" applyFill="1" applyBorder="1" applyAlignment="1">
      <alignment horizontal="left" indent="3"/>
    </xf>
    <xf numFmtId="178" fontId="164" fillId="0" borderId="11" xfId="11" applyFont="1" applyFill="1" applyBorder="1" applyAlignment="1">
      <alignment horizontal="left" indent="4"/>
    </xf>
    <xf numFmtId="178" fontId="164" fillId="0" borderId="11" xfId="11" applyFont="1" applyFill="1" applyBorder="1" applyAlignment="1">
      <alignment horizontal="left" indent="6"/>
    </xf>
    <xf numFmtId="178" fontId="162" fillId="0" borderId="7" xfId="11" quotePrefix="1" applyFont="1" applyFill="1" applyBorder="1" applyAlignment="1">
      <alignment horizontal="center" vertical="center"/>
    </xf>
    <xf numFmtId="165" fontId="162" fillId="0" borderId="7" xfId="11" applyNumberFormat="1" applyFont="1" applyFill="1" applyBorder="1" applyAlignment="1">
      <alignment vertical="distributed"/>
    </xf>
    <xf numFmtId="178" fontId="162" fillId="0" borderId="11" xfId="11" quotePrefix="1" applyFont="1" applyFill="1" applyBorder="1" applyAlignment="1">
      <alignment horizontal="center" vertical="center"/>
    </xf>
    <xf numFmtId="178" fontId="164" fillId="0" borderId="0" xfId="11" applyFont="1" applyFill="1" applyAlignment="1">
      <alignment horizontal="left"/>
    </xf>
    <xf numFmtId="178" fontId="162" fillId="0" borderId="17" xfId="11" applyFont="1" applyFill="1" applyBorder="1" applyAlignment="1"/>
    <xf numFmtId="178" fontId="162" fillId="0" borderId="0" xfId="11" applyFont="1" applyFill="1" applyBorder="1" applyAlignment="1"/>
    <xf numFmtId="3" fontId="164" fillId="0" borderId="0" xfId="11" applyNumberFormat="1" applyFont="1" applyFill="1" applyBorder="1" applyAlignment="1" applyProtection="1">
      <protection locked="0"/>
    </xf>
    <xf numFmtId="168" fontId="164" fillId="0" borderId="0" xfId="11" quotePrefix="1" applyNumberFormat="1" applyFont="1" applyFill="1" applyAlignment="1"/>
    <xf numFmtId="3" fontId="185" fillId="0" borderId="0" xfId="11" quotePrefix="1" applyNumberFormat="1" applyFont="1" applyFill="1" applyAlignment="1"/>
    <xf numFmtId="3" fontId="164" fillId="0" borderId="0" xfId="11" quotePrefix="1" applyNumberFormat="1" applyFont="1" applyFill="1" applyAlignment="1"/>
    <xf numFmtId="3" fontId="182" fillId="0" borderId="0" xfId="0" applyNumberFormat="1" applyFont="1"/>
    <xf numFmtId="49" fontId="171" fillId="0" borderId="0" xfId="0" applyNumberFormat="1" applyFont="1" applyAlignment="1">
      <alignment horizontal="left"/>
    </xf>
    <xf numFmtId="178" fontId="164" fillId="0" borderId="0" xfId="0" applyFont="1"/>
    <xf numFmtId="171" fontId="161" fillId="0" borderId="0" xfId="12" applyNumberFormat="1" applyFont="1" applyBorder="1" applyAlignment="1" applyProtection="1">
      <alignment horizontal="center" vertical="center"/>
    </xf>
    <xf numFmtId="171" fontId="170" fillId="0" borderId="0" xfId="12" applyNumberFormat="1" applyFont="1" applyBorder="1" applyAlignment="1" applyProtection="1">
      <alignment horizontal="right" vertical="center"/>
    </xf>
    <xf numFmtId="178" fontId="164" fillId="0" borderId="0" xfId="0" applyFont="1" applyAlignment="1">
      <alignment horizontal="right"/>
    </xf>
    <xf numFmtId="171" fontId="163" fillId="0" borderId="30" xfId="12" applyNumberFormat="1" applyFont="1" applyFill="1" applyBorder="1" applyAlignment="1" applyProtection="1">
      <alignment horizontal="center" vertical="center"/>
    </xf>
    <xf numFmtId="0" fontId="163" fillId="0" borderId="31" xfId="13" applyNumberFormat="1" applyFont="1" applyFill="1" applyBorder="1" applyAlignment="1">
      <alignment horizontal="center" vertical="center" wrapText="1"/>
    </xf>
    <xf numFmtId="171" fontId="162" fillId="0" borderId="9" xfId="12" applyNumberFormat="1" applyFont="1" applyBorder="1" applyAlignment="1" applyProtection="1">
      <alignment horizontal="left"/>
    </xf>
    <xf numFmtId="3" fontId="164" fillId="0" borderId="9" xfId="12" quotePrefix="1" applyNumberFormat="1" applyFont="1" applyFill="1" applyBorder="1" applyAlignment="1" applyProtection="1">
      <alignment horizontal="right"/>
    </xf>
    <xf numFmtId="171" fontId="162" fillId="0" borderId="11" xfId="12" applyNumberFormat="1" applyFont="1" applyBorder="1" applyAlignment="1" applyProtection="1">
      <alignment horizontal="left"/>
    </xf>
    <xf numFmtId="176" fontId="162" fillId="0" borderId="11" xfId="12" applyNumberFormat="1" applyFont="1" applyFill="1" applyBorder="1" applyAlignment="1" applyProtection="1">
      <alignment horizontal="right"/>
    </xf>
    <xf numFmtId="171" fontId="164" fillId="0" borderId="11" xfId="12" applyNumberFormat="1" applyFont="1" applyBorder="1" applyAlignment="1" applyProtection="1">
      <alignment horizontal="left" indent="3"/>
    </xf>
    <xf numFmtId="176" fontId="164" fillId="0" borderId="11" xfId="12" applyNumberFormat="1" applyFont="1" applyFill="1" applyBorder="1" applyAlignment="1" applyProtection="1">
      <alignment horizontal="right"/>
    </xf>
    <xf numFmtId="176" fontId="164" fillId="0" borderId="11" xfId="0" applyNumberFormat="1" applyFont="1" applyFill="1" applyBorder="1"/>
    <xf numFmtId="176" fontId="164" fillId="0" borderId="11" xfId="0" applyNumberFormat="1" applyFont="1" applyBorder="1" applyAlignment="1">
      <alignment horizontal="right" vertical="top"/>
    </xf>
    <xf numFmtId="171" fontId="164" fillId="0" borderId="8" xfId="12" applyNumberFormat="1" applyFont="1" applyBorder="1" applyAlignment="1" applyProtection="1">
      <alignment horizontal="left" indent="3"/>
    </xf>
    <xf numFmtId="176" fontId="164" fillId="0" borderId="8" xfId="0" applyNumberFormat="1" applyFont="1" applyBorder="1" applyAlignment="1">
      <alignment horizontal="right" vertical="top"/>
    </xf>
    <xf numFmtId="171" fontId="162" fillId="0" borderId="7" xfId="12" applyNumberFormat="1" applyFont="1" applyBorder="1" applyAlignment="1" applyProtection="1">
      <alignment horizontal="left" vertical="center"/>
    </xf>
    <xf numFmtId="3" fontId="174" fillId="0" borderId="7" xfId="0" applyNumberFormat="1" applyFont="1" applyBorder="1" applyAlignment="1">
      <alignment vertical="center"/>
    </xf>
    <xf numFmtId="49" fontId="171" fillId="0" borderId="0" xfId="0" applyNumberFormat="1" applyFont="1"/>
    <xf numFmtId="49" fontId="173" fillId="0" borderId="0" xfId="0" applyNumberFormat="1" applyFont="1"/>
    <xf numFmtId="1" fontId="163" fillId="0" borderId="14" xfId="8" applyNumberFormat="1" applyFont="1" applyFill="1" applyBorder="1" applyAlignment="1" applyProtection="1">
      <alignment horizontal="center" vertical="center" wrapText="1"/>
    </xf>
    <xf numFmtId="1" fontId="163" fillId="0" borderId="7" xfId="8" applyNumberFormat="1" applyFont="1" applyFill="1" applyBorder="1" applyAlignment="1" applyProtection="1">
      <alignment horizontal="center" vertical="center" wrapText="1"/>
    </xf>
    <xf numFmtId="178" fontId="164" fillId="0" borderId="7" xfId="0" applyFont="1" applyBorder="1" applyAlignment="1">
      <alignment vertical="center"/>
    </xf>
    <xf numFmtId="178" fontId="182" fillId="0" borderId="0" xfId="0" applyFont="1"/>
    <xf numFmtId="1" fontId="186" fillId="0" borderId="0" xfId="0" applyNumberFormat="1" applyFont="1"/>
    <xf numFmtId="3" fontId="182" fillId="0" borderId="0" xfId="0" applyNumberFormat="1" applyFont="1" applyAlignment="1">
      <alignment horizontal="left" indent="3"/>
    </xf>
    <xf numFmtId="3" fontId="172" fillId="0" borderId="0" xfId="0" applyNumberFormat="1" applyFont="1" applyAlignment="1">
      <alignment horizontal="center"/>
    </xf>
    <xf numFmtId="3" fontId="186" fillId="0" borderId="0" xfId="0" applyNumberFormat="1" applyFont="1"/>
    <xf numFmtId="178" fontId="154" fillId="0" borderId="0" xfId="0" applyFont="1"/>
    <xf numFmtId="178" fontId="162" fillId="0" borderId="14" xfId="0" applyFont="1" applyFill="1" applyBorder="1" applyAlignment="1">
      <alignment horizontal="center" vertical="center"/>
    </xf>
    <xf numFmtId="166" fontId="162" fillId="0" borderId="7" xfId="0" applyNumberFormat="1" applyFont="1" applyFill="1" applyBorder="1" applyAlignment="1">
      <alignment vertical="center"/>
    </xf>
    <xf numFmtId="3" fontId="162" fillId="54" borderId="7" xfId="0" applyNumberFormat="1" applyFont="1" applyFill="1" applyBorder="1" applyAlignment="1">
      <alignment vertical="center"/>
    </xf>
    <xf numFmtId="170" fontId="164" fillId="3" borderId="0" xfId="7" applyNumberFormat="1" applyFont="1" applyFill="1" applyAlignment="1">
      <alignment vertical="center" wrapText="1"/>
    </xf>
    <xf numFmtId="178" fontId="164" fillId="0" borderId="0" xfId="0" applyFont="1" applyFill="1" applyBorder="1" applyAlignment="1">
      <alignment horizontal="center"/>
    </xf>
    <xf numFmtId="178" fontId="12" fillId="0" borderId="0" xfId="0" applyFont="1" applyFill="1" applyAlignment="1">
      <alignment horizontal="center" vertical="center" wrapText="1"/>
    </xf>
    <xf numFmtId="0" fontId="61" fillId="0" borderId="0" xfId="404" applyNumberFormat="1" applyFont="1" applyAlignment="1" applyProtection="1"/>
    <xf numFmtId="178" fontId="189" fillId="0" borderId="0" xfId="0" applyFont="1" applyAlignment="1"/>
    <xf numFmtId="3" fontId="189" fillId="0" borderId="0" xfId="0" applyNumberFormat="1" applyFont="1" applyAlignment="1"/>
    <xf numFmtId="3" fontId="189" fillId="0" borderId="0" xfId="6" applyNumberFormat="1" applyFont="1" applyAlignment="1" applyProtection="1">
      <alignment horizontal="left"/>
    </xf>
    <xf numFmtId="4" fontId="189" fillId="0" borderId="0" xfId="0" applyNumberFormat="1" applyFont="1" applyAlignment="1"/>
    <xf numFmtId="178" fontId="191" fillId="0" borderId="0" xfId="0" applyFont="1" applyAlignment="1"/>
    <xf numFmtId="178" fontId="189" fillId="0" borderId="0" xfId="0" applyFont="1" applyFill="1" applyAlignment="1"/>
    <xf numFmtId="3" fontId="189" fillId="0" borderId="0" xfId="0" applyNumberFormat="1" applyFont="1" applyFill="1" applyAlignment="1"/>
    <xf numFmtId="178" fontId="190" fillId="0" borderId="0" xfId="0" applyFont="1"/>
    <xf numFmtId="178" fontId="188" fillId="0" borderId="0" xfId="0" applyFont="1" applyFill="1" applyAlignment="1">
      <alignment vertical="center" wrapText="1"/>
    </xf>
    <xf numFmtId="178" fontId="18" fillId="0" borderId="0" xfId="0" applyFont="1" applyFill="1"/>
    <xf numFmtId="4" fontId="167" fillId="0" borderId="0" xfId="0" applyNumberFormat="1" applyFont="1"/>
    <xf numFmtId="4" fontId="171" fillId="0" borderId="0" xfId="0" applyNumberFormat="1" applyFont="1"/>
    <xf numFmtId="178" fontId="171" fillId="0" borderId="0" xfId="0" applyFont="1" applyAlignment="1">
      <alignment horizontal="right"/>
    </xf>
    <xf numFmtId="178" fontId="171" fillId="0" borderId="12" xfId="0" applyFont="1" applyBorder="1"/>
    <xf numFmtId="0" fontId="164" fillId="0" borderId="8" xfId="8" applyNumberFormat="1" applyFont="1" applyFill="1" applyBorder="1" applyAlignment="1" applyProtection="1">
      <alignment horizontal="center" vertical="center"/>
    </xf>
    <xf numFmtId="178" fontId="171" fillId="0" borderId="9" xfId="0" applyFont="1" applyBorder="1" applyAlignment="1">
      <alignment horizontal="left" indent="1"/>
    </xf>
    <xf numFmtId="165" fontId="171" fillId="0" borderId="10" xfId="0" applyNumberFormat="1" applyFont="1" applyBorder="1"/>
    <xf numFmtId="165" fontId="171" fillId="0" borderId="9" xfId="0" applyNumberFormat="1" applyFont="1" applyBorder="1"/>
    <xf numFmtId="178" fontId="171" fillId="0" borderId="11" xfId="0" applyFont="1" applyBorder="1" applyAlignment="1">
      <alignment horizontal="left" indent="1"/>
    </xf>
    <xf numFmtId="165" fontId="171" fillId="0" borderId="12" xfId="0" applyNumberFormat="1" applyFont="1" applyBorder="1"/>
    <xf numFmtId="165" fontId="171" fillId="0" borderId="11" xfId="0" applyNumberFormat="1" applyFont="1" applyBorder="1"/>
    <xf numFmtId="178" fontId="171" fillId="0" borderId="8" xfId="0" applyFont="1" applyBorder="1" applyAlignment="1">
      <alignment horizontal="left" indent="1"/>
    </xf>
    <xf numFmtId="165" fontId="171" fillId="0" borderId="13" xfId="0" applyNumberFormat="1" applyFont="1" applyBorder="1"/>
    <xf numFmtId="165" fontId="171" fillId="0" borderId="8" xfId="0" applyNumberFormat="1" applyFont="1" applyBorder="1"/>
    <xf numFmtId="165" fontId="174" fillId="0" borderId="7" xfId="0" applyNumberFormat="1" applyFont="1" applyBorder="1"/>
    <xf numFmtId="3" fontId="171" fillId="0" borderId="0" xfId="0" applyNumberFormat="1" applyFont="1"/>
    <xf numFmtId="178" fontId="164" fillId="0" borderId="11" xfId="0" applyFont="1" applyFill="1" applyBorder="1" applyAlignment="1">
      <alignment horizontal="center"/>
    </xf>
    <xf numFmtId="178" fontId="2" fillId="0" borderId="0" xfId="0" applyFont="1" applyAlignment="1">
      <alignment horizontal="center"/>
    </xf>
    <xf numFmtId="178" fontId="162" fillId="0" borderId="0" xfId="0" applyFont="1" applyAlignment="1">
      <alignment horizontal="center" vertical="center" wrapText="1"/>
    </xf>
    <xf numFmtId="178" fontId="164" fillId="0" borderId="0" xfId="0" applyFont="1" applyAlignment="1">
      <alignment horizontal="center"/>
    </xf>
    <xf numFmtId="178" fontId="164" fillId="0" borderId="9" xfId="0" applyFont="1" applyFill="1" applyBorder="1" applyAlignment="1">
      <alignment horizontal="center" vertical="center"/>
    </xf>
    <xf numFmtId="178" fontId="162" fillId="0" borderId="7" xfId="0" applyFont="1" applyFill="1" applyBorder="1" applyAlignment="1">
      <alignment horizontal="center" vertical="center"/>
    </xf>
    <xf numFmtId="3" fontId="2" fillId="0" borderId="0" xfId="0" applyNumberFormat="1" applyFont="1" applyAlignment="1">
      <alignment horizontal="center"/>
    </xf>
    <xf numFmtId="178" fontId="164" fillId="0" borderId="0" xfId="8" applyFont="1" applyFill="1" applyAlignment="1" applyProtection="1">
      <alignment horizontal="center"/>
    </xf>
    <xf numFmtId="178" fontId="187" fillId="0" borderId="11" xfId="404" applyNumberFormat="1" applyFont="1" applyFill="1" applyBorder="1" applyAlignment="1" applyProtection="1">
      <alignment horizontal="center"/>
    </xf>
    <xf numFmtId="2" fontId="171" fillId="0" borderId="0" xfId="139" applyNumberFormat="1" applyFont="1" applyFill="1" applyBorder="1" applyAlignment="1" applyProtection="1">
      <alignment horizontal="center"/>
    </xf>
    <xf numFmtId="3" fontId="2" fillId="3" borderId="0" xfId="7" applyNumberFormat="1" applyFont="1" applyFill="1" applyAlignment="1">
      <alignment horizontal="center" vertical="center" wrapText="1"/>
    </xf>
    <xf numFmtId="178" fontId="187" fillId="0" borderId="11" xfId="404" applyNumberFormat="1" applyFont="1" applyFill="1" applyBorder="1" applyAlignment="1" applyProtection="1">
      <alignment horizontal="center" wrapText="1"/>
    </xf>
    <xf numFmtId="0" fontId="198" fillId="0" borderId="0" xfId="149" applyFont="1" applyAlignment="1"/>
    <xf numFmtId="0" fontId="157" fillId="0" borderId="0" xfId="149" applyFont="1" applyAlignment="1"/>
    <xf numFmtId="0" fontId="157" fillId="0" borderId="0" xfId="149" applyFont="1" applyFill="1" applyAlignment="1"/>
    <xf numFmtId="0" fontId="199" fillId="0" borderId="0" xfId="149" applyFont="1" applyFill="1" applyAlignment="1"/>
    <xf numFmtId="178" fontId="0" fillId="0" borderId="0" xfId="0" applyFill="1"/>
    <xf numFmtId="0" fontId="205" fillId="0" borderId="0" xfId="152" applyFont="1"/>
    <xf numFmtId="0" fontId="204" fillId="0" borderId="0" xfId="152" applyFont="1"/>
    <xf numFmtId="0" fontId="204" fillId="0" borderId="0" xfId="152" applyFont="1" applyAlignment="1">
      <alignment horizontal="center"/>
    </xf>
    <xf numFmtId="0" fontId="200" fillId="0" borderId="0" xfId="152" applyFont="1" applyFill="1"/>
    <xf numFmtId="0" fontId="202" fillId="0" borderId="9" xfId="153" applyFont="1" applyBorder="1" applyAlignment="1">
      <alignment vertical="center" wrapText="1"/>
    </xf>
    <xf numFmtId="3" fontId="202" fillId="0" borderId="9" xfId="153" applyNumberFormat="1" applyFont="1" applyBorder="1" applyAlignment="1">
      <alignment vertical="center"/>
    </xf>
    <xf numFmtId="0" fontId="8" fillId="0" borderId="11" xfId="153" applyFont="1" applyBorder="1" applyAlignment="1">
      <alignment horizontal="left" vertical="center"/>
    </xf>
    <xf numFmtId="3" fontId="8" fillId="0" borderId="11" xfId="153" applyNumberFormat="1" applyFont="1" applyBorder="1" applyAlignment="1">
      <alignment vertical="center"/>
    </xf>
    <xf numFmtId="0" fontId="205" fillId="0" borderId="0" xfId="152" applyFont="1" applyAlignment="1">
      <alignment horizontal="center"/>
    </xf>
    <xf numFmtId="0" fontId="8" fillId="0" borderId="11" xfId="153" applyFont="1" applyBorder="1" applyAlignment="1">
      <alignment vertical="center"/>
    </xf>
    <xf numFmtId="3" fontId="8" fillId="0" borderId="11" xfId="153" applyNumberFormat="1" applyFont="1" applyFill="1" applyBorder="1" applyAlignment="1">
      <alignment vertical="center"/>
    </xf>
    <xf numFmtId="0" fontId="205" fillId="0" borderId="0" xfId="152" applyFont="1" applyAlignment="1">
      <alignment horizontal="center" vertical="center"/>
    </xf>
    <xf numFmtId="0" fontId="200" fillId="0" borderId="0" xfId="152" applyFont="1" applyFill="1" applyAlignment="1">
      <alignment vertical="center"/>
    </xf>
    <xf numFmtId="0" fontId="204" fillId="0" borderId="0" xfId="152" applyFont="1" applyAlignment="1">
      <alignment vertical="center"/>
    </xf>
    <xf numFmtId="0" fontId="17" fillId="0" borderId="7" xfId="150" applyFont="1" applyFill="1" applyBorder="1" applyAlignment="1" applyProtection="1">
      <alignment horizontal="center" vertical="center" wrapText="1"/>
    </xf>
    <xf numFmtId="0" fontId="189" fillId="0" borderId="0" xfId="0" applyNumberFormat="1" applyFont="1" applyAlignment="1"/>
    <xf numFmtId="0" fontId="0" fillId="0" borderId="0" xfId="0" applyNumberFormat="1" applyFont="1"/>
    <xf numFmtId="0" fontId="0" fillId="0" borderId="7" xfId="0" applyNumberFormat="1" applyFont="1" applyBorder="1" applyAlignment="1">
      <alignment horizontal="center" vertical="center" wrapText="1"/>
    </xf>
    <xf numFmtId="0" fontId="0" fillId="0" borderId="7" xfId="0" applyNumberFormat="1" applyFont="1" applyFill="1" applyBorder="1" applyAlignment="1">
      <alignment horizontal="center" vertical="center" wrapText="1"/>
    </xf>
    <xf numFmtId="177" fontId="198" fillId="0" borderId="9" xfId="0" applyNumberFormat="1" applyFont="1" applyFill="1" applyBorder="1" applyAlignment="1" applyProtection="1">
      <alignment horizontal="left"/>
    </xf>
    <xf numFmtId="181" fontId="220" fillId="0" borderId="12" xfId="0" applyNumberFormat="1" applyFont="1" applyBorder="1" applyAlignment="1">
      <alignment horizontal="right" vertical="center" wrapText="1"/>
    </xf>
    <xf numFmtId="181" fontId="0" fillId="0" borderId="12" xfId="0" applyNumberFormat="1" applyFont="1" applyBorder="1" applyAlignment="1">
      <alignment horizontal="right" vertical="center" wrapText="1"/>
    </xf>
    <xf numFmtId="177" fontId="157" fillId="0" borderId="11" xfId="0" applyNumberFormat="1" applyFont="1" applyFill="1" applyBorder="1" applyAlignment="1" applyProtection="1">
      <alignment horizontal="left" indent="1"/>
    </xf>
    <xf numFmtId="177" fontId="198" fillId="0" borderId="11" xfId="0" applyNumberFormat="1" applyFont="1" applyFill="1" applyBorder="1" applyAlignment="1" applyProtection="1">
      <alignment horizontal="left"/>
    </xf>
    <xf numFmtId="181" fontId="220" fillId="0" borderId="12" xfId="0" applyNumberFormat="1" applyFont="1" applyFill="1" applyBorder="1" applyAlignment="1">
      <alignment horizontal="right" vertical="center" wrapText="1"/>
    </xf>
    <xf numFmtId="181" fontId="0" fillId="0" borderId="12" xfId="0" applyNumberFormat="1" applyFont="1" applyBorder="1" applyAlignment="1">
      <alignment horizontal="right"/>
    </xf>
    <xf numFmtId="181" fontId="0" fillId="0" borderId="0" xfId="0" applyNumberFormat="1" applyFont="1"/>
    <xf numFmtId="0" fontId="198" fillId="0" borderId="7" xfId="0" applyNumberFormat="1" applyFont="1" applyFill="1" applyBorder="1"/>
    <xf numFmtId="181" fontId="220" fillId="0" borderId="5" xfId="0" applyNumberFormat="1" applyFont="1" applyBorder="1" applyAlignment="1">
      <alignment horizontal="right"/>
    </xf>
    <xf numFmtId="0" fontId="198" fillId="0" borderId="7" xfId="0" applyNumberFormat="1" applyFont="1" applyFill="1" applyBorder="1" applyAlignment="1">
      <alignment horizontal="left" indent="1"/>
    </xf>
    <xf numFmtId="181" fontId="0" fillId="0" borderId="5" xfId="0" applyNumberFormat="1" applyFont="1" applyBorder="1" applyAlignment="1">
      <alignment horizontal="right"/>
    </xf>
    <xf numFmtId="0" fontId="198" fillId="0" borderId="11" xfId="0" applyNumberFormat="1" applyFont="1" applyFill="1" applyBorder="1"/>
    <xf numFmtId="0" fontId="198" fillId="0" borderId="11" xfId="0" applyNumberFormat="1" applyFont="1" applyFill="1" applyBorder="1" applyAlignment="1">
      <alignment horizontal="left"/>
    </xf>
    <xf numFmtId="0" fontId="0" fillId="0" borderId="11" xfId="0" applyNumberFormat="1" applyFont="1" applyBorder="1"/>
    <xf numFmtId="0" fontId="220" fillId="0" borderId="7" xfId="0" applyNumberFormat="1" applyFont="1" applyBorder="1"/>
    <xf numFmtId="181" fontId="153" fillId="0" borderId="0" xfId="0" applyNumberFormat="1" applyFont="1"/>
    <xf numFmtId="181" fontId="0" fillId="0" borderId="12" xfId="0" applyNumberFormat="1" applyFont="1" applyFill="1" applyBorder="1" applyAlignment="1">
      <alignment horizontal="right" vertical="center" wrapText="1"/>
    </xf>
    <xf numFmtId="181" fontId="0" fillId="55" borderId="12" xfId="0" applyNumberFormat="1" applyFont="1" applyFill="1" applyBorder="1" applyAlignment="1">
      <alignment horizontal="right" vertical="center" wrapText="1"/>
    </xf>
    <xf numFmtId="181" fontId="0" fillId="0" borderId="12" xfId="0" applyNumberFormat="1" applyFont="1" applyBorder="1"/>
    <xf numFmtId="181" fontId="0" fillId="55" borderId="12" xfId="0" applyNumberFormat="1" applyFont="1" applyFill="1" applyBorder="1" applyAlignment="1">
      <alignment horizontal="right"/>
    </xf>
    <xf numFmtId="181" fontId="0" fillId="55" borderId="12" xfId="0" applyNumberFormat="1" applyFont="1" applyFill="1" applyBorder="1"/>
    <xf numFmtId="181" fontId="0" fillId="0" borderId="12" xfId="0" applyNumberFormat="1" applyFont="1" applyFill="1" applyBorder="1"/>
    <xf numFmtId="181" fontId="220" fillId="0" borderId="5" xfId="0" applyNumberFormat="1" applyFont="1" applyBorder="1" applyAlignment="1">
      <alignment vertical="top"/>
    </xf>
    <xf numFmtId="181" fontId="220" fillId="0" borderId="5" xfId="0" applyNumberFormat="1" applyFont="1" applyBorder="1"/>
    <xf numFmtId="181" fontId="0" fillId="0" borderId="5" xfId="0" applyNumberFormat="1" applyFont="1" applyBorder="1"/>
    <xf numFmtId="181" fontId="0" fillId="55" borderId="5" xfId="0" applyNumberFormat="1" applyFont="1" applyFill="1" applyBorder="1"/>
    <xf numFmtId="0" fontId="0" fillId="0" borderId="0" xfId="0" applyNumberFormat="1" applyFont="1" applyFill="1"/>
    <xf numFmtId="4" fontId="164" fillId="0" borderId="0" xfId="0" applyNumberFormat="1" applyFont="1" applyFill="1"/>
    <xf numFmtId="181" fontId="153" fillId="0" borderId="0" xfId="0" applyNumberFormat="1" applyFont="1" applyFill="1"/>
    <xf numFmtId="181" fontId="220" fillId="0" borderId="0" xfId="0" applyNumberFormat="1" applyFont="1"/>
    <xf numFmtId="181" fontId="0" fillId="0" borderId="12" xfId="0" applyNumberFormat="1" applyFont="1" applyBorder="1" applyAlignment="1">
      <alignment horizontal="center" vertical="center" wrapText="1"/>
    </xf>
    <xf numFmtId="181" fontId="220" fillId="0" borderId="12" xfId="0" applyNumberFormat="1" applyFont="1" applyBorder="1"/>
    <xf numFmtId="0" fontId="198" fillId="0" borderId="7" xfId="0" applyNumberFormat="1" applyFont="1" applyFill="1" applyBorder="1" applyAlignment="1">
      <alignment horizontal="left" indent="3"/>
    </xf>
    <xf numFmtId="181" fontId="220" fillId="0" borderId="5" xfId="0" applyNumberFormat="1" applyFont="1" applyBorder="1" applyAlignment="1">
      <alignment horizontal="right" vertical="top"/>
    </xf>
    <xf numFmtId="181" fontId="220" fillId="0" borderId="5" xfId="0" applyNumberFormat="1" applyFont="1" applyFill="1" applyBorder="1" applyAlignment="1">
      <alignment horizontal="right" vertical="top"/>
    </xf>
    <xf numFmtId="165" fontId="220" fillId="0" borderId="5" xfId="0" applyNumberFormat="1" applyFont="1" applyFill="1" applyBorder="1" applyAlignment="1">
      <alignment vertical="top"/>
    </xf>
    <xf numFmtId="165" fontId="220" fillId="0" borderId="5" xfId="0" applyNumberFormat="1" applyFont="1" applyBorder="1" applyAlignment="1">
      <alignment vertical="top"/>
    </xf>
    <xf numFmtId="181" fontId="0" fillId="0" borderId="5" xfId="0" applyNumberFormat="1" applyFont="1" applyFill="1" applyBorder="1" applyAlignment="1">
      <alignment horizontal="right"/>
    </xf>
    <xf numFmtId="165" fontId="0" fillId="0" borderId="5" xfId="0" applyNumberFormat="1" applyFont="1" applyBorder="1"/>
    <xf numFmtId="165" fontId="0" fillId="0" borderId="5" xfId="0" applyNumberFormat="1" applyFont="1" applyFill="1" applyBorder="1"/>
    <xf numFmtId="181" fontId="0" fillId="0" borderId="12" xfId="0" applyNumberFormat="1" applyFont="1" applyFill="1" applyBorder="1" applyAlignment="1">
      <alignment horizontal="right"/>
    </xf>
    <xf numFmtId="165" fontId="0" fillId="0" borderId="12" xfId="0" applyNumberFormat="1" applyFont="1" applyFill="1" applyBorder="1"/>
    <xf numFmtId="165" fontId="0" fillId="0" borderId="12" xfId="0" applyNumberFormat="1" applyFont="1" applyBorder="1"/>
    <xf numFmtId="165" fontId="0" fillId="0" borderId="12" xfId="0" applyNumberFormat="1" applyFont="1" applyFill="1" applyBorder="1" applyAlignment="1">
      <alignment horizontal="right" vertical="center" wrapText="1"/>
    </xf>
    <xf numFmtId="165" fontId="0" fillId="0" borderId="12" xfId="0" applyNumberFormat="1" applyFont="1" applyBorder="1" applyAlignment="1">
      <alignment horizontal="right" vertical="center" wrapText="1"/>
    </xf>
    <xf numFmtId="181" fontId="220" fillId="0" borderId="5" xfId="0" applyNumberFormat="1" applyFont="1" applyFill="1" applyBorder="1" applyAlignment="1">
      <alignment horizontal="right"/>
    </xf>
    <xf numFmtId="165" fontId="220" fillId="0" borderId="5" xfId="0" applyNumberFormat="1" applyFont="1" applyFill="1" applyBorder="1"/>
    <xf numFmtId="165" fontId="220" fillId="0" borderId="5" xfId="0" applyNumberFormat="1" applyFont="1" applyBorder="1"/>
    <xf numFmtId="0" fontId="200" fillId="0" borderId="0" xfId="0" applyNumberFormat="1" applyFont="1"/>
    <xf numFmtId="0" fontId="200" fillId="0" borderId="0" xfId="0" applyNumberFormat="1" applyFont="1" applyFill="1"/>
    <xf numFmtId="0" fontId="0" fillId="0" borderId="0" xfId="195" applyFont="1"/>
    <xf numFmtId="0" fontId="61" fillId="0" borderId="0" xfId="197" applyAlignment="1" applyProtection="1"/>
    <xf numFmtId="0" fontId="173" fillId="0" borderId="0" xfId="201" applyFont="1"/>
    <xf numFmtId="0" fontId="231" fillId="0" borderId="0" xfId="201" applyFont="1"/>
    <xf numFmtId="178" fontId="190" fillId="0" borderId="0" xfId="204" applyFont="1" applyFill="1" applyAlignment="1">
      <alignment horizontal="center" vertical="center" wrapText="1"/>
    </xf>
    <xf numFmtId="178" fontId="225" fillId="0" borderId="0" xfId="204" applyFont="1" applyFill="1"/>
    <xf numFmtId="178" fontId="225" fillId="0" borderId="0" xfId="204" applyFont="1"/>
    <xf numFmtId="178" fontId="226" fillId="0" borderId="0" xfId="204" applyFont="1"/>
    <xf numFmtId="178" fontId="189" fillId="0" borderId="0" xfId="204" applyFont="1" applyFill="1" applyBorder="1" applyAlignment="1">
      <alignment horizontal="right" vertical="center"/>
    </xf>
    <xf numFmtId="0" fontId="225" fillId="0" borderId="0" xfId="204" applyNumberFormat="1" applyFont="1"/>
    <xf numFmtId="181" fontId="225" fillId="0" borderId="12" xfId="204" applyNumberFormat="1" applyFont="1" applyBorder="1" applyAlignment="1">
      <alignment horizontal="right"/>
    </xf>
    <xf numFmtId="181" fontId="225" fillId="0" borderId="12" xfId="204" applyNumberFormat="1" applyFont="1" applyBorder="1"/>
    <xf numFmtId="181" fontId="226" fillId="0" borderId="12" xfId="204" applyNumberFormat="1" applyFont="1" applyBorder="1"/>
    <xf numFmtId="0" fontId="226" fillId="0" borderId="0" xfId="204" applyNumberFormat="1" applyFont="1"/>
    <xf numFmtId="0" fontId="225" fillId="0" borderId="0" xfId="204" applyNumberFormat="1" applyFont="1" applyBorder="1"/>
    <xf numFmtId="165" fontId="225" fillId="0" borderId="12" xfId="204" applyNumberFormat="1" applyFont="1" applyBorder="1"/>
    <xf numFmtId="3" fontId="225" fillId="0" borderId="0" xfId="204" applyNumberFormat="1" applyFont="1"/>
    <xf numFmtId="4" fontId="189" fillId="0" borderId="0" xfId="204" applyNumberFormat="1" applyFont="1" applyFill="1"/>
    <xf numFmtId="0" fontId="7" fillId="0" borderId="0" xfId="205" applyFont="1" applyAlignment="1">
      <alignment horizontal="center"/>
    </xf>
    <xf numFmtId="0" fontId="232" fillId="0" borderId="76" xfId="205" applyFont="1" applyFill="1" applyBorder="1" applyAlignment="1">
      <alignment horizontal="center" vertical="center" wrapText="1"/>
    </xf>
    <xf numFmtId="0" fontId="232" fillId="0" borderId="76" xfId="205" quotePrefix="1" applyFont="1" applyFill="1" applyBorder="1" applyAlignment="1">
      <alignment horizontal="center" vertical="center" wrapText="1"/>
    </xf>
    <xf numFmtId="0" fontId="232" fillId="0" borderId="76" xfId="205" applyFont="1" applyBorder="1" applyAlignment="1">
      <alignment horizontal="center" vertical="center" wrapText="1"/>
    </xf>
    <xf numFmtId="0" fontId="232" fillId="0" borderId="77" xfId="205" quotePrefix="1" applyFont="1" applyBorder="1" applyAlignment="1">
      <alignment horizontal="center" vertical="center" wrapText="1"/>
    </xf>
    <xf numFmtId="0" fontId="201" fillId="0" borderId="78" xfId="205" applyFont="1" applyBorder="1" applyAlignment="1">
      <alignment horizontal="center"/>
    </xf>
    <xf numFmtId="0" fontId="201" fillId="0" borderId="79" xfId="205" applyFont="1" applyBorder="1" applyAlignment="1">
      <alignment horizontal="center"/>
    </xf>
    <xf numFmtId="0" fontId="244" fillId="0" borderId="80" xfId="205" applyFont="1" applyBorder="1"/>
    <xf numFmtId="0" fontId="244" fillId="0" borderId="81" xfId="205" applyFont="1" applyBorder="1"/>
    <xf numFmtId="0" fontId="244" fillId="0" borderId="82" xfId="205" applyFont="1" applyBorder="1"/>
    <xf numFmtId="0" fontId="244" fillId="0" borderId="83" xfId="205" applyFont="1" applyBorder="1"/>
    <xf numFmtId="0" fontId="244" fillId="0" borderId="84" xfId="205" applyFont="1" applyBorder="1"/>
    <xf numFmtId="0" fontId="244" fillId="0" borderId="85" xfId="205" applyFont="1" applyBorder="1"/>
    <xf numFmtId="0" fontId="244" fillId="0" borderId="86" xfId="205" applyFont="1" applyBorder="1"/>
    <xf numFmtId="0" fontId="244" fillId="0" borderId="87" xfId="205" applyFont="1" applyBorder="1"/>
    <xf numFmtId="0" fontId="244" fillId="0" borderId="88" xfId="205" applyFont="1" applyBorder="1"/>
    <xf numFmtId="0" fontId="244" fillId="0" borderId="89" xfId="205" applyFont="1" applyBorder="1"/>
    <xf numFmtId="0" fontId="244" fillId="0" borderId="12" xfId="205" applyFont="1" applyBorder="1"/>
    <xf numFmtId="0" fontId="244" fillId="0" borderId="62" xfId="205" applyFont="1" applyBorder="1"/>
    <xf numFmtId="0" fontId="244" fillId="108" borderId="62" xfId="205" applyFont="1" applyFill="1" applyBorder="1"/>
    <xf numFmtId="0" fontId="244" fillId="0" borderId="90" xfId="205" applyFont="1" applyBorder="1"/>
    <xf numFmtId="0" fontId="244" fillId="0" borderId="33" xfId="205" applyFont="1" applyBorder="1"/>
    <xf numFmtId="0" fontId="244" fillId="0" borderId="91" xfId="205" applyFont="1" applyBorder="1"/>
    <xf numFmtId="0" fontId="244" fillId="11" borderId="12" xfId="205" applyFont="1" applyFill="1" applyBorder="1"/>
    <xf numFmtId="0" fontId="244" fillId="11" borderId="62" xfId="205" applyFont="1" applyFill="1" applyBorder="1"/>
    <xf numFmtId="0" fontId="244" fillId="11" borderId="90" xfId="205" applyFont="1" applyFill="1" applyBorder="1"/>
    <xf numFmtId="0" fontId="244" fillId="11" borderId="33" xfId="205" applyFont="1" applyFill="1" applyBorder="1"/>
    <xf numFmtId="0" fontId="244" fillId="11" borderId="91" xfId="205" applyFont="1" applyFill="1" applyBorder="1"/>
    <xf numFmtId="0" fontId="244" fillId="0" borderId="65" xfId="205" applyFont="1" applyBorder="1"/>
    <xf numFmtId="0" fontId="244" fillId="0" borderId="66" xfId="205" applyFont="1" applyBorder="1"/>
    <xf numFmtId="0" fontId="244" fillId="108" borderId="66" xfId="205" applyFont="1" applyFill="1" applyBorder="1"/>
    <xf numFmtId="0" fontId="244" fillId="0" borderId="63" xfId="205" applyFont="1" applyBorder="1"/>
    <xf numFmtId="0" fontId="244" fillId="0" borderId="92" xfId="205" applyFont="1" applyBorder="1"/>
    <xf numFmtId="0" fontId="244" fillId="0" borderId="93" xfId="205" applyFont="1" applyBorder="1"/>
    <xf numFmtId="0" fontId="244" fillId="0" borderId="94" xfId="205" applyFont="1" applyBorder="1"/>
    <xf numFmtId="0" fontId="244" fillId="0" borderId="95" xfId="205" applyFont="1" applyBorder="1"/>
    <xf numFmtId="0" fontId="244" fillId="108" borderId="95" xfId="205" applyFont="1" applyFill="1" applyBorder="1"/>
    <xf numFmtId="0" fontId="244" fillId="0" borderId="96" xfId="205" applyFont="1" applyBorder="1"/>
    <xf numFmtId="0" fontId="244" fillId="0" borderId="97" xfId="205" applyFont="1" applyBorder="1"/>
    <xf numFmtId="0" fontId="244" fillId="0" borderId="98" xfId="205" applyFont="1" applyBorder="1"/>
    <xf numFmtId="0" fontId="244" fillId="0" borderId="99" xfId="205" applyFont="1" applyBorder="1"/>
    <xf numFmtId="0" fontId="244" fillId="0" borderId="100" xfId="205" applyFont="1" applyBorder="1"/>
    <xf numFmtId="0" fontId="244" fillId="0" borderId="101" xfId="205" applyFont="1" applyBorder="1"/>
    <xf numFmtId="0" fontId="244" fillId="0" borderId="102" xfId="205" applyFont="1" applyBorder="1"/>
    <xf numFmtId="0" fontId="244" fillId="0" borderId="103" xfId="205" applyFont="1" applyBorder="1"/>
    <xf numFmtId="0" fontId="244" fillId="0" borderId="104" xfId="205" applyFont="1" applyBorder="1"/>
    <xf numFmtId="0" fontId="244" fillId="0" borderId="105" xfId="205" applyFont="1" applyBorder="1"/>
    <xf numFmtId="0" fontId="244" fillId="0" borderId="76" xfId="205" applyFont="1" applyBorder="1"/>
    <xf numFmtId="0" fontId="244" fillId="0" borderId="77" xfId="205" applyFont="1" applyBorder="1"/>
    <xf numFmtId="0" fontId="244" fillId="0" borderId="78" xfId="205" applyFont="1" applyBorder="1"/>
    <xf numFmtId="0" fontId="244" fillId="0" borderId="79" xfId="205" applyFont="1" applyBorder="1"/>
    <xf numFmtId="0" fontId="61" fillId="0" borderId="0" xfId="197" applyAlignment="1" applyProtection="1">
      <alignment horizontal="left" vertical="top"/>
    </xf>
    <xf numFmtId="0" fontId="18" fillId="0" borderId="0" xfId="205" applyFont="1"/>
    <xf numFmtId="0" fontId="12" fillId="0" borderId="0" xfId="205" applyFont="1" applyAlignment="1">
      <alignment vertical="center" wrapText="1"/>
    </xf>
    <xf numFmtId="0" fontId="231" fillId="0" borderId="0" xfId="205" applyFont="1"/>
    <xf numFmtId="0" fontId="173" fillId="0" borderId="0" xfId="205" applyFont="1"/>
    <xf numFmtId="0" fontId="6" fillId="0" borderId="0" xfId="205"/>
    <xf numFmtId="184" fontId="189" fillId="0" borderId="0" xfId="207" applyNumberFormat="1" applyFont="1" applyAlignment="1">
      <alignment horizontal="right"/>
    </xf>
    <xf numFmtId="0" fontId="244" fillId="0" borderId="107" xfId="205" applyFont="1" applyBorder="1"/>
    <xf numFmtId="0" fontId="246" fillId="0" borderId="107" xfId="205" quotePrefix="1" applyFont="1" applyBorder="1" applyAlignment="1">
      <alignment horizontal="left"/>
    </xf>
    <xf numFmtId="0" fontId="246" fillId="0" borderId="91" xfId="205" applyFont="1" applyBorder="1"/>
    <xf numFmtId="0" fontId="247" fillId="0" borderId="33" xfId="205" applyFont="1" applyBorder="1"/>
    <xf numFmtId="0" fontId="247" fillId="0" borderId="107" xfId="205" applyFont="1" applyBorder="1"/>
    <xf numFmtId="0" fontId="247" fillId="0" borderId="91" xfId="205" applyFont="1" applyBorder="1"/>
    <xf numFmtId="0" fontId="244" fillId="11" borderId="107" xfId="205" quotePrefix="1" applyFont="1" applyFill="1" applyBorder="1" applyAlignment="1">
      <alignment horizontal="left"/>
    </xf>
    <xf numFmtId="0" fontId="246" fillId="11" borderId="91" xfId="205" applyFont="1" applyFill="1" applyBorder="1"/>
    <xf numFmtId="0" fontId="247" fillId="11" borderId="33" xfId="205" applyFont="1" applyFill="1" applyBorder="1"/>
    <xf numFmtId="0" fontId="244" fillId="0" borderId="107" xfId="205" quotePrefix="1" applyFont="1" applyBorder="1" applyAlignment="1">
      <alignment horizontal="left"/>
    </xf>
    <xf numFmtId="0" fontId="244" fillId="0" borderId="91" xfId="205" quotePrefix="1" applyFont="1" applyBorder="1" applyAlignment="1">
      <alignment horizontal="left"/>
    </xf>
    <xf numFmtId="0" fontId="244" fillId="0" borderId="33" xfId="205" quotePrefix="1" applyFont="1" applyBorder="1" applyAlignment="1">
      <alignment horizontal="left"/>
    </xf>
    <xf numFmtId="0" fontId="244" fillId="0" borderId="107" xfId="205" applyFont="1" applyFill="1" applyBorder="1" applyAlignment="1">
      <alignment horizontal="left"/>
    </xf>
    <xf numFmtId="0" fontId="244" fillId="0" borderId="107" xfId="205" quotePrefix="1" applyFont="1" applyFill="1" applyBorder="1" applyAlignment="1">
      <alignment horizontal="left"/>
    </xf>
    <xf numFmtId="0" fontId="244" fillId="0" borderId="91" xfId="205" quotePrefix="1" applyFont="1" applyFill="1" applyBorder="1" applyAlignment="1">
      <alignment horizontal="left"/>
    </xf>
    <xf numFmtId="0" fontId="244" fillId="0" borderId="33" xfId="205" quotePrefix="1" applyFont="1" applyFill="1" applyBorder="1" applyAlignment="1">
      <alignment horizontal="left"/>
    </xf>
    <xf numFmtId="0" fontId="246" fillId="0" borderId="91" xfId="205" quotePrefix="1" applyFont="1" applyFill="1" applyBorder="1" applyAlignment="1">
      <alignment horizontal="right"/>
    </xf>
    <xf numFmtId="0" fontId="244" fillId="0" borderId="107" xfId="205" applyFont="1" applyFill="1" applyBorder="1" applyAlignment="1">
      <alignment horizontal="right"/>
    </xf>
    <xf numFmtId="0" fontId="244" fillId="0" borderId="91" xfId="205" applyFont="1" applyFill="1" applyBorder="1" applyAlignment="1">
      <alignment horizontal="right"/>
    </xf>
    <xf numFmtId="0" fontId="244" fillId="0" borderId="33" xfId="205" applyFont="1" applyFill="1" applyBorder="1" applyAlignment="1">
      <alignment horizontal="right"/>
    </xf>
    <xf numFmtId="0" fontId="246" fillId="0" borderId="91" xfId="205" quotePrefix="1" applyFont="1" applyBorder="1" applyAlignment="1">
      <alignment horizontal="right"/>
    </xf>
    <xf numFmtId="0" fontId="246" fillId="0" borderId="107" xfId="205" quotePrefix="1" applyFont="1" applyFill="1" applyBorder="1" applyAlignment="1">
      <alignment horizontal="left"/>
    </xf>
    <xf numFmtId="0" fontId="246" fillId="0" borderId="33" xfId="205" quotePrefix="1" applyFont="1" applyFill="1" applyBorder="1" applyAlignment="1">
      <alignment horizontal="left"/>
    </xf>
    <xf numFmtId="0" fontId="244" fillId="0" borderId="108" xfId="205" applyFont="1" applyBorder="1"/>
    <xf numFmtId="0" fontId="244" fillId="0" borderId="106" xfId="205" applyFont="1" applyBorder="1"/>
    <xf numFmtId="0" fontId="248" fillId="0" borderId="0" xfId="205" quotePrefix="1" applyFont="1" applyAlignment="1">
      <alignment horizontal="left"/>
    </xf>
    <xf numFmtId="0" fontId="7" fillId="0" borderId="76" xfId="205" applyFont="1" applyBorder="1" applyAlignment="1">
      <alignment horizontal="center"/>
    </xf>
    <xf numFmtId="0" fontId="165" fillId="0" borderId="8" xfId="8" applyNumberFormat="1" applyFont="1" applyFill="1" applyBorder="1" applyAlignment="1" applyProtection="1">
      <alignment horizontal="center" vertical="center"/>
    </xf>
    <xf numFmtId="178" fontId="165" fillId="0" borderId="7" xfId="8" applyFont="1" applyFill="1" applyBorder="1" applyAlignment="1" applyProtection="1">
      <alignment horizontal="center" vertical="center"/>
    </xf>
    <xf numFmtId="170" fontId="162" fillId="3" borderId="62" xfId="7" applyNumberFormat="1" applyFont="1" applyFill="1" applyBorder="1"/>
    <xf numFmtId="165" fontId="164" fillId="3" borderId="62" xfId="7" applyNumberFormat="1" applyFont="1" applyFill="1" applyBorder="1"/>
    <xf numFmtId="165" fontId="164" fillId="3" borderId="62" xfId="7" applyNumberFormat="1" applyFont="1" applyFill="1" applyBorder="1" applyAlignment="1">
      <alignment vertical="distributed"/>
    </xf>
    <xf numFmtId="170" fontId="164" fillId="3" borderId="62" xfId="7" applyNumberFormat="1" applyFont="1" applyFill="1" applyBorder="1" applyAlignment="1">
      <alignment horizontal="left" indent="1"/>
    </xf>
    <xf numFmtId="170" fontId="162" fillId="3" borderId="62" xfId="7" quotePrefix="1" applyNumberFormat="1" applyFont="1" applyFill="1" applyBorder="1" applyAlignment="1">
      <alignment horizontal="left"/>
    </xf>
    <xf numFmtId="170" fontId="164" fillId="3" borderId="62" xfId="7" applyNumberFormat="1" applyFont="1" applyFill="1" applyBorder="1"/>
    <xf numFmtId="165" fontId="167" fillId="3" borderId="62" xfId="7" applyNumberFormat="1" applyFont="1" applyFill="1" applyBorder="1" applyAlignment="1">
      <alignment vertical="distributed"/>
    </xf>
    <xf numFmtId="170" fontId="164" fillId="3" borderId="62" xfId="7" applyNumberFormat="1" applyFont="1" applyFill="1" applyBorder="1" applyAlignment="1">
      <alignment horizontal="left"/>
    </xf>
    <xf numFmtId="165" fontId="164" fillId="3" borderId="62" xfId="7" applyNumberFormat="1" applyFont="1" applyFill="1" applyBorder="1" applyAlignment="1">
      <alignment horizontal="right" vertical="distributed"/>
    </xf>
    <xf numFmtId="170" fontId="162" fillId="3" borderId="66" xfId="7" quotePrefix="1" applyNumberFormat="1" applyFont="1" applyFill="1" applyBorder="1" applyAlignment="1">
      <alignment horizontal="left"/>
    </xf>
    <xf numFmtId="165" fontId="167" fillId="3" borderId="66" xfId="7" applyNumberFormat="1" applyFont="1" applyFill="1" applyBorder="1" applyAlignment="1">
      <alignment vertical="distributed"/>
    </xf>
    <xf numFmtId="170" fontId="162" fillId="3" borderId="62" xfId="7" applyNumberFormat="1" applyFont="1" applyFill="1" applyBorder="1" applyAlignment="1">
      <alignment horizontal="left" indent="2"/>
    </xf>
    <xf numFmtId="170" fontId="164" fillId="3" borderId="62" xfId="7" applyNumberFormat="1" applyFont="1" applyFill="1" applyBorder="1" applyAlignment="1">
      <alignment horizontal="left" indent="2"/>
    </xf>
    <xf numFmtId="170" fontId="162" fillId="3" borderId="66" xfId="7" applyNumberFormat="1" applyFont="1" applyFill="1" applyBorder="1" applyAlignment="1">
      <alignment horizontal="left"/>
    </xf>
    <xf numFmtId="178" fontId="164" fillId="0" borderId="9" xfId="0" applyFont="1" applyFill="1" applyBorder="1" applyAlignment="1"/>
    <xf numFmtId="178" fontId="164" fillId="0" borderId="62" xfId="11" applyFont="1" applyFill="1" applyBorder="1" applyAlignment="1">
      <alignment horizontal="left" indent="2"/>
    </xf>
    <xf numFmtId="165" fontId="164" fillId="0" borderId="62" xfId="11" applyNumberFormat="1" applyFont="1" applyFill="1" applyBorder="1" applyAlignment="1">
      <alignment vertical="distributed"/>
    </xf>
    <xf numFmtId="0" fontId="189" fillId="3" borderId="62" xfId="196" applyFont="1" applyFill="1" applyBorder="1" applyAlignment="1">
      <alignment horizontal="left" vertical="center" indent="4"/>
    </xf>
    <xf numFmtId="0" fontId="0" fillId="0" borderId="7" xfId="0" applyNumberFormat="1" applyFont="1" applyBorder="1" applyAlignment="1">
      <alignment horizontal="center" vertical="center" wrapText="1"/>
    </xf>
    <xf numFmtId="178" fontId="190" fillId="0" borderId="117" xfId="0" applyFont="1" applyFill="1" applyBorder="1" applyAlignment="1">
      <alignment horizontal="left" vertical="center" wrapText="1"/>
    </xf>
    <xf numFmtId="178" fontId="190" fillId="0" borderId="22" xfId="0" applyFont="1" applyFill="1" applyBorder="1" applyAlignment="1">
      <alignment horizontal="left" vertical="center" wrapText="1"/>
    </xf>
    <xf numFmtId="178" fontId="190" fillId="0" borderId="118" xfId="0" applyFont="1" applyFill="1" applyBorder="1" applyAlignment="1">
      <alignment horizontal="left" vertical="center" wrapText="1"/>
    </xf>
    <xf numFmtId="178" fontId="173" fillId="0" borderId="0" xfId="0" applyFont="1" applyFill="1"/>
    <xf numFmtId="0" fontId="0" fillId="0" borderId="0" xfId="0" applyNumberFormat="1" applyBorder="1"/>
    <xf numFmtId="178" fontId="0" fillId="0" borderId="0" xfId="0" applyBorder="1"/>
    <xf numFmtId="0" fontId="283" fillId="0" borderId="0" xfId="0" applyNumberFormat="1" applyFont="1" applyBorder="1"/>
    <xf numFmtId="178" fontId="171" fillId="0" borderId="0" xfId="0" applyFont="1" applyBorder="1"/>
    <xf numFmtId="0" fontId="171" fillId="0" borderId="0" xfId="0" applyNumberFormat="1" applyFont="1" applyBorder="1"/>
    <xf numFmtId="0" fontId="183" fillId="56" borderId="0" xfId="0" applyNumberFormat="1" applyFont="1" applyFill="1" applyBorder="1" applyAlignment="1">
      <alignment horizontal="center" vertical="center"/>
    </xf>
    <xf numFmtId="178" fontId="183" fillId="56" borderId="0" xfId="0" applyFont="1" applyFill="1" applyBorder="1" applyAlignment="1">
      <alignment horizontal="center" vertical="center"/>
    </xf>
    <xf numFmtId="178" fontId="18" fillId="0" borderId="0" xfId="0" applyFont="1" applyAlignment="1">
      <alignment horizontal="center" vertical="center"/>
    </xf>
    <xf numFmtId="0" fontId="285" fillId="0" borderId="0" xfId="0" applyNumberFormat="1" applyFont="1" applyBorder="1" applyAlignment="1">
      <alignment horizontal="center" vertical="center"/>
    </xf>
    <xf numFmtId="178" fontId="164" fillId="0" borderId="0" xfId="404" applyNumberFormat="1" applyFont="1" applyBorder="1" applyAlignment="1" applyProtection="1"/>
    <xf numFmtId="178" fontId="194" fillId="0" borderId="0" xfId="404" applyNumberFormat="1" applyFont="1" applyBorder="1" applyAlignment="1" applyProtection="1"/>
    <xf numFmtId="178" fontId="187" fillId="0" borderId="0" xfId="404" applyNumberFormat="1" applyFont="1" applyBorder="1" applyAlignment="1" applyProtection="1"/>
    <xf numFmtId="178" fontId="187" fillId="0" borderId="0" xfId="404" applyNumberFormat="1" applyFont="1" applyBorder="1" applyAlignment="1" applyProtection="1">
      <alignment horizontal="left"/>
    </xf>
    <xf numFmtId="178" fontId="171" fillId="0" borderId="0" xfId="0" applyFont="1" applyFill="1"/>
    <xf numFmtId="0" fontId="285" fillId="56" borderId="0" xfId="0" applyNumberFormat="1" applyFont="1" applyFill="1" applyBorder="1" applyAlignment="1">
      <alignment horizontal="center" vertical="center"/>
    </xf>
    <xf numFmtId="178" fontId="194" fillId="56" borderId="0" xfId="404" applyNumberFormat="1" applyFont="1" applyFill="1" applyBorder="1" applyAlignment="1" applyProtection="1"/>
    <xf numFmtId="178" fontId="286" fillId="56" borderId="0" xfId="404" applyNumberFormat="1" applyFont="1" applyFill="1" applyBorder="1" applyAlignment="1" applyProtection="1"/>
    <xf numFmtId="178" fontId="286" fillId="56" borderId="0" xfId="404" applyNumberFormat="1" applyFont="1" applyFill="1" applyBorder="1" applyAlignment="1" applyProtection="1">
      <alignment horizontal="left"/>
    </xf>
    <xf numFmtId="0" fontId="285" fillId="0" borderId="0" xfId="0" applyNumberFormat="1" applyFont="1" applyFill="1" applyBorder="1" applyAlignment="1">
      <alignment horizontal="center" vertical="center"/>
    </xf>
    <xf numFmtId="178" fontId="164" fillId="0" borderId="0" xfId="404" applyNumberFormat="1" applyFont="1" applyFill="1" applyBorder="1" applyAlignment="1" applyProtection="1"/>
    <xf numFmtId="178" fontId="164" fillId="0" borderId="0" xfId="0" applyFont="1" applyFill="1" applyBorder="1" applyAlignment="1">
      <alignment horizontal="center" wrapText="1"/>
    </xf>
    <xf numFmtId="0" fontId="163" fillId="0" borderId="7" xfId="0" applyNumberFormat="1" applyFont="1" applyFill="1" applyBorder="1" applyAlignment="1">
      <alignment horizontal="center" vertical="center" wrapText="1"/>
    </xf>
    <xf numFmtId="170" fontId="157" fillId="3" borderId="0" xfId="7" applyNumberFormat="1" applyFont="1" applyFill="1" applyAlignment="1">
      <alignment vertical="top"/>
    </xf>
    <xf numFmtId="178" fontId="165" fillId="0" borderId="9" xfId="8" applyFont="1" applyFill="1" applyBorder="1" applyAlignment="1" applyProtection="1">
      <alignment horizontal="center" vertical="center"/>
    </xf>
    <xf numFmtId="0" fontId="163" fillId="0" borderId="9" xfId="0" applyNumberFormat="1" applyFont="1" applyFill="1" applyBorder="1" applyAlignment="1">
      <alignment horizontal="center" vertical="center" wrapText="1"/>
    </xf>
    <xf numFmtId="0" fontId="163" fillId="0" borderId="7" xfId="0" applyNumberFormat="1" applyFont="1" applyFill="1" applyBorder="1" applyAlignment="1">
      <alignment horizontal="center" vertical="center"/>
    </xf>
    <xf numFmtId="170" fontId="164" fillId="3" borderId="62" xfId="7" applyNumberFormat="1" applyFont="1" applyFill="1" applyBorder="1" applyAlignment="1"/>
    <xf numFmtId="165" fontId="164" fillId="55" borderId="62" xfId="7" applyNumberFormat="1" applyFont="1" applyFill="1" applyBorder="1" applyAlignment="1">
      <alignment vertical="distributed"/>
    </xf>
    <xf numFmtId="165" fontId="162" fillId="55" borderId="7" xfId="7" applyNumberFormat="1" applyFont="1" applyFill="1" applyBorder="1" applyAlignment="1">
      <alignment vertical="distributed"/>
    </xf>
    <xf numFmtId="165" fontId="167" fillId="55" borderId="9" xfId="7" applyNumberFormat="1" applyFont="1" applyFill="1" applyBorder="1" applyAlignment="1">
      <alignment vertical="distributed"/>
    </xf>
    <xf numFmtId="165" fontId="167" fillId="55" borderId="62" xfId="7" applyNumberFormat="1" applyFont="1" applyFill="1" applyBorder="1" applyAlignment="1">
      <alignment vertical="distributed"/>
    </xf>
    <xf numFmtId="165" fontId="167" fillId="55" borderId="66" xfId="7" applyNumberFormat="1" applyFont="1" applyFill="1" applyBorder="1" applyAlignment="1">
      <alignment vertical="distributed"/>
    </xf>
    <xf numFmtId="178" fontId="188" fillId="0" borderId="0" xfId="0" applyFont="1" applyFill="1" applyAlignment="1">
      <alignment horizontal="left" vertical="center" wrapText="1"/>
    </xf>
    <xf numFmtId="181" fontId="220" fillId="0" borderId="62" xfId="0" applyNumberFormat="1" applyFont="1" applyFill="1" applyBorder="1" applyAlignment="1">
      <alignment horizontal="right" vertical="center" wrapText="1"/>
    </xf>
    <xf numFmtId="181" fontId="0" fillId="0" borderId="62" xfId="0" applyNumberFormat="1" applyFont="1" applyFill="1" applyBorder="1" applyAlignment="1">
      <alignment horizontal="right" vertical="center" wrapText="1"/>
    </xf>
    <xf numFmtId="181" fontId="0" fillId="0" borderId="62" xfId="0" applyNumberFormat="1" applyFont="1" applyFill="1" applyBorder="1"/>
    <xf numFmtId="181" fontId="0" fillId="0" borderId="62" xfId="0" applyNumberFormat="1" applyFont="1" applyFill="1" applyBorder="1" applyAlignment="1">
      <alignment horizontal="right"/>
    </xf>
    <xf numFmtId="181" fontId="220" fillId="0" borderId="7" xfId="0" applyNumberFormat="1" applyFont="1" applyFill="1" applyBorder="1" applyAlignment="1">
      <alignment horizontal="right" vertical="top"/>
    </xf>
    <xf numFmtId="181" fontId="0" fillId="0" borderId="7" xfId="0" applyNumberFormat="1" applyFont="1" applyFill="1" applyBorder="1" applyAlignment="1">
      <alignment horizontal="right"/>
    </xf>
    <xf numFmtId="165" fontId="0" fillId="0" borderId="7" xfId="0" applyNumberFormat="1" applyFont="1" applyFill="1" applyBorder="1"/>
    <xf numFmtId="181" fontId="220" fillId="0" borderId="7" xfId="0" applyNumberFormat="1" applyFont="1" applyFill="1" applyBorder="1" applyAlignment="1">
      <alignment horizontal="right"/>
    </xf>
    <xf numFmtId="3" fontId="173" fillId="0" borderId="0" xfId="0" applyNumberFormat="1" applyFont="1" applyFill="1"/>
    <xf numFmtId="4" fontId="60" fillId="0" borderId="0" xfId="0" applyNumberFormat="1" applyFont="1" applyFill="1"/>
    <xf numFmtId="4" fontId="18" fillId="0" borderId="0" xfId="0" applyNumberFormat="1" applyFont="1" applyFill="1"/>
    <xf numFmtId="178" fontId="60" fillId="0" borderId="0" xfId="0" applyFont="1" applyFill="1"/>
    <xf numFmtId="181" fontId="287" fillId="0" borderId="12" xfId="204" applyNumberFormat="1" applyFont="1" applyBorder="1" applyAlignment="1">
      <alignment horizontal="right"/>
    </xf>
    <xf numFmtId="181" fontId="226" fillId="0" borderId="5" xfId="204" applyNumberFormat="1" applyFont="1" applyBorder="1" applyAlignment="1">
      <alignment horizontal="right" vertical="top"/>
    </xf>
    <xf numFmtId="181" fontId="226" fillId="0" borderId="5" xfId="204" applyNumberFormat="1" applyFont="1" applyBorder="1" applyAlignment="1">
      <alignment vertical="top"/>
    </xf>
    <xf numFmtId="181" fontId="225" fillId="0" borderId="10" xfId="204" applyNumberFormat="1" applyFont="1" applyBorder="1" applyAlignment="1">
      <alignment horizontal="right"/>
    </xf>
    <xf numFmtId="181" fontId="226" fillId="0" borderId="5" xfId="204" applyNumberFormat="1" applyFont="1" applyBorder="1"/>
    <xf numFmtId="0" fontId="194" fillId="0" borderId="0" xfId="404" applyNumberFormat="1" applyFont="1" applyFill="1" applyAlignment="1" applyProtection="1"/>
    <xf numFmtId="0" fontId="61" fillId="0" borderId="0" xfId="404" applyNumberFormat="1" applyFont="1" applyFill="1" applyAlignment="1" applyProtection="1"/>
    <xf numFmtId="170" fontId="15" fillId="0" borderId="0" xfId="7" applyNumberFormat="1" applyFont="1" applyFill="1"/>
    <xf numFmtId="0" fontId="17" fillId="0" borderId="0" xfId="205" applyFont="1" applyFill="1"/>
    <xf numFmtId="0" fontId="288" fillId="0" borderId="0" xfId="206" applyNumberFormat="1" applyFont="1" applyFill="1" applyAlignment="1" applyProtection="1"/>
    <xf numFmtId="0" fontId="198" fillId="0" borderId="0" xfId="205" applyFont="1" applyFill="1" applyAlignment="1">
      <alignment vertical="center" wrapText="1"/>
    </xf>
    <xf numFmtId="0" fontId="289" fillId="0" borderId="0" xfId="404" applyNumberFormat="1" applyFont="1" applyFill="1" applyAlignment="1" applyProtection="1"/>
    <xf numFmtId="3" fontId="18" fillId="0" borderId="0" xfId="0" applyNumberFormat="1" applyFont="1" applyFill="1"/>
    <xf numFmtId="0" fontId="205" fillId="0" borderId="0" xfId="152" applyFont="1" applyFill="1" applyAlignment="1">
      <alignment horizontal="center"/>
    </xf>
    <xf numFmtId="0" fontId="205" fillId="0" borderId="0" xfId="152" applyFont="1" applyFill="1"/>
    <xf numFmtId="0" fontId="204" fillId="0" borderId="0" xfId="152" applyFont="1" applyFill="1"/>
    <xf numFmtId="0" fontId="0" fillId="0" borderId="0" xfId="195" applyFont="1" applyFill="1"/>
    <xf numFmtId="0" fontId="194" fillId="0" borderId="0" xfId="203" applyNumberFormat="1" applyFont="1" applyFill="1" applyAlignment="1" applyProtection="1"/>
    <xf numFmtId="178" fontId="190" fillId="0" borderId="0" xfId="204" applyFont="1" applyFill="1" applyAlignment="1">
      <alignment vertical="center" wrapText="1"/>
    </xf>
    <xf numFmtId="0" fontId="162" fillId="0" borderId="62" xfId="0" applyNumberFormat="1" applyFont="1" applyFill="1" applyBorder="1" applyAlignment="1">
      <alignment horizontal="left"/>
    </xf>
    <xf numFmtId="0" fontId="225" fillId="0" borderId="0" xfId="550" applyNumberFormat="1" applyFont="1"/>
    <xf numFmtId="0" fontId="225" fillId="55" borderId="119" xfId="550" applyNumberFormat="1" applyFont="1" applyFill="1" applyBorder="1" applyAlignment="1">
      <alignment horizontal="center" vertical="center" wrapText="1"/>
    </xf>
    <xf numFmtId="0" fontId="225" fillId="33" borderId="119" xfId="550" applyNumberFormat="1" applyFont="1" applyFill="1" applyBorder="1" applyAlignment="1">
      <alignment horizontal="center" vertical="center" wrapText="1"/>
    </xf>
    <xf numFmtId="0" fontId="225" fillId="75" borderId="119" xfId="550" applyNumberFormat="1" applyFont="1" applyFill="1" applyBorder="1" applyAlignment="1">
      <alignment horizontal="center" vertical="center" wrapText="1"/>
    </xf>
    <xf numFmtId="0" fontId="225" fillId="76" borderId="119" xfId="550" applyNumberFormat="1" applyFont="1" applyFill="1" applyBorder="1" applyAlignment="1">
      <alignment horizontal="center" vertical="center" wrapText="1"/>
    </xf>
    <xf numFmtId="0" fontId="225" fillId="115" borderId="119" xfId="550" applyNumberFormat="1" applyFont="1" applyFill="1" applyBorder="1" applyAlignment="1">
      <alignment horizontal="center" vertical="center" wrapText="1"/>
    </xf>
    <xf numFmtId="0" fontId="225" fillId="54" borderId="120" xfId="550" applyNumberFormat="1" applyFont="1" applyFill="1" applyBorder="1" applyAlignment="1">
      <alignment horizontal="center" vertical="center" wrapText="1"/>
    </xf>
    <xf numFmtId="0" fontId="225" fillId="29" borderId="120" xfId="550" applyNumberFormat="1" applyFont="1" applyFill="1" applyBorder="1" applyAlignment="1">
      <alignment horizontal="center" vertical="center" wrapText="1"/>
    </xf>
    <xf numFmtId="0" fontId="225" fillId="78" borderId="120" xfId="550" applyNumberFormat="1" applyFont="1" applyFill="1" applyBorder="1" applyAlignment="1">
      <alignment horizontal="center" vertical="center" wrapText="1"/>
    </xf>
    <xf numFmtId="0" fontId="225" fillId="79" borderId="120" xfId="550" applyNumberFormat="1" applyFont="1" applyFill="1" applyBorder="1" applyAlignment="1">
      <alignment horizontal="center" vertical="center" wrapText="1"/>
    </xf>
    <xf numFmtId="0" fontId="225" fillId="80" borderId="120" xfId="550" applyNumberFormat="1" applyFont="1" applyFill="1" applyBorder="1" applyAlignment="1">
      <alignment horizontal="center" vertical="center" wrapText="1"/>
    </xf>
    <xf numFmtId="0" fontId="225" fillId="54" borderId="5" xfId="550" applyNumberFormat="1" applyFont="1" applyFill="1" applyBorder="1" applyAlignment="1">
      <alignment horizontal="center" vertical="center" wrapText="1"/>
    </xf>
    <xf numFmtId="0" fontId="225" fillId="29" borderId="5" xfId="550" applyNumberFormat="1" applyFont="1" applyFill="1" applyBorder="1" applyAlignment="1">
      <alignment horizontal="center" vertical="center" wrapText="1"/>
    </xf>
    <xf numFmtId="0" fontId="225" fillId="78" borderId="5" xfId="550" applyNumberFormat="1" applyFont="1" applyFill="1" applyBorder="1" applyAlignment="1">
      <alignment horizontal="center" vertical="center" wrapText="1"/>
    </xf>
    <xf numFmtId="0" fontId="225" fillId="79" borderId="5" xfId="550" applyNumberFormat="1" applyFont="1" applyFill="1" applyBorder="1" applyAlignment="1">
      <alignment horizontal="center" vertical="center" wrapText="1"/>
    </xf>
    <xf numFmtId="0" fontId="225" fillId="80" borderId="5" xfId="550" applyNumberFormat="1" applyFont="1" applyFill="1" applyBorder="1" applyAlignment="1">
      <alignment horizontal="center" vertical="center" wrapText="1"/>
    </xf>
    <xf numFmtId="0" fontId="61" fillId="0" borderId="0" xfId="203" applyNumberFormat="1" applyAlignment="1" applyProtection="1"/>
    <xf numFmtId="178" fontId="3" fillId="0" borderId="0" xfId="0" applyFont="1" applyAlignment="1">
      <alignment horizontal="left" vertical="center" wrapText="1"/>
    </xf>
    <xf numFmtId="0" fontId="165" fillId="0" borderId="66" xfId="8" applyNumberFormat="1" applyFont="1" applyFill="1" applyBorder="1" applyAlignment="1" applyProtection="1">
      <alignment horizontal="center" vertical="center"/>
    </xf>
    <xf numFmtId="0" fontId="189" fillId="0" borderId="120" xfId="8" applyNumberFormat="1" applyFont="1" applyFill="1" applyBorder="1" applyAlignment="1" applyProtection="1">
      <alignment horizontal="center" vertical="center"/>
    </xf>
    <xf numFmtId="1" fontId="189" fillId="0" borderId="120" xfId="8" applyNumberFormat="1" applyFont="1" applyFill="1" applyBorder="1" applyAlignment="1" applyProtection="1">
      <alignment horizontal="center" vertical="center"/>
    </xf>
    <xf numFmtId="165" fontId="164" fillId="0" borderId="16" xfId="3" applyNumberFormat="1" applyFont="1" applyBorder="1"/>
    <xf numFmtId="165" fontId="162" fillId="0" borderId="90" xfId="3" applyNumberFormat="1" applyFont="1" applyBorder="1" applyAlignment="1">
      <alignment horizontal="left" indent="2"/>
    </xf>
    <xf numFmtId="165" fontId="162" fillId="0" borderId="62" xfId="3" applyNumberFormat="1" applyFont="1" applyFill="1" applyBorder="1" applyProtection="1"/>
    <xf numFmtId="165" fontId="164" fillId="0" borderId="62" xfId="3" applyNumberFormat="1" applyFont="1" applyFill="1" applyBorder="1" applyProtection="1"/>
    <xf numFmtId="165" fontId="164" fillId="0" borderId="90" xfId="1" applyNumberFormat="1" applyFont="1" applyBorder="1" applyAlignment="1">
      <alignment horizontal="left" indent="4"/>
    </xf>
    <xf numFmtId="165" fontId="164" fillId="0" borderId="90" xfId="3" applyNumberFormat="1" applyFont="1" applyBorder="1" applyAlignment="1">
      <alignment horizontal="left" indent="2"/>
    </xf>
    <xf numFmtId="165" fontId="164" fillId="0" borderId="63" xfId="1" applyNumberFormat="1" applyFont="1" applyBorder="1" applyAlignment="1">
      <alignment horizontal="left" indent="4"/>
    </xf>
    <xf numFmtId="165" fontId="164" fillId="0" borderId="66" xfId="3" applyNumberFormat="1" applyFont="1" applyBorder="1"/>
    <xf numFmtId="169" fontId="162" fillId="0" borderId="120" xfId="0" applyNumberFormat="1" applyFont="1" applyFill="1" applyBorder="1" applyAlignment="1">
      <alignment horizontal="center" vertical="center"/>
    </xf>
    <xf numFmtId="165" fontId="162" fillId="0" borderId="120" xfId="3" applyNumberFormat="1" applyFont="1" applyBorder="1" applyAlignment="1" applyProtection="1">
      <alignment vertical="center"/>
    </xf>
    <xf numFmtId="165" fontId="164" fillId="0" borderId="62" xfId="11" applyNumberFormat="1" applyFont="1" applyFill="1" applyBorder="1" applyAlignment="1" applyProtection="1">
      <alignment vertical="distributed"/>
      <protection locked="0"/>
    </xf>
    <xf numFmtId="165" fontId="162" fillId="0" borderId="62" xfId="11" applyNumberFormat="1" applyFont="1" applyFill="1" applyBorder="1" applyAlignment="1">
      <alignment vertical="distributed"/>
    </xf>
    <xf numFmtId="178" fontId="188" fillId="0" borderId="0" xfId="0" applyFont="1" applyFill="1" applyAlignment="1">
      <alignment horizontal="left" vertical="center" wrapText="1"/>
    </xf>
    <xf numFmtId="178" fontId="2" fillId="0" borderId="0" xfId="142" applyFont="1" applyFill="1" applyAlignment="1"/>
    <xf numFmtId="0" fontId="221" fillId="0" borderId="0" xfId="152" applyFont="1" applyFill="1"/>
    <xf numFmtId="0" fontId="221" fillId="0" borderId="0" xfId="152" applyFont="1" applyFill="1" applyAlignment="1">
      <alignment horizontal="center"/>
    </xf>
    <xf numFmtId="0" fontId="293" fillId="0" borderId="0" xfId="152" applyFont="1" applyFill="1"/>
    <xf numFmtId="178" fontId="157" fillId="0" borderId="0" xfId="5" applyFont="1" applyFill="1"/>
    <xf numFmtId="4" fontId="157" fillId="0" borderId="0" xfId="152" applyNumberFormat="1" applyFont="1" applyFill="1" applyAlignment="1">
      <alignment horizontal="left" vertical="center"/>
    </xf>
    <xf numFmtId="203" fontId="221" fillId="0" borderId="0" xfId="152" applyNumberFormat="1" applyFont="1" applyFill="1"/>
    <xf numFmtId="178" fontId="297" fillId="0" borderId="0" xfId="0" applyFont="1"/>
    <xf numFmtId="178" fontId="297" fillId="0" borderId="0" xfId="0" applyFont="1" applyAlignment="1"/>
    <xf numFmtId="178" fontId="297" fillId="0" borderId="0" xfId="0" applyFont="1" applyAlignment="1">
      <alignment horizontal="left" vertical="center"/>
    </xf>
    <xf numFmtId="178" fontId="298" fillId="0" borderId="120" xfId="0" applyFont="1" applyBorder="1" applyAlignment="1">
      <alignment horizontal="center" vertical="center"/>
    </xf>
    <xf numFmtId="178" fontId="299" fillId="0" borderId="90" xfId="0" quotePrefix="1" applyFont="1" applyBorder="1" applyAlignment="1"/>
    <xf numFmtId="178" fontId="299" fillId="0" borderId="0" xfId="0" quotePrefix="1" applyFont="1" applyAlignment="1"/>
    <xf numFmtId="178" fontId="297" fillId="0" borderId="0" xfId="0" applyFont="1" applyBorder="1"/>
    <xf numFmtId="178" fontId="297" fillId="0" borderId="0" xfId="0" applyFont="1" applyAlignment="1">
      <alignment horizontal="left" vertical="top" wrapText="1"/>
    </xf>
    <xf numFmtId="178" fontId="299" fillId="0" borderId="90" xfId="0" quotePrefix="1" applyFont="1" applyBorder="1" applyAlignment="1">
      <alignment horizontal="left" vertical="center" wrapText="1"/>
    </xf>
    <xf numFmtId="178" fontId="299" fillId="0" borderId="0" xfId="0" quotePrefix="1" applyFont="1" applyAlignment="1">
      <alignment horizontal="left" vertical="center" wrapText="1"/>
    </xf>
    <xf numFmtId="178" fontId="300" fillId="0" borderId="120" xfId="0" applyFont="1" applyBorder="1" applyAlignment="1">
      <alignment horizontal="center" vertical="center"/>
    </xf>
    <xf numFmtId="178" fontId="300" fillId="0" borderId="120" xfId="0" applyFont="1" applyBorder="1" applyAlignment="1">
      <alignment horizontal="center"/>
    </xf>
    <xf numFmtId="178" fontId="189" fillId="116" borderId="120" xfId="0" applyFont="1" applyFill="1" applyBorder="1" applyAlignment="1">
      <alignment horizontal="center"/>
    </xf>
    <xf numFmtId="178" fontId="225" fillId="0" borderId="0" xfId="0" applyFont="1"/>
    <xf numFmtId="181" fontId="0" fillId="0" borderId="124" xfId="0" applyNumberFormat="1" applyFont="1" applyFill="1" applyBorder="1" applyAlignment="1">
      <alignment horizontal="right" vertical="center" wrapText="1"/>
    </xf>
    <xf numFmtId="181" fontId="0" fillId="55" borderId="124" xfId="0" applyNumberFormat="1" applyFont="1" applyFill="1" applyBorder="1" applyAlignment="1">
      <alignment horizontal="right" vertical="center" wrapText="1"/>
    </xf>
    <xf numFmtId="181" fontId="0" fillId="0" borderId="124" xfId="0" applyNumberFormat="1" applyFont="1" applyBorder="1"/>
    <xf numFmtId="0" fontId="0" fillId="0" borderId="62" xfId="0" applyNumberFormat="1" applyFont="1" applyBorder="1" applyAlignment="1">
      <alignment horizontal="center" vertical="center" wrapText="1"/>
    </xf>
    <xf numFmtId="0" fontId="0" fillId="0" borderId="124" xfId="0" applyNumberFormat="1" applyFont="1" applyFill="1" applyBorder="1" applyAlignment="1">
      <alignment horizontal="center" vertical="center" wrapText="1"/>
    </xf>
    <xf numFmtId="0" fontId="0" fillId="0" borderId="124" xfId="0" applyNumberFormat="1" applyFont="1" applyBorder="1" applyAlignment="1">
      <alignment horizontal="center" vertical="center" wrapText="1"/>
    </xf>
    <xf numFmtId="177" fontId="157" fillId="11" borderId="62" xfId="0" applyNumberFormat="1" applyFont="1" applyFill="1" applyBorder="1" applyAlignment="1" applyProtection="1">
      <alignment horizontal="left" indent="1"/>
    </xf>
    <xf numFmtId="181" fontId="225" fillId="0" borderId="124" xfId="204" applyNumberFormat="1" applyFont="1" applyBorder="1"/>
    <xf numFmtId="181" fontId="0" fillId="0" borderId="124" xfId="0" applyNumberFormat="1" applyFont="1" applyBorder="1" applyAlignment="1">
      <alignment horizontal="right" vertical="center" wrapText="1"/>
    </xf>
    <xf numFmtId="181" fontId="220" fillId="0" borderId="124" xfId="0" applyNumberFormat="1" applyFont="1" applyFill="1" applyBorder="1" applyAlignment="1">
      <alignment horizontal="right" vertical="center" wrapText="1"/>
    </xf>
    <xf numFmtId="181" fontId="220" fillId="0" borderId="124" xfId="0" applyNumberFormat="1" applyFont="1" applyBorder="1" applyAlignment="1">
      <alignment horizontal="right" vertical="center" wrapText="1"/>
    </xf>
    <xf numFmtId="0" fontId="0" fillId="0" borderId="0" xfId="0" applyNumberFormat="1" applyFont="1"/>
    <xf numFmtId="181" fontId="0" fillId="55" borderId="124" xfId="0" applyNumberFormat="1" applyFont="1" applyFill="1" applyBorder="1"/>
    <xf numFmtId="0" fontId="0" fillId="0" borderId="0" xfId="0" applyNumberFormat="1" applyFont="1"/>
    <xf numFmtId="0" fontId="0" fillId="0" borderId="0" xfId="0" applyNumberFormat="1" applyFont="1"/>
    <xf numFmtId="177" fontId="198" fillId="0" borderId="9" xfId="0" applyNumberFormat="1" applyFont="1" applyFill="1" applyBorder="1" applyAlignment="1" applyProtection="1">
      <alignment horizontal="left"/>
    </xf>
    <xf numFmtId="181" fontId="0" fillId="0" borderId="0" xfId="0" applyNumberFormat="1" applyFont="1"/>
    <xf numFmtId="177" fontId="157" fillId="0" borderId="62" xfId="0" applyNumberFormat="1" applyFont="1" applyFill="1" applyBorder="1" applyAlignment="1" applyProtection="1">
      <alignment horizontal="left" indent="1"/>
    </xf>
    <xf numFmtId="0" fontId="61" fillId="0" borderId="0" xfId="404" applyNumberFormat="1" applyFont="1" applyFill="1" applyAlignment="1" applyProtection="1"/>
    <xf numFmtId="178" fontId="2" fillId="0" borderId="0" xfId="0" applyFont="1" applyFill="1" applyAlignment="1"/>
    <xf numFmtId="178" fontId="2" fillId="0" borderId="0" xfId="0" applyFont="1" applyAlignment="1"/>
    <xf numFmtId="0" fontId="189" fillId="0" borderId="0" xfId="0" applyNumberFormat="1" applyFont="1" applyAlignment="1"/>
    <xf numFmtId="0" fontId="190" fillId="0" borderId="0" xfId="0" applyNumberFormat="1" applyFont="1" applyAlignment="1"/>
    <xf numFmtId="0" fontId="189" fillId="11" borderId="90" xfId="0" applyNumberFormat="1" applyFont="1" applyFill="1" applyBorder="1" applyAlignment="1">
      <alignment horizontal="left" indent="1"/>
    </xf>
    <xf numFmtId="0" fontId="190" fillId="0" borderId="0" xfId="0" applyNumberFormat="1" applyFont="1" applyFill="1" applyAlignment="1"/>
    <xf numFmtId="0" fontId="189" fillId="0" borderId="0" xfId="0" applyNumberFormat="1" applyFont="1" applyFill="1" applyAlignment="1"/>
    <xf numFmtId="173" fontId="189" fillId="0" borderId="0" xfId="0" applyNumberFormat="1" applyFont="1" applyFill="1" applyAlignment="1"/>
    <xf numFmtId="0" fontId="189" fillId="117" borderId="0" xfId="5" applyNumberFormat="1" applyFont="1" applyFill="1" applyAlignment="1"/>
    <xf numFmtId="165" fontId="189" fillId="0" borderId="0" xfId="0" applyNumberFormat="1" applyFont="1" applyFill="1" applyAlignment="1"/>
    <xf numFmtId="178" fontId="2" fillId="0" borderId="0" xfId="0" applyFont="1" applyBorder="1" applyAlignment="1"/>
    <xf numFmtId="178" fontId="2" fillId="117" borderId="0" xfId="5" applyFont="1" applyFill="1" applyAlignment="1"/>
    <xf numFmtId="181" fontId="0" fillId="0" borderId="124" xfId="0" applyNumberFormat="1" applyFont="1" applyFill="1" applyBorder="1"/>
    <xf numFmtId="181" fontId="0" fillId="0" borderId="124" xfId="0" applyNumberFormat="1" applyFont="1" applyBorder="1" applyAlignment="1">
      <alignment horizontal="right"/>
    </xf>
    <xf numFmtId="178" fontId="189" fillId="11" borderId="0" xfId="0" applyFont="1" applyFill="1" applyAlignment="1"/>
    <xf numFmtId="178" fontId="190" fillId="11" borderId="0" xfId="0" applyFont="1" applyFill="1"/>
    <xf numFmtId="3" fontId="189" fillId="11" borderId="0" xfId="6" applyNumberFormat="1" applyFont="1" applyFill="1" applyAlignment="1" applyProtection="1">
      <alignment horizontal="left"/>
    </xf>
    <xf numFmtId="178" fontId="189" fillId="11" borderId="0" xfId="0" applyFont="1" applyFill="1" applyBorder="1" applyAlignment="1">
      <alignment vertical="center"/>
    </xf>
    <xf numFmtId="178" fontId="189" fillId="11" borderId="0" xfId="0" applyFont="1" applyFill="1" applyBorder="1" applyAlignment="1">
      <alignment horizontal="right" vertical="center"/>
    </xf>
    <xf numFmtId="1" fontId="162" fillId="11" borderId="9" xfId="8" applyNumberFormat="1" applyFont="1" applyFill="1" applyBorder="1" applyAlignment="1" applyProtection="1">
      <alignment horizontal="center" vertical="center"/>
    </xf>
    <xf numFmtId="0" fontId="190" fillId="11" borderId="7" xfId="8" applyNumberFormat="1" applyFont="1" applyFill="1" applyBorder="1" applyAlignment="1" applyProtection="1">
      <alignment horizontal="center" vertical="center"/>
    </xf>
    <xf numFmtId="1" fontId="190" fillId="11" borderId="7" xfId="8" applyNumberFormat="1" applyFont="1" applyFill="1" applyBorder="1" applyAlignment="1" applyProtection="1">
      <alignment horizontal="center" vertical="center"/>
    </xf>
    <xf numFmtId="178" fontId="189" fillId="11" borderId="0" xfId="8" applyFont="1" applyFill="1" applyProtection="1"/>
    <xf numFmtId="3" fontId="189" fillId="11" borderId="0" xfId="8" applyNumberFormat="1" applyFont="1" applyFill="1" applyProtection="1">
      <protection locked="0"/>
    </xf>
    <xf numFmtId="178" fontId="189" fillId="11" borderId="9" xfId="0" applyFont="1" applyFill="1" applyBorder="1" applyAlignment="1">
      <alignment vertical="center"/>
    </xf>
    <xf numFmtId="165" fontId="189" fillId="11" borderId="9" xfId="0" applyNumberFormat="1" applyFont="1" applyFill="1" applyBorder="1" applyAlignment="1">
      <alignment horizontal="right" vertical="distributed"/>
    </xf>
    <xf numFmtId="178" fontId="189" fillId="11" borderId="11" xfId="0" applyFont="1" applyFill="1" applyBorder="1" applyAlignment="1"/>
    <xf numFmtId="165" fontId="189" fillId="11" borderId="11" xfId="0" applyNumberFormat="1" applyFont="1" applyFill="1" applyBorder="1" applyAlignment="1">
      <alignment vertical="distributed"/>
    </xf>
    <xf numFmtId="165" fontId="189" fillId="11" borderId="11" xfId="0" applyNumberFormat="1" applyFont="1" applyFill="1" applyBorder="1" applyAlignment="1">
      <alignment horizontal="right" vertical="distributed"/>
    </xf>
    <xf numFmtId="165" fontId="189" fillId="11" borderId="8" xfId="0" applyNumberFormat="1" applyFont="1" applyFill="1" applyBorder="1" applyAlignment="1">
      <alignment vertical="distributed"/>
    </xf>
    <xf numFmtId="165" fontId="191" fillId="11" borderId="8" xfId="0" applyNumberFormat="1" applyFont="1" applyFill="1" applyBorder="1" applyAlignment="1">
      <alignment vertical="distributed"/>
    </xf>
    <xf numFmtId="178" fontId="190" fillId="11" borderId="7" xfId="0" applyFont="1" applyFill="1" applyBorder="1" applyAlignment="1">
      <alignment vertical="center"/>
    </xf>
    <xf numFmtId="165" fontId="190" fillId="11" borderId="7" xfId="0" applyNumberFormat="1" applyFont="1" applyFill="1" applyBorder="1" applyAlignment="1">
      <alignment vertical="distributed"/>
    </xf>
    <xf numFmtId="165" fontId="191" fillId="11" borderId="11" xfId="0" applyNumberFormat="1" applyFont="1" applyFill="1" applyBorder="1" applyAlignment="1">
      <alignment vertical="distributed"/>
    </xf>
    <xf numFmtId="178" fontId="189" fillId="11" borderId="11" xfId="0" applyFont="1" applyFill="1" applyBorder="1" applyAlignment="1">
      <alignment horizontal="left" indent="1"/>
    </xf>
    <xf numFmtId="178" fontId="189" fillId="11" borderId="11" xfId="0" applyFont="1" applyFill="1" applyBorder="1" applyAlignment="1">
      <alignment wrapText="1"/>
    </xf>
    <xf numFmtId="165" fontId="191" fillId="118" borderId="11" xfId="0" applyNumberFormat="1" applyFont="1" applyFill="1" applyBorder="1" applyAlignment="1">
      <alignment vertical="distributed"/>
    </xf>
    <xf numFmtId="165" fontId="189" fillId="118" borderId="11" xfId="0" applyNumberFormat="1" applyFont="1" applyFill="1" applyBorder="1" applyAlignment="1">
      <alignment vertical="distributed"/>
    </xf>
    <xf numFmtId="165" fontId="190" fillId="118" borderId="7" xfId="0" applyNumberFormat="1" applyFont="1" applyFill="1" applyBorder="1" applyAlignment="1">
      <alignment vertical="distributed"/>
    </xf>
    <xf numFmtId="178" fontId="189" fillId="11" borderId="61" xfId="0" applyFont="1" applyFill="1" applyBorder="1" applyAlignment="1"/>
    <xf numFmtId="178" fontId="189" fillId="11" borderId="121" xfId="0" applyFont="1" applyFill="1" applyBorder="1" applyAlignment="1"/>
    <xf numFmtId="173" fontId="189" fillId="11" borderId="121" xfId="0" applyNumberFormat="1" applyFont="1" applyFill="1" applyBorder="1" applyAlignment="1"/>
    <xf numFmtId="173" fontId="189" fillId="11" borderId="59" xfId="0" applyNumberFormat="1" applyFont="1" applyFill="1" applyBorder="1" applyAlignment="1"/>
    <xf numFmtId="178" fontId="189" fillId="11" borderId="90" xfId="0" applyFont="1" applyFill="1" applyBorder="1" applyAlignment="1">
      <alignment horizontal="left" indent="1"/>
    </xf>
    <xf numFmtId="178" fontId="189" fillId="11" borderId="0" xfId="0" applyFont="1" applyFill="1" applyBorder="1" applyAlignment="1"/>
    <xf numFmtId="173" fontId="189" fillId="11" borderId="0" xfId="0" applyNumberFormat="1" applyFont="1" applyFill="1" applyBorder="1" applyAlignment="1"/>
    <xf numFmtId="173" fontId="189" fillId="11" borderId="12" xfId="0" applyNumberFormat="1" applyFont="1" applyFill="1" applyBorder="1" applyAlignment="1"/>
    <xf numFmtId="178" fontId="189" fillId="11" borderId="63" xfId="0" applyFont="1" applyFill="1" applyBorder="1" applyAlignment="1">
      <alignment horizontal="left" indent="1"/>
    </xf>
    <xf numFmtId="178" fontId="189" fillId="11" borderId="64" xfId="0" applyFont="1" applyFill="1" applyBorder="1" applyAlignment="1"/>
    <xf numFmtId="173" fontId="189" fillId="11" borderId="64" xfId="0" applyNumberFormat="1" applyFont="1" applyFill="1" applyBorder="1" applyAlignment="1"/>
    <xf numFmtId="173" fontId="189" fillId="11" borderId="65" xfId="0" applyNumberFormat="1" applyFont="1" applyFill="1" applyBorder="1" applyAlignment="1"/>
    <xf numFmtId="178" fontId="164" fillId="11" borderId="62" xfId="0" applyFont="1" applyFill="1" applyBorder="1" applyAlignment="1">
      <alignment horizontal="left" indent="1"/>
    </xf>
    <xf numFmtId="178" fontId="164" fillId="11" borderId="11" xfId="0" applyFont="1" applyFill="1" applyBorder="1" applyAlignment="1">
      <alignment horizontal="left" indent="1"/>
    </xf>
    <xf numFmtId="178" fontId="164" fillId="11" borderId="11" xfId="0" applyFont="1" applyFill="1" applyBorder="1" applyAlignment="1"/>
    <xf numFmtId="178" fontId="164" fillId="11" borderId="11" xfId="0" applyFont="1" applyFill="1" applyBorder="1" applyAlignment="1">
      <alignment horizontal="left" indent="2"/>
    </xf>
    <xf numFmtId="178" fontId="164" fillId="11" borderId="62" xfId="14" applyFont="1" applyFill="1" applyBorder="1" applyAlignment="1">
      <alignment horizontal="left" indent="3"/>
    </xf>
    <xf numFmtId="178" fontId="164" fillId="11" borderId="62" xfId="14" applyFont="1" applyFill="1" applyBorder="1" applyAlignment="1">
      <alignment horizontal="left" indent="4"/>
    </xf>
    <xf numFmtId="178" fontId="164" fillId="11" borderId="11" xfId="0" applyFont="1" applyFill="1" applyBorder="1" applyAlignment="1">
      <alignment horizontal="left" vertical="center" wrapText="1" indent="2"/>
    </xf>
    <xf numFmtId="178" fontId="164" fillId="11" borderId="62" xfId="0" applyFont="1" applyFill="1" applyBorder="1" applyAlignment="1">
      <alignment horizontal="center"/>
    </xf>
    <xf numFmtId="165" fontId="164" fillId="11" borderId="62" xfId="0" applyNumberFormat="1" applyFont="1" applyFill="1" applyBorder="1" applyAlignment="1">
      <alignment vertical="distributed"/>
    </xf>
    <xf numFmtId="178" fontId="164" fillId="11" borderId="66" xfId="0" applyFont="1" applyFill="1" applyBorder="1" applyAlignment="1">
      <alignment horizontal="left" indent="3"/>
    </xf>
    <xf numFmtId="165" fontId="164" fillId="11" borderId="8" xfId="0" applyNumberFormat="1" applyFont="1" applyFill="1" applyBorder="1"/>
    <xf numFmtId="165" fontId="164" fillId="11" borderId="8" xfId="139" applyNumberFormat="1" applyFont="1" applyFill="1" applyBorder="1" applyAlignment="1" applyProtection="1">
      <protection locked="0"/>
    </xf>
    <xf numFmtId="178" fontId="164" fillId="11" borderId="62" xfId="0" applyFont="1" applyFill="1" applyBorder="1" applyAlignment="1">
      <alignment horizontal="left" indent="2"/>
    </xf>
    <xf numFmtId="177" fontId="198" fillId="11" borderId="62" xfId="0" applyNumberFormat="1" applyFont="1" applyFill="1" applyBorder="1" applyAlignment="1" applyProtection="1">
      <alignment horizontal="left"/>
    </xf>
    <xf numFmtId="177" fontId="198" fillId="11" borderId="11" xfId="0" applyNumberFormat="1" applyFont="1" applyFill="1" applyBorder="1" applyAlignment="1" applyProtection="1">
      <alignment horizontal="left"/>
    </xf>
    <xf numFmtId="177" fontId="198" fillId="11" borderId="62" xfId="0" applyNumberFormat="1" applyFont="1" applyFill="1" applyBorder="1" applyAlignment="1" applyProtection="1">
      <alignment horizontal="left" indent="1"/>
    </xf>
    <xf numFmtId="177" fontId="157" fillId="11" borderId="11" xfId="0" applyNumberFormat="1" applyFont="1" applyFill="1" applyBorder="1" applyAlignment="1" applyProtection="1">
      <alignment horizontal="left"/>
    </xf>
    <xf numFmtId="177" fontId="157" fillId="11" borderId="11" xfId="0" applyNumberFormat="1" applyFont="1" applyFill="1" applyBorder="1" applyAlignment="1" applyProtection="1">
      <alignment horizontal="left" indent="2"/>
    </xf>
    <xf numFmtId="177" fontId="157" fillId="11" borderId="11" xfId="0" applyNumberFormat="1" applyFont="1" applyFill="1" applyBorder="1" applyAlignment="1" applyProtection="1">
      <alignment horizontal="left" indent="3"/>
    </xf>
    <xf numFmtId="177" fontId="165" fillId="11" borderId="11" xfId="0" applyNumberFormat="1" applyFont="1" applyFill="1" applyBorder="1" applyAlignment="1" applyProtection="1">
      <alignment horizontal="left" indent="4"/>
    </xf>
    <xf numFmtId="177" fontId="157" fillId="11" borderId="11" xfId="0" applyNumberFormat="1" applyFont="1" applyFill="1" applyBorder="1" applyAlignment="1" applyProtection="1">
      <alignment horizontal="left" indent="4"/>
    </xf>
    <xf numFmtId="177" fontId="157" fillId="11" borderId="62" xfId="0" applyNumberFormat="1" applyFont="1" applyFill="1" applyBorder="1" applyAlignment="1" applyProtection="1">
      <alignment horizontal="left" indent="3"/>
    </xf>
    <xf numFmtId="177" fontId="157" fillId="11" borderId="62" xfId="0" applyNumberFormat="1" applyFont="1" applyFill="1" applyBorder="1" applyAlignment="1" applyProtection="1">
      <alignment horizontal="left" indent="2"/>
    </xf>
    <xf numFmtId="177" fontId="157" fillId="11" borderId="11" xfId="0" applyNumberFormat="1" applyFont="1" applyFill="1" applyBorder="1" applyAlignment="1" applyProtection="1">
      <alignment horizontal="left" indent="1"/>
    </xf>
    <xf numFmtId="177" fontId="198" fillId="11" borderId="11" xfId="0" applyNumberFormat="1" applyFont="1" applyFill="1" applyBorder="1" applyAlignment="1" applyProtection="1">
      <alignment horizontal="left" indent="1"/>
    </xf>
    <xf numFmtId="0" fontId="198" fillId="11" borderId="7" xfId="0" applyNumberFormat="1" applyFont="1" applyFill="1" applyBorder="1"/>
    <xf numFmtId="0" fontId="190" fillId="11" borderId="119" xfId="0" applyNumberFormat="1" applyFont="1" applyFill="1" applyBorder="1" applyAlignment="1">
      <alignment vertical="center"/>
    </xf>
    <xf numFmtId="178" fontId="162" fillId="11" borderId="120" xfId="0" applyFont="1" applyFill="1" applyBorder="1" applyAlignment="1">
      <alignment vertical="center" wrapText="1"/>
    </xf>
    <xf numFmtId="0" fontId="190" fillId="11" borderId="90" xfId="0" applyNumberFormat="1" applyFont="1" applyFill="1" applyBorder="1" applyAlignment="1">
      <alignment vertical="center"/>
    </xf>
    <xf numFmtId="0" fontId="190" fillId="11" borderId="62" xfId="0" applyNumberFormat="1" applyFont="1" applyFill="1" applyBorder="1" applyAlignment="1">
      <alignment vertical="center"/>
    </xf>
    <xf numFmtId="0" fontId="189" fillId="11" borderId="90" xfId="0" applyNumberFormat="1" applyFont="1" applyFill="1" applyBorder="1" applyAlignment="1">
      <alignment horizontal="left" vertical="center" indent="1"/>
    </xf>
    <xf numFmtId="0" fontId="189" fillId="11" borderId="90" xfId="0" applyNumberFormat="1" applyFont="1" applyFill="1" applyBorder="1" applyAlignment="1">
      <alignment vertical="center"/>
    </xf>
    <xf numFmtId="180" fontId="225" fillId="11" borderId="0" xfId="0" applyNumberFormat="1" applyFont="1" applyFill="1"/>
    <xf numFmtId="0" fontId="200" fillId="11" borderId="90" xfId="11" applyNumberFormat="1" applyFont="1" applyFill="1" applyBorder="1" applyAlignment="1">
      <alignment vertical="center"/>
    </xf>
    <xf numFmtId="3" fontId="200" fillId="11" borderId="11" xfId="0" quotePrefix="1" applyNumberFormat="1" applyFont="1" applyFill="1" applyBorder="1" applyAlignment="1">
      <alignment vertical="center"/>
    </xf>
    <xf numFmtId="0" fontId="200" fillId="11" borderId="63" xfId="11" applyNumberFormat="1" applyFont="1" applyFill="1" applyBorder="1" applyAlignment="1">
      <alignment vertical="center"/>
    </xf>
    <xf numFmtId="3" fontId="200" fillId="11" borderId="66" xfId="0" quotePrefix="1" applyNumberFormat="1" applyFont="1" applyFill="1" applyBorder="1" applyAlignment="1">
      <alignment vertical="center"/>
    </xf>
    <xf numFmtId="3" fontId="223" fillId="11" borderId="62" xfId="0" applyNumberFormat="1" applyFont="1" applyFill="1" applyBorder="1" applyAlignment="1">
      <alignment vertical="center"/>
    </xf>
    <xf numFmtId="0" fontId="201" fillId="11" borderId="7" xfId="0" applyNumberFormat="1" applyFont="1" applyFill="1" applyBorder="1" applyAlignment="1">
      <alignment vertical="center"/>
    </xf>
    <xf numFmtId="3" fontId="201" fillId="11" borderId="7" xfId="0" applyNumberFormat="1" applyFont="1" applyFill="1" applyBorder="1" applyAlignment="1">
      <alignment vertical="center"/>
    </xf>
    <xf numFmtId="0" fontId="200" fillId="11" borderId="0" xfId="0" applyNumberFormat="1" applyFont="1" applyFill="1" applyAlignment="1">
      <alignment vertical="center"/>
    </xf>
    <xf numFmtId="3" fontId="200" fillId="11" borderId="53" xfId="0" applyNumberFormat="1" applyFont="1" applyFill="1" applyBorder="1" applyAlignment="1">
      <alignment vertical="center"/>
    </xf>
    <xf numFmtId="0" fontId="200" fillId="11" borderId="7" xfId="0" applyNumberFormat="1" applyFont="1" applyFill="1" applyBorder="1" applyAlignment="1">
      <alignment vertical="center"/>
    </xf>
    <xf numFmtId="3" fontId="157" fillId="11" borderId="7" xfId="151" quotePrefix="1" applyNumberFormat="1" applyFont="1" applyFill="1" applyBorder="1" applyAlignment="1">
      <alignment vertical="center"/>
    </xf>
    <xf numFmtId="3" fontId="157" fillId="11" borderId="120" xfId="151" quotePrefix="1" applyNumberFormat="1" applyFont="1" applyFill="1" applyBorder="1" applyAlignment="1">
      <alignment vertical="center"/>
    </xf>
    <xf numFmtId="0" fontId="200" fillId="11" borderId="0" xfId="0" applyNumberFormat="1" applyFont="1" applyFill="1" applyBorder="1" applyAlignment="1">
      <alignment vertical="center"/>
    </xf>
    <xf numFmtId="3" fontId="157" fillId="11" borderId="0" xfId="151" quotePrefix="1" applyNumberFormat="1" applyFont="1" applyFill="1" applyBorder="1" applyAlignment="1">
      <alignment vertical="center"/>
    </xf>
    <xf numFmtId="0" fontId="200" fillId="11" borderId="120" xfId="0" applyNumberFormat="1" applyFont="1" applyFill="1" applyBorder="1" applyAlignment="1">
      <alignment vertical="center"/>
    </xf>
    <xf numFmtId="3" fontId="200" fillId="11" borderId="120" xfId="0" quotePrefix="1" applyNumberFormat="1" applyFont="1" applyFill="1" applyBorder="1" applyAlignment="1">
      <alignment vertical="center"/>
    </xf>
    <xf numFmtId="3" fontId="200" fillId="11" borderId="7" xfId="0" quotePrefix="1" applyNumberFormat="1" applyFont="1" applyFill="1" applyBorder="1" applyAlignment="1">
      <alignment vertical="center"/>
    </xf>
    <xf numFmtId="3" fontId="201" fillId="11" borderId="7" xfId="0" quotePrefix="1" applyNumberFormat="1" applyFont="1" applyFill="1" applyBorder="1" applyAlignment="1">
      <alignment vertical="center"/>
    </xf>
    <xf numFmtId="178" fontId="0" fillId="11" borderId="0" xfId="0" applyFill="1"/>
    <xf numFmtId="3" fontId="200" fillId="11" borderId="7" xfId="0" applyNumberFormat="1" applyFont="1" applyFill="1" applyBorder="1" applyAlignment="1">
      <alignment vertical="center"/>
    </xf>
    <xf numFmtId="0" fontId="205" fillId="11" borderId="0" xfId="0" applyNumberFormat="1" applyFont="1" applyFill="1"/>
    <xf numFmtId="3" fontId="204" fillId="11" borderId="0" xfId="0" applyNumberFormat="1" applyFont="1" applyFill="1"/>
    <xf numFmtId="3" fontId="200" fillId="11" borderId="9" xfId="0" quotePrefix="1" applyNumberFormat="1" applyFont="1" applyFill="1" applyBorder="1" applyAlignment="1">
      <alignment vertical="center"/>
    </xf>
    <xf numFmtId="165" fontId="200" fillId="11" borderId="62" xfId="11" quotePrefix="1" applyNumberFormat="1" applyFont="1" applyFill="1" applyBorder="1" applyAlignment="1">
      <alignment vertical="center"/>
    </xf>
    <xf numFmtId="10" fontId="200" fillId="11" borderId="62" xfId="887" quotePrefix="1" applyNumberFormat="1" applyFont="1" applyFill="1" applyBorder="1" applyAlignment="1">
      <alignment vertical="center"/>
    </xf>
    <xf numFmtId="3" fontId="200" fillId="11" borderId="62" xfId="11" quotePrefix="1" applyNumberFormat="1" applyFont="1" applyFill="1" applyBorder="1" applyAlignment="1">
      <alignment vertical="center"/>
    </xf>
    <xf numFmtId="173" fontId="200" fillId="11" borderId="62" xfId="11" quotePrefix="1" applyNumberFormat="1" applyFont="1" applyFill="1" applyBorder="1" applyAlignment="1">
      <alignment vertical="center"/>
    </xf>
    <xf numFmtId="173" fontId="200" fillId="11" borderId="66" xfId="11" quotePrefix="1" applyNumberFormat="1" applyFont="1" applyFill="1" applyBorder="1" applyAlignment="1">
      <alignment vertical="center"/>
    </xf>
    <xf numFmtId="0" fontId="200" fillId="11" borderId="2" xfId="11" applyNumberFormat="1" applyFont="1" applyFill="1" applyBorder="1" applyAlignment="1">
      <alignment vertical="center"/>
    </xf>
    <xf numFmtId="3" fontId="200" fillId="11" borderId="2" xfId="11" applyNumberFormat="1" applyFont="1" applyFill="1" applyBorder="1" applyAlignment="1">
      <alignment vertical="center"/>
    </xf>
    <xf numFmtId="0" fontId="201" fillId="11" borderId="120" xfId="11" applyNumberFormat="1" applyFont="1" applyFill="1" applyBorder="1" applyAlignment="1">
      <alignment vertical="center"/>
    </xf>
    <xf numFmtId="0" fontId="200" fillId="11" borderId="0" xfId="11" applyNumberFormat="1" applyFont="1" applyFill="1" applyAlignment="1">
      <alignment vertical="center"/>
    </xf>
    <xf numFmtId="0" fontId="200" fillId="11" borderId="120" xfId="11" applyNumberFormat="1" applyFont="1" applyFill="1" applyBorder="1" applyAlignment="1">
      <alignment vertical="center"/>
    </xf>
    <xf numFmtId="3" fontId="157" fillId="11" borderId="120" xfId="888" quotePrefix="1" applyNumberFormat="1" applyFont="1" applyFill="1" applyBorder="1" applyAlignment="1">
      <alignment vertical="center"/>
    </xf>
    <xf numFmtId="173" fontId="200" fillId="11" borderId="120" xfId="11" quotePrefix="1" applyNumberFormat="1" applyFont="1" applyFill="1" applyBorder="1" applyAlignment="1">
      <alignment vertical="center"/>
    </xf>
    <xf numFmtId="173" fontId="201" fillId="11" borderId="120" xfId="11" quotePrefix="1" applyNumberFormat="1" applyFont="1" applyFill="1" applyBorder="1" applyAlignment="1">
      <alignment vertical="center"/>
    </xf>
    <xf numFmtId="0" fontId="8" fillId="11" borderId="11" xfId="153" applyFont="1" applyFill="1" applyBorder="1" applyAlignment="1">
      <alignment vertical="center"/>
    </xf>
    <xf numFmtId="3" fontId="8" fillId="11" borderId="11" xfId="153" applyNumberFormat="1" applyFont="1" applyFill="1" applyBorder="1" applyAlignment="1">
      <alignment vertical="center"/>
    </xf>
    <xf numFmtId="0" fontId="8" fillId="11" borderId="11" xfId="153" applyFont="1" applyFill="1" applyBorder="1" applyAlignment="1">
      <alignment horizontal="left" vertical="center" indent="3"/>
    </xf>
    <xf numFmtId="0" fontId="8" fillId="11" borderId="11" xfId="152" applyFont="1" applyFill="1" applyBorder="1" applyAlignment="1">
      <alignment horizontal="left" vertical="center" indent="3"/>
    </xf>
    <xf numFmtId="0" fontId="8" fillId="11" borderId="11" xfId="153" applyFont="1" applyFill="1" applyBorder="1" applyAlignment="1">
      <alignment horizontal="left" vertical="center" wrapText="1"/>
    </xf>
    <xf numFmtId="0" fontId="202" fillId="11" borderId="9" xfId="153" applyFont="1" applyFill="1" applyBorder="1" applyAlignment="1">
      <alignment vertical="center" wrapText="1"/>
    </xf>
    <xf numFmtId="3" fontId="157" fillId="11" borderId="9" xfId="151" applyNumberFormat="1" applyFont="1" applyFill="1" applyBorder="1" applyAlignment="1">
      <alignment vertical="center"/>
    </xf>
    <xf numFmtId="0" fontId="201" fillId="11" borderId="7" xfId="152" applyFont="1" applyFill="1" applyBorder="1" applyAlignment="1">
      <alignment vertical="center"/>
    </xf>
    <xf numFmtId="3" fontId="201" fillId="11" borderId="7" xfId="152" applyNumberFormat="1" applyFont="1" applyFill="1" applyBorder="1" applyAlignment="1">
      <alignment vertical="center"/>
    </xf>
    <xf numFmtId="0" fontId="204" fillId="11" borderId="0" xfId="152" applyFont="1" applyFill="1"/>
    <xf numFmtId="3" fontId="204" fillId="11" borderId="0" xfId="152" applyNumberFormat="1" applyFont="1" applyFill="1"/>
    <xf numFmtId="3" fontId="202" fillId="11" borderId="9" xfId="153" applyNumberFormat="1" applyFont="1" applyFill="1" applyBorder="1" applyAlignment="1">
      <alignment vertical="center"/>
    </xf>
    <xf numFmtId="0" fontId="8" fillId="11" borderId="11" xfId="153" applyFont="1" applyFill="1" applyBorder="1" applyAlignment="1">
      <alignment horizontal="left" vertical="center"/>
    </xf>
    <xf numFmtId="0" fontId="294" fillId="11" borderId="9" xfId="153" applyFont="1" applyFill="1" applyBorder="1" applyAlignment="1">
      <alignment vertical="center" wrapText="1"/>
    </xf>
    <xf numFmtId="173" fontId="294" fillId="11" borderId="9" xfId="153" applyNumberFormat="1" applyFont="1" applyFill="1" applyBorder="1" applyAlignment="1">
      <alignment vertical="center"/>
    </xf>
    <xf numFmtId="0" fontId="295" fillId="11" borderId="62" xfId="153" applyFont="1" applyFill="1" applyBorder="1" applyAlignment="1">
      <alignment horizontal="left" vertical="center"/>
    </xf>
    <xf numFmtId="173" fontId="295" fillId="11" borderId="62" xfId="153" applyNumberFormat="1" applyFont="1" applyFill="1" applyBorder="1" applyAlignment="1">
      <alignment vertical="center"/>
    </xf>
    <xf numFmtId="0" fontId="295" fillId="11" borderId="62" xfId="153" applyFont="1" applyFill="1" applyBorder="1" applyAlignment="1">
      <alignment horizontal="left" vertical="center" wrapText="1"/>
    </xf>
    <xf numFmtId="173" fontId="295" fillId="11" borderId="9" xfId="888" applyNumberFormat="1" applyFont="1" applyFill="1" applyBorder="1" applyAlignment="1">
      <alignment vertical="center"/>
    </xf>
    <xf numFmtId="0" fontId="294" fillId="11" borderId="120" xfId="152" applyFont="1" applyFill="1" applyBorder="1" applyAlignment="1">
      <alignment vertical="center"/>
    </xf>
    <xf numFmtId="173" fontId="294" fillId="11" borderId="120" xfId="152" applyNumberFormat="1" applyFont="1" applyFill="1" applyBorder="1" applyAlignment="1">
      <alignment vertical="center"/>
    </xf>
    <xf numFmtId="178" fontId="190" fillId="11" borderId="9" xfId="0" applyFont="1" applyFill="1" applyBorder="1" applyAlignment="1">
      <alignment horizontal="center" vertical="center" wrapText="1"/>
    </xf>
    <xf numFmtId="178" fontId="188" fillId="11" borderId="124" xfId="0" applyFont="1" applyFill="1" applyBorder="1" applyAlignment="1">
      <alignment horizontal="center" vertical="center" wrapText="1"/>
    </xf>
    <xf numFmtId="178" fontId="189" fillId="11" borderId="66" xfId="0" applyFont="1" applyFill="1" applyBorder="1" applyAlignment="1">
      <alignment horizontal="left" indent="1"/>
    </xf>
    <xf numFmtId="178" fontId="189" fillId="11" borderId="118" xfId="0" applyFont="1" applyFill="1" applyBorder="1" applyAlignment="1">
      <alignment horizontal="left" vertical="center"/>
    </xf>
    <xf numFmtId="178" fontId="189" fillId="11" borderId="66" xfId="0" applyFont="1" applyFill="1" applyBorder="1" applyAlignment="1">
      <alignment horizontal="center" vertical="center"/>
    </xf>
    <xf numFmtId="178" fontId="189" fillId="11" borderId="63" xfId="0" applyFont="1" applyFill="1" applyBorder="1" applyAlignment="1">
      <alignment horizontal="center" vertical="center"/>
    </xf>
    <xf numFmtId="177" fontId="157" fillId="11" borderId="62" xfId="0" applyNumberFormat="1" applyFont="1" applyFill="1" applyBorder="1" applyAlignment="1" applyProtection="1">
      <alignment horizontal="left" wrapText="1" indent="3"/>
    </xf>
    <xf numFmtId="178" fontId="189" fillId="11" borderId="119" xfId="0" applyFont="1" applyFill="1" applyBorder="1" applyAlignment="1">
      <alignment horizontal="center" vertical="center"/>
    </xf>
    <xf numFmtId="178" fontId="189" fillId="11" borderId="119" xfId="0" applyFont="1" applyFill="1" applyBorder="1" applyAlignment="1">
      <alignment vertical="center"/>
    </xf>
    <xf numFmtId="4" fontId="165" fillId="0" borderId="0" xfId="0" applyNumberFormat="1" applyFont="1" applyFill="1"/>
    <xf numFmtId="178" fontId="162" fillId="11" borderId="7" xfId="0" applyFont="1" applyFill="1" applyBorder="1" applyAlignment="1">
      <alignment horizontal="left" vertical="center" wrapText="1"/>
    </xf>
    <xf numFmtId="0" fontId="0" fillId="11" borderId="7" xfId="0" applyNumberFormat="1" applyFont="1" applyFill="1" applyBorder="1" applyAlignment="1">
      <alignment horizontal="center" vertical="center" wrapText="1"/>
    </xf>
    <xf numFmtId="0" fontId="0" fillId="11" borderId="120" xfId="0" applyNumberFormat="1" applyFont="1" applyFill="1" applyBorder="1" applyAlignment="1">
      <alignment horizontal="center" vertical="center" wrapText="1"/>
    </xf>
    <xf numFmtId="178" fontId="188" fillId="0" borderId="0" xfId="0" applyFont="1" applyFill="1" applyAlignment="1">
      <alignment horizontal="center" vertical="center" wrapText="1"/>
    </xf>
    <xf numFmtId="178" fontId="0" fillId="0" borderId="0" xfId="0" applyFont="1" applyFill="1"/>
    <xf numFmtId="178" fontId="0" fillId="0" borderId="0" xfId="0" applyFont="1"/>
    <xf numFmtId="178" fontId="227" fillId="0" borderId="0" xfId="0" applyFont="1"/>
    <xf numFmtId="178" fontId="189" fillId="0" borderId="0" xfId="0" applyFont="1" applyFill="1" applyBorder="1" applyAlignment="1">
      <alignment horizontal="right" vertical="center"/>
    </xf>
    <xf numFmtId="0" fontId="220" fillId="0" borderId="7" xfId="0" applyNumberFormat="1" applyFont="1" applyBorder="1" applyAlignment="1">
      <alignment horizontal="center" vertical="center" wrapText="1"/>
    </xf>
    <xf numFmtId="0" fontId="0" fillId="0" borderId="62" xfId="0" applyNumberFormat="1" applyFont="1" applyBorder="1" applyAlignment="1">
      <alignment horizontal="center" vertical="center"/>
    </xf>
    <xf numFmtId="177" fontId="198" fillId="0" borderId="62" xfId="200" applyNumberFormat="1" applyFont="1" applyFill="1" applyBorder="1" applyAlignment="1" applyProtection="1">
      <alignment horizontal="left"/>
    </xf>
    <xf numFmtId="177" fontId="198" fillId="0" borderId="62" xfId="200" applyNumberFormat="1" applyFont="1" applyFill="1" applyBorder="1" applyAlignment="1" applyProtection="1">
      <alignment horizontal="left" indent="1"/>
    </xf>
    <xf numFmtId="177" fontId="157" fillId="0" borderId="62" xfId="200" applyNumberFormat="1" applyFont="1" applyFill="1" applyBorder="1" applyAlignment="1" applyProtection="1">
      <alignment horizontal="left" indent="2"/>
    </xf>
    <xf numFmtId="177" fontId="157" fillId="0" borderId="62" xfId="200" applyNumberFormat="1" applyFont="1" applyFill="1" applyBorder="1" applyAlignment="1" applyProtection="1">
      <alignment horizontal="left" indent="1"/>
    </xf>
    <xf numFmtId="0" fontId="220" fillId="0" borderId="0" xfId="0" applyNumberFormat="1" applyFont="1"/>
    <xf numFmtId="181" fontId="220" fillId="0" borderId="124" xfId="0" applyNumberFormat="1" applyFont="1" applyBorder="1"/>
    <xf numFmtId="177" fontId="157" fillId="0" borderId="62" xfId="200" applyNumberFormat="1" applyFont="1" applyFill="1" applyBorder="1" applyAlignment="1" applyProtection="1">
      <alignment horizontal="left"/>
    </xf>
    <xf numFmtId="181" fontId="220" fillId="0" borderId="124" xfId="0" applyNumberFormat="1" applyFont="1" applyFill="1" applyBorder="1"/>
    <xf numFmtId="177" fontId="157" fillId="0" borderId="62" xfId="200" applyNumberFormat="1" applyFont="1" applyFill="1" applyBorder="1" applyAlignment="1" applyProtection="1">
      <alignment horizontal="left" indent="3"/>
    </xf>
    <xf numFmtId="177" fontId="157" fillId="0" borderId="62" xfId="200" applyNumberFormat="1" applyFont="1" applyFill="1" applyBorder="1" applyAlignment="1" applyProtection="1">
      <alignment horizontal="left" wrapText="1" indent="2"/>
    </xf>
    <xf numFmtId="3" fontId="198" fillId="0" borderId="62" xfId="200" applyNumberFormat="1" applyFont="1" applyFill="1" applyBorder="1" applyAlignment="1" applyProtection="1">
      <alignment horizontal="left" indent="1"/>
    </xf>
    <xf numFmtId="3" fontId="0" fillId="0" borderId="0" xfId="0" applyNumberFormat="1" applyFont="1"/>
    <xf numFmtId="3" fontId="220" fillId="0" borderId="0" xfId="0" applyNumberFormat="1" applyFont="1"/>
    <xf numFmtId="178" fontId="220" fillId="0" borderId="0" xfId="0" applyFont="1"/>
    <xf numFmtId="0" fontId="198" fillId="0" borderId="7" xfId="0" applyNumberFormat="1" applyFont="1" applyFill="1" applyBorder="1" applyAlignment="1">
      <alignment wrapText="1"/>
    </xf>
    <xf numFmtId="181" fontId="220" fillId="0" borderId="133" xfId="0" applyNumberFormat="1" applyFont="1" applyBorder="1" applyAlignment="1">
      <alignment vertical="center"/>
    </xf>
    <xf numFmtId="181" fontId="220" fillId="0" borderId="133" xfId="0" applyNumberFormat="1" applyFont="1" applyBorder="1"/>
    <xf numFmtId="0" fontId="198" fillId="0" borderId="62" xfId="0" applyNumberFormat="1" applyFont="1" applyFill="1" applyBorder="1"/>
    <xf numFmtId="0" fontId="198" fillId="0" borderId="62" xfId="0" applyNumberFormat="1" applyFont="1" applyFill="1" applyBorder="1" applyAlignment="1">
      <alignment horizontal="left"/>
    </xf>
    <xf numFmtId="0" fontId="0" fillId="0" borderId="62" xfId="0" applyNumberFormat="1" applyFont="1" applyBorder="1"/>
    <xf numFmtId="0" fontId="220" fillId="0" borderId="7" xfId="0" applyNumberFormat="1" applyFont="1" applyBorder="1" applyAlignment="1">
      <alignment vertical="center" wrapText="1"/>
    </xf>
    <xf numFmtId="181" fontId="220" fillId="0" borderId="133" xfId="0" applyNumberFormat="1" applyFont="1" applyBorder="1" applyAlignment="1">
      <alignment horizontal="right" vertical="center"/>
    </xf>
    <xf numFmtId="178" fontId="190" fillId="0" borderId="0" xfId="0" applyFont="1" applyFill="1" applyBorder="1" applyAlignment="1">
      <alignment horizontal="left" vertical="center" wrapText="1"/>
    </xf>
    <xf numFmtId="3" fontId="190" fillId="0" borderId="0" xfId="0" applyNumberFormat="1" applyFont="1" applyFill="1" applyBorder="1" applyAlignment="1">
      <alignment horizontal="left" vertical="center" wrapText="1"/>
    </xf>
    <xf numFmtId="0" fontId="220" fillId="0" borderId="7" xfId="0" applyNumberFormat="1" applyFont="1" applyFill="1" applyBorder="1" applyAlignment="1">
      <alignment horizontal="center" vertical="center" wrapText="1"/>
    </xf>
    <xf numFmtId="181" fontId="220" fillId="0" borderId="62" xfId="0" applyNumberFormat="1" applyFont="1" applyBorder="1" applyAlignment="1">
      <alignment horizontal="right" vertical="center" wrapText="1"/>
    </xf>
    <xf numFmtId="181" fontId="0" fillId="0" borderId="62" xfId="0" applyNumberFormat="1" applyFont="1" applyBorder="1"/>
    <xf numFmtId="181" fontId="220" fillId="0" borderId="62" xfId="0" applyNumberFormat="1" applyFont="1" applyBorder="1"/>
    <xf numFmtId="181" fontId="0" fillId="0" borderId="62" xfId="0" applyNumberFormat="1" applyFont="1" applyBorder="1" applyAlignment="1">
      <alignment horizontal="right" vertical="center" wrapText="1"/>
    </xf>
    <xf numFmtId="177" fontId="157" fillId="0" borderId="62" xfId="200" applyNumberFormat="1" applyFont="1" applyFill="1" applyBorder="1" applyAlignment="1" applyProtection="1">
      <alignment horizontal="left" vertical="center" wrapText="1" indent="2"/>
    </xf>
    <xf numFmtId="4" fontId="20" fillId="0" borderId="0" xfId="0" applyNumberFormat="1" applyFont="1"/>
    <xf numFmtId="180" fontId="164" fillId="0" borderId="0" xfId="0" applyNumberFormat="1" applyFont="1" applyAlignment="1">
      <alignment wrapText="1"/>
    </xf>
    <xf numFmtId="4" fontId="164" fillId="0" borderId="0" xfId="0" applyNumberFormat="1" applyFont="1"/>
    <xf numFmtId="179" fontId="164" fillId="3" borderId="0" xfId="7" applyNumberFormat="1" applyFont="1" applyFill="1" applyAlignment="1">
      <alignment horizontal="left" vertical="center" indent="4"/>
    </xf>
    <xf numFmtId="3" fontId="164" fillId="0" borderId="0" xfId="0" applyNumberFormat="1" applyFont="1"/>
    <xf numFmtId="3" fontId="164" fillId="0" borderId="0" xfId="0" applyNumberFormat="1" applyFont="1" applyAlignment="1">
      <alignment horizontal="center"/>
    </xf>
    <xf numFmtId="0" fontId="285" fillId="11" borderId="0" xfId="0" applyNumberFormat="1" applyFont="1" applyFill="1" applyBorder="1" applyAlignment="1">
      <alignment horizontal="center" vertical="center"/>
    </xf>
    <xf numFmtId="178" fontId="164" fillId="11" borderId="0" xfId="404" applyNumberFormat="1" applyFont="1" applyFill="1" applyBorder="1" applyAlignment="1" applyProtection="1"/>
    <xf numFmtId="178" fontId="0" fillId="11" borderId="0" xfId="0" applyFill="1" applyBorder="1"/>
    <xf numFmtId="178" fontId="153" fillId="0" borderId="0" xfId="0" applyFont="1"/>
    <xf numFmtId="178" fontId="157" fillId="0" borderId="0" xfId="0" applyFont="1"/>
    <xf numFmtId="178" fontId="189" fillId="11" borderId="0" xfId="62" applyFont="1" applyFill="1" applyBorder="1" applyAlignment="1"/>
    <xf numFmtId="0" fontId="220" fillId="0" borderId="0" xfId="0" applyNumberFormat="1" applyFont="1"/>
    <xf numFmtId="178" fontId="309" fillId="0" borderId="0" xfId="0" applyFont="1" applyAlignment="1">
      <alignment horizontal="left" vertical="center" wrapText="1"/>
    </xf>
    <xf numFmtId="178" fontId="310" fillId="0" borderId="0" xfId="0" applyFont="1"/>
    <xf numFmtId="171" fontId="311" fillId="0" borderId="0" xfId="990" applyNumberFormat="1" applyFont="1" applyAlignment="1">
      <alignment vertical="center" wrapText="1"/>
    </xf>
    <xf numFmtId="178" fontId="310" fillId="0" borderId="0" xfId="0" applyFont="1" applyBorder="1"/>
    <xf numFmtId="178" fontId="152" fillId="0" borderId="0" xfId="0" applyFont="1"/>
    <xf numFmtId="171" fontId="312" fillId="0" borderId="0" xfId="990" applyNumberFormat="1" applyFont="1" applyAlignment="1">
      <alignment horizontal="center" vertical="center" wrapText="1"/>
    </xf>
    <xf numFmtId="171" fontId="313" fillId="0" borderId="124" xfId="990" applyNumberFormat="1" applyFont="1" applyBorder="1" applyAlignment="1">
      <alignment horizontal="center" vertical="center"/>
    </xf>
    <xf numFmtId="1" fontId="152" fillId="0" borderId="124" xfId="990" applyNumberFormat="1" applyFont="1" applyBorder="1" applyAlignment="1">
      <alignment horizontal="center"/>
    </xf>
    <xf numFmtId="178" fontId="157" fillId="0" borderId="0" xfId="0" applyFont="1" applyBorder="1"/>
    <xf numFmtId="3" fontId="164" fillId="0" borderId="133" xfId="0" applyNumberFormat="1" applyFont="1" applyFill="1" applyBorder="1" applyAlignment="1" applyProtection="1">
      <alignment vertical="center"/>
      <protection locked="0"/>
    </xf>
    <xf numFmtId="3" fontId="164" fillId="0" borderId="132" xfId="0" applyNumberFormat="1" applyFont="1" applyFill="1" applyBorder="1" applyAlignment="1" applyProtection="1">
      <alignment vertical="center"/>
      <protection locked="0"/>
    </xf>
    <xf numFmtId="0" fontId="225" fillId="11" borderId="62" xfId="550" applyNumberFormat="1" applyFont="1" applyFill="1" applyBorder="1" applyAlignment="1">
      <alignment horizontal="center" vertical="center"/>
    </xf>
    <xf numFmtId="177" fontId="190" fillId="11" borderId="62" xfId="204" applyNumberFormat="1" applyFont="1" applyFill="1" applyBorder="1" applyAlignment="1" applyProtection="1">
      <alignment horizontal="left" indent="1"/>
    </xf>
    <xf numFmtId="177" fontId="189" fillId="11" borderId="62" xfId="204" applyNumberFormat="1" applyFont="1" applyFill="1" applyBorder="1" applyAlignment="1" applyProtection="1">
      <alignment horizontal="left" indent="2"/>
    </xf>
    <xf numFmtId="177" fontId="189" fillId="11" borderId="62" xfId="204" applyNumberFormat="1" applyFont="1" applyFill="1" applyBorder="1" applyAlignment="1" applyProtection="1">
      <alignment horizontal="left" indent="3"/>
    </xf>
    <xf numFmtId="177" fontId="189" fillId="11" borderId="62" xfId="204" applyNumberFormat="1" applyFont="1" applyFill="1" applyBorder="1" applyAlignment="1" applyProtection="1">
      <alignment horizontal="left"/>
    </xf>
    <xf numFmtId="181" fontId="189" fillId="11" borderId="62" xfId="204" applyNumberFormat="1" applyFont="1" applyFill="1" applyBorder="1" applyAlignment="1" applyProtection="1">
      <alignment horizontal="left" indent="1"/>
    </xf>
    <xf numFmtId="0" fontId="190" fillId="11" borderId="120" xfId="204" applyNumberFormat="1" applyFont="1" applyFill="1" applyBorder="1"/>
    <xf numFmtId="0" fontId="190" fillId="11" borderId="9" xfId="204" applyNumberFormat="1" applyFont="1" applyFill="1" applyBorder="1" applyAlignment="1">
      <alignment horizontal="left" indent="1"/>
    </xf>
    <xf numFmtId="0" fontId="190" fillId="11" borderId="62" xfId="204" applyNumberFormat="1" applyFont="1" applyFill="1" applyBorder="1" applyAlignment="1">
      <alignment horizontal="left" indent="1"/>
    </xf>
    <xf numFmtId="0" fontId="225" fillId="11" borderId="62" xfId="204" applyNumberFormat="1" applyFont="1" applyFill="1" applyBorder="1"/>
    <xf numFmtId="0" fontId="226" fillId="11" borderId="120" xfId="204" applyNumberFormat="1" applyFont="1" applyFill="1" applyBorder="1"/>
    <xf numFmtId="180" fontId="225" fillId="11" borderId="0" xfId="204" applyNumberFormat="1" applyFont="1" applyFill="1"/>
    <xf numFmtId="0" fontId="7" fillId="11" borderId="131" xfId="205" applyFont="1" applyFill="1" applyBorder="1" applyAlignment="1">
      <alignment vertical="center"/>
    </xf>
    <xf numFmtId="177" fontId="198" fillId="11" borderId="62" xfId="550" applyNumberFormat="1" applyFont="1" applyFill="1" applyBorder="1" applyAlignment="1">
      <alignment horizontal="left" indent="1"/>
    </xf>
    <xf numFmtId="177" fontId="157" fillId="11" borderId="62" xfId="0" applyNumberFormat="1" applyFont="1" applyFill="1" applyBorder="1" applyAlignment="1">
      <alignment horizontal="left" indent="2"/>
    </xf>
    <xf numFmtId="177" fontId="157" fillId="11" borderId="62" xfId="0" applyNumberFormat="1" applyFont="1" applyFill="1" applyBorder="1" applyAlignment="1">
      <alignment horizontal="left" indent="3"/>
    </xf>
    <xf numFmtId="177" fontId="165" fillId="11" borderId="62" xfId="0" applyNumberFormat="1" applyFont="1" applyFill="1" applyBorder="1" applyAlignment="1">
      <alignment horizontal="left" indent="4"/>
    </xf>
    <xf numFmtId="177" fontId="157" fillId="11" borderId="62" xfId="0" applyNumberFormat="1" applyFont="1" applyFill="1" applyBorder="1" applyAlignment="1">
      <alignment horizontal="left" indent="4"/>
    </xf>
    <xf numFmtId="177" fontId="157" fillId="11" borderId="62" xfId="0" applyNumberFormat="1" applyFont="1" applyFill="1" applyBorder="1" applyAlignment="1">
      <alignment horizontal="left" wrapText="1" indent="3"/>
    </xf>
    <xf numFmtId="177" fontId="198" fillId="11" borderId="62" xfId="0" applyNumberFormat="1" applyFont="1" applyFill="1" applyBorder="1" applyAlignment="1">
      <alignment horizontal="left" indent="2"/>
    </xf>
    <xf numFmtId="177" fontId="157" fillId="11" borderId="62" xfId="550" applyNumberFormat="1" applyFont="1" applyFill="1" applyBorder="1" applyAlignment="1">
      <alignment horizontal="left"/>
    </xf>
    <xf numFmtId="177" fontId="157" fillId="11" borderId="66" xfId="550" applyNumberFormat="1" applyFont="1" applyFill="1" applyBorder="1" applyAlignment="1">
      <alignment horizontal="left"/>
    </xf>
    <xf numFmtId="178" fontId="188" fillId="11" borderId="0" xfId="0" applyFont="1" applyFill="1" applyAlignment="1">
      <alignment horizontal="left" vertical="center" wrapText="1"/>
    </xf>
    <xf numFmtId="178" fontId="188" fillId="11" borderId="0" xfId="0" applyFont="1" applyFill="1" applyAlignment="1">
      <alignment horizontal="left" vertical="center" wrapText="1"/>
    </xf>
    <xf numFmtId="178" fontId="190" fillId="11" borderId="0" xfId="0" applyFont="1" applyFill="1" applyBorder="1" applyAlignment="1">
      <alignment horizontal="left" vertical="center" wrapText="1"/>
    </xf>
    <xf numFmtId="178" fontId="190" fillId="0" borderId="0" xfId="0" applyFont="1" applyFill="1" applyBorder="1" applyAlignment="1">
      <alignment horizontal="center" vertical="center" wrapText="1"/>
    </xf>
    <xf numFmtId="178" fontId="189" fillId="0" borderId="0" xfId="0" applyFont="1" applyFill="1" applyBorder="1" applyAlignment="1"/>
    <xf numFmtId="178" fontId="188" fillId="11" borderId="0" xfId="0" applyFont="1" applyFill="1" applyAlignment="1">
      <alignment vertical="center" wrapText="1"/>
    </xf>
    <xf numFmtId="178" fontId="190" fillId="11" borderId="0" xfId="0" applyFont="1" applyFill="1" applyBorder="1" applyAlignment="1">
      <alignment horizontal="center" vertical="center" wrapText="1"/>
    </xf>
    <xf numFmtId="178" fontId="2" fillId="11" borderId="0" xfId="0" applyFont="1" applyFill="1" applyAlignment="1"/>
    <xf numFmtId="3" fontId="190" fillId="0" borderId="0" xfId="0" applyNumberFormat="1" applyFont="1" applyFill="1" applyBorder="1" applyAlignment="1"/>
    <xf numFmtId="3" fontId="189" fillId="0" borderId="0" xfId="0" applyNumberFormat="1" applyFont="1" applyFill="1" applyBorder="1" applyAlignment="1"/>
    <xf numFmtId="178" fontId="164" fillId="11" borderId="11" xfId="0" applyFont="1" applyFill="1" applyBorder="1" applyAlignment="1">
      <alignment horizontal="left"/>
    </xf>
    <xf numFmtId="178" fontId="164" fillId="11" borderId="8" xfId="0" applyFont="1" applyFill="1" applyBorder="1" applyAlignment="1"/>
    <xf numFmtId="178" fontId="162" fillId="11" borderId="7" xfId="0" applyFont="1" applyFill="1" applyBorder="1" applyAlignment="1">
      <alignment vertical="center"/>
    </xf>
    <xf numFmtId="178" fontId="162" fillId="11" borderId="11" xfId="0" applyFont="1" applyFill="1" applyBorder="1" applyAlignment="1"/>
    <xf numFmtId="178" fontId="164" fillId="11" borderId="11" xfId="0" applyFont="1" applyFill="1" applyBorder="1" applyAlignment="1">
      <alignment horizontal="left" vertical="center" wrapText="1" indent="1"/>
    </xf>
    <xf numFmtId="178" fontId="164" fillId="11" borderId="11" xfId="11" applyFont="1" applyFill="1" applyBorder="1" applyAlignment="1">
      <alignment horizontal="left" indent="1"/>
    </xf>
    <xf numFmtId="178" fontId="164" fillId="11" borderId="11" xfId="0" applyNumberFormat="1" applyFont="1" applyFill="1" applyBorder="1" applyAlignment="1">
      <alignment vertical="center"/>
    </xf>
    <xf numFmtId="178" fontId="164" fillId="11" borderId="11" xfId="0" applyFont="1" applyFill="1" applyBorder="1" applyAlignment="1">
      <alignment horizontal="left" vertical="center" indent="1"/>
    </xf>
    <xf numFmtId="178" fontId="164" fillId="11" borderId="62" xfId="0" applyNumberFormat="1" applyFont="1" applyFill="1" applyBorder="1" applyAlignment="1">
      <alignment vertical="center"/>
    </xf>
    <xf numFmtId="178" fontId="164" fillId="11" borderId="62" xfId="0" applyNumberFormat="1" applyFont="1" applyFill="1" applyBorder="1" applyAlignment="1">
      <alignment horizontal="left" vertical="center" indent="1"/>
    </xf>
    <xf numFmtId="0" fontId="165" fillId="11" borderId="62" xfId="8" applyNumberFormat="1" applyFont="1" applyFill="1" applyBorder="1" applyAlignment="1" applyProtection="1">
      <alignment horizontal="center" vertical="center"/>
    </xf>
    <xf numFmtId="178" fontId="164" fillId="11" borderId="7" xfId="0" applyFont="1" applyFill="1" applyBorder="1" applyAlignment="1"/>
    <xf numFmtId="178" fontId="2" fillId="11" borderId="7" xfId="0" applyFont="1" applyFill="1" applyBorder="1" applyAlignment="1"/>
    <xf numFmtId="165" fontId="2" fillId="11" borderId="0" xfId="3" applyNumberFormat="1" applyFont="1" applyFill="1"/>
    <xf numFmtId="178" fontId="2" fillId="11" borderId="0" xfId="11" applyFont="1" applyFill="1" applyAlignment="1"/>
    <xf numFmtId="181" fontId="0" fillId="11" borderId="124" xfId="0" applyNumberFormat="1" applyFont="1" applyFill="1" applyBorder="1"/>
    <xf numFmtId="0" fontId="0" fillId="11" borderId="120" xfId="0" applyNumberFormat="1" applyFill="1" applyBorder="1" applyAlignment="1">
      <alignment horizontal="center" vertical="center" wrapText="1"/>
    </xf>
    <xf numFmtId="0" fontId="0" fillId="11" borderId="124" xfId="0" applyNumberFormat="1" applyFill="1" applyBorder="1" applyAlignment="1">
      <alignment horizontal="center" vertical="center" wrapText="1"/>
    </xf>
    <xf numFmtId="181" fontId="220" fillId="11" borderId="124" xfId="0" applyNumberFormat="1" applyFont="1" applyFill="1" applyBorder="1" applyAlignment="1">
      <alignment horizontal="right" vertical="center" wrapText="1"/>
    </xf>
    <xf numFmtId="181" fontId="0" fillId="11" borderId="124" xfId="0" applyNumberFormat="1" applyFill="1" applyBorder="1" applyAlignment="1">
      <alignment horizontal="right" vertical="center" wrapText="1"/>
    </xf>
    <xf numFmtId="181" fontId="0" fillId="11" borderId="124" xfId="0" applyNumberFormat="1" applyFill="1" applyBorder="1" applyAlignment="1">
      <alignment horizontal="right"/>
    </xf>
    <xf numFmtId="181" fontId="0" fillId="11" borderId="124" xfId="0" applyNumberFormat="1" applyFill="1" applyBorder="1"/>
    <xf numFmtId="181" fontId="220" fillId="11" borderId="133" xfId="0" applyNumberFormat="1" applyFont="1" applyFill="1" applyBorder="1" applyAlignment="1">
      <alignment vertical="top"/>
    </xf>
    <xf numFmtId="181" fontId="0" fillId="11" borderId="133" xfId="0" applyNumberFormat="1" applyFill="1" applyBorder="1"/>
    <xf numFmtId="181" fontId="220" fillId="11" borderId="133" xfId="0" applyNumberFormat="1" applyFont="1" applyFill="1" applyBorder="1"/>
    <xf numFmtId="3" fontId="221" fillId="11" borderId="0" xfId="0" applyNumberFormat="1" applyFont="1" applyFill="1" applyAlignment="1">
      <alignment vertical="center" wrapText="1"/>
    </xf>
    <xf numFmtId="177" fontId="157" fillId="11" borderId="62" xfId="200" applyNumberFormat="1" applyFont="1" applyFill="1" applyBorder="1" applyAlignment="1" applyProtection="1">
      <alignment horizontal="left" wrapText="1" indent="2"/>
    </xf>
    <xf numFmtId="177" fontId="157" fillId="11" borderId="62" xfId="200" applyNumberFormat="1" applyFont="1" applyFill="1" applyBorder="1" applyAlignment="1" applyProtection="1">
      <alignment horizontal="left" indent="3"/>
    </xf>
    <xf numFmtId="0" fontId="220" fillId="11" borderId="7" xfId="0" applyNumberFormat="1" applyFont="1" applyFill="1" applyBorder="1" applyAlignment="1">
      <alignment horizontal="center" vertical="center" wrapText="1"/>
    </xf>
    <xf numFmtId="0" fontId="0" fillId="11" borderId="124" xfId="0" applyNumberFormat="1" applyFont="1" applyFill="1" applyBorder="1" applyAlignment="1">
      <alignment horizontal="center" vertical="center" wrapText="1"/>
    </xf>
    <xf numFmtId="181" fontId="220" fillId="11" borderId="124" xfId="0" applyNumberFormat="1" applyFont="1" applyFill="1" applyBorder="1"/>
    <xf numFmtId="181" fontId="0" fillId="11" borderId="124" xfId="0" applyNumberFormat="1" applyFont="1" applyFill="1" applyBorder="1" applyAlignment="1">
      <alignment horizontal="right" vertical="center" wrapText="1"/>
    </xf>
    <xf numFmtId="181" fontId="220" fillId="11" borderId="133" xfId="0" applyNumberFormat="1" applyFont="1" applyFill="1" applyBorder="1" applyAlignment="1">
      <alignment vertical="center"/>
    </xf>
    <xf numFmtId="181" fontId="0" fillId="11" borderId="124" xfId="0" applyNumberFormat="1" applyFont="1" applyFill="1" applyBorder="1" applyAlignment="1">
      <alignment horizontal="right"/>
    </xf>
    <xf numFmtId="181" fontId="220" fillId="11" borderId="133" xfId="0" applyNumberFormat="1" applyFont="1" applyFill="1" applyBorder="1" applyAlignment="1">
      <alignment horizontal="right" vertical="center"/>
    </xf>
    <xf numFmtId="178" fontId="227" fillId="11" borderId="0" xfId="0" applyFont="1" applyFill="1"/>
    <xf numFmtId="178" fontId="0" fillId="11" borderId="0" xfId="0" applyFont="1" applyFill="1"/>
    <xf numFmtId="0" fontId="0" fillId="11" borderId="62" xfId="0" applyNumberFormat="1" applyFont="1" applyFill="1" applyBorder="1" applyAlignment="1">
      <alignment horizontal="center" vertical="center"/>
    </xf>
    <xf numFmtId="177" fontId="198" fillId="11" borderId="62" xfId="200" applyNumberFormat="1" applyFont="1" applyFill="1" applyBorder="1" applyAlignment="1" applyProtection="1">
      <alignment horizontal="left"/>
    </xf>
    <xf numFmtId="177" fontId="198" fillId="11" borderId="62" xfId="200" applyNumberFormat="1" applyFont="1" applyFill="1" applyBorder="1" applyAlignment="1" applyProtection="1">
      <alignment horizontal="left" indent="1"/>
    </xf>
    <xf numFmtId="177" fontId="157" fillId="11" borderId="62" xfId="200" applyNumberFormat="1" applyFont="1" applyFill="1" applyBorder="1" applyAlignment="1" applyProtection="1">
      <alignment horizontal="left" indent="2"/>
    </xf>
    <xf numFmtId="177" fontId="157" fillId="11" borderId="62" xfId="200" applyNumberFormat="1" applyFont="1" applyFill="1" applyBorder="1" applyAlignment="1" applyProtection="1">
      <alignment horizontal="left" indent="1"/>
    </xf>
    <xf numFmtId="177" fontId="157" fillId="11" borderId="62" xfId="200" applyNumberFormat="1" applyFont="1" applyFill="1" applyBorder="1" applyAlignment="1" applyProtection="1">
      <alignment horizontal="left"/>
    </xf>
    <xf numFmtId="3" fontId="198" fillId="11" borderId="62" xfId="200" applyNumberFormat="1" applyFont="1" applyFill="1" applyBorder="1" applyAlignment="1" applyProtection="1">
      <alignment horizontal="left" indent="1"/>
    </xf>
    <xf numFmtId="0" fontId="198" fillId="11" borderId="7" xfId="0" applyNumberFormat="1" applyFont="1" applyFill="1" applyBorder="1" applyAlignment="1">
      <alignment wrapText="1"/>
    </xf>
    <xf numFmtId="0" fontId="198" fillId="11" borderId="7" xfId="0" applyNumberFormat="1" applyFont="1" applyFill="1" applyBorder="1" applyAlignment="1">
      <alignment horizontal="left" indent="1"/>
    </xf>
    <xf numFmtId="0" fontId="198" fillId="11" borderId="62" xfId="0" applyNumberFormat="1" applyFont="1" applyFill="1" applyBorder="1"/>
    <xf numFmtId="0" fontId="198" fillId="11" borderId="62" xfId="0" applyNumberFormat="1" applyFont="1" applyFill="1" applyBorder="1" applyAlignment="1">
      <alignment horizontal="left"/>
    </xf>
    <xf numFmtId="0" fontId="0" fillId="11" borderId="62" xfId="0" applyNumberFormat="1" applyFont="1" applyFill="1" applyBorder="1"/>
    <xf numFmtId="0" fontId="220" fillId="11" borderId="7" xfId="0" applyNumberFormat="1" applyFont="1" applyFill="1" applyBorder="1" applyAlignment="1">
      <alignment vertical="center" wrapText="1"/>
    </xf>
    <xf numFmtId="180" fontId="305" fillId="11" borderId="0" xfId="0" applyNumberFormat="1" applyFont="1" applyFill="1"/>
    <xf numFmtId="3" fontId="0" fillId="11" borderId="0" xfId="0" applyNumberFormat="1" applyFont="1" applyFill="1"/>
    <xf numFmtId="3" fontId="153" fillId="11" borderId="0" xfId="0" applyNumberFormat="1" applyFont="1" applyFill="1"/>
    <xf numFmtId="180" fontId="189" fillId="11" borderId="0" xfId="0" applyNumberFormat="1" applyFont="1" applyFill="1"/>
    <xf numFmtId="179" fontId="189" fillId="11" borderId="0" xfId="7" applyNumberFormat="1" applyFont="1" applyFill="1" applyAlignment="1">
      <alignment horizontal="center" vertical="center" wrapText="1"/>
    </xf>
    <xf numFmtId="3" fontId="157" fillId="11" borderId="0" xfId="0" applyNumberFormat="1" applyFont="1" applyFill="1"/>
    <xf numFmtId="178" fontId="12" fillId="11" borderId="0" xfId="0" applyFont="1" applyFill="1" applyAlignment="1">
      <alignment horizontal="center" vertical="center" wrapText="1"/>
    </xf>
    <xf numFmtId="178" fontId="18" fillId="11" borderId="0" xfId="0" applyFont="1" applyFill="1"/>
    <xf numFmtId="0" fontId="0" fillId="11" borderId="0" xfId="0" applyNumberFormat="1" applyFont="1" applyFill="1"/>
    <xf numFmtId="181" fontId="0" fillId="11" borderId="62" xfId="0" applyNumberFormat="1" applyFont="1" applyFill="1" applyBorder="1"/>
    <xf numFmtId="181" fontId="220" fillId="11" borderId="62" xfId="0" applyNumberFormat="1" applyFont="1" applyFill="1" applyBorder="1" applyAlignment="1">
      <alignment horizontal="right" vertical="center" wrapText="1"/>
    </xf>
    <xf numFmtId="181" fontId="220" fillId="11" borderId="62" xfId="0" applyNumberFormat="1" applyFont="1" applyFill="1" applyBorder="1"/>
    <xf numFmtId="181" fontId="0" fillId="11" borderId="62" xfId="0" applyNumberFormat="1" applyFont="1" applyFill="1" applyBorder="1" applyAlignment="1">
      <alignment horizontal="right" vertical="center" wrapText="1"/>
    </xf>
    <xf numFmtId="177" fontId="157" fillId="11" borderId="62" xfId="200" applyNumberFormat="1" applyFont="1" applyFill="1" applyBorder="1" applyAlignment="1" applyProtection="1">
      <alignment horizontal="left" vertical="center" wrapText="1" indent="2" shrinkToFit="1"/>
    </xf>
    <xf numFmtId="180" fontId="164" fillId="11" borderId="0" xfId="0" applyNumberFormat="1" applyFont="1" applyFill="1" applyAlignment="1">
      <alignment wrapText="1"/>
    </xf>
    <xf numFmtId="4" fontId="18" fillId="11" borderId="0" xfId="0" applyNumberFormat="1" applyFont="1" applyFill="1"/>
    <xf numFmtId="178" fontId="179" fillId="11" borderId="0" xfId="0" applyFont="1" applyFill="1"/>
    <xf numFmtId="178" fontId="173" fillId="11" borderId="0" xfId="0" applyFont="1" applyFill="1"/>
    <xf numFmtId="3" fontId="173" fillId="11" borderId="0" xfId="0" applyNumberFormat="1" applyFont="1" applyFill="1"/>
    <xf numFmtId="3" fontId="190" fillId="11" borderId="0" xfId="0" applyNumberFormat="1" applyFont="1" applyFill="1" applyBorder="1" applyAlignment="1">
      <alignment horizontal="left" vertical="center" wrapText="1"/>
    </xf>
    <xf numFmtId="4" fontId="173" fillId="11" borderId="0" xfId="0" applyNumberFormat="1" applyFont="1" applyFill="1"/>
    <xf numFmtId="178" fontId="164" fillId="11" borderId="0" xfId="0" applyFont="1" applyFill="1" applyBorder="1" applyAlignment="1">
      <alignment horizontal="right" vertical="center"/>
    </xf>
    <xf numFmtId="180" fontId="164" fillId="11" borderId="0" xfId="0" applyNumberFormat="1" applyFont="1" applyFill="1" applyAlignment="1">
      <alignment horizontal="left" wrapText="1"/>
    </xf>
    <xf numFmtId="177" fontId="157" fillId="11" borderId="62" xfId="200" applyNumberFormat="1" applyFont="1" applyFill="1" applyBorder="1" applyAlignment="1" applyProtection="1">
      <alignment horizontal="left" vertical="center" wrapText="1" indent="2"/>
    </xf>
    <xf numFmtId="0" fontId="289" fillId="11" borderId="0" xfId="404" applyNumberFormat="1" applyFont="1" applyFill="1" applyAlignment="1" applyProtection="1"/>
    <xf numFmtId="181" fontId="0" fillId="11" borderId="0" xfId="0" applyNumberFormat="1" applyFont="1" applyFill="1"/>
    <xf numFmtId="181" fontId="153" fillId="11" borderId="0" xfId="0" applyNumberFormat="1" applyFont="1" applyFill="1"/>
    <xf numFmtId="0" fontId="220" fillId="11" borderId="0" xfId="0" applyNumberFormat="1" applyFont="1" applyFill="1"/>
    <xf numFmtId="181" fontId="220" fillId="11" borderId="0" xfId="0" applyNumberFormat="1" applyFont="1" applyFill="1"/>
    <xf numFmtId="181" fontId="220" fillId="11" borderId="5" xfId="0" applyNumberFormat="1" applyFont="1" applyFill="1" applyBorder="1" applyAlignment="1">
      <alignment vertical="center"/>
    </xf>
    <xf numFmtId="181" fontId="220" fillId="11" borderId="5" xfId="0" applyNumberFormat="1" applyFont="1" applyFill="1" applyBorder="1"/>
    <xf numFmtId="181" fontId="220" fillId="11" borderId="5" xfId="0" applyNumberFormat="1" applyFont="1" applyFill="1" applyBorder="1" applyAlignment="1">
      <alignment horizontal="right" vertical="center"/>
    </xf>
    <xf numFmtId="4" fontId="189" fillId="11" borderId="0" xfId="0" applyNumberFormat="1" applyFont="1" applyFill="1"/>
    <xf numFmtId="4" fontId="153" fillId="11" borderId="0" xfId="0" applyNumberFormat="1" applyFont="1" applyFill="1"/>
    <xf numFmtId="178" fontId="305" fillId="11" borderId="0" xfId="0" applyFont="1" applyFill="1"/>
    <xf numFmtId="14" fontId="305" fillId="11" borderId="0" xfId="0" applyNumberFormat="1" applyFont="1" applyFill="1"/>
    <xf numFmtId="0" fontId="61" fillId="11" borderId="0" xfId="404" applyNumberFormat="1" applyFont="1" applyFill="1" applyAlignment="1" applyProtection="1"/>
    <xf numFmtId="0" fontId="220" fillId="11" borderId="120" xfId="0" applyNumberFormat="1" applyFont="1" applyFill="1" applyBorder="1" applyAlignment="1">
      <alignment horizontal="center" vertical="center" wrapText="1"/>
    </xf>
    <xf numFmtId="178" fontId="167" fillId="11" borderId="0" xfId="0" applyFont="1" applyFill="1"/>
    <xf numFmtId="4" fontId="171" fillId="11" borderId="0" xfId="0" applyNumberFormat="1" applyFont="1" applyFill="1"/>
    <xf numFmtId="4" fontId="167" fillId="11" borderId="0" xfId="0" applyNumberFormat="1" applyFont="1" applyFill="1"/>
    <xf numFmtId="179" fontId="164" fillId="11" borderId="0" xfId="7" applyNumberFormat="1" applyFont="1" applyFill="1" applyAlignment="1">
      <alignment vertical="center"/>
    </xf>
    <xf numFmtId="4" fontId="164" fillId="11" borderId="0" xfId="0" applyNumberFormat="1" applyFont="1" applyFill="1" applyAlignment="1">
      <alignment wrapText="1"/>
    </xf>
    <xf numFmtId="3" fontId="171" fillId="11" borderId="0" xfId="0" applyNumberFormat="1" applyFont="1" applyFill="1"/>
    <xf numFmtId="3" fontId="171" fillId="11" borderId="0" xfId="0" applyNumberFormat="1" applyFont="1" applyFill="1" applyAlignment="1">
      <alignment horizontal="center"/>
    </xf>
    <xf numFmtId="178" fontId="162" fillId="11" borderId="0" xfId="0" applyFont="1" applyFill="1" applyAlignment="1">
      <alignment horizontal="left" vertical="center" wrapText="1"/>
    </xf>
    <xf numFmtId="178" fontId="164" fillId="11" borderId="0" xfId="0" applyFont="1" applyFill="1" applyBorder="1" applyAlignment="1">
      <alignment horizontal="left" vertical="center"/>
    </xf>
    <xf numFmtId="1" fontId="157" fillId="11" borderId="120" xfId="8" applyNumberFormat="1" applyFont="1" applyFill="1" applyBorder="1" applyAlignment="1" applyProtection="1">
      <alignment horizontal="center" vertical="center"/>
    </xf>
    <xf numFmtId="0" fontId="221" fillId="11" borderId="90" xfId="8" applyNumberFormat="1" applyFont="1" applyFill="1" applyBorder="1" applyProtection="1"/>
    <xf numFmtId="3" fontId="190" fillId="11" borderId="62" xfId="0" applyNumberFormat="1" applyFont="1" applyFill="1" applyBorder="1" applyAlignment="1">
      <alignment vertical="center"/>
    </xf>
    <xf numFmtId="0" fontId="190" fillId="11" borderId="90" xfId="0" applyNumberFormat="1" applyFont="1" applyFill="1" applyBorder="1" applyAlignment="1"/>
    <xf numFmtId="181" fontId="190" fillId="11" borderId="62" xfId="0" applyNumberFormat="1" applyFont="1" applyFill="1" applyBorder="1" applyAlignment="1"/>
    <xf numFmtId="181" fontId="189" fillId="11" borderId="62" xfId="0" applyNumberFormat="1" applyFont="1" applyFill="1" applyBorder="1" applyAlignment="1"/>
    <xf numFmtId="181" fontId="189" fillId="11" borderId="62" xfId="0" applyNumberFormat="1" applyFont="1" applyFill="1" applyBorder="1" applyAlignment="1">
      <alignment vertical="center"/>
    </xf>
    <xf numFmtId="165" fontId="190" fillId="11" borderId="120" xfId="0" applyNumberFormat="1" applyFont="1" applyFill="1" applyBorder="1" applyAlignment="1">
      <alignment vertical="center"/>
    </xf>
    <xf numFmtId="181" fontId="190" fillId="11" borderId="120" xfId="5" applyNumberFormat="1" applyFont="1" applyFill="1" applyBorder="1" applyAlignment="1">
      <alignment vertical="center"/>
    </xf>
    <xf numFmtId="181" fontId="190" fillId="11" borderId="120" xfId="0" applyNumberFormat="1" applyFont="1" applyFill="1" applyBorder="1" applyAlignment="1">
      <alignment vertical="center"/>
    </xf>
    <xf numFmtId="165" fontId="190" fillId="11" borderId="62" xfId="0" applyNumberFormat="1" applyFont="1" applyFill="1" applyBorder="1" applyAlignment="1">
      <alignment vertical="center"/>
    </xf>
    <xf numFmtId="165" fontId="190" fillId="11" borderId="90" xfId="0" applyNumberFormat="1" applyFont="1" applyFill="1" applyBorder="1" applyAlignment="1">
      <alignment vertical="center"/>
    </xf>
    <xf numFmtId="173" fontId="189" fillId="11" borderId="62" xfId="0" applyNumberFormat="1" applyFont="1" applyFill="1" applyBorder="1" applyAlignment="1"/>
    <xf numFmtId="173" fontId="189" fillId="11" borderId="90" xfId="0" applyNumberFormat="1" applyFont="1" applyFill="1" applyBorder="1" applyAlignment="1"/>
    <xf numFmtId="181" fontId="189" fillId="11" borderId="90" xfId="0" applyNumberFormat="1" applyFont="1" applyFill="1" applyBorder="1" applyAlignment="1"/>
    <xf numFmtId="165" fontId="189" fillId="11" borderId="90" xfId="0" applyNumberFormat="1" applyFont="1" applyFill="1" applyBorder="1" applyAlignment="1">
      <alignment vertical="center"/>
    </xf>
    <xf numFmtId="165" fontId="189" fillId="11" borderId="62" xfId="0" applyNumberFormat="1" applyFont="1" applyFill="1" applyBorder="1" applyAlignment="1">
      <alignment vertical="center"/>
    </xf>
    <xf numFmtId="165" fontId="189" fillId="11" borderId="66" xfId="0" applyNumberFormat="1" applyFont="1" applyFill="1" applyBorder="1" applyAlignment="1">
      <alignment vertical="center"/>
    </xf>
    <xf numFmtId="0" fontId="190" fillId="11" borderId="119" xfId="0" applyNumberFormat="1" applyFont="1" applyFill="1" applyBorder="1" applyAlignment="1">
      <alignment vertical="center" wrapText="1"/>
    </xf>
    <xf numFmtId="0" fontId="189" fillId="11" borderId="0" xfId="0" applyNumberFormat="1" applyFont="1" applyFill="1" applyAlignment="1"/>
    <xf numFmtId="0" fontId="190" fillId="11" borderId="64" xfId="0" applyNumberFormat="1" applyFont="1" applyFill="1" applyBorder="1" applyAlignment="1">
      <alignment vertical="center"/>
    </xf>
    <xf numFmtId="181" fontId="190" fillId="11" borderId="64" xfId="0" applyNumberFormat="1" applyFont="1" applyFill="1" applyBorder="1" applyAlignment="1">
      <alignment vertical="center"/>
    </xf>
    <xf numFmtId="181" fontId="191" fillId="11" borderId="0" xfId="0" applyNumberFormat="1" applyFont="1" applyFill="1" applyBorder="1" applyAlignment="1"/>
    <xf numFmtId="181" fontId="191" fillId="11" borderId="0" xfId="0" applyNumberFormat="1" applyFont="1" applyFill="1" applyAlignment="1"/>
    <xf numFmtId="0" fontId="157" fillId="11" borderId="120" xfId="8" applyNumberFormat="1" applyFont="1" applyFill="1" applyBorder="1" applyAlignment="1" applyProtection="1">
      <alignment horizontal="center" vertical="center"/>
    </xf>
    <xf numFmtId="170" fontId="189" fillId="11" borderId="66" xfId="7" applyNumberFormat="1" applyFont="1" applyFill="1" applyBorder="1" applyAlignment="1">
      <alignment vertical="center" wrapText="1"/>
    </xf>
    <xf numFmtId="181" fontId="189" fillId="11" borderId="66" xfId="7" applyNumberFormat="1" applyFont="1" applyFill="1" applyBorder="1" applyAlignment="1">
      <alignment vertical="center" wrapText="1"/>
    </xf>
    <xf numFmtId="3" fontId="164" fillId="11" borderId="0" xfId="0" applyNumberFormat="1" applyFont="1" applyFill="1" applyBorder="1" applyAlignment="1"/>
    <xf numFmtId="0" fontId="200" fillId="11" borderId="0" xfId="0" applyNumberFormat="1" applyFont="1" applyFill="1" applyAlignment="1">
      <alignment horizontal="right"/>
    </xf>
    <xf numFmtId="178" fontId="164" fillId="11" borderId="0" xfId="11" applyFont="1" applyFill="1" applyBorder="1" applyAlignment="1">
      <alignment horizontal="center" vertical="center"/>
    </xf>
    <xf numFmtId="0" fontId="157" fillId="11" borderId="0" xfId="149" applyFont="1" applyFill="1" applyAlignment="1"/>
    <xf numFmtId="0" fontId="200" fillId="11" borderId="0" xfId="0" applyNumberFormat="1" applyFont="1" applyFill="1"/>
    <xf numFmtId="0" fontId="201" fillId="11" borderId="7" xfId="0" applyNumberFormat="1" applyFont="1" applyFill="1" applyBorder="1" applyAlignment="1">
      <alignment horizontal="center" vertical="center" wrapText="1"/>
    </xf>
    <xf numFmtId="0" fontId="200" fillId="11" borderId="134" xfId="11" applyNumberFormat="1" applyFont="1" applyFill="1" applyBorder="1" applyAlignment="1">
      <alignment vertical="center"/>
    </xf>
    <xf numFmtId="0" fontId="200" fillId="11" borderId="90" xfId="11" applyNumberFormat="1" applyFont="1" applyFill="1" applyBorder="1" applyAlignment="1">
      <alignment horizontal="left" vertical="center" indent="1"/>
    </xf>
    <xf numFmtId="3" fontId="200" fillId="11" borderId="62" xfId="0" quotePrefix="1" applyNumberFormat="1" applyFont="1" applyFill="1" applyBorder="1" applyAlignment="1">
      <alignment vertical="center"/>
    </xf>
    <xf numFmtId="0" fontId="200" fillId="11" borderId="90" xfId="11" applyNumberFormat="1" applyFont="1" applyFill="1" applyBorder="1" applyAlignment="1">
      <alignment horizontal="left" vertical="center"/>
    </xf>
    <xf numFmtId="0" fontId="157" fillId="11" borderId="0" xfId="149" applyFont="1" applyFill="1" applyAlignment="1">
      <alignment horizontal="center"/>
    </xf>
    <xf numFmtId="0" fontId="157" fillId="11" borderId="0" xfId="149" applyFont="1" applyFill="1" applyBorder="1" applyAlignment="1">
      <alignment horizontal="center"/>
    </xf>
    <xf numFmtId="0" fontId="308" fillId="11" borderId="7" xfId="0" applyNumberFormat="1" applyFont="1" applyFill="1" applyBorder="1" applyAlignment="1">
      <alignment vertical="center"/>
    </xf>
    <xf numFmtId="0" fontId="224" fillId="11" borderId="0" xfId="152" applyFont="1" applyFill="1"/>
    <xf numFmtId="3" fontId="189" fillId="11" borderId="0" xfId="0" applyNumberFormat="1" applyFont="1" applyFill="1" applyAlignment="1"/>
    <xf numFmtId="178" fontId="299" fillId="11" borderId="90" xfId="0" quotePrefix="1" applyFont="1" applyFill="1" applyBorder="1"/>
    <xf numFmtId="178" fontId="165" fillId="11" borderId="64" xfId="989" quotePrefix="1" applyFont="1" applyFill="1" applyBorder="1" applyAlignment="1">
      <alignment horizontal="right" vertical="center"/>
    </xf>
    <xf numFmtId="178" fontId="165" fillId="11" borderId="0" xfId="989" quotePrefix="1" applyFont="1" applyFill="1" applyBorder="1" applyAlignment="1">
      <alignment horizontal="right" vertical="center"/>
    </xf>
    <xf numFmtId="167" fontId="164" fillId="11" borderId="0" xfId="990" quotePrefix="1" applyNumberFormat="1" applyFont="1" applyFill="1" applyBorder="1" applyAlignment="1">
      <alignment horizontal="right"/>
    </xf>
    <xf numFmtId="167" fontId="162" fillId="11" borderId="44" xfId="990" quotePrefix="1" applyNumberFormat="1" applyFont="1" applyFill="1" applyBorder="1" applyAlignment="1">
      <alignment horizontal="right"/>
    </xf>
    <xf numFmtId="167" fontId="162" fillId="11" borderId="0" xfId="990" quotePrefix="1" applyNumberFormat="1" applyFont="1" applyFill="1" applyBorder="1" applyAlignment="1">
      <alignment horizontal="right"/>
    </xf>
    <xf numFmtId="167" fontId="162" fillId="11" borderId="11" xfId="990" quotePrefix="1" applyNumberFormat="1" applyFont="1" applyFill="1" applyBorder="1" applyAlignment="1">
      <alignment horizontal="right"/>
    </xf>
    <xf numFmtId="167" fontId="164" fillId="11" borderId="44" xfId="990" quotePrefix="1" applyNumberFormat="1" applyFont="1" applyFill="1" applyBorder="1" applyAlignment="1">
      <alignment horizontal="right"/>
    </xf>
    <xf numFmtId="167" fontId="164" fillId="11" borderId="11" xfId="990" quotePrefix="1" applyNumberFormat="1" applyFont="1" applyFill="1" applyBorder="1" applyAlignment="1">
      <alignment horizontal="right"/>
    </xf>
    <xf numFmtId="170" fontId="189" fillId="11" borderId="90" xfId="7" applyNumberFormat="1" applyFont="1" applyFill="1" applyBorder="1" applyAlignment="1">
      <alignment horizontal="left" vertical="center" wrapText="1"/>
    </xf>
    <xf numFmtId="170" fontId="189" fillId="11" borderId="90" xfId="7" applyNumberFormat="1" applyFont="1" applyFill="1" applyBorder="1" applyAlignment="1">
      <alignment horizontal="left" vertical="center" wrapText="1" indent="1"/>
    </xf>
    <xf numFmtId="167" fontId="162" fillId="11" borderId="0" xfId="990" applyNumberFormat="1" applyFont="1" applyFill="1" applyBorder="1" applyAlignment="1">
      <alignment horizontal="right"/>
    </xf>
    <xf numFmtId="0" fontId="6" fillId="11" borderId="0" xfId="884" applyFont="1" applyFill="1"/>
    <xf numFmtId="0" fontId="6" fillId="11" borderId="0" xfId="205" applyFill="1"/>
    <xf numFmtId="0" fontId="7" fillId="11" borderId="0" xfId="1091" applyFont="1" applyFill="1" applyAlignment="1">
      <alignment vertical="center"/>
    </xf>
    <xf numFmtId="0" fontId="6" fillId="11" borderId="0" xfId="1091" applyFont="1" applyFill="1" applyAlignment="1">
      <alignment vertical="center"/>
    </xf>
    <xf numFmtId="0" fontId="7" fillId="11" borderId="0" xfId="205" applyFont="1" applyFill="1"/>
    <xf numFmtId="37" fontId="34" fillId="11" borderId="0" xfId="11" applyNumberFormat="1" applyFont="1" applyFill="1" applyAlignment="1"/>
    <xf numFmtId="0" fontId="6" fillId="11" borderId="0" xfId="1091" applyFont="1" applyFill="1" applyAlignment="1">
      <alignment horizontal="right" vertical="center"/>
    </xf>
    <xf numFmtId="37" fontId="34" fillId="11" borderId="0" xfId="1092" applyNumberFormat="1" applyFont="1" applyFill="1"/>
    <xf numFmtId="0" fontId="6" fillId="11" borderId="141" xfId="1091" applyFont="1" applyFill="1" applyBorder="1" applyAlignment="1">
      <alignment horizontal="center" vertical="center"/>
    </xf>
    <xf numFmtId="0" fontId="157" fillId="11" borderId="0" xfId="550" applyNumberFormat="1" applyFont="1" applyFill="1"/>
    <xf numFmtId="3" fontId="8" fillId="11" borderId="62" xfId="727" applyNumberFormat="1" applyFont="1" applyFill="1" applyBorder="1" applyAlignment="1">
      <alignment vertical="center"/>
    </xf>
    <xf numFmtId="0" fontId="157" fillId="11" borderId="62" xfId="550" applyNumberFormat="1" applyFont="1" applyFill="1" applyBorder="1"/>
    <xf numFmtId="3" fontId="201" fillId="11" borderId="66" xfId="727" applyNumberFormat="1" applyFont="1" applyFill="1" applyBorder="1" applyAlignment="1">
      <alignment vertical="center"/>
    </xf>
    <xf numFmtId="3" fontId="201" fillId="11" borderId="62" xfId="727" applyNumberFormat="1" applyFont="1" applyFill="1" applyBorder="1" applyAlignment="1">
      <alignment vertical="center"/>
    </xf>
    <xf numFmtId="3" fontId="8" fillId="11" borderId="66" xfId="727" applyNumberFormat="1" applyFont="1" applyFill="1" applyBorder="1" applyAlignment="1">
      <alignment vertical="center"/>
    </xf>
    <xf numFmtId="0" fontId="6" fillId="11" borderId="0" xfId="1091" applyFont="1" applyFill="1"/>
    <xf numFmtId="3" fontId="8" fillId="11" borderId="0" xfId="727" applyNumberFormat="1" applyFont="1" applyFill="1" applyBorder="1" applyAlignment="1">
      <alignment vertical="center"/>
    </xf>
    <xf numFmtId="177" fontId="157" fillId="11" borderId="62" xfId="550" applyNumberFormat="1" applyFont="1" applyFill="1" applyBorder="1" applyAlignment="1">
      <alignment horizontal="left" indent="2"/>
    </xf>
    <xf numFmtId="177" fontId="198" fillId="11" borderId="141" xfId="550" applyNumberFormat="1" applyFont="1" applyFill="1" applyBorder="1" applyAlignment="1">
      <alignment horizontal="left" indent="1"/>
    </xf>
    <xf numFmtId="181" fontId="157" fillId="11" borderId="62" xfId="550" applyNumberFormat="1" applyFont="1" applyFill="1" applyBorder="1" applyAlignment="1">
      <alignment horizontal="left" indent="1"/>
    </xf>
    <xf numFmtId="0" fontId="198" fillId="11" borderId="141" xfId="550" applyNumberFormat="1" applyFont="1" applyFill="1" applyBorder="1"/>
    <xf numFmtId="178" fontId="17" fillId="11" borderId="0" xfId="550" applyFill="1"/>
    <xf numFmtId="4" fontId="165" fillId="11" borderId="0" xfId="0" applyNumberFormat="1" applyFont="1" applyFill="1"/>
    <xf numFmtId="178" fontId="6" fillId="11" borderId="0" xfId="0" applyFont="1" applyFill="1"/>
    <xf numFmtId="0" fontId="200" fillId="11" borderId="0" xfId="1091" applyFont="1" applyFill="1"/>
    <xf numFmtId="0" fontId="0" fillId="11" borderId="0" xfId="195" applyFont="1" applyFill="1"/>
    <xf numFmtId="0" fontId="225" fillId="11" borderId="0" xfId="195" applyFont="1" applyFill="1"/>
    <xf numFmtId="0" fontId="226" fillId="11" borderId="54" xfId="195" applyFont="1" applyFill="1" applyBorder="1" applyAlignment="1">
      <alignment horizontal="center"/>
    </xf>
    <xf numFmtId="0" fontId="225" fillId="11" borderId="58" xfId="195" applyFont="1" applyFill="1" applyBorder="1"/>
    <xf numFmtId="0" fontId="225" fillId="11" borderId="11" xfId="195" applyFont="1" applyFill="1" applyBorder="1"/>
    <xf numFmtId="0" fontId="225" fillId="11" borderId="54" xfId="195" applyFont="1" applyFill="1" applyBorder="1"/>
    <xf numFmtId="178" fontId="164" fillId="11" borderId="11" xfId="0" applyFont="1" applyFill="1" applyBorder="1" applyAlignment="1">
      <alignment vertical="center"/>
    </xf>
    <xf numFmtId="3" fontId="164" fillId="11" borderId="0" xfId="0" applyNumberFormat="1" applyFont="1" applyFill="1" applyBorder="1" applyAlignment="1" applyProtection="1">
      <alignment vertical="center"/>
      <protection locked="0"/>
    </xf>
    <xf numFmtId="3" fontId="164" fillId="11" borderId="124" xfId="0" applyNumberFormat="1" applyFont="1" applyFill="1" applyBorder="1" applyAlignment="1" applyProtection="1">
      <alignment vertical="center"/>
      <protection locked="0"/>
    </xf>
    <xf numFmtId="178" fontId="164" fillId="11" borderId="66" xfId="0" applyFont="1" applyFill="1" applyBorder="1" applyAlignment="1">
      <alignment vertical="center"/>
    </xf>
    <xf numFmtId="3" fontId="164" fillId="11" borderId="64" xfId="0" applyNumberFormat="1" applyFont="1" applyFill="1" applyBorder="1" applyAlignment="1" applyProtection="1">
      <alignment vertical="center"/>
      <protection locked="0"/>
    </xf>
    <xf numFmtId="3" fontId="164" fillId="11" borderId="65" xfId="0" applyNumberFormat="1" applyFont="1" applyFill="1" applyBorder="1" applyAlignment="1" applyProtection="1">
      <alignment vertical="center"/>
      <protection locked="0"/>
    </xf>
    <xf numFmtId="3" fontId="0" fillId="0" borderId="9" xfId="0" applyNumberFormat="1" applyFont="1" applyBorder="1"/>
    <xf numFmtId="179" fontId="189" fillId="3" borderId="62" xfId="7" applyNumberFormat="1" applyFont="1" applyFill="1" applyBorder="1" applyAlignment="1">
      <alignment vertical="center" wrapText="1"/>
    </xf>
    <xf numFmtId="3" fontId="0" fillId="0" borderId="66" xfId="0" applyNumberFormat="1" applyFont="1" applyBorder="1"/>
    <xf numFmtId="179" fontId="191" fillId="3" borderId="62" xfId="7" applyNumberFormat="1" applyFont="1" applyFill="1" applyBorder="1" applyAlignment="1">
      <alignment vertical="center" wrapText="1"/>
    </xf>
    <xf numFmtId="181" fontId="220" fillId="0" borderId="141" xfId="0" applyNumberFormat="1" applyFont="1" applyBorder="1" applyAlignment="1">
      <alignment horizontal="right" vertical="center"/>
    </xf>
    <xf numFmtId="3" fontId="0" fillId="0" borderId="62" xfId="0" applyNumberFormat="1" applyFont="1" applyBorder="1"/>
    <xf numFmtId="181" fontId="0" fillId="11" borderId="62" xfId="0" applyNumberFormat="1" applyFont="1" applyFill="1" applyBorder="1" applyAlignment="1">
      <alignment horizontal="right"/>
    </xf>
    <xf numFmtId="181" fontId="0" fillId="11" borderId="66" xfId="0" applyNumberFormat="1" applyFont="1" applyFill="1" applyBorder="1" applyAlignment="1">
      <alignment horizontal="right"/>
    </xf>
    <xf numFmtId="181" fontId="0" fillId="11" borderId="65" xfId="0" applyNumberFormat="1" applyFont="1" applyFill="1" applyBorder="1" applyAlignment="1">
      <alignment horizontal="right"/>
    </xf>
    <xf numFmtId="3" fontId="173" fillId="0" borderId="9" xfId="0" applyNumberFormat="1" applyFont="1" applyBorder="1"/>
    <xf numFmtId="3" fontId="173" fillId="0" borderId="62" xfId="0" applyNumberFormat="1" applyFont="1" applyBorder="1"/>
    <xf numFmtId="3" fontId="173" fillId="0" borderId="66" xfId="0" applyNumberFormat="1" applyFont="1" applyBorder="1"/>
    <xf numFmtId="3" fontId="173" fillId="0" borderId="9" xfId="0" applyNumberFormat="1" applyFont="1" applyFill="1" applyBorder="1"/>
    <xf numFmtId="3" fontId="173" fillId="0" borderId="62" xfId="0" applyNumberFormat="1" applyFont="1" applyFill="1" applyBorder="1"/>
    <xf numFmtId="3" fontId="173" fillId="0" borderId="66" xfId="0" applyNumberFormat="1" applyFont="1" applyFill="1" applyBorder="1"/>
    <xf numFmtId="4" fontId="171" fillId="0" borderId="9" xfId="0" applyNumberFormat="1" applyFont="1" applyBorder="1"/>
    <xf numFmtId="180" fontId="164" fillId="0" borderId="62" xfId="0" applyNumberFormat="1" applyFont="1" applyBorder="1" applyAlignment="1">
      <alignment wrapText="1"/>
    </xf>
    <xf numFmtId="4" fontId="164" fillId="0" borderId="66" xfId="0" applyNumberFormat="1" applyFont="1" applyBorder="1"/>
    <xf numFmtId="179" fontId="164" fillId="3" borderId="66" xfId="7" applyNumberFormat="1" applyFont="1" applyFill="1" applyBorder="1" applyAlignment="1">
      <alignment horizontal="left" vertical="center" indent="4"/>
    </xf>
    <xf numFmtId="3" fontId="164" fillId="0" borderId="66" xfId="0" applyNumberFormat="1" applyFont="1" applyBorder="1"/>
    <xf numFmtId="180" fontId="164" fillId="0" borderId="66" xfId="0" applyNumberFormat="1" applyFont="1" applyBorder="1" applyAlignment="1">
      <alignment wrapText="1"/>
    </xf>
    <xf numFmtId="4" fontId="167" fillId="0" borderId="9" xfId="0" applyNumberFormat="1" applyFont="1" applyBorder="1"/>
    <xf numFmtId="3" fontId="164" fillId="0" borderId="66" xfId="0" applyNumberFormat="1" applyFont="1" applyBorder="1" applyAlignment="1">
      <alignment horizontal="center"/>
    </xf>
    <xf numFmtId="4" fontId="164" fillId="0" borderId="0" xfId="0" applyNumberFormat="1" applyFont="1" applyBorder="1"/>
    <xf numFmtId="179" fontId="164" fillId="3" borderId="0" xfId="7" applyNumberFormat="1" applyFont="1" applyFill="1" applyBorder="1" applyAlignment="1">
      <alignment horizontal="left" vertical="center" indent="4"/>
    </xf>
    <xf numFmtId="3" fontId="164" fillId="0" borderId="0" xfId="0" applyNumberFormat="1" applyFont="1" applyBorder="1"/>
    <xf numFmtId="3" fontId="164" fillId="0" borderId="0" xfId="0" applyNumberFormat="1" applyFont="1" applyBorder="1" applyAlignment="1">
      <alignment horizontal="center"/>
    </xf>
    <xf numFmtId="180" fontId="164" fillId="0" borderId="0" xfId="0" applyNumberFormat="1" applyFont="1" applyBorder="1" applyAlignment="1">
      <alignment wrapText="1"/>
    </xf>
    <xf numFmtId="4" fontId="171" fillId="0" borderId="62" xfId="0" applyNumberFormat="1" applyFont="1" applyBorder="1"/>
    <xf numFmtId="4" fontId="171" fillId="0" borderId="66" xfId="0" applyNumberFormat="1" applyFont="1" applyBorder="1"/>
    <xf numFmtId="4" fontId="167" fillId="0" borderId="62" xfId="0" applyNumberFormat="1" applyFont="1" applyBorder="1"/>
    <xf numFmtId="4" fontId="167" fillId="0" borderId="66" xfId="0" applyNumberFormat="1" applyFont="1" applyBorder="1"/>
    <xf numFmtId="4" fontId="60" fillId="0" borderId="9" xfId="0" applyNumberFormat="1" applyFont="1" applyFill="1" applyBorder="1"/>
    <xf numFmtId="4" fontId="60" fillId="0" borderId="62" xfId="0" applyNumberFormat="1" applyFont="1" applyFill="1" applyBorder="1"/>
    <xf numFmtId="4" fontId="60" fillId="0" borderId="66" xfId="0" applyNumberFormat="1" applyFont="1" applyFill="1" applyBorder="1"/>
    <xf numFmtId="4" fontId="18" fillId="0" borderId="9" xfId="0" applyNumberFormat="1" applyFont="1" applyFill="1" applyBorder="1"/>
    <xf numFmtId="4" fontId="18" fillId="0" borderId="62" xfId="0" applyNumberFormat="1" applyFont="1" applyFill="1" applyBorder="1"/>
    <xf numFmtId="4" fontId="18" fillId="0" borderId="66" xfId="0" applyNumberFormat="1" applyFont="1" applyFill="1" applyBorder="1"/>
    <xf numFmtId="181" fontId="190" fillId="11" borderId="9" xfId="5" applyNumberFormat="1" applyFont="1" applyFill="1" applyBorder="1" applyAlignment="1">
      <alignment vertical="center"/>
    </xf>
    <xf numFmtId="181" fontId="190" fillId="11" borderId="62" xfId="5" applyNumberFormat="1" applyFont="1" applyFill="1" applyBorder="1" applyAlignment="1">
      <alignment vertical="center"/>
    </xf>
    <xf numFmtId="0" fontId="189" fillId="11" borderId="66" xfId="0" applyNumberFormat="1" applyFont="1" applyFill="1" applyBorder="1" applyAlignment="1"/>
    <xf numFmtId="165" fontId="189" fillId="11" borderId="66" xfId="0" applyNumberFormat="1" applyFont="1" applyFill="1" applyBorder="1" applyAlignment="1"/>
    <xf numFmtId="205" fontId="0" fillId="0" borderId="0" xfId="0" applyNumberFormat="1" applyFont="1"/>
    <xf numFmtId="4" fontId="173" fillId="0" borderId="0" xfId="0" applyNumberFormat="1" applyFont="1" applyFill="1"/>
    <xf numFmtId="178" fontId="310" fillId="0" borderId="0" xfId="5" applyFont="1"/>
    <xf numFmtId="178" fontId="310" fillId="0" borderId="0" xfId="5" applyFont="1" applyBorder="1"/>
    <xf numFmtId="178" fontId="157" fillId="0" borderId="0" xfId="5" applyFont="1"/>
    <xf numFmtId="178" fontId="157" fillId="0" borderId="0" xfId="5" applyFont="1" applyBorder="1"/>
    <xf numFmtId="178" fontId="157" fillId="11" borderId="0" xfId="5" applyFont="1" applyFill="1"/>
    <xf numFmtId="171" fontId="163" fillId="11" borderId="141" xfId="990" applyNumberFormat="1" applyFont="1" applyFill="1" applyBorder="1" applyAlignment="1">
      <alignment horizontal="center" vertical="center"/>
    </xf>
    <xf numFmtId="0" fontId="320" fillId="11" borderId="141" xfId="5" applyNumberFormat="1" applyFont="1" applyFill="1" applyBorder="1" applyAlignment="1">
      <alignment horizontal="center" vertical="center" wrapText="1"/>
    </xf>
    <xf numFmtId="0" fontId="320" fillId="11" borderId="0" xfId="5" applyNumberFormat="1" applyFont="1" applyFill="1" applyBorder="1" applyAlignment="1">
      <alignment horizontal="center" vertical="center" wrapText="1"/>
    </xf>
    <xf numFmtId="178" fontId="164" fillId="11" borderId="0" xfId="5" applyFont="1" applyFill="1"/>
    <xf numFmtId="178" fontId="164" fillId="11" borderId="124" xfId="5" applyFont="1" applyFill="1" applyBorder="1"/>
    <xf numFmtId="178" fontId="164" fillId="11" borderId="0" xfId="5" applyFont="1" applyFill="1" applyBorder="1"/>
    <xf numFmtId="178" fontId="164" fillId="11" borderId="90" xfId="5" applyFont="1" applyFill="1" applyBorder="1"/>
    <xf numFmtId="171" fontId="162" fillId="11" borderId="142" xfId="990" applyNumberFormat="1" applyFont="1" applyFill="1" applyBorder="1" applyAlignment="1">
      <alignment horizontal="left"/>
    </xf>
    <xf numFmtId="167" fontId="164" fillId="11" borderId="143" xfId="990" quotePrefix="1" applyNumberFormat="1" applyFont="1" applyFill="1" applyBorder="1" applyAlignment="1">
      <alignment horizontal="right"/>
    </xf>
    <xf numFmtId="167" fontId="164" fillId="11" borderId="9" xfId="990" quotePrefix="1" applyNumberFormat="1" applyFont="1" applyFill="1" applyBorder="1" applyAlignment="1">
      <alignment horizontal="right"/>
    </xf>
    <xf numFmtId="170" fontId="190" fillId="11" borderId="141" xfId="7" applyNumberFormat="1" applyFont="1" applyFill="1" applyBorder="1" applyAlignment="1">
      <alignment horizontal="left" vertical="center" wrapText="1" indent="1"/>
    </xf>
    <xf numFmtId="167" fontId="162" fillId="11" borderId="141" xfId="990" applyNumberFormat="1" applyFont="1" applyFill="1" applyBorder="1" applyAlignment="1">
      <alignment horizontal="right"/>
    </xf>
    <xf numFmtId="178" fontId="157" fillId="11" borderId="0" xfId="5" applyFont="1" applyFill="1" applyBorder="1"/>
    <xf numFmtId="178" fontId="0" fillId="0" borderId="0" xfId="0" applyFill="1" applyBorder="1"/>
    <xf numFmtId="178" fontId="153" fillId="0" borderId="0" xfId="0" applyFont="1" applyFill="1" applyBorder="1"/>
    <xf numFmtId="178" fontId="307" fillId="0" borderId="0" xfId="0" applyFont="1" applyFill="1" applyBorder="1"/>
    <xf numFmtId="178" fontId="17" fillId="0" borderId="0" xfId="5" applyAlignment="1">
      <alignment vertical="top"/>
    </xf>
    <xf numFmtId="178" fontId="157" fillId="0" borderId="0" xfId="5" applyFont="1" applyFill="1" applyAlignment="1">
      <alignment vertical="top"/>
    </xf>
    <xf numFmtId="178" fontId="17" fillId="0" borderId="0" xfId="5" applyAlignment="1">
      <alignment horizontal="center" vertical="top"/>
    </xf>
    <xf numFmtId="178" fontId="188" fillId="0" borderId="0" xfId="5" applyFont="1" applyFill="1" applyAlignment="1">
      <alignment horizontal="left" vertical="top" wrapText="1"/>
    </xf>
    <xf numFmtId="171" fontId="3" fillId="0" borderId="0" xfId="990" applyNumberFormat="1" applyFont="1" applyFill="1" applyAlignment="1">
      <alignment vertical="top" wrapText="1"/>
    </xf>
    <xf numFmtId="171" fontId="12" fillId="0" borderId="0" xfId="990" applyNumberFormat="1" applyFont="1" applyFill="1" applyAlignment="1">
      <alignment horizontal="center" vertical="top" wrapText="1"/>
    </xf>
    <xf numFmtId="178" fontId="165" fillId="0" borderId="64" xfId="989" quotePrefix="1" applyFont="1" applyBorder="1" applyAlignment="1">
      <alignment horizontal="right" vertical="top"/>
    </xf>
    <xf numFmtId="178" fontId="165" fillId="0" borderId="64" xfId="989" quotePrefix="1" applyFont="1" applyBorder="1" applyAlignment="1">
      <alignment horizontal="center" vertical="top"/>
    </xf>
    <xf numFmtId="171" fontId="163" fillId="0" borderId="141" xfId="990" applyNumberFormat="1" applyFont="1" applyBorder="1" applyAlignment="1">
      <alignment horizontal="center" vertical="top"/>
    </xf>
    <xf numFmtId="0" fontId="161" fillId="0" borderId="141" xfId="5" applyNumberFormat="1" applyFont="1" applyBorder="1" applyAlignment="1">
      <alignment horizontal="center" vertical="top" wrapText="1"/>
    </xf>
    <xf numFmtId="178" fontId="164" fillId="0" borderId="0" xfId="5" applyFont="1" applyAlignment="1">
      <alignment vertical="top"/>
    </xf>
    <xf numFmtId="178" fontId="164" fillId="0" borderId="0" xfId="5" applyFont="1" applyAlignment="1">
      <alignment horizontal="center" vertical="top"/>
    </xf>
    <xf numFmtId="178" fontId="0" fillId="119" borderId="0" xfId="5" applyFont="1" applyFill="1" applyAlignment="1">
      <alignment vertical="top"/>
    </xf>
    <xf numFmtId="167" fontId="164" fillId="0" borderId="10" xfId="990" quotePrefix="1" applyNumberFormat="1" applyFont="1" applyBorder="1" applyAlignment="1">
      <alignment horizontal="right" vertical="top"/>
    </xf>
    <xf numFmtId="167" fontId="164" fillId="0" borderId="143" xfId="990" quotePrefix="1" applyNumberFormat="1" applyFont="1" applyBorder="1" applyAlignment="1">
      <alignment horizontal="right" vertical="top"/>
    </xf>
    <xf numFmtId="178" fontId="0" fillId="120" borderId="0" xfId="5" applyFont="1" applyFill="1" applyAlignment="1">
      <alignment vertical="top"/>
    </xf>
    <xf numFmtId="167" fontId="162" fillId="0" borderId="124" xfId="990" quotePrefix="1" applyNumberFormat="1" applyFont="1" applyBorder="1" applyAlignment="1">
      <alignment horizontal="right" vertical="top"/>
    </xf>
    <xf numFmtId="167" fontId="162" fillId="0" borderId="44" xfId="990" quotePrefix="1" applyNumberFormat="1" applyFont="1" applyBorder="1" applyAlignment="1">
      <alignment horizontal="right" vertical="top"/>
    </xf>
    <xf numFmtId="167" fontId="164" fillId="0" borderId="124" xfId="990" quotePrefix="1" applyNumberFormat="1" applyFont="1" applyBorder="1" applyAlignment="1">
      <alignment horizontal="right" vertical="top"/>
    </xf>
    <xf numFmtId="167" fontId="164" fillId="0" borderId="44" xfId="990" quotePrefix="1" applyNumberFormat="1" applyFont="1" applyBorder="1" applyAlignment="1">
      <alignment horizontal="right" vertical="top"/>
    </xf>
    <xf numFmtId="178" fontId="153" fillId="0" borderId="0" xfId="5" applyFont="1" applyAlignment="1">
      <alignment vertical="top"/>
    </xf>
    <xf numFmtId="171" fontId="174" fillId="11" borderId="18" xfId="990" applyNumberFormat="1" applyFont="1" applyFill="1" applyBorder="1" applyAlignment="1">
      <alignment horizontal="left" vertical="top"/>
    </xf>
    <xf numFmtId="171" fontId="174" fillId="119" borderId="124" xfId="990" applyNumberFormat="1" applyFont="1" applyFill="1" applyBorder="1" applyAlignment="1">
      <alignment horizontal="center" vertical="top"/>
    </xf>
    <xf numFmtId="167" fontId="171" fillId="11" borderId="124" xfId="990" quotePrefix="1" applyNumberFormat="1" applyFont="1" applyFill="1" applyBorder="1" applyAlignment="1">
      <alignment horizontal="right" vertical="top"/>
    </xf>
    <xf numFmtId="167" fontId="171" fillId="11" borderId="44" xfId="990" quotePrefix="1" applyNumberFormat="1" applyFont="1" applyFill="1" applyBorder="1" applyAlignment="1">
      <alignment horizontal="right" vertical="top"/>
    </xf>
    <xf numFmtId="171" fontId="171" fillId="11" borderId="18" xfId="990" applyNumberFormat="1" applyFont="1" applyFill="1" applyBorder="1" applyAlignment="1">
      <alignment horizontal="left" vertical="top"/>
    </xf>
    <xf numFmtId="171" fontId="171" fillId="120" borderId="124" xfId="990" applyNumberFormat="1" applyFont="1" applyFill="1" applyBorder="1" applyAlignment="1">
      <alignment horizontal="center" vertical="top"/>
    </xf>
    <xf numFmtId="178" fontId="307" fillId="0" borderId="0" xfId="5" applyFont="1" applyAlignment="1">
      <alignment vertical="top"/>
    </xf>
    <xf numFmtId="171" fontId="171" fillId="119" borderId="124" xfId="990" applyNumberFormat="1" applyFont="1" applyFill="1" applyBorder="1" applyAlignment="1">
      <alignment horizontal="center" vertical="top"/>
    </xf>
    <xf numFmtId="178" fontId="307" fillId="0" borderId="0" xfId="5" applyFont="1" applyFill="1" applyBorder="1" applyAlignment="1">
      <alignment vertical="top"/>
    </xf>
    <xf numFmtId="171" fontId="171" fillId="0" borderId="2" xfId="990" applyNumberFormat="1" applyFont="1" applyFill="1" applyBorder="1" applyAlignment="1">
      <alignment horizontal="left" vertical="top"/>
    </xf>
    <xf numFmtId="171" fontId="171" fillId="0" borderId="2" xfId="990" applyNumberFormat="1" applyFont="1" applyFill="1" applyBorder="1" applyAlignment="1">
      <alignment horizontal="center" vertical="top"/>
    </xf>
    <xf numFmtId="167" fontId="171" fillId="0" borderId="2" xfId="990" quotePrefix="1" applyNumberFormat="1" applyFont="1" applyFill="1" applyBorder="1" applyAlignment="1">
      <alignment horizontal="right" vertical="top"/>
    </xf>
    <xf numFmtId="178" fontId="317" fillId="0" borderId="0" xfId="5" applyFont="1" applyAlignment="1">
      <alignment vertical="top"/>
    </xf>
    <xf numFmtId="171" fontId="171" fillId="11" borderId="11" xfId="990" applyNumberFormat="1" applyFont="1" applyFill="1" applyBorder="1" applyAlignment="1">
      <alignment horizontal="left" vertical="top"/>
    </xf>
    <xf numFmtId="167" fontId="174" fillId="11" borderId="124" xfId="990" applyNumberFormat="1" applyFont="1" applyFill="1" applyBorder="1" applyAlignment="1">
      <alignment horizontal="right" vertical="top"/>
    </xf>
    <xf numFmtId="167" fontId="174" fillId="11" borderId="44" xfId="990" applyNumberFormat="1" applyFont="1" applyFill="1" applyBorder="1" applyAlignment="1">
      <alignment horizontal="right" vertical="top"/>
    </xf>
    <xf numFmtId="171" fontId="171" fillId="0" borderId="18" xfId="990" applyNumberFormat="1" applyFont="1" applyFill="1" applyBorder="1" applyAlignment="1">
      <alignment horizontal="left" vertical="top"/>
    </xf>
    <xf numFmtId="167" fontId="171" fillId="11" borderId="10" xfId="990" quotePrefix="1" applyNumberFormat="1" applyFont="1" applyFill="1" applyBorder="1" applyAlignment="1">
      <alignment horizontal="right" vertical="top"/>
    </xf>
    <xf numFmtId="171" fontId="171" fillId="0" borderId="15" xfId="990" applyNumberFormat="1" applyFont="1" applyFill="1" applyBorder="1" applyAlignment="1">
      <alignment horizontal="left" vertical="top"/>
    </xf>
    <xf numFmtId="167" fontId="171" fillId="11" borderId="11" xfId="990" quotePrefix="1" applyNumberFormat="1" applyFont="1" applyFill="1" applyBorder="1" applyAlignment="1">
      <alignment horizontal="right" vertical="top"/>
    </xf>
    <xf numFmtId="171" fontId="171" fillId="11" borderId="15" xfId="990" applyNumberFormat="1" applyFont="1" applyFill="1" applyBorder="1" applyAlignment="1">
      <alignment horizontal="left" vertical="top"/>
    </xf>
    <xf numFmtId="178" fontId="17" fillId="0" borderId="0" xfId="5" applyFill="1" applyBorder="1" applyAlignment="1">
      <alignment vertical="top"/>
    </xf>
    <xf numFmtId="171" fontId="174" fillId="11" borderId="11" xfId="990" applyNumberFormat="1" applyFont="1" applyFill="1" applyBorder="1" applyAlignment="1">
      <alignment horizontal="left" vertical="top"/>
    </xf>
    <xf numFmtId="17" fontId="171" fillId="119" borderId="124" xfId="990" applyNumberFormat="1" applyFont="1" applyFill="1" applyBorder="1" applyAlignment="1">
      <alignment horizontal="center" vertical="top"/>
    </xf>
    <xf numFmtId="178" fontId="220" fillId="11" borderId="19" xfId="5" applyFont="1" applyFill="1" applyBorder="1" applyAlignment="1">
      <alignment vertical="top"/>
    </xf>
    <xf numFmtId="171" fontId="171" fillId="119" borderId="65" xfId="990" applyNumberFormat="1" applyFont="1" applyFill="1" applyBorder="1" applyAlignment="1">
      <alignment horizontal="center" vertical="top" wrapText="1"/>
    </xf>
    <xf numFmtId="167" fontId="174" fillId="11" borderId="65" xfId="990" applyNumberFormat="1" applyFont="1" applyFill="1" applyBorder="1" applyAlignment="1">
      <alignment horizontal="right" vertical="top"/>
    </xf>
    <xf numFmtId="178" fontId="17" fillId="0" borderId="65" xfId="5" applyBorder="1" applyAlignment="1">
      <alignment vertical="top"/>
    </xf>
    <xf numFmtId="171" fontId="174" fillId="11" borderId="142" xfId="990" applyNumberFormat="1" applyFont="1" applyFill="1" applyBorder="1" applyAlignment="1">
      <alignment horizontal="left" vertical="top"/>
    </xf>
    <xf numFmtId="171" fontId="171" fillId="119" borderId="10" xfId="990" applyNumberFormat="1" applyFont="1" applyFill="1" applyBorder="1" applyAlignment="1">
      <alignment horizontal="center" vertical="top"/>
    </xf>
    <xf numFmtId="10" fontId="174" fillId="11" borderId="10" xfId="990" applyNumberFormat="1" applyFont="1" applyFill="1" applyBorder="1" applyAlignment="1">
      <alignment horizontal="right" vertical="top"/>
    </xf>
    <xf numFmtId="10" fontId="174" fillId="11" borderId="143" xfId="990" applyNumberFormat="1" applyFont="1" applyFill="1" applyBorder="1" applyAlignment="1">
      <alignment horizontal="right" vertical="top"/>
    </xf>
    <xf numFmtId="10" fontId="174" fillId="11" borderId="124" xfId="990" applyNumberFormat="1" applyFont="1" applyFill="1" applyBorder="1" applyAlignment="1">
      <alignment horizontal="right" vertical="top"/>
    </xf>
    <xf numFmtId="10" fontId="174" fillId="11" borderId="44" xfId="990" applyNumberFormat="1" applyFont="1" applyFill="1" applyBorder="1" applyAlignment="1">
      <alignment horizontal="right" vertical="top"/>
    </xf>
    <xf numFmtId="171" fontId="171" fillId="119" borderId="65" xfId="990" applyNumberFormat="1" applyFont="1" applyFill="1" applyBorder="1" applyAlignment="1">
      <alignment horizontal="center" vertical="top"/>
    </xf>
    <xf numFmtId="10" fontId="174" fillId="11" borderId="65" xfId="990" applyNumberFormat="1" applyFont="1" applyFill="1" applyBorder="1" applyAlignment="1">
      <alignment horizontal="right" vertical="top"/>
    </xf>
    <xf numFmtId="10" fontId="174" fillId="11" borderId="20" xfId="990" applyNumberFormat="1" applyFont="1" applyFill="1" applyBorder="1" applyAlignment="1">
      <alignment horizontal="right" vertical="top"/>
    </xf>
    <xf numFmtId="178" fontId="0" fillId="0" borderId="10" xfId="5" applyFont="1" applyBorder="1" applyAlignment="1">
      <alignment horizontal="left" vertical="top" wrapText="1"/>
    </xf>
    <xf numFmtId="178" fontId="17" fillId="0" borderId="9" xfId="5" applyBorder="1" applyAlignment="1">
      <alignment vertical="top"/>
    </xf>
    <xf numFmtId="178" fontId="17" fillId="0" borderId="10" xfId="5" applyBorder="1" applyAlignment="1">
      <alignment vertical="top"/>
    </xf>
    <xf numFmtId="178" fontId="0" fillId="0" borderId="11" xfId="5" applyFont="1" applyBorder="1" applyAlignment="1">
      <alignment horizontal="left" vertical="top" wrapText="1"/>
    </xf>
    <xf numFmtId="0" fontId="17" fillId="0" borderId="124" xfId="5" applyNumberFormat="1" applyBorder="1" applyAlignment="1">
      <alignment horizontal="center" vertical="top"/>
    </xf>
    <xf numFmtId="0" fontId="17" fillId="0" borderId="8" xfId="5" applyNumberFormat="1" applyBorder="1" applyAlignment="1">
      <alignment horizontal="center" vertical="top"/>
    </xf>
    <xf numFmtId="0" fontId="17" fillId="0" borderId="65" xfId="5" applyNumberFormat="1" applyBorder="1" applyAlignment="1">
      <alignment horizontal="center" vertical="top"/>
    </xf>
    <xf numFmtId="178" fontId="0" fillId="0" borderId="0" xfId="5" applyFont="1" applyAlignment="1">
      <alignment horizontal="left" vertical="top" wrapText="1"/>
    </xf>
    <xf numFmtId="178" fontId="189" fillId="0" borderId="0" xfId="5" applyFont="1" applyAlignment="1">
      <alignment vertical="top" wrapText="1"/>
    </xf>
    <xf numFmtId="178" fontId="189" fillId="0" borderId="0" xfId="5" applyFont="1" applyAlignment="1">
      <alignment horizontal="center" vertical="top" wrapText="1"/>
    </xf>
    <xf numFmtId="178" fontId="17" fillId="0" borderId="0" xfId="5" applyAlignment="1">
      <alignment vertical="top" wrapText="1"/>
    </xf>
    <xf numFmtId="10" fontId="174" fillId="0" borderId="0" xfId="990" applyNumberFormat="1" applyFont="1" applyBorder="1" applyAlignment="1" applyProtection="1">
      <alignment horizontal="right" vertical="top"/>
    </xf>
    <xf numFmtId="170" fontId="226" fillId="11" borderId="16" xfId="7" applyNumberFormat="1" applyFont="1" applyFill="1" applyBorder="1" applyAlignment="1">
      <alignment vertical="top" wrapText="1"/>
    </xf>
    <xf numFmtId="170" fontId="226" fillId="11" borderId="9" xfId="7" applyNumberFormat="1" applyFont="1" applyFill="1" applyBorder="1" applyAlignment="1">
      <alignment horizontal="center" vertical="top" wrapText="1"/>
    </xf>
    <xf numFmtId="1" fontId="226" fillId="11" borderId="9" xfId="8" applyNumberFormat="1" applyFont="1" applyFill="1" applyBorder="1" applyAlignment="1">
      <alignment horizontal="center" vertical="top"/>
    </xf>
    <xf numFmtId="1" fontId="226" fillId="11" borderId="10" xfId="8" applyNumberFormat="1" applyFont="1" applyFill="1" applyBorder="1" applyAlignment="1">
      <alignment horizontal="center" vertical="top"/>
    </xf>
    <xf numFmtId="178" fontId="17" fillId="0" borderId="0" xfId="5" applyBorder="1" applyAlignment="1">
      <alignment vertical="top"/>
    </xf>
    <xf numFmtId="170" fontId="226" fillId="11" borderId="15" xfId="7" applyNumberFormat="1" applyFont="1" applyFill="1" applyBorder="1" applyAlignment="1">
      <alignment horizontal="left" vertical="top" wrapText="1"/>
    </xf>
    <xf numFmtId="170" fontId="226" fillId="119" borderId="15" xfId="7" applyNumberFormat="1" applyFont="1" applyFill="1" applyBorder="1" applyAlignment="1">
      <alignment horizontal="center" vertical="top" wrapText="1"/>
    </xf>
    <xf numFmtId="204" fontId="226" fillId="11" borderId="15" xfId="1089" applyNumberFormat="1" applyFont="1" applyFill="1" applyBorder="1" applyAlignment="1">
      <alignment horizontal="right" vertical="top" wrapText="1"/>
    </xf>
    <xf numFmtId="204" fontId="226" fillId="11" borderId="11" xfId="1089" applyNumberFormat="1" applyFont="1" applyFill="1" applyBorder="1" applyAlignment="1">
      <alignment horizontal="right" vertical="top" wrapText="1"/>
    </xf>
    <xf numFmtId="170" fontId="225" fillId="0" borderId="15" xfId="7" applyNumberFormat="1" applyFont="1" applyFill="1" applyBorder="1" applyAlignment="1">
      <alignment horizontal="left" vertical="top" wrapText="1"/>
    </xf>
    <xf numFmtId="170" fontId="226" fillId="0" borderId="15" xfId="7" applyNumberFormat="1" applyFont="1" applyFill="1" applyBorder="1" applyAlignment="1">
      <alignment horizontal="center" vertical="top" wrapText="1"/>
    </xf>
    <xf numFmtId="170" fontId="225" fillId="11" borderId="15" xfId="7" applyNumberFormat="1" applyFont="1" applyFill="1" applyBorder="1" applyAlignment="1">
      <alignment horizontal="left" vertical="top" wrapText="1"/>
    </xf>
    <xf numFmtId="170" fontId="225" fillId="120" borderId="15" xfId="7" applyNumberFormat="1" applyFont="1" applyFill="1" applyBorder="1" applyAlignment="1">
      <alignment horizontal="center" vertical="top" wrapText="1"/>
    </xf>
    <xf numFmtId="204" fontId="225" fillId="11" borderId="15" xfId="1089" applyNumberFormat="1" applyFont="1" applyFill="1" applyBorder="1" applyAlignment="1">
      <alignment horizontal="right" vertical="top" wrapText="1"/>
    </xf>
    <xf numFmtId="204" fontId="225" fillId="11" borderId="11" xfId="1089" applyNumberFormat="1" applyFont="1" applyFill="1" applyBorder="1" applyAlignment="1">
      <alignment horizontal="right" vertical="top" wrapText="1"/>
    </xf>
    <xf numFmtId="170" fontId="225" fillId="0" borderId="15" xfId="7" applyNumberFormat="1" applyFont="1" applyFill="1" applyBorder="1" applyAlignment="1">
      <alignment horizontal="center" vertical="top" wrapText="1"/>
    </xf>
    <xf numFmtId="170" fontId="226" fillId="11" borderId="141" xfId="7" applyNumberFormat="1" applyFont="1" applyFill="1" applyBorder="1" applyAlignment="1">
      <alignment horizontal="left" vertical="top" wrapText="1"/>
    </xf>
    <xf numFmtId="170" fontId="226" fillId="119" borderId="141" xfId="7" applyNumberFormat="1" applyFont="1" applyFill="1" applyBorder="1" applyAlignment="1">
      <alignment horizontal="center" vertical="top" wrapText="1"/>
    </xf>
    <xf numFmtId="167" fontId="174" fillId="11" borderId="141" xfId="990" applyNumberFormat="1" applyFont="1" applyFill="1" applyBorder="1" applyAlignment="1">
      <alignment horizontal="right" vertical="top"/>
    </xf>
    <xf numFmtId="167" fontId="174" fillId="11" borderId="31" xfId="990" applyNumberFormat="1" applyFont="1" applyFill="1" applyBorder="1" applyAlignment="1">
      <alignment horizontal="right" vertical="top"/>
    </xf>
    <xf numFmtId="171" fontId="174" fillId="11" borderId="9" xfId="990" applyNumberFormat="1" applyFont="1" applyFill="1" applyBorder="1" applyAlignment="1">
      <alignment horizontal="left" vertical="top"/>
    </xf>
    <xf numFmtId="171" fontId="174" fillId="11" borderId="10" xfId="990" applyNumberFormat="1" applyFont="1" applyFill="1" applyBorder="1" applyAlignment="1">
      <alignment horizontal="center" vertical="top"/>
    </xf>
    <xf numFmtId="167" fontId="171" fillId="11" borderId="143" xfId="990" quotePrefix="1" applyNumberFormat="1" applyFont="1" applyFill="1" applyBorder="1" applyAlignment="1">
      <alignment horizontal="right" vertical="top"/>
    </xf>
    <xf numFmtId="171" fontId="174" fillId="11" borderId="124" xfId="990" applyNumberFormat="1" applyFont="1" applyFill="1" applyBorder="1" applyAlignment="1">
      <alignment horizontal="center" vertical="top"/>
    </xf>
    <xf numFmtId="178" fontId="225" fillId="120" borderId="124" xfId="5" applyFont="1" applyFill="1" applyBorder="1" applyAlignment="1">
      <alignment horizontal="center" vertical="top"/>
    </xf>
    <xf numFmtId="178" fontId="220" fillId="11" borderId="11" xfId="5" applyFont="1" applyFill="1" applyBorder="1" applyAlignment="1">
      <alignment vertical="top"/>
    </xf>
    <xf numFmtId="178" fontId="220" fillId="11" borderId="124" xfId="5" applyFont="1" applyFill="1" applyBorder="1" applyAlignment="1">
      <alignment horizontal="center" vertical="top"/>
    </xf>
    <xf numFmtId="178" fontId="220" fillId="11" borderId="8" xfId="5" applyFont="1" applyFill="1" applyBorder="1" applyAlignment="1">
      <alignment vertical="top"/>
    </xf>
    <xf numFmtId="178" fontId="220" fillId="11" borderId="65" xfId="5" applyFont="1" applyFill="1" applyBorder="1" applyAlignment="1">
      <alignment horizontal="center" vertical="top"/>
    </xf>
    <xf numFmtId="167" fontId="171" fillId="11" borderId="65" xfId="990" quotePrefix="1" applyNumberFormat="1" applyFont="1" applyFill="1" applyBorder="1" applyAlignment="1">
      <alignment horizontal="right" vertical="top"/>
    </xf>
    <xf numFmtId="167" fontId="171" fillId="11" borderId="20" xfId="990" quotePrefix="1" applyNumberFormat="1" applyFont="1" applyFill="1" applyBorder="1" applyAlignment="1">
      <alignment horizontal="right" vertical="top"/>
    </xf>
    <xf numFmtId="178" fontId="220" fillId="0" borderId="0" xfId="5" applyFont="1" applyAlignment="1">
      <alignment vertical="top"/>
    </xf>
    <xf numFmtId="1" fontId="2" fillId="0" borderId="0" xfId="990" applyNumberFormat="1" applyFont="1" applyFill="1" applyBorder="1" applyAlignment="1">
      <alignment horizontal="center" vertical="top"/>
    </xf>
    <xf numFmtId="178" fontId="322" fillId="0" borderId="0" xfId="0" applyFont="1" applyAlignment="1">
      <alignment vertical="center"/>
    </xf>
    <xf numFmtId="178" fontId="307" fillId="0" borderId="0" xfId="5" applyFont="1" applyFill="1" applyAlignment="1">
      <alignment vertical="top"/>
    </xf>
    <xf numFmtId="178" fontId="322" fillId="0" borderId="0" xfId="0" applyFont="1"/>
    <xf numFmtId="178" fontId="2" fillId="0" borderId="0" xfId="5" applyFont="1" applyFill="1" applyAlignment="1">
      <alignment vertical="top"/>
    </xf>
    <xf numFmtId="171" fontId="15" fillId="0" borderId="124" xfId="990" applyNumberFormat="1" applyFont="1" applyFill="1" applyBorder="1" applyAlignment="1">
      <alignment horizontal="center" vertical="top"/>
    </xf>
    <xf numFmtId="178" fontId="3" fillId="0" borderId="141" xfId="5" applyFont="1" applyFill="1" applyBorder="1" applyAlignment="1">
      <alignment horizontal="center" vertical="top"/>
    </xf>
    <xf numFmtId="1" fontId="2" fillId="0" borderId="9" xfId="990" applyNumberFormat="1" applyFont="1" applyFill="1" applyBorder="1" applyAlignment="1">
      <alignment horizontal="center" vertical="top"/>
    </xf>
    <xf numFmtId="171" fontId="162" fillId="0" borderId="16" xfId="990" applyNumberFormat="1" applyFont="1" applyBorder="1" applyAlignment="1">
      <alignment horizontal="left" vertical="top"/>
    </xf>
    <xf numFmtId="171" fontId="162" fillId="119" borderId="9" xfId="990" applyNumberFormat="1" applyFont="1" applyFill="1" applyBorder="1" applyAlignment="1">
      <alignment horizontal="center" vertical="top"/>
    </xf>
    <xf numFmtId="1" fontId="2" fillId="0" borderId="62" xfId="990" applyNumberFormat="1" applyFont="1" applyFill="1" applyBorder="1" applyAlignment="1">
      <alignment horizontal="center" vertical="top"/>
    </xf>
    <xf numFmtId="171" fontId="162" fillId="0" borderId="90" xfId="990" applyNumberFormat="1" applyFont="1" applyBorder="1" applyAlignment="1">
      <alignment horizontal="left" vertical="top"/>
    </xf>
    <xf numFmtId="171" fontId="162" fillId="120" borderId="62" xfId="990" applyNumberFormat="1" applyFont="1" applyFill="1" applyBorder="1" applyAlignment="1">
      <alignment horizontal="center" vertical="top"/>
    </xf>
    <xf numFmtId="1" fontId="2" fillId="0" borderId="124" xfId="990" applyNumberFormat="1" applyFont="1" applyFill="1" applyBorder="1" applyAlignment="1">
      <alignment horizontal="center" vertical="top"/>
    </xf>
    <xf numFmtId="171" fontId="162" fillId="0" borderId="90" xfId="990" applyNumberFormat="1" applyFont="1" applyFill="1" applyBorder="1" applyAlignment="1">
      <alignment horizontal="left" vertical="top"/>
    </xf>
    <xf numFmtId="171" fontId="174" fillId="11" borderId="90" xfId="990" applyNumberFormat="1" applyFont="1" applyFill="1" applyBorder="1" applyAlignment="1">
      <alignment horizontal="left" vertical="top"/>
    </xf>
    <xf numFmtId="171" fontId="174" fillId="119" borderId="62" xfId="990" applyNumberFormat="1" applyFont="1" applyFill="1" applyBorder="1" applyAlignment="1">
      <alignment horizontal="center" vertical="top"/>
    </xf>
    <xf numFmtId="171" fontId="171" fillId="11" borderId="90" xfId="990" applyNumberFormat="1" applyFont="1" applyFill="1" applyBorder="1" applyAlignment="1">
      <alignment horizontal="left" vertical="top"/>
    </xf>
    <xf numFmtId="171" fontId="171" fillId="120" borderId="62" xfId="990" applyNumberFormat="1" applyFont="1" applyFill="1" applyBorder="1" applyAlignment="1">
      <alignment horizontal="center" vertical="top"/>
    </xf>
    <xf numFmtId="178" fontId="220" fillId="11" borderId="90" xfId="5" applyFont="1" applyFill="1" applyBorder="1" applyAlignment="1">
      <alignment vertical="top"/>
    </xf>
    <xf numFmtId="178" fontId="220" fillId="119" borderId="62" xfId="5" applyFont="1" applyFill="1" applyBorder="1" applyAlignment="1">
      <alignment horizontal="center" vertical="top"/>
    </xf>
    <xf numFmtId="178" fontId="226" fillId="11" borderId="90" xfId="5" applyFont="1" applyFill="1" applyBorder="1" applyAlignment="1">
      <alignment vertical="top"/>
    </xf>
    <xf numFmtId="178" fontId="226" fillId="119" borderId="62" xfId="5" applyFont="1" applyFill="1" applyBorder="1" applyAlignment="1">
      <alignment horizontal="center" vertical="top"/>
    </xf>
    <xf numFmtId="171" fontId="171" fillId="119" borderId="62" xfId="990" applyNumberFormat="1" applyFont="1" applyFill="1" applyBorder="1" applyAlignment="1">
      <alignment horizontal="center" vertical="top"/>
    </xf>
    <xf numFmtId="1" fontId="2" fillId="0" borderId="66" xfId="990" applyNumberFormat="1" applyFont="1" applyFill="1" applyBorder="1" applyAlignment="1">
      <alignment horizontal="center" vertical="top"/>
    </xf>
    <xf numFmtId="171" fontId="171" fillId="120" borderId="66" xfId="990" applyNumberFormat="1" applyFont="1" applyFill="1" applyBorder="1" applyAlignment="1">
      <alignment horizontal="center" vertical="top"/>
    </xf>
    <xf numFmtId="171" fontId="162" fillId="119" borderId="10" xfId="990" applyNumberFormat="1" applyFont="1" applyFill="1" applyBorder="1" applyAlignment="1">
      <alignment horizontal="center" vertical="top" wrapText="1"/>
    </xf>
    <xf numFmtId="1" fontId="2" fillId="0" borderId="11" xfId="990" applyNumberFormat="1" applyFont="1" applyFill="1" applyBorder="1" applyAlignment="1">
      <alignment horizontal="center" vertical="top"/>
    </xf>
    <xf numFmtId="171" fontId="174" fillId="11" borderId="15" xfId="990" applyNumberFormat="1" applyFont="1" applyFill="1" applyBorder="1" applyAlignment="1">
      <alignment horizontal="left" vertical="top"/>
    </xf>
    <xf numFmtId="171" fontId="162" fillId="119" borderId="11" xfId="990" applyNumberFormat="1" applyFont="1" applyFill="1" applyBorder="1" applyAlignment="1">
      <alignment horizontal="center" vertical="top" wrapText="1"/>
    </xf>
    <xf numFmtId="171" fontId="174" fillId="119" borderId="11" xfId="990" applyNumberFormat="1" applyFont="1" applyFill="1" applyBorder="1" applyAlignment="1">
      <alignment horizontal="center" vertical="top"/>
    </xf>
    <xf numFmtId="171" fontId="171" fillId="0" borderId="11" xfId="990" applyNumberFormat="1" applyFont="1" applyFill="1" applyBorder="1" applyAlignment="1">
      <alignment horizontal="center" vertical="top"/>
    </xf>
    <xf numFmtId="171" fontId="171" fillId="119" borderId="11" xfId="990" applyNumberFormat="1" applyFont="1" applyFill="1" applyBorder="1" applyAlignment="1">
      <alignment horizontal="center" vertical="top"/>
    </xf>
    <xf numFmtId="178" fontId="0" fillId="119" borderId="11" xfId="5" applyFont="1" applyFill="1" applyBorder="1" applyAlignment="1">
      <alignment horizontal="center" vertical="top"/>
    </xf>
    <xf numFmtId="171" fontId="171" fillId="11" borderId="63" xfId="990" applyNumberFormat="1" applyFont="1" applyFill="1" applyBorder="1" applyAlignment="1">
      <alignment horizontal="left" vertical="top"/>
    </xf>
    <xf numFmtId="178" fontId="0" fillId="119" borderId="66" xfId="5" applyFont="1" applyFill="1" applyBorder="1" applyAlignment="1">
      <alignment horizontal="center" vertical="top"/>
    </xf>
    <xf numFmtId="167" fontId="171" fillId="11" borderId="66" xfId="990" quotePrefix="1" applyNumberFormat="1" applyFont="1" applyFill="1" applyBorder="1" applyAlignment="1">
      <alignment horizontal="right" vertical="top"/>
    </xf>
    <xf numFmtId="171" fontId="171" fillId="0" borderId="64" xfId="990" applyNumberFormat="1" applyFont="1" applyFill="1" applyBorder="1" applyAlignment="1">
      <alignment horizontal="left" vertical="top"/>
    </xf>
    <xf numFmtId="178" fontId="0" fillId="0" borderId="64" xfId="5" applyFont="1" applyFill="1" applyBorder="1" applyAlignment="1">
      <alignment horizontal="center" vertical="top"/>
    </xf>
    <xf numFmtId="167" fontId="174" fillId="0" borderId="64" xfId="990" quotePrefix="1" applyNumberFormat="1" applyFont="1" applyFill="1" applyBorder="1" applyAlignment="1">
      <alignment horizontal="right" vertical="top"/>
    </xf>
    <xf numFmtId="1" fontId="2" fillId="0" borderId="8" xfId="990" applyNumberFormat="1" applyFont="1" applyFill="1" applyBorder="1" applyAlignment="1">
      <alignment horizontal="center" vertical="top"/>
    </xf>
    <xf numFmtId="178" fontId="157" fillId="0" borderId="9" xfId="5" applyFont="1" applyFill="1" applyBorder="1" applyAlignment="1">
      <alignment vertical="top"/>
    </xf>
    <xf numFmtId="2" fontId="17" fillId="0" borderId="0" xfId="5" applyNumberFormat="1" applyAlignment="1">
      <alignment vertical="top"/>
    </xf>
    <xf numFmtId="178" fontId="307" fillId="0" borderId="9" xfId="5" applyFont="1" applyBorder="1" applyAlignment="1">
      <alignment vertical="top"/>
    </xf>
    <xf numFmtId="178" fontId="307" fillId="0" borderId="11" xfId="5" applyFont="1" applyBorder="1" applyAlignment="1">
      <alignment vertical="top"/>
    </xf>
    <xf numFmtId="178" fontId="225" fillId="11" borderId="11" xfId="5" applyFont="1" applyFill="1" applyBorder="1" applyAlignment="1">
      <alignment vertical="top"/>
    </xf>
    <xf numFmtId="178" fontId="307" fillId="0" borderId="8" xfId="5" applyFont="1" applyBorder="1" applyAlignment="1">
      <alignment vertical="top"/>
    </xf>
    <xf numFmtId="0" fontId="157" fillId="0" borderId="0" xfId="5" applyNumberFormat="1" applyFont="1" applyFill="1" applyBorder="1" applyAlignment="1">
      <alignment vertical="top"/>
    </xf>
    <xf numFmtId="0" fontId="157" fillId="0" borderId="0" xfId="5" applyNumberFormat="1" applyFont="1" applyFill="1" applyAlignment="1">
      <alignment vertical="top"/>
    </xf>
    <xf numFmtId="171" fontId="174" fillId="11" borderId="142" xfId="990" applyNumberFormat="1" applyFont="1" applyFill="1" applyBorder="1" applyAlignment="1">
      <alignment horizontal="left" vertical="top" wrapText="1"/>
    </xf>
    <xf numFmtId="0" fontId="190" fillId="11" borderId="17" xfId="0" applyNumberFormat="1" applyFont="1" applyFill="1" applyBorder="1" applyAlignment="1">
      <alignment vertical="center"/>
    </xf>
    <xf numFmtId="181" fontId="190" fillId="11" borderId="17" xfId="5" applyNumberFormat="1" applyFont="1" applyFill="1" applyBorder="1" applyAlignment="1">
      <alignment vertical="center"/>
    </xf>
    <xf numFmtId="49" fontId="6" fillId="11" borderId="66" xfId="1091" applyNumberFormat="1" applyFont="1" applyFill="1" applyBorder="1" applyAlignment="1" applyProtection="1">
      <alignment horizontal="center" vertical="center" wrapText="1"/>
    </xf>
    <xf numFmtId="177" fontId="198" fillId="11" borderId="9" xfId="200" applyNumberFormat="1" applyFont="1" applyFill="1" applyBorder="1" applyAlignment="1" applyProtection="1">
      <alignment horizontal="justify"/>
    </xf>
    <xf numFmtId="179" fontId="189" fillId="11" borderId="62" xfId="7" applyNumberFormat="1" applyFont="1" applyFill="1" applyBorder="1" applyAlignment="1">
      <alignment horizontal="left" vertical="center" wrapText="1" indent="1"/>
    </xf>
    <xf numFmtId="4" fontId="189" fillId="11" borderId="66" xfId="0" applyNumberFormat="1" applyFont="1" applyFill="1" applyBorder="1" applyAlignment="1">
      <alignment horizontal="left" indent="1"/>
    </xf>
    <xf numFmtId="177" fontId="198" fillId="11" borderId="9" xfId="0" applyNumberFormat="1" applyFont="1" applyFill="1" applyBorder="1" applyAlignment="1" applyProtection="1">
      <alignment horizontal="justify" wrapText="1"/>
    </xf>
    <xf numFmtId="177" fontId="157" fillId="11" borderId="62" xfId="0" applyNumberFormat="1" applyFont="1" applyFill="1" applyBorder="1" applyAlignment="1" applyProtection="1">
      <alignment horizontal="left" indent="4"/>
    </xf>
    <xf numFmtId="177" fontId="165" fillId="11" borderId="66" xfId="0" applyNumberFormat="1" applyFont="1" applyFill="1" applyBorder="1" applyAlignment="1" applyProtection="1">
      <alignment horizontal="left" indent="4"/>
    </xf>
    <xf numFmtId="177" fontId="157" fillId="11" borderId="11" xfId="0" applyNumberFormat="1" applyFont="1" applyFill="1" applyBorder="1" applyAlignment="1" applyProtection="1">
      <alignment horizontal="left" wrapText="1" indent="3"/>
    </xf>
    <xf numFmtId="178" fontId="20" fillId="11" borderId="0" xfId="0" applyFont="1" applyFill="1"/>
    <xf numFmtId="178" fontId="172" fillId="11" borderId="0" xfId="0" applyFont="1" applyFill="1"/>
    <xf numFmtId="177" fontId="157" fillId="11" borderId="62" xfId="200" applyNumberFormat="1" applyFont="1" applyFill="1" applyBorder="1" applyAlignment="1" applyProtection="1">
      <alignment horizontal="left" wrapText="1" indent="3"/>
    </xf>
    <xf numFmtId="177" fontId="157" fillId="11" borderId="62" xfId="200" applyNumberFormat="1" applyFont="1" applyFill="1" applyBorder="1" applyAlignment="1" applyProtection="1">
      <alignment horizontal="left" indent="4"/>
    </xf>
    <xf numFmtId="0" fontId="190" fillId="11" borderId="9" xfId="0" applyNumberFormat="1" applyFont="1" applyFill="1" applyBorder="1" applyAlignment="1">
      <alignment vertical="center"/>
    </xf>
    <xf numFmtId="0" fontId="189" fillId="11" borderId="62" xfId="0" applyNumberFormat="1" applyFont="1" applyFill="1" applyBorder="1" applyAlignment="1">
      <alignment horizontal="left" vertical="center" indent="1"/>
    </xf>
    <xf numFmtId="178" fontId="162" fillId="11" borderId="66" xfId="0" applyFont="1" applyFill="1" applyBorder="1" applyAlignment="1">
      <alignment vertical="center" wrapText="1"/>
    </xf>
    <xf numFmtId="0" fontId="6" fillId="11" borderId="0" xfId="205" applyFont="1" applyFill="1"/>
    <xf numFmtId="0" fontId="6" fillId="11" borderId="0" xfId="205" applyFont="1" applyFill="1" applyAlignment="1">
      <alignment horizontal="right"/>
    </xf>
    <xf numFmtId="49" fontId="6" fillId="11" borderId="141" xfId="205" applyNumberFormat="1" applyFont="1" applyFill="1" applyBorder="1" applyAlignment="1">
      <alignment horizontal="center" vertical="center" wrapText="1"/>
    </xf>
    <xf numFmtId="49" fontId="6" fillId="11" borderId="0" xfId="205" applyNumberFormat="1" applyFont="1" applyFill="1" applyAlignment="1">
      <alignment horizontal="center" vertical="center" wrapText="1"/>
    </xf>
    <xf numFmtId="167" fontId="201" fillId="11" borderId="131" xfId="727" applyNumberFormat="1" applyFont="1" applyFill="1" applyBorder="1" applyAlignment="1">
      <alignment vertical="center"/>
    </xf>
    <xf numFmtId="0" fontId="6" fillId="11" borderId="131" xfId="205" applyFont="1" applyFill="1" applyBorder="1"/>
    <xf numFmtId="3" fontId="201" fillId="11" borderId="131" xfId="727" applyNumberFormat="1" applyFont="1" applyFill="1" applyBorder="1" applyAlignment="1">
      <alignment vertical="center"/>
    </xf>
    <xf numFmtId="167" fontId="323" fillId="11" borderId="62" xfId="727" applyNumberFormat="1" applyFont="1" applyFill="1" applyBorder="1" applyAlignment="1">
      <alignment vertical="center"/>
    </xf>
    <xf numFmtId="181" fontId="157" fillId="11" borderId="124" xfId="550" applyNumberFormat="1" applyFont="1" applyFill="1" applyBorder="1" applyAlignment="1">
      <alignment horizontal="right"/>
    </xf>
    <xf numFmtId="3" fontId="323" fillId="11" borderId="62" xfId="727" applyNumberFormat="1" applyFont="1" applyFill="1" applyBorder="1" applyAlignment="1">
      <alignment vertical="center"/>
    </xf>
    <xf numFmtId="167" fontId="6" fillId="11" borderId="62" xfId="727" applyNumberFormat="1" applyFont="1" applyFill="1" applyBorder="1" applyAlignment="1">
      <alignment vertical="center"/>
    </xf>
    <xf numFmtId="181" fontId="157" fillId="11" borderId="124" xfId="550" applyNumberFormat="1" applyFont="1" applyFill="1" applyBorder="1"/>
    <xf numFmtId="167" fontId="8" fillId="11" borderId="62" xfId="727" applyNumberFormat="1" applyFont="1" applyFill="1" applyBorder="1" applyAlignment="1">
      <alignment horizontal="left" vertical="center" indent="1"/>
    </xf>
    <xf numFmtId="167" fontId="8" fillId="11" borderId="62" xfId="727" applyNumberFormat="1" applyFont="1" applyFill="1" applyBorder="1" applyAlignment="1">
      <alignment vertical="center"/>
    </xf>
    <xf numFmtId="181" fontId="198" fillId="11" borderId="62" xfId="550" applyNumberFormat="1" applyFont="1" applyFill="1" applyBorder="1"/>
    <xf numFmtId="181" fontId="198" fillId="11" borderId="124" xfId="550" applyNumberFormat="1" applyFont="1" applyFill="1" applyBorder="1"/>
    <xf numFmtId="167" fontId="201" fillId="11" borderId="66" xfId="885" applyNumberFormat="1" applyFont="1" applyFill="1" applyBorder="1" applyAlignment="1">
      <alignment vertical="center"/>
    </xf>
    <xf numFmtId="181" fontId="198" fillId="11" borderId="66" xfId="550" applyNumberFormat="1" applyFont="1" applyFill="1" applyBorder="1"/>
    <xf numFmtId="181" fontId="198" fillId="11" borderId="65" xfId="550" applyNumberFormat="1" applyFont="1" applyFill="1" applyBorder="1"/>
    <xf numFmtId="167" fontId="201" fillId="11" borderId="62" xfId="885" applyNumberFormat="1" applyFont="1" applyFill="1" applyBorder="1" applyAlignment="1">
      <alignment vertical="center"/>
    </xf>
    <xf numFmtId="3" fontId="324" fillId="11" borderId="62" xfId="11" applyNumberFormat="1" applyFont="1" applyFill="1" applyBorder="1" applyAlignment="1">
      <alignment vertical="center"/>
    </xf>
    <xf numFmtId="181" fontId="157" fillId="11" borderId="62" xfId="550" applyNumberFormat="1" applyFont="1" applyFill="1" applyBorder="1"/>
    <xf numFmtId="167" fontId="6" fillId="11" borderId="66" xfId="727" applyNumberFormat="1" applyFont="1" applyFill="1" applyBorder="1" applyAlignment="1">
      <alignment vertical="center"/>
    </xf>
    <xf numFmtId="181" fontId="198" fillId="11" borderId="0" xfId="550" applyNumberFormat="1" applyFont="1" applyFill="1" applyBorder="1"/>
    <xf numFmtId="181" fontId="198" fillId="11" borderId="141" xfId="550" applyNumberFormat="1" applyFont="1" applyFill="1" applyBorder="1"/>
    <xf numFmtId="181" fontId="198" fillId="11" borderId="133" xfId="550" applyNumberFormat="1" applyFont="1" applyFill="1" applyBorder="1"/>
    <xf numFmtId="178" fontId="157" fillId="11" borderId="0" xfId="550" applyFont="1" applyFill="1"/>
    <xf numFmtId="178" fontId="157" fillId="11" borderId="0" xfId="0" applyFont="1" applyFill="1"/>
    <xf numFmtId="178" fontId="189" fillId="11" borderId="0" xfId="550" applyFont="1" applyFill="1"/>
    <xf numFmtId="49" fontId="320" fillId="11" borderId="141" xfId="5" applyNumberFormat="1" applyFont="1" applyFill="1" applyBorder="1" applyAlignment="1">
      <alignment horizontal="center" vertical="center" wrapText="1"/>
    </xf>
    <xf numFmtId="178" fontId="157" fillId="11" borderId="0" xfId="0" applyFont="1" applyFill="1" applyBorder="1"/>
    <xf numFmtId="165" fontId="7" fillId="0" borderId="0" xfId="3" quotePrefix="1" applyNumberFormat="1" applyFont="1" applyAlignment="1">
      <alignment horizontal="center"/>
    </xf>
    <xf numFmtId="178" fontId="91" fillId="0" borderId="0" xfId="143" applyFont="1" applyAlignment="1">
      <alignment horizontal="center"/>
    </xf>
    <xf numFmtId="178" fontId="7" fillId="0" borderId="0" xfId="143" applyFont="1" applyBorder="1" applyAlignment="1">
      <alignment horizontal="center" vertical="center" wrapText="1"/>
    </xf>
    <xf numFmtId="178" fontId="44" fillId="0" borderId="0" xfId="143" applyFont="1" applyBorder="1" applyAlignment="1">
      <alignment horizontal="center" vertical="top"/>
    </xf>
    <xf numFmtId="178" fontId="101" fillId="0" borderId="0" xfId="143" applyFont="1" applyAlignment="1">
      <alignment horizontal="center"/>
    </xf>
    <xf numFmtId="178" fontId="101" fillId="0" borderId="0" xfId="143" applyFont="1" applyAlignment="1">
      <alignment horizontal="center" vertical="top"/>
    </xf>
    <xf numFmtId="165" fontId="142" fillId="2" borderId="17" xfId="3" applyNumberFormat="1" applyFont="1" applyFill="1" applyBorder="1" applyAlignment="1">
      <alignment horizontal="center" vertical="center" wrapText="1"/>
    </xf>
    <xf numFmtId="178" fontId="142" fillId="2" borderId="4" xfId="145" applyFont="1" applyFill="1" applyBorder="1" applyAlignment="1">
      <alignment horizontal="center" vertical="center" wrapText="1"/>
    </xf>
    <xf numFmtId="165" fontId="142" fillId="2" borderId="38" xfId="3" applyNumberFormat="1" applyFont="1" applyFill="1" applyBorder="1" applyAlignment="1">
      <alignment horizontal="center" vertical="center" wrapText="1"/>
    </xf>
    <xf numFmtId="178" fontId="142" fillId="2" borderId="39" xfId="145" applyFont="1" applyFill="1" applyBorder="1" applyAlignment="1">
      <alignment horizontal="center" vertical="center" wrapText="1"/>
    </xf>
    <xf numFmtId="165" fontId="142" fillId="2" borderId="4" xfId="3" applyNumberFormat="1" applyFont="1" applyFill="1" applyBorder="1" applyAlignment="1">
      <alignment horizontal="center" vertical="center" wrapText="1"/>
    </xf>
    <xf numFmtId="3" fontId="284" fillId="0" borderId="0" xfId="5" applyNumberFormat="1" applyFont="1" applyBorder="1" applyAlignment="1">
      <alignment horizontal="left" vertical="center" wrapText="1"/>
    </xf>
    <xf numFmtId="178" fontId="175" fillId="0" borderId="0" xfId="0" applyFont="1" applyAlignment="1">
      <alignment horizontal="center"/>
    </xf>
    <xf numFmtId="178" fontId="188" fillId="11" borderId="0" xfId="0" applyFont="1" applyFill="1" applyAlignment="1">
      <alignment horizontal="left" vertical="center" wrapText="1"/>
    </xf>
    <xf numFmtId="178" fontId="190" fillId="11" borderId="9" xfId="8" applyFont="1" applyFill="1" applyBorder="1" applyAlignment="1" applyProtection="1">
      <alignment horizontal="center" vertical="center"/>
    </xf>
    <xf numFmtId="178" fontId="190" fillId="11" borderId="8" xfId="8" applyFont="1" applyFill="1" applyBorder="1" applyAlignment="1" applyProtection="1">
      <alignment horizontal="center" vertical="center"/>
    </xf>
    <xf numFmtId="170" fontId="189" fillId="11" borderId="0" xfId="7" applyNumberFormat="1" applyFont="1" applyFill="1" applyAlignment="1">
      <alignment horizontal="left" vertical="center" wrapText="1"/>
    </xf>
    <xf numFmtId="3" fontId="190" fillId="11" borderId="7" xfId="8" applyNumberFormat="1" applyFont="1" applyFill="1" applyBorder="1" applyAlignment="1" applyProtection="1">
      <alignment horizontal="center" vertical="center" wrapText="1"/>
    </xf>
    <xf numFmtId="0" fontId="163" fillId="0" borderId="7" xfId="0" applyNumberFormat="1" applyFont="1" applyFill="1" applyBorder="1" applyAlignment="1">
      <alignment horizontal="center" vertical="center" wrapText="1"/>
    </xf>
    <xf numFmtId="0" fontId="232" fillId="0" borderId="7" xfId="205" quotePrefix="1" applyFont="1" applyBorder="1" applyAlignment="1">
      <alignment horizontal="center" vertical="center" wrapText="1"/>
    </xf>
    <xf numFmtId="178" fontId="198" fillId="0" borderId="0" xfId="0" applyFont="1" applyFill="1" applyAlignment="1">
      <alignment horizontal="left" vertical="center" wrapText="1"/>
    </xf>
    <xf numFmtId="0" fontId="232" fillId="0" borderId="7" xfId="205" applyFont="1" applyBorder="1" applyAlignment="1">
      <alignment horizontal="center" vertical="center" wrapText="1"/>
    </xf>
    <xf numFmtId="0" fontId="232" fillId="0" borderId="7" xfId="205" quotePrefix="1" applyFont="1" applyFill="1" applyBorder="1" applyAlignment="1">
      <alignment horizontal="center" vertical="center" wrapText="1"/>
    </xf>
    <xf numFmtId="0" fontId="232" fillId="0" borderId="7" xfId="205" applyFont="1" applyFill="1" applyBorder="1" applyAlignment="1">
      <alignment horizontal="center" vertical="center" wrapText="1"/>
    </xf>
    <xf numFmtId="0" fontId="245" fillId="0" borderId="106" xfId="205" applyFont="1" applyBorder="1" applyAlignment="1">
      <alignment horizontal="center" vertical="center"/>
    </xf>
    <xf numFmtId="0" fontId="6" fillId="0" borderId="84" xfId="205" applyBorder="1" applyAlignment="1"/>
    <xf numFmtId="0" fontId="245" fillId="0" borderId="107" xfId="205" applyFont="1" applyBorder="1" applyAlignment="1">
      <alignment horizontal="center" vertical="center"/>
    </xf>
    <xf numFmtId="0" fontId="6" fillId="0" borderId="91" xfId="205" applyBorder="1" applyAlignment="1"/>
    <xf numFmtId="0" fontId="6" fillId="0" borderId="108" xfId="205" applyBorder="1" applyAlignment="1"/>
    <xf numFmtId="0" fontId="6" fillId="0" borderId="79" xfId="205" applyBorder="1" applyAlignment="1"/>
    <xf numFmtId="0" fontId="232" fillId="0" borderId="106" xfId="205" applyFont="1" applyBorder="1" applyAlignment="1">
      <alignment horizontal="center" vertical="center"/>
    </xf>
    <xf numFmtId="0" fontId="232" fillId="0" borderId="107" xfId="205" applyFont="1" applyBorder="1" applyAlignment="1">
      <alignment horizontal="center" vertical="center"/>
    </xf>
    <xf numFmtId="0" fontId="200" fillId="0" borderId="78" xfId="205" applyFont="1" applyBorder="1" applyAlignment="1"/>
    <xf numFmtId="178" fontId="188" fillId="0" borderId="0" xfId="0" applyFont="1" applyFill="1" applyAlignment="1">
      <alignment horizontal="left" vertical="center" wrapText="1"/>
    </xf>
    <xf numFmtId="170" fontId="164" fillId="3" borderId="0" xfId="7" applyNumberFormat="1" applyFont="1" applyFill="1" applyAlignment="1">
      <alignment horizontal="left" vertical="center" wrapText="1"/>
    </xf>
    <xf numFmtId="3" fontId="165" fillId="0" borderId="16" xfId="8" applyNumberFormat="1" applyFont="1" applyFill="1" applyBorder="1" applyAlignment="1" applyProtection="1">
      <alignment horizontal="center" vertical="center" wrapText="1"/>
    </xf>
    <xf numFmtId="3" fontId="165" fillId="0" borderId="17" xfId="8" applyNumberFormat="1" applyFont="1" applyFill="1" applyBorder="1" applyAlignment="1" applyProtection="1">
      <alignment horizontal="center" vertical="center" wrapText="1"/>
    </xf>
    <xf numFmtId="178" fontId="163" fillId="0" borderId="9" xfId="8" applyFont="1" applyFill="1" applyBorder="1" applyAlignment="1" applyProtection="1">
      <alignment horizontal="center" vertical="center"/>
    </xf>
    <xf numFmtId="178" fontId="163" fillId="0" borderId="8" xfId="8" applyFont="1" applyFill="1" applyBorder="1" applyAlignment="1" applyProtection="1">
      <alignment horizontal="center" vertical="center"/>
    </xf>
    <xf numFmtId="3" fontId="165" fillId="0" borderId="7" xfId="8" applyNumberFormat="1" applyFont="1" applyFill="1" applyBorder="1" applyAlignment="1" applyProtection="1">
      <alignment horizontal="center" vertical="center" wrapText="1"/>
    </xf>
    <xf numFmtId="3" fontId="165" fillId="0" borderId="14" xfId="8" applyNumberFormat="1" applyFont="1" applyFill="1" applyBorder="1" applyAlignment="1" applyProtection="1">
      <alignment horizontal="center" vertical="center"/>
    </xf>
    <xf numFmtId="3" fontId="165" fillId="0" borderId="5" xfId="8" applyNumberFormat="1" applyFont="1" applyFill="1" applyBorder="1" applyAlignment="1" applyProtection="1">
      <alignment horizontal="center" vertical="center"/>
    </xf>
    <xf numFmtId="0" fontId="173" fillId="0" borderId="14" xfId="14" applyNumberFormat="1" applyFont="1" applyFill="1" applyBorder="1" applyAlignment="1">
      <alignment horizontal="center"/>
    </xf>
    <xf numFmtId="0" fontId="173" fillId="0" borderId="2" xfId="14" applyNumberFormat="1" applyFont="1" applyFill="1" applyBorder="1" applyAlignment="1">
      <alignment horizontal="center"/>
    </xf>
    <xf numFmtId="0" fontId="173" fillId="0" borderId="5" xfId="14" applyNumberFormat="1" applyFont="1" applyFill="1" applyBorder="1" applyAlignment="1">
      <alignment horizontal="center"/>
    </xf>
    <xf numFmtId="0" fontId="173" fillId="0" borderId="14" xfId="14" applyNumberFormat="1" applyFont="1" applyFill="1" applyBorder="1" applyAlignment="1">
      <alignment horizontal="center" vertical="distributed"/>
    </xf>
    <xf numFmtId="0" fontId="173" fillId="0" borderId="2" xfId="14" applyNumberFormat="1" applyFont="1" applyFill="1" applyBorder="1" applyAlignment="1">
      <alignment horizontal="center" vertical="distributed"/>
    </xf>
    <xf numFmtId="0" fontId="173" fillId="0" borderId="5" xfId="14" applyNumberFormat="1" applyFont="1" applyFill="1" applyBorder="1" applyAlignment="1">
      <alignment horizontal="center" vertical="distributed"/>
    </xf>
    <xf numFmtId="165" fontId="173" fillId="0" borderId="14" xfId="14" applyNumberFormat="1" applyFont="1" applyBorder="1" applyAlignment="1">
      <alignment horizontal="center" vertical="distributed"/>
    </xf>
    <xf numFmtId="165" fontId="173" fillId="0" borderId="2" xfId="14" applyNumberFormat="1" applyFont="1" applyBorder="1" applyAlignment="1">
      <alignment horizontal="center" vertical="distributed"/>
    </xf>
    <xf numFmtId="165" fontId="173" fillId="0" borderId="5" xfId="14" applyNumberFormat="1" applyFont="1" applyBorder="1" applyAlignment="1">
      <alignment horizontal="center" vertical="distributed"/>
    </xf>
    <xf numFmtId="178" fontId="173" fillId="0" borderId="14" xfId="14" applyFont="1" applyBorder="1" applyAlignment="1">
      <alignment horizontal="center"/>
    </xf>
    <xf numFmtId="178" fontId="173" fillId="0" borderId="2" xfId="14" applyFont="1" applyBorder="1" applyAlignment="1">
      <alignment horizontal="center"/>
    </xf>
    <xf numFmtId="178" fontId="173" fillId="0" borderId="5" xfId="14" applyFont="1" applyBorder="1" applyAlignment="1">
      <alignment horizontal="center"/>
    </xf>
    <xf numFmtId="178" fontId="175" fillId="0" borderId="0" xfId="0" applyFont="1" applyAlignment="1">
      <alignment horizontal="center" wrapText="1"/>
    </xf>
    <xf numFmtId="3" fontId="2" fillId="3" borderId="0" xfId="7" applyNumberFormat="1" applyFont="1" applyFill="1" applyAlignment="1">
      <alignment horizontal="left" vertical="center" wrapText="1"/>
    </xf>
    <xf numFmtId="178" fontId="162" fillId="0" borderId="9" xfId="8" applyFont="1" applyFill="1" applyBorder="1" applyAlignment="1" applyProtection="1">
      <alignment horizontal="center" vertical="center"/>
    </xf>
    <xf numFmtId="178" fontId="162" fillId="0" borderId="8" xfId="8" applyFont="1" applyFill="1" applyBorder="1" applyAlignment="1" applyProtection="1">
      <alignment horizontal="center" vertical="center"/>
    </xf>
    <xf numFmtId="3" fontId="165" fillId="0" borderId="14" xfId="8" applyNumberFormat="1" applyFont="1" applyFill="1" applyBorder="1" applyAlignment="1" applyProtection="1">
      <alignment horizontal="center" vertical="center" wrapText="1"/>
    </xf>
    <xf numFmtId="3" fontId="165" fillId="0" borderId="5" xfId="8" applyNumberFormat="1" applyFont="1" applyFill="1" applyBorder="1" applyAlignment="1" applyProtection="1">
      <alignment horizontal="center" vertical="center" wrapText="1"/>
    </xf>
    <xf numFmtId="165" fontId="163" fillId="0" borderId="9" xfId="8" applyNumberFormat="1" applyFont="1" applyFill="1" applyBorder="1" applyAlignment="1" applyProtection="1">
      <alignment horizontal="center" vertical="center"/>
    </xf>
    <xf numFmtId="165" fontId="163" fillId="0" borderId="8" xfId="8" applyNumberFormat="1" applyFont="1" applyFill="1" applyBorder="1" applyAlignment="1" applyProtection="1">
      <alignment horizontal="center" vertical="center"/>
    </xf>
    <xf numFmtId="165" fontId="165" fillId="0" borderId="7" xfId="8" applyNumberFormat="1" applyFont="1" applyFill="1" applyBorder="1" applyAlignment="1" applyProtection="1">
      <alignment horizontal="center" vertical="center" wrapText="1"/>
    </xf>
    <xf numFmtId="165" fontId="165" fillId="0" borderId="14" xfId="8" applyNumberFormat="1" applyFont="1" applyFill="1" applyBorder="1" applyAlignment="1" applyProtection="1">
      <alignment horizontal="center" vertical="center" wrapText="1"/>
    </xf>
    <xf numFmtId="165" fontId="165" fillId="0" borderId="5" xfId="8" applyNumberFormat="1" applyFont="1" applyFill="1" applyBorder="1" applyAlignment="1" applyProtection="1">
      <alignment horizontal="center" vertical="center" wrapText="1"/>
    </xf>
    <xf numFmtId="3" fontId="162" fillId="0" borderId="14" xfId="139" applyNumberFormat="1" applyFont="1" applyFill="1" applyBorder="1" applyAlignment="1" applyProtection="1">
      <alignment horizontal="center" vertical="center" wrapText="1"/>
    </xf>
    <xf numFmtId="3" fontId="162" fillId="0" borderId="2" xfId="139" applyNumberFormat="1" applyFont="1" applyFill="1" applyBorder="1" applyAlignment="1" applyProtection="1">
      <alignment horizontal="center" vertical="center" wrapText="1"/>
    </xf>
    <xf numFmtId="3" fontId="164" fillId="0" borderId="9" xfId="139" applyNumberFormat="1" applyFont="1" applyFill="1" applyBorder="1" applyAlignment="1" applyProtection="1">
      <alignment horizontal="center" vertical="center" wrapText="1"/>
    </xf>
    <xf numFmtId="3" fontId="164" fillId="0" borderId="11" xfId="139" applyNumberFormat="1" applyFont="1" applyFill="1" applyBorder="1" applyAlignment="1" applyProtection="1">
      <alignment horizontal="center" vertical="center" wrapText="1"/>
    </xf>
    <xf numFmtId="3" fontId="164" fillId="0" borderId="8" xfId="139" applyNumberFormat="1" applyFont="1" applyFill="1" applyBorder="1" applyAlignment="1" applyProtection="1">
      <alignment horizontal="center" vertical="center" wrapText="1"/>
    </xf>
    <xf numFmtId="178" fontId="164" fillId="0" borderId="9" xfId="0" applyFont="1" applyFill="1" applyBorder="1" applyAlignment="1">
      <alignment horizontal="center" vertical="center" wrapText="1"/>
    </xf>
    <xf numFmtId="178" fontId="164" fillId="0" borderId="8" xfId="0" applyFont="1" applyFill="1" applyBorder="1" applyAlignment="1">
      <alignment horizontal="center" vertical="center" wrapText="1"/>
    </xf>
    <xf numFmtId="3" fontId="165" fillId="11" borderId="14" xfId="8" applyNumberFormat="1" applyFont="1" applyFill="1" applyBorder="1" applyAlignment="1" applyProtection="1">
      <alignment horizontal="center" vertical="center"/>
    </xf>
    <xf numFmtId="3" fontId="165" fillId="11" borderId="5" xfId="8" applyNumberFormat="1" applyFont="1" applyFill="1" applyBorder="1" applyAlignment="1" applyProtection="1">
      <alignment horizontal="center" vertical="center"/>
    </xf>
    <xf numFmtId="178" fontId="163" fillId="0" borderId="66" xfId="8" applyFont="1" applyFill="1" applyBorder="1" applyAlignment="1" applyProtection="1">
      <alignment horizontal="center" vertical="center"/>
    </xf>
    <xf numFmtId="0" fontId="157" fillId="0" borderId="119" xfId="8" applyNumberFormat="1" applyFont="1" applyFill="1" applyBorder="1" applyAlignment="1" applyProtection="1">
      <alignment horizontal="center" vertical="center"/>
    </xf>
    <xf numFmtId="0" fontId="157" fillId="0" borderId="2" xfId="8" applyNumberFormat="1" applyFont="1" applyFill="1" applyBorder="1" applyAlignment="1" applyProtection="1">
      <alignment horizontal="center" vertical="center"/>
    </xf>
    <xf numFmtId="0" fontId="157" fillId="0" borderId="5" xfId="8" applyNumberFormat="1" applyFont="1" applyFill="1" applyBorder="1" applyAlignment="1" applyProtection="1">
      <alignment horizontal="center" vertical="center"/>
    </xf>
    <xf numFmtId="165" fontId="161" fillId="0" borderId="0" xfId="3" applyNumberFormat="1" applyFont="1" applyFill="1" applyAlignment="1">
      <alignment horizontal="center"/>
    </xf>
    <xf numFmtId="178" fontId="163" fillId="0" borderId="9" xfId="0" applyFont="1" applyFill="1" applyBorder="1" applyAlignment="1">
      <alignment horizontal="center" vertical="center"/>
    </xf>
    <xf numFmtId="178" fontId="163" fillId="0" borderId="62" xfId="0" applyFont="1" applyFill="1" applyBorder="1" applyAlignment="1">
      <alignment horizontal="center" vertical="center"/>
    </xf>
    <xf numFmtId="178" fontId="163" fillId="0" borderId="66" xfId="0" applyFont="1" applyFill="1" applyBorder="1" applyAlignment="1">
      <alignment horizontal="center" vertical="center"/>
    </xf>
    <xf numFmtId="178" fontId="165" fillId="0" borderId="16" xfId="8" applyNumberFormat="1" applyFont="1" applyFill="1" applyBorder="1" applyAlignment="1" applyProtection="1">
      <alignment horizontal="center" vertical="center" wrapText="1"/>
    </xf>
    <xf numFmtId="178" fontId="165" fillId="0" borderId="10" xfId="8" applyNumberFormat="1" applyFont="1" applyFill="1" applyBorder="1" applyAlignment="1" applyProtection="1">
      <alignment horizontal="center" vertical="center" wrapText="1"/>
    </xf>
    <xf numFmtId="178" fontId="165" fillId="0" borderId="63" xfId="8" applyNumberFormat="1" applyFont="1" applyFill="1" applyBorder="1" applyAlignment="1" applyProtection="1">
      <alignment horizontal="center" vertical="center" wrapText="1"/>
    </xf>
    <xf numFmtId="178" fontId="165" fillId="0" borderId="65" xfId="8" applyNumberFormat="1" applyFont="1" applyFill="1" applyBorder="1" applyAlignment="1" applyProtection="1">
      <alignment horizontal="center" vertical="center" wrapText="1"/>
    </xf>
    <xf numFmtId="178" fontId="165" fillId="0" borderId="120" xfId="8" applyNumberFormat="1" applyFont="1" applyFill="1" applyBorder="1" applyAlignment="1" applyProtection="1">
      <alignment horizontal="center" vertical="center" wrapText="1"/>
    </xf>
    <xf numFmtId="0" fontId="165" fillId="0" borderId="9" xfId="8" applyNumberFormat="1" applyFont="1" applyFill="1" applyBorder="1" applyAlignment="1" applyProtection="1">
      <alignment horizontal="center" vertical="center"/>
    </xf>
    <xf numFmtId="0" fontId="165" fillId="0" borderId="66" xfId="8" applyNumberFormat="1" applyFont="1" applyFill="1" applyBorder="1" applyAlignment="1" applyProtection="1">
      <alignment horizontal="center" vertical="center"/>
    </xf>
    <xf numFmtId="3" fontId="13" fillId="0" borderId="0" xfId="8" applyNumberFormat="1" applyFont="1" applyFill="1" applyBorder="1" applyAlignment="1" applyProtection="1">
      <alignment horizontal="center" vertical="center" wrapText="1"/>
    </xf>
    <xf numFmtId="178" fontId="163" fillId="0" borderId="9" xfId="11" applyFont="1" applyFill="1" applyBorder="1" applyAlignment="1">
      <alignment horizontal="center" vertical="center"/>
    </xf>
    <xf numFmtId="178" fontId="163" fillId="0" borderId="11" xfId="11" applyFont="1" applyFill="1" applyBorder="1" applyAlignment="1">
      <alignment horizontal="center" vertical="center"/>
    </xf>
    <xf numFmtId="178" fontId="163" fillId="0" borderId="8" xfId="11" applyFont="1" applyFill="1" applyBorder="1" applyAlignment="1">
      <alignment horizontal="center" vertical="center"/>
    </xf>
    <xf numFmtId="178" fontId="165" fillId="0" borderId="61" xfId="8" applyNumberFormat="1" applyFont="1" applyFill="1" applyBorder="1" applyAlignment="1" applyProtection="1">
      <alignment horizontal="center" vertical="center" wrapText="1"/>
    </xf>
    <xf numFmtId="178" fontId="165" fillId="0" borderId="59" xfId="8" applyNumberFormat="1" applyFont="1" applyFill="1" applyBorder="1" applyAlignment="1" applyProtection="1">
      <alignment horizontal="center" vertical="center" wrapText="1"/>
    </xf>
    <xf numFmtId="178" fontId="165" fillId="0" borderId="6" xfId="8" applyNumberFormat="1" applyFont="1" applyFill="1" applyBorder="1" applyAlignment="1" applyProtection="1">
      <alignment horizontal="center" vertical="center" wrapText="1"/>
    </xf>
    <xf numFmtId="178" fontId="165" fillId="0" borderId="13" xfId="8" applyNumberFormat="1" applyFont="1" applyFill="1" applyBorder="1" applyAlignment="1" applyProtection="1">
      <alignment horizontal="center" vertical="center" wrapText="1"/>
    </xf>
    <xf numFmtId="0" fontId="165" fillId="0" borderId="120" xfId="8" applyNumberFormat="1" applyFont="1" applyFill="1" applyBorder="1" applyAlignment="1" applyProtection="1">
      <alignment horizontal="center" vertical="center"/>
    </xf>
    <xf numFmtId="178" fontId="165" fillId="0" borderId="120" xfId="8" applyNumberFormat="1" applyFont="1" applyFill="1" applyBorder="1" applyAlignment="1" applyProtection="1">
      <alignment horizontal="center" vertical="center"/>
    </xf>
    <xf numFmtId="178" fontId="171" fillId="0" borderId="7" xfId="0" applyFont="1" applyBorder="1" applyAlignment="1">
      <alignment horizontal="center"/>
    </xf>
    <xf numFmtId="178" fontId="171" fillId="0" borderId="14" xfId="0" applyFont="1" applyBorder="1" applyAlignment="1">
      <alignment horizontal="center"/>
    </xf>
    <xf numFmtId="178" fontId="171" fillId="0" borderId="5" xfId="0" applyFont="1" applyBorder="1" applyAlignment="1">
      <alignment horizontal="center"/>
    </xf>
    <xf numFmtId="0" fontId="0" fillId="0" borderId="9"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0" fontId="0" fillId="11" borderId="139" xfId="0" applyNumberFormat="1" applyFill="1" applyBorder="1" applyAlignment="1">
      <alignment horizontal="center" vertical="center" wrapText="1"/>
    </xf>
    <xf numFmtId="0" fontId="0" fillId="11" borderId="132" xfId="0" applyNumberFormat="1" applyFill="1" applyBorder="1" applyAlignment="1">
      <alignment horizontal="center" vertical="center" wrapText="1"/>
    </xf>
    <xf numFmtId="0" fontId="0" fillId="11" borderId="133" xfId="0" applyNumberFormat="1" applyFill="1" applyBorder="1" applyAlignment="1">
      <alignment horizontal="center" vertical="center" wrapText="1"/>
    </xf>
    <xf numFmtId="0" fontId="220" fillId="11" borderId="7" xfId="0" applyNumberFormat="1" applyFont="1" applyFill="1" applyBorder="1" applyAlignment="1">
      <alignment horizontal="center" vertical="center" wrapText="1"/>
    </xf>
    <xf numFmtId="0" fontId="220" fillId="11" borderId="14" xfId="0" applyNumberFormat="1" applyFont="1" applyFill="1" applyBorder="1" applyAlignment="1">
      <alignment horizontal="center" vertical="center" wrapText="1"/>
    </xf>
    <xf numFmtId="0" fontId="220" fillId="11" borderId="132" xfId="0" applyNumberFormat="1" applyFont="1" applyFill="1" applyBorder="1" applyAlignment="1">
      <alignment horizontal="center" vertical="center" wrapText="1"/>
    </xf>
    <xf numFmtId="0" fontId="220" fillId="11" borderId="133" xfId="0" applyNumberFormat="1" applyFont="1" applyFill="1" applyBorder="1" applyAlignment="1">
      <alignment horizontal="center" vertical="center" wrapText="1"/>
    </xf>
    <xf numFmtId="0" fontId="220" fillId="11" borderId="131" xfId="0" applyNumberFormat="1" applyFont="1" applyFill="1" applyBorder="1" applyAlignment="1">
      <alignment horizontal="center" vertical="center"/>
    </xf>
    <xf numFmtId="0" fontId="220" fillId="11" borderId="66" xfId="0" applyNumberFormat="1" applyFont="1" applyFill="1" applyBorder="1" applyAlignment="1">
      <alignment horizontal="center" vertical="center"/>
    </xf>
    <xf numFmtId="0" fontId="220" fillId="11" borderId="131" xfId="0" applyNumberFormat="1" applyFont="1" applyFill="1" applyBorder="1" applyAlignment="1">
      <alignment horizontal="center" vertical="center" wrapText="1"/>
    </xf>
    <xf numFmtId="0" fontId="220" fillId="11" borderId="66" xfId="0" applyNumberFormat="1" applyFont="1" applyFill="1" applyBorder="1" applyAlignment="1">
      <alignment horizontal="center" vertical="center" wrapText="1"/>
    </xf>
    <xf numFmtId="0" fontId="220" fillId="0" borderId="14" xfId="0" applyNumberFormat="1" applyFont="1" applyBorder="1" applyAlignment="1">
      <alignment horizontal="center" vertical="center" wrapText="1"/>
    </xf>
    <xf numFmtId="0" fontId="220" fillId="0" borderId="132" xfId="0" applyNumberFormat="1" applyFont="1" applyBorder="1" applyAlignment="1">
      <alignment horizontal="center" vertical="center" wrapText="1"/>
    </xf>
    <xf numFmtId="0" fontId="220" fillId="0" borderId="133" xfId="0" applyNumberFormat="1" applyFont="1" applyBorder="1" applyAlignment="1">
      <alignment horizontal="center" vertical="center" wrapText="1"/>
    </xf>
    <xf numFmtId="0" fontId="220" fillId="0" borderId="131" xfId="0" applyNumberFormat="1" applyFont="1" applyBorder="1" applyAlignment="1">
      <alignment horizontal="center" vertical="center"/>
    </xf>
    <xf numFmtId="0" fontId="220" fillId="0" borderId="66" xfId="0" applyNumberFormat="1" applyFont="1" applyBorder="1" applyAlignment="1">
      <alignment horizontal="center" vertical="center"/>
    </xf>
    <xf numFmtId="0" fontId="220" fillId="0" borderId="131" xfId="0" applyNumberFormat="1" applyFont="1" applyBorder="1" applyAlignment="1">
      <alignment horizontal="center" vertical="center" wrapText="1"/>
    </xf>
    <xf numFmtId="0" fontId="220" fillId="0" borderId="66" xfId="0" applyNumberFormat="1" applyFont="1" applyBorder="1" applyAlignment="1">
      <alignment horizontal="center" vertical="center" wrapText="1"/>
    </xf>
    <xf numFmtId="0" fontId="220" fillId="0" borderId="7" xfId="0" applyNumberFormat="1" applyFont="1" applyBorder="1" applyAlignment="1">
      <alignment horizontal="center" vertical="center" wrapText="1"/>
    </xf>
    <xf numFmtId="0" fontId="0" fillId="0" borderId="14"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0" fillId="0" borderId="5" xfId="0" applyNumberFormat="1" applyFont="1" applyFill="1" applyBorder="1" applyAlignment="1">
      <alignment horizontal="center" vertical="center" wrapText="1"/>
    </xf>
    <xf numFmtId="0" fontId="220" fillId="11" borderId="134" xfId="0" applyNumberFormat="1" applyFont="1" applyFill="1" applyBorder="1" applyAlignment="1">
      <alignment horizontal="center" vertical="center" wrapText="1"/>
    </xf>
    <xf numFmtId="0" fontId="220" fillId="11" borderId="63" xfId="0" applyNumberFormat="1" applyFont="1" applyFill="1" applyBorder="1" applyAlignment="1">
      <alignment horizontal="center" vertical="center" wrapText="1"/>
    </xf>
    <xf numFmtId="0" fontId="220" fillId="11" borderId="135" xfId="0" applyNumberFormat="1" applyFont="1" applyFill="1" applyBorder="1" applyAlignment="1">
      <alignment horizontal="center" vertical="center" wrapText="1"/>
    </xf>
    <xf numFmtId="0" fontId="220" fillId="11" borderId="65" xfId="0" applyNumberFormat="1" applyFont="1" applyFill="1" applyBorder="1" applyAlignment="1">
      <alignment horizontal="center" vertical="center" wrapText="1"/>
    </xf>
    <xf numFmtId="0" fontId="0" fillId="11" borderId="131" xfId="0" applyNumberFormat="1" applyFont="1" applyFill="1" applyBorder="1" applyAlignment="1">
      <alignment horizontal="center" vertical="center"/>
    </xf>
    <xf numFmtId="0" fontId="0" fillId="11" borderId="62" xfId="0" applyNumberFormat="1" applyFont="1" applyFill="1" applyBorder="1" applyAlignment="1">
      <alignment horizontal="center" vertical="center"/>
    </xf>
    <xf numFmtId="0" fontId="0" fillId="11" borderId="66" xfId="0" applyNumberFormat="1" applyFont="1" applyFill="1" applyBorder="1" applyAlignment="1">
      <alignment horizontal="center" vertical="center"/>
    </xf>
    <xf numFmtId="0" fontId="0" fillId="0" borderId="131" xfId="0" applyNumberFormat="1" applyFont="1" applyBorder="1" applyAlignment="1">
      <alignment horizontal="center" vertical="center"/>
    </xf>
    <xf numFmtId="0" fontId="0" fillId="0" borderId="62" xfId="0" applyNumberFormat="1" applyFont="1" applyBorder="1" applyAlignment="1">
      <alignment horizontal="center" vertical="center"/>
    </xf>
    <xf numFmtId="0" fontId="0" fillId="0" borderId="66" xfId="0" applyNumberFormat="1" applyFont="1" applyBorder="1" applyAlignment="1">
      <alignment horizontal="center" vertical="center"/>
    </xf>
    <xf numFmtId="0" fontId="220" fillId="0" borderId="134" xfId="0" applyNumberFormat="1" applyFont="1" applyBorder="1" applyAlignment="1">
      <alignment horizontal="center" vertical="center" wrapText="1"/>
    </xf>
    <xf numFmtId="0" fontId="220" fillId="0" borderId="63" xfId="0" applyNumberFormat="1" applyFont="1" applyBorder="1" applyAlignment="1">
      <alignment horizontal="center" vertical="center" wrapText="1"/>
    </xf>
    <xf numFmtId="0" fontId="220" fillId="0" borderId="135" xfId="0" applyNumberFormat="1" applyFont="1" applyBorder="1" applyAlignment="1">
      <alignment horizontal="center" vertical="center" wrapText="1"/>
    </xf>
    <xf numFmtId="0" fontId="220" fillId="0" borderId="65" xfId="0" applyNumberFormat="1" applyFont="1" applyBorder="1" applyAlignment="1">
      <alignment horizontal="center" vertical="center" wrapText="1"/>
    </xf>
    <xf numFmtId="0" fontId="220" fillId="0" borderId="131" xfId="0" applyNumberFormat="1" applyFont="1" applyFill="1" applyBorder="1" applyAlignment="1">
      <alignment horizontal="center" vertical="center" wrapText="1"/>
    </xf>
    <xf numFmtId="0" fontId="220" fillId="0" borderId="66" xfId="0" applyNumberFormat="1" applyFont="1" applyFill="1" applyBorder="1" applyAlignment="1">
      <alignment horizontal="center" vertical="center" wrapText="1"/>
    </xf>
    <xf numFmtId="178" fontId="190" fillId="11" borderId="0" xfId="62" applyFont="1" applyFill="1" applyBorder="1" applyAlignment="1">
      <alignment horizontal="left"/>
    </xf>
    <xf numFmtId="179" fontId="225" fillId="11" borderId="0" xfId="7" applyNumberFormat="1" applyFont="1" applyFill="1" applyAlignment="1">
      <alignment horizontal="left" vertical="center" wrapText="1"/>
    </xf>
    <xf numFmtId="179" fontId="189" fillId="11" borderId="0" xfId="7" applyNumberFormat="1" applyFont="1" applyFill="1" applyAlignment="1">
      <alignment horizontal="left" vertical="center" wrapText="1"/>
    </xf>
    <xf numFmtId="0" fontId="220" fillId="11" borderId="2" xfId="0" applyNumberFormat="1" applyFont="1" applyFill="1" applyBorder="1" applyAlignment="1">
      <alignment horizontal="center" vertical="center" wrapText="1"/>
    </xf>
    <xf numFmtId="178" fontId="190" fillId="11" borderId="0" xfId="62" applyFont="1" applyFill="1" applyBorder="1" applyAlignment="1">
      <alignment horizontal="justify"/>
    </xf>
    <xf numFmtId="0" fontId="220" fillId="11" borderId="62" xfId="0" applyNumberFormat="1" applyFont="1" applyFill="1" applyBorder="1" applyAlignment="1">
      <alignment horizontal="center" vertical="center"/>
    </xf>
    <xf numFmtId="0" fontId="220" fillId="11" borderId="119" xfId="0" applyNumberFormat="1" applyFont="1" applyFill="1" applyBorder="1" applyAlignment="1">
      <alignment horizontal="center" vertical="center" wrapText="1"/>
    </xf>
    <xf numFmtId="0" fontId="220" fillId="11" borderId="5" xfId="0" applyNumberFormat="1" applyFont="1" applyFill="1" applyBorder="1" applyAlignment="1">
      <alignment horizontal="center" vertical="center" wrapText="1"/>
    </xf>
    <xf numFmtId="0" fontId="220" fillId="11" borderId="9" xfId="0" applyNumberFormat="1" applyFont="1" applyFill="1" applyBorder="1" applyAlignment="1">
      <alignment horizontal="center" vertical="center" wrapText="1"/>
    </xf>
    <xf numFmtId="4" fontId="164" fillId="11" borderId="0" xfId="0" applyNumberFormat="1" applyFont="1" applyFill="1" applyAlignment="1">
      <alignment horizontal="left" wrapText="1"/>
    </xf>
    <xf numFmtId="0" fontId="0" fillId="0" borderId="9" xfId="0" applyNumberFormat="1" applyFont="1" applyBorder="1" applyAlignment="1">
      <alignment horizontal="center" vertical="center"/>
    </xf>
    <xf numFmtId="0" fontId="0" fillId="0" borderId="8" xfId="0" applyNumberFormat="1" applyFont="1" applyBorder="1" applyAlignment="1">
      <alignment horizontal="center" vertical="center"/>
    </xf>
    <xf numFmtId="3" fontId="157" fillId="11" borderId="119" xfId="8" applyNumberFormat="1" applyFont="1" applyFill="1" applyBorder="1" applyAlignment="1" applyProtection="1">
      <alignment horizontal="center" vertical="center"/>
    </xf>
    <xf numFmtId="3" fontId="157" fillId="11" borderId="5" xfId="8" applyNumberFormat="1" applyFont="1" applyFill="1" applyBorder="1" applyAlignment="1" applyProtection="1">
      <alignment horizontal="center" vertical="center"/>
    </xf>
    <xf numFmtId="179" fontId="170" fillId="11" borderId="0" xfId="7" applyNumberFormat="1" applyFont="1" applyFill="1" applyAlignment="1">
      <alignment horizontal="left" vertical="center" wrapText="1"/>
    </xf>
    <xf numFmtId="0" fontId="198" fillId="11" borderId="9" xfId="8" applyNumberFormat="1" applyFont="1" applyFill="1" applyBorder="1" applyAlignment="1" applyProtection="1">
      <alignment horizontal="center" vertical="center"/>
    </xf>
    <xf numFmtId="0" fontId="198" fillId="11" borderId="66" xfId="8" applyNumberFormat="1" applyFont="1" applyFill="1" applyBorder="1" applyAlignment="1" applyProtection="1">
      <alignment horizontal="center" vertical="center"/>
    </xf>
    <xf numFmtId="3" fontId="157" fillId="11" borderId="2" xfId="8" applyNumberFormat="1" applyFont="1" applyFill="1" applyBorder="1" applyAlignment="1" applyProtection="1">
      <alignment horizontal="center" vertical="center"/>
    </xf>
    <xf numFmtId="178" fontId="189" fillId="11" borderId="122" xfId="0" applyFont="1" applyFill="1" applyBorder="1" applyAlignment="1">
      <alignment horizontal="center" vertical="center"/>
    </xf>
    <xf numFmtId="178" fontId="189" fillId="11" borderId="125" xfId="0" applyFont="1" applyFill="1" applyBorder="1" applyAlignment="1">
      <alignment horizontal="center" vertical="center"/>
    </xf>
    <xf numFmtId="178" fontId="189" fillId="11" borderId="123" xfId="0" applyFont="1" applyFill="1" applyBorder="1" applyAlignment="1">
      <alignment horizontal="center" vertical="center"/>
    </xf>
    <xf numFmtId="178" fontId="190" fillId="11" borderId="117" xfId="0" applyFont="1" applyFill="1" applyBorder="1" applyAlignment="1">
      <alignment horizontal="center" vertical="center" wrapText="1"/>
    </xf>
    <xf numFmtId="178" fontId="190" fillId="11" borderId="22" xfId="0" applyFont="1" applyFill="1" applyBorder="1" applyAlignment="1">
      <alignment horizontal="center" vertical="center" wrapText="1"/>
    </xf>
    <xf numFmtId="178" fontId="188" fillId="11" borderId="0" xfId="0" applyFont="1" applyFill="1" applyBorder="1" applyAlignment="1">
      <alignment horizontal="center" vertical="center" wrapText="1"/>
    </xf>
    <xf numFmtId="178" fontId="188" fillId="11" borderId="124" xfId="0" applyFont="1" applyFill="1" applyBorder="1" applyAlignment="1">
      <alignment horizontal="center" vertical="center" wrapText="1"/>
    </xf>
    <xf numFmtId="178" fontId="188" fillId="11" borderId="64" xfId="0" applyFont="1" applyFill="1" applyBorder="1" applyAlignment="1">
      <alignment horizontal="center" vertical="center" wrapText="1"/>
    </xf>
    <xf numFmtId="178" fontId="188" fillId="11" borderId="65" xfId="0" applyFont="1" applyFill="1" applyBorder="1" applyAlignment="1">
      <alignment horizontal="center" vertical="center" wrapText="1"/>
    </xf>
    <xf numFmtId="49" fontId="188" fillId="0" borderId="0" xfId="5" applyNumberFormat="1" applyFont="1" applyAlignment="1">
      <alignment horizontal="left" vertical="top" wrapText="1"/>
    </xf>
    <xf numFmtId="171" fontId="162" fillId="0" borderId="0" xfId="12" applyNumberFormat="1" applyFont="1" applyBorder="1" applyAlignment="1" applyProtection="1">
      <alignment horizontal="left" vertical="center" wrapText="1"/>
    </xf>
    <xf numFmtId="171" fontId="162" fillId="0" borderId="119" xfId="12" applyNumberFormat="1" applyFont="1" applyBorder="1" applyAlignment="1" applyProtection="1">
      <alignment horizontal="center" vertical="center"/>
    </xf>
    <xf numFmtId="171" fontId="162" fillId="0" borderId="5" xfId="12" applyNumberFormat="1" applyFont="1" applyBorder="1" applyAlignment="1" applyProtection="1">
      <alignment horizontal="center" vertical="center"/>
    </xf>
    <xf numFmtId="178" fontId="163" fillId="0" borderId="8" xfId="0" applyFont="1" applyFill="1" applyBorder="1" applyAlignment="1">
      <alignment horizontal="center" vertical="center"/>
    </xf>
    <xf numFmtId="1" fontId="163" fillId="0" borderId="14" xfId="8" applyNumberFormat="1" applyFont="1" applyFill="1" applyBorder="1" applyAlignment="1" applyProtection="1">
      <alignment horizontal="center" vertical="center" wrapText="1"/>
    </xf>
    <xf numFmtId="1" fontId="163" fillId="0" borderId="5" xfId="8" applyNumberFormat="1" applyFont="1" applyFill="1" applyBorder="1" applyAlignment="1" applyProtection="1">
      <alignment horizontal="center" vertical="center" wrapText="1"/>
    </xf>
    <xf numFmtId="0" fontId="227" fillId="11" borderId="0" xfId="195" applyFont="1" applyFill="1" applyAlignment="1">
      <alignment horizontal="left"/>
    </xf>
    <xf numFmtId="0" fontId="0" fillId="11" borderId="54" xfId="195" applyFont="1" applyFill="1" applyBorder="1" applyAlignment="1">
      <alignment horizontal="center"/>
    </xf>
    <xf numFmtId="0" fontId="225" fillId="11" borderId="57" xfId="195" applyFont="1" applyFill="1" applyBorder="1" applyAlignment="1">
      <alignment horizontal="left" vertical="center" wrapText="1"/>
    </xf>
    <xf numFmtId="0" fontId="225" fillId="11" borderId="56" xfId="195" applyFont="1" applyFill="1" applyBorder="1" applyAlignment="1">
      <alignment horizontal="left" vertical="center" wrapText="1"/>
    </xf>
    <xf numFmtId="0" fontId="225" fillId="11" borderId="55" xfId="195" applyFont="1" applyFill="1" applyBorder="1" applyAlignment="1">
      <alignment horizontal="left" vertical="center" wrapText="1"/>
    </xf>
    <xf numFmtId="0" fontId="226" fillId="11" borderId="57" xfId="195" applyFont="1" applyFill="1" applyBorder="1" applyAlignment="1">
      <alignment horizontal="right"/>
    </xf>
    <xf numFmtId="0" fontId="226" fillId="11" borderId="56" xfId="195" applyFont="1" applyFill="1" applyBorder="1" applyAlignment="1">
      <alignment horizontal="right"/>
    </xf>
    <xf numFmtId="0" fontId="226" fillId="11" borderId="55" xfId="195" applyFont="1" applyFill="1" applyBorder="1" applyAlignment="1">
      <alignment horizontal="right"/>
    </xf>
    <xf numFmtId="0" fontId="225" fillId="11" borderId="61" xfId="195" applyFont="1" applyFill="1" applyBorder="1" applyAlignment="1">
      <alignment horizontal="left"/>
    </xf>
    <xf numFmtId="0" fontId="225" fillId="11" borderId="60" xfId="195" applyFont="1" applyFill="1" applyBorder="1" applyAlignment="1">
      <alignment horizontal="left"/>
    </xf>
    <xf numFmtId="0" fontId="225" fillId="11" borderId="59" xfId="195" applyFont="1" applyFill="1" applyBorder="1" applyAlignment="1">
      <alignment horizontal="left"/>
    </xf>
    <xf numFmtId="0" fontId="225" fillId="11" borderId="15" xfId="195" applyFont="1" applyFill="1" applyBorder="1" applyAlignment="1">
      <alignment horizontal="left"/>
    </xf>
    <xf numFmtId="0" fontId="225" fillId="11" borderId="0" xfId="195" applyFont="1" applyFill="1" applyBorder="1" applyAlignment="1">
      <alignment horizontal="left"/>
    </xf>
    <xf numFmtId="0" fontId="225" fillId="11" borderId="12" xfId="195" applyFont="1" applyFill="1" applyBorder="1" applyAlignment="1">
      <alignment horizontal="left"/>
    </xf>
    <xf numFmtId="49" fontId="6" fillId="11" borderId="131" xfId="1091" applyNumberFormat="1" applyFont="1" applyFill="1" applyBorder="1" applyAlignment="1" applyProtection="1">
      <alignment horizontal="center" vertical="center" wrapText="1"/>
    </xf>
    <xf numFmtId="49" fontId="6" fillId="11" borderId="66" xfId="1091" applyNumberFormat="1" applyFont="1" applyFill="1" applyBorder="1" applyAlignment="1" applyProtection="1">
      <alignment horizontal="center" vertical="center" wrapText="1"/>
    </xf>
    <xf numFmtId="0" fontId="7" fillId="11" borderId="140" xfId="205" applyFont="1" applyFill="1" applyBorder="1" applyAlignment="1">
      <alignment horizontal="center" vertical="center"/>
    </xf>
    <xf numFmtId="0" fontId="7" fillId="11" borderId="132" xfId="205" applyFont="1" applyFill="1" applyBorder="1" applyAlignment="1">
      <alignment horizontal="center" vertical="center"/>
    </xf>
    <xf numFmtId="0" fontId="7" fillId="11" borderId="133" xfId="205" applyFont="1" applyFill="1" applyBorder="1" applyAlignment="1">
      <alignment horizontal="center" vertical="center"/>
    </xf>
    <xf numFmtId="0" fontId="6" fillId="11" borderId="140" xfId="1091" applyFont="1" applyFill="1" applyBorder="1" applyAlignment="1">
      <alignment horizontal="center" vertical="center" wrapText="1"/>
    </xf>
    <xf numFmtId="0" fontId="6" fillId="11" borderId="132" xfId="1091" applyFont="1" applyFill="1" applyBorder="1" applyAlignment="1">
      <alignment horizontal="center" vertical="center" wrapText="1"/>
    </xf>
    <xf numFmtId="0" fontId="6" fillId="11" borderId="133" xfId="1091" applyFont="1" applyFill="1" applyBorder="1" applyAlignment="1">
      <alignment horizontal="center" vertical="center" wrapText="1"/>
    </xf>
    <xf numFmtId="49" fontId="6" fillId="11" borderId="134" xfId="205" applyNumberFormat="1" applyFont="1" applyFill="1" applyBorder="1" applyAlignment="1">
      <alignment horizontal="center" vertical="center" wrapText="1"/>
    </xf>
    <xf numFmtId="49" fontId="6" fillId="11" borderId="135" xfId="205" applyNumberFormat="1" applyFont="1" applyFill="1" applyBorder="1" applyAlignment="1">
      <alignment horizontal="center" vertical="center" wrapText="1"/>
    </xf>
    <xf numFmtId="49" fontId="6" fillId="11" borderId="140" xfId="205" applyNumberFormat="1" applyFont="1" applyFill="1" applyBorder="1" applyAlignment="1">
      <alignment horizontal="center" vertical="center"/>
    </xf>
    <xf numFmtId="49" fontId="6" fillId="11" borderId="133" xfId="205" applyNumberFormat="1" applyFont="1" applyFill="1" applyBorder="1" applyAlignment="1">
      <alignment horizontal="center" vertical="center"/>
    </xf>
    <xf numFmtId="49" fontId="6" fillId="11" borderId="65" xfId="205" applyNumberFormat="1" applyFont="1" applyFill="1" applyBorder="1" applyAlignment="1">
      <alignment horizontal="center" vertical="center" wrapText="1"/>
    </xf>
    <xf numFmtId="49" fontId="6" fillId="11" borderId="131" xfId="205" applyNumberFormat="1" applyFont="1" applyFill="1" applyBorder="1" applyAlignment="1">
      <alignment horizontal="center" vertical="center"/>
    </xf>
    <xf numFmtId="49" fontId="6" fillId="11" borderId="66" xfId="205" applyNumberFormat="1" applyFont="1" applyFill="1" applyBorder="1" applyAlignment="1">
      <alignment horizontal="center" vertical="center"/>
    </xf>
    <xf numFmtId="49" fontId="6" fillId="11" borderId="140" xfId="1091" applyNumberFormat="1" applyFont="1" applyFill="1" applyBorder="1" applyAlignment="1" applyProtection="1">
      <alignment horizontal="center" vertical="center" wrapText="1"/>
    </xf>
    <xf numFmtId="49" fontId="6" fillId="11" borderId="132" xfId="1091" applyNumberFormat="1" applyFont="1" applyFill="1" applyBorder="1" applyAlignment="1" applyProtection="1">
      <alignment horizontal="center" vertical="center" wrapText="1"/>
    </xf>
    <xf numFmtId="49" fontId="6" fillId="11" borderId="133" xfId="1091" applyNumberFormat="1" applyFont="1" applyFill="1" applyBorder="1" applyAlignment="1" applyProtection="1">
      <alignment horizontal="center" vertical="center" wrapText="1"/>
    </xf>
    <xf numFmtId="0" fontId="225" fillId="77" borderId="16" xfId="550" applyNumberFormat="1" applyFont="1" applyFill="1" applyBorder="1" applyAlignment="1">
      <alignment horizontal="center" vertical="center" wrapText="1"/>
    </xf>
    <xf numFmtId="0" fontId="225" fillId="77" borderId="17" xfId="550" applyNumberFormat="1" applyFont="1" applyFill="1" applyBorder="1" applyAlignment="1">
      <alignment horizontal="center" vertical="center" wrapText="1"/>
    </xf>
    <xf numFmtId="0" fontId="225" fillId="77" borderId="10" xfId="550" applyNumberFormat="1" applyFont="1" applyFill="1" applyBorder="1" applyAlignment="1">
      <alignment horizontal="center" vertical="center" wrapText="1"/>
    </xf>
    <xf numFmtId="0" fontId="225" fillId="77" borderId="63" xfId="550" applyNumberFormat="1" applyFont="1" applyFill="1" applyBorder="1" applyAlignment="1">
      <alignment horizontal="center" vertical="center" wrapText="1"/>
    </xf>
    <xf numFmtId="0" fontId="225" fillId="77" borderId="64" xfId="550" applyNumberFormat="1" applyFont="1" applyFill="1" applyBorder="1" applyAlignment="1">
      <alignment horizontal="center" vertical="center" wrapText="1"/>
    </xf>
    <xf numFmtId="0" fontId="225" fillId="77" borderId="65" xfId="550" applyNumberFormat="1" applyFont="1" applyFill="1" applyBorder="1" applyAlignment="1">
      <alignment horizontal="center" vertical="center" wrapText="1"/>
    </xf>
    <xf numFmtId="0" fontId="225" fillId="55" borderId="119" xfId="550" applyNumberFormat="1" applyFont="1" applyFill="1" applyBorder="1" applyAlignment="1">
      <alignment horizontal="center" vertical="center" wrapText="1"/>
    </xf>
    <xf numFmtId="0" fontId="225" fillId="55" borderId="5" xfId="550" applyNumberFormat="1" applyFont="1" applyFill="1" applyBorder="1" applyAlignment="1">
      <alignment horizontal="center" vertical="center" wrapText="1"/>
    </xf>
    <xf numFmtId="0" fontId="225" fillId="55" borderId="2" xfId="550" applyNumberFormat="1" applyFont="1" applyFill="1" applyBorder="1" applyAlignment="1">
      <alignment horizontal="center" vertical="center" wrapText="1"/>
    </xf>
    <xf numFmtId="0" fontId="225" fillId="33" borderId="119" xfId="550" applyNumberFormat="1" applyFont="1" applyFill="1" applyBorder="1" applyAlignment="1">
      <alignment horizontal="center" vertical="center" wrapText="1"/>
    </xf>
    <xf numFmtId="0" fontId="225" fillId="33" borderId="5" xfId="550" applyNumberFormat="1" applyFont="1" applyFill="1" applyBorder="1" applyAlignment="1">
      <alignment horizontal="center" vertical="center" wrapText="1"/>
    </xf>
    <xf numFmtId="0" fontId="225" fillId="33" borderId="2" xfId="550" applyNumberFormat="1" applyFont="1" applyFill="1" applyBorder="1" applyAlignment="1">
      <alignment horizontal="center" vertical="center" wrapText="1"/>
    </xf>
    <xf numFmtId="0" fontId="225" fillId="75" borderId="119" xfId="550" applyNumberFormat="1" applyFont="1" applyFill="1" applyBorder="1" applyAlignment="1">
      <alignment horizontal="center" vertical="center" wrapText="1"/>
    </xf>
    <xf numFmtId="0" fontId="225" fillId="75" borderId="5" xfId="550" applyNumberFormat="1" applyFont="1" applyFill="1" applyBorder="1" applyAlignment="1">
      <alignment horizontal="center" vertical="center" wrapText="1"/>
    </xf>
    <xf numFmtId="0" fontId="225" fillId="33" borderId="16" xfId="550" applyNumberFormat="1" applyFont="1" applyFill="1" applyBorder="1" applyAlignment="1">
      <alignment horizontal="center" vertical="center" wrapText="1"/>
    </xf>
    <xf numFmtId="0" fontId="225" fillId="33" borderId="17" xfId="550" applyNumberFormat="1" applyFont="1" applyFill="1" applyBorder="1" applyAlignment="1">
      <alignment horizontal="center" vertical="center" wrapText="1"/>
    </xf>
    <xf numFmtId="0" fontId="225" fillId="33" borderId="10" xfId="550" applyNumberFormat="1" applyFont="1" applyFill="1" applyBorder="1" applyAlignment="1">
      <alignment horizontal="center" vertical="center" wrapText="1"/>
    </xf>
    <xf numFmtId="0" fontId="225" fillId="33" borderId="63" xfId="550" applyNumberFormat="1" applyFont="1" applyFill="1" applyBorder="1" applyAlignment="1">
      <alignment horizontal="center" vertical="center" wrapText="1"/>
    </xf>
    <xf numFmtId="0" fontId="225" fillId="33" borderId="64" xfId="550" applyNumberFormat="1" applyFont="1" applyFill="1" applyBorder="1" applyAlignment="1">
      <alignment horizontal="center" vertical="center" wrapText="1"/>
    </xf>
    <xf numFmtId="0" fontId="225" fillId="33" borderId="65" xfId="550" applyNumberFormat="1" applyFont="1" applyFill="1" applyBorder="1" applyAlignment="1">
      <alignment horizontal="center" vertical="center" wrapText="1"/>
    </xf>
    <xf numFmtId="0" fontId="225" fillId="75" borderId="16" xfId="550" applyNumberFormat="1" applyFont="1" applyFill="1" applyBorder="1" applyAlignment="1">
      <alignment horizontal="center" vertical="center" wrapText="1"/>
    </xf>
    <xf numFmtId="0" fontId="225" fillId="75" borderId="17" xfId="550" applyNumberFormat="1" applyFont="1" applyFill="1" applyBorder="1" applyAlignment="1">
      <alignment horizontal="center" vertical="center" wrapText="1"/>
    </xf>
    <xf numFmtId="0" fontId="225" fillId="75" borderId="10" xfId="550" applyNumberFormat="1" applyFont="1" applyFill="1" applyBorder="1" applyAlignment="1">
      <alignment horizontal="center" vertical="center" wrapText="1"/>
    </xf>
    <xf numFmtId="0" fontId="225" fillId="75" borderId="63" xfId="550" applyNumberFormat="1" applyFont="1" applyFill="1" applyBorder="1" applyAlignment="1">
      <alignment horizontal="center" vertical="center" wrapText="1"/>
    </xf>
    <xf numFmtId="0" fontId="225" fillId="75" borderId="64" xfId="550" applyNumberFormat="1" applyFont="1" applyFill="1" applyBorder="1" applyAlignment="1">
      <alignment horizontal="center" vertical="center" wrapText="1"/>
    </xf>
    <xf numFmtId="0" fontId="225" fillId="75" borderId="65" xfId="550" applyNumberFormat="1" applyFont="1" applyFill="1" applyBorder="1" applyAlignment="1">
      <alignment horizontal="center" vertical="center" wrapText="1"/>
    </xf>
    <xf numFmtId="0" fontId="225" fillId="75" borderId="2" xfId="550" applyNumberFormat="1" applyFont="1" applyFill="1" applyBorder="1" applyAlignment="1">
      <alignment horizontal="center" vertical="center" wrapText="1"/>
    </xf>
    <xf numFmtId="0" fontId="225" fillId="76" borderId="16" xfId="550" applyNumberFormat="1" applyFont="1" applyFill="1" applyBorder="1" applyAlignment="1">
      <alignment horizontal="center" vertical="center" wrapText="1"/>
    </xf>
    <xf numFmtId="0" fontId="225" fillId="76" borderId="17" xfId="550" applyNumberFormat="1" applyFont="1" applyFill="1" applyBorder="1" applyAlignment="1">
      <alignment horizontal="center" vertical="center" wrapText="1"/>
    </xf>
    <xf numFmtId="0" fontId="225" fillId="76" borderId="10" xfId="550" applyNumberFormat="1" applyFont="1" applyFill="1" applyBorder="1" applyAlignment="1">
      <alignment horizontal="center" vertical="center" wrapText="1"/>
    </xf>
    <xf numFmtId="0" fontId="225" fillId="76" borderId="63" xfId="550" applyNumberFormat="1" applyFont="1" applyFill="1" applyBorder="1" applyAlignment="1">
      <alignment horizontal="center" vertical="center" wrapText="1"/>
    </xf>
    <xf numFmtId="0" fontId="225" fillId="76" borderId="64" xfId="550" applyNumberFormat="1" applyFont="1" applyFill="1" applyBorder="1" applyAlignment="1">
      <alignment horizontal="center" vertical="center" wrapText="1"/>
    </xf>
    <xf numFmtId="0" fontId="225" fillId="76" borderId="65" xfId="550" applyNumberFormat="1" applyFont="1" applyFill="1" applyBorder="1" applyAlignment="1">
      <alignment horizontal="center" vertical="center" wrapText="1"/>
    </xf>
    <xf numFmtId="0" fontId="225" fillId="55" borderId="16" xfId="550" applyNumberFormat="1" applyFont="1" applyFill="1" applyBorder="1" applyAlignment="1">
      <alignment horizontal="center" vertical="center" wrapText="1"/>
    </xf>
    <xf numFmtId="0" fontId="225" fillId="55" borderId="17" xfId="550" applyNumberFormat="1" applyFont="1" applyFill="1" applyBorder="1" applyAlignment="1">
      <alignment horizontal="center" vertical="center" wrapText="1"/>
    </xf>
    <xf numFmtId="0" fontId="225" fillId="55" borderId="10" xfId="550" applyNumberFormat="1" applyFont="1" applyFill="1" applyBorder="1" applyAlignment="1">
      <alignment horizontal="center" vertical="center" wrapText="1"/>
    </xf>
    <xf numFmtId="0" fontId="225" fillId="55" borderId="63" xfId="550" applyNumberFormat="1" applyFont="1" applyFill="1" applyBorder="1" applyAlignment="1">
      <alignment horizontal="center" vertical="center" wrapText="1"/>
    </xf>
    <xf numFmtId="0" fontId="225" fillId="55" borderId="64" xfId="550" applyNumberFormat="1" applyFont="1" applyFill="1" applyBorder="1" applyAlignment="1">
      <alignment horizontal="center" vertical="center" wrapText="1"/>
    </xf>
    <xf numFmtId="0" fontId="225" fillId="55" borderId="65" xfId="550" applyNumberFormat="1" applyFont="1" applyFill="1" applyBorder="1" applyAlignment="1">
      <alignment horizontal="center" vertical="center" wrapText="1"/>
    </xf>
    <xf numFmtId="0" fontId="225" fillId="76" borderId="119" xfId="550" applyNumberFormat="1" applyFont="1" applyFill="1" applyBorder="1" applyAlignment="1">
      <alignment horizontal="center" vertical="center" wrapText="1"/>
    </xf>
    <xf numFmtId="0" fontId="225" fillId="76" borderId="5" xfId="550" applyNumberFormat="1" applyFont="1" applyFill="1" applyBorder="1" applyAlignment="1">
      <alignment horizontal="center" vertical="center" wrapText="1"/>
    </xf>
    <xf numFmtId="0" fontId="225" fillId="76" borderId="2" xfId="550" applyNumberFormat="1" applyFont="1" applyFill="1" applyBorder="1" applyAlignment="1">
      <alignment horizontal="center" vertical="center" wrapText="1"/>
    </xf>
    <xf numFmtId="0" fontId="225" fillId="77" borderId="119" xfId="550" applyNumberFormat="1" applyFont="1" applyFill="1" applyBorder="1" applyAlignment="1">
      <alignment horizontal="center" vertical="center" wrapText="1"/>
    </xf>
    <xf numFmtId="0" fontId="225" fillId="77" borderId="5" xfId="550" applyNumberFormat="1" applyFont="1" applyFill="1" applyBorder="1" applyAlignment="1">
      <alignment horizontal="center" vertical="center" wrapText="1"/>
    </xf>
    <xf numFmtId="0" fontId="225" fillId="77" borderId="2" xfId="550" applyNumberFormat="1" applyFont="1" applyFill="1" applyBorder="1" applyAlignment="1">
      <alignment horizontal="center" vertical="center" wrapText="1"/>
    </xf>
    <xf numFmtId="0" fontId="227" fillId="0" borderId="0" xfId="195" applyFont="1" applyFill="1" applyAlignment="1">
      <alignment horizontal="left"/>
    </xf>
    <xf numFmtId="0" fontId="225" fillId="55" borderId="9" xfId="550" applyNumberFormat="1" applyFont="1" applyFill="1" applyBorder="1" applyAlignment="1">
      <alignment horizontal="center" vertical="center"/>
    </xf>
    <xf numFmtId="0" fontId="225" fillId="55" borderId="62" xfId="550" applyNumberFormat="1" applyFont="1" applyFill="1" applyBorder="1" applyAlignment="1">
      <alignment horizontal="center" vertical="center"/>
    </xf>
    <xf numFmtId="0" fontId="225" fillId="55" borderId="66" xfId="550" applyNumberFormat="1" applyFont="1" applyFill="1" applyBorder="1" applyAlignment="1">
      <alignment horizontal="center" vertical="center"/>
    </xf>
    <xf numFmtId="0" fontId="225" fillId="72" borderId="119" xfId="550" applyNumberFormat="1" applyFont="1" applyFill="1" applyBorder="1" applyAlignment="1">
      <alignment horizontal="center" vertical="center" wrapText="1"/>
    </xf>
    <xf numFmtId="0" fontId="225" fillId="72" borderId="2" xfId="550" applyNumberFormat="1" applyFont="1" applyFill="1" applyBorder="1" applyAlignment="1">
      <alignment horizontal="center" vertical="center" wrapText="1"/>
    </xf>
    <xf numFmtId="0" fontId="225" fillId="72" borderId="5" xfId="550" applyNumberFormat="1" applyFont="1" applyFill="1" applyBorder="1" applyAlignment="1">
      <alignment horizontal="center" vertical="center" wrapText="1"/>
    </xf>
    <xf numFmtId="0" fontId="225" fillId="73" borderId="119" xfId="550" applyNumberFormat="1" applyFont="1" applyFill="1" applyBorder="1" applyAlignment="1">
      <alignment horizontal="center" vertical="center" wrapText="1"/>
    </xf>
    <xf numFmtId="0" fontId="225" fillId="73" borderId="2" xfId="550" applyNumberFormat="1" applyFont="1" applyFill="1" applyBorder="1" applyAlignment="1">
      <alignment horizontal="center" vertical="center" wrapText="1"/>
    </xf>
    <xf numFmtId="0" fontId="225" fillId="73" borderId="5" xfId="550" applyNumberFormat="1" applyFont="1" applyFill="1" applyBorder="1" applyAlignment="1">
      <alignment horizontal="center" vertical="center" wrapText="1"/>
    </xf>
    <xf numFmtId="0" fontId="225" fillId="74" borderId="119" xfId="550" applyNumberFormat="1" applyFont="1" applyFill="1" applyBorder="1" applyAlignment="1">
      <alignment horizontal="center" vertical="center" wrapText="1"/>
    </xf>
    <xf numFmtId="0" fontId="225" fillId="74" borderId="2" xfId="550" applyNumberFormat="1" applyFont="1" applyFill="1" applyBorder="1" applyAlignment="1">
      <alignment horizontal="center" vertical="center" wrapText="1"/>
    </xf>
    <xf numFmtId="0" fontId="225" fillId="74" borderId="5" xfId="550" applyNumberFormat="1" applyFont="1" applyFill="1" applyBorder="1" applyAlignment="1">
      <alignment horizontal="center" vertical="center" wrapText="1"/>
    </xf>
    <xf numFmtId="178" fontId="227" fillId="27" borderId="0" xfId="5" applyFont="1" applyFill="1" applyAlignment="1">
      <alignment horizontal="left" vertical="center" wrapText="1"/>
    </xf>
    <xf numFmtId="170" fontId="164" fillId="0" borderId="0" xfId="7" applyNumberFormat="1" applyFont="1" applyFill="1" applyAlignment="1">
      <alignment horizontal="left" vertical="center" wrapText="1"/>
    </xf>
  </cellXfs>
  <cellStyles count="1093">
    <cellStyle name="%" xfId="208"/>
    <cellStyle name="% 2" xfId="209"/>
    <cellStyle name="% 3" xfId="210"/>
    <cellStyle name="% 4" xfId="211"/>
    <cellStyle name="%_Risco de liquidez_juros_financiamentos_2006" xfId="212"/>
    <cellStyle name="%_Risco de liquidez_juros_financiamentos_2006 2" xfId="213"/>
    <cellStyle name="%_Risco de liquidez_juros_financiamentos_2006 3" xfId="214"/>
    <cellStyle name="%_sensibilidade tx juro_resultados_sierra_vfinal_2007+75" xfId="215"/>
    <cellStyle name="%_sensibilidade tx juro_resultados_sierra_vfinal_2007+75 2" xfId="216"/>
    <cellStyle name="%_sensibilidade tx juro_resultados_sierra_vfinal_2007+75 3" xfId="217"/>
    <cellStyle name="_EDPP 2009-12 020908" xfId="16"/>
    <cellStyle name="_EDPP 2009-12 180808" xfId="17"/>
    <cellStyle name="_EDPP 2009-12 210808" xfId="18"/>
    <cellStyle name="_Sheet1" xfId="19"/>
    <cellStyle name="0;(0);&quot;–&quot;" xfId="20"/>
    <cellStyle name="0;(0);&quot;–&quot;;Fórmula" xfId="21"/>
    <cellStyle name="20% - Accent1" xfId="157"/>
    <cellStyle name="20% - Accent1 2" xfId="218"/>
    <cellStyle name="20% - Accent1 2 2" xfId="219"/>
    <cellStyle name="20% - Accent1 3" xfId="220"/>
    <cellStyle name="20% - Accent1 3 2" xfId="221"/>
    <cellStyle name="20% - Accent1 4" xfId="222"/>
    <cellStyle name="20% - Accent2" xfId="158"/>
    <cellStyle name="20% - Accent2 2" xfId="223"/>
    <cellStyle name="20% - Accent2 2 2" xfId="224"/>
    <cellStyle name="20% - Accent2 3" xfId="225"/>
    <cellStyle name="20% - Accent2 3 2" xfId="226"/>
    <cellStyle name="20% - Accent2 4" xfId="227"/>
    <cellStyle name="20% - Accent3" xfId="159"/>
    <cellStyle name="20% - Accent3 2" xfId="228"/>
    <cellStyle name="20% - Accent3 2 2" xfId="229"/>
    <cellStyle name="20% - Accent3 3" xfId="230"/>
    <cellStyle name="20% - Accent3 3 2" xfId="231"/>
    <cellStyle name="20% - Accent3 4" xfId="232"/>
    <cellStyle name="20% - Accent4" xfId="160"/>
    <cellStyle name="20% - Accent4 2" xfId="233"/>
    <cellStyle name="20% - Accent4 2 2" xfId="234"/>
    <cellStyle name="20% - Accent4 3" xfId="235"/>
    <cellStyle name="20% - Accent4 3 2" xfId="236"/>
    <cellStyle name="20% - Accent4 4" xfId="237"/>
    <cellStyle name="20% - Accent5" xfId="161"/>
    <cellStyle name="20% - Accent5 2" xfId="238"/>
    <cellStyle name="20% - Accent5 2 2" xfId="239"/>
    <cellStyle name="20% - Accent5 3" xfId="240"/>
    <cellStyle name="20% - Accent5 3 2" xfId="241"/>
    <cellStyle name="20% - Accent5 4" xfId="242"/>
    <cellStyle name="20% - Accent6" xfId="162"/>
    <cellStyle name="20% - Accent6 2" xfId="243"/>
    <cellStyle name="20% - Accent6 2 2" xfId="244"/>
    <cellStyle name="20% - Accent6 3" xfId="245"/>
    <cellStyle name="20% - Accent6 3 2" xfId="246"/>
    <cellStyle name="20% - Accent6 4" xfId="247"/>
    <cellStyle name="20% - Cor1 2" xfId="248"/>
    <cellStyle name="20% - Cor1 3" xfId="249"/>
    <cellStyle name="20% - Cor2 2" xfId="250"/>
    <cellStyle name="20% - Cor2 3" xfId="251"/>
    <cellStyle name="20% - Cor3 2" xfId="252"/>
    <cellStyle name="20% - Cor3 3" xfId="253"/>
    <cellStyle name="20% - Cor4 2" xfId="254"/>
    <cellStyle name="20% - Cor4 3" xfId="255"/>
    <cellStyle name="20% - Cor5 2" xfId="256"/>
    <cellStyle name="20% - Cor5 3" xfId="257"/>
    <cellStyle name="20% - Cor6 2" xfId="258"/>
    <cellStyle name="20% - Cor6 3" xfId="259"/>
    <cellStyle name="40% - Accent1" xfId="163"/>
    <cellStyle name="40% - Accent1 2" xfId="260"/>
    <cellStyle name="40% - Accent1 2 2" xfId="261"/>
    <cellStyle name="40% - Accent1 3" xfId="262"/>
    <cellStyle name="40% - Accent1 3 2" xfId="263"/>
    <cellStyle name="40% - Accent1 4" xfId="264"/>
    <cellStyle name="40% - Accent2" xfId="164"/>
    <cellStyle name="40% - Accent2 2" xfId="265"/>
    <cellStyle name="40% - Accent2 2 2" xfId="266"/>
    <cellStyle name="40% - Accent2 3" xfId="267"/>
    <cellStyle name="40% - Accent2 3 2" xfId="268"/>
    <cellStyle name="40% - Accent2 4" xfId="269"/>
    <cellStyle name="40% - Accent3" xfId="165"/>
    <cellStyle name="40% - Accent3 2" xfId="270"/>
    <cellStyle name="40% - Accent3 2 2" xfId="271"/>
    <cellStyle name="40% - Accent3 3" xfId="272"/>
    <cellStyle name="40% - Accent3 3 2" xfId="273"/>
    <cellStyle name="40% - Accent3 4" xfId="274"/>
    <cellStyle name="40% - Accent4" xfId="166"/>
    <cellStyle name="40% - Accent4 2" xfId="275"/>
    <cellStyle name="40% - Accent4 2 2" xfId="276"/>
    <cellStyle name="40% - Accent4 3" xfId="277"/>
    <cellStyle name="40% - Accent4 3 2" xfId="278"/>
    <cellStyle name="40% - Accent4 4" xfId="279"/>
    <cellStyle name="40% - Accent5" xfId="167"/>
    <cellStyle name="40% - Accent5 2" xfId="280"/>
    <cellStyle name="40% - Accent5 2 2" xfId="281"/>
    <cellStyle name="40% - Accent5 3" xfId="282"/>
    <cellStyle name="40% - Accent5 3 2" xfId="283"/>
    <cellStyle name="40% - Accent5 4" xfId="284"/>
    <cellStyle name="40% - Accent6" xfId="168"/>
    <cellStyle name="40% - Accent6 2" xfId="285"/>
    <cellStyle name="40% - Accent6 2 2" xfId="286"/>
    <cellStyle name="40% - Accent6 3" xfId="287"/>
    <cellStyle name="40% - Accent6 3 2" xfId="288"/>
    <cellStyle name="40% - Accent6 4" xfId="289"/>
    <cellStyle name="40% - Cor1 2" xfId="290"/>
    <cellStyle name="40% - Cor1 3" xfId="291"/>
    <cellStyle name="40% - Cor2 2" xfId="292"/>
    <cellStyle name="40% - Cor2 3" xfId="293"/>
    <cellStyle name="40% - Cor3 2" xfId="150"/>
    <cellStyle name="40% - Cor3 3" xfId="294"/>
    <cellStyle name="40% - Cor4 2" xfId="295"/>
    <cellStyle name="40% - Cor4 3" xfId="296"/>
    <cellStyle name="40% - Cor5" xfId="22"/>
    <cellStyle name="40% - Cor5 2" xfId="297"/>
    <cellStyle name="40% - Cor5 3" xfId="298"/>
    <cellStyle name="40% - Cor6 2" xfId="299"/>
    <cellStyle name="40% - Cor6 3" xfId="300"/>
    <cellStyle name="60% - Accent1" xfId="169"/>
    <cellStyle name="60% - Accent1 2" xfId="301"/>
    <cellStyle name="60% - Accent1 3" xfId="302"/>
    <cellStyle name="60% - Accent2" xfId="170"/>
    <cellStyle name="60% - Accent2 2" xfId="303"/>
    <cellStyle name="60% - Accent2 3" xfId="304"/>
    <cellStyle name="60% - Accent3" xfId="171"/>
    <cellStyle name="60% - Accent3 2" xfId="305"/>
    <cellStyle name="60% - Accent3 3" xfId="306"/>
    <cellStyle name="60% - Accent4" xfId="172"/>
    <cellStyle name="60% - Accent4 2" xfId="307"/>
    <cellStyle name="60% - Accent4 3" xfId="308"/>
    <cellStyle name="60% - Accent5" xfId="173"/>
    <cellStyle name="60% - Accent5 2" xfId="309"/>
    <cellStyle name="60% - Accent5 3" xfId="310"/>
    <cellStyle name="60% - Accent6" xfId="174"/>
    <cellStyle name="60% - Accent6 2" xfId="311"/>
    <cellStyle name="60% - Accent6 3" xfId="312"/>
    <cellStyle name="60% - Cor1 2" xfId="313"/>
    <cellStyle name="60% - Cor2 2" xfId="314"/>
    <cellStyle name="60% - Cor3 2" xfId="315"/>
    <cellStyle name="60% - Cor4 2" xfId="316"/>
    <cellStyle name="60% - Cor5 2" xfId="317"/>
    <cellStyle name="60% - Cor6 2" xfId="318"/>
    <cellStyle name="A3 297 x 420 mm" xfId="23"/>
    <cellStyle name="Accent1" xfId="175"/>
    <cellStyle name="Accent1 2" xfId="319"/>
    <cellStyle name="Accent1 3" xfId="320"/>
    <cellStyle name="Accent2" xfId="176"/>
    <cellStyle name="Accent2 2" xfId="321"/>
    <cellStyle name="Accent2 3" xfId="322"/>
    <cellStyle name="Accent3" xfId="177"/>
    <cellStyle name="Accent3 2" xfId="323"/>
    <cellStyle name="Accent3 3" xfId="324"/>
    <cellStyle name="Accent4" xfId="178"/>
    <cellStyle name="Accent4 2" xfId="325"/>
    <cellStyle name="Accent4 3" xfId="326"/>
    <cellStyle name="Accent5" xfId="179"/>
    <cellStyle name="Accent5 2" xfId="327"/>
    <cellStyle name="Accent5 3" xfId="328"/>
    <cellStyle name="Accent6" xfId="180"/>
    <cellStyle name="Accent6 2" xfId="329"/>
    <cellStyle name="Accent6 3" xfId="330"/>
    <cellStyle name="Anos" xfId="24"/>
    <cellStyle name="Bad" xfId="155"/>
    <cellStyle name="Bad 2" xfId="331"/>
    <cellStyle name="Bad 3" xfId="332"/>
    <cellStyle name="Besuchter Hyperlink" xfId="333"/>
    <cellStyle name="BlackText" xfId="25"/>
    <cellStyle name="Body" xfId="334"/>
    <cellStyle name="BoldText" xfId="26"/>
    <cellStyle name="BoldText 2" xfId="893"/>
    <cellStyle name="Cabeçalho 1 2" xfId="335"/>
    <cellStyle name="Cabeçalho 2 2" xfId="336"/>
    <cellStyle name="Cabeçalho 3 2" xfId="337"/>
    <cellStyle name="Cabeçalho 4 2" xfId="338"/>
    <cellStyle name="Calculation" xfId="181"/>
    <cellStyle name="Calculation 2" xfId="339"/>
    <cellStyle name="Calculation 3" xfId="340"/>
    <cellStyle name="Calculation 3 2" xfId="902"/>
    <cellStyle name="Calculation 3 2 2" xfId="1012"/>
    <cellStyle name="Cálculo 2" xfId="341"/>
    <cellStyle name="Célula Ligada 2" xfId="342"/>
    <cellStyle name="Check Cell" xfId="182"/>
    <cellStyle name="Check Cell 2" xfId="343"/>
    <cellStyle name="Check Cell 3" xfId="344"/>
    <cellStyle name="Comma  - Style1" xfId="345"/>
    <cellStyle name="Comma  - Style2" xfId="346"/>
    <cellStyle name="Comma  - Style3" xfId="347"/>
    <cellStyle name="Comma 2" xfId="1"/>
    <cellStyle name="Comma 2 10" xfId="889"/>
    <cellStyle name="Comma 2 2" xfId="2"/>
    <cellStyle name="Comma 2 2 2" xfId="890"/>
    <cellStyle name="Comma 2 3" xfId="348"/>
    <cellStyle name="Comma 2 3 2" xfId="903"/>
    <cellStyle name="Comma 2 4" xfId="349"/>
    <cellStyle name="Comma 2 4 2" xfId="904"/>
    <cellStyle name="Comma 2 4 3" xfId="1000"/>
    <cellStyle name="Comma 2 5" xfId="350"/>
    <cellStyle name="Comma 2 5 2" xfId="905"/>
    <cellStyle name="Comma 2 5 3" xfId="1001"/>
    <cellStyle name="Comma 2 6" xfId="351"/>
    <cellStyle name="Comma 2 6 2" xfId="906"/>
    <cellStyle name="Comma 2 6 3" xfId="1002"/>
    <cellStyle name="Comma 2 7" xfId="352"/>
    <cellStyle name="Comma 2 7 2" xfId="907"/>
    <cellStyle name="Comma 2 7 3" xfId="1003"/>
    <cellStyle name="Comma 2 8" xfId="353"/>
    <cellStyle name="Comma 2 8 2" xfId="908"/>
    <cellStyle name="Comma 2 8 3" xfId="1004"/>
    <cellStyle name="Comma 2 9" xfId="354"/>
    <cellStyle name="Comma 2 9 2" xfId="909"/>
    <cellStyle name="Comma 2 9 3" xfId="1005"/>
    <cellStyle name="Comma 2_MAPA SWAPS_Copy of Mapas Junho2010(1)" xfId="355"/>
    <cellStyle name="Comma 3" xfId="3"/>
    <cellStyle name="Comma 3 2" xfId="27"/>
    <cellStyle name="Comma 3 2 2" xfId="894"/>
    <cellStyle name="Comma 3 3" xfId="891"/>
    <cellStyle name="Comma 4" xfId="4"/>
    <cellStyle name="Comma 4 2" xfId="892"/>
    <cellStyle name="Comma 5" xfId="28"/>
    <cellStyle name="Comma 5 2" xfId="895"/>
    <cellStyle name="Comma 6" xfId="144"/>
    <cellStyle name="Comma 6 2" xfId="900"/>
    <cellStyle name="Comma 7" xfId="356"/>
    <cellStyle name="Comma 7 2" xfId="910"/>
    <cellStyle name="Comma 7 3" xfId="1006"/>
    <cellStyle name="Comma 8" xfId="357"/>
    <cellStyle name="Comma 8 2" xfId="911"/>
    <cellStyle name="Comma 8 3" xfId="1007"/>
    <cellStyle name="Comma 9" xfId="358"/>
    <cellStyle name="Comma 9 2" xfId="912"/>
    <cellStyle name="Comma 9 3" xfId="1008"/>
    <cellStyle name="Comma(%)" xfId="29"/>
    <cellStyle name="Cor1 2" xfId="359"/>
    <cellStyle name="Cor2 2" xfId="360"/>
    <cellStyle name="Cor3 2" xfId="361"/>
    <cellStyle name="Cor4 2" xfId="362"/>
    <cellStyle name="Cor5 2" xfId="363"/>
    <cellStyle name="Cor6 2" xfId="364"/>
    <cellStyle name="Correcto 2" xfId="156"/>
    <cellStyle name="Curren - Style2" xfId="365"/>
    <cellStyle name="Curren - Style7" xfId="366"/>
    <cellStyle name="Curren - Style8" xfId="367"/>
    <cellStyle name="Currency 2" xfId="368"/>
    <cellStyle name="Currency 2 2" xfId="913"/>
    <cellStyle name="Currency 2 2 2" xfId="1013"/>
    <cellStyle name="Currency 2 3" xfId="1009"/>
    <cellStyle name="Data" xfId="30"/>
    <cellStyle name="Date" xfId="369"/>
    <cellStyle name="DateDMY" xfId="31"/>
    <cellStyle name="Dezimal [0]_RESULTS" xfId="370"/>
    <cellStyle name="Dezimal_RESULTS" xfId="371"/>
    <cellStyle name="Entrada 2" xfId="372"/>
    <cellStyle name="Estilo 1" xfId="196"/>
    <cellStyle name="Euro" xfId="32"/>
    <cellStyle name="Euro 2" xfId="373"/>
    <cellStyle name="Explanatory Text" xfId="183"/>
    <cellStyle name="Explanatory Text 2" xfId="374"/>
    <cellStyle name="Explanatory Text 3" xfId="375"/>
    <cellStyle name="EY House" xfId="33"/>
    <cellStyle name="F2" xfId="376"/>
    <cellStyle name="F3" xfId="377"/>
    <cellStyle name="F4" xfId="378"/>
    <cellStyle name="F5" xfId="379"/>
    <cellStyle name="F6" xfId="380"/>
    <cellStyle name="F7" xfId="381"/>
    <cellStyle name="F8" xfId="382"/>
    <cellStyle name="Fixed" xfId="383"/>
    <cellStyle name="Followed Hyperlink" xfId="384"/>
    <cellStyle name="Form Title" xfId="34"/>
    <cellStyle name="Good 2" xfId="385"/>
    <cellStyle name="Good 3" xfId="386"/>
    <cellStyle name="Grandtotal" xfId="35"/>
    <cellStyle name="Grayed" xfId="36"/>
    <cellStyle name="GrayLine" xfId="37"/>
    <cellStyle name="Grey" xfId="38"/>
    <cellStyle name="Group" xfId="39"/>
    <cellStyle name="Group 2" xfId="896"/>
    <cellStyle name="Group 2 2" xfId="1010"/>
    <cellStyle name="gs]_x000a__x000a_Window=0,0,640,480, , ,3_x000a__x000a_dir1=5,7,637,250,-1,-1,1,30,201,1905,231,G:\UGRC\RB\B-DADOS\FOX-PRO\CRED-VEN\KP" xfId="387"/>
    <cellStyle name="gs]_x000d__x000a_Window=0,0,640,480, , ,3_x000d__x000a_dir1=5,7,637,250,-1,-1,1,30,201,1905,231,G:\UGRC\RB\B-DADOS\FOX-PRO\CRED-VEN\KP" xfId="40"/>
    <cellStyle name="gs]_x000d__x000a_Window=0,0,640,480, , ,3_x000d__x000a_dir1=5,7,637,250,-1,-1,1,30,201,1905,231,G:\UGRC\RB\B-DADOS\FOX-PRO\CRED-VEN\KP 2" xfId="388"/>
    <cellStyle name="gs]_x000d__x000a_Window=0,0,640,480, , ,3_x000d__x000a_dir1=5,7,637,250,-1,-1,1,30,201,1905,231,G:\UGRC\RB\B-DADOS\FOX-PRO\CRED-VEN\KP 3" xfId="389"/>
    <cellStyle name="gs]_x000d__x000a_Window=0,0,640,480, , ,3_x000d__x000a_dir1=5,7,637,250,-1,-1,1,30,201,1905,231,G:\UGRC\RB\B-DADOS\FOX-PRO\CRED-VEN\KP 4" xfId="390"/>
    <cellStyle name="Header1" xfId="391"/>
    <cellStyle name="Header2" xfId="392"/>
    <cellStyle name="Heading" xfId="41"/>
    <cellStyle name="Heading 1" xfId="184"/>
    <cellStyle name="Heading 1 2" xfId="393"/>
    <cellStyle name="Heading 1 3" xfId="394"/>
    <cellStyle name="Heading 2" xfId="185"/>
    <cellStyle name="Heading 2 2" xfId="395"/>
    <cellStyle name="Heading 2 3" xfId="396"/>
    <cellStyle name="Heading 3" xfId="186"/>
    <cellStyle name="Heading 3 2" xfId="397"/>
    <cellStyle name="Heading 3 3" xfId="398"/>
    <cellStyle name="Heading 4" xfId="187"/>
    <cellStyle name="Heading 4 2" xfId="399"/>
    <cellStyle name="Heading 4 3" xfId="400"/>
    <cellStyle name="Heading1" xfId="401"/>
    <cellStyle name="Heading2" xfId="402"/>
    <cellStyle name="Hiperligação" xfId="404" builtinId="8"/>
    <cellStyle name="Hiperligação 2" xfId="197"/>
    <cellStyle name="Hiperligação 2 2" xfId="203"/>
    <cellStyle name="Hiperligação 2 2 2" xfId="206"/>
    <cellStyle name="Hiperligação 2 3" xfId="403"/>
    <cellStyle name="Hiperligação 3" xfId="202"/>
    <cellStyle name="Hipervínculo" xfId="42"/>
    <cellStyle name="Hipervínculo visitado" xfId="188"/>
    <cellStyle name="Hyperlink" xfId="886"/>
    <cellStyle name="Incorrecto 2" xfId="405"/>
    <cellStyle name="Indefinido" xfId="43"/>
    <cellStyle name="Index" xfId="198"/>
    <cellStyle name="Input" xfId="189"/>
    <cellStyle name="Input [yellow]" xfId="44"/>
    <cellStyle name="Input [yellow] 2" xfId="897"/>
    <cellStyle name="Input [yellow] 2 2" xfId="1011"/>
    <cellStyle name="Input 2" xfId="406"/>
    <cellStyle name="Input 3" xfId="407"/>
    <cellStyle name="Input 3 2" xfId="914"/>
    <cellStyle name="Input 3 2 2" xfId="1014"/>
    <cellStyle name="Input 4" xfId="998"/>
    <cellStyle name="Komma (0)" xfId="45"/>
    <cellStyle name="KPMG Heading 1" xfId="46"/>
    <cellStyle name="KPMG Heading 2" xfId="47"/>
    <cellStyle name="KPMG Heading 3" xfId="48"/>
    <cellStyle name="KPMG Heading 4" xfId="49"/>
    <cellStyle name="KPMG Normal" xfId="50"/>
    <cellStyle name="KPMG Normal Text" xfId="51"/>
    <cellStyle name="Linked Cell" xfId="190"/>
    <cellStyle name="Linked Cell 2" xfId="408"/>
    <cellStyle name="Linked Cell 3" xfId="409"/>
    <cellStyle name="Meu" xfId="52"/>
    <cellStyle name="Millares [0]_ Distribution of revenue" xfId="410"/>
    <cellStyle name="Millares_ Distribution of revenue" xfId="411"/>
    <cellStyle name="Milliers [0]_Feuil1" xfId="53"/>
    <cellStyle name="Milliers_Feuil1" xfId="54"/>
    <cellStyle name="Moeda 2" xfId="412"/>
    <cellStyle name="Moneda [0]_ Distribution of revenue" xfId="413"/>
    <cellStyle name="Moneda_ Distribution of revenue" xfId="414"/>
    <cellStyle name="Monétaire [0]_Feuil1" xfId="55"/>
    <cellStyle name="Monétaire_Feuil1" xfId="56"/>
    <cellStyle name="Month" xfId="57"/>
    <cellStyle name="Neutral" xfId="151"/>
    <cellStyle name="Neutral 2" xfId="415"/>
    <cellStyle name="Neutral 3" xfId="416"/>
    <cellStyle name="Neutro" xfId="888" builtinId="28"/>
    <cellStyle name="Neutro 2" xfId="417"/>
    <cellStyle name="NivelFila_2_Consejo2001" xfId="58"/>
    <cellStyle name="no dec" xfId="418"/>
    <cellStyle name="No-definido" xfId="59"/>
    <cellStyle name="NonPrintingArea" xfId="60"/>
    <cellStyle name="Normal" xfId="0" builtinId="0"/>
    <cellStyle name="Normal - Style1" xfId="61"/>
    <cellStyle name="Normal 10" xfId="199"/>
    <cellStyle name="Normal 10 2" xfId="419"/>
    <cellStyle name="Normal 10 2 2" xfId="205"/>
    <cellStyle name="Normal 10 3" xfId="420"/>
    <cellStyle name="Normal 11" xfId="201"/>
    <cellStyle name="Normal 11 2" xfId="421"/>
    <cellStyle name="Normal 11 2 2" xfId="422"/>
    <cellStyle name="Normal 11 2 3" xfId="423"/>
    <cellStyle name="Normal 11 3" xfId="424"/>
    <cellStyle name="Normal 11 4" xfId="425"/>
    <cellStyle name="Normal 11 5" xfId="901"/>
    <cellStyle name="Normal 12" xfId="426"/>
    <cellStyle name="Normal 12 2" xfId="427"/>
    <cellStyle name="Normal 12 3" xfId="428"/>
    <cellStyle name="Normal 12 3 2" xfId="429"/>
    <cellStyle name="Normal 12 3_#64 CEE 2008 - Transferir_vFinal" xfId="430"/>
    <cellStyle name="Normal 12_#64 CEE 2008 - Transferir_vFinal" xfId="431"/>
    <cellStyle name="Normal 13" xfId="432"/>
    <cellStyle name="Normal 13 2" xfId="433"/>
    <cellStyle name="Normal 13 2 2" xfId="434"/>
    <cellStyle name="Normal 13 2_#64 CEE 2008 - Transferir_vFinal" xfId="435"/>
    <cellStyle name="Normal 13_#64 CEE 2008 - Transferir_vFinal" xfId="436"/>
    <cellStyle name="Normal 14" xfId="437"/>
    <cellStyle name="Normal 14 2" xfId="207"/>
    <cellStyle name="Normal 15" xfId="438"/>
    <cellStyle name="Normal 15 2" xfId="439"/>
    <cellStyle name="Normal 16" xfId="440"/>
    <cellStyle name="Normal 16 2" xfId="441"/>
    <cellStyle name="Normal 16 2 2" xfId="442"/>
    <cellStyle name="Normal 16 2_Validação Ajustamento de 2008_vFinal01" xfId="443"/>
    <cellStyle name="Normal 16 3" xfId="444"/>
    <cellStyle name="Normal 16_#64 CEE 2008 - Transferir_vFinal TP" xfId="445"/>
    <cellStyle name="Normal 17" xfId="446"/>
    <cellStyle name="Normal 18" xfId="447"/>
    <cellStyle name="Normal 19" xfId="448"/>
    <cellStyle name="Normal 2" xfId="5"/>
    <cellStyle name="Normal 2 10" xfId="449"/>
    <cellStyle name="Normal 2 11" xfId="450"/>
    <cellStyle name="Normal 2 12" xfId="451"/>
    <cellStyle name="Normal 2 13" xfId="452"/>
    <cellStyle name="Normal 2 14" xfId="453"/>
    <cellStyle name="Normal 2 15" xfId="454"/>
    <cellStyle name="Normal 2 16" xfId="455"/>
    <cellStyle name="Normal 2 17" xfId="456"/>
    <cellStyle name="Normal 2 18" xfId="457"/>
    <cellStyle name="Normal 2 19" xfId="458"/>
    <cellStyle name="Normal 2 2" xfId="62"/>
    <cellStyle name="Normal 2 2 10" xfId="459"/>
    <cellStyle name="Normal 2 2 11" xfId="460"/>
    <cellStyle name="Normal 2 2 12" xfId="461"/>
    <cellStyle name="Normal 2 2 13" xfId="462"/>
    <cellStyle name="Normal 2 2 2" xfId="463"/>
    <cellStyle name="Normal 2 2 2 10" xfId="464"/>
    <cellStyle name="Normal 2 2 2 2" xfId="465"/>
    <cellStyle name="Normal 2 2 2 2 2" xfId="466"/>
    <cellStyle name="Normal 2 2 2 2 2 2" xfId="467"/>
    <cellStyle name="Normal 2 2 2 2 2 2 2" xfId="468"/>
    <cellStyle name="Normal 2 2 2 2 2 2 3" xfId="469"/>
    <cellStyle name="Normal 2 2 2 2 2 2 4" xfId="470"/>
    <cellStyle name="Normal 2 2 2 2 2 2 5" xfId="471"/>
    <cellStyle name="Normal 2 2 2 2 2 3" xfId="472"/>
    <cellStyle name="Normal 2 2 2 2 2 4" xfId="473"/>
    <cellStyle name="Normal 2 2 2 2 2 5" xfId="474"/>
    <cellStyle name="Normal 2 2 2 2 2 6" xfId="475"/>
    <cellStyle name="Normal 2 2 2 2 3" xfId="476"/>
    <cellStyle name="Normal 2 2 2 2 4" xfId="477"/>
    <cellStyle name="Normal 2 2 2 2 5" xfId="478"/>
    <cellStyle name="Normal 2 2 2 2 6" xfId="479"/>
    <cellStyle name="Normal 2 2 2 3" xfId="480"/>
    <cellStyle name="Normal 2 2 2 4" xfId="481"/>
    <cellStyle name="Normal 2 2 2 5" xfId="482"/>
    <cellStyle name="Normal 2 2 2 6" xfId="483"/>
    <cellStyle name="Normal 2 2 2 7" xfId="484"/>
    <cellStyle name="Normal 2 2 2 8" xfId="485"/>
    <cellStyle name="Normal 2 2 2 9" xfId="486"/>
    <cellStyle name="Normal 2 2 3" xfId="487"/>
    <cellStyle name="Normal 2 2 4" xfId="488"/>
    <cellStyle name="Normal 2 2 5" xfId="489"/>
    <cellStyle name="Normal 2 2 6" xfId="490"/>
    <cellStyle name="Normal 2 2 6 2" xfId="491"/>
    <cellStyle name="Normal 2 2 6 2 2" xfId="492"/>
    <cellStyle name="Normal 2 2 6 2 3" xfId="493"/>
    <cellStyle name="Normal 2 2 6 3" xfId="494"/>
    <cellStyle name="Normal 2 2 7" xfId="495"/>
    <cellStyle name="Normal 2 2 8" xfId="496"/>
    <cellStyle name="Normal 2 2 9" xfId="497"/>
    <cellStyle name="Normal 2 2_MAPA SWAPS_Copy of Mapas Junho2010(1)" xfId="498"/>
    <cellStyle name="Normal 2 20" xfId="499"/>
    <cellStyle name="Normal 2 21" xfId="500"/>
    <cellStyle name="Normal 2 22" xfId="501"/>
    <cellStyle name="Normal 2 23" xfId="502"/>
    <cellStyle name="Normal 2 24" xfId="503"/>
    <cellStyle name="Normal 2 25" xfId="504"/>
    <cellStyle name="Normal 2 27" xfId="885"/>
    <cellStyle name="Normal 2 3" xfId="146"/>
    <cellStyle name="Normal 2 3 10" xfId="505"/>
    <cellStyle name="Normal 2 3 11" xfId="506"/>
    <cellStyle name="Normal 2 3 2" xfId="507"/>
    <cellStyle name="Normal 2 3 2 2" xfId="508"/>
    <cellStyle name="Normal 2 3 2 2 2" xfId="509"/>
    <cellStyle name="Normal 2 3 2 2 2 2" xfId="510"/>
    <cellStyle name="Normal 2 3 2 2 2 3" xfId="511"/>
    <cellStyle name="Normal 2 3 2 2 2 4" xfId="512"/>
    <cellStyle name="Normal 2 3 2 2 2 5" xfId="513"/>
    <cellStyle name="Normal 2 3 2 2 3" xfId="514"/>
    <cellStyle name="Normal 2 3 2 2 4" xfId="515"/>
    <cellStyle name="Normal 2 3 2 2 5" xfId="516"/>
    <cellStyle name="Normal 2 3 2 2 6" xfId="517"/>
    <cellStyle name="Normal 2 3 2 3" xfId="518"/>
    <cellStyle name="Normal 2 3 2 4" xfId="519"/>
    <cellStyle name="Normal 2 3 2 5" xfId="520"/>
    <cellStyle name="Normal 2 3 2 6" xfId="521"/>
    <cellStyle name="Normal 2 3 3" xfId="522"/>
    <cellStyle name="Normal 2 3 4" xfId="523"/>
    <cellStyle name="Normal 2 3 5" xfId="524"/>
    <cellStyle name="Normal 2 3 6" xfId="525"/>
    <cellStyle name="Normal 2 3 7" xfId="526"/>
    <cellStyle name="Normal 2 3 8" xfId="527"/>
    <cellStyle name="Normal 2 3 9" xfId="528"/>
    <cellStyle name="Normal 2 3_Contadores 2009_2010v2" xfId="529"/>
    <cellStyle name="Normal 2 4" xfId="153"/>
    <cellStyle name="Normal 2 5" xfId="530"/>
    <cellStyle name="Normal 2 6" xfId="531"/>
    <cellStyle name="Normal 2 6 2" xfId="532"/>
    <cellStyle name="Normal 2 6 2 2" xfId="533"/>
    <cellStyle name="Normal 2 6 2 3" xfId="534"/>
    <cellStyle name="Normal 2 6 3" xfId="535"/>
    <cellStyle name="Normal 2 7" xfId="536"/>
    <cellStyle name="Normal 2 8" xfId="537"/>
    <cellStyle name="Normal 2 9" xfId="538"/>
    <cellStyle name="Normal 2_Contadores 2009_2010v2" xfId="539"/>
    <cellStyle name="Normal 20" xfId="540"/>
    <cellStyle name="Normal 20 2" xfId="541"/>
    <cellStyle name="Normal 20 2 2" xfId="542"/>
    <cellStyle name="Normal 21" xfId="543"/>
    <cellStyle name="Normal 22" xfId="544"/>
    <cellStyle name="Normal 23" xfId="545"/>
    <cellStyle name="Normal 23 2" xfId="546"/>
    <cellStyle name="Normal 24" xfId="547"/>
    <cellStyle name="Normal 25" xfId="548"/>
    <cellStyle name="Normal 25 2" xfId="549"/>
    <cellStyle name="Normal 26" xfId="204"/>
    <cellStyle name="Normal 26 2" xfId="550"/>
    <cellStyle name="Normal 27" xfId="551"/>
    <cellStyle name="Normal 28" xfId="552"/>
    <cellStyle name="Normal 29" xfId="553"/>
    <cellStyle name="Normal 3" xfId="11"/>
    <cellStyle name="Normal 3 10" xfId="554"/>
    <cellStyle name="Normal 3 11" xfId="555"/>
    <cellStyle name="Normal 3 12" xfId="556"/>
    <cellStyle name="Normal 3 13" xfId="557"/>
    <cellStyle name="Normal 3 14" xfId="558"/>
    <cellStyle name="Normal 3 15" xfId="559"/>
    <cellStyle name="Normal 3 2" xfId="147"/>
    <cellStyle name="Normal 3 2 2" xfId="560"/>
    <cellStyle name="Normal 3 2 3" xfId="561"/>
    <cellStyle name="Normal 3 2 4" xfId="562"/>
    <cellStyle name="Normal 3 2 5" xfId="563"/>
    <cellStyle name="Normal 3 2 6" xfId="564"/>
    <cellStyle name="Normal 3 2 7" xfId="565"/>
    <cellStyle name="Normal 3 2 8" xfId="1092"/>
    <cellStyle name="Normal 3 2_Contadores 2009_2010v2" xfId="566"/>
    <cellStyle name="Normal 3 3" xfId="567"/>
    <cellStyle name="Normal 3 3 2" xfId="568"/>
    <cellStyle name="Normal 3 3 3" xfId="569"/>
    <cellStyle name="Normal 3 3 4" xfId="570"/>
    <cellStyle name="Normal 3 3 5" xfId="571"/>
    <cellStyle name="Normal 3 4" xfId="572"/>
    <cellStyle name="Normal 3 4 2" xfId="573"/>
    <cellStyle name="Normal 3 4 3" xfId="574"/>
    <cellStyle name="Normal 3 4 4" xfId="575"/>
    <cellStyle name="Normal 3 4 5" xfId="576"/>
    <cellStyle name="Normal 3 5" xfId="577"/>
    <cellStyle name="Normal 3 5 2" xfId="578"/>
    <cellStyle name="Normal 3 5 3" xfId="579"/>
    <cellStyle name="Normal 3 5 4" xfId="580"/>
    <cellStyle name="Normal 3 5 5" xfId="581"/>
    <cellStyle name="Normal 3 6" xfId="582"/>
    <cellStyle name="Normal 3 7" xfId="583"/>
    <cellStyle name="Normal 3 8" xfId="584"/>
    <cellStyle name="Normal 3 9" xfId="585"/>
    <cellStyle name="Normal 3_#64 CEE 2008 - Transferir_vFinal" xfId="586"/>
    <cellStyle name="Normal 30" xfId="587"/>
    <cellStyle name="Normal 31" xfId="588"/>
    <cellStyle name="Normal 32" xfId="589"/>
    <cellStyle name="Normal 33" xfId="590"/>
    <cellStyle name="Normal 34" xfId="591"/>
    <cellStyle name="Normal 34 2" xfId="592"/>
    <cellStyle name="Normal 34 2 2" xfId="593"/>
    <cellStyle name="Normal 34 2 2 2" xfId="594"/>
    <cellStyle name="Normal 34 2 2 2 2" xfId="595"/>
    <cellStyle name="Normal 34 2 2 2 3" xfId="596"/>
    <cellStyle name="Normal 34 2 2 2 4" xfId="597"/>
    <cellStyle name="Normal 34 2 2 2 5" xfId="598"/>
    <cellStyle name="Normal 34 2 2 3" xfId="599"/>
    <cellStyle name="Normal 34 2 2 4" xfId="600"/>
    <cellStyle name="Normal 34 2 2 5" xfId="601"/>
    <cellStyle name="Normal 34 2 2 6" xfId="602"/>
    <cellStyle name="Normal 34 2 2 7" xfId="884"/>
    <cellStyle name="Normal 34 2 3" xfId="603"/>
    <cellStyle name="Normal 34 2 3 2" xfId="604"/>
    <cellStyle name="Normal 34 2 3 3" xfId="605"/>
    <cellStyle name="Normal 34 2 3 4" xfId="606"/>
    <cellStyle name="Normal 34 2 3 5" xfId="607"/>
    <cellStyle name="Normal 34 2 4" xfId="608"/>
    <cellStyle name="Normal 34 2 5" xfId="609"/>
    <cellStyle name="Normal 34 2 6" xfId="610"/>
    <cellStyle name="Normal 34 2 7" xfId="611"/>
    <cellStyle name="Normal 34 3" xfId="612"/>
    <cellStyle name="Normal 34 3 2" xfId="613"/>
    <cellStyle name="Normal 34 3 2 2" xfId="614"/>
    <cellStyle name="Normal 34 3 2 2 2" xfId="615"/>
    <cellStyle name="Normal 34 3 2 2 3" xfId="616"/>
    <cellStyle name="Normal 34 3 2 2 4" xfId="617"/>
    <cellStyle name="Normal 34 3 2 2 5" xfId="618"/>
    <cellStyle name="Normal 34 3 2 3" xfId="619"/>
    <cellStyle name="Normal 34 3 2 4" xfId="620"/>
    <cellStyle name="Normal 34 3 2 5" xfId="621"/>
    <cellStyle name="Normal 34 3 2 6" xfId="622"/>
    <cellStyle name="Normal 34 3 3" xfId="623"/>
    <cellStyle name="Normal 34 3 3 2" xfId="624"/>
    <cellStyle name="Normal 34 3 3 3" xfId="625"/>
    <cellStyle name="Normal 34 3 3 4" xfId="626"/>
    <cellStyle name="Normal 34 3 3 5" xfId="627"/>
    <cellStyle name="Normal 34 3 4" xfId="628"/>
    <cellStyle name="Normal 34 3 5" xfId="629"/>
    <cellStyle name="Normal 34 3 6" xfId="630"/>
    <cellStyle name="Normal 34 3 7" xfId="631"/>
    <cellStyle name="Normal 34 4" xfId="632"/>
    <cellStyle name="Normal 34 4 2" xfId="633"/>
    <cellStyle name="Normal 34 4 2 2" xfId="634"/>
    <cellStyle name="Normal 34 4 2 3" xfId="635"/>
    <cellStyle name="Normal 34 4 2 4" xfId="636"/>
    <cellStyle name="Normal 34 4 2 5" xfId="637"/>
    <cellStyle name="Normal 34 4 3" xfId="638"/>
    <cellStyle name="Normal 34 4 4" xfId="639"/>
    <cellStyle name="Normal 34 4 5" xfId="640"/>
    <cellStyle name="Normal 34 4 6" xfId="641"/>
    <cellStyle name="Normal 34 5" xfId="642"/>
    <cellStyle name="Normal 34 5 2" xfId="643"/>
    <cellStyle name="Normal 34 5 3" xfId="644"/>
    <cellStyle name="Normal 34 5 4" xfId="645"/>
    <cellStyle name="Normal 34 5 5" xfId="646"/>
    <cellStyle name="Normal 34 6" xfId="647"/>
    <cellStyle name="Normal 34 7" xfId="648"/>
    <cellStyle name="Normal 34 8" xfId="649"/>
    <cellStyle name="Normal 34 9" xfId="650"/>
    <cellStyle name="Normal 35" xfId="651"/>
    <cellStyle name="Normal 36" xfId="652"/>
    <cellStyle name="Normal 37" xfId="653"/>
    <cellStyle name="Normal 38" xfId="654"/>
    <cellStyle name="Normal 39" xfId="655"/>
    <cellStyle name="Normal 4" xfId="14"/>
    <cellStyle name="Normal 4 2" xfId="200"/>
    <cellStyle name="Normal 4 2 2" xfId="656"/>
    <cellStyle name="Normal 4 2 3" xfId="657"/>
    <cellStyle name="Normal 4 2 4" xfId="658"/>
    <cellStyle name="Normal 4 2 5" xfId="659"/>
    <cellStyle name="Normal 4 2 6" xfId="660"/>
    <cellStyle name="Normal 4 3" xfId="661"/>
    <cellStyle name="Normal 4 3 2" xfId="662"/>
    <cellStyle name="Normal 4 3 3" xfId="663"/>
    <cellStyle name="Normal 4 3 4" xfId="664"/>
    <cellStyle name="Normal 4 3 5" xfId="665"/>
    <cellStyle name="Normal 4 4" xfId="666"/>
    <cellStyle name="Normal 4 4 2" xfId="667"/>
    <cellStyle name="Normal 4 4 3" xfId="668"/>
    <cellStyle name="Normal 4 4 4" xfId="669"/>
    <cellStyle name="Normal 4 4 5" xfId="670"/>
    <cellStyle name="Normal 4 5" xfId="671"/>
    <cellStyle name="Normal 4 5 2" xfId="672"/>
    <cellStyle name="Normal 4 5 3" xfId="673"/>
    <cellStyle name="Normal 4 5 4" xfId="674"/>
    <cellStyle name="Normal 4 5 5" xfId="675"/>
    <cellStyle name="Normal 4 6" xfId="676"/>
    <cellStyle name="Normal 4 7" xfId="677"/>
    <cellStyle name="Normal 4 8" xfId="678"/>
    <cellStyle name="Normal 4 9" xfId="679"/>
    <cellStyle name="Normal 4_Repartição Pessoal 2009_2010_v05" xfId="680"/>
    <cellStyle name="Normal 40" xfId="681"/>
    <cellStyle name="Normal 41" xfId="682"/>
    <cellStyle name="Normal 42" xfId="683"/>
    <cellStyle name="Normal 43" xfId="684"/>
    <cellStyle name="Normal 44" xfId="685"/>
    <cellStyle name="Normal 45" xfId="686"/>
    <cellStyle name="Normal 46" xfId="687"/>
    <cellStyle name="Normal 47" xfId="688"/>
    <cellStyle name="Normal 48" xfId="689"/>
    <cellStyle name="Normal 49" xfId="690"/>
    <cellStyle name="Normal 5" xfId="142"/>
    <cellStyle name="Normal 5 2" xfId="691"/>
    <cellStyle name="Normal 5 2 2" xfId="692"/>
    <cellStyle name="Normal 5 2 3" xfId="693"/>
    <cellStyle name="Normal 5 3" xfId="694"/>
    <cellStyle name="Normal 5 4" xfId="898"/>
    <cellStyle name="Normal 50" xfId="695"/>
    <cellStyle name="Normal 51" xfId="696"/>
    <cellStyle name="Normal 52" xfId="697"/>
    <cellStyle name="Normal 53" xfId="698"/>
    <cellStyle name="Normal 54" xfId="699"/>
    <cellStyle name="Normal 55" xfId="700"/>
    <cellStyle name="Normal 56" xfId="701"/>
    <cellStyle name="Normal 57" xfId="702"/>
    <cellStyle name="Normal 58" xfId="703"/>
    <cellStyle name="Normal 59" xfId="704"/>
    <cellStyle name="Normal 6" xfId="143"/>
    <cellStyle name="Normal 6 2" xfId="705"/>
    <cellStyle name="Normal 6 3" xfId="706"/>
    <cellStyle name="Normal 6 4" xfId="899"/>
    <cellStyle name="Normal 6_#64 CEE 2008 - Transferir_vFinal" xfId="707"/>
    <cellStyle name="Normal 60" xfId="708"/>
    <cellStyle name="Normal 61" xfId="709"/>
    <cellStyle name="Normal 62" xfId="710"/>
    <cellStyle name="Normal 63" xfId="711"/>
    <cellStyle name="Normal 64" xfId="712"/>
    <cellStyle name="Normal 65" xfId="713"/>
    <cellStyle name="Normal 66" xfId="714"/>
    <cellStyle name="Normal 67" xfId="715"/>
    <cellStyle name="Normal 68" xfId="716"/>
    <cellStyle name="Normal 69" xfId="717"/>
    <cellStyle name="Normal 7" xfId="149"/>
    <cellStyle name="Normal 7 2" xfId="718"/>
    <cellStyle name="Normal 7_#64 CEE 2008 - Transferir_vFinal TP" xfId="719"/>
    <cellStyle name="Normal 70" xfId="720"/>
    <cellStyle name="Normal 71" xfId="721"/>
    <cellStyle name="Normal 72" xfId="722"/>
    <cellStyle name="Normal 73" xfId="723"/>
    <cellStyle name="Normal 74" xfId="724"/>
    <cellStyle name="Normal 75" xfId="725"/>
    <cellStyle name="Normal 76" xfId="726"/>
    <cellStyle name="Normal 77" xfId="727"/>
    <cellStyle name="Normal 8" xfId="152"/>
    <cellStyle name="Normal 8 2" xfId="728"/>
    <cellStyle name="Normal 8 2 2" xfId="729"/>
    <cellStyle name="Normal 8 2_Validação Ajustamento de 2008_vFinal01" xfId="730"/>
    <cellStyle name="Normal 8 3" xfId="731"/>
    <cellStyle name="Normal 8 4" xfId="732"/>
    <cellStyle name="Normal 8 5" xfId="733"/>
    <cellStyle name="Normal 9" xfId="195"/>
    <cellStyle name="Normal 9 2" xfId="734"/>
    <cellStyle name="Normal 9 3" xfId="735"/>
    <cellStyle name="Normal 9 4" xfId="736"/>
    <cellStyle name="Normal_Bal_e_Desc_Dez97" xfId="13"/>
    <cellStyle name="Normal_Bal_e_Desc_Dez97 2" xfId="989"/>
    <cellStyle name="Normal_BE_D1_12_1999_v3" xfId="12"/>
    <cellStyle name="Normal_BE_D1_12_1999_v3 2" xfId="990"/>
    <cellStyle name="Normal_Book4" xfId="145"/>
    <cellStyle name="Normal_Despacho ERSE Norma complementar nº13_2007" xfId="1091"/>
    <cellStyle name="Normal_Finais" xfId="6"/>
    <cellStyle name="Normal_REAV9497" xfId="139"/>
    <cellStyle name="Normal_Relatório Grupo NB 31 DEZ 2002" xfId="7"/>
    <cellStyle name="Normal_Sheet1" xfId="141"/>
    <cellStyle name="Normal_Sheet3" xfId="140"/>
    <cellStyle name="Normal_tren96" xfId="8"/>
    <cellStyle name="Normal1" xfId="63"/>
    <cellStyle name="Normal2" xfId="64"/>
    <cellStyle name="Nota 2" xfId="737"/>
    <cellStyle name="Note" xfId="191"/>
    <cellStyle name="Note 10" xfId="738"/>
    <cellStyle name="Note 11" xfId="999"/>
    <cellStyle name="Note 2" xfId="739"/>
    <cellStyle name="Note 2 2" xfId="740"/>
    <cellStyle name="Note 3" xfId="741"/>
    <cellStyle name="Note 3 2" xfId="742"/>
    <cellStyle name="Note 4" xfId="743"/>
    <cellStyle name="Note 4 2" xfId="744"/>
    <cellStyle name="Note 5" xfId="745"/>
    <cellStyle name="Note 5 2" xfId="746"/>
    <cellStyle name="Note 6" xfId="747"/>
    <cellStyle name="Note 7" xfId="748"/>
    <cellStyle name="Note 8" xfId="749"/>
    <cellStyle name="Note 9" xfId="750"/>
    <cellStyle name="number" xfId="751"/>
    <cellStyle name="Output" xfId="192"/>
    <cellStyle name="Output 2" xfId="752"/>
    <cellStyle name="Output 3" xfId="753"/>
    <cellStyle name="Output 3 2" xfId="915"/>
    <cellStyle name="Output 3 2 2" xfId="1015"/>
    <cellStyle name="Parentesis de fora" xfId="65"/>
    <cellStyle name="pb_table_format_total" xfId="66"/>
    <cellStyle name="Percent (0)" xfId="754"/>
    <cellStyle name="Percent (0) 2" xfId="755"/>
    <cellStyle name="Percent (0) 3" xfId="756"/>
    <cellStyle name="Percent (0) 4" xfId="757"/>
    <cellStyle name="Percent [0%]" xfId="9"/>
    <cellStyle name="Percent [0.00%]" xfId="67"/>
    <cellStyle name="Percent [2]" xfId="68"/>
    <cellStyle name="Percent 13" xfId="148"/>
    <cellStyle name="Percent 2" xfId="10"/>
    <cellStyle name="Percent 2 2" xfId="69"/>
    <cellStyle name="Percent 2 2 2" xfId="758"/>
    <cellStyle name="Percent 2 3" xfId="70"/>
    <cellStyle name="Percent 2 4" xfId="759"/>
    <cellStyle name="Percent 2 5" xfId="760"/>
    <cellStyle name="Percent 2 6" xfId="761"/>
    <cellStyle name="Percent 2 7" xfId="762"/>
    <cellStyle name="Percent 2 8" xfId="763"/>
    <cellStyle name="Percent 3" xfId="15"/>
    <cellStyle name="Percent 3 2" xfId="71"/>
    <cellStyle name="Percent 4" xfId="72"/>
    <cellStyle name="Percent 4 2" xfId="764"/>
    <cellStyle name="Percent 5" xfId="73"/>
    <cellStyle name="Percent 5 2" xfId="765"/>
    <cellStyle name="Percent 6" xfId="766"/>
    <cellStyle name="Percentagem" xfId="887" builtinId="5"/>
    <cellStyle name="Percentagem 2" xfId="154"/>
    <cellStyle name="Percentagem 2 2" xfId="767"/>
    <cellStyle name="Percentagem 2 2 2" xfId="768"/>
    <cellStyle name="Percentagem 2 4" xfId="769"/>
    <cellStyle name="Percentagem 3" xfId="770"/>
    <cellStyle name="Percentagem 3 2" xfId="771"/>
    <cellStyle name="Percentagem 3 2 2" xfId="772"/>
    <cellStyle name="Percentagem 3 2 3" xfId="773"/>
    <cellStyle name="Percentagem 3 3" xfId="774"/>
    <cellStyle name="Percentagem 4" xfId="775"/>
    <cellStyle name="Percentagem 4 2" xfId="776"/>
    <cellStyle name="Percentagem 4 3" xfId="777"/>
    <cellStyle name="Percentagem 4 4" xfId="778"/>
    <cellStyle name="Percentagem 5" xfId="779"/>
    <cellStyle name="Percentagem 5 2" xfId="780"/>
    <cellStyle name="Percentagem 5 2 2" xfId="781"/>
    <cellStyle name="Percentagem 6" xfId="782"/>
    <cellStyle name="Percentagem 7" xfId="783"/>
    <cellStyle name="Saída 2" xfId="784"/>
    <cellStyle name="SAN" xfId="74"/>
    <cellStyle name="SAPBEXaggData" xfId="75"/>
    <cellStyle name="SAPBEXaggData 2" xfId="785"/>
    <cellStyle name="SAPBEXaggData 2 2" xfId="786"/>
    <cellStyle name="SAPBEXaggData 2 2 2" xfId="917"/>
    <cellStyle name="SAPBEXaggData 2 2 2 2" xfId="1017"/>
    <cellStyle name="SAPBEXaggData 2 3" xfId="916"/>
    <cellStyle name="SAPBEXaggData 2 3 2" xfId="1016"/>
    <cellStyle name="SAPBEXaggData 3" xfId="787"/>
    <cellStyle name="SAPBEXaggData 3 2" xfId="918"/>
    <cellStyle name="SAPBEXaggData 3 2 2" xfId="1018"/>
    <cellStyle name="SAPBEXaggData 4" xfId="991"/>
    <cellStyle name="SAPBEXaggDataEmph" xfId="76"/>
    <cellStyle name="SAPBEXaggDataEmph 2" xfId="788"/>
    <cellStyle name="SAPBEXaggDataEmph 2 2" xfId="789"/>
    <cellStyle name="SAPBEXaggDataEmph 2 2 2" xfId="920"/>
    <cellStyle name="SAPBEXaggDataEmph 2 2 2 2" xfId="1020"/>
    <cellStyle name="SAPBEXaggDataEmph 2 3" xfId="919"/>
    <cellStyle name="SAPBEXaggDataEmph 2 3 2" xfId="1019"/>
    <cellStyle name="SAPBEXaggDataEmph 3" xfId="790"/>
    <cellStyle name="SAPBEXaggDataEmph 3 2" xfId="921"/>
    <cellStyle name="SAPBEXaggDataEmph 3 2 2" xfId="1021"/>
    <cellStyle name="SAPBEXaggItem" xfId="77"/>
    <cellStyle name="SAPBEXaggItem 2" xfId="791"/>
    <cellStyle name="SAPBEXaggItem 2 2" xfId="792"/>
    <cellStyle name="SAPBEXaggItem 2 2 2" xfId="923"/>
    <cellStyle name="SAPBEXaggItem 2 2 2 2" xfId="1023"/>
    <cellStyle name="SAPBEXaggItem 2 3" xfId="922"/>
    <cellStyle name="SAPBEXaggItem 2 3 2" xfId="1022"/>
    <cellStyle name="SAPBEXaggItem 3" xfId="793"/>
    <cellStyle name="SAPBEXaggItem 3 2" xfId="924"/>
    <cellStyle name="SAPBEXaggItem 3 2 2" xfId="1024"/>
    <cellStyle name="SAPBEXaggItem 4" xfId="992"/>
    <cellStyle name="SAPBEXaggItemX" xfId="78"/>
    <cellStyle name="SAPBEXchaText" xfId="79"/>
    <cellStyle name="SAPBEXchaText 2" xfId="794"/>
    <cellStyle name="SAPBEXchaText 2 2" xfId="795"/>
    <cellStyle name="SAPBEXchaText 2 2 2" xfId="926"/>
    <cellStyle name="SAPBEXchaText 2 2 2 2" xfId="1026"/>
    <cellStyle name="SAPBEXchaText 2 3" xfId="925"/>
    <cellStyle name="SAPBEXchaText 2 3 2" xfId="1025"/>
    <cellStyle name="SAPBEXchaText 3" xfId="796"/>
    <cellStyle name="SAPBEXchaText 3 2" xfId="927"/>
    <cellStyle name="SAPBEXchaText 3 2 2" xfId="1027"/>
    <cellStyle name="SAPBEXexcBad7" xfId="80"/>
    <cellStyle name="SAPBEXexcBad7 2" xfId="797"/>
    <cellStyle name="SAPBEXexcBad7 2 2" xfId="798"/>
    <cellStyle name="SAPBEXexcBad7 2 2 2" xfId="929"/>
    <cellStyle name="SAPBEXexcBad7 2 2 2 2" xfId="1029"/>
    <cellStyle name="SAPBEXexcBad7 2 3" xfId="928"/>
    <cellStyle name="SAPBEXexcBad7 2 3 2" xfId="1028"/>
    <cellStyle name="SAPBEXexcBad7 3" xfId="799"/>
    <cellStyle name="SAPBEXexcBad7 3 2" xfId="930"/>
    <cellStyle name="SAPBEXexcBad7 3 2 2" xfId="1030"/>
    <cellStyle name="SAPBEXexcBad8" xfId="81"/>
    <cellStyle name="SAPBEXexcBad8 2" xfId="800"/>
    <cellStyle name="SAPBEXexcBad8 2 2" xfId="801"/>
    <cellStyle name="SAPBEXexcBad8 2 2 2" xfId="932"/>
    <cellStyle name="SAPBEXexcBad8 2 2 2 2" xfId="1032"/>
    <cellStyle name="SAPBEXexcBad8 2 3" xfId="931"/>
    <cellStyle name="SAPBEXexcBad8 2 3 2" xfId="1031"/>
    <cellStyle name="SAPBEXexcBad8 3" xfId="802"/>
    <cellStyle name="SAPBEXexcBad8 3 2" xfId="933"/>
    <cellStyle name="SAPBEXexcBad8 3 2 2" xfId="1033"/>
    <cellStyle name="SAPBEXexcBad9" xfId="82"/>
    <cellStyle name="SAPBEXexcBad9 2" xfId="803"/>
    <cellStyle name="SAPBEXexcBad9 2 2" xfId="804"/>
    <cellStyle name="SAPBEXexcBad9 2 2 2" xfId="935"/>
    <cellStyle name="SAPBEXexcBad9 2 2 2 2" xfId="1035"/>
    <cellStyle name="SAPBEXexcBad9 2 3" xfId="934"/>
    <cellStyle name="SAPBEXexcBad9 2 3 2" xfId="1034"/>
    <cellStyle name="SAPBEXexcBad9 3" xfId="805"/>
    <cellStyle name="SAPBEXexcBad9 3 2" xfId="936"/>
    <cellStyle name="SAPBEXexcBad9 3 2 2" xfId="1036"/>
    <cellStyle name="SAPBEXexcCritical4" xfId="83"/>
    <cellStyle name="SAPBEXexcCritical4 2" xfId="806"/>
    <cellStyle name="SAPBEXexcCritical4 2 2" xfId="807"/>
    <cellStyle name="SAPBEXexcCritical4 2 2 2" xfId="938"/>
    <cellStyle name="SAPBEXexcCritical4 2 2 2 2" xfId="1038"/>
    <cellStyle name="SAPBEXexcCritical4 2 3" xfId="937"/>
    <cellStyle name="SAPBEXexcCritical4 2 3 2" xfId="1037"/>
    <cellStyle name="SAPBEXexcCritical4 3" xfId="808"/>
    <cellStyle name="SAPBEXexcCritical4 3 2" xfId="939"/>
    <cellStyle name="SAPBEXexcCritical4 3 2 2" xfId="1039"/>
    <cellStyle name="SAPBEXexcCritical5" xfId="84"/>
    <cellStyle name="SAPBEXexcCritical5 2" xfId="809"/>
    <cellStyle name="SAPBEXexcCritical5 2 2" xfId="810"/>
    <cellStyle name="SAPBEXexcCritical5 2 2 2" xfId="941"/>
    <cellStyle name="SAPBEXexcCritical5 2 2 2 2" xfId="1041"/>
    <cellStyle name="SAPBEXexcCritical5 2 3" xfId="940"/>
    <cellStyle name="SAPBEXexcCritical5 2 3 2" xfId="1040"/>
    <cellStyle name="SAPBEXexcCritical5 3" xfId="811"/>
    <cellStyle name="SAPBEXexcCritical5 3 2" xfId="942"/>
    <cellStyle name="SAPBEXexcCritical5 3 2 2" xfId="1042"/>
    <cellStyle name="SAPBEXexcCritical6" xfId="85"/>
    <cellStyle name="SAPBEXexcCritical6 2" xfId="812"/>
    <cellStyle name="SAPBEXexcCritical6 2 2" xfId="813"/>
    <cellStyle name="SAPBEXexcCritical6 2 2 2" xfId="944"/>
    <cellStyle name="SAPBEXexcCritical6 2 2 2 2" xfId="1044"/>
    <cellStyle name="SAPBEXexcCritical6 2 3" xfId="943"/>
    <cellStyle name="SAPBEXexcCritical6 2 3 2" xfId="1043"/>
    <cellStyle name="SAPBEXexcCritical6 3" xfId="814"/>
    <cellStyle name="SAPBEXexcCritical6 3 2" xfId="945"/>
    <cellStyle name="SAPBEXexcCritical6 3 2 2" xfId="1045"/>
    <cellStyle name="SAPBEXexcGood1" xfId="86"/>
    <cellStyle name="SAPBEXexcGood1 2" xfId="815"/>
    <cellStyle name="SAPBEXexcGood1 2 2" xfId="816"/>
    <cellStyle name="SAPBEXexcGood1 2 2 2" xfId="947"/>
    <cellStyle name="SAPBEXexcGood1 2 2 2 2" xfId="1047"/>
    <cellStyle name="SAPBEXexcGood1 2 3" xfId="946"/>
    <cellStyle name="SAPBEXexcGood1 2 3 2" xfId="1046"/>
    <cellStyle name="SAPBEXexcGood1 3" xfId="817"/>
    <cellStyle name="SAPBEXexcGood1 3 2" xfId="948"/>
    <cellStyle name="SAPBEXexcGood1 3 2 2" xfId="1048"/>
    <cellStyle name="SAPBEXexcGood2" xfId="87"/>
    <cellStyle name="SAPBEXexcGood2 2" xfId="818"/>
    <cellStyle name="SAPBEXexcGood2 2 2" xfId="819"/>
    <cellStyle name="SAPBEXexcGood2 2 2 2" xfId="950"/>
    <cellStyle name="SAPBEXexcGood2 2 2 2 2" xfId="1050"/>
    <cellStyle name="SAPBEXexcGood2 2 3" xfId="949"/>
    <cellStyle name="SAPBEXexcGood2 2 3 2" xfId="1049"/>
    <cellStyle name="SAPBEXexcGood2 3" xfId="820"/>
    <cellStyle name="SAPBEXexcGood2 3 2" xfId="951"/>
    <cellStyle name="SAPBEXexcGood2 3 2 2" xfId="1051"/>
    <cellStyle name="SAPBEXexcGood3" xfId="88"/>
    <cellStyle name="SAPBEXexcGood3 2" xfId="821"/>
    <cellStyle name="SAPBEXexcGood3 2 2" xfId="822"/>
    <cellStyle name="SAPBEXexcGood3 2 2 2" xfId="953"/>
    <cellStyle name="SAPBEXexcGood3 2 2 2 2" xfId="1053"/>
    <cellStyle name="SAPBEXexcGood3 2 3" xfId="952"/>
    <cellStyle name="SAPBEXexcGood3 2 3 2" xfId="1052"/>
    <cellStyle name="SAPBEXexcGood3 3" xfId="823"/>
    <cellStyle name="SAPBEXexcGood3 3 2" xfId="954"/>
    <cellStyle name="SAPBEXexcGood3 3 2 2" xfId="1054"/>
    <cellStyle name="SAPBEXfilterDrill" xfId="89"/>
    <cellStyle name="SAPBEXfilterItem" xfId="90"/>
    <cellStyle name="SAPBEXfilterText" xfId="91"/>
    <cellStyle name="SAPBEXformats" xfId="92"/>
    <cellStyle name="SAPBEXformats 2" xfId="824"/>
    <cellStyle name="SAPBEXformats 2 2" xfId="825"/>
    <cellStyle name="SAPBEXformats 2 2 2" xfId="956"/>
    <cellStyle name="SAPBEXformats 2 2 2 2" xfId="1056"/>
    <cellStyle name="SAPBEXformats 2 3" xfId="955"/>
    <cellStyle name="SAPBEXformats 2 3 2" xfId="1055"/>
    <cellStyle name="SAPBEXformats 3" xfId="826"/>
    <cellStyle name="SAPBEXformats 3 2" xfId="957"/>
    <cellStyle name="SAPBEXformats 3 2 2" xfId="1057"/>
    <cellStyle name="SAPBEXheaderItem" xfId="93"/>
    <cellStyle name="SAPBEXheaderText" xfId="94"/>
    <cellStyle name="SAPBEXHLevel0" xfId="95"/>
    <cellStyle name="SAPBEXHLevel0X" xfId="96"/>
    <cellStyle name="SAPBEXHLevel1" xfId="97"/>
    <cellStyle name="SAPBEXHLevel1X" xfId="98"/>
    <cellStyle name="SAPBEXHLevel2" xfId="99"/>
    <cellStyle name="SAPBEXHLevel2X" xfId="100"/>
    <cellStyle name="SAPBEXHLevel3" xfId="101"/>
    <cellStyle name="SAPBEXHLevel3X" xfId="102"/>
    <cellStyle name="SAPBEXinputData" xfId="103"/>
    <cellStyle name="SAPBEXresData" xfId="104"/>
    <cellStyle name="SAPBEXresData 2" xfId="827"/>
    <cellStyle name="SAPBEXresData 2 2" xfId="828"/>
    <cellStyle name="SAPBEXresData 2 2 2" xfId="959"/>
    <cellStyle name="SAPBEXresData 2 2 2 2" xfId="1059"/>
    <cellStyle name="SAPBEXresData 2 3" xfId="958"/>
    <cellStyle name="SAPBEXresData 2 3 2" xfId="1058"/>
    <cellStyle name="SAPBEXresData 3" xfId="829"/>
    <cellStyle name="SAPBEXresData 3 2" xfId="960"/>
    <cellStyle name="SAPBEXresData 3 2 2" xfId="1060"/>
    <cellStyle name="SAPBEXresDataEmph" xfId="105"/>
    <cellStyle name="SAPBEXresDataEmph 2" xfId="830"/>
    <cellStyle name="SAPBEXresDataEmph 2 2" xfId="831"/>
    <cellStyle name="SAPBEXresDataEmph 2 2 2" xfId="962"/>
    <cellStyle name="SAPBEXresDataEmph 2 2 2 2" xfId="1062"/>
    <cellStyle name="SAPBEXresDataEmph 2 3" xfId="961"/>
    <cellStyle name="SAPBEXresDataEmph 2 3 2" xfId="1061"/>
    <cellStyle name="SAPBEXresDataEmph 3" xfId="832"/>
    <cellStyle name="SAPBEXresDataEmph 3 2" xfId="963"/>
    <cellStyle name="SAPBEXresDataEmph 3 2 2" xfId="1063"/>
    <cellStyle name="SAPBEXresItem" xfId="106"/>
    <cellStyle name="SAPBEXresItem 2" xfId="833"/>
    <cellStyle name="SAPBEXresItem 2 2" xfId="834"/>
    <cellStyle name="SAPBEXresItem 2 2 2" xfId="965"/>
    <cellStyle name="SAPBEXresItem 2 2 2 2" xfId="1065"/>
    <cellStyle name="SAPBEXresItem 2 3" xfId="964"/>
    <cellStyle name="SAPBEXresItem 2 3 2" xfId="1064"/>
    <cellStyle name="SAPBEXresItem 3" xfId="835"/>
    <cellStyle name="SAPBEXresItem 3 2" xfId="966"/>
    <cellStyle name="SAPBEXresItem 3 2 2" xfId="1066"/>
    <cellStyle name="SAPBEXresItemX" xfId="107"/>
    <cellStyle name="SAPBEXstdData" xfId="108"/>
    <cellStyle name="SAPBEXstdData 2" xfId="836"/>
    <cellStyle name="SAPBEXstdData 2 2" xfId="837"/>
    <cellStyle name="SAPBEXstdData 2 2 2" xfId="968"/>
    <cellStyle name="SAPBEXstdData 2 2 2 2" xfId="1068"/>
    <cellStyle name="SAPBEXstdData 2 3" xfId="967"/>
    <cellStyle name="SAPBEXstdData 2 3 2" xfId="1067"/>
    <cellStyle name="SAPBEXstdData 3" xfId="838"/>
    <cellStyle name="SAPBEXstdData 3 2" xfId="969"/>
    <cellStyle name="SAPBEXstdData 3 2 2" xfId="1069"/>
    <cellStyle name="SAPBEXstdData 4" xfId="993"/>
    <cellStyle name="SAPBEXstdDataEmph" xfId="109"/>
    <cellStyle name="SAPBEXstdDataEmph 2" xfId="839"/>
    <cellStyle name="SAPBEXstdDataEmph 2 2" xfId="840"/>
    <cellStyle name="SAPBEXstdDataEmph 2 2 2" xfId="971"/>
    <cellStyle name="SAPBEXstdDataEmph 2 2 2 2" xfId="1071"/>
    <cellStyle name="SAPBEXstdDataEmph 2 3" xfId="970"/>
    <cellStyle name="SAPBEXstdDataEmph 2 3 2" xfId="1070"/>
    <cellStyle name="SAPBEXstdDataEmph 3" xfId="841"/>
    <cellStyle name="SAPBEXstdDataEmph 3 2" xfId="972"/>
    <cellStyle name="SAPBEXstdDataEmph 3 2 2" xfId="1072"/>
    <cellStyle name="SAPBEXstdItem" xfId="110"/>
    <cellStyle name="SAPBEXstdItem 2" xfId="842"/>
    <cellStyle name="SAPBEXstdItem 2 2" xfId="843"/>
    <cellStyle name="SAPBEXstdItem 2 2 2" xfId="974"/>
    <cellStyle name="SAPBEXstdItem 2 2 2 2" xfId="1074"/>
    <cellStyle name="SAPBEXstdItem 2 3" xfId="973"/>
    <cellStyle name="SAPBEXstdItem 2 3 2" xfId="1073"/>
    <cellStyle name="SAPBEXstdItem 3" xfId="844"/>
    <cellStyle name="SAPBEXstdItem 3 2" xfId="975"/>
    <cellStyle name="SAPBEXstdItem 3 2 2" xfId="1075"/>
    <cellStyle name="SAPBEXstdItem 4" xfId="994"/>
    <cellStyle name="SAPBEXstdItemX" xfId="111"/>
    <cellStyle name="SAPBEXstdItemX 2" xfId="995"/>
    <cellStyle name="SAPBEXtitle" xfId="112"/>
    <cellStyle name="SAPBEXtitle 2" xfId="845"/>
    <cellStyle name="SAPBEXtitle 2 2" xfId="846"/>
    <cellStyle name="SAPBEXtitle 2 2 2" xfId="977"/>
    <cellStyle name="SAPBEXtitle 2 2 2 2" xfId="1077"/>
    <cellStyle name="SAPBEXtitle 2 3" xfId="976"/>
    <cellStyle name="SAPBEXtitle 2 3 2" xfId="1076"/>
    <cellStyle name="SAPBEXtitle 3" xfId="847"/>
    <cellStyle name="SAPBEXtitle 3 2" xfId="978"/>
    <cellStyle name="SAPBEXtitle 3 2 2" xfId="1078"/>
    <cellStyle name="SAPBEXtitle 4" xfId="996"/>
    <cellStyle name="SAPBEXundefined" xfId="113"/>
    <cellStyle name="SAPBEXundefined 2" xfId="848"/>
    <cellStyle name="SAPBEXundefined 2 2" xfId="849"/>
    <cellStyle name="SAPBEXundefined 2 2 2" xfId="980"/>
    <cellStyle name="SAPBEXundefined 2 2 2 2" xfId="1080"/>
    <cellStyle name="SAPBEXundefined 2 3" xfId="979"/>
    <cellStyle name="SAPBEXundefined 2 3 2" xfId="1079"/>
    <cellStyle name="SAPBEXundefined 3" xfId="850"/>
    <cellStyle name="SAPBEXundefined 3 2" xfId="981"/>
    <cellStyle name="SAPBEXundefined 3 2 2" xfId="1081"/>
    <cellStyle name="SAPKey" xfId="114"/>
    <cellStyle name="SAPLocked" xfId="115"/>
    <cellStyle name="SAPOutput" xfId="116"/>
    <cellStyle name="SAPSpace" xfId="117"/>
    <cellStyle name="SAPText" xfId="118"/>
    <cellStyle name="SAPUnLocked" xfId="119"/>
    <cellStyle name="Section" xfId="120"/>
    <cellStyle name="SectionTitle" xfId="121"/>
    <cellStyle name="SheetTitle" xfId="122"/>
    <cellStyle name="Standard__Utopia Index Index und Guidance (Deutsch)" xfId="851"/>
    <cellStyle name="Style 1" xfId="123"/>
    <cellStyle name="Sub-section" xfId="124"/>
    <cellStyle name="SubSectionTitle" xfId="125"/>
    <cellStyle name="Subtotal" xfId="126"/>
    <cellStyle name="TableBorder" xfId="127"/>
    <cellStyle name="TableColumnHeader" xfId="128"/>
    <cellStyle name="TableColumnHeader 2" xfId="997"/>
    <cellStyle name="TableHead" xfId="129"/>
    <cellStyle name="Texto de Aviso 2" xfId="852"/>
    <cellStyle name="Texto Explicativo 2" xfId="853"/>
    <cellStyle name="Tickmark" xfId="854"/>
    <cellStyle name="Time" xfId="130"/>
    <cellStyle name="Title" xfId="193"/>
    <cellStyle name="Title 2" xfId="855"/>
    <cellStyle name="Title 3" xfId="856"/>
    <cellStyle name="Title1" xfId="857"/>
    <cellStyle name="Titles" xfId="131"/>
    <cellStyle name="Titulo" xfId="132"/>
    <cellStyle name="Título 2" xfId="858"/>
    <cellStyle name="TITULO1" xfId="133"/>
    <cellStyle name="Titulo2" xfId="134"/>
    <cellStyle name="Total 10" xfId="859"/>
    <cellStyle name="Total 2" xfId="860"/>
    <cellStyle name="Total 2 2" xfId="861"/>
    <cellStyle name="Total 3" xfId="862"/>
    <cellStyle name="Total 3 2" xfId="982"/>
    <cellStyle name="Total 3 2 2" xfId="1082"/>
    <cellStyle name="Total 4" xfId="863"/>
    <cellStyle name="Total 4 2" xfId="983"/>
    <cellStyle name="Total 4 2 2" xfId="1083"/>
    <cellStyle name="Total 5" xfId="864"/>
    <cellStyle name="Total 5 2" xfId="984"/>
    <cellStyle name="Total 5 2 2" xfId="1084"/>
    <cellStyle name="Total 6" xfId="865"/>
    <cellStyle name="Total 6 2" xfId="985"/>
    <cellStyle name="Total 6 2 2" xfId="1085"/>
    <cellStyle name="Total 7" xfId="866"/>
    <cellStyle name="Total 7 2" xfId="986"/>
    <cellStyle name="Total 7 2 2" xfId="1086"/>
    <cellStyle name="Total 8" xfId="867"/>
    <cellStyle name="Total 8 2" xfId="987"/>
    <cellStyle name="Total 8 2 2" xfId="1087"/>
    <cellStyle name="Total 9" xfId="868"/>
    <cellStyle name="Total 9 2" xfId="988"/>
    <cellStyle name="Total 9 2 2" xfId="1088"/>
    <cellStyle name="Tusental (0)_Blad1" xfId="135"/>
    <cellStyle name="Tusental_Blad1" xfId="136"/>
    <cellStyle name="user" xfId="869"/>
    <cellStyle name="Valuta (0)_Blad1" xfId="137"/>
    <cellStyle name="Valuta_Blad1" xfId="138"/>
    <cellStyle name="Verificar Célula 2" xfId="870"/>
    <cellStyle name="Vírgula" xfId="1089" builtinId="3"/>
    <cellStyle name="Vírgula 2" xfId="871"/>
    <cellStyle name="Vírgula 2 2" xfId="872"/>
    <cellStyle name="Vírgula 3" xfId="873"/>
    <cellStyle name="Vírgula 3 2" xfId="874"/>
    <cellStyle name="Vírgula 4" xfId="875"/>
    <cellStyle name="Vírgula 4 2" xfId="876"/>
    <cellStyle name="Vírgula 5" xfId="877"/>
    <cellStyle name="Vírgula 6" xfId="878"/>
    <cellStyle name="Vírgula 7" xfId="1090"/>
    <cellStyle name="Währung [0]_RESULTS" xfId="879"/>
    <cellStyle name="Währung_RESULTS" xfId="880"/>
    <cellStyle name="Warning Text" xfId="194"/>
    <cellStyle name="Warning Text 2" xfId="881"/>
    <cellStyle name="Warning Text 3" xfId="882"/>
    <cellStyle name="year" xfId="883"/>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0000FF"/>
      <color rgb="FFC0C0C0"/>
      <color rgb="FFFFFFCC"/>
      <color rgb="FFFF3300"/>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33" Type="http://schemas.openxmlformats.org/officeDocument/2006/relationships/externalLink" Target="externalLinks/externalLink85.xml"/><Relationship Id="rId138" Type="http://schemas.openxmlformats.org/officeDocument/2006/relationships/externalLink" Target="externalLinks/externalLink90.xml"/><Relationship Id="rId154"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123" Type="http://schemas.openxmlformats.org/officeDocument/2006/relationships/externalLink" Target="externalLinks/externalLink75.xml"/><Relationship Id="rId128" Type="http://schemas.openxmlformats.org/officeDocument/2006/relationships/externalLink" Target="externalLinks/externalLink80.xml"/><Relationship Id="rId144" Type="http://schemas.openxmlformats.org/officeDocument/2006/relationships/externalLink" Target="externalLinks/externalLink96.xml"/><Relationship Id="rId149"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18" Type="http://schemas.openxmlformats.org/officeDocument/2006/relationships/externalLink" Target="externalLinks/externalLink70.xml"/><Relationship Id="rId134" Type="http://schemas.openxmlformats.org/officeDocument/2006/relationships/externalLink" Target="externalLinks/externalLink86.xml"/><Relationship Id="rId139" Type="http://schemas.openxmlformats.org/officeDocument/2006/relationships/externalLink" Target="externalLinks/externalLink91.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103" Type="http://schemas.openxmlformats.org/officeDocument/2006/relationships/externalLink" Target="externalLinks/externalLink55.xml"/><Relationship Id="rId108" Type="http://schemas.openxmlformats.org/officeDocument/2006/relationships/externalLink" Target="externalLinks/externalLink60.xml"/><Relationship Id="rId116" Type="http://schemas.openxmlformats.org/officeDocument/2006/relationships/externalLink" Target="externalLinks/externalLink68.xml"/><Relationship Id="rId124" Type="http://schemas.openxmlformats.org/officeDocument/2006/relationships/externalLink" Target="externalLinks/externalLink76.xml"/><Relationship Id="rId129" Type="http://schemas.openxmlformats.org/officeDocument/2006/relationships/externalLink" Target="externalLinks/externalLink81.xml"/><Relationship Id="rId137" Type="http://schemas.openxmlformats.org/officeDocument/2006/relationships/externalLink" Target="externalLinks/externalLink8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11" Type="http://schemas.openxmlformats.org/officeDocument/2006/relationships/externalLink" Target="externalLinks/externalLink63.xml"/><Relationship Id="rId132" Type="http://schemas.openxmlformats.org/officeDocument/2006/relationships/externalLink" Target="externalLinks/externalLink84.xml"/><Relationship Id="rId140" Type="http://schemas.openxmlformats.org/officeDocument/2006/relationships/externalLink" Target="externalLinks/externalLink92.xml"/><Relationship Id="rId145" Type="http://schemas.openxmlformats.org/officeDocument/2006/relationships/externalLink" Target="externalLinks/externalLink97.xml"/><Relationship Id="rId15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14" Type="http://schemas.openxmlformats.org/officeDocument/2006/relationships/externalLink" Target="externalLinks/externalLink66.xml"/><Relationship Id="rId119" Type="http://schemas.openxmlformats.org/officeDocument/2006/relationships/externalLink" Target="externalLinks/externalLink71.xml"/><Relationship Id="rId127" Type="http://schemas.openxmlformats.org/officeDocument/2006/relationships/externalLink" Target="externalLinks/externalLink7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externalLink" Target="externalLinks/externalLink74.xml"/><Relationship Id="rId130" Type="http://schemas.openxmlformats.org/officeDocument/2006/relationships/externalLink" Target="externalLinks/externalLink82.xml"/><Relationship Id="rId135" Type="http://schemas.openxmlformats.org/officeDocument/2006/relationships/externalLink" Target="externalLinks/externalLink87.xml"/><Relationship Id="rId143" Type="http://schemas.openxmlformats.org/officeDocument/2006/relationships/externalLink" Target="externalLinks/externalLink95.xml"/><Relationship Id="rId148" Type="http://schemas.openxmlformats.org/officeDocument/2006/relationships/theme" Target="theme/theme1.xml"/><Relationship Id="rId15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120" Type="http://schemas.openxmlformats.org/officeDocument/2006/relationships/externalLink" Target="externalLinks/externalLink72.xml"/><Relationship Id="rId125" Type="http://schemas.openxmlformats.org/officeDocument/2006/relationships/externalLink" Target="externalLinks/externalLink77.xml"/><Relationship Id="rId141" Type="http://schemas.openxmlformats.org/officeDocument/2006/relationships/externalLink" Target="externalLinks/externalLink93.xml"/><Relationship Id="rId146" Type="http://schemas.openxmlformats.org/officeDocument/2006/relationships/externalLink" Target="externalLinks/externalLink98.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131" Type="http://schemas.openxmlformats.org/officeDocument/2006/relationships/externalLink" Target="externalLinks/externalLink83.xml"/><Relationship Id="rId136" Type="http://schemas.openxmlformats.org/officeDocument/2006/relationships/externalLink" Target="externalLinks/externalLink88.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5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126" Type="http://schemas.openxmlformats.org/officeDocument/2006/relationships/externalLink" Target="externalLinks/externalLink78.xml"/><Relationship Id="rId147" Type="http://schemas.openxmlformats.org/officeDocument/2006/relationships/externalLink" Target="externalLinks/externalLink99.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externalLink" Target="externalLinks/externalLink73.xml"/><Relationship Id="rId142" Type="http://schemas.openxmlformats.org/officeDocument/2006/relationships/externalLink" Target="externalLinks/externalLink9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390525</xdr:colOff>
      <xdr:row>131</xdr:row>
      <xdr:rowOff>47625</xdr:rowOff>
    </xdr:from>
    <xdr:to>
      <xdr:col>7</xdr:col>
      <xdr:colOff>3943350</xdr:colOff>
      <xdr:row>144</xdr:row>
      <xdr:rowOff>47625</xdr:rowOff>
    </xdr:to>
    <xdr:pic>
      <xdr:nvPicPr>
        <xdr:cNvPr id="2" name="Picture 16"/>
        <xdr:cNvPicPr>
          <a:picLocks noChangeAspect="1" noChangeArrowheads="1"/>
        </xdr:cNvPicPr>
      </xdr:nvPicPr>
      <xdr:blipFill>
        <a:blip xmlns:r="http://schemas.openxmlformats.org/officeDocument/2006/relationships" r:embed="rId1" cstate="print"/>
        <a:srcRect t="12451" r="14453" b="65576"/>
        <a:stretch>
          <a:fillRect/>
        </a:stretch>
      </xdr:blipFill>
      <xdr:spPr bwMode="auto">
        <a:xfrm>
          <a:off x="2095500" y="21507450"/>
          <a:ext cx="10429875" cy="2105025"/>
        </a:xfrm>
        <a:prstGeom prst="rect">
          <a:avLst/>
        </a:prstGeom>
        <a:noFill/>
        <a:ln w="9525">
          <a:noFill/>
          <a:miter lim="800000"/>
          <a:headEnd/>
          <a:tailEnd/>
        </a:ln>
      </xdr:spPr>
    </xdr:pic>
    <xdr:clientData/>
  </xdr:twoCellAnchor>
  <xdr:twoCellAnchor>
    <xdr:from>
      <xdr:col>11</xdr:col>
      <xdr:colOff>47625</xdr:colOff>
      <xdr:row>3</xdr:row>
      <xdr:rowOff>0</xdr:rowOff>
    </xdr:from>
    <xdr:to>
      <xdr:col>12</xdr:col>
      <xdr:colOff>552450</xdr:colOff>
      <xdr:row>91</xdr:row>
      <xdr:rowOff>123825</xdr:rowOff>
    </xdr:to>
    <xdr:sp macro="" textlink="">
      <xdr:nvSpPr>
        <xdr:cNvPr id="3" name="WordArt 12"/>
        <xdr:cNvSpPr>
          <a:spLocks noChangeArrowheads="1" noChangeShapeType="1" noTextEdit="1"/>
        </xdr:cNvSpPr>
      </xdr:nvSpPr>
      <xdr:spPr bwMode="auto">
        <a:xfrm rot="5400000">
          <a:off x="11368088" y="7310437"/>
          <a:ext cx="14439900" cy="1114425"/>
        </a:xfrm>
        <a:prstGeom prst="rect">
          <a:avLst/>
        </a:prstGeom>
      </xdr:spPr>
      <xdr:txBody>
        <a:bodyPr vert="wordArtVert" wrap="none" fromWordArt="1">
          <a:prstTxWarp prst="textPlain">
            <a:avLst>
              <a:gd name="adj" fmla="val 50000"/>
            </a:avLst>
          </a:prstTxWarp>
        </a:bodyPr>
        <a:lstStyle/>
        <a:p>
          <a:pPr algn="ctr" rtl="0" fontAlgn="auto"/>
          <a:r>
            <a:rPr lang="en-US" sz="3600" kern="10" spc="0">
              <a:ln w="9525">
                <a:solidFill>
                  <a:srgbClr val="000000"/>
                </a:solidFill>
                <a:round/>
                <a:headEnd/>
                <a:tailEnd/>
              </a:ln>
              <a:solidFill>
                <a:srgbClr val="000000"/>
              </a:solidFill>
              <a:effectLst/>
              <a:latin typeface="Arial Black"/>
            </a:rPr>
            <a:t>Verificar valores todos os Meses</a:t>
          </a:r>
        </a:p>
      </xdr:txBody>
    </xdr:sp>
    <xdr:clientData/>
  </xdr:twoCellAnchor>
  <xdr:twoCellAnchor editAs="oneCell">
    <xdr:from>
      <xdr:col>2</xdr:col>
      <xdr:colOff>228600</xdr:colOff>
      <xdr:row>93</xdr:row>
      <xdr:rowOff>104775</xdr:rowOff>
    </xdr:from>
    <xdr:to>
      <xdr:col>7</xdr:col>
      <xdr:colOff>3990975</xdr:colOff>
      <xdr:row>107</xdr:row>
      <xdr:rowOff>76200</xdr:rowOff>
    </xdr:to>
    <xdr:pic>
      <xdr:nvPicPr>
        <xdr:cNvPr id="4" name="Picture 2"/>
        <xdr:cNvPicPr>
          <a:picLocks noChangeAspect="1" noChangeArrowheads="1"/>
        </xdr:cNvPicPr>
      </xdr:nvPicPr>
      <xdr:blipFill>
        <a:blip xmlns:r="http://schemas.openxmlformats.org/officeDocument/2006/relationships" r:embed="rId2" cstate="print"/>
        <a:srcRect t="15381" r="12695" b="61182"/>
        <a:stretch>
          <a:fillRect/>
        </a:stretch>
      </xdr:blipFill>
      <xdr:spPr bwMode="auto">
        <a:xfrm>
          <a:off x="1933575" y="15411450"/>
          <a:ext cx="10639425" cy="2238375"/>
        </a:xfrm>
        <a:prstGeom prst="rect">
          <a:avLst/>
        </a:prstGeom>
        <a:noFill/>
        <a:ln w="9525">
          <a:noFill/>
          <a:miter lim="800000"/>
          <a:headEnd/>
          <a:tailEnd/>
        </a:ln>
      </xdr:spPr>
    </xdr:pic>
    <xdr:clientData/>
  </xdr:twoCellAnchor>
  <xdr:twoCellAnchor>
    <xdr:from>
      <xdr:col>5</xdr:col>
      <xdr:colOff>50800</xdr:colOff>
      <xdr:row>99</xdr:row>
      <xdr:rowOff>38100</xdr:rowOff>
    </xdr:from>
    <xdr:to>
      <xdr:col>7</xdr:col>
      <xdr:colOff>4064000</xdr:colOff>
      <xdr:row>100</xdr:row>
      <xdr:rowOff>139700</xdr:rowOff>
    </xdr:to>
    <xdr:sp macro="" textlink="">
      <xdr:nvSpPr>
        <xdr:cNvPr id="5" name="Rectangle 4"/>
        <xdr:cNvSpPr/>
      </xdr:nvSpPr>
      <xdr:spPr>
        <a:xfrm>
          <a:off x="6861175" y="16316325"/>
          <a:ext cx="5784850" cy="2635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5</xdr:col>
      <xdr:colOff>88900</xdr:colOff>
      <xdr:row>101</xdr:row>
      <xdr:rowOff>127000</xdr:rowOff>
    </xdr:from>
    <xdr:to>
      <xdr:col>7</xdr:col>
      <xdr:colOff>4102100</xdr:colOff>
      <xdr:row>102</xdr:row>
      <xdr:rowOff>88900</xdr:rowOff>
    </xdr:to>
    <xdr:sp macro="" textlink="">
      <xdr:nvSpPr>
        <xdr:cNvPr id="6" name="Rectangle 5"/>
        <xdr:cNvSpPr/>
      </xdr:nvSpPr>
      <xdr:spPr>
        <a:xfrm>
          <a:off x="6899275" y="16729075"/>
          <a:ext cx="5784850" cy="1238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4508500</xdr:colOff>
      <xdr:row>95</xdr:row>
      <xdr:rowOff>25400</xdr:rowOff>
    </xdr:from>
    <xdr:to>
      <xdr:col>7</xdr:col>
      <xdr:colOff>6921500</xdr:colOff>
      <xdr:row>97</xdr:row>
      <xdr:rowOff>114300</xdr:rowOff>
    </xdr:to>
    <xdr:sp macro="" textlink="">
      <xdr:nvSpPr>
        <xdr:cNvPr id="7" name="Rectangular Callout 6"/>
        <xdr:cNvSpPr/>
      </xdr:nvSpPr>
      <xdr:spPr>
        <a:xfrm>
          <a:off x="13090525" y="15655925"/>
          <a:ext cx="2413000" cy="412750"/>
        </a:xfrm>
        <a:prstGeom prst="wedgeRectCallout">
          <a:avLst>
            <a:gd name="adj1" fmla="val -69400"/>
            <a:gd name="adj2" fmla="val 110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60</a:t>
          </a:r>
        </a:p>
        <a:p>
          <a:pPr algn="ctr"/>
          <a:r>
            <a:rPr lang="en-US" sz="1100">
              <a:solidFill>
                <a:schemeClr val="tx1"/>
              </a:solidFill>
            </a:rPr>
            <a:t>redução de Provisão Imob. Incorpóreos </a:t>
          </a:r>
        </a:p>
      </xdr:txBody>
    </xdr:sp>
    <xdr:clientData/>
  </xdr:twoCellAnchor>
  <xdr:twoCellAnchor>
    <xdr:from>
      <xdr:col>7</xdr:col>
      <xdr:colOff>4318000</xdr:colOff>
      <xdr:row>104</xdr:row>
      <xdr:rowOff>127000</xdr:rowOff>
    </xdr:from>
    <xdr:to>
      <xdr:col>7</xdr:col>
      <xdr:colOff>6121400</xdr:colOff>
      <xdr:row>108</xdr:row>
      <xdr:rowOff>12700</xdr:rowOff>
    </xdr:to>
    <xdr:sp macro="" textlink="">
      <xdr:nvSpPr>
        <xdr:cNvPr id="8" name="Rectangular Callout 7"/>
        <xdr:cNvSpPr/>
      </xdr:nvSpPr>
      <xdr:spPr>
        <a:xfrm>
          <a:off x="12900025" y="17214850"/>
          <a:ext cx="1803400" cy="533400"/>
        </a:xfrm>
        <a:prstGeom prst="wedgeRectCallout">
          <a:avLst>
            <a:gd name="adj1" fmla="val -62908"/>
            <a:gd name="adj2" fmla="val -1225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59</a:t>
          </a:r>
        </a:p>
        <a:p>
          <a:pPr algn="ctr"/>
          <a:r>
            <a:rPr lang="en-US" sz="1100">
              <a:solidFill>
                <a:schemeClr val="tx1"/>
              </a:solidFill>
            </a:rPr>
            <a:t>Provisão Imob. Incorpóreos </a:t>
          </a:r>
        </a:p>
      </xdr:txBody>
    </xdr:sp>
    <xdr:clientData/>
  </xdr:twoCellAnchor>
  <xdr:twoCellAnchor editAs="oneCell">
    <xdr:from>
      <xdr:col>2</xdr:col>
      <xdr:colOff>190500</xdr:colOff>
      <xdr:row>108</xdr:row>
      <xdr:rowOff>28575</xdr:rowOff>
    </xdr:from>
    <xdr:to>
      <xdr:col>7</xdr:col>
      <xdr:colOff>3971925</xdr:colOff>
      <xdr:row>118</xdr:row>
      <xdr:rowOff>95250</xdr:rowOff>
    </xdr:to>
    <xdr:pic>
      <xdr:nvPicPr>
        <xdr:cNvPr id="9" name="Picture 7"/>
        <xdr:cNvPicPr>
          <a:picLocks noChangeAspect="1" noChangeArrowheads="1"/>
        </xdr:cNvPicPr>
      </xdr:nvPicPr>
      <xdr:blipFill>
        <a:blip xmlns:r="http://schemas.openxmlformats.org/officeDocument/2006/relationships" r:embed="rId3" cstate="print"/>
        <a:srcRect t="12646" r="20703" b="69775"/>
        <a:stretch>
          <a:fillRect/>
        </a:stretch>
      </xdr:blipFill>
      <xdr:spPr bwMode="auto">
        <a:xfrm>
          <a:off x="1895475" y="17764125"/>
          <a:ext cx="10658475" cy="1685925"/>
        </a:xfrm>
        <a:prstGeom prst="rect">
          <a:avLst/>
        </a:prstGeom>
        <a:noFill/>
        <a:ln w="9525">
          <a:noFill/>
          <a:miter lim="800000"/>
          <a:headEnd/>
          <a:tailEnd/>
        </a:ln>
      </xdr:spPr>
    </xdr:pic>
    <xdr:clientData/>
  </xdr:twoCellAnchor>
  <xdr:twoCellAnchor>
    <xdr:from>
      <xdr:col>5</xdr:col>
      <xdr:colOff>127000</xdr:colOff>
      <xdr:row>114</xdr:row>
      <xdr:rowOff>88900</xdr:rowOff>
    </xdr:from>
    <xdr:to>
      <xdr:col>7</xdr:col>
      <xdr:colOff>4140200</xdr:colOff>
      <xdr:row>116</xdr:row>
      <xdr:rowOff>25400</xdr:rowOff>
    </xdr:to>
    <xdr:sp macro="" textlink="">
      <xdr:nvSpPr>
        <xdr:cNvPr id="10" name="Rectangle 9"/>
        <xdr:cNvSpPr/>
      </xdr:nvSpPr>
      <xdr:spPr>
        <a:xfrm>
          <a:off x="6937375" y="18796000"/>
          <a:ext cx="5784850" cy="260350"/>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4546600</xdr:colOff>
      <xdr:row>110</xdr:row>
      <xdr:rowOff>101600</xdr:rowOff>
    </xdr:from>
    <xdr:to>
      <xdr:col>7</xdr:col>
      <xdr:colOff>6959600</xdr:colOff>
      <xdr:row>113</xdr:row>
      <xdr:rowOff>25400</xdr:rowOff>
    </xdr:to>
    <xdr:sp macro="" textlink="">
      <xdr:nvSpPr>
        <xdr:cNvPr id="11" name="Rectangular Callout 10"/>
        <xdr:cNvSpPr/>
      </xdr:nvSpPr>
      <xdr:spPr>
        <a:xfrm>
          <a:off x="13128625" y="18161000"/>
          <a:ext cx="2413000" cy="409575"/>
        </a:xfrm>
        <a:prstGeom prst="wedgeRectCallout">
          <a:avLst>
            <a:gd name="adj1" fmla="val -69400"/>
            <a:gd name="adj2" fmla="val 110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60</a:t>
          </a:r>
        </a:p>
        <a:p>
          <a:pPr algn="ctr"/>
          <a:r>
            <a:rPr lang="en-US" sz="1100">
              <a:solidFill>
                <a:schemeClr val="tx1"/>
              </a:solidFill>
            </a:rPr>
            <a:t>redução de Provisão Imob. Incorpóreos </a:t>
          </a:r>
        </a:p>
      </xdr:txBody>
    </xdr:sp>
    <xdr:clientData/>
  </xdr:twoCellAnchor>
  <xdr:twoCellAnchor editAs="oneCell">
    <xdr:from>
      <xdr:col>2</xdr:col>
      <xdr:colOff>238125</xdr:colOff>
      <xdr:row>118</xdr:row>
      <xdr:rowOff>123825</xdr:rowOff>
    </xdr:from>
    <xdr:to>
      <xdr:col>7</xdr:col>
      <xdr:colOff>3924300</xdr:colOff>
      <xdr:row>131</xdr:row>
      <xdr:rowOff>57150</xdr:rowOff>
    </xdr:to>
    <xdr:pic>
      <xdr:nvPicPr>
        <xdr:cNvPr id="12" name="Picture 10"/>
        <xdr:cNvPicPr>
          <a:picLocks noChangeAspect="1" noChangeArrowheads="1"/>
        </xdr:cNvPicPr>
      </xdr:nvPicPr>
      <xdr:blipFill>
        <a:blip xmlns:r="http://schemas.openxmlformats.org/officeDocument/2006/relationships" r:embed="rId4" cstate="print"/>
        <a:srcRect t="13184" r="20898" b="65576"/>
        <a:stretch>
          <a:fillRect/>
        </a:stretch>
      </xdr:blipFill>
      <xdr:spPr bwMode="auto">
        <a:xfrm>
          <a:off x="1943100" y="19478625"/>
          <a:ext cx="10563225" cy="2038350"/>
        </a:xfrm>
        <a:prstGeom prst="rect">
          <a:avLst/>
        </a:prstGeom>
        <a:noFill/>
        <a:ln w="9525">
          <a:noFill/>
          <a:miter lim="800000"/>
          <a:headEnd/>
          <a:tailEnd/>
        </a:ln>
      </xdr:spPr>
    </xdr:pic>
    <xdr:clientData/>
  </xdr:twoCellAnchor>
  <xdr:twoCellAnchor>
    <xdr:from>
      <xdr:col>3</xdr:col>
      <xdr:colOff>965200</xdr:colOff>
      <xdr:row>127</xdr:row>
      <xdr:rowOff>88900</xdr:rowOff>
    </xdr:from>
    <xdr:to>
      <xdr:col>7</xdr:col>
      <xdr:colOff>3822700</xdr:colOff>
      <xdr:row>128</xdr:row>
      <xdr:rowOff>50800</xdr:rowOff>
    </xdr:to>
    <xdr:sp macro="" textlink="">
      <xdr:nvSpPr>
        <xdr:cNvPr id="13" name="Rectangle 12"/>
        <xdr:cNvSpPr/>
      </xdr:nvSpPr>
      <xdr:spPr>
        <a:xfrm>
          <a:off x="6623050" y="20901025"/>
          <a:ext cx="5781675" cy="1238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4381500</xdr:colOff>
      <xdr:row>122</xdr:row>
      <xdr:rowOff>12700</xdr:rowOff>
    </xdr:from>
    <xdr:to>
      <xdr:col>7</xdr:col>
      <xdr:colOff>6184900</xdr:colOff>
      <xdr:row>125</xdr:row>
      <xdr:rowOff>63500</xdr:rowOff>
    </xdr:to>
    <xdr:sp macro="" textlink="">
      <xdr:nvSpPr>
        <xdr:cNvPr id="14" name="Rectangular Callout 13"/>
        <xdr:cNvSpPr/>
      </xdr:nvSpPr>
      <xdr:spPr>
        <a:xfrm>
          <a:off x="12963525" y="20015200"/>
          <a:ext cx="1803400" cy="536575"/>
        </a:xfrm>
        <a:prstGeom prst="wedgeRectCallout">
          <a:avLst>
            <a:gd name="adj1" fmla="val -81218"/>
            <a:gd name="adj2" fmla="val 12160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59</a:t>
          </a:r>
        </a:p>
        <a:p>
          <a:pPr algn="ctr"/>
          <a:r>
            <a:rPr lang="en-US" sz="1100">
              <a:solidFill>
                <a:schemeClr val="tx1"/>
              </a:solidFill>
            </a:rPr>
            <a:t>Provisão Imob. Incorpóreos </a:t>
          </a:r>
        </a:p>
      </xdr:txBody>
    </xdr:sp>
    <xdr:clientData/>
  </xdr:twoCellAnchor>
  <xdr:twoCellAnchor>
    <xdr:from>
      <xdr:col>4</xdr:col>
      <xdr:colOff>127000</xdr:colOff>
      <xdr:row>137</xdr:row>
      <xdr:rowOff>127000</xdr:rowOff>
    </xdr:from>
    <xdr:to>
      <xdr:col>7</xdr:col>
      <xdr:colOff>3987800</xdr:colOff>
      <xdr:row>139</xdr:row>
      <xdr:rowOff>63500</xdr:rowOff>
    </xdr:to>
    <xdr:sp macro="" textlink="">
      <xdr:nvSpPr>
        <xdr:cNvPr id="15" name="Rectangle 14"/>
        <xdr:cNvSpPr/>
      </xdr:nvSpPr>
      <xdr:spPr>
        <a:xfrm>
          <a:off x="6784975" y="22558375"/>
          <a:ext cx="5784850" cy="260350"/>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4457700</xdr:colOff>
      <xdr:row>133</xdr:row>
      <xdr:rowOff>88900</xdr:rowOff>
    </xdr:from>
    <xdr:to>
      <xdr:col>7</xdr:col>
      <xdr:colOff>6870700</xdr:colOff>
      <xdr:row>136</xdr:row>
      <xdr:rowOff>12700</xdr:rowOff>
    </xdr:to>
    <xdr:sp macro="" textlink="">
      <xdr:nvSpPr>
        <xdr:cNvPr id="16" name="Rectangular Callout 15"/>
        <xdr:cNvSpPr/>
      </xdr:nvSpPr>
      <xdr:spPr>
        <a:xfrm>
          <a:off x="13039725" y="21872575"/>
          <a:ext cx="2413000" cy="409575"/>
        </a:xfrm>
        <a:prstGeom prst="wedgeRectCallout">
          <a:avLst>
            <a:gd name="adj1" fmla="val -69400"/>
            <a:gd name="adj2" fmla="val 110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60</a:t>
          </a:r>
        </a:p>
        <a:p>
          <a:pPr algn="ctr"/>
          <a:r>
            <a:rPr lang="en-US" sz="1100">
              <a:solidFill>
                <a:schemeClr val="tx1"/>
              </a:solidFill>
            </a:rPr>
            <a:t>redução de Provisão Imob. Incorpóreos </a:t>
          </a:r>
        </a:p>
      </xdr:txBody>
    </xdr:sp>
    <xdr:clientData/>
  </xdr:twoCellAnchor>
  <xdr:twoCellAnchor>
    <xdr:from>
      <xdr:col>5</xdr:col>
      <xdr:colOff>38100</xdr:colOff>
      <xdr:row>141</xdr:row>
      <xdr:rowOff>50800</xdr:rowOff>
    </xdr:from>
    <xdr:to>
      <xdr:col>7</xdr:col>
      <xdr:colOff>4051300</xdr:colOff>
      <xdr:row>142</xdr:row>
      <xdr:rowOff>12700</xdr:rowOff>
    </xdr:to>
    <xdr:sp macro="" textlink="">
      <xdr:nvSpPr>
        <xdr:cNvPr id="17" name="Rectangle 16"/>
        <xdr:cNvSpPr/>
      </xdr:nvSpPr>
      <xdr:spPr>
        <a:xfrm>
          <a:off x="6848475" y="23129875"/>
          <a:ext cx="5784850" cy="1238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4622800</xdr:colOff>
      <xdr:row>138</xdr:row>
      <xdr:rowOff>25400</xdr:rowOff>
    </xdr:from>
    <xdr:to>
      <xdr:col>7</xdr:col>
      <xdr:colOff>6426200</xdr:colOff>
      <xdr:row>141</xdr:row>
      <xdr:rowOff>76200</xdr:rowOff>
    </xdr:to>
    <xdr:sp macro="" textlink="">
      <xdr:nvSpPr>
        <xdr:cNvPr id="18" name="Rectangular Callout 17"/>
        <xdr:cNvSpPr/>
      </xdr:nvSpPr>
      <xdr:spPr>
        <a:xfrm>
          <a:off x="13204825" y="22618700"/>
          <a:ext cx="1803400" cy="536575"/>
        </a:xfrm>
        <a:prstGeom prst="wedgeRectCallout">
          <a:avLst>
            <a:gd name="adj1" fmla="val -81218"/>
            <a:gd name="adj2" fmla="val 657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59</a:t>
          </a:r>
        </a:p>
        <a:p>
          <a:pPr algn="ctr"/>
          <a:r>
            <a:rPr lang="en-US" sz="1100">
              <a:solidFill>
                <a:schemeClr val="tx1"/>
              </a:solidFill>
            </a:rPr>
            <a:t>Provisão Imob. Incorpóreos </a:t>
          </a:r>
        </a:p>
      </xdr:txBody>
    </xdr:sp>
    <xdr:clientData/>
  </xdr:twoCellAnchor>
  <xdr:twoCellAnchor>
    <xdr:from>
      <xdr:col>7</xdr:col>
      <xdr:colOff>3606800</xdr:colOff>
      <xdr:row>146</xdr:row>
      <xdr:rowOff>25400</xdr:rowOff>
    </xdr:from>
    <xdr:to>
      <xdr:col>7</xdr:col>
      <xdr:colOff>6019800</xdr:colOff>
      <xdr:row>148</xdr:row>
      <xdr:rowOff>114300</xdr:rowOff>
    </xdr:to>
    <xdr:sp macro="" textlink="">
      <xdr:nvSpPr>
        <xdr:cNvPr id="19" name="Rectangular Callout 18"/>
        <xdr:cNvSpPr/>
      </xdr:nvSpPr>
      <xdr:spPr>
        <a:xfrm>
          <a:off x="12188825" y="23914100"/>
          <a:ext cx="2413000" cy="412750"/>
        </a:xfrm>
        <a:prstGeom prst="wedgeRectCallout">
          <a:avLst>
            <a:gd name="adj1" fmla="val -69400"/>
            <a:gd name="adj2" fmla="val 110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60</a:t>
          </a:r>
        </a:p>
        <a:p>
          <a:pPr algn="ctr"/>
          <a:r>
            <a:rPr lang="en-US" sz="1100">
              <a:solidFill>
                <a:schemeClr val="tx1"/>
              </a:solidFill>
            </a:rPr>
            <a:t>redução de Provisão Imob. Incorpóreos </a:t>
          </a:r>
        </a:p>
      </xdr:txBody>
    </xdr:sp>
    <xdr:clientData/>
  </xdr:twoCellAnchor>
  <xdr:twoCellAnchor editAs="oneCell">
    <xdr:from>
      <xdr:col>1</xdr:col>
      <xdr:colOff>762000</xdr:colOff>
      <xdr:row>145</xdr:row>
      <xdr:rowOff>127000</xdr:rowOff>
    </xdr:from>
    <xdr:to>
      <xdr:col>7</xdr:col>
      <xdr:colOff>3235396</xdr:colOff>
      <xdr:row>157</xdr:row>
      <xdr:rowOff>74596</xdr:rowOff>
    </xdr:to>
    <xdr:pic>
      <xdr:nvPicPr>
        <xdr:cNvPr id="20" name="Picture 19"/>
        <xdr:cNvPicPr>
          <a:picLocks noChangeAspect="1" noChangeArrowheads="1"/>
        </xdr:cNvPicPr>
      </xdr:nvPicPr>
      <xdr:blipFill>
        <a:blip xmlns:r="http://schemas.openxmlformats.org/officeDocument/2006/relationships" r:embed="rId5" cstate="print"/>
        <a:srcRect t="21667" r="26041" b="55833"/>
        <a:stretch>
          <a:fillRect/>
        </a:stretch>
      </xdr:blipFill>
      <xdr:spPr bwMode="auto">
        <a:xfrm>
          <a:off x="1676400" y="23853775"/>
          <a:ext cx="10141021" cy="1890696"/>
        </a:xfrm>
        <a:prstGeom prst="rect">
          <a:avLst/>
        </a:prstGeom>
        <a:noFill/>
        <a:ln w="9525">
          <a:noFill/>
          <a:miter lim="800000"/>
          <a:headEnd/>
          <a:tailEnd/>
        </a:ln>
      </xdr:spPr>
    </xdr:pic>
    <xdr:clientData/>
  </xdr:twoCellAnchor>
  <xdr:twoCellAnchor>
    <xdr:from>
      <xdr:col>3</xdr:col>
      <xdr:colOff>685800</xdr:colOff>
      <xdr:row>149</xdr:row>
      <xdr:rowOff>38100</xdr:rowOff>
    </xdr:from>
    <xdr:to>
      <xdr:col>7</xdr:col>
      <xdr:colOff>3162300</xdr:colOff>
      <xdr:row>150</xdr:row>
      <xdr:rowOff>139700</xdr:rowOff>
    </xdr:to>
    <xdr:sp macro="" textlink="">
      <xdr:nvSpPr>
        <xdr:cNvPr id="21" name="Rectangle 20"/>
        <xdr:cNvSpPr/>
      </xdr:nvSpPr>
      <xdr:spPr>
        <a:xfrm>
          <a:off x="6343650" y="24412575"/>
          <a:ext cx="5400675" cy="2635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3822700</xdr:colOff>
      <xdr:row>150</xdr:row>
      <xdr:rowOff>63500</xdr:rowOff>
    </xdr:from>
    <xdr:to>
      <xdr:col>7</xdr:col>
      <xdr:colOff>5626100</xdr:colOff>
      <xdr:row>153</xdr:row>
      <xdr:rowOff>114300</xdr:rowOff>
    </xdr:to>
    <xdr:sp macro="" textlink="">
      <xdr:nvSpPr>
        <xdr:cNvPr id="22" name="Rectangular Callout 21"/>
        <xdr:cNvSpPr/>
      </xdr:nvSpPr>
      <xdr:spPr>
        <a:xfrm>
          <a:off x="12404725" y="24599900"/>
          <a:ext cx="1803400" cy="536575"/>
        </a:xfrm>
        <a:prstGeom prst="wedgeRectCallout">
          <a:avLst>
            <a:gd name="adj1" fmla="val -81922"/>
            <a:gd name="adj2" fmla="val 2857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59</a:t>
          </a:r>
        </a:p>
        <a:p>
          <a:pPr algn="ctr"/>
          <a:r>
            <a:rPr lang="en-US" sz="1100">
              <a:solidFill>
                <a:schemeClr val="tx1"/>
              </a:solidFill>
            </a:rPr>
            <a:t>Provisão Imob. Incorpóreos </a:t>
          </a:r>
        </a:p>
      </xdr:txBody>
    </xdr:sp>
    <xdr:clientData/>
  </xdr:twoCellAnchor>
  <xdr:twoCellAnchor>
    <xdr:from>
      <xdr:col>3</xdr:col>
      <xdr:colOff>444500</xdr:colOff>
      <xdr:row>152</xdr:row>
      <xdr:rowOff>114300</xdr:rowOff>
    </xdr:from>
    <xdr:to>
      <xdr:col>7</xdr:col>
      <xdr:colOff>3302000</xdr:colOff>
      <xdr:row>153</xdr:row>
      <xdr:rowOff>76200</xdr:rowOff>
    </xdr:to>
    <xdr:sp macro="" textlink="">
      <xdr:nvSpPr>
        <xdr:cNvPr id="23" name="Rectangle 22"/>
        <xdr:cNvSpPr/>
      </xdr:nvSpPr>
      <xdr:spPr>
        <a:xfrm>
          <a:off x="6102350" y="24974550"/>
          <a:ext cx="5781675" cy="1238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1</xdr:col>
      <xdr:colOff>139700</xdr:colOff>
      <xdr:row>159</xdr:row>
      <xdr:rowOff>114300</xdr:rowOff>
    </xdr:from>
    <xdr:to>
      <xdr:col>7</xdr:col>
      <xdr:colOff>6184900</xdr:colOff>
      <xdr:row>194</xdr:row>
      <xdr:rowOff>122254</xdr:rowOff>
    </xdr:to>
    <xdr:pic>
      <xdr:nvPicPr>
        <xdr:cNvPr id="24" name="Picture 23"/>
        <xdr:cNvPicPr>
          <a:picLocks noChangeAspect="1" noChangeArrowheads="1"/>
        </xdr:cNvPicPr>
      </xdr:nvPicPr>
      <xdr:blipFill>
        <a:blip xmlns:r="http://schemas.openxmlformats.org/officeDocument/2006/relationships" r:embed="rId6" cstate="print"/>
        <a:srcRect b="32500"/>
        <a:stretch>
          <a:fillRect/>
        </a:stretch>
      </xdr:blipFill>
      <xdr:spPr bwMode="auto">
        <a:xfrm>
          <a:off x="1054100" y="26108025"/>
          <a:ext cx="13712825" cy="567532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457200</xdr:colOff>
      <xdr:row>141</xdr:row>
      <xdr:rowOff>139700</xdr:rowOff>
    </xdr:from>
    <xdr:to>
      <xdr:col>7</xdr:col>
      <xdr:colOff>2667036</xdr:colOff>
      <xdr:row>149</xdr:row>
      <xdr:rowOff>104760</xdr:rowOff>
    </xdr:to>
    <xdr:pic>
      <xdr:nvPicPr>
        <xdr:cNvPr id="2" name="Picture 1"/>
        <xdr:cNvPicPr>
          <a:picLocks noChangeAspect="1" noChangeArrowheads="1"/>
        </xdr:cNvPicPr>
      </xdr:nvPicPr>
      <xdr:blipFill>
        <a:blip xmlns:r="http://schemas.openxmlformats.org/officeDocument/2006/relationships" r:embed="rId1" cstate="print"/>
        <a:srcRect t="75000" r="26389" b="10000"/>
        <a:stretch>
          <a:fillRect/>
        </a:stretch>
      </xdr:blipFill>
      <xdr:spPr bwMode="auto">
        <a:xfrm>
          <a:off x="1371600" y="23218775"/>
          <a:ext cx="10096536" cy="1260460"/>
        </a:xfrm>
        <a:prstGeom prst="rect">
          <a:avLst/>
        </a:prstGeom>
        <a:noFill/>
        <a:ln w="9525">
          <a:noFill/>
          <a:miter lim="800000"/>
          <a:headEnd/>
          <a:tailEnd/>
        </a:ln>
      </xdr:spPr>
    </xdr:pic>
    <xdr:clientData/>
  </xdr:twoCellAnchor>
  <xdr:twoCellAnchor editAs="oneCell">
    <xdr:from>
      <xdr:col>1</xdr:col>
      <xdr:colOff>431800</xdr:colOff>
      <xdr:row>126</xdr:row>
      <xdr:rowOff>101600</xdr:rowOff>
    </xdr:from>
    <xdr:to>
      <xdr:col>7</xdr:col>
      <xdr:colOff>2617858</xdr:colOff>
      <xdr:row>136</xdr:row>
      <xdr:rowOff>93674</xdr:rowOff>
    </xdr:to>
    <xdr:pic>
      <xdr:nvPicPr>
        <xdr:cNvPr id="3" name="Picture 2"/>
        <xdr:cNvPicPr>
          <a:picLocks noChangeAspect="1" noChangeArrowheads="1"/>
        </xdr:cNvPicPr>
      </xdr:nvPicPr>
      <xdr:blipFill>
        <a:blip xmlns:r="http://schemas.openxmlformats.org/officeDocument/2006/relationships" r:embed="rId2" cstate="print"/>
        <a:srcRect t="21667" r="26562" b="59166"/>
        <a:stretch>
          <a:fillRect/>
        </a:stretch>
      </xdr:blipFill>
      <xdr:spPr bwMode="auto">
        <a:xfrm>
          <a:off x="1346200" y="20751800"/>
          <a:ext cx="10072758" cy="1611324"/>
        </a:xfrm>
        <a:prstGeom prst="rect">
          <a:avLst/>
        </a:prstGeom>
        <a:noFill/>
        <a:ln w="9525">
          <a:noFill/>
          <a:miter lim="800000"/>
          <a:headEnd/>
          <a:tailEnd/>
        </a:ln>
      </xdr:spPr>
    </xdr:pic>
    <xdr:clientData/>
  </xdr:twoCellAnchor>
  <xdr:twoCellAnchor>
    <xdr:from>
      <xdr:col>11</xdr:col>
      <xdr:colOff>47625</xdr:colOff>
      <xdr:row>3</xdr:row>
      <xdr:rowOff>0</xdr:rowOff>
    </xdr:from>
    <xdr:to>
      <xdr:col>12</xdr:col>
      <xdr:colOff>552450</xdr:colOff>
      <xdr:row>111</xdr:row>
      <xdr:rowOff>123825</xdr:rowOff>
    </xdr:to>
    <xdr:sp macro="" textlink="">
      <xdr:nvSpPr>
        <xdr:cNvPr id="4" name="WordArt 12"/>
        <xdr:cNvSpPr>
          <a:spLocks noChangeArrowheads="1" noChangeShapeType="1" noTextEdit="1"/>
        </xdr:cNvSpPr>
      </xdr:nvSpPr>
      <xdr:spPr bwMode="auto">
        <a:xfrm rot="5400000">
          <a:off x="9967913" y="8929687"/>
          <a:ext cx="17678400" cy="1114425"/>
        </a:xfrm>
        <a:prstGeom prst="rect">
          <a:avLst/>
        </a:prstGeom>
      </xdr:spPr>
      <xdr:txBody>
        <a:bodyPr vert="wordArtVert" wrap="none" fromWordArt="1">
          <a:prstTxWarp prst="textPlain">
            <a:avLst>
              <a:gd name="adj" fmla="val 50000"/>
            </a:avLst>
          </a:prstTxWarp>
        </a:bodyPr>
        <a:lstStyle/>
        <a:p>
          <a:pPr algn="ctr" rtl="0" fontAlgn="auto"/>
          <a:r>
            <a:rPr lang="en-US" sz="3600" kern="10" spc="0">
              <a:ln w="9525">
                <a:solidFill>
                  <a:srgbClr val="000000"/>
                </a:solidFill>
                <a:round/>
                <a:headEnd/>
                <a:tailEnd/>
              </a:ln>
              <a:solidFill>
                <a:srgbClr val="000000"/>
              </a:solidFill>
              <a:effectLst/>
              <a:latin typeface="Arial Black"/>
            </a:rPr>
            <a:t>Verificar valores todos os Meses</a:t>
          </a:r>
        </a:p>
      </xdr:txBody>
    </xdr:sp>
    <xdr:clientData/>
  </xdr:twoCellAnchor>
  <xdr:twoCellAnchor>
    <xdr:from>
      <xdr:col>4</xdr:col>
      <xdr:colOff>114300</xdr:colOff>
      <xdr:row>129</xdr:row>
      <xdr:rowOff>38100</xdr:rowOff>
    </xdr:from>
    <xdr:to>
      <xdr:col>7</xdr:col>
      <xdr:colOff>3975100</xdr:colOff>
      <xdr:row>130</xdr:row>
      <xdr:rowOff>139700</xdr:rowOff>
    </xdr:to>
    <xdr:sp macro="" textlink="">
      <xdr:nvSpPr>
        <xdr:cNvPr id="5" name="Rectangle 4"/>
        <xdr:cNvSpPr/>
      </xdr:nvSpPr>
      <xdr:spPr>
        <a:xfrm>
          <a:off x="6972300" y="21174075"/>
          <a:ext cx="5803900" cy="2635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xdr:col>
      <xdr:colOff>965200</xdr:colOff>
      <xdr:row>131</xdr:row>
      <xdr:rowOff>127000</xdr:rowOff>
    </xdr:from>
    <xdr:to>
      <xdr:col>7</xdr:col>
      <xdr:colOff>3924300</xdr:colOff>
      <xdr:row>132</xdr:row>
      <xdr:rowOff>101600</xdr:rowOff>
    </xdr:to>
    <xdr:sp macro="" textlink="">
      <xdr:nvSpPr>
        <xdr:cNvPr id="6" name="Rectangle 5"/>
        <xdr:cNvSpPr/>
      </xdr:nvSpPr>
      <xdr:spPr>
        <a:xfrm>
          <a:off x="6823075" y="21586825"/>
          <a:ext cx="5902325" cy="1365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4508500</xdr:colOff>
      <xdr:row>125</xdr:row>
      <xdr:rowOff>25400</xdr:rowOff>
    </xdr:from>
    <xdr:to>
      <xdr:col>7</xdr:col>
      <xdr:colOff>6921500</xdr:colOff>
      <xdr:row>127</xdr:row>
      <xdr:rowOff>114300</xdr:rowOff>
    </xdr:to>
    <xdr:sp macro="" textlink="">
      <xdr:nvSpPr>
        <xdr:cNvPr id="7" name="Rectangular Callout 6"/>
        <xdr:cNvSpPr/>
      </xdr:nvSpPr>
      <xdr:spPr>
        <a:xfrm>
          <a:off x="13309600" y="20513675"/>
          <a:ext cx="2413000" cy="412750"/>
        </a:xfrm>
        <a:prstGeom prst="wedgeRectCallout">
          <a:avLst>
            <a:gd name="adj1" fmla="val -69400"/>
            <a:gd name="adj2" fmla="val 110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69</a:t>
          </a:r>
        </a:p>
        <a:p>
          <a:pPr algn="ctr"/>
          <a:r>
            <a:rPr lang="en-US" sz="1100">
              <a:solidFill>
                <a:schemeClr val="tx1"/>
              </a:solidFill>
            </a:rPr>
            <a:t>redução de Provisão Imob. Incorpóreos </a:t>
          </a:r>
        </a:p>
      </xdr:txBody>
    </xdr:sp>
    <xdr:clientData/>
  </xdr:twoCellAnchor>
  <xdr:twoCellAnchor>
    <xdr:from>
      <xdr:col>7</xdr:col>
      <xdr:colOff>4318000</xdr:colOff>
      <xdr:row>134</xdr:row>
      <xdr:rowOff>127000</xdr:rowOff>
    </xdr:from>
    <xdr:to>
      <xdr:col>7</xdr:col>
      <xdr:colOff>6121400</xdr:colOff>
      <xdr:row>138</xdr:row>
      <xdr:rowOff>12700</xdr:rowOff>
    </xdr:to>
    <xdr:sp macro="" textlink="">
      <xdr:nvSpPr>
        <xdr:cNvPr id="8" name="Rectangular Callout 7"/>
        <xdr:cNvSpPr/>
      </xdr:nvSpPr>
      <xdr:spPr>
        <a:xfrm>
          <a:off x="13119100" y="22072600"/>
          <a:ext cx="1803400" cy="533400"/>
        </a:xfrm>
        <a:prstGeom prst="wedgeRectCallout">
          <a:avLst>
            <a:gd name="adj1" fmla="val -62908"/>
            <a:gd name="adj2" fmla="val -1225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70</a:t>
          </a:r>
        </a:p>
        <a:p>
          <a:pPr algn="ctr"/>
          <a:r>
            <a:rPr lang="en-US" sz="1100">
              <a:solidFill>
                <a:schemeClr val="tx1"/>
              </a:solidFill>
            </a:rPr>
            <a:t>Provisão Imob. Incorpóreos </a:t>
          </a:r>
        </a:p>
      </xdr:txBody>
    </xdr:sp>
    <xdr:clientData/>
  </xdr:twoCellAnchor>
  <xdr:twoCellAnchor>
    <xdr:from>
      <xdr:col>3</xdr:col>
      <xdr:colOff>838200</xdr:colOff>
      <xdr:row>145</xdr:row>
      <xdr:rowOff>76200</xdr:rowOff>
    </xdr:from>
    <xdr:to>
      <xdr:col>7</xdr:col>
      <xdr:colOff>3695700</xdr:colOff>
      <xdr:row>147</xdr:row>
      <xdr:rowOff>12700</xdr:rowOff>
    </xdr:to>
    <xdr:sp macro="" textlink="">
      <xdr:nvSpPr>
        <xdr:cNvPr id="9" name="Rectangle 8"/>
        <xdr:cNvSpPr/>
      </xdr:nvSpPr>
      <xdr:spPr>
        <a:xfrm>
          <a:off x="6696075" y="23802975"/>
          <a:ext cx="5800725" cy="260350"/>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4191000</xdr:colOff>
      <xdr:row>140</xdr:row>
      <xdr:rowOff>50800</xdr:rowOff>
    </xdr:from>
    <xdr:to>
      <xdr:col>7</xdr:col>
      <xdr:colOff>6604000</xdr:colOff>
      <xdr:row>142</xdr:row>
      <xdr:rowOff>139700</xdr:rowOff>
    </xdr:to>
    <xdr:sp macro="" textlink="">
      <xdr:nvSpPr>
        <xdr:cNvPr id="10" name="Rectangular Callout 9"/>
        <xdr:cNvSpPr/>
      </xdr:nvSpPr>
      <xdr:spPr>
        <a:xfrm>
          <a:off x="12992100" y="22967950"/>
          <a:ext cx="2413000" cy="412750"/>
        </a:xfrm>
        <a:prstGeom prst="wedgeRectCallout">
          <a:avLst>
            <a:gd name="adj1" fmla="val -69400"/>
            <a:gd name="adj2" fmla="val 110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69</a:t>
          </a:r>
        </a:p>
        <a:p>
          <a:pPr algn="ctr"/>
          <a:r>
            <a:rPr lang="en-US" sz="1100">
              <a:solidFill>
                <a:schemeClr val="tx1"/>
              </a:solidFill>
            </a:rPr>
            <a:t>redução de Provisão Imob. Incorpóreos </a:t>
          </a:r>
        </a:p>
      </xdr:txBody>
    </xdr:sp>
    <xdr:clientData/>
  </xdr:twoCellAnchor>
  <xdr:twoCellAnchor>
    <xdr:from>
      <xdr:col>3</xdr:col>
      <xdr:colOff>812800</xdr:colOff>
      <xdr:row>144</xdr:row>
      <xdr:rowOff>76200</xdr:rowOff>
    </xdr:from>
    <xdr:to>
      <xdr:col>7</xdr:col>
      <xdr:colOff>3670300</xdr:colOff>
      <xdr:row>145</xdr:row>
      <xdr:rowOff>38100</xdr:rowOff>
    </xdr:to>
    <xdr:sp macro="" textlink="">
      <xdr:nvSpPr>
        <xdr:cNvPr id="11" name="Rectangle 10"/>
        <xdr:cNvSpPr/>
      </xdr:nvSpPr>
      <xdr:spPr>
        <a:xfrm>
          <a:off x="6670675" y="23641050"/>
          <a:ext cx="5800725" cy="1238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4292600</xdr:colOff>
      <xdr:row>143</xdr:row>
      <xdr:rowOff>127000</xdr:rowOff>
    </xdr:from>
    <xdr:to>
      <xdr:col>7</xdr:col>
      <xdr:colOff>6096000</xdr:colOff>
      <xdr:row>147</xdr:row>
      <xdr:rowOff>12700</xdr:rowOff>
    </xdr:to>
    <xdr:sp macro="" textlink="">
      <xdr:nvSpPr>
        <xdr:cNvPr id="12" name="Rectangular Callout 11"/>
        <xdr:cNvSpPr/>
      </xdr:nvSpPr>
      <xdr:spPr>
        <a:xfrm>
          <a:off x="13093700" y="23529925"/>
          <a:ext cx="1803400" cy="533400"/>
        </a:xfrm>
        <a:prstGeom prst="wedgeRectCallout">
          <a:avLst>
            <a:gd name="adj1" fmla="val -81218"/>
            <a:gd name="adj2" fmla="val 12160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70</a:t>
          </a:r>
        </a:p>
        <a:p>
          <a:pPr algn="ctr"/>
          <a:r>
            <a:rPr lang="en-US" sz="1100">
              <a:solidFill>
                <a:schemeClr val="tx1"/>
              </a:solidFill>
            </a:rPr>
            <a:t>Provisão Imob. Incorpóreos </a:t>
          </a:r>
        </a:p>
      </xdr:txBody>
    </xdr:sp>
    <xdr:clientData/>
  </xdr:twoCellAnchor>
  <xdr:twoCellAnchor>
    <xdr:from>
      <xdr:col>7</xdr:col>
      <xdr:colOff>4254500</xdr:colOff>
      <xdr:row>151</xdr:row>
      <xdr:rowOff>63500</xdr:rowOff>
    </xdr:from>
    <xdr:to>
      <xdr:col>7</xdr:col>
      <xdr:colOff>6667500</xdr:colOff>
      <xdr:row>153</xdr:row>
      <xdr:rowOff>152400</xdr:rowOff>
    </xdr:to>
    <xdr:sp macro="" textlink="">
      <xdr:nvSpPr>
        <xdr:cNvPr id="13" name="Rectangular Callout 12"/>
        <xdr:cNvSpPr/>
      </xdr:nvSpPr>
      <xdr:spPr>
        <a:xfrm>
          <a:off x="13055600" y="24761825"/>
          <a:ext cx="2413000" cy="412750"/>
        </a:xfrm>
        <a:prstGeom prst="wedgeRectCallout">
          <a:avLst>
            <a:gd name="adj1" fmla="val -69400"/>
            <a:gd name="adj2" fmla="val 110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69</a:t>
          </a:r>
        </a:p>
        <a:p>
          <a:pPr algn="ctr"/>
          <a:r>
            <a:rPr lang="en-US" sz="1100">
              <a:solidFill>
                <a:schemeClr val="tx1"/>
              </a:solidFill>
            </a:rPr>
            <a:t>redução de Provisão Imob. Incorpóreos </a:t>
          </a:r>
        </a:p>
      </xdr:txBody>
    </xdr:sp>
    <xdr:clientData/>
  </xdr:twoCellAnchor>
  <xdr:twoCellAnchor>
    <xdr:from>
      <xdr:col>3</xdr:col>
      <xdr:colOff>800100</xdr:colOff>
      <xdr:row>148</xdr:row>
      <xdr:rowOff>127000</xdr:rowOff>
    </xdr:from>
    <xdr:to>
      <xdr:col>7</xdr:col>
      <xdr:colOff>3657600</xdr:colOff>
      <xdr:row>149</xdr:row>
      <xdr:rowOff>88900</xdr:rowOff>
    </xdr:to>
    <xdr:sp macro="" textlink="">
      <xdr:nvSpPr>
        <xdr:cNvPr id="14" name="Rectangle 13"/>
        <xdr:cNvSpPr/>
      </xdr:nvSpPr>
      <xdr:spPr>
        <a:xfrm>
          <a:off x="6657975" y="24339550"/>
          <a:ext cx="5800725" cy="1238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4292600</xdr:colOff>
      <xdr:row>155</xdr:row>
      <xdr:rowOff>25400</xdr:rowOff>
    </xdr:from>
    <xdr:to>
      <xdr:col>7</xdr:col>
      <xdr:colOff>6096000</xdr:colOff>
      <xdr:row>158</xdr:row>
      <xdr:rowOff>76200</xdr:rowOff>
    </xdr:to>
    <xdr:sp macro="" textlink="">
      <xdr:nvSpPr>
        <xdr:cNvPr id="15" name="Rectangular Callout 14"/>
        <xdr:cNvSpPr/>
      </xdr:nvSpPr>
      <xdr:spPr>
        <a:xfrm>
          <a:off x="13093700" y="25371425"/>
          <a:ext cx="1803400" cy="536575"/>
        </a:xfrm>
        <a:prstGeom prst="wedgeRectCallout">
          <a:avLst>
            <a:gd name="adj1" fmla="val -81218"/>
            <a:gd name="adj2" fmla="val 657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70</a:t>
          </a:r>
        </a:p>
        <a:p>
          <a:pPr algn="ctr"/>
          <a:r>
            <a:rPr lang="en-US" sz="1100">
              <a:solidFill>
                <a:schemeClr val="tx1"/>
              </a:solidFill>
            </a:rPr>
            <a:t>Provisão Imob. Incorpóreos </a:t>
          </a:r>
        </a:p>
      </xdr:txBody>
    </xdr:sp>
    <xdr:clientData/>
  </xdr:twoCellAnchor>
  <xdr:twoCellAnchor>
    <xdr:from>
      <xdr:col>7</xdr:col>
      <xdr:colOff>3606800</xdr:colOff>
      <xdr:row>165</xdr:row>
      <xdr:rowOff>25400</xdr:rowOff>
    </xdr:from>
    <xdr:to>
      <xdr:col>7</xdr:col>
      <xdr:colOff>6019800</xdr:colOff>
      <xdr:row>167</xdr:row>
      <xdr:rowOff>114300</xdr:rowOff>
    </xdr:to>
    <xdr:sp macro="" textlink="">
      <xdr:nvSpPr>
        <xdr:cNvPr id="16" name="Rectangular Callout 15"/>
        <xdr:cNvSpPr/>
      </xdr:nvSpPr>
      <xdr:spPr>
        <a:xfrm>
          <a:off x="12407900" y="26990675"/>
          <a:ext cx="2413000" cy="412750"/>
        </a:xfrm>
        <a:prstGeom prst="wedgeRectCallout">
          <a:avLst>
            <a:gd name="adj1" fmla="val -69400"/>
            <a:gd name="adj2" fmla="val 110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60</a:t>
          </a:r>
        </a:p>
        <a:p>
          <a:pPr algn="ctr"/>
          <a:r>
            <a:rPr lang="en-US" sz="1100">
              <a:solidFill>
                <a:schemeClr val="tx1"/>
              </a:solidFill>
            </a:rPr>
            <a:t>redução de Provisão Imob. Incorpóreos </a:t>
          </a:r>
        </a:p>
      </xdr:txBody>
    </xdr:sp>
    <xdr:clientData/>
  </xdr:twoCellAnchor>
  <xdr:twoCellAnchor>
    <xdr:from>
      <xdr:col>3</xdr:col>
      <xdr:colOff>685800</xdr:colOff>
      <xdr:row>168</xdr:row>
      <xdr:rowOff>38100</xdr:rowOff>
    </xdr:from>
    <xdr:to>
      <xdr:col>7</xdr:col>
      <xdr:colOff>3162300</xdr:colOff>
      <xdr:row>169</xdr:row>
      <xdr:rowOff>139700</xdr:rowOff>
    </xdr:to>
    <xdr:sp macro="" textlink="">
      <xdr:nvSpPr>
        <xdr:cNvPr id="17" name="Rectangle 16"/>
        <xdr:cNvSpPr/>
      </xdr:nvSpPr>
      <xdr:spPr>
        <a:xfrm>
          <a:off x="6543675" y="27489150"/>
          <a:ext cx="5419725" cy="2635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3822700</xdr:colOff>
      <xdr:row>169</xdr:row>
      <xdr:rowOff>63500</xdr:rowOff>
    </xdr:from>
    <xdr:to>
      <xdr:col>7</xdr:col>
      <xdr:colOff>5626100</xdr:colOff>
      <xdr:row>172</xdr:row>
      <xdr:rowOff>114300</xdr:rowOff>
    </xdr:to>
    <xdr:sp macro="" textlink="">
      <xdr:nvSpPr>
        <xdr:cNvPr id="18" name="Rectangular Callout 17"/>
        <xdr:cNvSpPr/>
      </xdr:nvSpPr>
      <xdr:spPr>
        <a:xfrm>
          <a:off x="12623800" y="27676475"/>
          <a:ext cx="1803400" cy="536575"/>
        </a:xfrm>
        <a:prstGeom prst="wedgeRectCallout">
          <a:avLst>
            <a:gd name="adj1" fmla="val -81922"/>
            <a:gd name="adj2" fmla="val 2857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solidFill>
                <a:schemeClr val="tx1"/>
              </a:solidFill>
            </a:rPr>
            <a:t>Valor referente á linha 59</a:t>
          </a:r>
        </a:p>
        <a:p>
          <a:pPr algn="ctr"/>
          <a:r>
            <a:rPr lang="en-US" sz="1100">
              <a:solidFill>
                <a:schemeClr val="tx1"/>
              </a:solidFill>
            </a:rPr>
            <a:t>Provisão Imob. Incorpóreos </a:t>
          </a:r>
        </a:p>
      </xdr:txBody>
    </xdr:sp>
    <xdr:clientData/>
  </xdr:twoCellAnchor>
  <xdr:twoCellAnchor>
    <xdr:from>
      <xdr:col>3</xdr:col>
      <xdr:colOff>444500</xdr:colOff>
      <xdr:row>171</xdr:row>
      <xdr:rowOff>114300</xdr:rowOff>
    </xdr:from>
    <xdr:to>
      <xdr:col>7</xdr:col>
      <xdr:colOff>3302000</xdr:colOff>
      <xdr:row>172</xdr:row>
      <xdr:rowOff>76200</xdr:rowOff>
    </xdr:to>
    <xdr:sp macro="" textlink="">
      <xdr:nvSpPr>
        <xdr:cNvPr id="19" name="Rectangle 18"/>
        <xdr:cNvSpPr/>
      </xdr:nvSpPr>
      <xdr:spPr>
        <a:xfrm>
          <a:off x="6302375" y="28051125"/>
          <a:ext cx="5800725" cy="1238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xdr:col>
      <xdr:colOff>889000</xdr:colOff>
      <xdr:row>141</xdr:row>
      <xdr:rowOff>127000</xdr:rowOff>
    </xdr:from>
    <xdr:to>
      <xdr:col>7</xdr:col>
      <xdr:colOff>3746500</xdr:colOff>
      <xdr:row>143</xdr:row>
      <xdr:rowOff>63500</xdr:rowOff>
    </xdr:to>
    <xdr:sp macro="" textlink="">
      <xdr:nvSpPr>
        <xdr:cNvPr id="20" name="Rectangle 19"/>
        <xdr:cNvSpPr/>
      </xdr:nvSpPr>
      <xdr:spPr>
        <a:xfrm>
          <a:off x="6746875" y="23206075"/>
          <a:ext cx="5800725" cy="260350"/>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1</xdr:col>
      <xdr:colOff>457200</xdr:colOff>
      <xdr:row>152</xdr:row>
      <xdr:rowOff>152400</xdr:rowOff>
    </xdr:from>
    <xdr:to>
      <xdr:col>7</xdr:col>
      <xdr:colOff>2476500</xdr:colOff>
      <xdr:row>161</xdr:row>
      <xdr:rowOff>23822</xdr:rowOff>
    </xdr:to>
    <xdr:pic>
      <xdr:nvPicPr>
        <xdr:cNvPr id="21" name="Picture 20"/>
        <xdr:cNvPicPr>
          <a:picLocks noChangeAspect="1" noChangeArrowheads="1"/>
        </xdr:cNvPicPr>
      </xdr:nvPicPr>
      <xdr:blipFill>
        <a:blip xmlns:r="http://schemas.openxmlformats.org/officeDocument/2006/relationships" r:embed="rId3" cstate="print"/>
        <a:srcRect t="21666" r="27778" b="62500"/>
        <a:stretch>
          <a:fillRect/>
        </a:stretch>
      </xdr:blipFill>
      <xdr:spPr bwMode="auto">
        <a:xfrm>
          <a:off x="1371600" y="25012650"/>
          <a:ext cx="9906000" cy="1328747"/>
        </a:xfrm>
        <a:prstGeom prst="rect">
          <a:avLst/>
        </a:prstGeom>
        <a:noFill/>
        <a:ln w="9525">
          <a:noFill/>
          <a:miter lim="800000"/>
          <a:headEnd/>
          <a:tailEnd/>
        </a:ln>
      </xdr:spPr>
    </xdr:pic>
    <xdr:clientData/>
  </xdr:twoCellAnchor>
  <xdr:twoCellAnchor>
    <xdr:from>
      <xdr:col>3</xdr:col>
      <xdr:colOff>965200</xdr:colOff>
      <xdr:row>155</xdr:row>
      <xdr:rowOff>88900</xdr:rowOff>
    </xdr:from>
    <xdr:to>
      <xdr:col>7</xdr:col>
      <xdr:colOff>3822700</xdr:colOff>
      <xdr:row>157</xdr:row>
      <xdr:rowOff>25400</xdr:rowOff>
    </xdr:to>
    <xdr:sp macro="" textlink="">
      <xdr:nvSpPr>
        <xdr:cNvPr id="22" name="Rectangle 21"/>
        <xdr:cNvSpPr/>
      </xdr:nvSpPr>
      <xdr:spPr>
        <a:xfrm>
          <a:off x="6823075" y="25434925"/>
          <a:ext cx="5800725" cy="260350"/>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xdr:col>
      <xdr:colOff>863600</xdr:colOff>
      <xdr:row>158</xdr:row>
      <xdr:rowOff>38100</xdr:rowOff>
    </xdr:from>
    <xdr:to>
      <xdr:col>7</xdr:col>
      <xdr:colOff>3721100</xdr:colOff>
      <xdr:row>159</xdr:row>
      <xdr:rowOff>0</xdr:rowOff>
    </xdr:to>
    <xdr:sp macro="" textlink="">
      <xdr:nvSpPr>
        <xdr:cNvPr id="23" name="Rectangle 22"/>
        <xdr:cNvSpPr/>
      </xdr:nvSpPr>
      <xdr:spPr>
        <a:xfrm>
          <a:off x="6721475" y="25869900"/>
          <a:ext cx="5800725" cy="123825"/>
        </a:xfrm>
        <a:prstGeom prst="rect">
          <a:avLst/>
        </a:prstGeom>
        <a:solidFill>
          <a:schemeClr val="bg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2839511</xdr:colOff>
      <xdr:row>0</xdr:row>
      <xdr:rowOff>133350</xdr:rowOff>
    </xdr:from>
    <xdr:to>
      <xdr:col>1</xdr:col>
      <xdr:colOff>2839511</xdr:colOff>
      <xdr:row>2</xdr:row>
      <xdr:rowOff>136151</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53911" y="133350"/>
          <a:ext cx="0" cy="431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2839511</xdr:colOff>
      <xdr:row>1</xdr:row>
      <xdr:rowOff>133350</xdr:rowOff>
    </xdr:from>
    <xdr:to>
      <xdr:col>2</xdr:col>
      <xdr:colOff>3177</xdr:colOff>
      <xdr:row>3</xdr:row>
      <xdr:rowOff>178485</xdr:rowOff>
    </xdr:to>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53911" y="133350"/>
          <a:ext cx="0" cy="431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308610</xdr:colOff>
      <xdr:row>11</xdr:row>
      <xdr:rowOff>167640</xdr:rowOff>
    </xdr:from>
    <xdr:ext cx="65" cy="172227"/>
    <xdr:sp macro="" textlink="">
      <xdr:nvSpPr>
        <xdr:cNvPr id="2" name="CaixaDeTexto 1"/>
        <xdr:cNvSpPr txBox="1"/>
      </xdr:nvSpPr>
      <xdr:spPr>
        <a:xfrm>
          <a:off x="5718810" y="21488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PT"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faria\Os%20meus%20documentos\Susana\SAP\Relat&#243;rios%202006\Relat&#243;rio%20final%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Reparti&#231;&#227;o%20Pessoal%202005_v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jpsousa\Desktop\Work\Report%20ERSE\Info%20Recebida\ERSE\Reporting_2006\2006%20Real\Pessoal%202006\Enviado%20KPMG\Reparti&#231;&#227;o%20Pessoal%202006_v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Sa&#237;das%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FAS\CF\EEM\2006-2007\Info%20Recebida\ERSE\Reporting_2005\2005%20Real\Anal&#237;tica%202005\&#205;ndices%20Estat&#237;sticos%202005\Activo%20L&#237;quido_2005\Activo%20L&#237;quido%202005.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4\2004%20Real\Analitica%202004%20BC\Pessoal_2004\pessoal_v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4\2004%20Real\Analitica%202004%20BC\Pessoal_2004\pessoal_v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mferreira\Os%20meus%20documentos\Fecho%20Obras%202009\OT&#180;s%2009%20ap&#243;s%20Liquida&#231;&#227;o%20Valida&#231;&#227;o\Zam%20final%202006_V1MARC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10\2010%20Real\Ajustamento%202010\2011-03-14\ERSE\Reporting_2004\2004%20Real\Analitica%202004%20BC\Pessoal_2004\pessoal_v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Tarifas_ERSE\Tarifas_2010\ERSE\Reporting_2006\2006%20Real\Ajustamento%20de%202006%20a%20receber%20em%202008\ERSE\Reporting_2006\2006%20Real\Imobilizado%202006\Zam%20final%2020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94C0D4\Zam%20final%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ferreira\Os%20meus%20documentos\Ficheiros%20Base\Norma%2016%20ERSE\Norma%2016_2006\Zam%20final%202006%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jpsousa\AppData\Local\Microsoft\Windows\Temporary%20Internet%20Files\Content.Outlook\ORNC6379\ERSE\Reporting_2004\2004%20Real\Analitica%202004%20BC\Pessoal_2004\pessoal_v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FAS\CF\EEM\2006-2007\EEM%20Draft%2023042007\ERSE\Reporting_2005\2005%20Real\Anal&#237;tica%202005\Imobilizado%202005\Zam001%202005%20ERSE%20v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ocuments%20and%20Settings\rvieira\Ambiente%20de%20trabalho\ERSE\Reporting_2006\2006%20Real\Ajustamento%20de%202006%20a%20receber%20em%202008\ERSE\Reporting_2006\2006%20Real\Imobilizado%202006\Zam%20final%20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FAS\CF\EEM\2006-2007\EEM%20Draft%2023042007\Reparti&#231;&#227;o%20Pessoal%202005_v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ocuments%20and%20Settings\rvieira\Ambiente%20de%20trabalho\ERSE\Reporting_2004\2004%20Real\Analitica%202004%20BC\Pessoal_2004\pessoal_v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FAS\CF\EEM\2006-2007\EEM%20Draft%2023042007\Sa&#237;das%20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FAS\CF\EEM\2006-2007\Info%20Recebida\ERSE\Reporting_2005\2005%20Real\Anal&#237;tica%202005\&#205;ndices%20Estat&#237;sticos%202005\Activo%20L&#237;quido_2005\Activo%20L&#237;quido%202005.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FAS\CF\EEM\2006-2007\Info%20Recebida\pessoal_reparti&#231;&#245;esv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AS\CF\EEM\2006-2007\EEM%20Draft%2023042007\ERSE\Reporting_2005\2005%20Real\Anal&#237;tica%202005\Imobilizado%202005\Zam001%202005%20ERSE%20v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5F15512C\Zam001%202005%20ERSE%20v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roberto\Os%20meus%20documentos\Roberto\ALT\2004\Fechos%202004\Fecho%204&#186;trim%202004\OD_4&#186;Trim_2004%20v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Incentivos\Incentivo%20&#224;%20extens&#227;o%20de%20vida%20&#250;til\2014\Linhas\acompanhamento_linha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Projec&#231;&#245;es%202007-2008\%2364_Pessoal\Reparti&#231;&#227;o%20Pessoal%202007_2008_vFinal%20ap&#243;s%20acert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CGC\Administracao\Apoio%20-%20CGC%20-%20Jos&#233;%20Maria\Relat&#243;rios\Relat&#243;rios%20Gerenciais\Relat%2010%20Out\Relat%20VitorJorge%209Set03\auxiliar_ajusteI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lat&#243;rio%20de%20Controlo%20Or&#231;amental\2006\AGO06\Investimento-AGO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Carolina\Areatrab\Carolina\Modelos_Proposta_Tarifas_REN\Setembro%202002\Inputs\quadro21setembro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Modelos_Proposta_Tarifas_REN\Junho_2004\INPUTS_CSEP\Copiar%20de%20quadro21automatico_200507_mai_06_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4\Fechos%202004\Fecho%201&#186;trim%202004\OD_1&#186;Trim_2004_lix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5\2005%20Real\Anal&#237;tica%202005\Imobilizado%202005\Zam001%202005%20ERSE%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ERSE\Reporting_2005\2005%20Real\Anal&#237;tica%202005\Imobilizado%202005\Zam001%202005%20ERSE%20v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ord\adfn\IF\MAPAS\var%2097%20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COMUM\Producao%20em%20Regime%20Especial\Modelo%20de%20Previs&#227;o\PRE_Real-Estim-Prev_2011-06-15.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Sistema%20Informa&#231;&#227;o\Informa&#231;&#227;o%20F&#237;sica\Produ&#231;&#227;o\Produ&#231;&#227;o\Diagrama%20carga%20dia%20pon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roberto\Os%20meus%20documentos\Roberto\ALT\2004\Fechos%202004\Fecho%204&#186;trim%202004\OD_4&#186;Trim_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3\Fechos_2003\4&#186;trim_2003\OD_4&#186;Trim_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carloscosta\AppData\Local\Microsoft\Windows\Temporary%20Internet%20Files\Content.Outlook\1E7KD1RY\Bases%20imob\44_2007\ot%202008\Zam%20final%202006_V1MARC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isboa02\CG\Relat&#243;rio%20de%20Controlo%20Or&#231;amental\Relat&#243;rio%20Junho\Oferta%20e%20procura%20reais_2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lat&#243;rio%20de%20Controlo%20Or&#231;amental\Relat&#243;rio%20Junho\Oferta%20e%20procura%20reais_20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Areatrab\Carolina\Areatrab\Carolina\Modelos_Proposta_Tarifas_REN\Setembro%202002\Inputs\quadro21setembro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isboa02\CG\or&#231;amento%202003\Vers&#227;o%20Final(16Dez)\Or&#231;amento2003%2030dez%20c%20cor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2006%20Real\Ajustamento%20de%202006%20a%20receber%20em%202008\ERSE\Reporting_2006\2006%20Real\Imobilizado%202006\Zam%20final%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X-MP-FP3.EDP.PT\EECODR\z_Controlo%20de%20Gest&#227;o\Neg&#243;cios\_CONSOLIDADO\Essbase\2003\Essbase%20Mensal\Apoios%20a%20Dez%202003\Estimativa%2016%20Fev%2004%20-%20%20RL%20Dez-03%20por%20GC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myerse.erse.pt/TERESA/Trabalho_Pessoal/IGT_Aux/Balan&#231;o_vers_trab_DEZ.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TERESA\Trabalho_Pessoal\IGT_Aux\Balan&#231;o_vers_trab_DEZ.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Igt\2003\Balan&#231;o_vers_tra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Documents%20and%20Settings\e401700\Local%20Settings\Temporary%20Internet%20Files\Content.Outlook\4H4W51DS\OR&#199;AMENTO\2005\4017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4\Fechos%202004\Fecho%204&#186;trim%202004\OD_4&#186;Trim_2004%20v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231;amento%202003\Vers&#227;o%20Final(16Dez)\Or&#231;amento2003%2030dez%20c%20cor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X-MP-FP3.EDP.PT\EECODR\z_Plano%20neg&#243;cios%202003-2006\Informa&#231;&#227;o%20Recebida%20+%20tratada\Consolidado\Balanced%20Scorecard\Brasil\BSC%20Brasil%20DEZ%20-%2020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Documents%20and%20Settings\roliveira.EEM\Os%20meus%20documentos\Roberto\ALT\2009\Fechos%202009\Fecho%204&#186;trim%202009\tribunal%20contas\Anexo%202009\Documents%20and%20Settings\roberto\Os%20meus%20documentos\Roberto\ALT\2003\Fechos_2003\4&#186;trim_200"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72BF2F62\4&#186;trim_20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FAS\CF\EEM\2006-2007\EEM%20Draft%2023042007\Reparti&#231;&#227;o%20Pessoal%202005_vFi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MD\MAPAS\06_97\MAPA2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myerse.erse.pt/MD/MAPAS/06_97/MAPA2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EDP-Solu&#231;&#245;es\PN2006-2008\CADOC06_Previs&#245;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Temp\notesF18FF2\Santander\BP_REN_Global_Draft_200701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gestinfe\cae\CAE_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ARocha\Pessoal\DFA_SES\08_ESI\Trabalho_ESI\Modelo%20Economico%20Cogera&#231;&#227;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Z:\Relat&#243;rio%20de%20Controlo%20Or&#231;amental\2004\OUT04\Relat&#243;rio%20out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X-MP-FP3.EDP.PT\EECODR\_Gabinete%20Rela&#231;&#245;es%20com%20Investidores\Resultados%20Grupo%20EDP\2002\Year%20end%202002\Files%20de%20Trabalho\Quadros%20Press%20Release%20-%20YE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acavem00\ACSEP\gestinfe\mes\bal\2003\Balcom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FAS\CF\EEM\2006-2007\Info%20Recebida\pessoal_reparti&#231;&#245;esv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Temp\notes6030C8\Balcom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ONTROLO%20ECONOMICO-FINANCEIRO\IAS\2009\Dez\V4\DR\DR_Ajustes_Dez09_V4.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199;AMENTOS%20REN\Or&#231;amento%20p&#170;%202006\vers&#227;o%20final%20dez05\Or&#231;amento%20da%20REN%202006%20(VFinal-Dez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acavem00\acsep\gestinfe\cae\CAE_0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rel%20270920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ORCAM\2000\ORCAM0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FAS\CF\EEM\2006-2007\Info%20Recebida\ERSE\Reporting_2005\2005%20Real\Anal&#237;tica%202005\&#205;ndices%20Estat&#237;sticos%202005\Activo%20L&#237;quido_2005\Activo%20L&#237;quido%202005.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SAP\0Versao21Jul04\Relat&#243;rio%20out04(3&#170;%20vers&#227;o%20dos%20desvio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Z:\02%20-%20Bases%20de%20Dados\02%20-%20Previsional\Templates%20Activos\INPUTS_Recebidos%20Mensalmente%20do%20GP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Carolina\Areatrab\Carolina\Modelos_Proposta_Tarifas_REN\Abril_2002\ORCAM03_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FAS\CF\EEM\2006-2007\EEM%20Draft%2023042007\Sa&#237;das%2020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N\DR_orc2007_Carolin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LX-MP-FP3.EDP.PT\EECODR\_Gabinete%20Rela&#231;&#245;es%20com%20Investidores\Resultados%20Grupo%20EDP\2003\1%20-%201st%20Quarter%20Results\Informa&#231;&#227;o%20Recebida\HC\Hidrocant&#225;brico%201Q2003%20-%20New%2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Documents%20and%20Settings\roliveira.EEM\Os%20meus%20documentos\Roberto\ALT\2007\ERSE%202007\Contadores%202007\Fecho%20obras%20eem%202007\Marco\Obras%20base%202007%20finalV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ARocha\Pessoal\DFA_SES\08_ESI\Trabalho_ESI\Outros\Modelo%20Economico%20Cogera&#231;&#227;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9\2009%20Real\Proveitos%20Operacionais\Work\Report%20ERSE\Info%20Recebida\ERSE\Reporting_2006\2006%20Real\Pessoal%202006\Enviado%20KPMG\Reparti&#231;&#227;o%20Pessoal%202006_vFin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46FB44A\Reparti&#231;&#227;o%20Pessoal%202006_vFin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Users\jfalmeida\AppData\Local\Temp\wze7df\Financiamentos,%20Clientes%20e%20Fornecedores.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gerardo\DR%20REGULADAS%202008\REN%20-%20Trading\Areatrab\Trabalho%20-%20Miguel%20Monraia\ERSE\Imobilizado\Subven&#231;&#245;es\2002\AMT%20SUBV%20EXERC%2020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199;AMENTOS%20REN\Or&#231;amento%20p&#170;%202006\vers&#227;o%20inicial%20jul05\Or&#231;amento%20da%20REN%202006%20(JUL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L\SISE\REN\REN%20SA_%20Norma%202_Informa&#231;&#227;o%20prev_301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6\2006%20Real\Ajustamento%20de%202006%20a%20receber%20em%202008\ERSE\Reporting_2006\2006%20Real\Imobilizado%202006\Zam%20final%2020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Documents%20and%20Settings\roberto\Os%20meus%20documentos\Roberto\ALT\2004\Fechos%202004\Fecho%204&#186;trim%202004\OD_4&#186;Trim_2004%20v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myerse.erse.pt/4200_REN_Atl&#226;ntico/10_Outubro/TITULOS/TIT96/TIT0796/CARTEI~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DISON\CTRL%20GESTION\Lodares\Consejo2002\Consejo2002(Base)Euro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LX-MP-FP3.EDP.PT\EECODR\red\windows\excel50\hc\consolid\mens%2004\EI.04.marzo.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IPO\informa&#231;&#227;o%20a%20enviar_1Set-ultima%20vers&#227;o\HIP%20com%20CAE_v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1\ANDR&#201;R~1\LOCALS~1\Temp\Rar$DI04.602\SimTVCF_ELE_2008_NT_BTE_v1.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tlisfsr01\fasca$\Documents%20and%20Settings\jpsousa\Desktop\Work\Report%20ERSE\Info%20Recebida\ERSE\Reporting_2006\2006%20Real\Pessoal%202006\Enviado%20KPMG\Reparti&#231;&#227;o%20Pessoal%202006_vFina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Documents%20and%20Settings\sfaria\Os%20meus%20documentos\Susana\SAP\Rel%20130120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Documents%20and%20Settings\roberto\Os%20meus%20documentos\Roberto\ALT\2004\Fechos%202004\Fecho%204&#186;trim%202004\OD_4&#186;Trim_2004%20v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4200_REN_Atl&#226;ntico\10_Outubro\TITULOS\TIT96\TIT0796\CARTE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esumo"/>
      <sheetName val="Teste"/>
      <sheetName val="Todas OT e o valor"/>
      <sheetName val="Todas OT e o valor (2)"/>
      <sheetName val="OTs INV c valor"/>
      <sheetName val="OTs INV c valor só"/>
      <sheetName val="OTs INV c valor c val ant."/>
      <sheetName val="TD Serviço"/>
      <sheetName val="INV Específico"/>
      <sheetName val="TD INV Específico"/>
      <sheetName val="TD_Resumo"/>
      <sheetName val="Todas_OT_e_o_valor"/>
      <sheetName val="Todas_OT_e_o_valor_(2)"/>
      <sheetName val="OTs_INV_c_valor"/>
      <sheetName val="OTs_INV_c_valor_só"/>
      <sheetName val="OTs_INV_c_valor_c_val_ant_"/>
      <sheetName val="TD_Serviço"/>
      <sheetName val="INV_Específico"/>
      <sheetName val="TD_INV_Específ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 val="base_secçao_pessoal"/>
      <sheetName val="base_final"/>
      <sheetName val="Resumo_2003"/>
      <sheetName val="Base_final_2003"/>
      <sheetName val="Base_final_corrigida_2003_"/>
      <sheetName val="Resumo_final_corrigido_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 sheetId="8">
        <row r="2">
          <cell r="D2" t="str">
            <v>E50-79</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 val="descr_ERSE"/>
      <sheetName val="valid_Transf_ZAM"/>
      <sheetName val="OT´s_Não_Liquidadas_2006"/>
      <sheetName val="44999999_2005"/>
      <sheetName val="Pivot_4499_2005"/>
      <sheetName val="SD_4499_2006"/>
      <sheetName val="valid_transf_total"/>
      <sheetName val="Valid_Class_ERSE"/>
      <sheetName val="Valid_novos"/>
      <sheetName val="ctrl_bal"/>
      <sheetName val="Imo_Base"/>
      <sheetName val="Crit_de_repart_finais"/>
      <sheetName val="Imo_dir"/>
      <sheetName val="Imo_ind"/>
      <sheetName val="valid_repart"/>
      <sheetName val="ind_final"/>
      <sheetName val="Mudam_1"/>
      <sheetName val="Mudam_2"/>
      <sheetName val="Imob_ERSE_2006"/>
      <sheetName val="Imob_ERSE_2006_com_licenças_co2"/>
      <sheetName val="Modelo_2006_sem_licenças_CO2"/>
      <sheetName val="Modelo_2006_com_licenças_CO"/>
      <sheetName val="valid_Modelo_2006"/>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ow r="13">
          <cell r="C13">
            <v>7511682.0499999998</v>
          </cell>
        </row>
      </sheetData>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 val="descr_ERSE"/>
      <sheetName val="valid_transf"/>
      <sheetName val="ot_não_liq"/>
      <sheetName val="TPE_detalhe"/>
      <sheetName val="valid_novos"/>
      <sheetName val="ctrl_bal"/>
      <sheetName val="Imo_base"/>
      <sheetName val="Crit_de_repart_finais"/>
      <sheetName val="im_dir"/>
      <sheetName val="im_ind"/>
      <sheetName val="valid_repart"/>
      <sheetName val="Ind_final"/>
      <sheetName val="Imob_ERSE_2005"/>
      <sheetName val="Modelo_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 val="base_secçao_pessoal"/>
      <sheetName val="base_final"/>
      <sheetName val="Resumo_2003"/>
      <sheetName val="Base_final_2003"/>
      <sheetName val="Base_final_corrigida_2003_"/>
      <sheetName val="Resumo_final_corrigido_2003"/>
    </sheetNames>
    <sheetDataSet>
      <sheetData sheetId="0">
        <row r="2">
          <cell r="D2" t="str">
            <v>E50-79</v>
          </cell>
        </row>
        <row r="3">
          <cell r="D3" t="str">
            <v>E50-79</v>
          </cell>
        </row>
        <row r="4">
          <cell r="D4" t="str">
            <v>E50-79</v>
          </cell>
        </row>
        <row r="5">
          <cell r="D5" t="str">
            <v>E50-79</v>
          </cell>
        </row>
        <row r="6">
          <cell r="D6" t="str">
            <v>E50-79</v>
          </cell>
        </row>
        <row r="7">
          <cell r="D7" t="str">
            <v>E50-79</v>
          </cell>
        </row>
        <row r="8">
          <cell r="D8" t="str">
            <v>E50-79</v>
          </cell>
        </row>
        <row r="9">
          <cell r="D9" t="str">
            <v>E50-79</v>
          </cell>
        </row>
        <row r="10">
          <cell r="D10" t="str">
            <v>E50-79</v>
          </cell>
        </row>
        <row r="11">
          <cell r="D11" t="str">
            <v>E50-79</v>
          </cell>
        </row>
        <row r="12">
          <cell r="D12" t="str">
            <v>E50-79</v>
          </cell>
        </row>
        <row r="13">
          <cell r="D13" t="str">
            <v>E50-79</v>
          </cell>
        </row>
        <row r="14">
          <cell r="D14" t="str">
            <v>E50-79</v>
          </cell>
        </row>
        <row r="15">
          <cell r="D15" t="str">
            <v>E50-79</v>
          </cell>
        </row>
        <row r="16">
          <cell r="D16" t="str">
            <v>E50-79</v>
          </cell>
        </row>
        <row r="17">
          <cell r="D17" t="str">
            <v>E50-79</v>
          </cell>
        </row>
        <row r="18">
          <cell r="D18" t="str">
            <v>E50-79</v>
          </cell>
        </row>
        <row r="19">
          <cell r="D19" t="str">
            <v>E50-79</v>
          </cell>
        </row>
        <row r="20">
          <cell r="D20" t="str">
            <v>E50-79</v>
          </cell>
        </row>
        <row r="21">
          <cell r="D21" t="str">
            <v>E50-79</v>
          </cell>
        </row>
        <row r="22">
          <cell r="D22" t="str">
            <v>E50-79</v>
          </cell>
        </row>
        <row r="23">
          <cell r="D23" t="str">
            <v>E50-79</v>
          </cell>
        </row>
        <row r="24">
          <cell r="D24" t="str">
            <v>E50-79</v>
          </cell>
        </row>
        <row r="25">
          <cell r="D25" t="str">
            <v>E50-80</v>
          </cell>
        </row>
        <row r="26">
          <cell r="D26" t="str">
            <v>E50-79</v>
          </cell>
        </row>
        <row r="27">
          <cell r="D27" t="str">
            <v>E50-79</v>
          </cell>
        </row>
        <row r="28">
          <cell r="D28" t="str">
            <v>E50-79</v>
          </cell>
        </row>
        <row r="29">
          <cell r="D29" t="str">
            <v>E50-79</v>
          </cell>
        </row>
        <row r="30">
          <cell r="D30" t="str">
            <v>E50-79</v>
          </cell>
        </row>
        <row r="31">
          <cell r="D31" t="str">
            <v>E50-79</v>
          </cell>
        </row>
        <row r="32">
          <cell r="D32" t="str">
            <v>E50-79</v>
          </cell>
        </row>
        <row r="33">
          <cell r="D33" t="str">
            <v>E50-79</v>
          </cell>
        </row>
        <row r="34">
          <cell r="D34" t="str">
            <v>E50-79</v>
          </cell>
        </row>
        <row r="35">
          <cell r="D35" t="str">
            <v>E50-79</v>
          </cell>
        </row>
        <row r="36">
          <cell r="D36" t="str">
            <v>E50-79</v>
          </cell>
        </row>
        <row r="37">
          <cell r="D37" t="str">
            <v>E50-79</v>
          </cell>
        </row>
        <row r="38">
          <cell r="D38" t="str">
            <v>E50-79</v>
          </cell>
        </row>
        <row r="39">
          <cell r="D39" t="str">
            <v>E50-79</v>
          </cell>
        </row>
        <row r="40">
          <cell r="D40" t="str">
            <v>E50-79</v>
          </cell>
        </row>
        <row r="41">
          <cell r="D41" t="str">
            <v>E50-79</v>
          </cell>
        </row>
        <row r="42">
          <cell r="D42" t="str">
            <v>E50-79</v>
          </cell>
        </row>
        <row r="43">
          <cell r="D43" t="str">
            <v>E50-79</v>
          </cell>
        </row>
        <row r="44">
          <cell r="D44" t="str">
            <v>E50-79</v>
          </cell>
        </row>
        <row r="45">
          <cell r="D45" t="str">
            <v>E50-80</v>
          </cell>
        </row>
        <row r="46">
          <cell r="D46" t="str">
            <v>E50-79</v>
          </cell>
        </row>
        <row r="47">
          <cell r="D47" t="str">
            <v>E50-79</v>
          </cell>
        </row>
        <row r="48">
          <cell r="D48" t="str">
            <v>E50-79</v>
          </cell>
        </row>
        <row r="49">
          <cell r="D49" t="str">
            <v>E50-79</v>
          </cell>
        </row>
        <row r="50">
          <cell r="D50" t="str">
            <v>E50-80</v>
          </cell>
        </row>
        <row r="51">
          <cell r="D51" t="str">
            <v>E50-79</v>
          </cell>
        </row>
        <row r="52">
          <cell r="D52" t="str">
            <v>E50-79</v>
          </cell>
        </row>
        <row r="53">
          <cell r="D53" t="str">
            <v>E50-79</v>
          </cell>
        </row>
        <row r="54">
          <cell r="D54" t="str">
            <v>E50-79</v>
          </cell>
        </row>
        <row r="55">
          <cell r="D55" t="str">
            <v>E50-79</v>
          </cell>
        </row>
        <row r="56">
          <cell r="D56" t="str">
            <v>E50-80</v>
          </cell>
        </row>
        <row r="57">
          <cell r="D57" t="str">
            <v>E50-80</v>
          </cell>
        </row>
        <row r="58">
          <cell r="D58" t="str">
            <v>E50-80</v>
          </cell>
        </row>
        <row r="59">
          <cell r="D59" t="str">
            <v>E50-80</v>
          </cell>
        </row>
        <row r="60">
          <cell r="D60" t="str">
            <v>E50-80</v>
          </cell>
        </row>
        <row r="61">
          <cell r="D61" t="str">
            <v>E50-79</v>
          </cell>
        </row>
        <row r="62">
          <cell r="D62" t="str">
            <v>E50-80</v>
          </cell>
        </row>
        <row r="63">
          <cell r="D63" t="str">
            <v>E50-79</v>
          </cell>
        </row>
        <row r="64">
          <cell r="D64" t="str">
            <v>E50-80</v>
          </cell>
        </row>
        <row r="65">
          <cell r="D65" t="str">
            <v>E50-80</v>
          </cell>
        </row>
        <row r="66">
          <cell r="D66" t="str">
            <v>E50-79</v>
          </cell>
        </row>
        <row r="67">
          <cell r="D67" t="str">
            <v>E50-80</v>
          </cell>
        </row>
        <row r="68">
          <cell r="D68" t="str">
            <v>E50-80</v>
          </cell>
        </row>
        <row r="69">
          <cell r="D69" t="str">
            <v>E50-79</v>
          </cell>
        </row>
        <row r="70">
          <cell r="D70" t="str">
            <v>E50-79</v>
          </cell>
        </row>
        <row r="71">
          <cell r="D71" t="str">
            <v>E50-80</v>
          </cell>
        </row>
        <row r="72">
          <cell r="D72" t="str">
            <v>E50-79</v>
          </cell>
        </row>
        <row r="73">
          <cell r="D73" t="str">
            <v>E50-79</v>
          </cell>
        </row>
        <row r="74">
          <cell r="D74" t="str">
            <v>E50-79</v>
          </cell>
        </row>
        <row r="75">
          <cell r="D75" t="str">
            <v>E50-79</v>
          </cell>
        </row>
        <row r="76">
          <cell r="D76" t="str">
            <v>E50-79</v>
          </cell>
        </row>
        <row r="77">
          <cell r="D77" t="str">
            <v>E50-79</v>
          </cell>
        </row>
        <row r="78">
          <cell r="D78" t="str">
            <v>T102-71</v>
          </cell>
        </row>
        <row r="79">
          <cell r="D79" t="str">
            <v>E50-80</v>
          </cell>
        </row>
        <row r="80">
          <cell r="D80" t="str">
            <v>E50-79</v>
          </cell>
        </row>
        <row r="81">
          <cell r="D81" t="str">
            <v>E50-80</v>
          </cell>
        </row>
        <row r="82">
          <cell r="D82" t="str">
            <v>E50-79</v>
          </cell>
        </row>
        <row r="83">
          <cell r="D83" t="str">
            <v>E50-80</v>
          </cell>
        </row>
        <row r="84">
          <cell r="D84" t="str">
            <v>E50-80</v>
          </cell>
        </row>
        <row r="85">
          <cell r="D85" t="str">
            <v>E50-80</v>
          </cell>
        </row>
        <row r="86">
          <cell r="D86" t="str">
            <v>E50-79</v>
          </cell>
        </row>
        <row r="87">
          <cell r="D87" t="str">
            <v>E50-80</v>
          </cell>
        </row>
        <row r="88">
          <cell r="D88" t="str">
            <v>E50-80</v>
          </cell>
        </row>
        <row r="89">
          <cell r="D89" t="str">
            <v>E50-79</v>
          </cell>
        </row>
        <row r="90">
          <cell r="D90" t="str">
            <v>E50-80</v>
          </cell>
        </row>
        <row r="91">
          <cell r="D91" t="str">
            <v>E50-79</v>
          </cell>
        </row>
        <row r="92">
          <cell r="D92" t="str">
            <v>E50-79</v>
          </cell>
        </row>
        <row r="93">
          <cell r="D93" t="str">
            <v>E50-80</v>
          </cell>
        </row>
        <row r="94">
          <cell r="D94" t="str">
            <v>E50-79</v>
          </cell>
        </row>
        <row r="95">
          <cell r="D95" t="str">
            <v>E50-79</v>
          </cell>
        </row>
        <row r="96">
          <cell r="D96" t="str">
            <v>E50-79</v>
          </cell>
        </row>
        <row r="97">
          <cell r="D97" t="str">
            <v>E50-80</v>
          </cell>
        </row>
        <row r="98">
          <cell r="D98" t="str">
            <v>E50-80</v>
          </cell>
        </row>
        <row r="99">
          <cell r="D99" t="str">
            <v>E50-80</v>
          </cell>
        </row>
        <row r="100">
          <cell r="D100" t="str">
            <v>E50-79</v>
          </cell>
        </row>
        <row r="101">
          <cell r="D101" t="str">
            <v>E50-79</v>
          </cell>
        </row>
        <row r="102">
          <cell r="D102" t="str">
            <v>CI102-65</v>
          </cell>
        </row>
        <row r="103">
          <cell r="D103" t="str">
            <v>E50-80</v>
          </cell>
        </row>
        <row r="104">
          <cell r="D104" t="str">
            <v>E50-79</v>
          </cell>
        </row>
        <row r="105">
          <cell r="D105" t="str">
            <v>E50-80</v>
          </cell>
        </row>
        <row r="106">
          <cell r="D106" t="str">
            <v>E50-80</v>
          </cell>
        </row>
        <row r="107">
          <cell r="D107" t="str">
            <v>E50-80</v>
          </cell>
        </row>
        <row r="108">
          <cell r="D108" t="str">
            <v>E50-80</v>
          </cell>
        </row>
        <row r="109">
          <cell r="D109" t="str">
            <v>E50-79</v>
          </cell>
        </row>
        <row r="110">
          <cell r="D110" t="str">
            <v>E50-80</v>
          </cell>
        </row>
        <row r="111">
          <cell r="D111" t="str">
            <v>E50-80</v>
          </cell>
        </row>
        <row r="112">
          <cell r="D112" t="str">
            <v>E50-80</v>
          </cell>
        </row>
        <row r="113">
          <cell r="D113" t="str">
            <v>E50-79</v>
          </cell>
        </row>
        <row r="114">
          <cell r="D114" t="str">
            <v>E50-80</v>
          </cell>
        </row>
        <row r="115">
          <cell r="D115" t="str">
            <v>E50-80</v>
          </cell>
        </row>
        <row r="116">
          <cell r="D116" t="str">
            <v>E50-80</v>
          </cell>
        </row>
        <row r="117">
          <cell r="D117" t="str">
            <v>E50-80</v>
          </cell>
        </row>
        <row r="118">
          <cell r="D118" t="str">
            <v>E50-80</v>
          </cell>
        </row>
        <row r="119">
          <cell r="D119" t="str">
            <v>E50-80</v>
          </cell>
        </row>
        <row r="120">
          <cell r="D120" t="str">
            <v>E50-80</v>
          </cell>
        </row>
        <row r="121">
          <cell r="D121" t="str">
            <v>E50-79</v>
          </cell>
        </row>
        <row r="122">
          <cell r="D122" t="str">
            <v>E50-80</v>
          </cell>
        </row>
        <row r="123">
          <cell r="D123" t="str">
            <v>E50-79</v>
          </cell>
        </row>
        <row r="124">
          <cell r="D124" t="str">
            <v>E50-80</v>
          </cell>
        </row>
        <row r="125">
          <cell r="D125" t="str">
            <v>E50-80</v>
          </cell>
        </row>
        <row r="126">
          <cell r="D126" t="str">
            <v>E50-80</v>
          </cell>
        </row>
        <row r="127">
          <cell r="D127" t="str">
            <v>E50-79</v>
          </cell>
        </row>
        <row r="128">
          <cell r="D128" t="str">
            <v>E50-79</v>
          </cell>
        </row>
        <row r="129">
          <cell r="D129" t="str">
            <v>E50-79</v>
          </cell>
        </row>
        <row r="130">
          <cell r="D130" t="str">
            <v>E50-79</v>
          </cell>
        </row>
        <row r="131">
          <cell r="D131" t="str">
            <v>E50-80</v>
          </cell>
        </row>
        <row r="132">
          <cell r="D132" t="str">
            <v>E50-80</v>
          </cell>
        </row>
        <row r="133">
          <cell r="D133" t="str">
            <v>E50-80</v>
          </cell>
        </row>
        <row r="134">
          <cell r="D134" t="str">
            <v>E50-80</v>
          </cell>
        </row>
        <row r="135">
          <cell r="D135" t="str">
            <v>E50-79</v>
          </cell>
        </row>
        <row r="136">
          <cell r="D136" t="str">
            <v>E50-79</v>
          </cell>
        </row>
        <row r="137">
          <cell r="D137" t="str">
            <v>E50-80</v>
          </cell>
        </row>
        <row r="138">
          <cell r="D138" t="str">
            <v>E50-80</v>
          </cell>
        </row>
        <row r="139">
          <cell r="D139" t="str">
            <v>E50-79</v>
          </cell>
        </row>
        <row r="140">
          <cell r="D140" t="str">
            <v>E50-79</v>
          </cell>
        </row>
        <row r="141">
          <cell r="D141" t="str">
            <v>E50-80</v>
          </cell>
        </row>
        <row r="142">
          <cell r="D142" t="str">
            <v>E50-79</v>
          </cell>
        </row>
        <row r="143">
          <cell r="D143" t="str">
            <v>E50-80</v>
          </cell>
        </row>
        <row r="144">
          <cell r="D144" t="str">
            <v>E50-80</v>
          </cell>
        </row>
        <row r="145">
          <cell r="D145" t="str">
            <v>E50-80</v>
          </cell>
        </row>
        <row r="146">
          <cell r="D146" t="str">
            <v>E50-80</v>
          </cell>
        </row>
        <row r="147">
          <cell r="D147" t="str">
            <v>E50-79</v>
          </cell>
        </row>
        <row r="148">
          <cell r="D148" t="str">
            <v>E50-79</v>
          </cell>
        </row>
        <row r="149">
          <cell r="D149" t="str">
            <v>E50-79</v>
          </cell>
        </row>
        <row r="150">
          <cell r="D150" t="str">
            <v>E50-80</v>
          </cell>
        </row>
        <row r="151">
          <cell r="D151" t="str">
            <v>E50-80</v>
          </cell>
        </row>
        <row r="152">
          <cell r="D152" t="str">
            <v>E50-80</v>
          </cell>
        </row>
        <row r="153">
          <cell r="D153" t="str">
            <v>E50-80</v>
          </cell>
        </row>
        <row r="154">
          <cell r="D154" t="str">
            <v>E50-80</v>
          </cell>
        </row>
        <row r="155">
          <cell r="D155" t="str">
            <v>E50-80</v>
          </cell>
        </row>
        <row r="156">
          <cell r="D156" t="str">
            <v>P203-39</v>
          </cell>
        </row>
        <row r="157">
          <cell r="D157" t="str">
            <v>P30-24</v>
          </cell>
        </row>
        <row r="158">
          <cell r="D158" t="str">
            <v>E50-80</v>
          </cell>
        </row>
        <row r="159">
          <cell r="D159" t="str">
            <v>E50-80</v>
          </cell>
        </row>
        <row r="160">
          <cell r="D160" t="str">
            <v>E50-80</v>
          </cell>
        </row>
        <row r="161">
          <cell r="D161" t="str">
            <v>E50-80</v>
          </cell>
        </row>
        <row r="162">
          <cell r="D162" t="str">
            <v>E50-80</v>
          </cell>
        </row>
        <row r="163">
          <cell r="D163" t="str">
            <v>C3099-56</v>
          </cell>
        </row>
        <row r="164">
          <cell r="D164" t="str">
            <v>E50-80</v>
          </cell>
        </row>
        <row r="165">
          <cell r="D165" t="str">
            <v>E50-80</v>
          </cell>
        </row>
        <row r="166">
          <cell r="D166" t="str">
            <v>E50-79</v>
          </cell>
        </row>
        <row r="167">
          <cell r="D167" t="str">
            <v>E50-80</v>
          </cell>
        </row>
        <row r="168">
          <cell r="D168" t="str">
            <v>E50-80</v>
          </cell>
        </row>
        <row r="169">
          <cell r="D169" t="str">
            <v>E50-80</v>
          </cell>
        </row>
        <row r="170">
          <cell r="D170" t="str">
            <v>E50-80</v>
          </cell>
        </row>
        <row r="171">
          <cell r="D171" t="str">
            <v>E50-80</v>
          </cell>
        </row>
        <row r="172">
          <cell r="D172" t="str">
            <v>E50-79</v>
          </cell>
        </row>
        <row r="173">
          <cell r="D173" t="str">
            <v>P201-01</v>
          </cell>
        </row>
        <row r="174">
          <cell r="D174" t="str">
            <v>P30-23</v>
          </cell>
        </row>
        <row r="175">
          <cell r="D175" t="str">
            <v>P203-02</v>
          </cell>
        </row>
        <row r="176">
          <cell r="D176" t="str">
            <v>P30-23</v>
          </cell>
        </row>
        <row r="177">
          <cell r="D177" t="str">
            <v>E50-80</v>
          </cell>
        </row>
        <row r="178">
          <cell r="D178" t="str">
            <v>P30-23</v>
          </cell>
        </row>
        <row r="179">
          <cell r="D179" t="str">
            <v>P201-03</v>
          </cell>
        </row>
        <row r="180">
          <cell r="D180" t="str">
            <v>T101-44</v>
          </cell>
        </row>
        <row r="181">
          <cell r="D181" t="str">
            <v>P30-24</v>
          </cell>
        </row>
        <row r="182">
          <cell r="D182" t="str">
            <v>D101-47</v>
          </cell>
        </row>
        <row r="183">
          <cell r="D183" t="str">
            <v>E50-77</v>
          </cell>
        </row>
        <row r="184">
          <cell r="D184" t="str">
            <v>E30-72</v>
          </cell>
        </row>
        <row r="185">
          <cell r="D185" t="str">
            <v>D201039-02</v>
          </cell>
        </row>
        <row r="186">
          <cell r="D186" t="str">
            <v>T40-42</v>
          </cell>
        </row>
        <row r="187">
          <cell r="D187" t="str">
            <v>P30-23</v>
          </cell>
        </row>
        <row r="188">
          <cell r="D188" t="str">
            <v>C10-54</v>
          </cell>
        </row>
        <row r="189">
          <cell r="D189" t="str">
            <v>E50-76</v>
          </cell>
        </row>
        <row r="190">
          <cell r="D190" t="str">
            <v>E50-77</v>
          </cell>
        </row>
        <row r="191">
          <cell r="D191" t="str">
            <v>E50-77</v>
          </cell>
        </row>
        <row r="192">
          <cell r="D192" t="str">
            <v>E40-06</v>
          </cell>
        </row>
        <row r="193">
          <cell r="D193" t="str">
            <v>E50-79</v>
          </cell>
        </row>
        <row r="194">
          <cell r="D194" t="str">
            <v>C10-53</v>
          </cell>
        </row>
        <row r="195">
          <cell r="D195" t="str">
            <v>P30-30</v>
          </cell>
        </row>
        <row r="196">
          <cell r="D196" t="str">
            <v>D202019-02</v>
          </cell>
        </row>
        <row r="197">
          <cell r="D197" t="str">
            <v>D101-48</v>
          </cell>
        </row>
        <row r="198">
          <cell r="D198" t="str">
            <v>E50-79</v>
          </cell>
        </row>
        <row r="199">
          <cell r="D199" t="str">
            <v>D40-41</v>
          </cell>
        </row>
        <row r="200">
          <cell r="D200" t="str">
            <v>D199-45</v>
          </cell>
        </row>
        <row r="201">
          <cell r="D201" t="str">
            <v>P201-05</v>
          </cell>
        </row>
        <row r="202">
          <cell r="D202" t="str">
            <v>D203039-02</v>
          </cell>
        </row>
        <row r="203">
          <cell r="D203" t="str">
            <v>P30-23</v>
          </cell>
        </row>
        <row r="204">
          <cell r="D204" t="str">
            <v>D199-41</v>
          </cell>
        </row>
        <row r="205">
          <cell r="D205" t="str">
            <v>D101-48</v>
          </cell>
        </row>
        <row r="206">
          <cell r="D206" t="str">
            <v>P30-24</v>
          </cell>
        </row>
        <row r="207">
          <cell r="D207" t="str">
            <v>E50-80</v>
          </cell>
        </row>
        <row r="208">
          <cell r="D208" t="str">
            <v>E30-71</v>
          </cell>
        </row>
        <row r="209">
          <cell r="D209" t="str">
            <v>C10-55</v>
          </cell>
        </row>
        <row r="210">
          <cell r="D210" t="str">
            <v>E50-79</v>
          </cell>
        </row>
        <row r="211">
          <cell r="D211" t="str">
            <v>P201-02</v>
          </cell>
        </row>
        <row r="212">
          <cell r="D212" t="str">
            <v>E50-77</v>
          </cell>
        </row>
        <row r="213">
          <cell r="D213" t="str">
            <v>C40-60</v>
          </cell>
        </row>
        <row r="214">
          <cell r="D214" t="str">
            <v>T102-72</v>
          </cell>
        </row>
        <row r="215">
          <cell r="D215" t="str">
            <v>CI20-66</v>
          </cell>
        </row>
        <row r="216">
          <cell r="D216" t="str">
            <v>P30-23</v>
          </cell>
        </row>
        <row r="217">
          <cell r="D217" t="str">
            <v>CI102-65</v>
          </cell>
        </row>
        <row r="218">
          <cell r="D218" t="str">
            <v>D201039-02</v>
          </cell>
        </row>
        <row r="219">
          <cell r="D219" t="str">
            <v>CI101-64</v>
          </cell>
        </row>
        <row r="220">
          <cell r="D220" t="str">
            <v>CI102-65</v>
          </cell>
        </row>
        <row r="221">
          <cell r="D221" t="str">
            <v>E50-77</v>
          </cell>
        </row>
        <row r="222">
          <cell r="D222" t="str">
            <v>E10-79</v>
          </cell>
        </row>
        <row r="223">
          <cell r="D223" t="str">
            <v>D101-48</v>
          </cell>
        </row>
        <row r="224">
          <cell r="D224" t="str">
            <v>D199-45</v>
          </cell>
        </row>
        <row r="225">
          <cell r="D225" t="str">
            <v>E50-80</v>
          </cell>
        </row>
        <row r="226">
          <cell r="D226" t="str">
            <v>P201-02</v>
          </cell>
        </row>
        <row r="227">
          <cell r="D227" t="str">
            <v>P30-24</v>
          </cell>
        </row>
        <row r="228">
          <cell r="D228" t="str">
            <v>E50-80</v>
          </cell>
        </row>
        <row r="229">
          <cell r="D229" t="str">
            <v>E50-77</v>
          </cell>
        </row>
        <row r="230">
          <cell r="D230" t="str">
            <v>E50-79</v>
          </cell>
        </row>
        <row r="231">
          <cell r="D231" t="str">
            <v>C40-59</v>
          </cell>
        </row>
        <row r="232">
          <cell r="D232" t="str">
            <v>E50-79</v>
          </cell>
        </row>
        <row r="233">
          <cell r="D233" t="str">
            <v>D204-44</v>
          </cell>
        </row>
        <row r="234">
          <cell r="D234" t="str">
            <v>D101-48</v>
          </cell>
        </row>
        <row r="235">
          <cell r="D235" t="str">
            <v>P201-03</v>
          </cell>
        </row>
        <row r="236">
          <cell r="D236" t="str">
            <v>P30-26</v>
          </cell>
        </row>
        <row r="237">
          <cell r="D237" t="str">
            <v>E40-06</v>
          </cell>
        </row>
        <row r="238">
          <cell r="D238" t="str">
            <v>P10-51</v>
          </cell>
        </row>
        <row r="239">
          <cell r="D239" t="str">
            <v>D101-48</v>
          </cell>
        </row>
        <row r="240">
          <cell r="D240" t="str">
            <v>C3001-52</v>
          </cell>
        </row>
        <row r="241">
          <cell r="D241" t="str">
            <v>P201-03</v>
          </cell>
        </row>
        <row r="242">
          <cell r="D242" t="str">
            <v>D30-70</v>
          </cell>
        </row>
        <row r="243">
          <cell r="D243" t="str">
            <v>D203029-44</v>
          </cell>
        </row>
        <row r="244">
          <cell r="D244" t="str">
            <v>C40-59</v>
          </cell>
        </row>
        <row r="245">
          <cell r="D245" t="str">
            <v>P203-02</v>
          </cell>
        </row>
        <row r="246">
          <cell r="D246" t="str">
            <v>P30-26</v>
          </cell>
        </row>
        <row r="247">
          <cell r="D247" t="str">
            <v>C40-60</v>
          </cell>
        </row>
        <row r="248">
          <cell r="D248" t="str">
            <v>D203029-02</v>
          </cell>
        </row>
        <row r="249">
          <cell r="D249" t="str">
            <v>D203039-02</v>
          </cell>
        </row>
        <row r="250">
          <cell r="D250" t="str">
            <v>P30-26</v>
          </cell>
        </row>
        <row r="251">
          <cell r="D251" t="str">
            <v>P30-23</v>
          </cell>
        </row>
        <row r="252">
          <cell r="D252" t="str">
            <v>P30-25</v>
          </cell>
        </row>
        <row r="253">
          <cell r="D253" t="str">
            <v>P30-24</v>
          </cell>
        </row>
        <row r="254">
          <cell r="D254" t="str">
            <v>D201019-02</v>
          </cell>
        </row>
        <row r="255">
          <cell r="D255" t="str">
            <v>D202019-02</v>
          </cell>
        </row>
        <row r="256">
          <cell r="D256" t="str">
            <v>E50-75</v>
          </cell>
        </row>
        <row r="257">
          <cell r="D257" t="str">
            <v>P30-26</v>
          </cell>
        </row>
        <row r="258">
          <cell r="D258" t="str">
            <v>D202029-02</v>
          </cell>
        </row>
        <row r="259">
          <cell r="D259" t="str">
            <v>P201-02</v>
          </cell>
        </row>
        <row r="260">
          <cell r="D260" t="str">
            <v>D202019-02</v>
          </cell>
        </row>
        <row r="261">
          <cell r="D261" t="str">
            <v>E50-77</v>
          </cell>
        </row>
        <row r="262">
          <cell r="D262" t="str">
            <v>C40-60</v>
          </cell>
        </row>
        <row r="263">
          <cell r="D263" t="str">
            <v>D101-48</v>
          </cell>
        </row>
        <row r="264">
          <cell r="D264" t="str">
            <v>CI20-66</v>
          </cell>
        </row>
        <row r="265">
          <cell r="D265" t="str">
            <v>P30-02</v>
          </cell>
        </row>
        <row r="266">
          <cell r="D266" t="str">
            <v>E50-75</v>
          </cell>
        </row>
        <row r="267">
          <cell r="D267" t="str">
            <v>C40-60</v>
          </cell>
        </row>
        <row r="268">
          <cell r="D268" t="str">
            <v>D299-01</v>
          </cell>
        </row>
        <row r="269">
          <cell r="D269" t="str">
            <v>D202019-02</v>
          </cell>
        </row>
        <row r="270">
          <cell r="D270" t="str">
            <v>D202029-02</v>
          </cell>
        </row>
        <row r="271">
          <cell r="D271" t="str">
            <v>P30-24</v>
          </cell>
        </row>
        <row r="272">
          <cell r="D272" t="str">
            <v>D201029-02</v>
          </cell>
        </row>
        <row r="273">
          <cell r="D273" t="str">
            <v>E30-72</v>
          </cell>
        </row>
        <row r="274">
          <cell r="D274" t="str">
            <v>D202029-02</v>
          </cell>
        </row>
        <row r="275">
          <cell r="D275" t="str">
            <v>D201039-02</v>
          </cell>
        </row>
        <row r="276">
          <cell r="D276" t="str">
            <v>D299-01</v>
          </cell>
        </row>
        <row r="277">
          <cell r="D277" t="str">
            <v>C3002-52</v>
          </cell>
        </row>
        <row r="278">
          <cell r="D278" t="str">
            <v>D199-45</v>
          </cell>
        </row>
        <row r="279">
          <cell r="D279" t="str">
            <v>D203029-02</v>
          </cell>
        </row>
        <row r="280">
          <cell r="D280" t="str">
            <v>P30-02</v>
          </cell>
        </row>
        <row r="281">
          <cell r="D281" t="str">
            <v>CI102-65</v>
          </cell>
        </row>
        <row r="282">
          <cell r="D282" t="str">
            <v>P30-25</v>
          </cell>
        </row>
        <row r="283">
          <cell r="D283" t="str">
            <v>D202019-02</v>
          </cell>
        </row>
        <row r="284">
          <cell r="D284" t="str">
            <v>P30-30</v>
          </cell>
        </row>
        <row r="285">
          <cell r="D285" t="str">
            <v>C40-60</v>
          </cell>
        </row>
        <row r="286">
          <cell r="D286" t="str">
            <v>CI20-67</v>
          </cell>
        </row>
        <row r="287">
          <cell r="D287" t="str">
            <v>P201-03</v>
          </cell>
        </row>
        <row r="288">
          <cell r="D288" t="str">
            <v>E50-77</v>
          </cell>
        </row>
        <row r="289">
          <cell r="D289" t="str">
            <v>C10-55</v>
          </cell>
        </row>
        <row r="290">
          <cell r="D290" t="str">
            <v>D203019-02</v>
          </cell>
        </row>
        <row r="291">
          <cell r="D291" t="str">
            <v>C10-52</v>
          </cell>
        </row>
        <row r="292">
          <cell r="D292" t="str">
            <v>E50-78</v>
          </cell>
        </row>
        <row r="293">
          <cell r="D293" t="str">
            <v>D101-46</v>
          </cell>
        </row>
        <row r="294">
          <cell r="D294" t="str">
            <v>E50-80</v>
          </cell>
        </row>
        <row r="295">
          <cell r="D295" t="str">
            <v>P30-24</v>
          </cell>
        </row>
        <row r="296">
          <cell r="D296" t="str">
            <v>E20-71</v>
          </cell>
        </row>
        <row r="297">
          <cell r="D297" t="str">
            <v>CI101-63</v>
          </cell>
        </row>
        <row r="298">
          <cell r="D298" t="str">
            <v>CI101-37</v>
          </cell>
        </row>
        <row r="299">
          <cell r="D299" t="str">
            <v>E10-72</v>
          </cell>
        </row>
        <row r="300">
          <cell r="D300" t="str">
            <v>E50-77</v>
          </cell>
        </row>
        <row r="301">
          <cell r="D301" t="str">
            <v>P201-03</v>
          </cell>
        </row>
        <row r="302">
          <cell r="D302" t="str">
            <v>D204-44</v>
          </cell>
        </row>
        <row r="303">
          <cell r="D303" t="str">
            <v>D202029-02</v>
          </cell>
        </row>
        <row r="304">
          <cell r="D304" t="str">
            <v>D203049-02</v>
          </cell>
        </row>
        <row r="305">
          <cell r="D305" t="str">
            <v>CI101-63</v>
          </cell>
        </row>
        <row r="306">
          <cell r="D306" t="str">
            <v>CI101-63</v>
          </cell>
        </row>
        <row r="307">
          <cell r="D307" t="str">
            <v>CI102-65</v>
          </cell>
        </row>
        <row r="308">
          <cell r="D308" t="str">
            <v>P203-41</v>
          </cell>
        </row>
        <row r="309">
          <cell r="D309" t="str">
            <v>D30-70</v>
          </cell>
        </row>
        <row r="310">
          <cell r="D310" t="str">
            <v>T102-72</v>
          </cell>
        </row>
        <row r="311">
          <cell r="D311" t="str">
            <v>E40-71</v>
          </cell>
        </row>
        <row r="312">
          <cell r="D312" t="str">
            <v>CI102-65</v>
          </cell>
        </row>
        <row r="313">
          <cell r="D313" t="str">
            <v>E20-72</v>
          </cell>
        </row>
        <row r="314">
          <cell r="D314" t="str">
            <v>D204-44</v>
          </cell>
        </row>
        <row r="315">
          <cell r="D315" t="str">
            <v>D101-48</v>
          </cell>
        </row>
        <row r="316">
          <cell r="D316" t="str">
            <v>D101-48</v>
          </cell>
        </row>
        <row r="317">
          <cell r="D317" t="str">
            <v>C10-53</v>
          </cell>
        </row>
        <row r="318">
          <cell r="D318" t="str">
            <v>C10-54</v>
          </cell>
        </row>
        <row r="319">
          <cell r="D319" t="str">
            <v>CI20-66</v>
          </cell>
        </row>
        <row r="320">
          <cell r="D320" t="str">
            <v>CI102-65</v>
          </cell>
        </row>
        <row r="321">
          <cell r="D321" t="str">
            <v>CI102-65</v>
          </cell>
        </row>
        <row r="322">
          <cell r="D322" t="str">
            <v>C10-54</v>
          </cell>
        </row>
        <row r="323">
          <cell r="D323" t="str">
            <v>E60-71</v>
          </cell>
        </row>
        <row r="324">
          <cell r="D324" t="str">
            <v>E30-72</v>
          </cell>
        </row>
        <row r="325">
          <cell r="D325" t="str">
            <v>P10-51</v>
          </cell>
        </row>
        <row r="326">
          <cell r="D326" t="str">
            <v>P30-25</v>
          </cell>
        </row>
        <row r="327">
          <cell r="D327" t="str">
            <v>CI102-65</v>
          </cell>
        </row>
        <row r="328">
          <cell r="D328" t="str">
            <v>D101-46</v>
          </cell>
        </row>
        <row r="329">
          <cell r="D329" t="str">
            <v>D204-44</v>
          </cell>
        </row>
        <row r="330">
          <cell r="D330" t="str">
            <v>D204-44</v>
          </cell>
        </row>
        <row r="331">
          <cell r="D331" t="str">
            <v>P30-23</v>
          </cell>
        </row>
        <row r="332">
          <cell r="D332" t="str">
            <v>D201029-02</v>
          </cell>
        </row>
        <row r="333">
          <cell r="D333" t="str">
            <v>D201029-02</v>
          </cell>
        </row>
        <row r="334">
          <cell r="D334" t="str">
            <v>D201039-02</v>
          </cell>
        </row>
        <row r="335">
          <cell r="D335" t="str">
            <v>D30-41</v>
          </cell>
        </row>
        <row r="336">
          <cell r="D336" t="str">
            <v>D201039-02</v>
          </cell>
        </row>
        <row r="337">
          <cell r="D337" t="str">
            <v>D202029-02</v>
          </cell>
        </row>
        <row r="338">
          <cell r="D338" t="str">
            <v>D202029-02</v>
          </cell>
        </row>
        <row r="339">
          <cell r="D339" t="str">
            <v>D204-44</v>
          </cell>
        </row>
        <row r="340">
          <cell r="D340" t="str">
            <v>CI109-62</v>
          </cell>
        </row>
        <row r="341">
          <cell r="D341" t="str">
            <v>D199-44</v>
          </cell>
        </row>
        <row r="342">
          <cell r="D342" t="str">
            <v>C3003-53</v>
          </cell>
        </row>
        <row r="343">
          <cell r="D343" t="str">
            <v>E50-77</v>
          </cell>
        </row>
        <row r="344">
          <cell r="D344" t="str">
            <v>D199-44</v>
          </cell>
        </row>
        <row r="345">
          <cell r="D345" t="str">
            <v>D199-44</v>
          </cell>
        </row>
        <row r="346">
          <cell r="D346" t="str">
            <v>CI109-62</v>
          </cell>
        </row>
        <row r="347">
          <cell r="D347" t="str">
            <v>T102-72</v>
          </cell>
        </row>
        <row r="348">
          <cell r="D348" t="str">
            <v>T102-71</v>
          </cell>
        </row>
        <row r="349">
          <cell r="D349" t="str">
            <v>C10-55</v>
          </cell>
        </row>
        <row r="350">
          <cell r="D350" t="str">
            <v>D101-48</v>
          </cell>
        </row>
        <row r="351">
          <cell r="D351" t="str">
            <v>D101-46</v>
          </cell>
        </row>
        <row r="352">
          <cell r="D352" t="str">
            <v>D199-44</v>
          </cell>
        </row>
        <row r="353">
          <cell r="D353" t="str">
            <v>C40-60</v>
          </cell>
        </row>
        <row r="354">
          <cell r="D354" t="str">
            <v>D204-44</v>
          </cell>
        </row>
        <row r="355">
          <cell r="D355" t="str">
            <v>D199-44</v>
          </cell>
        </row>
        <row r="356">
          <cell r="D356" t="str">
            <v>D101-46</v>
          </cell>
        </row>
        <row r="357">
          <cell r="D357" t="str">
            <v>E40-06</v>
          </cell>
        </row>
        <row r="358">
          <cell r="D358" t="str">
            <v>E50-79</v>
          </cell>
        </row>
        <row r="359">
          <cell r="D359" t="str">
            <v>CI101-37</v>
          </cell>
        </row>
        <row r="360">
          <cell r="D360" t="str">
            <v>D101-46</v>
          </cell>
        </row>
        <row r="361">
          <cell r="D361" t="str">
            <v>CI101-64</v>
          </cell>
        </row>
        <row r="362">
          <cell r="D362" t="str">
            <v>P201-02</v>
          </cell>
        </row>
        <row r="363">
          <cell r="D363" t="str">
            <v>D201039-02</v>
          </cell>
        </row>
        <row r="364">
          <cell r="D364" t="str">
            <v>D202029-02</v>
          </cell>
        </row>
        <row r="365">
          <cell r="D365" t="str">
            <v>E50-79</v>
          </cell>
        </row>
        <row r="366">
          <cell r="D366" t="str">
            <v>E50-80</v>
          </cell>
        </row>
        <row r="367">
          <cell r="D367" t="str">
            <v>E10-74</v>
          </cell>
        </row>
        <row r="368">
          <cell r="D368" t="str">
            <v>E60-72</v>
          </cell>
        </row>
        <row r="369">
          <cell r="D369" t="str">
            <v>C40-52</v>
          </cell>
        </row>
        <row r="370">
          <cell r="D370" t="str">
            <v>E50-01</v>
          </cell>
        </row>
        <row r="371">
          <cell r="D371" t="str">
            <v>D199-45</v>
          </cell>
        </row>
        <row r="372">
          <cell r="D372" t="str">
            <v>D101-48</v>
          </cell>
        </row>
        <row r="373">
          <cell r="D373" t="str">
            <v>C40-60</v>
          </cell>
        </row>
        <row r="374">
          <cell r="D374" t="str">
            <v>D202029-02</v>
          </cell>
        </row>
        <row r="375">
          <cell r="D375" t="str">
            <v>E40-71</v>
          </cell>
        </row>
        <row r="376">
          <cell r="D376" t="str">
            <v>C40-60</v>
          </cell>
        </row>
        <row r="377">
          <cell r="D377" t="str">
            <v>D203039-02</v>
          </cell>
        </row>
        <row r="378">
          <cell r="D378" t="str">
            <v>C10-54</v>
          </cell>
        </row>
        <row r="379">
          <cell r="D379" t="str">
            <v>C40-01</v>
          </cell>
        </row>
        <row r="380">
          <cell r="D380" t="str">
            <v>D101-48</v>
          </cell>
        </row>
        <row r="381">
          <cell r="D381" t="str">
            <v>P201-03</v>
          </cell>
        </row>
        <row r="382">
          <cell r="D382" t="str">
            <v>P201-03</v>
          </cell>
        </row>
        <row r="383">
          <cell r="D383" t="str">
            <v>C10-54</v>
          </cell>
        </row>
        <row r="384">
          <cell r="D384" t="str">
            <v>E10-75</v>
          </cell>
        </row>
        <row r="385">
          <cell r="D385" t="str">
            <v>D202029-02</v>
          </cell>
        </row>
        <row r="386">
          <cell r="D386" t="str">
            <v>E40-71</v>
          </cell>
        </row>
        <row r="387">
          <cell r="D387" t="str">
            <v>CI20-66</v>
          </cell>
        </row>
        <row r="388">
          <cell r="D388" t="str">
            <v>E50-74</v>
          </cell>
        </row>
        <row r="389">
          <cell r="D389" t="str">
            <v>C40-52</v>
          </cell>
        </row>
        <row r="390">
          <cell r="D390" t="str">
            <v>C10-54</v>
          </cell>
        </row>
        <row r="391">
          <cell r="D391" t="str">
            <v>D101-48</v>
          </cell>
        </row>
        <row r="392">
          <cell r="D392" t="str">
            <v>C10-54</v>
          </cell>
        </row>
        <row r="393">
          <cell r="D393" t="str">
            <v>C40-60</v>
          </cell>
        </row>
        <row r="394">
          <cell r="D394" t="str">
            <v>C10-53</v>
          </cell>
        </row>
        <row r="395">
          <cell r="D395" t="str">
            <v>C10-53</v>
          </cell>
        </row>
        <row r="396">
          <cell r="D396" t="str">
            <v>C10-53</v>
          </cell>
        </row>
        <row r="397">
          <cell r="D397" t="str">
            <v>E50-77</v>
          </cell>
        </row>
        <row r="398">
          <cell r="D398" t="str">
            <v>D101-48</v>
          </cell>
        </row>
        <row r="399">
          <cell r="D399" t="str">
            <v>E60-71</v>
          </cell>
        </row>
        <row r="400">
          <cell r="D400" t="str">
            <v>D199-44</v>
          </cell>
        </row>
        <row r="401">
          <cell r="D401" t="str">
            <v>D204-44</v>
          </cell>
        </row>
        <row r="402">
          <cell r="D402" t="str">
            <v>D202029-02</v>
          </cell>
        </row>
        <row r="403">
          <cell r="D403" t="str">
            <v>D101-48</v>
          </cell>
        </row>
        <row r="404">
          <cell r="D404" t="str">
            <v>P203-02</v>
          </cell>
        </row>
        <row r="405">
          <cell r="D405" t="str">
            <v>E10-77</v>
          </cell>
        </row>
        <row r="406">
          <cell r="D406" t="str">
            <v>E50-79</v>
          </cell>
        </row>
        <row r="407">
          <cell r="D407" t="str">
            <v>D201039-02</v>
          </cell>
        </row>
        <row r="408">
          <cell r="D408" t="str">
            <v>D203049-02</v>
          </cell>
        </row>
        <row r="409">
          <cell r="D409" t="str">
            <v>P201-06</v>
          </cell>
        </row>
        <row r="410">
          <cell r="D410" t="str">
            <v>D199-45</v>
          </cell>
        </row>
        <row r="411">
          <cell r="D411" t="str">
            <v>T101-44</v>
          </cell>
        </row>
        <row r="412">
          <cell r="D412" t="str">
            <v>D202019-02</v>
          </cell>
        </row>
        <row r="413">
          <cell r="D413" t="str">
            <v>P201-02</v>
          </cell>
        </row>
        <row r="414">
          <cell r="D414" t="str">
            <v>P10-51</v>
          </cell>
        </row>
        <row r="415">
          <cell r="D415" t="str">
            <v>D201029-02</v>
          </cell>
        </row>
        <row r="416">
          <cell r="D416" t="str">
            <v>CI20-69</v>
          </cell>
        </row>
        <row r="417">
          <cell r="D417" t="str">
            <v>E20-72</v>
          </cell>
        </row>
        <row r="418">
          <cell r="D418" t="str">
            <v>P30-24</v>
          </cell>
        </row>
        <row r="419">
          <cell r="D419" t="str">
            <v>D201019-02</v>
          </cell>
        </row>
        <row r="420">
          <cell r="D420" t="str">
            <v>D203029-44</v>
          </cell>
        </row>
        <row r="421">
          <cell r="D421" t="str">
            <v>D202029-02</v>
          </cell>
        </row>
        <row r="422">
          <cell r="D422" t="str">
            <v>D203029-02</v>
          </cell>
        </row>
        <row r="423">
          <cell r="D423" t="str">
            <v>P201-02</v>
          </cell>
        </row>
        <row r="424">
          <cell r="D424" t="str">
            <v>P201-01</v>
          </cell>
        </row>
        <row r="425">
          <cell r="D425" t="str">
            <v>C10-53</v>
          </cell>
        </row>
        <row r="426">
          <cell r="D426" t="str">
            <v>D30-70</v>
          </cell>
        </row>
        <row r="427">
          <cell r="D427" t="str">
            <v>P30-41</v>
          </cell>
        </row>
        <row r="428">
          <cell r="D428" t="str">
            <v>D204-44</v>
          </cell>
        </row>
        <row r="429">
          <cell r="D429" t="str">
            <v>D202019-02</v>
          </cell>
        </row>
        <row r="430">
          <cell r="D430" t="str">
            <v>T102-72</v>
          </cell>
        </row>
        <row r="431">
          <cell r="D431" t="str">
            <v>D199-44</v>
          </cell>
        </row>
        <row r="432">
          <cell r="D432" t="str">
            <v>P201-02</v>
          </cell>
        </row>
        <row r="433">
          <cell r="D433" t="str">
            <v>E40-71</v>
          </cell>
        </row>
        <row r="434">
          <cell r="D434" t="str">
            <v>D199-44</v>
          </cell>
        </row>
        <row r="435">
          <cell r="D435" t="str">
            <v>C10-54</v>
          </cell>
        </row>
        <row r="436">
          <cell r="D436" t="str">
            <v>D201029-02</v>
          </cell>
        </row>
        <row r="437">
          <cell r="D437" t="str">
            <v>T30-01</v>
          </cell>
        </row>
        <row r="438">
          <cell r="D438" t="str">
            <v>D199-44</v>
          </cell>
        </row>
        <row r="439">
          <cell r="D439" t="str">
            <v>D203029-02</v>
          </cell>
        </row>
        <row r="440">
          <cell r="D440" t="str">
            <v>D201029-02</v>
          </cell>
        </row>
        <row r="441">
          <cell r="D441" t="str">
            <v>D203019-02</v>
          </cell>
        </row>
        <row r="442">
          <cell r="D442" t="str">
            <v>E50-77</v>
          </cell>
        </row>
        <row r="443">
          <cell r="D443" t="str">
            <v>D203049-02</v>
          </cell>
        </row>
        <row r="444">
          <cell r="D444" t="str">
            <v>CI20-66</v>
          </cell>
        </row>
        <row r="445">
          <cell r="D445" t="str">
            <v>C30083-52</v>
          </cell>
        </row>
        <row r="446">
          <cell r="D446" t="str">
            <v>D201039-02</v>
          </cell>
        </row>
        <row r="447">
          <cell r="D447" t="str">
            <v>D201039-02</v>
          </cell>
        </row>
        <row r="448">
          <cell r="D448" t="str">
            <v>P201-03</v>
          </cell>
        </row>
        <row r="449">
          <cell r="D449" t="str">
            <v>P201-01</v>
          </cell>
        </row>
        <row r="450">
          <cell r="D450" t="str">
            <v>D204-44</v>
          </cell>
        </row>
        <row r="451">
          <cell r="D451" t="str">
            <v>D202029-02</v>
          </cell>
        </row>
        <row r="452">
          <cell r="D452" t="str">
            <v>CI20-66</v>
          </cell>
        </row>
        <row r="453">
          <cell r="D453" t="str">
            <v>D203019-02</v>
          </cell>
        </row>
        <row r="454">
          <cell r="D454" t="str">
            <v>D203019-02</v>
          </cell>
        </row>
        <row r="455">
          <cell r="D455" t="str">
            <v>D299-41</v>
          </cell>
        </row>
        <row r="456">
          <cell r="D456" t="str">
            <v>P201-02</v>
          </cell>
        </row>
        <row r="457">
          <cell r="D457" t="str">
            <v>P201-02</v>
          </cell>
        </row>
        <row r="458">
          <cell r="D458" t="str">
            <v>P201-02</v>
          </cell>
        </row>
        <row r="459">
          <cell r="D459" t="str">
            <v>P10-51</v>
          </cell>
        </row>
        <row r="460">
          <cell r="D460" t="str">
            <v>D101-48</v>
          </cell>
        </row>
        <row r="461">
          <cell r="D461" t="str">
            <v>D204-44</v>
          </cell>
        </row>
        <row r="462">
          <cell r="D462" t="str">
            <v>D204-44</v>
          </cell>
        </row>
        <row r="463">
          <cell r="D463" t="str">
            <v>D202029-02</v>
          </cell>
        </row>
        <row r="464">
          <cell r="D464" t="str">
            <v>D201019-02</v>
          </cell>
        </row>
        <row r="465">
          <cell r="D465" t="str">
            <v>D199-45</v>
          </cell>
        </row>
        <row r="466">
          <cell r="D466" t="str">
            <v>D101-48</v>
          </cell>
        </row>
        <row r="467">
          <cell r="D467" t="str">
            <v>D202019-02</v>
          </cell>
        </row>
        <row r="468">
          <cell r="D468" t="str">
            <v>E40-06</v>
          </cell>
        </row>
        <row r="469">
          <cell r="D469" t="str">
            <v>D202019-02</v>
          </cell>
        </row>
        <row r="470">
          <cell r="D470" t="str">
            <v>C10-53</v>
          </cell>
        </row>
        <row r="471">
          <cell r="D471" t="str">
            <v>D203019-02</v>
          </cell>
        </row>
        <row r="472">
          <cell r="D472" t="str">
            <v>D101-48</v>
          </cell>
        </row>
        <row r="473">
          <cell r="D473" t="str">
            <v>D101-46</v>
          </cell>
        </row>
        <row r="474">
          <cell r="D474" t="str">
            <v>E50-76</v>
          </cell>
        </row>
        <row r="475">
          <cell r="D475" t="str">
            <v>E70-41</v>
          </cell>
        </row>
        <row r="476">
          <cell r="D476" t="str">
            <v>CI20-66</v>
          </cell>
        </row>
        <row r="477">
          <cell r="D477" t="str">
            <v>P201-01</v>
          </cell>
        </row>
        <row r="478">
          <cell r="D478" t="str">
            <v>P201-02</v>
          </cell>
        </row>
        <row r="479">
          <cell r="D479" t="str">
            <v>D101-46</v>
          </cell>
        </row>
        <row r="480">
          <cell r="D480" t="str">
            <v>D203029-02</v>
          </cell>
        </row>
        <row r="481">
          <cell r="D481" t="str">
            <v>P30-23</v>
          </cell>
        </row>
        <row r="482">
          <cell r="D482" t="str">
            <v>D204-44</v>
          </cell>
        </row>
        <row r="483">
          <cell r="D483" t="str">
            <v>D202019-02</v>
          </cell>
        </row>
        <row r="484">
          <cell r="D484" t="str">
            <v>D203049-44</v>
          </cell>
        </row>
        <row r="485">
          <cell r="D485" t="str">
            <v>D201039-02</v>
          </cell>
        </row>
        <row r="486">
          <cell r="D486" t="str">
            <v>P201-02</v>
          </cell>
        </row>
        <row r="487">
          <cell r="D487" t="str">
            <v>D204-44</v>
          </cell>
        </row>
        <row r="488">
          <cell r="D488" t="str">
            <v>D203029-44</v>
          </cell>
        </row>
        <row r="489">
          <cell r="D489" t="str">
            <v>D204-44</v>
          </cell>
        </row>
        <row r="490">
          <cell r="D490" t="str">
            <v>D203029-44</v>
          </cell>
        </row>
        <row r="491">
          <cell r="D491" t="str">
            <v>D204-44</v>
          </cell>
        </row>
        <row r="492">
          <cell r="D492" t="str">
            <v>E50-74</v>
          </cell>
        </row>
        <row r="493">
          <cell r="D493" t="str">
            <v>C40-60</v>
          </cell>
        </row>
        <row r="494">
          <cell r="D494" t="str">
            <v>D101-48</v>
          </cell>
        </row>
        <row r="495">
          <cell r="D495" t="str">
            <v>D199-44</v>
          </cell>
        </row>
        <row r="496">
          <cell r="D496" t="str">
            <v>CI20-69</v>
          </cell>
        </row>
        <row r="497">
          <cell r="D497" t="str">
            <v>P201-04</v>
          </cell>
        </row>
        <row r="498">
          <cell r="D498" t="str">
            <v>C40-57</v>
          </cell>
        </row>
        <row r="499">
          <cell r="D499" t="str">
            <v>CI101-39</v>
          </cell>
        </row>
        <row r="500">
          <cell r="D500" t="str">
            <v>E40-06</v>
          </cell>
        </row>
        <row r="501">
          <cell r="D501" t="str">
            <v>P201-03</v>
          </cell>
        </row>
        <row r="502">
          <cell r="D502" t="str">
            <v>D101-46</v>
          </cell>
        </row>
        <row r="503">
          <cell r="D503" t="str">
            <v>P201-02</v>
          </cell>
        </row>
        <row r="504">
          <cell r="D504" t="str">
            <v>P10-51</v>
          </cell>
        </row>
        <row r="505">
          <cell r="D505" t="str">
            <v>P10-51</v>
          </cell>
        </row>
        <row r="506">
          <cell r="D506" t="str">
            <v>C10-53</v>
          </cell>
        </row>
        <row r="507">
          <cell r="D507" t="str">
            <v>D101-48</v>
          </cell>
        </row>
        <row r="508">
          <cell r="D508" t="str">
            <v>D199-44</v>
          </cell>
        </row>
        <row r="509">
          <cell r="D509" t="str">
            <v>D202029-02</v>
          </cell>
        </row>
        <row r="510">
          <cell r="D510" t="str">
            <v>D202029-02</v>
          </cell>
        </row>
        <row r="511">
          <cell r="D511" t="str">
            <v>P201-06</v>
          </cell>
        </row>
        <row r="512">
          <cell r="D512" t="str">
            <v>D202019-02</v>
          </cell>
        </row>
        <row r="513">
          <cell r="D513" t="str">
            <v>CI20-69</v>
          </cell>
        </row>
        <row r="514">
          <cell r="D514" t="str">
            <v>T40-43</v>
          </cell>
        </row>
        <row r="515">
          <cell r="D515" t="str">
            <v>CI109-62</v>
          </cell>
        </row>
        <row r="516">
          <cell r="D516" t="str">
            <v>P201-03</v>
          </cell>
        </row>
        <row r="517">
          <cell r="D517" t="str">
            <v>C10-53</v>
          </cell>
        </row>
        <row r="518">
          <cell r="D518" t="str">
            <v>P201-02</v>
          </cell>
        </row>
        <row r="519">
          <cell r="D519" t="str">
            <v>D202029-02</v>
          </cell>
        </row>
        <row r="520">
          <cell r="D520" t="str">
            <v>E60-71</v>
          </cell>
        </row>
        <row r="521">
          <cell r="D521" t="str">
            <v>CI20-69</v>
          </cell>
        </row>
        <row r="522">
          <cell r="D522" t="str">
            <v>D204-44</v>
          </cell>
        </row>
        <row r="523">
          <cell r="D523" t="str">
            <v>D201019-02</v>
          </cell>
        </row>
        <row r="524">
          <cell r="D524" t="str">
            <v>P201-02</v>
          </cell>
        </row>
        <row r="525">
          <cell r="D525" t="str">
            <v>P10-51</v>
          </cell>
        </row>
        <row r="526">
          <cell r="D526" t="str">
            <v>P201-03</v>
          </cell>
        </row>
        <row r="527">
          <cell r="D527" t="str">
            <v>D203019-02</v>
          </cell>
        </row>
        <row r="528">
          <cell r="D528" t="str">
            <v>CI20-69</v>
          </cell>
        </row>
        <row r="529">
          <cell r="D529" t="str">
            <v>P201-03</v>
          </cell>
        </row>
        <row r="530">
          <cell r="D530" t="str">
            <v>P201-02</v>
          </cell>
        </row>
        <row r="531">
          <cell r="D531" t="str">
            <v>P203-39</v>
          </cell>
        </row>
        <row r="532">
          <cell r="D532" t="str">
            <v>P201-03</v>
          </cell>
        </row>
        <row r="533">
          <cell r="D533" t="str">
            <v>P30-26</v>
          </cell>
        </row>
        <row r="534">
          <cell r="D534" t="str">
            <v>P30-26</v>
          </cell>
        </row>
        <row r="535">
          <cell r="D535" t="str">
            <v>D204-44</v>
          </cell>
        </row>
        <row r="536">
          <cell r="D536" t="str">
            <v>D202029-02</v>
          </cell>
        </row>
        <row r="537">
          <cell r="D537" t="str">
            <v>CI20-68</v>
          </cell>
        </row>
        <row r="538">
          <cell r="D538" t="str">
            <v>C3002-53</v>
          </cell>
        </row>
        <row r="539">
          <cell r="D539" t="str">
            <v>D203029-02</v>
          </cell>
        </row>
        <row r="540">
          <cell r="D540" t="str">
            <v>D203049-02</v>
          </cell>
        </row>
        <row r="541">
          <cell r="D541" t="str">
            <v>D203029-44</v>
          </cell>
        </row>
        <row r="542">
          <cell r="D542" t="str">
            <v>C10-53</v>
          </cell>
        </row>
        <row r="543">
          <cell r="D543" t="str">
            <v>E60-41</v>
          </cell>
        </row>
        <row r="544">
          <cell r="D544" t="str">
            <v>D199-44</v>
          </cell>
        </row>
        <row r="545">
          <cell r="D545" t="str">
            <v>D204-44</v>
          </cell>
        </row>
        <row r="546">
          <cell r="D546" t="str">
            <v>P201-02</v>
          </cell>
        </row>
        <row r="547">
          <cell r="D547" t="str">
            <v>D201039-02</v>
          </cell>
        </row>
        <row r="548">
          <cell r="D548" t="str">
            <v>D201039-02</v>
          </cell>
        </row>
        <row r="549">
          <cell r="D549" t="str">
            <v>D201039-02</v>
          </cell>
        </row>
        <row r="550">
          <cell r="D550" t="str">
            <v>P10-41</v>
          </cell>
        </row>
        <row r="551">
          <cell r="D551" t="str">
            <v>D101-47</v>
          </cell>
        </row>
        <row r="552">
          <cell r="D552" t="str">
            <v>D199-44</v>
          </cell>
        </row>
        <row r="553">
          <cell r="D553" t="str">
            <v>D204-44</v>
          </cell>
        </row>
        <row r="554">
          <cell r="D554" t="str">
            <v>D101-48</v>
          </cell>
        </row>
        <row r="555">
          <cell r="D555" t="str">
            <v>E40-06</v>
          </cell>
        </row>
        <row r="556">
          <cell r="D556" t="str">
            <v>D203049-44</v>
          </cell>
        </row>
        <row r="557">
          <cell r="D557" t="str">
            <v>D203029-02</v>
          </cell>
        </row>
        <row r="558">
          <cell r="D558" t="str">
            <v>P201-02</v>
          </cell>
        </row>
        <row r="559">
          <cell r="D559" t="str">
            <v>E10-72</v>
          </cell>
        </row>
        <row r="560">
          <cell r="D560" t="str">
            <v>T30-01</v>
          </cell>
        </row>
        <row r="561">
          <cell r="D561" t="str">
            <v>D101-46</v>
          </cell>
        </row>
        <row r="562">
          <cell r="D562" t="str">
            <v>D203039-02</v>
          </cell>
        </row>
        <row r="563">
          <cell r="D563" t="str">
            <v>P203-02</v>
          </cell>
        </row>
        <row r="564">
          <cell r="D564" t="str">
            <v>D202019-02</v>
          </cell>
        </row>
        <row r="565">
          <cell r="D565" t="str">
            <v>E20-71</v>
          </cell>
        </row>
        <row r="566">
          <cell r="D566" t="str">
            <v>CI109-41</v>
          </cell>
        </row>
        <row r="567">
          <cell r="D567" t="str">
            <v>CI102-41</v>
          </cell>
        </row>
        <row r="568">
          <cell r="D568" t="str">
            <v>E70-01</v>
          </cell>
        </row>
        <row r="569">
          <cell r="D569" t="str">
            <v>D204-44</v>
          </cell>
        </row>
        <row r="570">
          <cell r="D570" t="str">
            <v>D201039-02</v>
          </cell>
        </row>
        <row r="571">
          <cell r="D571" t="str">
            <v>D30-70</v>
          </cell>
        </row>
        <row r="572">
          <cell r="D572" t="str">
            <v>P30-23</v>
          </cell>
        </row>
        <row r="573">
          <cell r="D573" t="str">
            <v>D203029-02</v>
          </cell>
        </row>
        <row r="574">
          <cell r="D574" t="str">
            <v>D203019-02</v>
          </cell>
        </row>
        <row r="575">
          <cell r="D575" t="str">
            <v>C40-60</v>
          </cell>
        </row>
        <row r="576">
          <cell r="D576" t="str">
            <v>D202019-02</v>
          </cell>
        </row>
        <row r="577">
          <cell r="D577" t="str">
            <v>C30081-52</v>
          </cell>
        </row>
        <row r="578">
          <cell r="D578" t="str">
            <v>C30092-53</v>
          </cell>
        </row>
        <row r="579">
          <cell r="D579" t="str">
            <v>D202019-02</v>
          </cell>
        </row>
        <row r="580">
          <cell r="D580" t="str">
            <v>D203029-02</v>
          </cell>
        </row>
        <row r="581">
          <cell r="D581" t="str">
            <v>D202019-02</v>
          </cell>
        </row>
        <row r="582">
          <cell r="D582" t="str">
            <v>CI20-66</v>
          </cell>
        </row>
        <row r="583">
          <cell r="D583" t="str">
            <v>P201-03</v>
          </cell>
        </row>
        <row r="584">
          <cell r="D584" t="str">
            <v>D202019-44</v>
          </cell>
        </row>
        <row r="585">
          <cell r="D585" t="str">
            <v>D204-44</v>
          </cell>
        </row>
        <row r="586">
          <cell r="D586" t="str">
            <v>D101-48</v>
          </cell>
        </row>
        <row r="587">
          <cell r="D587" t="str">
            <v>P201-02</v>
          </cell>
        </row>
        <row r="588">
          <cell r="D588" t="str">
            <v>D199-44</v>
          </cell>
        </row>
        <row r="589">
          <cell r="D589" t="str">
            <v>CI20-66</v>
          </cell>
        </row>
        <row r="590">
          <cell r="D590" t="str">
            <v>E40-06</v>
          </cell>
        </row>
        <row r="591">
          <cell r="D591" t="str">
            <v>P203-02</v>
          </cell>
        </row>
        <row r="592">
          <cell r="D592" t="str">
            <v>D202029-02</v>
          </cell>
        </row>
        <row r="593">
          <cell r="D593" t="str">
            <v>P201-04</v>
          </cell>
        </row>
        <row r="594">
          <cell r="D594" t="str">
            <v>P201-03</v>
          </cell>
        </row>
        <row r="595">
          <cell r="D595" t="str">
            <v>P201-04</v>
          </cell>
        </row>
        <row r="596">
          <cell r="D596" t="str">
            <v>D199-44</v>
          </cell>
        </row>
        <row r="597">
          <cell r="D597" t="str">
            <v>P201-06</v>
          </cell>
        </row>
        <row r="598">
          <cell r="D598" t="str">
            <v>E50-77</v>
          </cell>
        </row>
        <row r="599">
          <cell r="D599" t="str">
            <v>C30082-52</v>
          </cell>
        </row>
        <row r="600">
          <cell r="D600" t="str">
            <v>T40-43</v>
          </cell>
        </row>
        <row r="601">
          <cell r="D601" t="str">
            <v>C10-54</v>
          </cell>
        </row>
        <row r="602">
          <cell r="D602" t="str">
            <v>T101-44</v>
          </cell>
        </row>
        <row r="603">
          <cell r="D603" t="str">
            <v>E50-77</v>
          </cell>
        </row>
        <row r="604">
          <cell r="D604" t="str">
            <v>CI20-67</v>
          </cell>
        </row>
        <row r="605">
          <cell r="D605" t="str">
            <v>D201029-02</v>
          </cell>
        </row>
        <row r="606">
          <cell r="D606" t="str">
            <v>C20-53</v>
          </cell>
        </row>
        <row r="607">
          <cell r="D607" t="str">
            <v>D30-70</v>
          </cell>
        </row>
        <row r="608">
          <cell r="D608" t="str">
            <v>C20-52</v>
          </cell>
        </row>
        <row r="609">
          <cell r="D609" t="str">
            <v>D30-70</v>
          </cell>
        </row>
        <row r="610">
          <cell r="D610" t="str">
            <v>C20-52</v>
          </cell>
        </row>
        <row r="611">
          <cell r="D611" t="str">
            <v>C40-60</v>
          </cell>
        </row>
        <row r="612">
          <cell r="D612" t="str">
            <v>E60-72</v>
          </cell>
        </row>
        <row r="613">
          <cell r="D613" t="str">
            <v>P203-02</v>
          </cell>
        </row>
        <row r="614">
          <cell r="D614" t="str">
            <v>D203049-02</v>
          </cell>
        </row>
        <row r="615">
          <cell r="D615" t="str">
            <v>CI101-37</v>
          </cell>
        </row>
        <row r="616">
          <cell r="D616" t="str">
            <v>D202019-02</v>
          </cell>
        </row>
        <row r="617">
          <cell r="D617" t="str">
            <v>D203039-02</v>
          </cell>
        </row>
        <row r="618">
          <cell r="D618" t="str">
            <v>E40-06</v>
          </cell>
        </row>
        <row r="619">
          <cell r="D619" t="str">
            <v>CI102-65</v>
          </cell>
        </row>
        <row r="620">
          <cell r="D620" t="str">
            <v>CI101-37</v>
          </cell>
        </row>
        <row r="621">
          <cell r="D621" t="str">
            <v>D202029-02</v>
          </cell>
        </row>
        <row r="622">
          <cell r="D622" t="str">
            <v>CI101-37</v>
          </cell>
        </row>
        <row r="623">
          <cell r="D623" t="str">
            <v>P201-05</v>
          </cell>
        </row>
        <row r="624">
          <cell r="D624" t="str">
            <v>C10-54</v>
          </cell>
        </row>
        <row r="625">
          <cell r="D625" t="str">
            <v>P30-26</v>
          </cell>
        </row>
        <row r="626">
          <cell r="D626" t="str">
            <v>CI20-69</v>
          </cell>
        </row>
        <row r="627">
          <cell r="D627" t="str">
            <v>C3011-52</v>
          </cell>
        </row>
        <row r="628">
          <cell r="D628" t="str">
            <v>D30-70</v>
          </cell>
        </row>
        <row r="629">
          <cell r="D629" t="str">
            <v>D202019-02</v>
          </cell>
        </row>
        <row r="630">
          <cell r="D630" t="str">
            <v>D101-48</v>
          </cell>
        </row>
        <row r="631">
          <cell r="D631" t="str">
            <v>D101-48</v>
          </cell>
        </row>
        <row r="632">
          <cell r="D632" t="str">
            <v>C40-01</v>
          </cell>
        </row>
        <row r="633">
          <cell r="D633" t="str">
            <v>D199-01</v>
          </cell>
        </row>
        <row r="634">
          <cell r="D634" t="str">
            <v>D101-48</v>
          </cell>
        </row>
        <row r="635">
          <cell r="D635" t="str">
            <v>D101-48</v>
          </cell>
        </row>
        <row r="636">
          <cell r="D636" t="str">
            <v>CI20-66</v>
          </cell>
        </row>
        <row r="637">
          <cell r="D637" t="str">
            <v>E60-71</v>
          </cell>
        </row>
        <row r="638">
          <cell r="D638" t="str">
            <v>C10-52</v>
          </cell>
        </row>
        <row r="639">
          <cell r="D639" t="str">
            <v>P201-41</v>
          </cell>
        </row>
        <row r="640">
          <cell r="D640" t="str">
            <v>D299-01</v>
          </cell>
        </row>
        <row r="641">
          <cell r="D641" t="str">
            <v>P201-03</v>
          </cell>
        </row>
        <row r="642">
          <cell r="D642" t="str">
            <v>D203029-02</v>
          </cell>
        </row>
        <row r="643">
          <cell r="D643" t="str">
            <v>D203049-02</v>
          </cell>
        </row>
        <row r="644">
          <cell r="D644" t="str">
            <v>D203049-02</v>
          </cell>
        </row>
        <row r="645">
          <cell r="D645" t="str">
            <v>C40-99</v>
          </cell>
        </row>
        <row r="646">
          <cell r="D646" t="str">
            <v>CI101-64</v>
          </cell>
        </row>
        <row r="647">
          <cell r="D647" t="str">
            <v>P201-03</v>
          </cell>
        </row>
        <row r="648">
          <cell r="D648" t="str">
            <v>P201-02</v>
          </cell>
        </row>
        <row r="649">
          <cell r="D649" t="str">
            <v>D201019-02</v>
          </cell>
        </row>
        <row r="650">
          <cell r="D650" t="str">
            <v>E30-72</v>
          </cell>
        </row>
        <row r="651">
          <cell r="D651" t="str">
            <v>CI20-66</v>
          </cell>
        </row>
        <row r="652">
          <cell r="D652" t="str">
            <v>D30-70</v>
          </cell>
        </row>
        <row r="653">
          <cell r="D653" t="str">
            <v>E50-77</v>
          </cell>
        </row>
        <row r="654">
          <cell r="D654" t="str">
            <v>E40-71</v>
          </cell>
        </row>
        <row r="655">
          <cell r="D655" t="str">
            <v>C40-60</v>
          </cell>
        </row>
        <row r="656">
          <cell r="D656" t="str">
            <v>E50-77</v>
          </cell>
        </row>
        <row r="657">
          <cell r="D657" t="str">
            <v>D203029-02</v>
          </cell>
        </row>
        <row r="658">
          <cell r="D658" t="str">
            <v>T40-42</v>
          </cell>
        </row>
        <row r="659">
          <cell r="D659" t="str">
            <v>D199-01</v>
          </cell>
        </row>
        <row r="660">
          <cell r="D660" t="str">
            <v>C10-53</v>
          </cell>
        </row>
        <row r="661">
          <cell r="D661" t="str">
            <v>D101-46</v>
          </cell>
        </row>
        <row r="662">
          <cell r="D662" t="str">
            <v>D202029-02</v>
          </cell>
        </row>
        <row r="663">
          <cell r="D663" t="str">
            <v>P201-06</v>
          </cell>
        </row>
        <row r="664">
          <cell r="D664" t="str">
            <v>D30-70</v>
          </cell>
        </row>
        <row r="665">
          <cell r="D665" t="str">
            <v>C3007-53</v>
          </cell>
        </row>
        <row r="666">
          <cell r="D666" t="str">
            <v>C40-60</v>
          </cell>
        </row>
        <row r="667">
          <cell r="D667" t="str">
            <v>E40-06</v>
          </cell>
        </row>
        <row r="668">
          <cell r="D668" t="str">
            <v>C3010-52</v>
          </cell>
        </row>
        <row r="669">
          <cell r="D669" t="str">
            <v>C10-53</v>
          </cell>
        </row>
        <row r="670">
          <cell r="D670" t="str">
            <v>C40-41</v>
          </cell>
        </row>
        <row r="671">
          <cell r="D671" t="str">
            <v>D203019-02</v>
          </cell>
        </row>
        <row r="672">
          <cell r="D672" t="str">
            <v>P201-02</v>
          </cell>
        </row>
        <row r="673">
          <cell r="D673" t="str">
            <v>CI101-37</v>
          </cell>
        </row>
        <row r="674">
          <cell r="D674" t="str">
            <v>D101-46</v>
          </cell>
        </row>
        <row r="675">
          <cell r="D675" t="str">
            <v>D199-45</v>
          </cell>
        </row>
        <row r="676">
          <cell r="D676" t="str">
            <v>E10-01</v>
          </cell>
        </row>
        <row r="677">
          <cell r="D677" t="str">
            <v>D101-48</v>
          </cell>
        </row>
        <row r="678">
          <cell r="D678" t="str">
            <v>C3001-53</v>
          </cell>
        </row>
        <row r="679">
          <cell r="D679" t="str">
            <v>C3011-52</v>
          </cell>
        </row>
        <row r="680">
          <cell r="D680" t="str">
            <v>E50-77</v>
          </cell>
        </row>
        <row r="681">
          <cell r="D681" t="str">
            <v>CI109-01</v>
          </cell>
        </row>
        <row r="682">
          <cell r="D682" t="str">
            <v>D201029-02</v>
          </cell>
        </row>
        <row r="683">
          <cell r="D683" t="str">
            <v>C40-60</v>
          </cell>
        </row>
        <row r="684">
          <cell r="D684" t="str">
            <v>D101-48</v>
          </cell>
        </row>
        <row r="685">
          <cell r="D685" t="str">
            <v>C10-54</v>
          </cell>
        </row>
        <row r="686">
          <cell r="D686" t="str">
            <v>CI101-37</v>
          </cell>
        </row>
        <row r="687">
          <cell r="D687" t="str">
            <v>CI109-01</v>
          </cell>
        </row>
        <row r="688">
          <cell r="D688" t="str">
            <v>D199-44</v>
          </cell>
        </row>
        <row r="689">
          <cell r="D689" t="str">
            <v>D203049-44</v>
          </cell>
        </row>
        <row r="690">
          <cell r="D690" t="str">
            <v>D203049-02</v>
          </cell>
        </row>
        <row r="691">
          <cell r="D691" t="str">
            <v>C10-53</v>
          </cell>
        </row>
        <row r="692">
          <cell r="D692" t="str">
            <v>C3007-53</v>
          </cell>
        </row>
        <row r="693">
          <cell r="D693" t="str">
            <v>C3011-52</v>
          </cell>
        </row>
        <row r="694">
          <cell r="D694" t="str">
            <v>C3005-52</v>
          </cell>
        </row>
        <row r="695">
          <cell r="D695" t="str">
            <v>D203049-02</v>
          </cell>
        </row>
        <row r="696">
          <cell r="D696" t="str">
            <v>D30-70</v>
          </cell>
        </row>
        <row r="697">
          <cell r="D697" t="str">
            <v>D203049-44</v>
          </cell>
        </row>
        <row r="698">
          <cell r="D698" t="str">
            <v>E50-73</v>
          </cell>
        </row>
        <row r="699">
          <cell r="D699" t="str">
            <v>C3006-53</v>
          </cell>
        </row>
        <row r="700">
          <cell r="D700" t="str">
            <v>T101-44</v>
          </cell>
        </row>
        <row r="701">
          <cell r="D701" t="str">
            <v>T101-44</v>
          </cell>
        </row>
        <row r="702">
          <cell r="D702" t="str">
            <v>CI20-69</v>
          </cell>
        </row>
        <row r="703">
          <cell r="D703" t="str">
            <v>D101-46</v>
          </cell>
        </row>
        <row r="704">
          <cell r="D704" t="str">
            <v>D101-46</v>
          </cell>
        </row>
        <row r="705">
          <cell r="D705" t="str">
            <v>C3099-56</v>
          </cell>
        </row>
        <row r="706">
          <cell r="D706" t="str">
            <v>C3001-52</v>
          </cell>
        </row>
        <row r="707">
          <cell r="D707" t="str">
            <v>D203049-44</v>
          </cell>
        </row>
        <row r="708">
          <cell r="D708" t="str">
            <v>CI20-66</v>
          </cell>
        </row>
        <row r="709">
          <cell r="D709" t="str">
            <v>C3005-53</v>
          </cell>
        </row>
        <row r="710">
          <cell r="D710" t="str">
            <v>C30091-52</v>
          </cell>
        </row>
        <row r="711">
          <cell r="D711" t="str">
            <v>C3004-52</v>
          </cell>
        </row>
        <row r="712">
          <cell r="D712" t="str">
            <v>D101-48</v>
          </cell>
        </row>
        <row r="713">
          <cell r="D713" t="str">
            <v>P30-25</v>
          </cell>
        </row>
        <row r="714">
          <cell r="D714" t="str">
            <v>E50-41</v>
          </cell>
        </row>
        <row r="715">
          <cell r="D715" t="str">
            <v>D202019-02</v>
          </cell>
        </row>
        <row r="716">
          <cell r="D716" t="str">
            <v>C10-52</v>
          </cell>
        </row>
        <row r="717">
          <cell r="D717" t="str">
            <v>C3004-53</v>
          </cell>
        </row>
        <row r="718">
          <cell r="D718" t="str">
            <v>T102-72</v>
          </cell>
        </row>
        <row r="719">
          <cell r="D719" t="str">
            <v>C40-60</v>
          </cell>
        </row>
        <row r="720">
          <cell r="D720" t="str">
            <v>P201-02</v>
          </cell>
        </row>
        <row r="721">
          <cell r="D721" t="str">
            <v>P201-06</v>
          </cell>
        </row>
        <row r="722">
          <cell r="D722" t="str">
            <v>P201-02</v>
          </cell>
        </row>
        <row r="723">
          <cell r="D723" t="str">
            <v>C3006-52</v>
          </cell>
        </row>
        <row r="724">
          <cell r="D724" t="str">
            <v>P201-04</v>
          </cell>
        </row>
        <row r="725">
          <cell r="D725" t="str">
            <v>P201-02</v>
          </cell>
        </row>
        <row r="726">
          <cell r="D726" t="str">
            <v>D199-44</v>
          </cell>
        </row>
        <row r="727">
          <cell r="D727" t="str">
            <v>C3007-52</v>
          </cell>
        </row>
        <row r="728">
          <cell r="D728" t="str">
            <v>D199-44</v>
          </cell>
        </row>
        <row r="729">
          <cell r="D729" t="str">
            <v>C40-59</v>
          </cell>
        </row>
        <row r="730">
          <cell r="D730" t="str">
            <v>D199-44</v>
          </cell>
        </row>
        <row r="731">
          <cell r="D731" t="str">
            <v>P201-02</v>
          </cell>
        </row>
        <row r="732">
          <cell r="D732" t="str">
            <v>T101-44</v>
          </cell>
        </row>
        <row r="733">
          <cell r="D733" t="str">
            <v>C10-55</v>
          </cell>
        </row>
        <row r="734">
          <cell r="D734" t="str">
            <v>C3003-52</v>
          </cell>
        </row>
        <row r="735">
          <cell r="D735" t="str">
            <v>P30-04</v>
          </cell>
        </row>
        <row r="736">
          <cell r="D736" t="str">
            <v>CI20-39</v>
          </cell>
        </row>
        <row r="737">
          <cell r="D737" t="str">
            <v>E20-73</v>
          </cell>
        </row>
        <row r="738">
          <cell r="D738" t="str">
            <v>T102-38</v>
          </cell>
        </row>
        <row r="739">
          <cell r="D739" t="str">
            <v>E50-77</v>
          </cell>
        </row>
        <row r="740">
          <cell r="D740" t="str">
            <v>T102-38</v>
          </cell>
        </row>
        <row r="741">
          <cell r="D741" t="str">
            <v>C30091-52</v>
          </cell>
        </row>
        <row r="742">
          <cell r="D742" t="str">
            <v>T102-38</v>
          </cell>
        </row>
        <row r="743">
          <cell r="D743" t="str">
            <v>T102-72</v>
          </cell>
        </row>
        <row r="744">
          <cell r="D744" t="str">
            <v>C40-60</v>
          </cell>
        </row>
        <row r="745">
          <cell r="D745" t="str">
            <v>C40-57</v>
          </cell>
        </row>
        <row r="746">
          <cell r="D746" t="str">
            <v>D203019-02</v>
          </cell>
        </row>
        <row r="747">
          <cell r="D747" t="str">
            <v>C3010-52</v>
          </cell>
        </row>
        <row r="748">
          <cell r="D748" t="str">
            <v>D204-44</v>
          </cell>
        </row>
        <row r="749">
          <cell r="D749" t="str">
            <v>CI101-37</v>
          </cell>
        </row>
        <row r="750">
          <cell r="D750" t="str">
            <v>E50-77</v>
          </cell>
        </row>
        <row r="751">
          <cell r="D751" t="str">
            <v>D201039-02</v>
          </cell>
        </row>
        <row r="752">
          <cell r="D752" t="str">
            <v>CI101-37</v>
          </cell>
        </row>
        <row r="753">
          <cell r="D753" t="str">
            <v>P201-02</v>
          </cell>
        </row>
        <row r="754">
          <cell r="D754" t="str">
            <v>D203029-02</v>
          </cell>
        </row>
        <row r="755">
          <cell r="D755" t="str">
            <v>T30-41</v>
          </cell>
        </row>
        <row r="756">
          <cell r="D756" t="str">
            <v>P30-26</v>
          </cell>
        </row>
        <row r="757">
          <cell r="D757" t="str">
            <v>P30-24</v>
          </cell>
        </row>
        <row r="758">
          <cell r="D758" t="str">
            <v>C30081-53</v>
          </cell>
        </row>
        <row r="759">
          <cell r="D759" t="str">
            <v>T101-44</v>
          </cell>
        </row>
        <row r="760">
          <cell r="D760" t="str">
            <v>P201-04</v>
          </cell>
        </row>
        <row r="761">
          <cell r="D761" t="str">
            <v>CI20-69</v>
          </cell>
        </row>
        <row r="762">
          <cell r="D762" t="str">
            <v>D203019-02</v>
          </cell>
        </row>
        <row r="763">
          <cell r="D763" t="str">
            <v>D203029-02</v>
          </cell>
        </row>
        <row r="764">
          <cell r="D764" t="str">
            <v>D203029-02</v>
          </cell>
        </row>
        <row r="765">
          <cell r="D765" t="str">
            <v>E40-06</v>
          </cell>
        </row>
        <row r="766">
          <cell r="D766" t="str">
            <v>E40-06</v>
          </cell>
        </row>
        <row r="767">
          <cell r="D767" t="str">
            <v>C40-60</v>
          </cell>
        </row>
        <row r="768">
          <cell r="D768" t="str">
            <v>D202019-02</v>
          </cell>
        </row>
        <row r="769">
          <cell r="D769" t="str">
            <v>C3003-53</v>
          </cell>
        </row>
        <row r="770">
          <cell r="D770" t="str">
            <v>C3003-52</v>
          </cell>
        </row>
        <row r="771">
          <cell r="D771" t="str">
            <v>C3004-52</v>
          </cell>
        </row>
        <row r="772">
          <cell r="D772" t="str">
            <v>D203019-02</v>
          </cell>
        </row>
        <row r="773">
          <cell r="D773" t="str">
            <v>P203-02</v>
          </cell>
        </row>
        <row r="774">
          <cell r="D774" t="str">
            <v>C20-53</v>
          </cell>
        </row>
        <row r="775">
          <cell r="D775" t="str">
            <v>CI109-62</v>
          </cell>
        </row>
        <row r="776">
          <cell r="D776" t="str">
            <v>CI20-68</v>
          </cell>
        </row>
        <row r="777">
          <cell r="D777" t="str">
            <v>D199-44</v>
          </cell>
        </row>
        <row r="778">
          <cell r="D778" t="str">
            <v>E40-41</v>
          </cell>
        </row>
        <row r="779">
          <cell r="D779" t="str">
            <v>C3002-52</v>
          </cell>
        </row>
        <row r="780">
          <cell r="D780" t="str">
            <v>C40-60</v>
          </cell>
        </row>
        <row r="781">
          <cell r="D781" t="str">
            <v>D101-48</v>
          </cell>
        </row>
        <row r="782">
          <cell r="D782" t="str">
            <v>D202029-02</v>
          </cell>
        </row>
        <row r="783">
          <cell r="D783" t="str">
            <v>D199-44</v>
          </cell>
        </row>
        <row r="784">
          <cell r="D784" t="str">
            <v>D101-46</v>
          </cell>
        </row>
        <row r="785">
          <cell r="D785" t="str">
            <v>D101-46</v>
          </cell>
        </row>
        <row r="786">
          <cell r="D786" t="str">
            <v>D101-46</v>
          </cell>
        </row>
        <row r="787">
          <cell r="D787" t="str">
            <v>CI20-66</v>
          </cell>
        </row>
        <row r="788">
          <cell r="D788" t="str">
            <v>C40-58</v>
          </cell>
        </row>
        <row r="789">
          <cell r="D789" t="str">
            <v>D202019-02</v>
          </cell>
        </row>
        <row r="790">
          <cell r="D790" t="str">
            <v>D203049-02</v>
          </cell>
        </row>
        <row r="791">
          <cell r="D791" t="str">
            <v>E10-75</v>
          </cell>
        </row>
        <row r="792">
          <cell r="D792" t="str">
            <v>E20-71</v>
          </cell>
        </row>
        <row r="793">
          <cell r="D793" t="str">
            <v>D203039-02</v>
          </cell>
        </row>
        <row r="794">
          <cell r="D794" t="str">
            <v>C3007-52</v>
          </cell>
        </row>
        <row r="795">
          <cell r="D795" t="str">
            <v>D203029-02</v>
          </cell>
        </row>
        <row r="796">
          <cell r="D796" t="str">
            <v>P201-02</v>
          </cell>
        </row>
        <row r="797">
          <cell r="D797" t="str">
            <v>E30-71</v>
          </cell>
        </row>
        <row r="798">
          <cell r="D798" t="str">
            <v>P201-03</v>
          </cell>
        </row>
        <row r="799">
          <cell r="D799" t="str">
            <v>D299-41</v>
          </cell>
        </row>
        <row r="800">
          <cell r="D800" t="str">
            <v>CI102-41</v>
          </cell>
        </row>
        <row r="801">
          <cell r="D801" t="str">
            <v>E50-77</v>
          </cell>
        </row>
        <row r="802">
          <cell r="D802" t="str">
            <v>E50-77</v>
          </cell>
        </row>
        <row r="803">
          <cell r="D803" t="str">
            <v>D199-44</v>
          </cell>
        </row>
        <row r="804">
          <cell r="D804" t="str">
            <v>E40-06</v>
          </cell>
        </row>
        <row r="805">
          <cell r="D805" t="str">
            <v>D203049-44</v>
          </cell>
        </row>
        <row r="806">
          <cell r="D806" t="str">
            <v>T102-38</v>
          </cell>
        </row>
        <row r="807">
          <cell r="D807" t="str">
            <v>T40-43</v>
          </cell>
        </row>
        <row r="808">
          <cell r="D808" t="str">
            <v>CI101-37</v>
          </cell>
        </row>
        <row r="809">
          <cell r="D809" t="str">
            <v>E20-41</v>
          </cell>
        </row>
        <row r="810">
          <cell r="D810" t="str">
            <v>P203-02</v>
          </cell>
        </row>
        <row r="811">
          <cell r="D811" t="str">
            <v>P203-39</v>
          </cell>
        </row>
        <row r="812">
          <cell r="D812" t="str">
            <v>C3003-52</v>
          </cell>
        </row>
        <row r="813">
          <cell r="D813" t="str">
            <v>C30083-53</v>
          </cell>
        </row>
        <row r="814">
          <cell r="D814" t="str">
            <v>P201-03</v>
          </cell>
        </row>
        <row r="815">
          <cell r="D815" t="str">
            <v>P10-51</v>
          </cell>
        </row>
        <row r="816">
          <cell r="D816" t="str">
            <v>P201-02</v>
          </cell>
        </row>
        <row r="817">
          <cell r="D817" t="str">
            <v>P201-02</v>
          </cell>
        </row>
        <row r="818">
          <cell r="D818" t="str">
            <v>P201-02</v>
          </cell>
        </row>
        <row r="819">
          <cell r="D819" t="str">
            <v>D199-44</v>
          </cell>
        </row>
        <row r="820">
          <cell r="D820" t="str">
            <v>E40-06</v>
          </cell>
        </row>
        <row r="821">
          <cell r="D821" t="str">
            <v>C40-58</v>
          </cell>
        </row>
        <row r="822">
          <cell r="D822" t="str">
            <v>C40-58</v>
          </cell>
        </row>
        <row r="823">
          <cell r="D823" t="str">
            <v>P201-02</v>
          </cell>
        </row>
        <row r="824">
          <cell r="D824" t="str">
            <v>E50-41</v>
          </cell>
        </row>
        <row r="825">
          <cell r="D825" t="str">
            <v>P30-26</v>
          </cell>
        </row>
        <row r="826">
          <cell r="D826" t="str">
            <v>E10-71</v>
          </cell>
        </row>
        <row r="827">
          <cell r="D827" t="str">
            <v>C3007-52</v>
          </cell>
        </row>
        <row r="828">
          <cell r="D828" t="str">
            <v>P201-03</v>
          </cell>
        </row>
        <row r="829">
          <cell r="D829" t="str">
            <v>C40-52</v>
          </cell>
        </row>
        <row r="830">
          <cell r="D830" t="str">
            <v>D202029-02</v>
          </cell>
        </row>
        <row r="831">
          <cell r="D831" t="str">
            <v>D204-44</v>
          </cell>
        </row>
        <row r="832">
          <cell r="D832" t="str">
            <v>P201-03</v>
          </cell>
        </row>
        <row r="833">
          <cell r="D833" t="str">
            <v>P10-51</v>
          </cell>
        </row>
        <row r="834">
          <cell r="D834" t="str">
            <v>D101-46</v>
          </cell>
        </row>
        <row r="835">
          <cell r="D835" t="str">
            <v>D101-46</v>
          </cell>
        </row>
        <row r="836">
          <cell r="D836" t="str">
            <v>D101-46</v>
          </cell>
        </row>
        <row r="837">
          <cell r="D837" t="str">
            <v>D101-47</v>
          </cell>
        </row>
        <row r="838">
          <cell r="D838" t="str">
            <v>E40-71</v>
          </cell>
        </row>
        <row r="839">
          <cell r="D839" t="str">
            <v>C3004-53</v>
          </cell>
        </row>
        <row r="840">
          <cell r="D840" t="str">
            <v>D203029-02</v>
          </cell>
        </row>
        <row r="841">
          <cell r="D841" t="str">
            <v>E60-71</v>
          </cell>
        </row>
        <row r="842">
          <cell r="D842" t="str">
            <v>C30081-53</v>
          </cell>
        </row>
        <row r="843">
          <cell r="D843" t="str">
            <v>D199-45</v>
          </cell>
        </row>
        <row r="844">
          <cell r="D844" t="str">
            <v>E60-71</v>
          </cell>
        </row>
        <row r="845">
          <cell r="D845" t="str">
            <v>D203039-02</v>
          </cell>
        </row>
        <row r="846">
          <cell r="D846" t="str">
            <v>D203049-44</v>
          </cell>
        </row>
        <row r="847">
          <cell r="D847" t="str">
            <v>D203049-02</v>
          </cell>
        </row>
        <row r="848">
          <cell r="D848" t="str">
            <v>P30-25</v>
          </cell>
        </row>
        <row r="849">
          <cell r="D849" t="str">
            <v>C30083-52</v>
          </cell>
        </row>
        <row r="850">
          <cell r="D850" t="str">
            <v>P201-02</v>
          </cell>
        </row>
        <row r="851">
          <cell r="D851" t="str">
            <v>P201-02</v>
          </cell>
        </row>
        <row r="852">
          <cell r="D852" t="str">
            <v>P201-02</v>
          </cell>
        </row>
        <row r="853">
          <cell r="D853" t="str">
            <v>P201-02</v>
          </cell>
        </row>
        <row r="854">
          <cell r="D854" t="str">
            <v>P30-23</v>
          </cell>
        </row>
        <row r="855">
          <cell r="D855" t="str">
            <v>D202019-02</v>
          </cell>
        </row>
        <row r="856">
          <cell r="D856" t="str">
            <v>P30-24</v>
          </cell>
        </row>
        <row r="857">
          <cell r="D857" t="str">
            <v>C40-52</v>
          </cell>
        </row>
        <row r="858">
          <cell r="D858" t="str">
            <v>CI101-37</v>
          </cell>
        </row>
        <row r="859">
          <cell r="D859" t="str">
            <v>CI101-39</v>
          </cell>
        </row>
        <row r="860">
          <cell r="D860" t="str">
            <v>CI102-65</v>
          </cell>
        </row>
        <row r="861">
          <cell r="D861" t="str">
            <v>CI102-65</v>
          </cell>
        </row>
        <row r="862">
          <cell r="D862" t="str">
            <v>CI101-64</v>
          </cell>
        </row>
        <row r="863">
          <cell r="D863" t="str">
            <v>D203049-02</v>
          </cell>
        </row>
        <row r="864">
          <cell r="D864" t="str">
            <v>C40-60</v>
          </cell>
        </row>
        <row r="865">
          <cell r="D865" t="str">
            <v>P201-04</v>
          </cell>
        </row>
        <row r="866">
          <cell r="D866" t="str">
            <v>P201-04</v>
          </cell>
        </row>
        <row r="867">
          <cell r="D867" t="str">
            <v>D199-44</v>
          </cell>
        </row>
        <row r="868">
          <cell r="D868" t="str">
            <v>D204-44</v>
          </cell>
        </row>
        <row r="869">
          <cell r="D869" t="str">
            <v>D203049-44</v>
          </cell>
        </row>
        <row r="870">
          <cell r="D870" t="str">
            <v>E50-77</v>
          </cell>
        </row>
        <row r="871">
          <cell r="D871" t="str">
            <v>E30-72</v>
          </cell>
        </row>
        <row r="872">
          <cell r="D872" t="str">
            <v>C10-53</v>
          </cell>
        </row>
        <row r="873">
          <cell r="D873" t="str">
            <v>P30-24</v>
          </cell>
        </row>
        <row r="874">
          <cell r="D874" t="str">
            <v>D203049-44</v>
          </cell>
        </row>
        <row r="875">
          <cell r="D875" t="str">
            <v>D203049-44</v>
          </cell>
        </row>
        <row r="876">
          <cell r="D876" t="str">
            <v>D203029-02</v>
          </cell>
        </row>
        <row r="877">
          <cell r="D877" t="str">
            <v>D203049-02</v>
          </cell>
        </row>
        <row r="878">
          <cell r="D878" t="str">
            <v>P201-03</v>
          </cell>
        </row>
        <row r="879">
          <cell r="D879" t="str">
            <v>D203029-02</v>
          </cell>
        </row>
        <row r="880">
          <cell r="D880" t="str">
            <v>D30-70</v>
          </cell>
        </row>
        <row r="881">
          <cell r="D881" t="str">
            <v>P203-02</v>
          </cell>
        </row>
        <row r="882">
          <cell r="D882" t="str">
            <v>P203-02</v>
          </cell>
        </row>
        <row r="883">
          <cell r="D883" t="str">
            <v>P30-25</v>
          </cell>
        </row>
        <row r="884">
          <cell r="D884" t="str">
            <v>P30-26</v>
          </cell>
        </row>
        <row r="885">
          <cell r="D885" t="str">
            <v>P30-26</v>
          </cell>
        </row>
        <row r="886">
          <cell r="D886" t="str">
            <v>D30-70</v>
          </cell>
        </row>
        <row r="887">
          <cell r="D887" t="str">
            <v>CI109-62</v>
          </cell>
        </row>
        <row r="888">
          <cell r="D888" t="str">
            <v>P201-02</v>
          </cell>
        </row>
        <row r="889">
          <cell r="D889" t="str">
            <v>P201-02</v>
          </cell>
        </row>
        <row r="890">
          <cell r="D890" t="str">
            <v>P201-02</v>
          </cell>
        </row>
        <row r="891">
          <cell r="D891" t="str">
            <v>P30-24</v>
          </cell>
        </row>
        <row r="892">
          <cell r="D892" t="str">
            <v>P201-02</v>
          </cell>
        </row>
        <row r="893">
          <cell r="D893" t="str">
            <v>P30-24</v>
          </cell>
        </row>
        <row r="894">
          <cell r="D894" t="str">
            <v>P201-04</v>
          </cell>
        </row>
        <row r="895">
          <cell r="D895" t="str">
            <v>P201-03</v>
          </cell>
        </row>
        <row r="896">
          <cell r="D896" t="str">
            <v>P201-02</v>
          </cell>
        </row>
        <row r="897">
          <cell r="D897" t="str">
            <v>P201-02</v>
          </cell>
        </row>
        <row r="898">
          <cell r="D898" t="str">
            <v>D203049-44</v>
          </cell>
        </row>
        <row r="899">
          <cell r="D899" t="str">
            <v>D203039-02</v>
          </cell>
        </row>
        <row r="900">
          <cell r="D900" t="str">
            <v>E50-77</v>
          </cell>
        </row>
        <row r="901">
          <cell r="D901" t="str">
            <v>CI109-62</v>
          </cell>
        </row>
        <row r="902">
          <cell r="D902" t="str">
            <v>D203029-02</v>
          </cell>
        </row>
        <row r="903">
          <cell r="D903" t="str">
            <v>C10-53</v>
          </cell>
        </row>
        <row r="904">
          <cell r="D904" t="str">
            <v>C3003-53</v>
          </cell>
        </row>
        <row r="905">
          <cell r="D905" t="str">
            <v>D30-70</v>
          </cell>
        </row>
        <row r="906">
          <cell r="D906" t="str">
            <v>D30-70</v>
          </cell>
        </row>
        <row r="907">
          <cell r="D907" t="str">
            <v>D30-06</v>
          </cell>
        </row>
        <row r="908">
          <cell r="D908" t="str">
            <v>P30-23</v>
          </cell>
        </row>
        <row r="909">
          <cell r="D909" t="str">
            <v>P30-25</v>
          </cell>
        </row>
        <row r="910">
          <cell r="D910" t="str">
            <v>P203-39</v>
          </cell>
        </row>
        <row r="911">
          <cell r="D911" t="str">
            <v>P203-39</v>
          </cell>
        </row>
        <row r="912">
          <cell r="D912" t="str">
            <v>P203-02</v>
          </cell>
        </row>
        <row r="913">
          <cell r="D913" t="str">
            <v>C40-60</v>
          </cell>
        </row>
        <row r="914">
          <cell r="D914" t="str">
            <v>C20-01</v>
          </cell>
        </row>
        <row r="915">
          <cell r="D915" t="str">
            <v>P201-02</v>
          </cell>
        </row>
        <row r="916">
          <cell r="D916" t="str">
            <v>P201-02</v>
          </cell>
        </row>
        <row r="917">
          <cell r="D917" t="str">
            <v>P201-02</v>
          </cell>
        </row>
        <row r="918">
          <cell r="D918" t="str">
            <v>D199-01</v>
          </cell>
        </row>
        <row r="919">
          <cell r="D919" t="str">
            <v>D202029-02</v>
          </cell>
        </row>
        <row r="920">
          <cell r="D920" t="str">
            <v>C30091-53</v>
          </cell>
        </row>
        <row r="921">
          <cell r="D921" t="str">
            <v>T30-01</v>
          </cell>
        </row>
        <row r="922">
          <cell r="D922" t="str">
            <v>P30-25</v>
          </cell>
        </row>
        <row r="923">
          <cell r="D923" t="str">
            <v>E60-72</v>
          </cell>
        </row>
        <row r="924">
          <cell r="D924" t="str">
            <v>E10-01</v>
          </cell>
        </row>
        <row r="925">
          <cell r="D925" t="str">
            <v>D201029-02</v>
          </cell>
        </row>
        <row r="926">
          <cell r="D926" t="str">
            <v>D101-46</v>
          </cell>
        </row>
        <row r="927">
          <cell r="D927" t="str">
            <v>D30-70</v>
          </cell>
        </row>
        <row r="928">
          <cell r="D928" t="str">
            <v>P203-39</v>
          </cell>
        </row>
        <row r="929">
          <cell r="D929" t="str">
            <v>P203-02</v>
          </cell>
        </row>
        <row r="930">
          <cell r="D930" t="str">
            <v>P203-39</v>
          </cell>
        </row>
        <row r="931">
          <cell r="D931" t="str">
            <v>P203-02</v>
          </cell>
        </row>
        <row r="932">
          <cell r="D932" t="str">
            <v>P201-02</v>
          </cell>
        </row>
        <row r="933">
          <cell r="D933" t="str">
            <v>P201-03</v>
          </cell>
        </row>
        <row r="934">
          <cell r="D934" t="str">
            <v>P203-02</v>
          </cell>
        </row>
        <row r="935">
          <cell r="D935" t="str">
            <v>D203019-02</v>
          </cell>
        </row>
        <row r="936">
          <cell r="D936" t="str">
            <v>P10-51</v>
          </cell>
        </row>
        <row r="937">
          <cell r="D937" t="str">
            <v>C3011-52</v>
          </cell>
        </row>
        <row r="938">
          <cell r="D938" t="str">
            <v>T101-44</v>
          </cell>
        </row>
        <row r="939">
          <cell r="D939" t="str">
            <v>T101-44</v>
          </cell>
        </row>
        <row r="940">
          <cell r="D940" t="str">
            <v>T102-41</v>
          </cell>
        </row>
        <row r="941">
          <cell r="D941" t="str">
            <v>P30-30</v>
          </cell>
        </row>
        <row r="942">
          <cell r="D942" t="str">
            <v>E20-73</v>
          </cell>
        </row>
        <row r="943">
          <cell r="D943" t="str">
            <v>P201-02</v>
          </cell>
        </row>
        <row r="944">
          <cell r="D944" t="str">
            <v>P30-23</v>
          </cell>
        </row>
        <row r="945">
          <cell r="D945" t="str">
            <v>T101-41</v>
          </cell>
        </row>
        <row r="946">
          <cell r="D946" t="str">
            <v>P30-25</v>
          </cell>
        </row>
        <row r="947">
          <cell r="D947" t="str">
            <v>P201-41</v>
          </cell>
        </row>
        <row r="948">
          <cell r="D948" t="str">
            <v>D199-41</v>
          </cell>
        </row>
        <row r="949">
          <cell r="D949" t="str">
            <v>E40-06</v>
          </cell>
        </row>
        <row r="950">
          <cell r="D950" t="str">
            <v>C3006-52</v>
          </cell>
        </row>
        <row r="951">
          <cell r="D951" t="str">
            <v>E10-78</v>
          </cell>
        </row>
        <row r="952">
          <cell r="D952" t="str">
            <v>C3005-53</v>
          </cell>
        </row>
        <row r="953">
          <cell r="D953" t="str">
            <v>T101-44</v>
          </cell>
        </row>
        <row r="954">
          <cell r="D954" t="str">
            <v>P201-02</v>
          </cell>
        </row>
        <row r="955">
          <cell r="D955" t="str">
            <v>E40-06</v>
          </cell>
        </row>
        <row r="956">
          <cell r="D956" t="str">
            <v>D199-45</v>
          </cell>
        </row>
        <row r="957">
          <cell r="D957" t="str">
            <v>T40-41</v>
          </cell>
        </row>
        <row r="958">
          <cell r="D958" t="str">
            <v>E10-71</v>
          </cell>
        </row>
        <row r="959">
          <cell r="D959" t="str">
            <v>D199-41</v>
          </cell>
        </row>
        <row r="960">
          <cell r="D960" t="str">
            <v>E20-71</v>
          </cell>
        </row>
        <row r="961">
          <cell r="D961" t="str">
            <v>D299-41</v>
          </cell>
        </row>
        <row r="962">
          <cell r="D962" t="str">
            <v>P30-25</v>
          </cell>
        </row>
        <row r="963">
          <cell r="D963" t="str">
            <v>C3011-52</v>
          </cell>
        </row>
        <row r="964">
          <cell r="D964" t="str">
            <v>D199-44</v>
          </cell>
        </row>
        <row r="965">
          <cell r="D965" t="str">
            <v>C10-53</v>
          </cell>
        </row>
        <row r="966">
          <cell r="D966" t="str">
            <v>C3005-52</v>
          </cell>
        </row>
        <row r="967">
          <cell r="D967" t="str">
            <v>E50-77</v>
          </cell>
        </row>
        <row r="968">
          <cell r="D968" t="str">
            <v>C30092-52</v>
          </cell>
        </row>
        <row r="969">
          <cell r="D969" t="str">
            <v>C30082-52</v>
          </cell>
        </row>
        <row r="970">
          <cell r="D970" t="str">
            <v>C40-58</v>
          </cell>
        </row>
        <row r="971">
          <cell r="D971" t="str">
            <v>C10-54</v>
          </cell>
        </row>
        <row r="972">
          <cell r="D972" t="str">
            <v>D199-44</v>
          </cell>
        </row>
        <row r="973">
          <cell r="D973" t="str">
            <v>C3011-52</v>
          </cell>
        </row>
        <row r="974">
          <cell r="D974" t="str">
            <v>P30-02</v>
          </cell>
        </row>
        <row r="975">
          <cell r="D975" t="str">
            <v>C30081-52</v>
          </cell>
        </row>
        <row r="976">
          <cell r="D976" t="str">
            <v>E50-77</v>
          </cell>
        </row>
        <row r="977">
          <cell r="D977" t="str">
            <v>T30-40</v>
          </cell>
        </row>
        <row r="978">
          <cell r="D978" t="str">
            <v>E30-72</v>
          </cell>
        </row>
        <row r="979">
          <cell r="D979" t="str">
            <v>T30-41</v>
          </cell>
        </row>
        <row r="980">
          <cell r="D980" t="str">
            <v>C30092-52</v>
          </cell>
        </row>
        <row r="981">
          <cell r="D981" t="str">
            <v>E50-41</v>
          </cell>
        </row>
        <row r="982">
          <cell r="D982" t="str">
            <v>T102-72</v>
          </cell>
        </row>
        <row r="983">
          <cell r="D983" t="str">
            <v>C10-52</v>
          </cell>
        </row>
        <row r="984">
          <cell r="D984" t="str">
            <v>P203-39</v>
          </cell>
        </row>
        <row r="985">
          <cell r="D985" t="str">
            <v>D101-48</v>
          </cell>
        </row>
        <row r="986">
          <cell r="D986" t="str">
            <v>D199-41</v>
          </cell>
        </row>
        <row r="987">
          <cell r="D987" t="str">
            <v>P201-03</v>
          </cell>
        </row>
        <row r="988">
          <cell r="D988" t="str">
            <v>E30-72</v>
          </cell>
        </row>
        <row r="989">
          <cell r="D989" t="str">
            <v>CI101-41</v>
          </cell>
        </row>
        <row r="990">
          <cell r="D990" t="str">
            <v>T102-72</v>
          </cell>
        </row>
        <row r="991">
          <cell r="D991" t="str">
            <v>D199-41</v>
          </cell>
        </row>
        <row r="992">
          <cell r="D992" t="str">
            <v>E20-71</v>
          </cell>
        </row>
        <row r="993">
          <cell r="D993" t="str">
            <v>E20-71</v>
          </cell>
        </row>
        <row r="994">
          <cell r="D994" t="str">
            <v>C10-54</v>
          </cell>
        </row>
        <row r="995">
          <cell r="D995" t="str">
            <v>D201029-99</v>
          </cell>
        </row>
        <row r="996">
          <cell r="D996" t="str">
            <v>D101-48</v>
          </cell>
        </row>
        <row r="997">
          <cell r="D997" t="str">
            <v>D199-41</v>
          </cell>
        </row>
        <row r="998">
          <cell r="D998" t="str">
            <v>D101-46</v>
          </cell>
        </row>
        <row r="999">
          <cell r="D999" t="str">
            <v>E70-01</v>
          </cell>
        </row>
        <row r="1000">
          <cell r="D1000" t="str">
            <v>E60-73</v>
          </cell>
        </row>
        <row r="1001">
          <cell r="D1001" t="str">
            <v>T30-41</v>
          </cell>
        </row>
        <row r="1002">
          <cell r="D1002" t="str">
            <v>D30-41</v>
          </cell>
        </row>
        <row r="1003">
          <cell r="D1003" t="str">
            <v>C3007-53</v>
          </cell>
        </row>
        <row r="1004">
          <cell r="D1004" t="str">
            <v>E20-71</v>
          </cell>
        </row>
        <row r="1005">
          <cell r="D1005" t="str">
            <v>T30-01</v>
          </cell>
        </row>
        <row r="1006">
          <cell r="D1006" t="str">
            <v>T40-43</v>
          </cell>
        </row>
        <row r="1007">
          <cell r="D1007" t="str">
            <v>T40-43</v>
          </cell>
        </row>
        <row r="1008">
          <cell r="D1008" t="str">
            <v>CI20-69</v>
          </cell>
        </row>
        <row r="1009">
          <cell r="D1009" t="str">
            <v>C10-53</v>
          </cell>
        </row>
        <row r="1010">
          <cell r="D1010" t="str">
            <v>D202029-02</v>
          </cell>
        </row>
        <row r="1011">
          <cell r="D1011" t="str">
            <v>C40-01</v>
          </cell>
        </row>
        <row r="1012">
          <cell r="D1012" t="str">
            <v>C40-01</v>
          </cell>
        </row>
        <row r="1013">
          <cell r="D1013" t="str">
            <v>C40-60</v>
          </cell>
        </row>
        <row r="1014">
          <cell r="D1014" t="str">
            <v>P10-51</v>
          </cell>
        </row>
        <row r="1015">
          <cell r="D1015" t="str">
            <v>P10-51</v>
          </cell>
        </row>
        <row r="1016">
          <cell r="D1016" t="str">
            <v>P10-51</v>
          </cell>
        </row>
        <row r="1017">
          <cell r="D1017" t="str">
            <v>P10-51</v>
          </cell>
        </row>
        <row r="1018">
          <cell r="D1018" t="str">
            <v>E60-41</v>
          </cell>
        </row>
        <row r="1019">
          <cell r="D1019" t="str">
            <v>E20-71</v>
          </cell>
        </row>
        <row r="1020">
          <cell r="D1020" t="str">
            <v>E20-71</v>
          </cell>
        </row>
        <row r="1021">
          <cell r="D1021" t="str">
            <v>D199-45</v>
          </cell>
        </row>
        <row r="1022">
          <cell r="D1022" t="str">
            <v>D202029-02</v>
          </cell>
        </row>
        <row r="1023">
          <cell r="D1023" t="str">
            <v>P201-04</v>
          </cell>
        </row>
        <row r="1024">
          <cell r="D1024" t="str">
            <v>P201-03</v>
          </cell>
        </row>
        <row r="1025">
          <cell r="D1025" t="str">
            <v>P201-03</v>
          </cell>
        </row>
        <row r="1026">
          <cell r="D1026" t="str">
            <v>P30-24</v>
          </cell>
        </row>
        <row r="1027">
          <cell r="D1027" t="str">
            <v>P10-41</v>
          </cell>
        </row>
        <row r="1028">
          <cell r="D1028" t="str">
            <v>T101-41</v>
          </cell>
        </row>
        <row r="1029">
          <cell r="D1029" t="str">
            <v>CI101-41</v>
          </cell>
        </row>
        <row r="1030">
          <cell r="D1030" t="str">
            <v>P10-51</v>
          </cell>
        </row>
        <row r="1031">
          <cell r="D1031" t="str">
            <v>P10-51</v>
          </cell>
        </row>
        <row r="1032">
          <cell r="D1032" t="str">
            <v>D202019-02</v>
          </cell>
        </row>
        <row r="1033">
          <cell r="D1033" t="str">
            <v>D203019-02</v>
          </cell>
        </row>
        <row r="1034">
          <cell r="D1034" t="str">
            <v>E20-72</v>
          </cell>
        </row>
        <row r="1035">
          <cell r="D1035" t="str">
            <v>C10-54</v>
          </cell>
        </row>
        <row r="1036">
          <cell r="D1036" t="str">
            <v>C40-41</v>
          </cell>
        </row>
        <row r="1037">
          <cell r="D1037" t="str">
            <v>C10-54</v>
          </cell>
        </row>
        <row r="1038">
          <cell r="D1038" t="str">
            <v>D199-41</v>
          </cell>
        </row>
        <row r="1039">
          <cell r="D1039" t="str">
            <v>P201-41</v>
          </cell>
        </row>
        <row r="1040">
          <cell r="D1040" t="str">
            <v>E20-71</v>
          </cell>
        </row>
        <row r="1041">
          <cell r="D1041" t="str">
            <v>E50-79</v>
          </cell>
        </row>
        <row r="1042">
          <cell r="D1042" t="str">
            <v>E50-79</v>
          </cell>
        </row>
        <row r="1043">
          <cell r="D1043" t="str">
            <v>E50-79</v>
          </cell>
        </row>
        <row r="1044">
          <cell r="D1044" t="str">
            <v>E50-79</v>
          </cell>
        </row>
        <row r="1045">
          <cell r="D1045" t="str">
            <v>E50-79</v>
          </cell>
        </row>
        <row r="1046">
          <cell r="D1046" t="str">
            <v>E50-99</v>
          </cell>
        </row>
        <row r="1047">
          <cell r="D1047" t="str">
            <v>E50-99</v>
          </cell>
        </row>
        <row r="1048">
          <cell r="D1048" t="str">
            <v>E50-99</v>
          </cell>
        </row>
        <row r="1049">
          <cell r="D1049" t="str">
            <v>E50-79</v>
          </cell>
        </row>
        <row r="1050">
          <cell r="D1050" t="str">
            <v>E50-79</v>
          </cell>
        </row>
        <row r="1051">
          <cell r="D1051" t="str">
            <v>E50-79</v>
          </cell>
        </row>
        <row r="1052">
          <cell r="D1052" t="str">
            <v>E50-79</v>
          </cell>
        </row>
        <row r="1053">
          <cell r="D1053" t="str">
            <v>E50-79</v>
          </cell>
        </row>
        <row r="1054">
          <cell r="D1054" t="str">
            <v>E50-79</v>
          </cell>
        </row>
        <row r="1055">
          <cell r="D1055" t="str">
            <v>E50-99</v>
          </cell>
        </row>
        <row r="1056">
          <cell r="D1056" t="str">
            <v>E50-79</v>
          </cell>
        </row>
        <row r="1057">
          <cell r="D1057" t="str">
            <v>E50-79</v>
          </cell>
        </row>
        <row r="1058">
          <cell r="D1058" t="str">
            <v>E50-99</v>
          </cell>
        </row>
        <row r="1059">
          <cell r="D1059" t="str">
            <v>E50-79</v>
          </cell>
        </row>
        <row r="1060">
          <cell r="D1060" t="str">
            <v>E50-79</v>
          </cell>
        </row>
        <row r="1061">
          <cell r="D1061" t="str">
            <v>E50-79</v>
          </cell>
        </row>
        <row r="1062">
          <cell r="D1062" t="str">
            <v>E50-79</v>
          </cell>
        </row>
        <row r="1063">
          <cell r="D1063" t="str">
            <v>E50-79</v>
          </cell>
        </row>
        <row r="1064">
          <cell r="D1064" t="str">
            <v>E50-79</v>
          </cell>
        </row>
        <row r="1065">
          <cell r="D1065" t="str">
            <v>E50-79</v>
          </cell>
        </row>
        <row r="1066">
          <cell r="D1066" t="str">
            <v>E50-79</v>
          </cell>
        </row>
        <row r="1067">
          <cell r="D1067" t="str">
            <v>E50-99</v>
          </cell>
        </row>
        <row r="1068">
          <cell r="D1068" t="str">
            <v>E50-79</v>
          </cell>
        </row>
        <row r="1069">
          <cell r="D1069" t="str">
            <v>E50-79</v>
          </cell>
        </row>
        <row r="1070">
          <cell r="D1070" t="str">
            <v>E50-79</v>
          </cell>
        </row>
        <row r="1071">
          <cell r="D1071" t="str">
            <v>E50-99</v>
          </cell>
        </row>
        <row r="1072">
          <cell r="D1072" t="str">
            <v>E50-79</v>
          </cell>
        </row>
        <row r="1073">
          <cell r="D1073" t="str">
            <v>E50-79</v>
          </cell>
        </row>
        <row r="1074">
          <cell r="D1074" t="str">
            <v>E50-79</v>
          </cell>
        </row>
        <row r="1075">
          <cell r="D1075" t="str">
            <v>E50-79</v>
          </cell>
        </row>
        <row r="1076">
          <cell r="D1076" t="str">
            <v>E50-79</v>
          </cell>
        </row>
        <row r="1077">
          <cell r="D1077" t="str">
            <v>E50-79</v>
          </cell>
        </row>
        <row r="1078">
          <cell r="D1078" t="str">
            <v>E50-79</v>
          </cell>
        </row>
        <row r="1079">
          <cell r="D1079" t="str">
            <v>E50-79</v>
          </cell>
        </row>
        <row r="1080">
          <cell r="D1080" t="str">
            <v>E50-79</v>
          </cell>
        </row>
        <row r="1081">
          <cell r="D1081" t="str">
            <v>E50-79</v>
          </cell>
        </row>
        <row r="1082">
          <cell r="D1082" t="str">
            <v>E50-79</v>
          </cell>
        </row>
        <row r="1083">
          <cell r="D1083" t="str">
            <v>E50-99</v>
          </cell>
        </row>
        <row r="1084">
          <cell r="D1084" t="str">
            <v>E50-79</v>
          </cell>
        </row>
        <row r="1085">
          <cell r="D1085" t="str">
            <v>E50-99</v>
          </cell>
        </row>
        <row r="1086">
          <cell r="D1086" t="str">
            <v>E50-79</v>
          </cell>
        </row>
        <row r="1087">
          <cell r="D1087" t="str">
            <v>E50-79</v>
          </cell>
        </row>
        <row r="1088">
          <cell r="D1088" t="str">
            <v>E50-79</v>
          </cell>
        </row>
        <row r="1089">
          <cell r="D1089" t="str">
            <v>E50-79</v>
          </cell>
        </row>
        <row r="1090">
          <cell r="D1090" t="str">
            <v>E50-79</v>
          </cell>
        </row>
        <row r="1091">
          <cell r="D1091" t="str">
            <v>E50-79</v>
          </cell>
        </row>
        <row r="1092">
          <cell r="D1092" t="str">
            <v>E50-99</v>
          </cell>
        </row>
        <row r="1093">
          <cell r="D1093" t="str">
            <v>E50-79</v>
          </cell>
        </row>
        <row r="1094">
          <cell r="D1094" t="str">
            <v>E50-79</v>
          </cell>
        </row>
        <row r="1095">
          <cell r="D1095" t="str">
            <v>E50-79</v>
          </cell>
        </row>
        <row r="1096">
          <cell r="D1096" t="str">
            <v>E50-79</v>
          </cell>
        </row>
        <row r="1097">
          <cell r="D1097" t="str">
            <v>E50-79</v>
          </cell>
        </row>
        <row r="1098">
          <cell r="D1098" t="str">
            <v>E50-79</v>
          </cell>
        </row>
        <row r="1099">
          <cell r="D1099" t="str">
            <v>E50-79</v>
          </cell>
        </row>
        <row r="1100">
          <cell r="D1100" t="str">
            <v>E50-79</v>
          </cell>
        </row>
        <row r="1101">
          <cell r="D1101" t="str">
            <v>E50-79</v>
          </cell>
        </row>
        <row r="1102">
          <cell r="D1102" t="str">
            <v>E50-79</v>
          </cell>
        </row>
        <row r="1103">
          <cell r="D1103" t="str">
            <v>E50-99</v>
          </cell>
        </row>
        <row r="1104">
          <cell r="D1104" t="str">
            <v>E50-79</v>
          </cell>
        </row>
        <row r="1105">
          <cell r="D1105" t="str">
            <v>E50-79</v>
          </cell>
        </row>
        <row r="1106">
          <cell r="D1106" t="str">
            <v>E50-99</v>
          </cell>
        </row>
        <row r="1107">
          <cell r="D1107" t="str">
            <v>E50-79</v>
          </cell>
        </row>
        <row r="1108">
          <cell r="D1108" t="str">
            <v>E50-79</v>
          </cell>
        </row>
        <row r="1109">
          <cell r="D1109" t="str">
            <v>E50-79</v>
          </cell>
        </row>
        <row r="1110">
          <cell r="D1110" t="str">
            <v>E50-79</v>
          </cell>
        </row>
        <row r="1111">
          <cell r="D1111" t="str">
            <v>E50-79</v>
          </cell>
        </row>
        <row r="1112">
          <cell r="D1112" t="str">
            <v>E50-99</v>
          </cell>
        </row>
        <row r="1113">
          <cell r="D1113" t="str">
            <v>E50-79</v>
          </cell>
        </row>
      </sheetData>
      <sheetData sheetId="1" refreshError="1"/>
      <sheetData sheetId="2" refreshError="1"/>
      <sheetData sheetId="3" refreshError="1"/>
      <sheetData sheetId="4" refreshError="1"/>
      <sheetData sheetId="5" refreshError="1"/>
      <sheetData sheetId="6" refreshError="1"/>
      <sheetData sheetId="7" refreshError="1"/>
      <sheetData sheetId="8">
        <row r="2">
          <cell r="D2" t="str">
            <v>E50-79</v>
          </cell>
        </row>
      </sheetData>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_2005"/>
      <sheetName val="base secçao pessoal"/>
      <sheetName val="verificação"/>
      <sheetName val="base final"/>
      <sheetName val="Resumo outros reportings"/>
      <sheetName val="Resumo_2005"/>
      <sheetName val="Resumo_2004"/>
      <sheetName val="Resumo 2003"/>
      <sheetName val="Base final 2003"/>
      <sheetName val="Base final corrigida 2003 "/>
      <sheetName val="Resumo final corrigido 2003"/>
      <sheetName val="base_secçao_pessoal_2005"/>
      <sheetName val="base_secçao_pessoal"/>
      <sheetName val="base_final"/>
      <sheetName val="Resumo_outros_reportings"/>
      <sheetName val="Resumo_2003"/>
      <sheetName val="Base_final_2003"/>
      <sheetName val="Base_final_corrigida_2003_"/>
      <sheetName val="Resumo_final_corrigido_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 val="descr_ERSE"/>
      <sheetName val="valid_transf"/>
      <sheetName val="ot_não_liq"/>
      <sheetName val="TPE_detalhe"/>
      <sheetName val="valid_novos"/>
      <sheetName val="ctrl_bal"/>
      <sheetName val="Imo_base"/>
      <sheetName val="Crit_de_repart_finais"/>
      <sheetName val="im_dir"/>
      <sheetName val="im_ind"/>
      <sheetName val="valid_repart"/>
      <sheetName val="Ind_final"/>
      <sheetName val="Imob_ERSE_2005"/>
      <sheetName val="Modelo_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Pessoal Maio 2007"/>
      <sheetName val="Reformados Maio 2007"/>
      <sheetName val="PEARA Maio 2007"/>
      <sheetName val="Entradas_Saídas 2007"/>
      <sheetName val="Base 2007"/>
      <sheetName val="Resumo 2007_2008"/>
      <sheetName val="Resumo p Modelo"/>
      <sheetName val="Condições Pré-Reforma"/>
    </sheetNames>
    <sheetDataSet>
      <sheetData sheetId="0"/>
      <sheetData sheetId="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AV_NVin"/>
      <sheetName val="receita 6M"/>
      <sheetName val="receita 9M"/>
      <sheetName val="Lookup (DimCurrency)"/>
      <sheetName val="Lookup (DimFlowDescription)"/>
      <sheetName val="receita_6M"/>
      <sheetName val="receita_9M"/>
      <sheetName val="receita_6M1"/>
      <sheetName val="receita_9M1"/>
      <sheetName val="receita_6M2"/>
      <sheetName val="receita_9M2"/>
      <sheetName val="receita_6M3"/>
      <sheetName val="receita_9M3"/>
      <sheetName val="receita_6M4"/>
      <sheetName val="receita_9M4"/>
      <sheetName val="Lookup_(DimCurrency)"/>
      <sheetName val="Lookup_(DimFlowDescription)"/>
      <sheetName val="receita_6M5"/>
      <sheetName val="receita_9M5"/>
      <sheetName val="Lookup_(DimCurrency)1"/>
      <sheetName val="Lookup_(DimFlowDescription)1"/>
      <sheetName val="receita_6M6"/>
      <sheetName val="receita_9M6"/>
      <sheetName val="Lookup_(DimCurrency)2"/>
      <sheetName val="Lookup_(DimFlowDescription)2"/>
      <sheetName val="Opções para menus"/>
      <sheetName val="Info"/>
      <sheetName val="Vento details"/>
      <sheetName val="Finance_Inputs"/>
      <sheetName val="LISTAS - ESCONDER"/>
      <sheetName val="03_Contract Typologies"/>
      <sheetName val="10_Rental Object Type"/>
      <sheetName val="09_Yes or No"/>
      <sheetName val="11_Periodicity"/>
      <sheetName val="07_Rent Rule"/>
      <sheetName val="08_Companies"/>
      <sheetName val="06_Condition"/>
      <sheetName val="13_Calculation Formula"/>
      <sheetName val="12_Payment method"/>
      <sheetName val="02_B.Partner Roles"/>
      <sheetName val="04_Usage Types"/>
      <sheetName val="14_Objective condition"/>
      <sheetName val="Balanço"/>
      <sheetName val="receita_6M7"/>
      <sheetName val="receita_9M7"/>
      <sheetName val="Lookup_(DimCurrency)3"/>
      <sheetName val="Lookup_(DimFlowDescription)3"/>
      <sheetName val="Opções_para_menus"/>
      <sheetName val="Vento_details"/>
      <sheetName val="LISTAS_-_ESCONDER"/>
      <sheetName val="03_Contract_Typologies"/>
      <sheetName val="10_Rental_Object_Type"/>
      <sheetName val="09_Yes_or_No"/>
      <sheetName val="07_Rent_Rule"/>
      <sheetName val="13_Calculation_Formula"/>
      <sheetName val="12_Payment_method"/>
      <sheetName val="02_B_Partner_Roles"/>
      <sheetName val="04_Usage_Types"/>
      <sheetName val="14_Objective_condition"/>
      <sheetName val="receita_6M8"/>
      <sheetName val="receita_9M8"/>
      <sheetName val="Lookup_(DimCurrency)4"/>
      <sheetName val="Lookup_(DimFlowDescription)4"/>
      <sheetName val="Opções_para_menus1"/>
      <sheetName val="Vento_details1"/>
      <sheetName val="LISTAS_-_ESCONDER1"/>
      <sheetName val="03_Contract_Typologies1"/>
      <sheetName val="10_Rental_Object_Type1"/>
      <sheetName val="09_Yes_or_No1"/>
      <sheetName val="07_Rent_Rule1"/>
      <sheetName val="13_Calculation_Formula1"/>
      <sheetName val="12_Payment_method1"/>
      <sheetName val="02_B_Partner_Roles1"/>
      <sheetName val="04_Usage_Types1"/>
      <sheetName val="14_Objective_condition1"/>
      <sheetName val="receita_6M9"/>
      <sheetName val="receita_9M9"/>
      <sheetName val="Lookup_(DimCurrency)5"/>
      <sheetName val="Lookup_(DimFlowDescription)5"/>
      <sheetName val="Opções_para_menus2"/>
      <sheetName val="Vento_details2"/>
      <sheetName val="LISTAS_-_ESCONDER2"/>
      <sheetName val="03_Contract_Typologies2"/>
      <sheetName val="10_Rental_Object_Type2"/>
      <sheetName val="09_Yes_or_No2"/>
      <sheetName val="07_Rent_Rule2"/>
      <sheetName val="13_Calculation_Formula2"/>
      <sheetName val="12_Payment_method2"/>
      <sheetName val="02_B_Partner_Roles2"/>
      <sheetName val="04_Usage_Types2"/>
      <sheetName val="14_Objective_condition2"/>
      <sheetName val="Menu"/>
      <sheetName val="receita_6M10"/>
      <sheetName val="receita_9M10"/>
      <sheetName val="Lookup_(DimCurrency)6"/>
      <sheetName val="Lookup_(DimFlowDescription)6"/>
      <sheetName val="Opções_para_menus3"/>
      <sheetName val="Vento_details3"/>
      <sheetName val="LISTAS_-_ESCONDER3"/>
      <sheetName val="03_Contract_Typologies3"/>
      <sheetName val="10_Rental_Object_Type3"/>
      <sheetName val="09_Yes_or_No3"/>
      <sheetName val="07_Rent_Rule3"/>
      <sheetName val="13_Calculation_Formula3"/>
      <sheetName val="12_Payment_method3"/>
      <sheetName val="02_B_Partner_Roles3"/>
      <sheetName val="04_Usage_Types3"/>
      <sheetName val="14_Objective_condition3"/>
      <sheetName val="receita_6M11"/>
      <sheetName val="receita_9M11"/>
      <sheetName val="Lookup_(DimCurrency)7"/>
      <sheetName val="Lookup_(DimFlowDescription)7"/>
      <sheetName val="Opções_para_menus4"/>
      <sheetName val="Vento_details4"/>
      <sheetName val="LISTAS_-_ESCONDER4"/>
      <sheetName val="03_Contract_Typologies4"/>
      <sheetName val="10_Rental_Object_Type4"/>
      <sheetName val="09_Yes_or_No4"/>
      <sheetName val="07_Rent_Rule4"/>
      <sheetName val="13_Calculation_Formula4"/>
      <sheetName val="12_Payment_method4"/>
      <sheetName val="02_B_Partner_Roles4"/>
      <sheetName val="04_Usage_Types4"/>
      <sheetName val="14_Objective_condition4"/>
      <sheetName val="receita_6M12"/>
      <sheetName val="receita_9M12"/>
      <sheetName val="Lookup_(DimCurrency)8"/>
      <sheetName val="Lookup_(DimFlowDescription)8"/>
      <sheetName val="Opções_para_menus5"/>
      <sheetName val="Vento_details5"/>
      <sheetName val="LISTAS_-_ESCONDER5"/>
      <sheetName val="03_Contract_Typologies5"/>
      <sheetName val="10_Rental_Object_Type5"/>
      <sheetName val="09_Yes_or_No5"/>
      <sheetName val="07_Rent_Rule5"/>
      <sheetName val="13_Calculation_Formula5"/>
      <sheetName val="12_Payment_method5"/>
      <sheetName val="02_B_Partner_Roles5"/>
      <sheetName val="04_Usage_Types5"/>
      <sheetName val="14_Objective_condition5"/>
      <sheetName val="receita_6M13"/>
      <sheetName val="receita_9M13"/>
      <sheetName val="Lookup_(DimCurrency)9"/>
      <sheetName val="Lookup_(DimFlowDescription)9"/>
      <sheetName val="Opções_para_menus6"/>
      <sheetName val="Vento_details6"/>
      <sheetName val="LISTAS_-_ESCONDER6"/>
      <sheetName val="03_Contract_Typologies6"/>
      <sheetName val="10_Rental_Object_Type6"/>
      <sheetName val="09_Yes_or_No6"/>
      <sheetName val="07_Rent_Rule6"/>
      <sheetName val="13_Calculation_Formula6"/>
      <sheetName val="12_Payment_method6"/>
      <sheetName val="02_B_Partner_Roles6"/>
      <sheetName val="04_Usage_Types6"/>
      <sheetName val="14_Objective_condition6"/>
      <sheetName val="receita_6M14"/>
      <sheetName val="receita_9M14"/>
      <sheetName val="Lookup_(DimCurrency)10"/>
      <sheetName val="Lookup_(DimFlowDescription)10"/>
      <sheetName val="Opções_para_menus7"/>
      <sheetName val="Vento_details7"/>
      <sheetName val="LISTAS_-_ESCONDER7"/>
      <sheetName val="03_Contract_Typologies7"/>
      <sheetName val="10_Rental_Object_Type7"/>
      <sheetName val="09_Yes_or_No7"/>
      <sheetName val="07_Rent_Rule7"/>
      <sheetName val="13_Calculation_Formula7"/>
      <sheetName val="12_Payment_method7"/>
      <sheetName val="02_B_Partner_Roles7"/>
      <sheetName val="04_Usage_Types7"/>
      <sheetName val="14_Objective_condition7"/>
      <sheetName val="receita_6M15"/>
      <sheetName val="receita_9M15"/>
      <sheetName val="Lookup_(DimCurrency)11"/>
      <sheetName val="Lookup_(DimFlowDescription)11"/>
      <sheetName val="Opções_para_menus8"/>
      <sheetName val="Vento_details8"/>
      <sheetName val="LISTAS_-_ESCONDER8"/>
      <sheetName val="03_Contract_Typologies8"/>
      <sheetName val="10_Rental_Object_Type8"/>
      <sheetName val="09_Yes_or_No8"/>
      <sheetName val="07_Rent_Rule8"/>
      <sheetName val="13_Calculation_Formula8"/>
      <sheetName val="12_Payment_method8"/>
      <sheetName val="02_B_Partner_Roles8"/>
      <sheetName val="04_Usage_Types8"/>
      <sheetName val="14_Objective_condition8"/>
      <sheetName val="Labor-U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sheetName val="Novo Desvio"/>
      <sheetName val="Dados"/>
      <sheetName val="Invest por obra"/>
      <sheetName val="ICursoMes"/>
      <sheetName val="ICursoAno"/>
      <sheetName val="ICursoAnoDet"/>
      <sheetName val="IExplMes"/>
      <sheetName val="IExplAno"/>
      <sheetName val="IExplAnoDet"/>
      <sheetName val="IExplActMes"/>
      <sheetName val="RAB"/>
    </sheetNames>
    <sheetDataSet>
      <sheetData sheetId="0">
        <row r="4">
          <cell r="B4" t="str">
            <v>VALORES REAIS DE 2006</v>
          </cell>
        </row>
        <row r="5">
          <cell r="B5" t="str">
            <v>INVESTIMENTO</v>
          </cell>
        </row>
        <row r="7">
          <cell r="B7" t="str">
            <v xml:space="preserve"> (milhões de euros)</v>
          </cell>
        </row>
        <row r="8">
          <cell r="F8" t="str">
            <v>Acumulado do Ano</v>
          </cell>
          <cell r="G8" t="str">
            <v>Jan</v>
          </cell>
          <cell r="H8" t="str">
            <v>Fev</v>
          </cell>
          <cell r="I8" t="str">
            <v>Mar</v>
          </cell>
          <cell r="J8" t="str">
            <v>Abr</v>
          </cell>
          <cell r="K8" t="str">
            <v>Mai</v>
          </cell>
          <cell r="L8" t="str">
            <v>Jun</v>
          </cell>
          <cell r="M8" t="str">
            <v>Jul</v>
          </cell>
          <cell r="N8" t="str">
            <v>Ago</v>
          </cell>
          <cell r="O8" t="str">
            <v>Set</v>
          </cell>
          <cell r="P8" t="str">
            <v>Out</v>
          </cell>
          <cell r="Q8" t="str">
            <v>Nov</v>
          </cell>
          <cell r="R8" t="str">
            <v>Dez</v>
          </cell>
        </row>
        <row r="9">
          <cell r="B9" t="str">
            <v>Área SEP</v>
          </cell>
        </row>
        <row r="10">
          <cell r="B10" t="str">
            <v xml:space="preserve">  Comercial do SEP (CS)</v>
          </cell>
          <cell r="F10">
            <v>0</v>
          </cell>
          <cell r="G10">
            <v>0</v>
          </cell>
          <cell r="H10">
            <v>0</v>
          </cell>
          <cell r="I10">
            <v>0</v>
          </cell>
          <cell r="J10">
            <v>0</v>
          </cell>
          <cell r="K10">
            <v>0</v>
          </cell>
          <cell r="L10">
            <v>0</v>
          </cell>
          <cell r="M10">
            <v>0</v>
          </cell>
          <cell r="N10">
            <v>0</v>
          </cell>
          <cell r="O10">
            <v>0</v>
          </cell>
          <cell r="P10">
            <v>0</v>
          </cell>
          <cell r="Q10">
            <v>0</v>
          </cell>
          <cell r="R10">
            <v>0</v>
          </cell>
        </row>
        <row r="11">
          <cell r="B11" t="str">
            <v xml:space="preserve">  Gestor do sistema (GS)</v>
          </cell>
          <cell r="F11">
            <v>5.5390099999999998E-2</v>
          </cell>
          <cell r="G11">
            <v>0</v>
          </cell>
          <cell r="H11">
            <v>0</v>
          </cell>
          <cell r="I11">
            <v>1.7975000000000001E-2</v>
          </cell>
          <cell r="J11">
            <v>0</v>
          </cell>
          <cell r="K11">
            <v>0</v>
          </cell>
          <cell r="L11">
            <v>0</v>
          </cell>
          <cell r="M11">
            <v>3.74151E-2</v>
          </cell>
          <cell r="N11">
            <v>0</v>
          </cell>
          <cell r="O11">
            <v>0</v>
          </cell>
          <cell r="P11">
            <v>0</v>
          </cell>
          <cell r="Q11">
            <v>0</v>
          </cell>
          <cell r="R11">
            <v>0</v>
          </cell>
        </row>
        <row r="12">
          <cell r="B12" t="str">
            <v>Área SEI</v>
          </cell>
        </row>
        <row r="13">
          <cell r="B13" t="str">
            <v xml:space="preserve">  Produção em Regime Especial (PE)</v>
          </cell>
          <cell r="F13">
            <v>0</v>
          </cell>
          <cell r="G13">
            <v>0</v>
          </cell>
          <cell r="H13">
            <v>0</v>
          </cell>
          <cell r="I13">
            <v>0</v>
          </cell>
          <cell r="J13">
            <v>0</v>
          </cell>
          <cell r="K13">
            <v>0</v>
          </cell>
          <cell r="L13">
            <v>0</v>
          </cell>
          <cell r="M13">
            <v>0</v>
          </cell>
          <cell r="N13">
            <v>0</v>
          </cell>
          <cell r="O13">
            <v>0</v>
          </cell>
          <cell r="P13">
            <v>0</v>
          </cell>
          <cell r="Q13">
            <v>0</v>
          </cell>
          <cell r="R13">
            <v>0</v>
          </cell>
        </row>
        <row r="14">
          <cell r="B14" t="str">
            <v xml:space="preserve">  Gestor de Ofertas</v>
          </cell>
          <cell r="F14">
            <v>0</v>
          </cell>
          <cell r="G14">
            <v>0</v>
          </cell>
          <cell r="H14">
            <v>0</v>
          </cell>
          <cell r="I14">
            <v>0</v>
          </cell>
          <cell r="J14">
            <v>0</v>
          </cell>
          <cell r="K14">
            <v>0</v>
          </cell>
          <cell r="L14">
            <v>0</v>
          </cell>
          <cell r="M14">
            <v>0</v>
          </cell>
          <cell r="N14">
            <v>0</v>
          </cell>
          <cell r="O14">
            <v>0</v>
          </cell>
          <cell r="P14">
            <v>0</v>
          </cell>
          <cell r="Q14">
            <v>0</v>
          </cell>
          <cell r="R14">
            <v>0</v>
          </cell>
        </row>
        <row r="15">
          <cell r="B15" t="str">
            <v>Área Rede</v>
          </cell>
        </row>
        <row r="16">
          <cell r="B16" t="str">
            <v xml:space="preserve">  Exploração (EX)</v>
          </cell>
          <cell r="F16">
            <v>3.3512059699999996</v>
          </cell>
          <cell r="G16">
            <v>2.4127700000000002E-2</v>
          </cell>
          <cell r="H16">
            <v>6.0786399999999997E-2</v>
          </cell>
          <cell r="I16">
            <v>1.00252874</v>
          </cell>
          <cell r="J16">
            <v>0.20062283</v>
          </cell>
          <cell r="K16">
            <v>8.3313579999999998E-2</v>
          </cell>
          <cell r="L16">
            <v>0.76465762000000004</v>
          </cell>
          <cell r="M16">
            <v>0.61280109000000005</v>
          </cell>
          <cell r="N16">
            <v>0.60236800999999995</v>
          </cell>
          <cell r="O16">
            <v>0</v>
          </cell>
          <cell r="P16">
            <v>0</v>
          </cell>
          <cell r="Q16">
            <v>0</v>
          </cell>
          <cell r="R16">
            <v>0</v>
          </cell>
        </row>
        <row r="17">
          <cell r="B17" t="str">
            <v xml:space="preserve">  Equipamento</v>
          </cell>
          <cell r="F17">
            <v>110.85076443</v>
          </cell>
          <cell r="G17">
            <v>5.873412909999999</v>
          </cell>
          <cell r="H17">
            <v>9.4393031799999996</v>
          </cell>
          <cell r="I17">
            <v>15.278563329999999</v>
          </cell>
          <cell r="J17">
            <v>17.467030189999999</v>
          </cell>
          <cell r="K17">
            <v>15.448984640000001</v>
          </cell>
          <cell r="L17">
            <v>16.904041589999999</v>
          </cell>
          <cell r="M17">
            <v>15.633355529999999</v>
          </cell>
          <cell r="N17">
            <v>14.806073059999999</v>
          </cell>
          <cell r="O17">
            <v>0</v>
          </cell>
          <cell r="P17">
            <v>0</v>
          </cell>
          <cell r="Q17">
            <v>0</v>
          </cell>
          <cell r="R17">
            <v>0</v>
          </cell>
        </row>
        <row r="18">
          <cell r="B18" t="str">
            <v xml:space="preserve">        Equipamento - Linhas (EQ)</v>
          </cell>
          <cell r="F18">
            <v>58.587005179999998</v>
          </cell>
          <cell r="G18">
            <v>2.2735058699999997</v>
          </cell>
          <cell r="H18">
            <v>5.5475539899999999</v>
          </cell>
          <cell r="I18">
            <v>7.2743808699999999</v>
          </cell>
          <cell r="J18">
            <v>10.88383574</v>
          </cell>
          <cell r="K18">
            <v>8.9703091400000012</v>
          </cell>
          <cell r="L18">
            <v>7.9129051200000005</v>
          </cell>
          <cell r="M18">
            <v>7.1004753200000001</v>
          </cell>
          <cell r="N18">
            <v>8.6240391299999999</v>
          </cell>
          <cell r="O18">
            <v>0</v>
          </cell>
          <cell r="P18">
            <v>0</v>
          </cell>
          <cell r="Q18">
            <v>0</v>
          </cell>
          <cell r="R18">
            <v>0</v>
          </cell>
        </row>
        <row r="19">
          <cell r="B19" t="str">
            <v xml:space="preserve">        Equipamento - Subestações (EQ)</v>
          </cell>
          <cell r="F19">
            <v>52.263759250000007</v>
          </cell>
          <cell r="G19">
            <v>3.5999070399999997</v>
          </cell>
          <cell r="H19">
            <v>3.8917491900000005</v>
          </cell>
          <cell r="I19">
            <v>8.0041824599999991</v>
          </cell>
          <cell r="J19">
            <v>6.5831944499999997</v>
          </cell>
          <cell r="K19">
            <v>6.4786754999999996</v>
          </cell>
          <cell r="L19">
            <v>8.9911364699999989</v>
          </cell>
          <cell r="M19">
            <v>8.5328802100000001</v>
          </cell>
          <cell r="N19">
            <v>6.1820339300000002</v>
          </cell>
          <cell r="O19">
            <v>0</v>
          </cell>
          <cell r="P19">
            <v>0</v>
          </cell>
          <cell r="Q19">
            <v>0</v>
          </cell>
          <cell r="R19">
            <v>0</v>
          </cell>
        </row>
        <row r="20">
          <cell r="B20" t="str">
            <v>Área Planeamento</v>
          </cell>
        </row>
        <row r="21">
          <cell r="B21" t="str">
            <v xml:space="preserve">  Planeamento do Centros produtores (PP)</v>
          </cell>
          <cell r="F21">
            <v>0</v>
          </cell>
          <cell r="G21">
            <v>0</v>
          </cell>
          <cell r="H21">
            <v>0</v>
          </cell>
          <cell r="I21">
            <v>0</v>
          </cell>
          <cell r="J21">
            <v>0</v>
          </cell>
          <cell r="K21">
            <v>0</v>
          </cell>
          <cell r="L21">
            <v>0</v>
          </cell>
          <cell r="M21">
            <v>0</v>
          </cell>
          <cell r="N21">
            <v>0</v>
          </cell>
          <cell r="O21">
            <v>0</v>
          </cell>
          <cell r="P21">
            <v>0</v>
          </cell>
          <cell r="Q21">
            <v>0</v>
          </cell>
          <cell r="R21">
            <v>0</v>
          </cell>
        </row>
        <row r="22">
          <cell r="B22" t="str">
            <v xml:space="preserve">  Planeamento da Rede (PR)</v>
          </cell>
          <cell r="F22">
            <v>0</v>
          </cell>
          <cell r="G22">
            <v>0</v>
          </cell>
          <cell r="H22">
            <v>0</v>
          </cell>
          <cell r="I22">
            <v>0</v>
          </cell>
          <cell r="J22">
            <v>0</v>
          </cell>
          <cell r="K22">
            <v>0</v>
          </cell>
          <cell r="L22">
            <v>0</v>
          </cell>
          <cell r="M22">
            <v>0</v>
          </cell>
          <cell r="N22">
            <v>0</v>
          </cell>
          <cell r="O22">
            <v>0</v>
          </cell>
          <cell r="P22">
            <v>0</v>
          </cell>
          <cell r="Q22">
            <v>0</v>
          </cell>
          <cell r="R22">
            <v>0</v>
          </cell>
        </row>
        <row r="23">
          <cell r="B23" t="str">
            <v>Área de Gestão</v>
          </cell>
        </row>
        <row r="24">
          <cell r="B24" t="str">
            <v xml:space="preserve">  Sistemas de Informação (SI) - Telecom. segurança</v>
          </cell>
          <cell r="F24">
            <v>1.8044252099999998</v>
          </cell>
          <cell r="G24">
            <v>0.14451850999999999</v>
          </cell>
          <cell r="H24">
            <v>0.37852179000000002</v>
          </cell>
          <cell r="I24">
            <v>2.5867640000000001E-2</v>
          </cell>
          <cell r="J24">
            <v>2.4036999999999999E-2</v>
          </cell>
          <cell r="K24">
            <v>0.31454665999999998</v>
          </cell>
          <cell r="L24">
            <v>0.37935993000000001</v>
          </cell>
          <cell r="M24">
            <v>0.29297848999999998</v>
          </cell>
          <cell r="N24">
            <v>0.24459518999999999</v>
          </cell>
          <cell r="O24">
            <v>0</v>
          </cell>
          <cell r="P24">
            <v>0</v>
          </cell>
          <cell r="Q24">
            <v>0</v>
          </cell>
          <cell r="R24">
            <v>0</v>
          </cell>
        </row>
        <row r="26">
          <cell r="B26" t="str">
            <v>Não Específico</v>
          </cell>
          <cell r="F26">
            <v>1.33951548</v>
          </cell>
          <cell r="G26">
            <v>0.18497239000000001</v>
          </cell>
          <cell r="H26">
            <v>0.13592783000000003</v>
          </cell>
          <cell r="I26">
            <v>0.16695200999999998</v>
          </cell>
          <cell r="J26">
            <v>9.7785709999999998E-2</v>
          </cell>
          <cell r="K26">
            <v>0.21981783000000002</v>
          </cell>
          <cell r="L26">
            <v>0.12578887999999999</v>
          </cell>
          <cell r="M26">
            <v>0.25782142000000008</v>
          </cell>
          <cell r="N26">
            <v>0.15044941000000001</v>
          </cell>
          <cell r="O26">
            <v>0</v>
          </cell>
          <cell r="P26">
            <v>0</v>
          </cell>
          <cell r="Q26">
            <v>0</v>
          </cell>
          <cell r="R26">
            <v>0</v>
          </cell>
        </row>
        <row r="27">
          <cell r="B27" t="str">
            <v xml:space="preserve">        Equipamento informático (SI)</v>
          </cell>
          <cell r="F27">
            <v>0.74503622000000003</v>
          </cell>
          <cell r="G27">
            <v>2.6922060000000001E-2</v>
          </cell>
          <cell r="H27">
            <v>3.1955799999999999E-2</v>
          </cell>
          <cell r="I27">
            <v>4.3463050000000003E-2</v>
          </cell>
          <cell r="J27">
            <v>4.2260000000000003E-4</v>
          </cell>
          <cell r="K27">
            <v>0.19575173000000001</v>
          </cell>
          <cell r="L27">
            <v>8.9115879999999995E-2</v>
          </cell>
          <cell r="M27">
            <v>0.22105768000000001</v>
          </cell>
          <cell r="N27">
            <v>0.13634742</v>
          </cell>
          <cell r="O27">
            <v>0</v>
          </cell>
          <cell r="P27">
            <v>0</v>
          </cell>
          <cell r="Q27">
            <v>0</v>
          </cell>
          <cell r="R27">
            <v>0</v>
          </cell>
        </row>
        <row r="28">
          <cell r="B28" t="str">
            <v xml:space="preserve">        Sistema SAP (SI)</v>
          </cell>
          <cell r="F28">
            <v>5.33572E-2</v>
          </cell>
          <cell r="G28">
            <v>0</v>
          </cell>
          <cell r="H28">
            <v>0</v>
          </cell>
          <cell r="I28">
            <v>0</v>
          </cell>
          <cell r="J28">
            <v>5.33572E-2</v>
          </cell>
          <cell r="K28">
            <v>0</v>
          </cell>
          <cell r="L28">
            <v>0</v>
          </cell>
          <cell r="M28">
            <v>0</v>
          </cell>
          <cell r="N28">
            <v>0</v>
          </cell>
          <cell r="O28">
            <v>0</v>
          </cell>
          <cell r="P28">
            <v>0</v>
          </cell>
          <cell r="Q28">
            <v>0</v>
          </cell>
          <cell r="R28">
            <v>0</v>
          </cell>
        </row>
        <row r="29">
          <cell r="B29" t="str">
            <v xml:space="preserve">        Outro investimento </v>
          </cell>
          <cell r="F29">
            <v>0.54112206000000007</v>
          </cell>
          <cell r="G29">
            <v>0.15805033000000002</v>
          </cell>
          <cell r="H29">
            <v>0.10397203000000002</v>
          </cell>
          <cell r="I29">
            <v>0.12348895999999999</v>
          </cell>
          <cell r="J29">
            <v>4.4005909999999995E-2</v>
          </cell>
          <cell r="K29">
            <v>2.40661E-2</v>
          </cell>
          <cell r="L29">
            <v>3.6673000000000004E-2</v>
          </cell>
          <cell r="M29">
            <v>3.67637400000001E-2</v>
          </cell>
          <cell r="N29">
            <v>1.4101990000000009E-2</v>
          </cell>
          <cell r="O29">
            <v>0</v>
          </cell>
          <cell r="P29">
            <v>0</v>
          </cell>
          <cell r="Q29">
            <v>0</v>
          </cell>
          <cell r="R29">
            <v>0</v>
          </cell>
        </row>
        <row r="30">
          <cell r="B30" t="str">
            <v>Custos directos externos</v>
          </cell>
          <cell r="F30">
            <v>117.40130119000003</v>
          </cell>
          <cell r="G30">
            <v>6.2270315099999998</v>
          </cell>
          <cell r="H30">
            <v>10.014539199999998</v>
          </cell>
          <cell r="I30">
            <v>16.491886720000004</v>
          </cell>
          <cell r="J30">
            <v>17.789475730000003</v>
          </cell>
          <cell r="K30">
            <v>16.066662710000003</v>
          </cell>
          <cell r="L30">
            <v>18.173848020000001</v>
          </cell>
          <cell r="M30">
            <v>16.834371630000003</v>
          </cell>
          <cell r="N30">
            <v>15.803485669999997</v>
          </cell>
          <cell r="O30">
            <v>0</v>
          </cell>
          <cell r="P30">
            <v>0</v>
          </cell>
          <cell r="Q30">
            <v>0</v>
          </cell>
          <cell r="R30">
            <v>0</v>
          </cell>
        </row>
        <row r="32">
          <cell r="B32" t="str">
            <v>Encargos de gestão</v>
          </cell>
          <cell r="F32">
            <v>5.0381124900000005</v>
          </cell>
          <cell r="G32">
            <v>0.65494699000000001</v>
          </cell>
          <cell r="H32">
            <v>0.56743021000000005</v>
          </cell>
          <cell r="I32">
            <v>0.65171321000000004</v>
          </cell>
          <cell r="J32">
            <v>0.58449861000000003</v>
          </cell>
          <cell r="K32">
            <v>0.70662800000000003</v>
          </cell>
          <cell r="L32">
            <v>0.63232993000000004</v>
          </cell>
          <cell r="M32">
            <v>0.61787232000000003</v>
          </cell>
          <cell r="N32">
            <v>0.62269322000000005</v>
          </cell>
          <cell r="O32">
            <v>0</v>
          </cell>
          <cell r="P32">
            <v>0</v>
          </cell>
          <cell r="Q32">
            <v>0</v>
          </cell>
          <cell r="R32">
            <v>0</v>
          </cell>
        </row>
        <row r="34">
          <cell r="B34" t="str">
            <v>Custos directos</v>
          </cell>
          <cell r="F34">
            <v>122.43941368000003</v>
          </cell>
          <cell r="G34">
            <v>6.8819784999999998</v>
          </cell>
          <cell r="H34">
            <v>10.581969409999997</v>
          </cell>
          <cell r="I34">
            <v>17.143599930000004</v>
          </cell>
          <cell r="J34">
            <v>18.373974340000004</v>
          </cell>
          <cell r="K34">
            <v>16.773290710000001</v>
          </cell>
          <cell r="L34">
            <v>18.806177950000002</v>
          </cell>
          <cell r="M34">
            <v>17.452243950000003</v>
          </cell>
          <cell r="N34">
            <v>16.426178889999996</v>
          </cell>
          <cell r="O34">
            <v>0</v>
          </cell>
          <cell r="P34">
            <v>0</v>
          </cell>
          <cell r="Q34">
            <v>0</v>
          </cell>
          <cell r="R34">
            <v>0</v>
          </cell>
        </row>
        <row r="36">
          <cell r="B36" t="str">
            <v>Encargos de estrutura</v>
          </cell>
          <cell r="F36">
            <v>1.8188911599999997</v>
          </cell>
          <cell r="G36">
            <v>0.25355636999999998</v>
          </cell>
          <cell r="H36">
            <v>0.21648972</v>
          </cell>
          <cell r="I36">
            <v>0.2969714</v>
          </cell>
          <cell r="J36">
            <v>0.11527772999999999</v>
          </cell>
          <cell r="K36">
            <v>0.20166507</v>
          </cell>
          <cell r="L36">
            <v>0.24375123000000001</v>
          </cell>
          <cell r="M36">
            <v>0.26287841000000001</v>
          </cell>
          <cell r="N36">
            <v>0.22830122999999999</v>
          </cell>
          <cell r="O36">
            <v>0</v>
          </cell>
          <cell r="P36">
            <v>0</v>
          </cell>
          <cell r="Q36">
            <v>0</v>
          </cell>
          <cell r="R36">
            <v>0</v>
          </cell>
        </row>
        <row r="38">
          <cell r="B38" t="str">
            <v>Custos técnicos</v>
          </cell>
          <cell r="F38">
            <v>124.25830484000002</v>
          </cell>
          <cell r="G38">
            <v>7.1355348699999999</v>
          </cell>
          <cell r="H38">
            <v>10.798459129999998</v>
          </cell>
          <cell r="I38">
            <v>17.440571330000004</v>
          </cell>
          <cell r="J38">
            <v>18.489252070000003</v>
          </cell>
          <cell r="K38">
            <v>16.974955780000002</v>
          </cell>
          <cell r="L38">
            <v>19.049929180000003</v>
          </cell>
          <cell r="M38">
            <v>17.715122360000002</v>
          </cell>
          <cell r="N38">
            <v>16.654480119999995</v>
          </cell>
          <cell r="O38">
            <v>0</v>
          </cell>
          <cell r="P38">
            <v>0</v>
          </cell>
          <cell r="Q38">
            <v>0</v>
          </cell>
          <cell r="R38">
            <v>0</v>
          </cell>
        </row>
        <row r="40">
          <cell r="B40" t="str">
            <v>Encargos financeiros</v>
          </cell>
          <cell r="F40">
            <v>2.65496</v>
          </cell>
          <cell r="G40">
            <v>0.26291199999999998</v>
          </cell>
          <cell r="H40">
            <v>0.23510900000000001</v>
          </cell>
          <cell r="I40">
            <v>0.28623100000000001</v>
          </cell>
          <cell r="J40">
            <v>0.31450499999999998</v>
          </cell>
          <cell r="K40">
            <v>0.42742200000000002</v>
          </cell>
          <cell r="L40">
            <v>0.33043099999999997</v>
          </cell>
          <cell r="M40">
            <v>0.381465</v>
          </cell>
          <cell r="N40">
            <v>0.41688500000000001</v>
          </cell>
          <cell r="O40">
            <v>0</v>
          </cell>
          <cell r="P40">
            <v>0</v>
          </cell>
          <cell r="Q40">
            <v>0</v>
          </cell>
          <cell r="R40">
            <v>0</v>
          </cell>
        </row>
        <row r="42">
          <cell r="B42" t="str">
            <v>Custos totais</v>
          </cell>
          <cell r="F42">
            <v>126.91326484000002</v>
          </cell>
          <cell r="G42">
            <v>7.3984468699999999</v>
          </cell>
          <cell r="H42">
            <v>11.033568129999997</v>
          </cell>
          <cell r="I42">
            <v>17.726802330000005</v>
          </cell>
          <cell r="J42">
            <v>18.803757070000003</v>
          </cell>
          <cell r="K42">
            <v>17.402377780000002</v>
          </cell>
          <cell r="L42">
            <v>19.380360180000004</v>
          </cell>
          <cell r="M42">
            <v>18.096587360000001</v>
          </cell>
          <cell r="N42">
            <v>17.071365119999996</v>
          </cell>
          <cell r="O42">
            <v>0</v>
          </cell>
          <cell r="P42">
            <v>0</v>
          </cell>
          <cell r="Q42">
            <v>0</v>
          </cell>
          <cell r="R42">
            <v>0</v>
          </cell>
        </row>
        <row r="47">
          <cell r="B47" t="str">
            <v>VALORES REAIS DE 2006</v>
          </cell>
        </row>
        <row r="48">
          <cell r="B48" t="str">
            <v>INVESTIMENTO  A  CUSTOS  TOTAIS</v>
          </cell>
        </row>
        <row r="50">
          <cell r="B50" t="str">
            <v>(milhões de euros)</v>
          </cell>
        </row>
        <row r="51">
          <cell r="F51" t="str">
            <v>Acumulado do Ano</v>
          </cell>
          <cell r="G51" t="str">
            <v>Jan</v>
          </cell>
          <cell r="H51" t="str">
            <v>Fev</v>
          </cell>
          <cell r="I51" t="str">
            <v>Mar</v>
          </cell>
          <cell r="J51" t="str">
            <v>Abr</v>
          </cell>
          <cell r="K51" t="str">
            <v>Mai</v>
          </cell>
          <cell r="L51" t="str">
            <v>Jun</v>
          </cell>
          <cell r="M51" t="str">
            <v>Jul</v>
          </cell>
          <cell r="N51" t="str">
            <v>Ago</v>
          </cell>
          <cell r="O51" t="str">
            <v>Set</v>
          </cell>
          <cell r="P51" t="str">
            <v>Out</v>
          </cell>
          <cell r="Q51" t="str">
            <v>Nov</v>
          </cell>
          <cell r="R51" t="str">
            <v>Dez</v>
          </cell>
        </row>
        <row r="52">
          <cell r="B52" t="str">
            <v>Área SEP</v>
          </cell>
        </row>
        <row r="53">
          <cell r="B53" t="str">
            <v xml:space="preserve">  Comercial do SEP (CS)</v>
          </cell>
          <cell r="F53">
            <v>5.8866999999999991E-4</v>
          </cell>
          <cell r="G53">
            <v>1.2076E-4</v>
          </cell>
          <cell r="H53">
            <v>9.8270000000000006E-5</v>
          </cell>
          <cell r="I53">
            <v>1.1195E-4</v>
          </cell>
          <cell r="J53">
            <v>1.0705E-4</v>
          </cell>
          <cell r="K53">
            <v>1.5064000000000001E-4</v>
          </cell>
          <cell r="L53">
            <v>0</v>
          </cell>
          <cell r="M53">
            <v>0</v>
          </cell>
          <cell r="N53">
            <v>0</v>
          </cell>
          <cell r="O53">
            <v>0</v>
          </cell>
          <cell r="P53">
            <v>0</v>
          </cell>
          <cell r="Q53">
            <v>0</v>
          </cell>
          <cell r="R53">
            <v>0</v>
          </cell>
        </row>
        <row r="54">
          <cell r="B54" t="str">
            <v xml:space="preserve">  Gestor do sistema (GS)</v>
          </cell>
          <cell r="F54">
            <v>5.6404160000000009E-2</v>
          </cell>
          <cell r="G54">
            <v>0</v>
          </cell>
          <cell r="H54">
            <v>0</v>
          </cell>
          <cell r="I54">
            <v>1.7975000000000001E-2</v>
          </cell>
          <cell r="J54">
            <v>4.0949999999999999E-5</v>
          </cell>
          <cell r="K54">
            <v>5.7620000000000001E-5</v>
          </cell>
          <cell r="L54">
            <v>4.5710000000000001E-5</v>
          </cell>
          <cell r="M54">
            <v>3.8130619999999997E-2</v>
          </cell>
          <cell r="N54">
            <v>1.5426E-4</v>
          </cell>
          <cell r="O54">
            <v>0</v>
          </cell>
          <cell r="P54">
            <v>0</v>
          </cell>
          <cell r="Q54">
            <v>0</v>
          </cell>
          <cell r="R54">
            <v>0</v>
          </cell>
        </row>
        <row r="55">
          <cell r="B55" t="str">
            <v>Área SEI</v>
          </cell>
        </row>
        <row r="56">
          <cell r="B56" t="str">
            <v xml:space="preserve">  Produção em Regime Especial (PE)</v>
          </cell>
          <cell r="F56">
            <v>0</v>
          </cell>
          <cell r="G56">
            <v>0</v>
          </cell>
          <cell r="H56">
            <v>0</v>
          </cell>
          <cell r="I56">
            <v>0</v>
          </cell>
          <cell r="J56">
            <v>0</v>
          </cell>
          <cell r="K56">
            <v>0</v>
          </cell>
          <cell r="L56">
            <v>0</v>
          </cell>
          <cell r="M56">
            <v>0</v>
          </cell>
          <cell r="N56">
            <v>0</v>
          </cell>
          <cell r="O56">
            <v>0</v>
          </cell>
          <cell r="P56">
            <v>0</v>
          </cell>
          <cell r="Q56">
            <v>0</v>
          </cell>
          <cell r="R56">
            <v>0</v>
          </cell>
        </row>
        <row r="57">
          <cell r="B57" t="str">
            <v xml:space="preserve">  Gestor de Ofertas</v>
          </cell>
          <cell r="F57">
            <v>0</v>
          </cell>
          <cell r="G57">
            <v>0</v>
          </cell>
          <cell r="H57">
            <v>0</v>
          </cell>
          <cell r="I57">
            <v>0</v>
          </cell>
          <cell r="J57">
            <v>0</v>
          </cell>
          <cell r="K57">
            <v>0</v>
          </cell>
          <cell r="L57">
            <v>0</v>
          </cell>
          <cell r="M57">
            <v>0</v>
          </cell>
          <cell r="N57">
            <v>0</v>
          </cell>
          <cell r="O57">
            <v>0</v>
          </cell>
          <cell r="P57">
            <v>0</v>
          </cell>
          <cell r="Q57">
            <v>0</v>
          </cell>
          <cell r="R57">
            <v>0</v>
          </cell>
        </row>
        <row r="58">
          <cell r="B58" t="str">
            <v>Área Rede</v>
          </cell>
        </row>
        <row r="59">
          <cell r="B59" t="str">
            <v xml:space="preserve">  Exploração (EX)</v>
          </cell>
          <cell r="F59">
            <v>3.5356625500000005</v>
          </cell>
          <cell r="G59">
            <v>3.6480720000000001E-2</v>
          </cell>
          <cell r="H59">
            <v>7.1439499999999989E-2</v>
          </cell>
          <cell r="I59">
            <v>1.02940623</v>
          </cell>
          <cell r="J59">
            <v>0.21696346999999999</v>
          </cell>
          <cell r="K59">
            <v>0.10571897</v>
          </cell>
          <cell r="L59">
            <v>0.79620528000000013</v>
          </cell>
          <cell r="M59">
            <v>0.64355903999999997</v>
          </cell>
          <cell r="N59">
            <v>0.63588934000000008</v>
          </cell>
          <cell r="O59">
            <v>0</v>
          </cell>
          <cell r="P59">
            <v>0</v>
          </cell>
          <cell r="Q59">
            <v>0</v>
          </cell>
          <cell r="R59">
            <v>0</v>
          </cell>
        </row>
        <row r="60">
          <cell r="B60" t="str">
            <v xml:space="preserve">  Equipamento</v>
          </cell>
          <cell r="F60">
            <v>119.45796456000001</v>
          </cell>
          <cell r="G60">
            <v>6.9581506600000003</v>
          </cell>
          <cell r="H60">
            <v>10.363290240000001</v>
          </cell>
          <cell r="I60">
            <v>16.412842849999997</v>
          </cell>
          <cell r="J60">
            <v>18.396559699999997</v>
          </cell>
          <cell r="K60">
            <v>16.581725070000001</v>
          </cell>
          <cell r="L60">
            <v>18.00303216</v>
          </cell>
          <cell r="M60">
            <v>16.779881969999998</v>
          </cell>
          <cell r="N60">
            <v>15.962481909999999</v>
          </cell>
          <cell r="O60">
            <v>0</v>
          </cell>
          <cell r="P60">
            <v>0</v>
          </cell>
          <cell r="Q60">
            <v>0</v>
          </cell>
          <cell r="R60">
            <v>0</v>
          </cell>
        </row>
        <row r="61">
          <cell r="B61" t="str">
            <v xml:space="preserve">        Equipamento - Linhas (EQ)</v>
          </cell>
          <cell r="F61">
            <v>62.712964889999995</v>
          </cell>
          <cell r="G61">
            <v>2.7331654700000003</v>
          </cell>
          <cell r="H61">
            <v>6.0209505600000002</v>
          </cell>
          <cell r="I61">
            <v>7.8142060400000002</v>
          </cell>
          <cell r="J61">
            <v>11.374994959999999</v>
          </cell>
          <cell r="K61">
            <v>9.5483485600000009</v>
          </cell>
          <cell r="L61">
            <v>8.3937699000000006</v>
          </cell>
          <cell r="M61">
            <v>7.6257393599999999</v>
          </cell>
          <cell r="N61">
            <v>9.2017900399999988</v>
          </cell>
          <cell r="O61">
            <v>0</v>
          </cell>
          <cell r="P61">
            <v>0</v>
          </cell>
          <cell r="Q61">
            <v>0</v>
          </cell>
          <cell r="R61">
            <v>0</v>
          </cell>
        </row>
        <row r="62">
          <cell r="B62" t="str">
            <v xml:space="preserve">        Equipamento - Subestações (EQ)</v>
          </cell>
          <cell r="F62">
            <v>56.744999669999999</v>
          </cell>
          <cell r="G62">
            <v>4.2249851899999999</v>
          </cell>
          <cell r="H62">
            <v>4.3423396800000003</v>
          </cell>
          <cell r="I62">
            <v>8.5986368099999986</v>
          </cell>
          <cell r="J62">
            <v>7.0215647400000005</v>
          </cell>
          <cell r="K62">
            <v>7.033376510000001</v>
          </cell>
          <cell r="L62">
            <v>9.6092622599999995</v>
          </cell>
          <cell r="M62">
            <v>9.1541426099999992</v>
          </cell>
          <cell r="N62">
            <v>6.7606918700000005</v>
          </cell>
          <cell r="O62">
            <v>0</v>
          </cell>
          <cell r="P62">
            <v>0</v>
          </cell>
          <cell r="Q62">
            <v>0</v>
          </cell>
          <cell r="R62">
            <v>0</v>
          </cell>
        </row>
        <row r="63">
          <cell r="B63" t="str">
            <v>Área Planeamento</v>
          </cell>
        </row>
        <row r="64">
          <cell r="B64" t="str">
            <v xml:space="preserve">  Planeamento do Centros produtores (PP)</v>
          </cell>
          <cell r="F64">
            <v>0</v>
          </cell>
          <cell r="G64">
            <v>0</v>
          </cell>
          <cell r="H64">
            <v>0</v>
          </cell>
          <cell r="I64">
            <v>0</v>
          </cell>
          <cell r="J64">
            <v>0</v>
          </cell>
          <cell r="K64">
            <v>0</v>
          </cell>
          <cell r="L64">
            <v>0</v>
          </cell>
          <cell r="M64">
            <v>0</v>
          </cell>
          <cell r="N64">
            <v>0</v>
          </cell>
          <cell r="O64">
            <v>0</v>
          </cell>
          <cell r="P64">
            <v>0</v>
          </cell>
          <cell r="Q64">
            <v>0</v>
          </cell>
          <cell r="R64">
            <v>0</v>
          </cell>
        </row>
        <row r="65">
          <cell r="B65" t="str">
            <v xml:space="preserve">  Planeamento da Rede (PR)</v>
          </cell>
          <cell r="F65">
            <v>0</v>
          </cell>
          <cell r="G65">
            <v>0</v>
          </cell>
          <cell r="H65">
            <v>0</v>
          </cell>
          <cell r="I65">
            <v>0</v>
          </cell>
          <cell r="J65">
            <v>0</v>
          </cell>
          <cell r="K65">
            <v>0</v>
          </cell>
          <cell r="L65">
            <v>0</v>
          </cell>
          <cell r="M65">
            <v>0</v>
          </cell>
          <cell r="N65">
            <v>0</v>
          </cell>
          <cell r="O65">
            <v>0</v>
          </cell>
          <cell r="P65">
            <v>0</v>
          </cell>
          <cell r="Q65">
            <v>0</v>
          </cell>
          <cell r="R65">
            <v>0</v>
          </cell>
        </row>
        <row r="66">
          <cell r="B66" t="str">
            <v>Área de Gestão</v>
          </cell>
        </row>
        <row r="67">
          <cell r="B67" t="str">
            <v xml:space="preserve">  Sistemas de Informação (SI) - Telecom. segurança</v>
          </cell>
          <cell r="F67">
            <v>2.5090897400000003</v>
          </cell>
          <cell r="G67">
            <v>0.21663576000000001</v>
          </cell>
          <cell r="H67">
            <v>0.46169636000000003</v>
          </cell>
          <cell r="I67">
            <v>9.7994230000000002E-2</v>
          </cell>
          <cell r="J67">
            <v>9.1721220000000006E-2</v>
          </cell>
          <cell r="K67">
            <v>0.49120581000000002</v>
          </cell>
          <cell r="L67">
            <v>0.45293181999999998</v>
          </cell>
          <cell r="M67">
            <v>0.37537979999999999</v>
          </cell>
          <cell r="N67">
            <v>0.32152473999999998</v>
          </cell>
          <cell r="O67">
            <v>0</v>
          </cell>
          <cell r="P67">
            <v>0</v>
          </cell>
          <cell r="Q67">
            <v>0</v>
          </cell>
          <cell r="R67">
            <v>0</v>
          </cell>
        </row>
        <row r="69">
          <cell r="B69" t="str">
            <v>Não Específico</v>
          </cell>
          <cell r="F69">
            <v>1.3535551600000002</v>
          </cell>
          <cell r="G69">
            <v>0.18705896999999999</v>
          </cell>
          <cell r="H69">
            <v>0.13704376000000001</v>
          </cell>
          <cell r="I69">
            <v>0.16847207</v>
          </cell>
          <cell r="J69">
            <v>9.8364679999999996E-2</v>
          </cell>
          <cell r="K69">
            <v>0.22351967</v>
          </cell>
          <cell r="L69">
            <v>0.12814521000000001</v>
          </cell>
          <cell r="M69">
            <v>0.25963593000000007</v>
          </cell>
          <cell r="N69">
            <v>0.15131486999999999</v>
          </cell>
          <cell r="O69">
            <v>0</v>
          </cell>
          <cell r="P69">
            <v>0</v>
          </cell>
          <cell r="Q69">
            <v>0</v>
          </cell>
          <cell r="R69">
            <v>0</v>
          </cell>
        </row>
        <row r="70">
          <cell r="B70" t="str">
            <v xml:space="preserve">        Equipamento informático (SI)</v>
          </cell>
          <cell r="F70">
            <v>0.75337494999999999</v>
          </cell>
          <cell r="G70">
            <v>2.8084919999999999E-2</v>
          </cell>
          <cell r="H70">
            <v>3.2308330000000003E-2</v>
          </cell>
          <cell r="I70">
            <v>4.4377670000000001E-2</v>
          </cell>
          <cell r="J70">
            <v>4.2260000000000003E-4</v>
          </cell>
          <cell r="K70">
            <v>0.19863890000000001</v>
          </cell>
          <cell r="L70">
            <v>9.0825959999999997E-2</v>
          </cell>
          <cell r="M70">
            <v>0.22220804999999999</v>
          </cell>
          <cell r="N70">
            <v>0.13650851999999999</v>
          </cell>
          <cell r="O70">
            <v>0</v>
          </cell>
          <cell r="P70">
            <v>0</v>
          </cell>
          <cell r="Q70">
            <v>0</v>
          </cell>
          <cell r="R70">
            <v>0</v>
          </cell>
        </row>
        <row r="71">
          <cell r="B71" t="str">
            <v xml:space="preserve">        Sistema SAP (SI)</v>
          </cell>
          <cell r="F71">
            <v>5.33572E-2</v>
          </cell>
          <cell r="G71">
            <v>0</v>
          </cell>
          <cell r="H71">
            <v>0</v>
          </cell>
          <cell r="I71">
            <v>0</v>
          </cell>
          <cell r="J71">
            <v>5.33572E-2</v>
          </cell>
          <cell r="K71">
            <v>0</v>
          </cell>
          <cell r="L71">
            <v>0</v>
          </cell>
          <cell r="M71">
            <v>0</v>
          </cell>
          <cell r="N71">
            <v>0</v>
          </cell>
          <cell r="O71">
            <v>0</v>
          </cell>
          <cell r="P71">
            <v>0</v>
          </cell>
          <cell r="Q71">
            <v>0</v>
          </cell>
          <cell r="R71">
            <v>0</v>
          </cell>
        </row>
        <row r="72">
          <cell r="B72" t="str">
            <v xml:space="preserve">        Outro investimento </v>
          </cell>
          <cell r="F72">
            <v>0.54682301000000011</v>
          </cell>
          <cell r="G72">
            <v>0.15897405000000001</v>
          </cell>
          <cell r="H72">
            <v>0.10473543000000002</v>
          </cell>
          <cell r="I72">
            <v>0.12409440000000001</v>
          </cell>
          <cell r="J72">
            <v>4.4584879999999993E-2</v>
          </cell>
          <cell r="K72">
            <v>2.4880769999999997E-2</v>
          </cell>
          <cell r="L72">
            <v>3.7319250000000005E-2</v>
          </cell>
          <cell r="M72">
            <v>3.7427880000000108E-2</v>
          </cell>
          <cell r="N72">
            <v>1.4806349999999996E-2</v>
          </cell>
          <cell r="O72">
            <v>0</v>
          </cell>
          <cell r="P72">
            <v>0</v>
          </cell>
          <cell r="Q72">
            <v>0</v>
          </cell>
          <cell r="R72">
            <v>0</v>
          </cell>
        </row>
        <row r="73">
          <cell r="B73" t="str">
            <v>Total</v>
          </cell>
          <cell r="F73">
            <v>126.91326484000001</v>
          </cell>
          <cell r="G73">
            <v>7.3984468699999999</v>
          </cell>
          <cell r="H73">
            <v>11.033568130000003</v>
          </cell>
          <cell r="I73">
            <v>17.726802329999998</v>
          </cell>
          <cell r="J73">
            <v>18.803757069999996</v>
          </cell>
          <cell r="K73">
            <v>17.402377779999998</v>
          </cell>
          <cell r="L73">
            <v>19.380360180000007</v>
          </cell>
          <cell r="M73">
            <v>18.096587360000001</v>
          </cell>
          <cell r="N73">
            <v>17.071365119999996</v>
          </cell>
          <cell r="O73">
            <v>0</v>
          </cell>
          <cell r="P73">
            <v>0</v>
          </cell>
          <cell r="Q73">
            <v>0</v>
          </cell>
          <cell r="R73">
            <v>0</v>
          </cell>
        </row>
      </sheetData>
      <sheetData sheetId="1">
        <row r="7">
          <cell r="F7" t="str">
            <v>Acumulado até  Agosto</v>
          </cell>
          <cell r="J7" t="str">
            <v>Orçamento anual</v>
          </cell>
        </row>
        <row r="8">
          <cell r="F8" t="str">
            <v>Realizado</v>
          </cell>
          <cell r="G8" t="str">
            <v>Orçamento</v>
          </cell>
          <cell r="H8" t="str">
            <v>Desvio</v>
          </cell>
          <cell r="J8" t="str">
            <v>Valor</v>
          </cell>
          <cell r="K8" t="str">
            <v>Realização</v>
          </cell>
        </row>
        <row r="9">
          <cell r="F9" t="str">
            <v>(1)</v>
          </cell>
          <cell r="G9" t="str">
            <v>(2)</v>
          </cell>
          <cell r="H9" t="str">
            <v>(1)-(2)</v>
          </cell>
          <cell r="I9" t="str">
            <v>(1)/(2)</v>
          </cell>
          <cell r="J9" t="str">
            <v>(3)</v>
          </cell>
          <cell r="K9" t="str">
            <v>(1)/(3)</v>
          </cell>
        </row>
        <row r="10">
          <cell r="A10" t="str">
            <v>Área SEP</v>
          </cell>
        </row>
        <row r="11">
          <cell r="B11" t="str">
            <v>Comercial do SEP (CS)</v>
          </cell>
          <cell r="F11">
            <v>0</v>
          </cell>
          <cell r="G11">
            <v>536.51046400000007</v>
          </cell>
          <cell r="H11">
            <v>-536.51046400000007</v>
          </cell>
          <cell r="I11">
            <v>-1</v>
          </cell>
          <cell r="J11">
            <v>1507.1313920000002</v>
          </cell>
          <cell r="K11">
            <v>0</v>
          </cell>
        </row>
        <row r="12">
          <cell r="B12" t="str">
            <v>Gestor do sistema (GS)</v>
          </cell>
          <cell r="F12">
            <v>55.390099999999997</v>
          </cell>
          <cell r="G12">
            <v>0</v>
          </cell>
          <cell r="H12">
            <v>55.390099999999997</v>
          </cell>
          <cell r="I12">
            <v>0</v>
          </cell>
          <cell r="J12">
            <v>0</v>
          </cell>
          <cell r="K12">
            <v>0</v>
          </cell>
        </row>
        <row r="13">
          <cell r="A13" t="str">
            <v>Área SEI</v>
          </cell>
        </row>
        <row r="14">
          <cell r="B14" t="str">
            <v xml:space="preserve"> Produção em Regime Especial (PE)</v>
          </cell>
          <cell r="F14">
            <v>0</v>
          </cell>
          <cell r="G14">
            <v>0</v>
          </cell>
          <cell r="H14">
            <v>0</v>
          </cell>
          <cell r="I14">
            <v>0</v>
          </cell>
          <cell r="J14">
            <v>0</v>
          </cell>
          <cell r="K14">
            <v>0</v>
          </cell>
        </row>
        <row r="15">
          <cell r="B15" t="str">
            <v>Gestor de Ofertas (GO)</v>
          </cell>
          <cell r="F15">
            <v>0</v>
          </cell>
          <cell r="G15">
            <v>731.86565999999993</v>
          </cell>
          <cell r="H15">
            <v>-731.86565999999993</v>
          </cell>
          <cell r="I15">
            <v>-1</v>
          </cell>
          <cell r="J15">
            <v>1363.3669799999998</v>
          </cell>
          <cell r="K15">
            <v>0</v>
          </cell>
        </row>
        <row r="16">
          <cell r="A16" t="str">
            <v>Área Rede</v>
          </cell>
        </row>
        <row r="17">
          <cell r="B17" t="str">
            <v>Exploração (EX)</v>
          </cell>
          <cell r="F17">
            <v>3351.2059699999995</v>
          </cell>
          <cell r="G17">
            <v>7470.4213600000012</v>
          </cell>
          <cell r="H17">
            <v>-4119.2153900000012</v>
          </cell>
          <cell r="I17">
            <v>-0.55140335350508274</v>
          </cell>
          <cell r="J17">
            <v>11205.632040000002</v>
          </cell>
          <cell r="K17">
            <v>0.29906443099661151</v>
          </cell>
        </row>
        <row r="18">
          <cell r="B18" t="str">
            <v>Equipamento (EQ)</v>
          </cell>
          <cell r="F18">
            <v>110850.76443000001</v>
          </cell>
          <cell r="G18">
            <v>134664.69439655397</v>
          </cell>
          <cell r="H18">
            <v>-23813.929966553951</v>
          </cell>
          <cell r="I18">
            <v>-0.17683870351666092</v>
          </cell>
          <cell r="J18">
            <v>189304.79402999999</v>
          </cell>
          <cell r="K18">
            <v>0.58556765557893364</v>
          </cell>
        </row>
        <row r="19">
          <cell r="B19" t="str">
            <v xml:space="preserve">        Equipamento - Linhas</v>
          </cell>
          <cell r="F19">
            <v>58587.00518</v>
          </cell>
          <cell r="G19">
            <v>59017.199013114929</v>
          </cell>
          <cell r="H19">
            <v>-430.19383311492857</v>
          </cell>
          <cell r="I19">
            <v>-7.2892960070729549E-3</v>
          </cell>
          <cell r="J19">
            <v>83548.028009999995</v>
          </cell>
          <cell r="K19">
            <v>0.70123743881767775</v>
          </cell>
        </row>
        <row r="20">
          <cell r="B20" t="str">
            <v xml:space="preserve">        Equipamento - Subestações</v>
          </cell>
          <cell r="F20">
            <v>52263.75925000001</v>
          </cell>
          <cell r="G20">
            <v>75647.495383439033</v>
          </cell>
          <cell r="H20">
            <v>-23383.736133439023</v>
          </cell>
          <cell r="I20">
            <v>-0.30911447913658563</v>
          </cell>
          <cell r="J20">
            <v>105756.76601999997</v>
          </cell>
          <cell r="K20">
            <v>0.4941883268264487</v>
          </cell>
        </row>
        <row r="21">
          <cell r="A21" t="str">
            <v>Área Planeamento</v>
          </cell>
        </row>
        <row r="22">
          <cell r="B22" t="str">
            <v>Planeamento do Centros produtores (PP)</v>
          </cell>
          <cell r="F22">
            <v>0</v>
          </cell>
          <cell r="G22">
            <v>0</v>
          </cell>
          <cell r="H22">
            <v>0</v>
          </cell>
          <cell r="I22">
            <v>0</v>
          </cell>
          <cell r="J22">
            <v>0</v>
          </cell>
          <cell r="K22">
            <v>0</v>
          </cell>
        </row>
        <row r="23">
          <cell r="B23" t="str">
            <v>Planeamento da Rede (PR)</v>
          </cell>
          <cell r="F23">
            <v>0</v>
          </cell>
          <cell r="G23">
            <v>0</v>
          </cell>
          <cell r="H23">
            <v>0</v>
          </cell>
          <cell r="I23">
            <v>0</v>
          </cell>
          <cell r="J23">
            <v>0</v>
          </cell>
          <cell r="K23">
            <v>0</v>
          </cell>
        </row>
        <row r="24">
          <cell r="A24" t="str">
            <v>Área de Gestão</v>
          </cell>
        </row>
        <row r="25">
          <cell r="B25" t="str">
            <v>Sistemas de Informação (SI) - Telecom. segurança</v>
          </cell>
          <cell r="F25">
            <v>1804.4252099999999</v>
          </cell>
          <cell r="G25">
            <v>3099.3066400000007</v>
          </cell>
          <cell r="H25">
            <v>-1294.8814300000008</v>
          </cell>
          <cell r="I25">
            <v>-0.41779713349047659</v>
          </cell>
          <cell r="J25">
            <v>4648.959960000002</v>
          </cell>
          <cell r="K25">
            <v>0.38813524433968216</v>
          </cell>
        </row>
        <row r="27">
          <cell r="A27" t="str">
            <v>Não específico</v>
          </cell>
          <cell r="F27">
            <v>1339.51548</v>
          </cell>
          <cell r="G27">
            <v>2900.8619366666662</v>
          </cell>
          <cell r="H27">
            <v>-1561.3464566666662</v>
          </cell>
          <cell r="I27">
            <v>-0.5382353558200651</v>
          </cell>
          <cell r="J27">
            <v>4093.2299199999998</v>
          </cell>
          <cell r="K27">
            <v>0.32725146306953606</v>
          </cell>
        </row>
        <row r="28">
          <cell r="B28" t="str">
            <v xml:space="preserve">        Equipamento informático (SI)</v>
          </cell>
          <cell r="F28">
            <v>745.03622000000007</v>
          </cell>
          <cell r="G28">
            <v>1316.95732</v>
          </cell>
          <cell r="H28">
            <v>-571.92109999999991</v>
          </cell>
          <cell r="I28">
            <v>-0.43427458985534922</v>
          </cell>
          <cell r="J28">
            <v>1973.8999800000001</v>
          </cell>
          <cell r="K28">
            <v>0.37744375477424141</v>
          </cell>
        </row>
        <row r="29">
          <cell r="B29" t="str">
            <v xml:space="preserve">        Sistema SAP (SI)</v>
          </cell>
          <cell r="F29">
            <v>53.357199999999999</v>
          </cell>
          <cell r="G29">
            <v>407.55199999999996</v>
          </cell>
          <cell r="H29">
            <v>-354.19479999999999</v>
          </cell>
          <cell r="I29">
            <v>-0.86907879239949748</v>
          </cell>
          <cell r="J29">
            <v>611.32799999999997</v>
          </cell>
        </row>
        <row r="30">
          <cell r="B30" t="str">
            <v xml:space="preserve">        Outro investimento</v>
          </cell>
          <cell r="F30">
            <v>541.12206000000003</v>
          </cell>
          <cell r="G30">
            <v>1176.3526166666666</v>
          </cell>
          <cell r="H30">
            <v>-635.23055666666653</v>
          </cell>
          <cell r="I30">
            <v>-0.54000012212891313</v>
          </cell>
          <cell r="J30">
            <v>1508.0019399999996</v>
          </cell>
          <cell r="K30">
            <v>0.35883379566474571</v>
          </cell>
        </row>
        <row r="31">
          <cell r="A31" t="str">
            <v>Custos directos externos</v>
          </cell>
          <cell r="F31">
            <v>117401.30119</v>
          </cell>
          <cell r="G31">
            <v>149403.66045722063</v>
          </cell>
          <cell r="H31">
            <v>-32002.359267220629</v>
          </cell>
          <cell r="I31">
            <v>-0.21420063718173757</v>
          </cell>
          <cell r="J31">
            <v>212123.11432199995</v>
          </cell>
          <cell r="K31">
            <v>0.5534583138911795</v>
          </cell>
        </row>
        <row r="33">
          <cell r="A33" t="str">
            <v>Encargos de gestão</v>
          </cell>
          <cell r="F33">
            <v>5038.1124900000004</v>
          </cell>
          <cell r="G33">
            <v>5387.7459900000003</v>
          </cell>
          <cell r="H33">
            <v>-349.63349999999991</v>
          </cell>
          <cell r="I33">
            <v>-6.4894206343235547E-2</v>
          </cell>
          <cell r="J33">
            <v>7853.1689999999999</v>
          </cell>
          <cell r="K33">
            <v>0.64153878389730323</v>
          </cell>
        </row>
        <row r="35">
          <cell r="A35" t="str">
            <v>Custos directos</v>
          </cell>
          <cell r="F35">
            <v>122439.41368</v>
          </cell>
          <cell r="G35">
            <v>154791.40644722062</v>
          </cell>
          <cell r="H35">
            <v>-32351.992767220625</v>
          </cell>
          <cell r="I35">
            <v>-0.2090038039563373</v>
          </cell>
          <cell r="J35">
            <v>219976.28332199994</v>
          </cell>
          <cell r="K35">
            <v>0.55660279295097426</v>
          </cell>
        </row>
        <row r="37">
          <cell r="A37" t="str">
            <v>Encargos de estrutura</v>
          </cell>
          <cell r="F37">
            <v>1818.8911599999997</v>
          </cell>
          <cell r="G37">
            <v>1564.4293500000001</v>
          </cell>
          <cell r="H37">
            <v>254.46180999999956</v>
          </cell>
          <cell r="I37">
            <v>0.16265471496044198</v>
          </cell>
          <cell r="J37">
            <v>2282.8260300000002</v>
          </cell>
          <cell r="K37">
            <v>0.79677169267252468</v>
          </cell>
        </row>
        <row r="39">
          <cell r="A39" t="str">
            <v>Custos técnicos</v>
          </cell>
          <cell r="F39">
            <v>124258.30484</v>
          </cell>
          <cell r="G39">
            <v>156355.83579722061</v>
          </cell>
          <cell r="H39">
            <v>-32097.530957220617</v>
          </cell>
          <cell r="I39">
            <v>-0.20528514841523546</v>
          </cell>
          <cell r="J39">
            <v>222259.10935199994</v>
          </cell>
          <cell r="K39">
            <v>0.5590695706568658</v>
          </cell>
        </row>
        <row r="41">
          <cell r="A41" t="str">
            <v>Encargos financeiros</v>
          </cell>
          <cell r="F41">
            <v>2654.96</v>
          </cell>
          <cell r="G41">
            <v>3199.0439899999997</v>
          </cell>
          <cell r="H41">
            <v>-544.08398999999963</v>
          </cell>
          <cell r="I41">
            <v>-0.17007705792754657</v>
          </cell>
          <cell r="J41">
            <v>5054.8329900000008</v>
          </cell>
          <cell r="K41">
            <v>0.52523199188822256</v>
          </cell>
        </row>
        <row r="43">
          <cell r="A43" t="str">
            <v>Custos totais</v>
          </cell>
          <cell r="F43">
            <v>126913.26484</v>
          </cell>
          <cell r="G43">
            <v>159554.87978722062</v>
          </cell>
          <cell r="H43">
            <v>-32641.614947220616</v>
          </cell>
          <cell r="I43">
            <v>-0.20457923311872916</v>
          </cell>
          <cell r="J43">
            <v>227313.94234199994</v>
          </cell>
          <cell r="K43">
            <v>0.55831711655000726</v>
          </cell>
        </row>
      </sheetData>
      <sheetData sheetId="2" refreshError="1"/>
      <sheetData sheetId="3" refreshError="1"/>
      <sheetData sheetId="4">
        <row r="2">
          <cell r="B2" t="str">
            <v>IMOBILIZADO  EM CURSO</v>
          </cell>
        </row>
        <row r="3">
          <cell r="B3" t="str">
            <v>No mês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2006-07-31</v>
          </cell>
          <cell r="D6" t="str">
            <v>realizado</v>
          </cell>
          <cell r="E6" t="str">
            <v>exploração</v>
          </cell>
          <cell r="F6" t="str">
            <v>2006-08-31</v>
          </cell>
        </row>
        <row r="7">
          <cell r="B7" t="str">
            <v>Edifícios e Outras Construções</v>
          </cell>
          <cell r="C7">
            <v>262.95994999999999</v>
          </cell>
          <cell r="D7">
            <v>0.70436000000001497</v>
          </cell>
          <cell r="E7">
            <v>-6.1188099999999999</v>
          </cell>
          <cell r="F7">
            <v>257.5455</v>
          </cell>
        </row>
        <row r="8">
          <cell r="B8" t="str">
            <v xml:space="preserve">      44220000 - Edifíc. out. constr.</v>
          </cell>
          <cell r="C8">
            <v>262.95994999999999</v>
          </cell>
          <cell r="D8">
            <v>0.70436000000001497</v>
          </cell>
          <cell r="E8">
            <v>-6.1188099999999999</v>
          </cell>
          <cell r="F8">
            <v>257.5455</v>
          </cell>
        </row>
        <row r="9">
          <cell r="B9" t="str">
            <v>Subestações</v>
          </cell>
          <cell r="C9">
            <v>97488.4528499999</v>
          </cell>
          <cell r="D9">
            <v>7054.2744700000003</v>
          </cell>
          <cell r="E9">
            <v>-7203.9810600000001</v>
          </cell>
          <cell r="F9">
            <v>97338.74626</v>
          </cell>
        </row>
        <row r="10">
          <cell r="B10" t="str">
            <v xml:space="preserve">      44232110 - Transporte Electricidade - Subestações Novas</v>
          </cell>
          <cell r="C10">
            <v>42610.952640000003</v>
          </cell>
          <cell r="D10">
            <v>3327.4045599999999</v>
          </cell>
          <cell r="F10">
            <v>45938.357199999999</v>
          </cell>
        </row>
        <row r="11">
          <cell r="B11" t="str">
            <v xml:space="preserve">      44232120 - Transporte Electricidade - Ampliação Subestações</v>
          </cell>
          <cell r="C11">
            <v>47015.776859999998</v>
          </cell>
          <cell r="D11">
            <v>2755.30521</v>
          </cell>
          <cell r="E11">
            <v>-6617.8292499999998</v>
          </cell>
          <cell r="F11">
            <v>43153.252820000002</v>
          </cell>
        </row>
        <row r="12">
          <cell r="B12" t="str">
            <v xml:space="preserve">      44232130 - Transporte Electricidade - Remodelação Subestações</v>
          </cell>
          <cell r="C12">
            <v>4956.5598900000005</v>
          </cell>
          <cell r="D12">
            <v>293.58260000000001</v>
          </cell>
          <cell r="F12">
            <v>5250.1424900000002</v>
          </cell>
        </row>
        <row r="13">
          <cell r="B13" t="str">
            <v xml:space="preserve">      44232180 - Transporte Electricidade-Bateria de Condensadores</v>
          </cell>
          <cell r="C13">
            <v>2905.1634600000002</v>
          </cell>
          <cell r="D13">
            <v>677.98209999999995</v>
          </cell>
          <cell r="E13">
            <v>-586.15180999999995</v>
          </cell>
          <cell r="F13">
            <v>2996.9937500000001</v>
          </cell>
        </row>
        <row r="14">
          <cell r="B14" t="str">
            <v>Linhas</v>
          </cell>
          <cell r="C14">
            <v>56923.151109999999</v>
          </cell>
          <cell r="D14">
            <v>9836.9817700000003</v>
          </cell>
          <cell r="E14">
            <v>-5717.9674400000004</v>
          </cell>
          <cell r="F14">
            <v>61042.165439999997</v>
          </cell>
        </row>
        <row r="15">
          <cell r="B15" t="str">
            <v xml:space="preserve">      44232210 - Transporte Electricidade - Linhas 150kv</v>
          </cell>
          <cell r="C15">
            <v>7042.6048099999998</v>
          </cell>
          <cell r="D15">
            <v>1625.14366</v>
          </cell>
          <cell r="E15">
            <v>-3889.2037399999999</v>
          </cell>
          <cell r="F15">
            <v>4778.5447299999996</v>
          </cell>
        </row>
        <row r="16">
          <cell r="B16" t="str">
            <v xml:space="preserve">      44232220 - Transporte Electricidade - Linhas 220Kv</v>
          </cell>
          <cell r="C16">
            <v>23688.867389999999</v>
          </cell>
          <cell r="D16">
            <v>3303.0439099999999</v>
          </cell>
          <cell r="E16">
            <v>-3.456</v>
          </cell>
          <cell r="F16">
            <v>26988.455300000001</v>
          </cell>
        </row>
        <row r="17">
          <cell r="B17" t="str">
            <v xml:space="preserve">      44232230 - Transporte Electricidade - Linhas 400KV</v>
          </cell>
          <cell r="C17">
            <v>22754.126380000002</v>
          </cell>
          <cell r="D17">
            <v>3422.7092600000001</v>
          </cell>
          <cell r="E17">
            <v>-27.905899999999999</v>
          </cell>
          <cell r="F17">
            <v>26148.92974</v>
          </cell>
        </row>
        <row r="18">
          <cell r="B18" t="str">
            <v xml:space="preserve">      44238130 - Telecomunicações-Segurança - Fibra Óptica</v>
          </cell>
          <cell r="C18">
            <v>2647.3955599999999</v>
          </cell>
          <cell r="D18">
            <v>1130.32041</v>
          </cell>
          <cell r="E18">
            <v>-1797.4018000000001</v>
          </cell>
          <cell r="F18">
            <v>1980.3141700000001</v>
          </cell>
        </row>
        <row r="19">
          <cell r="B19" t="str">
            <v xml:space="preserve">      44238230 - Telecomunicações Não Reguladas no Sist.Eléctrico (Linhas)</v>
          </cell>
          <cell r="C19">
            <v>790.15697</v>
          </cell>
          <cell r="D19">
            <v>355.76452999999998</v>
          </cell>
          <cell r="F19">
            <v>1145.9214999999999</v>
          </cell>
        </row>
        <row r="20">
          <cell r="B20" t="str">
            <v>Gestão do sistema</v>
          </cell>
          <cell r="C20">
            <v>56.249899999999997</v>
          </cell>
          <cell r="D20">
            <v>0.15426000000000201</v>
          </cell>
          <cell r="F20">
            <v>56.404159999999997</v>
          </cell>
        </row>
        <row r="21">
          <cell r="B21" t="str">
            <v xml:space="preserve">      44232310 - Transporte Electricidade - Gestor Sistema</v>
          </cell>
          <cell r="C21">
            <v>56.249899999999997</v>
          </cell>
          <cell r="D21">
            <v>0.15426000000000201</v>
          </cell>
          <cell r="F21">
            <v>56.404159999999997</v>
          </cell>
        </row>
        <row r="22">
          <cell r="B22" t="str">
            <v>Equipamento acessório</v>
          </cell>
          <cell r="C22">
            <v>2550.2264100000002</v>
          </cell>
          <cell r="D22">
            <v>28.639749999999999</v>
          </cell>
          <cell r="F22">
            <v>2578.86616</v>
          </cell>
        </row>
        <row r="23">
          <cell r="B23" t="str">
            <v xml:space="preserve">      44238110 - Telecomunicações-Segurança - Comutação Telefónica</v>
          </cell>
          <cell r="C23">
            <v>14.91114</v>
          </cell>
          <cell r="D23">
            <v>26.075379999999999</v>
          </cell>
          <cell r="F23">
            <v>40.986519999999999</v>
          </cell>
        </row>
        <row r="24">
          <cell r="B24" t="str">
            <v xml:space="preserve">      44238120 - Telecomunicações-Segurança - transmissão de dados</v>
          </cell>
          <cell r="C24">
            <v>2381.7324899999999</v>
          </cell>
          <cell r="D24">
            <v>2.1431900000000002</v>
          </cell>
          <cell r="F24">
            <v>2383.8756800000001</v>
          </cell>
        </row>
        <row r="25">
          <cell r="B25" t="str">
            <v xml:space="preserve">      44238140 - Telecomunicações - Segurança-Sist. de Alimentação</v>
          </cell>
          <cell r="C25">
            <v>153.58278000000001</v>
          </cell>
          <cell r="D25">
            <v>0.42118000000001798</v>
          </cell>
          <cell r="F25">
            <v>154.00396000000001</v>
          </cell>
        </row>
        <row r="26">
          <cell r="B26" t="str">
            <v>Sistemas informáticos</v>
          </cell>
          <cell r="C26">
            <v>474.09492999999998</v>
          </cell>
          <cell r="D26">
            <v>8.7683</v>
          </cell>
          <cell r="F26">
            <v>482.86322999999999</v>
          </cell>
        </row>
        <row r="27">
          <cell r="B27" t="str">
            <v xml:space="preserve">      44261100 - Equip Informático Próprio - Equipamento central</v>
          </cell>
          <cell r="C27">
            <v>474.09492999999998</v>
          </cell>
          <cell r="D27">
            <v>8.7683</v>
          </cell>
          <cell r="F27">
            <v>482.86322999999999</v>
          </cell>
        </row>
        <row r="28">
          <cell r="B28" t="str">
            <v>TOTAL  GLOBAL</v>
          </cell>
          <cell r="C28">
            <v>157755.13514999999</v>
          </cell>
          <cell r="D28">
            <v>16929.52291</v>
          </cell>
          <cell r="E28">
            <v>-12928.06731</v>
          </cell>
          <cell r="F28">
            <v>161756.59075</v>
          </cell>
        </row>
      </sheetData>
      <sheetData sheetId="5">
        <row r="2">
          <cell r="B2" t="str">
            <v>IMOBILIZADO  EM CURSO</v>
          </cell>
        </row>
        <row r="3">
          <cell r="B3" t="str">
            <v>Período: 2006-01 até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2005-12-31</v>
          </cell>
          <cell r="D6" t="str">
            <v>realizado</v>
          </cell>
          <cell r="E6" t="str">
            <v>exploração</v>
          </cell>
          <cell r="F6" t="str">
            <v>2006-08-31</v>
          </cell>
        </row>
        <row r="7">
          <cell r="B7" t="str">
            <v>Edifícios e Outras Construções</v>
          </cell>
          <cell r="C7">
            <v>247.41905</v>
          </cell>
          <cell r="D7">
            <v>16.245259999999998</v>
          </cell>
          <cell r="E7">
            <v>-6.1188099999999999</v>
          </cell>
          <cell r="F7">
            <v>257.5455</v>
          </cell>
        </row>
        <row r="8">
          <cell r="B8" t="str">
            <v xml:space="preserve">      44220000 - Edifíc. out. constr.</v>
          </cell>
          <cell r="C8">
            <v>247.41905</v>
          </cell>
          <cell r="D8">
            <v>16.245259999999998</v>
          </cell>
          <cell r="E8">
            <v>-6.1188099999999999</v>
          </cell>
          <cell r="F8">
            <v>257.5455</v>
          </cell>
        </row>
        <row r="9">
          <cell r="B9" t="str">
            <v>Subestações</v>
          </cell>
          <cell r="C9">
            <v>88883.496629999994</v>
          </cell>
          <cell r="D9">
            <v>58426.709900000002</v>
          </cell>
          <cell r="E9">
            <v>-49971.460270000003</v>
          </cell>
          <cell r="F9">
            <v>97338.74626</v>
          </cell>
        </row>
        <row r="10">
          <cell r="B10" t="str">
            <v xml:space="preserve">      44232110 - Transporte Electricidade - Subestações Novas</v>
          </cell>
          <cell r="C10">
            <v>27088.471949999999</v>
          </cell>
          <cell r="D10">
            <v>28877.45552</v>
          </cell>
          <cell r="E10">
            <v>-10027.57027</v>
          </cell>
          <cell r="F10">
            <v>45938.357199999999</v>
          </cell>
        </row>
        <row r="11">
          <cell r="B11" t="str">
            <v xml:space="preserve">      44232120 - Transporte Electricidade - Ampliação Subestações</v>
          </cell>
          <cell r="C11">
            <v>55015.221969999999</v>
          </cell>
          <cell r="D11">
            <v>25462.385200000001</v>
          </cell>
          <cell r="E11">
            <v>-37324.354350000001</v>
          </cell>
          <cell r="F11">
            <v>43153.252820000002</v>
          </cell>
        </row>
        <row r="12">
          <cell r="B12" t="str">
            <v xml:space="preserve">      44232130 - Transporte Electricidade - Remodelação Subestações</v>
          </cell>
          <cell r="C12">
            <v>3568.43226</v>
          </cell>
          <cell r="D12">
            <v>1681.7102299999999</v>
          </cell>
          <cell r="F12">
            <v>5250.1424900000002</v>
          </cell>
        </row>
        <row r="13">
          <cell r="B13" t="str">
            <v xml:space="preserve">      44232180 - Transporte Electricidade-Bateria de Condensadores</v>
          </cell>
          <cell r="C13">
            <v>3211.3704499999999</v>
          </cell>
          <cell r="D13">
            <v>2405.15895</v>
          </cell>
          <cell r="E13">
            <v>-2619.5356499999998</v>
          </cell>
          <cell r="F13">
            <v>2996.9937500000001</v>
          </cell>
        </row>
        <row r="14">
          <cell r="B14" t="str">
            <v>Linhas</v>
          </cell>
          <cell r="C14">
            <v>29338.51108</v>
          </cell>
          <cell r="D14">
            <v>64905.63162</v>
          </cell>
          <cell r="E14">
            <v>-33201.97726</v>
          </cell>
          <cell r="F14">
            <v>61042.165439999997</v>
          </cell>
        </row>
        <row r="15">
          <cell r="B15" t="str">
            <v xml:space="preserve">      44232210 - Transporte Electricidade - Linhas 150kv</v>
          </cell>
          <cell r="C15">
            <v>13937.780220000001</v>
          </cell>
          <cell r="D15">
            <v>17308.18506</v>
          </cell>
          <cell r="E15">
            <v>-26467.420549999999</v>
          </cell>
          <cell r="F15">
            <v>4778.5447299999996</v>
          </cell>
        </row>
        <row r="16">
          <cell r="B16" t="str">
            <v xml:space="preserve">      44232220 - Transporte Electricidade - Linhas 220Kv</v>
          </cell>
          <cell r="C16">
            <v>6639.3479299999999</v>
          </cell>
          <cell r="D16">
            <v>22043.783800000001</v>
          </cell>
          <cell r="E16">
            <v>-1694.67643</v>
          </cell>
          <cell r="F16">
            <v>26988.455300000001</v>
          </cell>
        </row>
        <row r="17">
          <cell r="B17" t="str">
            <v xml:space="preserve">      44232230 - Transporte Electricidade - Linhas 400KV</v>
          </cell>
          <cell r="C17">
            <v>6846.9622200000003</v>
          </cell>
          <cell r="D17">
            <v>21138.71081</v>
          </cell>
          <cell r="E17">
            <v>-1836.7432899999999</v>
          </cell>
          <cell r="F17">
            <v>26148.92974</v>
          </cell>
        </row>
        <row r="18">
          <cell r="B18" t="str">
            <v xml:space="preserve">      44232270 - Transporte Electricidade - Ramais 150KV</v>
          </cell>
          <cell r="C18">
            <v>10.375</v>
          </cell>
          <cell r="D18">
            <v>38.150590000000001</v>
          </cell>
          <cell r="E18">
            <v>-48.525590000000001</v>
          </cell>
        </row>
        <row r="19">
          <cell r="B19" t="str">
            <v xml:space="preserve">      44238130 - Telecomunicações-Segurança - Fibra Óptica</v>
          </cell>
          <cell r="C19">
            <v>1013.7762300000001</v>
          </cell>
          <cell r="D19">
            <v>2981.3661299999999</v>
          </cell>
          <cell r="E19">
            <v>-2014.8281899999999</v>
          </cell>
          <cell r="F19">
            <v>1980.3141700000001</v>
          </cell>
        </row>
        <row r="20">
          <cell r="B20" t="str">
            <v xml:space="preserve">      44238230 - Telecomunicações Não Reguladas no Sist.Eléctrico (Linhas)</v>
          </cell>
          <cell r="C20">
            <v>890.26948000000004</v>
          </cell>
          <cell r="D20">
            <v>1395.43523</v>
          </cell>
          <cell r="E20">
            <v>-1139.7832100000001</v>
          </cell>
          <cell r="F20">
            <v>1145.9214999999999</v>
          </cell>
        </row>
        <row r="21">
          <cell r="B21" t="str">
            <v>Gestão do sistema</v>
          </cell>
          <cell r="C21">
            <v>46.660049999999998</v>
          </cell>
          <cell r="D21">
            <v>56.992829999999998</v>
          </cell>
          <cell r="E21">
            <v>-47.248719999999999</v>
          </cell>
          <cell r="F21">
            <v>56.404159999999997</v>
          </cell>
        </row>
        <row r="22">
          <cell r="B22" t="str">
            <v xml:space="preserve">      44232310 - Transporte Electricidade - Gestor Sistema</v>
          </cell>
          <cell r="D22">
            <v>56.404159999999997</v>
          </cell>
          <cell r="F22">
            <v>56.404159999999997</v>
          </cell>
        </row>
        <row r="23">
          <cell r="B23" t="str">
            <v xml:space="preserve">      44232520 - Transporte Electricidade - Cont.Medida-Fact.Prod.</v>
          </cell>
          <cell r="C23">
            <v>46.660049999999998</v>
          </cell>
          <cell r="D23">
            <v>0.58866999999999803</v>
          </cell>
          <cell r="E23">
            <v>-47.248719999999999</v>
          </cell>
        </row>
        <row r="24">
          <cell r="B24" t="str">
            <v>Equipamento acessório</v>
          </cell>
          <cell r="C24">
            <v>894.90201999999999</v>
          </cell>
          <cell r="D24">
            <v>2170.3753299999998</v>
          </cell>
          <cell r="E24">
            <v>-486.41118999999998</v>
          </cell>
          <cell r="F24">
            <v>2578.86616</v>
          </cell>
        </row>
        <row r="25">
          <cell r="B25" t="str">
            <v xml:space="preserve">      44238110 - Telecomunicações-Segurança - Comutação Telefónica</v>
          </cell>
          <cell r="C25">
            <v>12.092370000000001</v>
          </cell>
          <cell r="D25">
            <v>134.79814999999999</v>
          </cell>
          <cell r="E25">
            <v>-105.904</v>
          </cell>
          <cell r="F25">
            <v>40.986519999999999</v>
          </cell>
        </row>
        <row r="26">
          <cell r="B26" t="str">
            <v xml:space="preserve">      44238120 - Telecomunicações-Segurança - transmissão de dados</v>
          </cell>
          <cell r="C26">
            <v>882.80965000000003</v>
          </cell>
          <cell r="D26">
            <v>1881.57322</v>
          </cell>
          <cell r="E26">
            <v>-380.50718999999998</v>
          </cell>
          <cell r="F26">
            <v>2383.8756800000001</v>
          </cell>
        </row>
        <row r="27">
          <cell r="B27" t="str">
            <v xml:space="preserve">      44238140 - Telecomunicações - Segurança-Sist. de Alimentação</v>
          </cell>
          <cell r="D27">
            <v>154.00396000000001</v>
          </cell>
          <cell r="F27">
            <v>154.00396000000001</v>
          </cell>
        </row>
        <row r="28">
          <cell r="B28" t="str">
            <v>Sistemas informáticos</v>
          </cell>
          <cell r="C28">
            <v>48.917430000000003</v>
          </cell>
          <cell r="D28">
            <v>489.97800000000001</v>
          </cell>
          <cell r="E28">
            <v>-56.032200000000003</v>
          </cell>
          <cell r="F28">
            <v>482.86322999999999</v>
          </cell>
        </row>
        <row r="29">
          <cell r="B29" t="str">
            <v xml:space="preserve">      44261100 - Equip Informático Próprio - Equipamento central</v>
          </cell>
          <cell r="C29">
            <v>48.917430000000003</v>
          </cell>
          <cell r="D29">
            <v>489.97800000000001</v>
          </cell>
          <cell r="E29">
            <v>-56.032200000000003</v>
          </cell>
          <cell r="F29">
            <v>482.86322999999999</v>
          </cell>
        </row>
        <row r="30">
          <cell r="B30" t="str">
            <v>TOTAL  GLOBAL</v>
          </cell>
          <cell r="C30">
            <v>119459.90626</v>
          </cell>
          <cell r="D30">
            <v>126065.93294</v>
          </cell>
          <cell r="E30">
            <v>-83769.248449999999</v>
          </cell>
          <cell r="F30">
            <v>161756.59075</v>
          </cell>
        </row>
      </sheetData>
      <sheetData sheetId="6">
        <row r="2">
          <cell r="B2" t="str">
            <v xml:space="preserve">IMOBILIZADO  EM  CURSO  POR  OBRA  </v>
          </cell>
        </row>
        <row r="3">
          <cell r="B3" t="str">
            <v>Período: 2006-01 até 2006-08</v>
          </cell>
        </row>
        <row r="4">
          <cell r="C4" t="str">
            <v>Divisão</v>
          </cell>
          <cell r="G4" t="str">
            <v>(Un: mil euros)</v>
          </cell>
        </row>
        <row r="5">
          <cell r="D5" t="str">
            <v xml:space="preserve">Situação em </v>
          </cell>
          <cell r="E5" t="str">
            <v>Investimento</v>
          </cell>
          <cell r="F5" t="str">
            <v>Transfer. p/</v>
          </cell>
          <cell r="G5" t="str">
            <v>Situação em</v>
          </cell>
        </row>
        <row r="6">
          <cell r="B6" t="str">
            <v>Classes do imobilizado  /  Obra</v>
          </cell>
          <cell r="D6" t="str">
            <v>2005-12-31</v>
          </cell>
          <cell r="E6" t="str">
            <v>realizado</v>
          </cell>
          <cell r="F6" t="str">
            <v>exploração</v>
          </cell>
          <cell r="G6" t="str">
            <v>2006-08-31</v>
          </cell>
        </row>
        <row r="7">
          <cell r="B7" t="str">
            <v>Edifícios e Outras Construções</v>
          </cell>
          <cell r="D7">
            <v>247.41905</v>
          </cell>
          <cell r="E7">
            <v>16.245259999999998</v>
          </cell>
          <cell r="F7">
            <v>-6.1188099999999999</v>
          </cell>
          <cell r="G7">
            <v>257.5455</v>
          </cell>
        </row>
        <row r="8">
          <cell r="B8" t="str">
            <v xml:space="preserve">      44220000 - Edifíc. out. constr.</v>
          </cell>
          <cell r="D8">
            <v>247.41905</v>
          </cell>
          <cell r="E8">
            <v>16.245259999999998</v>
          </cell>
          <cell r="F8">
            <v>-6.1188099999999999</v>
          </cell>
          <cell r="G8">
            <v>257.5455</v>
          </cell>
        </row>
        <row r="9">
          <cell r="B9" t="str">
            <v xml:space="preserve">         EDF-2002-0002 - VERMOIM-Remodelação 4º piso do edifício</v>
          </cell>
          <cell r="C9" t="str">
            <v>EX</v>
          </cell>
          <cell r="D9">
            <v>192.85650999999999</v>
          </cell>
          <cell r="E9">
            <v>15.247310000000001</v>
          </cell>
          <cell r="G9">
            <v>208.10382000000001</v>
          </cell>
        </row>
        <row r="10">
          <cell r="B10" t="str">
            <v xml:space="preserve">         EDF-2002-0003 - VERMOIM - Subst. Portão Armazém Linhas</v>
          </cell>
          <cell r="C10" t="str">
            <v>EX</v>
          </cell>
          <cell r="D10">
            <v>6.1188099999999999</v>
          </cell>
          <cell r="F10">
            <v>-6.1188099999999999</v>
          </cell>
        </row>
        <row r="11">
          <cell r="B11" t="str">
            <v xml:space="preserve">         EDF-2005-0002 - SSV - Obras no edificio E</v>
          </cell>
          <cell r="C11" t="str">
            <v>EX</v>
          </cell>
          <cell r="D11">
            <v>48.443730000000002</v>
          </cell>
          <cell r="E11">
            <v>0.99794999999999701</v>
          </cell>
          <cell r="G11">
            <v>49.441679999999998</v>
          </cell>
        </row>
        <row r="12">
          <cell r="B12" t="str">
            <v>Subestações</v>
          </cell>
          <cell r="D12">
            <v>88883.496629999994</v>
          </cell>
          <cell r="E12">
            <v>58426.709900000002</v>
          </cell>
          <cell r="F12">
            <v>-49971.460270000003</v>
          </cell>
          <cell r="G12">
            <v>97338.74626</v>
          </cell>
        </row>
        <row r="13">
          <cell r="B13" t="str">
            <v xml:space="preserve">      44232110 - Transporte Electricidade - Subestações Novas</v>
          </cell>
          <cell r="D13">
            <v>27088.471949999999</v>
          </cell>
          <cell r="E13">
            <v>28877.45552</v>
          </cell>
          <cell r="F13">
            <v>-10027.57027</v>
          </cell>
          <cell r="G13">
            <v>45938.357199999999</v>
          </cell>
        </row>
        <row r="14">
          <cell r="B14" t="str">
            <v xml:space="preserve">         SUB-2002-0007 - SPI - Instalação Inicial</v>
          </cell>
          <cell r="C14" t="str">
            <v>EQ</v>
          </cell>
          <cell r="D14">
            <v>3904.7866600000002</v>
          </cell>
          <cell r="E14">
            <v>6953.2388499999997</v>
          </cell>
          <cell r="G14">
            <v>10858.025509999999</v>
          </cell>
        </row>
        <row r="15">
          <cell r="B15" t="str">
            <v xml:space="preserve">         SUB-2002-0008 - SPO - 400/150/60kV - Instalação Inicial</v>
          </cell>
          <cell r="C15" t="str">
            <v>EQ</v>
          </cell>
          <cell r="D15">
            <v>5338.3843900000002</v>
          </cell>
          <cell r="E15">
            <v>8925.4836099999993</v>
          </cell>
          <cell r="G15">
            <v>14263.868</v>
          </cell>
        </row>
        <row r="16">
          <cell r="B16" t="str">
            <v xml:space="preserve">         SUB-2002-0010 - SNL - INSTALAÇÃO INICIAL</v>
          </cell>
          <cell r="C16" t="str">
            <v>EQ</v>
          </cell>
          <cell r="D16">
            <v>2168.7441100000001</v>
          </cell>
          <cell r="E16">
            <v>2480.3956800000001</v>
          </cell>
          <cell r="G16">
            <v>4649.1397900000002</v>
          </cell>
        </row>
        <row r="17">
          <cell r="B17" t="str">
            <v xml:space="preserve">         SUB-2002-0011 - STI - 150/60kV - INSTALAÇÃO INICIAL</v>
          </cell>
          <cell r="C17" t="str">
            <v>EQ</v>
          </cell>
          <cell r="D17">
            <v>2567.5402600000002</v>
          </cell>
          <cell r="E17">
            <v>198.22649000000001</v>
          </cell>
          <cell r="G17">
            <v>2765.7667499999998</v>
          </cell>
        </row>
        <row r="18">
          <cell r="B18" t="str">
            <v xml:space="preserve">         SUB-2002-0012 - SCC- INSTALAÇÃO INICIAL</v>
          </cell>
          <cell r="C18" t="str">
            <v>EQ</v>
          </cell>
          <cell r="D18">
            <v>1207.10754</v>
          </cell>
          <cell r="E18">
            <v>3338.4604399999998</v>
          </cell>
          <cell r="G18">
            <v>4545.5679799999998</v>
          </cell>
        </row>
        <row r="19">
          <cell r="B19" t="str">
            <v xml:space="preserve">         SUB-2002-0013 - SDL- INSTALAÇÃO INICIAL</v>
          </cell>
          <cell r="C19" t="str">
            <v>EQ</v>
          </cell>
          <cell r="D19">
            <v>2743.6175499999999</v>
          </cell>
          <cell r="E19">
            <v>4310.9934800000001</v>
          </cell>
          <cell r="G19">
            <v>7054.61103</v>
          </cell>
        </row>
        <row r="20">
          <cell r="B20" t="str">
            <v xml:space="preserve">         SUB-2002-0014 - SDI - ATR 400/220kV + 2PN 400kV</v>
          </cell>
          <cell r="C20" t="str">
            <v>EQ</v>
          </cell>
          <cell r="D20">
            <v>28.445709999999998</v>
          </cell>
          <cell r="E20">
            <v>0.58597999999999995</v>
          </cell>
          <cell r="G20">
            <v>29.031690000000001</v>
          </cell>
        </row>
        <row r="21">
          <cell r="B21" t="str">
            <v xml:space="preserve">         SUB-2002-0015 - SDI - Inst. Inicial - PC 220kV+8PN220kV</v>
          </cell>
          <cell r="C21" t="str">
            <v>EQ</v>
          </cell>
          <cell r="D21">
            <v>30.842379999999999</v>
          </cell>
          <cell r="E21">
            <v>2.0627499999999999</v>
          </cell>
          <cell r="G21">
            <v>32.90513</v>
          </cell>
        </row>
        <row r="22">
          <cell r="B22" t="str">
            <v xml:space="preserve">         SUB-2002-0016 - SAV - 400/60kV - INSTALAÇÃO  INICIAL</v>
          </cell>
          <cell r="C22" t="str">
            <v>EQ</v>
          </cell>
          <cell r="D22">
            <v>73.219859999999997</v>
          </cell>
          <cell r="E22">
            <v>375.37067999999999</v>
          </cell>
          <cell r="G22">
            <v>448.59053999999998</v>
          </cell>
        </row>
        <row r="23">
          <cell r="B23" t="str">
            <v xml:space="preserve">         SUB-2002-0017 - SVA - 220/60kV - INSTALAÇÃO INICIAL</v>
          </cell>
          <cell r="C23" t="str">
            <v>EQ</v>
          </cell>
          <cell r="D23">
            <v>55.237070000000003</v>
          </cell>
          <cell r="E23">
            <v>331.02228000000002</v>
          </cell>
          <cell r="G23">
            <v>386.25934999999998</v>
          </cell>
        </row>
        <row r="24">
          <cell r="B24" t="str">
            <v xml:space="preserve">         SUB-2002-0018 - SBA - INSTALAÇÃO INICIAL</v>
          </cell>
          <cell r="C24" t="str">
            <v>EQ</v>
          </cell>
          <cell r="D24">
            <v>8792.2797499999997</v>
          </cell>
          <cell r="E24">
            <v>1251.7945</v>
          </cell>
          <cell r="F24">
            <v>-10027.57027</v>
          </cell>
          <cell r="G24">
            <v>16.503979999999999</v>
          </cell>
        </row>
        <row r="25">
          <cell r="B25" t="str">
            <v xml:space="preserve">         SUB-2002-0019 - SCVB-INST. INICIAL+2PN 220kV+1PN60kV</v>
          </cell>
          <cell r="C25" t="str">
            <v>EQ</v>
          </cell>
          <cell r="D25">
            <v>9.0997299999999992</v>
          </cell>
          <cell r="E25">
            <v>0.187450000000001</v>
          </cell>
          <cell r="G25">
            <v>9.2871799999999993</v>
          </cell>
        </row>
        <row r="26">
          <cell r="B26" t="str">
            <v xml:space="preserve">         SUB-2002-0020 - SFD - 150/60kV - INSTALAÇÃO INICIAL</v>
          </cell>
          <cell r="C26" t="str">
            <v>EQ</v>
          </cell>
          <cell r="D26">
            <v>48.717010000000002</v>
          </cell>
          <cell r="E26">
            <v>248.19288</v>
          </cell>
          <cell r="G26">
            <v>296.90989000000002</v>
          </cell>
        </row>
        <row r="27">
          <cell r="B27" t="str">
            <v xml:space="preserve">         SUB-2002-0021 - SEZ - 220/60kV - INSTALAÇÃO  INICIAL</v>
          </cell>
          <cell r="C27" t="str">
            <v>EQ</v>
          </cell>
          <cell r="E27">
            <v>19.957850000000001</v>
          </cell>
          <cell r="G27">
            <v>19.957850000000001</v>
          </cell>
        </row>
        <row r="28">
          <cell r="B28" t="str">
            <v xml:space="preserve">         SUB-2002-0022 - SOM - 220/60kV - INSTALAÇÃO INICIAL</v>
          </cell>
          <cell r="C28" t="str">
            <v>EQ</v>
          </cell>
          <cell r="D28">
            <v>8.0663300000000007</v>
          </cell>
          <cell r="E28">
            <v>279.57168000000001</v>
          </cell>
          <cell r="G28">
            <v>287.63801000000001</v>
          </cell>
        </row>
        <row r="29">
          <cell r="B29" t="str">
            <v xml:space="preserve">         SUB-2002-0023 - SCE - 220/60kV - INSTALAÇÃO INICIAL</v>
          </cell>
          <cell r="C29" t="str">
            <v>EQ</v>
          </cell>
          <cell r="D29">
            <v>52.432299999999998</v>
          </cell>
          <cell r="E29">
            <v>90.287459999999996</v>
          </cell>
          <cell r="G29">
            <v>142.71976000000001</v>
          </cell>
        </row>
        <row r="30">
          <cell r="B30" t="str">
            <v xml:space="preserve">         SUB-2002-0024 - SVGB - 400/220kV - INSTALAÇÃO  INICIAL</v>
          </cell>
          <cell r="C30" t="str">
            <v>EQ</v>
          </cell>
          <cell r="E30">
            <v>23.371089999999999</v>
          </cell>
          <cell r="G30">
            <v>23.371089999999999</v>
          </cell>
        </row>
        <row r="31">
          <cell r="B31" t="str">
            <v xml:space="preserve">         SUB-2003-0002 - SZJ  220/60kV - Instalação Inicial</v>
          </cell>
          <cell r="C31" t="str">
            <v>EQ</v>
          </cell>
          <cell r="D31">
            <v>11.103540000000001</v>
          </cell>
          <cell r="E31">
            <v>33.450859999999999</v>
          </cell>
          <cell r="G31">
            <v>44.554400000000001</v>
          </cell>
        </row>
        <row r="32">
          <cell r="B32" t="str">
            <v xml:space="preserve">         SUB-2003-0003 - SLM - 400(150)/60kV - Instalação Inicial</v>
          </cell>
          <cell r="C32" t="str">
            <v>EQ</v>
          </cell>
          <cell r="D32">
            <v>17.232150000000001</v>
          </cell>
          <cell r="E32">
            <v>14.15021</v>
          </cell>
          <cell r="G32">
            <v>31.382359999999998</v>
          </cell>
        </row>
        <row r="33">
          <cell r="B33" t="str">
            <v xml:space="preserve">         SUB-2003-0008 - SSA  400/150/60kV - Instalação Inicial</v>
          </cell>
          <cell r="C33" t="str">
            <v>EQ</v>
          </cell>
          <cell r="D33">
            <v>31.61561</v>
          </cell>
          <cell r="E33">
            <v>0.65129999999999899</v>
          </cell>
          <cell r="G33">
            <v>32.266910000000003</v>
          </cell>
        </row>
        <row r="34">
          <cell r="B34" t="str">
            <v xml:space="preserve">      44232120 - Transporte Electricidade - Ampliação Subestações</v>
          </cell>
          <cell r="D34">
            <v>55015.221969999999</v>
          </cell>
          <cell r="E34">
            <v>25462.385200000001</v>
          </cell>
          <cell r="F34">
            <v>-37324.354350000001</v>
          </cell>
          <cell r="G34">
            <v>43153.252820000002</v>
          </cell>
        </row>
        <row r="35">
          <cell r="B35" t="str">
            <v xml:space="preserve">         ACP-2002-0002 - SED-INSTALAÇAO DE PB E FD 150kV</v>
          </cell>
          <cell r="C35" t="str">
            <v>EQ</v>
          </cell>
          <cell r="D35">
            <v>289.83965000000001</v>
          </cell>
          <cell r="E35">
            <v>5.9707399999999904</v>
          </cell>
          <cell r="G35">
            <v>295.81038999999998</v>
          </cell>
        </row>
        <row r="36">
          <cell r="B36" t="str">
            <v xml:space="preserve">         ACP-2002-0019 - SPM- REMOD. TOTAL S.C.CONTROLO + PROT</v>
          </cell>
          <cell r="C36" t="str">
            <v>EQ</v>
          </cell>
          <cell r="D36">
            <v>1583.5441699999999</v>
          </cell>
          <cell r="E36">
            <v>409.91869000000003</v>
          </cell>
          <cell r="G36">
            <v>1993.4628600000001</v>
          </cell>
        </row>
        <row r="37">
          <cell r="B37" t="str">
            <v xml:space="preserve">         ACP-2005-0001 - SRM - Remod. Sist. Com. Contr. Prot 60kV</v>
          </cell>
          <cell r="C37" t="str">
            <v>EQ</v>
          </cell>
          <cell r="D37">
            <v>627.08641</v>
          </cell>
          <cell r="E37">
            <v>143.06890000000001</v>
          </cell>
          <cell r="G37">
            <v>770.15530999999999</v>
          </cell>
        </row>
        <row r="38">
          <cell r="B38" t="str">
            <v xml:space="preserve">         ASB-2002-0024 - SCN-PN 60KV-SERZEDO</v>
          </cell>
          <cell r="C38" t="str">
            <v>EQ</v>
          </cell>
          <cell r="D38">
            <v>429.48340999999999</v>
          </cell>
          <cell r="E38">
            <v>229.92750000000001</v>
          </cell>
          <cell r="F38">
            <v>-659.41090999999994</v>
          </cell>
        </row>
        <row r="39">
          <cell r="B39" t="str">
            <v xml:space="preserve">         ASB-2002-0030 - SFR-PN400KV-PEGO+CEDILLO + ATD 400/150</v>
          </cell>
          <cell r="C39" t="str">
            <v>EQ</v>
          </cell>
          <cell r="D39">
            <v>15926.467720000001</v>
          </cell>
          <cell r="E39">
            <v>515.15684000000203</v>
          </cell>
          <cell r="F39">
            <v>-16441.62456</v>
          </cell>
        </row>
        <row r="40">
          <cell r="B40" t="str">
            <v xml:space="preserve">         ASB-2002-0045 - SFA-SUBST.TR 150/60KV-25MVA  P/ 63MVA</v>
          </cell>
          <cell r="C40" t="str">
            <v>EQ</v>
          </cell>
          <cell r="D40">
            <v>1.296</v>
          </cell>
          <cell r="F40">
            <v>-1.296</v>
          </cell>
        </row>
        <row r="41">
          <cell r="B41" t="str">
            <v xml:space="preserve">         ASB-2002-0060 - SFA-2º ATR 400/150kV - 250MVA (de SFR)</v>
          </cell>
          <cell r="C41" t="str">
            <v>EQ</v>
          </cell>
          <cell r="D41">
            <v>9.3236000000000008</v>
          </cell>
          <cell r="E41">
            <v>0.19206999999999999</v>
          </cell>
          <cell r="G41">
            <v>9.5156700000000001</v>
          </cell>
        </row>
        <row r="42">
          <cell r="B42" t="str">
            <v xml:space="preserve">         ASB-2002-0063 - SPR-PN 220kV  ZEZERE</v>
          </cell>
          <cell r="C42" t="str">
            <v>EQ</v>
          </cell>
          <cell r="D42">
            <v>31.144919999999999</v>
          </cell>
          <cell r="E42">
            <v>66.319999999999993</v>
          </cell>
          <cell r="F42">
            <v>-97.464920000000006</v>
          </cell>
        </row>
        <row r="43">
          <cell r="B43" t="str">
            <v xml:space="preserve">         ASB-2002-0064 - SPR-3º TR 220/60kV - 126MVA</v>
          </cell>
          <cell r="C43" t="str">
            <v>EQ</v>
          </cell>
          <cell r="D43">
            <v>8.52074</v>
          </cell>
          <cell r="E43">
            <v>5.8728100000000003</v>
          </cell>
          <cell r="G43">
            <v>14.393549999999999</v>
          </cell>
        </row>
        <row r="44">
          <cell r="B44" t="str">
            <v xml:space="preserve">         ASB-2002-0066 - SVM-PN 220kV  CUSTOIAS</v>
          </cell>
          <cell r="C44" t="str">
            <v>EQ</v>
          </cell>
          <cell r="D44">
            <v>647.23686999999995</v>
          </cell>
          <cell r="E44">
            <v>436.44907999999998</v>
          </cell>
          <cell r="F44">
            <v>-1077.2215699999999</v>
          </cell>
          <cell r="G44">
            <v>6.4643800000000002</v>
          </cell>
        </row>
        <row r="45">
          <cell r="B45" t="str">
            <v xml:space="preserve">         ASB-2002-0070 - SAM-3º TR 400/60kV - 170MVA</v>
          </cell>
          <cell r="C45" t="str">
            <v>EQ</v>
          </cell>
          <cell r="D45">
            <v>8.4621899999999997</v>
          </cell>
          <cell r="E45">
            <v>0.17432</v>
          </cell>
          <cell r="G45">
            <v>8.6365099999999995</v>
          </cell>
        </row>
        <row r="46">
          <cell r="B46" t="str">
            <v xml:space="preserve">         ASB-2002-0071 - SEJ-4º TR 220/60kV-170MVA</v>
          </cell>
          <cell r="C46" t="str">
            <v>EQ</v>
          </cell>
          <cell r="D46">
            <v>8.52074</v>
          </cell>
          <cell r="E46">
            <v>10.55279</v>
          </cell>
          <cell r="G46">
            <v>19.073530000000002</v>
          </cell>
        </row>
        <row r="47">
          <cell r="B47" t="str">
            <v xml:space="preserve">         ASB-2002-0072 - STN-PN 150kV  PORTIMÃO3</v>
          </cell>
          <cell r="C47" t="str">
            <v>EQ</v>
          </cell>
          <cell r="D47">
            <v>75.016180000000006</v>
          </cell>
          <cell r="E47">
            <v>401.85221999999999</v>
          </cell>
          <cell r="G47">
            <v>476.86840000000001</v>
          </cell>
        </row>
        <row r="48">
          <cell r="B48" t="str">
            <v xml:space="preserve">         ASB-2002-0073 - SBL-1º TR 400/60kV 170MVA + 2PN 400kV</v>
          </cell>
          <cell r="C48" t="str">
            <v>EQ</v>
          </cell>
          <cell r="D48">
            <v>10570.423510000001</v>
          </cell>
          <cell r="E48">
            <v>2888.8054499999998</v>
          </cell>
          <cell r="G48">
            <v>13459.22896</v>
          </cell>
        </row>
        <row r="49">
          <cell r="B49" t="str">
            <v xml:space="preserve">         ASB-2002-0074 - SBL-2º TR 400/60kV - 170MVA</v>
          </cell>
          <cell r="C49" t="str">
            <v>EQ</v>
          </cell>
          <cell r="E49">
            <v>6.4338899999999999</v>
          </cell>
          <cell r="G49">
            <v>6.4338899999999999</v>
          </cell>
        </row>
        <row r="50">
          <cell r="B50" t="str">
            <v xml:space="preserve">         ASB-2002-0075 - SFF-2 PN 150kV TRAFARIA 1 e 2</v>
          </cell>
          <cell r="C50" t="str">
            <v>EQ</v>
          </cell>
          <cell r="D50">
            <v>612.57079999999996</v>
          </cell>
          <cell r="E50">
            <v>479.91503999999998</v>
          </cell>
          <cell r="G50">
            <v>1092.4858400000001</v>
          </cell>
        </row>
        <row r="51">
          <cell r="B51" t="str">
            <v xml:space="preserve">         ASB-2002-0077 - SBL - 1PN 400kV PEGO 1</v>
          </cell>
          <cell r="C51" t="str">
            <v>EQ</v>
          </cell>
          <cell r="D51">
            <v>827.28060000000005</v>
          </cell>
          <cell r="E51">
            <v>210.73007000000001</v>
          </cell>
          <cell r="G51">
            <v>1038.0106699999999</v>
          </cell>
        </row>
        <row r="52">
          <cell r="B52" t="str">
            <v xml:space="preserve">         ASB-2002-0079 - SSN-PN 400kV  PORTIMÃO</v>
          </cell>
          <cell r="C52" t="str">
            <v>EQ</v>
          </cell>
          <cell r="D52">
            <v>8.2876700000000003</v>
          </cell>
          <cell r="E52">
            <v>0.170709999999999</v>
          </cell>
          <cell r="G52">
            <v>8.45838</v>
          </cell>
        </row>
        <row r="53">
          <cell r="B53" t="str">
            <v xml:space="preserve">         ASB-2002-0081 - SVG-PN 220kV  VILA P. AGUIAR</v>
          </cell>
          <cell r="C53" t="str">
            <v>EQ</v>
          </cell>
          <cell r="D53">
            <v>6.3193400000000004</v>
          </cell>
          <cell r="E53">
            <v>0.13017999999999999</v>
          </cell>
          <cell r="G53">
            <v>6.4495199999999997</v>
          </cell>
        </row>
        <row r="54">
          <cell r="B54" t="str">
            <v xml:space="preserve">         ASB-2002-0082 - SVG - PN 220kV  BODIOSA</v>
          </cell>
          <cell r="C54" t="str">
            <v>EQ</v>
          </cell>
          <cell r="D54">
            <v>1002.21914</v>
          </cell>
          <cell r="E54">
            <v>188.16236000000001</v>
          </cell>
          <cell r="F54">
            <v>-1190.3815</v>
          </cell>
        </row>
        <row r="55">
          <cell r="B55" t="str">
            <v xml:space="preserve">         ASB-2002-0084 - SRA-PN 60kV  VIZELA</v>
          </cell>
          <cell r="C55" t="str">
            <v>EQ</v>
          </cell>
          <cell r="D55">
            <v>6.6123200000000004</v>
          </cell>
          <cell r="E55">
            <v>61.617249999999999</v>
          </cell>
          <cell r="G55">
            <v>68.229569999999995</v>
          </cell>
        </row>
        <row r="56">
          <cell r="B56" t="str">
            <v xml:space="preserve">         ASB-2002-0086 - SMC-3º TR 220/60kV - 170MVA</v>
          </cell>
          <cell r="C56" t="str">
            <v>EQ</v>
          </cell>
          <cell r="D56">
            <v>4.6618300000000001</v>
          </cell>
          <cell r="E56">
            <v>9.604E-2</v>
          </cell>
          <cell r="G56">
            <v>4.7578699999999996</v>
          </cell>
        </row>
        <row r="57">
          <cell r="B57" t="str">
            <v xml:space="preserve">         ASB-2002-0089 - SFN-2 PN 220kV CARREGADO + CARRICHE</v>
          </cell>
          <cell r="C57" t="str">
            <v>EQ</v>
          </cell>
          <cell r="D57">
            <v>8.0026700000000002</v>
          </cell>
          <cell r="E57">
            <v>0.16485</v>
          </cell>
          <cell r="G57">
            <v>8.1675199999999997</v>
          </cell>
        </row>
        <row r="58">
          <cell r="B58" t="str">
            <v xml:space="preserve">         ASB-2002-0091 - SVI-PN 60kV  S. ROMÃO NEIVA II</v>
          </cell>
          <cell r="C58" t="str">
            <v>EQ</v>
          </cell>
          <cell r="D58">
            <v>5.59415</v>
          </cell>
          <cell r="E58">
            <v>0.11523</v>
          </cell>
          <cell r="G58">
            <v>5.7093800000000003</v>
          </cell>
        </row>
        <row r="59">
          <cell r="B59" t="str">
            <v xml:space="preserve">         ASB-2002-0095 - SCT-PN 220kV  VERMOIM</v>
          </cell>
          <cell r="C59" t="str">
            <v>EQ</v>
          </cell>
          <cell r="D59">
            <v>775.25995</v>
          </cell>
          <cell r="E59">
            <v>225.10777999999999</v>
          </cell>
          <cell r="F59">
            <v>-1000.3677300000001</v>
          </cell>
        </row>
        <row r="60">
          <cell r="B60" t="str">
            <v xml:space="preserve">         ASB-2002-0096 - SCT-3º TR 220/60kV  170MVA</v>
          </cell>
          <cell r="C60" t="str">
            <v>EQ</v>
          </cell>
          <cell r="D60">
            <v>621.19065000000001</v>
          </cell>
          <cell r="E60">
            <v>706.20501999999999</v>
          </cell>
          <cell r="G60">
            <v>1327.3956700000001</v>
          </cell>
        </row>
        <row r="61">
          <cell r="B61" t="str">
            <v xml:space="preserve">         ASB-2002-0097 - SCT-4PN 60kV - CIRCUNVALAÇÃO</v>
          </cell>
          <cell r="C61" t="str">
            <v>EQ</v>
          </cell>
          <cell r="D61">
            <v>31.70064</v>
          </cell>
          <cell r="E61">
            <v>357.20659000000001</v>
          </cell>
          <cell r="G61">
            <v>388.90723000000003</v>
          </cell>
        </row>
        <row r="62">
          <cell r="B62" t="str">
            <v xml:space="preserve">         ASB-2002-0099 - STJ-PN 220KV   FANHÕES</v>
          </cell>
          <cell r="C62" t="str">
            <v>EQ</v>
          </cell>
          <cell r="D62">
            <v>172.00914</v>
          </cell>
          <cell r="E62">
            <v>613.15416000000005</v>
          </cell>
          <cell r="G62">
            <v>785.16330000000005</v>
          </cell>
        </row>
        <row r="63">
          <cell r="B63" t="str">
            <v xml:space="preserve">         ASB-2002-0105 - SSS-3º TR 220/60kV 170MVA</v>
          </cell>
          <cell r="C63" t="str">
            <v>EQ</v>
          </cell>
          <cell r="D63">
            <v>2481.7634699999999</v>
          </cell>
          <cell r="E63">
            <v>1159.55135</v>
          </cell>
          <cell r="F63">
            <v>-3641.3148200000001</v>
          </cell>
        </row>
        <row r="64">
          <cell r="B64" t="str">
            <v xml:space="preserve">         ASB-2002-0108 - STI-2º TR 150/60kV 170MVA</v>
          </cell>
          <cell r="C64" t="str">
            <v>EQ</v>
          </cell>
          <cell r="D64">
            <v>324.24972000000002</v>
          </cell>
          <cell r="E64">
            <v>634.29723000000001</v>
          </cell>
          <cell r="G64">
            <v>958.54695000000004</v>
          </cell>
        </row>
        <row r="65">
          <cell r="B65" t="str">
            <v xml:space="preserve">         ASB-2002-0109 - SCC-ATR 220/150kV 250MVA + 2PN 220KV</v>
          </cell>
          <cell r="C65" t="str">
            <v>EQ</v>
          </cell>
          <cell r="D65">
            <v>1115.4670799999999</v>
          </cell>
          <cell r="E65">
            <v>430.63233000000002</v>
          </cell>
          <cell r="G65">
            <v>1546.09941</v>
          </cell>
        </row>
        <row r="66">
          <cell r="B66" t="str">
            <v xml:space="preserve">         ASB-2002-0110 - STR-2º TR 220/60kV 170MVA</v>
          </cell>
          <cell r="C66" t="str">
            <v>EQ</v>
          </cell>
          <cell r="D66">
            <v>8.52074</v>
          </cell>
          <cell r="E66">
            <v>0.17552000000000001</v>
          </cell>
          <cell r="G66">
            <v>8.6962600000000005</v>
          </cell>
        </row>
        <row r="67">
          <cell r="B67" t="str">
            <v xml:space="preserve">         ASB-2002-0111 - SLV-2º TR 400/60kV 170MVA</v>
          </cell>
          <cell r="C67" t="str">
            <v>EQ</v>
          </cell>
          <cell r="D67">
            <v>6.70411</v>
          </cell>
          <cell r="E67">
            <v>0.13808999999999999</v>
          </cell>
          <cell r="G67">
            <v>6.8422000000000001</v>
          </cell>
        </row>
        <row r="68">
          <cell r="B68" t="str">
            <v xml:space="preserve">         ASB-2002-0114 - SET-PN 60kV  Almancil</v>
          </cell>
          <cell r="C68" t="str">
            <v>EQ</v>
          </cell>
          <cell r="D68">
            <v>60.579340000000002</v>
          </cell>
          <cell r="E68">
            <v>6.3789800000000003</v>
          </cell>
          <cell r="G68">
            <v>66.958320000000001</v>
          </cell>
        </row>
        <row r="69">
          <cell r="B69" t="str">
            <v xml:space="preserve">         ASB-2002-0116 - SFR- ATRF 400/150kV</v>
          </cell>
          <cell r="C69" t="str">
            <v>EQ</v>
          </cell>
          <cell r="D69">
            <v>843.67625999999996</v>
          </cell>
          <cell r="E69">
            <v>657.16948000000002</v>
          </cell>
          <cell r="F69">
            <v>-1500.84574</v>
          </cell>
        </row>
        <row r="70">
          <cell r="B70" t="str">
            <v xml:space="preserve">         ASB-2002-0117 - PCPG - 1PN 400kV  BATALHA 1</v>
          </cell>
          <cell r="C70" t="str">
            <v>EQ</v>
          </cell>
          <cell r="D70">
            <v>1366.23822</v>
          </cell>
          <cell r="E70">
            <v>198.14286000000001</v>
          </cell>
          <cell r="G70">
            <v>1564.3810800000001</v>
          </cell>
        </row>
        <row r="71">
          <cell r="B71" t="str">
            <v xml:space="preserve">         ASB-2002-0118 - SOR-3º TR 150/60kV 170MVA</v>
          </cell>
          <cell r="C71" t="str">
            <v>EQ</v>
          </cell>
          <cell r="D71">
            <v>9.2581600000000002</v>
          </cell>
          <cell r="E71">
            <v>99.866900000000001</v>
          </cell>
          <cell r="G71">
            <v>109.12506</v>
          </cell>
        </row>
        <row r="72">
          <cell r="B72" t="str">
            <v xml:space="preserve">         ASB-2002-0119 - SFE-PN 220kV  CASTELO BRANCO 1 e 2</v>
          </cell>
          <cell r="C72" t="str">
            <v>EQ</v>
          </cell>
          <cell r="D72">
            <v>942.44332999999995</v>
          </cell>
          <cell r="E72">
            <v>409.44099999999997</v>
          </cell>
          <cell r="F72">
            <v>-1351.8843300000001</v>
          </cell>
        </row>
        <row r="75">
          <cell r="B75" t="str">
            <v xml:space="preserve">IMOBILIZADO  EM  CURSO  POR  OBRA  </v>
          </cell>
        </row>
        <row r="76">
          <cell r="B76" t="str">
            <v>Período: 2006-01 até 2006-08</v>
          </cell>
        </row>
        <row r="77">
          <cell r="C77" t="str">
            <v>Divisão</v>
          </cell>
          <cell r="G77" t="str">
            <v>(Un: mil euros)</v>
          </cell>
        </row>
        <row r="78">
          <cell r="D78" t="str">
            <v xml:space="preserve">Situação em </v>
          </cell>
          <cell r="E78" t="str">
            <v>Investimento</v>
          </cell>
          <cell r="F78" t="str">
            <v>Transfer. p/</v>
          </cell>
          <cell r="G78" t="str">
            <v>Situação em</v>
          </cell>
        </row>
        <row r="79">
          <cell r="B79" t="str">
            <v>Classes do imobilizado  /  Obra</v>
          </cell>
          <cell r="D79" t="str">
            <v>2005-12-31</v>
          </cell>
          <cell r="E79" t="str">
            <v>realizado</v>
          </cell>
          <cell r="F79" t="str">
            <v>exploração</v>
          </cell>
          <cell r="G79" t="str">
            <v>2006-08-31</v>
          </cell>
        </row>
        <row r="80">
          <cell r="B80" t="str">
            <v xml:space="preserve">         ASB-2002-0120 - SFE-2º TR 220/60kV 63MVA(SSR)+IB220+IB60</v>
          </cell>
          <cell r="C80" t="str">
            <v>EQ</v>
          </cell>
          <cell r="D80">
            <v>2613.4043900000001</v>
          </cell>
          <cell r="E80">
            <v>739.69806000000005</v>
          </cell>
          <cell r="F80">
            <v>-3353.1024499999999</v>
          </cell>
        </row>
        <row r="81">
          <cell r="B81" t="str">
            <v xml:space="preserve">         ASB-2002-0124 - SSR-2º TR 220/60kV 126MVA</v>
          </cell>
          <cell r="C81" t="str">
            <v>EQ</v>
          </cell>
          <cell r="D81">
            <v>863.77647999999999</v>
          </cell>
          <cell r="E81">
            <v>1023.73982</v>
          </cell>
          <cell r="F81">
            <v>-1887.5163</v>
          </cell>
        </row>
        <row r="82">
          <cell r="B82" t="str">
            <v xml:space="preserve">         ASB-2002-0125 - SCL- AMPLIAÇÃO  DA  INSTALAÇÃO</v>
          </cell>
          <cell r="C82" t="str">
            <v>EQ</v>
          </cell>
          <cell r="D82">
            <v>383.77976999999998</v>
          </cell>
          <cell r="E82">
            <v>1000.91174</v>
          </cell>
          <cell r="G82">
            <v>1384.6915100000001</v>
          </cell>
        </row>
        <row r="83">
          <cell r="B83" t="str">
            <v xml:space="preserve">         ASB-2002-0128 - SDL-2º ATD 400/150kV 450MVA</v>
          </cell>
          <cell r="C83" t="str">
            <v>EQ</v>
          </cell>
          <cell r="E83">
            <v>780.19326000000001</v>
          </cell>
          <cell r="G83">
            <v>780.19326000000001</v>
          </cell>
        </row>
        <row r="84">
          <cell r="B84" t="str">
            <v xml:space="preserve">         ASB-2002-0131 - SPI-PN 220kV  BODIOSA</v>
          </cell>
          <cell r="C84" t="str">
            <v>EQ</v>
          </cell>
          <cell r="D84">
            <v>58.417119999999997</v>
          </cell>
          <cell r="E84">
            <v>112.16968</v>
          </cell>
          <cell r="G84">
            <v>170.58680000000001</v>
          </cell>
        </row>
        <row r="85">
          <cell r="B85" t="str">
            <v xml:space="preserve">         ASB-2002-0138 - SPO-PN 150kV  TUNES3</v>
          </cell>
          <cell r="C85" t="str">
            <v>EQ</v>
          </cell>
          <cell r="D85">
            <v>103.36874</v>
          </cell>
          <cell r="E85">
            <v>159.60539</v>
          </cell>
          <cell r="G85">
            <v>262.97413</v>
          </cell>
        </row>
        <row r="86">
          <cell r="B86" t="str">
            <v xml:space="preserve">         ASB-2002-0139 - SCVB-2º TR 220/60kV 63MVA</v>
          </cell>
          <cell r="C86" t="str">
            <v>EQ</v>
          </cell>
          <cell r="D86">
            <v>9.0997299999999992</v>
          </cell>
          <cell r="E86">
            <v>0.187450000000001</v>
          </cell>
          <cell r="G86">
            <v>9.2871799999999993</v>
          </cell>
        </row>
        <row r="87">
          <cell r="B87" t="str">
            <v xml:space="preserve">         ASB-2002-0143 - SNL- PN 220kV  ESPARIZ</v>
          </cell>
          <cell r="C87" t="str">
            <v>EQ</v>
          </cell>
          <cell r="D87">
            <v>6.3193400000000004</v>
          </cell>
          <cell r="E87">
            <v>0.13017999999999999</v>
          </cell>
          <cell r="G87">
            <v>6.4495199999999997</v>
          </cell>
        </row>
        <row r="88">
          <cell r="B88" t="str">
            <v xml:space="preserve">         ASB-2002-0146 - SSN-PN 150KV- PORTIMÃO2</v>
          </cell>
          <cell r="C88" t="str">
            <v>EQ</v>
          </cell>
          <cell r="D88">
            <v>691.74559999999997</v>
          </cell>
          <cell r="E88">
            <v>196.46633</v>
          </cell>
          <cell r="G88">
            <v>888.21193000000005</v>
          </cell>
        </row>
        <row r="89">
          <cell r="B89" t="str">
            <v xml:space="preserve">         ASB-2002-0147 - SPI - 1º ATF 400/220kV + 2PN 220kV</v>
          </cell>
          <cell r="C89" t="str">
            <v>EQ</v>
          </cell>
          <cell r="D89">
            <v>1273.00576</v>
          </cell>
          <cell r="E89">
            <v>2224.5113000000001</v>
          </cell>
          <cell r="G89">
            <v>3497.5170600000001</v>
          </cell>
        </row>
        <row r="90">
          <cell r="B90" t="str">
            <v xml:space="preserve">         ASB-2002-0148 - PCCD - 150kV - REMODELAÇÃO</v>
          </cell>
          <cell r="C90" t="str">
            <v>EQ</v>
          </cell>
          <cell r="E90">
            <v>10.09947</v>
          </cell>
          <cell r="G90">
            <v>10.09947</v>
          </cell>
        </row>
        <row r="91">
          <cell r="B91" t="str">
            <v xml:space="preserve">         ASB-2002-0156 - SCF-INTERB.  A 60kV+2º BARRAMENTO</v>
          </cell>
          <cell r="C91" t="str">
            <v>EQ</v>
          </cell>
          <cell r="D91">
            <v>290.27372000000003</v>
          </cell>
          <cell r="E91">
            <v>189.82276999999999</v>
          </cell>
          <cell r="F91">
            <v>-444.98755</v>
          </cell>
          <cell r="G91">
            <v>35.108939999999997</v>
          </cell>
        </row>
        <row r="92">
          <cell r="B92" t="str">
            <v xml:space="preserve">         ASB-2002-0160 - SCVB- PN 60kV   SE DE CHAVES</v>
          </cell>
          <cell r="C92" t="str">
            <v>EQ</v>
          </cell>
          <cell r="D92">
            <v>9.0997400000000006</v>
          </cell>
          <cell r="E92">
            <v>0.187450000000001</v>
          </cell>
          <cell r="G92">
            <v>9.2871900000000007</v>
          </cell>
        </row>
        <row r="93">
          <cell r="B93" t="str">
            <v xml:space="preserve">         ASB-2002-0163 - SAM-2º AUTOTRF 400/220kV - 450MVA</v>
          </cell>
          <cell r="C93" t="str">
            <v>EQ</v>
          </cell>
          <cell r="D93">
            <v>8.4621899999999997</v>
          </cell>
          <cell r="E93">
            <v>0.17432</v>
          </cell>
          <cell r="G93">
            <v>8.6365099999999995</v>
          </cell>
        </row>
        <row r="94">
          <cell r="B94" t="str">
            <v xml:space="preserve">         ASB-2002-0168 - SBA-PN 400KV  ( 220kV ) PARAIMO</v>
          </cell>
          <cell r="C94" t="str">
            <v>EQ</v>
          </cell>
          <cell r="D94">
            <v>4.2624500000000003</v>
          </cell>
          <cell r="E94">
            <v>988.55493000000001</v>
          </cell>
          <cell r="G94">
            <v>992.81737999999996</v>
          </cell>
        </row>
        <row r="95">
          <cell r="B95" t="str">
            <v xml:space="preserve">         ASB-2002-0170 - SMR - Instalação Painel de Insonorização</v>
          </cell>
          <cell r="C95" t="str">
            <v>EQ</v>
          </cell>
          <cell r="E95">
            <v>4.6351399999999998</v>
          </cell>
          <cell r="F95">
            <v>-4.6351399999999998</v>
          </cell>
        </row>
        <row r="96">
          <cell r="B96" t="str">
            <v xml:space="preserve">         ASB-2002-0172 - PCCD-Ref PN 150kV SALAMONDE E RIBA D'AVE</v>
          </cell>
          <cell r="C96" t="str">
            <v>EQ</v>
          </cell>
          <cell r="D96">
            <v>6.0419999999999998</v>
          </cell>
          <cell r="E96">
            <v>12.76728</v>
          </cell>
          <cell r="F96">
            <v>-18.809280000000001</v>
          </cell>
        </row>
        <row r="97">
          <cell r="B97" t="str">
            <v xml:space="preserve">         ASB-2003-0001 - SFR - PN 150kV -  Corgas</v>
          </cell>
          <cell r="C97" t="str">
            <v>EQ</v>
          </cell>
          <cell r="E97">
            <v>9.8013600000000007</v>
          </cell>
          <cell r="F97">
            <v>-9.8013600000000007</v>
          </cell>
        </row>
        <row r="98">
          <cell r="B98" t="str">
            <v xml:space="preserve">         ASB-2003-0002 - SCN - PN 60kV -  VILAR  PARAISO</v>
          </cell>
          <cell r="C98" t="str">
            <v>EQ</v>
          </cell>
          <cell r="D98">
            <v>477.36714000000001</v>
          </cell>
          <cell r="E98">
            <v>140.43485000000001</v>
          </cell>
          <cell r="F98">
            <v>-617.80199000000005</v>
          </cell>
        </row>
        <row r="99">
          <cell r="B99" t="str">
            <v xml:space="preserve">         ASB-2003-0007 - SFR - 1PN 60kV - Mamporcão</v>
          </cell>
          <cell r="C99" t="str">
            <v>EQ</v>
          </cell>
          <cell r="D99">
            <v>5.59415</v>
          </cell>
          <cell r="E99">
            <v>6.5977899999999998</v>
          </cell>
          <cell r="G99">
            <v>12.191940000000001</v>
          </cell>
        </row>
        <row r="100">
          <cell r="B100" t="str">
            <v xml:space="preserve">         ASB-2003-0011 - SVGB -  1PN 400kV - RECAREI</v>
          </cell>
          <cell r="C100" t="str">
            <v>EQ</v>
          </cell>
          <cell r="E100">
            <v>0.77942999999999996</v>
          </cell>
          <cell r="G100">
            <v>0.77942999999999996</v>
          </cell>
        </row>
        <row r="101">
          <cell r="B101" t="str">
            <v xml:space="preserve">         ASB-2003-0014 - SVM - 1PN 220kV ERMESINDE 1</v>
          </cell>
          <cell r="C101" t="str">
            <v>EQ</v>
          </cell>
          <cell r="D101">
            <v>3.8939900000000001</v>
          </cell>
          <cell r="E101">
            <v>8.0210000000000004E-2</v>
          </cell>
          <cell r="G101">
            <v>3.9742000000000002</v>
          </cell>
        </row>
        <row r="102">
          <cell r="B102" t="str">
            <v xml:space="preserve">         ASB-2003-0019 - SVM - PN 220 kV ERMESINDE 2</v>
          </cell>
          <cell r="C102" t="str">
            <v>EQ</v>
          </cell>
          <cell r="D102">
            <v>3.89398</v>
          </cell>
          <cell r="E102">
            <v>8.0210000000000004E-2</v>
          </cell>
          <cell r="G102">
            <v>3.9741900000000001</v>
          </cell>
        </row>
        <row r="103">
          <cell r="B103" t="str">
            <v xml:space="preserve">         ASB-2003-0030 - SDL - PN 150kV Alto Minho 1</v>
          </cell>
          <cell r="C103" t="str">
            <v>EQ</v>
          </cell>
          <cell r="D103">
            <v>16.045159999999999</v>
          </cell>
          <cell r="E103">
            <v>0.330540000000001</v>
          </cell>
          <cell r="G103">
            <v>16.375699999999998</v>
          </cell>
        </row>
        <row r="104">
          <cell r="B104" t="str">
            <v xml:space="preserve">         ASB-2003-0039 - PCPG - REF. PN400kV - Falagueira</v>
          </cell>
          <cell r="C104" t="str">
            <v>EQ</v>
          </cell>
          <cell r="D104">
            <v>50.131720000000001</v>
          </cell>
          <cell r="E104">
            <v>27.96527</v>
          </cell>
          <cell r="F104">
            <v>-78.096990000000005</v>
          </cell>
        </row>
        <row r="105">
          <cell r="B105" t="str">
            <v xml:space="preserve">         ASB-2003-0043 - SFR- PN 60kV - PRACANA 2</v>
          </cell>
          <cell r="C105" t="str">
            <v>EQ</v>
          </cell>
          <cell r="D105">
            <v>275.13783999999998</v>
          </cell>
          <cell r="E105">
            <v>97.509619999999899</v>
          </cell>
          <cell r="F105">
            <v>-372.64746000000002</v>
          </cell>
        </row>
        <row r="106">
          <cell r="B106" t="str">
            <v xml:space="preserve">         ASB-2003-0049 - SFR-2º ATD 400/150kV - 450MVA</v>
          </cell>
          <cell r="C106" t="str">
            <v>EQ</v>
          </cell>
          <cell r="D106">
            <v>9.3236000000000008</v>
          </cell>
          <cell r="E106">
            <v>0.19206999999999999</v>
          </cell>
          <cell r="G106">
            <v>9.5156700000000001</v>
          </cell>
        </row>
        <row r="107">
          <cell r="B107" t="str">
            <v xml:space="preserve">         ASB-2003-0056 - SVGB - PN400 kV - DOURO INTERNACIONAL</v>
          </cell>
          <cell r="C107" t="str">
            <v>EQ</v>
          </cell>
          <cell r="E107">
            <v>0.77942999999999996</v>
          </cell>
          <cell r="G107">
            <v>0.77942999999999996</v>
          </cell>
        </row>
        <row r="108">
          <cell r="B108" t="str">
            <v xml:space="preserve">         ASB-2004-0007 - SFR - PN 60kV  PRACANA 3</v>
          </cell>
          <cell r="C108" t="str">
            <v>EQ</v>
          </cell>
          <cell r="D108">
            <v>328.58049</v>
          </cell>
          <cell r="E108">
            <v>146.59377000000001</v>
          </cell>
          <cell r="F108">
            <v>-475.17426</v>
          </cell>
        </row>
        <row r="109">
          <cell r="B109" t="str">
            <v xml:space="preserve">         ASB-2004-0008 - SAM - Transf. PNs Grupo em PNs de Linha</v>
          </cell>
          <cell r="C109" t="str">
            <v>EQ</v>
          </cell>
          <cell r="D109">
            <v>1186.6470300000001</v>
          </cell>
          <cell r="E109">
            <v>1096.60645</v>
          </cell>
          <cell r="G109">
            <v>2283.2534799999999</v>
          </cell>
        </row>
        <row r="110">
          <cell r="B110" t="str">
            <v xml:space="preserve">         ASB-2004-0009 - SDI - PN 220kV Picote 2</v>
          </cell>
          <cell r="C110" t="str">
            <v>EQ</v>
          </cell>
          <cell r="D110">
            <v>1.48549</v>
          </cell>
          <cell r="E110">
            <v>3.0599999999999902E-2</v>
          </cell>
          <cell r="G110">
            <v>1.5160899999999999</v>
          </cell>
        </row>
        <row r="111">
          <cell r="B111" t="str">
            <v xml:space="preserve">         ASB-2004-0010 - SBA - PN 60KV - EDIS (Fornelo do Monte)</v>
          </cell>
          <cell r="C111" t="str">
            <v>EQ</v>
          </cell>
          <cell r="D111">
            <v>248.60478000000001</v>
          </cell>
          <cell r="E111">
            <v>45.604069999999901</v>
          </cell>
          <cell r="F111">
            <v>-294.20884999999998</v>
          </cell>
        </row>
        <row r="112">
          <cell r="B112" t="str">
            <v xml:space="preserve">         ASB-2004-0012 - SVM - Dotação TR C/ Bacias Retenção Óleo</v>
          </cell>
          <cell r="C112" t="str">
            <v>EQ</v>
          </cell>
          <cell r="D112">
            <v>7.9098300000000004</v>
          </cell>
          <cell r="E112">
            <v>84.870279999999994</v>
          </cell>
          <cell r="G112">
            <v>92.780109999999993</v>
          </cell>
        </row>
        <row r="113">
          <cell r="B113" t="str">
            <v xml:space="preserve">         ASB-2004-0014 - SFE - PN 220KV - PE  PENAMACOR</v>
          </cell>
          <cell r="C113" t="str">
            <v>EQ</v>
          </cell>
          <cell r="D113">
            <v>655.26625000000001</v>
          </cell>
          <cell r="E113">
            <v>45.183840000000103</v>
          </cell>
          <cell r="F113">
            <v>-700.45009000000005</v>
          </cell>
        </row>
        <row r="114">
          <cell r="B114" t="str">
            <v xml:space="preserve">         ASB-2004-0015 - SCC - PN 150KV   PE  GARDUNHA</v>
          </cell>
          <cell r="C114" t="str">
            <v>EQ</v>
          </cell>
          <cell r="D114">
            <v>26.703420000000001</v>
          </cell>
          <cell r="E114">
            <v>38.015639999999998</v>
          </cell>
          <cell r="G114">
            <v>64.719059999999999</v>
          </cell>
        </row>
        <row r="115">
          <cell r="B115" t="str">
            <v xml:space="preserve">         ASB-2004-0016 - SFE - PN 60KV   PE  Pedras Lavradas</v>
          </cell>
          <cell r="C115" t="str">
            <v>EQ</v>
          </cell>
          <cell r="E115">
            <v>45.5837</v>
          </cell>
          <cell r="F115">
            <v>-45.5837</v>
          </cell>
        </row>
        <row r="116">
          <cell r="B116" t="str">
            <v xml:space="preserve">         ASB-2004-0017 - SVG - PN 60kV   PE Leomil</v>
          </cell>
          <cell r="C116" t="str">
            <v>EQ</v>
          </cell>
          <cell r="E116">
            <v>20.308700000000002</v>
          </cell>
          <cell r="F116">
            <v>-20.308700000000002</v>
          </cell>
        </row>
        <row r="117">
          <cell r="B117" t="str">
            <v xml:space="preserve">         ASB-2005-0001 - SCF - PN 60kV  PE Videmonte</v>
          </cell>
          <cell r="C117" t="str">
            <v>EQ</v>
          </cell>
          <cell r="D117">
            <v>117.14323</v>
          </cell>
          <cell r="E117">
            <v>316.26738999999998</v>
          </cell>
          <cell r="F117">
            <v>-375.61358000000001</v>
          </cell>
          <cell r="G117">
            <v>57.797040000000003</v>
          </cell>
        </row>
        <row r="118">
          <cell r="B118" t="str">
            <v xml:space="preserve">         ASB-2005-0002 - SBA - PL 400kV  ( 220kV ) -  Valdigem</v>
          </cell>
          <cell r="C118" t="str">
            <v>EQ</v>
          </cell>
          <cell r="D118">
            <v>949.90173000000004</v>
          </cell>
          <cell r="E118">
            <v>110.71465999999999</v>
          </cell>
          <cell r="F118">
            <v>-1060.6163899999999</v>
          </cell>
        </row>
        <row r="119">
          <cell r="B119" t="str">
            <v xml:space="preserve">         ASB-2005-0003 - SAM - PL 60kV Zambujal 1( cabo 220kV )</v>
          </cell>
          <cell r="C119" t="str">
            <v>EQ</v>
          </cell>
          <cell r="E119">
            <v>10.93397</v>
          </cell>
          <cell r="G119">
            <v>10.93397</v>
          </cell>
        </row>
        <row r="120">
          <cell r="B120" t="str">
            <v xml:space="preserve">         ASB-2005-0006 - SVG-PN60kV-PE Testos/Rib/Lag.DJ e Feirão</v>
          </cell>
          <cell r="C120" t="str">
            <v>EQ</v>
          </cell>
          <cell r="D120">
            <v>5.3588399999999998</v>
          </cell>
          <cell r="E120">
            <v>47.022239999999996</v>
          </cell>
          <cell r="G120">
            <v>52.381079999999997</v>
          </cell>
        </row>
        <row r="121">
          <cell r="B121" t="str">
            <v xml:space="preserve">         ASB-2005-0007 - SBA - PL  60kV -  PE MOURISCA</v>
          </cell>
          <cell r="C121" t="str">
            <v>EQ</v>
          </cell>
          <cell r="D121">
            <v>255.45017999999999</v>
          </cell>
          <cell r="E121">
            <v>46.221890000000002</v>
          </cell>
          <cell r="F121">
            <v>-301.67207000000002</v>
          </cell>
        </row>
        <row r="122">
          <cell r="B122" t="str">
            <v xml:space="preserve">         ASB-2005-0008 - SBA - PL  60kV -  PE NAVE</v>
          </cell>
          <cell r="C122" t="str">
            <v>EQ</v>
          </cell>
          <cell r="D122">
            <v>254.76514</v>
          </cell>
          <cell r="E122">
            <v>46.750970000000002</v>
          </cell>
          <cell r="F122">
            <v>-301.51611000000003</v>
          </cell>
        </row>
        <row r="123">
          <cell r="B123" t="str">
            <v xml:space="preserve">         ASB-2005-0014 - PCPG - PN400kV -GRP 1  (3ª CCCGN - PEGO)</v>
          </cell>
          <cell r="C123" t="str">
            <v>EQ</v>
          </cell>
          <cell r="D123">
            <v>1.2795700000000001</v>
          </cell>
          <cell r="E123">
            <v>17.838750000000001</v>
          </cell>
          <cell r="G123">
            <v>19.118320000000001</v>
          </cell>
        </row>
        <row r="124">
          <cell r="B124" t="str">
            <v xml:space="preserve">         ASB-2005-0021 - SSA - PN400kV -  ESPANHA (Andaluzia)</v>
          </cell>
          <cell r="C124" t="str">
            <v>EQ</v>
          </cell>
          <cell r="D124">
            <v>29.817720000000001</v>
          </cell>
          <cell r="E124">
            <v>0.61424999999999996</v>
          </cell>
          <cell r="G124">
            <v>30.43197</v>
          </cell>
        </row>
        <row r="125">
          <cell r="B125" t="str">
            <v xml:space="preserve">         ASB-2005-0024 - SRA -3º TRF 150/60kV-170 MVA</v>
          </cell>
          <cell r="C125" t="str">
            <v>EQ</v>
          </cell>
          <cell r="D125">
            <v>6.6123200000000004</v>
          </cell>
          <cell r="E125">
            <v>66.680890000000005</v>
          </cell>
          <cell r="G125">
            <v>73.293210000000002</v>
          </cell>
        </row>
        <row r="126">
          <cell r="B126" t="str">
            <v xml:space="preserve">         ASB-2005-0025 - SVM-Sub.TR. 220/60-120MVA,mono, p/170MVA</v>
          </cell>
          <cell r="C126" t="str">
            <v>EQ</v>
          </cell>
          <cell r="D126">
            <v>4.9993600000000002</v>
          </cell>
          <cell r="E126">
            <v>225.31414000000001</v>
          </cell>
          <cell r="G126">
            <v>230.3135</v>
          </cell>
        </row>
        <row r="127">
          <cell r="B127" t="str">
            <v xml:space="preserve">         ASB-2005-0026 - SVM-Subs. TR.220/60-120MVA,monop/ 170MVA</v>
          </cell>
          <cell r="C127" t="str">
            <v>EQ</v>
          </cell>
          <cell r="D127">
            <v>4.9993600000000002</v>
          </cell>
          <cell r="E127">
            <v>230.38496000000001</v>
          </cell>
          <cell r="G127">
            <v>235.38432</v>
          </cell>
        </row>
        <row r="128">
          <cell r="B128" t="str">
            <v xml:space="preserve">         ASB-2005-0033 - SCN - Ref. para 4000 A dos barram. 60kV</v>
          </cell>
          <cell r="C128" t="str">
            <v>EQ</v>
          </cell>
          <cell r="D128">
            <v>3.6792600000000002</v>
          </cell>
          <cell r="E128">
            <v>7.5789999999999996E-2</v>
          </cell>
          <cell r="G128">
            <v>3.7550500000000002</v>
          </cell>
        </row>
        <row r="129">
          <cell r="B129" t="str">
            <v xml:space="preserve">         ASB-2005-0035 - SMC - PN60kV - Ílhavo/Gafanha</v>
          </cell>
          <cell r="C129" t="str">
            <v>EQ</v>
          </cell>
          <cell r="D129">
            <v>5.59415</v>
          </cell>
          <cell r="E129">
            <v>8.2615499999999997</v>
          </cell>
          <cell r="G129">
            <v>13.855700000000001</v>
          </cell>
        </row>
        <row r="130">
          <cell r="B130" t="str">
            <v xml:space="preserve">         ASB-2005-0047 - SLV - PN400kV - GR 1 (CCCGN-LAVOS/LARES)</v>
          </cell>
          <cell r="C130" t="str">
            <v>EQ</v>
          </cell>
          <cell r="D130">
            <v>6.70411</v>
          </cell>
          <cell r="E130">
            <v>0.13808999999999999</v>
          </cell>
          <cell r="G130">
            <v>6.8422000000000001</v>
          </cell>
        </row>
        <row r="131">
          <cell r="B131" t="str">
            <v xml:space="preserve">         ASB-2005-0048 - SLV- PN400kV-GRUPO 1 (C. Carvão  LAVOS)</v>
          </cell>
          <cell r="C131" t="str">
            <v>EQ</v>
          </cell>
          <cell r="D131">
            <v>6.70411</v>
          </cell>
          <cell r="E131">
            <v>0.13808999999999999</v>
          </cell>
          <cell r="G131">
            <v>6.8422000000000001</v>
          </cell>
        </row>
        <row r="132">
          <cell r="B132" t="str">
            <v xml:space="preserve">         ASB-2005-0049 - SBA - 2º TRF 220/60kV - 126 MVA</v>
          </cell>
          <cell r="C132" t="str">
            <v>EQ</v>
          </cell>
          <cell r="D132">
            <v>368.47751</v>
          </cell>
          <cell r="E132">
            <v>1198.4668300000001</v>
          </cell>
          <cell r="G132">
            <v>1566.94434</v>
          </cell>
        </row>
        <row r="133">
          <cell r="B133" t="str">
            <v xml:space="preserve">         ASB-2005-0058 - SNL - PL 60kV  PE LOUSÃ 2</v>
          </cell>
          <cell r="C133" t="str">
            <v>EQ</v>
          </cell>
          <cell r="D133">
            <v>58.157899999999998</v>
          </cell>
          <cell r="E133">
            <v>99.673180000000002</v>
          </cell>
          <cell r="G133">
            <v>157.83107999999999</v>
          </cell>
        </row>
        <row r="134">
          <cell r="B134" t="str">
            <v xml:space="preserve">         ASB-2005-0059 - SVM - Ref.  2PN60kV  (p/ Circunvalação)</v>
          </cell>
          <cell r="C134" t="str">
            <v>EQ</v>
          </cell>
          <cell r="D134">
            <v>4.9993600000000002</v>
          </cell>
          <cell r="E134">
            <v>0.10298</v>
          </cell>
          <cell r="G134">
            <v>5.1023399999999999</v>
          </cell>
        </row>
        <row r="135">
          <cell r="B135" t="str">
            <v xml:space="preserve">         ASB-2005-0062 - SVA - 2º TRF 220/60kV 126MVA (de SVM)</v>
          </cell>
          <cell r="C135" t="str">
            <v>EQ</v>
          </cell>
          <cell r="E135">
            <v>26.385059999999999</v>
          </cell>
          <cell r="G135">
            <v>26.385059999999999</v>
          </cell>
        </row>
        <row r="136">
          <cell r="B136" t="str">
            <v xml:space="preserve">         ASB-2005-0067 - SVM-Ref. p/ 4000A  barr 60kV+ref. Interb</v>
          </cell>
          <cell r="C136" t="str">
            <v>EQ</v>
          </cell>
          <cell r="D136">
            <v>3.89398</v>
          </cell>
          <cell r="E136">
            <v>8.0210000000000004E-2</v>
          </cell>
          <cell r="G136">
            <v>3.9741900000000001</v>
          </cell>
        </row>
        <row r="137">
          <cell r="B137" t="str">
            <v xml:space="preserve">         ASB-2005-0072 - SNL - PN60KV - PE S. João</v>
          </cell>
          <cell r="C137" t="str">
            <v>EQ</v>
          </cell>
          <cell r="D137">
            <v>58.157899999999998</v>
          </cell>
          <cell r="E137">
            <v>99.673180000000002</v>
          </cell>
          <cell r="G137">
            <v>157.83107999999999</v>
          </cell>
        </row>
        <row r="138">
          <cell r="B138" t="str">
            <v xml:space="preserve">         ASB-2005-0073 - SSN - PN150kV - Cogeração</v>
          </cell>
          <cell r="C138" t="str">
            <v>EQ</v>
          </cell>
          <cell r="D138">
            <v>92.634439999999998</v>
          </cell>
          <cell r="E138">
            <v>521.66348000000005</v>
          </cell>
          <cell r="G138">
            <v>614.29791999999998</v>
          </cell>
        </row>
        <row r="139">
          <cell r="B139" t="str">
            <v xml:space="preserve">         ASB-2005-0074 - SZJ  - Infraestrutura Base</v>
          </cell>
          <cell r="C139" t="str">
            <v>EQ</v>
          </cell>
          <cell r="D139">
            <v>4.5694499999999998</v>
          </cell>
          <cell r="E139">
            <v>36.667340000000003</v>
          </cell>
          <cell r="G139">
            <v>41.236789999999999</v>
          </cell>
        </row>
        <row r="140">
          <cell r="B140" t="str">
            <v xml:space="preserve">         ASB-2005-0075 - SER-Subst. TRF 150/60kV, 63 MVA p/126MVA</v>
          </cell>
          <cell r="C140" t="str">
            <v>EQ</v>
          </cell>
          <cell r="D140">
            <v>311.60297000000003</v>
          </cell>
          <cell r="E140">
            <v>609.65733</v>
          </cell>
          <cell r="G140">
            <v>921.26030000000003</v>
          </cell>
        </row>
        <row r="141">
          <cell r="B141" t="str">
            <v xml:space="preserve">         ASB-2006-0002 - SCC - PL 60kV PE Cabeço  Rainha 2</v>
          </cell>
          <cell r="C141" t="str">
            <v>EQ</v>
          </cell>
          <cell r="E141">
            <v>6.3485699999999996</v>
          </cell>
          <cell r="G141">
            <v>6.3485699999999996</v>
          </cell>
        </row>
        <row r="142">
          <cell r="B142" t="str">
            <v xml:space="preserve">         ASB-2006-0008 - SAV - PN 60kV - Central fotovolt. Moura</v>
          </cell>
          <cell r="C142" t="str">
            <v>EQ</v>
          </cell>
          <cell r="E142">
            <v>6.3485699999999996</v>
          </cell>
          <cell r="G142">
            <v>6.3485699999999996</v>
          </cell>
        </row>
        <row r="143">
          <cell r="B143" t="str">
            <v xml:space="preserve">         ASB-2006-0028 - SCV-TRF150/60kV-63MVA (deSSV)res. parada</v>
          </cell>
          <cell r="C143" t="str">
            <v>EQ</v>
          </cell>
          <cell r="E143">
            <v>1.9554800000000001</v>
          </cell>
          <cell r="G143">
            <v>1.9554800000000001</v>
          </cell>
        </row>
        <row r="144">
          <cell r="B144" t="str">
            <v xml:space="preserve">         ASB-2006-0033 - STR - PN 60kV Fornos</v>
          </cell>
          <cell r="C144" t="str">
            <v>EQ</v>
          </cell>
          <cell r="E144">
            <v>6.4825600000000003</v>
          </cell>
          <cell r="G144">
            <v>6.4825600000000003</v>
          </cell>
        </row>
        <row r="145">
          <cell r="B145" t="str">
            <v xml:space="preserve">         ASB-2006-0037 - SBL - PN 60kV Marinha Grande</v>
          </cell>
          <cell r="C145" t="str">
            <v>EQ</v>
          </cell>
          <cell r="E145">
            <v>6.3485699999999996</v>
          </cell>
          <cell r="G145">
            <v>6.3485699999999996</v>
          </cell>
        </row>
        <row r="148">
          <cell r="B148" t="str">
            <v xml:space="preserve">IMOBILIZADO  EM  CURSO  POR  OBRA  </v>
          </cell>
        </row>
        <row r="149">
          <cell r="B149" t="str">
            <v>Período: 2006-01 até 2006-08</v>
          </cell>
        </row>
        <row r="150">
          <cell r="C150" t="str">
            <v>Divisão</v>
          </cell>
          <cell r="G150" t="str">
            <v>(Un: mil euros)</v>
          </cell>
        </row>
        <row r="151">
          <cell r="D151" t="str">
            <v xml:space="preserve">Situação em </v>
          </cell>
          <cell r="E151" t="str">
            <v>Investimento</v>
          </cell>
          <cell r="F151" t="str">
            <v>Transfer. p/</v>
          </cell>
          <cell r="G151" t="str">
            <v>Situação em</v>
          </cell>
        </row>
        <row r="152">
          <cell r="B152" t="str">
            <v>Classes do imobilizado  /  Obra</v>
          </cell>
          <cell r="D152" t="str">
            <v>2005-12-31</v>
          </cell>
          <cell r="E152" t="str">
            <v>realizado</v>
          </cell>
          <cell r="F152" t="str">
            <v>exploração</v>
          </cell>
          <cell r="G152" t="str">
            <v>2006-08-31</v>
          </cell>
        </row>
        <row r="153">
          <cell r="B153" t="str">
            <v xml:space="preserve">         ASB-2006-0039 - SSB - PN 60kV Sado 2</v>
          </cell>
          <cell r="C153" t="str">
            <v>EQ</v>
          </cell>
          <cell r="E153">
            <v>4.7126099999999997</v>
          </cell>
          <cell r="G153">
            <v>4.7126099999999997</v>
          </cell>
        </row>
        <row r="154">
          <cell r="B154" t="str">
            <v xml:space="preserve">         DIV-2004-0011 - S.AMBIENTE ACÚSTICO ( Várias instal.)</v>
          </cell>
          <cell r="C154" t="str">
            <v>EX</v>
          </cell>
          <cell r="D154">
            <v>66.097880000000004</v>
          </cell>
          <cell r="E154">
            <v>3.7879000000000098</v>
          </cell>
          <cell r="G154">
            <v>69.885779999999997</v>
          </cell>
        </row>
        <row r="155">
          <cell r="B155" t="str">
            <v xml:space="preserve">         DIV-2004-0012 - Integração Paisagística (Varias Inst.)</v>
          </cell>
          <cell r="C155" t="str">
            <v>EQ</v>
          </cell>
          <cell r="D155">
            <v>91.280799999999999</v>
          </cell>
          <cell r="E155">
            <v>41.23733</v>
          </cell>
          <cell r="G155">
            <v>132.51813000000001</v>
          </cell>
        </row>
        <row r="156">
          <cell r="B156" t="str">
            <v xml:space="preserve">         DIV-2004-0013 - Sistemas de Protecção 1 (Várias Instal)</v>
          </cell>
          <cell r="C156" t="str">
            <v>EX</v>
          </cell>
          <cell r="D156">
            <v>1203.11383</v>
          </cell>
          <cell r="E156">
            <v>317.46924999999999</v>
          </cell>
          <cell r="G156">
            <v>1520.5830800000001</v>
          </cell>
        </row>
        <row r="157">
          <cell r="B157" t="str">
            <v xml:space="preserve">         ECS-2005-0001 - SUBESTAÇÕES - OBRAS ENCERRADAS (2005)</v>
          </cell>
          <cell r="C157" t="str">
            <v>EQ</v>
          </cell>
          <cell r="E157">
            <v>14.01976</v>
          </cell>
          <cell r="G157">
            <v>14.01976</v>
          </cell>
        </row>
        <row r="158">
          <cell r="B158" t="str">
            <v xml:space="preserve">         ECS-2006-0001 - SUBESTAÇÕES - OBRAS ENCERRADAS (2006)</v>
          </cell>
          <cell r="C158" t="str">
            <v>EQ</v>
          </cell>
          <cell r="D158">
            <v>24.609529999999999</v>
          </cell>
          <cell r="E158">
            <v>523.48065999999994</v>
          </cell>
          <cell r="G158">
            <v>548.09019000000001</v>
          </cell>
        </row>
        <row r="159">
          <cell r="B159" t="str">
            <v xml:space="preserve">      44232130 - Transporte Electricidade - Remodelação Subestações</v>
          </cell>
          <cell r="D159">
            <v>3568.43226</v>
          </cell>
          <cell r="E159">
            <v>1681.7102299999999</v>
          </cell>
          <cell r="G159">
            <v>5250.1424900000002</v>
          </cell>
        </row>
        <row r="160">
          <cell r="B160" t="str">
            <v xml:space="preserve">         RSB-2002-0007 - SVM - Substituição de arm. de dispersão</v>
          </cell>
          <cell r="C160" t="str">
            <v>EX</v>
          </cell>
          <cell r="D160">
            <v>381.98671999999999</v>
          </cell>
          <cell r="E160">
            <v>7.8689899999999904</v>
          </cell>
          <cell r="G160">
            <v>389.85570999999999</v>
          </cell>
        </row>
        <row r="161">
          <cell r="B161" t="str">
            <v xml:space="preserve">         RSB-2003-0002 - SCG-Motorz.  secc. terra  e  telec. REE</v>
          </cell>
          <cell r="C161" t="str">
            <v>EX</v>
          </cell>
          <cell r="D161">
            <v>56.866790000000002</v>
          </cell>
          <cell r="E161">
            <v>1.17147</v>
          </cell>
          <cell r="G161">
            <v>58.038260000000001</v>
          </cell>
        </row>
        <row r="162">
          <cell r="B162" t="str">
            <v xml:space="preserve">         RSB-2004-0005 - SFA - Motorização dos seccionadores</v>
          </cell>
          <cell r="C162" t="str">
            <v>EX</v>
          </cell>
          <cell r="D162">
            <v>497.83980000000003</v>
          </cell>
          <cell r="E162">
            <v>264.36167</v>
          </cell>
          <cell r="G162">
            <v>762.20146999999997</v>
          </cell>
        </row>
        <row r="163">
          <cell r="B163" t="str">
            <v xml:space="preserve">         RSB-2004-0011 - SCH-Consolidação taludes</v>
          </cell>
          <cell r="C163" t="str">
            <v>EX</v>
          </cell>
          <cell r="D163">
            <v>6.4752900000000002</v>
          </cell>
          <cell r="E163">
            <v>157.94269</v>
          </cell>
          <cell r="G163">
            <v>164.41798</v>
          </cell>
        </row>
        <row r="164">
          <cell r="B164" t="str">
            <v xml:space="preserve">         RSB-2005-0001 - PCCL - Subst. e motorização de secciond</v>
          </cell>
          <cell r="C164" t="str">
            <v>EX</v>
          </cell>
          <cell r="D164">
            <v>701.12819999999999</v>
          </cell>
          <cell r="E164">
            <v>71.863900000000001</v>
          </cell>
          <cell r="G164">
            <v>772.99210000000005</v>
          </cell>
        </row>
        <row r="165">
          <cell r="B165" t="str">
            <v xml:space="preserve">         RSB-2005-0002 - SVM - Subst. Aparelhagem AT</v>
          </cell>
          <cell r="C165" t="str">
            <v>EX</v>
          </cell>
          <cell r="D165">
            <v>18.540900000000001</v>
          </cell>
          <cell r="E165">
            <v>183.30457999999999</v>
          </cell>
          <cell r="G165">
            <v>201.84548000000001</v>
          </cell>
        </row>
        <row r="166">
          <cell r="B166" t="str">
            <v xml:space="preserve">         RSB-2005-0003 - SAM - Subst. Aparelhagem AT</v>
          </cell>
          <cell r="C166" t="str">
            <v>EX</v>
          </cell>
          <cell r="D166">
            <v>12.63499</v>
          </cell>
          <cell r="E166">
            <v>167.71571</v>
          </cell>
          <cell r="G166">
            <v>180.35069999999999</v>
          </cell>
        </row>
        <row r="167">
          <cell r="B167" t="str">
            <v xml:space="preserve">         RSB-2005-0004 - SSV - Remod. e ampl. de instalações</v>
          </cell>
          <cell r="C167" t="str">
            <v>EX</v>
          </cell>
          <cell r="D167">
            <v>72.086579999999998</v>
          </cell>
          <cell r="E167">
            <v>2.09906999999999</v>
          </cell>
          <cell r="G167">
            <v>74.185649999999995</v>
          </cell>
        </row>
        <row r="168">
          <cell r="B168" t="str">
            <v xml:space="preserve">         RSB-2006-0006 - SCG-Obras de Construção Civil</v>
          </cell>
          <cell r="C168" t="str">
            <v>EX</v>
          </cell>
          <cell r="E168">
            <v>3.6327500000000001</v>
          </cell>
          <cell r="G168">
            <v>3.6327500000000001</v>
          </cell>
        </row>
        <row r="169">
          <cell r="B169" t="str">
            <v xml:space="preserve">         RSD-2004-0001 - Subst. de  Apar. AT em SFA,SRM,SPM, SSN</v>
          </cell>
          <cell r="C169" t="str">
            <v>EX</v>
          </cell>
          <cell r="D169">
            <v>869.40178000000003</v>
          </cell>
          <cell r="E169">
            <v>42.475830000000002</v>
          </cell>
          <cell r="G169">
            <v>911.87761</v>
          </cell>
        </row>
        <row r="170">
          <cell r="B170" t="str">
            <v xml:space="preserve">         RSD-2005-0002 - Subst. Apar AT em SFA,SRM,SPM</v>
          </cell>
          <cell r="C170" t="str">
            <v>EX</v>
          </cell>
          <cell r="D170">
            <v>34.870660000000001</v>
          </cell>
          <cell r="E170">
            <v>318.89830000000001</v>
          </cell>
          <cell r="G170">
            <v>353.76895999999999</v>
          </cell>
        </row>
        <row r="171">
          <cell r="B171" t="str">
            <v xml:space="preserve">         RSD-2006-0001 - Forn. e Montg Ar Condic. (varias instal)</v>
          </cell>
          <cell r="C171" t="str">
            <v>EX</v>
          </cell>
          <cell r="E171">
            <v>208.42912000000001</v>
          </cell>
          <cell r="G171">
            <v>208.42912000000001</v>
          </cell>
        </row>
        <row r="172">
          <cell r="B172" t="str">
            <v xml:space="preserve">         RSD-2006-0002 - Forn. Sistemas Videovig. ( Várias Inst)</v>
          </cell>
          <cell r="C172" t="str">
            <v>EX</v>
          </cell>
          <cell r="E172">
            <v>178.78380999999999</v>
          </cell>
          <cell r="G172">
            <v>178.78380999999999</v>
          </cell>
        </row>
        <row r="173">
          <cell r="B173" t="str">
            <v xml:space="preserve">         SCC-2004-0001 - ST - Remodelação Posto Com. Central  (3)</v>
          </cell>
          <cell r="C173" t="str">
            <v>EX</v>
          </cell>
          <cell r="D173">
            <v>32.752020000000002</v>
          </cell>
          <cell r="E173">
            <v>0.67470000000000097</v>
          </cell>
          <cell r="G173">
            <v>33.426720000000003</v>
          </cell>
        </row>
        <row r="174">
          <cell r="B174" t="str">
            <v xml:space="preserve">         SCC-2004-0002 - ST - Montagem de SAS (SSS,SCF,SCV,PCRJ)</v>
          </cell>
          <cell r="C174" t="str">
            <v>EX</v>
          </cell>
          <cell r="D174">
            <v>15.898440000000001</v>
          </cell>
          <cell r="E174">
            <v>0.32751999999999898</v>
          </cell>
          <cell r="G174">
            <v>16.225960000000001</v>
          </cell>
        </row>
        <row r="175">
          <cell r="B175" t="str">
            <v xml:space="preserve">         SCC-2006-0002 - ST- Montagem de SAS  ( SZR )</v>
          </cell>
          <cell r="C175" t="str">
            <v>EX</v>
          </cell>
          <cell r="E175">
            <v>5.1139700000000001</v>
          </cell>
          <cell r="G175">
            <v>5.1139700000000001</v>
          </cell>
        </row>
        <row r="176">
          <cell r="B176" t="str">
            <v xml:space="preserve">         SCC-2006-0003 - ST- Montagem de SAS  ( SPM )</v>
          </cell>
          <cell r="C176" t="str">
            <v>EX</v>
          </cell>
          <cell r="E176">
            <v>5.1139700000000001</v>
          </cell>
          <cell r="G176">
            <v>5.1139700000000001</v>
          </cell>
        </row>
        <row r="177">
          <cell r="B177" t="str">
            <v xml:space="preserve">         SCC-2006-0004 - ST- Montagem de Front- End</v>
          </cell>
          <cell r="C177" t="str">
            <v>EX</v>
          </cell>
          <cell r="E177">
            <v>8.7158499999999997</v>
          </cell>
          <cell r="G177">
            <v>8.7158499999999997</v>
          </cell>
        </row>
        <row r="178">
          <cell r="B178" t="str">
            <v xml:space="preserve">         SCC-2006-0005 - ST- Aquisição Fibra Optica (Sub Bodiosa)</v>
          </cell>
          <cell r="C178" t="str">
            <v>EX</v>
          </cell>
          <cell r="E178">
            <v>1.37005</v>
          </cell>
          <cell r="G178">
            <v>1.37005</v>
          </cell>
        </row>
        <row r="179">
          <cell r="B179" t="str">
            <v xml:space="preserve">         SPT-2005-0001 - ST - Remodelação dos Sist. Prot. em SFA</v>
          </cell>
          <cell r="C179" t="str">
            <v>EX</v>
          </cell>
          <cell r="D179">
            <v>867.95009000000005</v>
          </cell>
          <cell r="E179">
            <v>51.84628</v>
          </cell>
          <cell r="G179">
            <v>919.79637000000002</v>
          </cell>
        </row>
        <row r="180">
          <cell r="B180" t="str">
            <v xml:space="preserve">      44232180 - Transporte Electricidade-Bateria de Condensadores</v>
          </cell>
          <cell r="D180">
            <v>3211.3704499999999</v>
          </cell>
          <cell r="E180">
            <v>2405.15895</v>
          </cell>
          <cell r="F180">
            <v>-2619.5356499999998</v>
          </cell>
          <cell r="G180">
            <v>2996.9937500000001</v>
          </cell>
        </row>
        <row r="181">
          <cell r="B181" t="str">
            <v xml:space="preserve">         BCD-2003-0003 - SOR - BAT. CONDENSADORES 1 x 50 Mvar</v>
          </cell>
          <cell r="C181" t="str">
            <v>EQ</v>
          </cell>
          <cell r="D181">
            <v>441.84460999999999</v>
          </cell>
          <cell r="E181">
            <v>293.30408999999997</v>
          </cell>
          <cell r="G181">
            <v>735.14869999999996</v>
          </cell>
        </row>
        <row r="182">
          <cell r="B182" t="str">
            <v xml:space="preserve">         BCD-2003-0004 - SPO - BAT. CONDENSADORES 1 x 40 Mvar</v>
          </cell>
          <cell r="C182" t="str">
            <v>EQ</v>
          </cell>
          <cell r="D182">
            <v>155.00147000000001</v>
          </cell>
          <cell r="E182">
            <v>161.21396999999999</v>
          </cell>
          <cell r="G182">
            <v>316.21544</v>
          </cell>
        </row>
        <row r="183">
          <cell r="B183" t="str">
            <v xml:space="preserve">         BCD-2003-0005 - SFF - BAT. CONDENSADORES 1 x 50 Mvar</v>
          </cell>
          <cell r="C183" t="str">
            <v>EQ</v>
          </cell>
          <cell r="D183">
            <v>425.90827999999999</v>
          </cell>
          <cell r="E183">
            <v>145.18153000000001</v>
          </cell>
          <cell r="F183">
            <v>-565.88522</v>
          </cell>
          <cell r="G183">
            <v>5.2045899999999996</v>
          </cell>
        </row>
        <row r="184">
          <cell r="B184" t="str">
            <v xml:space="preserve">         BCD-2003-0006 - SSV - BAT. CONDENSADORES 1 x 50 Mvar</v>
          </cell>
          <cell r="C184" t="str">
            <v>EQ</v>
          </cell>
          <cell r="D184">
            <v>606.16372999999999</v>
          </cell>
          <cell r="E184">
            <v>338.35852</v>
          </cell>
          <cell r="F184">
            <v>-944.52224999999999</v>
          </cell>
        </row>
        <row r="185">
          <cell r="B185" t="str">
            <v xml:space="preserve">         BCD-2003-0007 - SCN - BAT. CONDENSADORES 1 x 50 Mvar</v>
          </cell>
          <cell r="C185" t="str">
            <v>EQ</v>
          </cell>
          <cell r="D185">
            <v>412.81283000000002</v>
          </cell>
          <cell r="E185">
            <v>298.76790999999997</v>
          </cell>
          <cell r="F185">
            <v>-608.42082000000005</v>
          </cell>
          <cell r="G185">
            <v>103.15992</v>
          </cell>
        </row>
        <row r="186">
          <cell r="B186" t="str">
            <v xml:space="preserve">         BCD-2003-0008 - SCG - BAT. CONDENSADORES 1 x 50 Mvar</v>
          </cell>
          <cell r="C186" t="str">
            <v>EQ</v>
          </cell>
          <cell r="D186">
            <v>88.909890000000004</v>
          </cell>
          <cell r="E186">
            <v>1.8315600000000001</v>
          </cell>
          <cell r="G186">
            <v>90.74145</v>
          </cell>
        </row>
        <row r="187">
          <cell r="B187" t="str">
            <v xml:space="preserve">         BCD-2003-0009 - SER - BAT. CONDENSADORES 1 x 30 Mvar</v>
          </cell>
          <cell r="C187" t="str">
            <v>EQ</v>
          </cell>
          <cell r="D187">
            <v>162.69808</v>
          </cell>
          <cell r="E187">
            <v>50.681510000000003</v>
          </cell>
          <cell r="G187">
            <v>213.37959000000001</v>
          </cell>
        </row>
        <row r="188">
          <cell r="B188" t="str">
            <v xml:space="preserve">         BCD-2003-0010 - SZR - BAT. CONDENSADORES 1 x 50 Mvar</v>
          </cell>
          <cell r="C188" t="str">
            <v>EQ</v>
          </cell>
          <cell r="D188">
            <v>243.17779999999999</v>
          </cell>
          <cell r="E188">
            <v>228.88150999999999</v>
          </cell>
          <cell r="G188">
            <v>472.05930999999998</v>
          </cell>
        </row>
        <row r="189">
          <cell r="B189" t="str">
            <v xml:space="preserve">         BCD-2003-0011 - SFN - BAT. CONDENSADORES 220KV-1x120Mvar</v>
          </cell>
          <cell r="C189" t="str">
            <v>EQ</v>
          </cell>
          <cell r="D189">
            <v>22.137609999999999</v>
          </cell>
          <cell r="E189">
            <v>20.73358</v>
          </cell>
          <cell r="G189">
            <v>42.871189999999999</v>
          </cell>
        </row>
        <row r="190">
          <cell r="B190" t="str">
            <v xml:space="preserve">         BCD-2003-0012 - SRM - BAT. CONDENSADORES 1 x 50 Mvar</v>
          </cell>
          <cell r="C190" t="str">
            <v>EQ</v>
          </cell>
          <cell r="D190">
            <v>224.73598999999999</v>
          </cell>
          <cell r="E190">
            <v>286.25941999999998</v>
          </cell>
          <cell r="G190">
            <v>510.99540999999999</v>
          </cell>
        </row>
        <row r="191">
          <cell r="B191" t="str">
            <v xml:space="preserve">         BCD-2003-0013 - SSB - BAT. CONDENSADORES 1 x 50 Mvar</v>
          </cell>
          <cell r="C191" t="str">
            <v>EQ</v>
          </cell>
          <cell r="D191">
            <v>287.50241999999997</v>
          </cell>
          <cell r="E191">
            <v>146.85846000000001</v>
          </cell>
          <cell r="G191">
            <v>434.36088000000001</v>
          </cell>
        </row>
        <row r="192">
          <cell r="B192" t="str">
            <v xml:space="preserve">         BCD-2003-0015 - SBL - BAT. CONDENSADORES 1 x 50 Mvar</v>
          </cell>
          <cell r="C192" t="str">
            <v>EQ</v>
          </cell>
          <cell r="E192">
            <v>7.0933200000000003</v>
          </cell>
          <cell r="G192">
            <v>7.0933200000000003</v>
          </cell>
        </row>
        <row r="193">
          <cell r="B193" t="str">
            <v xml:space="preserve">         BCD-2003-0017 - STJ - BAT. COND  220kV - 120MVAr</v>
          </cell>
          <cell r="C193" t="str">
            <v>EQ</v>
          </cell>
          <cell r="D193">
            <v>8.4560399999999998</v>
          </cell>
          <cell r="E193">
            <v>0.174209999999999</v>
          </cell>
          <cell r="G193">
            <v>8.6302500000000002</v>
          </cell>
        </row>
        <row r="194">
          <cell r="B194" t="str">
            <v xml:space="preserve">         BCD-2003-0019 - SMC - BAT. CONDENSADORES  60kV</v>
          </cell>
          <cell r="C194" t="str">
            <v>EQ</v>
          </cell>
          <cell r="D194">
            <v>4.6618300000000001</v>
          </cell>
          <cell r="E194">
            <v>9.604E-2</v>
          </cell>
          <cell r="G194">
            <v>4.7578699999999996</v>
          </cell>
        </row>
        <row r="195">
          <cell r="B195" t="str">
            <v xml:space="preserve">         BCD-2005-0002 - SET - Bat. de Condensadores 1x 50 MVar</v>
          </cell>
          <cell r="C195" t="str">
            <v>EQ</v>
          </cell>
          <cell r="D195">
            <v>107.05931</v>
          </cell>
          <cell r="E195">
            <v>393.64805000000001</v>
          </cell>
          <cell r="F195">
            <v>-500.70735999999999</v>
          </cell>
        </row>
        <row r="196">
          <cell r="B196" t="str">
            <v xml:space="preserve">         BCD-2005-0003 - SCG - BC220kV -1x120 Mvar</v>
          </cell>
          <cell r="C196" t="str">
            <v>EQ</v>
          </cell>
          <cell r="D196">
            <v>15.633039999999999</v>
          </cell>
          <cell r="E196">
            <v>0.322049999999999</v>
          </cell>
          <cell r="G196">
            <v>15.95509</v>
          </cell>
        </row>
        <row r="197">
          <cell r="B197" t="str">
            <v xml:space="preserve">         BCD-2005-0004 - SCE -BC60kV -1x30 Mvar</v>
          </cell>
          <cell r="C197" t="str">
            <v>EQ</v>
          </cell>
          <cell r="D197">
            <v>2.3504200000000002</v>
          </cell>
          <cell r="E197">
            <v>4.8420000000000102E-2</v>
          </cell>
          <cell r="G197">
            <v>2.3988399999999999</v>
          </cell>
        </row>
        <row r="198">
          <cell r="B198" t="str">
            <v xml:space="preserve">         BCD-2005-0010 - SCH -Ref. BC60kV-de 1x30Mvar p/1x50Mvar</v>
          </cell>
          <cell r="C198" t="str">
            <v>EQ</v>
          </cell>
          <cell r="D198">
            <v>2.3170999999999999</v>
          </cell>
          <cell r="E198">
            <v>31.704799999999999</v>
          </cell>
          <cell r="G198">
            <v>34.021900000000002</v>
          </cell>
        </row>
        <row r="199">
          <cell r="B199" t="str">
            <v>Linhas</v>
          </cell>
          <cell r="D199">
            <v>29338.51108</v>
          </cell>
          <cell r="E199">
            <v>64905.63162</v>
          </cell>
          <cell r="F199">
            <v>-33201.97726</v>
          </cell>
          <cell r="G199">
            <v>61042.165439999997</v>
          </cell>
        </row>
        <row r="200">
          <cell r="B200" t="str">
            <v xml:space="preserve">      44232210 - Transporte Electricidade - Linhas 150kv</v>
          </cell>
          <cell r="D200">
            <v>13937.780220000001</v>
          </cell>
          <cell r="E200">
            <v>17308.18506</v>
          </cell>
          <cell r="F200">
            <v>-26467.420549999999</v>
          </cell>
          <cell r="G200">
            <v>4778.5447299999996</v>
          </cell>
        </row>
        <row r="201">
          <cell r="B201" t="str">
            <v xml:space="preserve">         ALN-2002-0010 - L.SNES / L.ESFA - Uprating</v>
          </cell>
          <cell r="C201" t="str">
            <v>EQ</v>
          </cell>
          <cell r="E201">
            <v>1.9098900000000001</v>
          </cell>
          <cell r="F201">
            <v>-1.9098900000000001</v>
          </cell>
        </row>
        <row r="202">
          <cell r="B202" t="str">
            <v xml:space="preserve">         ALN-2002-0011 - L.PMER - Uprating</v>
          </cell>
          <cell r="C202" t="str">
            <v>EQ</v>
          </cell>
          <cell r="D202">
            <v>4959.7578100000001</v>
          </cell>
          <cell r="E202">
            <v>2479.4533499999998</v>
          </cell>
          <cell r="F202">
            <v>-7439.2111599999998</v>
          </cell>
        </row>
        <row r="203">
          <cell r="B203" t="str">
            <v xml:space="preserve">         ALN-2002-0020 - L.SNTN 1/2 - Uprating</v>
          </cell>
          <cell r="C203" t="str">
            <v>EQ</v>
          </cell>
          <cell r="E203">
            <v>4.8477800000000002</v>
          </cell>
          <cell r="F203">
            <v>-4.8477800000000002</v>
          </cell>
        </row>
        <row r="204">
          <cell r="B204" t="str">
            <v xml:space="preserve">         ALN-2002-0026 - L.CANIÇADA - OLEIROS  Uprating</v>
          </cell>
          <cell r="C204" t="str">
            <v>EQ</v>
          </cell>
          <cell r="D204">
            <v>13.45838</v>
          </cell>
          <cell r="E204">
            <v>116.59216000000001</v>
          </cell>
          <cell r="G204">
            <v>130.05054000000001</v>
          </cell>
        </row>
        <row r="205">
          <cell r="B205" t="str">
            <v xml:space="preserve">         ALN-2002-0027 - L.ALTO RABAGÃO-CANIÇADA  Uprating</v>
          </cell>
          <cell r="C205" t="str">
            <v>EQ</v>
          </cell>
          <cell r="D205">
            <v>28.775580000000001</v>
          </cell>
          <cell r="G205">
            <v>28.775580000000001</v>
          </cell>
        </row>
        <row r="206">
          <cell r="B206" t="str">
            <v xml:space="preserve">         ALN-2002-0037 - LPMSB 1 - Uprating</v>
          </cell>
          <cell r="C206" t="str">
            <v>EQ</v>
          </cell>
          <cell r="E206">
            <v>5</v>
          </cell>
          <cell r="F206">
            <v>-5</v>
          </cell>
        </row>
        <row r="207">
          <cell r="B207" t="str">
            <v xml:space="preserve">         ALN-2002-0038 - LPMSB 2 - Uprating</v>
          </cell>
          <cell r="C207" t="str">
            <v>EQ</v>
          </cell>
          <cell r="E207">
            <v>5</v>
          </cell>
          <cell r="F207">
            <v>-5</v>
          </cell>
        </row>
        <row r="208">
          <cell r="B208" t="str">
            <v xml:space="preserve">         ALN-2002-0040 - L.F. Ferro - Trafaria 1/2 (Uprating)</v>
          </cell>
          <cell r="C208" t="str">
            <v>EQ</v>
          </cell>
          <cell r="D208">
            <v>133.28862000000001</v>
          </cell>
          <cell r="E208">
            <v>1125.20902</v>
          </cell>
          <cell r="G208">
            <v>1258.49764</v>
          </cell>
        </row>
        <row r="209">
          <cell r="B209" t="str">
            <v xml:space="preserve">         ALN-2003-0001 - L.PMFF  1/2   150kV - Uprating</v>
          </cell>
          <cell r="C209" t="str">
            <v>EQ</v>
          </cell>
          <cell r="E209">
            <v>1.728</v>
          </cell>
          <cell r="F209">
            <v>-1.728</v>
          </cell>
        </row>
        <row r="210">
          <cell r="B210" t="str">
            <v xml:space="preserve">         ALN-2003-0002 - L.CANIÇADA-VILA FRIA 1 - 150kV  Uprating</v>
          </cell>
          <cell r="C210" t="str">
            <v>EQ</v>
          </cell>
          <cell r="D210">
            <v>39.640729999999998</v>
          </cell>
          <cell r="E210">
            <v>942.46136000000001</v>
          </cell>
          <cell r="G210">
            <v>982.10208999999998</v>
          </cell>
        </row>
        <row r="211">
          <cell r="B211" t="str">
            <v xml:space="preserve">         ALN-2003-0004 - L.PMQAJ/FFQAJ    Uprating</v>
          </cell>
          <cell r="C211" t="str">
            <v>EQ</v>
          </cell>
          <cell r="D211">
            <v>1070.6405400000001</v>
          </cell>
          <cell r="E211">
            <v>1047.81078</v>
          </cell>
          <cell r="F211">
            <v>-2118.4513200000001</v>
          </cell>
        </row>
        <row r="212">
          <cell r="B212" t="str">
            <v xml:space="preserve">         ALN-2003-0007 - L.CDRA2, Troço CD-RA, Uprating</v>
          </cell>
          <cell r="C212" t="str">
            <v>EQ</v>
          </cell>
          <cell r="D212">
            <v>1260.4313400000001</v>
          </cell>
          <cell r="E212">
            <v>351.96537999999998</v>
          </cell>
          <cell r="F212">
            <v>-1612.39672</v>
          </cell>
        </row>
        <row r="213">
          <cell r="B213" t="str">
            <v xml:space="preserve">         ALN-2003-0009 - L.PMMP / L.MPSN,  Uprating</v>
          </cell>
          <cell r="C213" t="str">
            <v>EQ</v>
          </cell>
          <cell r="D213">
            <v>81.159229999999994</v>
          </cell>
          <cell r="E213">
            <v>659.13804000000005</v>
          </cell>
          <cell r="G213">
            <v>740.29727000000003</v>
          </cell>
        </row>
        <row r="214">
          <cell r="B214" t="str">
            <v xml:space="preserve">         ALX-2006-0001 - UP-Rating de Linhas 150 KV (EXPL)</v>
          </cell>
          <cell r="C214" t="str">
            <v>EX</v>
          </cell>
          <cell r="E214">
            <v>36.032690000000002</v>
          </cell>
          <cell r="G214">
            <v>36.032690000000002</v>
          </cell>
        </row>
        <row r="215">
          <cell r="B215" t="str">
            <v xml:space="preserve">         ECL-2006-0003 - LINHAS 150kV - Obras Encerradas ( 2006 )</v>
          </cell>
          <cell r="C215" t="str">
            <v>EQ</v>
          </cell>
          <cell r="E215">
            <v>115.67391000000001</v>
          </cell>
          <cell r="G215">
            <v>115.67391000000001</v>
          </cell>
        </row>
        <row r="216">
          <cell r="B216" t="str">
            <v xml:space="preserve">         LNH-2002-0001 - L.TUNES-ESTOI</v>
          </cell>
          <cell r="C216" t="str">
            <v>EQ</v>
          </cell>
          <cell r="D216">
            <v>5424.7684399999998</v>
          </cell>
          <cell r="E216">
            <v>9087.5116099999996</v>
          </cell>
          <cell r="F216">
            <v>-14505.39205</v>
          </cell>
          <cell r="G216">
            <v>6.8879999999999999</v>
          </cell>
        </row>
        <row r="217">
          <cell r="B217" t="str">
            <v xml:space="preserve">         LNH-2002-0039 - L.FRCC, troço Ródão  - Castelo Branco</v>
          </cell>
          <cell r="C217" t="str">
            <v>EQ</v>
          </cell>
          <cell r="E217">
            <v>84.786100000000005</v>
          </cell>
          <cell r="F217">
            <v>-84.786100000000005</v>
          </cell>
        </row>
        <row r="218">
          <cell r="B218" t="str">
            <v xml:space="preserve">         LNH-2002-0044 - L.FERNÃO FERRO - TRAFARIA 2</v>
          </cell>
          <cell r="C218" t="str">
            <v>EQ</v>
          </cell>
          <cell r="D218">
            <v>108.72217000000001</v>
          </cell>
          <cell r="E218">
            <v>29.28332</v>
          </cell>
          <cell r="G218">
            <v>138.00549000000001</v>
          </cell>
        </row>
        <row r="221">
          <cell r="B221" t="str">
            <v xml:space="preserve">IMOBILIZADO  EM  CURSO  POR  OBRA  </v>
          </cell>
        </row>
        <row r="222">
          <cell r="B222" t="str">
            <v>Período: 2006-01 até 2006-08</v>
          </cell>
        </row>
        <row r="223">
          <cell r="C223" t="str">
            <v>Divisão</v>
          </cell>
          <cell r="G223" t="str">
            <v>(Un: mil euros)</v>
          </cell>
        </row>
        <row r="224">
          <cell r="D224" t="str">
            <v xml:space="preserve">Situação em </v>
          </cell>
          <cell r="E224" t="str">
            <v>Investimento</v>
          </cell>
          <cell r="F224" t="str">
            <v>Transfer. p/</v>
          </cell>
          <cell r="G224" t="str">
            <v>Situação em</v>
          </cell>
        </row>
        <row r="225">
          <cell r="B225" t="str">
            <v>Classes do imobilizado  /  Obra</v>
          </cell>
          <cell r="D225" t="str">
            <v>2005-12-31</v>
          </cell>
          <cell r="E225" t="str">
            <v>realizado</v>
          </cell>
          <cell r="F225" t="str">
            <v>exploração</v>
          </cell>
          <cell r="G225" t="str">
            <v>2006-08-31</v>
          </cell>
        </row>
        <row r="226">
          <cell r="B226" t="str">
            <v xml:space="preserve">         LNH-2002-0049 - L.ARCD, Desvio  p/ SFD</v>
          </cell>
          <cell r="C226" t="str">
            <v>EQ</v>
          </cell>
          <cell r="E226">
            <v>1.00135</v>
          </cell>
          <cell r="G226">
            <v>1.00135</v>
          </cell>
        </row>
        <row r="227">
          <cell r="B227" t="str">
            <v xml:space="preserve">         LNH-2002-0052 - L.SNTN 1/2 - Desvio P/ PORTIMÃO</v>
          </cell>
          <cell r="C227" t="str">
            <v>EQ</v>
          </cell>
          <cell r="D227">
            <v>148.14839000000001</v>
          </cell>
          <cell r="E227">
            <v>1106.66257</v>
          </cell>
          <cell r="G227">
            <v>1254.81096</v>
          </cell>
        </row>
        <row r="228">
          <cell r="B228" t="str">
            <v xml:space="preserve">         LNH-2002-0059 - L.DLOR/DLVI-abert. LCDOR/CDVI2 (t.inici)</v>
          </cell>
          <cell r="C228" t="str">
            <v>EQ</v>
          </cell>
          <cell r="D228">
            <v>30.366700000000002</v>
          </cell>
          <cell r="E228">
            <v>6.0491599999999996</v>
          </cell>
          <cell r="G228">
            <v>36.415860000000002</v>
          </cell>
        </row>
        <row r="229">
          <cell r="B229" t="str">
            <v xml:space="preserve">         LNH-2003-0016 - L.TNET-Desv. p/ Sub. Sotavento Algarvio</v>
          </cell>
          <cell r="C229" t="str">
            <v>EQ</v>
          </cell>
          <cell r="D229">
            <v>10.921609999999999</v>
          </cell>
          <cell r="G229">
            <v>10.921609999999999</v>
          </cell>
        </row>
        <row r="230">
          <cell r="B230" t="str">
            <v xml:space="preserve">         LNH-2003-0040 - L.VV2CD, Abertura p/ SFD</v>
          </cell>
          <cell r="C230" t="str">
            <v>EQ</v>
          </cell>
          <cell r="E230">
            <v>0.70096000000000003</v>
          </cell>
          <cell r="G230">
            <v>0.70096000000000003</v>
          </cell>
        </row>
        <row r="231">
          <cell r="B231" t="str">
            <v xml:space="preserve">         LNH-2003-0041 - L.FDCD, T do terno Desvio LVNRA p/ SOR</v>
          </cell>
          <cell r="C231" t="str">
            <v>EQ</v>
          </cell>
          <cell r="E231">
            <v>2.3030599999999999</v>
          </cell>
          <cell r="G231">
            <v>2.3030599999999999</v>
          </cell>
        </row>
        <row r="232">
          <cell r="B232" t="str">
            <v xml:space="preserve">         LNH-2003-0046 - L.CDDL 1/2-abertura LCDOR/CDVI2(t.final)</v>
          </cell>
          <cell r="C232" t="str">
            <v>EQ</v>
          </cell>
          <cell r="D232">
            <v>30.366700000000002</v>
          </cell>
          <cell r="E232">
            <v>5.7010199999999998</v>
          </cell>
          <cell r="G232">
            <v>36.067720000000001</v>
          </cell>
        </row>
        <row r="233">
          <cell r="B233" t="str">
            <v xml:space="preserve">         LNH-2005-0047 - L.Mod. de Linhas 150kV e 400kV (SFR)</v>
          </cell>
          <cell r="C233" t="str">
            <v>EQ</v>
          </cell>
          <cell r="D233">
            <v>597.33398</v>
          </cell>
          <cell r="E233">
            <v>91.363549999999904</v>
          </cell>
          <cell r="F233">
            <v>-688.69753000000003</v>
          </cell>
        </row>
        <row r="234">
          <cell r="B234" t="str">
            <v xml:space="preserve">      44232220 - Transporte Electricidade - Linhas 220Kv</v>
          </cell>
          <cell r="D234">
            <v>6639.3479299999999</v>
          </cell>
          <cell r="E234">
            <v>22043.783800000001</v>
          </cell>
          <cell r="F234">
            <v>-1694.67643</v>
          </cell>
          <cell r="G234">
            <v>26988.455300000001</v>
          </cell>
        </row>
        <row r="235">
          <cell r="B235" t="str">
            <v xml:space="preserve">         ALN-2002-0023 - L.PEREIROS-BATALHA 1 - Uprating</v>
          </cell>
          <cell r="C235" t="str">
            <v>EQ</v>
          </cell>
          <cell r="E235">
            <v>5.0457599999999996</v>
          </cell>
          <cell r="F235">
            <v>-5.0457599999999996</v>
          </cell>
        </row>
        <row r="236">
          <cell r="B236" t="str">
            <v xml:space="preserve">         ALN-2002-0024 - L.PEREIROS-BATALHA 2 - Uprating</v>
          </cell>
          <cell r="C236" t="str">
            <v>EQ</v>
          </cell>
          <cell r="D236">
            <v>62.94117</v>
          </cell>
          <cell r="G236">
            <v>62.94117</v>
          </cell>
        </row>
        <row r="237">
          <cell r="B237" t="str">
            <v xml:space="preserve">         ALN-2002-0025 - L.TORRÃO - RECAREI  Uprating</v>
          </cell>
          <cell r="C237" t="str">
            <v>EQ</v>
          </cell>
          <cell r="D237">
            <v>121.2666</v>
          </cell>
          <cell r="E237">
            <v>960.84986000000004</v>
          </cell>
          <cell r="F237">
            <v>-1082.11646</v>
          </cell>
        </row>
        <row r="238">
          <cell r="B238" t="str">
            <v xml:space="preserve">         ALN-2002-0034 - L.RRVM / RRCT - Uprating</v>
          </cell>
          <cell r="C238" t="str">
            <v>EQ</v>
          </cell>
          <cell r="D238">
            <v>25.613520000000001</v>
          </cell>
          <cell r="G238">
            <v>25.613520000000001</v>
          </cell>
        </row>
        <row r="239">
          <cell r="B239" t="str">
            <v xml:space="preserve">         ALN-2002-0035 - L.BTPN - Uprating</v>
          </cell>
          <cell r="C239" t="str">
            <v>EQ</v>
          </cell>
          <cell r="E239">
            <v>1.9530000000000001</v>
          </cell>
          <cell r="F239">
            <v>-1.9530000000000001</v>
          </cell>
        </row>
        <row r="240">
          <cell r="B240" t="str">
            <v xml:space="preserve">         ALN-2002-0039 - L.CTGCN/SEJ - Uprating Ramal</v>
          </cell>
          <cell r="C240" t="str">
            <v>EQ</v>
          </cell>
          <cell r="D240">
            <v>2.3862999999999999</v>
          </cell>
          <cell r="F240">
            <v>-2.3862999999999999</v>
          </cell>
        </row>
        <row r="241">
          <cell r="B241" t="str">
            <v xml:space="preserve">         ALN-2003-0005 - L.Mogadouro - Valeira, Uprating</v>
          </cell>
          <cell r="C241" t="str">
            <v>EQ</v>
          </cell>
          <cell r="D241">
            <v>61.287059999999997</v>
          </cell>
          <cell r="E241">
            <v>312.79662000000002</v>
          </cell>
          <cell r="G241">
            <v>374.08368000000002</v>
          </cell>
        </row>
        <row r="242">
          <cell r="B242" t="str">
            <v xml:space="preserve">         ALN-2003-0006 - L.Valeira-Valdigem 1 e 2, Uprating</v>
          </cell>
          <cell r="C242" t="str">
            <v>EQ</v>
          </cell>
          <cell r="D242">
            <v>27.67212</v>
          </cell>
          <cell r="G242">
            <v>27.67212</v>
          </cell>
        </row>
        <row r="243">
          <cell r="B243" t="str">
            <v xml:space="preserve">         ALN-2003-0012 - L.Torrão-Carrapatelo, Uprating</v>
          </cell>
          <cell r="C243" t="str">
            <v>EQ</v>
          </cell>
          <cell r="D243">
            <v>10.586690000000001</v>
          </cell>
          <cell r="E243">
            <v>160.66460000000001</v>
          </cell>
          <cell r="G243">
            <v>171.25129000000001</v>
          </cell>
        </row>
        <row r="244">
          <cell r="B244" t="str">
            <v xml:space="preserve">         ALX-2002-0002 - L.CGAM  ( 220kV ) - Uprating</v>
          </cell>
          <cell r="C244" t="str">
            <v>EX</v>
          </cell>
          <cell r="D244">
            <v>954.47803999999996</v>
          </cell>
          <cell r="E244">
            <v>430.00272000000001</v>
          </cell>
          <cell r="G244">
            <v>1384.4807599999999</v>
          </cell>
        </row>
        <row r="245">
          <cell r="B245" t="str">
            <v xml:space="preserve">         ECL-2005-0002 - LINHAS 220kV - Obras Encerradas ( 2005 )</v>
          </cell>
          <cell r="C245" t="str">
            <v>EQ</v>
          </cell>
          <cell r="E245">
            <v>20.876799999999999</v>
          </cell>
          <cell r="G245">
            <v>20.876799999999999</v>
          </cell>
        </row>
        <row r="246">
          <cell r="B246" t="str">
            <v xml:space="preserve">         ECL-2006-0002 - LINHAS 220kV - Obras Encerradas ( 2006 )</v>
          </cell>
          <cell r="C246" t="str">
            <v>EQ</v>
          </cell>
          <cell r="D246">
            <v>25.711580000000001</v>
          </cell>
          <cell r="E246">
            <v>1332.2832100000001</v>
          </cell>
          <cell r="G246">
            <v>1357.99479</v>
          </cell>
        </row>
        <row r="247">
          <cell r="B247" t="str">
            <v xml:space="preserve">         LNH-2002-0009 - L.SANTARÉM-ZÊZERE</v>
          </cell>
          <cell r="C247" t="str">
            <v>EQ</v>
          </cell>
          <cell r="D247">
            <v>19.927980000000002</v>
          </cell>
          <cell r="E247">
            <v>72.896829999999994</v>
          </cell>
          <cell r="F247">
            <v>-92.824809999999999</v>
          </cell>
        </row>
        <row r="248">
          <cell r="B248" t="str">
            <v xml:space="preserve">         LNH-2002-0017 - L.BODIOSA - VALDIGEM</v>
          </cell>
          <cell r="C248" t="str">
            <v>EQ</v>
          </cell>
          <cell r="E248">
            <v>510.3501</v>
          </cell>
          <cell r="F248">
            <v>-510.3501</v>
          </cell>
        </row>
        <row r="249">
          <cell r="B249" t="str">
            <v xml:space="preserve">         LNH-2002-0019 - L.BODIOSA-PARAIMO</v>
          </cell>
          <cell r="C249" t="str">
            <v>EQ</v>
          </cell>
          <cell r="D249">
            <v>2683.0769799999998</v>
          </cell>
          <cell r="E249">
            <v>8042.63393</v>
          </cell>
          <cell r="G249">
            <v>10725.71091</v>
          </cell>
        </row>
        <row r="250">
          <cell r="B250" t="str">
            <v xml:space="preserve">         LNH-2002-0024 - L."FANHOES"-TRAJOUCE</v>
          </cell>
          <cell r="C250" t="str">
            <v>EQ</v>
          </cell>
          <cell r="D250">
            <v>327.81164000000001</v>
          </cell>
          <cell r="E250">
            <v>702.80169999999998</v>
          </cell>
          <cell r="G250">
            <v>1030.6133400000001</v>
          </cell>
        </row>
        <row r="251">
          <cell r="B251" t="str">
            <v xml:space="preserve">         LNH-2002-0034 - L.CASTELO BRANCO - FERRO 1/2</v>
          </cell>
          <cell r="C251" t="str">
            <v>EQ</v>
          </cell>
          <cell r="D251">
            <v>1325.97237</v>
          </cell>
          <cell r="E251">
            <v>8011.6369599999998</v>
          </cell>
          <cell r="G251">
            <v>9337.6093299999993</v>
          </cell>
        </row>
        <row r="252">
          <cell r="B252" t="str">
            <v xml:space="preserve">         LNH-2002-0038 - L.DI - OLMOS -  ( 1º Troço )</v>
          </cell>
          <cell r="C252" t="str">
            <v>EQ</v>
          </cell>
          <cell r="D252">
            <v>35.867640000000002</v>
          </cell>
          <cell r="E252">
            <v>63.597470000000001</v>
          </cell>
          <cell r="G252">
            <v>99.465109999999996</v>
          </cell>
        </row>
        <row r="253">
          <cell r="B253" t="str">
            <v xml:space="preserve">         LNH-2002-0040 - L.Espariz - Penela</v>
          </cell>
          <cell r="C253" t="str">
            <v>EQ</v>
          </cell>
          <cell r="E253">
            <v>31.404599999999999</v>
          </cell>
          <cell r="G253">
            <v>31.404599999999999</v>
          </cell>
        </row>
        <row r="254">
          <cell r="B254" t="str">
            <v xml:space="preserve">         LNH-2002-0041 - L.VILA POUCA AGUIAR - VALDIGEM</v>
          </cell>
          <cell r="C254" t="str">
            <v>EQ</v>
          </cell>
          <cell r="D254">
            <v>72.546599999999998</v>
          </cell>
          <cell r="G254">
            <v>72.546599999999998</v>
          </cell>
        </row>
        <row r="255">
          <cell r="B255" t="str">
            <v xml:space="preserve">         LNH-2002-0050 - L.RMTJ - Desvio P/ SCE</v>
          </cell>
          <cell r="C255" t="str">
            <v>EQ</v>
          </cell>
          <cell r="D255">
            <v>63.287520000000001</v>
          </cell>
          <cell r="G255">
            <v>63.287520000000001</v>
          </cell>
        </row>
        <row r="256">
          <cell r="B256" t="str">
            <v xml:space="preserve">         LNH-2002-0060 - L.ESTARREJA-PEREIROS - Desvio p/ PARAIMO</v>
          </cell>
          <cell r="C256" t="str">
            <v>EQ</v>
          </cell>
          <cell r="D256">
            <v>626.57069999999999</v>
          </cell>
          <cell r="E256">
            <v>579.81632000000002</v>
          </cell>
          <cell r="G256">
            <v>1206.3870199999999</v>
          </cell>
        </row>
        <row r="257">
          <cell r="B257" t="str">
            <v xml:space="preserve">         LNH-2003-0002 - L.VMED1  "Upgrade"  220 kV</v>
          </cell>
          <cell r="C257" t="str">
            <v>EQ</v>
          </cell>
          <cell r="E257">
            <v>31.494759999999999</v>
          </cell>
          <cell r="G257">
            <v>31.494759999999999</v>
          </cell>
        </row>
        <row r="258">
          <cell r="B258" t="str">
            <v xml:space="preserve">         LNH-2003-0006 - L.Alto Mira -Zambujal 1   (cabo subt. )</v>
          </cell>
          <cell r="C258" t="str">
            <v>EQ</v>
          </cell>
          <cell r="E258">
            <v>3.48916</v>
          </cell>
          <cell r="G258">
            <v>3.48916</v>
          </cell>
        </row>
        <row r="259">
          <cell r="B259" t="str">
            <v xml:space="preserve">         LNH-2003-0020 - L.VMED2  - "Upgrade" p/  dupla de 220 kV</v>
          </cell>
          <cell r="C259" t="str">
            <v>EQ</v>
          </cell>
          <cell r="E259">
            <v>7.2156200000000004</v>
          </cell>
          <cell r="G259">
            <v>7.2156200000000004</v>
          </cell>
        </row>
        <row r="260">
          <cell r="B260" t="str">
            <v xml:space="preserve">         LNH-2003-0022 - L.RVCPR2-PPS, Desvio p/ S. Espariz</v>
          </cell>
          <cell r="C260" t="str">
            <v>EQ</v>
          </cell>
          <cell r="E260">
            <v>4.7347299999999999</v>
          </cell>
          <cell r="G260">
            <v>4.7347299999999999</v>
          </cell>
        </row>
        <row r="261">
          <cell r="B261" t="str">
            <v xml:space="preserve">         LNH-2003-0036 - L.BTPN, Desv p/ D. Intern(LBTDI e LDIPN)</v>
          </cell>
          <cell r="C261" t="str">
            <v>EQ</v>
          </cell>
          <cell r="D261">
            <v>2.2338800000000001</v>
          </cell>
          <cell r="G261">
            <v>2.2338800000000001</v>
          </cell>
        </row>
        <row r="262">
          <cell r="B262" t="str">
            <v xml:space="preserve">         LNH-2003-0038 - L.BT-Aldeadavila, Ligação para DI</v>
          </cell>
          <cell r="C262" t="str">
            <v>EQ</v>
          </cell>
          <cell r="D262">
            <v>2.2338800000000001</v>
          </cell>
          <cell r="G262">
            <v>2.2338800000000001</v>
          </cell>
        </row>
        <row r="263">
          <cell r="B263" t="str">
            <v xml:space="preserve">         LNH-2003-0039 - L.PTPN, Desvio p/ SDI</v>
          </cell>
          <cell r="C263" t="str">
            <v>EQ</v>
          </cell>
          <cell r="D263">
            <v>2.2338800000000001</v>
          </cell>
          <cell r="G263">
            <v>2.2338800000000001</v>
          </cell>
        </row>
        <row r="264">
          <cell r="B264" t="str">
            <v xml:space="preserve">         LNH-2003-0054 - L.PRZR 3, Desvio p/ Penela</v>
          </cell>
          <cell r="C264" t="str">
            <v>EQ</v>
          </cell>
          <cell r="D264">
            <v>1.88893</v>
          </cell>
          <cell r="E264">
            <v>2.2367900000000001</v>
          </cell>
          <cell r="G264">
            <v>4.1257200000000003</v>
          </cell>
        </row>
        <row r="265">
          <cell r="B265" t="str">
            <v xml:space="preserve">         LNH-2003-0055 - L.OQTN, Reforço troço final p/ dupla</v>
          </cell>
          <cell r="C265" t="str">
            <v>EQ</v>
          </cell>
          <cell r="D265">
            <v>21.713460000000001</v>
          </cell>
          <cell r="E265">
            <v>49.11965</v>
          </cell>
          <cell r="G265">
            <v>70.833110000000005</v>
          </cell>
        </row>
        <row r="266">
          <cell r="B266" t="str">
            <v xml:space="preserve">         LNH-2005-0002 - L.Vila Chã-Pereiros1, Desvio p/ Espariz</v>
          </cell>
          <cell r="C266" t="str">
            <v>EQ</v>
          </cell>
          <cell r="E266">
            <v>4.0952000000000002</v>
          </cell>
          <cell r="G266">
            <v>4.0952000000000002</v>
          </cell>
        </row>
        <row r="267">
          <cell r="B267" t="str">
            <v xml:space="preserve">         LNH-2005-0048 - L.DI - OLMOS- 2º troço ("T" até SDI )</v>
          </cell>
          <cell r="C267" t="str">
            <v>EQ</v>
          </cell>
          <cell r="D267">
            <v>6.1916900000000004</v>
          </cell>
          <cell r="G267">
            <v>6.1916900000000004</v>
          </cell>
        </row>
        <row r="268">
          <cell r="B268" t="str">
            <v xml:space="preserve">         LNH-2005-0051 - L.Vila Chã-Pereiros2, Desvio p/ Espariz</v>
          </cell>
          <cell r="C268" t="str">
            <v>EQ</v>
          </cell>
          <cell r="E268">
            <v>4.0952599999999997</v>
          </cell>
          <cell r="G268">
            <v>4.0952599999999997</v>
          </cell>
        </row>
        <row r="269">
          <cell r="B269" t="str">
            <v xml:space="preserve">         RLN-2005-0003 - L. AGPR1-Substituição de isoladores</v>
          </cell>
          <cell r="C269" t="str">
            <v>EX</v>
          </cell>
          <cell r="D269">
            <v>155.8477</v>
          </cell>
          <cell r="E269">
            <v>330.68551000000002</v>
          </cell>
          <cell r="G269">
            <v>486.53321</v>
          </cell>
        </row>
        <row r="270">
          <cell r="B270" t="str">
            <v xml:space="preserve">         RLN-2006-0018 - L.CGRM2/3 - Subst. de isoladores</v>
          </cell>
          <cell r="C270" t="str">
            <v>EX</v>
          </cell>
          <cell r="E270">
            <v>367.00664</v>
          </cell>
          <cell r="G270">
            <v>367.00664</v>
          </cell>
        </row>
        <row r="271">
          <cell r="B271" t="str">
            <v xml:space="preserve">      44232230 - Transporte Electricidade - Linhas 400KV</v>
          </cell>
          <cell r="D271">
            <v>6846.9622200000003</v>
          </cell>
          <cell r="E271">
            <v>21138.71081</v>
          </cell>
          <cell r="F271">
            <v>-1836.7432899999999</v>
          </cell>
          <cell r="G271">
            <v>26148.92974</v>
          </cell>
        </row>
        <row r="272">
          <cell r="B272" t="str">
            <v xml:space="preserve">         ECL-2005-0003 - LINHAS 150kV - Obras Encerradas ( 2005 )</v>
          </cell>
          <cell r="C272" t="str">
            <v>EQ</v>
          </cell>
          <cell r="E272">
            <v>24.928879999999999</v>
          </cell>
          <cell r="G272">
            <v>24.928879999999999</v>
          </cell>
        </row>
        <row r="273">
          <cell r="B273" t="str">
            <v xml:space="preserve">         ECL-2006-0001 - LINHAS 400kV - Obras Encerradas ( 2006 )</v>
          </cell>
          <cell r="C273" t="str">
            <v>EQ</v>
          </cell>
          <cell r="E273">
            <v>127.5676</v>
          </cell>
          <cell r="G273">
            <v>127.5676</v>
          </cell>
        </row>
        <row r="274">
          <cell r="B274" t="str">
            <v xml:space="preserve">         LNH-2002-0003 - L.FANHÕES-ALTO MIRA II, mod.p/ 400/220kV</v>
          </cell>
          <cell r="C274" t="str">
            <v>EQ</v>
          </cell>
          <cell r="D274">
            <v>848.58127000000002</v>
          </cell>
          <cell r="E274">
            <v>3417.4957599999998</v>
          </cell>
          <cell r="G274">
            <v>4266.0770300000004</v>
          </cell>
        </row>
        <row r="275">
          <cell r="B275" t="str">
            <v xml:space="preserve">         LNH-2002-0016 - L.ALQUEVA-BALBOA</v>
          </cell>
          <cell r="C275" t="str">
            <v>EQ</v>
          </cell>
          <cell r="E275">
            <v>10.048</v>
          </cell>
          <cell r="F275">
            <v>-10.048</v>
          </cell>
        </row>
        <row r="276">
          <cell r="B276" t="str">
            <v xml:space="preserve">         LNH-2002-0018 - L.CARREGADO-RIO MAIOR 2,3</v>
          </cell>
          <cell r="C276" t="str">
            <v>EQ</v>
          </cell>
          <cell r="D276">
            <v>1.68083</v>
          </cell>
          <cell r="E276">
            <v>3.4620000000000102E-2</v>
          </cell>
          <cell r="G276">
            <v>1.7154499999999999</v>
          </cell>
        </row>
        <row r="277">
          <cell r="B277" t="str">
            <v xml:space="preserve">         LNH-2002-0023 - L.SINES-PORTIMÃO 3</v>
          </cell>
          <cell r="C277" t="str">
            <v>EQ</v>
          </cell>
          <cell r="D277">
            <v>2514.4751099999999</v>
          </cell>
          <cell r="E277">
            <v>9027.0354200000002</v>
          </cell>
          <cell r="G277">
            <v>11541.51053</v>
          </cell>
        </row>
        <row r="278">
          <cell r="B278" t="str">
            <v xml:space="preserve">         LNH-2002-0025 - L.BATALHA - PEGO</v>
          </cell>
          <cell r="C278" t="str">
            <v>EQ</v>
          </cell>
          <cell r="D278">
            <v>1815.38366</v>
          </cell>
          <cell r="E278">
            <v>6504.7161999999998</v>
          </cell>
          <cell r="G278">
            <v>8320.0998600000003</v>
          </cell>
        </row>
        <row r="279">
          <cell r="B279" t="str">
            <v xml:space="preserve">         LNH-2002-0042 - L.VALDIGEM - VERMOIM</v>
          </cell>
          <cell r="C279" t="str">
            <v>EQ</v>
          </cell>
          <cell r="D279">
            <v>274.22503999999998</v>
          </cell>
          <cell r="E279">
            <v>40.177819999999997</v>
          </cell>
          <cell r="G279">
            <v>314.40285999999998</v>
          </cell>
        </row>
        <row r="280">
          <cell r="B280" t="str">
            <v xml:space="preserve">         LNH-2002-0046 - L.RMFN - Desvio p/ SAM</v>
          </cell>
          <cell r="C280" t="str">
            <v>EQ</v>
          </cell>
          <cell r="E280">
            <v>1.5979099999999999</v>
          </cell>
          <cell r="G280">
            <v>1.5979099999999999</v>
          </cell>
        </row>
        <row r="281">
          <cell r="B281" t="str">
            <v xml:space="preserve">         LNH-2002-0047 - L.RRRM2 - Abertura na SBL</v>
          </cell>
          <cell r="C281" t="str">
            <v>EQ</v>
          </cell>
          <cell r="D281">
            <v>94.049589999999995</v>
          </cell>
          <cell r="E281">
            <v>580.86165000000005</v>
          </cell>
          <cell r="F281">
            <v>-674.91124000000002</v>
          </cell>
        </row>
        <row r="282">
          <cell r="B282" t="str">
            <v xml:space="preserve">         LNH-2002-0053 - L.PALMELA - RIBATEJO - Desvio p/ "FF"</v>
          </cell>
          <cell r="C282" t="str">
            <v>EQ</v>
          </cell>
          <cell r="E282">
            <v>17.30912</v>
          </cell>
          <cell r="G282">
            <v>17.30912</v>
          </cell>
        </row>
        <row r="283">
          <cell r="B283" t="str">
            <v xml:space="preserve">         LNH-2002-0054 - L.BLRM + LRMRJ, desvio p/ BP a SRM</v>
          </cell>
          <cell r="C283" t="str">
            <v>EQ</v>
          </cell>
          <cell r="E283">
            <v>0.47334999999999999</v>
          </cell>
          <cell r="G283">
            <v>0.47334999999999999</v>
          </cell>
        </row>
        <row r="284">
          <cell r="B284" t="str">
            <v xml:space="preserve">         LNH-2002-0055 - L.RRRM II - Desvio p/ PARAIMO</v>
          </cell>
          <cell r="C284" t="str">
            <v>EQ</v>
          </cell>
          <cell r="D284">
            <v>536.36121000000003</v>
          </cell>
          <cell r="E284">
            <v>598.33442000000002</v>
          </cell>
          <cell r="F284">
            <v>-1134.6956299999999</v>
          </cell>
        </row>
        <row r="285">
          <cell r="B285" t="str">
            <v xml:space="preserve">         LNH-2002-0057 - L.PORTIMÃO - TUNES</v>
          </cell>
          <cell r="C285" t="str">
            <v>EQ</v>
          </cell>
          <cell r="D285">
            <v>40.742199999999997</v>
          </cell>
          <cell r="E285">
            <v>85.667249999999996</v>
          </cell>
          <cell r="G285">
            <v>126.40945000000001</v>
          </cell>
        </row>
        <row r="286">
          <cell r="B286" t="str">
            <v xml:space="preserve">         LNH-2002-0058 - L.ALRA I - Desvio p/  PEDRALVA</v>
          </cell>
          <cell r="C286" t="str">
            <v>EQ</v>
          </cell>
          <cell r="D286">
            <v>12.167719999999999</v>
          </cell>
          <cell r="E286">
            <v>3.4325199999999998</v>
          </cell>
          <cell r="G286">
            <v>15.600239999999999</v>
          </cell>
        </row>
        <row r="287">
          <cell r="B287" t="str">
            <v xml:space="preserve">         LNH-2002-0062 - L.PICOTE-DOURO INTERNACIONAL</v>
          </cell>
          <cell r="C287" t="str">
            <v>EQ</v>
          </cell>
          <cell r="D287">
            <v>16.75169</v>
          </cell>
          <cell r="G287">
            <v>16.75169</v>
          </cell>
        </row>
        <row r="288">
          <cell r="B288" t="str">
            <v xml:space="preserve">         LNH-2002-0067 - L.FNRJ - Zona de Fanhões</v>
          </cell>
          <cell r="C288" t="str">
            <v>EQ</v>
          </cell>
          <cell r="E288">
            <v>4.3695599999999999</v>
          </cell>
          <cell r="F288">
            <v>-4.3695599999999999</v>
          </cell>
        </row>
        <row r="289">
          <cell r="B289" t="str">
            <v xml:space="preserve">         LNH-2002-0070 - L.D. Intern.- Aldeadav., Upgr.(a 400kV)</v>
          </cell>
          <cell r="C289" t="str">
            <v>EQ</v>
          </cell>
          <cell r="D289">
            <v>2.24329</v>
          </cell>
          <cell r="G289">
            <v>2.24329</v>
          </cell>
        </row>
        <row r="290">
          <cell r="B290" t="str">
            <v xml:space="preserve">         LNH-2003-0001 - L.Falagueira-Mamporcão</v>
          </cell>
          <cell r="C290" t="str">
            <v>EQ</v>
          </cell>
          <cell r="D290">
            <v>58.624989999999997</v>
          </cell>
          <cell r="E290">
            <v>125.7833</v>
          </cell>
          <cell r="G290">
            <v>184.40828999999999</v>
          </cell>
        </row>
        <row r="291">
          <cell r="B291" t="str">
            <v xml:space="preserve">         LNH-2003-0037 - L.PN-Aldeadavila, Ligação para DI</v>
          </cell>
          <cell r="C291" t="str">
            <v>EQ</v>
          </cell>
          <cell r="D291">
            <v>1.12165</v>
          </cell>
          <cell r="G291">
            <v>1.12165</v>
          </cell>
        </row>
        <row r="294">
          <cell r="B294" t="str">
            <v xml:space="preserve">IMOBILIZADO  EM  CURSO  POR  OBRA  </v>
          </cell>
        </row>
        <row r="295">
          <cell r="B295" t="str">
            <v>Período: 2006-01 até 2006-08</v>
          </cell>
        </row>
        <row r="296">
          <cell r="C296" t="str">
            <v>Divisão</v>
          </cell>
          <cell r="G296" t="str">
            <v>(Un: mil euros)</v>
          </cell>
        </row>
        <row r="297">
          <cell r="D297" t="str">
            <v xml:space="preserve">Situação em </v>
          </cell>
          <cell r="E297" t="str">
            <v>Investimento</v>
          </cell>
          <cell r="F297" t="str">
            <v>Transfer. p/</v>
          </cell>
          <cell r="G297" t="str">
            <v>Situação em</v>
          </cell>
        </row>
        <row r="298">
          <cell r="B298" t="str">
            <v>Classes do imobilizado  /  Obra</v>
          </cell>
          <cell r="D298" t="str">
            <v>2005-12-31</v>
          </cell>
          <cell r="E298" t="str">
            <v>realizado</v>
          </cell>
          <cell r="F298" t="str">
            <v>exploração</v>
          </cell>
          <cell r="G298" t="str">
            <v>2006-08-31</v>
          </cell>
        </row>
        <row r="299">
          <cell r="B299" t="str">
            <v xml:space="preserve">         LNH-2003-0052 - L.Tunes - "S. Algarvio"</v>
          </cell>
          <cell r="C299" t="str">
            <v>EQ</v>
          </cell>
          <cell r="D299">
            <v>24.39481</v>
          </cell>
          <cell r="G299">
            <v>24.39481</v>
          </cell>
        </row>
        <row r="300">
          <cell r="B300" t="str">
            <v xml:space="preserve">         LNH-2005-0005 - L.Ligação do terno 400 kV à CBT 2</v>
          </cell>
          <cell r="C300" t="str">
            <v>EQ</v>
          </cell>
          <cell r="D300">
            <v>4.6776299999999997</v>
          </cell>
          <cell r="G300">
            <v>4.6776299999999997</v>
          </cell>
        </row>
        <row r="301">
          <cell r="B301" t="str">
            <v xml:space="preserve">         LNH-2005-0007 - L.Batalha - Lavos a 400kV</v>
          </cell>
          <cell r="C301" t="str">
            <v>EQ</v>
          </cell>
          <cell r="E301">
            <v>19.93777</v>
          </cell>
          <cell r="G301">
            <v>19.93777</v>
          </cell>
        </row>
        <row r="302">
          <cell r="B302" t="str">
            <v xml:space="preserve">         LNH-2005-0010 - L."S. Algarvio" - Espanha</v>
          </cell>
          <cell r="C302" t="str">
            <v>EQ</v>
          </cell>
          <cell r="D302">
            <v>14.113770000000001</v>
          </cell>
          <cell r="G302">
            <v>14.113770000000001</v>
          </cell>
        </row>
        <row r="303">
          <cell r="B303" t="str">
            <v xml:space="preserve">         LNH-2005-0029 - L.RMTJ (TV), Remod Troço</v>
          </cell>
          <cell r="C303" t="str">
            <v>EQ</v>
          </cell>
          <cell r="D303">
            <v>8.3807299999999998</v>
          </cell>
          <cell r="G303">
            <v>8.3807299999999998</v>
          </cell>
        </row>
        <row r="304">
          <cell r="B304" t="str">
            <v xml:space="preserve">         LNH-2005-0033 - L.Alto Mira-Trajouce -remodelação</v>
          </cell>
          <cell r="C304" t="str">
            <v>EQ</v>
          </cell>
          <cell r="D304">
            <v>8.3807299999999998</v>
          </cell>
          <cell r="G304">
            <v>8.3807299999999998</v>
          </cell>
        </row>
        <row r="305">
          <cell r="B305" t="str">
            <v xml:space="preserve">         LNH-2005-0046 - L.PTPN (lado SPN), desvio p/ SDI</v>
          </cell>
          <cell r="C305" t="str">
            <v>EQ</v>
          </cell>
          <cell r="D305">
            <v>1.10934</v>
          </cell>
          <cell r="G305">
            <v>1.10934</v>
          </cell>
        </row>
        <row r="306">
          <cell r="B306" t="str">
            <v xml:space="preserve">         MFO-2006-0003 - L.PEGO - CEDILLO ( Mont. Fibras Opticas)</v>
          </cell>
          <cell r="C306" t="str">
            <v>EQ</v>
          </cell>
          <cell r="E306">
            <v>12.718859999999999</v>
          </cell>
          <cell r="F306">
            <v>-12.718859999999999</v>
          </cell>
        </row>
        <row r="307">
          <cell r="B307" t="str">
            <v xml:space="preserve">         RLN-2005-0008 - L.PMFN - Substituição de Isoladores</v>
          </cell>
          <cell r="C307" t="str">
            <v>EX</v>
          </cell>
          <cell r="D307">
            <v>181.65949000000001</v>
          </cell>
          <cell r="E307">
            <v>3.7422000000000102</v>
          </cell>
          <cell r="G307">
            <v>185.40169</v>
          </cell>
        </row>
        <row r="308">
          <cell r="B308" t="str">
            <v xml:space="preserve">         RLN-2005-0009 - L.Sub.Isol(LCSBPM1,CSBPM2,CSBPM3,CSBPM4)</v>
          </cell>
          <cell r="C308" t="str">
            <v>EX</v>
          </cell>
          <cell r="D308">
            <v>387.83747</v>
          </cell>
          <cell r="E308">
            <v>374.09347000000002</v>
          </cell>
          <cell r="G308">
            <v>761.93093999999996</v>
          </cell>
        </row>
        <row r="309">
          <cell r="B309" t="str">
            <v xml:space="preserve">         RLN-2006-0017 - L.FNAM4/LAMRJ-Substituição de isoladores</v>
          </cell>
          <cell r="C309" t="str">
            <v>EX</v>
          </cell>
          <cell r="E309">
            <v>158.38513</v>
          </cell>
          <cell r="G309">
            <v>158.38513</v>
          </cell>
        </row>
        <row r="310">
          <cell r="B310" t="str">
            <v xml:space="preserve">      44232270 - Transporte Electricidade - Ramais 150KV</v>
          </cell>
          <cell r="D310">
            <v>10.375</v>
          </cell>
          <cell r="E310">
            <v>38.150590000000001</v>
          </cell>
          <cell r="F310">
            <v>-48.525590000000001</v>
          </cell>
        </row>
        <row r="311">
          <cell r="B311" t="str">
            <v xml:space="preserve">         RAM-2002-0001 - L.VILA NOVA-RIBA DÁVE, ramal p/ Oleiros</v>
          </cell>
          <cell r="C311" t="str">
            <v>EQ</v>
          </cell>
          <cell r="D311">
            <v>10.375</v>
          </cell>
          <cell r="E311">
            <v>38.150590000000001</v>
          </cell>
          <cell r="F311">
            <v>-48.525590000000001</v>
          </cell>
        </row>
        <row r="312">
          <cell r="B312" t="str">
            <v xml:space="preserve">      44238130 - Telecomunicações-Segurança - Fibra Óptica</v>
          </cell>
          <cell r="D312">
            <v>1013.7762300000001</v>
          </cell>
          <cell r="E312">
            <v>2981.3661299999999</v>
          </cell>
          <cell r="F312">
            <v>-2014.8281899999999</v>
          </cell>
          <cell r="G312">
            <v>1980.3141700000001</v>
          </cell>
        </row>
        <row r="313">
          <cell r="B313" t="str">
            <v xml:space="preserve">         ALN-2002-0025 - L.TORRÃO - RECAREI  Uprating</v>
          </cell>
          <cell r="C313" t="str">
            <v>EQ</v>
          </cell>
          <cell r="D313">
            <v>17.606290000000001</v>
          </cell>
          <cell r="E313">
            <v>155.62433999999999</v>
          </cell>
          <cell r="F313">
            <v>-173.23062999999999</v>
          </cell>
        </row>
        <row r="314">
          <cell r="B314" t="str">
            <v xml:space="preserve">         ALN-2002-0026 - L.CANIÇADA - OLEIROS  Uprating</v>
          </cell>
          <cell r="C314" t="str">
            <v>EQ</v>
          </cell>
          <cell r="E314">
            <v>1.4585600000000001</v>
          </cell>
          <cell r="G314">
            <v>1.4585600000000001</v>
          </cell>
        </row>
        <row r="315">
          <cell r="B315" t="str">
            <v xml:space="preserve">         ALN-2002-0040 - L.F. Ferro - Trafaria 1/2 (Uprating)</v>
          </cell>
          <cell r="C315" t="str">
            <v>EQ</v>
          </cell>
          <cell r="D315">
            <v>11.44652</v>
          </cell>
          <cell r="E315">
            <v>105.70681999999999</v>
          </cell>
          <cell r="G315">
            <v>117.15334</v>
          </cell>
        </row>
        <row r="316">
          <cell r="B316" t="str">
            <v xml:space="preserve">         ALN-2003-0002 - L.CANIÇADA-VILA FRIA 1 - 150kV  Uprating</v>
          </cell>
          <cell r="C316" t="str">
            <v>EQ</v>
          </cell>
          <cell r="E316">
            <v>252.67789999999999</v>
          </cell>
          <cell r="G316">
            <v>252.67789999999999</v>
          </cell>
        </row>
        <row r="317">
          <cell r="B317" t="str">
            <v xml:space="preserve">         ALN-2003-0004 - L.PMQAJ/FFQAJ    Uprating</v>
          </cell>
          <cell r="C317" t="str">
            <v>EQ</v>
          </cell>
          <cell r="D317">
            <v>170.32639</v>
          </cell>
          <cell r="E317">
            <v>101.80287</v>
          </cell>
          <cell r="F317">
            <v>-272.12925999999999</v>
          </cell>
        </row>
        <row r="318">
          <cell r="B318" t="str">
            <v xml:space="preserve">         ALN-2003-0005 - L.Mogadouro - Valeira, Uprating</v>
          </cell>
          <cell r="C318" t="str">
            <v>EQ</v>
          </cell>
          <cell r="E318">
            <v>55.748379999999997</v>
          </cell>
          <cell r="G318">
            <v>55.748379999999997</v>
          </cell>
        </row>
        <row r="319">
          <cell r="B319" t="str">
            <v xml:space="preserve">         ALN-2003-0007 - L.CDRA2, Troço CD-RA, Uprating</v>
          </cell>
          <cell r="C319" t="str">
            <v>EQ</v>
          </cell>
          <cell r="D319">
            <v>244.12508</v>
          </cell>
          <cell r="E319">
            <v>115.40173</v>
          </cell>
          <cell r="F319">
            <v>-359.52681000000001</v>
          </cell>
        </row>
        <row r="320">
          <cell r="B320" t="str">
            <v xml:space="preserve">         ALN-2003-0009 - L.PMMP / L.MPSN,  Uprating</v>
          </cell>
          <cell r="C320" t="str">
            <v>EQ</v>
          </cell>
          <cell r="E320">
            <v>68.555530000000005</v>
          </cell>
          <cell r="G320">
            <v>68.555530000000005</v>
          </cell>
        </row>
        <row r="321">
          <cell r="B321" t="str">
            <v xml:space="preserve">         ALN-2003-0012 - L.Torrão-Carrapatelo, Uprating</v>
          </cell>
          <cell r="C321" t="str">
            <v>EQ</v>
          </cell>
          <cell r="E321">
            <v>62.083269999999999</v>
          </cell>
          <cell r="G321">
            <v>62.083269999999999</v>
          </cell>
        </row>
        <row r="322">
          <cell r="B322" t="str">
            <v xml:space="preserve">         ECL-2006-0001 - LINHAS 400kV - Obras Encerradas ( 2006 )</v>
          </cell>
          <cell r="C322" t="str">
            <v>EQ</v>
          </cell>
          <cell r="E322">
            <v>1.0438499999999999</v>
          </cell>
          <cell r="G322">
            <v>1.0438499999999999</v>
          </cell>
        </row>
        <row r="323">
          <cell r="B323" t="str">
            <v xml:space="preserve">         ECL-2006-0002 - LINHAS 220kV - Obras Encerradas ( 2006 )</v>
          </cell>
          <cell r="C323" t="str">
            <v>EQ</v>
          </cell>
          <cell r="E323">
            <v>59.95017</v>
          </cell>
          <cell r="G323">
            <v>59.95017</v>
          </cell>
        </row>
        <row r="324">
          <cell r="B324" t="str">
            <v xml:space="preserve">         LNH-2002-0034 - L.CASTELO BRANCO - FERRO 1/2</v>
          </cell>
          <cell r="C324" t="str">
            <v>EQ</v>
          </cell>
          <cell r="D324">
            <v>40.8904</v>
          </cell>
          <cell r="E324">
            <v>244.52761000000001</v>
          </cell>
          <cell r="G324">
            <v>285.41800999999998</v>
          </cell>
        </row>
        <row r="325">
          <cell r="B325" t="str">
            <v xml:space="preserve">         LNH-2002-0039 - L.FRCC, troço Ródão  - Castelo Branco</v>
          </cell>
          <cell r="C325" t="str">
            <v>EQ</v>
          </cell>
          <cell r="E325">
            <v>7.1513999999999998</v>
          </cell>
          <cell r="F325">
            <v>-7.1513999999999998</v>
          </cell>
        </row>
        <row r="326">
          <cell r="B326" t="str">
            <v xml:space="preserve">         LNH-2002-0052 - L.SNTN 1/2 - Desvio P/ PORTIMÃO</v>
          </cell>
          <cell r="C326" t="str">
            <v>EQ</v>
          </cell>
          <cell r="E326">
            <v>48.963360000000002</v>
          </cell>
          <cell r="G326">
            <v>48.963360000000002</v>
          </cell>
        </row>
        <row r="327">
          <cell r="B327" t="str">
            <v xml:space="preserve">         LNH-2002-0060 - L.ESTARREJA-PEREIROS - Desvio p/ PARAIMO</v>
          </cell>
          <cell r="C327" t="str">
            <v>EQ</v>
          </cell>
          <cell r="D327">
            <v>4.8938699999999997</v>
          </cell>
          <cell r="E327">
            <v>29.714320000000001</v>
          </cell>
          <cell r="G327">
            <v>34.60819</v>
          </cell>
        </row>
        <row r="328">
          <cell r="B328" t="str">
            <v xml:space="preserve">         LNH-2005-0047 - L.Mod. de Linhas 150kV e 400kV (SFR)</v>
          </cell>
          <cell r="C328" t="str">
            <v>EQ</v>
          </cell>
          <cell r="D328">
            <v>13.548439999999999</v>
          </cell>
          <cell r="E328">
            <v>12.49192</v>
          </cell>
          <cell r="F328">
            <v>-26.04036</v>
          </cell>
        </row>
        <row r="329">
          <cell r="B329" t="str">
            <v xml:space="preserve">         MFO-2006-0003 - L.PEGO - CEDILLO ( Mont. Fibras Opticas)</v>
          </cell>
          <cell r="C329" t="str">
            <v>EQ</v>
          </cell>
          <cell r="E329">
            <v>1165.7457300000001</v>
          </cell>
          <cell r="F329">
            <v>-1165.7457300000001</v>
          </cell>
        </row>
        <row r="330">
          <cell r="B330" t="str">
            <v xml:space="preserve">         TFO-2002-0001 - RS - Fibras Ópticas</v>
          </cell>
          <cell r="C330" t="str">
            <v>SI</v>
          </cell>
          <cell r="E330">
            <v>11.004</v>
          </cell>
          <cell r="F330">
            <v>-11.004</v>
          </cell>
        </row>
        <row r="331">
          <cell r="B331" t="str">
            <v xml:space="preserve">         TFO-2005-0001 - RS - Fibras Opticas 2005</v>
          </cell>
          <cell r="C331" t="str">
            <v>SI</v>
          </cell>
          <cell r="D331">
            <v>510.93923999999998</v>
          </cell>
          <cell r="E331">
            <v>481.71436999999997</v>
          </cell>
          <cell r="G331">
            <v>992.65360999999996</v>
          </cell>
        </row>
        <row r="332">
          <cell r="B332" t="str">
            <v xml:space="preserve">      44238230 - Telecomunicações Não Reguladas no Sist.Eléctrico (Linhas)</v>
          </cell>
          <cell r="D332">
            <v>890.26948000000004</v>
          </cell>
          <cell r="E332">
            <v>1395.43523</v>
          </cell>
          <cell r="F332">
            <v>-1139.7832100000001</v>
          </cell>
          <cell r="G332">
            <v>1145.9214999999999</v>
          </cell>
        </row>
        <row r="333">
          <cell r="B333" t="str">
            <v xml:space="preserve">         ALN-2002-0011 - L.PMER - Uprating</v>
          </cell>
          <cell r="C333" t="str">
            <v>EQ</v>
          </cell>
          <cell r="D333">
            <v>661.02755999999999</v>
          </cell>
          <cell r="E333">
            <v>44.915999999999997</v>
          </cell>
          <cell r="F333">
            <v>-705.94356000000005</v>
          </cell>
        </row>
        <row r="334">
          <cell r="B334" t="str">
            <v xml:space="preserve">         LNH-2002-0001 - L.TUNES-ESTOI</v>
          </cell>
          <cell r="C334" t="str">
            <v>EQ</v>
          </cell>
          <cell r="D334">
            <v>44.174230000000001</v>
          </cell>
          <cell r="E334">
            <v>389.66541999999998</v>
          </cell>
          <cell r="F334">
            <v>-433.83965000000001</v>
          </cell>
        </row>
        <row r="335">
          <cell r="B335" t="str">
            <v xml:space="preserve">         LNH-2002-0003 - L.FANHÕES-ALTO MIRA II, mod.p/ 400/220kV</v>
          </cell>
          <cell r="C335" t="str">
            <v>EQ</v>
          </cell>
          <cell r="D335">
            <v>16.655139999999999</v>
          </cell>
          <cell r="E335">
            <v>89.370670000000004</v>
          </cell>
          <cell r="G335">
            <v>106.02581000000001</v>
          </cell>
        </row>
        <row r="336">
          <cell r="B336" t="str">
            <v xml:space="preserve">         LNH-2002-0019 - L.BODIOSA-PARAIMO</v>
          </cell>
          <cell r="C336" t="str">
            <v>EQ</v>
          </cell>
          <cell r="D336">
            <v>42.594380000000001</v>
          </cell>
          <cell r="E336">
            <v>231.18803</v>
          </cell>
          <cell r="G336">
            <v>273.78241000000003</v>
          </cell>
        </row>
        <row r="337">
          <cell r="B337" t="str">
            <v xml:space="preserve">         LNH-2002-0023 - L.SINES-PORTIMÃO 3</v>
          </cell>
          <cell r="C337" t="str">
            <v>EQ</v>
          </cell>
          <cell r="D337">
            <v>76.197320000000005</v>
          </cell>
          <cell r="E337">
            <v>362.17622</v>
          </cell>
          <cell r="G337">
            <v>438.37353999999999</v>
          </cell>
        </row>
        <row r="338">
          <cell r="B338" t="str">
            <v xml:space="preserve">         LNH-2002-0024 - L."FANHOES"-TRAJOUCE</v>
          </cell>
          <cell r="C338" t="str">
            <v>EQ</v>
          </cell>
          <cell r="E338">
            <v>8.4980200000000004</v>
          </cell>
          <cell r="G338">
            <v>8.4980200000000004</v>
          </cell>
        </row>
        <row r="339">
          <cell r="B339" t="str">
            <v xml:space="preserve">         LNH-2002-0025 - L.BATALHA - PEGO</v>
          </cell>
          <cell r="C339" t="str">
            <v>EQ</v>
          </cell>
          <cell r="D339">
            <v>49.620849999999997</v>
          </cell>
          <cell r="E339">
            <v>269.62087000000002</v>
          </cell>
          <cell r="G339">
            <v>319.24171999999999</v>
          </cell>
        </row>
        <row r="340">
          <cell r="B340" t="str">
            <v>Gestão do sistema</v>
          </cell>
          <cell r="D340">
            <v>46.660049999999998</v>
          </cell>
          <cell r="E340">
            <v>56.992829999999998</v>
          </cell>
          <cell r="F340">
            <v>-47.248719999999999</v>
          </cell>
          <cell r="G340">
            <v>56.404159999999997</v>
          </cell>
        </row>
        <row r="341">
          <cell r="B341" t="str">
            <v xml:space="preserve">      44232310 - Transporte Electricidade - Gestor Sistema</v>
          </cell>
          <cell r="E341">
            <v>56.404159999999997</v>
          </cell>
          <cell r="G341">
            <v>56.404159999999997</v>
          </cell>
        </row>
        <row r="342">
          <cell r="B342" t="str">
            <v xml:space="preserve">         GSM-2005-0001 - GS-Melhoramento nos Sistemas Siemens(1)</v>
          </cell>
          <cell r="C342" t="str">
            <v>GS</v>
          </cell>
          <cell r="E342">
            <v>56.404159999999997</v>
          </cell>
          <cell r="G342">
            <v>56.404159999999997</v>
          </cell>
        </row>
        <row r="343">
          <cell r="B343" t="str">
            <v xml:space="preserve">      44232520 - Transporte Electricidade - Cont.Medida-Fact.Prod.</v>
          </cell>
          <cell r="D343">
            <v>46.660049999999998</v>
          </cell>
          <cell r="E343">
            <v>0.58866999999999803</v>
          </cell>
          <cell r="F343">
            <v>-47.248719999999999</v>
          </cell>
        </row>
        <row r="344">
          <cell r="B344" t="str">
            <v xml:space="preserve">         SEP-2002-0001 - CS-Sistema Fact. Produção - SIME</v>
          </cell>
          <cell r="C344" t="str">
            <v>CS</v>
          </cell>
          <cell r="D344">
            <v>46.660049999999998</v>
          </cell>
          <cell r="E344">
            <v>0.58866999999999803</v>
          </cell>
          <cell r="F344">
            <v>-47.248719999999999</v>
          </cell>
        </row>
        <row r="345">
          <cell r="B345" t="str">
            <v>Equipamento acessório</v>
          </cell>
          <cell r="D345">
            <v>894.90201999999999</v>
          </cell>
          <cell r="E345">
            <v>2170.3753299999998</v>
          </cell>
          <cell r="F345">
            <v>-486.41118999999998</v>
          </cell>
          <cell r="G345">
            <v>2578.86616</v>
          </cell>
        </row>
        <row r="346">
          <cell r="B346" t="str">
            <v xml:space="preserve">      44238110 - Telecomunicações-Segurança - Comutação Telefónica</v>
          </cell>
          <cell r="D346">
            <v>12.092370000000001</v>
          </cell>
          <cell r="E346">
            <v>134.79814999999999</v>
          </cell>
          <cell r="F346">
            <v>-105.904</v>
          </cell>
          <cell r="G346">
            <v>40.986519999999999</v>
          </cell>
        </row>
        <row r="347">
          <cell r="B347" t="str">
            <v xml:space="preserve">         TCT-2002-0001 - RS-Comutação Telefónica</v>
          </cell>
          <cell r="C347" t="str">
            <v>SI</v>
          </cell>
          <cell r="E347">
            <v>105.904</v>
          </cell>
          <cell r="F347">
            <v>-105.904</v>
          </cell>
        </row>
        <row r="348">
          <cell r="B348" t="str">
            <v xml:space="preserve">         TCT-2005-0001 - RS - Rede Telefónica de Segurança - 2005</v>
          </cell>
          <cell r="C348" t="str">
            <v>SI</v>
          </cell>
          <cell r="D348">
            <v>12.092370000000001</v>
          </cell>
          <cell r="E348">
            <v>28.89415</v>
          </cell>
          <cell r="G348">
            <v>40.986519999999999</v>
          </cell>
        </row>
        <row r="349">
          <cell r="B349" t="str">
            <v xml:space="preserve">      44238120 - Telecomunicações-Segurança - transmissão de dados</v>
          </cell>
          <cell r="D349">
            <v>882.80965000000003</v>
          </cell>
          <cell r="E349">
            <v>1881.57322</v>
          </cell>
          <cell r="F349">
            <v>-380.50718999999998</v>
          </cell>
          <cell r="G349">
            <v>2383.8756800000001</v>
          </cell>
        </row>
        <row r="350">
          <cell r="B350" t="str">
            <v xml:space="preserve">         TFD-2002-0001 - RS-Sist. Transmissão Fonia e Dados</v>
          </cell>
          <cell r="C350" t="str">
            <v>SI</v>
          </cell>
          <cell r="E350">
            <v>316.9649</v>
          </cell>
          <cell r="F350">
            <v>-316.9649</v>
          </cell>
        </row>
        <row r="351">
          <cell r="B351" t="str">
            <v xml:space="preserve">         TFD-2002-0004 - RS-Remodelação Rede Feixes Hertzianos</v>
          </cell>
          <cell r="C351" t="str">
            <v>SI</v>
          </cell>
          <cell r="E351">
            <v>32.994</v>
          </cell>
          <cell r="F351">
            <v>-32.994</v>
          </cell>
        </row>
        <row r="352">
          <cell r="B352" t="str">
            <v xml:space="preserve">         TFD-2002-0007 - RS-Rede de Dados de Alto Débito</v>
          </cell>
          <cell r="C352" t="str">
            <v>SI</v>
          </cell>
          <cell r="E352">
            <v>32.416539999999998</v>
          </cell>
          <cell r="F352">
            <v>-30.548290000000001</v>
          </cell>
          <cell r="G352">
            <v>1.86825</v>
          </cell>
        </row>
        <row r="353">
          <cell r="B353" t="str">
            <v xml:space="preserve">         TFD-2004-0001 - Rede de Dados Industrial</v>
          </cell>
          <cell r="C353" t="str">
            <v>SI</v>
          </cell>
          <cell r="D353">
            <v>257.27206000000001</v>
          </cell>
          <cell r="E353">
            <v>155.02001999999999</v>
          </cell>
          <cell r="G353">
            <v>412.29208</v>
          </cell>
        </row>
        <row r="354">
          <cell r="B354" t="str">
            <v xml:space="preserve">         TFD-2005-0001 - RS - Rede de Dados Alto Debito - 2005</v>
          </cell>
          <cell r="C354" t="str">
            <v>SI</v>
          </cell>
          <cell r="D354">
            <v>586.88824999999997</v>
          </cell>
          <cell r="E354">
            <v>1324.80744</v>
          </cell>
          <cell r="G354">
            <v>1911.69569</v>
          </cell>
        </row>
        <row r="355">
          <cell r="B355" t="str">
            <v xml:space="preserve">         TFD-2005-0002 - RS - Rede Transm. Fonia e Dados - 2005</v>
          </cell>
          <cell r="C355" t="str">
            <v>SI</v>
          </cell>
          <cell r="D355">
            <v>38.649340000000002</v>
          </cell>
          <cell r="E355">
            <v>13.11623</v>
          </cell>
          <cell r="G355">
            <v>51.765569999999997</v>
          </cell>
        </row>
        <row r="356">
          <cell r="B356" t="str">
            <v xml:space="preserve">         TFD-2006-0001 - Remodelação da Rede de Feixes Hertzianos</v>
          </cell>
          <cell r="C356" t="str">
            <v>SI</v>
          </cell>
          <cell r="E356">
            <v>6.2540899999999997</v>
          </cell>
          <cell r="G356">
            <v>6.2540899999999997</v>
          </cell>
        </row>
        <row r="357">
          <cell r="B357" t="str">
            <v xml:space="preserve">      44238140 - Telecomunicações - Segurança-Sist. de Alimentação</v>
          </cell>
          <cell r="E357">
            <v>154.00396000000001</v>
          </cell>
          <cell r="G357">
            <v>154.00396000000001</v>
          </cell>
        </row>
        <row r="358">
          <cell r="B358" t="str">
            <v xml:space="preserve">         SAT-2005-0001 - ST - Remod. S. A. Principais de Telecom</v>
          </cell>
          <cell r="C358" t="str">
            <v>EX</v>
          </cell>
          <cell r="E358">
            <v>150.57347999999999</v>
          </cell>
          <cell r="G358">
            <v>150.57347999999999</v>
          </cell>
        </row>
        <row r="359">
          <cell r="B359" t="str">
            <v xml:space="preserve">         SAT-2006-0001 - ST-Bateria acida s/  manut. de Telecom.</v>
          </cell>
          <cell r="C359" t="str">
            <v>EX</v>
          </cell>
          <cell r="E359">
            <v>3.4304800000000002</v>
          </cell>
          <cell r="G359">
            <v>3.4304800000000002</v>
          </cell>
        </row>
        <row r="360">
          <cell r="B360" t="str">
            <v>Sistemas informáticos</v>
          </cell>
          <cell r="D360">
            <v>48.917430000000003</v>
          </cell>
          <cell r="E360">
            <v>489.97800000000001</v>
          </cell>
          <cell r="F360">
            <v>-56.032200000000003</v>
          </cell>
          <cell r="G360">
            <v>482.86322999999999</v>
          </cell>
        </row>
        <row r="361">
          <cell r="B361" t="str">
            <v xml:space="preserve">      44261100 - Equip Informático Próprio - Equipamento central</v>
          </cell>
          <cell r="D361">
            <v>48.917430000000003</v>
          </cell>
          <cell r="E361">
            <v>489.97800000000001</v>
          </cell>
          <cell r="F361">
            <v>-56.032200000000003</v>
          </cell>
          <cell r="G361">
            <v>482.86322999999999</v>
          </cell>
        </row>
        <row r="362">
          <cell r="B362" t="str">
            <v xml:space="preserve">         IFM-2004-0002 - DRS  Corporativo</v>
          </cell>
          <cell r="C362" t="str">
            <v>SI</v>
          </cell>
          <cell r="E362">
            <v>2.6749999999999998</v>
          </cell>
          <cell r="F362">
            <v>-2.6749999999999998</v>
          </cell>
        </row>
        <row r="363">
          <cell r="B363" t="str">
            <v xml:space="preserve">         IFM-2004-0003 - Sistemas Informáticos  SAP (3)</v>
          </cell>
          <cell r="C363" t="str">
            <v>SI</v>
          </cell>
          <cell r="E363">
            <v>53.357199999999999</v>
          </cell>
          <cell r="F363">
            <v>-53.357199999999999</v>
          </cell>
        </row>
        <row r="364">
          <cell r="B364" t="str">
            <v xml:space="preserve">         IFM-2005-0001 - Interligação Redes Informáticas REN (3)</v>
          </cell>
          <cell r="C364" t="str">
            <v>SI</v>
          </cell>
          <cell r="D364">
            <v>15.762589999999999</v>
          </cell>
          <cell r="E364">
            <v>108.12757999999999</v>
          </cell>
          <cell r="G364">
            <v>123.89017</v>
          </cell>
        </row>
        <row r="367">
          <cell r="B367" t="str">
            <v xml:space="preserve">IMOBILIZADO  EM  CURSO  POR  OBRA  </v>
          </cell>
        </row>
        <row r="368">
          <cell r="B368" t="str">
            <v>Período: 2006-01 até 2006-08</v>
          </cell>
        </row>
        <row r="369">
          <cell r="C369" t="str">
            <v>Divisão</v>
          </cell>
          <cell r="G369" t="str">
            <v>(Un: mil euros)</v>
          </cell>
        </row>
        <row r="370">
          <cell r="D370" t="str">
            <v xml:space="preserve">Situação em </v>
          </cell>
          <cell r="E370" t="str">
            <v>Investimento</v>
          </cell>
          <cell r="F370" t="str">
            <v>Transfer. p/</v>
          </cell>
          <cell r="G370" t="str">
            <v>Situação em</v>
          </cell>
        </row>
        <row r="371">
          <cell r="B371" t="str">
            <v>Classes do imobilizado  /  Obra</v>
          </cell>
          <cell r="D371" t="str">
            <v>2005-12-31</v>
          </cell>
          <cell r="E371" t="str">
            <v>realizado</v>
          </cell>
          <cell r="F371" t="str">
            <v>exploração</v>
          </cell>
          <cell r="G371" t="str">
            <v>2006-08-31</v>
          </cell>
        </row>
        <row r="372">
          <cell r="B372" t="str">
            <v xml:space="preserve">         IFM-2005-0002 - Sistemas Informáticos SAP (4)</v>
          </cell>
          <cell r="C372" t="str">
            <v>SI</v>
          </cell>
          <cell r="D372">
            <v>33.15484</v>
          </cell>
          <cell r="G372">
            <v>33.15484</v>
          </cell>
          <cell r="H372" t="str">
            <v xml:space="preserve"> ?</v>
          </cell>
        </row>
        <row r="373">
          <cell r="B373" t="str">
            <v xml:space="preserve">         IFM-2006-0001 - Data Center</v>
          </cell>
          <cell r="C373" t="str">
            <v>SI</v>
          </cell>
          <cell r="E373">
            <v>78.032849999999996</v>
          </cell>
          <cell r="G373">
            <v>78.032849999999996</v>
          </cell>
        </row>
        <row r="374">
          <cell r="B374" t="str">
            <v xml:space="preserve">         IFM-2006-0002 - Projecto DRS</v>
          </cell>
          <cell r="C374" t="str">
            <v>SI</v>
          </cell>
          <cell r="E374">
            <v>247.78537</v>
          </cell>
          <cell r="G374">
            <v>247.78537</v>
          </cell>
        </row>
        <row r="375">
          <cell r="B375" t="str">
            <v>TOTAL  GLOBAL</v>
          </cell>
          <cell r="D375">
            <v>119459.90626</v>
          </cell>
          <cell r="E375">
            <v>126065.93294</v>
          </cell>
          <cell r="F375">
            <v>-83769.248449999999</v>
          </cell>
          <cell r="G375">
            <v>161756.59075</v>
          </cell>
        </row>
        <row r="440">
          <cell r="B440" t="str">
            <v xml:space="preserve">IMOBILIZADO  EM  CURSO  POR  OBRA  </v>
          </cell>
        </row>
        <row r="441">
          <cell r="B441" t="str">
            <v>Período: 2006-01 até 2006-08</v>
          </cell>
        </row>
        <row r="442">
          <cell r="C442" t="str">
            <v>Divisão</v>
          </cell>
          <cell r="G442" t="str">
            <v>(Un: mil euros)</v>
          </cell>
        </row>
        <row r="443">
          <cell r="D443" t="str">
            <v xml:space="preserve">Situação em </v>
          </cell>
          <cell r="E443" t="str">
            <v>Investimento</v>
          </cell>
          <cell r="F443" t="str">
            <v>Transfer. p/</v>
          </cell>
          <cell r="G443" t="str">
            <v>Situação em</v>
          </cell>
        </row>
        <row r="444">
          <cell r="B444" t="str">
            <v>Classes do imobilizado  /  Obra</v>
          </cell>
          <cell r="D444" t="str">
            <v>2005-12-31</v>
          </cell>
          <cell r="E444" t="str">
            <v>realizado</v>
          </cell>
          <cell r="F444" t="str">
            <v>exploração</v>
          </cell>
          <cell r="G444" t="str">
            <v>2006-08-31</v>
          </cell>
        </row>
      </sheetData>
      <sheetData sheetId="7">
        <row r="2">
          <cell r="B2" t="str">
            <v>IMOBILIZADO  EM  EXPLORAÇÃO</v>
          </cell>
        </row>
        <row r="3">
          <cell r="B3" t="str">
            <v>No mês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2006-07-31</v>
          </cell>
          <cell r="D7" t="str">
            <v>imob. Curso</v>
          </cell>
          <cell r="E7" t="str">
            <v>Directas</v>
          </cell>
          <cell r="F7" t="str">
            <v>regulariz.</v>
          </cell>
          <cell r="G7" t="str">
            <v>2006-08-31</v>
          </cell>
          <cell r="H7" t="str">
            <v>Amortizações</v>
          </cell>
          <cell r="I7" t="str">
            <v>2006-08-31</v>
          </cell>
        </row>
        <row r="8">
          <cell r="B8" t="str">
            <v>Imobilizado Corpóreo</v>
          </cell>
          <cell r="C8">
            <v>3253554.9652200001</v>
          </cell>
          <cell r="D8">
            <v>12928.06731</v>
          </cell>
          <cell r="E8">
            <v>141.84220999999999</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52289.103430000003</v>
          </cell>
          <cell r="D10">
            <v>6.1188099999999999</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1048270.23402</v>
          </cell>
          <cell r="D12">
            <v>7203.9810600000001</v>
          </cell>
          <cell r="G12">
            <v>1055474.21508</v>
          </cell>
          <cell r="H12">
            <v>-554908.26108000102</v>
          </cell>
          <cell r="I12">
            <v>500565.95400000102</v>
          </cell>
        </row>
        <row r="13">
          <cell r="B13" t="str">
            <v xml:space="preserve">    Linhas</v>
          </cell>
          <cell r="C13">
            <v>1028338.08428</v>
          </cell>
          <cell r="D13">
            <v>3920.5656399999998</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47691.06783</v>
          </cell>
          <cell r="G15">
            <v>47691.06783</v>
          </cell>
          <cell r="H15">
            <v>-39737.522830000002</v>
          </cell>
          <cell r="I15">
            <v>7953.5450000000001</v>
          </cell>
        </row>
        <row r="16">
          <cell r="B16" t="str">
            <v xml:space="preserve">    Equipamentos Acessórios</v>
          </cell>
          <cell r="C16">
            <v>144090.61038999999</v>
          </cell>
          <cell r="D16">
            <v>1797.4018000000001</v>
          </cell>
          <cell r="G16">
            <v>145888.01219000001</v>
          </cell>
          <cell r="H16">
            <v>-91738.913190000007</v>
          </cell>
          <cell r="I16">
            <v>54149.099000000002</v>
          </cell>
        </row>
        <row r="17">
          <cell r="B17" t="str">
            <v xml:space="preserve">    Outro Equipamento Básico</v>
          </cell>
          <cell r="C17">
            <v>9937.2524099999991</v>
          </cell>
          <cell r="G17">
            <v>9937.2524099999991</v>
          </cell>
          <cell r="H17">
            <v>-9890.1124099999997</v>
          </cell>
          <cell r="I17">
            <v>47.14</v>
          </cell>
        </row>
        <row r="18">
          <cell r="B18" t="str">
            <v xml:space="preserve">    Equipamento de Transporte</v>
          </cell>
          <cell r="C18">
            <v>1316.56197</v>
          </cell>
          <cell r="G18">
            <v>1316.56197</v>
          </cell>
          <cell r="H18">
            <v>-1306.75297</v>
          </cell>
          <cell r="I18">
            <v>9.8089999999999993</v>
          </cell>
        </row>
        <row r="19">
          <cell r="B19" t="str">
            <v xml:space="preserve">    Ferramentas e utensílios</v>
          </cell>
          <cell r="C19">
            <v>2251.2201100000002</v>
          </cell>
          <cell r="E19">
            <v>8.3993000000000002</v>
          </cell>
          <cell r="G19">
            <v>2259.6194099999998</v>
          </cell>
          <cell r="H19">
            <v>-1812.84141</v>
          </cell>
          <cell r="I19">
            <v>446.77800000000002</v>
          </cell>
        </row>
        <row r="20">
          <cell r="B20" t="str">
            <v xml:space="preserve">    Equipamento administrativo-Informático</v>
          </cell>
          <cell r="C20">
            <v>12887.99173</v>
          </cell>
          <cell r="E20">
            <v>127.74021999999999</v>
          </cell>
          <cell r="G20">
            <v>13015.731949999999</v>
          </cell>
          <cell r="H20">
            <v>-10845.10295</v>
          </cell>
          <cell r="I20">
            <v>2170.6289999999999</v>
          </cell>
        </row>
        <row r="21">
          <cell r="B21" t="str">
            <v xml:space="preserve">    Equipamento administrativo-resto</v>
          </cell>
          <cell r="C21">
            <v>5576.7734300000002</v>
          </cell>
          <cell r="E21">
            <v>5.7026899999999996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2423.6066799999999</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3253673.54636</v>
          </cell>
          <cell r="D27">
            <v>12928.06731</v>
          </cell>
          <cell r="E27">
            <v>141.84220999999999</v>
          </cell>
          <cell r="G27">
            <v>3266743.4558799998</v>
          </cell>
          <cell r="H27">
            <v>-1743577.3602100001</v>
          </cell>
          <cell r="I27">
            <v>1523166.09567</v>
          </cell>
        </row>
      </sheetData>
      <sheetData sheetId="8">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50970.278429999998</v>
          </cell>
          <cell r="D10">
            <v>6.1188099999999999</v>
          </cell>
          <cell r="E10">
            <v>1318.825</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1005733.29837</v>
          </cell>
          <cell r="D12">
            <v>49971.460270000003</v>
          </cell>
          <cell r="F12">
            <v>-230.54356000000001</v>
          </cell>
          <cell r="G12">
            <v>1055474.21508</v>
          </cell>
          <cell r="H12">
            <v>-554908.26108000102</v>
          </cell>
          <cell r="I12">
            <v>500565.95400000102</v>
          </cell>
        </row>
        <row r="13">
          <cell r="B13" t="str">
            <v xml:space="preserve">    Linhas</v>
          </cell>
          <cell r="C13">
            <v>993489.69590000005</v>
          </cell>
          <cell r="D13">
            <v>30047.365860000002</v>
          </cell>
          <cell r="E13">
            <v>8721.5881599999993</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47643.819109999997</v>
          </cell>
          <cell r="D15">
            <v>47.248719999999999</v>
          </cell>
          <cell r="G15">
            <v>47691.06783</v>
          </cell>
          <cell r="H15">
            <v>-39737.522830000002</v>
          </cell>
          <cell r="I15">
            <v>7953.5450000000001</v>
          </cell>
        </row>
        <row r="16">
          <cell r="B16" t="str">
            <v xml:space="preserve">    Equipamentos Acessórios</v>
          </cell>
          <cell r="C16">
            <v>142246.9896</v>
          </cell>
          <cell r="D16">
            <v>3641.02259</v>
          </cell>
          <cell r="G16">
            <v>145888.01219000001</v>
          </cell>
          <cell r="H16">
            <v>-91738.913190000007</v>
          </cell>
          <cell r="I16">
            <v>54149.099000000002</v>
          </cell>
        </row>
        <row r="17">
          <cell r="B17" t="str">
            <v xml:space="preserve">    Outro Equipamento Básico</v>
          </cell>
          <cell r="C17">
            <v>9932.2311599999994</v>
          </cell>
          <cell r="E17">
            <v>5.0212500000000002</v>
          </cell>
          <cell r="G17">
            <v>9937.2524099999991</v>
          </cell>
          <cell r="H17">
            <v>-9890.1124099999997</v>
          </cell>
          <cell r="I17">
            <v>47.14</v>
          </cell>
        </row>
        <row r="18">
          <cell r="B18" t="str">
            <v xml:space="preserve">    Equipamento de Transporte</v>
          </cell>
          <cell r="C18">
            <v>1694.17768</v>
          </cell>
          <cell r="E18">
            <v>32.826870000000099</v>
          </cell>
          <cell r="F18">
            <v>-410.44258000000002</v>
          </cell>
          <cell r="G18">
            <v>1316.56197</v>
          </cell>
          <cell r="H18">
            <v>-1306.75297</v>
          </cell>
          <cell r="I18">
            <v>9.8089999999999993</v>
          </cell>
        </row>
        <row r="19">
          <cell r="B19" t="str">
            <v xml:space="preserve">    Ferramentas e utensílios</v>
          </cell>
          <cell r="C19">
            <v>2188.10295</v>
          </cell>
          <cell r="E19">
            <v>71.516459999999995</v>
          </cell>
          <cell r="G19">
            <v>2259.6194099999998</v>
          </cell>
          <cell r="H19">
            <v>-1812.84141</v>
          </cell>
          <cell r="I19">
            <v>446.77800000000002</v>
          </cell>
        </row>
        <row r="20">
          <cell r="B20" t="str">
            <v xml:space="preserve">    Equipamento administrativo-Informático</v>
          </cell>
          <cell r="C20">
            <v>12764.628629999999</v>
          </cell>
          <cell r="D20">
            <v>56.032200000000003</v>
          </cell>
          <cell r="E20">
            <v>372.57987000000003</v>
          </cell>
          <cell r="F20">
            <v>-177.50874999999999</v>
          </cell>
          <cell r="G20">
            <v>13015.731949999999</v>
          </cell>
          <cell r="H20">
            <v>-10845.10295</v>
          </cell>
          <cell r="I20">
            <v>2170.6289999999999</v>
          </cell>
        </row>
        <row r="21">
          <cell r="B21" t="str">
            <v xml:space="preserve">    Equipamento administrativo-resto</v>
          </cell>
          <cell r="C21">
            <v>5473.9695400000001</v>
          </cell>
          <cell r="E21">
            <v>136.81223999999901</v>
          </cell>
          <cell r="F21">
            <v>-28.30566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2276.89995</v>
          </cell>
          <cell r="E23">
            <v>228.87020999999999</v>
          </cell>
          <cell r="F23">
            <v>-82.163480000000007</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3173015.1313999998</v>
          </cell>
          <cell r="D27">
            <v>83769.248449999999</v>
          </cell>
          <cell r="E27">
            <v>10888.040059999999</v>
          </cell>
          <cell r="F27">
            <v>-928.96402999999998</v>
          </cell>
          <cell r="G27">
            <v>3266743.4558799998</v>
          </cell>
          <cell r="H27">
            <v>-1743577.3602100001</v>
          </cell>
          <cell r="I27">
            <v>1523166.09567</v>
          </cell>
        </row>
      </sheetData>
      <sheetData sheetId="9">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42100000 - Terrenos e recursos naturais</v>
          </cell>
          <cell r="C10">
            <v>1921.21398</v>
          </cell>
          <cell r="G10">
            <v>1921.21398</v>
          </cell>
          <cell r="I10">
            <v>1921.21398</v>
          </cell>
        </row>
        <row r="11">
          <cell r="B11" t="str">
            <v xml:space="preserve">    Edifícios e Outras Construções</v>
          </cell>
          <cell r="C11">
            <v>50970.278429999998</v>
          </cell>
          <cell r="D11">
            <v>6.1188099999999999</v>
          </cell>
          <cell r="E11">
            <v>1318.825</v>
          </cell>
          <cell r="G11">
            <v>52295.222240000003</v>
          </cell>
          <cell r="H11">
            <v>-22559.379239999998</v>
          </cell>
          <cell r="I11">
            <v>29735.843000000001</v>
          </cell>
        </row>
        <row r="12">
          <cell r="B12" t="str">
            <v xml:space="preserve">        42200000 - Edifícios e Outras Construções</v>
          </cell>
          <cell r="C12">
            <v>50970.278429999998</v>
          </cell>
          <cell r="D12">
            <v>6.1188099999999999</v>
          </cell>
          <cell r="E12">
            <v>1318.825</v>
          </cell>
          <cell r="G12">
            <v>52295.222240000003</v>
          </cell>
          <cell r="H12">
            <v>-22559.379239999998</v>
          </cell>
          <cell r="I12">
            <v>29735.843000000001</v>
          </cell>
        </row>
        <row r="13">
          <cell r="B13" t="str">
            <v xml:space="preserve">    Terrenos de centrais</v>
          </cell>
          <cell r="C13">
            <v>891717.73825000005</v>
          </cell>
          <cell r="G13">
            <v>891717.73825000005</v>
          </cell>
          <cell r="H13">
            <v>-485872.59824999998</v>
          </cell>
          <cell r="I13">
            <v>405845.14</v>
          </cell>
        </row>
        <row r="14">
          <cell r="B14" t="str">
            <v xml:space="preserve">        42311100 - Electricidade-Sítios C.Electropd.- Aprov.hidrol. D. Público</v>
          </cell>
          <cell r="C14">
            <v>845842.92833999998</v>
          </cell>
          <cell r="G14">
            <v>845842.92833999998</v>
          </cell>
          <cell r="H14">
            <v>-459193.35733999999</v>
          </cell>
          <cell r="I14">
            <v>386649.571</v>
          </cell>
        </row>
        <row r="15">
          <cell r="B15" t="str">
            <v xml:space="preserve">        42311200 - Electricidade-Sítios C.Electropd.- Aprov.hidrol. Z. Protecção</v>
          </cell>
          <cell r="C15">
            <v>43343.542690000002</v>
          </cell>
          <cell r="G15">
            <v>43343.542690000002</v>
          </cell>
          <cell r="H15">
            <v>-24208.511689999999</v>
          </cell>
          <cell r="I15">
            <v>19135.030999999999</v>
          </cell>
        </row>
        <row r="16">
          <cell r="B16" t="str">
            <v xml:space="preserve">        42312100 - Electricidade-Sítios C.Electropd.- C.Térmica Clas</v>
          </cell>
          <cell r="C16">
            <v>2531.2672200000002</v>
          </cell>
          <cell r="G16">
            <v>2531.2672200000002</v>
          </cell>
          <cell r="H16">
            <v>-2470.7292200000002</v>
          </cell>
          <cell r="I16">
            <v>60.537999999999997</v>
          </cell>
        </row>
        <row r="17">
          <cell r="B17" t="str">
            <v xml:space="preserve">    Subestações</v>
          </cell>
          <cell r="C17">
            <v>1005733.29837</v>
          </cell>
          <cell r="D17">
            <v>49971.460270000003</v>
          </cell>
          <cell r="F17">
            <v>-230.54356000000001</v>
          </cell>
          <cell r="G17">
            <v>1055474.21508</v>
          </cell>
          <cell r="H17">
            <v>-554908.26108000102</v>
          </cell>
          <cell r="I17">
            <v>500565.95400000102</v>
          </cell>
        </row>
        <row r="18">
          <cell r="B18" t="str">
            <v xml:space="preserve">        42321100 - Transporte Electricidade - Subestações</v>
          </cell>
          <cell r="C18">
            <v>1005733.29837</v>
          </cell>
          <cell r="D18">
            <v>49971.460270000003</v>
          </cell>
          <cell r="F18">
            <v>-230.54356000000001</v>
          </cell>
          <cell r="G18">
            <v>1055474.21508</v>
          </cell>
          <cell r="H18">
            <v>-554908.26108000102</v>
          </cell>
          <cell r="I18">
            <v>500565.95400000102</v>
          </cell>
        </row>
        <row r="19">
          <cell r="B19" t="str">
            <v xml:space="preserve">    Linhas</v>
          </cell>
          <cell r="C19">
            <v>993489.69590000005</v>
          </cell>
          <cell r="D19">
            <v>30047.365860000002</v>
          </cell>
          <cell r="E19">
            <v>8721.5881599999993</v>
          </cell>
          <cell r="G19">
            <v>1032258.64992</v>
          </cell>
          <cell r="H19">
            <v>-517907.23592000001</v>
          </cell>
          <cell r="I19">
            <v>514351.41399999999</v>
          </cell>
        </row>
        <row r="20">
          <cell r="B20" t="str">
            <v xml:space="preserve">        42322100 - Transporte Electricidade - Linhas 150kv</v>
          </cell>
          <cell r="C20">
            <v>205559.15014000001</v>
          </cell>
          <cell r="D20">
            <v>26157.059089999999</v>
          </cell>
          <cell r="E20">
            <v>5038.36607</v>
          </cell>
          <cell r="F20">
            <v>-545.44843000000003</v>
          </cell>
          <cell r="G20">
            <v>236209.12687000001</v>
          </cell>
          <cell r="H20">
            <v>-110575.40487</v>
          </cell>
          <cell r="I20">
            <v>125633.72199999999</v>
          </cell>
        </row>
        <row r="21">
          <cell r="B21" t="str">
            <v xml:space="preserve">        42322200 - Transporte Electricidade - Linhas 220Kv</v>
          </cell>
          <cell r="C21">
            <v>406420.174330001</v>
          </cell>
          <cell r="D21">
            <v>1181.94003</v>
          </cell>
          <cell r="F21">
            <v>-2242.4277000000002</v>
          </cell>
          <cell r="G21">
            <v>405359.68666000001</v>
          </cell>
          <cell r="H21">
            <v>-216958.63566</v>
          </cell>
          <cell r="I21">
            <v>188401.05100000001</v>
          </cell>
        </row>
        <row r="22">
          <cell r="B22" t="str">
            <v xml:space="preserve">        42322300 - Transporte Electricidade - Linhas 400KV</v>
          </cell>
          <cell r="C22">
            <v>332054.33363000001</v>
          </cell>
          <cell r="D22">
            <v>2657.4548500000001</v>
          </cell>
          <cell r="F22">
            <v>-211.6936</v>
          </cell>
          <cell r="G22">
            <v>334500.09487999999</v>
          </cell>
          <cell r="H22">
            <v>-170498.45188000001</v>
          </cell>
          <cell r="I22">
            <v>164001.64300000001</v>
          </cell>
        </row>
        <row r="23">
          <cell r="B23" t="str">
            <v xml:space="preserve">        42322700 - Transporte Electricidade - Ramais 150KV</v>
          </cell>
          <cell r="C23">
            <v>19679.84736</v>
          </cell>
          <cell r="D23">
            <v>48.525590000000001</v>
          </cell>
          <cell r="F23">
            <v>510.41838000000001</v>
          </cell>
          <cell r="G23">
            <v>20238.79133</v>
          </cell>
          <cell r="H23">
            <v>-5244.2503299999998</v>
          </cell>
          <cell r="I23">
            <v>14994.540999999999</v>
          </cell>
        </row>
        <row r="24">
          <cell r="B24" t="str">
            <v xml:space="preserve">        42322800 - Transporte Electricidade - Ramais 220KV</v>
          </cell>
          <cell r="C24">
            <v>28929.36679</v>
          </cell>
          <cell r="D24">
            <v>2.3862999999999999</v>
          </cell>
          <cell r="E24">
            <v>3683.2220900000002</v>
          </cell>
          <cell r="F24">
            <v>2489.1513500000001</v>
          </cell>
          <cell r="G24">
            <v>35104.126530000001</v>
          </cell>
          <cell r="H24">
            <v>-14461.15753</v>
          </cell>
          <cell r="I24">
            <v>20642.969000000001</v>
          </cell>
        </row>
        <row r="25">
          <cell r="B25" t="str">
            <v xml:space="preserve">        42322900 - Transporte Electricidade - Ramais 400KV</v>
          </cell>
          <cell r="C25">
            <v>846.82365000000004</v>
          </cell>
          <cell r="G25">
            <v>846.82365000000004</v>
          </cell>
          <cell r="H25">
            <v>-169.33564999999999</v>
          </cell>
          <cell r="I25">
            <v>677.48800000000006</v>
          </cell>
        </row>
        <row r="26">
          <cell r="B26" t="str">
            <v xml:space="preserve">    Equipamento Diverso</v>
          </cell>
          <cell r="C26">
            <v>2884.9220799999998</v>
          </cell>
          <cell r="G26">
            <v>2884.9220799999998</v>
          </cell>
          <cell r="H26">
            <v>-2025.29008</v>
          </cell>
          <cell r="I26">
            <v>859.63199999999995</v>
          </cell>
        </row>
        <row r="27">
          <cell r="B27" t="str">
            <v xml:space="preserve">        42325300 - Transporte Elect.- Cont.Medida-Monit.Qual.Serviço</v>
          </cell>
          <cell r="C27">
            <v>1685.32791</v>
          </cell>
          <cell r="G27">
            <v>1685.32791</v>
          </cell>
          <cell r="H27">
            <v>-1683.54591</v>
          </cell>
          <cell r="I27">
            <v>1.782</v>
          </cell>
        </row>
        <row r="28">
          <cell r="B28" t="str">
            <v xml:space="preserve">        42325400 - Sistema de emergência para construção de linhas</v>
          </cell>
          <cell r="C28">
            <v>1197</v>
          </cell>
          <cell r="G28">
            <v>1197</v>
          </cell>
          <cell r="H28">
            <v>-339.15</v>
          </cell>
          <cell r="I28">
            <v>857.85</v>
          </cell>
        </row>
        <row r="29">
          <cell r="B29" t="str">
            <v xml:space="preserve">        42329000 - Transporte Elect.- Equipamentos Diversos</v>
          </cell>
          <cell r="C29">
            <v>2.5941700000000001</v>
          </cell>
          <cell r="G29">
            <v>2.5941700000000001</v>
          </cell>
          <cell r="H29">
            <v>-2.5941700000000001</v>
          </cell>
        </row>
        <row r="30">
          <cell r="B30" t="str">
            <v xml:space="preserve">    Gestão do sistema</v>
          </cell>
          <cell r="C30">
            <v>47643.819109999997</v>
          </cell>
          <cell r="D30">
            <v>47.248719999999999</v>
          </cell>
          <cell r="G30">
            <v>47691.06783</v>
          </cell>
          <cell r="H30">
            <v>-39737.522830000002</v>
          </cell>
          <cell r="I30">
            <v>7953.5450000000001</v>
          </cell>
        </row>
        <row r="31">
          <cell r="B31" t="str">
            <v xml:space="preserve">        42323100 - Transporte Elect.- Gestor do Sistema</v>
          </cell>
          <cell r="C31">
            <v>36319.106610000003</v>
          </cell>
          <cell r="G31">
            <v>36319.106610000003</v>
          </cell>
          <cell r="H31">
            <v>-31464.302609999999</v>
          </cell>
          <cell r="I31">
            <v>4854.8040000000001</v>
          </cell>
        </row>
        <row r="32">
          <cell r="B32" t="str">
            <v xml:space="preserve">        42325100 - Transporte Elect.- Cont.Medida-Telecontagem</v>
          </cell>
          <cell r="C32">
            <v>4708.5366400000003</v>
          </cell>
          <cell r="G32">
            <v>4708.5366400000003</v>
          </cell>
          <cell r="H32">
            <v>-3546.1756399999999</v>
          </cell>
          <cell r="I32">
            <v>1162.3610000000001</v>
          </cell>
        </row>
        <row r="33">
          <cell r="B33" t="str">
            <v xml:space="preserve">        42325200 - Transporte Elect.- Cont.Medida-Fact.Prod.</v>
          </cell>
          <cell r="C33">
            <v>6616.1758600000003</v>
          </cell>
          <cell r="D33">
            <v>47.248719999999999</v>
          </cell>
          <cell r="G33">
            <v>6663.4245799999999</v>
          </cell>
          <cell r="H33">
            <v>-4727.0445799999998</v>
          </cell>
          <cell r="I33">
            <v>1936.38</v>
          </cell>
        </row>
        <row r="34">
          <cell r="B34" t="str">
            <v xml:space="preserve">    Equipamentos Acessórios</v>
          </cell>
          <cell r="C34">
            <v>142246.9896</v>
          </cell>
          <cell r="D34">
            <v>3641.02259</v>
          </cell>
          <cell r="G34">
            <v>145888.01219000001</v>
          </cell>
          <cell r="H34">
            <v>-91738.913190000007</v>
          </cell>
          <cell r="I34">
            <v>54149.099000000002</v>
          </cell>
        </row>
        <row r="35">
          <cell r="B35" t="str">
            <v xml:space="preserve">        42381100 - Telecomunicações - Segurança-Comutação Telefónica</v>
          </cell>
          <cell r="C35">
            <v>14608.65137</v>
          </cell>
          <cell r="D35">
            <v>105.904</v>
          </cell>
          <cell r="F35">
            <v>2201.5039099999999</v>
          </cell>
          <cell r="G35">
            <v>16916.059280000001</v>
          </cell>
          <cell r="H35">
            <v>-12498.35528</v>
          </cell>
          <cell r="I35">
            <v>4417.7039999999997</v>
          </cell>
        </row>
        <row r="36">
          <cell r="B36" t="str">
            <v xml:space="preserve">        42381200 - Telecomunicações - Segurança-transmissão de dados</v>
          </cell>
          <cell r="C36">
            <v>66384.503290000095</v>
          </cell>
          <cell r="D36">
            <v>380.50718999999998</v>
          </cell>
          <cell r="F36">
            <v>-2201.5039099999999</v>
          </cell>
          <cell r="G36">
            <v>64563.506569999998</v>
          </cell>
          <cell r="H36">
            <v>-51116.32357</v>
          </cell>
          <cell r="I36">
            <v>13447.183000000099</v>
          </cell>
        </row>
        <row r="37">
          <cell r="B37" t="str">
            <v xml:space="preserve">        42381300 - Telecomunicações - Segurança-Fibra Óptica</v>
          </cell>
          <cell r="C37">
            <v>16116.003650000001</v>
          </cell>
          <cell r="D37">
            <v>1176.74973</v>
          </cell>
          <cell r="G37">
            <v>17292.753379999998</v>
          </cell>
          <cell r="H37">
            <v>-8295.9443800000099</v>
          </cell>
          <cell r="I37">
            <v>8996.8089999999702</v>
          </cell>
        </row>
        <row r="38">
          <cell r="B38" t="str">
            <v xml:space="preserve">        42381400 - Telecomunicações - Segurança-Sist. de Alimentação</v>
          </cell>
          <cell r="C38">
            <v>5002.4613799999997</v>
          </cell>
          <cell r="G38">
            <v>5002.4613799999997</v>
          </cell>
          <cell r="H38">
            <v>-4227.9723800000002</v>
          </cell>
          <cell r="I38">
            <v>774.48900000000106</v>
          </cell>
        </row>
        <row r="39">
          <cell r="B39" t="str">
            <v xml:space="preserve">        42382300 - Telecomunicações Não Reguladas no Sist.Eléctrico</v>
          </cell>
          <cell r="C39">
            <v>40135.369910000001</v>
          </cell>
          <cell r="D39">
            <v>1977.86167</v>
          </cell>
          <cell r="G39">
            <v>42113.23158</v>
          </cell>
          <cell r="H39">
            <v>-15600.317580000001</v>
          </cell>
          <cell r="I39">
            <v>26512.914000000001</v>
          </cell>
        </row>
        <row r="40">
          <cell r="B40" t="str">
            <v xml:space="preserve">    Outro Equipamento Básico</v>
          </cell>
          <cell r="C40">
            <v>9932.2311599999994</v>
          </cell>
          <cell r="E40">
            <v>5.0212500000000002</v>
          </cell>
          <cell r="G40">
            <v>9937.2524099999991</v>
          </cell>
          <cell r="H40">
            <v>-9890.1124099999997</v>
          </cell>
          <cell r="I40">
            <v>47.14</v>
          </cell>
        </row>
        <row r="41">
          <cell r="B41" t="str">
            <v xml:space="preserve">        42391000 - Outro Equip Básico - Equipamentos de estaleiro</v>
          </cell>
          <cell r="C41">
            <v>22.372530000000001</v>
          </cell>
          <cell r="G41">
            <v>22.372530000000001</v>
          </cell>
          <cell r="H41">
            <v>-21.276530000000001</v>
          </cell>
          <cell r="I41">
            <v>1.0960000000000001</v>
          </cell>
        </row>
        <row r="42">
          <cell r="B42" t="str">
            <v xml:space="preserve">        42392000 - Outro Equip Básico - Equipamentos de laboratório</v>
          </cell>
          <cell r="C42">
            <v>8544.5542499999992</v>
          </cell>
          <cell r="G42">
            <v>8544.5542499999992</v>
          </cell>
          <cell r="H42">
            <v>-8543.1672500000004</v>
          </cell>
          <cell r="I42">
            <v>1.387</v>
          </cell>
        </row>
        <row r="43">
          <cell r="B43" t="str">
            <v xml:space="preserve">        42393000 - Outro Equip Básico - Equipamentos de oficinas</v>
          </cell>
          <cell r="C43">
            <v>663.59063000000003</v>
          </cell>
          <cell r="G43">
            <v>663.59063000000003</v>
          </cell>
          <cell r="H43">
            <v>-663.59063000000003</v>
          </cell>
        </row>
        <row r="44">
          <cell r="B44" t="str">
            <v xml:space="preserve">        42394000 - Outro Equip Básico - Equipamentos de armazém</v>
          </cell>
          <cell r="C44">
            <v>172.49923999999999</v>
          </cell>
          <cell r="E44">
            <v>5.0212500000000002</v>
          </cell>
          <cell r="G44">
            <v>177.52049</v>
          </cell>
          <cell r="H44">
            <v>-156.13749000000001</v>
          </cell>
          <cell r="I44">
            <v>21.382999999999999</v>
          </cell>
        </row>
        <row r="45">
          <cell r="B45" t="str">
            <v xml:space="preserve">        42399000 - Outro Equip Básico - Equipamento diverso</v>
          </cell>
          <cell r="C45">
            <v>529.21451000000002</v>
          </cell>
          <cell r="G45">
            <v>529.21451000000002</v>
          </cell>
          <cell r="H45">
            <v>-505.94051000000002</v>
          </cell>
          <cell r="I45">
            <v>23.274000000000001</v>
          </cell>
        </row>
        <row r="46">
          <cell r="B46" t="str">
            <v xml:space="preserve">    Equipamento de Transporte</v>
          </cell>
          <cell r="C46">
            <v>1694.17768</v>
          </cell>
          <cell r="E46">
            <v>32.826870000000099</v>
          </cell>
          <cell r="F46">
            <v>-410.44258000000002</v>
          </cell>
          <cell r="G46">
            <v>1316.56197</v>
          </cell>
          <cell r="H46">
            <v>-1306.75297</v>
          </cell>
          <cell r="I46">
            <v>9.8089999999999993</v>
          </cell>
        </row>
        <row r="47">
          <cell r="B47" t="str">
            <v xml:space="preserve">        42411000 - Eq Transporte Próprio - Veíc.Automóveis Ligeiros</v>
          </cell>
          <cell r="C47">
            <v>1480.6859899999999</v>
          </cell>
          <cell r="E47">
            <v>32.826870000000099</v>
          </cell>
          <cell r="F47">
            <v>-410.44258000000002</v>
          </cell>
          <cell r="G47">
            <v>1103.0702799999999</v>
          </cell>
          <cell r="H47">
            <v>-1093.2612799999999</v>
          </cell>
          <cell r="I47">
            <v>9.8089999999999993</v>
          </cell>
        </row>
        <row r="48">
          <cell r="B48" t="str">
            <v xml:space="preserve">        42412000 - Eq Transporte Próprio-Veíc.Autom Pesad e Reboques</v>
          </cell>
          <cell r="C48">
            <v>186.78107</v>
          </cell>
          <cell r="G48">
            <v>186.78107</v>
          </cell>
          <cell r="H48">
            <v>-186.78107</v>
          </cell>
        </row>
        <row r="49">
          <cell r="B49" t="str">
            <v xml:space="preserve">        42419100 - Eq Transporte Próprio - Tractores e atrelados</v>
          </cell>
          <cell r="C49">
            <v>26.504079999999998</v>
          </cell>
          <cell r="G49">
            <v>26.504079999999998</v>
          </cell>
          <cell r="H49">
            <v>-26.504079999999998</v>
          </cell>
        </row>
        <row r="50">
          <cell r="B50" t="str">
            <v xml:space="preserve">        42419200 - Eq Transp Próprio-Bicicletas/Triciclos/Motociclos</v>
          </cell>
          <cell r="C50">
            <v>0.20654</v>
          </cell>
          <cell r="G50">
            <v>0.20654</v>
          </cell>
          <cell r="H50">
            <v>-0.20654</v>
          </cell>
        </row>
        <row r="51">
          <cell r="B51" t="str">
            <v xml:space="preserve">    Ferramentas e utensílios</v>
          </cell>
          <cell r="C51">
            <v>2188.10295</v>
          </cell>
          <cell r="E51">
            <v>71.516459999999995</v>
          </cell>
          <cell r="G51">
            <v>2259.6194099999998</v>
          </cell>
          <cell r="H51">
            <v>-1812.84141</v>
          </cell>
          <cell r="I51">
            <v>446.77800000000002</v>
          </cell>
        </row>
        <row r="52">
          <cell r="B52" t="str">
            <v xml:space="preserve">        42500000 - Ferramentas e utensílios</v>
          </cell>
          <cell r="C52">
            <v>2188.10295</v>
          </cell>
          <cell r="E52">
            <v>71.516459999999995</v>
          </cell>
          <cell r="G52">
            <v>2259.6194099999998</v>
          </cell>
          <cell r="H52">
            <v>-1812.84141</v>
          </cell>
          <cell r="I52">
            <v>446.77800000000002</v>
          </cell>
        </row>
        <row r="53">
          <cell r="B53" t="str">
            <v xml:space="preserve">    Equipamento administrativo-Informático</v>
          </cell>
          <cell r="C53">
            <v>12764.628629999999</v>
          </cell>
          <cell r="D53">
            <v>56.032200000000003</v>
          </cell>
          <cell r="E53">
            <v>372.57987000000003</v>
          </cell>
          <cell r="F53">
            <v>-177.50874999999999</v>
          </cell>
          <cell r="G53">
            <v>13015.731949999999</v>
          </cell>
          <cell r="H53">
            <v>-10845.10295</v>
          </cell>
          <cell r="I53">
            <v>2170.6289999999999</v>
          </cell>
        </row>
        <row r="54">
          <cell r="B54" t="str">
            <v xml:space="preserve">        42611100 - Equip Informático Próprio - Equipamento central</v>
          </cell>
          <cell r="C54">
            <v>5136.6870600000002</v>
          </cell>
          <cell r="D54">
            <v>56.032200000000003</v>
          </cell>
          <cell r="E54">
            <v>37.739609999999999</v>
          </cell>
          <cell r="F54">
            <v>-8.4695900000000002</v>
          </cell>
          <cell r="G54">
            <v>5221.9892799999998</v>
          </cell>
          <cell r="H54">
            <v>-4435.6412799999998</v>
          </cell>
          <cell r="I54">
            <v>786.34799999999996</v>
          </cell>
        </row>
        <row r="55">
          <cell r="B55" t="str">
            <v xml:space="preserve">        42611200 - Equip Informático Próprio - Equipam. departamental</v>
          </cell>
          <cell r="C55">
            <v>1407.88185</v>
          </cell>
          <cell r="E55">
            <v>33.926780000000001</v>
          </cell>
          <cell r="F55">
            <v>-41.866070000000001</v>
          </cell>
          <cell r="G55">
            <v>1399.94256</v>
          </cell>
          <cell r="H55">
            <v>-1315.58556</v>
          </cell>
          <cell r="I55">
            <v>84.356999999999999</v>
          </cell>
        </row>
        <row r="56">
          <cell r="B56" t="str">
            <v xml:space="preserve">        42611300 - Equip Informático Próprio - Equipamento individual</v>
          </cell>
          <cell r="C56">
            <v>4310.3233399999999</v>
          </cell>
          <cell r="E56">
            <v>300.91347999999999</v>
          </cell>
          <cell r="F56">
            <v>-127.17309</v>
          </cell>
          <cell r="G56">
            <v>4484.0637299999999</v>
          </cell>
          <cell r="H56">
            <v>-3601.2167300000001</v>
          </cell>
          <cell r="I56">
            <v>882.84699999999998</v>
          </cell>
        </row>
        <row r="57">
          <cell r="B57" t="str">
            <v xml:space="preserve">        42611400 - Equip Informático Próprio - Infraest. comunicações</v>
          </cell>
          <cell r="C57">
            <v>1909.7363800000001</v>
          </cell>
          <cell r="G57">
            <v>1909.7363800000001</v>
          </cell>
          <cell r="H57">
            <v>-1492.6593800000001</v>
          </cell>
          <cell r="I57">
            <v>417.077</v>
          </cell>
        </row>
        <row r="58">
          <cell r="B58" t="str">
            <v xml:space="preserve">    Equipamento administrativo-resto</v>
          </cell>
          <cell r="C58">
            <v>5473.9695400000001</v>
          </cell>
          <cell r="E58">
            <v>136.81223999999901</v>
          </cell>
          <cell r="F58">
            <v>-28.30566</v>
          </cell>
          <cell r="G58">
            <v>5582.4761200000003</v>
          </cell>
          <cell r="H58">
            <v>-3496.0704300000002</v>
          </cell>
          <cell r="I58">
            <v>2086.40569</v>
          </cell>
        </row>
        <row r="59">
          <cell r="B59" t="str">
            <v xml:space="preserve">        42612100 - Equip Admn Próprio - Mobiliário</v>
          </cell>
          <cell r="C59">
            <v>1986.4240600000001</v>
          </cell>
          <cell r="E59">
            <v>88.919959999999406</v>
          </cell>
          <cell r="F59">
            <v>-22.091529999999999</v>
          </cell>
          <cell r="G59">
            <v>2053.2524899999999</v>
          </cell>
          <cell r="H59">
            <v>-1256.3598</v>
          </cell>
          <cell r="I59">
            <v>796.89269000000002</v>
          </cell>
        </row>
        <row r="60">
          <cell r="B60" t="str">
            <v xml:space="preserve">        42612200 - Equip Admn Próprio - Artigos de conforto decoração</v>
          </cell>
          <cell r="C60">
            <v>169.91641999999999</v>
          </cell>
          <cell r="E60">
            <v>0.69747000000000003</v>
          </cell>
          <cell r="G60">
            <v>170.61389</v>
          </cell>
          <cell r="H60">
            <v>-95.894890000000004</v>
          </cell>
          <cell r="I60">
            <v>74.718999999999994</v>
          </cell>
        </row>
        <row r="61">
          <cell r="B61" t="str">
            <v xml:space="preserve">        42613100 - Equip Admn Próprio - Equipamento escritório</v>
          </cell>
          <cell r="C61">
            <v>904.68267000000003</v>
          </cell>
          <cell r="E61">
            <v>7.3408100000000003</v>
          </cell>
          <cell r="F61">
            <v>-1.5476000000000001</v>
          </cell>
          <cell r="G61">
            <v>910.47587999999996</v>
          </cell>
          <cell r="H61">
            <v>-780.89588000000003</v>
          </cell>
          <cell r="I61">
            <v>129.58000000000001</v>
          </cell>
        </row>
        <row r="62">
          <cell r="B62" t="str">
            <v xml:space="preserve">        42613200 - Equip Admn Próprio - Equipamentos de audio visual</v>
          </cell>
          <cell r="C62">
            <v>220.14176</v>
          </cell>
          <cell r="E62">
            <v>23.687339999999999</v>
          </cell>
          <cell r="G62">
            <v>243.82910000000001</v>
          </cell>
          <cell r="H62">
            <v>-162.7441</v>
          </cell>
          <cell r="I62">
            <v>81.084999999999994</v>
          </cell>
        </row>
        <row r="63">
          <cell r="B63" t="str">
            <v xml:space="preserve">        42613300 - Equip Admn Próprio - Equip. pedagógico e desenho</v>
          </cell>
          <cell r="C63">
            <v>256.09437000000003</v>
          </cell>
          <cell r="E63">
            <v>1.1532</v>
          </cell>
          <cell r="F63">
            <v>-0.34077000000000002</v>
          </cell>
          <cell r="G63">
            <v>256.90679999999998</v>
          </cell>
          <cell r="H63">
            <v>-248.2458</v>
          </cell>
          <cell r="I63">
            <v>8.6609999999999996</v>
          </cell>
        </row>
        <row r="64">
          <cell r="B64" t="str">
            <v xml:space="preserve">        42613400 - Equip Admn Próprio-Comunicação,segurança,recepção</v>
          </cell>
          <cell r="C64">
            <v>619.33520999999996</v>
          </cell>
          <cell r="E64">
            <v>1.20177</v>
          </cell>
          <cell r="F64">
            <v>-0.76144000000000001</v>
          </cell>
          <cell r="G64">
            <v>619.77553999999998</v>
          </cell>
          <cell r="H64">
            <v>-171.45254</v>
          </cell>
          <cell r="I64">
            <v>448.32299999999998</v>
          </cell>
        </row>
        <row r="65">
          <cell r="B65" t="str">
            <v xml:space="preserve">        42613500 - Equip Admn Próprio - Eq.aquecimento e refrigeração</v>
          </cell>
          <cell r="C65">
            <v>856.40678000000003</v>
          </cell>
          <cell r="G65">
            <v>856.40678000000003</v>
          </cell>
          <cell r="H65">
            <v>-365.51177999999999</v>
          </cell>
          <cell r="I65">
            <v>490.89499999999998</v>
          </cell>
        </row>
        <row r="66">
          <cell r="B66" t="str">
            <v xml:space="preserve">        42614100 - Equip Admn Próprio - Equipamento social</v>
          </cell>
          <cell r="C66">
            <v>349.005</v>
          </cell>
          <cell r="E66">
            <v>1.2589699999999999</v>
          </cell>
          <cell r="F66">
            <v>-0.18936</v>
          </cell>
          <cell r="G66">
            <v>350.07461000000001</v>
          </cell>
          <cell r="H66">
            <v>-322.12061</v>
          </cell>
          <cell r="I66">
            <v>27.954000000000001</v>
          </cell>
        </row>
        <row r="67">
          <cell r="B67" t="str">
            <v xml:space="preserve">        42619000 - Equip Admn Próprio - Equipamentos diversos</v>
          </cell>
          <cell r="C67">
            <v>111.96326999999999</v>
          </cell>
          <cell r="E67">
            <v>12.552720000000001</v>
          </cell>
          <cell r="F67">
            <v>-3.3749600000000002</v>
          </cell>
          <cell r="G67">
            <v>121.14103</v>
          </cell>
          <cell r="H67">
            <v>-92.845029999999994</v>
          </cell>
          <cell r="I67">
            <v>28.295999999999999</v>
          </cell>
        </row>
        <row r="68">
          <cell r="B68" t="str">
            <v xml:space="preserve">    Outras imobilizações corpóreas</v>
          </cell>
          <cell r="C68">
            <v>569.82899999999995</v>
          </cell>
          <cell r="G68">
            <v>569.82899999999995</v>
          </cell>
          <cell r="H68">
            <v>-24.13</v>
          </cell>
          <cell r="I68">
            <v>545.69899999999996</v>
          </cell>
        </row>
        <row r="69">
          <cell r="B69" t="str">
            <v xml:space="preserve">        42900000 - Outras Imob.Corpórea</v>
          </cell>
          <cell r="C69">
            <v>569.82899999999995</v>
          </cell>
          <cell r="G69">
            <v>569.82899999999995</v>
          </cell>
          <cell r="H69">
            <v>-24.13</v>
          </cell>
          <cell r="I69">
            <v>545.69899999999996</v>
          </cell>
        </row>
        <row r="70">
          <cell r="B70" t="str">
            <v xml:space="preserve">    Equipamento de Transporte-Leasing</v>
          </cell>
          <cell r="C70">
            <v>2276.89995</v>
          </cell>
          <cell r="E70">
            <v>228.87020999999999</v>
          </cell>
          <cell r="F70">
            <v>-82.163480000000007</v>
          </cell>
          <cell r="G70">
            <v>2423.6066799999999</v>
          </cell>
          <cell r="H70">
            <v>-1007.17168</v>
          </cell>
          <cell r="I70">
            <v>1416.4349999999999</v>
          </cell>
        </row>
        <row r="71">
          <cell r="B71" t="str">
            <v xml:space="preserve">        42421000 - Eq Transporte Leasing - Veículos Autom. Ligeiros</v>
          </cell>
          <cell r="C71">
            <v>2089.3469500000001</v>
          </cell>
          <cell r="E71">
            <v>228.87020999999999</v>
          </cell>
          <cell r="F71">
            <v>-82.163480000000007</v>
          </cell>
          <cell r="G71">
            <v>2236.05368</v>
          </cell>
          <cell r="H71">
            <v>-939.85767999999996</v>
          </cell>
          <cell r="I71">
            <v>1296.1959999999999</v>
          </cell>
        </row>
        <row r="72">
          <cell r="B72" t="str">
            <v xml:space="preserve">        42422000 - Eq.Tr.Leas.V.Aut.Pes</v>
          </cell>
          <cell r="C72">
            <v>187.553</v>
          </cell>
          <cell r="G72">
            <v>187.553</v>
          </cell>
          <cell r="H72">
            <v>-67.313999999999993</v>
          </cell>
          <cell r="I72">
            <v>120.239</v>
          </cell>
        </row>
        <row r="73">
          <cell r="B73" t="str">
            <v xml:space="preserve">    Equipamento informático-Leasing</v>
          </cell>
          <cell r="C73">
            <v>1388.7556300000001</v>
          </cell>
          <cell r="G73">
            <v>1388.7556300000001</v>
          </cell>
          <cell r="H73">
            <v>-405.05462999999997</v>
          </cell>
          <cell r="I73">
            <v>983.70100000000002</v>
          </cell>
        </row>
        <row r="74">
          <cell r="B74" t="str">
            <v xml:space="preserve">        42621100 - Eq.Adm Leasing- Eq. Informáticoil</v>
          </cell>
          <cell r="C74">
            <v>1388.7556300000001</v>
          </cell>
          <cell r="G74">
            <v>1388.7556300000001</v>
          </cell>
          <cell r="H74">
            <v>-405.05462999999997</v>
          </cell>
          <cell r="I74">
            <v>983.70100000000002</v>
          </cell>
        </row>
        <row r="75">
          <cell r="B75" t="str">
            <v>Imobilizado Incorpóreo</v>
          </cell>
          <cell r="C75">
            <v>118.58114</v>
          </cell>
          <cell r="G75">
            <v>118.58114</v>
          </cell>
          <cell r="H75">
            <v>-40.923139999999997</v>
          </cell>
          <cell r="I75">
            <v>77.658000000000001</v>
          </cell>
        </row>
        <row r="76">
          <cell r="B76" t="str">
            <v xml:space="preserve">    Imobilizações incorpóreas</v>
          </cell>
          <cell r="C76">
            <v>118.58114</v>
          </cell>
          <cell r="G76">
            <v>118.58114</v>
          </cell>
          <cell r="H76">
            <v>-40.923139999999997</v>
          </cell>
          <cell r="I76">
            <v>77.658000000000001</v>
          </cell>
        </row>
        <row r="77">
          <cell r="B77" t="str">
            <v xml:space="preserve">        43100000 - Imob Incorpóreas - Despesas de instalação</v>
          </cell>
          <cell r="C77">
            <v>31.790299999999998</v>
          </cell>
          <cell r="G77">
            <v>31.790299999999998</v>
          </cell>
          <cell r="H77">
            <v>-31.790299999999998</v>
          </cell>
        </row>
        <row r="78">
          <cell r="B78" t="str">
            <v xml:space="preserve">        43300000 - Imob Incorpóreas-Propriedade industrial/out direit</v>
          </cell>
          <cell r="C78">
            <v>86.790840000000003</v>
          </cell>
          <cell r="G78">
            <v>86.790840000000003</v>
          </cell>
          <cell r="H78">
            <v>-9.1328399999999998</v>
          </cell>
          <cell r="I78">
            <v>77.658000000000001</v>
          </cell>
        </row>
        <row r="79">
          <cell r="B79" t="str">
            <v>TOTAL  GLOBAL</v>
          </cell>
          <cell r="C79">
            <v>3173015.1313999998</v>
          </cell>
          <cell r="D79">
            <v>83769.248449999999</v>
          </cell>
          <cell r="E79">
            <v>10888.040059999999</v>
          </cell>
          <cell r="F79">
            <v>-928.96402999999998</v>
          </cell>
          <cell r="G79">
            <v>3266743.4558799998</v>
          </cell>
          <cell r="H79">
            <v>-1743577.3602100001</v>
          </cell>
          <cell r="I79">
            <v>1523166.09567</v>
          </cell>
        </row>
        <row r="82">
          <cell r="B82" t="str">
            <v xml:space="preserve">IMOBILIZADO  EM  EXPLORAÇÃO </v>
          </cell>
        </row>
        <row r="83">
          <cell r="B83" t="str">
            <v>Período: 2006-01 até 2006-08</v>
          </cell>
        </row>
        <row r="84">
          <cell r="I84" t="str">
            <v>(Un: mil euros)</v>
          </cell>
        </row>
        <row r="85">
          <cell r="C85" t="str">
            <v>Imobilizado Bruto</v>
          </cell>
          <cell r="I85" t="str">
            <v>Imob. Liquido</v>
          </cell>
        </row>
        <row r="86">
          <cell r="C86" t="str">
            <v xml:space="preserve">Situação em </v>
          </cell>
          <cell r="D86" t="str">
            <v>Transfer. do</v>
          </cell>
          <cell r="E86" t="str">
            <v xml:space="preserve">Aquisições </v>
          </cell>
          <cell r="F86" t="str">
            <v>Abates e</v>
          </cell>
          <cell r="G86" t="str">
            <v>Situação em</v>
          </cell>
          <cell r="I86" t="str">
            <v>Situação em</v>
          </cell>
        </row>
        <row r="87">
          <cell r="B87" t="str">
            <v>Classes do imobilizado</v>
          </cell>
          <cell r="C87" t="str">
            <v>2005-12-31</v>
          </cell>
          <cell r="D87" t="str">
            <v>imob. Curso</v>
          </cell>
          <cell r="E87" t="str">
            <v>Directas</v>
          </cell>
          <cell r="F87" t="str">
            <v>regulariz.</v>
          </cell>
          <cell r="G87" t="str">
            <v>2006-08-31</v>
          </cell>
          <cell r="H87" t="str">
            <v>Amortizações</v>
          </cell>
          <cell r="I87" t="str">
            <v>2006-08-31</v>
          </cell>
        </row>
      </sheetData>
      <sheetData sheetId="10">
        <row r="2">
          <cell r="B2" t="str">
            <v>IMOBILIZADO  EM  EXPLORAÇÃO  POR  ACTIVIDADE</v>
          </cell>
        </row>
        <row r="3">
          <cell r="B3" t="str">
            <v>Situação em 2006-08-31</v>
          </cell>
        </row>
        <row r="4">
          <cell r="G4" t="str">
            <v>(Un: mil euros)</v>
          </cell>
        </row>
        <row r="5">
          <cell r="C5" t="str">
            <v>Imobilizado</v>
          </cell>
          <cell r="E5" t="str">
            <v>Imobilizado</v>
          </cell>
          <cell r="F5" t="str">
            <v>Comparticipações</v>
          </cell>
          <cell r="G5" t="str">
            <v>Imob. Líquido</v>
          </cell>
        </row>
        <row r="6">
          <cell r="B6" t="str">
            <v>Grupos de imobilizado / Actividades</v>
          </cell>
          <cell r="C6" t="str">
            <v>Bruto</v>
          </cell>
          <cell r="D6" t="str">
            <v>Amortizações</v>
          </cell>
          <cell r="E6" t="str">
            <v>Líquido</v>
          </cell>
          <cell r="F6" t="str">
            <v>Líquidas</v>
          </cell>
          <cell r="G6" t="str">
            <v>(Líquido)</v>
          </cell>
        </row>
        <row r="7">
          <cell r="B7" t="str">
            <v>Imobilizado Corpóreo</v>
          </cell>
          <cell r="C7">
            <v>3266624.8747399999</v>
          </cell>
          <cell r="D7">
            <v>-1743536.43707</v>
          </cell>
          <cell r="E7">
            <v>1523088.4376699999</v>
          </cell>
          <cell r="F7">
            <v>-92979.774000000005</v>
          </cell>
          <cell r="G7">
            <v>1430108.6636699999</v>
          </cell>
        </row>
        <row r="8">
          <cell r="B8" t="str">
            <v xml:space="preserve">    2701 - Transporte de Energia Eléctrica</v>
          </cell>
          <cell r="C8">
            <v>2152756.9920999999</v>
          </cell>
          <cell r="D8">
            <v>-1107762.5724599999</v>
          </cell>
          <cell r="E8">
            <v>1044994.41964</v>
          </cell>
          <cell r="F8">
            <v>-88477.097241760901</v>
          </cell>
          <cell r="G8">
            <v>956517.32239823998</v>
          </cell>
        </row>
        <row r="9">
          <cell r="B9" t="str">
            <v xml:space="preserve">    2702 - Aquisição de Energia Eléctrica</v>
          </cell>
          <cell r="C9">
            <v>12693.764289999999</v>
          </cell>
          <cell r="D9">
            <v>-7890.0963300000003</v>
          </cell>
          <cell r="E9">
            <v>4803.6679599999998</v>
          </cell>
          <cell r="F9">
            <v>-155.90394537223199</v>
          </cell>
          <cell r="G9">
            <v>4647.7640146277699</v>
          </cell>
        </row>
        <row r="10">
          <cell r="B10" t="str">
            <v xml:space="preserve">    2703 - Gestão Global do Sistema</v>
          </cell>
          <cell r="C10">
            <v>1059058.82103</v>
          </cell>
          <cell r="D10">
            <v>-612280.50496000005</v>
          </cell>
          <cell r="E10">
            <v>446778.31607</v>
          </cell>
          <cell r="F10">
            <v>-229.45681286686499</v>
          </cell>
          <cell r="G10">
            <v>446548.85925713298</v>
          </cell>
        </row>
        <row r="11">
          <cell r="B11" t="str">
            <v xml:space="preserve">          Terrenos de centrais hídricas - Domínio Público</v>
          </cell>
          <cell r="C11">
            <v>845842.92833999998</v>
          </cell>
          <cell r="D11">
            <v>-459193.35733999999</v>
          </cell>
          <cell r="E11">
            <v>386649.571</v>
          </cell>
          <cell r="G11">
            <v>386649.571</v>
          </cell>
        </row>
        <row r="12">
          <cell r="B12" t="str">
            <v xml:space="preserve">          Terrenos de centrais hídricas - Zona de Protecção</v>
          </cell>
          <cell r="C12">
            <v>43343.542690000002</v>
          </cell>
          <cell r="D12">
            <v>-24208.511689999999</v>
          </cell>
          <cell r="E12">
            <v>19135.030999999999</v>
          </cell>
          <cell r="G12">
            <v>19135.030999999999</v>
          </cell>
        </row>
        <row r="13">
          <cell r="B13" t="str">
            <v xml:space="preserve">          Terrenos de centrais térmicas</v>
          </cell>
          <cell r="C13">
            <v>2531.2672200000002</v>
          </cell>
          <cell r="D13">
            <v>-2470.7292200000002</v>
          </cell>
          <cell r="E13">
            <v>60.537999999999997</v>
          </cell>
          <cell r="G13">
            <v>60.537999999999997</v>
          </cell>
        </row>
        <row r="14">
          <cell r="B14" t="str">
            <v xml:space="preserve">          Outro imobilizado de GGS</v>
          </cell>
          <cell r="C14">
            <v>167341.08278</v>
          </cell>
          <cell r="D14">
            <v>-126407.90671</v>
          </cell>
          <cell r="E14">
            <v>40933.176070000001</v>
          </cell>
          <cell r="F14">
            <v>-229.45681286686499</v>
          </cell>
          <cell r="G14">
            <v>40703.719257133103</v>
          </cell>
        </row>
        <row r="15">
          <cell r="B15" t="str">
            <v xml:space="preserve">    2709 - Não Regulada</v>
          </cell>
          <cell r="C15">
            <v>42113.23158</v>
          </cell>
          <cell r="D15">
            <v>-15600.317580000001</v>
          </cell>
          <cell r="E15">
            <v>26512.914000000001</v>
          </cell>
          <cell r="F15">
            <v>-4117.3159999999998</v>
          </cell>
          <cell r="G15">
            <v>22395.598000000002</v>
          </cell>
        </row>
        <row r="16">
          <cell r="B16" t="str">
            <v>Imobilizado Incorpóreo</v>
          </cell>
          <cell r="C16">
            <v>118.58114</v>
          </cell>
          <cell r="D16">
            <v>-40.923139999999997</v>
          </cell>
          <cell r="E16">
            <v>77.658000000000001</v>
          </cell>
          <cell r="G16">
            <v>77.658000000000001</v>
          </cell>
        </row>
        <row r="17">
          <cell r="B17" t="str">
            <v xml:space="preserve">    2701 - Transporte de Energia Eléctrica</v>
          </cell>
          <cell r="C17">
            <v>83.187629999999999</v>
          </cell>
          <cell r="D17">
            <v>-28.751270000000002</v>
          </cell>
          <cell r="E17">
            <v>54.436360000000001</v>
          </cell>
          <cell r="G17">
            <v>54.436360000000001</v>
          </cell>
        </row>
        <row r="18">
          <cell r="B18" t="str">
            <v xml:space="preserve">    2702 - Aquisição de Energia Eléctrica</v>
          </cell>
          <cell r="C18">
            <v>11.36731</v>
          </cell>
          <cell r="D18">
            <v>-3.9069600000000002</v>
          </cell>
          <cell r="E18">
            <v>7.46035</v>
          </cell>
          <cell r="G18">
            <v>7.46035</v>
          </cell>
        </row>
        <row r="19">
          <cell r="B19" t="str">
            <v xml:space="preserve">    2703 - Gestão Global do Sistema</v>
          </cell>
          <cell r="C19">
            <v>24.026199999999999</v>
          </cell>
          <cell r="D19">
            <v>-8.2649100000000004</v>
          </cell>
          <cell r="E19">
            <v>15.761290000000001</v>
          </cell>
          <cell r="G19">
            <v>15.761290000000001</v>
          </cell>
        </row>
        <row r="20">
          <cell r="B20" t="str">
            <v>RAB  (Regulatory Asset Base)</v>
          </cell>
          <cell r="C20">
            <v>3224630.2242999999</v>
          </cell>
          <cell r="D20">
            <v>-1727977.04263</v>
          </cell>
          <cell r="E20">
            <v>1496653.1816700001</v>
          </cell>
          <cell r="F20">
            <v>-88862.457999999999</v>
          </cell>
          <cell r="G20">
            <v>1407790.72367</v>
          </cell>
        </row>
        <row r="21">
          <cell r="B21" t="str">
            <v>TOTAL  NÃO  REGULADO</v>
          </cell>
          <cell r="C21">
            <v>42113.23158</v>
          </cell>
          <cell r="D21">
            <v>-15600.317580000001</v>
          </cell>
          <cell r="E21">
            <v>26512.914000000001</v>
          </cell>
        </row>
        <row r="22">
          <cell r="B22" t="str">
            <v>TOTAL  GLOBAL</v>
          </cell>
          <cell r="C22">
            <v>3266743.4558799998</v>
          </cell>
          <cell r="D22">
            <v>-1743577.3602100001</v>
          </cell>
          <cell r="E22">
            <v>1523166.09567</v>
          </cell>
        </row>
      </sheetData>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ncfixa"/>
      <sheetName val="encfixb"/>
      <sheetName val="encfixc"/>
      <sheetName val="encfixd"/>
      <sheetName val="quadro 1a"/>
      <sheetName val="quadro 1b"/>
      <sheetName val="quadro 1c"/>
      <sheetName val="quadro 1d"/>
      <sheetName val="quadro 2"/>
      <sheetName val="quadro 3a"/>
      <sheetName val="quadro 3b"/>
      <sheetName val="quadro 3c"/>
      <sheetName val="quadro 3d"/>
      <sheetName val="quadro 4a"/>
      <sheetName val="quadro 4b"/>
      <sheetName val="quadro 4c"/>
      <sheetName val="quadro 4d"/>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custos"/>
      <sheetName val="quadro 22"/>
      <sheetName val="quadro 23"/>
      <sheetName val="quadro 24"/>
      <sheetName val="quadro 25a"/>
      <sheetName val="quadro 25b"/>
      <sheetName val="quadro 25c"/>
      <sheetName val="quadro 25d"/>
      <sheetName val="quadro 27a"/>
      <sheetName val="quadro 27b"/>
      <sheetName val="quadro 27c"/>
      <sheetName val="quadro 27d"/>
      <sheetName val="quadro 29a"/>
      <sheetName val="quadro 29b"/>
      <sheetName val="quadro 29c"/>
      <sheetName val="quadro 29d"/>
      <sheetName val="auxiliar"/>
      <sheetName val="quadro 31"/>
      <sheetName val="cons.esp.1"/>
      <sheetName val="cons.esp.2"/>
    </sheetNames>
    <sheetDataSet>
      <sheetData sheetId="0" refreshError="1">
        <row r="2">
          <cell r="A2">
            <v>2004</v>
          </cell>
        </row>
        <row r="3">
          <cell r="A3">
            <v>2005</v>
          </cell>
        </row>
        <row r="4">
          <cell r="A4">
            <v>2006</v>
          </cell>
        </row>
        <row r="5">
          <cell r="A5">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7">
          <cell r="C7" t="str">
            <v>CTG</v>
          </cell>
          <cell r="D7">
            <v>13588.261400000001</v>
          </cell>
          <cell r="E7">
            <v>12304.809380000001</v>
          </cell>
          <cell r="F7">
            <v>15346.511770000001</v>
          </cell>
          <cell r="G7">
            <v>16213.5229</v>
          </cell>
          <cell r="H7">
            <v>9055.8747140946798</v>
          </cell>
          <cell r="I7">
            <v>12866.00139607934</v>
          </cell>
          <cell r="J7">
            <v>21430.132767255589</v>
          </cell>
          <cell r="K7">
            <v>20889.181088782901</v>
          </cell>
          <cell r="L7">
            <v>15889.140660444991</v>
          </cell>
          <cell r="M7">
            <v>18148.04917016246</v>
          </cell>
          <cell r="N7">
            <v>18236.901339549277</v>
          </cell>
          <cell r="O7">
            <v>15020.088736774185</v>
          </cell>
          <cell r="P7">
            <v>188988.47532314347</v>
          </cell>
        </row>
        <row r="8">
          <cell r="C8" t="str">
            <v>CTO</v>
          </cell>
          <cell r="D8">
            <v>0</v>
          </cell>
          <cell r="E8">
            <v>0</v>
          </cell>
          <cell r="F8">
            <v>0</v>
          </cell>
          <cell r="G8">
            <v>-6.5700000000000003E-3</v>
          </cell>
          <cell r="H8">
            <v>0</v>
          </cell>
          <cell r="I8">
            <v>0</v>
          </cell>
          <cell r="J8">
            <v>673.97796789034339</v>
          </cell>
          <cell r="K8">
            <v>0</v>
          </cell>
          <cell r="L8">
            <v>0</v>
          </cell>
          <cell r="M8">
            <v>0</v>
          </cell>
          <cell r="N8">
            <v>0</v>
          </cell>
          <cell r="O8">
            <v>0</v>
          </cell>
          <cell r="P8">
            <v>673.97139789034338</v>
          </cell>
        </row>
        <row r="9">
          <cell r="C9" t="str">
            <v>CPG</v>
          </cell>
          <cell r="D9">
            <v>7564.9050499999994</v>
          </cell>
          <cell r="E9">
            <v>4014.5333799999999</v>
          </cell>
          <cell r="F9">
            <v>6771.0106299999998</v>
          </cell>
          <cell r="G9">
            <v>4922.37914</v>
          </cell>
          <cell r="H9">
            <v>7819.9018048637508</v>
          </cell>
          <cell r="I9">
            <v>8428.6535186640886</v>
          </cell>
          <cell r="J9">
            <v>9194.9005508906139</v>
          </cell>
          <cell r="K9">
            <v>9197.0544278057914</v>
          </cell>
          <cell r="L9">
            <v>8899.8194135113645</v>
          </cell>
          <cell r="M9">
            <v>9169.0540279084889</v>
          </cell>
          <cell r="N9">
            <v>8557.352983998222</v>
          </cell>
          <cell r="O9">
            <v>8413.0432306813618</v>
          </cell>
          <cell r="P9">
            <v>92952.608158323681</v>
          </cell>
        </row>
        <row r="10">
          <cell r="C10" t="str">
            <v>CCG - Fuel</v>
          </cell>
          <cell r="D10">
            <v>1274.305032389565</v>
          </cell>
          <cell r="E10">
            <v>988.14038232927589</v>
          </cell>
          <cell r="F10">
            <v>492.38294070380397</v>
          </cell>
          <cell r="G10">
            <v>76.834847296152006</v>
          </cell>
          <cell r="H10">
            <v>153.687975021108</v>
          </cell>
          <cell r="I10">
            <v>136.23963555068102</v>
          </cell>
          <cell r="J10">
            <v>800.30828173141754</v>
          </cell>
          <cell r="K10">
            <v>921.43262738106102</v>
          </cell>
          <cell r="L10">
            <v>1288.4431659944905</v>
          </cell>
          <cell r="M10">
            <v>235.73914265345249</v>
          </cell>
          <cell r="N10">
            <v>139.81605251508</v>
          </cell>
          <cell r="O10">
            <v>492.55209479973007</v>
          </cell>
          <cell r="P10">
            <v>6999.8821783658168</v>
          </cell>
        </row>
        <row r="11">
          <cell r="C11" t="str">
            <v>CCG - Gás</v>
          </cell>
          <cell r="D11">
            <v>-145.76460238956474</v>
          </cell>
          <cell r="E11">
            <v>691.71245767072412</v>
          </cell>
          <cell r="F11">
            <v>870.80052929619592</v>
          </cell>
          <cell r="G11">
            <v>701.17954270384826</v>
          </cell>
          <cell r="H11">
            <v>-58.847233584616845</v>
          </cell>
          <cell r="I11">
            <v>426.5652571855727</v>
          </cell>
          <cell r="J11">
            <v>1860.3754732551747</v>
          </cell>
          <cell r="K11">
            <v>-76.161961806945897</v>
          </cell>
          <cell r="L11">
            <v>2911.6350501465231</v>
          </cell>
          <cell r="M11">
            <v>462.28898706701534</v>
          </cell>
          <cell r="N11">
            <v>265.09546791729684</v>
          </cell>
          <cell r="O11">
            <v>701.48250033866509</v>
          </cell>
          <cell r="P11">
            <v>8610.3614677998885</v>
          </cell>
        </row>
        <row r="12">
          <cell r="C12" t="str">
            <v>CAM</v>
          </cell>
          <cell r="D12">
            <v>0</v>
          </cell>
          <cell r="E12">
            <v>0</v>
          </cell>
          <cell r="F12">
            <v>0</v>
          </cell>
          <cell r="G12">
            <v>6.3340000000000007E-2</v>
          </cell>
          <cell r="H12">
            <v>0</v>
          </cell>
          <cell r="I12">
            <v>0</v>
          </cell>
          <cell r="J12">
            <v>0</v>
          </cell>
          <cell r="K12">
            <v>0</v>
          </cell>
          <cell r="L12">
            <v>0</v>
          </cell>
          <cell r="M12">
            <v>0</v>
          </cell>
          <cell r="N12">
            <v>0</v>
          </cell>
          <cell r="O12">
            <v>0</v>
          </cell>
          <cell r="P12">
            <v>6.3340000000000007E-2</v>
          </cell>
        </row>
        <row r="13">
          <cell r="C13" t="str">
            <v>CBR</v>
          </cell>
          <cell r="D13">
            <v>397.5573</v>
          </cell>
          <cell r="E13">
            <v>703.14463000000001</v>
          </cell>
          <cell r="F13">
            <v>728.99457000000007</v>
          </cell>
          <cell r="G13">
            <v>529.01893000000007</v>
          </cell>
          <cell r="H13">
            <v>248.62128098348802</v>
          </cell>
          <cell r="I13">
            <v>285.29615768447997</v>
          </cell>
          <cell r="J13">
            <v>294.78531224727999</v>
          </cell>
          <cell r="K13">
            <v>294.792218033952</v>
          </cell>
          <cell r="L13">
            <v>285.29615768447997</v>
          </cell>
          <cell r="M13">
            <v>294.84746432732794</v>
          </cell>
          <cell r="N13">
            <v>285.35630479560001</v>
          </cell>
          <cell r="O13">
            <v>318.64787368842002</v>
          </cell>
          <cell r="P13">
            <v>4666.3581994450278</v>
          </cell>
        </row>
        <row r="14">
          <cell r="C14" t="str">
            <v>CSB</v>
          </cell>
          <cell r="D14">
            <v>1319.25344</v>
          </cell>
          <cell r="E14">
            <v>1157.8441</v>
          </cell>
          <cell r="F14">
            <v>2197.5670599999999</v>
          </cell>
          <cell r="G14">
            <v>680.9529500000001</v>
          </cell>
          <cell r="H14">
            <v>206.180359506352</v>
          </cell>
          <cell r="I14">
            <v>83.323936900159993</v>
          </cell>
          <cell r="J14">
            <v>3116.2556203347799</v>
          </cell>
          <cell r="K14">
            <v>8036.4912139279804</v>
          </cell>
          <cell r="L14">
            <v>15085.798775773967</v>
          </cell>
          <cell r="M14">
            <v>6237.0353124954836</v>
          </cell>
          <cell r="N14">
            <v>5103.8840506263759</v>
          </cell>
          <cell r="O14">
            <v>6974.6137965294311</v>
          </cell>
          <cell r="P14">
            <v>50199.200616094531</v>
          </cell>
        </row>
        <row r="15">
          <cell r="C15" t="str">
            <v>CSN</v>
          </cell>
          <cell r="D15">
            <v>13171.619719999999</v>
          </cell>
          <cell r="E15">
            <v>13101.59384</v>
          </cell>
          <cell r="F15">
            <v>16395.169160000001</v>
          </cell>
          <cell r="G15">
            <v>14164.80099</v>
          </cell>
          <cell r="H15">
            <v>16597.205551614388</v>
          </cell>
          <cell r="I15">
            <v>16139.40604050102</v>
          </cell>
          <cell r="J15">
            <v>17240.130749687702</v>
          </cell>
          <cell r="K15">
            <v>13689.792912359888</v>
          </cell>
          <cell r="L15">
            <v>13985.314718566851</v>
          </cell>
          <cell r="M15">
            <v>17203.445284089594</v>
          </cell>
          <cell r="N15">
            <v>16058.043524859842</v>
          </cell>
          <cell r="O15">
            <v>16286.308644136945</v>
          </cell>
          <cell r="P15">
            <v>184032.83113581623</v>
          </cell>
        </row>
        <row r="16">
          <cell r="C16" t="str">
            <v>CTN</v>
          </cell>
          <cell r="D16">
            <v>34.837309999999995</v>
          </cell>
          <cell r="E16">
            <v>364.40096</v>
          </cell>
          <cell r="F16">
            <v>42.774759999999993</v>
          </cell>
          <cell r="G16">
            <v>1.7897400000000001</v>
          </cell>
          <cell r="H16">
            <v>36.723484519259998</v>
          </cell>
          <cell r="I16">
            <v>36.723484519259998</v>
          </cell>
          <cell r="J16">
            <v>36.723484519259998</v>
          </cell>
          <cell r="K16">
            <v>36.723484519259998</v>
          </cell>
          <cell r="L16">
            <v>36.723484519259998</v>
          </cell>
          <cell r="M16">
            <v>36.723484519259998</v>
          </cell>
          <cell r="N16">
            <v>36.723484519259998</v>
          </cell>
          <cell r="O16">
            <v>36.723484519259998</v>
          </cell>
          <cell r="P16">
            <v>737.59064615407976</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Od"/>
      <sheetName val="68$"/>
      <sheetName val="68€"/>
      <sheetName val="balancete"/>
      <sheetName val="DF'S INDIV"/>
      <sheetName val=" DF'S DR.Ana"/>
      <sheetName val="leasing"/>
      <sheetName val="COOPEREME"/>
      <sheetName val="Equivalência"/>
      <sheetName val="Museu"/>
      <sheetName val="72"/>
      <sheetName val="mod22"/>
      <sheetName val="mod22 2"/>
      <sheetName val="mod22 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ONTR"/>
      <sheetName val="Real_Servicios_Técnicos"/>
      <sheetName val="Pres_Obj_Servicios_Técnicos"/>
      <sheetName val="BSC_Servicios_Técnicos"/>
      <sheetName val="AV1"/>
      <sheetName val="AV2"/>
      <sheetName val="Fontes"/>
      <sheetName val="Glossário"/>
      <sheetName val="Link Consolidado"/>
      <sheetName val="Links_Com"/>
      <sheetName val="var 97 98"/>
      <sheetName val="Link_Consolidado"/>
      <sheetName val="var_97_98"/>
      <sheetName val="Tabelas de Suporte"/>
      <sheetName val="Link_Consolidado1"/>
      <sheetName val="var_97_981"/>
      <sheetName val="Link_Consolidado2"/>
      <sheetName val="var_97_982"/>
      <sheetName val="Link_Consolidado3"/>
      <sheetName val="var_97_983"/>
      <sheetName val="BASE"/>
      <sheetName val="Link_Consolidado4"/>
      <sheetName val="var_97_984"/>
      <sheetName val="Tabelas_de_Suporte"/>
      <sheetName val="Link_Consolidado10"/>
      <sheetName val="var_97_9810"/>
      <sheetName val="Tabelas_de_Suporte6"/>
      <sheetName val="Link_Consolidado9"/>
      <sheetName val="var_97_989"/>
      <sheetName val="Tabelas_de_Suporte5"/>
      <sheetName val="Link_Consolidado5"/>
      <sheetName val="var_97_985"/>
      <sheetName val="Tabelas_de_Suporte1"/>
      <sheetName val="Link_Consolidado6"/>
      <sheetName val="var_97_986"/>
      <sheetName val="Tabelas_de_Suporte2"/>
      <sheetName val="Link_Consolidado7"/>
      <sheetName val="var_97_987"/>
      <sheetName val="Tabelas_de_Suporte3"/>
      <sheetName val="Link_Consolidado8"/>
      <sheetName val="var_97_988"/>
      <sheetName val="Tabelas_de_Suporte4"/>
      <sheetName val="Link_Consolidado11"/>
      <sheetName val="var_97_9811"/>
      <sheetName val="Tabelas_de_Suporte7"/>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 val="Imobilizado"/>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 15min"/>
      <sheetName val="2000"/>
      <sheetName val="1999"/>
      <sheetName val="1998"/>
      <sheetName val="1997"/>
    </sheetNames>
    <sheetDataSet>
      <sheetData sheetId="0" refreshError="1"/>
      <sheetData sheetId="1" refreshError="1"/>
      <sheetData sheetId="2" refreshError="1"/>
      <sheetData sheetId="3" refreshError="1"/>
      <sheetData sheetId="4">
        <row r="40">
          <cell r="D40" t="str">
            <v>Fonte: EDP</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dif_camb"/>
      <sheetName val="imp_dif"/>
      <sheetName val="DF'S_INDIV"/>
      <sheetName val="DF'S_Cons"/>
      <sheetName val="Ajust_cons_2003"/>
      <sheetName val="_DF'S_DR_Ana"/>
      <sheetName val="mod22_2"/>
      <sheetName val="mod22_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Od"/>
      <sheetName val="68$"/>
      <sheetName val="68€"/>
      <sheetName val="balancete"/>
      <sheetName val="DF'S INDIV"/>
      <sheetName val=" DF'S DR.Ana"/>
      <sheetName val="leasing"/>
      <sheetName val="COOPEREME"/>
      <sheetName val="Equivalência"/>
      <sheetName val="Museu"/>
      <sheetName val="72"/>
      <sheetName val="mod22"/>
      <sheetName val="mod22 2"/>
      <sheetName val="mod22 est"/>
      <sheetName val="Consolidação"/>
      <sheetName val="DF'S Cons"/>
      <sheetName val="Ajust cons 2003"/>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Estimativa por Negócio"/>
      <sheetName val="DR Evolutiva"/>
      <sheetName val="Listagem Acertos"/>
      <sheetName val="I.0) Nov03"/>
      <sheetName val="I.1) Dez03 - estimativa"/>
      <sheetName val="Reconciliação 01 Mar vs 05 Mar"/>
      <sheetName val="I.2) Cálculo Impostos"/>
      <sheetName val="I.2.1 - Imposto EDIS"/>
      <sheetName val="I.2.2 - Imposto Produção"/>
      <sheetName val="I.3) Cálculo Evolutivo Consolid"/>
      <sheetName val="I.X) Dez03 - plano negócios"/>
      <sheetName val="I.Y) Nov-03 (% G e T)"/>
      <sheetName val="Acertos às DRs - Set e Dez"/>
      <sheetName val="Impacto Contas EDIS"/>
      <sheetName val="Conceitos"/>
      <sheetName val="Estimativa_por_Negócio"/>
      <sheetName val="DR_Evolutiva"/>
      <sheetName val="Listagem_Acertos"/>
      <sheetName val="I_0)_Nov03"/>
      <sheetName val="I_1)_Dez03_-_estimativa"/>
      <sheetName val="Reconciliação_01_Mar_vs_05_Mar"/>
      <sheetName val="I_2)_Cálculo_Impostos"/>
      <sheetName val="I_2_1_-_Imposto_EDIS"/>
      <sheetName val="I_2_2_-_Imposto_Produção"/>
      <sheetName val="I_3)_Cálculo_Evolutivo_Consolid"/>
      <sheetName val="I_X)_Dez03_-_plano_negócios"/>
      <sheetName val="I_Y)_Nov-03_(%_G_e_T)"/>
      <sheetName val="Acertos_às_DRs_-_Set_e_Dez"/>
      <sheetName val="Impacto_Contas_EDIS"/>
      <sheetName val="Estimativa_por_Negócio1"/>
      <sheetName val="DR_Evolutiva1"/>
      <sheetName val="Listagem_Acertos1"/>
      <sheetName val="I_0)_Nov031"/>
      <sheetName val="I_1)_Dez03_-_estimativa1"/>
      <sheetName val="Reconciliação_01_Mar_vs_05_Mar1"/>
      <sheetName val="I_2)_Cálculo_Impostos1"/>
      <sheetName val="I_2_1_-_Imposto_EDIS1"/>
      <sheetName val="I_2_2_-_Imposto_Produção1"/>
      <sheetName val="I_3)_Cálculo_Evolutivo_Consoli1"/>
      <sheetName val="I_X)_Dez03_-_plano_negócios1"/>
      <sheetName val="I_Y)_Nov-03_(%_G_e_T)1"/>
      <sheetName val="Acertos_às_DRs_-_Set_e_Dez1"/>
      <sheetName val="Impacto_Contas_EDIS1"/>
      <sheetName val="Estimativa_por_Negócio2"/>
      <sheetName val="DR_Evolutiva2"/>
      <sheetName val="Listagem_Acertos2"/>
      <sheetName val="I_0)_Nov032"/>
      <sheetName val="I_1)_Dez03_-_estimativa2"/>
      <sheetName val="Reconciliação_01_Mar_vs_05_Mar2"/>
      <sheetName val="I_2)_Cálculo_Impostos2"/>
      <sheetName val="I_2_1_-_Imposto_EDIS2"/>
      <sheetName val="I_2_2_-_Imposto_Produção2"/>
      <sheetName val="I_3)_Cálculo_Evolutivo_Consoli2"/>
      <sheetName val="I_X)_Dez03_-_plano_negócios2"/>
      <sheetName val="I_Y)_Nov-03_(%_G_e_T)2"/>
      <sheetName val="Acertos_às_DRs_-_Set_e_Dez2"/>
      <sheetName val="Impacto_Contas_EDIS2"/>
      <sheetName val="Estimativa_por_Negócio3"/>
      <sheetName val="DR_Evolutiva3"/>
      <sheetName val="Listagem_Acertos3"/>
      <sheetName val="I_0)_Nov033"/>
      <sheetName val="I_1)_Dez03_-_estimativa3"/>
      <sheetName val="Reconciliação_01_Mar_vs_05_Mar3"/>
      <sheetName val="I_2)_Cálculo_Impostos3"/>
      <sheetName val="I_2_1_-_Imposto_EDIS3"/>
      <sheetName val="I_2_2_-_Imposto_Produção3"/>
      <sheetName val="I_3)_Cálculo_Evolutivo_Consoli3"/>
      <sheetName val="I_X)_Dez03_-_plano_negócios3"/>
      <sheetName val="I_Y)_Nov-03_(%_G_e_T)3"/>
      <sheetName val="Acertos_às_DRs_-_Set_e_Dez3"/>
      <sheetName val="Impacto_Contas_EDIS3"/>
      <sheetName val=""/>
      <sheetName val="1.Inputs"/>
      <sheetName val="Estimativa_por_Negócio4"/>
      <sheetName val="DR_Evolutiva4"/>
      <sheetName val="Listagem_Acertos4"/>
      <sheetName val="I_0)_Nov034"/>
      <sheetName val="I_1)_Dez03_-_estimativa4"/>
      <sheetName val="Reconciliação_01_Mar_vs_05_Mar4"/>
      <sheetName val="I_2)_Cálculo_Impostos4"/>
      <sheetName val="I_2_1_-_Imposto_EDIS4"/>
      <sheetName val="I_2_2_-_Imposto_Produção4"/>
      <sheetName val="I_3)_Cálculo_Evolutivo_Consoli4"/>
      <sheetName val="I_X)_Dez03_-_plano_negócios4"/>
      <sheetName val="I_Y)_Nov-03_(%_G_e_T)4"/>
      <sheetName val="Acertos_às_DRs_-_Set_e_Dez4"/>
      <sheetName val="Impacto_Contas_EDIS4"/>
      <sheetName val="1_Inputs"/>
      <sheetName val="Estimativa_por_Negócio10"/>
      <sheetName val="DR_Evolutiva10"/>
      <sheetName val="Listagem_Acertos10"/>
      <sheetName val="I_0)_Nov0310"/>
      <sheetName val="I_1)_Dez03_-_estimativa10"/>
      <sheetName val="Reconciliação_01_Mar_vs_05_Ma10"/>
      <sheetName val="I_2)_Cálculo_Impostos10"/>
      <sheetName val="I_2_1_-_Imposto_EDIS10"/>
      <sheetName val="I_2_2_-_Imposto_Produção10"/>
      <sheetName val="I_3)_Cálculo_Evolutivo_Consol10"/>
      <sheetName val="I_X)_Dez03_-_plano_negócios10"/>
      <sheetName val="I_Y)_Nov-03_(%_G_e_T)10"/>
      <sheetName val="Acertos_às_DRs_-_Set_e_Dez10"/>
      <sheetName val="Impacto_Contas_EDIS10"/>
      <sheetName val="1_Inputs6"/>
      <sheetName val="Estimativa_por_Negócio9"/>
      <sheetName val="DR_Evolutiva9"/>
      <sheetName val="Listagem_Acertos9"/>
      <sheetName val="I_0)_Nov039"/>
      <sheetName val="I_1)_Dez03_-_estimativa9"/>
      <sheetName val="Reconciliação_01_Mar_vs_05_Mar9"/>
      <sheetName val="I_2)_Cálculo_Impostos9"/>
      <sheetName val="I_2_1_-_Imposto_EDIS9"/>
      <sheetName val="I_2_2_-_Imposto_Produção9"/>
      <sheetName val="I_3)_Cálculo_Evolutivo_Consoli9"/>
      <sheetName val="I_X)_Dez03_-_plano_negócios9"/>
      <sheetName val="I_Y)_Nov-03_(%_G_e_T)9"/>
      <sheetName val="Acertos_às_DRs_-_Set_e_Dez9"/>
      <sheetName val="Impacto_Contas_EDIS9"/>
      <sheetName val="1_Inputs5"/>
      <sheetName val="Estimativa_por_Negócio5"/>
      <sheetName val="DR_Evolutiva5"/>
      <sheetName val="Listagem_Acertos5"/>
      <sheetName val="I_0)_Nov035"/>
      <sheetName val="I_1)_Dez03_-_estimativa5"/>
      <sheetName val="Reconciliação_01_Mar_vs_05_Mar5"/>
      <sheetName val="I_2)_Cálculo_Impostos5"/>
      <sheetName val="I_2_1_-_Imposto_EDIS5"/>
      <sheetName val="I_2_2_-_Imposto_Produção5"/>
      <sheetName val="I_3)_Cálculo_Evolutivo_Consoli5"/>
      <sheetName val="I_X)_Dez03_-_plano_negócios5"/>
      <sheetName val="I_Y)_Nov-03_(%_G_e_T)5"/>
      <sheetName val="Acertos_às_DRs_-_Set_e_Dez5"/>
      <sheetName val="Impacto_Contas_EDIS5"/>
      <sheetName val="1_Inputs1"/>
      <sheetName val="Estimativa_por_Negócio6"/>
      <sheetName val="DR_Evolutiva6"/>
      <sheetName val="Listagem_Acertos6"/>
      <sheetName val="I_0)_Nov036"/>
      <sheetName val="I_1)_Dez03_-_estimativa6"/>
      <sheetName val="Reconciliação_01_Mar_vs_05_Mar6"/>
      <sheetName val="I_2)_Cálculo_Impostos6"/>
      <sheetName val="I_2_1_-_Imposto_EDIS6"/>
      <sheetName val="I_2_2_-_Imposto_Produção6"/>
      <sheetName val="I_3)_Cálculo_Evolutivo_Consoli6"/>
      <sheetName val="I_X)_Dez03_-_plano_negócios6"/>
      <sheetName val="I_Y)_Nov-03_(%_G_e_T)6"/>
      <sheetName val="Acertos_às_DRs_-_Set_e_Dez6"/>
      <sheetName val="Impacto_Contas_EDIS6"/>
      <sheetName val="1_Inputs2"/>
      <sheetName val="Estimativa_por_Negócio7"/>
      <sheetName val="DR_Evolutiva7"/>
      <sheetName val="Listagem_Acertos7"/>
      <sheetName val="I_0)_Nov037"/>
      <sheetName val="I_1)_Dez03_-_estimativa7"/>
      <sheetName val="Reconciliação_01_Mar_vs_05_Mar7"/>
      <sheetName val="I_2)_Cálculo_Impostos7"/>
      <sheetName val="I_2_1_-_Imposto_EDIS7"/>
      <sheetName val="I_2_2_-_Imposto_Produção7"/>
      <sheetName val="I_3)_Cálculo_Evolutivo_Consoli7"/>
      <sheetName val="I_X)_Dez03_-_plano_negócios7"/>
      <sheetName val="I_Y)_Nov-03_(%_G_e_T)7"/>
      <sheetName val="Acertos_às_DRs_-_Set_e_Dez7"/>
      <sheetName val="Impacto_Contas_EDIS7"/>
      <sheetName val="1_Inputs3"/>
      <sheetName val="Estimativa_por_Negócio8"/>
      <sheetName val="DR_Evolutiva8"/>
      <sheetName val="Listagem_Acertos8"/>
      <sheetName val="I_0)_Nov038"/>
      <sheetName val="I_1)_Dez03_-_estimativa8"/>
      <sheetName val="Reconciliação_01_Mar_vs_05_Mar8"/>
      <sheetName val="I_2)_Cálculo_Impostos8"/>
      <sheetName val="I_2_1_-_Imposto_EDIS8"/>
      <sheetName val="I_2_2_-_Imposto_Produção8"/>
      <sheetName val="I_3)_Cálculo_Evolutivo_Consoli8"/>
      <sheetName val="I_X)_Dez03_-_plano_negócios8"/>
      <sheetName val="I_Y)_Nov-03_(%_G_e_T)8"/>
      <sheetName val="Acertos_às_DRs_-_Set_e_Dez8"/>
      <sheetName val="Impacto_Contas_EDIS8"/>
      <sheetName val="1_Inputs4"/>
      <sheetName val="Estimativa_por_Negócio11"/>
      <sheetName val="DR_Evolutiva11"/>
      <sheetName val="Listagem_Acertos11"/>
      <sheetName val="I_0)_Nov0311"/>
      <sheetName val="I_1)_Dez03_-_estimativa11"/>
      <sheetName val="Reconciliação_01_Mar_vs_05_Ma11"/>
      <sheetName val="I_2)_Cálculo_Impostos11"/>
      <sheetName val="I_2_1_-_Imposto_EDIS11"/>
      <sheetName val="I_2_2_-_Imposto_Produção11"/>
      <sheetName val="I_3)_Cálculo_Evolutivo_Consol11"/>
      <sheetName val="I_X)_Dez03_-_plano_negócios11"/>
      <sheetName val="I_Y)_Nov-03_(%_G_e_T)11"/>
      <sheetName val="Acertos_às_DRs_-_Set_e_Dez11"/>
      <sheetName val="Impacto_Contas_EDIS11"/>
      <sheetName val="1_Inputs7"/>
    </sheetNames>
    <sheetDataSet>
      <sheetData sheetId="0" refreshError="1"/>
      <sheetData sheetId="1" refreshError="1"/>
      <sheetData sheetId="2" refreshError="1">
        <row r="58">
          <cell r="C58" t="str">
            <v>Demonstração de Resultados</v>
          </cell>
        </row>
        <row r="59">
          <cell r="C59" t="str">
            <v>EDP Produção (sem renováveis)</v>
          </cell>
        </row>
        <row r="62">
          <cell r="E62" t="str">
            <v>Acumulado</v>
          </cell>
          <cell r="L62" t="str">
            <v>Auxiliar</v>
          </cell>
          <cell r="N62" t="str">
            <v>Acumulado</v>
          </cell>
          <cell r="Z62" t="str">
            <v>Plan Neg</v>
          </cell>
          <cell r="AC62" t="str">
            <v>2003  vs  2002</v>
          </cell>
          <cell r="AG62" t="str">
            <v>Anualizado vs Plan Neg</v>
          </cell>
          <cell r="AK62" t="str">
            <v>Movimento Trimestral</v>
          </cell>
        </row>
        <row r="63">
          <cell r="C63" t="str">
            <v>(Milhares de Euros)</v>
          </cell>
          <cell r="F63" t="str">
            <v>1ºT 2002</v>
          </cell>
          <cell r="G63" t="str">
            <v>2ºT 2002</v>
          </cell>
          <cell r="H63" t="str">
            <v>3ºT 2002</v>
          </cell>
          <cell r="I63">
            <v>37530</v>
          </cell>
          <cell r="J63">
            <v>37561</v>
          </cell>
          <cell r="K63" t="str">
            <v>4ºT 2002</v>
          </cell>
          <cell r="L63" t="str">
            <v>mês actual</v>
          </cell>
          <cell r="O63" t="str">
            <v>1ºT 2003</v>
          </cell>
          <cell r="P63" t="str">
            <v>2ºT 2003</v>
          </cell>
          <cell r="Q63" t="str">
            <v>3ºT 2003</v>
          </cell>
          <cell r="R63">
            <v>37895</v>
          </cell>
          <cell r="S63">
            <v>37926</v>
          </cell>
          <cell r="T63" t="str">
            <v>4ºT 2003 *</v>
          </cell>
          <cell r="V63" t="str">
            <v>mês actual</v>
          </cell>
          <cell r="W63" t="str">
            <v>anualizado</v>
          </cell>
          <cell r="Z63">
            <v>37956</v>
          </cell>
          <cell r="AC63" t="str">
            <v>Valor</v>
          </cell>
          <cell r="AD63" t="str">
            <v>%</v>
          </cell>
          <cell r="AG63" t="str">
            <v>Valor</v>
          </cell>
          <cell r="AH63" t="str">
            <v>%</v>
          </cell>
          <cell r="AL63" t="str">
            <v>1ºT 2002</v>
          </cell>
          <cell r="AM63" t="str">
            <v>2ºT 2002</v>
          </cell>
          <cell r="AN63" t="str">
            <v>3ºT 2002</v>
          </cell>
          <cell r="AO63">
            <v>37530</v>
          </cell>
          <cell r="AP63" t="str">
            <v>Nov02-Set-02</v>
          </cell>
          <cell r="AQ63" t="str">
            <v>4ºT 2002</v>
          </cell>
          <cell r="AT63" t="str">
            <v>1ºT 2003</v>
          </cell>
          <cell r="AU63" t="str">
            <v>2ºT 2003</v>
          </cell>
          <cell r="AV63" t="str">
            <v>3ºT 2003</v>
          </cell>
          <cell r="AW63">
            <v>37895</v>
          </cell>
          <cell r="AX63" t="str">
            <v>Nov03-Set-03</v>
          </cell>
          <cell r="AY63" t="str">
            <v>4ºT 2003 *</v>
          </cell>
        </row>
        <row r="66">
          <cell r="C66" t="str">
            <v>Parcela Fixa</v>
          </cell>
          <cell r="F66">
            <v>211895.48686999996</v>
          </cell>
          <cell r="G66">
            <v>430213.27781</v>
          </cell>
          <cell r="H66">
            <v>647444.68371000001</v>
          </cell>
          <cell r="I66">
            <v>720482.93574999995</v>
          </cell>
          <cell r="K66">
            <v>864918.72164</v>
          </cell>
          <cell r="L66">
            <v>864918.72164</v>
          </cell>
          <cell r="O66">
            <v>219061.97558</v>
          </cell>
          <cell r="P66">
            <v>439953.34160000004</v>
          </cell>
          <cell r="Q66">
            <v>662146.11792999995</v>
          </cell>
          <cell r="R66">
            <v>739475</v>
          </cell>
          <cell r="W66">
            <v>0</v>
          </cell>
          <cell r="AC66">
            <v>-864918.72164</v>
          </cell>
          <cell r="AD66">
            <v>-1</v>
          </cell>
          <cell r="AG66">
            <v>0</v>
          </cell>
          <cell r="AH66" t="str">
            <v>-</v>
          </cell>
          <cell r="AL66">
            <v>211895.48686999996</v>
          </cell>
          <cell r="AM66">
            <v>218317.79094000004</v>
          </cell>
          <cell r="AN66">
            <v>217231.40590000001</v>
          </cell>
          <cell r="AO66">
            <v>73038.252039999934</v>
          </cell>
          <cell r="AP66">
            <v>-647444.68371000001</v>
          </cell>
          <cell r="AQ66">
            <v>217474.03792999999</v>
          </cell>
          <cell r="AT66">
            <v>219061.97558</v>
          </cell>
          <cell r="AU66">
            <v>220891.36602000004</v>
          </cell>
          <cell r="AV66">
            <v>222192.77632999991</v>
          </cell>
          <cell r="AW66">
            <v>77328.882070000051</v>
          </cell>
          <cell r="AX66">
            <v>-662146.11792999995</v>
          </cell>
          <cell r="AY66">
            <v>-662146.11792999995</v>
          </cell>
        </row>
        <row r="67">
          <cell r="C67" t="str">
            <v>Parcela Variável</v>
          </cell>
          <cell r="F67">
            <v>118751.02574999997</v>
          </cell>
          <cell r="G67">
            <v>241258.65305999992</v>
          </cell>
          <cell r="H67">
            <v>372073.45594000001</v>
          </cell>
          <cell r="I67">
            <v>419441.3700900001</v>
          </cell>
          <cell r="K67">
            <v>458978.64255999995</v>
          </cell>
          <cell r="L67">
            <v>458978.64255999995</v>
          </cell>
          <cell r="O67">
            <v>40113.361329999985</v>
          </cell>
          <cell r="P67">
            <v>114961.01532999997</v>
          </cell>
          <cell r="Q67">
            <v>223542.68613000005</v>
          </cell>
          <cell r="R67">
            <v>248731</v>
          </cell>
          <cell r="S67">
            <v>0</v>
          </cell>
          <cell r="T67">
            <v>0</v>
          </cell>
          <cell r="V67">
            <v>0</v>
          </cell>
          <cell r="W67">
            <v>0</v>
          </cell>
          <cell r="Z67">
            <v>0</v>
          </cell>
          <cell r="AC67">
            <v>-458978.64255999995</v>
          </cell>
          <cell r="AD67">
            <v>-1</v>
          </cell>
          <cell r="AG67">
            <v>0</v>
          </cell>
          <cell r="AH67" t="str">
            <v>-</v>
          </cell>
          <cell r="AL67">
            <v>118751.02574999997</v>
          </cell>
          <cell r="AM67">
            <v>122507.62730999995</v>
          </cell>
          <cell r="AN67">
            <v>130814.80288000009</v>
          </cell>
          <cell r="AO67">
            <v>47367.914150000084</v>
          </cell>
          <cell r="AP67">
            <v>-372073.45594000001</v>
          </cell>
          <cell r="AQ67">
            <v>86905.186619999935</v>
          </cell>
          <cell r="AT67">
            <v>40113.361329999985</v>
          </cell>
          <cell r="AU67">
            <v>74847.65399999998</v>
          </cell>
          <cell r="AV67">
            <v>108581.67080000008</v>
          </cell>
          <cell r="AW67">
            <v>25188.313869999954</v>
          </cell>
          <cell r="AX67">
            <v>-223542.68613000005</v>
          </cell>
          <cell r="AY67">
            <v>-223542.68613000005</v>
          </cell>
        </row>
        <row r="68">
          <cell r="C68" t="str">
            <v>Produção Vinculada</v>
          </cell>
          <cell r="F68">
            <v>330646.51261999994</v>
          </cell>
          <cell r="G68">
            <v>671471.93086999992</v>
          </cell>
          <cell r="H68">
            <v>1019518.13965</v>
          </cell>
          <cell r="I68">
            <v>1139924.30584</v>
          </cell>
          <cell r="K68">
            <v>1323897.3642</v>
          </cell>
          <cell r="L68">
            <v>1323897.3642</v>
          </cell>
          <cell r="O68">
            <v>259175.33690999998</v>
          </cell>
          <cell r="P68">
            <v>554914.35693000001</v>
          </cell>
          <cell r="Q68">
            <v>885688.80405999999</v>
          </cell>
          <cell r="R68">
            <v>988206</v>
          </cell>
          <cell r="W68">
            <v>0</v>
          </cell>
          <cell r="AC68">
            <v>-1323897.3642</v>
          </cell>
          <cell r="AD68">
            <v>-1</v>
          </cell>
          <cell r="AG68">
            <v>0</v>
          </cell>
          <cell r="AH68" t="str">
            <v>-</v>
          </cell>
          <cell r="AL68">
            <v>330646.51261999994</v>
          </cell>
          <cell r="AM68">
            <v>340825.41824999999</v>
          </cell>
          <cell r="AN68">
            <v>348046.2087800001</v>
          </cell>
          <cell r="AO68">
            <v>120406.16619000002</v>
          </cell>
          <cell r="AP68">
            <v>-1019518.13965</v>
          </cell>
          <cell r="AQ68">
            <v>304379.22454999993</v>
          </cell>
          <cell r="AT68">
            <v>259175.33690999998</v>
          </cell>
          <cell r="AU68">
            <v>295739.02002000005</v>
          </cell>
          <cell r="AV68">
            <v>330774.44712999999</v>
          </cell>
          <cell r="AW68">
            <v>102517.19594000001</v>
          </cell>
          <cell r="AX68">
            <v>-885688.80405999999</v>
          </cell>
          <cell r="AY68">
            <v>-885688.80405999999</v>
          </cell>
        </row>
        <row r="69">
          <cell r="C69" t="str">
            <v>Produção Não Vinculada</v>
          </cell>
          <cell r="F69">
            <v>8048</v>
          </cell>
          <cell r="G69">
            <v>18028</v>
          </cell>
          <cell r="H69">
            <v>28668</v>
          </cell>
          <cell r="I69">
            <v>31355</v>
          </cell>
          <cell r="K69">
            <v>46761</v>
          </cell>
          <cell r="L69">
            <v>46761</v>
          </cell>
          <cell r="O69">
            <v>12553</v>
          </cell>
          <cell r="P69">
            <v>35774</v>
          </cell>
          <cell r="Q69">
            <v>51959</v>
          </cell>
          <cell r="R69">
            <v>56180</v>
          </cell>
          <cell r="W69">
            <v>0</v>
          </cell>
          <cell r="AC69">
            <v>-46761</v>
          </cell>
          <cell r="AD69">
            <v>-1</v>
          </cell>
          <cell r="AG69">
            <v>0</v>
          </cell>
          <cell r="AH69" t="str">
            <v>-</v>
          </cell>
          <cell r="AL69">
            <v>8048</v>
          </cell>
          <cell r="AM69">
            <v>9980</v>
          </cell>
          <cell r="AN69">
            <v>10640</v>
          </cell>
          <cell r="AO69">
            <v>2687</v>
          </cell>
          <cell r="AP69">
            <v>-28668</v>
          </cell>
          <cell r="AQ69">
            <v>18093</v>
          </cell>
          <cell r="AT69">
            <v>12553</v>
          </cell>
          <cell r="AU69">
            <v>23221</v>
          </cell>
          <cell r="AV69">
            <v>16185</v>
          </cell>
          <cell r="AW69">
            <v>4221</v>
          </cell>
          <cell r="AX69">
            <v>-51959</v>
          </cell>
          <cell r="AY69">
            <v>-51959</v>
          </cell>
        </row>
        <row r="70">
          <cell r="C70" t="str">
            <v>Produção em Regime Especial</v>
          </cell>
          <cell r="F70">
            <v>2392.7335899999989</v>
          </cell>
          <cell r="G70">
            <v>7225.4093400000038</v>
          </cell>
          <cell r="H70">
            <v>10112.04026</v>
          </cell>
          <cell r="I70">
            <v>9783.9648399999933</v>
          </cell>
          <cell r="K70">
            <v>21514.852979999967</v>
          </cell>
          <cell r="L70">
            <v>21514.852979999967</v>
          </cell>
          <cell r="O70">
            <v>8344.4533199999969</v>
          </cell>
          <cell r="P70">
            <v>15504.796929999786</v>
          </cell>
          <cell r="Q70">
            <v>19221.280779999794</v>
          </cell>
          <cell r="R70">
            <v>19626.803589999996</v>
          </cell>
          <cell r="W70">
            <v>0</v>
          </cell>
          <cell r="AC70">
            <v>-21514.852979999967</v>
          </cell>
          <cell r="AD70">
            <v>-1</v>
          </cell>
          <cell r="AG70">
            <v>0</v>
          </cell>
          <cell r="AH70" t="str">
            <v>-</v>
          </cell>
          <cell r="AL70">
            <v>2392.7335899999989</v>
          </cell>
          <cell r="AM70">
            <v>4832.6757500000049</v>
          </cell>
          <cell r="AN70">
            <v>2886.630919999996</v>
          </cell>
          <cell r="AO70">
            <v>-328.07542000000649</v>
          </cell>
          <cell r="AP70">
            <v>-10112.04026</v>
          </cell>
          <cell r="AQ70">
            <v>11402.812719999967</v>
          </cell>
          <cell r="AT70">
            <v>8344.4533199999969</v>
          </cell>
          <cell r="AU70">
            <v>7160.3436099997889</v>
          </cell>
          <cell r="AV70">
            <v>3716.4838500000078</v>
          </cell>
          <cell r="AW70">
            <v>405.5228100002023</v>
          </cell>
          <cell r="AX70">
            <v>-19221.280779999794</v>
          </cell>
          <cell r="AY70">
            <v>-19221.280779999794</v>
          </cell>
        </row>
        <row r="71">
          <cell r="C71" t="str">
            <v>Produção p/ Clientes Industriais</v>
          </cell>
          <cell r="F71">
            <v>6792</v>
          </cell>
          <cell r="G71">
            <v>9747.0241300000343</v>
          </cell>
          <cell r="H71">
            <v>13350.030240000226</v>
          </cell>
          <cell r="I71">
            <v>16545.012630000012</v>
          </cell>
          <cell r="K71">
            <v>22119</v>
          </cell>
          <cell r="L71">
            <v>22119</v>
          </cell>
          <cell r="O71">
            <v>4858</v>
          </cell>
          <cell r="P71">
            <v>13969</v>
          </cell>
          <cell r="Q71">
            <v>21556</v>
          </cell>
          <cell r="R71">
            <v>24019.408059999812</v>
          </cell>
          <cell r="W71">
            <v>0</v>
          </cell>
          <cell r="AC71">
            <v>-22119</v>
          </cell>
          <cell r="AD71">
            <v>-1</v>
          </cell>
          <cell r="AG71">
            <v>0</v>
          </cell>
          <cell r="AH71" t="str">
            <v>-</v>
          </cell>
          <cell r="AL71">
            <v>6792</v>
          </cell>
          <cell r="AM71">
            <v>2955.0241300000343</v>
          </cell>
          <cell r="AN71">
            <v>3603.0061100001913</v>
          </cell>
          <cell r="AO71">
            <v>3194.9823899997864</v>
          </cell>
          <cell r="AP71">
            <v>-13350.030240000226</v>
          </cell>
          <cell r="AQ71">
            <v>8768.9697599997744</v>
          </cell>
          <cell r="AT71">
            <v>4858</v>
          </cell>
          <cell r="AU71">
            <v>9111</v>
          </cell>
          <cell r="AV71">
            <v>7587</v>
          </cell>
          <cell r="AW71">
            <v>2463.4080599998124</v>
          </cell>
          <cell r="AX71">
            <v>-21556</v>
          </cell>
          <cell r="AY71">
            <v>-21556</v>
          </cell>
        </row>
        <row r="72">
          <cell r="C72" t="str">
            <v>Vendas de Electricidade</v>
          </cell>
          <cell r="F72">
            <v>347879.24620999995</v>
          </cell>
          <cell r="G72">
            <v>706472.36433999997</v>
          </cell>
          <cell r="H72">
            <v>1071648.2101500002</v>
          </cell>
          <cell r="I72">
            <v>1197608.2833100001</v>
          </cell>
          <cell r="J72">
            <v>1310478.77364</v>
          </cell>
          <cell r="K72">
            <v>1414292.2171800002</v>
          </cell>
          <cell r="L72">
            <v>1414292.2171800002</v>
          </cell>
          <cell r="O72">
            <v>284930.79022999993</v>
          </cell>
          <cell r="P72">
            <v>620162.15385999985</v>
          </cell>
          <cell r="Q72">
            <v>978425.08483999979</v>
          </cell>
          <cell r="R72">
            <v>1088032.2116499997</v>
          </cell>
          <cell r="S72">
            <v>1196082.8091836628</v>
          </cell>
          <cell r="T72">
            <v>1304817.6100185411</v>
          </cell>
          <cell r="V72">
            <v>1304817.6100185411</v>
          </cell>
          <cell r="W72">
            <v>1304817.6100185411</v>
          </cell>
          <cell r="Z72">
            <v>1388328</v>
          </cell>
          <cell r="AC72">
            <v>-109474.60716145905</v>
          </cell>
          <cell r="AD72">
            <v>-7.7405931978996367E-2</v>
          </cell>
          <cell r="AG72">
            <v>-83510.389981458895</v>
          </cell>
          <cell r="AH72">
            <v>-6.0151772478448051E-2</v>
          </cell>
          <cell r="AL72">
            <v>347879.24620999995</v>
          </cell>
          <cell r="AM72">
            <v>358593.11813000002</v>
          </cell>
          <cell r="AN72">
            <v>365175.8458100002</v>
          </cell>
          <cell r="AO72">
            <v>125960.07315999991</v>
          </cell>
          <cell r="AP72">
            <v>238830.56348999985</v>
          </cell>
          <cell r="AQ72">
            <v>342644.00702999998</v>
          </cell>
          <cell r="AT72">
            <v>284930.79022999993</v>
          </cell>
          <cell r="AU72">
            <v>335231.36362999992</v>
          </cell>
          <cell r="AV72">
            <v>358262.93097999995</v>
          </cell>
          <cell r="AW72">
            <v>109607.12680999993</v>
          </cell>
          <cell r="AX72">
            <v>217657.72434366297</v>
          </cell>
          <cell r="AY72">
            <v>326392.52517854131</v>
          </cell>
        </row>
        <row r="73">
          <cell r="C73" t="str">
            <v>Outras Vendas</v>
          </cell>
          <cell r="F73">
            <v>3508.4348200000004</v>
          </cell>
          <cell r="G73">
            <v>6546.4725200000003</v>
          </cell>
          <cell r="H73">
            <v>9533.05465</v>
          </cell>
          <cell r="I73">
            <v>10501.769490000001</v>
          </cell>
          <cell r="J73">
            <v>17020.518409999997</v>
          </cell>
          <cell r="K73">
            <v>18651.057719999997</v>
          </cell>
          <cell r="L73">
            <v>18651.057719999997</v>
          </cell>
          <cell r="O73">
            <v>4782.9891200000002</v>
          </cell>
          <cell r="P73">
            <v>9602.7772199999999</v>
          </cell>
          <cell r="Q73">
            <v>14673.206290000002</v>
          </cell>
          <cell r="R73">
            <v>16414.819380000001</v>
          </cell>
          <cell r="S73">
            <v>17837.088266337581</v>
          </cell>
          <cell r="T73">
            <v>19458.641745095545</v>
          </cell>
          <cell r="V73">
            <v>19458.641745095545</v>
          </cell>
          <cell r="W73">
            <v>19458.641745095545</v>
          </cell>
          <cell r="Z73">
            <v>22060</v>
          </cell>
          <cell r="AC73">
            <v>807.58402509554799</v>
          </cell>
          <cell r="AD73">
            <v>4.3299636793765028E-2</v>
          </cell>
          <cell r="AG73">
            <v>-2601.358254904455</v>
          </cell>
          <cell r="AH73">
            <v>-0.1179219517182436</v>
          </cell>
          <cell r="AL73">
            <v>3508.4348200000004</v>
          </cell>
          <cell r="AM73">
            <v>3038.0376999999999</v>
          </cell>
          <cell r="AN73">
            <v>2986.5821299999998</v>
          </cell>
          <cell r="AO73">
            <v>968.71484000000055</v>
          </cell>
          <cell r="AP73">
            <v>7487.4637599999969</v>
          </cell>
          <cell r="AQ73">
            <v>9118.003069999997</v>
          </cell>
          <cell r="AT73">
            <v>4782.9891200000002</v>
          </cell>
          <cell r="AU73">
            <v>4819.7880999999998</v>
          </cell>
          <cell r="AV73">
            <v>5070.429070000002</v>
          </cell>
          <cell r="AW73">
            <v>1741.6130899999989</v>
          </cell>
          <cell r="AX73">
            <v>3163.8819763375795</v>
          </cell>
          <cell r="AY73">
            <v>4785.4354550955431</v>
          </cell>
        </row>
        <row r="74">
          <cell r="C74" t="str">
            <v>Grupo</v>
          </cell>
          <cell r="F74">
            <v>247</v>
          </cell>
          <cell r="G74">
            <v>2418.8895499999999</v>
          </cell>
          <cell r="H74">
            <v>3269.081180000001</v>
          </cell>
          <cell r="I74">
            <v>3814.7135500000004</v>
          </cell>
          <cell r="J74">
            <v>4418.5280899999998</v>
          </cell>
          <cell r="K74">
            <v>6308.814790000004</v>
          </cell>
          <cell r="L74">
            <v>6308.814790000004</v>
          </cell>
          <cell r="O74">
            <v>78.658610000000408</v>
          </cell>
          <cell r="P74">
            <v>2627.8895399999965</v>
          </cell>
          <cell r="Q74">
            <v>4043.6113299999997</v>
          </cell>
          <cell r="R74">
            <v>6342.8590600000025</v>
          </cell>
          <cell r="S74">
            <v>7122.336629999998</v>
          </cell>
          <cell r="T74">
            <v>7769.8217781818157</v>
          </cell>
          <cell r="V74">
            <v>7769.8217781818157</v>
          </cell>
          <cell r="W74">
            <v>7769.8217781818157</v>
          </cell>
          <cell r="AC74">
            <v>1461.0069881818117</v>
          </cell>
          <cell r="AD74">
            <v>0.23158184806718829</v>
          </cell>
          <cell r="AG74">
            <v>7769.8217781818157</v>
          </cell>
          <cell r="AH74" t="str">
            <v>-</v>
          </cell>
          <cell r="AL74">
            <v>247</v>
          </cell>
          <cell r="AM74">
            <v>2171.8895499999999</v>
          </cell>
          <cell r="AN74">
            <v>850.19163000000117</v>
          </cell>
          <cell r="AO74">
            <v>545.63236999999936</v>
          </cell>
          <cell r="AP74">
            <v>1149.4469099999988</v>
          </cell>
          <cell r="AQ74">
            <v>3039.733610000003</v>
          </cell>
          <cell r="AT74">
            <v>78.658610000000408</v>
          </cell>
          <cell r="AU74">
            <v>2549.2309299999961</v>
          </cell>
          <cell r="AV74">
            <v>1415.7217900000032</v>
          </cell>
          <cell r="AW74">
            <v>2299.2477300000028</v>
          </cell>
          <cell r="AX74">
            <v>3078.7252999999982</v>
          </cell>
          <cell r="AY74">
            <v>3726.210448181816</v>
          </cell>
        </row>
        <row r="75">
          <cell r="C75" t="str">
            <v>Terceiros</v>
          </cell>
          <cell r="F75">
            <v>2496.7897799999996</v>
          </cell>
          <cell r="G75">
            <v>6621.0658999999996</v>
          </cell>
          <cell r="H75">
            <v>10976.314540000001</v>
          </cell>
          <cell r="I75">
            <v>10758.886590000002</v>
          </cell>
          <cell r="J75">
            <v>8338.7268300000014</v>
          </cell>
          <cell r="K75">
            <v>6381.5929169999954</v>
          </cell>
          <cell r="L75">
            <v>6381.5929169999954</v>
          </cell>
          <cell r="O75">
            <v>1478.9187799999995</v>
          </cell>
          <cell r="P75">
            <v>5710.3748699999987</v>
          </cell>
          <cell r="Q75">
            <v>6954.0039099999958</v>
          </cell>
          <cell r="R75">
            <v>8173.298060000001</v>
          </cell>
          <cell r="S75">
            <v>7726.6160489999975</v>
          </cell>
          <cell r="T75">
            <v>8429.0356898181799</v>
          </cell>
          <cell r="V75">
            <v>8429.0356898181799</v>
          </cell>
          <cell r="W75">
            <v>8429.0356898181799</v>
          </cell>
          <cell r="AC75">
            <v>2047.4427728181845</v>
          </cell>
          <cell r="AD75">
            <v>0.32083569093916653</v>
          </cell>
          <cell r="AG75">
            <v>8429.0356898181799</v>
          </cell>
          <cell r="AH75" t="str">
            <v>-</v>
          </cell>
          <cell r="AL75">
            <v>2496.7897799999996</v>
          </cell>
          <cell r="AM75">
            <v>4124.2761200000004</v>
          </cell>
          <cell r="AN75">
            <v>4355.2486400000016</v>
          </cell>
          <cell r="AO75">
            <v>-217.42794999999933</v>
          </cell>
          <cell r="AP75">
            <v>-2637.5877099999998</v>
          </cell>
          <cell r="AQ75">
            <v>-4594.7216230000058</v>
          </cell>
          <cell r="AT75">
            <v>1478.9187799999995</v>
          </cell>
          <cell r="AU75">
            <v>4231.4560899999997</v>
          </cell>
          <cell r="AV75">
            <v>1243.6290399999971</v>
          </cell>
          <cell r="AW75">
            <v>1219.2941500000052</v>
          </cell>
          <cell r="AX75">
            <v>772.61213900000166</v>
          </cell>
          <cell r="AY75">
            <v>1475.0317798181841</v>
          </cell>
        </row>
        <row r="76">
          <cell r="C76" t="str">
            <v>Prestação de Serviços</v>
          </cell>
          <cell r="F76">
            <v>2743.7897799999996</v>
          </cell>
          <cell r="G76">
            <v>9039.9554499999995</v>
          </cell>
          <cell r="H76">
            <v>14245.395720000002</v>
          </cell>
          <cell r="I76">
            <v>14573.600140000002</v>
          </cell>
          <cell r="J76">
            <v>12757.254920000001</v>
          </cell>
          <cell r="K76">
            <v>12690.407706999998</v>
          </cell>
          <cell r="L76">
            <v>12690.407706999998</v>
          </cell>
          <cell r="O76">
            <v>1557.5773899999999</v>
          </cell>
          <cell r="P76">
            <v>8338.2644099999961</v>
          </cell>
          <cell r="Q76">
            <v>10997.615239999996</v>
          </cell>
          <cell r="R76">
            <v>14516.157120000003</v>
          </cell>
          <cell r="S76">
            <v>14848.952678999995</v>
          </cell>
          <cell r="T76">
            <v>16198.857467999995</v>
          </cell>
          <cell r="V76">
            <v>16198.857467999995</v>
          </cell>
          <cell r="W76">
            <v>16198.857467999995</v>
          </cell>
          <cell r="Z76">
            <v>11280</v>
          </cell>
          <cell r="AC76">
            <v>3508.4497609999962</v>
          </cell>
          <cell r="AD76">
            <v>0.27646470011083601</v>
          </cell>
          <cell r="AG76">
            <v>4918.8574679999947</v>
          </cell>
          <cell r="AH76">
            <v>0.43606892446808465</v>
          </cell>
          <cell r="AL76">
            <v>2743.7897799999996</v>
          </cell>
          <cell r="AM76">
            <v>6296.1656700000003</v>
          </cell>
          <cell r="AN76">
            <v>5205.4402700000028</v>
          </cell>
          <cell r="AO76">
            <v>328.20442000000003</v>
          </cell>
          <cell r="AP76">
            <v>-1488.140800000001</v>
          </cell>
          <cell r="AQ76">
            <v>-1554.9880130000038</v>
          </cell>
          <cell r="AT76">
            <v>1557.5773899999999</v>
          </cell>
          <cell r="AU76">
            <v>6780.6870199999958</v>
          </cell>
          <cell r="AV76">
            <v>2659.3508299999994</v>
          </cell>
          <cell r="AW76">
            <v>3518.541880000008</v>
          </cell>
          <cell r="AX76">
            <v>3851.337438999999</v>
          </cell>
          <cell r="AY76">
            <v>5201.2422279999992</v>
          </cell>
        </row>
        <row r="77">
          <cell r="C77" t="str">
            <v>Volume de Negócios</v>
          </cell>
          <cell r="F77">
            <v>354131.47080999997</v>
          </cell>
          <cell r="G77">
            <v>722058.79230999993</v>
          </cell>
          <cell r="H77">
            <v>1095426.6605200002</v>
          </cell>
          <cell r="I77">
            <v>1222683.6529400002</v>
          </cell>
          <cell r="J77">
            <v>1340256.54697</v>
          </cell>
          <cell r="K77">
            <v>1445633.682607</v>
          </cell>
          <cell r="L77">
            <v>1445633.682607</v>
          </cell>
          <cell r="O77">
            <v>291271.3567399999</v>
          </cell>
          <cell r="P77">
            <v>638103.19548999984</v>
          </cell>
          <cell r="Q77">
            <v>1004095.9063699997</v>
          </cell>
          <cell r="R77">
            <v>1118963.1881499998</v>
          </cell>
          <cell r="S77">
            <v>1228768.8501290004</v>
          </cell>
          <cell r="T77">
            <v>1340475.1092316366</v>
          </cell>
          <cell r="V77">
            <v>1340475.1092316366</v>
          </cell>
          <cell r="W77">
            <v>1340475.1092316366</v>
          </cell>
          <cell r="Z77">
            <v>1421668</v>
          </cell>
          <cell r="AC77">
            <v>-105158.57337536337</v>
          </cell>
          <cell r="AD77">
            <v>-7.2742199244918315E-2</v>
          </cell>
          <cell r="AG77">
            <v>-81192.890768363373</v>
          </cell>
          <cell r="AH77">
            <v>-5.7111006766955019E-2</v>
          </cell>
          <cell r="AL77">
            <v>354131.47080999997</v>
          </cell>
          <cell r="AM77">
            <v>367927.32149999996</v>
          </cell>
          <cell r="AN77">
            <v>373367.86821000022</v>
          </cell>
          <cell r="AO77">
            <v>127256.99242000002</v>
          </cell>
          <cell r="AP77">
            <v>244829.88644999987</v>
          </cell>
          <cell r="AQ77">
            <v>350207.02208699984</v>
          </cell>
          <cell r="AT77">
            <v>291271.3567399999</v>
          </cell>
          <cell r="AU77">
            <v>346831.83874999994</v>
          </cell>
          <cell r="AV77">
            <v>365992.71087999991</v>
          </cell>
          <cell r="AW77">
            <v>114867.28178000008</v>
          </cell>
          <cell r="AX77">
            <v>224672.94375900063</v>
          </cell>
          <cell r="AY77">
            <v>336379.20286163688</v>
          </cell>
        </row>
        <row r="79">
          <cell r="C79" t="str">
            <v>Trabalhos para a Própria Empresa</v>
          </cell>
          <cell r="F79">
            <v>4092.0687100000005</v>
          </cell>
          <cell r="G79">
            <v>14505.61384</v>
          </cell>
          <cell r="H79">
            <v>18117.214260000001</v>
          </cell>
          <cell r="I79">
            <v>21942.618309999998</v>
          </cell>
          <cell r="J79">
            <v>27078.792099999999</v>
          </cell>
          <cell r="K79">
            <v>40909.413339999999</v>
          </cell>
          <cell r="L79">
            <v>40909.413339999999</v>
          </cell>
          <cell r="O79">
            <v>4863.7073800000007</v>
          </cell>
          <cell r="P79">
            <v>20034.312720000002</v>
          </cell>
          <cell r="Q79">
            <v>28621.737150000001</v>
          </cell>
          <cell r="R79">
            <v>31325.334869999999</v>
          </cell>
          <cell r="S79">
            <v>34129.203120000006</v>
          </cell>
          <cell r="T79">
            <v>37231.857949090918</v>
          </cell>
          <cell r="V79">
            <v>37231.857949090918</v>
          </cell>
          <cell r="W79">
            <v>37231.857949090918</v>
          </cell>
          <cell r="Z79">
            <v>35556</v>
          </cell>
          <cell r="AC79">
            <v>-3677.5553909090813</v>
          </cell>
          <cell r="AD79">
            <v>-8.989508992330808E-2</v>
          </cell>
          <cell r="AG79">
            <v>1675.8579490909178</v>
          </cell>
          <cell r="AH79">
            <v>4.7132915656736385E-2</v>
          </cell>
          <cell r="AL79">
            <v>4092.0687100000005</v>
          </cell>
          <cell r="AM79">
            <v>10413.545129999999</v>
          </cell>
          <cell r="AN79">
            <v>3611.6004200000007</v>
          </cell>
          <cell r="AO79">
            <v>3825.4040499999974</v>
          </cell>
          <cell r="AP79">
            <v>8961.5778399999981</v>
          </cell>
          <cell r="AQ79">
            <v>22792.199079999999</v>
          </cell>
          <cell r="AT79">
            <v>4863.7073800000007</v>
          </cell>
          <cell r="AU79">
            <v>15170.605340000002</v>
          </cell>
          <cell r="AV79">
            <v>8587.4244299999991</v>
          </cell>
          <cell r="AW79">
            <v>2703.5977199999979</v>
          </cell>
          <cell r="AX79">
            <v>5507.4659700000047</v>
          </cell>
          <cell r="AY79">
            <v>8610.120799090917</v>
          </cell>
        </row>
        <row r="80">
          <cell r="C80" t="str">
            <v>Outros Proveitos Operacionais</v>
          </cell>
          <cell r="F80">
            <v>1178.8152153078083</v>
          </cell>
          <cell r="G80">
            <v>3133.3221599999997</v>
          </cell>
          <cell r="H80">
            <v>4081.7104000000004</v>
          </cell>
          <cell r="I80">
            <v>4029.9846600000005</v>
          </cell>
          <cell r="J80">
            <v>4423.3095800000001</v>
          </cell>
          <cell r="K80">
            <v>6484.0183999999999</v>
          </cell>
          <cell r="L80">
            <v>6484.0183999999999</v>
          </cell>
          <cell r="O80">
            <v>1567.02144</v>
          </cell>
          <cell r="P80">
            <v>2682.1942499999996</v>
          </cell>
          <cell r="Q80">
            <v>7297.76487</v>
          </cell>
          <cell r="R80">
            <v>10268.776890000001</v>
          </cell>
          <cell r="S80">
            <v>11003.87369</v>
          </cell>
          <cell r="T80">
            <v>12004.225843636365</v>
          </cell>
          <cell r="V80">
            <v>12004.225843636365</v>
          </cell>
          <cell r="W80">
            <v>12004.225843636365</v>
          </cell>
          <cell r="Z80">
            <v>5021</v>
          </cell>
          <cell r="AC80">
            <v>5520.2074436363646</v>
          </cell>
          <cell r="AD80">
            <v>0.85135591898325957</v>
          </cell>
          <cell r="AG80">
            <v>6983.2258436363645</v>
          </cell>
          <cell r="AH80">
            <v>1.3908037927975232</v>
          </cell>
          <cell r="AL80">
            <v>1178.8152153078083</v>
          </cell>
          <cell r="AM80">
            <v>1954.5069446921914</v>
          </cell>
          <cell r="AN80">
            <v>948.38824000000068</v>
          </cell>
          <cell r="AO80">
            <v>-51.72573999999986</v>
          </cell>
          <cell r="AP80">
            <v>341.59917999999971</v>
          </cell>
          <cell r="AQ80">
            <v>2402.3079999999995</v>
          </cell>
          <cell r="AT80">
            <v>1567.02144</v>
          </cell>
          <cell r="AU80">
            <v>1115.1728099999996</v>
          </cell>
          <cell r="AV80">
            <v>4615.5706200000004</v>
          </cell>
          <cell r="AW80">
            <v>2971.012020000001</v>
          </cell>
          <cell r="AX80">
            <v>3706.1088200000004</v>
          </cell>
          <cell r="AY80">
            <v>4706.4609736363645</v>
          </cell>
        </row>
        <row r="81">
          <cell r="C81" t="str">
            <v>Outros Proveitos Operacionais</v>
          </cell>
          <cell r="F81">
            <v>5270.8839253078086</v>
          </cell>
          <cell r="G81">
            <v>17638.936000000002</v>
          </cell>
          <cell r="H81">
            <v>22198.924660000001</v>
          </cell>
          <cell r="I81">
            <v>25972.60297</v>
          </cell>
          <cell r="J81">
            <v>31502.10168</v>
          </cell>
          <cell r="K81">
            <v>47393.43174</v>
          </cell>
          <cell r="L81">
            <v>47393.43174</v>
          </cell>
          <cell r="O81">
            <v>6430.7288200000003</v>
          </cell>
          <cell r="P81">
            <v>22716.506970000002</v>
          </cell>
          <cell r="Q81">
            <v>35919.50202</v>
          </cell>
          <cell r="R81">
            <v>41594.11176</v>
          </cell>
          <cell r="S81">
            <v>45133.076810000006</v>
          </cell>
          <cell r="T81">
            <v>49236.083792727281</v>
          </cell>
          <cell r="V81">
            <v>49236.083792727281</v>
          </cell>
          <cell r="W81">
            <v>49236.083792727281</v>
          </cell>
          <cell r="Z81">
            <v>40577</v>
          </cell>
          <cell r="AC81">
            <v>1842.6520527272805</v>
          </cell>
          <cell r="AD81">
            <v>3.8879903503001412E-2</v>
          </cell>
          <cell r="AG81">
            <v>8659.0837927272805</v>
          </cell>
          <cell r="AH81">
            <v>0.21339881688462126</v>
          </cell>
          <cell r="AL81">
            <v>5270.8839253078086</v>
          </cell>
          <cell r="AM81">
            <v>12368.052074692194</v>
          </cell>
          <cell r="AN81">
            <v>4559.9886599999991</v>
          </cell>
          <cell r="AO81">
            <v>3773.6783099999993</v>
          </cell>
          <cell r="AP81">
            <v>9303.1770199999992</v>
          </cell>
          <cell r="AQ81">
            <v>25194.507079999999</v>
          </cell>
          <cell r="AT81">
            <v>6430.7288200000003</v>
          </cell>
          <cell r="AU81">
            <v>16285.778150000002</v>
          </cell>
          <cell r="AV81">
            <v>13202.995049999998</v>
          </cell>
          <cell r="AW81">
            <v>5674.6097399999999</v>
          </cell>
          <cell r="AX81">
            <v>9213.574790000006</v>
          </cell>
          <cell r="AY81">
            <v>13316.581772727281</v>
          </cell>
        </row>
        <row r="82">
          <cell r="C82" t="str">
            <v>Proveitos Operacionais</v>
          </cell>
          <cell r="F82">
            <v>359402.3547353078</v>
          </cell>
          <cell r="G82">
            <v>739697.72830999992</v>
          </cell>
          <cell r="H82">
            <v>1117625.5851800002</v>
          </cell>
          <cell r="I82">
            <v>1248656.2559100001</v>
          </cell>
          <cell r="J82">
            <v>1371758.6486500001</v>
          </cell>
          <cell r="K82">
            <v>1493027.1143469999</v>
          </cell>
          <cell r="L82">
            <v>1493027.1143469999</v>
          </cell>
          <cell r="O82">
            <v>297702.08555999992</v>
          </cell>
          <cell r="P82">
            <v>660819.70245999983</v>
          </cell>
          <cell r="Q82">
            <v>1040015.4083899998</v>
          </cell>
          <cell r="R82">
            <v>1160557.2999099998</v>
          </cell>
          <cell r="S82">
            <v>1273901.9269390004</v>
          </cell>
          <cell r="T82">
            <v>1389711.1930243638</v>
          </cell>
          <cell r="V82">
            <v>1389711.1930243638</v>
          </cell>
          <cell r="W82">
            <v>1389711.1930243638</v>
          </cell>
          <cell r="Z82">
            <v>1462245</v>
          </cell>
          <cell r="AC82">
            <v>-103315.92132263607</v>
          </cell>
          <cell r="AD82">
            <v>-6.919895849836788E-2</v>
          </cell>
          <cell r="AG82">
            <v>-72533.806975636166</v>
          </cell>
          <cell r="AH82">
            <v>-4.960441442824981E-2</v>
          </cell>
          <cell r="AL82">
            <v>359402.3547353078</v>
          </cell>
          <cell r="AM82">
            <v>380295.37357469212</v>
          </cell>
          <cell r="AN82">
            <v>377927.85687000025</v>
          </cell>
          <cell r="AO82">
            <v>131030.6707299999</v>
          </cell>
          <cell r="AP82">
            <v>254133.06346999994</v>
          </cell>
          <cell r="AQ82">
            <v>375401.52916699974</v>
          </cell>
          <cell r="AT82">
            <v>297702.08555999992</v>
          </cell>
          <cell r="AU82">
            <v>363117.61689999991</v>
          </cell>
          <cell r="AV82">
            <v>379195.70592999994</v>
          </cell>
          <cell r="AW82">
            <v>120541.89152000006</v>
          </cell>
          <cell r="AX82">
            <v>233886.51854900061</v>
          </cell>
          <cell r="AY82">
            <v>349695.78463436407</v>
          </cell>
        </row>
        <row r="84">
          <cell r="C84" t="str">
            <v>Combustíveis</v>
          </cell>
          <cell r="F84">
            <v>121360.70415000001</v>
          </cell>
          <cell r="G84">
            <v>239681.01621999999</v>
          </cell>
          <cell r="H84">
            <v>374869.03469</v>
          </cell>
          <cell r="I84">
            <v>411533.98460999998</v>
          </cell>
          <cell r="J84">
            <v>448427.98015000002</v>
          </cell>
          <cell r="K84">
            <v>465527.05789</v>
          </cell>
          <cell r="L84">
            <v>465527.05789</v>
          </cell>
          <cell r="O84">
            <v>46394.462420000003</v>
          </cell>
          <cell r="P84">
            <v>129992.96275999998</v>
          </cell>
          <cell r="Q84">
            <v>246257.26321999996</v>
          </cell>
          <cell r="R84">
            <v>269217.40237999998</v>
          </cell>
          <cell r="S84">
            <v>290167.66335691669</v>
          </cell>
          <cell r="T84">
            <v>316546.54184390913</v>
          </cell>
          <cell r="V84">
            <v>316546.54184390913</v>
          </cell>
          <cell r="W84">
            <v>316546.54184390913</v>
          </cell>
          <cell r="Z84">
            <v>317909</v>
          </cell>
          <cell r="AC84">
            <v>-148980.51604609087</v>
          </cell>
          <cell r="AD84">
            <v>-0.32002547117528379</v>
          </cell>
          <cell r="AG84">
            <v>-1362.45815609087</v>
          </cell>
          <cell r="AH84">
            <v>-4.2856860173535738E-3</v>
          </cell>
          <cell r="AL84">
            <v>121360.70415000001</v>
          </cell>
          <cell r="AM84">
            <v>118320.31206999999</v>
          </cell>
          <cell r="AN84">
            <v>135188.01847000001</v>
          </cell>
          <cell r="AO84">
            <v>36664.949919999985</v>
          </cell>
          <cell r="AP84">
            <v>73558.945460000017</v>
          </cell>
          <cell r="AQ84">
            <v>90658.023199999996</v>
          </cell>
          <cell r="AT84">
            <v>46394.462420000003</v>
          </cell>
          <cell r="AU84">
            <v>83598.50033999997</v>
          </cell>
          <cell r="AV84">
            <v>116264.30045999998</v>
          </cell>
          <cell r="AW84">
            <v>22960.139160000021</v>
          </cell>
          <cell r="AX84">
            <v>43910.400136916724</v>
          </cell>
          <cell r="AY84">
            <v>70289.278623909166</v>
          </cell>
        </row>
        <row r="85">
          <cell r="C85" t="str">
            <v>Electricidade</v>
          </cell>
          <cell r="F85">
            <v>898.43002000000013</v>
          </cell>
          <cell r="G85">
            <v>6735.2748000000011</v>
          </cell>
          <cell r="H85">
            <v>14161.84834</v>
          </cell>
          <cell r="I85">
            <v>16589.308239999998</v>
          </cell>
          <cell r="J85">
            <v>26926.991599999998</v>
          </cell>
          <cell r="K85">
            <v>37248.651599999997</v>
          </cell>
          <cell r="L85">
            <v>37248.651599999997</v>
          </cell>
          <cell r="O85">
            <v>5000.5785699999997</v>
          </cell>
          <cell r="P85">
            <v>30371.899110000006</v>
          </cell>
          <cell r="Q85">
            <v>44017.739109999995</v>
          </cell>
          <cell r="R85">
            <v>47498.832040000008</v>
          </cell>
          <cell r="S85">
            <v>55545.302353083302</v>
          </cell>
          <cell r="T85">
            <v>60594.875294272686</v>
          </cell>
          <cell r="V85">
            <v>60594.875294272686</v>
          </cell>
          <cell r="W85">
            <v>60594.875294272686</v>
          </cell>
          <cell r="Z85">
            <v>151151</v>
          </cell>
          <cell r="AC85">
            <v>23346.223694272689</v>
          </cell>
          <cell r="AD85">
            <v>0.62676694837116442</v>
          </cell>
          <cell r="AG85">
            <v>-90556.124705727314</v>
          </cell>
          <cell r="AH85">
            <v>-0.59911032481245452</v>
          </cell>
          <cell r="AL85">
            <v>898.43002000000013</v>
          </cell>
          <cell r="AM85">
            <v>5836.8447800000013</v>
          </cell>
          <cell r="AN85">
            <v>7426.5735399999994</v>
          </cell>
          <cell r="AO85">
            <v>2427.459899999998</v>
          </cell>
          <cell r="AP85">
            <v>12765.143259999997</v>
          </cell>
          <cell r="AQ85">
            <v>23086.803259999997</v>
          </cell>
          <cell r="AT85">
            <v>5000.5785699999997</v>
          </cell>
          <cell r="AU85">
            <v>25371.320540000008</v>
          </cell>
          <cell r="AV85">
            <v>13645.84</v>
          </cell>
          <cell r="AW85">
            <v>3481.0929300000134</v>
          </cell>
          <cell r="AX85">
            <v>11527.563243083307</v>
          </cell>
          <cell r="AY85">
            <v>16577.136184272691</v>
          </cell>
        </row>
        <row r="86">
          <cell r="C86" t="str">
            <v>Outras</v>
          </cell>
          <cell r="F86">
            <v>906.42894000001252</v>
          </cell>
          <cell r="G86">
            <v>2354.20037</v>
          </cell>
          <cell r="H86">
            <v>3583.6999000000001</v>
          </cell>
          <cell r="I86">
            <v>3931.79162</v>
          </cell>
          <cell r="J86">
            <v>4114.0166900000004</v>
          </cell>
          <cell r="K86">
            <v>4375.5</v>
          </cell>
          <cell r="L86">
            <v>4375.5</v>
          </cell>
          <cell r="O86">
            <v>1352.6502199999989</v>
          </cell>
          <cell r="P86">
            <v>1979.6761199999999</v>
          </cell>
          <cell r="Q86">
            <v>2686.0870500000001</v>
          </cell>
          <cell r="R86">
            <v>2992.30701</v>
          </cell>
          <cell r="S86">
            <v>3241.9618300000002</v>
          </cell>
          <cell r="T86">
            <v>3536.6856327272731</v>
          </cell>
          <cell r="V86">
            <v>3536.6856327272731</v>
          </cell>
          <cell r="W86">
            <v>3536.6856327272731</v>
          </cell>
          <cell r="Z86">
            <v>0</v>
          </cell>
          <cell r="AC86">
            <v>-838.81436727272694</v>
          </cell>
          <cell r="AD86">
            <v>-0.19170708885218302</v>
          </cell>
          <cell r="AG86">
            <v>3536.6856327272731</v>
          </cell>
          <cell r="AH86" t="str">
            <v>-</v>
          </cell>
          <cell r="AL86">
            <v>906.42894000001252</v>
          </cell>
          <cell r="AM86">
            <v>1447.7714299999875</v>
          </cell>
          <cell r="AN86">
            <v>1229.49953</v>
          </cell>
          <cell r="AO86">
            <v>348.0917199999999</v>
          </cell>
          <cell r="AP86">
            <v>530.31679000000031</v>
          </cell>
          <cell r="AQ86">
            <v>791.80009999999993</v>
          </cell>
          <cell r="AT86">
            <v>1352.6502199999989</v>
          </cell>
          <cell r="AU86">
            <v>627.025900000001</v>
          </cell>
          <cell r="AV86">
            <v>706.41093000000023</v>
          </cell>
          <cell r="AW86">
            <v>306.2199599999999</v>
          </cell>
          <cell r="AX86">
            <v>555.8747800000001</v>
          </cell>
          <cell r="AY86">
            <v>850.59858272727297</v>
          </cell>
        </row>
        <row r="87">
          <cell r="C87" t="str">
            <v>CMVMC</v>
          </cell>
          <cell r="F87">
            <v>123165.56311000002</v>
          </cell>
          <cell r="G87">
            <v>248770.49139000001</v>
          </cell>
          <cell r="H87">
            <v>392614.58293000003</v>
          </cell>
          <cell r="I87">
            <v>432055.08446999994</v>
          </cell>
          <cell r="J87">
            <v>479468.98844000004</v>
          </cell>
          <cell r="K87">
            <v>507151.20948999998</v>
          </cell>
          <cell r="L87">
            <v>507151.20948999998</v>
          </cell>
          <cell r="O87">
            <v>52747.691209999997</v>
          </cell>
          <cell r="P87">
            <v>162344.53798999998</v>
          </cell>
          <cell r="Q87">
            <v>292961.0893799999</v>
          </cell>
          <cell r="R87">
            <v>319708.54142999998</v>
          </cell>
          <cell r="S87">
            <v>348954.92754</v>
          </cell>
          <cell r="T87">
            <v>380678.10277090908</v>
          </cell>
          <cell r="V87">
            <v>380678.10277090908</v>
          </cell>
          <cell r="W87">
            <v>380678.10277090908</v>
          </cell>
          <cell r="Z87">
            <v>469060</v>
          </cell>
          <cell r="AC87">
            <v>-126473.10671909089</v>
          </cell>
          <cell r="AD87">
            <v>-0.24937948357901862</v>
          </cell>
          <cell r="AG87">
            <v>-88381.897229090915</v>
          </cell>
          <cell r="AH87">
            <v>-0.18842343672257478</v>
          </cell>
          <cell r="AL87">
            <v>123165.56311000002</v>
          </cell>
          <cell r="AM87">
            <v>125604.92827999999</v>
          </cell>
          <cell r="AN87">
            <v>143844.09154000002</v>
          </cell>
          <cell r="AO87">
            <v>39440.50153999991</v>
          </cell>
          <cell r="AP87">
            <v>86854.405510000011</v>
          </cell>
          <cell r="AQ87">
            <v>114536.62655999995</v>
          </cell>
          <cell r="AT87">
            <v>52747.691209999997</v>
          </cell>
          <cell r="AU87">
            <v>109596.84677999999</v>
          </cell>
          <cell r="AV87">
            <v>130616.55138999992</v>
          </cell>
          <cell r="AW87">
            <v>26747.45205000008</v>
          </cell>
          <cell r="AX87">
            <v>55993.838160000101</v>
          </cell>
          <cell r="AY87">
            <v>87717.013390909182</v>
          </cell>
        </row>
        <row r="88">
          <cell r="C88" t="str">
            <v>Grupo</v>
          </cell>
          <cell r="F88">
            <v>1962.8500300000012</v>
          </cell>
          <cell r="G88">
            <v>5477.3536999999997</v>
          </cell>
          <cell r="H88">
            <v>8562.6479299999992</v>
          </cell>
          <cell r="I88">
            <v>11205.394599999898</v>
          </cell>
          <cell r="J88">
            <v>1754.3166259999998</v>
          </cell>
          <cell r="K88">
            <v>21054.803319999999</v>
          </cell>
          <cell r="L88">
            <v>21054.803319999999</v>
          </cell>
          <cell r="O88">
            <v>-2977.2889799999994</v>
          </cell>
          <cell r="P88">
            <v>8401.2414800000024</v>
          </cell>
          <cell r="Q88">
            <v>12157.43058</v>
          </cell>
          <cell r="R88">
            <v>11546.309430000001</v>
          </cell>
          <cell r="S88">
            <v>13820.913639999999</v>
          </cell>
          <cell r="T88">
            <v>15077.360334545454</v>
          </cell>
          <cell r="V88">
            <v>15077.360334545454</v>
          </cell>
          <cell r="W88">
            <v>15077.360334545454</v>
          </cell>
          <cell r="Z88">
            <v>19800</v>
          </cell>
          <cell r="AC88">
            <v>-5977.4429854545451</v>
          </cell>
          <cell r="AD88">
            <v>-0.2838992554148706</v>
          </cell>
          <cell r="AG88">
            <v>-4722.639665454546</v>
          </cell>
          <cell r="AH88">
            <v>-0.23851715482093672</v>
          </cell>
          <cell r="AL88">
            <v>1962.8500300000012</v>
          </cell>
          <cell r="AM88">
            <v>3514.5036699999982</v>
          </cell>
          <cell r="AN88">
            <v>3085.2942299999995</v>
          </cell>
          <cell r="AO88">
            <v>2642.7466699998986</v>
          </cell>
          <cell r="AP88">
            <v>-6808.3313039999994</v>
          </cell>
          <cell r="AQ88">
            <v>12492.15539</v>
          </cell>
          <cell r="AT88">
            <v>-2977.2889799999994</v>
          </cell>
          <cell r="AU88">
            <v>11378.530460000002</v>
          </cell>
          <cell r="AV88">
            <v>3756.1890999999978</v>
          </cell>
          <cell r="AW88">
            <v>-611.12114999999903</v>
          </cell>
          <cell r="AX88">
            <v>1663.4830599999987</v>
          </cell>
          <cell r="AY88">
            <v>2919.9297545454538</v>
          </cell>
        </row>
        <row r="89">
          <cell r="C89" t="str">
            <v>Terceiros</v>
          </cell>
          <cell r="F89">
            <v>13012.532860999996</v>
          </cell>
          <cell r="G89">
            <v>22193.663969999998</v>
          </cell>
          <cell r="H89">
            <v>34673.913110000001</v>
          </cell>
          <cell r="I89">
            <v>38665.586869999992</v>
          </cell>
          <cell r="J89">
            <v>42752.865689999991</v>
          </cell>
          <cell r="K89">
            <v>51634.205550999977</v>
          </cell>
          <cell r="L89">
            <v>51634.205550999977</v>
          </cell>
          <cell r="O89">
            <v>8563.2785100000001</v>
          </cell>
          <cell r="P89">
            <v>20364.821940000005</v>
          </cell>
          <cell r="Q89">
            <v>32173.291430000001</v>
          </cell>
          <cell r="R89">
            <v>37148.410109999997</v>
          </cell>
          <cell r="S89">
            <v>40997.115926820239</v>
          </cell>
          <cell r="T89">
            <v>44724.126465622081</v>
          </cell>
          <cell r="V89">
            <v>44724.126465622081</v>
          </cell>
          <cell r="W89">
            <v>44724.126465622081</v>
          </cell>
          <cell r="Z89">
            <v>53080</v>
          </cell>
          <cell r="AC89">
            <v>-6910.0790853778963</v>
          </cell>
          <cell r="AD89">
            <v>-0.13382754729425816</v>
          </cell>
          <cell r="AG89">
            <v>-8355.873534377919</v>
          </cell>
          <cell r="AH89">
            <v>-0.15742037555346489</v>
          </cell>
          <cell r="AL89">
            <v>13012.532860999996</v>
          </cell>
          <cell r="AM89">
            <v>9181.1311090000017</v>
          </cell>
          <cell r="AN89">
            <v>12480.249140000004</v>
          </cell>
          <cell r="AO89">
            <v>3991.6737599999906</v>
          </cell>
          <cell r="AP89">
            <v>8078.9525799999901</v>
          </cell>
          <cell r="AQ89">
            <v>16960.292440999976</v>
          </cell>
          <cell r="AT89">
            <v>8563.2785100000001</v>
          </cell>
          <cell r="AU89">
            <v>11801.543430000005</v>
          </cell>
          <cell r="AV89">
            <v>11808.469489999996</v>
          </cell>
          <cell r="AW89">
            <v>4975.1186799999959</v>
          </cell>
          <cell r="AX89">
            <v>8823.824496820238</v>
          </cell>
          <cell r="AY89">
            <v>12550.83503562208</v>
          </cell>
        </row>
        <row r="90">
          <cell r="C90" t="str">
            <v>Fornecimentos e Serviços Externos</v>
          </cell>
          <cell r="F90">
            <v>14975.382890999997</v>
          </cell>
          <cell r="G90">
            <v>27671.017669999997</v>
          </cell>
          <cell r="H90">
            <v>43236.561040000001</v>
          </cell>
          <cell r="I90">
            <v>49870.98146999989</v>
          </cell>
          <cell r="J90">
            <v>44507.182315999991</v>
          </cell>
          <cell r="K90">
            <v>72689.008870999969</v>
          </cell>
          <cell r="L90">
            <v>72689.008870999969</v>
          </cell>
          <cell r="O90">
            <v>5585.9895300000007</v>
          </cell>
          <cell r="P90">
            <v>28766.063420000006</v>
          </cell>
          <cell r="Q90">
            <v>44330.722009999998</v>
          </cell>
          <cell r="R90">
            <v>48694.719539999998</v>
          </cell>
          <cell r="S90">
            <v>54818.029566820238</v>
          </cell>
          <cell r="T90">
            <v>59801.486800167535</v>
          </cell>
          <cell r="V90">
            <v>59801.486800167535</v>
          </cell>
          <cell r="W90">
            <v>59801.486800167535</v>
          </cell>
          <cell r="Z90">
            <v>72880</v>
          </cell>
          <cell r="AC90">
            <v>-12887.522070832434</v>
          </cell>
          <cell r="AD90">
            <v>-0.17729670924119645</v>
          </cell>
          <cell r="AG90">
            <v>-13078.513199832465</v>
          </cell>
          <cell r="AH90">
            <v>-0.17945270581548389</v>
          </cell>
          <cell r="AL90">
            <v>14975.382890999997</v>
          </cell>
          <cell r="AM90">
            <v>12695.634779</v>
          </cell>
          <cell r="AN90">
            <v>15565.543370000003</v>
          </cell>
          <cell r="AO90">
            <v>6634.4204299998892</v>
          </cell>
          <cell r="AP90">
            <v>1270.6212759999908</v>
          </cell>
          <cell r="AQ90">
            <v>29452.447830999969</v>
          </cell>
          <cell r="AT90">
            <v>5585.9895300000007</v>
          </cell>
          <cell r="AU90">
            <v>23180.073890000007</v>
          </cell>
          <cell r="AV90">
            <v>15564.658589999992</v>
          </cell>
          <cell r="AW90">
            <v>4363.9975300000006</v>
          </cell>
          <cell r="AX90">
            <v>10487.30755682024</v>
          </cell>
          <cell r="AY90">
            <v>15470.764790167537</v>
          </cell>
        </row>
        <row r="91">
          <cell r="C91" t="str">
            <v>Custos com Pessoal</v>
          </cell>
          <cell r="F91">
            <v>27540.992070000004</v>
          </cell>
          <cell r="G91">
            <v>60732.933440000001</v>
          </cell>
          <cell r="H91">
            <v>90471.532930000016</v>
          </cell>
          <cell r="I91">
            <v>101035.2001</v>
          </cell>
          <cell r="J91">
            <v>109885.80619999999</v>
          </cell>
          <cell r="K91">
            <v>119591.33291000001</v>
          </cell>
          <cell r="L91">
            <v>119591.33291000001</v>
          </cell>
          <cell r="O91">
            <v>29550.753850000001</v>
          </cell>
          <cell r="P91">
            <v>60725.90907999999</v>
          </cell>
          <cell r="Q91">
            <v>91187.495750000016</v>
          </cell>
          <cell r="R91">
            <v>101385.84099000001</v>
          </cell>
          <cell r="S91">
            <v>111241.08081300002</v>
          </cell>
          <cell r="T91">
            <v>121353.90634145457</v>
          </cell>
          <cell r="V91">
            <v>121353.90634145457</v>
          </cell>
          <cell r="W91">
            <v>121353.90634145457</v>
          </cell>
          <cell r="Z91">
            <v>124874</v>
          </cell>
          <cell r="AC91">
            <v>1762.5734314545552</v>
          </cell>
          <cell r="AD91">
            <v>1.4738304094168875E-2</v>
          </cell>
          <cell r="AG91">
            <v>-3520.0936585454328</v>
          </cell>
          <cell r="AH91">
            <v>-2.8189163945620654E-2</v>
          </cell>
          <cell r="AL91">
            <v>27540.992070000004</v>
          </cell>
          <cell r="AM91">
            <v>33191.94137</v>
          </cell>
          <cell r="AN91">
            <v>29738.599490000015</v>
          </cell>
          <cell r="AO91">
            <v>10563.667169999986</v>
          </cell>
          <cell r="AP91">
            <v>19414.273269999976</v>
          </cell>
          <cell r="AQ91">
            <v>29119.799979999996</v>
          </cell>
          <cell r="AT91">
            <v>29550.753850000001</v>
          </cell>
          <cell r="AU91">
            <v>31175.155229999989</v>
          </cell>
          <cell r="AV91">
            <v>30461.586670000026</v>
          </cell>
          <cell r="AW91">
            <v>10198.345239999995</v>
          </cell>
          <cell r="AX91">
            <v>20053.585063000006</v>
          </cell>
          <cell r="AY91">
            <v>30166.410591454551</v>
          </cell>
        </row>
        <row r="92">
          <cell r="C92" t="str">
            <v>Amortizações</v>
          </cell>
          <cell r="F92">
            <v>56081.923920000001</v>
          </cell>
          <cell r="G92">
            <v>112321.60352999999</v>
          </cell>
          <cell r="H92">
            <v>168566.81666000001</v>
          </cell>
          <cell r="I92">
            <v>187326.03352</v>
          </cell>
          <cell r="J92">
            <v>206512.89969000002</v>
          </cell>
          <cell r="K92">
            <v>225892.26918800001</v>
          </cell>
          <cell r="L92">
            <v>225892.26918800001</v>
          </cell>
          <cell r="O92">
            <v>57650.92598</v>
          </cell>
          <cell r="P92">
            <v>116230.27812999999</v>
          </cell>
          <cell r="Q92">
            <v>174323.76392999999</v>
          </cell>
          <cell r="R92">
            <v>193679.84236999997</v>
          </cell>
          <cell r="S92">
            <v>213024.50758700003</v>
          </cell>
          <cell r="T92">
            <v>232390.37191309093</v>
          </cell>
          <cell r="V92">
            <v>232390.37191309093</v>
          </cell>
          <cell r="W92">
            <v>232390.37191309093</v>
          </cell>
          <cell r="Z92">
            <v>232816</v>
          </cell>
          <cell r="AC92">
            <v>6498.1027250909247</v>
          </cell>
          <cell r="AD92">
            <v>2.8766379427012767E-2</v>
          </cell>
          <cell r="AG92">
            <v>-425.62808690906968</v>
          </cell>
          <cell r="AH92">
            <v>-1.8281736947163285E-3</v>
          </cell>
          <cell r="AL92">
            <v>56081.923920000001</v>
          </cell>
          <cell r="AM92">
            <v>56239.679609999992</v>
          </cell>
          <cell r="AN92">
            <v>56245.213130000018</v>
          </cell>
          <cell r="AO92">
            <v>18759.216859999986</v>
          </cell>
          <cell r="AP92">
            <v>37946.083030000009</v>
          </cell>
          <cell r="AQ92">
            <v>57325.452527999994</v>
          </cell>
          <cell r="AT92">
            <v>57650.92598</v>
          </cell>
          <cell r="AU92">
            <v>58579.352149999992</v>
          </cell>
          <cell r="AV92">
            <v>58093.485799999995</v>
          </cell>
          <cell r="AW92">
            <v>19356.078439999983</v>
          </cell>
          <cell r="AX92">
            <v>38700.743657000043</v>
          </cell>
          <cell r="AY92">
            <v>58066.607983090944</v>
          </cell>
        </row>
        <row r="93">
          <cell r="C93" t="str">
            <v>Provisões</v>
          </cell>
          <cell r="F93">
            <v>2354.327040000001</v>
          </cell>
          <cell r="G93">
            <v>8547.328590000001</v>
          </cell>
          <cell r="H93">
            <v>15358.12148</v>
          </cell>
          <cell r="I93">
            <v>16172.787480000001</v>
          </cell>
          <cell r="J93">
            <v>17048.620140000003</v>
          </cell>
          <cell r="K93">
            <v>11504.821439999996</v>
          </cell>
          <cell r="L93">
            <v>11504.821439999996</v>
          </cell>
          <cell r="O93">
            <v>2380.99899</v>
          </cell>
          <cell r="P93">
            <v>4902.5721299999987</v>
          </cell>
          <cell r="Q93">
            <v>7354.769760000001</v>
          </cell>
          <cell r="R93">
            <v>8171.9664000000002</v>
          </cell>
          <cell r="S93">
            <v>8989.1630400000013</v>
          </cell>
          <cell r="T93">
            <v>9806.3596800000014</v>
          </cell>
          <cell r="V93">
            <v>9806.3596800000014</v>
          </cell>
          <cell r="W93">
            <v>9806.3596800000014</v>
          </cell>
          <cell r="Z93">
            <v>8409</v>
          </cell>
          <cell r="AC93">
            <v>-1698.4617599999947</v>
          </cell>
          <cell r="AD93">
            <v>-0.14763043206344584</v>
          </cell>
          <cell r="AG93">
            <v>1397.3596800000014</v>
          </cell>
          <cell r="AH93">
            <v>0.16617429896539448</v>
          </cell>
          <cell r="AL93">
            <v>2354.327040000001</v>
          </cell>
          <cell r="AM93">
            <v>6193.00155</v>
          </cell>
          <cell r="AN93">
            <v>6810.7928899999988</v>
          </cell>
          <cell r="AO93">
            <v>814.66600000000108</v>
          </cell>
          <cell r="AP93">
            <v>1690.4986600000029</v>
          </cell>
          <cell r="AQ93">
            <v>-3853.3000400000037</v>
          </cell>
          <cell r="AT93">
            <v>2380.99899</v>
          </cell>
          <cell r="AU93">
            <v>2521.5731399999986</v>
          </cell>
          <cell r="AV93">
            <v>2452.1976300000024</v>
          </cell>
          <cell r="AW93">
            <v>817.19663999999921</v>
          </cell>
          <cell r="AX93">
            <v>1634.3932800000002</v>
          </cell>
          <cell r="AY93">
            <v>2451.5899200000003</v>
          </cell>
        </row>
        <row r="95">
          <cell r="C95" t="str">
            <v>Rendas de Concessão</v>
          </cell>
          <cell r="F95">
            <v>853.06305000000009</v>
          </cell>
          <cell r="G95">
            <v>1703</v>
          </cell>
          <cell r="H95">
            <v>2553.1873500000002</v>
          </cell>
          <cell r="I95">
            <v>2836.5414000000001</v>
          </cell>
          <cell r="J95">
            <v>3119.89545</v>
          </cell>
          <cell r="K95">
            <v>3443.06655</v>
          </cell>
          <cell r="L95">
            <v>3443.06655</v>
          </cell>
          <cell r="O95">
            <v>878.71789000000012</v>
          </cell>
          <cell r="P95">
            <v>1758.0357999999999</v>
          </cell>
          <cell r="Q95">
            <v>2637.3537099999994</v>
          </cell>
          <cell r="R95">
            <v>2930.4596799999999</v>
          </cell>
          <cell r="S95">
            <v>3223.56565</v>
          </cell>
          <cell r="T95">
            <v>3516.6170727272729</v>
          </cell>
          <cell r="V95">
            <v>3516.6170727272729</v>
          </cell>
          <cell r="W95">
            <v>3516.6170727272729</v>
          </cell>
          <cell r="AC95">
            <v>73.550522727272892</v>
          </cell>
          <cell r="AD95">
            <v>2.136192305875495E-2</v>
          </cell>
          <cell r="AG95">
            <v>3516.6170727272729</v>
          </cell>
          <cell r="AH95" t="str">
            <v>-</v>
          </cell>
          <cell r="AL95">
            <v>853.06305000000009</v>
          </cell>
          <cell r="AM95">
            <v>849.93694999999991</v>
          </cell>
          <cell r="AN95">
            <v>850.18735000000015</v>
          </cell>
          <cell r="AO95">
            <v>283.35404999999992</v>
          </cell>
          <cell r="AP95">
            <v>566.70809999999983</v>
          </cell>
          <cell r="AQ95">
            <v>889.87919999999986</v>
          </cell>
          <cell r="AT95">
            <v>878.71789000000012</v>
          </cell>
          <cell r="AU95">
            <v>879.31790999999976</v>
          </cell>
          <cell r="AV95">
            <v>879.31790999999953</v>
          </cell>
          <cell r="AW95">
            <v>293.10597000000053</v>
          </cell>
          <cell r="AX95">
            <v>586.2119400000006</v>
          </cell>
          <cell r="AY95">
            <v>879.26336272727349</v>
          </cell>
        </row>
        <row r="96">
          <cell r="C96" t="str">
            <v>Outros Custos Operacionais</v>
          </cell>
          <cell r="F96">
            <v>369.81724000000008</v>
          </cell>
          <cell r="G96">
            <v>736.43765999999982</v>
          </cell>
          <cell r="H96">
            <v>1042.2928099999999</v>
          </cell>
          <cell r="I96">
            <v>1154.5603800000001</v>
          </cell>
          <cell r="J96">
            <v>1272.7998299999999</v>
          </cell>
          <cell r="K96">
            <v>1011.9418210000001</v>
          </cell>
          <cell r="L96">
            <v>1011.9418210000001</v>
          </cell>
          <cell r="O96">
            <v>410.49711999999988</v>
          </cell>
          <cell r="P96">
            <v>721.79981999999995</v>
          </cell>
          <cell r="Q96">
            <v>5985.1657500000001</v>
          </cell>
          <cell r="R96">
            <v>9095.0756399999991</v>
          </cell>
          <cell r="S96">
            <v>11099.270436000001</v>
          </cell>
          <cell r="T96">
            <v>12108.295021090909</v>
          </cell>
          <cell r="V96">
            <v>12108.295021090909</v>
          </cell>
          <cell r="W96">
            <v>12108.295021090909</v>
          </cell>
          <cell r="AC96">
            <v>11096.353200090909</v>
          </cell>
          <cell r="AD96">
            <v>10.965406281089857</v>
          </cell>
          <cell r="AG96">
            <v>12108.295021090909</v>
          </cell>
          <cell r="AH96" t="str">
            <v>-</v>
          </cell>
          <cell r="AL96">
            <v>369.81724000000008</v>
          </cell>
          <cell r="AM96">
            <v>366.62041999999974</v>
          </cell>
          <cell r="AN96">
            <v>305.85515000000009</v>
          </cell>
          <cell r="AO96">
            <v>112.26757000000021</v>
          </cell>
          <cell r="AP96">
            <v>230.50702000000001</v>
          </cell>
          <cell r="AQ96">
            <v>-30.350988999999799</v>
          </cell>
          <cell r="AT96">
            <v>410.49711999999988</v>
          </cell>
          <cell r="AU96">
            <v>311.30270000000007</v>
          </cell>
          <cell r="AV96">
            <v>5263.3659299999999</v>
          </cell>
          <cell r="AW96">
            <v>3109.909889999999</v>
          </cell>
          <cell r="AX96">
            <v>5114.1046860000006</v>
          </cell>
          <cell r="AY96">
            <v>6123.1292710909092</v>
          </cell>
        </row>
        <row r="97">
          <cell r="C97" t="str">
            <v>Outros Custos Operacionais</v>
          </cell>
          <cell r="F97">
            <v>1222.8802900000001</v>
          </cell>
          <cell r="G97">
            <v>2439.4376599999996</v>
          </cell>
          <cell r="H97">
            <v>3595.4801600000001</v>
          </cell>
          <cell r="I97">
            <v>3991.10178</v>
          </cell>
          <cell r="J97">
            <v>4392.6952799999999</v>
          </cell>
          <cell r="K97">
            <v>4455.0083709999999</v>
          </cell>
          <cell r="L97">
            <v>4455.0083709999999</v>
          </cell>
          <cell r="O97">
            <v>1289.2150099999999</v>
          </cell>
          <cell r="P97">
            <v>2479.8356199999998</v>
          </cell>
          <cell r="Q97">
            <v>8622.5194599999995</v>
          </cell>
          <cell r="R97">
            <v>12025.535319999999</v>
          </cell>
          <cell r="S97">
            <v>14322.836086000001</v>
          </cell>
          <cell r="T97">
            <v>15624.912093818182</v>
          </cell>
          <cell r="V97">
            <v>15624.912093818182</v>
          </cell>
          <cell r="W97">
            <v>15624.91209381818</v>
          </cell>
          <cell r="Z97">
            <v>5107</v>
          </cell>
          <cell r="AC97">
            <v>11169.903722818182</v>
          </cell>
          <cell r="AD97">
            <v>2.5072688517330248</v>
          </cell>
          <cell r="AG97">
            <v>10517.91209381818</v>
          </cell>
          <cell r="AH97">
            <v>2.0595089277106284</v>
          </cell>
          <cell r="AL97">
            <v>1222.8802900000001</v>
          </cell>
          <cell r="AM97">
            <v>1216.5573699999995</v>
          </cell>
          <cell r="AN97">
            <v>1156.0425</v>
          </cell>
          <cell r="AO97">
            <v>395.62161999999989</v>
          </cell>
          <cell r="AP97">
            <v>797.21511999999984</v>
          </cell>
          <cell r="AQ97">
            <v>859.52821099999983</v>
          </cell>
          <cell r="AT97">
            <v>1289.2150099999999</v>
          </cell>
          <cell r="AU97">
            <v>1190.6206099999999</v>
          </cell>
          <cell r="AV97">
            <v>6142.6838399999997</v>
          </cell>
          <cell r="AW97">
            <v>3403.0158599999995</v>
          </cell>
          <cell r="AX97">
            <v>5700.3166260000016</v>
          </cell>
          <cell r="AY97">
            <v>7002.3926338181827</v>
          </cell>
        </row>
        <row r="98">
          <cell r="C98" t="str">
            <v>Custos Operacionais</v>
          </cell>
          <cell r="F98">
            <v>225341.06932100002</v>
          </cell>
          <cell r="G98">
            <v>460482.81228000001</v>
          </cell>
          <cell r="H98">
            <v>713843.0952000001</v>
          </cell>
          <cell r="I98">
            <v>790451.18881999992</v>
          </cell>
          <cell r="J98">
            <v>861816.19206599996</v>
          </cell>
          <cell r="K98">
            <v>941283.65026999987</v>
          </cell>
          <cell r="L98">
            <v>941283.65026999987</v>
          </cell>
          <cell r="O98">
            <v>149205.57457</v>
          </cell>
          <cell r="P98">
            <v>375449.19637000002</v>
          </cell>
          <cell r="Q98">
            <v>618780.36028999987</v>
          </cell>
          <cell r="R98">
            <v>683666.44604999991</v>
          </cell>
          <cell r="S98">
            <v>751350.5446328203</v>
          </cell>
          <cell r="T98">
            <v>819655.13959944027</v>
          </cell>
          <cell r="V98">
            <v>819655.13959944027</v>
          </cell>
          <cell r="W98">
            <v>819655.13959944015</v>
          </cell>
          <cell r="Z98">
            <v>913146</v>
          </cell>
          <cell r="AC98">
            <v>-121628.5106705596</v>
          </cell>
          <cell r="AD98">
            <v>-0.12921557772268899</v>
          </cell>
          <cell r="AG98">
            <v>-93490.860400559846</v>
          </cell>
          <cell r="AH98">
            <v>-0.10238325569028373</v>
          </cell>
          <cell r="AL98">
            <v>225341.06932100002</v>
          </cell>
          <cell r="AM98">
            <v>235141.742959</v>
          </cell>
          <cell r="AN98">
            <v>253360.28292000009</v>
          </cell>
          <cell r="AO98">
            <v>76608.093619999825</v>
          </cell>
          <cell r="AP98">
            <v>147973.09686599986</v>
          </cell>
          <cell r="AQ98">
            <v>227440.55506999977</v>
          </cell>
          <cell r="AT98">
            <v>149205.57457</v>
          </cell>
          <cell r="AU98">
            <v>226243.62180000002</v>
          </cell>
          <cell r="AV98">
            <v>243331.16391999985</v>
          </cell>
          <cell r="AW98">
            <v>64886.085760000045</v>
          </cell>
          <cell r="AX98">
            <v>132570.18434282043</v>
          </cell>
          <cell r="AY98">
            <v>200874.7793094404</v>
          </cell>
        </row>
        <row r="100">
          <cell r="C100" t="str">
            <v>EBITDA</v>
          </cell>
          <cell r="F100">
            <v>192497.53637430779</v>
          </cell>
          <cell r="G100">
            <v>400083.84814999992</v>
          </cell>
          <cell r="H100">
            <v>587707.42812000006</v>
          </cell>
          <cell r="I100">
            <v>661703.88809000014</v>
          </cell>
          <cell r="J100">
            <v>733503.97641400015</v>
          </cell>
          <cell r="K100">
            <v>789140.55470500002</v>
          </cell>
          <cell r="L100">
            <v>789140.55470500002</v>
          </cell>
          <cell r="O100">
            <v>208528.43595999992</v>
          </cell>
          <cell r="P100">
            <v>406503.35634999978</v>
          </cell>
          <cell r="Q100">
            <v>602913.58178999997</v>
          </cell>
          <cell r="R100">
            <v>678742.66262999992</v>
          </cell>
          <cell r="S100">
            <v>744565.05293318012</v>
          </cell>
          <cell r="T100">
            <v>812252.78501801449</v>
          </cell>
          <cell r="V100">
            <v>812252.78501801449</v>
          </cell>
          <cell r="W100">
            <v>812252.78501801449</v>
          </cell>
          <cell r="Z100">
            <v>790324</v>
          </cell>
          <cell r="AC100">
            <v>23112.230313014472</v>
          </cell>
          <cell r="AD100">
            <v>2.9287850149400052E-2</v>
          </cell>
          <cell r="AG100">
            <v>21928.785018014489</v>
          </cell>
          <cell r="AH100">
            <v>2.7746576110575516E-2</v>
          </cell>
          <cell r="AL100">
            <v>192497.53637430779</v>
          </cell>
          <cell r="AM100">
            <v>207586.31177569213</v>
          </cell>
          <cell r="AN100">
            <v>187623.57997000014</v>
          </cell>
          <cell r="AO100">
            <v>73996.459970000084</v>
          </cell>
          <cell r="AP100">
            <v>145796.54829400009</v>
          </cell>
          <cell r="AQ100">
            <v>201433.12658499996</v>
          </cell>
          <cell r="AT100">
            <v>208528.43595999992</v>
          </cell>
          <cell r="AU100">
            <v>197974.92038999987</v>
          </cell>
          <cell r="AV100">
            <v>196410.22544000018</v>
          </cell>
          <cell r="AW100">
            <v>75829.080839999951</v>
          </cell>
          <cell r="AX100">
            <v>141651.47114318016</v>
          </cell>
          <cell r="AY100">
            <v>209339.20322801452</v>
          </cell>
        </row>
        <row r="101">
          <cell r="C101" t="str">
            <v>EBITDA / Volume de Negócios</v>
          </cell>
          <cell r="F101">
            <v>0.54357647439243639</v>
          </cell>
          <cell r="G101">
            <v>0.55408763442940367</v>
          </cell>
          <cell r="H101">
            <v>0.53651006434425719</v>
          </cell>
          <cell r="I101">
            <v>0.54118977259481804</v>
          </cell>
          <cell r="J101">
            <v>0.54728624760108613</v>
          </cell>
          <cell r="K101">
            <v>0.54587864422326848</v>
          </cell>
          <cell r="L101">
            <v>0.54587864422326848</v>
          </cell>
          <cell r="O101">
            <v>0.71592496527607574</v>
          </cell>
          <cell r="P101">
            <v>0.63704955440294508</v>
          </cell>
          <cell r="Q101">
            <v>0.60045417769867104</v>
          </cell>
          <cell r="R101">
            <v>0.60658176231174887</v>
          </cell>
          <cell r="S101">
            <v>0.60594395183033256</v>
          </cell>
          <cell r="T101">
            <v>0.60594395183033245</v>
          </cell>
          <cell r="V101">
            <v>0.60594395183033245</v>
          </cell>
          <cell r="W101">
            <v>0.60594395183033245</v>
          </cell>
          <cell r="Z101">
            <v>0.55591319492314661</v>
          </cell>
          <cell r="AC101">
            <v>6.0065307607063967E-2</v>
          </cell>
          <cell r="AD101">
            <v>0.11003417745446153</v>
          </cell>
          <cell r="AG101">
            <v>5.0030756907185836E-2</v>
          </cell>
          <cell r="AH101">
            <v>8.9997426512069767E-2</v>
          </cell>
        </row>
        <row r="103">
          <cell r="C103" t="str">
            <v>EBIT</v>
          </cell>
          <cell r="F103">
            <v>134061.28541430779</v>
          </cell>
          <cell r="G103">
            <v>279214.91602999991</v>
          </cell>
          <cell r="H103">
            <v>403782.48998000007</v>
          </cell>
          <cell r="I103">
            <v>458205.06709000014</v>
          </cell>
          <cell r="J103">
            <v>509942.45658400015</v>
          </cell>
          <cell r="K103">
            <v>551743.46407700004</v>
          </cell>
          <cell r="L103">
            <v>551743.46407700004</v>
          </cell>
          <cell r="O103">
            <v>148496.51098999992</v>
          </cell>
          <cell r="P103">
            <v>285370.50608999981</v>
          </cell>
          <cell r="Q103">
            <v>421235.0480999999</v>
          </cell>
          <cell r="R103">
            <v>476890.85385999992</v>
          </cell>
          <cell r="S103">
            <v>522551.38230618008</v>
          </cell>
          <cell r="T103">
            <v>570056.05342492356</v>
          </cell>
          <cell r="V103">
            <v>570056.05342492356</v>
          </cell>
          <cell r="W103">
            <v>570056.05342492356</v>
          </cell>
          <cell r="Z103">
            <v>549099</v>
          </cell>
          <cell r="AC103">
            <v>18312.589347923524</v>
          </cell>
          <cell r="AD103">
            <v>3.3190405578357396E-2</v>
          </cell>
          <cell r="AG103">
            <v>20957.053424923564</v>
          </cell>
          <cell r="AH103">
            <v>3.8166256767766082E-2</v>
          </cell>
          <cell r="AL103">
            <v>134061.28541430779</v>
          </cell>
          <cell r="AM103">
            <v>145153.63061569212</v>
          </cell>
          <cell r="AN103">
            <v>124567.57395000017</v>
          </cell>
          <cell r="AO103">
            <v>54422.577110000071</v>
          </cell>
          <cell r="AP103">
            <v>106159.96660400007</v>
          </cell>
          <cell r="AQ103">
            <v>147960.97409699997</v>
          </cell>
          <cell r="AT103">
            <v>148496.51098999992</v>
          </cell>
          <cell r="AU103">
            <v>136873.99509999988</v>
          </cell>
          <cell r="AV103">
            <v>135864.54201000009</v>
          </cell>
          <cell r="AW103">
            <v>55655.805760000017</v>
          </cell>
          <cell r="AX103">
            <v>101316.33420618018</v>
          </cell>
          <cell r="AY103">
            <v>148821.00532492367</v>
          </cell>
        </row>
        <row r="104">
          <cell r="C104" t="str">
            <v>EBIT / Volume de Negócios</v>
          </cell>
          <cell r="F104">
            <v>0.37856360268594957</v>
          </cell>
          <cell r="G104">
            <v>0.3866927721172671</v>
          </cell>
          <cell r="H104">
            <v>0.36860750658407759</v>
          </cell>
          <cell r="I104">
            <v>0.37475357259273451</v>
          </cell>
          <cell r="J104">
            <v>0.38048122781929944</v>
          </cell>
          <cell r="K104">
            <v>0.38166201487641543</v>
          </cell>
          <cell r="L104">
            <v>0.38166201487641543</v>
          </cell>
          <cell r="O104">
            <v>0.50982188105284121</v>
          </cell>
          <cell r="P104">
            <v>0.44721685787964693</v>
          </cell>
          <cell r="Q104">
            <v>0.41951674678452361</v>
          </cell>
          <cell r="R104">
            <v>0.4261899398571381</v>
          </cell>
          <cell r="S104">
            <v>0.42526418394421445</v>
          </cell>
          <cell r="T104">
            <v>0.42526418394421439</v>
          </cell>
          <cell r="V104">
            <v>0.42526418394421439</v>
          </cell>
          <cell r="W104">
            <v>0.42526418394421439</v>
          </cell>
          <cell r="Z104">
            <v>0.38623574561712015</v>
          </cell>
          <cell r="AC104">
            <v>4.3602169067798957E-2</v>
          </cell>
          <cell r="AD104">
            <v>0.11424288341064703</v>
          </cell>
          <cell r="AG104">
            <v>3.9028438327094239E-2</v>
          </cell>
          <cell r="AH104">
            <v>0.10104822966278104</v>
          </cell>
        </row>
        <row r="106">
          <cell r="C106" t="str">
            <v>Resultados Financeiros</v>
          </cell>
          <cell r="F106">
            <v>-20488.441100000004</v>
          </cell>
          <cell r="G106">
            <v>-42066.891174118617</v>
          </cell>
          <cell r="H106">
            <v>-63208.381892321719</v>
          </cell>
          <cell r="I106">
            <v>-70627.066673811933</v>
          </cell>
          <cell r="J106">
            <v>-79061.427903811986</v>
          </cell>
          <cell r="K106">
            <v>-85638.677510000009</v>
          </cell>
          <cell r="L106">
            <v>-85809.219431272213</v>
          </cell>
          <cell r="O106">
            <v>-21378.711960000001</v>
          </cell>
          <cell r="P106">
            <v>-41214.671034130355</v>
          </cell>
          <cell r="Q106">
            <v>-64636.661789999998</v>
          </cell>
          <cell r="R106">
            <v>-70328.951449999979</v>
          </cell>
          <cell r="S106">
            <v>-79789.803429000007</v>
          </cell>
          <cell r="T106">
            <v>-87002</v>
          </cell>
          <cell r="V106">
            <v>-87002</v>
          </cell>
          <cell r="W106">
            <v>-87002</v>
          </cell>
          <cell r="Z106">
            <v>-106916</v>
          </cell>
          <cell r="AC106">
            <v>-1192.7805687277869</v>
          </cell>
          <cell r="AD106">
            <v>-1.3900377798951258E-2</v>
          </cell>
          <cell r="AG106">
            <v>19914</v>
          </cell>
          <cell r="AH106">
            <v>0.18625837105765275</v>
          </cell>
          <cell r="AL106">
            <v>-20488.441100000004</v>
          </cell>
          <cell r="AM106">
            <v>-21578.450074118613</v>
          </cell>
          <cell r="AN106">
            <v>-21141.490718203102</v>
          </cell>
          <cell r="AO106">
            <v>-7418.6847814902139</v>
          </cell>
          <cell r="AP106">
            <v>-15853.046011490267</v>
          </cell>
          <cell r="AQ106">
            <v>-22430.29561767829</v>
          </cell>
          <cell r="AT106">
            <v>-21378.711960000001</v>
          </cell>
          <cell r="AU106">
            <v>-19835.959074130355</v>
          </cell>
          <cell r="AV106">
            <v>-23421.990755869643</v>
          </cell>
          <cell r="AW106">
            <v>-5692.2896599999804</v>
          </cell>
          <cell r="AX106">
            <v>-15153.141639000009</v>
          </cell>
          <cell r="AY106">
            <v>-22365.338210000002</v>
          </cell>
        </row>
        <row r="107">
          <cell r="C107" t="str">
            <v>Resultados Extraordinários</v>
          </cell>
          <cell r="F107">
            <v>1204.05782</v>
          </cell>
          <cell r="G107">
            <v>5705.1634600000016</v>
          </cell>
          <cell r="H107">
            <v>12630.089280000002</v>
          </cell>
          <cell r="I107">
            <v>13320.898900000004</v>
          </cell>
          <cell r="J107">
            <v>13768.814549999999</v>
          </cell>
          <cell r="K107">
            <v>7101.8997070000069</v>
          </cell>
          <cell r="L107">
            <v>7101.8997070000069</v>
          </cell>
          <cell r="O107">
            <v>2326.2782299999994</v>
          </cell>
          <cell r="P107">
            <v>6693.5761900000034</v>
          </cell>
          <cell r="Q107">
            <v>7646.645120000001</v>
          </cell>
          <cell r="R107">
            <v>8305.0741100000014</v>
          </cell>
          <cell r="S107">
            <v>9385.7937559999991</v>
          </cell>
          <cell r="T107">
            <v>-25760.952266181819</v>
          </cell>
          <cell r="V107">
            <v>-25760.952266181819</v>
          </cell>
          <cell r="W107">
            <v>-25760.952266181819</v>
          </cell>
          <cell r="Z107">
            <v>-15090</v>
          </cell>
          <cell r="AC107">
            <v>-32862.851973181823</v>
          </cell>
          <cell r="AD107">
            <v>-4.6273325911362093</v>
          </cell>
          <cell r="AG107">
            <v>-10670.952266181819</v>
          </cell>
          <cell r="AH107">
            <v>-0.70715389437917953</v>
          </cell>
          <cell r="AL107">
            <v>1204.05782</v>
          </cell>
          <cell r="AM107">
            <v>4501.1056400000016</v>
          </cell>
          <cell r="AN107">
            <v>6924.9258200000004</v>
          </cell>
          <cell r="AO107">
            <v>690.80962000000181</v>
          </cell>
          <cell r="AP107">
            <v>1138.7252699999972</v>
          </cell>
          <cell r="AQ107">
            <v>-5528.1895729999951</v>
          </cell>
          <cell r="AT107">
            <v>2326.2782299999994</v>
          </cell>
          <cell r="AU107">
            <v>4367.2979600000035</v>
          </cell>
          <cell r="AV107">
            <v>953.06892999999764</v>
          </cell>
          <cell r="AW107">
            <v>658.42899000000034</v>
          </cell>
          <cell r="AX107">
            <v>1739.1486359999981</v>
          </cell>
          <cell r="AY107">
            <v>-33407.59738618182</v>
          </cell>
        </row>
        <row r="109">
          <cell r="C109" t="str">
            <v>Resultados Antes de Impostos</v>
          </cell>
          <cell r="F109">
            <v>114776.90213430779</v>
          </cell>
          <cell r="G109">
            <v>242853.1883158813</v>
          </cell>
          <cell r="H109">
            <v>353204.19736767834</v>
          </cell>
          <cell r="I109">
            <v>400898.89931618824</v>
          </cell>
          <cell r="J109">
            <v>444649.84323018818</v>
          </cell>
          <cell r="K109">
            <v>473206.68627400004</v>
          </cell>
          <cell r="L109">
            <v>473036.1443527278</v>
          </cell>
          <cell r="O109">
            <v>129444.07725999992</v>
          </cell>
          <cell r="P109">
            <v>250849.41124586944</v>
          </cell>
          <cell r="Q109">
            <v>364245.03142999992</v>
          </cell>
          <cell r="R109">
            <v>414866.97651999991</v>
          </cell>
          <cell r="S109">
            <v>452147.37263318006</v>
          </cell>
          <cell r="T109">
            <v>457293.10115874175</v>
          </cell>
          <cell r="V109">
            <v>457293.10115874175</v>
          </cell>
          <cell r="W109">
            <v>457293.10115874175</v>
          </cell>
          <cell r="Z109">
            <v>427093</v>
          </cell>
          <cell r="AC109">
            <v>-15743.043193986057</v>
          </cell>
          <cell r="AD109">
            <v>-3.3280846256532493E-2</v>
          </cell>
          <cell r="AG109">
            <v>30200.101158741745</v>
          </cell>
          <cell r="AH109">
            <v>7.0710831502135862E-2</v>
          </cell>
          <cell r="AL109">
            <v>114776.90213430779</v>
          </cell>
          <cell r="AM109">
            <v>128076.28618157351</v>
          </cell>
          <cell r="AN109">
            <v>110351.00905179704</v>
          </cell>
          <cell r="AO109">
            <v>47694.701948509901</v>
          </cell>
          <cell r="AP109">
            <v>91445.645862509846</v>
          </cell>
          <cell r="AQ109">
            <v>120002.4889063217</v>
          </cell>
          <cell r="AT109">
            <v>129444.07725999992</v>
          </cell>
          <cell r="AU109">
            <v>121405.33398586953</v>
          </cell>
          <cell r="AV109">
            <v>113395.62018413047</v>
          </cell>
          <cell r="AW109">
            <v>50621.945089999994</v>
          </cell>
          <cell r="AX109">
            <v>87902.341203180142</v>
          </cell>
          <cell r="AY109">
            <v>93048.06972874183</v>
          </cell>
        </row>
        <row r="111">
          <cell r="C111" t="str">
            <v>Impostos</v>
          </cell>
          <cell r="F111">
            <v>37876.382000921578</v>
          </cell>
          <cell r="G111">
            <v>80111.852144240824</v>
          </cell>
          <cell r="H111">
            <v>116557.38513133388</v>
          </cell>
          <cell r="I111">
            <v>132296.63677434213</v>
          </cell>
          <cell r="J111">
            <v>146734.44826596207</v>
          </cell>
          <cell r="K111">
            <v>156158.31481890011</v>
          </cell>
          <cell r="L111">
            <v>156101.9276364001</v>
          </cell>
          <cell r="O111">
            <v>49663.593910000003</v>
          </cell>
          <cell r="P111">
            <v>82780.306176437007</v>
          </cell>
          <cell r="Q111">
            <v>120202.40609299728</v>
          </cell>
          <cell r="R111">
            <v>136917.49211689728</v>
          </cell>
          <cell r="S111">
            <v>149207.43665162934</v>
          </cell>
          <cell r="T111">
            <v>150906.72338238478</v>
          </cell>
          <cell r="V111">
            <v>150906.72338238478</v>
          </cell>
          <cell r="W111">
            <v>150906.72338238478</v>
          </cell>
          <cell r="Z111">
            <v>140941</v>
          </cell>
          <cell r="AC111">
            <v>-5195.2042540153197</v>
          </cell>
          <cell r="AD111">
            <v>-3.3280846256532048E-2</v>
          </cell>
          <cell r="AG111">
            <v>9965.7233823847782</v>
          </cell>
          <cell r="AH111">
            <v>7.0708476471607051E-2</v>
          </cell>
          <cell r="AL111">
            <v>37876.382000921578</v>
          </cell>
          <cell r="AM111">
            <v>42235.470143319246</v>
          </cell>
          <cell r="AN111">
            <v>36445.532987093058</v>
          </cell>
          <cell r="AO111">
            <v>15739.251643008247</v>
          </cell>
          <cell r="AP111">
            <v>30177.063134628188</v>
          </cell>
          <cell r="AQ111">
            <v>39600.929687566226</v>
          </cell>
          <cell r="AT111">
            <v>49663.593910000003</v>
          </cell>
          <cell r="AU111">
            <v>33116.712266437004</v>
          </cell>
          <cell r="AV111">
            <v>37422.09991656027</v>
          </cell>
          <cell r="AW111">
            <v>16715.086023900003</v>
          </cell>
          <cell r="AX111">
            <v>29005.030558632061</v>
          </cell>
          <cell r="AY111">
            <v>30704.317289387502</v>
          </cell>
        </row>
        <row r="112">
          <cell r="C112" t="str">
            <v>Taxa Efectiva (%)</v>
          </cell>
          <cell r="F112">
            <v>0.33000003743436118</v>
          </cell>
          <cell r="G112">
            <v>0.32987770389095583</v>
          </cell>
          <cell r="H112">
            <v>0.33</v>
          </cell>
          <cell r="I112">
            <v>0.33</v>
          </cell>
          <cell r="J112">
            <v>0.33</v>
          </cell>
          <cell r="K112">
            <v>0.33000022896650288</v>
          </cell>
          <cell r="L112">
            <v>0.33</v>
          </cell>
          <cell r="O112">
            <v>0.38366833741065082</v>
          </cell>
          <cell r="P112">
            <v>0.33000000185489808</v>
          </cell>
          <cell r="Q112">
            <v>0.33000424362987529</v>
          </cell>
          <cell r="R112">
            <v>0.33002745425869479</v>
          </cell>
          <cell r="S112">
            <v>0.32999735414293552</v>
          </cell>
          <cell r="T112">
            <v>0.33</v>
          </cell>
          <cell r="V112">
            <v>0.33</v>
          </cell>
          <cell r="Z112">
            <v>0.33000072583722984</v>
          </cell>
          <cell r="AL112">
            <v>0.33000003743436118</v>
          </cell>
          <cell r="AM112">
            <v>0.32976807340776654</v>
          </cell>
          <cell r="AN112">
            <v>0.33026914117283779</v>
          </cell>
          <cell r="AO112">
            <v>0.33</v>
          </cell>
          <cell r="AP112">
            <v>0.32999999999999935</v>
          </cell>
          <cell r="AQ112">
            <v>0.33000090288527389</v>
          </cell>
          <cell r="AR112" t="e">
            <v>#DIV/0!</v>
          </cell>
          <cell r="AT112">
            <v>0.38366833741065082</v>
          </cell>
          <cell r="AU112">
            <v>0.27277806649163772</v>
          </cell>
          <cell r="AV112">
            <v>0.33001362712064808</v>
          </cell>
          <cell r="AW112">
            <v>0.33019446396582558</v>
          </cell>
          <cell r="AX112">
            <v>0.32996880585454436</v>
          </cell>
          <cell r="AY112">
            <v>0.32998338792946691</v>
          </cell>
          <cell r="AZ112" t="e">
            <v>#DIV/0!</v>
          </cell>
        </row>
        <row r="114">
          <cell r="C114" t="str">
            <v>Interesses Minoritários</v>
          </cell>
          <cell r="F114">
            <v>714.21165659999997</v>
          </cell>
          <cell r="G114">
            <v>-439.11992591500018</v>
          </cell>
          <cell r="H114">
            <v>-379.7746553125009</v>
          </cell>
          <cell r="I114">
            <v>-520.05285285949969</v>
          </cell>
          <cell r="J114">
            <v>-381.5539212820018</v>
          </cell>
          <cell r="K114">
            <v>-458.32316113199948</v>
          </cell>
          <cell r="L114">
            <v>-458.32316113199948</v>
          </cell>
          <cell r="O114">
            <v>-160.54294870000001</v>
          </cell>
          <cell r="P114">
            <v>-347.68625794450071</v>
          </cell>
          <cell r="Q114">
            <v>-341.90886422549841</v>
          </cell>
          <cell r="R114">
            <v>-585.62028803799979</v>
          </cell>
          <cell r="S114">
            <v>234.68694557750104</v>
          </cell>
          <cell r="T114">
            <v>253</v>
          </cell>
          <cell r="V114">
            <v>253</v>
          </cell>
          <cell r="W114">
            <v>253</v>
          </cell>
          <cell r="Z114">
            <v>-1831</v>
          </cell>
          <cell r="AC114">
            <v>711.32316113199954</v>
          </cell>
          <cell r="AD114">
            <v>1.5520122513012924</v>
          </cell>
          <cell r="AG114">
            <v>2084</v>
          </cell>
          <cell r="AH114">
            <v>1.1381758601856908</v>
          </cell>
          <cell r="AL114">
            <v>714.21165659999997</v>
          </cell>
          <cell r="AM114">
            <v>-1153.3315825150003</v>
          </cell>
          <cell r="AN114">
            <v>59.345270602499284</v>
          </cell>
          <cell r="AO114">
            <v>-140.2781975469988</v>
          </cell>
          <cell r="AP114">
            <v>-1.7792659695008979</v>
          </cell>
          <cell r="AQ114">
            <v>-78.548505819498587</v>
          </cell>
          <cell r="AT114">
            <v>-160.54294870000001</v>
          </cell>
          <cell r="AU114">
            <v>-187.1433092445007</v>
          </cell>
          <cell r="AV114">
            <v>5.7773937190023048</v>
          </cell>
          <cell r="AW114">
            <v>-243.71142381250138</v>
          </cell>
          <cell r="AX114">
            <v>576.59580980299938</v>
          </cell>
          <cell r="AY114">
            <v>594.90886422549841</v>
          </cell>
        </row>
        <row r="116">
          <cell r="C116" t="str">
            <v>Resultados Líquidos</v>
          </cell>
          <cell r="F116">
            <v>76186.308476786216</v>
          </cell>
          <cell r="G116">
            <v>163180.45609755549</v>
          </cell>
          <cell r="H116">
            <v>237026.58689165695</v>
          </cell>
          <cell r="I116">
            <v>269122.31539470563</v>
          </cell>
          <cell r="J116">
            <v>298296.94888550811</v>
          </cell>
          <cell r="K116">
            <v>317506.69461623189</v>
          </cell>
          <cell r="L116">
            <v>317392.5398774597</v>
          </cell>
          <cell r="O116">
            <v>79941.026298699901</v>
          </cell>
          <cell r="P116">
            <v>168416.79132737694</v>
          </cell>
          <cell r="Q116">
            <v>244384.53420122812</v>
          </cell>
          <cell r="R116">
            <v>278535.10469114064</v>
          </cell>
          <cell r="S116">
            <v>302705.24903597322</v>
          </cell>
          <cell r="T116">
            <v>306133.377776357</v>
          </cell>
          <cell r="V116">
            <v>306133.377776357</v>
          </cell>
          <cell r="W116">
            <v>306133.377776357</v>
          </cell>
          <cell r="Z116">
            <v>284321</v>
          </cell>
          <cell r="AC116">
            <v>-11259.162101102702</v>
          </cell>
          <cell r="AD116">
            <v>-3.5473934281661679E-2</v>
          </cell>
          <cell r="AG116">
            <v>21812.377776356996</v>
          </cell>
          <cell r="AH116">
            <v>7.6717434787993088E-2</v>
          </cell>
          <cell r="AL116">
            <v>76186.308476786216</v>
          </cell>
          <cell r="AM116">
            <v>86994.147620769276</v>
          </cell>
          <cell r="AN116">
            <v>73846.130794101453</v>
          </cell>
          <cell r="AO116">
            <v>32095.728503048682</v>
          </cell>
          <cell r="AP116">
            <v>61270.361993851169</v>
          </cell>
          <cell r="AQ116">
            <v>80480.107724574947</v>
          </cell>
          <cell r="AT116">
            <v>79941.026298699901</v>
          </cell>
          <cell r="AU116">
            <v>88475.765028677037</v>
          </cell>
          <cell r="AV116">
            <v>75967.742873851181</v>
          </cell>
          <cell r="AW116">
            <v>34150.570489912527</v>
          </cell>
          <cell r="AX116">
            <v>58320.7148347451</v>
          </cell>
          <cell r="AY116">
            <v>61748.843575128878</v>
          </cell>
        </row>
        <row r="119">
          <cell r="B119" t="str">
            <v>*</v>
          </cell>
          <cell r="C119" t="str">
            <v>4ºT 2003 estimado por extrapolação do fecho de Nov-03 para o final do ano</v>
          </cell>
        </row>
        <row r="184">
          <cell r="C184" t="str">
            <v>Demonstração de Resultados</v>
          </cell>
        </row>
        <row r="185">
          <cell r="C185" t="str">
            <v>EDP Distribuição</v>
          </cell>
        </row>
        <row r="188">
          <cell r="E188" t="str">
            <v>Acumulado</v>
          </cell>
          <cell r="L188" t="str">
            <v>Auxiliar</v>
          </cell>
          <cell r="N188" t="str">
            <v>Acumulado</v>
          </cell>
          <cell r="V188" t="str">
            <v>Auxiliar</v>
          </cell>
          <cell r="Z188" t="str">
            <v>Plano Neg.</v>
          </cell>
          <cell r="AC188" t="str">
            <v>2003  vs  2002</v>
          </cell>
          <cell r="AG188" t="str">
            <v>Anualizado vs Plano Neg.</v>
          </cell>
          <cell r="AK188" t="str">
            <v>Movimento Trimestral</v>
          </cell>
        </row>
        <row r="189">
          <cell r="C189" t="str">
            <v>(Milhares de Euros)</v>
          </cell>
          <cell r="F189" t="str">
            <v>1ºT 2002</v>
          </cell>
          <cell r="G189" t="str">
            <v>2ºT 2002</v>
          </cell>
          <cell r="H189" t="str">
            <v>3ºT 2002</v>
          </cell>
          <cell r="I189">
            <v>37530</v>
          </cell>
          <cell r="J189">
            <v>37561</v>
          </cell>
          <cell r="K189" t="str">
            <v>4ºT 2002</v>
          </cell>
          <cell r="L189" t="str">
            <v>mês actual</v>
          </cell>
          <cell r="O189" t="str">
            <v>1ºT 2003</v>
          </cell>
          <cell r="P189" t="str">
            <v>2ºT 2003</v>
          </cell>
          <cell r="Q189" t="str">
            <v>3ºT 2003</v>
          </cell>
          <cell r="R189">
            <v>37895</v>
          </cell>
          <cell r="S189">
            <v>37926</v>
          </cell>
          <cell r="T189" t="str">
            <v>4ºT 2003 *</v>
          </cell>
          <cell r="V189" t="str">
            <v>mês actual</v>
          </cell>
          <cell r="W189" t="str">
            <v>anualizado</v>
          </cell>
          <cell r="Z189">
            <v>37956</v>
          </cell>
          <cell r="AC189" t="str">
            <v>Valor</v>
          </cell>
          <cell r="AD189" t="str">
            <v>%</v>
          </cell>
          <cell r="AG189" t="str">
            <v>Valor</v>
          </cell>
          <cell r="AH189" t="str">
            <v>%</v>
          </cell>
          <cell r="AL189" t="str">
            <v>1ºT 2002</v>
          </cell>
          <cell r="AM189" t="str">
            <v>2ºT 2002</v>
          </cell>
          <cell r="AN189" t="str">
            <v>3ºT 2002</v>
          </cell>
          <cell r="AO189">
            <v>37530</v>
          </cell>
          <cell r="AP189" t="str">
            <v>Nov02-Set02</v>
          </cell>
          <cell r="AQ189" t="str">
            <v>4ºT 2002</v>
          </cell>
          <cell r="AT189" t="str">
            <v>1ºT 2003</v>
          </cell>
          <cell r="AU189" t="str">
            <v>2ºT 2003</v>
          </cell>
          <cell r="AV189" t="str">
            <v>3ºT 2003</v>
          </cell>
          <cell r="AW189">
            <v>37895</v>
          </cell>
          <cell r="AX189" t="str">
            <v>Nov03-Set03</v>
          </cell>
          <cell r="AY189" t="str">
            <v>4ºT 2003 *</v>
          </cell>
        </row>
        <row r="192">
          <cell r="C192" t="str">
            <v>Vendas de Electricidade</v>
          </cell>
          <cell r="F192">
            <v>840548</v>
          </cell>
          <cell r="G192">
            <v>1714503.67701</v>
          </cell>
          <cell r="H192">
            <v>2583686.8428200004</v>
          </cell>
          <cell r="I192">
            <v>2878418.0016599996</v>
          </cell>
          <cell r="J192">
            <v>3168211.3183200005</v>
          </cell>
          <cell r="K192">
            <v>3456384.5127900001</v>
          </cell>
          <cell r="L192">
            <v>3456384.51272</v>
          </cell>
          <cell r="O192">
            <v>897241.42035999999</v>
          </cell>
          <cell r="P192">
            <v>1778840.8746300002</v>
          </cell>
          <cell r="Q192">
            <v>2671098.7245200002</v>
          </cell>
          <cell r="R192">
            <v>2955282.5545899994</v>
          </cell>
          <cell r="S192">
            <v>3237095.5878900005</v>
          </cell>
          <cell r="T192">
            <v>3552384.5218000002</v>
          </cell>
          <cell r="V192">
            <v>3552384.5218000002</v>
          </cell>
          <cell r="W192">
            <v>3552384.5218000002</v>
          </cell>
          <cell r="Z192">
            <v>3552429</v>
          </cell>
          <cell r="AC192">
            <v>96000.009080000222</v>
          </cell>
          <cell r="AD192">
            <v>2.7774690207847508E-2</v>
          </cell>
          <cell r="AG192">
            <v>-44.478199999779463</v>
          </cell>
          <cell r="AH192">
            <v>-1.2520503576474162E-5</v>
          </cell>
          <cell r="AL192">
            <v>840548</v>
          </cell>
          <cell r="AM192">
            <v>873955.67700999998</v>
          </cell>
          <cell r="AN192">
            <v>869183.16581000038</v>
          </cell>
          <cell r="AO192">
            <v>294731.15883999923</v>
          </cell>
          <cell r="AP192">
            <v>584524.47550000018</v>
          </cell>
          <cell r="AQ192">
            <v>872697.6699699997</v>
          </cell>
          <cell r="AT192">
            <v>897241.42035999999</v>
          </cell>
          <cell r="AU192">
            <v>881599.45427000022</v>
          </cell>
          <cell r="AV192">
            <v>892257.84988999995</v>
          </cell>
          <cell r="AW192">
            <v>284183.83006999921</v>
          </cell>
          <cell r="AX192">
            <v>565996.86337000038</v>
          </cell>
          <cell r="AY192">
            <v>881285.79728000006</v>
          </cell>
        </row>
        <row r="193">
          <cell r="C193" t="str">
            <v>Outras Vendas</v>
          </cell>
          <cell r="F193">
            <v>411.09083000000004</v>
          </cell>
          <cell r="G193">
            <v>695.18156999999997</v>
          </cell>
          <cell r="H193">
            <v>1265.72045</v>
          </cell>
          <cell r="I193">
            <v>1453.3265800000001</v>
          </cell>
          <cell r="J193">
            <v>1618.0691399999998</v>
          </cell>
          <cell r="K193">
            <v>1737.8113000000001</v>
          </cell>
          <cell r="L193">
            <v>1737.8113000000001</v>
          </cell>
          <cell r="O193">
            <v>406.61205000000001</v>
          </cell>
          <cell r="P193">
            <v>831.74404000000004</v>
          </cell>
          <cell r="Q193">
            <v>1352.28251</v>
          </cell>
          <cell r="R193">
            <v>1556.04053</v>
          </cell>
          <cell r="S193">
            <v>1822.48964</v>
          </cell>
          <cell r="T193">
            <v>1946.1344999999999</v>
          </cell>
          <cell r="V193">
            <v>1946.1344999999999</v>
          </cell>
          <cell r="W193">
            <v>1946.1345000000001</v>
          </cell>
          <cell r="Z193">
            <v>0</v>
          </cell>
          <cell r="AC193">
            <v>208.32319999999982</v>
          </cell>
          <cell r="AD193">
            <v>0.11987676682733039</v>
          </cell>
          <cell r="AG193">
            <v>1946.1345000000001</v>
          </cell>
          <cell r="AH193" t="str">
            <v>-</v>
          </cell>
          <cell r="AL193">
            <v>411.09083000000004</v>
          </cell>
          <cell r="AM193">
            <v>284.09073999999993</v>
          </cell>
          <cell r="AN193">
            <v>570.53888000000006</v>
          </cell>
          <cell r="AO193">
            <v>187.60613000000012</v>
          </cell>
          <cell r="AP193">
            <v>352.34868999999981</v>
          </cell>
          <cell r="AQ193">
            <v>472.09085000000005</v>
          </cell>
          <cell r="AT193">
            <v>406.61205000000001</v>
          </cell>
          <cell r="AU193">
            <v>425.13199000000003</v>
          </cell>
          <cell r="AV193">
            <v>520.53846999999996</v>
          </cell>
          <cell r="AW193">
            <v>203.75801999999999</v>
          </cell>
          <cell r="AX193">
            <v>470.20713000000001</v>
          </cell>
          <cell r="AY193">
            <v>593.85198999999989</v>
          </cell>
        </row>
        <row r="194">
          <cell r="C194" t="str">
            <v>Prestação de Serviços</v>
          </cell>
          <cell r="F194">
            <v>5144.5098899999994</v>
          </cell>
          <cell r="G194">
            <v>12491.853289999999</v>
          </cell>
          <cell r="H194">
            <v>18323.034079999998</v>
          </cell>
          <cell r="I194">
            <v>20309.007679999999</v>
          </cell>
          <cell r="J194">
            <v>23221.88006</v>
          </cell>
          <cell r="K194">
            <v>21573.349329999997</v>
          </cell>
          <cell r="L194">
            <v>21573.349329999997</v>
          </cell>
          <cell r="O194">
            <v>5340.2945499999996</v>
          </cell>
          <cell r="P194">
            <v>8622.0951999999997</v>
          </cell>
          <cell r="Q194">
            <v>13792.02924</v>
          </cell>
          <cell r="R194">
            <v>15922.103709999999</v>
          </cell>
          <cell r="S194">
            <v>17839.481859999996</v>
          </cell>
          <cell r="T194">
            <v>24732.249749999999</v>
          </cell>
          <cell r="V194">
            <v>24732.249749999999</v>
          </cell>
          <cell r="W194">
            <v>24732.249749999999</v>
          </cell>
          <cell r="Z194">
            <v>18912</v>
          </cell>
          <cell r="AC194">
            <v>3158.9004200000018</v>
          </cell>
          <cell r="AD194">
            <v>0.14642605428018629</v>
          </cell>
          <cell r="AG194">
            <v>5820.249749999999</v>
          </cell>
          <cell r="AH194">
            <v>0.30775432265228431</v>
          </cell>
          <cell r="AL194">
            <v>5144.5098899999994</v>
          </cell>
          <cell r="AM194">
            <v>7347.3433999999997</v>
          </cell>
          <cell r="AN194">
            <v>5831.1807899999985</v>
          </cell>
          <cell r="AO194">
            <v>1985.9736000000012</v>
          </cell>
          <cell r="AP194">
            <v>4898.8459800000019</v>
          </cell>
          <cell r="AQ194">
            <v>3250.3152499999997</v>
          </cell>
          <cell r="AT194">
            <v>5340.2945499999996</v>
          </cell>
          <cell r="AU194">
            <v>3281.8006500000001</v>
          </cell>
          <cell r="AV194">
            <v>5169.9340400000001</v>
          </cell>
          <cell r="AW194">
            <v>2130.0744699999996</v>
          </cell>
          <cell r="AX194">
            <v>4047.4526199999964</v>
          </cell>
          <cell r="AY194">
            <v>10940.220509999999</v>
          </cell>
        </row>
        <row r="195">
          <cell r="C195" t="str">
            <v>Volume de Negócios</v>
          </cell>
          <cell r="F195">
            <v>846103.60071999999</v>
          </cell>
          <cell r="G195">
            <v>1727690.71187</v>
          </cell>
          <cell r="H195">
            <v>2603275.5973500004</v>
          </cell>
          <cell r="I195">
            <v>2900180.3359199995</v>
          </cell>
          <cell r="J195">
            <v>3193051.2675200002</v>
          </cell>
          <cell r="K195">
            <v>3479695.6734200004</v>
          </cell>
          <cell r="L195">
            <v>3479695.6733500003</v>
          </cell>
          <cell r="O195">
            <v>902988.32695999998</v>
          </cell>
          <cell r="P195">
            <v>1788294.7138700003</v>
          </cell>
          <cell r="Q195">
            <v>2686243.03627</v>
          </cell>
          <cell r="R195">
            <v>2972760.6988299992</v>
          </cell>
          <cell r="S195">
            <v>3256757.5593900005</v>
          </cell>
          <cell r="T195">
            <v>3579062.9060500003</v>
          </cell>
          <cell r="V195">
            <v>3579062.9060500003</v>
          </cell>
          <cell r="W195">
            <v>3579062.9060500003</v>
          </cell>
          <cell r="Z195">
            <v>3571341</v>
          </cell>
          <cell r="AC195">
            <v>99367.232700000051</v>
          </cell>
          <cell r="AD195">
            <v>2.8556299753747183E-2</v>
          </cell>
          <cell r="AG195">
            <v>7721.9060500003397</v>
          </cell>
          <cell r="AH195">
            <v>2.162186710818137E-3</v>
          </cell>
          <cell r="AL195">
            <v>846103.60071999999</v>
          </cell>
          <cell r="AM195">
            <v>881587.11115000001</v>
          </cell>
          <cell r="AN195">
            <v>875584.8854800004</v>
          </cell>
          <cell r="AO195">
            <v>296904.73856999911</v>
          </cell>
          <cell r="AP195">
            <v>589775.67016999982</v>
          </cell>
          <cell r="AQ195">
            <v>876420.07606999995</v>
          </cell>
          <cell r="AT195">
            <v>902988.32695999998</v>
          </cell>
          <cell r="AU195">
            <v>885306.38691000035</v>
          </cell>
          <cell r="AV195">
            <v>897948.32239999971</v>
          </cell>
          <cell r="AW195">
            <v>286517.66255999915</v>
          </cell>
          <cell r="AX195">
            <v>570514.52312000049</v>
          </cell>
          <cell r="AY195">
            <v>892819.8697800003</v>
          </cell>
        </row>
        <row r="197">
          <cell r="C197" t="str">
            <v>Trabalhos para a Própria Empresa</v>
          </cell>
          <cell r="F197">
            <v>30902.04738</v>
          </cell>
          <cell r="G197">
            <v>67896.408309999999</v>
          </cell>
          <cell r="H197">
            <v>102805.52060999999</v>
          </cell>
          <cell r="I197">
            <v>117380.202</v>
          </cell>
          <cell r="J197">
            <v>131047.28444</v>
          </cell>
          <cell r="K197">
            <v>160691.34930999999</v>
          </cell>
          <cell r="L197">
            <v>160691.34930999999</v>
          </cell>
          <cell r="O197">
            <v>40916.688700000006</v>
          </cell>
          <cell r="P197">
            <v>88104.896009999997</v>
          </cell>
          <cell r="Q197">
            <v>129759.73985</v>
          </cell>
          <cell r="R197">
            <v>146239.90452000001</v>
          </cell>
          <cell r="S197">
            <v>162134.66005000001</v>
          </cell>
          <cell r="T197">
            <v>183806.73594000001</v>
          </cell>
          <cell r="V197">
            <v>183806.73594000001</v>
          </cell>
          <cell r="W197">
            <v>183806.73594000001</v>
          </cell>
          <cell r="Z197">
            <v>169968</v>
          </cell>
          <cell r="AC197">
            <v>23115.386630000023</v>
          </cell>
          <cell r="AD197">
            <v>0.14384960191856155</v>
          </cell>
          <cell r="AG197">
            <v>13838.735940000013</v>
          </cell>
          <cell r="AH197">
            <v>8.1419655111550471E-2</v>
          </cell>
          <cell r="AL197">
            <v>30902.04738</v>
          </cell>
          <cell r="AM197">
            <v>36994.360929999995</v>
          </cell>
          <cell r="AN197">
            <v>34909.112299999993</v>
          </cell>
          <cell r="AO197">
            <v>14574.681390000012</v>
          </cell>
          <cell r="AP197">
            <v>28241.763830000011</v>
          </cell>
          <cell r="AQ197">
            <v>57885.828699999998</v>
          </cell>
          <cell r="AT197">
            <v>40916.688700000006</v>
          </cell>
          <cell r="AU197">
            <v>47188.207309999991</v>
          </cell>
          <cell r="AV197">
            <v>41654.843840000001</v>
          </cell>
          <cell r="AW197">
            <v>16480.164670000013</v>
          </cell>
          <cell r="AX197">
            <v>32374.920200000008</v>
          </cell>
          <cell r="AY197">
            <v>54046.996090000015</v>
          </cell>
        </row>
        <row r="198">
          <cell r="C198" t="str">
            <v>Outros Proveitos Operacionais</v>
          </cell>
          <cell r="F198">
            <v>942.63251000000002</v>
          </cell>
          <cell r="G198">
            <v>6466.1325899999993</v>
          </cell>
          <cell r="H198">
            <v>10704.624019999999</v>
          </cell>
          <cell r="I198">
            <v>11250.47694</v>
          </cell>
          <cell r="J198">
            <v>11858.550310000001</v>
          </cell>
          <cell r="K198">
            <v>15480.933659999999</v>
          </cell>
          <cell r="L198">
            <v>15480.933659999999</v>
          </cell>
          <cell r="O198">
            <v>2536.55816</v>
          </cell>
          <cell r="P198">
            <v>7183.8734199999999</v>
          </cell>
          <cell r="Q198">
            <v>17680.136190000001</v>
          </cell>
          <cell r="R198">
            <v>20121.701860000001</v>
          </cell>
          <cell r="S198">
            <v>24198.996199999998</v>
          </cell>
          <cell r="T198">
            <v>16298.206920000001</v>
          </cell>
          <cell r="V198">
            <v>16298.206920000001</v>
          </cell>
          <cell r="W198">
            <v>16298.206920000001</v>
          </cell>
          <cell r="Z198">
            <v>15385</v>
          </cell>
          <cell r="AC198">
            <v>817.27326000000176</v>
          </cell>
          <cell r="AD198">
            <v>5.2792246123481101E-2</v>
          </cell>
          <cell r="AG198">
            <v>913.20692000000054</v>
          </cell>
          <cell r="AH198">
            <v>5.9356965875853041E-2</v>
          </cell>
          <cell r="AL198">
            <v>942.63251000000002</v>
          </cell>
          <cell r="AM198">
            <v>5523.5000799999989</v>
          </cell>
          <cell r="AN198">
            <v>4238.49143</v>
          </cell>
          <cell r="AO198">
            <v>545.85292000000118</v>
          </cell>
          <cell r="AP198">
            <v>1153.9262900000012</v>
          </cell>
          <cell r="AQ198">
            <v>4776.3096399999995</v>
          </cell>
          <cell r="AT198">
            <v>2536.55816</v>
          </cell>
          <cell r="AU198">
            <v>4647.3152599999994</v>
          </cell>
          <cell r="AV198">
            <v>10496.262770000001</v>
          </cell>
          <cell r="AW198">
            <v>2441.56567</v>
          </cell>
          <cell r="AX198">
            <v>6518.8600099999967</v>
          </cell>
          <cell r="AY198">
            <v>-1381.9292700000005</v>
          </cell>
        </row>
        <row r="199">
          <cell r="C199" t="str">
            <v>Outros Proveitos Operacionais</v>
          </cell>
          <cell r="F199">
            <v>31844.679889999999</v>
          </cell>
          <cell r="G199">
            <v>74362.540899999993</v>
          </cell>
          <cell r="H199">
            <v>113510.14463</v>
          </cell>
          <cell r="I199">
            <v>128630.67894000001</v>
          </cell>
          <cell r="J199">
            <v>142905.83475000001</v>
          </cell>
          <cell r="K199">
            <v>176172.28297</v>
          </cell>
          <cell r="L199">
            <v>176172.28297</v>
          </cell>
          <cell r="O199">
            <v>43453.246860000007</v>
          </cell>
          <cell r="P199">
            <v>95288.76943</v>
          </cell>
          <cell r="Q199">
            <v>147439.87604</v>
          </cell>
          <cell r="R199">
            <v>166361.60638000001</v>
          </cell>
          <cell r="S199">
            <v>186333.65625</v>
          </cell>
          <cell r="T199">
            <v>200104.94286000001</v>
          </cell>
          <cell r="V199">
            <v>200104.94286000001</v>
          </cell>
          <cell r="W199">
            <v>200104.94286000001</v>
          </cell>
          <cell r="Z199">
            <v>185353</v>
          </cell>
          <cell r="AC199">
            <v>23932.65989000001</v>
          </cell>
          <cell r="AD199">
            <v>0.13584804310037502</v>
          </cell>
          <cell r="AG199">
            <v>14751.94286000001</v>
          </cell>
          <cell r="AH199">
            <v>7.9588368464497572E-2</v>
          </cell>
          <cell r="AL199">
            <v>31844.679889999999</v>
          </cell>
          <cell r="AM199">
            <v>42517.861009999993</v>
          </cell>
          <cell r="AN199">
            <v>39147.603730000003</v>
          </cell>
          <cell r="AO199">
            <v>15120.534310000017</v>
          </cell>
          <cell r="AP199">
            <v>29395.690120000014</v>
          </cell>
          <cell r="AQ199">
            <v>62662.138340000005</v>
          </cell>
          <cell r="AT199">
            <v>43453.246860000007</v>
          </cell>
          <cell r="AU199">
            <v>51835.522569999994</v>
          </cell>
          <cell r="AV199">
            <v>52151.106610000003</v>
          </cell>
          <cell r="AW199">
            <v>18921.730340000009</v>
          </cell>
          <cell r="AX199">
            <v>38893.780209999997</v>
          </cell>
          <cell r="AY199">
            <v>52665.066820000007</v>
          </cell>
        </row>
        <row r="200">
          <cell r="C200" t="str">
            <v>Proveitos Operacionais</v>
          </cell>
          <cell r="F200">
            <v>877948.28061000002</v>
          </cell>
          <cell r="G200">
            <v>1802053.2527699999</v>
          </cell>
          <cell r="H200">
            <v>2716785.7419800004</v>
          </cell>
          <cell r="I200">
            <v>3028811.0148599995</v>
          </cell>
          <cell r="J200">
            <v>3335957.1022700001</v>
          </cell>
          <cell r="K200">
            <v>3655867.9563900004</v>
          </cell>
          <cell r="L200">
            <v>3655867.9563200003</v>
          </cell>
          <cell r="O200">
            <v>946441.57381999993</v>
          </cell>
          <cell r="P200">
            <v>1883583.4833000004</v>
          </cell>
          <cell r="Q200">
            <v>2833682.91231</v>
          </cell>
          <cell r="R200">
            <v>3139122.305209999</v>
          </cell>
          <cell r="S200">
            <v>3443091.2156400005</v>
          </cell>
          <cell r="T200">
            <v>3779167.8489100002</v>
          </cell>
          <cell r="V200">
            <v>3779167.8489100002</v>
          </cell>
          <cell r="W200">
            <v>3779167.8489100002</v>
          </cell>
          <cell r="Z200">
            <v>3756694</v>
          </cell>
          <cell r="AC200">
            <v>123299.89258999983</v>
          </cell>
          <cell r="AD200">
            <v>3.3726571654987714E-2</v>
          </cell>
          <cell r="AG200">
            <v>22473.848910000175</v>
          </cell>
          <cell r="AH200">
            <v>5.9823474869127313E-3</v>
          </cell>
          <cell r="AL200">
            <v>877948.28061000002</v>
          </cell>
          <cell r="AM200">
            <v>924104.97215999989</v>
          </cell>
          <cell r="AN200">
            <v>914732.48921000049</v>
          </cell>
          <cell r="AO200">
            <v>312025.27287999913</v>
          </cell>
          <cell r="AP200">
            <v>619171.36028999975</v>
          </cell>
          <cell r="AQ200">
            <v>939082.21441000002</v>
          </cell>
          <cell r="AT200">
            <v>946441.57381999993</v>
          </cell>
          <cell r="AU200">
            <v>937141.9094800005</v>
          </cell>
          <cell r="AV200">
            <v>950099.42900999961</v>
          </cell>
          <cell r="AW200">
            <v>305439.39289999893</v>
          </cell>
          <cell r="AX200">
            <v>609408.30333000049</v>
          </cell>
          <cell r="AY200">
            <v>945484.93660000013</v>
          </cell>
        </row>
        <row r="202">
          <cell r="C202" t="str">
            <v>Compras de Electricidade</v>
          </cell>
          <cell r="F202">
            <v>548260.65281</v>
          </cell>
          <cell r="G202">
            <v>1141614.7633499999</v>
          </cell>
          <cell r="H202">
            <v>1748700.2535000001</v>
          </cell>
          <cell r="I202">
            <v>1954677.4198099999</v>
          </cell>
          <cell r="J202">
            <v>2153015.1561400001</v>
          </cell>
          <cell r="K202">
            <v>2346799.9470000002</v>
          </cell>
          <cell r="L202">
            <v>2346799.9470000002</v>
          </cell>
          <cell r="O202">
            <v>590095.50067999994</v>
          </cell>
          <cell r="P202">
            <v>1182214.0323399999</v>
          </cell>
          <cell r="Q202">
            <v>1792241.5422</v>
          </cell>
          <cell r="R202">
            <v>1979813.1185399999</v>
          </cell>
          <cell r="S202">
            <v>2167247.3170400001</v>
          </cell>
          <cell r="T202">
            <v>2369974.5603399999</v>
          </cell>
          <cell r="V202">
            <v>2369974.5603399999</v>
          </cell>
          <cell r="W202">
            <v>2369974.5603399999</v>
          </cell>
          <cell r="Z202">
            <v>2474399</v>
          </cell>
          <cell r="AC202">
            <v>23174.613339999691</v>
          </cell>
          <cell r="AD202">
            <v>9.8749846017445186E-3</v>
          </cell>
          <cell r="AG202">
            <v>-104424.43966000015</v>
          </cell>
          <cell r="AH202">
            <v>-4.2201940616691247E-2</v>
          </cell>
          <cell r="AL202">
            <v>548260.65281</v>
          </cell>
          <cell r="AM202">
            <v>593354.11053999991</v>
          </cell>
          <cell r="AN202">
            <v>607085.4901500002</v>
          </cell>
          <cell r="AO202">
            <v>205977.16630999977</v>
          </cell>
          <cell r="AP202">
            <v>404314.90263999999</v>
          </cell>
          <cell r="AQ202">
            <v>598099.69350000005</v>
          </cell>
          <cell r="AT202">
            <v>590095.50067999994</v>
          </cell>
          <cell r="AU202">
            <v>592118.53165999998</v>
          </cell>
          <cell r="AV202">
            <v>610027.50986000011</v>
          </cell>
          <cell r="AW202">
            <v>187571.57633999991</v>
          </cell>
          <cell r="AX202">
            <v>375005.77484000009</v>
          </cell>
          <cell r="AY202">
            <v>577733.01813999983</v>
          </cell>
        </row>
        <row r="203">
          <cell r="C203" t="str">
            <v>Combustíveis</v>
          </cell>
          <cell r="F203">
            <v>0</v>
          </cell>
          <cell r="G203">
            <v>0</v>
          </cell>
          <cell r="H203">
            <v>0</v>
          </cell>
          <cell r="I203">
            <v>0</v>
          </cell>
          <cell r="J203">
            <v>0</v>
          </cell>
          <cell r="K203">
            <v>0</v>
          </cell>
          <cell r="L203">
            <v>0</v>
          </cell>
          <cell r="O203">
            <v>0</v>
          </cell>
          <cell r="P203">
            <v>0</v>
          </cell>
          <cell r="Q203">
            <v>0</v>
          </cell>
          <cell r="R203">
            <v>0</v>
          </cell>
          <cell r="S203">
            <v>0</v>
          </cell>
          <cell r="T203">
            <v>0</v>
          </cell>
          <cell r="V203">
            <v>0</v>
          </cell>
          <cell r="W203">
            <v>0</v>
          </cell>
          <cell r="Z203">
            <v>0</v>
          </cell>
          <cell r="AC203">
            <v>0</v>
          </cell>
          <cell r="AD203" t="str">
            <v>-</v>
          </cell>
          <cell r="AG203">
            <v>0</v>
          </cell>
          <cell r="AH203" t="str">
            <v>-</v>
          </cell>
          <cell r="AL203">
            <v>0</v>
          </cell>
          <cell r="AM203">
            <v>0</v>
          </cell>
          <cell r="AN203">
            <v>0</v>
          </cell>
          <cell r="AO203">
            <v>0</v>
          </cell>
          <cell r="AP203">
            <v>0</v>
          </cell>
          <cell r="AQ203">
            <v>0</v>
          </cell>
          <cell r="AT203">
            <v>0</v>
          </cell>
          <cell r="AU203">
            <v>0</v>
          </cell>
          <cell r="AV203">
            <v>0</v>
          </cell>
          <cell r="AW203">
            <v>0</v>
          </cell>
          <cell r="AX203">
            <v>0</v>
          </cell>
          <cell r="AY203">
            <v>0</v>
          </cell>
        </row>
        <row r="204">
          <cell r="C204" t="str">
            <v>Materiais diversos e mercadorias</v>
          </cell>
          <cell r="F204">
            <v>12168.921960000001</v>
          </cell>
          <cell r="G204">
            <v>30996.868059999997</v>
          </cell>
          <cell r="H204">
            <v>50790.754070000003</v>
          </cell>
          <cell r="I204">
            <v>60590.191009999995</v>
          </cell>
          <cell r="J204">
            <v>69885.309290000005</v>
          </cell>
          <cell r="K204">
            <v>80120.498930000002</v>
          </cell>
          <cell r="L204">
            <v>80120.498930000002</v>
          </cell>
          <cell r="O204">
            <v>24647.730100000001</v>
          </cell>
          <cell r="P204">
            <v>51341.896930000003</v>
          </cell>
          <cell r="Q204">
            <v>77285.900829999999</v>
          </cell>
          <cell r="R204">
            <v>87402.487299999993</v>
          </cell>
          <cell r="S204">
            <v>98599.04333</v>
          </cell>
          <cell r="T204">
            <v>111335.74204</v>
          </cell>
          <cell r="V204">
            <v>111335.74204</v>
          </cell>
          <cell r="W204">
            <v>111335.74204000001</v>
          </cell>
          <cell r="Z204">
            <v>0</v>
          </cell>
          <cell r="AC204">
            <v>31215.243109999996</v>
          </cell>
          <cell r="AD204">
            <v>0.38960370350754125</v>
          </cell>
          <cell r="AG204">
            <v>111335.74204000001</v>
          </cell>
          <cell r="AH204" t="str">
            <v>-</v>
          </cell>
          <cell r="AL204">
            <v>12168.921960000001</v>
          </cell>
          <cell r="AM204">
            <v>18827.946099999994</v>
          </cell>
          <cell r="AN204">
            <v>19793.886010000006</v>
          </cell>
          <cell r="AO204">
            <v>9799.4369399999923</v>
          </cell>
          <cell r="AP204">
            <v>19094.555220000002</v>
          </cell>
          <cell r="AQ204">
            <v>29329.744859999999</v>
          </cell>
          <cell r="AT204">
            <v>24647.730100000001</v>
          </cell>
          <cell r="AU204">
            <v>26694.166830000002</v>
          </cell>
          <cell r="AV204">
            <v>25944.003899999996</v>
          </cell>
          <cell r="AW204">
            <v>10116.586469999995</v>
          </cell>
          <cell r="AX204">
            <v>21313.142500000002</v>
          </cell>
          <cell r="AY204">
            <v>34049.841209999999</v>
          </cell>
        </row>
        <row r="205">
          <cell r="C205" t="str">
            <v>Fornecimentos e Serviços Externos</v>
          </cell>
          <cell r="F205">
            <v>33460.504090000002</v>
          </cell>
          <cell r="G205">
            <v>89094.61937</v>
          </cell>
          <cell r="H205">
            <v>147293.2971</v>
          </cell>
          <cell r="I205">
            <v>159129.59741999998</v>
          </cell>
          <cell r="J205">
            <v>176523.58085</v>
          </cell>
          <cell r="K205">
            <v>203302.13801000005</v>
          </cell>
          <cell r="L205">
            <v>203302.13793</v>
          </cell>
          <cell r="O205">
            <v>49722.772239999998</v>
          </cell>
          <cell r="P205">
            <v>95452.678280000007</v>
          </cell>
          <cell r="Q205">
            <v>136701.40299</v>
          </cell>
          <cell r="R205">
            <v>158107.00714999999</v>
          </cell>
          <cell r="S205">
            <v>175082.22701999999</v>
          </cell>
          <cell r="T205">
            <v>202898.91996000003</v>
          </cell>
          <cell r="V205">
            <v>202898.91996000003</v>
          </cell>
          <cell r="W205">
            <v>202898.91996000003</v>
          </cell>
          <cell r="Z205">
            <v>198509</v>
          </cell>
          <cell r="AC205">
            <v>-403.21796999996877</v>
          </cell>
          <cell r="AD205">
            <v>-1.9833434813105733E-3</v>
          </cell>
          <cell r="AG205">
            <v>4389.9199600000284</v>
          </cell>
          <cell r="AH205">
            <v>2.211446312257892E-2</v>
          </cell>
          <cell r="AL205">
            <v>33460.504090000002</v>
          </cell>
          <cell r="AM205">
            <v>55634.115279999998</v>
          </cell>
          <cell r="AN205">
            <v>58198.677729999996</v>
          </cell>
          <cell r="AO205">
            <v>11836.30031999998</v>
          </cell>
          <cell r="AP205">
            <v>29230.283750000002</v>
          </cell>
          <cell r="AQ205">
            <v>56008.840910000057</v>
          </cell>
          <cell r="AT205">
            <v>49722.772239999998</v>
          </cell>
          <cell r="AU205">
            <v>45729.906040000009</v>
          </cell>
          <cell r="AV205">
            <v>41248.724709999995</v>
          </cell>
          <cell r="AW205">
            <v>21405.604159999988</v>
          </cell>
          <cell r="AX205">
            <v>38380.824029999989</v>
          </cell>
          <cell r="AY205">
            <v>66197.516970000026</v>
          </cell>
        </row>
        <row r="206">
          <cell r="C206" t="str">
            <v>Custos com Pessoal</v>
          </cell>
          <cell r="F206">
            <v>94113</v>
          </cell>
          <cell r="G206">
            <v>196051.44147999998</v>
          </cell>
          <cell r="H206">
            <v>289704.11029000004</v>
          </cell>
          <cell r="I206">
            <v>320197.96414</v>
          </cell>
          <cell r="J206">
            <v>347169.39444</v>
          </cell>
          <cell r="K206">
            <v>379552.09263999999</v>
          </cell>
          <cell r="L206">
            <v>379552.09263999999</v>
          </cell>
          <cell r="O206">
            <v>99274.742969999992</v>
          </cell>
          <cell r="P206">
            <v>202524.71602000002</v>
          </cell>
          <cell r="Q206">
            <v>300784.35133999999</v>
          </cell>
          <cell r="R206">
            <v>334038.16139999998</v>
          </cell>
          <cell r="S206">
            <v>364979.24946000002</v>
          </cell>
          <cell r="T206">
            <v>393780.49547000002</v>
          </cell>
          <cell r="V206">
            <v>393780.49547000002</v>
          </cell>
          <cell r="W206">
            <v>393780.49547000008</v>
          </cell>
          <cell r="Z206">
            <v>397761</v>
          </cell>
          <cell r="AC206">
            <v>14228.402830000035</v>
          </cell>
          <cell r="AD206">
            <v>3.7487351817858228E-2</v>
          </cell>
          <cell r="AG206">
            <v>-3980.5045299999183</v>
          </cell>
          <cell r="AH206">
            <v>-1.0007277058333819E-2</v>
          </cell>
          <cell r="AL206">
            <v>94113</v>
          </cell>
          <cell r="AM206">
            <v>101938.44147999998</v>
          </cell>
          <cell r="AN206">
            <v>93652.668810000061</v>
          </cell>
          <cell r="AO206">
            <v>30493.853849999956</v>
          </cell>
          <cell r="AP206">
            <v>57465.284149999963</v>
          </cell>
          <cell r="AQ206">
            <v>89847.982349999947</v>
          </cell>
          <cell r="AT206">
            <v>99274.742969999992</v>
          </cell>
          <cell r="AU206">
            <v>103249.97305000003</v>
          </cell>
          <cell r="AV206">
            <v>98259.635319999972</v>
          </cell>
          <cell r="AW206">
            <v>33253.810059999989</v>
          </cell>
          <cell r="AX206">
            <v>64194.898120000027</v>
          </cell>
          <cell r="AY206">
            <v>92996.14413000003</v>
          </cell>
        </row>
        <row r="207">
          <cell r="C207" t="str">
            <v>Amortizações</v>
          </cell>
          <cell r="F207">
            <v>81969.599930000011</v>
          </cell>
          <cell r="G207">
            <v>164067.26246999999</v>
          </cell>
          <cell r="H207">
            <v>246653.51646000001</v>
          </cell>
          <cell r="I207">
            <v>274283.29016999999</v>
          </cell>
          <cell r="J207">
            <v>302350.91667000001</v>
          </cell>
          <cell r="K207">
            <v>330239.15514999995</v>
          </cell>
          <cell r="L207">
            <v>330239.15514999995</v>
          </cell>
          <cell r="O207">
            <v>85429.951090000002</v>
          </cell>
          <cell r="P207">
            <v>173059.57809999998</v>
          </cell>
          <cell r="Q207">
            <v>260921.05489</v>
          </cell>
          <cell r="R207">
            <v>290387.75344</v>
          </cell>
          <cell r="S207">
            <v>320023.98447999998</v>
          </cell>
          <cell r="T207">
            <v>345461.41748</v>
          </cell>
          <cell r="V207">
            <v>345461.41748</v>
          </cell>
          <cell r="W207">
            <v>345461.41748</v>
          </cell>
          <cell r="Z207">
            <v>360449</v>
          </cell>
          <cell r="AC207">
            <v>15222.262330000056</v>
          </cell>
          <cell r="AD207">
            <v>4.6094662285233401E-2</v>
          </cell>
          <cell r="AG207">
            <v>-14987.582519999996</v>
          </cell>
          <cell r="AH207">
            <v>-4.1580313775319122E-2</v>
          </cell>
          <cell r="AL207">
            <v>81969.599930000011</v>
          </cell>
          <cell r="AM207">
            <v>82097.662539999976</v>
          </cell>
          <cell r="AN207">
            <v>82586.253990000027</v>
          </cell>
          <cell r="AO207">
            <v>27629.773709999979</v>
          </cell>
          <cell r="AP207">
            <v>55697.400209999993</v>
          </cell>
          <cell r="AQ207">
            <v>83585.638689999934</v>
          </cell>
          <cell r="AT207">
            <v>85429.951090000002</v>
          </cell>
          <cell r="AU207">
            <v>87629.627009999982</v>
          </cell>
          <cell r="AV207">
            <v>87861.476790000015</v>
          </cell>
          <cell r="AW207">
            <v>29466.698550000001</v>
          </cell>
          <cell r="AX207">
            <v>59102.929589999985</v>
          </cell>
          <cell r="AY207">
            <v>84540.362590000004</v>
          </cell>
        </row>
        <row r="208">
          <cell r="C208" t="str">
            <v>Provisões</v>
          </cell>
          <cell r="F208">
            <v>18691.0949</v>
          </cell>
          <cell r="G208">
            <v>27926.053390000001</v>
          </cell>
          <cell r="H208">
            <v>42732.78658</v>
          </cell>
          <cell r="I208">
            <v>45205.53658</v>
          </cell>
          <cell r="J208">
            <v>47678.28658</v>
          </cell>
          <cell r="K208">
            <v>65093.579810000003</v>
          </cell>
          <cell r="L208">
            <v>65093.579810000003</v>
          </cell>
          <cell r="O208">
            <v>17428.923010000002</v>
          </cell>
          <cell r="P208">
            <v>41954.49682</v>
          </cell>
          <cell r="Q208">
            <v>58380.228060000001</v>
          </cell>
          <cell r="R208">
            <v>63456.93909</v>
          </cell>
          <cell r="S208">
            <v>67454.047749999998</v>
          </cell>
          <cell r="T208">
            <v>83282.714810000005</v>
          </cell>
          <cell r="V208">
            <v>83282.714810000005</v>
          </cell>
          <cell r="W208">
            <v>83282.714810000005</v>
          </cell>
          <cell r="Z208">
            <v>53536</v>
          </cell>
          <cell r="AC208">
            <v>18189.135000000002</v>
          </cell>
          <cell r="AD208">
            <v>0.27943055295302255</v>
          </cell>
          <cell r="AG208">
            <v>29746.714810000005</v>
          </cell>
          <cell r="AH208">
            <v>0.55563947269127323</v>
          </cell>
          <cell r="AL208">
            <v>18691.0949</v>
          </cell>
          <cell r="AM208">
            <v>9234.9584900000009</v>
          </cell>
          <cell r="AN208">
            <v>14806.733189999999</v>
          </cell>
          <cell r="AO208">
            <v>2472.75</v>
          </cell>
          <cell r="AP208">
            <v>4945.5</v>
          </cell>
          <cell r="AQ208">
            <v>22360.793230000003</v>
          </cell>
          <cell r="AT208">
            <v>17428.923010000002</v>
          </cell>
          <cell r="AU208">
            <v>24525.573809999998</v>
          </cell>
          <cell r="AV208">
            <v>16425.731240000001</v>
          </cell>
          <cell r="AW208">
            <v>5076.7110299999986</v>
          </cell>
          <cell r="AX208">
            <v>9073.8196899999966</v>
          </cell>
          <cell r="AY208">
            <v>24902.486750000004</v>
          </cell>
        </row>
        <row r="210">
          <cell r="C210" t="str">
            <v>Rendas de Concessão</v>
          </cell>
          <cell r="F210">
            <v>39251.780229999997</v>
          </cell>
          <cell r="G210">
            <v>76355.16489</v>
          </cell>
          <cell r="H210">
            <v>115310.59868000001</v>
          </cell>
          <cell r="I210">
            <v>128205.31616</v>
          </cell>
          <cell r="J210">
            <v>141076.87654</v>
          </cell>
          <cell r="K210">
            <v>153991.02635</v>
          </cell>
          <cell r="L210">
            <v>153991.02635</v>
          </cell>
          <cell r="O210">
            <v>42784.019420000004</v>
          </cell>
          <cell r="P210">
            <v>85535.545169999998</v>
          </cell>
          <cell r="Q210">
            <v>128542.44376000001</v>
          </cell>
          <cell r="R210">
            <v>143000.20898</v>
          </cell>
          <cell r="S210">
            <v>157284.64087999999</v>
          </cell>
          <cell r="T210">
            <v>171732.12341</v>
          </cell>
          <cell r="V210">
            <v>171732.12341</v>
          </cell>
          <cell r="W210">
            <v>171732.12341</v>
          </cell>
          <cell r="Z210">
            <v>171410</v>
          </cell>
          <cell r="AC210">
            <v>17741.09706</v>
          </cell>
          <cell r="AD210">
            <v>0.11520864222098881</v>
          </cell>
          <cell r="AG210">
            <v>322.12341000000015</v>
          </cell>
          <cell r="AH210">
            <v>1.8792568111545283E-3</v>
          </cell>
          <cell r="AL210">
            <v>39251.780229999997</v>
          </cell>
          <cell r="AM210">
            <v>37103.384660000003</v>
          </cell>
          <cell r="AN210">
            <v>38955.43379000001</v>
          </cell>
          <cell r="AO210">
            <v>12894.717479999992</v>
          </cell>
          <cell r="AP210">
            <v>25766.277859999987</v>
          </cell>
          <cell r="AQ210">
            <v>38680.42766999999</v>
          </cell>
          <cell r="AT210">
            <v>42784.019420000004</v>
          </cell>
          <cell r="AU210">
            <v>42751.525749999993</v>
          </cell>
          <cell r="AV210">
            <v>43006.898590000012</v>
          </cell>
          <cell r="AW210">
            <v>14457.765219999987</v>
          </cell>
          <cell r="AX210">
            <v>28742.197119999983</v>
          </cell>
          <cell r="AY210">
            <v>43189.679649999991</v>
          </cell>
        </row>
        <row r="211">
          <cell r="C211" t="str">
            <v>Outros Custos Operacionais</v>
          </cell>
          <cell r="F211">
            <v>343.86538000001019</v>
          </cell>
          <cell r="G211">
            <v>1164.1897400000016</v>
          </cell>
          <cell r="H211">
            <v>2006.8064699999813</v>
          </cell>
          <cell r="I211">
            <v>2121.829310000001</v>
          </cell>
          <cell r="J211">
            <v>2232.3121399999945</v>
          </cell>
          <cell r="K211">
            <v>2853.1371999999974</v>
          </cell>
          <cell r="L211">
            <v>2853.1371999999974</v>
          </cell>
          <cell r="O211">
            <v>313.94215999999142</v>
          </cell>
          <cell r="P211">
            <v>1371.3309900000022</v>
          </cell>
          <cell r="Q211">
            <v>1999.8988300000055</v>
          </cell>
          <cell r="R211">
            <v>2149.3391799999999</v>
          </cell>
          <cell r="S211">
            <v>2363.6351800000321</v>
          </cell>
          <cell r="T211">
            <v>2887.7284199999999</v>
          </cell>
          <cell r="V211">
            <v>2887.7284199999999</v>
          </cell>
          <cell r="W211">
            <v>2887.7284199999999</v>
          </cell>
          <cell r="Z211">
            <v>1676</v>
          </cell>
          <cell r="AC211">
            <v>34.591220000002522</v>
          </cell>
          <cell r="AD211">
            <v>1.2123924499670924E-2</v>
          </cell>
          <cell r="AG211">
            <v>1211.7284199999999</v>
          </cell>
          <cell r="AH211">
            <v>0.7229883174224343</v>
          </cell>
          <cell r="AL211">
            <v>343.86538000001019</v>
          </cell>
          <cell r="AM211">
            <v>820.32435999999143</v>
          </cell>
          <cell r="AN211">
            <v>842.61672999997973</v>
          </cell>
          <cell r="AO211">
            <v>115.02284000001964</v>
          </cell>
          <cell r="AP211">
            <v>225.5056700000132</v>
          </cell>
          <cell r="AQ211">
            <v>846.33073000001605</v>
          </cell>
          <cell r="AT211">
            <v>313.94215999999142</v>
          </cell>
          <cell r="AU211">
            <v>1057.3888300000108</v>
          </cell>
          <cell r="AV211">
            <v>628.56784000000334</v>
          </cell>
          <cell r="AW211">
            <v>149.4403499999944</v>
          </cell>
          <cell r="AX211">
            <v>363.7363500000265</v>
          </cell>
          <cell r="AY211">
            <v>887.82958999999437</v>
          </cell>
        </row>
        <row r="212">
          <cell r="C212" t="str">
            <v>Outros Custos Operacionais</v>
          </cell>
          <cell r="F212">
            <v>39595.645610000007</v>
          </cell>
          <cell r="G212">
            <v>77519.354630000002</v>
          </cell>
          <cell r="H212">
            <v>117317.40514999999</v>
          </cell>
          <cell r="I212">
            <v>130327.14547</v>
          </cell>
          <cell r="J212">
            <v>143309.18867999999</v>
          </cell>
          <cell r="K212">
            <v>156844.16355</v>
          </cell>
          <cell r="L212">
            <v>156844.16355</v>
          </cell>
          <cell r="O212">
            <v>43097.961579999996</v>
          </cell>
          <cell r="P212">
            <v>86906.87616</v>
          </cell>
          <cell r="Q212">
            <v>130542.34259000001</v>
          </cell>
          <cell r="R212">
            <v>145149.54816000001</v>
          </cell>
          <cell r="S212">
            <v>159648.27606000003</v>
          </cell>
          <cell r="T212">
            <v>174619.85183</v>
          </cell>
          <cell r="V212">
            <v>174619.85183</v>
          </cell>
          <cell r="W212">
            <v>174619.85183</v>
          </cell>
          <cell r="Z212">
            <v>173086</v>
          </cell>
          <cell r="AC212">
            <v>17775.688280000002</v>
          </cell>
          <cell r="AD212">
            <v>0.11333343796585282</v>
          </cell>
          <cell r="AG212">
            <v>1533.8518299999996</v>
          </cell>
          <cell r="AH212">
            <v>8.8617902661105585E-3</v>
          </cell>
          <cell r="AL212">
            <v>39595.645610000007</v>
          </cell>
          <cell r="AM212">
            <v>37923.709019999995</v>
          </cell>
          <cell r="AN212">
            <v>39798.05051999999</v>
          </cell>
          <cell r="AO212">
            <v>13009.740320000012</v>
          </cell>
          <cell r="AP212">
            <v>25991.783530000001</v>
          </cell>
          <cell r="AQ212">
            <v>39526.758400000006</v>
          </cell>
          <cell r="AT212">
            <v>43097.961579999996</v>
          </cell>
          <cell r="AU212">
            <v>43808.914580000004</v>
          </cell>
          <cell r="AV212">
            <v>43635.466430000015</v>
          </cell>
          <cell r="AW212">
            <v>14607.205569999991</v>
          </cell>
          <cell r="AX212">
            <v>29105.933470000018</v>
          </cell>
          <cell r="AY212">
            <v>44077.509239999985</v>
          </cell>
        </row>
        <row r="213">
          <cell r="C213" t="str">
            <v>Custos Operacionais</v>
          </cell>
          <cell r="F213">
            <v>828259.41930000007</v>
          </cell>
          <cell r="G213">
            <v>1727270.3627499999</v>
          </cell>
          <cell r="H213">
            <v>2643192.1231500003</v>
          </cell>
          <cell r="I213">
            <v>2944411.1445999993</v>
          </cell>
          <cell r="J213">
            <v>3239931.8326500002</v>
          </cell>
          <cell r="K213">
            <v>3561951.5750900004</v>
          </cell>
          <cell r="L213">
            <v>3561951.5750100007</v>
          </cell>
          <cell r="O213">
            <v>909697.58166999999</v>
          </cell>
          <cell r="P213">
            <v>1833454.27465</v>
          </cell>
          <cell r="Q213">
            <v>2756856.8229</v>
          </cell>
          <cell r="R213">
            <v>3058355.0150800003</v>
          </cell>
          <cell r="S213">
            <v>3353034.1451400002</v>
          </cell>
          <cell r="T213">
            <v>3681353.7019299995</v>
          </cell>
          <cell r="V213">
            <v>3681353.7019299995</v>
          </cell>
          <cell r="W213">
            <v>3681353.7019299995</v>
          </cell>
          <cell r="Z213">
            <v>3657740</v>
          </cell>
          <cell r="AC213">
            <v>119402.12691999981</v>
          </cell>
          <cell r="AD213">
            <v>3.3521546940082469E-2</v>
          </cell>
          <cell r="AG213">
            <v>23613.701929999981</v>
          </cell>
          <cell r="AH213">
            <v>6.4558175075317692E-3</v>
          </cell>
          <cell r="AL213">
            <v>828259.41930000007</v>
          </cell>
          <cell r="AM213">
            <v>899010.94344999979</v>
          </cell>
          <cell r="AN213">
            <v>915921.76040000026</v>
          </cell>
          <cell r="AO213">
            <v>301219.02144999895</v>
          </cell>
          <cell r="AP213">
            <v>596739.70949999988</v>
          </cell>
          <cell r="AQ213">
            <v>918759.45193999994</v>
          </cell>
          <cell r="AT213">
            <v>909697.58166999999</v>
          </cell>
          <cell r="AU213">
            <v>923756.69297999993</v>
          </cell>
          <cell r="AV213">
            <v>923402.54825000011</v>
          </cell>
          <cell r="AW213">
            <v>301498.19218000025</v>
          </cell>
          <cell r="AX213">
            <v>596177.32224000013</v>
          </cell>
          <cell r="AY213">
            <v>924496.87902999949</v>
          </cell>
        </row>
        <row r="215">
          <cell r="C215" t="str">
            <v>EBITDA</v>
          </cell>
          <cell r="F215">
            <v>150349.55613999997</v>
          </cell>
          <cell r="G215">
            <v>266776.20588000002</v>
          </cell>
          <cell r="H215">
            <v>362979.92187000008</v>
          </cell>
          <cell r="I215">
            <v>403888.69701000024</v>
          </cell>
          <cell r="J215">
            <v>446054.47286999994</v>
          </cell>
          <cell r="K215">
            <v>489249.11625999998</v>
          </cell>
          <cell r="L215">
            <v>489249.11626999959</v>
          </cell>
          <cell r="O215">
            <v>139602.86624999996</v>
          </cell>
          <cell r="P215">
            <v>265143.28357000038</v>
          </cell>
          <cell r="Q215">
            <v>396127.37236000004</v>
          </cell>
          <cell r="R215">
            <v>434611.9826599987</v>
          </cell>
          <cell r="S215">
            <v>477535.10273000039</v>
          </cell>
          <cell r="T215">
            <v>526558.27927000064</v>
          </cell>
          <cell r="V215">
            <v>526558.27927000064</v>
          </cell>
          <cell r="W215">
            <v>526558.27927000064</v>
          </cell>
          <cell r="Z215">
            <v>512939</v>
          </cell>
          <cell r="AC215">
            <v>37309.163000001048</v>
          </cell>
          <cell r="AD215">
            <v>7.6258007953991624E-2</v>
          </cell>
          <cell r="AG215">
            <v>13619.279270000639</v>
          </cell>
          <cell r="AH215">
            <v>2.6551459861700266E-2</v>
          </cell>
          <cell r="AL215">
            <v>150349.55613999997</v>
          </cell>
          <cell r="AM215">
            <v>116426.64974000005</v>
          </cell>
          <cell r="AN215">
            <v>96203.715990000055</v>
          </cell>
          <cell r="AO215">
            <v>40908.775140000158</v>
          </cell>
          <cell r="AP215">
            <v>83074.550999999861</v>
          </cell>
          <cell r="AQ215">
            <v>126269.1943899999</v>
          </cell>
          <cell r="AT215">
            <v>139602.86624999996</v>
          </cell>
          <cell r="AU215">
            <v>125540.41732000042</v>
          </cell>
          <cell r="AV215">
            <v>130984.08878999966</v>
          </cell>
          <cell r="AW215">
            <v>38484.610299998662</v>
          </cell>
          <cell r="AX215">
            <v>81407.730370000354</v>
          </cell>
          <cell r="AY215">
            <v>130430.9069100006</v>
          </cell>
        </row>
        <row r="216">
          <cell r="C216" t="str">
            <v>EBITDA / Volume de Negócios</v>
          </cell>
          <cell r="F216">
            <v>0.17769639085811545</v>
          </cell>
          <cell r="G216">
            <v>0.1544120160206508</v>
          </cell>
          <cell r="H216">
            <v>0.13943199953147289</v>
          </cell>
          <cell r="I216">
            <v>0.13926330442547397</v>
          </cell>
          <cell r="J216">
            <v>0.1396953683166022</v>
          </cell>
          <cell r="K216">
            <v>0.14060112210305567</v>
          </cell>
          <cell r="L216">
            <v>0.1406011221087578</v>
          </cell>
          <cell r="O216">
            <v>0.15460096446649194</v>
          </cell>
          <cell r="P216">
            <v>0.14826598854962275</v>
          </cell>
          <cell r="Q216">
            <v>0.14746520214717623</v>
          </cell>
          <cell r="R216">
            <v>0.14619810562991181</v>
          </cell>
          <cell r="S216">
            <v>0.14662899955606276</v>
          </cell>
          <cell r="T216">
            <v>0.1471218285601836</v>
          </cell>
          <cell r="V216">
            <v>0.1471218285601836</v>
          </cell>
          <cell r="W216">
            <v>0.1471218285601836</v>
          </cell>
          <cell r="Z216">
            <v>0.14362644172035099</v>
          </cell>
          <cell r="AC216">
            <v>6.5207064514258006E-3</v>
          </cell>
          <cell r="AG216">
            <v>3.4953868398326093E-3</v>
          </cell>
        </row>
        <row r="218">
          <cell r="C218" t="str">
            <v>EBIT</v>
          </cell>
          <cell r="F218">
            <v>49688.861309999949</v>
          </cell>
          <cell r="G218">
            <v>74782.89002000005</v>
          </cell>
          <cell r="H218">
            <v>73593.61883000005</v>
          </cell>
          <cell r="I218">
            <v>84399.870260000229</v>
          </cell>
          <cell r="J218">
            <v>96025.269619999919</v>
          </cell>
          <cell r="K218">
            <v>93916.381300000008</v>
          </cell>
          <cell r="L218">
            <v>93916.381309999619</v>
          </cell>
          <cell r="O218">
            <v>36743.992149999947</v>
          </cell>
          <cell r="P218">
            <v>50129.208650000393</v>
          </cell>
          <cell r="Q218">
            <v>76826.089410000015</v>
          </cell>
          <cell r="R218">
            <v>80767.290129998699</v>
          </cell>
          <cell r="S218">
            <v>90057.07050000038</v>
          </cell>
          <cell r="T218">
            <v>97814.14698000066</v>
          </cell>
          <cell r="V218">
            <v>97814.14698000066</v>
          </cell>
          <cell r="W218">
            <v>97814.14698000066</v>
          </cell>
          <cell r="Z218">
            <v>98954</v>
          </cell>
          <cell r="AC218">
            <v>3897.7656700010411</v>
          </cell>
          <cell r="AD218">
            <v>4.1502511230019357E-2</v>
          </cell>
          <cell r="AG218">
            <v>-1139.8530199993402</v>
          </cell>
          <cell r="AH218">
            <v>-1.1519019140199926E-2</v>
          </cell>
          <cell r="AL218">
            <v>49688.861309999949</v>
          </cell>
          <cell r="AM218">
            <v>25094.028710000101</v>
          </cell>
          <cell r="AN218">
            <v>-1189.2711899999995</v>
          </cell>
          <cell r="AO218">
            <v>10806.251430000179</v>
          </cell>
          <cell r="AP218">
            <v>22431.650789999869</v>
          </cell>
          <cell r="AQ218">
            <v>20322.762469999958</v>
          </cell>
          <cell r="AT218">
            <v>36743.992149999947</v>
          </cell>
          <cell r="AU218">
            <v>13385.216500000446</v>
          </cell>
          <cell r="AV218">
            <v>26696.880759999622</v>
          </cell>
          <cell r="AW218">
            <v>3941.2007199986838</v>
          </cell>
          <cell r="AX218">
            <v>13230.981090000365</v>
          </cell>
          <cell r="AY218">
            <v>20988.057570000645</v>
          </cell>
        </row>
        <row r="219">
          <cell r="C219" t="str">
            <v>EBIT / Volume de Negócios</v>
          </cell>
          <cell r="F219">
            <v>5.8726686977477384E-2</v>
          </cell>
          <cell r="G219">
            <v>4.3284882824343784E-2</v>
          </cell>
          <cell r="H219">
            <v>2.8269622664966604E-2</v>
          </cell>
          <cell r="I219">
            <v>2.9101593861137181E-2</v>
          </cell>
          <cell r="J219">
            <v>3.0073200075669767E-2</v>
          </cell>
          <cell r="K219">
            <v>2.6989826155600208E-2</v>
          </cell>
          <cell r="L219">
            <v>2.6989826159016857E-2</v>
          </cell>
          <cell r="O219">
            <v>4.0691547224870839E-2</v>
          </cell>
          <cell r="P219">
            <v>2.8031849706426255E-2</v>
          </cell>
          <cell r="Q219">
            <v>2.8599828225772665E-2</v>
          </cell>
          <cell r="R219">
            <v>2.7169119317873986E-2</v>
          </cell>
          <cell r="S219">
            <v>2.7652371678802003E-2</v>
          </cell>
          <cell r="T219">
            <v>2.7329541152980835E-2</v>
          </cell>
          <cell r="V219">
            <v>2.7329541152980835E-2</v>
          </cell>
          <cell r="W219">
            <v>2.7329541152980835E-2</v>
          </cell>
          <cell r="Z219">
            <v>2.7707799395241171E-2</v>
          </cell>
          <cell r="AC219">
            <v>3.3971499396397847E-4</v>
          </cell>
          <cell r="AG219">
            <v>-3.7825824226033616E-4</v>
          </cell>
        </row>
        <row r="221">
          <cell r="C221" t="str">
            <v>Resultados Financeiros</v>
          </cell>
          <cell r="F221">
            <v>-17385.563989999999</v>
          </cell>
          <cell r="G221">
            <v>-14588.321749999999</v>
          </cell>
          <cell r="H221">
            <v>-20942.752520000002</v>
          </cell>
          <cell r="I221">
            <v>-39790.108199999995</v>
          </cell>
          <cell r="J221">
            <v>-41801.486530000002</v>
          </cell>
          <cell r="K221">
            <v>-46762.857480000006</v>
          </cell>
          <cell r="L221">
            <v>-46762.3056</v>
          </cell>
          <cell r="O221">
            <v>-8343.7454099999995</v>
          </cell>
          <cell r="P221">
            <v>-17270.185890000004</v>
          </cell>
          <cell r="Q221">
            <v>-26169.054600000007</v>
          </cell>
          <cell r="R221">
            <v>-30586.416069999999</v>
          </cell>
          <cell r="S221">
            <v>-33789.968830000005</v>
          </cell>
          <cell r="T221">
            <v>-37152.926370000001</v>
          </cell>
          <cell r="V221">
            <v>-37152.926370000001</v>
          </cell>
          <cell r="W221">
            <v>-37152.926370000001</v>
          </cell>
          <cell r="Z221">
            <v>-46060</v>
          </cell>
          <cell r="AC221">
            <v>9609.3792299999986</v>
          </cell>
          <cell r="AD221">
            <v>0.20549412837334524</v>
          </cell>
          <cell r="AG221">
            <v>8907.073629999999</v>
          </cell>
          <cell r="AH221">
            <v>0.19337980091185403</v>
          </cell>
          <cell r="AL221">
            <v>-17385.563989999999</v>
          </cell>
          <cell r="AM221">
            <v>2797.2422399999996</v>
          </cell>
          <cell r="AN221">
            <v>-6354.4307700000027</v>
          </cell>
          <cell r="AO221">
            <v>-18847.355679999993</v>
          </cell>
          <cell r="AP221">
            <v>-20858.73401</v>
          </cell>
          <cell r="AQ221">
            <v>-25820.104960000004</v>
          </cell>
          <cell r="AT221">
            <v>-8343.7454099999995</v>
          </cell>
          <cell r="AU221">
            <v>-8926.4404800000048</v>
          </cell>
          <cell r="AV221">
            <v>-8898.8687100000025</v>
          </cell>
          <cell r="AW221">
            <v>-4417.3614699999926</v>
          </cell>
          <cell r="AX221">
            <v>-7620.9142299999985</v>
          </cell>
          <cell r="AY221">
            <v>-10983.871769999994</v>
          </cell>
        </row>
        <row r="222">
          <cell r="C222" t="str">
            <v>Resultados Extraordinários</v>
          </cell>
          <cell r="F222">
            <v>20535.889259999996</v>
          </cell>
          <cell r="G222">
            <v>54826.833999999995</v>
          </cell>
          <cell r="H222">
            <v>73967.410169999988</v>
          </cell>
          <cell r="I222">
            <v>80548.066429999992</v>
          </cell>
          <cell r="J222">
            <v>87572.613190000004</v>
          </cell>
          <cell r="K222">
            <v>85674.952279999998</v>
          </cell>
          <cell r="L222">
            <v>85673.821479999999</v>
          </cell>
          <cell r="O222">
            <v>24367.509530000007</v>
          </cell>
          <cell r="P222">
            <v>44895.528150000006</v>
          </cell>
          <cell r="Q222">
            <v>81041.003339999996</v>
          </cell>
          <cell r="R222">
            <v>91438.960689999993</v>
          </cell>
          <cell r="S222">
            <v>101710.87344000002</v>
          </cell>
          <cell r="T222">
            <v>117109.18436000001</v>
          </cell>
          <cell r="V222">
            <v>117109.18436000001</v>
          </cell>
          <cell r="W222">
            <v>117109.18436000001</v>
          </cell>
          <cell r="Z222">
            <v>104870</v>
          </cell>
          <cell r="AC222">
            <v>31435.362880000015</v>
          </cell>
          <cell r="AD222">
            <v>0.366919116446071</v>
          </cell>
          <cell r="AG222">
            <v>12239.184360000014</v>
          </cell>
          <cell r="AH222">
            <v>0.11670815638409482</v>
          </cell>
          <cell r="AL222">
            <v>20535.889259999996</v>
          </cell>
          <cell r="AM222">
            <v>34290.944739999999</v>
          </cell>
          <cell r="AN222">
            <v>19140.576169999993</v>
          </cell>
          <cell r="AO222">
            <v>6580.6562600000034</v>
          </cell>
          <cell r="AP222">
            <v>13605.203020000015</v>
          </cell>
          <cell r="AQ222">
            <v>11707.542110000009</v>
          </cell>
          <cell r="AT222">
            <v>24367.509530000007</v>
          </cell>
          <cell r="AU222">
            <v>20528.018619999999</v>
          </cell>
          <cell r="AV222">
            <v>36145.47518999999</v>
          </cell>
          <cell r="AW222">
            <v>10397.957349999997</v>
          </cell>
          <cell r="AX222">
            <v>20669.870100000029</v>
          </cell>
          <cell r="AY222">
            <v>36068.181020000018</v>
          </cell>
        </row>
        <row r="224">
          <cell r="C224" t="str">
            <v>Resultados Antes de Impostos</v>
          </cell>
          <cell r="F224">
            <v>52839.18657999995</v>
          </cell>
          <cell r="G224">
            <v>115021.40227000005</v>
          </cell>
          <cell r="H224">
            <v>126618.27648000003</v>
          </cell>
          <cell r="I224">
            <v>125157.82849000022</v>
          </cell>
          <cell r="J224">
            <v>141796.39627999993</v>
          </cell>
          <cell r="K224">
            <v>132828.4761</v>
          </cell>
          <cell r="L224">
            <v>132827.89718999961</v>
          </cell>
          <cell r="O224">
            <v>52767.756269999954</v>
          </cell>
          <cell r="P224">
            <v>77754.550910000398</v>
          </cell>
          <cell r="Q224">
            <v>131698.03815000001</v>
          </cell>
          <cell r="R224">
            <v>141619.8347499987</v>
          </cell>
          <cell r="S224">
            <v>157977.97511000041</v>
          </cell>
          <cell r="T224">
            <v>177770.40497000067</v>
          </cell>
          <cell r="V224">
            <v>177770.40497000067</v>
          </cell>
          <cell r="W224">
            <v>177770.40497000067</v>
          </cell>
          <cell r="Z224">
            <v>157764</v>
          </cell>
          <cell r="AC224">
            <v>44942.507780001062</v>
          </cell>
          <cell r="AD224">
            <v>0.33835142113041528</v>
          </cell>
          <cell r="AG224">
            <v>20006.404970000673</v>
          </cell>
          <cell r="AH224">
            <v>0.12681223200477088</v>
          </cell>
          <cell r="AL224">
            <v>52839.18657999995</v>
          </cell>
          <cell r="AM224">
            <v>62182.215690000099</v>
          </cell>
          <cell r="AN224">
            <v>11596.87420999998</v>
          </cell>
          <cell r="AO224">
            <v>-1460.4479899998114</v>
          </cell>
          <cell r="AP224">
            <v>15178.119799999899</v>
          </cell>
          <cell r="AQ224">
            <v>6210.1996199999703</v>
          </cell>
          <cell r="AT224">
            <v>52767.756269999954</v>
          </cell>
          <cell r="AU224">
            <v>24986.794640000444</v>
          </cell>
          <cell r="AV224">
            <v>53943.487239999609</v>
          </cell>
          <cell r="AW224">
            <v>9921.7965999986918</v>
          </cell>
          <cell r="AX224">
            <v>26279.936960000399</v>
          </cell>
          <cell r="AY224">
            <v>46072.366820000665</v>
          </cell>
        </row>
        <row r="226">
          <cell r="C226" t="str">
            <v>Impostos</v>
          </cell>
          <cell r="F226">
            <v>17436.931571399986</v>
          </cell>
          <cell r="G226">
            <v>44103.644</v>
          </cell>
          <cell r="H226">
            <v>41784.048200000005</v>
          </cell>
          <cell r="I226">
            <v>41302.476259999996</v>
          </cell>
          <cell r="J226">
            <v>46545.470540000002</v>
          </cell>
          <cell r="K226">
            <v>40007.865759999993</v>
          </cell>
          <cell r="L226">
            <v>40007.865760000001</v>
          </cell>
          <cell r="O226">
            <v>16885.682006400024</v>
          </cell>
          <cell r="P226">
            <v>25659.001799999998</v>
          </cell>
          <cell r="Q226">
            <v>41879.870030000005</v>
          </cell>
          <cell r="R226">
            <v>45154.062910000001</v>
          </cell>
          <cell r="S226">
            <v>50562.658189999995</v>
          </cell>
          <cell r="T226">
            <v>58664.233640100225</v>
          </cell>
          <cell r="V226">
            <v>58664.233640100225</v>
          </cell>
          <cell r="W226">
            <v>58664.233640100225</v>
          </cell>
          <cell r="Z226">
            <v>52062</v>
          </cell>
          <cell r="AC226">
            <v>18656.367880100224</v>
          </cell>
          <cell r="AD226">
            <v>0.46631749846433768</v>
          </cell>
          <cell r="AG226">
            <v>6602.2336401002249</v>
          </cell>
          <cell r="AH226">
            <v>0.12681482924398257</v>
          </cell>
          <cell r="AL226">
            <v>17436.931571399986</v>
          </cell>
          <cell r="AM226">
            <v>26666.712428600014</v>
          </cell>
          <cell r="AN226">
            <v>-2319.5957999999955</v>
          </cell>
          <cell r="AO226">
            <v>-481.57194000000891</v>
          </cell>
          <cell r="AP226">
            <v>4761.4223399999973</v>
          </cell>
          <cell r="AQ226">
            <v>-1776.1824400000114</v>
          </cell>
          <cell r="AT226">
            <v>16885.682006400024</v>
          </cell>
          <cell r="AU226">
            <v>8773.3197935999742</v>
          </cell>
          <cell r="AV226">
            <v>16220.868230000007</v>
          </cell>
          <cell r="AW226">
            <v>3274.1928799999951</v>
          </cell>
          <cell r="AX226">
            <v>8682.7881599999891</v>
          </cell>
          <cell r="AY226">
            <v>16784.363610100219</v>
          </cell>
        </row>
        <row r="227">
          <cell r="C227" t="str">
            <v>Taxa efectiva (%)</v>
          </cell>
          <cell r="F227">
            <v>0.33</v>
          </cell>
          <cell r="G227">
            <v>0.38343858733761188</v>
          </cell>
          <cell r="H227">
            <v>0.33000013395854427</v>
          </cell>
          <cell r="I227">
            <v>0.33000313890313265</v>
          </cell>
          <cell r="J227">
            <v>0.3282556663011974</v>
          </cell>
          <cell r="K227">
            <v>0.30119946365928379</v>
          </cell>
          <cell r="L227">
            <v>0.30120077639091108</v>
          </cell>
          <cell r="O227">
            <v>0.32000000000000073</v>
          </cell>
          <cell r="P227">
            <v>0.32999999999613999</v>
          </cell>
          <cell r="Q227">
            <v>0.31799919435626006</v>
          </cell>
          <cell r="R227">
            <v>0.31883996327004904</v>
          </cell>
          <cell r="S227">
            <v>0.32006143992409769</v>
          </cell>
          <cell r="T227">
            <v>0.33</v>
          </cell>
          <cell r="V227">
            <v>0.33</v>
          </cell>
          <cell r="W227">
            <v>0.33</v>
          </cell>
          <cell r="Z227">
            <v>0.32999923937019854</v>
          </cell>
          <cell r="AC227">
            <v>2.8799223609088931E-2</v>
          </cell>
          <cell r="AG227">
            <v>7.6062980147728609E-7</v>
          </cell>
          <cell r="AL227">
            <v>0.33</v>
          </cell>
          <cell r="AM227">
            <v>0.428847896986219</v>
          </cell>
          <cell r="AN227">
            <v>-0.20001905323762234</v>
          </cell>
          <cell r="AO227">
            <v>0.32974261548339773</v>
          </cell>
          <cell r="AP227">
            <v>0.31370304113688896</v>
          </cell>
          <cell r="AQ227">
            <v>-0.2860105227986246</v>
          </cell>
          <cell r="AT227">
            <v>0.32000000000000073</v>
          </cell>
          <cell r="AU227">
            <v>0.35111825746368797</v>
          </cell>
          <cell r="AV227">
            <v>0.30070114224970013</v>
          </cell>
          <cell r="AW227">
            <v>0.3300000002016194</v>
          </cell>
          <cell r="AX227">
            <v>0.33039608021951122</v>
          </cell>
          <cell r="AY227">
            <v>0.3643043491921038</v>
          </cell>
        </row>
        <row r="229">
          <cell r="C229" t="str">
            <v>Interesses Minoritários</v>
          </cell>
          <cell r="F229">
            <v>0</v>
          </cell>
          <cell r="G229">
            <v>0</v>
          </cell>
          <cell r="H229">
            <v>0</v>
          </cell>
          <cell r="I229">
            <v>0</v>
          </cell>
          <cell r="J229">
            <v>0</v>
          </cell>
          <cell r="K229">
            <v>0</v>
          </cell>
          <cell r="L229">
            <v>0</v>
          </cell>
          <cell r="O229">
            <v>0</v>
          </cell>
          <cell r="P229">
            <v>0</v>
          </cell>
          <cell r="Q229">
            <v>0</v>
          </cell>
          <cell r="R229">
            <v>0</v>
          </cell>
          <cell r="S229">
            <v>0</v>
          </cell>
          <cell r="T229">
            <v>0</v>
          </cell>
          <cell r="V229">
            <v>0</v>
          </cell>
          <cell r="W229">
            <v>0</v>
          </cell>
          <cell r="Z229">
            <v>0</v>
          </cell>
          <cell r="AC229">
            <v>0</v>
          </cell>
          <cell r="AD229" t="str">
            <v>-</v>
          </cell>
          <cell r="AG229">
            <v>0</v>
          </cell>
          <cell r="AH229" t="str">
            <v>-</v>
          </cell>
          <cell r="AL229">
            <v>0</v>
          </cell>
          <cell r="AM229">
            <v>0</v>
          </cell>
          <cell r="AN229">
            <v>0</v>
          </cell>
          <cell r="AO229">
            <v>0</v>
          </cell>
          <cell r="AP229">
            <v>0</v>
          </cell>
          <cell r="AQ229">
            <v>0</v>
          </cell>
          <cell r="AT229">
            <v>0</v>
          </cell>
          <cell r="AU229">
            <v>0</v>
          </cell>
          <cell r="AV229">
            <v>0</v>
          </cell>
          <cell r="AW229">
            <v>0</v>
          </cell>
          <cell r="AX229">
            <v>0</v>
          </cell>
          <cell r="AY229">
            <v>0</v>
          </cell>
        </row>
        <row r="231">
          <cell r="C231" t="str">
            <v>Resultados Líquidos</v>
          </cell>
          <cell r="F231">
            <v>35402.255008599968</v>
          </cell>
          <cell r="G231">
            <v>70917.758270000049</v>
          </cell>
          <cell r="H231">
            <v>84834.228280000025</v>
          </cell>
          <cell r="I231">
            <v>83855.352230000222</v>
          </cell>
          <cell r="J231">
            <v>95250.925739999919</v>
          </cell>
          <cell r="K231">
            <v>92820.610340000014</v>
          </cell>
          <cell r="L231">
            <v>92820.03142999961</v>
          </cell>
          <cell r="O231">
            <v>35882.074263599934</v>
          </cell>
          <cell r="P231">
            <v>52095.5491100004</v>
          </cell>
          <cell r="Q231">
            <v>89818.168120000002</v>
          </cell>
          <cell r="R231">
            <v>96465.771839998692</v>
          </cell>
          <cell r="S231">
            <v>107415.31692000042</v>
          </cell>
          <cell r="T231">
            <v>119106.17132990045</v>
          </cell>
          <cell r="V231">
            <v>119106.17132990045</v>
          </cell>
          <cell r="W231">
            <v>119106.17132990045</v>
          </cell>
          <cell r="Z231">
            <v>105702</v>
          </cell>
          <cell r="AC231">
            <v>26286.139899900838</v>
          </cell>
          <cell r="AD231">
            <v>0.28319468863490505</v>
          </cell>
          <cell r="AG231">
            <v>13404.171329900448</v>
          </cell>
          <cell r="AH231">
            <v>0.12681095277194809</v>
          </cell>
          <cell r="AL231">
            <v>35402.255008599968</v>
          </cell>
          <cell r="AM231">
            <v>35515.503261400081</v>
          </cell>
          <cell r="AN231">
            <v>13916.470009999975</v>
          </cell>
          <cell r="AO231">
            <v>-978.87604999980249</v>
          </cell>
          <cell r="AP231">
            <v>10416.697459999894</v>
          </cell>
          <cell r="AQ231">
            <v>7986.382059999989</v>
          </cell>
          <cell r="AT231">
            <v>35882.074263599934</v>
          </cell>
          <cell r="AU231">
            <v>16213.474846400466</v>
          </cell>
          <cell r="AV231">
            <v>37722.619009999602</v>
          </cell>
          <cell r="AW231">
            <v>6647.6037199986895</v>
          </cell>
          <cell r="AX231">
            <v>17597.148800000417</v>
          </cell>
          <cell r="AY231">
            <v>29288.003209900446</v>
          </cell>
        </row>
        <row r="234">
          <cell r="B234" t="str">
            <v>*</v>
          </cell>
          <cell r="C234" t="str">
            <v>4ºT 2003 corresponde ao fecho de contas das EDP Distribuição em 02 Fev 04 após correcção do IRC por cálculo de impostos diferidos</v>
          </cell>
        </row>
        <row r="240">
          <cell r="C240" t="str">
            <v>Demonstração de Resultados</v>
          </cell>
        </row>
        <row r="241">
          <cell r="C241" t="str">
            <v>EDP Energia</v>
          </cell>
        </row>
        <row r="243">
          <cell r="L243" t="str">
            <v>copy values</v>
          </cell>
          <cell r="V243" t="str">
            <v>copy values</v>
          </cell>
          <cell r="W243" t="str">
            <v>link</v>
          </cell>
        </row>
        <row r="244">
          <cell r="E244" t="str">
            <v>Acumulado</v>
          </cell>
          <cell r="L244" t="str">
            <v>Auxiliar</v>
          </cell>
          <cell r="N244" t="str">
            <v>Acumulado</v>
          </cell>
          <cell r="V244" t="str">
            <v>Auxiliar</v>
          </cell>
          <cell r="Z244" t="str">
            <v>Plano Neg.</v>
          </cell>
          <cell r="AC244" t="str">
            <v>2003  vs  2002</v>
          </cell>
          <cell r="AG244" t="str">
            <v>Anualizado vs Plano Neg.</v>
          </cell>
          <cell r="AK244" t="str">
            <v>Movimento Trimestral</v>
          </cell>
        </row>
        <row r="245">
          <cell r="C245" t="str">
            <v>(Milhares de Euros)</v>
          </cell>
          <cell r="F245" t="str">
            <v>1ºT 2002</v>
          </cell>
          <cell r="G245" t="str">
            <v>2ºT 2002</v>
          </cell>
          <cell r="H245" t="str">
            <v>3ºT 2002</v>
          </cell>
          <cell r="I245">
            <v>37530</v>
          </cell>
          <cell r="J245">
            <v>37561</v>
          </cell>
          <cell r="K245" t="str">
            <v>4ºT 2002</v>
          </cell>
          <cell r="L245" t="str">
            <v>mês actual</v>
          </cell>
          <cell r="O245" t="str">
            <v>1ºT 2003</v>
          </cell>
          <cell r="P245" t="str">
            <v>2ºT 2003</v>
          </cell>
          <cell r="Q245" t="str">
            <v>3ºT 2003</v>
          </cell>
          <cell r="R245">
            <v>37895</v>
          </cell>
          <cell r="S245">
            <v>37926</v>
          </cell>
          <cell r="T245" t="str">
            <v>4ºT 2003 *</v>
          </cell>
          <cell r="V245" t="str">
            <v>mês actual</v>
          </cell>
          <cell r="W245" t="str">
            <v>anualizado</v>
          </cell>
          <cell r="Z245">
            <v>37956</v>
          </cell>
          <cell r="AC245" t="str">
            <v>Valor</v>
          </cell>
          <cell r="AD245" t="str">
            <v>%</v>
          </cell>
          <cell r="AG245" t="str">
            <v>Valor</v>
          </cell>
          <cell r="AH245" t="str">
            <v>%</v>
          </cell>
          <cell r="AL245" t="str">
            <v>1ºT 2002</v>
          </cell>
          <cell r="AM245" t="str">
            <v>2ºT 2002</v>
          </cell>
          <cell r="AN245" t="str">
            <v>3ºT 2002</v>
          </cell>
          <cell r="AO245">
            <v>37530</v>
          </cell>
          <cell r="AP245" t="str">
            <v>Nov02-Set02</v>
          </cell>
          <cell r="AQ245" t="str">
            <v>4ºT 2002</v>
          </cell>
          <cell r="AT245" t="str">
            <v>1ºT 2003</v>
          </cell>
          <cell r="AU245" t="str">
            <v>2ºT 2003</v>
          </cell>
          <cell r="AV245" t="str">
            <v>3ºT 2003</v>
          </cell>
          <cell r="AW245">
            <v>37895</v>
          </cell>
          <cell r="AX245" t="str">
            <v>Nov03-Set03</v>
          </cell>
          <cell r="AY245" t="str">
            <v>4ºT 2003 *</v>
          </cell>
        </row>
        <row r="248">
          <cell r="C248" t="str">
            <v>Vendas de Electricidade</v>
          </cell>
          <cell r="F248">
            <v>4497.1944300000005</v>
          </cell>
          <cell r="G248">
            <v>15513.219130000001</v>
          </cell>
          <cell r="H248">
            <v>35616.160130000004</v>
          </cell>
          <cell r="I248">
            <v>36985.911749999999</v>
          </cell>
          <cell r="J248">
            <v>42046.413010000004</v>
          </cell>
          <cell r="K248">
            <v>47009.584040000002</v>
          </cell>
          <cell r="L248">
            <v>47009.584040000002</v>
          </cell>
          <cell r="O248">
            <v>17605.943330000002</v>
          </cell>
          <cell r="P248">
            <v>32910.374320000003</v>
          </cell>
          <cell r="Q248">
            <v>49654.607749999996</v>
          </cell>
          <cell r="R248">
            <v>55513.234100000001</v>
          </cell>
          <cell r="S248">
            <v>59463.803469999999</v>
          </cell>
          <cell r="T248">
            <v>64869.603785454543</v>
          </cell>
          <cell r="V248">
            <v>64869.603785454543</v>
          </cell>
          <cell r="W248">
            <v>64869.603785454543</v>
          </cell>
          <cell r="Z248">
            <v>169722</v>
          </cell>
          <cell r="AC248">
            <v>17860.019745454541</v>
          </cell>
          <cell r="AD248">
            <v>0.37992294784522285</v>
          </cell>
          <cell r="AG248">
            <v>-104852.39621454546</v>
          </cell>
          <cell r="AH248">
            <v>-0.61778906809102807</v>
          </cell>
          <cell r="AL248">
            <v>4497.1944300000005</v>
          </cell>
          <cell r="AM248">
            <v>11016.024700000002</v>
          </cell>
          <cell r="AN248">
            <v>20102.941000000003</v>
          </cell>
          <cell r="AO248">
            <v>1369.7516199999955</v>
          </cell>
          <cell r="AP248">
            <v>6430.25288</v>
          </cell>
          <cell r="AQ248">
            <v>11393.423909999998</v>
          </cell>
          <cell r="AT248">
            <v>17605.943330000002</v>
          </cell>
          <cell r="AU248">
            <v>15304.430990000001</v>
          </cell>
          <cell r="AV248">
            <v>16744.233429999993</v>
          </cell>
          <cell r="AW248">
            <v>5858.6263500000059</v>
          </cell>
          <cell r="AX248">
            <v>9809.1957200000033</v>
          </cell>
          <cell r="AY248">
            <v>15214.996035454547</v>
          </cell>
        </row>
        <row r="249">
          <cell r="C249" t="str">
            <v>Outras Vendas</v>
          </cell>
          <cell r="F249">
            <v>0</v>
          </cell>
          <cell r="G249">
            <v>0</v>
          </cell>
          <cell r="H249">
            <v>0</v>
          </cell>
          <cell r="I249">
            <v>0</v>
          </cell>
          <cell r="J249">
            <v>0</v>
          </cell>
          <cell r="K249">
            <v>0</v>
          </cell>
          <cell r="L249">
            <v>0</v>
          </cell>
          <cell r="O249">
            <v>0</v>
          </cell>
          <cell r="P249">
            <v>0</v>
          </cell>
          <cell r="Q249">
            <v>0</v>
          </cell>
          <cell r="R249">
            <v>0</v>
          </cell>
          <cell r="S249">
            <v>0</v>
          </cell>
          <cell r="T249">
            <v>0</v>
          </cell>
          <cell r="V249">
            <v>0</v>
          </cell>
          <cell r="W249">
            <v>0</v>
          </cell>
          <cell r="Z249">
            <v>8000</v>
          </cell>
          <cell r="AC249">
            <v>0</v>
          </cell>
          <cell r="AD249" t="str">
            <v>-</v>
          </cell>
          <cell r="AG249">
            <v>-8000</v>
          </cell>
          <cell r="AH249">
            <v>-1</v>
          </cell>
          <cell r="AL249">
            <v>0</v>
          </cell>
          <cell r="AM249">
            <v>0</v>
          </cell>
          <cell r="AN249">
            <v>0</v>
          </cell>
          <cell r="AO249">
            <v>0</v>
          </cell>
          <cell r="AP249">
            <v>0</v>
          </cell>
          <cell r="AQ249">
            <v>0</v>
          </cell>
          <cell r="AT249">
            <v>0</v>
          </cell>
          <cell r="AU249">
            <v>0</v>
          </cell>
          <cell r="AV249">
            <v>0</v>
          </cell>
          <cell r="AW249">
            <v>0</v>
          </cell>
          <cell r="AX249">
            <v>0</v>
          </cell>
          <cell r="AY249">
            <v>0</v>
          </cell>
        </row>
        <row r="250">
          <cell r="C250" t="str">
            <v>Prestação de Serviços</v>
          </cell>
          <cell r="F250">
            <v>12.3851</v>
          </cell>
          <cell r="G250">
            <v>236.18607</v>
          </cell>
          <cell r="H250">
            <v>1006.3425100000001</v>
          </cell>
          <cell r="I250">
            <v>1058.30061</v>
          </cell>
          <cell r="J250">
            <v>4647.7249499999998</v>
          </cell>
          <cell r="K250">
            <v>11502.185550000002</v>
          </cell>
          <cell r="L250">
            <v>11502.185550000002</v>
          </cell>
          <cell r="O250">
            <v>8666.86744</v>
          </cell>
          <cell r="P250">
            <v>27074.900949999999</v>
          </cell>
          <cell r="Q250">
            <v>31229.030400000003</v>
          </cell>
          <cell r="R250">
            <v>35366.378140000001</v>
          </cell>
          <cell r="S250">
            <v>35456.091690000001</v>
          </cell>
          <cell r="T250">
            <v>38679.372752727271</v>
          </cell>
          <cell r="V250">
            <v>38679.372752727271</v>
          </cell>
          <cell r="W250">
            <v>38679.372752727271</v>
          </cell>
          <cell r="Z250">
            <v>603</v>
          </cell>
          <cell r="AC250">
            <v>27177.187202727269</v>
          </cell>
          <cell r="AD250">
            <v>2.362784627720361</v>
          </cell>
          <cell r="AG250">
            <v>38076.372752727271</v>
          </cell>
          <cell r="AH250">
            <v>63.144896770691986</v>
          </cell>
          <cell r="AL250">
            <v>12.3851</v>
          </cell>
          <cell r="AM250">
            <v>223.80097000000001</v>
          </cell>
          <cell r="AN250">
            <v>770.15644000000009</v>
          </cell>
          <cell r="AO250">
            <v>51.958099999999945</v>
          </cell>
          <cell r="AP250">
            <v>3641.3824399999999</v>
          </cell>
          <cell r="AQ250">
            <v>10495.843040000002</v>
          </cell>
          <cell r="AT250">
            <v>8666.86744</v>
          </cell>
          <cell r="AU250">
            <v>18408.033510000001</v>
          </cell>
          <cell r="AV250">
            <v>4154.129450000004</v>
          </cell>
          <cell r="AW250">
            <v>4137.3477399999974</v>
          </cell>
          <cell r="AX250">
            <v>4227.0612899999978</v>
          </cell>
          <cell r="AY250">
            <v>7450.342352727268</v>
          </cell>
        </row>
        <row r="251">
          <cell r="C251" t="str">
            <v>Volume de Negócios</v>
          </cell>
          <cell r="F251">
            <v>4509.5795300000009</v>
          </cell>
          <cell r="G251">
            <v>15749.405200000001</v>
          </cell>
          <cell r="H251">
            <v>36622.502640000006</v>
          </cell>
          <cell r="I251">
            <v>38044.212359999998</v>
          </cell>
          <cell r="J251">
            <v>46694.137960000007</v>
          </cell>
          <cell r="K251">
            <v>58511.769590000004</v>
          </cell>
          <cell r="L251">
            <v>58511.769590000004</v>
          </cell>
          <cell r="O251">
            <v>26272.810770000004</v>
          </cell>
          <cell r="P251">
            <v>59985.275269999998</v>
          </cell>
          <cell r="Q251">
            <v>80883.638149999999</v>
          </cell>
          <cell r="R251">
            <v>90879.612240000002</v>
          </cell>
          <cell r="S251">
            <v>94919.89516</v>
          </cell>
          <cell r="T251">
            <v>103548.97653818181</v>
          </cell>
          <cell r="V251">
            <v>103548.97653818181</v>
          </cell>
          <cell r="W251">
            <v>103548.97653818181</v>
          </cell>
          <cell r="Z251">
            <v>178325</v>
          </cell>
          <cell r="AC251">
            <v>45037.206948181811</v>
          </cell>
          <cell r="AD251">
            <v>0.76971192742526329</v>
          </cell>
          <cell r="AG251">
            <v>-74776.023461818186</v>
          </cell>
          <cell r="AH251">
            <v>-0.41932439905688035</v>
          </cell>
          <cell r="AL251">
            <v>4509.5795300000009</v>
          </cell>
          <cell r="AM251">
            <v>11239.82567</v>
          </cell>
          <cell r="AN251">
            <v>20873.097440000005</v>
          </cell>
          <cell r="AO251">
            <v>1421.7097199999916</v>
          </cell>
          <cell r="AP251">
            <v>10071.635320000001</v>
          </cell>
          <cell r="AQ251">
            <v>21889.266949999997</v>
          </cell>
          <cell r="AT251">
            <v>26272.810770000004</v>
          </cell>
          <cell r="AU251">
            <v>33712.464499999995</v>
          </cell>
          <cell r="AV251">
            <v>20898.362880000001</v>
          </cell>
          <cell r="AW251">
            <v>9995.9740900000033</v>
          </cell>
          <cell r="AX251">
            <v>14036.257010000001</v>
          </cell>
          <cell r="AY251">
            <v>22665.338388181815</v>
          </cell>
        </row>
        <row r="253">
          <cell r="C253" t="str">
            <v>Trabalhos para a Própria Empresa</v>
          </cell>
          <cell r="F253">
            <v>85.809820000000002</v>
          </cell>
          <cell r="G253">
            <v>634.93290999999999</v>
          </cell>
          <cell r="H253">
            <v>817.84618</v>
          </cell>
          <cell r="I253">
            <v>952.57918000000006</v>
          </cell>
          <cell r="J253">
            <v>994.01879000000008</v>
          </cell>
          <cell r="K253">
            <v>1085.9583700000001</v>
          </cell>
          <cell r="L253">
            <v>1085.9583700000001</v>
          </cell>
          <cell r="O253">
            <v>294.36761999999999</v>
          </cell>
          <cell r="P253">
            <v>540.12293</v>
          </cell>
          <cell r="Q253">
            <v>695.76976000000002</v>
          </cell>
          <cell r="R253">
            <v>952.1075699999999</v>
          </cell>
          <cell r="S253">
            <v>1009.1939199999999</v>
          </cell>
          <cell r="T253">
            <v>1100.9388218181819</v>
          </cell>
          <cell r="V253">
            <v>1100.9388218181819</v>
          </cell>
          <cell r="W253">
            <v>1100.9388218181819</v>
          </cell>
          <cell r="Z253">
            <v>1049</v>
          </cell>
          <cell r="AC253">
            <v>14.980451818181791</v>
          </cell>
          <cell r="AD253">
            <v>1.3794683324906742E-2</v>
          </cell>
          <cell r="AG253">
            <v>51.93882181818185</v>
          </cell>
          <cell r="AH253">
            <v>4.9512699540688043E-2</v>
          </cell>
          <cell r="AL253">
            <v>85.809820000000002</v>
          </cell>
          <cell r="AM253">
            <v>549.12309000000005</v>
          </cell>
          <cell r="AN253">
            <v>182.91327000000001</v>
          </cell>
          <cell r="AO253">
            <v>134.73300000000006</v>
          </cell>
          <cell r="AP253">
            <v>176.17261000000008</v>
          </cell>
          <cell r="AQ253">
            <v>268.11219000000006</v>
          </cell>
          <cell r="AT253">
            <v>294.36761999999999</v>
          </cell>
          <cell r="AU253">
            <v>245.75531000000001</v>
          </cell>
          <cell r="AV253">
            <v>155.64683000000002</v>
          </cell>
          <cell r="AW253">
            <v>256.33780999999988</v>
          </cell>
          <cell r="AX253">
            <v>313.42415999999992</v>
          </cell>
          <cell r="AY253">
            <v>405.16906181818183</v>
          </cell>
        </row>
        <row r="254">
          <cell r="C254" t="str">
            <v>Outros Proveitos Operacionais</v>
          </cell>
          <cell r="F254">
            <v>1.3058699999999999</v>
          </cell>
          <cell r="G254">
            <v>2.8491900000000001</v>
          </cell>
          <cell r="H254">
            <v>4.2552299999999992</v>
          </cell>
          <cell r="I254">
            <v>4.8818599999999996</v>
          </cell>
          <cell r="J254">
            <v>6.1350299999999995</v>
          </cell>
          <cell r="K254">
            <v>6.8185099999999998</v>
          </cell>
          <cell r="L254">
            <v>6.8185099999999998</v>
          </cell>
          <cell r="O254">
            <v>2.0819000000000001</v>
          </cell>
          <cell r="P254">
            <v>4.8263299999999996</v>
          </cell>
          <cell r="Q254">
            <v>6.8806600000000007</v>
          </cell>
          <cell r="R254">
            <v>7.4767899999999994</v>
          </cell>
          <cell r="S254">
            <v>9.9546499999999991</v>
          </cell>
          <cell r="T254">
            <v>10.859618181818181</v>
          </cell>
          <cell r="V254">
            <v>10.859618181818181</v>
          </cell>
          <cell r="W254">
            <v>10.859618181818181</v>
          </cell>
          <cell r="Z254">
            <v>5</v>
          </cell>
          <cell r="AC254">
            <v>4.0411081818181813</v>
          </cell>
          <cell r="AD254">
            <v>0.5926673396120532</v>
          </cell>
          <cell r="AG254">
            <v>5.8596181818181812</v>
          </cell>
          <cell r="AH254">
            <v>1.1719236363636361</v>
          </cell>
          <cell r="AL254">
            <v>1.3058699999999999</v>
          </cell>
          <cell r="AM254">
            <v>1.5433200000000002</v>
          </cell>
          <cell r="AN254">
            <v>1.4060399999999991</v>
          </cell>
          <cell r="AO254">
            <v>0.62663000000000046</v>
          </cell>
          <cell r="AP254">
            <v>1.8798000000000004</v>
          </cell>
          <cell r="AQ254">
            <v>2.5632800000000007</v>
          </cell>
          <cell r="AT254">
            <v>2.0819000000000001</v>
          </cell>
          <cell r="AU254">
            <v>2.7444299999999995</v>
          </cell>
          <cell r="AV254">
            <v>2.0543300000000011</v>
          </cell>
          <cell r="AW254">
            <v>0.59612999999999872</v>
          </cell>
          <cell r="AX254">
            <v>3.0739899999999984</v>
          </cell>
          <cell r="AY254">
            <v>3.9789581818181805</v>
          </cell>
        </row>
        <row r="255">
          <cell r="C255" t="str">
            <v>Outros Proveitos Operacionais</v>
          </cell>
          <cell r="F255">
            <v>87.115690000000001</v>
          </cell>
          <cell r="G255">
            <v>637.78210000000001</v>
          </cell>
          <cell r="H255">
            <v>822.10140999999999</v>
          </cell>
          <cell r="I255">
            <v>957.46104000000003</v>
          </cell>
          <cell r="J255">
            <v>1000.1538200000001</v>
          </cell>
          <cell r="K255">
            <v>1092.7768800000001</v>
          </cell>
          <cell r="L255">
            <v>1092.7768800000001</v>
          </cell>
          <cell r="O255">
            <v>296.44952000000001</v>
          </cell>
          <cell r="P255">
            <v>544.94925999999998</v>
          </cell>
          <cell r="Q255">
            <v>702.65042000000005</v>
          </cell>
          <cell r="R255">
            <v>959.58435999999995</v>
          </cell>
          <cell r="S255">
            <v>1019.1485699999999</v>
          </cell>
          <cell r="T255">
            <v>1111.79844</v>
          </cell>
          <cell r="V255">
            <v>1111.79844</v>
          </cell>
          <cell r="W255">
            <v>1111.79844</v>
          </cell>
          <cell r="Z255">
            <v>1054</v>
          </cell>
          <cell r="AC255">
            <v>19.021559999999909</v>
          </cell>
          <cell r="AD255">
            <v>1.7406627416934217E-2</v>
          </cell>
          <cell r="AG255">
            <v>57.798440000000028</v>
          </cell>
          <cell r="AH255">
            <v>5.4837229601518045E-2</v>
          </cell>
          <cell r="AL255">
            <v>87.115690000000001</v>
          </cell>
          <cell r="AM255">
            <v>550.66641000000004</v>
          </cell>
          <cell r="AN255">
            <v>184.31930999999997</v>
          </cell>
          <cell r="AO255">
            <v>135.35963000000004</v>
          </cell>
          <cell r="AP255">
            <v>178.05241000000012</v>
          </cell>
          <cell r="AQ255">
            <v>270.67547000000013</v>
          </cell>
          <cell r="AT255">
            <v>296.44952000000001</v>
          </cell>
          <cell r="AU255">
            <v>248.49973999999997</v>
          </cell>
          <cell r="AV255">
            <v>157.70116000000007</v>
          </cell>
          <cell r="AW255">
            <v>256.93393999999989</v>
          </cell>
          <cell r="AX255">
            <v>316.4981499999999</v>
          </cell>
          <cell r="AY255">
            <v>409.14801999999997</v>
          </cell>
        </row>
        <row r="256">
          <cell r="C256" t="str">
            <v>Proveitos Operacionais</v>
          </cell>
          <cell r="F256">
            <v>4596.6952200000005</v>
          </cell>
          <cell r="G256">
            <v>16387.187300000001</v>
          </cell>
          <cell r="H256">
            <v>37444.604050000009</v>
          </cell>
          <cell r="I256">
            <v>39001.6734</v>
          </cell>
          <cell r="J256">
            <v>47694.291780000007</v>
          </cell>
          <cell r="K256">
            <v>59604.546470000001</v>
          </cell>
          <cell r="L256">
            <v>59604.546470000001</v>
          </cell>
          <cell r="O256">
            <v>26569.260290000002</v>
          </cell>
          <cell r="P256">
            <v>60530.22453</v>
          </cell>
          <cell r="Q256">
            <v>81586.288570000004</v>
          </cell>
          <cell r="R256">
            <v>91839.196599999996</v>
          </cell>
          <cell r="S256">
            <v>95939.043730000005</v>
          </cell>
          <cell r="T256">
            <v>104660.77497818181</v>
          </cell>
          <cell r="V256">
            <v>104660.77497818181</v>
          </cell>
          <cell r="W256">
            <v>104660.77497818181</v>
          </cell>
          <cell r="Z256">
            <v>179379</v>
          </cell>
          <cell r="AC256">
            <v>45056.228508181812</v>
          </cell>
          <cell r="AD256">
            <v>0.75591932455789079</v>
          </cell>
          <cell r="AG256">
            <v>-74718.225021818187</v>
          </cell>
          <cell r="AH256">
            <v>-0.41653830728133279</v>
          </cell>
          <cell r="AL256">
            <v>4596.6952200000005</v>
          </cell>
          <cell r="AM256">
            <v>11790.49208</v>
          </cell>
          <cell r="AN256">
            <v>21057.416750000008</v>
          </cell>
          <cell r="AO256">
            <v>1557.0693499999907</v>
          </cell>
          <cell r="AP256">
            <v>10249.687729999998</v>
          </cell>
          <cell r="AQ256">
            <v>22159.942419999992</v>
          </cell>
          <cell r="AT256">
            <v>26569.260290000002</v>
          </cell>
          <cell r="AU256">
            <v>33960.964240000001</v>
          </cell>
          <cell r="AV256">
            <v>21056.064040000005</v>
          </cell>
          <cell r="AW256">
            <v>10252.908029999991</v>
          </cell>
          <cell r="AX256">
            <v>14352.755160000001</v>
          </cell>
          <cell r="AY256">
            <v>23074.486408181809</v>
          </cell>
        </row>
        <row r="258">
          <cell r="C258" t="str">
            <v>Compras de Electricidade</v>
          </cell>
          <cell r="F258">
            <v>3805.2270900000021</v>
          </cell>
          <cell r="G258">
            <v>17703.888760000002</v>
          </cell>
          <cell r="H258">
            <v>24388.85874</v>
          </cell>
          <cell r="I258">
            <v>32307.803319999999</v>
          </cell>
          <cell r="J258">
            <v>37319.118689999996</v>
          </cell>
          <cell r="K258">
            <v>39552.425280000003</v>
          </cell>
          <cell r="L258">
            <v>39552.425280000003</v>
          </cell>
          <cell r="O258">
            <v>5298.1204000000007</v>
          </cell>
          <cell r="P258">
            <v>20401.131890000001</v>
          </cell>
          <cell r="Q258">
            <v>36661.350549999996</v>
          </cell>
          <cell r="R258">
            <v>42363.232580000004</v>
          </cell>
          <cell r="S258">
            <v>45861.714319999999</v>
          </cell>
          <cell r="T258">
            <v>50030.961076363637</v>
          </cell>
          <cell r="V258">
            <v>50030.961076363637</v>
          </cell>
          <cell r="W258">
            <v>50030.961076363637</v>
          </cell>
          <cell r="Z258">
            <v>169006.08880156829</v>
          </cell>
          <cell r="AC258">
            <v>10478.535796363634</v>
          </cell>
          <cell r="AD258">
            <v>0.26492776921222561</v>
          </cell>
          <cell r="AG258">
            <v>-118975.12772520466</v>
          </cell>
          <cell r="AH258">
            <v>-0.7039694757086209</v>
          </cell>
          <cell r="AL258">
            <v>3805.2270900000021</v>
          </cell>
          <cell r="AM258">
            <v>13898.66167</v>
          </cell>
          <cell r="AN258">
            <v>6684.969979999998</v>
          </cell>
          <cell r="AO258">
            <v>7918.9445799999994</v>
          </cell>
          <cell r="AP258">
            <v>12930.259949999996</v>
          </cell>
          <cell r="AQ258">
            <v>15163.566540000003</v>
          </cell>
          <cell r="AT258">
            <v>5298.1204000000007</v>
          </cell>
          <cell r="AU258">
            <v>15103.011490000001</v>
          </cell>
          <cell r="AV258">
            <v>16260.218659999995</v>
          </cell>
          <cell r="AW258">
            <v>5701.8820300000079</v>
          </cell>
          <cell r="AX258">
            <v>9200.3637700000036</v>
          </cell>
          <cell r="AY258">
            <v>13369.610526363642</v>
          </cell>
        </row>
        <row r="259">
          <cell r="C259" t="str">
            <v>Combustíveis</v>
          </cell>
          <cell r="F259">
            <v>0</v>
          </cell>
          <cell r="G259">
            <v>0</v>
          </cell>
          <cell r="H259">
            <v>0</v>
          </cell>
          <cell r="I259">
            <v>0</v>
          </cell>
          <cell r="J259">
            <v>0</v>
          </cell>
          <cell r="K259">
            <v>0</v>
          </cell>
          <cell r="L259">
            <v>0</v>
          </cell>
          <cell r="O259">
            <v>0</v>
          </cell>
          <cell r="P259">
            <v>0</v>
          </cell>
          <cell r="Q259">
            <v>0</v>
          </cell>
          <cell r="R259">
            <v>0</v>
          </cell>
          <cell r="S259">
            <v>0</v>
          </cell>
          <cell r="T259">
            <v>0</v>
          </cell>
          <cell r="V259">
            <v>0</v>
          </cell>
          <cell r="W259">
            <v>0</v>
          </cell>
          <cell r="Z259">
            <v>0</v>
          </cell>
          <cell r="AC259">
            <v>0</v>
          </cell>
          <cell r="AD259" t="str">
            <v>-</v>
          </cell>
          <cell r="AG259">
            <v>0</v>
          </cell>
          <cell r="AH259" t="str">
            <v>-</v>
          </cell>
          <cell r="AL259">
            <v>0</v>
          </cell>
          <cell r="AM259">
            <v>0</v>
          </cell>
          <cell r="AN259">
            <v>0</v>
          </cell>
          <cell r="AO259">
            <v>0</v>
          </cell>
          <cell r="AP259">
            <v>0</v>
          </cell>
          <cell r="AQ259">
            <v>0</v>
          </cell>
          <cell r="AT259">
            <v>0</v>
          </cell>
          <cell r="AU259">
            <v>0</v>
          </cell>
          <cell r="AV259">
            <v>0</v>
          </cell>
          <cell r="AW259">
            <v>0</v>
          </cell>
          <cell r="AX259">
            <v>0</v>
          </cell>
          <cell r="AY259">
            <v>0</v>
          </cell>
        </row>
        <row r="260">
          <cell r="C260" t="str">
            <v>Materiais diversos e mercadorias</v>
          </cell>
          <cell r="F260">
            <v>0</v>
          </cell>
          <cell r="G260">
            <v>0</v>
          </cell>
          <cell r="H260">
            <v>0</v>
          </cell>
          <cell r="I260">
            <v>0</v>
          </cell>
          <cell r="J260">
            <v>0</v>
          </cell>
          <cell r="K260">
            <v>0</v>
          </cell>
          <cell r="L260">
            <v>0</v>
          </cell>
          <cell r="O260">
            <v>0</v>
          </cell>
          <cell r="P260">
            <v>0</v>
          </cell>
          <cell r="Q260">
            <v>0</v>
          </cell>
          <cell r="R260">
            <v>0</v>
          </cell>
          <cell r="S260">
            <v>0</v>
          </cell>
          <cell r="T260">
            <v>0</v>
          </cell>
          <cell r="V260">
            <v>0</v>
          </cell>
          <cell r="W260">
            <v>0</v>
          </cell>
          <cell r="Z260">
            <v>0</v>
          </cell>
          <cell r="AC260">
            <v>0</v>
          </cell>
          <cell r="AD260" t="str">
            <v>-</v>
          </cell>
          <cell r="AG260">
            <v>0</v>
          </cell>
          <cell r="AH260" t="str">
            <v>-</v>
          </cell>
          <cell r="AL260">
            <v>0</v>
          </cell>
          <cell r="AM260">
            <v>0</v>
          </cell>
          <cell r="AN260">
            <v>0</v>
          </cell>
          <cell r="AO260">
            <v>0</v>
          </cell>
          <cell r="AP260">
            <v>0</v>
          </cell>
          <cell r="AQ260">
            <v>0</v>
          </cell>
          <cell r="AT260">
            <v>0</v>
          </cell>
          <cell r="AU260">
            <v>0</v>
          </cell>
          <cell r="AV260">
            <v>0</v>
          </cell>
          <cell r="AW260">
            <v>0</v>
          </cell>
          <cell r="AX260">
            <v>0</v>
          </cell>
          <cell r="AY260">
            <v>0</v>
          </cell>
        </row>
        <row r="261">
          <cell r="C261" t="str">
            <v>Fornecimentos e Serviços Externos</v>
          </cell>
          <cell r="F261">
            <v>427.03537</v>
          </cell>
          <cell r="G261">
            <v>2380.6593800000001</v>
          </cell>
          <cell r="H261">
            <v>2456.3831099999998</v>
          </cell>
          <cell r="I261">
            <v>2739.13987</v>
          </cell>
          <cell r="J261">
            <v>2941.05186</v>
          </cell>
          <cell r="K261">
            <v>4779.9619000000002</v>
          </cell>
          <cell r="L261">
            <v>4779.9619000000002</v>
          </cell>
          <cell r="O261">
            <v>1383.27234</v>
          </cell>
          <cell r="P261">
            <v>3236.1403400000004</v>
          </cell>
          <cell r="Q261">
            <v>5068.4654499999997</v>
          </cell>
          <cell r="R261">
            <v>6143.5474500000009</v>
          </cell>
          <cell r="S261">
            <v>6407.4725000000008</v>
          </cell>
          <cell r="T261">
            <v>6989.97</v>
          </cell>
          <cell r="V261">
            <v>6989.97</v>
          </cell>
          <cell r="W261">
            <v>6989.97</v>
          </cell>
          <cell r="Z261">
            <v>4623</v>
          </cell>
          <cell r="AC261">
            <v>2210.0081</v>
          </cell>
          <cell r="AD261">
            <v>0.46234847604120022</v>
          </cell>
          <cell r="AG261">
            <v>2366.9699999999998</v>
          </cell>
          <cell r="AH261">
            <v>0.51199870214146692</v>
          </cell>
          <cell r="AL261">
            <v>427.03537</v>
          </cell>
          <cell r="AM261">
            <v>1953.62401</v>
          </cell>
          <cell r="AN261">
            <v>75.723729999999705</v>
          </cell>
          <cell r="AO261">
            <v>282.75676000000021</v>
          </cell>
          <cell r="AP261">
            <v>484.66874999999999</v>
          </cell>
          <cell r="AQ261">
            <v>2323.5787900000005</v>
          </cell>
          <cell r="AT261">
            <v>1383.27234</v>
          </cell>
          <cell r="AU261">
            <v>1852.8680000000004</v>
          </cell>
          <cell r="AV261">
            <v>1832.3251099999993</v>
          </cell>
          <cell r="AW261">
            <v>1075.0820000000012</v>
          </cell>
          <cell r="AX261">
            <v>1339.0070500000011</v>
          </cell>
          <cell r="AY261">
            <v>1921.5045500000006</v>
          </cell>
        </row>
        <row r="262">
          <cell r="C262" t="str">
            <v>Custos com Pessoal</v>
          </cell>
          <cell r="F262">
            <v>286.09638000000001</v>
          </cell>
          <cell r="G262">
            <v>648.38609999999994</v>
          </cell>
          <cell r="H262">
            <v>980.73724000000004</v>
          </cell>
          <cell r="I262">
            <v>1219.8948400000002</v>
          </cell>
          <cell r="J262">
            <v>1450.8314499999999</v>
          </cell>
          <cell r="K262">
            <v>1797.1517900000001</v>
          </cell>
          <cell r="L262">
            <v>1797.1517900000001</v>
          </cell>
          <cell r="O262">
            <v>802.67665</v>
          </cell>
          <cell r="P262">
            <v>1769.2161799999999</v>
          </cell>
          <cell r="Q262">
            <v>2535.4100800000001</v>
          </cell>
          <cell r="R262">
            <v>2787.5635199999997</v>
          </cell>
          <cell r="S262">
            <v>3028.0317399999999</v>
          </cell>
          <cell r="T262">
            <v>3303.3073527272727</v>
          </cell>
          <cell r="V262">
            <v>3303.3073527272727</v>
          </cell>
          <cell r="W262">
            <v>3303.3073527272727</v>
          </cell>
          <cell r="Z262">
            <v>2723</v>
          </cell>
          <cell r="AC262">
            <v>1506.1555627272726</v>
          </cell>
          <cell r="AD262">
            <v>0.83807921573907374</v>
          </cell>
          <cell r="AG262">
            <v>580.3073527272727</v>
          </cell>
          <cell r="AH262">
            <v>0.21311324007611931</v>
          </cell>
          <cell r="AL262">
            <v>286.09638000000001</v>
          </cell>
          <cell r="AM262">
            <v>362.28971999999993</v>
          </cell>
          <cell r="AN262">
            <v>332.3511400000001</v>
          </cell>
          <cell r="AO262">
            <v>239.15760000000012</v>
          </cell>
          <cell r="AP262">
            <v>470.09420999999986</v>
          </cell>
          <cell r="AQ262">
            <v>816.41455000000008</v>
          </cell>
          <cell r="AT262">
            <v>802.67665</v>
          </cell>
          <cell r="AU262">
            <v>966.5395299999999</v>
          </cell>
          <cell r="AV262">
            <v>766.19390000000021</v>
          </cell>
          <cell r="AW262">
            <v>252.15343999999959</v>
          </cell>
          <cell r="AX262">
            <v>492.62165999999979</v>
          </cell>
          <cell r="AY262">
            <v>767.89727272727259</v>
          </cell>
        </row>
        <row r="263">
          <cell r="C263" t="str">
            <v>Amortizações</v>
          </cell>
          <cell r="F263">
            <v>836.47973000000002</v>
          </cell>
          <cell r="G263">
            <v>1675.6030800000001</v>
          </cell>
          <cell r="H263">
            <v>2518.8008199999999</v>
          </cell>
          <cell r="I263">
            <v>2803.8276599999999</v>
          </cell>
          <cell r="J263">
            <v>3090.2816800000001</v>
          </cell>
          <cell r="K263">
            <v>3379.80861</v>
          </cell>
          <cell r="L263">
            <v>3379.80861</v>
          </cell>
          <cell r="O263">
            <v>862.46470999999997</v>
          </cell>
          <cell r="P263">
            <v>1727.07996</v>
          </cell>
          <cell r="Q263">
            <v>2594.17857</v>
          </cell>
          <cell r="R263">
            <v>2884.2619800000002</v>
          </cell>
          <cell r="S263">
            <v>3174.3489499999991</v>
          </cell>
          <cell r="T263">
            <v>3462.9261272727263</v>
          </cell>
          <cell r="V263">
            <v>3462.9261272727263</v>
          </cell>
          <cell r="W263">
            <v>3462.9261272727263</v>
          </cell>
          <cell r="Z263">
            <v>3918</v>
          </cell>
          <cell r="AC263">
            <v>83.117517272726218</v>
          </cell>
          <cell r="AD263">
            <v>2.4592373966621173E-2</v>
          </cell>
          <cell r="AG263">
            <v>-455.07387272727374</v>
          </cell>
          <cell r="AH263">
            <v>-0.11614953362104996</v>
          </cell>
          <cell r="AL263">
            <v>836.47973000000002</v>
          </cell>
          <cell r="AM263">
            <v>839.12335000000007</v>
          </cell>
          <cell r="AN263">
            <v>843.19773999999984</v>
          </cell>
          <cell r="AO263">
            <v>285.02683999999999</v>
          </cell>
          <cell r="AP263">
            <v>571.48086000000012</v>
          </cell>
          <cell r="AQ263">
            <v>861.00779000000011</v>
          </cell>
          <cell r="AT263">
            <v>862.46470999999997</v>
          </cell>
          <cell r="AU263">
            <v>864.61525000000006</v>
          </cell>
          <cell r="AV263">
            <v>867.09861000000001</v>
          </cell>
          <cell r="AW263">
            <v>290.08341000000019</v>
          </cell>
          <cell r="AX263">
            <v>580.17037999999911</v>
          </cell>
          <cell r="AY263">
            <v>868.74755727272623</v>
          </cell>
        </row>
        <row r="264">
          <cell r="C264" t="str">
            <v>Provisões</v>
          </cell>
          <cell r="F264">
            <v>17.457930000000001</v>
          </cell>
          <cell r="G264">
            <v>40.5</v>
          </cell>
          <cell r="H264">
            <v>57.957929999999998</v>
          </cell>
          <cell r="I264">
            <v>63.777239999999999</v>
          </cell>
          <cell r="J264">
            <v>69.596550000000008</v>
          </cell>
          <cell r="K264">
            <v>237.31585999999999</v>
          </cell>
          <cell r="L264">
            <v>237.31585999999999</v>
          </cell>
          <cell r="O264">
            <v>18.85398</v>
          </cell>
          <cell r="P264">
            <v>27.646840000000001</v>
          </cell>
          <cell r="Q264">
            <v>41.470269999999999</v>
          </cell>
          <cell r="R264">
            <v>46.07808</v>
          </cell>
          <cell r="S264">
            <v>50.685890000000001</v>
          </cell>
          <cell r="T264">
            <v>55.293698181818186</v>
          </cell>
          <cell r="V264">
            <v>55.293698181818186</v>
          </cell>
          <cell r="W264">
            <v>55.293698181818186</v>
          </cell>
          <cell r="Z264">
            <v>237</v>
          </cell>
          <cell r="AC264">
            <v>-182.02216181818181</v>
          </cell>
          <cell r="AD264">
            <v>-0.76700378060775964</v>
          </cell>
          <cell r="AG264">
            <v>-181.70630181818183</v>
          </cell>
          <cell r="AH264">
            <v>-0.76669325661680088</v>
          </cell>
          <cell r="AL264">
            <v>17.457930000000001</v>
          </cell>
          <cell r="AM264">
            <v>23.042069999999999</v>
          </cell>
          <cell r="AN264">
            <v>17.457929999999998</v>
          </cell>
          <cell r="AO264">
            <v>5.8193100000000015</v>
          </cell>
          <cell r="AP264">
            <v>11.63862000000001</v>
          </cell>
          <cell r="AQ264">
            <v>179.35792999999998</v>
          </cell>
          <cell r="AT264">
            <v>18.85398</v>
          </cell>
          <cell r="AU264">
            <v>8.792860000000001</v>
          </cell>
          <cell r="AV264">
            <v>13.823429999999998</v>
          </cell>
          <cell r="AW264">
            <v>4.6078100000000006</v>
          </cell>
          <cell r="AX264">
            <v>9.2156200000000013</v>
          </cell>
          <cell r="AY264">
            <v>13.823428181818187</v>
          </cell>
        </row>
        <row r="266">
          <cell r="C266" t="str">
            <v>Rendas de Concessão</v>
          </cell>
          <cell r="F266">
            <v>4.0368599999999999</v>
          </cell>
          <cell r="G266">
            <v>8.0737199999999998</v>
          </cell>
          <cell r="H266">
            <v>12.110580000000001</v>
          </cell>
          <cell r="I266">
            <v>13.456200000000001</v>
          </cell>
          <cell r="J266">
            <v>14.801819999999999</v>
          </cell>
          <cell r="K266">
            <v>17.178090000000001</v>
          </cell>
          <cell r="L266">
            <v>17.178090000000001</v>
          </cell>
          <cell r="O266">
            <v>4.0368599999999999</v>
          </cell>
          <cell r="P266">
            <v>8.4516299999999998</v>
          </cell>
          <cell r="Q266">
            <v>8.4516299999999998</v>
          </cell>
          <cell r="R266">
            <v>13.834110000000001</v>
          </cell>
          <cell r="S266">
            <v>15.179729999999999</v>
          </cell>
          <cell r="T266">
            <v>16.559705454545455</v>
          </cell>
          <cell r="V266">
            <v>16.559705454545455</v>
          </cell>
          <cell r="W266">
            <v>16.559705454545455</v>
          </cell>
          <cell r="Z266">
            <v>0</v>
          </cell>
          <cell r="AC266">
            <v>-0.61838454545454624</v>
          </cell>
          <cell r="AD266">
            <v>-3.5998446012015628E-2</v>
          </cell>
          <cell r="AG266">
            <v>16.559705454545455</v>
          </cell>
          <cell r="AH266" t="str">
            <v>-</v>
          </cell>
          <cell r="AL266">
            <v>4.0368599999999999</v>
          </cell>
          <cell r="AM266">
            <v>4.0368599999999999</v>
          </cell>
          <cell r="AN266">
            <v>4.0368600000000008</v>
          </cell>
          <cell r="AO266">
            <v>1.3456200000000003</v>
          </cell>
          <cell r="AP266">
            <v>2.6912399999999987</v>
          </cell>
          <cell r="AQ266">
            <v>5.0675100000000004</v>
          </cell>
          <cell r="AT266">
            <v>4.0368599999999999</v>
          </cell>
          <cell r="AU266">
            <v>4.4147699999999999</v>
          </cell>
          <cell r="AV266">
            <v>0</v>
          </cell>
          <cell r="AW266">
            <v>5.382480000000001</v>
          </cell>
          <cell r="AX266">
            <v>6.7280999999999995</v>
          </cell>
          <cell r="AY266">
            <v>8.108075454545455</v>
          </cell>
        </row>
        <row r="267">
          <cell r="C267" t="str">
            <v>Outros Custos Operacionais</v>
          </cell>
          <cell r="F267">
            <v>0.22379000000000016</v>
          </cell>
          <cell r="G267">
            <v>1.5194899999999993</v>
          </cell>
          <cell r="H267">
            <v>3038.4029399999999</v>
          </cell>
          <cell r="I267">
            <v>3927.3052699999998</v>
          </cell>
          <cell r="J267">
            <v>3785.3673599999997</v>
          </cell>
          <cell r="K267">
            <v>3801.9112100000007</v>
          </cell>
          <cell r="L267">
            <v>3801.9112100000007</v>
          </cell>
          <cell r="O267">
            <v>1.4749299999999996</v>
          </cell>
          <cell r="P267">
            <v>2472.87952</v>
          </cell>
          <cell r="Q267">
            <v>8550.3910200000009</v>
          </cell>
          <cell r="R267">
            <v>11548.068670000001</v>
          </cell>
          <cell r="S267">
            <v>10464.33987</v>
          </cell>
          <cell r="T267">
            <v>11415.643494545455</v>
          </cell>
          <cell r="V267">
            <v>11415.643494545455</v>
          </cell>
          <cell r="W267">
            <v>11415.643494545455</v>
          </cell>
          <cell r="Z267">
            <v>32</v>
          </cell>
          <cell r="AC267">
            <v>7613.7322845454546</v>
          </cell>
          <cell r="AD267">
            <v>2.0026065481275279</v>
          </cell>
          <cell r="AG267">
            <v>11383.643494545455</v>
          </cell>
          <cell r="AH267">
            <v>355.73885920454546</v>
          </cell>
          <cell r="AL267">
            <v>0.22379000000000016</v>
          </cell>
          <cell r="AM267">
            <v>1.2956999999999992</v>
          </cell>
          <cell r="AN267">
            <v>3036.8834499999998</v>
          </cell>
          <cell r="AO267">
            <v>888.90232999999989</v>
          </cell>
          <cell r="AP267">
            <v>746.96441999999979</v>
          </cell>
          <cell r="AQ267">
            <v>763.50827000000072</v>
          </cell>
          <cell r="AT267">
            <v>1.4749299999999996</v>
          </cell>
          <cell r="AU267">
            <v>2471.4045900000001</v>
          </cell>
          <cell r="AV267">
            <v>6077.5115000000005</v>
          </cell>
          <cell r="AW267">
            <v>2997.6776499999996</v>
          </cell>
          <cell r="AX267">
            <v>1913.9488499999989</v>
          </cell>
          <cell r="AY267">
            <v>2865.2524745454539</v>
          </cell>
        </row>
        <row r="268">
          <cell r="C268" t="str">
            <v>Outros Custos Operacionais</v>
          </cell>
          <cell r="F268">
            <v>4.26065</v>
          </cell>
          <cell r="G268">
            <v>9.5932099999999991</v>
          </cell>
          <cell r="H268">
            <v>3050.51352</v>
          </cell>
          <cell r="I268">
            <v>3940.7614699999999</v>
          </cell>
          <cell r="J268">
            <v>3800.1691799999999</v>
          </cell>
          <cell r="K268">
            <v>3819.0893000000005</v>
          </cell>
          <cell r="L268">
            <v>3819.0893000000005</v>
          </cell>
          <cell r="O268">
            <v>5.5117899999999995</v>
          </cell>
          <cell r="P268">
            <v>2481.33115</v>
          </cell>
          <cell r="Q268">
            <v>8558.8426500000005</v>
          </cell>
          <cell r="R268">
            <v>11561.90278</v>
          </cell>
          <cell r="S268">
            <v>10479.5196</v>
          </cell>
          <cell r="T268">
            <v>11432.2032</v>
          </cell>
          <cell r="V268">
            <v>11432.2032</v>
          </cell>
          <cell r="W268">
            <v>11432.2032</v>
          </cell>
          <cell r="Z268">
            <v>33</v>
          </cell>
          <cell r="AC268">
            <v>7613.1138999999994</v>
          </cell>
          <cell r="AD268">
            <v>1.9934369955685503</v>
          </cell>
          <cell r="AG268">
            <v>11399.2032</v>
          </cell>
          <cell r="AH268">
            <v>345.43040000000002</v>
          </cell>
          <cell r="AL268">
            <v>4.26065</v>
          </cell>
          <cell r="AM268">
            <v>5.3325599999999991</v>
          </cell>
          <cell r="AN268">
            <v>3040.92031</v>
          </cell>
          <cell r="AO268">
            <v>890.24794999999995</v>
          </cell>
          <cell r="AP268">
            <v>749.6556599999999</v>
          </cell>
          <cell r="AQ268">
            <v>768.57578000000058</v>
          </cell>
          <cell r="AT268">
            <v>5.5117899999999995</v>
          </cell>
          <cell r="AU268">
            <v>2475.81936</v>
          </cell>
          <cell r="AV268">
            <v>6077.5115000000005</v>
          </cell>
          <cell r="AW268">
            <v>3003.0601299999998</v>
          </cell>
          <cell r="AX268">
            <v>1920.6769499999991</v>
          </cell>
          <cell r="AY268">
            <v>2873.3605499999994</v>
          </cell>
        </row>
        <row r="269">
          <cell r="C269" t="str">
            <v>Custos Operacionais</v>
          </cell>
          <cell r="F269">
            <v>5376.5571500000015</v>
          </cell>
          <cell r="G269">
            <v>22458.630530000002</v>
          </cell>
          <cell r="H269">
            <v>33453.251359999995</v>
          </cell>
          <cell r="I269">
            <v>43075.204400000002</v>
          </cell>
          <cell r="J269">
            <v>48671.049409999992</v>
          </cell>
          <cell r="K269">
            <v>53565.752740000011</v>
          </cell>
          <cell r="L269">
            <v>53565.752740000011</v>
          </cell>
          <cell r="O269">
            <v>8370.8998700000011</v>
          </cell>
          <cell r="P269">
            <v>29642.54636</v>
          </cell>
          <cell r="Q269">
            <v>55459.717569999993</v>
          </cell>
          <cell r="R269">
            <v>65786.586390000011</v>
          </cell>
          <cell r="S269">
            <v>69001.773000000001</v>
          </cell>
          <cell r="T269">
            <v>75274.66145454545</v>
          </cell>
          <cell r="U269">
            <v>0</v>
          </cell>
          <cell r="V269">
            <v>75274.66145454545</v>
          </cell>
          <cell r="W269">
            <v>75274.66145454545</v>
          </cell>
          <cell r="Z269">
            <v>180540.08880156829</v>
          </cell>
          <cell r="AC269">
            <v>21708.90871454545</v>
          </cell>
          <cell r="AD269">
            <v>0.40527590118852941</v>
          </cell>
          <cell r="AG269">
            <v>-105265.42734702284</v>
          </cell>
          <cell r="AH269">
            <v>-0.58305846665845018</v>
          </cell>
          <cell r="AL269">
            <v>5376.5571500000015</v>
          </cell>
          <cell r="AM269">
            <v>17082.073380000002</v>
          </cell>
          <cell r="AN269">
            <v>10994.620829999993</v>
          </cell>
          <cell r="AO269">
            <v>9621.9530400000076</v>
          </cell>
          <cell r="AP269">
            <v>15217.798049999998</v>
          </cell>
          <cell r="AQ269">
            <v>20112.501380000016</v>
          </cell>
          <cell r="AT269">
            <v>8370.8998700000011</v>
          </cell>
          <cell r="AU269">
            <v>21271.646489999999</v>
          </cell>
          <cell r="AV269">
            <v>25817.171209999993</v>
          </cell>
          <cell r="AW269">
            <v>10326.868820000018</v>
          </cell>
          <cell r="AX269">
            <v>13542.055430000008</v>
          </cell>
          <cell r="AY269">
            <v>19814.943884545457</v>
          </cell>
        </row>
        <row r="271">
          <cell r="C271" t="str">
            <v>EBITDA</v>
          </cell>
          <cell r="F271">
            <v>74.075729999999083</v>
          </cell>
          <cell r="G271">
            <v>-4355.3401500000009</v>
          </cell>
          <cell r="H271">
            <v>6568.1114400000142</v>
          </cell>
          <cell r="I271">
            <v>-1205.9261000000029</v>
          </cell>
          <cell r="J271">
            <v>2183.1206000000147</v>
          </cell>
          <cell r="K271">
            <v>9655.918199999991</v>
          </cell>
          <cell r="L271">
            <v>9655.918199999991</v>
          </cell>
          <cell r="O271">
            <v>19079.679110000001</v>
          </cell>
          <cell r="P271">
            <v>32642.40497</v>
          </cell>
          <cell r="Q271">
            <v>28762.219840000012</v>
          </cell>
          <cell r="R271">
            <v>28982.950269999983</v>
          </cell>
          <cell r="S271">
            <v>30162.305570000004</v>
          </cell>
          <cell r="T271">
            <v>32904.333349090906</v>
          </cell>
          <cell r="V271">
            <v>32904.333349090906</v>
          </cell>
          <cell r="W271">
            <v>32904.333349090906</v>
          </cell>
          <cell r="Z271">
            <v>2993.9111984317133</v>
          </cell>
          <cell r="AC271">
            <v>23248.415149090913</v>
          </cell>
          <cell r="AD271">
            <v>2.4076855942183664</v>
          </cell>
          <cell r="AG271">
            <v>29910.422150659193</v>
          </cell>
          <cell r="AH271">
            <v>9.9904172730063046</v>
          </cell>
          <cell r="AL271">
            <v>74.075729999999083</v>
          </cell>
          <cell r="AM271">
            <v>-4429.4158799999996</v>
          </cell>
          <cell r="AN271">
            <v>10923.451590000015</v>
          </cell>
          <cell r="AO271">
            <v>-7774.0375400000175</v>
          </cell>
          <cell r="AP271">
            <v>-4384.9908399999995</v>
          </cell>
          <cell r="AQ271">
            <v>3087.8067599999767</v>
          </cell>
          <cell r="AT271">
            <v>19079.679110000001</v>
          </cell>
          <cell r="AU271">
            <v>13562.725859999999</v>
          </cell>
          <cell r="AV271">
            <v>-3880.1851299999871</v>
          </cell>
          <cell r="AW271">
            <v>220.73042999997051</v>
          </cell>
          <cell r="AX271">
            <v>1400.0857299999916</v>
          </cell>
          <cell r="AY271">
            <v>4142.1135090908938</v>
          </cell>
        </row>
        <row r="272">
          <cell r="C272" t="str">
            <v>EBITDA / Volume de Negócios</v>
          </cell>
          <cell r="F272">
            <v>1.6426305270194241E-2</v>
          </cell>
          <cell r="G272">
            <v>-0.27653997688750814</v>
          </cell>
          <cell r="H272">
            <v>0.17934632989352725</v>
          </cell>
          <cell r="I272">
            <v>-3.1698017259201391E-2</v>
          </cell>
          <cell r="J272">
            <v>4.6753633226298337E-2</v>
          </cell>
          <cell r="K272">
            <v>0.16502522941384842</v>
          </cell>
          <cell r="L272">
            <v>0.16502522941384842</v>
          </cell>
          <cell r="O272">
            <v>0.72621385191821253</v>
          </cell>
          <cell r="P272">
            <v>0.54417362966283178</v>
          </cell>
          <cell r="Q272">
            <v>0.35559997668082161</v>
          </cell>
          <cell r="R272">
            <v>0.31891586633820768</v>
          </cell>
          <cell r="S272">
            <v>0.31776589638196989</v>
          </cell>
          <cell r="T272">
            <v>0.31776589638196984</v>
          </cell>
          <cell r="V272">
            <v>0.31776589638196984</v>
          </cell>
          <cell r="W272">
            <v>0.31776589638196984</v>
          </cell>
          <cell r="Z272">
            <v>1.6789071630067088E-2</v>
          </cell>
          <cell r="AC272">
            <v>0.15274066696812141</v>
          </cell>
          <cell r="AG272">
            <v>0.30097682475190274</v>
          </cell>
        </row>
        <row r="274">
          <cell r="C274" t="str">
            <v>EBIT</v>
          </cell>
          <cell r="F274">
            <v>-779.86193000000094</v>
          </cell>
          <cell r="G274">
            <v>-6071.4432300000008</v>
          </cell>
          <cell r="H274">
            <v>3991.3526900000143</v>
          </cell>
          <cell r="I274">
            <v>-4073.5310000000027</v>
          </cell>
          <cell r="J274">
            <v>-976.75762999998551</v>
          </cell>
          <cell r="K274">
            <v>6038.7937299999903</v>
          </cell>
          <cell r="L274">
            <v>6038.7937299999903</v>
          </cell>
          <cell r="O274">
            <v>18198.360420000001</v>
          </cell>
          <cell r="P274">
            <v>30887.678169999999</v>
          </cell>
          <cell r="Q274">
            <v>26126.571000000011</v>
          </cell>
          <cell r="R274">
            <v>26052.610209999984</v>
          </cell>
          <cell r="S274">
            <v>26937.270730000004</v>
          </cell>
          <cell r="T274">
            <v>29386.113523636363</v>
          </cell>
          <cell r="V274">
            <v>29386.113523636363</v>
          </cell>
          <cell r="W274">
            <v>29386.113523636363</v>
          </cell>
          <cell r="Z274">
            <v>-1161.0888015682867</v>
          </cell>
          <cell r="AC274">
            <v>23347.319793636372</v>
          </cell>
          <cell r="AD274">
            <v>3.8662224340682041</v>
          </cell>
          <cell r="AG274">
            <v>30547.202325204649</v>
          </cell>
          <cell r="AH274">
            <v>26.309100806023135</v>
          </cell>
          <cell r="AL274">
            <v>-779.86193000000094</v>
          </cell>
          <cell r="AM274">
            <v>-5291.5812999999998</v>
          </cell>
          <cell r="AN274">
            <v>10062.795920000015</v>
          </cell>
          <cell r="AO274">
            <v>-8064.8836900000169</v>
          </cell>
          <cell r="AP274">
            <v>-4968.1103199999998</v>
          </cell>
          <cell r="AQ274">
            <v>2047.4410399999761</v>
          </cell>
          <cell r="AT274">
            <v>18198.360420000001</v>
          </cell>
          <cell r="AU274">
            <v>12689.317749999998</v>
          </cell>
          <cell r="AV274">
            <v>-4761.1071699999884</v>
          </cell>
          <cell r="AW274">
            <v>-73.960790000026464</v>
          </cell>
          <cell r="AX274">
            <v>810.699729999993</v>
          </cell>
          <cell r="AY274">
            <v>3259.5425236363517</v>
          </cell>
        </row>
        <row r="275">
          <cell r="C275" t="str">
            <v>EBIT / Volume de Negócios</v>
          </cell>
          <cell r="F275">
            <v>-0.17293451081458158</v>
          </cell>
          <cell r="G275">
            <v>-0.3855030175996742</v>
          </cell>
          <cell r="H275">
            <v>0.10898634452252205</v>
          </cell>
          <cell r="I275">
            <v>-0.10707360587343759</v>
          </cell>
          <cell r="J275">
            <v>-2.0918206710159499E-2</v>
          </cell>
          <cell r="K275">
            <v>0.1032064791804221</v>
          </cell>
          <cell r="L275">
            <v>0.1032064791804221</v>
          </cell>
          <cell r="O275">
            <v>0.69266895648561766</v>
          </cell>
          <cell r="P275">
            <v>0.51492100404593177</v>
          </cell>
          <cell r="Q275">
            <v>0.32301429062263332</v>
          </cell>
          <cell r="R275">
            <v>0.28667167000227489</v>
          </cell>
          <cell r="S275">
            <v>0.28378951203637215</v>
          </cell>
          <cell r="T275">
            <v>0.28378951203637215</v>
          </cell>
          <cell r="V275">
            <v>0.28378951203637215</v>
          </cell>
          <cell r="W275">
            <v>0.28378951203637215</v>
          </cell>
          <cell r="Z275">
            <v>-6.5110825827465963E-3</v>
          </cell>
          <cell r="AC275">
            <v>0.18058303285595007</v>
          </cell>
          <cell r="AG275">
            <v>0.29030059461911872</v>
          </cell>
        </row>
        <row r="277">
          <cell r="C277" t="str">
            <v>Resultados Financeiros</v>
          </cell>
          <cell r="F277">
            <v>-76.509739999999994</v>
          </cell>
          <cell r="G277">
            <v>-666.41701999999998</v>
          </cell>
          <cell r="H277">
            <v>-714.44699000000003</v>
          </cell>
          <cell r="I277">
            <v>-727.8900900000001</v>
          </cell>
          <cell r="J277">
            <v>-739.84212000000002</v>
          </cell>
          <cell r="K277">
            <v>-401.97805999999997</v>
          </cell>
          <cell r="L277">
            <v>-401.97805999999997</v>
          </cell>
          <cell r="O277">
            <v>-29.847840000000001</v>
          </cell>
          <cell r="P277">
            <v>99.982923000000099</v>
          </cell>
          <cell r="Q277">
            <v>202.97867050000011</v>
          </cell>
          <cell r="R277">
            <v>240.63682999999997</v>
          </cell>
          <cell r="S277">
            <v>285.14759179999999</v>
          </cell>
          <cell r="T277">
            <v>311.07010014545455</v>
          </cell>
          <cell r="V277">
            <v>311.07010014545455</v>
          </cell>
          <cell r="W277">
            <v>311.07010014545455</v>
          </cell>
          <cell r="Z277">
            <v>-586</v>
          </cell>
          <cell r="AC277">
            <v>713.04816014545452</v>
          </cell>
          <cell r="AD277">
            <v>1.7738484536829064</v>
          </cell>
          <cell r="AG277">
            <v>897.07010014545449</v>
          </cell>
          <cell r="AH277">
            <v>1.530836348371083</v>
          </cell>
          <cell r="AL277">
            <v>-76.509739999999994</v>
          </cell>
          <cell r="AM277">
            <v>-589.90728000000001</v>
          </cell>
          <cell r="AN277">
            <v>-48.029970000000048</v>
          </cell>
          <cell r="AO277">
            <v>-13.443100000000072</v>
          </cell>
          <cell r="AP277">
            <v>-25.395129999999995</v>
          </cell>
          <cell r="AQ277">
            <v>312.46893000000006</v>
          </cell>
          <cell r="AT277">
            <v>-29.847840000000001</v>
          </cell>
          <cell r="AU277">
            <v>129.8307630000001</v>
          </cell>
          <cell r="AV277">
            <v>102.99574750000001</v>
          </cell>
          <cell r="AW277">
            <v>37.658159499999869</v>
          </cell>
          <cell r="AX277">
            <v>82.16892129999988</v>
          </cell>
          <cell r="AY277">
            <v>108.09142964545444</v>
          </cell>
        </row>
        <row r="278">
          <cell r="C278" t="str">
            <v>Resultados Extraordinários</v>
          </cell>
          <cell r="F278">
            <v>-0.70074999999999998</v>
          </cell>
          <cell r="G278">
            <v>-392.68894</v>
          </cell>
          <cell r="H278">
            <v>-6.9519200000000039</v>
          </cell>
          <cell r="I278">
            <v>-7.5041000000000002</v>
          </cell>
          <cell r="J278">
            <v>-8.0843200000000284</v>
          </cell>
          <cell r="K278">
            <v>-14.147760000000002</v>
          </cell>
          <cell r="L278">
            <v>-14.147760000000002</v>
          </cell>
          <cell r="O278">
            <v>1.9999999999999998E-4</v>
          </cell>
          <cell r="P278">
            <v>-165.67543999999998</v>
          </cell>
          <cell r="Q278">
            <v>237.48479999999995</v>
          </cell>
          <cell r="R278">
            <v>239.45930999999996</v>
          </cell>
          <cell r="S278">
            <v>242.13029000000006</v>
          </cell>
          <cell r="T278">
            <v>264.14213454545461</v>
          </cell>
          <cell r="V278">
            <v>264.14213454545461</v>
          </cell>
          <cell r="W278">
            <v>264.14213454545461</v>
          </cell>
          <cell r="Z278">
            <v>-164</v>
          </cell>
          <cell r="AC278">
            <v>278.28989454545462</v>
          </cell>
          <cell r="AD278">
            <v>19.670244232688042</v>
          </cell>
          <cell r="AG278">
            <v>428.14213454545461</v>
          </cell>
          <cell r="AH278">
            <v>2.6106227716186257</v>
          </cell>
          <cell r="AL278">
            <v>-0.70074999999999998</v>
          </cell>
          <cell r="AM278">
            <v>-391.98818999999997</v>
          </cell>
          <cell r="AN278">
            <v>385.73701999999997</v>
          </cell>
          <cell r="AO278">
            <v>-0.55217999999999634</v>
          </cell>
          <cell r="AP278">
            <v>-1.1324000000000245</v>
          </cell>
          <cell r="AQ278">
            <v>-7.1958399999999978</v>
          </cell>
          <cell r="AT278">
            <v>1.9999999999999998E-4</v>
          </cell>
          <cell r="AU278">
            <v>-165.67563999999999</v>
          </cell>
          <cell r="AV278">
            <v>403.16023999999993</v>
          </cell>
          <cell r="AW278">
            <v>1.9745100000000093</v>
          </cell>
          <cell r="AX278">
            <v>4.6454900000001089</v>
          </cell>
          <cell r="AY278">
            <v>26.65733454545466</v>
          </cell>
        </row>
        <row r="280">
          <cell r="C280" t="str">
            <v>Resultados Antes de Impostos</v>
          </cell>
          <cell r="F280">
            <v>-857.07242000000088</v>
          </cell>
          <cell r="G280">
            <v>-7130.5491900000006</v>
          </cell>
          <cell r="H280">
            <v>3269.9537800000144</v>
          </cell>
          <cell r="I280">
            <v>-4808.9251900000027</v>
          </cell>
          <cell r="J280">
            <v>-1724.6840699999855</v>
          </cell>
          <cell r="K280">
            <v>5622.6679099999901</v>
          </cell>
          <cell r="L280">
            <v>5622.6679099999901</v>
          </cell>
          <cell r="O280">
            <v>18168.512780000001</v>
          </cell>
          <cell r="P280">
            <v>30821.985653</v>
          </cell>
          <cell r="Q280">
            <v>26567.03447050001</v>
          </cell>
          <cell r="R280">
            <v>26532.706349999982</v>
          </cell>
          <cell r="S280">
            <v>27464.548611800004</v>
          </cell>
          <cell r="T280">
            <v>29961.325758327272</v>
          </cell>
          <cell r="V280">
            <v>29961.325758327272</v>
          </cell>
          <cell r="W280">
            <v>29961.325758327272</v>
          </cell>
          <cell r="Z280">
            <v>-1911.0888015682867</v>
          </cell>
          <cell r="AC280">
            <v>24338.657848327282</v>
          </cell>
          <cell r="AD280">
            <v>4.3286671448336209</v>
          </cell>
          <cell r="AG280">
            <v>31872.414559895558</v>
          </cell>
          <cell r="AH280">
            <v>16.6776209110431</v>
          </cell>
          <cell r="AL280">
            <v>-857.07242000000088</v>
          </cell>
          <cell r="AM280">
            <v>-6273.4767699999993</v>
          </cell>
          <cell r="AN280">
            <v>10400.502970000016</v>
          </cell>
          <cell r="AO280">
            <v>-8078.878970000017</v>
          </cell>
          <cell r="AP280">
            <v>-4994.6378500000001</v>
          </cell>
          <cell r="AQ280">
            <v>2352.7141299999757</v>
          </cell>
          <cell r="AT280">
            <v>18168.512780000001</v>
          </cell>
          <cell r="AU280">
            <v>12653.472872999999</v>
          </cell>
          <cell r="AV280">
            <v>-4254.95118249999</v>
          </cell>
          <cell r="AW280">
            <v>-34.32812050002758</v>
          </cell>
          <cell r="AX280">
            <v>897.51414129999466</v>
          </cell>
          <cell r="AY280">
            <v>3394.2912878272618</v>
          </cell>
        </row>
        <row r="282">
          <cell r="C282" t="str">
            <v>Impostos</v>
          </cell>
          <cell r="F282">
            <v>0</v>
          </cell>
          <cell r="G282">
            <v>-100.35335000000001</v>
          </cell>
          <cell r="H282">
            <v>1050.68319</v>
          </cell>
          <cell r="I282">
            <v>1050.68319</v>
          </cell>
          <cell r="J282">
            <v>-100.35335000000001</v>
          </cell>
          <cell r="K282">
            <v>1923.8438999999998</v>
          </cell>
          <cell r="L282">
            <v>1923.8438999999998</v>
          </cell>
          <cell r="O282">
            <v>0</v>
          </cell>
          <cell r="P282">
            <v>10171.25527</v>
          </cell>
          <cell r="Q282">
            <v>8925.1060100000013</v>
          </cell>
          <cell r="R282">
            <v>8917.8561399999999</v>
          </cell>
          <cell r="S282">
            <v>9153.55278</v>
          </cell>
          <cell r="T282">
            <v>9985.693941818181</v>
          </cell>
          <cell r="V282">
            <v>9985.693941818181</v>
          </cell>
          <cell r="W282">
            <v>9985.693941818181</v>
          </cell>
          <cell r="Z282">
            <v>0</v>
          </cell>
          <cell r="AC282">
            <v>8061.8500418181811</v>
          </cell>
          <cell r="AD282">
            <v>4.1904907367059154</v>
          </cell>
          <cell r="AG282">
            <v>9985.693941818181</v>
          </cell>
          <cell r="AH282" t="str">
            <v>-</v>
          </cell>
          <cell r="AL282">
            <v>0</v>
          </cell>
          <cell r="AM282">
            <v>-100.35335000000001</v>
          </cell>
          <cell r="AN282">
            <v>1151.0365400000001</v>
          </cell>
          <cell r="AO282">
            <v>0</v>
          </cell>
          <cell r="AP282">
            <v>-1151.0365400000001</v>
          </cell>
          <cell r="AQ282">
            <v>873.16070999999988</v>
          </cell>
          <cell r="AT282">
            <v>0</v>
          </cell>
          <cell r="AU282">
            <v>10171.25527</v>
          </cell>
          <cell r="AV282">
            <v>-1246.1492599999983</v>
          </cell>
          <cell r="AW282">
            <v>-7.2498700000014651</v>
          </cell>
          <cell r="AX282">
            <v>228.44676999999865</v>
          </cell>
          <cell r="AY282">
            <v>1060.5879318181796</v>
          </cell>
        </row>
        <row r="283">
          <cell r="C283" t="str">
            <v>Taxa Efectiva (%)</v>
          </cell>
          <cell r="F283">
            <v>0</v>
          </cell>
          <cell r="G283">
            <v>1.4073719614856201E-2</v>
          </cell>
          <cell r="H283">
            <v>0.32131438567305848</v>
          </cell>
          <cell r="I283">
            <v>-0.21848607505578588</v>
          </cell>
          <cell r="J283">
            <v>5.8186511805609041E-2</v>
          </cell>
          <cell r="K283">
            <v>0.34215855013923507</v>
          </cell>
          <cell r="L283">
            <v>0.34215855013923507</v>
          </cell>
          <cell r="O283">
            <v>0</v>
          </cell>
          <cell r="P283">
            <v>0.33000000014632414</v>
          </cell>
          <cell r="Q283">
            <v>0.3359466416889858</v>
          </cell>
          <cell r="R283">
            <v>0.33610804802051436</v>
          </cell>
          <cell r="S283">
            <v>0.3332861176559524</v>
          </cell>
          <cell r="T283">
            <v>0.3332861176559524</v>
          </cell>
          <cell r="V283">
            <v>0.3332861176559524</v>
          </cell>
          <cell r="W283">
            <v>0.3332861176559524</v>
          </cell>
          <cell r="Z283">
            <v>0</v>
          </cell>
          <cell r="AC283">
            <v>-8.8724324832826773E-3</v>
          </cell>
          <cell r="AG283">
            <v>0.3332861176559524</v>
          </cell>
          <cell r="AL283">
            <v>0</v>
          </cell>
          <cell r="AM283">
            <v>1.5996448808082542E-2</v>
          </cell>
          <cell r="AN283">
            <v>0.11067123804686518</v>
          </cell>
          <cell r="AO283">
            <v>0</v>
          </cell>
          <cell r="AP283">
            <v>0.23045445427039321</v>
          </cell>
          <cell r="AQ283">
            <v>0.3711291137610539</v>
          </cell>
          <cell r="AT283">
            <v>0</v>
          </cell>
          <cell r="AU283">
            <v>0.80383111988989531</v>
          </cell>
          <cell r="AV283">
            <v>0.29287040122228269</v>
          </cell>
          <cell r="AW283">
            <v>0.21119332763923501</v>
          </cell>
          <cell r="AX283">
            <v>0.25453278058561551</v>
          </cell>
          <cell r="AY283">
            <v>0.31246226145107253</v>
          </cell>
        </row>
        <row r="285">
          <cell r="C285" t="str">
            <v>Interesses Minoritários</v>
          </cell>
          <cell r="F285">
            <v>0</v>
          </cell>
          <cell r="G285">
            <v>0</v>
          </cell>
          <cell r="H285">
            <v>0</v>
          </cell>
          <cell r="I285">
            <v>0</v>
          </cell>
          <cell r="J285">
            <v>0</v>
          </cell>
          <cell r="K285">
            <v>0</v>
          </cell>
          <cell r="L285">
            <v>0</v>
          </cell>
          <cell r="O285">
            <v>0</v>
          </cell>
          <cell r="P285">
            <v>0</v>
          </cell>
          <cell r="Q285">
            <v>0</v>
          </cell>
          <cell r="R285">
            <v>0</v>
          </cell>
          <cell r="S285">
            <v>0</v>
          </cell>
          <cell r="T285">
            <v>0</v>
          </cell>
          <cell r="V285">
            <v>0</v>
          </cell>
          <cell r="W285">
            <v>0</v>
          </cell>
          <cell r="Z285">
            <v>0</v>
          </cell>
          <cell r="AC285">
            <v>0</v>
          </cell>
          <cell r="AD285" t="str">
            <v>-</v>
          </cell>
          <cell r="AG285">
            <v>0</v>
          </cell>
          <cell r="AH285" t="str">
            <v>-</v>
          </cell>
          <cell r="AL285">
            <v>0</v>
          </cell>
          <cell r="AM285">
            <v>0</v>
          </cell>
          <cell r="AN285">
            <v>0</v>
          </cell>
          <cell r="AO285">
            <v>0</v>
          </cell>
          <cell r="AP285">
            <v>0</v>
          </cell>
          <cell r="AQ285">
            <v>0</v>
          </cell>
          <cell r="AT285">
            <v>0</v>
          </cell>
          <cell r="AU285">
            <v>0</v>
          </cell>
          <cell r="AV285">
            <v>0</v>
          </cell>
          <cell r="AW285">
            <v>0</v>
          </cell>
          <cell r="AX285">
            <v>0</v>
          </cell>
          <cell r="AY285">
            <v>0</v>
          </cell>
        </row>
        <row r="287">
          <cell r="C287" t="str">
            <v>Resultados Líquidos</v>
          </cell>
          <cell r="F287">
            <v>-857.07242000000088</v>
          </cell>
          <cell r="G287">
            <v>-7030.1958400000003</v>
          </cell>
          <cell r="H287">
            <v>2219.2705900000146</v>
          </cell>
          <cell r="I287">
            <v>-5859.6083800000024</v>
          </cell>
          <cell r="J287">
            <v>-1624.3307199999854</v>
          </cell>
          <cell r="K287">
            <v>3698.8240099999903</v>
          </cell>
          <cell r="L287">
            <v>3698.8240099999903</v>
          </cell>
          <cell r="O287">
            <v>18168.512780000001</v>
          </cell>
          <cell r="P287">
            <v>20650.730383000002</v>
          </cell>
          <cell r="Q287">
            <v>17641.928460500007</v>
          </cell>
          <cell r="R287">
            <v>17614.850209999982</v>
          </cell>
          <cell r="S287">
            <v>18310.995831800006</v>
          </cell>
          <cell r="T287">
            <v>19975.631816509092</v>
          </cell>
          <cell r="V287">
            <v>19975.631816509092</v>
          </cell>
          <cell r="W287">
            <v>19975.631816509092</v>
          </cell>
          <cell r="Z287">
            <v>-1911.0888015682867</v>
          </cell>
          <cell r="AC287">
            <v>16276.807806509103</v>
          </cell>
          <cell r="AD287">
            <v>4.400535889921712</v>
          </cell>
          <cell r="AG287">
            <v>21886.720618077379</v>
          </cell>
          <cell r="AH287">
            <v>11.452487503519771</v>
          </cell>
          <cell r="AL287">
            <v>-857.07242000000088</v>
          </cell>
          <cell r="AM287">
            <v>-6173.1234199999999</v>
          </cell>
          <cell r="AN287">
            <v>9249.466430000015</v>
          </cell>
          <cell r="AO287">
            <v>-8078.878970000017</v>
          </cell>
          <cell r="AP287">
            <v>-3843.60131</v>
          </cell>
          <cell r="AQ287">
            <v>1479.5534199999756</v>
          </cell>
          <cell r="AT287">
            <v>18168.512780000001</v>
          </cell>
          <cell r="AU287">
            <v>2482.217603000001</v>
          </cell>
          <cell r="AV287">
            <v>-3008.8019224999953</v>
          </cell>
          <cell r="AW287">
            <v>-27.078250500024296</v>
          </cell>
          <cell r="AX287">
            <v>669.06737129999965</v>
          </cell>
          <cell r="AY287">
            <v>2333.7033560090858</v>
          </cell>
        </row>
        <row r="290">
          <cell r="B290" t="str">
            <v>*</v>
          </cell>
          <cell r="C290" t="str">
            <v>4ºT 2003 estimado por extrapolação do fecho de Nov-03 para o final do ano</v>
          </cell>
        </row>
        <row r="373">
          <cell r="C373" t="str">
            <v>Demonstração de Resultados</v>
          </cell>
          <cell r="BC373" t="str">
            <v>Demonstração de Resultados</v>
          </cell>
          <cell r="DC373" t="str">
            <v>Demonstração de Resultados</v>
          </cell>
          <cell r="FC373" t="str">
            <v>Demonstração de Resultados</v>
          </cell>
        </row>
        <row r="374">
          <cell r="C374" t="str">
            <v>Empresas do Brasil</v>
          </cell>
          <cell r="BC374" t="str">
            <v>Bandeirante</v>
          </cell>
          <cell r="DC374" t="str">
            <v>Escelsa</v>
          </cell>
          <cell r="FC374" t="str">
            <v>Enersul</v>
          </cell>
        </row>
        <row r="377">
          <cell r="E377" t="str">
            <v>Acumulado</v>
          </cell>
          <cell r="L377" t="str">
            <v>Auxiliar</v>
          </cell>
          <cell r="O377" t="str">
            <v>Acumulado</v>
          </cell>
          <cell r="Z377" t="str">
            <v>Pl. Negócios</v>
          </cell>
          <cell r="AC377" t="str">
            <v>2003  vs  2002</v>
          </cell>
          <cell r="AG377" t="str">
            <v>Anualizado vs Plano Neg.</v>
          </cell>
          <cell r="AK377" t="str">
            <v>Movimento Trimestral</v>
          </cell>
          <cell r="BE377" t="str">
            <v>Acumulado</v>
          </cell>
          <cell r="BL377" t="str">
            <v>Auxiliar</v>
          </cell>
          <cell r="BN377" t="str">
            <v>Acumulado</v>
          </cell>
          <cell r="BV377" t="str">
            <v>Auxiliar</v>
          </cell>
          <cell r="BZ377" t="str">
            <v>Pl. Negócios</v>
          </cell>
          <cell r="CC377" t="str">
            <v>2003  vs  2002</v>
          </cell>
          <cell r="CG377" t="str">
            <v>Anualizado  vs  Plano Neg.</v>
          </cell>
          <cell r="CK377" t="str">
            <v>Movimento Trimestral</v>
          </cell>
          <cell r="DE377" t="str">
            <v>Acumulado</v>
          </cell>
          <cell r="DL377" t="str">
            <v>Auxiliar</v>
          </cell>
          <cell r="DN377" t="str">
            <v>Acumulado</v>
          </cell>
          <cell r="DV377" t="str">
            <v>Auxiliar</v>
          </cell>
          <cell r="DZ377" t="str">
            <v>Pl. Negócios</v>
          </cell>
          <cell r="EC377" t="str">
            <v>2003  vs  2002</v>
          </cell>
          <cell r="EG377" t="str">
            <v>Anualizado  vs  Pl. Negócios</v>
          </cell>
          <cell r="EK377" t="str">
            <v>Movimento Trimestral</v>
          </cell>
          <cell r="FE377" t="str">
            <v>Acumulado</v>
          </cell>
          <cell r="FL377" t="str">
            <v>Auxiliar</v>
          </cell>
          <cell r="FN377" t="str">
            <v>Acumulado</v>
          </cell>
          <cell r="FV377" t="str">
            <v>Auxiliar</v>
          </cell>
          <cell r="FZ377" t="str">
            <v>Pl. Negócios</v>
          </cell>
          <cell r="GC377" t="str">
            <v>2003  vs  2002</v>
          </cell>
          <cell r="GG377" t="str">
            <v>Anualizado  vs  Plano Neg.</v>
          </cell>
          <cell r="GK377" t="str">
            <v>Movimento Trimestral</v>
          </cell>
        </row>
        <row r="378">
          <cell r="C378" t="str">
            <v>(Milhares de Euros)</v>
          </cell>
          <cell r="F378" t="str">
            <v>1ºT 2002</v>
          </cell>
          <cell r="G378" t="str">
            <v>2ºT 2002</v>
          </cell>
          <cell r="H378" t="str">
            <v>3ºT 2002</v>
          </cell>
          <cell r="I378">
            <v>37530</v>
          </cell>
          <cell r="J378">
            <v>37561</v>
          </cell>
          <cell r="K378" t="str">
            <v>4ºT 2002</v>
          </cell>
          <cell r="L378" t="str">
            <v>mês actual</v>
          </cell>
          <cell r="O378" t="str">
            <v>1ºT 2003</v>
          </cell>
          <cell r="P378" t="str">
            <v>2ºT 2003</v>
          </cell>
          <cell r="Q378" t="str">
            <v>3ºT 2003</v>
          </cell>
          <cell r="R378">
            <v>37895</v>
          </cell>
          <cell r="S378">
            <v>37926</v>
          </cell>
          <cell r="T378" t="str">
            <v>4ºT 2003</v>
          </cell>
          <cell r="V378" t="str">
            <v>mês actual</v>
          </cell>
          <cell r="W378" t="str">
            <v>anualizado</v>
          </cell>
          <cell r="Z378">
            <v>37956</v>
          </cell>
          <cell r="AC378" t="str">
            <v>Valor</v>
          </cell>
          <cell r="AD378" t="str">
            <v>%</v>
          </cell>
          <cell r="AG378" t="str">
            <v>Valor</v>
          </cell>
          <cell r="AH378" t="str">
            <v>%</v>
          </cell>
          <cell r="AL378" t="str">
            <v>1ºT 2002</v>
          </cell>
          <cell r="AM378" t="str">
            <v>2ºT 2002</v>
          </cell>
          <cell r="AN378" t="str">
            <v>3ºT 2002</v>
          </cell>
          <cell r="AO378">
            <v>37530</v>
          </cell>
          <cell r="AP378" t="str">
            <v>Nov02-Set-02</v>
          </cell>
          <cell r="AQ378" t="str">
            <v>4ºT 2002</v>
          </cell>
          <cell r="AT378" t="str">
            <v>1ºT 2003</v>
          </cell>
          <cell r="AU378" t="str">
            <v>2ºT 2003</v>
          </cell>
          <cell r="AV378" t="str">
            <v>3ºT 2003</v>
          </cell>
          <cell r="AW378">
            <v>37895</v>
          </cell>
          <cell r="AX378" t="str">
            <v>Nov03-Set-03</v>
          </cell>
          <cell r="AY378" t="str">
            <v>4ºT 2003 *</v>
          </cell>
          <cell r="BC378" t="str">
            <v>(Milhares de Euros)</v>
          </cell>
          <cell r="BF378" t="str">
            <v>1ºT 2002</v>
          </cell>
          <cell r="BG378" t="str">
            <v>2ºT 2002</v>
          </cell>
          <cell r="BH378" t="str">
            <v>3ºT 2002</v>
          </cell>
          <cell r="BI378">
            <v>37530</v>
          </cell>
          <cell r="BJ378">
            <v>37561</v>
          </cell>
          <cell r="BK378" t="str">
            <v>4ºT 2002</v>
          </cell>
          <cell r="BL378" t="str">
            <v>mês actual</v>
          </cell>
          <cell r="BO378" t="str">
            <v>1ºT 2003</v>
          </cell>
          <cell r="BP378" t="str">
            <v>2ºT 2003</v>
          </cell>
          <cell r="BQ378" t="str">
            <v>3ºT 2003</v>
          </cell>
          <cell r="BR378">
            <v>37895</v>
          </cell>
          <cell r="BS378">
            <v>37926</v>
          </cell>
          <cell r="BT378" t="str">
            <v>4ºT 2003 *</v>
          </cell>
          <cell r="BV378" t="str">
            <v>mês actual</v>
          </cell>
          <cell r="BW378" t="str">
            <v>anualizado</v>
          </cell>
          <cell r="BZ378">
            <v>37956</v>
          </cell>
          <cell r="CC378" t="str">
            <v>Valor</v>
          </cell>
          <cell r="CD378" t="str">
            <v>%</v>
          </cell>
          <cell r="CG378" t="str">
            <v>Valor</v>
          </cell>
          <cell r="CH378" t="str">
            <v>%</v>
          </cell>
          <cell r="CL378" t="str">
            <v>1ºT 2002</v>
          </cell>
          <cell r="CM378" t="str">
            <v>2ºT 2002</v>
          </cell>
          <cell r="CN378" t="str">
            <v>3ºT 2002</v>
          </cell>
          <cell r="CO378">
            <v>37530</v>
          </cell>
          <cell r="CP378" t="str">
            <v>Nov02-Set-02</v>
          </cell>
          <cell r="CQ378" t="str">
            <v>4ºT 2002</v>
          </cell>
          <cell r="CT378" t="str">
            <v>1ºT 2003</v>
          </cell>
          <cell r="CU378" t="str">
            <v>2ºT 2003</v>
          </cell>
          <cell r="CV378" t="str">
            <v>3ºT 2003</v>
          </cell>
          <cell r="CW378">
            <v>37895</v>
          </cell>
          <cell r="CX378" t="str">
            <v>Nov03-Set03</v>
          </cell>
          <cell r="CY378" t="str">
            <v>4ºT 2003 *</v>
          </cell>
          <cell r="DC378" t="str">
            <v>(Milhares de Euros)</v>
          </cell>
          <cell r="DF378" t="str">
            <v>1ºT 2002</v>
          </cell>
          <cell r="DG378" t="str">
            <v>2ºT 2002</v>
          </cell>
          <cell r="DH378" t="str">
            <v>3ºT 2002</v>
          </cell>
          <cell r="DI378">
            <v>37530</v>
          </cell>
          <cell r="DJ378">
            <v>37561</v>
          </cell>
          <cell r="DK378" t="str">
            <v>4ºT 2002</v>
          </cell>
          <cell r="DL378" t="str">
            <v>mês actual</v>
          </cell>
          <cell r="DO378" t="str">
            <v>1ºT 2003</v>
          </cell>
          <cell r="DP378" t="str">
            <v>2ºT 2003</v>
          </cell>
          <cell r="DQ378" t="str">
            <v>3ºT 2003</v>
          </cell>
          <cell r="DR378">
            <v>37895</v>
          </cell>
          <cell r="DS378">
            <v>37926</v>
          </cell>
          <cell r="DT378" t="str">
            <v>4ºT 2003</v>
          </cell>
          <cell r="DV378" t="str">
            <v>mês actual</v>
          </cell>
          <cell r="DW378" t="str">
            <v>anualizado</v>
          </cell>
          <cell r="DZ378">
            <v>37956</v>
          </cell>
          <cell r="EC378" t="str">
            <v>Valor</v>
          </cell>
          <cell r="ED378" t="str">
            <v>%</v>
          </cell>
          <cell r="EG378" t="str">
            <v>Valor</v>
          </cell>
          <cell r="EH378" t="str">
            <v>%</v>
          </cell>
          <cell r="EL378" t="str">
            <v>1ºT 2002</v>
          </cell>
          <cell r="EM378" t="str">
            <v>2ºT 2002</v>
          </cell>
          <cell r="EN378" t="str">
            <v>3ºT 2002</v>
          </cell>
          <cell r="EO378">
            <v>37530</v>
          </cell>
          <cell r="EP378" t="str">
            <v>Nov02-Set02</v>
          </cell>
          <cell r="EQ378" t="str">
            <v>4ºT 2002</v>
          </cell>
          <cell r="ET378" t="str">
            <v>1ºT 2003</v>
          </cell>
          <cell r="EU378" t="str">
            <v>2ºT 2003</v>
          </cell>
          <cell r="EV378" t="str">
            <v>3ºT 2003</v>
          </cell>
          <cell r="EW378">
            <v>37895</v>
          </cell>
          <cell r="EX378" t="str">
            <v>Nov03-Set03</v>
          </cell>
          <cell r="EY378" t="str">
            <v>4ºT 2003 (*)</v>
          </cell>
          <cell r="FC378" t="str">
            <v>(Milhares de Euros)</v>
          </cell>
          <cell r="FF378" t="str">
            <v>1ºT 2002</v>
          </cell>
          <cell r="FG378" t="str">
            <v>2ºT 2002</v>
          </cell>
          <cell r="FH378" t="str">
            <v>3ºT 2002</v>
          </cell>
          <cell r="FI378">
            <v>37530</v>
          </cell>
          <cell r="FJ378">
            <v>37561</v>
          </cell>
          <cell r="FK378" t="str">
            <v>4ºT 2002</v>
          </cell>
          <cell r="FL378" t="str">
            <v>mês actual</v>
          </cell>
          <cell r="FO378" t="str">
            <v>1ºT 2003</v>
          </cell>
          <cell r="FP378" t="str">
            <v>2ºT 2003</v>
          </cell>
          <cell r="FQ378" t="str">
            <v>3ºT 2003</v>
          </cell>
          <cell r="FR378">
            <v>37895</v>
          </cell>
          <cell r="FS378">
            <v>37926</v>
          </cell>
          <cell r="FT378" t="str">
            <v>4ºT 2003 *</v>
          </cell>
          <cell r="FV378" t="str">
            <v>mês actual</v>
          </cell>
          <cell r="FW378" t="str">
            <v>anualizado</v>
          </cell>
          <cell r="FZ378">
            <v>37956</v>
          </cell>
          <cell r="GC378" t="str">
            <v>Valor</v>
          </cell>
          <cell r="GD378" t="str">
            <v>%</v>
          </cell>
          <cell r="GG378" t="str">
            <v>Valor</v>
          </cell>
          <cell r="GH378" t="str">
            <v>%</v>
          </cell>
          <cell r="GL378" t="str">
            <v>1ºT 2002</v>
          </cell>
          <cell r="GM378" t="str">
            <v>2ºT 2002</v>
          </cell>
          <cell r="GN378" t="str">
            <v>3ºT 2002</v>
          </cell>
          <cell r="GO378">
            <v>37530</v>
          </cell>
          <cell r="GP378" t="str">
            <v>Nov02-Set02</v>
          </cell>
          <cell r="GQ378" t="str">
            <v>4ºT 2002</v>
          </cell>
          <cell r="GT378" t="str">
            <v>1ºT 2003</v>
          </cell>
          <cell r="GU378" t="str">
            <v>2ºT 2003</v>
          </cell>
          <cell r="GV378" t="str">
            <v>3ºT 2003</v>
          </cell>
          <cell r="GW378">
            <v>37895</v>
          </cell>
          <cell r="GX378" t="str">
            <v>Nov03-Set03</v>
          </cell>
          <cell r="GY378" t="str">
            <v>4ºT 2003 *</v>
          </cell>
        </row>
        <row r="381">
          <cell r="C381" t="str">
            <v>Vendas de Electricidade</v>
          </cell>
          <cell r="F381">
            <v>119250.12334000001</v>
          </cell>
          <cell r="G381">
            <v>348776.09616000002</v>
          </cell>
          <cell r="H381">
            <v>459957.82512999995</v>
          </cell>
          <cell r="I381">
            <v>521044.59025000001</v>
          </cell>
          <cell r="J381">
            <v>527075.34852</v>
          </cell>
          <cell r="K381">
            <v>699404.98965000012</v>
          </cell>
          <cell r="L381">
            <v>699404.98965000012</v>
          </cell>
          <cell r="O381">
            <v>205002.88812999998</v>
          </cell>
          <cell r="P381">
            <v>452312.82890999998</v>
          </cell>
          <cell r="Q381">
            <v>668092.71196999995</v>
          </cell>
          <cell r="R381">
            <v>777890.8636214257</v>
          </cell>
          <cell r="S381">
            <v>882144.95549134316</v>
          </cell>
          <cell r="T381">
            <v>967758.90283423197</v>
          </cell>
          <cell r="V381">
            <v>967758.90283423197</v>
          </cell>
          <cell r="W381">
            <v>967758.90283423197</v>
          </cell>
          <cell r="Z381">
            <v>895731</v>
          </cell>
          <cell r="AC381">
            <v>268353.91318423185</v>
          </cell>
          <cell r="AD381">
            <v>0.38368887433663135</v>
          </cell>
          <cell r="AG381">
            <v>72027.902834231965</v>
          </cell>
          <cell r="AH381">
            <v>8.0412426090234579E-2</v>
          </cell>
          <cell r="AL381">
            <v>119250.12334000001</v>
          </cell>
          <cell r="AM381">
            <v>229525.97282000002</v>
          </cell>
          <cell r="AN381">
            <v>111181.72896999994</v>
          </cell>
          <cell r="AO381">
            <v>61086.765120000055</v>
          </cell>
          <cell r="AP381">
            <v>67117.523390000046</v>
          </cell>
          <cell r="AQ381">
            <v>239447.16452000017</v>
          </cell>
          <cell r="AT381">
            <v>205002.88812999998</v>
          </cell>
          <cell r="AU381">
            <v>247309.94078</v>
          </cell>
          <cell r="AV381">
            <v>215779.8830600002</v>
          </cell>
          <cell r="AW381">
            <v>109798.15165142552</v>
          </cell>
          <cell r="AX381">
            <v>214052.24352134299</v>
          </cell>
          <cell r="AY381">
            <v>299666.19086423179</v>
          </cell>
          <cell r="BC381" t="str">
            <v>Vendas de Electricidade</v>
          </cell>
          <cell r="BF381">
            <v>116575.72768000001</v>
          </cell>
          <cell r="BG381">
            <v>345425.72119999997</v>
          </cell>
          <cell r="BH381">
            <v>444370.87462999998</v>
          </cell>
          <cell r="BI381">
            <v>482338.56264999998</v>
          </cell>
          <cell r="BJ381">
            <v>482338.56264999998</v>
          </cell>
          <cell r="BK381">
            <v>567780.62245999998</v>
          </cell>
          <cell r="BL381">
            <v>567780.62245999998</v>
          </cell>
          <cell r="BO381">
            <v>104298.71422999998</v>
          </cell>
          <cell r="BP381">
            <v>226569.20207999999</v>
          </cell>
          <cell r="BQ381">
            <v>338539.52442000003</v>
          </cell>
          <cell r="BR381">
            <v>388285.95797010895</v>
          </cell>
          <cell r="BS381">
            <v>429887.14844629943</v>
          </cell>
          <cell r="BT381">
            <v>471907.07202708547</v>
          </cell>
          <cell r="BV381">
            <v>471907.07202708547</v>
          </cell>
          <cell r="BW381">
            <v>471907.07202708547</v>
          </cell>
          <cell r="CC381">
            <v>-95873.550432914519</v>
          </cell>
          <cell r="CD381">
            <v>-0.16885667921798231</v>
          </cell>
          <cell r="CG381">
            <v>471907.07202708547</v>
          </cell>
          <cell r="CH381" t="str">
            <v>-</v>
          </cell>
          <cell r="CL381">
            <v>116575.72768000001</v>
          </cell>
          <cell r="CM381">
            <v>228849.99351999996</v>
          </cell>
          <cell r="CN381">
            <v>98945.153430000006</v>
          </cell>
          <cell r="CO381">
            <v>37967.688020000001</v>
          </cell>
          <cell r="CP381">
            <v>37967.688020000001</v>
          </cell>
          <cell r="CQ381">
            <v>123409.74783000001</v>
          </cell>
          <cell r="CT381">
            <v>104298.71422999998</v>
          </cell>
          <cell r="CU381">
            <v>122270.48785</v>
          </cell>
          <cell r="CV381">
            <v>111970.32234000004</v>
          </cell>
          <cell r="CW381">
            <v>49746.433550108923</v>
          </cell>
          <cell r="CX381">
            <v>91347.624026299396</v>
          </cell>
          <cell r="CY381">
            <v>133367.54760708543</v>
          </cell>
          <cell r="DC381" t="str">
            <v>Vendas de Electricidade</v>
          </cell>
          <cell r="DF381">
            <v>0</v>
          </cell>
          <cell r="DG381">
            <v>0</v>
          </cell>
          <cell r="DH381">
            <v>0</v>
          </cell>
          <cell r="DI381">
            <v>20259.888579999999</v>
          </cell>
          <cell r="DJ381">
            <v>20259.888579999999</v>
          </cell>
          <cell r="DK381">
            <v>68035.794099999999</v>
          </cell>
          <cell r="DL381">
            <v>20259.888579999999</v>
          </cell>
          <cell r="DO381">
            <v>63058.683709999998</v>
          </cell>
          <cell r="DP381">
            <v>124746.15193000001</v>
          </cell>
          <cell r="DQ381">
            <v>180922.66600999999</v>
          </cell>
          <cell r="DR381">
            <v>219507.17144508669</v>
          </cell>
          <cell r="DS381">
            <v>243440.85628855444</v>
          </cell>
          <cell r="DT381">
            <v>266320.92266462481</v>
          </cell>
          <cell r="DV381">
            <v>266320.92266462481</v>
          </cell>
          <cell r="DW381">
            <v>266320.92266462481</v>
          </cell>
          <cell r="EC381">
            <v>246061.03408462481</v>
          </cell>
          <cell r="ED381">
            <v>12.145231357665484</v>
          </cell>
          <cell r="EG381">
            <v>266320.92266462481</v>
          </cell>
          <cell r="EH381" t="str">
            <v>-</v>
          </cell>
          <cell r="EL381">
            <v>0</v>
          </cell>
          <cell r="EM381">
            <v>0</v>
          </cell>
          <cell r="EN381">
            <v>0</v>
          </cell>
          <cell r="EO381">
            <v>20259.888579999999</v>
          </cell>
          <cell r="EP381">
            <v>20259.888579999999</v>
          </cell>
          <cell r="EQ381">
            <v>68035.794099999999</v>
          </cell>
          <cell r="ET381">
            <v>63058.683709999998</v>
          </cell>
          <cell r="EU381">
            <v>61687.46822000001</v>
          </cell>
          <cell r="EV381">
            <v>56176.514079999979</v>
          </cell>
          <cell r="EW381">
            <v>38584.505435086699</v>
          </cell>
          <cell r="EX381">
            <v>62518.190278554452</v>
          </cell>
          <cell r="EY381">
            <v>85398.256654624827</v>
          </cell>
          <cell r="FC381" t="str">
            <v>Vendas de Electricidade</v>
          </cell>
          <cell r="FF381">
            <v>0</v>
          </cell>
          <cell r="FG381">
            <v>0</v>
          </cell>
          <cell r="FH381">
            <v>0</v>
          </cell>
          <cell r="FI381">
            <v>0</v>
          </cell>
          <cell r="FJ381">
            <v>0</v>
          </cell>
          <cell r="FK381">
            <v>32779.503819999998</v>
          </cell>
          <cell r="FL381">
            <v>32779.503819999998</v>
          </cell>
          <cell r="FO381">
            <v>28749.756570000001</v>
          </cell>
          <cell r="FP381">
            <v>72222.530010000002</v>
          </cell>
          <cell r="FQ381">
            <v>113686.38652000001</v>
          </cell>
          <cell r="FR381">
            <v>131270.91751734103</v>
          </cell>
          <cell r="FS381">
            <v>145675.74980093373</v>
          </cell>
          <cell r="FT381">
            <v>160649.59800918837</v>
          </cell>
          <cell r="FV381">
            <v>160649.59800918837</v>
          </cell>
          <cell r="FW381">
            <v>160649.59800918837</v>
          </cell>
          <cell r="GC381">
            <v>127870.09418918837</v>
          </cell>
          <cell r="GD381">
            <v>3.9009160996259515</v>
          </cell>
          <cell r="GG381">
            <v>160649.59800918837</v>
          </cell>
          <cell r="GH381" t="str">
            <v>-</v>
          </cell>
          <cell r="GL381">
            <v>0</v>
          </cell>
          <cell r="GM381">
            <v>0</v>
          </cell>
          <cell r="GN381">
            <v>0</v>
          </cell>
          <cell r="GO381">
            <v>0</v>
          </cell>
          <cell r="GP381">
            <v>0</v>
          </cell>
          <cell r="GQ381">
            <v>32779.503819999998</v>
          </cell>
          <cell r="GT381">
            <v>28749.756570000001</v>
          </cell>
          <cell r="GU381">
            <v>43472.773440000004</v>
          </cell>
          <cell r="GV381">
            <v>41463.856510000012</v>
          </cell>
          <cell r="GW381">
            <v>17584.530997341019</v>
          </cell>
          <cell r="GX381">
            <v>31989.363280933714</v>
          </cell>
          <cell r="GY381">
            <v>46963.211489188354</v>
          </cell>
        </row>
        <row r="382">
          <cell r="C382" t="str">
            <v>Outras Vendas</v>
          </cell>
          <cell r="F382">
            <v>0</v>
          </cell>
          <cell r="G382">
            <v>0</v>
          </cell>
          <cell r="H382">
            <v>0</v>
          </cell>
          <cell r="I382">
            <v>0</v>
          </cell>
          <cell r="J382">
            <v>0</v>
          </cell>
          <cell r="K382">
            <v>0</v>
          </cell>
          <cell r="L382">
            <v>0</v>
          </cell>
          <cell r="O382">
            <v>0</v>
          </cell>
          <cell r="P382">
            <v>0</v>
          </cell>
          <cell r="Q382">
            <v>31173.556059999999</v>
          </cell>
          <cell r="R382">
            <v>11322.90053333333</v>
          </cell>
          <cell r="S382">
            <v>12455.190586666664</v>
          </cell>
          <cell r="T382">
            <v>13587.480639999998</v>
          </cell>
          <cell r="V382">
            <v>13587.480639999998</v>
          </cell>
          <cell r="W382">
            <v>13587.480639999998</v>
          </cell>
          <cell r="AC382">
            <v>13587.480639999998</v>
          </cell>
          <cell r="AD382" t="str">
            <v>-</v>
          </cell>
          <cell r="AG382">
            <v>13587.480639999998</v>
          </cell>
          <cell r="AH382" t="str">
            <v>-</v>
          </cell>
          <cell r="AL382">
            <v>0</v>
          </cell>
          <cell r="AM382">
            <v>0</v>
          </cell>
          <cell r="AN382">
            <v>0</v>
          </cell>
          <cell r="AO382">
            <v>0</v>
          </cell>
          <cell r="AP382">
            <v>0</v>
          </cell>
          <cell r="AQ382">
            <v>0</v>
          </cell>
          <cell r="AT382">
            <v>0</v>
          </cell>
          <cell r="AU382">
            <v>0</v>
          </cell>
          <cell r="AV382">
            <v>0</v>
          </cell>
          <cell r="AW382">
            <v>0</v>
          </cell>
          <cell r="AX382">
            <v>0</v>
          </cell>
          <cell r="AY382">
            <v>0</v>
          </cell>
          <cell r="BC382" t="str">
            <v>Outras Vendas</v>
          </cell>
          <cell r="BF382">
            <v>0</v>
          </cell>
          <cell r="BG382">
            <v>0</v>
          </cell>
          <cell r="BH382">
            <v>0</v>
          </cell>
          <cell r="BI382">
            <v>0</v>
          </cell>
          <cell r="BJ382">
            <v>0</v>
          </cell>
          <cell r="BK382">
            <v>0</v>
          </cell>
          <cell r="BL382">
            <v>0</v>
          </cell>
          <cell r="BO382">
            <v>0</v>
          </cell>
          <cell r="BP382">
            <v>0</v>
          </cell>
          <cell r="BQ382">
            <v>0</v>
          </cell>
          <cell r="BR382">
            <v>0</v>
          </cell>
          <cell r="BS382">
            <v>0</v>
          </cell>
          <cell r="BT382">
            <v>0</v>
          </cell>
          <cell r="BV382">
            <v>0</v>
          </cell>
          <cell r="BW382">
            <v>0</v>
          </cell>
          <cell r="CC382">
            <v>0</v>
          </cell>
          <cell r="CD382" t="str">
            <v>-</v>
          </cell>
          <cell r="CG382">
            <v>0</v>
          </cell>
          <cell r="CH382" t="str">
            <v>-</v>
          </cell>
          <cell r="CL382">
            <v>0</v>
          </cell>
          <cell r="CM382">
            <v>0</v>
          </cell>
          <cell r="CN382">
            <v>0</v>
          </cell>
          <cell r="CO382">
            <v>0</v>
          </cell>
          <cell r="CP382">
            <v>0</v>
          </cell>
          <cell r="CQ382">
            <v>0</v>
          </cell>
          <cell r="CT382">
            <v>0</v>
          </cell>
          <cell r="CU382">
            <v>0</v>
          </cell>
          <cell r="CV382">
            <v>0</v>
          </cell>
          <cell r="CW382">
            <v>0</v>
          </cell>
          <cell r="CX382">
            <v>0</v>
          </cell>
          <cell r="CY382">
            <v>0</v>
          </cell>
          <cell r="DC382" t="str">
            <v>Outras Vendas</v>
          </cell>
          <cell r="DF382">
            <v>0</v>
          </cell>
          <cell r="DG382">
            <v>0</v>
          </cell>
          <cell r="DH382">
            <v>0</v>
          </cell>
          <cell r="DI382">
            <v>0</v>
          </cell>
          <cell r="DJ382">
            <v>0</v>
          </cell>
          <cell r="DK382">
            <v>0</v>
          </cell>
          <cell r="DL382">
            <v>0</v>
          </cell>
          <cell r="DO382">
            <v>0</v>
          </cell>
          <cell r="DP382">
            <v>0</v>
          </cell>
          <cell r="DQ382">
            <v>0</v>
          </cell>
          <cell r="DR382">
            <v>0</v>
          </cell>
          <cell r="DS382">
            <v>0</v>
          </cell>
          <cell r="DT382">
            <v>0</v>
          </cell>
          <cell r="DV382">
            <v>0</v>
          </cell>
          <cell r="DW382">
            <v>0</v>
          </cell>
          <cell r="EC382">
            <v>0</v>
          </cell>
          <cell r="ED382" t="str">
            <v>-</v>
          </cell>
          <cell r="EG382">
            <v>0</v>
          </cell>
          <cell r="EH382" t="str">
            <v>-</v>
          </cell>
          <cell r="EL382">
            <v>0</v>
          </cell>
          <cell r="EM382">
            <v>0</v>
          </cell>
          <cell r="EN382">
            <v>0</v>
          </cell>
          <cell r="EO382">
            <v>0</v>
          </cell>
          <cell r="EP382">
            <v>0</v>
          </cell>
          <cell r="EQ382">
            <v>0</v>
          </cell>
          <cell r="ET382">
            <v>0</v>
          </cell>
          <cell r="EU382">
            <v>0</v>
          </cell>
          <cell r="EV382">
            <v>0</v>
          </cell>
          <cell r="EW382">
            <v>0</v>
          </cell>
          <cell r="EX382">
            <v>0</v>
          </cell>
          <cell r="EY382">
            <v>0</v>
          </cell>
          <cell r="FC382" t="str">
            <v>Outras Vendas</v>
          </cell>
          <cell r="FF382">
            <v>0</v>
          </cell>
          <cell r="FG382">
            <v>0</v>
          </cell>
          <cell r="FH382">
            <v>0</v>
          </cell>
          <cell r="FI382">
            <v>0</v>
          </cell>
          <cell r="FJ382">
            <v>0</v>
          </cell>
          <cell r="FK382">
            <v>0</v>
          </cell>
          <cell r="FL382">
            <v>0</v>
          </cell>
          <cell r="FO382">
            <v>0</v>
          </cell>
          <cell r="FP382">
            <v>0</v>
          </cell>
          <cell r="FQ382">
            <v>0</v>
          </cell>
          <cell r="FR382">
            <v>0</v>
          </cell>
          <cell r="FS382">
            <v>0</v>
          </cell>
          <cell r="FT382">
            <v>0</v>
          </cell>
          <cell r="FV382">
            <v>0</v>
          </cell>
          <cell r="FW382">
            <v>0</v>
          </cell>
          <cell r="GC382">
            <v>0</v>
          </cell>
          <cell r="GD382" t="str">
            <v>-</v>
          </cell>
          <cell r="GG382">
            <v>0</v>
          </cell>
          <cell r="GH382" t="str">
            <v>-</v>
          </cell>
          <cell r="GL382">
            <v>0</v>
          </cell>
          <cell r="GM382">
            <v>0</v>
          </cell>
          <cell r="GN382">
            <v>0</v>
          </cell>
          <cell r="GO382">
            <v>0</v>
          </cell>
          <cell r="GP382">
            <v>0</v>
          </cell>
          <cell r="GQ382">
            <v>0</v>
          </cell>
          <cell r="GT382">
            <v>0</v>
          </cell>
          <cell r="GU382">
            <v>0</v>
          </cell>
          <cell r="GV382">
            <v>0</v>
          </cell>
          <cell r="GW382">
            <v>0</v>
          </cell>
          <cell r="GX382">
            <v>0</v>
          </cell>
          <cell r="GY382">
            <v>0</v>
          </cell>
        </row>
        <row r="383">
          <cell r="C383" t="str">
            <v>Prestação de Serviços</v>
          </cell>
          <cell r="F383">
            <v>0</v>
          </cell>
          <cell r="G383">
            <v>0</v>
          </cell>
          <cell r="H383">
            <v>0</v>
          </cell>
          <cell r="I383">
            <v>0</v>
          </cell>
          <cell r="J383">
            <v>0</v>
          </cell>
          <cell r="K383">
            <v>0</v>
          </cell>
          <cell r="L383">
            <v>0</v>
          </cell>
          <cell r="O383">
            <v>0</v>
          </cell>
          <cell r="P383">
            <v>0</v>
          </cell>
          <cell r="Q383">
            <v>0</v>
          </cell>
          <cell r="R383">
            <v>0</v>
          </cell>
          <cell r="S383">
            <v>0</v>
          </cell>
          <cell r="T383">
            <v>0</v>
          </cell>
          <cell r="V383">
            <v>0</v>
          </cell>
          <cell r="W383">
            <v>0</v>
          </cell>
          <cell r="AC383">
            <v>0</v>
          </cell>
          <cell r="AD383" t="str">
            <v>-</v>
          </cell>
          <cell r="AG383">
            <v>0</v>
          </cell>
          <cell r="AH383" t="str">
            <v>-</v>
          </cell>
          <cell r="AL383">
            <v>0</v>
          </cell>
          <cell r="AM383">
            <v>0</v>
          </cell>
          <cell r="AN383">
            <v>0</v>
          </cell>
          <cell r="AO383">
            <v>0</v>
          </cell>
          <cell r="AP383">
            <v>0</v>
          </cell>
          <cell r="AQ383">
            <v>0</v>
          </cell>
          <cell r="AT383">
            <v>0</v>
          </cell>
          <cell r="AU383">
            <v>0</v>
          </cell>
          <cell r="AV383">
            <v>31173.556059999995</v>
          </cell>
          <cell r="AW383">
            <v>-19850.655526666666</v>
          </cell>
          <cell r="AX383">
            <v>-18718.365473333331</v>
          </cell>
          <cell r="AY383">
            <v>-17586.075419999997</v>
          </cell>
          <cell r="BC383" t="str">
            <v>Prestação de Serviços</v>
          </cell>
          <cell r="BF383">
            <v>0</v>
          </cell>
          <cell r="BG383">
            <v>0</v>
          </cell>
          <cell r="BH383">
            <v>0</v>
          </cell>
          <cell r="BI383">
            <v>0</v>
          </cell>
          <cell r="BJ383">
            <v>0</v>
          </cell>
          <cell r="BK383">
            <v>0</v>
          </cell>
          <cell r="BL383">
            <v>0</v>
          </cell>
          <cell r="BO383">
            <v>0</v>
          </cell>
          <cell r="BP383">
            <v>0</v>
          </cell>
          <cell r="BQ383">
            <v>7368.8240099999994</v>
          </cell>
          <cell r="BR383">
            <v>0</v>
          </cell>
          <cell r="BS383">
            <v>0</v>
          </cell>
          <cell r="BT383">
            <v>0</v>
          </cell>
          <cell r="BV383">
            <v>0</v>
          </cell>
          <cell r="BW383">
            <v>0</v>
          </cell>
          <cell r="CC383">
            <v>0</v>
          </cell>
          <cell r="CD383" t="str">
            <v>-</v>
          </cell>
          <cell r="CG383">
            <v>0</v>
          </cell>
          <cell r="CH383" t="str">
            <v>-</v>
          </cell>
          <cell r="CL383">
            <v>0</v>
          </cell>
          <cell r="CM383">
            <v>0</v>
          </cell>
          <cell r="CN383">
            <v>0</v>
          </cell>
          <cell r="CO383">
            <v>0</v>
          </cell>
          <cell r="CP383">
            <v>0</v>
          </cell>
          <cell r="CQ383">
            <v>0</v>
          </cell>
          <cell r="CT383">
            <v>0</v>
          </cell>
          <cell r="CU383">
            <v>0</v>
          </cell>
          <cell r="CV383">
            <v>7368.8240099999994</v>
          </cell>
          <cell r="CW383">
            <v>-7368.8240099999994</v>
          </cell>
          <cell r="CX383">
            <v>-7368.8240099999994</v>
          </cell>
          <cell r="CY383">
            <v>-7368.8240099999994</v>
          </cell>
          <cell r="DC383" t="str">
            <v>Prestação de Serviços</v>
          </cell>
          <cell r="DF383">
            <v>0</v>
          </cell>
          <cell r="DG383">
            <v>0</v>
          </cell>
          <cell r="DH383">
            <v>0</v>
          </cell>
          <cell r="DI383">
            <v>0</v>
          </cell>
          <cell r="DJ383">
            <v>0</v>
          </cell>
          <cell r="DK383">
            <v>0</v>
          </cell>
          <cell r="DL383">
            <v>0</v>
          </cell>
          <cell r="DO383">
            <v>0</v>
          </cell>
          <cell r="DP383">
            <v>0</v>
          </cell>
          <cell r="DQ383">
            <v>12082.63832</v>
          </cell>
          <cell r="DR383">
            <v>0</v>
          </cell>
          <cell r="DS383">
            <v>0</v>
          </cell>
          <cell r="DT383">
            <v>0</v>
          </cell>
          <cell r="DV383">
            <v>0</v>
          </cell>
          <cell r="DW383">
            <v>0</v>
          </cell>
          <cell r="EC383">
            <v>0</v>
          </cell>
          <cell r="ED383" t="str">
            <v>-</v>
          </cell>
          <cell r="EG383">
            <v>0</v>
          </cell>
          <cell r="EH383" t="str">
            <v>-</v>
          </cell>
          <cell r="EL383">
            <v>0</v>
          </cell>
          <cell r="EM383">
            <v>0</v>
          </cell>
          <cell r="EN383">
            <v>0</v>
          </cell>
          <cell r="EO383">
            <v>0</v>
          </cell>
          <cell r="EP383">
            <v>0</v>
          </cell>
          <cell r="EQ383">
            <v>0</v>
          </cell>
          <cell r="ET383">
            <v>0</v>
          </cell>
          <cell r="EU383">
            <v>0</v>
          </cell>
          <cell r="EV383">
            <v>12082.63832</v>
          </cell>
          <cell r="EW383">
            <v>-12082.63832</v>
          </cell>
          <cell r="EX383">
            <v>-12082.63832</v>
          </cell>
          <cell r="EY383">
            <v>-12082.63832</v>
          </cell>
          <cell r="FC383" t="str">
            <v>Prestação de Serviços</v>
          </cell>
          <cell r="FF383">
            <v>0</v>
          </cell>
          <cell r="FG383">
            <v>0</v>
          </cell>
          <cell r="FH383">
            <v>0</v>
          </cell>
          <cell r="FI383">
            <v>0</v>
          </cell>
          <cell r="FJ383">
            <v>0</v>
          </cell>
          <cell r="FK383">
            <v>0</v>
          </cell>
          <cell r="FL383">
            <v>0</v>
          </cell>
          <cell r="FO383">
            <v>0</v>
          </cell>
          <cell r="FP383">
            <v>0</v>
          </cell>
          <cell r="FQ383">
            <v>1531.48325</v>
          </cell>
          <cell r="FR383">
            <v>0</v>
          </cell>
          <cell r="FS383">
            <v>0</v>
          </cell>
          <cell r="FT383">
            <v>0</v>
          </cell>
          <cell r="FV383">
            <v>0</v>
          </cell>
          <cell r="FW383">
            <v>0</v>
          </cell>
          <cell r="GC383">
            <v>0</v>
          </cell>
          <cell r="GD383" t="str">
            <v>-</v>
          </cell>
          <cell r="GG383">
            <v>0</v>
          </cell>
          <cell r="GH383" t="str">
            <v>-</v>
          </cell>
          <cell r="GL383">
            <v>0</v>
          </cell>
          <cell r="GM383">
            <v>0</v>
          </cell>
          <cell r="GN383">
            <v>0</v>
          </cell>
          <cell r="GO383">
            <v>0</v>
          </cell>
          <cell r="GP383">
            <v>0</v>
          </cell>
          <cell r="GQ383">
            <v>0</v>
          </cell>
          <cell r="GT383">
            <v>0</v>
          </cell>
          <cell r="GU383">
            <v>0</v>
          </cell>
          <cell r="GV383">
            <v>1531.48325</v>
          </cell>
          <cell r="GW383">
            <v>-1531.48325</v>
          </cell>
          <cell r="GX383">
            <v>-1531.48325</v>
          </cell>
          <cell r="GY383">
            <v>-1531.48325</v>
          </cell>
        </row>
        <row r="384">
          <cell r="C384" t="str">
            <v>Volume de Negócios</v>
          </cell>
          <cell r="F384">
            <v>119250.12334000001</v>
          </cell>
          <cell r="G384">
            <v>348776.09616000002</v>
          </cell>
          <cell r="H384">
            <v>459957.82512999995</v>
          </cell>
          <cell r="I384">
            <v>521044.59025000001</v>
          </cell>
          <cell r="J384">
            <v>527075.34852</v>
          </cell>
          <cell r="K384">
            <v>699404.98965000012</v>
          </cell>
          <cell r="L384">
            <v>699404.98965000012</v>
          </cell>
          <cell r="O384">
            <v>205002.88812999998</v>
          </cell>
          <cell r="P384">
            <v>452312.82890999998</v>
          </cell>
          <cell r="Q384">
            <v>699266.26803000015</v>
          </cell>
          <cell r="R384">
            <v>789213.764154759</v>
          </cell>
          <cell r="S384">
            <v>894600.14607800986</v>
          </cell>
          <cell r="T384">
            <v>981346.38347423193</v>
          </cell>
          <cell r="V384">
            <v>981346.38347423193</v>
          </cell>
          <cell r="W384">
            <v>981346.38347423193</v>
          </cell>
          <cell r="Z384">
            <v>895731</v>
          </cell>
          <cell r="AC384">
            <v>281941.39382423181</v>
          </cell>
          <cell r="AD384">
            <v>0.40311607437247821</v>
          </cell>
          <cell r="AG384">
            <v>85615.38347423193</v>
          </cell>
          <cell r="AH384">
            <v>9.5581579150695761E-2</v>
          </cell>
          <cell r="AL384">
            <v>119250.12334000001</v>
          </cell>
          <cell r="AM384">
            <v>229525.97282000002</v>
          </cell>
          <cell r="AN384">
            <v>111181.72896999994</v>
          </cell>
          <cell r="AO384">
            <v>61086.765120000055</v>
          </cell>
          <cell r="AP384">
            <v>67117.523390000046</v>
          </cell>
          <cell r="AQ384">
            <v>239447.16452000017</v>
          </cell>
          <cell r="AT384">
            <v>205002.88812999998</v>
          </cell>
          <cell r="AU384">
            <v>247309.94078</v>
          </cell>
          <cell r="AV384">
            <v>246953.43912000017</v>
          </cell>
          <cell r="AW384">
            <v>89947.496124758851</v>
          </cell>
          <cell r="AX384">
            <v>195333.8780480097</v>
          </cell>
          <cell r="AY384">
            <v>282080.11544423178</v>
          </cell>
          <cell r="BC384" t="str">
            <v>Volume de Negócios</v>
          </cell>
          <cell r="BF384">
            <v>116575.72768000001</v>
          </cell>
          <cell r="BG384">
            <v>345425.72119999997</v>
          </cell>
          <cell r="BH384">
            <v>444370.87462999998</v>
          </cell>
          <cell r="BI384">
            <v>482338.56264999998</v>
          </cell>
          <cell r="BJ384">
            <v>482338.56264999998</v>
          </cell>
          <cell r="BK384">
            <v>567780.62245999998</v>
          </cell>
          <cell r="BL384">
            <v>567780.62245999998</v>
          </cell>
          <cell r="BO384">
            <v>104298.71422999998</v>
          </cell>
          <cell r="BP384">
            <v>226569.20207999999</v>
          </cell>
          <cell r="BQ384">
            <v>345908.34843000001</v>
          </cell>
          <cell r="BR384">
            <v>388285.95797010895</v>
          </cell>
          <cell r="BS384">
            <v>429887.14844629943</v>
          </cell>
          <cell r="BT384">
            <v>471907.07202708547</v>
          </cell>
          <cell r="BV384">
            <v>471907.07202708547</v>
          </cell>
          <cell r="BW384">
            <v>471907.07202708547</v>
          </cell>
          <cell r="CC384">
            <v>-95873.550432914519</v>
          </cell>
          <cell r="CD384">
            <v>-0.16885667921798231</v>
          </cell>
          <cell r="CG384">
            <v>471907.07202708547</v>
          </cell>
          <cell r="CH384" t="str">
            <v>-</v>
          </cell>
          <cell r="CL384">
            <v>116575.72768000001</v>
          </cell>
          <cell r="CM384">
            <v>228849.99351999996</v>
          </cell>
          <cell r="CN384">
            <v>98945.153430000006</v>
          </cell>
          <cell r="CO384">
            <v>37967.688020000001</v>
          </cell>
          <cell r="CP384">
            <v>37967.688020000001</v>
          </cell>
          <cell r="CQ384">
            <v>123409.74783000001</v>
          </cell>
          <cell r="CT384">
            <v>104298.71422999998</v>
          </cell>
          <cell r="CU384">
            <v>122270.48785</v>
          </cell>
          <cell r="CV384">
            <v>119339.14635000002</v>
          </cell>
          <cell r="CW384">
            <v>42377.609540108941</v>
          </cell>
          <cell r="CX384">
            <v>83978.800016299414</v>
          </cell>
          <cell r="CY384">
            <v>125998.72359708545</v>
          </cell>
          <cell r="DC384" t="str">
            <v>Volume de Negócios</v>
          </cell>
          <cell r="DF384">
            <v>0</v>
          </cell>
          <cell r="DG384">
            <v>0</v>
          </cell>
          <cell r="DH384">
            <v>0</v>
          </cell>
          <cell r="DI384">
            <v>20259.888579999999</v>
          </cell>
          <cell r="DJ384">
            <v>20259.888579999999</v>
          </cell>
          <cell r="DK384">
            <v>68035.794099999999</v>
          </cell>
          <cell r="DL384">
            <v>20259.888579999999</v>
          </cell>
          <cell r="DO384">
            <v>63058.683709999998</v>
          </cell>
          <cell r="DP384">
            <v>124746.15193000001</v>
          </cell>
          <cell r="DQ384">
            <v>193005.30432999998</v>
          </cell>
          <cell r="DR384">
            <v>219507.17144508669</v>
          </cell>
          <cell r="DS384">
            <v>243440.85628855444</v>
          </cell>
          <cell r="DT384">
            <v>266320.92266462481</v>
          </cell>
          <cell r="DV384">
            <v>266320.92266462481</v>
          </cell>
          <cell r="DW384">
            <v>266320.92266462481</v>
          </cell>
          <cell r="EC384">
            <v>246061.03408462481</v>
          </cell>
          <cell r="ED384">
            <v>12.145231357665484</v>
          </cell>
          <cell r="EG384">
            <v>266320.92266462481</v>
          </cell>
          <cell r="EH384" t="str">
            <v>-</v>
          </cell>
          <cell r="EL384">
            <v>0</v>
          </cell>
          <cell r="EM384">
            <v>0</v>
          </cell>
          <cell r="EN384">
            <v>0</v>
          </cell>
          <cell r="EO384">
            <v>20259.888579999999</v>
          </cell>
          <cell r="EP384">
            <v>20259.888579999999</v>
          </cell>
          <cell r="EQ384">
            <v>68035.794099999999</v>
          </cell>
          <cell r="ET384">
            <v>63058.683709999998</v>
          </cell>
          <cell r="EU384">
            <v>61687.46822000001</v>
          </cell>
          <cell r="EV384">
            <v>68259.152399999977</v>
          </cell>
          <cell r="EW384">
            <v>26501.867115086701</v>
          </cell>
          <cell r="EX384">
            <v>50435.551958554453</v>
          </cell>
          <cell r="EY384">
            <v>73315.618334624829</v>
          </cell>
          <cell r="FC384" t="str">
            <v>Volume de Negócios</v>
          </cell>
          <cell r="FF384">
            <v>0</v>
          </cell>
          <cell r="FG384">
            <v>0</v>
          </cell>
          <cell r="FH384">
            <v>0</v>
          </cell>
          <cell r="FI384">
            <v>0</v>
          </cell>
          <cell r="FJ384">
            <v>0</v>
          </cell>
          <cell r="FK384">
            <v>32779.503819999998</v>
          </cell>
          <cell r="FL384">
            <v>32779.503819999998</v>
          </cell>
          <cell r="FO384">
            <v>28749.756570000001</v>
          </cell>
          <cell r="FP384">
            <v>72222.530010000002</v>
          </cell>
          <cell r="FQ384">
            <v>115217.86977000002</v>
          </cell>
          <cell r="FR384">
            <v>131270.91751734103</v>
          </cell>
          <cell r="FS384">
            <v>145675.74980093373</v>
          </cell>
          <cell r="FT384">
            <v>160649.59800918837</v>
          </cell>
          <cell r="FV384">
            <v>160649.59800918837</v>
          </cell>
          <cell r="FW384">
            <v>160649.59800918837</v>
          </cell>
          <cell r="GC384">
            <v>127870.09418918837</v>
          </cell>
          <cell r="GD384">
            <v>3.9009160996259515</v>
          </cell>
          <cell r="GG384">
            <v>160649.59800918837</v>
          </cell>
          <cell r="GH384" t="str">
            <v>-</v>
          </cell>
          <cell r="GL384">
            <v>0</v>
          </cell>
          <cell r="GM384">
            <v>0</v>
          </cell>
          <cell r="GN384">
            <v>0</v>
          </cell>
          <cell r="GO384">
            <v>0</v>
          </cell>
          <cell r="GP384">
            <v>0</v>
          </cell>
          <cell r="GQ384">
            <v>32779.503819999998</v>
          </cell>
          <cell r="GT384">
            <v>28749.756570000001</v>
          </cell>
          <cell r="GU384">
            <v>43472.773440000004</v>
          </cell>
          <cell r="GV384">
            <v>42995.339760000017</v>
          </cell>
          <cell r="GW384">
            <v>16053.047747341014</v>
          </cell>
          <cell r="GX384">
            <v>30457.880030933709</v>
          </cell>
          <cell r="GY384">
            <v>45431.728239188349</v>
          </cell>
        </row>
        <row r="386">
          <cell r="C386" t="str">
            <v>Trabalhos para a Própria Empresa</v>
          </cell>
          <cell r="F386">
            <v>176.61569</v>
          </cell>
          <cell r="G386">
            <v>542.93270999999993</v>
          </cell>
          <cell r="H386">
            <v>562.81025999999997</v>
          </cell>
          <cell r="I386">
            <v>656.40356999999995</v>
          </cell>
          <cell r="J386">
            <v>656.40356999999995</v>
          </cell>
          <cell r="K386">
            <v>792.84857999999997</v>
          </cell>
          <cell r="L386">
            <v>792.84857999999997</v>
          </cell>
          <cell r="O386">
            <v>121.65482</v>
          </cell>
          <cell r="P386">
            <v>235.17133999999999</v>
          </cell>
          <cell r="Q386">
            <v>0</v>
          </cell>
          <cell r="R386">
            <v>357.54167782372838</v>
          </cell>
          <cell r="S386">
            <v>390.70494312985085</v>
          </cell>
          <cell r="T386">
            <v>390.70494312985085</v>
          </cell>
          <cell r="V386">
            <v>390.70494312985085</v>
          </cell>
          <cell r="W386">
            <v>390.7049431298509</v>
          </cell>
          <cell r="AC386">
            <v>-402.14363687014912</v>
          </cell>
          <cell r="AD386">
            <v>-0.50721366855465533</v>
          </cell>
          <cell r="AG386">
            <v>390.7049431298509</v>
          </cell>
          <cell r="AH386" t="str">
            <v>-</v>
          </cell>
          <cell r="AL386">
            <v>176.61569</v>
          </cell>
          <cell r="AM386">
            <v>366.31701999999996</v>
          </cell>
          <cell r="AN386">
            <v>19.877550000000042</v>
          </cell>
          <cell r="AO386">
            <v>93.593309999999974</v>
          </cell>
          <cell r="AP386">
            <v>93.593309999999974</v>
          </cell>
          <cell r="AQ386">
            <v>230.03832</v>
          </cell>
          <cell r="AT386">
            <v>121.65482</v>
          </cell>
          <cell r="AU386">
            <v>113.51651999999999</v>
          </cell>
          <cell r="AV386">
            <v>-235.17133999999999</v>
          </cell>
          <cell r="AW386">
            <v>357.54167782372838</v>
          </cell>
          <cell r="AX386">
            <v>390.70494312985085</v>
          </cell>
          <cell r="AY386">
            <v>390.70494312985085</v>
          </cell>
          <cell r="BC386" t="str">
            <v>Trabalhos para a Própria Empresa</v>
          </cell>
          <cell r="BF386">
            <v>176.61569</v>
          </cell>
          <cell r="BG386">
            <v>542.93270999999993</v>
          </cell>
          <cell r="BH386">
            <v>562.81025999999997</v>
          </cell>
          <cell r="BI386">
            <v>656.40356999999995</v>
          </cell>
          <cell r="BJ386">
            <v>656.40356999999995</v>
          </cell>
          <cell r="BK386">
            <v>792.84857999999997</v>
          </cell>
          <cell r="BL386">
            <v>792.84857999999997</v>
          </cell>
          <cell r="BO386">
            <v>121.65482</v>
          </cell>
          <cell r="BP386">
            <v>235.17133999999999</v>
          </cell>
          <cell r="BQ386">
            <v>0</v>
          </cell>
          <cell r="BR386">
            <v>357.54167782372838</v>
          </cell>
          <cell r="BS386">
            <v>390.70494312985085</v>
          </cell>
          <cell r="BT386">
            <v>390.70494312985085</v>
          </cell>
          <cell r="BV386">
            <v>390.70494312985085</v>
          </cell>
          <cell r="BW386">
            <v>390.7049431298509</v>
          </cell>
          <cell r="CC386">
            <v>-402.14363687014912</v>
          </cell>
          <cell r="CD386">
            <v>-0.50721366855465533</v>
          </cell>
          <cell r="CG386">
            <v>390.7049431298509</v>
          </cell>
          <cell r="CH386" t="str">
            <v>-</v>
          </cell>
          <cell r="CL386">
            <v>176.61569</v>
          </cell>
          <cell r="CM386">
            <v>366.31701999999996</v>
          </cell>
          <cell r="CN386">
            <v>19.877550000000042</v>
          </cell>
          <cell r="CO386">
            <v>93.593309999999974</v>
          </cell>
          <cell r="CP386">
            <v>93.593309999999974</v>
          </cell>
          <cell r="CQ386">
            <v>230.03832</v>
          </cell>
          <cell r="CT386">
            <v>121.65482</v>
          </cell>
          <cell r="CU386">
            <v>113.51651999999999</v>
          </cell>
          <cell r="CV386">
            <v>-235.17133999999999</v>
          </cell>
          <cell r="CW386">
            <v>357.54167782372838</v>
          </cell>
          <cell r="CX386">
            <v>390.70494312985085</v>
          </cell>
          <cell r="CY386">
            <v>390.70494312985085</v>
          </cell>
          <cell r="DC386" t="str">
            <v>Trabalhos para a Própria Empresa</v>
          </cell>
          <cell r="DF386">
            <v>0</v>
          </cell>
          <cell r="DG386">
            <v>0</v>
          </cell>
          <cell r="DH386">
            <v>0</v>
          </cell>
          <cell r="DI386">
            <v>0</v>
          </cell>
          <cell r="DJ386">
            <v>0</v>
          </cell>
          <cell r="DK386">
            <v>0</v>
          </cell>
          <cell r="DL386">
            <v>0</v>
          </cell>
          <cell r="DO386">
            <v>0</v>
          </cell>
          <cell r="DP386">
            <v>0</v>
          </cell>
          <cell r="DQ386">
            <v>0</v>
          </cell>
          <cell r="DR386">
            <v>0</v>
          </cell>
          <cell r="DS386">
            <v>0</v>
          </cell>
          <cell r="DT386">
            <v>0</v>
          </cell>
          <cell r="DV386">
            <v>0</v>
          </cell>
          <cell r="DW386">
            <v>0</v>
          </cell>
          <cell r="EC386">
            <v>0</v>
          </cell>
          <cell r="ED386" t="str">
            <v>-</v>
          </cell>
          <cell r="EG386">
            <v>0</v>
          </cell>
          <cell r="EH386" t="str">
            <v>-</v>
          </cell>
          <cell r="EL386">
            <v>0</v>
          </cell>
          <cell r="EM386">
            <v>0</v>
          </cell>
          <cell r="EN386">
            <v>0</v>
          </cell>
          <cell r="EO386">
            <v>0</v>
          </cell>
          <cell r="EP386">
            <v>0</v>
          </cell>
          <cell r="EQ386">
            <v>0</v>
          </cell>
          <cell r="ET386">
            <v>0</v>
          </cell>
          <cell r="EU386">
            <v>0</v>
          </cell>
          <cell r="EV386">
            <v>0</v>
          </cell>
          <cell r="EW386">
            <v>0</v>
          </cell>
          <cell r="EX386">
            <v>0</v>
          </cell>
          <cell r="EY386">
            <v>0</v>
          </cell>
          <cell r="FC386" t="str">
            <v>Trabalhos para a Própria Empresa</v>
          </cell>
          <cell r="FF386">
            <v>0</v>
          </cell>
          <cell r="FG386">
            <v>0</v>
          </cell>
          <cell r="FH386">
            <v>0</v>
          </cell>
          <cell r="FI386">
            <v>0</v>
          </cell>
          <cell r="FJ386">
            <v>0</v>
          </cell>
          <cell r="FK386">
            <v>0</v>
          </cell>
          <cell r="FL386">
            <v>0</v>
          </cell>
          <cell r="FO386">
            <v>0</v>
          </cell>
          <cell r="FP386">
            <v>0</v>
          </cell>
          <cell r="FQ386">
            <v>0</v>
          </cell>
          <cell r="FR386">
            <v>0</v>
          </cell>
          <cell r="FS386">
            <v>0</v>
          </cell>
          <cell r="FT386">
            <v>0</v>
          </cell>
          <cell r="FV386">
            <v>0</v>
          </cell>
          <cell r="FW386">
            <v>0</v>
          </cell>
          <cell r="GC386">
            <v>0</v>
          </cell>
          <cell r="GD386" t="str">
            <v>-</v>
          </cell>
          <cell r="GG386">
            <v>0</v>
          </cell>
          <cell r="GH386" t="str">
            <v>-</v>
          </cell>
          <cell r="GL386">
            <v>0</v>
          </cell>
          <cell r="GM386">
            <v>0</v>
          </cell>
          <cell r="GN386">
            <v>0</v>
          </cell>
          <cell r="GO386">
            <v>0</v>
          </cell>
          <cell r="GP386">
            <v>0</v>
          </cell>
          <cell r="GQ386">
            <v>0</v>
          </cell>
          <cell r="GT386">
            <v>0</v>
          </cell>
          <cell r="GU386">
            <v>0</v>
          </cell>
          <cell r="GV386">
            <v>0</v>
          </cell>
          <cell r="GW386">
            <v>0</v>
          </cell>
          <cell r="GX386">
            <v>0</v>
          </cell>
          <cell r="GY386">
            <v>0</v>
          </cell>
        </row>
        <row r="387">
          <cell r="C387" t="str">
            <v>Outros Proveitos Operacionais</v>
          </cell>
          <cell r="F387">
            <v>0</v>
          </cell>
          <cell r="G387">
            <v>0</v>
          </cell>
          <cell r="H387">
            <v>0</v>
          </cell>
          <cell r="I387">
            <v>0</v>
          </cell>
          <cell r="J387">
            <v>0</v>
          </cell>
          <cell r="K387">
            <v>0</v>
          </cell>
          <cell r="L387">
            <v>0</v>
          </cell>
          <cell r="O387">
            <v>0</v>
          </cell>
          <cell r="P387">
            <v>0</v>
          </cell>
          <cell r="Q387">
            <v>390.83582000000001</v>
          </cell>
          <cell r="R387">
            <v>0</v>
          </cell>
          <cell r="S387">
            <v>0</v>
          </cell>
          <cell r="T387">
            <v>0</v>
          </cell>
          <cell r="V387">
            <v>0</v>
          </cell>
          <cell r="W387">
            <v>0</v>
          </cell>
          <cell r="AC387">
            <v>0</v>
          </cell>
          <cell r="AD387" t="str">
            <v>-</v>
          </cell>
          <cell r="AG387">
            <v>0</v>
          </cell>
          <cell r="AH387" t="str">
            <v>-</v>
          </cell>
          <cell r="AL387">
            <v>0</v>
          </cell>
          <cell r="AM387">
            <v>0</v>
          </cell>
          <cell r="AN387">
            <v>0</v>
          </cell>
          <cell r="AO387">
            <v>0</v>
          </cell>
          <cell r="AP387">
            <v>0</v>
          </cell>
          <cell r="AQ387">
            <v>0</v>
          </cell>
          <cell r="AT387">
            <v>0</v>
          </cell>
          <cell r="AU387">
            <v>0</v>
          </cell>
          <cell r="AV387">
            <v>390.83582000000001</v>
          </cell>
          <cell r="AW387">
            <v>-390.83582000000001</v>
          </cell>
          <cell r="AX387">
            <v>-390.83582000000001</v>
          </cell>
          <cell r="AY387">
            <v>-390.83582000000001</v>
          </cell>
          <cell r="BC387" t="str">
            <v>Outros Proveitos Operacionais</v>
          </cell>
          <cell r="BF387">
            <v>0</v>
          </cell>
          <cell r="BG387">
            <v>0</v>
          </cell>
          <cell r="BH387">
            <v>0</v>
          </cell>
          <cell r="BI387">
            <v>0</v>
          </cell>
          <cell r="BJ387">
            <v>0</v>
          </cell>
          <cell r="BK387">
            <v>0</v>
          </cell>
          <cell r="BL387">
            <v>0</v>
          </cell>
          <cell r="BO387">
            <v>0</v>
          </cell>
          <cell r="BP387">
            <v>0</v>
          </cell>
          <cell r="BQ387">
            <v>327.28728000000001</v>
          </cell>
          <cell r="BR387">
            <v>0</v>
          </cell>
          <cell r="BS387">
            <v>0</v>
          </cell>
          <cell r="BT387">
            <v>0</v>
          </cell>
          <cell r="BV387">
            <v>0</v>
          </cell>
          <cell r="BW387">
            <v>0</v>
          </cell>
          <cell r="CC387">
            <v>0</v>
          </cell>
          <cell r="CD387" t="str">
            <v>-</v>
          </cell>
          <cell r="CG387">
            <v>0</v>
          </cell>
          <cell r="CH387" t="str">
            <v>-</v>
          </cell>
          <cell r="CL387">
            <v>0</v>
          </cell>
          <cell r="CM387">
            <v>0</v>
          </cell>
          <cell r="CN387">
            <v>0</v>
          </cell>
          <cell r="CO387">
            <v>0</v>
          </cell>
          <cell r="CP387">
            <v>0</v>
          </cell>
          <cell r="CQ387">
            <v>0</v>
          </cell>
          <cell r="CT387">
            <v>0</v>
          </cell>
          <cell r="CU387">
            <v>0</v>
          </cell>
          <cell r="CV387">
            <v>327.28728000000001</v>
          </cell>
          <cell r="CW387">
            <v>-327.28728000000001</v>
          </cell>
          <cell r="CX387">
            <v>-327.28728000000001</v>
          </cell>
          <cell r="CY387">
            <v>-327.28728000000001</v>
          </cell>
          <cell r="DC387" t="str">
            <v>Outros Proveitos Operacionais</v>
          </cell>
          <cell r="DF387">
            <v>0</v>
          </cell>
          <cell r="DG387">
            <v>0</v>
          </cell>
          <cell r="DH387">
            <v>0</v>
          </cell>
          <cell r="DI387">
            <v>0</v>
          </cell>
          <cell r="DJ387">
            <v>0</v>
          </cell>
          <cell r="DK387">
            <v>0</v>
          </cell>
          <cell r="DL387">
            <v>0</v>
          </cell>
          <cell r="DO387">
            <v>0</v>
          </cell>
          <cell r="DP387">
            <v>0</v>
          </cell>
          <cell r="DQ387">
            <v>40.527380000000001</v>
          </cell>
          <cell r="DR387">
            <v>0</v>
          </cell>
          <cell r="DS387">
            <v>0</v>
          </cell>
          <cell r="DT387">
            <v>0</v>
          </cell>
          <cell r="DV387">
            <v>0</v>
          </cell>
          <cell r="DW387">
            <v>0</v>
          </cell>
          <cell r="EC387">
            <v>0</v>
          </cell>
          <cell r="ED387" t="str">
            <v>-</v>
          </cell>
          <cell r="EG387">
            <v>0</v>
          </cell>
          <cell r="EH387" t="str">
            <v>-</v>
          </cell>
          <cell r="EL387">
            <v>0</v>
          </cell>
          <cell r="EM387">
            <v>0</v>
          </cell>
          <cell r="EN387">
            <v>0</v>
          </cell>
          <cell r="EO387">
            <v>0</v>
          </cell>
          <cell r="EP387">
            <v>0</v>
          </cell>
          <cell r="EQ387">
            <v>0</v>
          </cell>
          <cell r="ET387">
            <v>0</v>
          </cell>
          <cell r="EU387">
            <v>0</v>
          </cell>
          <cell r="EV387">
            <v>40.527380000000001</v>
          </cell>
          <cell r="EW387">
            <v>-40.527380000000001</v>
          </cell>
          <cell r="EX387">
            <v>-40.527380000000001</v>
          </cell>
          <cell r="EY387">
            <v>-40.527380000000001</v>
          </cell>
          <cell r="FC387" t="str">
            <v>Outros Proveitos Operacionais</v>
          </cell>
          <cell r="FF387">
            <v>0</v>
          </cell>
          <cell r="FG387">
            <v>0</v>
          </cell>
          <cell r="FH387">
            <v>0</v>
          </cell>
          <cell r="FI387">
            <v>0</v>
          </cell>
          <cell r="FJ387">
            <v>0</v>
          </cell>
          <cell r="FK387">
            <v>0</v>
          </cell>
          <cell r="FL387">
            <v>0</v>
          </cell>
          <cell r="FO387">
            <v>0</v>
          </cell>
          <cell r="FP387">
            <v>0</v>
          </cell>
          <cell r="FQ387">
            <v>23.021159999999998</v>
          </cell>
          <cell r="FR387">
            <v>0</v>
          </cell>
          <cell r="FS387">
            <v>0</v>
          </cell>
          <cell r="FT387">
            <v>0</v>
          </cell>
          <cell r="FV387">
            <v>0</v>
          </cell>
          <cell r="FW387">
            <v>0</v>
          </cell>
          <cell r="GC387">
            <v>0</v>
          </cell>
          <cell r="GD387" t="str">
            <v>-</v>
          </cell>
          <cell r="GG387">
            <v>0</v>
          </cell>
          <cell r="GH387" t="str">
            <v>-</v>
          </cell>
          <cell r="GL387">
            <v>0</v>
          </cell>
          <cell r="GM387">
            <v>0</v>
          </cell>
          <cell r="GN387">
            <v>0</v>
          </cell>
          <cell r="GO387">
            <v>0</v>
          </cell>
          <cell r="GP387">
            <v>0</v>
          </cell>
          <cell r="GQ387">
            <v>0</v>
          </cell>
          <cell r="GT387">
            <v>0</v>
          </cell>
          <cell r="GU387">
            <v>0</v>
          </cell>
          <cell r="GV387">
            <v>23.021159999999998</v>
          </cell>
          <cell r="GW387">
            <v>-23.021159999999998</v>
          </cell>
          <cell r="GX387">
            <v>-23.021159999999998</v>
          </cell>
          <cell r="GY387">
            <v>-23.021159999999998</v>
          </cell>
        </row>
        <row r="388">
          <cell r="C388" t="str">
            <v>Outros Proveitos Operacionais</v>
          </cell>
          <cell r="F388">
            <v>176.61569</v>
          </cell>
          <cell r="G388">
            <v>542.93270999999993</v>
          </cell>
          <cell r="H388">
            <v>562.81025999999997</v>
          </cell>
          <cell r="I388">
            <v>656.40356999999995</v>
          </cell>
          <cell r="J388">
            <v>656.40356999999995</v>
          </cell>
          <cell r="K388">
            <v>792.84857999999997</v>
          </cell>
          <cell r="L388">
            <v>792.84857999999997</v>
          </cell>
          <cell r="O388">
            <v>121.65482</v>
          </cell>
          <cell r="P388">
            <v>235.17133999999999</v>
          </cell>
          <cell r="Q388">
            <v>390.83582000000001</v>
          </cell>
          <cell r="R388">
            <v>357.54167782372838</v>
          </cell>
          <cell r="S388">
            <v>390.70494312985085</v>
          </cell>
          <cell r="T388">
            <v>390.70494312985085</v>
          </cell>
          <cell r="V388">
            <v>390.70494312985085</v>
          </cell>
          <cell r="W388">
            <v>390.7049431298509</v>
          </cell>
          <cell r="Z388">
            <v>0</v>
          </cell>
          <cell r="AC388">
            <v>-402.14363687014912</v>
          </cell>
          <cell r="AD388">
            <v>-0.50721366855465533</v>
          </cell>
          <cell r="AG388">
            <v>390.7049431298509</v>
          </cell>
          <cell r="AH388" t="str">
            <v>-</v>
          </cell>
          <cell r="AL388">
            <v>176.61569</v>
          </cell>
          <cell r="AM388">
            <v>366.31701999999996</v>
          </cell>
          <cell r="AN388">
            <v>19.877550000000042</v>
          </cell>
          <cell r="AO388">
            <v>93.593309999999974</v>
          </cell>
          <cell r="AP388">
            <v>93.593309999999974</v>
          </cell>
          <cell r="AQ388">
            <v>230.03832</v>
          </cell>
          <cell r="AT388">
            <v>121.65482</v>
          </cell>
          <cell r="AU388">
            <v>113.51651999999999</v>
          </cell>
          <cell r="AV388">
            <v>155.66448000000003</v>
          </cell>
          <cell r="AW388">
            <v>-33.294142176271635</v>
          </cell>
          <cell r="AX388">
            <v>-0.13087687014916582</v>
          </cell>
          <cell r="AY388">
            <v>-0.13087687014916582</v>
          </cell>
          <cell r="BC388" t="str">
            <v>Outros Proveitos Operacionais</v>
          </cell>
          <cell r="BF388">
            <v>176.61569</v>
          </cell>
          <cell r="BG388">
            <v>542.93270999999993</v>
          </cell>
          <cell r="BH388">
            <v>562.81025999999997</v>
          </cell>
          <cell r="BI388">
            <v>656.40356999999995</v>
          </cell>
          <cell r="BJ388">
            <v>656.40356999999995</v>
          </cell>
          <cell r="BK388">
            <v>792.84857999999997</v>
          </cell>
          <cell r="BL388">
            <v>792.84857999999997</v>
          </cell>
          <cell r="BO388">
            <v>121.65482</v>
          </cell>
          <cell r="BP388">
            <v>235.17133999999999</v>
          </cell>
          <cell r="BQ388">
            <v>327.28728000000001</v>
          </cell>
          <cell r="BR388">
            <v>357.54167782372838</v>
          </cell>
          <cell r="BS388">
            <v>390.70494312985085</v>
          </cell>
          <cell r="BT388">
            <v>390.70494312985085</v>
          </cell>
          <cell r="BV388">
            <v>390.70494312985085</v>
          </cell>
          <cell r="BW388">
            <v>390.7049431298509</v>
          </cell>
          <cell r="CC388">
            <v>-402.14363687014912</v>
          </cell>
          <cell r="CD388">
            <v>-0.50721366855465533</v>
          </cell>
          <cell r="CG388">
            <v>390.7049431298509</v>
          </cell>
          <cell r="CH388" t="str">
            <v>-</v>
          </cell>
          <cell r="CL388">
            <v>176.61569</v>
          </cell>
          <cell r="CM388">
            <v>366.31701999999996</v>
          </cell>
          <cell r="CN388">
            <v>19.877550000000042</v>
          </cell>
          <cell r="CO388">
            <v>93.593309999999974</v>
          </cell>
          <cell r="CP388">
            <v>93.593309999999974</v>
          </cell>
          <cell r="CQ388">
            <v>230.03832</v>
          </cell>
          <cell r="CT388">
            <v>121.65482</v>
          </cell>
          <cell r="CU388">
            <v>113.51651999999999</v>
          </cell>
          <cell r="CV388">
            <v>92.115940000000023</v>
          </cell>
          <cell r="CW388">
            <v>30.254397823728368</v>
          </cell>
          <cell r="CX388">
            <v>63.417663129850837</v>
          </cell>
          <cell r="CY388">
            <v>63.417663129850837</v>
          </cell>
          <cell r="DC388" t="str">
            <v>Outros Proveitos Operacionais</v>
          </cell>
          <cell r="DF388">
            <v>0</v>
          </cell>
          <cell r="DG388">
            <v>0</v>
          </cell>
          <cell r="DH388">
            <v>0</v>
          </cell>
          <cell r="DI388">
            <v>0</v>
          </cell>
          <cell r="DJ388">
            <v>0</v>
          </cell>
          <cell r="DK388">
            <v>0</v>
          </cell>
          <cell r="DL388">
            <v>0</v>
          </cell>
          <cell r="DO388">
            <v>0</v>
          </cell>
          <cell r="DP388">
            <v>0</v>
          </cell>
          <cell r="DQ388">
            <v>40.527380000000001</v>
          </cell>
          <cell r="DR388">
            <v>0</v>
          </cell>
          <cell r="DS388">
            <v>0</v>
          </cell>
          <cell r="DT388">
            <v>0</v>
          </cell>
          <cell r="DV388">
            <v>0</v>
          </cell>
          <cell r="DW388">
            <v>0</v>
          </cell>
          <cell r="EC388">
            <v>0</v>
          </cell>
          <cell r="ED388" t="str">
            <v>-</v>
          </cell>
          <cell r="EG388">
            <v>0</v>
          </cell>
          <cell r="EH388" t="str">
            <v>-</v>
          </cell>
          <cell r="EL388">
            <v>0</v>
          </cell>
          <cell r="EM388">
            <v>0</v>
          </cell>
          <cell r="EN388">
            <v>0</v>
          </cell>
          <cell r="EO388">
            <v>0</v>
          </cell>
          <cell r="EP388">
            <v>0</v>
          </cell>
          <cell r="EQ388">
            <v>0</v>
          </cell>
          <cell r="ET388">
            <v>0</v>
          </cell>
          <cell r="EU388">
            <v>0</v>
          </cell>
          <cell r="EV388">
            <v>40.527380000000001</v>
          </cell>
          <cell r="EW388">
            <v>-40.527380000000001</v>
          </cell>
          <cell r="EX388">
            <v>-40.527380000000001</v>
          </cell>
          <cell r="EY388">
            <v>-40.527380000000001</v>
          </cell>
          <cell r="FC388" t="str">
            <v>Outros Proveitos Operacionais</v>
          </cell>
          <cell r="FF388">
            <v>0</v>
          </cell>
          <cell r="FG388">
            <v>0</v>
          </cell>
          <cell r="FH388">
            <v>0</v>
          </cell>
          <cell r="FI388">
            <v>0</v>
          </cell>
          <cell r="FJ388">
            <v>0</v>
          </cell>
          <cell r="FK388">
            <v>0</v>
          </cell>
          <cell r="FL388">
            <v>0</v>
          </cell>
          <cell r="FO388">
            <v>0</v>
          </cell>
          <cell r="FP388">
            <v>0</v>
          </cell>
          <cell r="FQ388">
            <v>23.021159999999998</v>
          </cell>
          <cell r="FR388">
            <v>0</v>
          </cell>
          <cell r="FS388">
            <v>0</v>
          </cell>
          <cell r="FT388">
            <v>0</v>
          </cell>
          <cell r="FV388">
            <v>0</v>
          </cell>
          <cell r="FW388">
            <v>0</v>
          </cell>
          <cell r="GC388">
            <v>0</v>
          </cell>
          <cell r="GD388" t="str">
            <v>-</v>
          </cell>
          <cell r="GG388">
            <v>0</v>
          </cell>
          <cell r="GH388" t="str">
            <v>-</v>
          </cell>
          <cell r="GL388">
            <v>0</v>
          </cell>
          <cell r="GM388">
            <v>0</v>
          </cell>
          <cell r="GN388">
            <v>0</v>
          </cell>
          <cell r="GO388">
            <v>0</v>
          </cell>
          <cell r="GP388">
            <v>0</v>
          </cell>
          <cell r="GQ388">
            <v>0</v>
          </cell>
          <cell r="GT388">
            <v>0</v>
          </cell>
          <cell r="GU388">
            <v>0</v>
          </cell>
          <cell r="GV388">
            <v>23.021159999999998</v>
          </cell>
          <cell r="GW388">
            <v>-23.021159999999998</v>
          </cell>
          <cell r="GX388">
            <v>-23.021159999999998</v>
          </cell>
          <cell r="GY388">
            <v>-23.021159999999998</v>
          </cell>
        </row>
        <row r="389">
          <cell r="C389" t="str">
            <v>Proveitos Operacionais</v>
          </cell>
          <cell r="F389">
            <v>119426.73903000001</v>
          </cell>
          <cell r="G389">
            <v>349319.02887000004</v>
          </cell>
          <cell r="H389">
            <v>460520.63538999995</v>
          </cell>
          <cell r="I389">
            <v>521700.99382000003</v>
          </cell>
          <cell r="J389">
            <v>527731.75208999997</v>
          </cell>
          <cell r="K389">
            <v>700197.83823000011</v>
          </cell>
          <cell r="L389">
            <v>700197.83823000011</v>
          </cell>
          <cell r="O389">
            <v>205124.54294999997</v>
          </cell>
          <cell r="P389">
            <v>452548.00024999998</v>
          </cell>
          <cell r="Q389">
            <v>699657.10385000019</v>
          </cell>
          <cell r="R389">
            <v>789571.30583258276</v>
          </cell>
          <cell r="S389">
            <v>894990.85102113965</v>
          </cell>
          <cell r="T389">
            <v>981737.08841736172</v>
          </cell>
          <cell r="V389">
            <v>981737.08841736172</v>
          </cell>
          <cell r="W389">
            <v>981737.08841736172</v>
          </cell>
          <cell r="Z389">
            <v>895731</v>
          </cell>
          <cell r="AC389">
            <v>281539.25018736161</v>
          </cell>
          <cell r="AD389">
            <v>0.40208528906494845</v>
          </cell>
          <cell r="AG389">
            <v>86006.088417361723</v>
          </cell>
          <cell r="AH389">
            <v>9.601776472776069E-2</v>
          </cell>
          <cell r="AL389">
            <v>119426.73903000001</v>
          </cell>
          <cell r="AM389">
            <v>229892.28984000004</v>
          </cell>
          <cell r="AN389">
            <v>111201.60651999991</v>
          </cell>
          <cell r="AO389">
            <v>61180.35843000008</v>
          </cell>
          <cell r="AP389">
            <v>67211.116700000013</v>
          </cell>
          <cell r="AQ389">
            <v>239677.20284000016</v>
          </cell>
          <cell r="AT389">
            <v>205124.54294999997</v>
          </cell>
          <cell r="AU389">
            <v>247423.45730000001</v>
          </cell>
          <cell r="AV389">
            <v>247109.10360000021</v>
          </cell>
          <cell r="AW389">
            <v>89914.20198258257</v>
          </cell>
          <cell r="AX389">
            <v>195333.74717113946</v>
          </cell>
          <cell r="AY389">
            <v>282079.98456736153</v>
          </cell>
          <cell r="BC389" t="str">
            <v>Proveitos Operacionais</v>
          </cell>
          <cell r="BF389">
            <v>116752.34337000002</v>
          </cell>
          <cell r="BG389">
            <v>345968.65390999999</v>
          </cell>
          <cell r="BH389">
            <v>444933.68488999997</v>
          </cell>
          <cell r="BI389">
            <v>482994.96622</v>
          </cell>
          <cell r="BJ389">
            <v>482994.96622</v>
          </cell>
          <cell r="BK389">
            <v>568573.47103999997</v>
          </cell>
          <cell r="BL389">
            <v>568573.47103999997</v>
          </cell>
          <cell r="BO389">
            <v>104420.36904999998</v>
          </cell>
          <cell r="BP389">
            <v>226804.37341999999</v>
          </cell>
          <cell r="BQ389">
            <v>346235.63571</v>
          </cell>
          <cell r="BR389">
            <v>388643.49964793271</v>
          </cell>
          <cell r="BS389">
            <v>430277.85338942928</v>
          </cell>
          <cell r="BT389">
            <v>472297.77697021532</v>
          </cell>
          <cell r="BV389">
            <v>472297.77697021532</v>
          </cell>
          <cell r="BW389">
            <v>472297.77697021537</v>
          </cell>
          <cell r="CC389">
            <v>-96275.694069784658</v>
          </cell>
          <cell r="CD389">
            <v>-0.16932850189735904</v>
          </cell>
          <cell r="CG389">
            <v>472297.77697021537</v>
          </cell>
          <cell r="CH389" t="str">
            <v>-</v>
          </cell>
          <cell r="CL389">
            <v>116752.34337000002</v>
          </cell>
          <cell r="CM389">
            <v>229216.31053999998</v>
          </cell>
          <cell r="CN389">
            <v>98965.030979999981</v>
          </cell>
          <cell r="CO389">
            <v>38061.281330000027</v>
          </cell>
          <cell r="CP389">
            <v>38061.281330000027</v>
          </cell>
          <cell r="CQ389">
            <v>123639.78615</v>
          </cell>
          <cell r="CT389">
            <v>104420.36904999998</v>
          </cell>
          <cell r="CU389">
            <v>122384.00437000001</v>
          </cell>
          <cell r="CV389">
            <v>119431.26229000001</v>
          </cell>
          <cell r="CW389">
            <v>42407.863937932707</v>
          </cell>
          <cell r="CX389">
            <v>84042.217679429275</v>
          </cell>
          <cell r="CY389">
            <v>126062.14126021531</v>
          </cell>
          <cell r="DC389" t="str">
            <v>Proveitos Operacionais</v>
          </cell>
          <cell r="DF389">
            <v>0</v>
          </cell>
          <cell r="DG389">
            <v>0</v>
          </cell>
          <cell r="DH389">
            <v>0</v>
          </cell>
          <cell r="DI389">
            <v>20259.888579999999</v>
          </cell>
          <cell r="DJ389">
            <v>20259.888579999999</v>
          </cell>
          <cell r="DK389">
            <v>68035.794099999999</v>
          </cell>
          <cell r="DL389">
            <v>20259.888579999999</v>
          </cell>
          <cell r="DO389">
            <v>63058.683709999998</v>
          </cell>
          <cell r="DP389">
            <v>124746.15193000001</v>
          </cell>
          <cell r="DQ389">
            <v>193045.83171</v>
          </cell>
          <cell r="DR389">
            <v>219507.17144508669</v>
          </cell>
          <cell r="DS389">
            <v>243440.85628855444</v>
          </cell>
          <cell r="DT389">
            <v>266320.92266462481</v>
          </cell>
          <cell r="DV389">
            <v>266320.92266462481</v>
          </cell>
          <cell r="DW389">
            <v>266320.92266462481</v>
          </cell>
          <cell r="EC389">
            <v>246061.03408462481</v>
          </cell>
          <cell r="ED389">
            <v>12.145231357665484</v>
          </cell>
          <cell r="EG389">
            <v>266320.92266462481</v>
          </cell>
          <cell r="EH389" t="str">
            <v>-</v>
          </cell>
          <cell r="EL389">
            <v>0</v>
          </cell>
          <cell r="EM389">
            <v>0</v>
          </cell>
          <cell r="EN389">
            <v>0</v>
          </cell>
          <cell r="EO389">
            <v>20259.888579999999</v>
          </cell>
          <cell r="EP389">
            <v>20259.888579999999</v>
          </cell>
          <cell r="EQ389">
            <v>68035.794099999999</v>
          </cell>
          <cell r="ET389">
            <v>63058.683709999998</v>
          </cell>
          <cell r="EU389">
            <v>61687.46822000001</v>
          </cell>
          <cell r="EV389">
            <v>68299.679779999991</v>
          </cell>
          <cell r="EW389">
            <v>26461.339735086687</v>
          </cell>
          <cell r="EX389">
            <v>50395.024578554439</v>
          </cell>
          <cell r="EY389">
            <v>73275.090954624815</v>
          </cell>
          <cell r="FC389" t="str">
            <v>Proveitos Operacionais</v>
          </cell>
          <cell r="FF389">
            <v>0</v>
          </cell>
          <cell r="FG389">
            <v>0</v>
          </cell>
          <cell r="FH389">
            <v>0</v>
          </cell>
          <cell r="FI389">
            <v>0</v>
          </cell>
          <cell r="FJ389">
            <v>0</v>
          </cell>
          <cell r="FK389">
            <v>32779.503819999998</v>
          </cell>
          <cell r="FL389">
            <v>32779.503819999998</v>
          </cell>
          <cell r="FO389">
            <v>28749.756570000001</v>
          </cell>
          <cell r="FP389">
            <v>72222.530010000002</v>
          </cell>
          <cell r="FQ389">
            <v>115240.89093000002</v>
          </cell>
          <cell r="FR389">
            <v>131270.91751734103</v>
          </cell>
          <cell r="FS389">
            <v>145675.74980093373</v>
          </cell>
          <cell r="FT389">
            <v>160649.59800918837</v>
          </cell>
          <cell r="FV389">
            <v>160649.59800918837</v>
          </cell>
          <cell r="FW389">
            <v>160649.59800918837</v>
          </cell>
          <cell r="GC389">
            <v>127870.09418918837</v>
          </cell>
          <cell r="GD389">
            <v>3.9009160996259515</v>
          </cell>
          <cell r="GG389">
            <v>160649.59800918837</v>
          </cell>
          <cell r="GH389" t="str">
            <v>-</v>
          </cell>
          <cell r="GL389">
            <v>0</v>
          </cell>
          <cell r="GM389">
            <v>0</v>
          </cell>
          <cell r="GN389">
            <v>0</v>
          </cell>
          <cell r="GO389">
            <v>0</v>
          </cell>
          <cell r="GP389">
            <v>0</v>
          </cell>
          <cell r="GQ389">
            <v>32779.503819999998</v>
          </cell>
          <cell r="GT389">
            <v>28749.756570000001</v>
          </cell>
          <cell r="GU389">
            <v>43472.773440000004</v>
          </cell>
          <cell r="GV389">
            <v>43018.360920000021</v>
          </cell>
          <cell r="GW389">
            <v>16030.02658734101</v>
          </cell>
          <cell r="GX389">
            <v>30434.858870933705</v>
          </cell>
          <cell r="GY389">
            <v>45408.707079188345</v>
          </cell>
        </row>
        <row r="391">
          <cell r="C391" t="str">
            <v>Compras de Electricidade</v>
          </cell>
          <cell r="F391">
            <v>86934.385799999989</v>
          </cell>
          <cell r="G391">
            <v>258606.70293999999</v>
          </cell>
          <cell r="H391">
            <v>329637.50379000005</v>
          </cell>
          <cell r="I391">
            <v>373209.89579400007</v>
          </cell>
          <cell r="J391">
            <v>375435.14606000006</v>
          </cell>
          <cell r="K391">
            <v>490851.23860000004</v>
          </cell>
          <cell r="L391">
            <v>490851.23860000004</v>
          </cell>
          <cell r="O391">
            <v>135307.69077999998</v>
          </cell>
          <cell r="P391">
            <v>290803.02373999992</v>
          </cell>
          <cell r="Q391">
            <v>454478.77155999996</v>
          </cell>
          <cell r="R391">
            <v>494087.73672724789</v>
          </cell>
          <cell r="S391">
            <v>565640.73383034253</v>
          </cell>
          <cell r="T391">
            <v>636013.9090468525</v>
          </cell>
          <cell r="V391">
            <v>636013.9090468525</v>
          </cell>
          <cell r="W391">
            <v>636013.9090468525</v>
          </cell>
          <cell r="Z391">
            <v>541070</v>
          </cell>
          <cell r="AC391">
            <v>145162.67044685245</v>
          </cell>
          <cell r="AD391">
            <v>0.29573658785273449</v>
          </cell>
          <cell r="AG391">
            <v>94943.909046852496</v>
          </cell>
          <cell r="AH391">
            <v>0.1754743546063402</v>
          </cell>
          <cell r="AL391">
            <v>86934.385799999989</v>
          </cell>
          <cell r="AM391">
            <v>171672.31714</v>
          </cell>
          <cell r="AN391">
            <v>71030.800850000058</v>
          </cell>
          <cell r="AO391">
            <v>43572.392004000023</v>
          </cell>
          <cell r="AP391">
            <v>45797.642270000011</v>
          </cell>
          <cell r="AQ391">
            <v>161213.73480999999</v>
          </cell>
          <cell r="AT391">
            <v>135307.69077999998</v>
          </cell>
          <cell r="AU391">
            <v>155495.33295999994</v>
          </cell>
          <cell r="AV391">
            <v>163675.74782000005</v>
          </cell>
          <cell r="AW391">
            <v>39608.965167247923</v>
          </cell>
          <cell r="AX391">
            <v>111161.96227034257</v>
          </cell>
          <cell r="AY391">
            <v>162752.5289110486</v>
          </cell>
          <cell r="BC391" t="str">
            <v>Compras de Electricidade</v>
          </cell>
          <cell r="BF391">
            <v>88020.720279999994</v>
          </cell>
          <cell r="BG391">
            <v>265178.28088999999</v>
          </cell>
          <cell r="BH391">
            <v>335106.40657000005</v>
          </cell>
          <cell r="BI391">
            <v>364010.30629000004</v>
          </cell>
          <cell r="BJ391">
            <v>364010.30629000004</v>
          </cell>
          <cell r="BK391">
            <v>429063.16016000009</v>
          </cell>
          <cell r="BL391">
            <v>429063.16016000009</v>
          </cell>
          <cell r="BO391">
            <v>81597.335729999992</v>
          </cell>
          <cell r="BP391">
            <v>171736.57001000002</v>
          </cell>
          <cell r="BQ391">
            <v>263668.89555999998</v>
          </cell>
          <cell r="BR391">
            <v>295128.72273957927</v>
          </cell>
          <cell r="BS391">
            <v>324397.43022257247</v>
          </cell>
          <cell r="BT391">
            <v>352734.49354134977</v>
          </cell>
          <cell r="BV391">
            <v>352734.49354134977</v>
          </cell>
          <cell r="BW391">
            <v>352734.49354134977</v>
          </cell>
          <cell r="CC391">
            <v>-76328.666618650313</v>
          </cell>
          <cell r="CD391">
            <v>-0.17789610879243722</v>
          </cell>
          <cell r="CG391">
            <v>352734.49354134977</v>
          </cell>
          <cell r="CH391" t="str">
            <v>-</v>
          </cell>
          <cell r="CL391">
            <v>88020.720279999994</v>
          </cell>
          <cell r="CM391">
            <v>177157.56060999999</v>
          </cell>
          <cell r="CN391">
            <v>69928.125680000056</v>
          </cell>
          <cell r="CO391">
            <v>28903.899719999987</v>
          </cell>
          <cell r="CP391">
            <v>28903.899719999987</v>
          </cell>
          <cell r="CQ391">
            <v>93956.753590000037</v>
          </cell>
          <cell r="CT391">
            <v>81597.335729999992</v>
          </cell>
          <cell r="CU391">
            <v>90139.234280000033</v>
          </cell>
          <cell r="CV391">
            <v>91932.32554999995</v>
          </cell>
          <cell r="CW391">
            <v>31459.827179579297</v>
          </cell>
          <cell r="CX391">
            <v>60728.534662572492</v>
          </cell>
          <cell r="CY391">
            <v>89065.597981349798</v>
          </cell>
          <cell r="DC391" t="str">
            <v>Compras de Electricidade</v>
          </cell>
          <cell r="DF391">
            <v>0</v>
          </cell>
          <cell r="DG391">
            <v>0</v>
          </cell>
          <cell r="DH391">
            <v>0</v>
          </cell>
          <cell r="DI391">
            <v>13913.37048</v>
          </cell>
          <cell r="DJ391">
            <v>13913.37048</v>
          </cell>
          <cell r="DK391">
            <v>42190.379659999999</v>
          </cell>
          <cell r="DL391">
            <v>13913.37048</v>
          </cell>
          <cell r="DO391">
            <v>35363.649570000001</v>
          </cell>
          <cell r="DP391">
            <v>75208.446039999995</v>
          </cell>
          <cell r="DQ391">
            <v>118065.82676000001</v>
          </cell>
          <cell r="DR391">
            <v>122281.06965606936</v>
          </cell>
          <cell r="DS391">
            <v>135535.16697413975</v>
          </cell>
          <cell r="DT391">
            <v>161238.51454823889</v>
          </cell>
          <cell r="DV391">
            <v>161238.51454823889</v>
          </cell>
          <cell r="DW391">
            <v>161238.51454823889</v>
          </cell>
          <cell r="EC391">
            <v>147325.14406823888</v>
          </cell>
          <cell r="ED391">
            <v>10.588745859963538</v>
          </cell>
          <cell r="EG391">
            <v>161238.51454823889</v>
          </cell>
          <cell r="EH391" t="str">
            <v>-</v>
          </cell>
          <cell r="EL391">
            <v>0</v>
          </cell>
          <cell r="EM391">
            <v>0</v>
          </cell>
          <cell r="EN391">
            <v>0</v>
          </cell>
          <cell r="EO391">
            <v>13913.37048</v>
          </cell>
          <cell r="EP391">
            <v>13913.37048</v>
          </cell>
          <cell r="EQ391">
            <v>42190.379659999999</v>
          </cell>
          <cell r="ET391">
            <v>35363.649570000001</v>
          </cell>
          <cell r="EU391">
            <v>39844.796469999994</v>
          </cell>
          <cell r="EV391">
            <v>42857.380720000016</v>
          </cell>
          <cell r="EW391">
            <v>4215.2428960693505</v>
          </cell>
          <cell r="EX391">
            <v>17469.340214139738</v>
          </cell>
          <cell r="EY391">
            <v>43172.68778823888</v>
          </cell>
          <cell r="FC391" t="str">
            <v>Compras de Electricidade</v>
          </cell>
          <cell r="FF391">
            <v>0</v>
          </cell>
          <cell r="FG391">
            <v>0</v>
          </cell>
          <cell r="FH391">
            <v>0</v>
          </cell>
          <cell r="FI391">
            <v>0</v>
          </cell>
          <cell r="FJ391">
            <v>0</v>
          </cell>
          <cell r="FK391">
            <v>18151.31048</v>
          </cell>
          <cell r="FL391">
            <v>18151.31048</v>
          </cell>
          <cell r="FO391">
            <v>15266.560660000001</v>
          </cell>
          <cell r="FP391">
            <v>37065.624400000001</v>
          </cell>
          <cell r="FQ391">
            <v>59198.910880000003</v>
          </cell>
          <cell r="FR391">
            <v>61627.790598265899</v>
          </cell>
          <cell r="FS391">
            <v>68721.264929185898</v>
          </cell>
          <cell r="FT391">
            <v>81691.586370597244</v>
          </cell>
          <cell r="FV391">
            <v>81691.586370597244</v>
          </cell>
          <cell r="FW391">
            <v>81691.586370597244</v>
          </cell>
          <cell r="GC391">
            <v>63540.275890597244</v>
          </cell>
          <cell r="GD391">
            <v>3.5005888947031689</v>
          </cell>
          <cell r="GG391">
            <v>81691.586370597244</v>
          </cell>
          <cell r="GH391" t="str">
            <v>-</v>
          </cell>
          <cell r="GL391">
            <v>0</v>
          </cell>
          <cell r="GM391">
            <v>0</v>
          </cell>
          <cell r="GN391">
            <v>0</v>
          </cell>
          <cell r="GO391">
            <v>0</v>
          </cell>
          <cell r="GP391">
            <v>0</v>
          </cell>
          <cell r="GQ391">
            <v>18151.31048</v>
          </cell>
          <cell r="GT391">
            <v>15266.560660000001</v>
          </cell>
          <cell r="GU391">
            <v>21799.063739999998</v>
          </cell>
          <cell r="GV391">
            <v>22133.286480000002</v>
          </cell>
          <cell r="GW391">
            <v>2428.8797182658964</v>
          </cell>
          <cell r="GX391">
            <v>9522.3540491858948</v>
          </cell>
          <cell r="GY391">
            <v>22492.675490597241</v>
          </cell>
        </row>
        <row r="392">
          <cell r="C392" t="str">
            <v>Combustíveis</v>
          </cell>
          <cell r="F392">
            <v>0</v>
          </cell>
          <cell r="G392">
            <v>0</v>
          </cell>
          <cell r="H392">
            <v>0</v>
          </cell>
          <cell r="I392">
            <v>0</v>
          </cell>
          <cell r="J392">
            <v>0</v>
          </cell>
          <cell r="K392">
            <v>0</v>
          </cell>
          <cell r="L392">
            <v>0</v>
          </cell>
          <cell r="O392">
            <v>0</v>
          </cell>
          <cell r="P392">
            <v>793.40386000000001</v>
          </cell>
          <cell r="Q392">
            <v>0</v>
          </cell>
          <cell r="R392">
            <v>0</v>
          </cell>
          <cell r="S392">
            <v>0</v>
          </cell>
          <cell r="T392">
            <v>0</v>
          </cell>
          <cell r="V392">
            <v>0</v>
          </cell>
          <cell r="W392">
            <v>0</v>
          </cell>
          <cell r="Z392">
            <v>0</v>
          </cell>
          <cell r="AC392">
            <v>0</v>
          </cell>
          <cell r="AD392" t="str">
            <v>-</v>
          </cell>
          <cell r="AG392">
            <v>0</v>
          </cell>
          <cell r="AH392" t="str">
            <v>-</v>
          </cell>
          <cell r="AL392">
            <v>0</v>
          </cell>
          <cell r="AM392">
            <v>0</v>
          </cell>
          <cell r="AN392">
            <v>0</v>
          </cell>
          <cell r="AO392">
            <v>0</v>
          </cell>
          <cell r="AP392">
            <v>0</v>
          </cell>
          <cell r="AQ392">
            <v>0</v>
          </cell>
          <cell r="AT392">
            <v>0</v>
          </cell>
          <cell r="AU392">
            <v>793.40386000000001</v>
          </cell>
          <cell r="AV392">
            <v>-793.40386000000001</v>
          </cell>
          <cell r="AW392">
            <v>0</v>
          </cell>
          <cell r="AX392">
            <v>0</v>
          </cell>
          <cell r="AY392">
            <v>0</v>
          </cell>
          <cell r="BC392" t="str">
            <v>Combustíveis</v>
          </cell>
          <cell r="BF392">
            <v>0</v>
          </cell>
          <cell r="BG392">
            <v>0</v>
          </cell>
          <cell r="BH392">
            <v>0</v>
          </cell>
          <cell r="BI392">
            <v>0</v>
          </cell>
          <cell r="BJ392">
            <v>0</v>
          </cell>
          <cell r="BK392">
            <v>0</v>
          </cell>
          <cell r="BL392">
            <v>0</v>
          </cell>
          <cell r="BO392">
            <v>0</v>
          </cell>
          <cell r="BP392">
            <v>0</v>
          </cell>
          <cell r="BQ392">
            <v>0</v>
          </cell>
          <cell r="BR392">
            <v>0</v>
          </cell>
          <cell r="BS392">
            <v>0</v>
          </cell>
          <cell r="BT392">
            <v>0</v>
          </cell>
          <cell r="BV392">
            <v>0</v>
          </cell>
          <cell r="BW392">
            <v>0</v>
          </cell>
          <cell r="CC392">
            <v>0</v>
          </cell>
          <cell r="CD392" t="str">
            <v>-</v>
          </cell>
          <cell r="CG392">
            <v>0</v>
          </cell>
          <cell r="CH392" t="str">
            <v>-</v>
          </cell>
          <cell r="CL392">
            <v>0</v>
          </cell>
          <cell r="CM392">
            <v>0</v>
          </cell>
          <cell r="CN392">
            <v>0</v>
          </cell>
          <cell r="CO392">
            <v>0</v>
          </cell>
          <cell r="CP392">
            <v>0</v>
          </cell>
          <cell r="CQ392">
            <v>0</v>
          </cell>
          <cell r="CT392">
            <v>0</v>
          </cell>
          <cell r="CU392">
            <v>0</v>
          </cell>
          <cell r="CV392">
            <v>0</v>
          </cell>
          <cell r="CW392">
            <v>0</v>
          </cell>
          <cell r="CX392">
            <v>0</v>
          </cell>
          <cell r="CY392">
            <v>0</v>
          </cell>
          <cell r="DC392" t="str">
            <v>Combustíveis</v>
          </cell>
          <cell r="DF392">
            <v>0</v>
          </cell>
          <cell r="DG392">
            <v>0</v>
          </cell>
          <cell r="DH392">
            <v>0</v>
          </cell>
          <cell r="DI392">
            <v>0</v>
          </cell>
          <cell r="DJ392">
            <v>0</v>
          </cell>
          <cell r="DK392">
            <v>0</v>
          </cell>
          <cell r="DL392">
            <v>0</v>
          </cell>
          <cell r="DO392">
            <v>0</v>
          </cell>
          <cell r="DP392">
            <v>0</v>
          </cell>
          <cell r="DQ392">
            <v>0</v>
          </cell>
          <cell r="DR392">
            <v>0</v>
          </cell>
          <cell r="DS392">
            <v>0</v>
          </cell>
          <cell r="DT392">
            <v>0</v>
          </cell>
          <cell r="DV392">
            <v>0</v>
          </cell>
          <cell r="DW392">
            <v>0</v>
          </cell>
          <cell r="EC392">
            <v>0</v>
          </cell>
          <cell r="ED392" t="str">
            <v>-</v>
          </cell>
          <cell r="EG392">
            <v>0</v>
          </cell>
          <cell r="EH392" t="str">
            <v>-</v>
          </cell>
          <cell r="EL392">
            <v>0</v>
          </cell>
          <cell r="EM392">
            <v>0</v>
          </cell>
          <cell r="EN392">
            <v>0</v>
          </cell>
          <cell r="EO392">
            <v>0</v>
          </cell>
          <cell r="EP392">
            <v>0</v>
          </cell>
          <cell r="EQ392">
            <v>0</v>
          </cell>
          <cell r="ET392">
            <v>0</v>
          </cell>
          <cell r="EU392">
            <v>0</v>
          </cell>
          <cell r="EV392">
            <v>0</v>
          </cell>
          <cell r="EW392">
            <v>0</v>
          </cell>
          <cell r="EX392">
            <v>0</v>
          </cell>
          <cell r="EY392">
            <v>0</v>
          </cell>
          <cell r="FC392" t="str">
            <v>Combustíveis</v>
          </cell>
          <cell r="FF392">
            <v>0</v>
          </cell>
          <cell r="FG392">
            <v>0</v>
          </cell>
          <cell r="FH392">
            <v>0</v>
          </cell>
          <cell r="FI392">
            <v>0</v>
          </cell>
          <cell r="FJ392">
            <v>0</v>
          </cell>
          <cell r="FK392">
            <v>0</v>
          </cell>
          <cell r="FL392">
            <v>0</v>
          </cell>
          <cell r="FO392">
            <v>0</v>
          </cell>
          <cell r="FP392">
            <v>0</v>
          </cell>
          <cell r="FQ392">
            <v>0</v>
          </cell>
          <cell r="FR392">
            <v>0</v>
          </cell>
          <cell r="FS392">
            <v>0</v>
          </cell>
          <cell r="FT392">
            <v>0</v>
          </cell>
          <cell r="FV392">
            <v>0</v>
          </cell>
          <cell r="FW392">
            <v>0</v>
          </cell>
          <cell r="GC392">
            <v>0</v>
          </cell>
          <cell r="GD392" t="str">
            <v>-</v>
          </cell>
          <cell r="GG392">
            <v>0</v>
          </cell>
          <cell r="GH392" t="str">
            <v>-</v>
          </cell>
          <cell r="GL392">
            <v>0</v>
          </cell>
          <cell r="GM392">
            <v>0</v>
          </cell>
          <cell r="GN392">
            <v>0</v>
          </cell>
          <cell r="GO392">
            <v>0</v>
          </cell>
          <cell r="GP392">
            <v>0</v>
          </cell>
          <cell r="GQ392">
            <v>0</v>
          </cell>
          <cell r="GT392">
            <v>0</v>
          </cell>
          <cell r="GU392">
            <v>0</v>
          </cell>
          <cell r="GV392">
            <v>0</v>
          </cell>
          <cell r="GW392">
            <v>0</v>
          </cell>
          <cell r="GX392">
            <v>0</v>
          </cell>
          <cell r="GY392">
            <v>0</v>
          </cell>
        </row>
        <row r="393">
          <cell r="C393" t="str">
            <v>Materiais diversos e mercadorias</v>
          </cell>
          <cell r="F393">
            <v>497.77996999999999</v>
          </cell>
          <cell r="G393">
            <v>1851.7572</v>
          </cell>
          <cell r="H393">
            <v>2392.1648699999996</v>
          </cell>
          <cell r="I393">
            <v>2721.4127800000001</v>
          </cell>
          <cell r="J393">
            <v>2721.5746500000005</v>
          </cell>
          <cell r="K393">
            <v>3980.1456999999996</v>
          </cell>
          <cell r="L393">
            <v>3980.1456999999996</v>
          </cell>
          <cell r="O393">
            <v>1856.4938400000001</v>
          </cell>
          <cell r="P393">
            <v>3818.8956600000001</v>
          </cell>
          <cell r="Q393">
            <v>5723.3657399999993</v>
          </cell>
          <cell r="R393">
            <v>22288.657207713273</v>
          </cell>
          <cell r="S393">
            <v>26030.069878283168</v>
          </cell>
          <cell r="T393">
            <v>8175.2919922001538</v>
          </cell>
          <cell r="V393">
            <v>8175.2919922001538</v>
          </cell>
          <cell r="W393">
            <v>8175.2919922001547</v>
          </cell>
          <cell r="Z393">
            <v>7807</v>
          </cell>
          <cell r="AC393">
            <v>4195.1462922001538</v>
          </cell>
          <cell r="AD393">
            <v>1.0540182717934559</v>
          </cell>
          <cell r="AG393">
            <v>368.29199220015471</v>
          </cell>
          <cell r="AH393">
            <v>4.7174585910100486E-2</v>
          </cell>
          <cell r="AL393">
            <v>497.77996999999999</v>
          </cell>
          <cell r="AM393">
            <v>1353.97723</v>
          </cell>
          <cell r="AN393">
            <v>540.4076699999996</v>
          </cell>
          <cell r="AO393">
            <v>329.2479100000005</v>
          </cell>
          <cell r="AP393">
            <v>329.40978000000086</v>
          </cell>
          <cell r="AQ393">
            <v>1587.98083</v>
          </cell>
          <cell r="AT393">
            <v>1856.4938400000001</v>
          </cell>
          <cell r="AU393">
            <v>1962.40182</v>
          </cell>
          <cell r="AV393">
            <v>1904.4700799999991</v>
          </cell>
          <cell r="AW393">
            <v>16565.291467713272</v>
          </cell>
          <cell r="AX393">
            <v>20306.704138283167</v>
          </cell>
          <cell r="AY393">
            <v>21234.534828004136</v>
          </cell>
          <cell r="BC393" t="str">
            <v>Materiais diversos e mercadorias</v>
          </cell>
          <cell r="BF393">
            <v>497.77996999999999</v>
          </cell>
          <cell r="BG393">
            <v>1851.39751</v>
          </cell>
          <cell r="BH393">
            <v>2388.5775199999998</v>
          </cell>
          <cell r="BI393">
            <v>2516.7112200000001</v>
          </cell>
          <cell r="BJ393">
            <v>2516.7112200000001</v>
          </cell>
          <cell r="BK393">
            <v>2865.7883199999997</v>
          </cell>
          <cell r="BL393">
            <v>2865.7883199999997</v>
          </cell>
          <cell r="BO393">
            <v>483.8005</v>
          </cell>
          <cell r="BP393">
            <v>1011.73948</v>
          </cell>
          <cell r="BQ393">
            <v>1477.8156100000001</v>
          </cell>
          <cell r="BR393">
            <v>1697.5990003272739</v>
          </cell>
          <cell r="BS393">
            <v>3526.1662106354747</v>
          </cell>
          <cell r="BT393">
            <v>2211.3845363757546</v>
          </cell>
          <cell r="BV393">
            <v>2211.3845363757546</v>
          </cell>
          <cell r="BW393">
            <v>2211.3845363757546</v>
          </cell>
          <cell r="CC393">
            <v>-654.40378362424508</v>
          </cell>
          <cell r="CD393">
            <v>-0.22835035618549981</v>
          </cell>
          <cell r="CG393">
            <v>2211.3845363757546</v>
          </cell>
          <cell r="CH393" t="str">
            <v>-</v>
          </cell>
          <cell r="CL393">
            <v>497.77996999999999</v>
          </cell>
          <cell r="CM393">
            <v>1353.61754</v>
          </cell>
          <cell r="CN393">
            <v>537.18000999999981</v>
          </cell>
          <cell r="CO393">
            <v>128.13370000000032</v>
          </cell>
          <cell r="CP393">
            <v>128.13370000000032</v>
          </cell>
          <cell r="CQ393">
            <v>477.21079999999984</v>
          </cell>
          <cell r="CT393">
            <v>483.8005</v>
          </cell>
          <cell r="CU393">
            <v>527.9389799999999</v>
          </cell>
          <cell r="CV393">
            <v>466.07613000000015</v>
          </cell>
          <cell r="CW393">
            <v>219.78339032727376</v>
          </cell>
          <cell r="CX393">
            <v>2048.3506006354746</v>
          </cell>
          <cell r="CY393">
            <v>733.56892637575447</v>
          </cell>
          <cell r="DC393" t="str">
            <v>Materiais diversos e mercadorias</v>
          </cell>
          <cell r="DF393">
            <v>0</v>
          </cell>
          <cell r="DG393">
            <v>0</v>
          </cell>
          <cell r="DH393">
            <v>0</v>
          </cell>
          <cell r="DI393">
            <v>201.11420999999999</v>
          </cell>
          <cell r="DJ393">
            <v>201.11420999999999</v>
          </cell>
          <cell r="DK393">
            <v>469.08555999999999</v>
          </cell>
          <cell r="DL393">
            <v>201.11420999999999</v>
          </cell>
          <cell r="DO393">
            <v>513.42052000000001</v>
          </cell>
          <cell r="DP393">
            <v>1015.61629</v>
          </cell>
          <cell r="DQ393">
            <v>1686.30351</v>
          </cell>
          <cell r="DR393">
            <v>12431.637364161848</v>
          </cell>
          <cell r="DS393">
            <v>13651.377657626943</v>
          </cell>
          <cell r="DT393">
            <v>2478.5604900459416</v>
          </cell>
          <cell r="DV393">
            <v>2478.5604900459416</v>
          </cell>
          <cell r="DW393">
            <v>2478.5604900459416</v>
          </cell>
          <cell r="EC393">
            <v>2277.4462800459414</v>
          </cell>
          <cell r="ED393">
            <v>11.3241440276445</v>
          </cell>
          <cell r="EG393">
            <v>2478.5604900459416</v>
          </cell>
          <cell r="EH393" t="str">
            <v>-</v>
          </cell>
          <cell r="EL393">
            <v>0</v>
          </cell>
          <cell r="EM393">
            <v>0</v>
          </cell>
          <cell r="EN393">
            <v>0</v>
          </cell>
          <cell r="EO393">
            <v>201.11420999999999</v>
          </cell>
          <cell r="EP393">
            <v>201.11420999999999</v>
          </cell>
          <cell r="EQ393">
            <v>469.08555999999999</v>
          </cell>
          <cell r="ET393">
            <v>513.42052000000001</v>
          </cell>
          <cell r="EU393">
            <v>502.19577000000004</v>
          </cell>
          <cell r="EV393">
            <v>670.68721999999991</v>
          </cell>
          <cell r="EW393">
            <v>10745.333854161849</v>
          </cell>
          <cell r="EX393">
            <v>11965.074147626943</v>
          </cell>
          <cell r="EY393">
            <v>792.25698004594165</v>
          </cell>
          <cell r="FC393" t="str">
            <v>Materiais diversos e mercadorias</v>
          </cell>
          <cell r="FF393">
            <v>0</v>
          </cell>
          <cell r="FG393">
            <v>0</v>
          </cell>
          <cell r="FH393">
            <v>0</v>
          </cell>
          <cell r="FI393">
            <v>0</v>
          </cell>
          <cell r="FJ393">
            <v>0</v>
          </cell>
          <cell r="FK393">
            <v>644.42476999999997</v>
          </cell>
          <cell r="FL393">
            <v>644.42476999999997</v>
          </cell>
          <cell r="FO393">
            <v>847.70845999999995</v>
          </cell>
          <cell r="FP393">
            <v>1674.95478</v>
          </cell>
          <cell r="FQ393">
            <v>2490.4842899999999</v>
          </cell>
          <cell r="FR393">
            <v>8083.0182543352594</v>
          </cell>
          <cell r="FS393">
            <v>8768.4831622429701</v>
          </cell>
          <cell r="FT393">
            <v>3393.6638591117917</v>
          </cell>
          <cell r="FV393">
            <v>3393.6638591117917</v>
          </cell>
          <cell r="FW393">
            <v>3393.6638591117917</v>
          </cell>
          <cell r="GC393">
            <v>2749.2390891117916</v>
          </cell>
          <cell r="GD393">
            <v>4.266190899384255</v>
          </cell>
          <cell r="GG393">
            <v>3393.6638591117917</v>
          </cell>
          <cell r="GH393" t="str">
            <v>-</v>
          </cell>
          <cell r="GL393">
            <v>0</v>
          </cell>
          <cell r="GM393">
            <v>0</v>
          </cell>
          <cell r="GN393">
            <v>0</v>
          </cell>
          <cell r="GO393">
            <v>0</v>
          </cell>
          <cell r="GP393">
            <v>0</v>
          </cell>
          <cell r="GQ393">
            <v>644.42476999999997</v>
          </cell>
          <cell r="GT393">
            <v>847.70845999999995</v>
          </cell>
          <cell r="GU393">
            <v>827.24632000000008</v>
          </cell>
          <cell r="GV393">
            <v>815.52950999999985</v>
          </cell>
          <cell r="GW393">
            <v>5592.53396433526</v>
          </cell>
          <cell r="GX393">
            <v>6277.9988722429698</v>
          </cell>
          <cell r="GY393">
            <v>903.17956911179181</v>
          </cell>
        </row>
        <row r="394">
          <cell r="C394" t="str">
            <v>Fornecimentos e Serviços Externos</v>
          </cell>
          <cell r="F394">
            <v>6926.9857000000002</v>
          </cell>
          <cell r="G394">
            <v>21401.623190000002</v>
          </cell>
          <cell r="H394">
            <v>40350.560219999999</v>
          </cell>
          <cell r="I394">
            <v>42137.057979999998</v>
          </cell>
          <cell r="J394">
            <v>42619.242259999999</v>
          </cell>
          <cell r="K394">
            <v>57839.625689999993</v>
          </cell>
          <cell r="L394">
            <v>57839.625689999993</v>
          </cell>
          <cell r="O394">
            <v>16330.59827</v>
          </cell>
          <cell r="P394">
            <v>36823.596559999998</v>
          </cell>
          <cell r="Q394">
            <v>47998.280959999996</v>
          </cell>
          <cell r="R394">
            <v>62638.105031398627</v>
          </cell>
          <cell r="S394">
            <v>61220.228383594862</v>
          </cell>
          <cell r="T394">
            <v>68244.229159390015</v>
          </cell>
          <cell r="V394">
            <v>68244.229159390015</v>
          </cell>
          <cell r="W394">
            <v>68244.229159390015</v>
          </cell>
          <cell r="Z394">
            <v>44827</v>
          </cell>
          <cell r="AC394">
            <v>10404.603469390022</v>
          </cell>
          <cell r="AD394">
            <v>0.17988711623334197</v>
          </cell>
          <cell r="AG394">
            <v>23417.229159390015</v>
          </cell>
          <cell r="AH394">
            <v>0.52239117405559177</v>
          </cell>
          <cell r="AL394">
            <v>6926.9857000000002</v>
          </cell>
          <cell r="AM394">
            <v>14474.637490000001</v>
          </cell>
          <cell r="AN394">
            <v>18948.937029999997</v>
          </cell>
          <cell r="AO394">
            <v>1786.4977599999984</v>
          </cell>
          <cell r="AP394">
            <v>2268.6820399999997</v>
          </cell>
          <cell r="AQ394">
            <v>17489.065469999994</v>
          </cell>
          <cell r="AT394">
            <v>16330.59827</v>
          </cell>
          <cell r="AU394">
            <v>20492.998289999996</v>
          </cell>
          <cell r="AV394">
            <v>11174.684399999998</v>
          </cell>
          <cell r="AW394">
            <v>14639.824071398631</v>
          </cell>
          <cell r="AX394">
            <v>13221.947423594866</v>
          </cell>
          <cell r="AY394">
            <v>20245.948199390019</v>
          </cell>
          <cell r="BC394" t="str">
            <v>Fornecimentos e Serviços Externos</v>
          </cell>
          <cell r="BF394">
            <v>5002.4666999999999</v>
          </cell>
          <cell r="BG394">
            <v>14626.14659</v>
          </cell>
          <cell r="BH394">
            <v>24796.266359999998</v>
          </cell>
          <cell r="BI394">
            <v>25582.124299999996</v>
          </cell>
          <cell r="BJ394">
            <v>25582.124299999996</v>
          </cell>
          <cell r="BK394">
            <v>27682.518979999997</v>
          </cell>
          <cell r="BL394">
            <v>27682.518979999997</v>
          </cell>
          <cell r="BO394">
            <v>5034.8352199999999</v>
          </cell>
          <cell r="BP394">
            <v>11110.56561</v>
          </cell>
          <cell r="BQ394">
            <v>15132.555569999999</v>
          </cell>
          <cell r="BR394">
            <v>19276.491823113465</v>
          </cell>
          <cell r="BS394">
            <v>20650.425223196893</v>
          </cell>
          <cell r="BT394">
            <v>23527.062777782045</v>
          </cell>
          <cell r="BV394">
            <v>23527.062777782045</v>
          </cell>
          <cell r="BW394">
            <v>23527.062777782045</v>
          </cell>
          <cell r="CC394">
            <v>-4155.4562022179525</v>
          </cell>
          <cell r="CD394">
            <v>-0.1501112021351878</v>
          </cell>
          <cell r="CG394">
            <v>23527.062777782045</v>
          </cell>
          <cell r="CH394" t="str">
            <v>-</v>
          </cell>
          <cell r="CL394">
            <v>5002.4666999999999</v>
          </cell>
          <cell r="CM394">
            <v>9623.6798899999994</v>
          </cell>
          <cell r="CN394">
            <v>10170.119769999998</v>
          </cell>
          <cell r="CO394">
            <v>785.85793999999805</v>
          </cell>
          <cell r="CP394">
            <v>785.85793999999805</v>
          </cell>
          <cell r="CQ394">
            <v>2886.2526199999993</v>
          </cell>
          <cell r="CT394">
            <v>5034.8352199999999</v>
          </cell>
          <cell r="CU394">
            <v>6075.7303899999997</v>
          </cell>
          <cell r="CV394">
            <v>4021.989959999999</v>
          </cell>
          <cell r="CW394">
            <v>4143.9362531134666</v>
          </cell>
          <cell r="CX394">
            <v>5517.8696531968944</v>
          </cell>
          <cell r="CY394">
            <v>8394.507207782046</v>
          </cell>
          <cell r="DC394" t="str">
            <v>Fornecimentos e Serviços Externos</v>
          </cell>
          <cell r="DF394">
            <v>0</v>
          </cell>
          <cell r="DG394">
            <v>0</v>
          </cell>
          <cell r="DH394">
            <v>0</v>
          </cell>
          <cell r="DI394">
            <v>1311.4206099999999</v>
          </cell>
          <cell r="DJ394">
            <v>1311.4206099999999</v>
          </cell>
          <cell r="DK394">
            <v>3989.57863</v>
          </cell>
          <cell r="DL394">
            <v>1311.4206099999999</v>
          </cell>
          <cell r="DO394">
            <v>2883.8325199999999</v>
          </cell>
          <cell r="DP394">
            <v>8101.6778300000005</v>
          </cell>
          <cell r="DQ394">
            <v>8590.5979900000002</v>
          </cell>
          <cell r="DR394">
            <v>13733.408736994219</v>
          </cell>
          <cell r="DS394">
            <v>10748.104673730595</v>
          </cell>
          <cell r="DT394">
            <v>12056.691093032157</v>
          </cell>
          <cell r="DV394">
            <v>12056.691093032157</v>
          </cell>
          <cell r="DW394">
            <v>12056.691093032157</v>
          </cell>
          <cell r="EC394">
            <v>10745.270483032158</v>
          </cell>
          <cell r="ED394">
            <v>8.1936111123281474</v>
          </cell>
          <cell r="EG394">
            <v>12056.691093032157</v>
          </cell>
          <cell r="EH394" t="str">
            <v>-</v>
          </cell>
          <cell r="EL394">
            <v>0</v>
          </cell>
          <cell r="EM394">
            <v>0</v>
          </cell>
          <cell r="EN394">
            <v>0</v>
          </cell>
          <cell r="EO394">
            <v>1311.4206099999999</v>
          </cell>
          <cell r="EP394">
            <v>1311.4206099999999</v>
          </cell>
          <cell r="EQ394">
            <v>3989.57863</v>
          </cell>
          <cell r="ET394">
            <v>2883.8325199999999</v>
          </cell>
          <cell r="EU394">
            <v>5217.8453100000006</v>
          </cell>
          <cell r="EV394">
            <v>488.92015999999967</v>
          </cell>
          <cell r="EW394">
            <v>5142.8107469942188</v>
          </cell>
          <cell r="EX394">
            <v>2157.5066837305949</v>
          </cell>
          <cell r="EY394">
            <v>3466.0931030321572</v>
          </cell>
          <cell r="FC394" t="str">
            <v>Fornecimentos e Serviços Externos</v>
          </cell>
          <cell r="FF394">
            <v>0</v>
          </cell>
          <cell r="FG394">
            <v>0</v>
          </cell>
          <cell r="FH394">
            <v>0</v>
          </cell>
          <cell r="FI394">
            <v>0</v>
          </cell>
          <cell r="FJ394">
            <v>0</v>
          </cell>
          <cell r="FK394">
            <v>4032.8827000000001</v>
          </cell>
          <cell r="FL394">
            <v>4032.8827000000001</v>
          </cell>
          <cell r="FO394">
            <v>3193.2015200000001</v>
          </cell>
          <cell r="FP394">
            <v>5843.1521399999992</v>
          </cell>
          <cell r="FQ394">
            <v>7262.6145400000005</v>
          </cell>
          <cell r="FR394">
            <v>10725.412404624278</v>
          </cell>
          <cell r="FS394">
            <v>9028.6272133340335</v>
          </cell>
          <cell r="FT394">
            <v>9977.1248085758034</v>
          </cell>
          <cell r="FV394">
            <v>9977.1248085758034</v>
          </cell>
          <cell r="FW394">
            <v>9977.1248085758034</v>
          </cell>
          <cell r="GC394">
            <v>5944.2421085758033</v>
          </cell>
          <cell r="GD394">
            <v>1.4739437148955021</v>
          </cell>
          <cell r="GG394">
            <v>9977.1248085758034</v>
          </cell>
          <cell r="GH394" t="str">
            <v>-</v>
          </cell>
          <cell r="GL394">
            <v>0</v>
          </cell>
          <cell r="GM394">
            <v>0</v>
          </cell>
          <cell r="GN394">
            <v>0</v>
          </cell>
          <cell r="GO394">
            <v>0</v>
          </cell>
          <cell r="GP394">
            <v>0</v>
          </cell>
          <cell r="GQ394">
            <v>4032.8827000000001</v>
          </cell>
          <cell r="GT394">
            <v>3193.2015200000001</v>
          </cell>
          <cell r="GU394">
            <v>2649.9506199999992</v>
          </cell>
          <cell r="GV394">
            <v>1419.4624000000013</v>
          </cell>
          <cell r="GW394">
            <v>3462.7978646242773</v>
          </cell>
          <cell r="GX394">
            <v>1766.012673334033</v>
          </cell>
          <cell r="GY394">
            <v>2714.5102685758029</v>
          </cell>
        </row>
        <row r="395">
          <cell r="C395" t="str">
            <v>Custos com Pessoal</v>
          </cell>
          <cell r="F395">
            <v>7373.9516600000006</v>
          </cell>
          <cell r="G395">
            <v>21805.28213</v>
          </cell>
          <cell r="H395">
            <v>29699.062669999999</v>
          </cell>
          <cell r="I395">
            <v>32772.797180000001</v>
          </cell>
          <cell r="J395">
            <v>33276.695660000012</v>
          </cell>
          <cell r="K395">
            <v>45894.62444</v>
          </cell>
          <cell r="L395">
            <v>45894.62444</v>
          </cell>
          <cell r="O395">
            <v>13584.030520000002</v>
          </cell>
          <cell r="P395">
            <v>31923.031430000003</v>
          </cell>
          <cell r="Q395">
            <v>50975.748070000001</v>
          </cell>
          <cell r="R395">
            <v>57210.765291667325</v>
          </cell>
          <cell r="S395">
            <v>63544.535789519898</v>
          </cell>
          <cell r="T395">
            <v>70504.687391988962</v>
          </cell>
          <cell r="V395">
            <v>70504.687391988962</v>
          </cell>
          <cell r="W395">
            <v>70504.687391988962</v>
          </cell>
          <cell r="Z395">
            <v>65665</v>
          </cell>
          <cell r="AC395">
            <v>24610.062951988963</v>
          </cell>
          <cell r="AD395">
            <v>0.53622974917602284</v>
          </cell>
          <cell r="AG395">
            <v>4839.6873919889622</v>
          </cell>
          <cell r="AH395">
            <v>7.370269385500583E-2</v>
          </cell>
          <cell r="AL395">
            <v>7373.9516600000006</v>
          </cell>
          <cell r="AM395">
            <v>14431.330469999999</v>
          </cell>
          <cell r="AN395">
            <v>7893.7805399999997</v>
          </cell>
          <cell r="AO395">
            <v>3073.734510000002</v>
          </cell>
          <cell r="AP395">
            <v>3577.6329900000128</v>
          </cell>
          <cell r="AQ395">
            <v>16195.56177</v>
          </cell>
          <cell r="AT395">
            <v>13584.030520000002</v>
          </cell>
          <cell r="AU395">
            <v>18339.000910000002</v>
          </cell>
          <cell r="AV395">
            <v>19052.716639999999</v>
          </cell>
          <cell r="AW395">
            <v>6235.0172216673236</v>
          </cell>
          <cell r="AX395">
            <v>12568.787719519896</v>
          </cell>
          <cell r="AY395">
            <v>19528.939321988961</v>
          </cell>
          <cell r="BC395" t="str">
            <v>Custos com Pessoal</v>
          </cell>
          <cell r="BF395">
            <v>6382.8317699999998</v>
          </cell>
          <cell r="BG395">
            <v>18112.06466</v>
          </cell>
          <cell r="BH395">
            <v>24725.410960000001</v>
          </cell>
          <cell r="BI395">
            <v>26044.352460000002</v>
          </cell>
          <cell r="BJ395">
            <v>26044.352460000002</v>
          </cell>
          <cell r="BK395">
            <v>31769.323760000003</v>
          </cell>
          <cell r="BL395">
            <v>31769.323760000003</v>
          </cell>
          <cell r="BO395">
            <v>5408.6588000000011</v>
          </cell>
          <cell r="BP395">
            <v>11872.090279999999</v>
          </cell>
          <cell r="BQ395">
            <v>19192.139890000002</v>
          </cell>
          <cell r="BR395">
            <v>21554.491089226743</v>
          </cell>
          <cell r="BS395">
            <v>24040.318753625837</v>
          </cell>
          <cell r="BT395">
            <v>27297.414823494833</v>
          </cell>
          <cell r="BV395">
            <v>27297.414823494833</v>
          </cell>
          <cell r="BW395">
            <v>27297.414823494837</v>
          </cell>
          <cell r="CC395">
            <v>-4471.9089365051695</v>
          </cell>
          <cell r="CD395">
            <v>-0.14076185474667369</v>
          </cell>
          <cell r="CG395">
            <v>27297.414823494837</v>
          </cell>
          <cell r="CH395" t="str">
            <v>-</v>
          </cell>
          <cell r="CL395">
            <v>6382.8317699999998</v>
          </cell>
          <cell r="CM395">
            <v>11729.232889999999</v>
          </cell>
          <cell r="CN395">
            <v>6613.3463000000011</v>
          </cell>
          <cell r="CO395">
            <v>1318.9415000000008</v>
          </cell>
          <cell r="CP395">
            <v>1318.9415000000008</v>
          </cell>
          <cell r="CQ395">
            <v>7043.9128000000019</v>
          </cell>
          <cell r="CT395">
            <v>5408.6588000000011</v>
          </cell>
          <cell r="CU395">
            <v>6463.4314799999975</v>
          </cell>
          <cell r="CV395">
            <v>7320.0496100000037</v>
          </cell>
          <cell r="CW395">
            <v>2362.3511992267413</v>
          </cell>
          <cell r="CX395">
            <v>4848.1788636258352</v>
          </cell>
          <cell r="CY395">
            <v>8105.2749334948312</v>
          </cell>
          <cell r="DC395" t="str">
            <v>Custos com Pessoal</v>
          </cell>
          <cell r="DF395">
            <v>0</v>
          </cell>
          <cell r="DG395">
            <v>0</v>
          </cell>
          <cell r="DH395">
            <v>0</v>
          </cell>
          <cell r="DI395">
            <v>1426.7409499999999</v>
          </cell>
          <cell r="DJ395">
            <v>1426.7409499999999</v>
          </cell>
          <cell r="DK395">
            <v>4371.8883299999998</v>
          </cell>
          <cell r="DL395">
            <v>1426.7409499999999</v>
          </cell>
          <cell r="DO395">
            <v>4190.0056500000001</v>
          </cell>
          <cell r="DP395">
            <v>9428.7171100000014</v>
          </cell>
          <cell r="DQ395">
            <v>14750.575540000002</v>
          </cell>
          <cell r="DR395">
            <v>16601.161075144508</v>
          </cell>
          <cell r="DS395">
            <v>18414.965364823751</v>
          </cell>
          <cell r="DT395">
            <v>20150.937978560491</v>
          </cell>
          <cell r="DV395">
            <v>20150.937978560491</v>
          </cell>
          <cell r="DW395">
            <v>20150.937978560491</v>
          </cell>
          <cell r="EC395">
            <v>18724.197028560491</v>
          </cell>
          <cell r="ED395">
            <v>13.123753845125488</v>
          </cell>
          <cell r="EG395">
            <v>20150.937978560491</v>
          </cell>
          <cell r="EH395" t="str">
            <v>-</v>
          </cell>
          <cell r="EL395">
            <v>0</v>
          </cell>
          <cell r="EM395">
            <v>0</v>
          </cell>
          <cell r="EN395">
            <v>0</v>
          </cell>
          <cell r="EO395">
            <v>1426.7409499999999</v>
          </cell>
          <cell r="EP395">
            <v>1426.7409499999999</v>
          </cell>
          <cell r="EQ395">
            <v>4371.8883299999998</v>
          </cell>
          <cell r="ET395">
            <v>4190.0056500000001</v>
          </cell>
          <cell r="EU395">
            <v>5238.7114600000014</v>
          </cell>
          <cell r="EV395">
            <v>5321.8584300000002</v>
          </cell>
          <cell r="EW395">
            <v>1850.5855351445061</v>
          </cell>
          <cell r="EX395">
            <v>3664.3898248237492</v>
          </cell>
          <cell r="EY395">
            <v>5400.362438560489</v>
          </cell>
          <cell r="FC395" t="str">
            <v>Custos com Pessoal</v>
          </cell>
          <cell r="FF395">
            <v>0</v>
          </cell>
          <cell r="FG395">
            <v>0</v>
          </cell>
          <cell r="FH395">
            <v>0</v>
          </cell>
          <cell r="FI395">
            <v>0</v>
          </cell>
          <cell r="FJ395">
            <v>0</v>
          </cell>
          <cell r="FK395">
            <v>3428.0088900000001</v>
          </cell>
          <cell r="FL395">
            <v>3428.0088900000001</v>
          </cell>
          <cell r="FO395">
            <v>3231.9420299999997</v>
          </cell>
          <cell r="FP395">
            <v>7135.6090900000008</v>
          </cell>
          <cell r="FQ395">
            <v>11243.174499999997</v>
          </cell>
          <cell r="FR395">
            <v>12621.93741618497</v>
          </cell>
          <cell r="FS395">
            <v>14012.758388848091</v>
          </cell>
          <cell r="FT395">
            <v>15336.523736600306</v>
          </cell>
          <cell r="FV395">
            <v>15336.523736600306</v>
          </cell>
          <cell r="FW395">
            <v>15336.523736600306</v>
          </cell>
          <cell r="GC395">
            <v>11908.514846600305</v>
          </cell>
          <cell r="GD395">
            <v>3.4738868038934125</v>
          </cell>
          <cell r="GG395">
            <v>15336.523736600306</v>
          </cell>
          <cell r="GH395" t="str">
            <v>-</v>
          </cell>
          <cell r="GL395">
            <v>0</v>
          </cell>
          <cell r="GM395">
            <v>0</v>
          </cell>
          <cell r="GN395">
            <v>0</v>
          </cell>
          <cell r="GO395">
            <v>0</v>
          </cell>
          <cell r="GP395">
            <v>0</v>
          </cell>
          <cell r="GQ395">
            <v>3428.0088900000001</v>
          </cell>
          <cell r="GT395">
            <v>3231.9420299999997</v>
          </cell>
          <cell r="GU395">
            <v>3903.6670600000011</v>
          </cell>
          <cell r="GV395">
            <v>4107.5654099999965</v>
          </cell>
          <cell r="GW395">
            <v>1378.7629161849727</v>
          </cell>
          <cell r="GX395">
            <v>2769.5838888480939</v>
          </cell>
          <cell r="GY395">
            <v>4093.3492366003084</v>
          </cell>
        </row>
        <row r="396">
          <cell r="C396" t="str">
            <v>Amortizações</v>
          </cell>
          <cell r="F396">
            <v>5865.3181999999997</v>
          </cell>
          <cell r="G396">
            <v>17089.601350000001</v>
          </cell>
          <cell r="H396">
            <v>23120.365670000003</v>
          </cell>
          <cell r="I396">
            <v>26267.769640000002</v>
          </cell>
          <cell r="J396">
            <v>26871.325450000004</v>
          </cell>
          <cell r="K396">
            <v>53657.204389999992</v>
          </cell>
          <cell r="L396">
            <v>53657.204389999992</v>
          </cell>
          <cell r="O396">
            <v>15555.066799999997</v>
          </cell>
          <cell r="P396">
            <v>34744.772219999992</v>
          </cell>
          <cell r="Q396">
            <v>52651.992389882078</v>
          </cell>
          <cell r="R396">
            <v>58742.700698748522</v>
          </cell>
          <cell r="S396">
            <v>64495.018090181795</v>
          </cell>
          <cell r="T396">
            <v>70241.641075311141</v>
          </cell>
          <cell r="V396">
            <v>70241.641075311141</v>
          </cell>
          <cell r="W396">
            <v>70241.641075311141</v>
          </cell>
          <cell r="Z396">
            <v>56288</v>
          </cell>
          <cell r="AC396">
            <v>16584.43668531115</v>
          </cell>
          <cell r="AD396">
            <v>0.30908126641800893</v>
          </cell>
          <cell r="AG396">
            <v>13953.641075311141</v>
          </cell>
          <cell r="AH396">
            <v>0.24789726185530037</v>
          </cell>
          <cell r="AL396">
            <v>5865.3181999999997</v>
          </cell>
          <cell r="AM396">
            <v>11224.283150000001</v>
          </cell>
          <cell r="AN396">
            <v>6030.764320000002</v>
          </cell>
          <cell r="AO396">
            <v>3147.4039699999994</v>
          </cell>
          <cell r="AP396">
            <v>3750.959780000001</v>
          </cell>
          <cell r="AQ396">
            <v>30536.838719999989</v>
          </cell>
          <cell r="AT396">
            <v>15555.066799999997</v>
          </cell>
          <cell r="AU396">
            <v>19189.705419999995</v>
          </cell>
          <cell r="AV396">
            <v>17907.220169882086</v>
          </cell>
          <cell r="AW396">
            <v>6090.708308866444</v>
          </cell>
          <cell r="AX396">
            <v>11843.025700299717</v>
          </cell>
          <cell r="AY396">
            <v>17589.648685429063</v>
          </cell>
          <cell r="BC396" t="str">
            <v>Amortizações</v>
          </cell>
          <cell r="BF396">
            <v>5765.1702000000005</v>
          </cell>
          <cell r="BG396">
            <v>16117.147710000001</v>
          </cell>
          <cell r="BH396">
            <v>21396.765400000004</v>
          </cell>
          <cell r="BI396">
            <v>23050.804400000001</v>
          </cell>
          <cell r="BJ396">
            <v>23050.804400000001</v>
          </cell>
          <cell r="BK396">
            <v>41335.511119999996</v>
          </cell>
          <cell r="BL396">
            <v>41335.511119999996</v>
          </cell>
          <cell r="BO396">
            <v>7471.5568999999996</v>
          </cell>
          <cell r="BP396">
            <v>15968.971549999998</v>
          </cell>
          <cell r="BQ396">
            <v>24303.648749882079</v>
          </cell>
          <cell r="BR396">
            <v>27103.770590977161</v>
          </cell>
          <cell r="BS396">
            <v>29741.242246305959</v>
          </cell>
          <cell r="BT396">
            <v>32494.335359884913</v>
          </cell>
          <cell r="BV396">
            <v>32494.335359884913</v>
          </cell>
          <cell r="BW396">
            <v>32494.335359884913</v>
          </cell>
          <cell r="CC396">
            <v>-8841.1757601150821</v>
          </cell>
          <cell r="CD396">
            <v>-0.21388814412983803</v>
          </cell>
          <cell r="CG396">
            <v>32494.335359884913</v>
          </cell>
          <cell r="CH396" t="str">
            <v>-</v>
          </cell>
          <cell r="CL396">
            <v>5765.1702000000005</v>
          </cell>
          <cell r="CM396">
            <v>10351.977510000001</v>
          </cell>
          <cell r="CN396">
            <v>5279.6176900000028</v>
          </cell>
          <cell r="CO396">
            <v>1654.038999999997</v>
          </cell>
          <cell r="CP396">
            <v>1654.038999999997</v>
          </cell>
          <cell r="CQ396">
            <v>19938.745719999992</v>
          </cell>
          <cell r="CT396">
            <v>7471.5568999999996</v>
          </cell>
          <cell r="CU396">
            <v>8497.4146499999988</v>
          </cell>
          <cell r="CV396">
            <v>8334.6771998820805</v>
          </cell>
          <cell r="CW396">
            <v>2800.1218410950823</v>
          </cell>
          <cell r="CX396">
            <v>5437.5934964238804</v>
          </cell>
          <cell r="CY396">
            <v>8190.6866100028346</v>
          </cell>
          <cell r="DC396" t="str">
            <v>Amortizações</v>
          </cell>
          <cell r="DF396">
            <v>0</v>
          </cell>
          <cell r="DG396">
            <v>0</v>
          </cell>
          <cell r="DH396">
            <v>0</v>
          </cell>
          <cell r="DI396">
            <v>1337.32591</v>
          </cell>
          <cell r="DJ396">
            <v>1337.32591</v>
          </cell>
          <cell r="DK396">
            <v>3981.00117</v>
          </cell>
          <cell r="DL396">
            <v>1337.32591</v>
          </cell>
          <cell r="DO396">
            <v>3860.5429199999999</v>
          </cell>
          <cell r="DP396">
            <v>8299.8482199999999</v>
          </cell>
          <cell r="DQ396">
            <v>12697.905690000001</v>
          </cell>
          <cell r="DR396">
            <v>14204.911604046243</v>
          </cell>
          <cell r="DS396">
            <v>15617.657586812844</v>
          </cell>
          <cell r="DT396">
            <v>16982.38897396631</v>
          </cell>
          <cell r="DV396">
            <v>16982.38897396631</v>
          </cell>
          <cell r="DW396">
            <v>16982.38897396631</v>
          </cell>
          <cell r="EC396">
            <v>15645.06306396631</v>
          </cell>
          <cell r="ED396">
            <v>11.698766132457802</v>
          </cell>
          <cell r="EG396">
            <v>16982.38897396631</v>
          </cell>
          <cell r="EH396" t="str">
            <v>-</v>
          </cell>
          <cell r="EL396">
            <v>0</v>
          </cell>
          <cell r="EM396">
            <v>0</v>
          </cell>
          <cell r="EN396">
            <v>0</v>
          </cell>
          <cell r="EO396">
            <v>1337.32591</v>
          </cell>
          <cell r="EP396">
            <v>1337.32591</v>
          </cell>
          <cell r="EQ396">
            <v>3981.00117</v>
          </cell>
          <cell r="ET396">
            <v>3860.5429199999999</v>
          </cell>
          <cell r="EU396">
            <v>4439.3053</v>
          </cell>
          <cell r="EV396">
            <v>4398.0574700000016</v>
          </cell>
          <cell r="EW396">
            <v>1507.0059140462417</v>
          </cell>
          <cell r="EX396">
            <v>2919.7518968128425</v>
          </cell>
          <cell r="EY396">
            <v>4284.4832839663086</v>
          </cell>
          <cell r="FC396" t="str">
            <v>Amortizações</v>
          </cell>
          <cell r="FF396">
            <v>0</v>
          </cell>
          <cell r="FG396">
            <v>0</v>
          </cell>
          <cell r="FH396">
            <v>0</v>
          </cell>
          <cell r="FI396">
            <v>0</v>
          </cell>
          <cell r="FJ396">
            <v>0</v>
          </cell>
          <cell r="FK396">
            <v>3942.48504</v>
          </cell>
          <cell r="FL396">
            <v>3942.48504</v>
          </cell>
          <cell r="FO396">
            <v>3762.8777700000001</v>
          </cell>
          <cell r="FP396">
            <v>7801.8301700000002</v>
          </cell>
          <cell r="FQ396">
            <v>11820.98374</v>
          </cell>
          <cell r="FR396">
            <v>13179.06938150289</v>
          </cell>
          <cell r="FS396">
            <v>14455.674222618549</v>
          </cell>
          <cell r="FT396">
            <v>15658.977794793262</v>
          </cell>
          <cell r="FV396">
            <v>15658.977794793262</v>
          </cell>
          <cell r="FW396">
            <v>15658.97779479326</v>
          </cell>
          <cell r="GC396">
            <v>11716.492754793262</v>
          </cell>
          <cell r="GD396">
            <v>2.9718547149625358</v>
          </cell>
          <cell r="GG396">
            <v>15658.97779479326</v>
          </cell>
          <cell r="GH396" t="str">
            <v>-</v>
          </cell>
          <cell r="GL396">
            <v>0</v>
          </cell>
          <cell r="GM396">
            <v>0</v>
          </cell>
          <cell r="GN396">
            <v>0</v>
          </cell>
          <cell r="GO396">
            <v>0</v>
          </cell>
          <cell r="GP396">
            <v>0</v>
          </cell>
          <cell r="GQ396">
            <v>3942.48504</v>
          </cell>
          <cell r="GT396">
            <v>3762.8777700000001</v>
          </cell>
          <cell r="GU396">
            <v>4038.9524000000001</v>
          </cell>
          <cell r="GV396">
            <v>4019.1535699999995</v>
          </cell>
          <cell r="GW396">
            <v>1358.0856415028902</v>
          </cell>
          <cell r="GX396">
            <v>2634.6904826185491</v>
          </cell>
          <cell r="GY396">
            <v>3837.994054793262</v>
          </cell>
        </row>
        <row r="397">
          <cell r="C397" t="str">
            <v>Provisões</v>
          </cell>
          <cell r="F397">
            <v>0</v>
          </cell>
          <cell r="G397">
            <v>0</v>
          </cell>
          <cell r="H397">
            <v>1851</v>
          </cell>
          <cell r="I397">
            <v>1839</v>
          </cell>
          <cell r="J397">
            <v>1839</v>
          </cell>
          <cell r="K397">
            <v>346.71335999999997</v>
          </cell>
          <cell r="L397">
            <v>346.71335999999997</v>
          </cell>
          <cell r="O397">
            <v>3914.3359099999998</v>
          </cell>
          <cell r="P397">
            <v>10675.81805</v>
          </cell>
          <cell r="Q397">
            <v>12849.766129999996</v>
          </cell>
          <cell r="R397">
            <v>12947.037661153317</v>
          </cell>
          <cell r="S397">
            <v>12515.925230533723</v>
          </cell>
          <cell r="T397">
            <v>13879.979031733972</v>
          </cell>
          <cell r="V397">
            <v>13879.979031733972</v>
          </cell>
          <cell r="W397">
            <v>13879.979031733972</v>
          </cell>
          <cell r="Z397">
            <v>12322</v>
          </cell>
          <cell r="AC397">
            <v>13533.265671733972</v>
          </cell>
          <cell r="AD397">
            <v>39.033008914724178</v>
          </cell>
          <cell r="AG397">
            <v>1557.9790317339721</v>
          </cell>
          <cell r="AH397">
            <v>0.12643881121035316</v>
          </cell>
          <cell r="AL397">
            <v>0</v>
          </cell>
          <cell r="AM397">
            <v>0</v>
          </cell>
          <cell r="AN397">
            <v>1851</v>
          </cell>
          <cell r="AO397">
            <v>-12</v>
          </cell>
          <cell r="AP397">
            <v>-12</v>
          </cell>
          <cell r="AQ397">
            <v>-1504.28664</v>
          </cell>
          <cell r="AT397">
            <v>3914.3359099999998</v>
          </cell>
          <cell r="AU397">
            <v>6761.4821400000001</v>
          </cell>
          <cell r="AV397">
            <v>2173.9480799999965</v>
          </cell>
          <cell r="AW397">
            <v>97.271531153321121</v>
          </cell>
          <cell r="AX397">
            <v>-333.84089946627319</v>
          </cell>
          <cell r="AY397">
            <v>1030.2129017339757</v>
          </cell>
          <cell r="BC397" t="str">
            <v>Provisões</v>
          </cell>
          <cell r="BF397">
            <v>0</v>
          </cell>
          <cell r="BG397">
            <v>0</v>
          </cell>
          <cell r="BH397">
            <v>1851</v>
          </cell>
          <cell r="BI397">
            <v>1839</v>
          </cell>
          <cell r="BJ397">
            <v>1839</v>
          </cell>
          <cell r="BK397">
            <v>0</v>
          </cell>
          <cell r="BL397">
            <v>0</v>
          </cell>
          <cell r="BO397">
            <v>1961.0845400000001</v>
          </cell>
          <cell r="BP397">
            <v>2103.6956099999998</v>
          </cell>
          <cell r="BQ397">
            <v>1871.5973799999999</v>
          </cell>
          <cell r="BR397">
            <v>1500.8876062400211</v>
          </cell>
          <cell r="BS397">
            <v>1444.4817105484112</v>
          </cell>
          <cell r="BT397">
            <v>1462.7677367492845</v>
          </cell>
          <cell r="BV397">
            <v>1462.7677367492845</v>
          </cell>
          <cell r="BW397">
            <v>1462.7677367492845</v>
          </cell>
          <cell r="CC397">
            <v>1462.7677367492845</v>
          </cell>
          <cell r="CD397" t="str">
            <v>-</v>
          </cell>
          <cell r="CG397">
            <v>1462.7677367492845</v>
          </cell>
          <cell r="CH397" t="str">
            <v>-</v>
          </cell>
          <cell r="CL397">
            <v>0</v>
          </cell>
          <cell r="CM397">
            <v>0</v>
          </cell>
          <cell r="CN397">
            <v>1851</v>
          </cell>
          <cell r="CO397">
            <v>-12</v>
          </cell>
          <cell r="CP397">
            <v>-12</v>
          </cell>
          <cell r="CQ397">
            <v>-1851</v>
          </cell>
          <cell r="CT397">
            <v>1961.0845400000001</v>
          </cell>
          <cell r="CU397">
            <v>142.6110699999997</v>
          </cell>
          <cell r="CV397">
            <v>-232.09822999999983</v>
          </cell>
          <cell r="CW397">
            <v>-370.70977375997882</v>
          </cell>
          <cell r="CX397">
            <v>-427.1156694515887</v>
          </cell>
          <cell r="CY397">
            <v>-408.82964325071543</v>
          </cell>
          <cell r="DC397" t="str">
            <v>Provisões</v>
          </cell>
          <cell r="DF397">
            <v>0</v>
          </cell>
          <cell r="DG397">
            <v>0</v>
          </cell>
          <cell r="DH397">
            <v>0</v>
          </cell>
          <cell r="DI397">
            <v>0</v>
          </cell>
          <cell r="DJ397">
            <v>0</v>
          </cell>
          <cell r="DK397">
            <v>346.71335999999997</v>
          </cell>
          <cell r="DL397">
            <v>0</v>
          </cell>
          <cell r="DO397">
            <v>1953.25137</v>
          </cell>
          <cell r="DP397">
            <v>6572.9334399999998</v>
          </cell>
          <cell r="DQ397">
            <v>7839.7125899999992</v>
          </cell>
          <cell r="DR397">
            <v>8479.2633468208096</v>
          </cell>
          <cell r="DS397">
            <v>8397.0402064099871</v>
          </cell>
          <cell r="DT397">
            <v>8881.1278340352219</v>
          </cell>
          <cell r="DV397">
            <v>8881.1278340352219</v>
          </cell>
          <cell r="DW397">
            <v>8881.1278340352219</v>
          </cell>
          <cell r="EC397">
            <v>8881.1278340352219</v>
          </cell>
          <cell r="ED397" t="str">
            <v>-</v>
          </cell>
          <cell r="EG397">
            <v>8881.1278340352219</v>
          </cell>
          <cell r="EH397" t="str">
            <v>-</v>
          </cell>
          <cell r="EL397">
            <v>0</v>
          </cell>
          <cell r="EM397">
            <v>0</v>
          </cell>
          <cell r="EN397">
            <v>0</v>
          </cell>
          <cell r="EO397">
            <v>0</v>
          </cell>
          <cell r="EP397">
            <v>0</v>
          </cell>
          <cell r="EQ397">
            <v>346.71335999999997</v>
          </cell>
          <cell r="ET397">
            <v>1953.25137</v>
          </cell>
          <cell r="EU397">
            <v>4619.6820699999998</v>
          </cell>
          <cell r="EV397">
            <v>1266.7791499999994</v>
          </cell>
          <cell r="EW397">
            <v>639.55075682081042</v>
          </cell>
          <cell r="EX397">
            <v>557.32761640998797</v>
          </cell>
          <cell r="EY397">
            <v>1041.4152440352227</v>
          </cell>
          <cell r="FC397" t="str">
            <v>Provisões</v>
          </cell>
          <cell r="FF397">
            <v>0</v>
          </cell>
          <cell r="FG397">
            <v>0</v>
          </cell>
          <cell r="FH397">
            <v>0</v>
          </cell>
          <cell r="FI397">
            <v>0</v>
          </cell>
          <cell r="FJ397">
            <v>0</v>
          </cell>
          <cell r="FK397">
            <v>0</v>
          </cell>
          <cell r="FL397">
            <v>0</v>
          </cell>
          <cell r="FO397">
            <v>0</v>
          </cell>
          <cell r="FP397">
            <v>1999.1890000000001</v>
          </cell>
          <cell r="FQ397">
            <v>3138.4561599999988</v>
          </cell>
          <cell r="FR397">
            <v>2966.8867080924856</v>
          </cell>
          <cell r="FS397">
            <v>2674.4033135753257</v>
          </cell>
          <cell r="FT397">
            <v>3536.0834609494641</v>
          </cell>
          <cell r="FV397">
            <v>3536.0834609494641</v>
          </cell>
          <cell r="FW397">
            <v>3536.0834609494641</v>
          </cell>
          <cell r="GC397">
            <v>3536.0834609494641</v>
          </cell>
          <cell r="GD397" t="str">
            <v>-</v>
          </cell>
          <cell r="GG397">
            <v>3536.0834609494641</v>
          </cell>
          <cell r="GH397" t="str">
            <v>-</v>
          </cell>
          <cell r="GL397">
            <v>0</v>
          </cell>
          <cell r="GM397">
            <v>0</v>
          </cell>
          <cell r="GN397">
            <v>0</v>
          </cell>
          <cell r="GO397">
            <v>0</v>
          </cell>
          <cell r="GP397">
            <v>0</v>
          </cell>
          <cell r="GQ397">
            <v>0</v>
          </cell>
          <cell r="GT397">
            <v>0</v>
          </cell>
          <cell r="GU397">
            <v>1999.1890000000001</v>
          </cell>
          <cell r="GV397">
            <v>1139.2671599999987</v>
          </cell>
          <cell r="GW397">
            <v>-171.56945190751321</v>
          </cell>
          <cell r="GX397">
            <v>-464.05284642467313</v>
          </cell>
          <cell r="GY397">
            <v>397.62730094946528</v>
          </cell>
        </row>
        <row r="399">
          <cell r="C399" t="str">
            <v>CCC / Encargos regulatórios</v>
          </cell>
          <cell r="F399">
            <v>0</v>
          </cell>
          <cell r="G399">
            <v>0</v>
          </cell>
          <cell r="H399">
            <v>0</v>
          </cell>
          <cell r="I399">
            <v>0</v>
          </cell>
          <cell r="J399">
            <v>1839</v>
          </cell>
          <cell r="K399">
            <v>0</v>
          </cell>
          <cell r="L399">
            <v>0</v>
          </cell>
          <cell r="O399">
            <v>0</v>
          </cell>
          <cell r="P399">
            <v>0</v>
          </cell>
          <cell r="Q399">
            <v>0</v>
          </cell>
          <cell r="R399">
            <v>0</v>
          </cell>
          <cell r="S399">
            <v>0</v>
          </cell>
          <cell r="T399">
            <v>0</v>
          </cell>
          <cell r="V399">
            <v>0</v>
          </cell>
          <cell r="W399">
            <v>0</v>
          </cell>
          <cell r="Z399">
            <v>53021</v>
          </cell>
          <cell r="AC399">
            <v>0</v>
          </cell>
          <cell r="AD399" t="str">
            <v>-</v>
          </cell>
          <cell r="AG399">
            <v>-53021</v>
          </cell>
          <cell r="AH399">
            <v>-1</v>
          </cell>
          <cell r="AL399">
            <v>0</v>
          </cell>
          <cell r="AM399">
            <v>0</v>
          </cell>
          <cell r="AN399">
            <v>0</v>
          </cell>
          <cell r="AO399">
            <v>0</v>
          </cell>
          <cell r="AP399">
            <v>1839</v>
          </cell>
          <cell r="AQ399">
            <v>0</v>
          </cell>
          <cell r="AT399">
            <v>0</v>
          </cell>
          <cell r="AU399">
            <v>0</v>
          </cell>
          <cell r="AV399">
            <v>0</v>
          </cell>
          <cell r="AW399">
            <v>0</v>
          </cell>
          <cell r="AX399">
            <v>0</v>
          </cell>
          <cell r="AY399">
            <v>0</v>
          </cell>
          <cell r="BC399" t="str">
            <v>Rendas de Concessão</v>
          </cell>
          <cell r="BF399">
            <v>0</v>
          </cell>
          <cell r="BG399">
            <v>0</v>
          </cell>
          <cell r="BH399">
            <v>0</v>
          </cell>
          <cell r="BI399">
            <v>0</v>
          </cell>
          <cell r="BJ399">
            <v>1839</v>
          </cell>
          <cell r="BK399">
            <v>0</v>
          </cell>
          <cell r="BL399">
            <v>0</v>
          </cell>
          <cell r="BO399">
            <v>0</v>
          </cell>
          <cell r="BP399">
            <v>0</v>
          </cell>
          <cell r="BQ399">
            <v>0</v>
          </cell>
          <cell r="BR399">
            <v>0</v>
          </cell>
          <cell r="BS399">
            <v>0</v>
          </cell>
          <cell r="BT399">
            <v>0</v>
          </cell>
          <cell r="BV399">
            <v>0</v>
          </cell>
          <cell r="BW399">
            <v>0</v>
          </cell>
          <cell r="CC399">
            <v>0</v>
          </cell>
          <cell r="CD399" t="str">
            <v>-</v>
          </cell>
          <cell r="CG399">
            <v>0</v>
          </cell>
          <cell r="CH399" t="str">
            <v>-</v>
          </cell>
          <cell r="CL399">
            <v>0</v>
          </cell>
          <cell r="CM399">
            <v>0</v>
          </cell>
          <cell r="CN399">
            <v>0</v>
          </cell>
          <cell r="CO399">
            <v>0</v>
          </cell>
          <cell r="CP399">
            <v>1839</v>
          </cell>
          <cell r="CQ399">
            <v>0</v>
          </cell>
          <cell r="CT399">
            <v>0</v>
          </cell>
          <cell r="CU399">
            <v>0</v>
          </cell>
          <cell r="CV399">
            <v>0</v>
          </cell>
          <cell r="CW399">
            <v>0</v>
          </cell>
          <cell r="CX399">
            <v>0</v>
          </cell>
          <cell r="CY399">
            <v>0</v>
          </cell>
          <cell r="DC399" t="str">
            <v>Rendas de Concessão</v>
          </cell>
          <cell r="DF399">
            <v>0</v>
          </cell>
          <cell r="DG399">
            <v>0</v>
          </cell>
          <cell r="DH399">
            <v>0</v>
          </cell>
          <cell r="DI399">
            <v>0</v>
          </cell>
          <cell r="DJ399">
            <v>0</v>
          </cell>
          <cell r="DK399">
            <v>0</v>
          </cell>
          <cell r="DL399">
            <v>0</v>
          </cell>
          <cell r="DO399">
            <v>0</v>
          </cell>
          <cell r="DP399">
            <v>0</v>
          </cell>
          <cell r="DQ399">
            <v>0</v>
          </cell>
          <cell r="DR399">
            <v>0</v>
          </cell>
          <cell r="DS399">
            <v>0</v>
          </cell>
          <cell r="DT399">
            <v>0</v>
          </cell>
          <cell r="DV399">
            <v>0</v>
          </cell>
          <cell r="DW399">
            <v>0</v>
          </cell>
          <cell r="EC399">
            <v>0</v>
          </cell>
          <cell r="ED399" t="str">
            <v>-</v>
          </cell>
          <cell r="EG399">
            <v>0</v>
          </cell>
          <cell r="EH399" t="str">
            <v>-</v>
          </cell>
          <cell r="EL399">
            <v>0</v>
          </cell>
          <cell r="EM399">
            <v>0</v>
          </cell>
          <cell r="EN399">
            <v>0</v>
          </cell>
          <cell r="EO399">
            <v>0</v>
          </cell>
          <cell r="EP399">
            <v>0</v>
          </cell>
          <cell r="EQ399">
            <v>0</v>
          </cell>
          <cell r="ET399">
            <v>0</v>
          </cell>
          <cell r="EU399">
            <v>0</v>
          </cell>
          <cell r="EV399">
            <v>0</v>
          </cell>
          <cell r="EW399">
            <v>0</v>
          </cell>
          <cell r="EX399">
            <v>0</v>
          </cell>
          <cell r="EY399">
            <v>0</v>
          </cell>
          <cell r="FC399" t="str">
            <v>Rendas de Concessão</v>
          </cell>
          <cell r="FF399">
            <v>0</v>
          </cell>
          <cell r="FG399">
            <v>0</v>
          </cell>
          <cell r="FH399">
            <v>0</v>
          </cell>
          <cell r="FI399">
            <v>0</v>
          </cell>
          <cell r="FJ399">
            <v>0</v>
          </cell>
          <cell r="FK399">
            <v>0</v>
          </cell>
          <cell r="FL399">
            <v>0</v>
          </cell>
          <cell r="FO399">
            <v>0</v>
          </cell>
          <cell r="FP399">
            <v>0</v>
          </cell>
          <cell r="FQ399">
            <v>0</v>
          </cell>
          <cell r="FR399">
            <v>0</v>
          </cell>
          <cell r="FS399">
            <v>0</v>
          </cell>
          <cell r="FT399">
            <v>0</v>
          </cell>
          <cell r="FV399">
            <v>0</v>
          </cell>
          <cell r="FW399">
            <v>0</v>
          </cell>
          <cell r="GC399">
            <v>0</v>
          </cell>
          <cell r="GD399" t="str">
            <v>-</v>
          </cell>
          <cell r="GG399">
            <v>0</v>
          </cell>
          <cell r="GH399" t="str">
            <v>-</v>
          </cell>
          <cell r="GL399">
            <v>0</v>
          </cell>
          <cell r="GM399">
            <v>0</v>
          </cell>
          <cell r="GN399">
            <v>0</v>
          </cell>
          <cell r="GO399">
            <v>0</v>
          </cell>
          <cell r="GP399">
            <v>0</v>
          </cell>
          <cell r="GQ399">
            <v>0</v>
          </cell>
          <cell r="GT399">
            <v>0</v>
          </cell>
          <cell r="GU399">
            <v>0</v>
          </cell>
          <cell r="GV399">
            <v>0</v>
          </cell>
          <cell r="GW399">
            <v>0</v>
          </cell>
          <cell r="GX399">
            <v>0</v>
          </cell>
          <cell r="GY399">
            <v>0</v>
          </cell>
        </row>
        <row r="400">
          <cell r="C400" t="str">
            <v>Outros Custos Operacionais</v>
          </cell>
          <cell r="F400">
            <v>1131.2284099999999</v>
          </cell>
          <cell r="G400">
            <v>3111.3948699999996</v>
          </cell>
          <cell r="H400">
            <v>1895.83365</v>
          </cell>
          <cell r="I400">
            <v>2007.6491600000004</v>
          </cell>
          <cell r="J400">
            <v>2126.4823799999999</v>
          </cell>
          <cell r="K400">
            <v>4440.0370500000008</v>
          </cell>
          <cell r="L400">
            <v>4440.0370500000008</v>
          </cell>
          <cell r="O400">
            <v>248.97036</v>
          </cell>
          <cell r="P400">
            <v>1259.1668</v>
          </cell>
          <cell r="Q400">
            <v>9736.5742600000012</v>
          </cell>
          <cell r="R400">
            <v>3112.0027418990762</v>
          </cell>
          <cell r="S400">
            <v>15355.198225793545</v>
          </cell>
          <cell r="T400">
            <v>18573.827661385127</v>
          </cell>
          <cell r="V400">
            <v>18573.827661385127</v>
          </cell>
          <cell r="W400">
            <v>18573.827661385127</v>
          </cell>
          <cell r="Z400">
            <v>33000</v>
          </cell>
          <cell r="AC400">
            <v>14133.790611385126</v>
          </cell>
          <cell r="AD400">
            <v>3.1832596107244475</v>
          </cell>
          <cell r="AG400">
            <v>-14426.172338614873</v>
          </cell>
          <cell r="AH400">
            <v>-0.43715673753378403</v>
          </cell>
          <cell r="AL400">
            <v>1131.2284099999999</v>
          </cell>
          <cell r="AM400">
            <v>1980.1664599999997</v>
          </cell>
          <cell r="AN400">
            <v>-1215.5612199999996</v>
          </cell>
          <cell r="AO400">
            <v>111.81551000000036</v>
          </cell>
          <cell r="AP400">
            <v>230.64872999999989</v>
          </cell>
          <cell r="AQ400">
            <v>2544.2034000000008</v>
          </cell>
          <cell r="AT400">
            <v>248.97036</v>
          </cell>
          <cell r="AU400">
            <v>1010.1964399999999</v>
          </cell>
          <cell r="AV400">
            <v>8477.4074600000022</v>
          </cell>
          <cell r="AW400">
            <v>-6624.5715181009255</v>
          </cell>
          <cell r="AX400">
            <v>5618.6239657935439</v>
          </cell>
          <cell r="AY400">
            <v>8837.2534013851255</v>
          </cell>
          <cell r="BC400" t="str">
            <v>Outros Custos Operacionais</v>
          </cell>
          <cell r="BF400">
            <v>1020.72027</v>
          </cell>
          <cell r="BG400">
            <v>2770.2071299999998</v>
          </cell>
          <cell r="BH400">
            <v>776.18579</v>
          </cell>
          <cell r="BI400">
            <v>823.75125000000025</v>
          </cell>
          <cell r="BJ400">
            <v>823.75125000000025</v>
          </cell>
          <cell r="BK400">
            <v>4758.9552300000005</v>
          </cell>
          <cell r="BL400">
            <v>4758.9552300000005</v>
          </cell>
          <cell r="BO400">
            <v>-371.67074000000002</v>
          </cell>
          <cell r="BP400">
            <v>-840.49997000000008</v>
          </cell>
          <cell r="BQ400">
            <v>1477.9347</v>
          </cell>
          <cell r="BR400">
            <v>-1488.7338470540401</v>
          </cell>
          <cell r="BS400">
            <v>2302.2874219655032</v>
          </cell>
          <cell r="BT400">
            <v>5128.8049040854858</v>
          </cell>
          <cell r="BV400">
            <v>5128.8049040854858</v>
          </cell>
          <cell r="BW400">
            <v>5128.8049040854858</v>
          </cell>
          <cell r="CC400">
            <v>369.84967408548528</v>
          </cell>
          <cell r="CD400">
            <v>7.7716569333114993E-2</v>
          </cell>
          <cell r="CG400">
            <v>5128.8049040854858</v>
          </cell>
          <cell r="CH400" t="str">
            <v>-</v>
          </cell>
          <cell r="CL400">
            <v>1020.72027</v>
          </cell>
          <cell r="CM400">
            <v>1749.4868599999998</v>
          </cell>
          <cell r="CN400">
            <v>-1994.0213399999998</v>
          </cell>
          <cell r="CO400">
            <v>47.565460000000257</v>
          </cell>
          <cell r="CP400">
            <v>47.565460000000257</v>
          </cell>
          <cell r="CQ400">
            <v>3982.7694400000005</v>
          </cell>
          <cell r="CT400">
            <v>-371.67074000000002</v>
          </cell>
          <cell r="CU400">
            <v>-468.82923000000005</v>
          </cell>
          <cell r="CV400">
            <v>2318.4346700000001</v>
          </cell>
          <cell r="CW400">
            <v>-2966.6685470540401</v>
          </cell>
          <cell r="CX400">
            <v>824.35272196550318</v>
          </cell>
          <cell r="CY400">
            <v>3650.870204085486</v>
          </cell>
          <cell r="DC400" t="str">
            <v>Outros Custos Operacionais</v>
          </cell>
          <cell r="DF400">
            <v>0</v>
          </cell>
          <cell r="DG400">
            <v>0</v>
          </cell>
          <cell r="DH400">
            <v>0</v>
          </cell>
          <cell r="DI400">
            <v>0</v>
          </cell>
          <cell r="DJ400">
            <v>0</v>
          </cell>
          <cell r="DK400">
            <v>0</v>
          </cell>
          <cell r="DL400">
            <v>0</v>
          </cell>
          <cell r="DO400">
            <v>204.01964999999998</v>
          </cell>
          <cell r="DP400">
            <v>430.01638000000003</v>
          </cell>
          <cell r="DQ400">
            <v>4336.0559900000007</v>
          </cell>
          <cell r="DR400">
            <v>2191.6972572254335</v>
          </cell>
          <cell r="DS400">
            <v>7563.2241599349582</v>
          </cell>
          <cell r="DT400">
            <v>8097.118248468606</v>
          </cell>
          <cell r="DV400">
            <v>8097.118248468606</v>
          </cell>
          <cell r="DW400">
            <v>8097.1182484686069</v>
          </cell>
          <cell r="EC400">
            <v>8097.118248468606</v>
          </cell>
          <cell r="ED400" t="str">
            <v>-</v>
          </cell>
          <cell r="EG400">
            <v>8097.1182484686069</v>
          </cell>
          <cell r="EH400" t="str">
            <v>-</v>
          </cell>
          <cell r="EL400">
            <v>0</v>
          </cell>
          <cell r="EM400">
            <v>0</v>
          </cell>
          <cell r="EN400">
            <v>0</v>
          </cell>
          <cell r="EO400">
            <v>0</v>
          </cell>
          <cell r="EP400">
            <v>0</v>
          </cell>
          <cell r="EQ400">
            <v>0</v>
          </cell>
          <cell r="ET400">
            <v>204.01964999999998</v>
          </cell>
          <cell r="EU400">
            <v>225.99673000000004</v>
          </cell>
          <cell r="EV400">
            <v>3906.0396100000007</v>
          </cell>
          <cell r="EW400">
            <v>-2144.3587327745672</v>
          </cell>
          <cell r="EX400">
            <v>3227.1681699349574</v>
          </cell>
          <cell r="EY400">
            <v>3761.0622584686053</v>
          </cell>
          <cell r="FC400" t="str">
            <v>Outros Custos Operacionais</v>
          </cell>
          <cell r="FF400">
            <v>0</v>
          </cell>
          <cell r="FG400">
            <v>0</v>
          </cell>
          <cell r="FH400">
            <v>0</v>
          </cell>
          <cell r="FI400">
            <v>0</v>
          </cell>
          <cell r="FJ400">
            <v>0</v>
          </cell>
          <cell r="FK400">
            <v>0</v>
          </cell>
          <cell r="FL400">
            <v>0</v>
          </cell>
          <cell r="FO400">
            <v>0</v>
          </cell>
          <cell r="FP400">
            <v>0</v>
          </cell>
          <cell r="FQ400">
            <v>2259.7341699999997</v>
          </cell>
          <cell r="FR400">
            <v>561.42888728323715</v>
          </cell>
          <cell r="FS400">
            <v>3457.3151550041966</v>
          </cell>
          <cell r="FT400">
            <v>3130.7719754977006</v>
          </cell>
          <cell r="FV400">
            <v>3130.7719754977006</v>
          </cell>
          <cell r="FW400">
            <v>3130.7719754977006</v>
          </cell>
          <cell r="GC400">
            <v>3130.7719754977006</v>
          </cell>
          <cell r="GD400" t="str">
            <v>-</v>
          </cell>
          <cell r="GG400">
            <v>3130.7719754977006</v>
          </cell>
          <cell r="GH400" t="str">
            <v>-</v>
          </cell>
          <cell r="GL400">
            <v>0</v>
          </cell>
          <cell r="GM400">
            <v>0</v>
          </cell>
          <cell r="GN400">
            <v>0</v>
          </cell>
          <cell r="GO400">
            <v>0</v>
          </cell>
          <cell r="GP400">
            <v>0</v>
          </cell>
          <cell r="GQ400">
            <v>0</v>
          </cell>
          <cell r="GT400">
            <v>0</v>
          </cell>
          <cell r="GU400">
            <v>0</v>
          </cell>
          <cell r="GV400">
            <v>2259.7341699999997</v>
          </cell>
          <cell r="GW400">
            <v>-1698.3052827167626</v>
          </cell>
          <cell r="GX400">
            <v>1197.5809850041969</v>
          </cell>
          <cell r="GY400">
            <v>871.0378054977009</v>
          </cell>
        </row>
        <row r="401">
          <cell r="C401" t="str">
            <v>Outros Custos Operacionais</v>
          </cell>
          <cell r="F401">
            <v>1131.2284099999999</v>
          </cell>
          <cell r="G401">
            <v>3111.3948699999996</v>
          </cell>
          <cell r="H401">
            <v>1895.83365</v>
          </cell>
          <cell r="I401">
            <v>2007.6491600000004</v>
          </cell>
          <cell r="J401">
            <v>3965.4823799999999</v>
          </cell>
          <cell r="K401">
            <v>4440.0370500000008</v>
          </cell>
          <cell r="L401">
            <v>4440.0370500000008</v>
          </cell>
          <cell r="O401">
            <v>248.97036</v>
          </cell>
          <cell r="P401">
            <v>1259.1668</v>
          </cell>
          <cell r="Q401">
            <v>9736.5742600000012</v>
          </cell>
          <cell r="R401">
            <v>3112.0027418990762</v>
          </cell>
          <cell r="S401">
            <v>15355.198225793545</v>
          </cell>
          <cell r="T401">
            <v>18573.827661385127</v>
          </cell>
          <cell r="V401">
            <v>18573.827661385127</v>
          </cell>
          <cell r="W401">
            <v>18573.827661385127</v>
          </cell>
          <cell r="Z401">
            <v>86021</v>
          </cell>
          <cell r="AC401">
            <v>14133.790611385126</v>
          </cell>
          <cell r="AD401">
            <v>3.1832596107244475</v>
          </cell>
          <cell r="AG401">
            <v>-67447.172338614881</v>
          </cell>
          <cell r="AH401">
            <v>-0.78407798489455915</v>
          </cell>
          <cell r="AL401">
            <v>1131.2284099999999</v>
          </cell>
          <cell r="AM401">
            <v>1980.1664599999997</v>
          </cell>
          <cell r="AN401">
            <v>-1215.5612199999996</v>
          </cell>
          <cell r="AO401">
            <v>111.81551000000036</v>
          </cell>
          <cell r="AP401">
            <v>2069.6487299999999</v>
          </cell>
          <cell r="AQ401">
            <v>2544.2034000000008</v>
          </cell>
          <cell r="AT401">
            <v>248.97036</v>
          </cell>
          <cell r="AU401">
            <v>1010.1964399999999</v>
          </cell>
          <cell r="AV401">
            <v>8477.4074600000022</v>
          </cell>
          <cell r="AW401">
            <v>-6624.5715181009255</v>
          </cell>
          <cell r="AX401">
            <v>5618.6239657935439</v>
          </cell>
          <cell r="AY401">
            <v>8837.2534013851255</v>
          </cell>
          <cell r="BC401" t="str">
            <v>Outros Custos Operacionais</v>
          </cell>
          <cell r="BF401">
            <v>1020.72027</v>
          </cell>
          <cell r="BG401">
            <v>2770.2071299999998</v>
          </cell>
          <cell r="BH401">
            <v>776.18579</v>
          </cell>
          <cell r="BI401">
            <v>823.75125000000025</v>
          </cell>
          <cell r="BJ401">
            <v>2662.7512500000003</v>
          </cell>
          <cell r="BK401">
            <v>4758.9552300000005</v>
          </cell>
          <cell r="BL401">
            <v>4758.9552300000005</v>
          </cell>
          <cell r="BO401">
            <v>-371.67074000000002</v>
          </cell>
          <cell r="BP401">
            <v>-840.49997000000008</v>
          </cell>
          <cell r="BQ401">
            <v>1477.9347</v>
          </cell>
          <cell r="BR401">
            <v>-1488.7338470540401</v>
          </cell>
          <cell r="BS401">
            <v>2302.2874219655032</v>
          </cell>
          <cell r="BT401">
            <v>5128.8049040854858</v>
          </cell>
          <cell r="BV401">
            <v>5128.8049040854858</v>
          </cell>
          <cell r="BW401">
            <v>5128.8049040854858</v>
          </cell>
          <cell r="CC401">
            <v>369.84967408548528</v>
          </cell>
          <cell r="CD401">
            <v>7.7716569333114993E-2</v>
          </cell>
          <cell r="CG401">
            <v>5128.8049040854858</v>
          </cell>
          <cell r="CH401" t="str">
            <v>-</v>
          </cell>
          <cell r="CL401">
            <v>1020.72027</v>
          </cell>
          <cell r="CM401">
            <v>1749.4868599999998</v>
          </cell>
          <cell r="CN401">
            <v>-1994.0213399999998</v>
          </cell>
          <cell r="CO401">
            <v>47.565460000000257</v>
          </cell>
          <cell r="CP401">
            <v>1886.5654600000003</v>
          </cell>
          <cell r="CQ401">
            <v>3982.7694400000005</v>
          </cell>
          <cell r="CT401">
            <v>-371.67074000000002</v>
          </cell>
          <cell r="CU401">
            <v>-468.82923000000005</v>
          </cell>
          <cell r="CV401">
            <v>2318.4346700000001</v>
          </cell>
          <cell r="CW401">
            <v>-2966.6685470540401</v>
          </cell>
          <cell r="CX401">
            <v>824.35272196550318</v>
          </cell>
          <cell r="CY401">
            <v>3650.870204085486</v>
          </cell>
          <cell r="DC401" t="str">
            <v>Outros Custos Operacionais</v>
          </cell>
          <cell r="DF401">
            <v>0</v>
          </cell>
          <cell r="DG401">
            <v>0</v>
          </cell>
          <cell r="DH401">
            <v>0</v>
          </cell>
          <cell r="DI401">
            <v>0</v>
          </cell>
          <cell r="DJ401">
            <v>0</v>
          </cell>
          <cell r="DK401">
            <v>0</v>
          </cell>
          <cell r="DL401">
            <v>0</v>
          </cell>
          <cell r="DO401">
            <v>204.01964999999998</v>
          </cell>
          <cell r="DP401">
            <v>430.01638000000003</v>
          </cell>
          <cell r="DQ401">
            <v>4336.0559900000007</v>
          </cell>
          <cell r="DR401">
            <v>2191.6972572254335</v>
          </cell>
          <cell r="DS401">
            <v>7563.2241599349582</v>
          </cell>
          <cell r="DT401">
            <v>8097.118248468606</v>
          </cell>
          <cell r="DV401">
            <v>8097.118248468606</v>
          </cell>
          <cell r="DW401">
            <v>8097.1182484686069</v>
          </cell>
          <cell r="EC401">
            <v>8097.118248468606</v>
          </cell>
          <cell r="ED401" t="str">
            <v>-</v>
          </cell>
          <cell r="EG401">
            <v>8097.1182484686069</v>
          </cell>
          <cell r="EH401" t="str">
            <v>-</v>
          </cell>
          <cell r="EL401">
            <v>0</v>
          </cell>
          <cell r="EM401">
            <v>0</v>
          </cell>
          <cell r="EN401">
            <v>0</v>
          </cell>
          <cell r="EO401">
            <v>0</v>
          </cell>
          <cell r="EP401">
            <v>0</v>
          </cell>
          <cell r="EQ401">
            <v>0</v>
          </cell>
          <cell r="ET401">
            <v>204.01964999999998</v>
          </cell>
          <cell r="EU401">
            <v>225.99673000000004</v>
          </cell>
          <cell r="EV401">
            <v>3906.0396100000007</v>
          </cell>
          <cell r="EW401">
            <v>-2144.3587327745672</v>
          </cell>
          <cell r="EX401">
            <v>3227.1681699349574</v>
          </cell>
          <cell r="EY401">
            <v>3761.0622584686053</v>
          </cell>
          <cell r="FC401" t="str">
            <v>Outros Custos Operacionais</v>
          </cell>
          <cell r="FF401">
            <v>0</v>
          </cell>
          <cell r="FG401">
            <v>0</v>
          </cell>
          <cell r="FH401">
            <v>0</v>
          </cell>
          <cell r="FI401">
            <v>0</v>
          </cell>
          <cell r="FJ401">
            <v>0</v>
          </cell>
          <cell r="FK401">
            <v>0</v>
          </cell>
          <cell r="FL401">
            <v>0</v>
          </cell>
          <cell r="FO401">
            <v>0</v>
          </cell>
          <cell r="FP401">
            <v>0</v>
          </cell>
          <cell r="FQ401">
            <v>2259.7341699999997</v>
          </cell>
          <cell r="FR401">
            <v>561.42888728323715</v>
          </cell>
          <cell r="FS401">
            <v>3457.3151550041966</v>
          </cell>
          <cell r="FT401">
            <v>3130.7719754977006</v>
          </cell>
          <cell r="FV401">
            <v>3130.7719754977006</v>
          </cell>
          <cell r="FW401">
            <v>3130.7719754977006</v>
          </cell>
          <cell r="GC401">
            <v>3130.7719754977006</v>
          </cell>
          <cell r="GD401" t="str">
            <v>-</v>
          </cell>
          <cell r="GG401">
            <v>3130.7719754977006</v>
          </cell>
          <cell r="GH401" t="str">
            <v>-</v>
          </cell>
          <cell r="GL401">
            <v>0</v>
          </cell>
          <cell r="GM401">
            <v>0</v>
          </cell>
          <cell r="GN401">
            <v>0</v>
          </cell>
          <cell r="GO401">
            <v>0</v>
          </cell>
          <cell r="GP401">
            <v>0</v>
          </cell>
          <cell r="GQ401">
            <v>0</v>
          </cell>
          <cell r="GT401">
            <v>0</v>
          </cell>
          <cell r="GU401">
            <v>0</v>
          </cell>
          <cell r="GV401">
            <v>2259.7341699999997</v>
          </cell>
          <cell r="GW401">
            <v>-1698.3052827167626</v>
          </cell>
          <cell r="GX401">
            <v>1197.5809850041969</v>
          </cell>
          <cell r="GY401">
            <v>871.0378054977009</v>
          </cell>
        </row>
        <row r="402">
          <cell r="C402" t="str">
            <v>Custos Operacionais</v>
          </cell>
          <cell r="F402">
            <v>108729.64973999999</v>
          </cell>
          <cell r="G402">
            <v>323866.36168000003</v>
          </cell>
          <cell r="H402">
            <v>428946.49087000004</v>
          </cell>
          <cell r="I402">
            <v>480955.58253400004</v>
          </cell>
          <cell r="J402">
            <v>486728.46646000014</v>
          </cell>
          <cell r="K402">
            <v>657009.58923000016</v>
          </cell>
          <cell r="L402">
            <v>657009.58923000016</v>
          </cell>
          <cell r="O402">
            <v>186797.18647999997</v>
          </cell>
          <cell r="P402">
            <v>410841.70831999992</v>
          </cell>
          <cell r="Q402">
            <v>634414.49910988205</v>
          </cell>
          <cell r="R402">
            <v>711027.00535982801</v>
          </cell>
          <cell r="S402">
            <v>808801.70942824951</v>
          </cell>
          <cell r="T402">
            <v>885633.56535886182</v>
          </cell>
          <cell r="V402">
            <v>885633.56535886182</v>
          </cell>
          <cell r="W402">
            <v>885633.56535886182</v>
          </cell>
          <cell r="Z402">
            <v>814000</v>
          </cell>
          <cell r="AC402">
            <v>228623.97612886166</v>
          </cell>
          <cell r="AD402">
            <v>0.34797661994066731</v>
          </cell>
          <cell r="AG402">
            <v>71633.565358861815</v>
          </cell>
          <cell r="AH402">
            <v>8.8001923045284869E-2</v>
          </cell>
          <cell r="AL402">
            <v>108729.64973999999</v>
          </cell>
          <cell r="AM402">
            <v>215136.71194000004</v>
          </cell>
          <cell r="AN402">
            <v>105080.12919000001</v>
          </cell>
          <cell r="AO402">
            <v>52009.091664000007</v>
          </cell>
          <cell r="AP402">
            <v>57781.975590000104</v>
          </cell>
          <cell r="AQ402">
            <v>228063.09836000012</v>
          </cell>
          <cell r="AT402">
            <v>186797.18647999997</v>
          </cell>
          <cell r="AU402">
            <v>224044.52183999994</v>
          </cell>
          <cell r="AV402">
            <v>223572.79078988213</v>
          </cell>
          <cell r="AW402">
            <v>76612.50624994596</v>
          </cell>
          <cell r="AX402">
            <v>174387.21031836746</v>
          </cell>
          <cell r="AY402">
            <v>251219.06624897977</v>
          </cell>
          <cell r="BC402" t="str">
            <v>Custos Operacionais</v>
          </cell>
          <cell r="BF402">
            <v>106689.68919000002</v>
          </cell>
          <cell r="BG402">
            <v>318655.24448999995</v>
          </cell>
          <cell r="BH402">
            <v>411040.61260000011</v>
          </cell>
          <cell r="BI402">
            <v>443867.04992000008</v>
          </cell>
          <cell r="BJ402">
            <v>445706.04992000008</v>
          </cell>
          <cell r="BK402">
            <v>537475.25757000002</v>
          </cell>
          <cell r="BL402">
            <v>537475.25757000002</v>
          </cell>
          <cell r="BO402">
            <v>101585.60094999998</v>
          </cell>
          <cell r="BP402">
            <v>212963.13256999999</v>
          </cell>
          <cell r="BQ402">
            <v>327124.58745988202</v>
          </cell>
          <cell r="BR402">
            <v>364773.22900240991</v>
          </cell>
          <cell r="BS402">
            <v>406102.35178885056</v>
          </cell>
          <cell r="BT402">
            <v>444856.26367972203</v>
          </cell>
          <cell r="BV402">
            <v>444856.26367972203</v>
          </cell>
          <cell r="BW402">
            <v>444856.26367972209</v>
          </cell>
          <cell r="CC402">
            <v>-92618.993890277983</v>
          </cell>
          <cell r="CD402">
            <v>-0.17232233965340338</v>
          </cell>
          <cell r="CG402">
            <v>444856.26367972209</v>
          </cell>
          <cell r="CH402" t="str">
            <v>-</v>
          </cell>
          <cell r="CL402">
            <v>106689.68919000002</v>
          </cell>
          <cell r="CM402">
            <v>211965.55529999995</v>
          </cell>
          <cell r="CN402">
            <v>92385.368110000156</v>
          </cell>
          <cell r="CO402">
            <v>32826.437319999968</v>
          </cell>
          <cell r="CP402">
            <v>34665.437319999968</v>
          </cell>
          <cell r="CQ402">
            <v>126434.64496999991</v>
          </cell>
          <cell r="CT402">
            <v>101585.60094999998</v>
          </cell>
          <cell r="CU402">
            <v>111377.53162000001</v>
          </cell>
          <cell r="CV402">
            <v>114161.45488988204</v>
          </cell>
          <cell r="CW402">
            <v>37648.641542527883</v>
          </cell>
          <cell r="CX402">
            <v>78977.764328968537</v>
          </cell>
          <cell r="CY402">
            <v>117731.67621984001</v>
          </cell>
          <cell r="DC402" t="str">
            <v>Custos Operacionais</v>
          </cell>
          <cell r="DF402">
            <v>0</v>
          </cell>
          <cell r="DG402">
            <v>0</v>
          </cell>
          <cell r="DH402">
            <v>0</v>
          </cell>
          <cell r="DI402">
            <v>18189.972159999998</v>
          </cell>
          <cell r="DJ402">
            <v>18189.972159999998</v>
          </cell>
          <cell r="DK402">
            <v>55348.646710000008</v>
          </cell>
          <cell r="DL402">
            <v>18189.972159999998</v>
          </cell>
          <cell r="DO402">
            <v>48968.722200000004</v>
          </cell>
          <cell r="DP402">
            <v>109057.25530999999</v>
          </cell>
          <cell r="DQ402">
            <v>167966.97807000001</v>
          </cell>
          <cell r="DR402">
            <v>189923.14904046242</v>
          </cell>
          <cell r="DS402">
            <v>209927.53662347884</v>
          </cell>
          <cell r="DT402">
            <v>229885.33916634761</v>
          </cell>
          <cell r="DV402">
            <v>229885.33916634761</v>
          </cell>
          <cell r="DW402">
            <v>229885.33916634764</v>
          </cell>
          <cell r="EC402">
            <v>211695.3670063476</v>
          </cell>
          <cell r="ED402">
            <v>11.638025893842141</v>
          </cell>
          <cell r="EG402">
            <v>229885.33916634764</v>
          </cell>
          <cell r="EH402" t="str">
            <v>-</v>
          </cell>
          <cell r="EL402">
            <v>0</v>
          </cell>
          <cell r="EM402">
            <v>0</v>
          </cell>
          <cell r="EN402">
            <v>0</v>
          </cell>
          <cell r="EO402">
            <v>18189.972159999998</v>
          </cell>
          <cell r="EP402">
            <v>18189.972159999998</v>
          </cell>
          <cell r="EQ402">
            <v>55348.646710000008</v>
          </cell>
          <cell r="ET402">
            <v>48968.722200000004</v>
          </cell>
          <cell r="EU402">
            <v>60088.533109999989</v>
          </cell>
          <cell r="EV402">
            <v>58909.722760000019</v>
          </cell>
          <cell r="EW402">
            <v>21956.170970462408</v>
          </cell>
          <cell r="EX402">
            <v>41960.558553478826</v>
          </cell>
          <cell r="EY402">
            <v>61918.361096347595</v>
          </cell>
          <cell r="FC402" t="str">
            <v>Custos Operacionais</v>
          </cell>
          <cell r="FF402">
            <v>0</v>
          </cell>
          <cell r="FG402">
            <v>0</v>
          </cell>
          <cell r="FH402">
            <v>0</v>
          </cell>
          <cell r="FI402">
            <v>0</v>
          </cell>
          <cell r="FJ402">
            <v>0</v>
          </cell>
          <cell r="FK402">
            <v>30199.11188</v>
          </cell>
          <cell r="FL402">
            <v>30199.11188</v>
          </cell>
          <cell r="FO402">
            <v>26302.290439999997</v>
          </cell>
          <cell r="FP402">
            <v>61520.359579999997</v>
          </cell>
          <cell r="FQ402">
            <v>97414.358279999986</v>
          </cell>
          <cell r="FR402">
            <v>109765.54365028902</v>
          </cell>
          <cell r="FS402">
            <v>121118.52638480905</v>
          </cell>
          <cell r="FT402">
            <v>132724.73200612556</v>
          </cell>
          <cell r="FV402">
            <v>132724.73200612556</v>
          </cell>
          <cell r="FW402">
            <v>132724.73200612556</v>
          </cell>
          <cell r="GC402">
            <v>102525.62012612556</v>
          </cell>
          <cell r="GD402">
            <v>3.3949879232715219</v>
          </cell>
          <cell r="GG402">
            <v>132724.73200612556</v>
          </cell>
          <cell r="GH402" t="str">
            <v>-</v>
          </cell>
          <cell r="GL402">
            <v>0</v>
          </cell>
          <cell r="GM402">
            <v>0</v>
          </cell>
          <cell r="GN402">
            <v>0</v>
          </cell>
          <cell r="GO402">
            <v>0</v>
          </cell>
          <cell r="GP402">
            <v>0</v>
          </cell>
          <cell r="GQ402">
            <v>30199.11188</v>
          </cell>
          <cell r="GT402">
            <v>26302.290439999997</v>
          </cell>
          <cell r="GU402">
            <v>35218.06914</v>
          </cell>
          <cell r="GV402">
            <v>35893.998699999989</v>
          </cell>
          <cell r="GW402">
            <v>12351.185370289037</v>
          </cell>
          <cell r="GX402">
            <v>23704.168104809069</v>
          </cell>
          <cell r="GY402">
            <v>35310.373726125574</v>
          </cell>
        </row>
        <row r="404">
          <cell r="C404" t="str">
            <v>EBITDA</v>
          </cell>
          <cell r="F404">
            <v>16562.40749000002</v>
          </cell>
          <cell r="G404">
            <v>42542.268540000005</v>
          </cell>
          <cell r="H404">
            <v>56545.510189999914</v>
          </cell>
          <cell r="I404">
            <v>68852.180925999986</v>
          </cell>
          <cell r="J404">
            <v>69713.611079999828</v>
          </cell>
          <cell r="K404">
            <v>97192.166749999946</v>
          </cell>
          <cell r="L404">
            <v>97192.166749999946</v>
          </cell>
          <cell r="O404">
            <v>37796.759180000001</v>
          </cell>
          <cell r="P404">
            <v>87126.882200000051</v>
          </cell>
          <cell r="Q404">
            <v>130744.36326000022</v>
          </cell>
          <cell r="R404">
            <v>150234.0388326566</v>
          </cell>
          <cell r="S404">
            <v>163200.08491360568</v>
          </cell>
          <cell r="T404">
            <v>180225.14316554501</v>
          </cell>
          <cell r="V404">
            <v>180225.14316554501</v>
          </cell>
          <cell r="W404">
            <v>180225.14316554501</v>
          </cell>
          <cell r="Z404">
            <v>150341</v>
          </cell>
          <cell r="AC404">
            <v>83032.976415545068</v>
          </cell>
          <cell r="AD404">
            <v>0.85431757714718426</v>
          </cell>
          <cell r="AG404">
            <v>29884.143165545014</v>
          </cell>
          <cell r="AH404">
            <v>0.1987757375935042</v>
          </cell>
          <cell r="AL404">
            <v>16562.40749000002</v>
          </cell>
          <cell r="AM404">
            <v>25979.861049999985</v>
          </cell>
          <cell r="AN404">
            <v>14003.241649999909</v>
          </cell>
          <cell r="AO404">
            <v>12306.670736000073</v>
          </cell>
          <cell r="AP404">
            <v>13168.100889999914</v>
          </cell>
          <cell r="AQ404">
            <v>40646.656560000032</v>
          </cell>
          <cell r="AT404">
            <v>37796.759180000001</v>
          </cell>
          <cell r="AU404">
            <v>49330.12302000005</v>
          </cell>
          <cell r="AV404">
            <v>43617.481060000166</v>
          </cell>
          <cell r="AW404">
            <v>19489.675572656386</v>
          </cell>
          <cell r="AX404">
            <v>32455.721653605462</v>
          </cell>
          <cell r="AY404">
            <v>49480.779905544798</v>
          </cell>
          <cell r="BC404" t="str">
            <v>EBITDA</v>
          </cell>
          <cell r="BF404">
            <v>15827.824379999998</v>
          </cell>
          <cell r="BG404">
            <v>43430.557130000045</v>
          </cell>
          <cell r="BH404">
            <v>57140.837689999869</v>
          </cell>
          <cell r="BI404">
            <v>64017.720699999925</v>
          </cell>
          <cell r="BJ404">
            <v>62178.720699999925</v>
          </cell>
          <cell r="BK404">
            <v>72433.724589999954</v>
          </cell>
          <cell r="BL404">
            <v>72433.724589999954</v>
          </cell>
          <cell r="BO404">
            <v>12267.409540000001</v>
          </cell>
          <cell r="BP404">
            <v>31913.908009999999</v>
          </cell>
          <cell r="BQ404">
            <v>45286.294380000058</v>
          </cell>
          <cell r="BR404">
            <v>52474.928842739988</v>
          </cell>
          <cell r="BS404">
            <v>55361.225557433092</v>
          </cell>
          <cell r="BT404">
            <v>61398.616387127484</v>
          </cell>
          <cell r="BV404">
            <v>61398.616387127484</v>
          </cell>
          <cell r="BW404">
            <v>61398.616387127477</v>
          </cell>
          <cell r="CC404">
            <v>-11035.10820287247</v>
          </cell>
          <cell r="CD404">
            <v>-0.15234765663832717</v>
          </cell>
          <cell r="CG404">
            <v>61398.616387127477</v>
          </cell>
          <cell r="CH404" t="str">
            <v>-</v>
          </cell>
          <cell r="CL404">
            <v>15827.824379999998</v>
          </cell>
          <cell r="CM404">
            <v>27602.732750000047</v>
          </cell>
          <cell r="CN404">
            <v>13710.280559999825</v>
          </cell>
          <cell r="CO404">
            <v>6876.8830100000559</v>
          </cell>
          <cell r="CP404">
            <v>5037.8830100000559</v>
          </cell>
          <cell r="CQ404">
            <v>15292.886900000085</v>
          </cell>
          <cell r="CT404">
            <v>12267.409540000001</v>
          </cell>
          <cell r="CU404">
            <v>19646.498469999999</v>
          </cell>
          <cell r="CV404">
            <v>13372.386370000058</v>
          </cell>
          <cell r="CW404">
            <v>7188.6344627399303</v>
          </cell>
          <cell r="CX404">
            <v>10074.931177433034</v>
          </cell>
          <cell r="CY404">
            <v>16112.322007127426</v>
          </cell>
          <cell r="DC404" t="str">
            <v>EBITDA</v>
          </cell>
          <cell r="DF404">
            <v>0</v>
          </cell>
          <cell r="DG404">
            <v>0</v>
          </cell>
          <cell r="DH404">
            <v>0</v>
          </cell>
          <cell r="DI404">
            <v>3407.2423300000014</v>
          </cell>
          <cell r="DJ404">
            <v>3407.2423300000014</v>
          </cell>
          <cell r="DK404">
            <v>17014.861919999992</v>
          </cell>
          <cell r="DL404">
            <v>3407.2423300000014</v>
          </cell>
          <cell r="DO404">
            <v>19903.755799999992</v>
          </cell>
          <cell r="DP404">
            <v>30561.678280000015</v>
          </cell>
          <cell r="DQ404">
            <v>45616.471919999982</v>
          </cell>
          <cell r="DR404">
            <v>52268.197355491313</v>
          </cell>
          <cell r="DS404">
            <v>57528.017458298433</v>
          </cell>
          <cell r="DT404">
            <v>62299.100306278742</v>
          </cell>
          <cell r="DV404">
            <v>62299.100306278742</v>
          </cell>
          <cell r="DW404">
            <v>62299.100306278742</v>
          </cell>
          <cell r="EC404">
            <v>58891.857976278741</v>
          </cell>
          <cell r="ED404">
            <v>17.284317425194327</v>
          </cell>
          <cell r="EG404">
            <v>62299.100306278742</v>
          </cell>
          <cell r="EH404" t="str">
            <v>-</v>
          </cell>
          <cell r="EL404">
            <v>0</v>
          </cell>
          <cell r="EM404">
            <v>0</v>
          </cell>
          <cell r="EN404">
            <v>0</v>
          </cell>
          <cell r="EO404">
            <v>3407.2423300000014</v>
          </cell>
          <cell r="EP404">
            <v>3407.2423300000014</v>
          </cell>
          <cell r="EQ404">
            <v>17014.861919999992</v>
          </cell>
          <cell r="ET404">
            <v>19903.755799999992</v>
          </cell>
          <cell r="EU404">
            <v>10657.922480000023</v>
          </cell>
          <cell r="EV404">
            <v>15054.793639999967</v>
          </cell>
          <cell r="EW404">
            <v>6651.7254354913312</v>
          </cell>
          <cell r="EX404">
            <v>11911.545538298451</v>
          </cell>
          <cell r="EY404">
            <v>16682.62838627876</v>
          </cell>
          <cell r="FC404" t="str">
            <v>EBITDA</v>
          </cell>
          <cell r="FF404">
            <v>0</v>
          </cell>
          <cell r="FG404">
            <v>0</v>
          </cell>
          <cell r="FH404">
            <v>0</v>
          </cell>
          <cell r="FI404">
            <v>0</v>
          </cell>
          <cell r="FJ404">
            <v>0</v>
          </cell>
          <cell r="FK404">
            <v>6522.8769799999973</v>
          </cell>
          <cell r="FL404">
            <v>6522.8769799999973</v>
          </cell>
          <cell r="FO404">
            <v>6210.3439000000044</v>
          </cell>
          <cell r="FP404">
            <v>20503.189600000005</v>
          </cell>
          <cell r="FQ404">
            <v>32785.972550000035</v>
          </cell>
          <cell r="FR404">
            <v>37651.329956647387</v>
          </cell>
          <cell r="FS404">
            <v>41687.300952318546</v>
          </cell>
          <cell r="FT404">
            <v>47119.927258805532</v>
          </cell>
          <cell r="FV404">
            <v>47119.927258805532</v>
          </cell>
          <cell r="FW404">
            <v>47119.927258805532</v>
          </cell>
          <cell r="GC404">
            <v>40597.050278805531</v>
          </cell>
          <cell r="GD404">
            <v>6.2237951755462282</v>
          </cell>
          <cell r="GG404">
            <v>47119.927258805532</v>
          </cell>
          <cell r="GH404" t="str">
            <v>-</v>
          </cell>
          <cell r="GL404">
            <v>0</v>
          </cell>
          <cell r="GM404">
            <v>0</v>
          </cell>
          <cell r="GN404">
            <v>0</v>
          </cell>
          <cell r="GO404">
            <v>0</v>
          </cell>
          <cell r="GP404">
            <v>0</v>
          </cell>
          <cell r="GQ404">
            <v>6522.8769799999973</v>
          </cell>
          <cell r="GT404">
            <v>6210.3439000000044</v>
          </cell>
          <cell r="GU404">
            <v>14292.845700000002</v>
          </cell>
          <cell r="GV404">
            <v>12282.78295000003</v>
          </cell>
          <cell r="GW404">
            <v>4865.357406647352</v>
          </cell>
          <cell r="GX404">
            <v>8901.3284023185115</v>
          </cell>
          <cell r="GY404">
            <v>14333.954708805497</v>
          </cell>
        </row>
        <row r="405">
          <cell r="C405" t="str">
            <v>EBITDA / Volume de Negócios</v>
          </cell>
          <cell r="F405">
            <v>0.13888796947218335</v>
          </cell>
          <cell r="G405">
            <v>0.1219758722240066</v>
          </cell>
          <cell r="H405">
            <v>0.12293629350477557</v>
          </cell>
          <cell r="I405">
            <v>0.13214258858913464</v>
          </cell>
          <cell r="J405">
            <v>0.13226498123228869</v>
          </cell>
          <cell r="K405">
            <v>0.13896407401759794</v>
          </cell>
          <cell r="L405">
            <v>0.13896407401759794</v>
          </cell>
          <cell r="O405">
            <v>0.18437183751299965</v>
          </cell>
          <cell r="P405">
            <v>0.1926252731101207</v>
          </cell>
          <cell r="Q405">
            <v>0.18697364543028547</v>
          </cell>
          <cell r="R405">
            <v>0.19035912151577328</v>
          </cell>
          <cell r="S405">
            <v>0.18242796586730547</v>
          </cell>
          <cell r="T405">
            <v>0.18365089656467598</v>
          </cell>
          <cell r="V405">
            <v>0.18365089656467598</v>
          </cell>
          <cell r="W405">
            <v>0.18365089656467598</v>
          </cell>
          <cell r="Z405">
            <v>0.16822684488981626</v>
          </cell>
          <cell r="AC405">
            <v>4.4686822547078037E-2</v>
          </cell>
          <cell r="AD405">
            <v>0.32157104534384229</v>
          </cell>
          <cell r="AG405">
            <v>1.5424051674859718E-2</v>
          </cell>
          <cell r="AH405">
            <v>9.1686030757825998E-2</v>
          </cell>
          <cell r="AL405">
            <v>0.13888796947218335</v>
          </cell>
          <cell r="AM405">
            <v>0.11318919916036708</v>
          </cell>
          <cell r="AN405">
            <v>0.12594912653119822</v>
          </cell>
          <cell r="AO405">
            <v>0.20146214506243054</v>
          </cell>
          <cell r="AP405">
            <v>0.19619467800508641</v>
          </cell>
          <cell r="AQ405">
            <v>0.16975208974172237</v>
          </cell>
          <cell r="AT405">
            <v>0.18437183751299965</v>
          </cell>
          <cell r="AU405">
            <v>0.19946680212051301</v>
          </cell>
          <cell r="AV405">
            <v>0.17662228643353883</v>
          </cell>
          <cell r="AW405">
            <v>0.21667835584465678</v>
          </cell>
          <cell r="AX405">
            <v>0.16615510825842716</v>
          </cell>
          <cell r="AY405">
            <v>0.17541392390463381</v>
          </cell>
          <cell r="BC405" t="str">
            <v>EBITDA / Volume de Negócios</v>
          </cell>
          <cell r="BF405">
            <v>0.13577289796935538</v>
          </cell>
          <cell r="BG405">
            <v>0.12573052458028725</v>
          </cell>
          <cell r="BH405">
            <v>0.12858817027010938</v>
          </cell>
          <cell r="BI405">
            <v>0.13272362124289283</v>
          </cell>
          <cell r="BJ405">
            <v>0.12891094661473038</v>
          </cell>
          <cell r="BK405">
            <v>0.12757343545147651</v>
          </cell>
          <cell r="BL405">
            <v>0.12757343545147651</v>
          </cell>
          <cell r="BO405">
            <v>0.11761803230812468</v>
          </cell>
          <cell r="BP405">
            <v>0.14085722029744988</v>
          </cell>
          <cell r="BQ405">
            <v>0.13091992311126441</v>
          </cell>
          <cell r="BR405">
            <v>0.13514505937085577</v>
          </cell>
          <cell r="BS405">
            <v>0.12878083412709579</v>
          </cell>
          <cell r="BT405">
            <v>0.13010743009929604</v>
          </cell>
          <cell r="BV405">
            <v>0.13010743009929604</v>
          </cell>
          <cell r="BW405">
            <v>0.13010743009929604</v>
          </cell>
          <cell r="CC405">
            <v>2.5339946478195319E-3</v>
          </cell>
          <cell r="CD405">
            <v>1.9863027430842894E-2</v>
          </cell>
          <cell r="CG405">
            <v>0.13010743009929604</v>
          </cell>
          <cell r="CH405" t="str">
            <v>-</v>
          </cell>
          <cell r="CO405">
            <v>4.1354509727834499E-3</v>
          </cell>
          <cell r="CP405">
            <v>3.2277634462099525E-4</v>
          </cell>
          <cell r="CW405">
            <v>4.2251362595913666E-3</v>
          </cell>
          <cell r="CX405">
            <v>-2.1390889841686189E-3</v>
          </cell>
          <cell r="DC405" t="str">
            <v>EBITDA / Volume de Negócios</v>
          </cell>
          <cell r="DF405" t="str">
            <v>-</v>
          </cell>
          <cell r="DG405" t="str">
            <v>-</v>
          </cell>
          <cell r="DH405" t="str">
            <v>-</v>
          </cell>
          <cell r="DI405">
            <v>0.168176755590035</v>
          </cell>
          <cell r="DJ405">
            <v>0.168176755590035</v>
          </cell>
          <cell r="DK405">
            <v>0.25008691594003152</v>
          </cell>
          <cell r="DL405">
            <v>0.168176755590035</v>
          </cell>
          <cell r="DO405">
            <v>0.31563861833106432</v>
          </cell>
          <cell r="DP405">
            <v>0.24499095007875979</v>
          </cell>
          <cell r="DQ405">
            <v>0.23634828109182457</v>
          </cell>
          <cell r="DR405">
            <v>0.23811612628140061</v>
          </cell>
          <cell r="DS405">
            <v>0.23631208966053557</v>
          </cell>
          <cell r="DT405">
            <v>0.23392491916503066</v>
          </cell>
          <cell r="DV405">
            <v>0.23392491916503066</v>
          </cell>
          <cell r="DW405">
            <v>0.23392491916503066</v>
          </cell>
          <cell r="EC405">
            <v>6.5748163574995661E-2</v>
          </cell>
          <cell r="ED405">
            <v>0.39094679490232376</v>
          </cell>
          <cell r="EG405">
            <v>0.23392491916503066</v>
          </cell>
          <cell r="EH405" t="str">
            <v>-</v>
          </cell>
          <cell r="EO405" t="e">
            <v>#VALUE!</v>
          </cell>
          <cell r="EP405" t="e">
            <v>#VALUE!</v>
          </cell>
          <cell r="EW405">
            <v>1.7678451895760394E-3</v>
          </cell>
          <cell r="EX405">
            <v>-3.619143128899549E-5</v>
          </cell>
          <cell r="FC405" t="str">
            <v>EBITDA / Volume de Negócios</v>
          </cell>
          <cell r="FF405" t="e">
            <v>#DIV/0!</v>
          </cell>
          <cell r="FG405" t="e">
            <v>#DIV/0!</v>
          </cell>
          <cell r="FH405" t="e">
            <v>#DIV/0!</v>
          </cell>
          <cell r="FI405" t="e">
            <v>#DIV/0!</v>
          </cell>
          <cell r="FJ405" t="e">
            <v>#DIV/0!</v>
          </cell>
          <cell r="FK405">
            <v>0.19899254777676489</v>
          </cell>
          <cell r="FL405">
            <v>0.19899254777676489</v>
          </cell>
          <cell r="FO405">
            <v>0.21601379075607263</v>
          </cell>
          <cell r="FP405">
            <v>0.28388910769480263</v>
          </cell>
          <cell r="FQ405">
            <v>0.28455631592085484</v>
          </cell>
          <cell r="FR405">
            <v>0.28682156465977016</v>
          </cell>
          <cell r="FS405">
            <v>0.28616500007231366</v>
          </cell>
          <cell r="FT405">
            <v>0.29330871563158534</v>
          </cell>
          <cell r="FV405">
            <v>0.29330871563158534</v>
          </cell>
          <cell r="FW405">
            <v>0.29330871563158534</v>
          </cell>
          <cell r="GC405" t="str">
            <v>-</v>
          </cell>
          <cell r="GD405" t="str">
            <v>-</v>
          </cell>
          <cell r="GG405">
            <v>0.29330871563158534</v>
          </cell>
          <cell r="GH405" t="str">
            <v>-</v>
          </cell>
          <cell r="GO405" t="e">
            <v>#DIV/0!</v>
          </cell>
          <cell r="GP405" t="e">
            <v>#DIV/0!</v>
          </cell>
          <cell r="GQ405">
            <v>0.19899254777676489</v>
          </cell>
          <cell r="GT405">
            <v>0.21601379075607263</v>
          </cell>
          <cell r="GU405">
            <v>0.32877694632771975</v>
          </cell>
          <cell r="GV405">
            <v>0.28567707613342569</v>
          </cell>
          <cell r="GW405">
            <v>0.30307998102436579</v>
          </cell>
          <cell r="GX405">
            <v>0.29225042561327713</v>
          </cell>
          <cell r="GY405">
            <v>0.31550538058645461</v>
          </cell>
        </row>
        <row r="407">
          <cell r="C407" t="str">
            <v>EBIT</v>
          </cell>
          <cell r="F407">
            <v>10697.089290000018</v>
          </cell>
          <cell r="G407">
            <v>25452.667190000007</v>
          </cell>
          <cell r="H407">
            <v>31574.144519999914</v>
          </cell>
          <cell r="I407">
            <v>40745.411285999988</v>
          </cell>
          <cell r="J407">
            <v>41003.285629999824</v>
          </cell>
          <cell r="K407">
            <v>43188.248999999953</v>
          </cell>
          <cell r="L407">
            <v>43188.248999999953</v>
          </cell>
          <cell r="O407">
            <v>18327.356469999999</v>
          </cell>
          <cell r="P407">
            <v>41706.291930000065</v>
          </cell>
          <cell r="Q407">
            <v>65242.604740118142</v>
          </cell>
          <cell r="R407">
            <v>78544.300472754752</v>
          </cell>
          <cell r="S407">
            <v>86189.141592890141</v>
          </cell>
          <cell r="T407">
            <v>96103.523058499908</v>
          </cell>
          <cell r="V407">
            <v>96103.523058499908</v>
          </cell>
          <cell r="W407">
            <v>96103.523058499908</v>
          </cell>
          <cell r="Z407">
            <v>81731</v>
          </cell>
          <cell r="AC407">
            <v>52915.274058499956</v>
          </cell>
          <cell r="AD407">
            <v>1.2252238811186813</v>
          </cell>
          <cell r="AG407">
            <v>14372.523058499908</v>
          </cell>
          <cell r="AH407">
            <v>0.17585155031138622</v>
          </cell>
          <cell r="AL407">
            <v>10697.089290000018</v>
          </cell>
          <cell r="AM407">
            <v>14755.577899999989</v>
          </cell>
          <cell r="AN407">
            <v>6121.4773299999069</v>
          </cell>
          <cell r="AO407">
            <v>9171.2667660000734</v>
          </cell>
          <cell r="AP407">
            <v>9429.1411099999095</v>
          </cell>
          <cell r="AQ407">
            <v>11614.104480000038</v>
          </cell>
          <cell r="AT407">
            <v>18327.356469999999</v>
          </cell>
          <cell r="AU407">
            <v>23378.935460000066</v>
          </cell>
          <cell r="AV407">
            <v>23536.312810118077</v>
          </cell>
          <cell r="AW407">
            <v>13301.69573263661</v>
          </cell>
          <cell r="AX407">
            <v>20946.536852771998</v>
          </cell>
          <cell r="AY407">
            <v>30860.918318381766</v>
          </cell>
          <cell r="BC407" t="str">
            <v>EBIT</v>
          </cell>
          <cell r="BF407">
            <v>10062.654179999998</v>
          </cell>
          <cell r="BG407">
            <v>27313.40942000004</v>
          </cell>
          <cell r="BH407">
            <v>33893.072289999865</v>
          </cell>
          <cell r="BI407">
            <v>39127.916299999924</v>
          </cell>
          <cell r="BJ407">
            <v>37288.916299999924</v>
          </cell>
          <cell r="BK407">
            <v>31098.213469999959</v>
          </cell>
          <cell r="BL407">
            <v>31098.213469999959</v>
          </cell>
          <cell r="BO407">
            <v>2834.7681000000011</v>
          </cell>
          <cell r="BP407">
            <v>13841.240850000002</v>
          </cell>
          <cell r="BQ407">
            <v>19111.048250117979</v>
          </cell>
          <cell r="BR407">
            <v>23870.270645522804</v>
          </cell>
          <cell r="BS407">
            <v>24175.501600578718</v>
          </cell>
          <cell r="BT407">
            <v>27441.513290493283</v>
          </cell>
          <cell r="BV407">
            <v>27441.513290493283</v>
          </cell>
          <cell r="BW407">
            <v>27441.513290493283</v>
          </cell>
          <cell r="CC407">
            <v>-3656.7001795066753</v>
          </cell>
          <cell r="CD407">
            <v>-0.11758553857231213</v>
          </cell>
          <cell r="CG407">
            <v>27441.513290493283</v>
          </cell>
          <cell r="CH407" t="str">
            <v>-</v>
          </cell>
          <cell r="CL407">
            <v>10062.654179999998</v>
          </cell>
          <cell r="CM407">
            <v>17250.755240000042</v>
          </cell>
          <cell r="CN407">
            <v>6579.6628699998255</v>
          </cell>
          <cell r="CO407">
            <v>5234.8440100000589</v>
          </cell>
          <cell r="CP407">
            <v>3395.8440100000589</v>
          </cell>
          <cell r="CQ407">
            <v>-2794.8588199999067</v>
          </cell>
          <cell r="CT407">
            <v>2834.7681000000011</v>
          </cell>
          <cell r="CU407">
            <v>11006.472750000001</v>
          </cell>
          <cell r="CV407">
            <v>5269.8074001179775</v>
          </cell>
          <cell r="CW407">
            <v>4759.2223954048241</v>
          </cell>
          <cell r="CX407">
            <v>5064.4533504607389</v>
          </cell>
          <cell r="CY407">
            <v>8330.4650403753039</v>
          </cell>
          <cell r="DC407" t="str">
            <v>EBIT</v>
          </cell>
          <cell r="DF407">
            <v>0</v>
          </cell>
          <cell r="DG407">
            <v>0</v>
          </cell>
          <cell r="DH407">
            <v>0</v>
          </cell>
          <cell r="DI407">
            <v>2069.9164200000014</v>
          </cell>
          <cell r="DJ407">
            <v>2069.9164200000014</v>
          </cell>
          <cell r="DK407">
            <v>12687.147389999991</v>
          </cell>
          <cell r="DL407">
            <v>2069.9164200000014</v>
          </cell>
          <cell r="DO407">
            <v>14089.961509999994</v>
          </cell>
          <cell r="DP407">
            <v>15688.896620000014</v>
          </cell>
          <cell r="DQ407">
            <v>25078.853639999987</v>
          </cell>
          <cell r="DR407">
            <v>29584.022404624266</v>
          </cell>
          <cell r="DS407">
            <v>33513.3196650756</v>
          </cell>
          <cell r="DT407">
            <v>36435.583498277207</v>
          </cell>
          <cell r="DV407">
            <v>36435.583498277207</v>
          </cell>
          <cell r="DW407">
            <v>36435.583498277207</v>
          </cell>
          <cell r="EC407">
            <v>34365.667078277205</v>
          </cell>
          <cell r="ED407">
            <v>16.602441889067762</v>
          </cell>
          <cell r="EG407">
            <v>36435.583498277207</v>
          </cell>
          <cell r="EH407" t="str">
            <v>-</v>
          </cell>
          <cell r="EL407">
            <v>0</v>
          </cell>
          <cell r="EM407">
            <v>0</v>
          </cell>
          <cell r="EN407">
            <v>0</v>
          </cell>
          <cell r="EO407">
            <v>2069.9164200000014</v>
          </cell>
          <cell r="EP407">
            <v>2069.9164200000014</v>
          </cell>
          <cell r="EQ407">
            <v>12687.147389999991</v>
          </cell>
          <cell r="ET407">
            <v>14089.961509999994</v>
          </cell>
          <cell r="EU407">
            <v>1598.9351100000204</v>
          </cell>
          <cell r="EV407">
            <v>9389.9570199999725</v>
          </cell>
          <cell r="EW407">
            <v>4505.168764624279</v>
          </cell>
          <cell r="EX407">
            <v>8434.4660250756133</v>
          </cell>
          <cell r="EY407">
            <v>11356.72985827722</v>
          </cell>
          <cell r="FC407" t="str">
            <v>EBIT</v>
          </cell>
          <cell r="FF407">
            <v>0</v>
          </cell>
          <cell r="FG407">
            <v>0</v>
          </cell>
          <cell r="FH407">
            <v>0</v>
          </cell>
          <cell r="FI407">
            <v>0</v>
          </cell>
          <cell r="FJ407">
            <v>0</v>
          </cell>
          <cell r="FK407">
            <v>2580.3919399999977</v>
          </cell>
          <cell r="FL407">
            <v>2580.3919399999977</v>
          </cell>
          <cell r="FO407">
            <v>2447.4661300000043</v>
          </cell>
          <cell r="FP407">
            <v>10702.170430000006</v>
          </cell>
          <cell r="FQ407">
            <v>17826.532650000037</v>
          </cell>
          <cell r="FR407">
            <v>21505.373867052011</v>
          </cell>
          <cell r="FS407">
            <v>24557.223416124674</v>
          </cell>
          <cell r="FT407">
            <v>27924.866003062809</v>
          </cell>
          <cell r="FV407">
            <v>27924.866003062809</v>
          </cell>
          <cell r="FW407">
            <v>27924.866003062809</v>
          </cell>
          <cell r="GC407">
            <v>25344.474063062811</v>
          </cell>
          <cell r="GD407">
            <v>9.8219474608430346</v>
          </cell>
          <cell r="GG407">
            <v>27924.866003062809</v>
          </cell>
          <cell r="GH407" t="str">
            <v>-</v>
          </cell>
          <cell r="GL407">
            <v>0</v>
          </cell>
          <cell r="GM407">
            <v>0</v>
          </cell>
          <cell r="GN407">
            <v>0</v>
          </cell>
          <cell r="GO407">
            <v>0</v>
          </cell>
          <cell r="GP407">
            <v>0</v>
          </cell>
          <cell r="GQ407">
            <v>2580.3919399999977</v>
          </cell>
          <cell r="GT407">
            <v>2447.4661300000043</v>
          </cell>
          <cell r="GU407">
            <v>8254.7043000000012</v>
          </cell>
          <cell r="GV407">
            <v>7124.3622200000318</v>
          </cell>
          <cell r="GW407">
            <v>3678.8412170519732</v>
          </cell>
          <cell r="GX407">
            <v>6730.6907661246369</v>
          </cell>
          <cell r="GY407">
            <v>10098.333353062771</v>
          </cell>
        </row>
        <row r="408">
          <cell r="C408" t="str">
            <v>EBIT / Volume de Negócios</v>
          </cell>
          <cell r="F408">
            <v>8.9702962063200636E-2</v>
          </cell>
          <cell r="G408">
            <v>7.2977097542612751E-2</v>
          </cell>
          <cell r="H408">
            <v>6.8645738358894037E-2</v>
          </cell>
          <cell r="I408">
            <v>7.8199470925223724E-2</v>
          </cell>
          <cell r="J408">
            <v>7.7793973376168904E-2</v>
          </cell>
          <cell r="K408">
            <v>6.1749986973373527E-2</v>
          </cell>
          <cell r="L408">
            <v>6.1749986973373527E-2</v>
          </cell>
          <cell r="O408">
            <v>8.9400479364846505E-2</v>
          </cell>
          <cell r="P408">
            <v>9.2206741140872378E-2</v>
          </cell>
          <cell r="Q408">
            <v>9.3301518638847142E-2</v>
          </cell>
          <cell r="R408">
            <v>9.9522213169805779E-2</v>
          </cell>
          <cell r="S408">
            <v>9.6343759802353504E-2</v>
          </cell>
          <cell r="T408">
            <v>9.7930276889865747E-2</v>
          </cell>
          <cell r="V408">
            <v>9.7930276889865747E-2</v>
          </cell>
          <cell r="W408">
            <v>9.7930276889865747E-2</v>
          </cell>
          <cell r="Z408">
            <v>9.1630188081019859E-2</v>
          </cell>
          <cell r="AC408">
            <v>3.618028991649222E-2</v>
          </cell>
          <cell r="AD408">
            <v>0.58591574978134142</v>
          </cell>
          <cell r="AG408">
            <v>6.3000888088458884E-3</v>
          </cell>
          <cell r="AH408">
            <v>6.8755602719873465E-2</v>
          </cell>
          <cell r="AL408">
            <v>8.9702962063200636E-2</v>
          </cell>
          <cell r="AM408">
            <v>6.4287181614830491E-2</v>
          </cell>
          <cell r="AN408">
            <v>5.5058303074704475E-2</v>
          </cell>
          <cell r="AO408">
            <v>0.15013508651151938</v>
          </cell>
          <cell r="AP408">
            <v>0.14048702386126444</v>
          </cell>
          <cell r="AQ408">
            <v>4.8503829658128834E-2</v>
          </cell>
          <cell r="AT408">
            <v>8.9400479364846505E-2</v>
          </cell>
          <cell r="AU408">
            <v>9.4532938652867632E-2</v>
          </cell>
          <cell r="AV408">
            <v>9.5306681672415419E-2</v>
          </cell>
          <cell r="AW408">
            <v>0.14788289063863336</v>
          </cell>
          <cell r="AX408">
            <v>0.10723453126560924</v>
          </cell>
          <cell r="AY408">
            <v>0.10940479895146341</v>
          </cell>
          <cell r="BC408" t="str">
            <v>EBIT / Volume de Negócios</v>
          </cell>
          <cell r="BF408">
            <v>8.6318604912524757E-2</v>
          </cell>
          <cell r="BG408">
            <v>7.907173016854091E-2</v>
          </cell>
          <cell r="BH408">
            <v>7.6272038121806524E-2</v>
          </cell>
          <cell r="BI408">
            <v>8.1121269021138517E-2</v>
          </cell>
          <cell r="BJ408">
            <v>7.7308594392976063E-2</v>
          </cell>
          <cell r="BK408">
            <v>5.4771530129474999E-2</v>
          </cell>
          <cell r="BL408">
            <v>5.4771530129474999E-2</v>
          </cell>
          <cell r="BO408">
            <v>2.7179319715761385E-2</v>
          </cell>
          <cell r="BP408">
            <v>6.1090566250539019E-2</v>
          </cell>
          <cell r="BQ408">
            <v>5.5248878313746162E-2</v>
          </cell>
          <cell r="BR408">
            <v>6.1476007966686209E-2</v>
          </cell>
          <cell r="BS408">
            <v>5.6236855853807104E-2</v>
          </cell>
          <cell r="BT408">
            <v>5.8150248040610537E-2</v>
          </cell>
          <cell r="BV408">
            <v>5.8150248040610537E-2</v>
          </cell>
          <cell r="BW408">
            <v>5.8150248040610537E-2</v>
          </cell>
          <cell r="CC408">
            <v>3.3787179111355384E-3</v>
          </cell>
          <cell r="CD408">
            <v>6.1687484412952243E-2</v>
          </cell>
          <cell r="CG408">
            <v>5.8150248040610537E-2</v>
          </cell>
          <cell r="CH408" t="str">
            <v>-</v>
          </cell>
          <cell r="CO408">
            <v>4.8492308993319938E-3</v>
          </cell>
          <cell r="CP408">
            <v>1.0365562711695392E-3</v>
          </cell>
          <cell r="CW408">
            <v>6.2271296529400472E-3</v>
          </cell>
          <cell r="CX408">
            <v>9.8797754006094141E-4</v>
          </cell>
          <cell r="DC408" t="str">
            <v>EBIT / Volume de Negócios</v>
          </cell>
          <cell r="DF408" t="str">
            <v>-</v>
          </cell>
          <cell r="DG408" t="str">
            <v>-</v>
          </cell>
          <cell r="DH408" t="str">
            <v>-</v>
          </cell>
          <cell r="DI408">
            <v>0.10216820353313125</v>
          </cell>
          <cell r="DJ408">
            <v>0.10216820353313125</v>
          </cell>
          <cell r="DK408">
            <v>0.18647753815222964</v>
          </cell>
          <cell r="DL408">
            <v>0.10216820353313125</v>
          </cell>
          <cell r="DO408">
            <v>0.22344204923144587</v>
          </cell>
          <cell r="DP408">
            <v>0.12576657778432856</v>
          </cell>
          <cell r="DQ408">
            <v>0.12993867566002346</v>
          </cell>
          <cell r="DR408">
            <v>0.13477474202716513</v>
          </cell>
          <cell r="DS408">
            <v>0.13766514042060266</v>
          </cell>
          <cell r="DT408">
            <v>0.13681081881861817</v>
          </cell>
          <cell r="DV408">
            <v>0.13681081881861817</v>
          </cell>
          <cell r="DW408">
            <v>0.13681081881861817</v>
          </cell>
          <cell r="EC408">
            <v>3.4642615285486927E-2</v>
          </cell>
          <cell r="ED408">
            <v>0.33907433122530106</v>
          </cell>
          <cell r="EG408">
            <v>0.13681081881861817</v>
          </cell>
          <cell r="EH408" t="str">
            <v>-</v>
          </cell>
          <cell r="EO408" t="e">
            <v>#VALUE!</v>
          </cell>
          <cell r="EP408" t="e">
            <v>#VALUE!</v>
          </cell>
          <cell r="EW408">
            <v>4.8360663671416781E-3</v>
          </cell>
          <cell r="EX408">
            <v>7.7264647605791992E-3</v>
          </cell>
          <cell r="FC408" t="str">
            <v>EBIT / Volume de Negócios</v>
          </cell>
          <cell r="FF408" t="e">
            <v>#DIV/0!</v>
          </cell>
          <cell r="FG408" t="e">
            <v>#DIV/0!</v>
          </cell>
          <cell r="FH408" t="e">
            <v>#DIV/0!</v>
          </cell>
          <cell r="FI408" t="e">
            <v>#DIV/0!</v>
          </cell>
          <cell r="FJ408" t="e">
            <v>#DIV/0!</v>
          </cell>
          <cell r="FK408">
            <v>7.8719676605525812E-2</v>
          </cell>
          <cell r="FL408">
            <v>7.8719676605525812E-2</v>
          </cell>
          <cell r="FO408">
            <v>8.5129977502275744E-2</v>
          </cell>
          <cell r="FP408">
            <v>0.14818326675233023</v>
          </cell>
          <cell r="FQ408">
            <v>0.15472020690528024</v>
          </cell>
          <cell r="FR408">
            <v>0.16382435861477945</v>
          </cell>
          <cell r="FS408">
            <v>0.16857454620746543</v>
          </cell>
          <cell r="FT408">
            <v>0.17382468645496171</v>
          </cell>
          <cell r="FV408">
            <v>0.17382468645496171</v>
          </cell>
          <cell r="FW408">
            <v>0.17382468645496171</v>
          </cell>
          <cell r="FZ408" t="e">
            <v>#DIV/0!</v>
          </cell>
          <cell r="GC408" t="str">
            <v>-</v>
          </cell>
          <cell r="GD408" t="str">
            <v>-</v>
          </cell>
          <cell r="GG408" t="e">
            <v>#DIV/0!</v>
          </cell>
          <cell r="GH408" t="e">
            <v>#DIV/0!</v>
          </cell>
          <cell r="GO408" t="e">
            <v>#DIV/0!</v>
          </cell>
          <cell r="GP408" t="e">
            <v>#DIV/0!</v>
          </cell>
          <cell r="GQ408">
            <v>7.8719676605525812E-2</v>
          </cell>
          <cell r="GT408">
            <v>8.5129977502275744E-2</v>
          </cell>
          <cell r="GU408">
            <v>0.18988216409502676</v>
          </cell>
          <cell r="GV408">
            <v>0.16570080059299963</v>
          </cell>
          <cell r="GW408">
            <v>0.22916777393011412</v>
          </cell>
          <cell r="GX408">
            <v>0.22098356022444096</v>
          </cell>
          <cell r="GY408">
            <v>0.22227491104668531</v>
          </cell>
        </row>
        <row r="410">
          <cell r="C410" t="str">
            <v>Resultados Financeiros</v>
          </cell>
          <cell r="F410">
            <v>-2418.8455899999999</v>
          </cell>
          <cell r="G410">
            <v>-34907.547169999998</v>
          </cell>
          <cell r="H410">
            <v>-87381.53171000001</v>
          </cell>
          <cell r="I410">
            <v>-64418.301260000015</v>
          </cell>
          <cell r="J410">
            <v>-64845.281090000011</v>
          </cell>
          <cell r="K410">
            <v>-117018.263051346</v>
          </cell>
          <cell r="L410">
            <v>-117018.263051346</v>
          </cell>
          <cell r="O410">
            <v>12708.574099999998</v>
          </cell>
          <cell r="P410">
            <v>30058.749680000037</v>
          </cell>
          <cell r="Q410">
            <v>-3031.7458899999974</v>
          </cell>
          <cell r="R410">
            <v>-6907.3660129457485</v>
          </cell>
          <cell r="S410">
            <v>-22163.668677754813</v>
          </cell>
          <cell r="T410">
            <v>-18080.990009950838</v>
          </cell>
          <cell r="V410">
            <v>-18080.990009950838</v>
          </cell>
          <cell r="W410">
            <v>-18080.990009950838</v>
          </cell>
          <cell r="Z410">
            <v>-13778</v>
          </cell>
          <cell r="AC410">
            <v>98937.273041395165</v>
          </cell>
          <cell r="AD410">
            <v>0.84548574266550902</v>
          </cell>
          <cell r="AG410">
            <v>-4302.9900099508377</v>
          </cell>
          <cell r="AH410">
            <v>-0.3123087538068543</v>
          </cell>
          <cell r="AL410">
            <v>-2418.8455899999999</v>
          </cell>
          <cell r="AM410">
            <v>-32488.701579999997</v>
          </cell>
          <cell r="AN410">
            <v>-52473.984540000012</v>
          </cell>
          <cell r="AO410">
            <v>22963.230449999995</v>
          </cell>
          <cell r="AP410">
            <v>22536.250619999999</v>
          </cell>
          <cell r="AQ410">
            <v>-29636.731341345992</v>
          </cell>
          <cell r="AT410">
            <v>12708.574099999998</v>
          </cell>
          <cell r="AU410">
            <v>17350.175580000039</v>
          </cell>
          <cell r="AV410">
            <v>-33090.495570000036</v>
          </cell>
          <cell r="AW410">
            <v>-3875.6201229457511</v>
          </cell>
          <cell r="AX410">
            <v>-19131.922787754815</v>
          </cell>
          <cell r="AY410">
            <v>-15049.244119950839</v>
          </cell>
          <cell r="BC410" t="str">
            <v>Resultados Financeiros</v>
          </cell>
          <cell r="BF410">
            <v>-4521.46029</v>
          </cell>
          <cell r="BG410">
            <v>-10959.711239999999</v>
          </cell>
          <cell r="BH410">
            <v>-18367.361020000004</v>
          </cell>
          <cell r="BI410">
            <v>-23753.990560000006</v>
          </cell>
          <cell r="BJ410">
            <v>-23753.990560000006</v>
          </cell>
          <cell r="BK410">
            <v>-34516.521269999997</v>
          </cell>
          <cell r="BL410">
            <v>-34516.521269999997</v>
          </cell>
          <cell r="BO410">
            <v>-11612.96874</v>
          </cell>
          <cell r="BP410">
            <v>-14862.976369999997</v>
          </cell>
          <cell r="BQ410">
            <v>-22247.582310000005</v>
          </cell>
          <cell r="BR410">
            <v>-19787.262106651593</v>
          </cell>
          <cell r="BS410">
            <v>-23814.124609013721</v>
          </cell>
          <cell r="BT410">
            <v>-22384.930387715001</v>
          </cell>
          <cell r="BV410">
            <v>-22384.930387715001</v>
          </cell>
          <cell r="BW410">
            <v>-22384.930387715001</v>
          </cell>
          <cell r="CC410">
            <v>12131.590882284996</v>
          </cell>
          <cell r="CD410">
            <v>0.35147200343243035</v>
          </cell>
          <cell r="CG410">
            <v>-22384.930387715001</v>
          </cell>
          <cell r="CH410" t="str">
            <v>-</v>
          </cell>
          <cell r="CL410">
            <v>-4521.46029</v>
          </cell>
          <cell r="CM410">
            <v>-6438.2509499999987</v>
          </cell>
          <cell r="CN410">
            <v>-7407.6497800000052</v>
          </cell>
          <cell r="CO410">
            <v>-5386.6295400000017</v>
          </cell>
          <cell r="CP410">
            <v>-5386.6295400000017</v>
          </cell>
          <cell r="CQ410">
            <v>-16149.160249999994</v>
          </cell>
          <cell r="CT410">
            <v>-11612.96874</v>
          </cell>
          <cell r="CU410">
            <v>-3250.0076299999964</v>
          </cell>
          <cell r="CV410">
            <v>-7384.6059400000086</v>
          </cell>
          <cell r="CW410">
            <v>2460.3202033484122</v>
          </cell>
          <cell r="CX410">
            <v>-1566.5422990137158</v>
          </cell>
          <cell r="CY410">
            <v>-137.34807771499618</v>
          </cell>
          <cell r="DC410" t="str">
            <v>Resultados Financeiros</v>
          </cell>
          <cell r="DF410">
            <v>0</v>
          </cell>
          <cell r="DG410">
            <v>-31625.06</v>
          </cell>
          <cell r="DH410">
            <v>-63402</v>
          </cell>
          <cell r="DI410">
            <v>-35737.376050000006</v>
          </cell>
          <cell r="DJ410">
            <v>-35737.376050000006</v>
          </cell>
          <cell r="DK410">
            <v>-72910.522761345987</v>
          </cell>
          <cell r="DL410">
            <v>-35737.376050000006</v>
          </cell>
          <cell r="DO410">
            <v>23395.277349999997</v>
          </cell>
          <cell r="DP410">
            <v>48094.557600000022</v>
          </cell>
          <cell r="DQ410">
            <v>29624.419450000001</v>
          </cell>
          <cell r="DR410">
            <v>33634.57647398844</v>
          </cell>
          <cell r="DS410">
            <v>21225.304262484264</v>
          </cell>
          <cell r="DT410">
            <v>26390.219310872897</v>
          </cell>
          <cell r="DV410">
            <v>26390.219310872897</v>
          </cell>
          <cell r="DW410">
            <v>26390.219310872897</v>
          </cell>
          <cell r="EC410">
            <v>62127.595360872903</v>
          </cell>
          <cell r="ED410">
            <v>1.7384487119018044</v>
          </cell>
          <cell r="EG410">
            <v>26390.219310872897</v>
          </cell>
          <cell r="EH410" t="str">
            <v>-</v>
          </cell>
          <cell r="EL410">
            <v>0</v>
          </cell>
          <cell r="EM410">
            <v>-31625.06</v>
          </cell>
          <cell r="EN410">
            <v>-31776.94</v>
          </cell>
          <cell r="EO410">
            <v>27664.623949999994</v>
          </cell>
          <cell r="EP410">
            <v>27664.623949999994</v>
          </cell>
          <cell r="EQ410">
            <v>-9508.5227613459865</v>
          </cell>
          <cell r="ET410">
            <v>23395.277349999997</v>
          </cell>
          <cell r="EU410">
            <v>24699.280250000025</v>
          </cell>
          <cell r="EV410">
            <v>-18470.138150000021</v>
          </cell>
          <cell r="EW410">
            <v>4010.1570239884386</v>
          </cell>
          <cell r="EX410">
            <v>-8399.1151875157375</v>
          </cell>
          <cell r="EY410">
            <v>-3234.2001391271042</v>
          </cell>
          <cell r="FC410" t="str">
            <v>Resultados Financeiros</v>
          </cell>
          <cell r="FF410">
            <v>0</v>
          </cell>
          <cell r="FG410">
            <v>0</v>
          </cell>
          <cell r="FH410">
            <v>0</v>
          </cell>
          <cell r="FI410">
            <v>0</v>
          </cell>
          <cell r="FJ410">
            <v>0</v>
          </cell>
          <cell r="FK410">
            <v>-1387.0477400000004</v>
          </cell>
          <cell r="FL410">
            <v>-1387.0477400000004</v>
          </cell>
          <cell r="FO410">
            <v>-2845.1318299999998</v>
          </cell>
          <cell r="FP410">
            <v>-3096.0155400000021</v>
          </cell>
          <cell r="FQ410">
            <v>-7646.4436999999962</v>
          </cell>
          <cell r="FR410">
            <v>-8309.3612196531831</v>
          </cell>
          <cell r="FS410">
            <v>-10029.282436267311</v>
          </cell>
          <cell r="FT410">
            <v>-10401.512251148544</v>
          </cell>
          <cell r="FV410">
            <v>-10401.512251148544</v>
          </cell>
          <cell r="FW410">
            <v>-10401.512251148544</v>
          </cell>
          <cell r="GC410">
            <v>-9014.4645111485443</v>
          </cell>
          <cell r="GD410">
            <v>-6.4990297386220757</v>
          </cell>
          <cell r="GG410">
            <v>-10401.512251148544</v>
          </cell>
          <cell r="GH410" t="str">
            <v>-</v>
          </cell>
          <cell r="GL410">
            <v>0</v>
          </cell>
          <cell r="GM410">
            <v>0</v>
          </cell>
          <cell r="GN410">
            <v>0</v>
          </cell>
          <cell r="GO410">
            <v>0</v>
          </cell>
          <cell r="GP410">
            <v>0</v>
          </cell>
          <cell r="GQ410">
            <v>-1387.0477400000004</v>
          </cell>
          <cell r="GT410">
            <v>-2845.1318299999998</v>
          </cell>
          <cell r="GU410">
            <v>-250.88371000000234</v>
          </cell>
          <cell r="GV410">
            <v>-4550.428159999994</v>
          </cell>
          <cell r="GW410">
            <v>-662.9175196531869</v>
          </cell>
          <cell r="GX410">
            <v>-2382.8387362673147</v>
          </cell>
          <cell r="GY410">
            <v>-2755.0685511485481</v>
          </cell>
        </row>
        <row r="411">
          <cell r="C411" t="str">
            <v>Resultados Extraordinários</v>
          </cell>
          <cell r="F411">
            <v>-2974.83968</v>
          </cell>
          <cell r="G411">
            <v>-8066.3463600000005</v>
          </cell>
          <cell r="H411">
            <v>-12015.879800000002</v>
          </cell>
          <cell r="I411">
            <v>-20567.478800000004</v>
          </cell>
          <cell r="J411">
            <v>-19112.119300000002</v>
          </cell>
          <cell r="K411">
            <v>-32848.868390000003</v>
          </cell>
          <cell r="L411">
            <v>-32848.868390000003</v>
          </cell>
          <cell r="O411">
            <v>-3768.1056899999994</v>
          </cell>
          <cell r="P411">
            <v>11894.452799999999</v>
          </cell>
          <cell r="Q411">
            <v>15880.485239999998</v>
          </cell>
          <cell r="R411">
            <v>9994.9515551501881</v>
          </cell>
          <cell r="S411">
            <v>18747.218586456449</v>
          </cell>
          <cell r="T411">
            <v>18977.008565621014</v>
          </cell>
          <cell r="V411">
            <v>18977.008565621014</v>
          </cell>
          <cell r="W411">
            <v>18977.008565621014</v>
          </cell>
          <cell r="Z411">
            <v>-4517</v>
          </cell>
          <cell r="AC411">
            <v>51825.876955621017</v>
          </cell>
          <cell r="AD411">
            <v>1.5777066150442516</v>
          </cell>
          <cell r="AG411">
            <v>23494.008565621014</v>
          </cell>
          <cell r="AH411">
            <v>5.2012416572107627</v>
          </cell>
          <cell r="AL411">
            <v>-2974.83968</v>
          </cell>
          <cell r="AM411">
            <v>-5091.5066800000004</v>
          </cell>
          <cell r="AN411">
            <v>-3949.533440000002</v>
          </cell>
          <cell r="AO411">
            <v>-8551.599000000002</v>
          </cell>
          <cell r="AP411">
            <v>-7096.2394999999997</v>
          </cell>
          <cell r="AQ411">
            <v>-20832.988590000001</v>
          </cell>
          <cell r="AT411">
            <v>-3768.1056899999994</v>
          </cell>
          <cell r="AU411">
            <v>15662.558489999999</v>
          </cell>
          <cell r="AV411">
            <v>3986.032439999999</v>
          </cell>
          <cell r="AW411">
            <v>-5885.53368484981</v>
          </cell>
          <cell r="AX411">
            <v>2866.7333464564508</v>
          </cell>
          <cell r="AY411">
            <v>3096.5233256210158</v>
          </cell>
          <cell r="BC411" t="str">
            <v>Resultados Extraordinários</v>
          </cell>
          <cell r="BF411">
            <v>-2977.30638</v>
          </cell>
          <cell r="BG411">
            <v>-8015.1559200000011</v>
          </cell>
          <cell r="BH411">
            <v>-6461.7778700000017</v>
          </cell>
          <cell r="BI411">
            <v>-8625.03413</v>
          </cell>
          <cell r="BJ411">
            <v>-8625.03413</v>
          </cell>
          <cell r="BK411">
            <v>-6488.9753300000002</v>
          </cell>
          <cell r="BL411">
            <v>-6488.9753300000002</v>
          </cell>
          <cell r="BO411">
            <v>-925.19007000000011</v>
          </cell>
          <cell r="BP411">
            <v>-1708.3259199999998</v>
          </cell>
          <cell r="BQ411">
            <v>2320.0665199999985</v>
          </cell>
          <cell r="BR411">
            <v>-3215.6089772197593</v>
          </cell>
          <cell r="BS411">
            <v>1960.9020717963581</v>
          </cell>
          <cell r="BT411">
            <v>2946.8279378338848</v>
          </cell>
          <cell r="BV411">
            <v>2946.8279378338848</v>
          </cell>
          <cell r="BW411">
            <v>2946.8279378338848</v>
          </cell>
          <cell r="CC411">
            <v>9435.8032678338859</v>
          </cell>
          <cell r="CD411">
            <v>1.4541283928465614</v>
          </cell>
          <cell r="CG411">
            <v>2946.8279378338848</v>
          </cell>
          <cell r="CH411" t="str">
            <v>-</v>
          </cell>
          <cell r="CL411">
            <v>-2977.30638</v>
          </cell>
          <cell r="CM411">
            <v>-5037.8495400000011</v>
          </cell>
          <cell r="CN411">
            <v>1553.3780499999993</v>
          </cell>
          <cell r="CO411">
            <v>-2163.2562599999983</v>
          </cell>
          <cell r="CP411">
            <v>-2163.2562599999983</v>
          </cell>
          <cell r="CQ411">
            <v>-27.1974599999985</v>
          </cell>
          <cell r="CT411">
            <v>-925.19007000000011</v>
          </cell>
          <cell r="CU411">
            <v>-783.13584999999966</v>
          </cell>
          <cell r="CV411">
            <v>4028.3924399999983</v>
          </cell>
          <cell r="CW411">
            <v>-5535.6754972197577</v>
          </cell>
          <cell r="CX411">
            <v>-359.1644482036404</v>
          </cell>
          <cell r="CY411">
            <v>626.7614178338863</v>
          </cell>
          <cell r="DC411" t="str">
            <v>Resultados Extraordinários</v>
          </cell>
          <cell r="DF411">
            <v>0</v>
          </cell>
          <cell r="DG411">
            <v>0</v>
          </cell>
          <cell r="DH411">
            <v>0</v>
          </cell>
          <cell r="DI411">
            <v>-35.933150000000005</v>
          </cell>
          <cell r="DJ411">
            <v>-35.933150000000005</v>
          </cell>
          <cell r="DK411">
            <v>-2572.28431</v>
          </cell>
          <cell r="DL411">
            <v>-35.933150000000005</v>
          </cell>
          <cell r="DO411">
            <v>-2569.1803299999997</v>
          </cell>
          <cell r="DP411">
            <v>21095.268759999999</v>
          </cell>
          <cell r="DQ411">
            <v>20191.50474</v>
          </cell>
          <cell r="DR411">
            <v>20714.478254335259</v>
          </cell>
          <cell r="DS411">
            <v>24347.727715065044</v>
          </cell>
          <cell r="DT411">
            <v>24211.812045367529</v>
          </cell>
          <cell r="DV411">
            <v>24211.812045367529</v>
          </cell>
          <cell r="DW411">
            <v>24211.812045367529</v>
          </cell>
          <cell r="EC411">
            <v>24247.74519536753</v>
          </cell>
          <cell r="ED411">
            <v>674.80154663221913</v>
          </cell>
          <cell r="EG411">
            <v>24211.812045367529</v>
          </cell>
          <cell r="EH411" t="str">
            <v>-</v>
          </cell>
          <cell r="EL411">
            <v>0</v>
          </cell>
          <cell r="EM411">
            <v>0</v>
          </cell>
          <cell r="EN411">
            <v>0</v>
          </cell>
          <cell r="EO411">
            <v>-35.933150000000005</v>
          </cell>
          <cell r="EP411">
            <v>-35.933150000000005</v>
          </cell>
          <cell r="EQ411">
            <v>-2572.28431</v>
          </cell>
          <cell r="ET411">
            <v>-2569.1803299999997</v>
          </cell>
          <cell r="EU411">
            <v>23664.449089999998</v>
          </cell>
          <cell r="EV411">
            <v>-903.76401999999871</v>
          </cell>
          <cell r="EW411">
            <v>522.9735143352591</v>
          </cell>
          <cell r="EX411">
            <v>4156.222975065044</v>
          </cell>
          <cell r="EY411">
            <v>4020.3073053675289</v>
          </cell>
          <cell r="FC411" t="str">
            <v>Resultados Extraordinários</v>
          </cell>
          <cell r="FF411">
            <v>0</v>
          </cell>
          <cell r="FG411">
            <v>0</v>
          </cell>
          <cell r="FH411">
            <v>0</v>
          </cell>
          <cell r="FI411">
            <v>0</v>
          </cell>
          <cell r="FJ411">
            <v>0</v>
          </cell>
          <cell r="FK411">
            <v>-14625.50995</v>
          </cell>
          <cell r="FL411">
            <v>-14625.50995</v>
          </cell>
          <cell r="FO411">
            <v>-614.76601000000005</v>
          </cell>
          <cell r="FP411">
            <v>-6891.3159100000012</v>
          </cell>
          <cell r="FQ411">
            <v>-5857.3481000000011</v>
          </cell>
          <cell r="FR411">
            <v>-6644.208921965318</v>
          </cell>
          <cell r="FS411">
            <v>-6615.7315204049519</v>
          </cell>
          <cell r="FT411">
            <v>-7149.9808575803982</v>
          </cell>
          <cell r="FV411">
            <v>-7149.9808575803982</v>
          </cell>
          <cell r="FW411">
            <v>-7149.9808575803982</v>
          </cell>
          <cell r="GC411">
            <v>7475.5290924196015</v>
          </cell>
          <cell r="GD411">
            <v>0.51112946611612686</v>
          </cell>
          <cell r="GG411">
            <v>-7149.9808575803982</v>
          </cell>
          <cell r="GH411" t="str">
            <v>-</v>
          </cell>
          <cell r="GL411">
            <v>0</v>
          </cell>
          <cell r="GM411">
            <v>0</v>
          </cell>
          <cell r="GN411">
            <v>0</v>
          </cell>
          <cell r="GO411">
            <v>0</v>
          </cell>
          <cell r="GP411">
            <v>0</v>
          </cell>
          <cell r="GQ411">
            <v>-14625.50995</v>
          </cell>
          <cell r="GT411">
            <v>-614.76601000000005</v>
          </cell>
          <cell r="GU411">
            <v>-6276.5499000000009</v>
          </cell>
          <cell r="GV411">
            <v>1033.9678100000001</v>
          </cell>
          <cell r="GW411">
            <v>-786.86082196531697</v>
          </cell>
          <cell r="GX411">
            <v>-758.38342040495081</v>
          </cell>
          <cell r="GY411">
            <v>-1292.6327575803971</v>
          </cell>
        </row>
        <row r="413">
          <cell r="C413" t="str">
            <v>Resultados Antes de Impostos</v>
          </cell>
          <cell r="F413">
            <v>5303.4040200000172</v>
          </cell>
          <cell r="G413">
            <v>-17521.22633999999</v>
          </cell>
          <cell r="H413">
            <v>-67823.266990000091</v>
          </cell>
          <cell r="I413">
            <v>-44240.368774000031</v>
          </cell>
          <cell r="J413">
            <v>-42954.114760000186</v>
          </cell>
          <cell r="K413">
            <v>-106678.88244134605</v>
          </cell>
          <cell r="L413">
            <v>-106678.88244134605</v>
          </cell>
          <cell r="O413">
            <v>27267.824879999996</v>
          </cell>
          <cell r="P413">
            <v>83659.494410000101</v>
          </cell>
          <cell r="Q413">
            <v>78091.344090118146</v>
          </cell>
          <cell r="R413">
            <v>81631.886014959193</v>
          </cell>
          <cell r="S413">
            <v>82772.691501591777</v>
          </cell>
          <cell r="T413">
            <v>96999.541614170084</v>
          </cell>
          <cell r="V413">
            <v>96999.541614170084</v>
          </cell>
          <cell r="W413">
            <v>96999.541614170084</v>
          </cell>
          <cell r="Z413">
            <v>63436</v>
          </cell>
          <cell r="AC413">
            <v>203678.42405551614</v>
          </cell>
          <cell r="AD413">
            <v>1.9092665707995409</v>
          </cell>
          <cell r="AG413">
            <v>33563.541614170084</v>
          </cell>
          <cell r="AH413">
            <v>0.52909296951526086</v>
          </cell>
          <cell r="AL413">
            <v>5303.4040200000172</v>
          </cell>
          <cell r="AM413">
            <v>-22824.630360000006</v>
          </cell>
          <cell r="AN413">
            <v>-50302.040650000097</v>
          </cell>
          <cell r="AO413">
            <v>23582.89821600006</v>
          </cell>
          <cell r="AP413">
            <v>24869.152229999905</v>
          </cell>
          <cell r="AQ413">
            <v>-38855.615451345962</v>
          </cell>
          <cell r="AT413">
            <v>27267.824879999996</v>
          </cell>
          <cell r="AU413">
            <v>56391.669530000101</v>
          </cell>
          <cell r="AV413">
            <v>-5568.1503198819555</v>
          </cell>
          <cell r="AW413">
            <v>3540.5419248410471</v>
          </cell>
          <cell r="AX413">
            <v>4681.3474114736309</v>
          </cell>
          <cell r="AY413">
            <v>18908.197524051939</v>
          </cell>
          <cell r="BC413" t="str">
            <v>Resultados Antes de Impostos</v>
          </cell>
          <cell r="BF413">
            <v>2563.8875099999977</v>
          </cell>
          <cell r="BG413">
            <v>8338.5422600000402</v>
          </cell>
          <cell r="BH413">
            <v>9063.9333999998598</v>
          </cell>
          <cell r="BI413">
            <v>6748.8916099999187</v>
          </cell>
          <cell r="BJ413">
            <v>4909.8916099999187</v>
          </cell>
          <cell r="BK413">
            <v>-9907.2831300000398</v>
          </cell>
          <cell r="BL413">
            <v>-9907.2831300000398</v>
          </cell>
          <cell r="BO413">
            <v>-9703.3907099999997</v>
          </cell>
          <cell r="BP413">
            <v>-2730.0614399999945</v>
          </cell>
          <cell r="BQ413">
            <v>-816.46753988202727</v>
          </cell>
          <cell r="BR413">
            <v>867.39956165145122</v>
          </cell>
          <cell r="BS413">
            <v>2322.2790633613554</v>
          </cell>
          <cell r="BT413">
            <v>8003.4108406121668</v>
          </cell>
          <cell r="BV413">
            <v>8003.4108406121668</v>
          </cell>
          <cell r="BW413">
            <v>8003.4108406121668</v>
          </cell>
          <cell r="CC413">
            <v>17910.693970612207</v>
          </cell>
          <cell r="CD413">
            <v>1.8078310406187144</v>
          </cell>
          <cell r="CG413">
            <v>8003.4108406121668</v>
          </cell>
          <cell r="CH413" t="str">
            <v>-</v>
          </cell>
          <cell r="CL413">
            <v>2563.8875099999977</v>
          </cell>
          <cell r="CM413">
            <v>5774.6547500000424</v>
          </cell>
          <cell r="CN413">
            <v>725.39113999981964</v>
          </cell>
          <cell r="CO413">
            <v>-2315.0417899999411</v>
          </cell>
          <cell r="CP413">
            <v>-4154.0417899999411</v>
          </cell>
          <cell r="CQ413">
            <v>-18971.2165299999</v>
          </cell>
          <cell r="CT413">
            <v>-9703.3907099999997</v>
          </cell>
          <cell r="CU413">
            <v>6973.3292700000056</v>
          </cell>
          <cell r="CV413">
            <v>1913.5939001179672</v>
          </cell>
          <cell r="CW413">
            <v>1683.8671015334785</v>
          </cell>
          <cell r="CX413">
            <v>3138.7466032433827</v>
          </cell>
          <cell r="CY413">
            <v>8819.8783804941941</v>
          </cell>
          <cell r="DC413" t="str">
            <v>Resultados Antes de Impostos</v>
          </cell>
          <cell r="DF413">
            <v>0</v>
          </cell>
          <cell r="DG413">
            <v>-31625.06</v>
          </cell>
          <cell r="DH413">
            <v>-63402</v>
          </cell>
          <cell r="DI413">
            <v>-33703.392780000002</v>
          </cell>
          <cell r="DJ413">
            <v>-33703.392780000002</v>
          </cell>
          <cell r="DK413">
            <v>-62795.659681345998</v>
          </cell>
          <cell r="DL413">
            <v>-33703.392780000002</v>
          </cell>
          <cell r="DO413">
            <v>34916.058529999988</v>
          </cell>
          <cell r="DP413">
            <v>84878.722980000035</v>
          </cell>
          <cell r="DQ413">
            <v>74894.777829999992</v>
          </cell>
          <cell r="DR413">
            <v>83933.077132947961</v>
          </cell>
          <cell r="DS413">
            <v>79086.351642624912</v>
          </cell>
          <cell r="DT413">
            <v>87037.614854517626</v>
          </cell>
          <cell r="DV413">
            <v>87037.614854517626</v>
          </cell>
          <cell r="DW413">
            <v>87037.614854517626</v>
          </cell>
          <cell r="EC413">
            <v>120741.00763451762</v>
          </cell>
          <cell r="ED413">
            <v>3.5824585501720407</v>
          </cell>
          <cell r="EG413">
            <v>87037.614854517626</v>
          </cell>
          <cell r="EH413" t="str">
            <v>-</v>
          </cell>
          <cell r="EL413">
            <v>0</v>
          </cell>
          <cell r="EM413">
            <v>-31625.06</v>
          </cell>
          <cell r="EN413">
            <v>-31776.94</v>
          </cell>
          <cell r="EO413">
            <v>29698.607219999998</v>
          </cell>
          <cell r="EP413">
            <v>29698.607219999998</v>
          </cell>
          <cell r="EQ413">
            <v>606.34031865400175</v>
          </cell>
          <cell r="ET413">
            <v>34916.058529999988</v>
          </cell>
          <cell r="EU413">
            <v>49962.664450000048</v>
          </cell>
          <cell r="EV413">
            <v>-9983.9451500000432</v>
          </cell>
          <cell r="EW413">
            <v>9038.2993029479694</v>
          </cell>
          <cell r="EX413">
            <v>4191.5738126249198</v>
          </cell>
          <cell r="EY413">
            <v>12142.837024517634</v>
          </cell>
          <cell r="FC413" t="str">
            <v>Resultados Antes de Impostos</v>
          </cell>
          <cell r="FF413">
            <v>0</v>
          </cell>
          <cell r="FG413">
            <v>0</v>
          </cell>
          <cell r="FH413">
            <v>0</v>
          </cell>
          <cell r="FI413">
            <v>0</v>
          </cell>
          <cell r="FJ413">
            <v>0</v>
          </cell>
          <cell r="FK413">
            <v>-13432.165750000002</v>
          </cell>
          <cell r="FL413">
            <v>-13432.165750000002</v>
          </cell>
          <cell r="FO413">
            <v>-1012.4317099999955</v>
          </cell>
          <cell r="FP413">
            <v>714.83898000000227</v>
          </cell>
          <cell r="FQ413">
            <v>4322.7408500000402</v>
          </cell>
          <cell r="FR413">
            <v>6551.8037254335095</v>
          </cell>
          <cell r="FS413">
            <v>7912.2094594524115</v>
          </cell>
          <cell r="FT413">
            <v>10373.372894333865</v>
          </cell>
          <cell r="FV413">
            <v>10373.372894333865</v>
          </cell>
          <cell r="FW413">
            <v>10373.372894333865</v>
          </cell>
          <cell r="GC413">
            <v>23805.538644333865</v>
          </cell>
          <cell r="GD413">
            <v>1.7722785057453496</v>
          </cell>
          <cell r="GG413">
            <v>10373.372894333865</v>
          </cell>
          <cell r="GH413" t="str">
            <v>-</v>
          </cell>
          <cell r="GL413">
            <v>0</v>
          </cell>
          <cell r="GM413">
            <v>0</v>
          </cell>
          <cell r="GN413">
            <v>0</v>
          </cell>
          <cell r="GO413">
            <v>0</v>
          </cell>
          <cell r="GP413">
            <v>0</v>
          </cell>
          <cell r="GQ413">
            <v>-13432.165750000002</v>
          </cell>
          <cell r="GT413">
            <v>-1012.4317099999955</v>
          </cell>
          <cell r="GU413">
            <v>1727.2706899999978</v>
          </cell>
          <cell r="GV413">
            <v>3607.9018700000379</v>
          </cell>
          <cell r="GW413">
            <v>2229.0628754334693</v>
          </cell>
          <cell r="GX413">
            <v>3589.4686094523713</v>
          </cell>
          <cell r="GY413">
            <v>6050.6320443338245</v>
          </cell>
        </row>
        <row r="415">
          <cell r="C415" t="str">
            <v>Impostos</v>
          </cell>
          <cell r="F415">
            <v>1169.70893</v>
          </cell>
          <cell r="G415">
            <v>6966.21371</v>
          </cell>
          <cell r="H415">
            <v>7394.4449600000007</v>
          </cell>
          <cell r="I415">
            <v>8132.0024300000005</v>
          </cell>
          <cell r="J415">
            <v>8640.0669500000004</v>
          </cell>
          <cell r="K415">
            <v>-27228.46515</v>
          </cell>
          <cell r="L415">
            <v>-27228.46515</v>
          </cell>
          <cell r="O415">
            <v>9375.0750499999995</v>
          </cell>
          <cell r="P415">
            <v>35261.487069999996</v>
          </cell>
          <cell r="Q415">
            <v>35103.251099999994</v>
          </cell>
          <cell r="R415">
            <v>39561.862614102378</v>
          </cell>
          <cell r="S415">
            <v>42220.376304965219</v>
          </cell>
          <cell r="T415">
            <v>47339.744965496837</v>
          </cell>
          <cell r="V415">
            <v>47339.744965496837</v>
          </cell>
          <cell r="W415">
            <v>47339.744965496837</v>
          </cell>
          <cell r="Z415">
            <v>32576</v>
          </cell>
          <cell r="AC415">
            <v>74568.21011549684</v>
          </cell>
          <cell r="AD415">
            <v>2.7386123200373209</v>
          </cell>
          <cell r="AG415">
            <v>14763.744965496837</v>
          </cell>
          <cell r="AH415">
            <v>0.45320926343003554</v>
          </cell>
          <cell r="AL415">
            <v>1169.70893</v>
          </cell>
          <cell r="AM415">
            <v>5796.5047800000002</v>
          </cell>
          <cell r="AN415">
            <v>428.23125000000073</v>
          </cell>
          <cell r="AO415">
            <v>737.55746999999974</v>
          </cell>
          <cell r="AP415">
            <v>1245.6219899999996</v>
          </cell>
          <cell r="AQ415">
            <v>-34622.910109999997</v>
          </cell>
          <cell r="AT415">
            <v>9375.0750499999995</v>
          </cell>
          <cell r="AU415">
            <v>25886.412019999996</v>
          </cell>
          <cell r="AV415">
            <v>-158.23597000000154</v>
          </cell>
          <cell r="AW415">
            <v>4458.6115141023838</v>
          </cell>
          <cell r="AX415">
            <v>7117.1252049652248</v>
          </cell>
          <cell r="AY415">
            <v>12236.493865496843</v>
          </cell>
          <cell r="BC415" t="str">
            <v>Impostos</v>
          </cell>
          <cell r="BF415">
            <v>1169.70893</v>
          </cell>
          <cell r="BG415">
            <v>4299.5138299999999</v>
          </cell>
          <cell r="BH415">
            <v>5133.8799399999998</v>
          </cell>
          <cell r="BI415">
            <v>4714.1027800000002</v>
          </cell>
          <cell r="BJ415">
            <v>4714.1027800000002</v>
          </cell>
          <cell r="BK415">
            <v>-5289.65031</v>
          </cell>
          <cell r="BL415">
            <v>-5289.65031</v>
          </cell>
          <cell r="BO415">
            <v>-2925.8147400000003</v>
          </cell>
          <cell r="BP415">
            <v>-1352.80719</v>
          </cell>
          <cell r="BQ415">
            <v>-999.18885999999975</v>
          </cell>
          <cell r="BR415">
            <v>-774.54970099074762</v>
          </cell>
          <cell r="BS415">
            <v>-177.14040393859341</v>
          </cell>
          <cell r="BT415">
            <v>3835.6125225974001</v>
          </cell>
          <cell r="BV415">
            <v>3835.6125225974001</v>
          </cell>
          <cell r="BW415">
            <v>3835.6125225974001</v>
          </cell>
          <cell r="CC415">
            <v>9125.2628325974001</v>
          </cell>
          <cell r="CD415">
            <v>1.7251164628682987</v>
          </cell>
          <cell r="CG415">
            <v>3835.6125225974001</v>
          </cell>
          <cell r="CH415" t="str">
            <v>-</v>
          </cell>
          <cell r="CL415">
            <v>1169.70893</v>
          </cell>
          <cell r="CM415">
            <v>3129.8049000000001</v>
          </cell>
          <cell r="CN415">
            <v>834.36610999999994</v>
          </cell>
          <cell r="CO415">
            <v>-419.77715999999964</v>
          </cell>
          <cell r="CP415">
            <v>-419.77715999999964</v>
          </cell>
          <cell r="CQ415">
            <v>-10423.53025</v>
          </cell>
          <cell r="CT415">
            <v>-2925.8147400000003</v>
          </cell>
          <cell r="CU415">
            <v>1573.0075500000003</v>
          </cell>
          <cell r="CV415">
            <v>353.61833000000024</v>
          </cell>
          <cell r="CW415">
            <v>224.63915900925213</v>
          </cell>
          <cell r="CX415">
            <v>822.04845606140634</v>
          </cell>
          <cell r="CY415">
            <v>4834.8013825973994</v>
          </cell>
          <cell r="DC415" t="str">
            <v>Impostos</v>
          </cell>
          <cell r="DF415">
            <v>0</v>
          </cell>
          <cell r="DG415">
            <v>0</v>
          </cell>
          <cell r="DH415">
            <v>0</v>
          </cell>
          <cell r="DI415">
            <v>-57.103059999999999</v>
          </cell>
          <cell r="DJ415">
            <v>-57.103059999999999</v>
          </cell>
          <cell r="DK415">
            <v>-24482.266970000001</v>
          </cell>
          <cell r="DL415">
            <v>-57.103059999999999</v>
          </cell>
          <cell r="DO415">
            <v>11529.71012</v>
          </cell>
          <cell r="DP415">
            <v>30603.224579999998</v>
          </cell>
          <cell r="DQ415">
            <v>26770.737699999998</v>
          </cell>
          <cell r="DR415">
            <v>29585.827043352605</v>
          </cell>
          <cell r="DS415">
            <v>30680.666236886282</v>
          </cell>
          <cell r="DT415">
            <v>30643.185298621745</v>
          </cell>
          <cell r="DV415">
            <v>30643.185298621745</v>
          </cell>
          <cell r="DW415">
            <v>30643.185298621742</v>
          </cell>
          <cell r="EC415">
            <v>30700.288358621747</v>
          </cell>
          <cell r="ED415">
            <v>537.62947832606073</v>
          </cell>
          <cell r="EG415">
            <v>30643.185298621742</v>
          </cell>
          <cell r="EH415" t="str">
            <v>-</v>
          </cell>
          <cell r="EL415">
            <v>0</v>
          </cell>
          <cell r="EM415">
            <v>0</v>
          </cell>
          <cell r="EN415">
            <v>0</v>
          </cell>
          <cell r="EO415">
            <v>-57.103059999999999</v>
          </cell>
          <cell r="EP415">
            <v>-57.103059999999999</v>
          </cell>
          <cell r="EQ415">
            <v>-24482.266970000001</v>
          </cell>
          <cell r="ET415">
            <v>11529.71012</v>
          </cell>
          <cell r="EU415">
            <v>19073.514459999999</v>
          </cell>
          <cell r="EV415">
            <v>-3832.4868800000004</v>
          </cell>
          <cell r="EW415">
            <v>2815.0893433526071</v>
          </cell>
          <cell r="EX415">
            <v>3909.9285368862838</v>
          </cell>
          <cell r="EY415">
            <v>3872.4475986217476</v>
          </cell>
          <cell r="FC415" t="str">
            <v>Impostos</v>
          </cell>
          <cell r="FF415">
            <v>0</v>
          </cell>
          <cell r="FG415">
            <v>0</v>
          </cell>
          <cell r="FH415">
            <v>0</v>
          </cell>
          <cell r="FI415">
            <v>0</v>
          </cell>
          <cell r="FJ415">
            <v>0</v>
          </cell>
          <cell r="FK415">
            <v>0</v>
          </cell>
          <cell r="FL415">
            <v>0</v>
          </cell>
          <cell r="FO415">
            <v>0</v>
          </cell>
          <cell r="FP415">
            <v>3623.9958900000001</v>
          </cell>
          <cell r="FQ415">
            <v>5959.6327899999997</v>
          </cell>
          <cell r="FR415">
            <v>7003.8414161849714</v>
          </cell>
          <cell r="FS415">
            <v>7595.43223090642</v>
          </cell>
          <cell r="FT415">
            <v>8364.8545176110256</v>
          </cell>
          <cell r="FV415">
            <v>8364.8545176110256</v>
          </cell>
          <cell r="FW415">
            <v>8364.8545176110256</v>
          </cell>
          <cell r="GC415">
            <v>8364.8545176110256</v>
          </cell>
          <cell r="GD415" t="str">
            <v>-</v>
          </cell>
          <cell r="GG415">
            <v>8364.8545176110256</v>
          </cell>
          <cell r="GH415" t="str">
            <v>-</v>
          </cell>
          <cell r="GL415">
            <v>0</v>
          </cell>
          <cell r="GM415">
            <v>0</v>
          </cell>
          <cell r="GN415">
            <v>0</v>
          </cell>
          <cell r="GO415">
            <v>0</v>
          </cell>
          <cell r="GP415">
            <v>0</v>
          </cell>
          <cell r="GQ415">
            <v>0</v>
          </cell>
          <cell r="GT415">
            <v>0</v>
          </cell>
          <cell r="GU415">
            <v>3623.9958900000001</v>
          </cell>
          <cell r="GV415">
            <v>2335.6368999999995</v>
          </cell>
          <cell r="GW415">
            <v>1044.2086261849718</v>
          </cell>
          <cell r="GX415">
            <v>1635.7994409064204</v>
          </cell>
          <cell r="GY415">
            <v>2405.2217276110259</v>
          </cell>
        </row>
        <row r="416">
          <cell r="C416" t="str">
            <v>Taxa Efectiva (%)</v>
          </cell>
          <cell r="F416">
            <v>0.2205581406939455</v>
          </cell>
          <cell r="G416">
            <v>-0.3975871080494246</v>
          </cell>
          <cell r="H416">
            <v>-0.10902519575015816</v>
          </cell>
          <cell r="J416">
            <v>-0.20114643261245416</v>
          </cell>
          <cell r="K416">
            <v>0.25523763023080687</v>
          </cell>
          <cell r="L416">
            <v>0.25523763023080687</v>
          </cell>
          <cell r="O416">
            <v>0.34381455401220107</v>
          </cell>
          <cell r="P416">
            <v>0.4214881684222212</v>
          </cell>
          <cell r="Q416">
            <v>0.4495152632984587</v>
          </cell>
          <cell r="R416">
            <v>0.48463737082899927</v>
          </cell>
          <cell r="S416">
            <v>0.51007615602488043</v>
          </cell>
          <cell r="T416">
            <v>0.48804091419109608</v>
          </cell>
          <cell r="V416">
            <v>0.48804091419109608</v>
          </cell>
          <cell r="W416">
            <v>0.48804091419109608</v>
          </cell>
          <cell r="Z416">
            <v>0.51027735532525365</v>
          </cell>
          <cell r="AL416">
            <v>0.2205581406939455</v>
          </cell>
          <cell r="AM416">
            <v>-0.25395831996290863</v>
          </cell>
          <cell r="AN416">
            <v>-8.5131983606712754E-3</v>
          </cell>
          <cell r="AO416">
            <v>3.1275098728094253E-2</v>
          </cell>
          <cell r="AP416">
            <v>5.0087030650662612E-2</v>
          </cell>
          <cell r="AQ416">
            <v>0.89106580111577294</v>
          </cell>
          <cell r="AT416">
            <v>0.34381455401220107</v>
          </cell>
          <cell r="AU416">
            <v>0.45904673927464673</v>
          </cell>
          <cell r="AV416">
            <v>2.8418049246083595E-2</v>
          </cell>
          <cell r="AW416">
            <v>1.2593019963469443</v>
          </cell>
          <cell r="AX416">
            <v>1.5203155372578598</v>
          </cell>
          <cell r="AY416">
            <v>0.64715284732622247</v>
          </cell>
          <cell r="BC416" t="str">
            <v>Taxa Efectiva (%)</v>
          </cell>
          <cell r="BF416">
            <v>0.45622474677135932</v>
          </cell>
          <cell r="BG416">
            <v>0.51561936078740689</v>
          </cell>
          <cell r="BH416">
            <v>0.56640750912844073</v>
          </cell>
          <cell r="BK416">
            <v>0.53391532679453957</v>
          </cell>
          <cell r="BL416">
            <v>0.53391532679453957</v>
          </cell>
          <cell r="BO416">
            <v>0.30152498517706294</v>
          </cell>
          <cell r="BP416">
            <v>0.49552261724923036</v>
          </cell>
          <cell r="BQ416">
            <v>1.2237949596188162</v>
          </cell>
          <cell r="BU416" t="e">
            <v>#DIV/0!</v>
          </cell>
          <cell r="BW416">
            <v>0.47924723583276913</v>
          </cell>
          <cell r="CG416">
            <v>0.47924723583276913</v>
          </cell>
          <cell r="CL416">
            <v>0.45622474677135932</v>
          </cell>
          <cell r="CM416">
            <v>0.54198996052534176</v>
          </cell>
          <cell r="CN416">
            <v>1.1502292542478634</v>
          </cell>
          <cell r="CO416">
            <v>-0.56640750912844073</v>
          </cell>
          <cell r="CP416">
            <v>-0.56640750912844073</v>
          </cell>
          <cell r="CQ416">
            <v>0.54943921142415297</v>
          </cell>
          <cell r="CT416">
            <v>0.30152498517706294</v>
          </cell>
          <cell r="CU416">
            <v>0.22557482790426142</v>
          </cell>
          <cell r="CV416">
            <v>0.18479277655421078</v>
          </cell>
          <cell r="CW416">
            <v>-1.2237949596188162</v>
          </cell>
          <cell r="CX416">
            <v>-1.2237949596188162</v>
          </cell>
          <cell r="CY416">
            <v>0.54817098082553117</v>
          </cell>
          <cell r="DC416" t="str">
            <v>Taxa Efectiva (%)</v>
          </cell>
          <cell r="DF416">
            <v>0</v>
          </cell>
          <cell r="DG416">
            <v>0</v>
          </cell>
          <cell r="DH416">
            <v>0</v>
          </cell>
          <cell r="DI416">
            <v>1.6942822454920812E-3</v>
          </cell>
          <cell r="DJ416">
            <v>1.6942822454920812E-3</v>
          </cell>
          <cell r="DK416">
            <v>0.38987196080484321</v>
          </cell>
          <cell r="DL416">
            <v>1.6942822454920812E-3</v>
          </cell>
          <cell r="DO416">
            <v>0.33021224632481461</v>
          </cell>
          <cell r="DP416">
            <v>0.36055236819728109</v>
          </cell>
          <cell r="DQ416">
            <v>0.35744465069067421</v>
          </cell>
          <cell r="DR416">
            <v>0.35249305820742605</v>
          </cell>
          <cell r="DS416">
            <v>0.38793882382545541</v>
          </cell>
          <cell r="DT416">
            <v>0.35206830230632441</v>
          </cell>
          <cell r="DV416">
            <v>0.35206830230632441</v>
          </cell>
          <cell r="DW416">
            <v>0.35206830230632441</v>
          </cell>
          <cell r="EG416">
            <v>0.35206830230632441</v>
          </cell>
          <cell r="EL416" t="e">
            <v>#DIV/0!</v>
          </cell>
          <cell r="EM416">
            <v>0</v>
          </cell>
          <cell r="EN416">
            <v>0</v>
          </cell>
          <cell r="EO416">
            <v>-1.9227521202255223E-3</v>
          </cell>
          <cell r="EP416">
            <v>-1.9227521202255223E-3</v>
          </cell>
          <cell r="EQ416">
            <v>-40.377105425460599</v>
          </cell>
          <cell r="ET416">
            <v>0.33021224632481461</v>
          </cell>
          <cell r="EU416">
            <v>0.3817553501192425</v>
          </cell>
          <cell r="EV416">
            <v>0.38386497746334114</v>
          </cell>
          <cell r="EW416">
            <v>0.31146228388723812</v>
          </cell>
          <cell r="EX416">
            <v>0.93280679565028124</v>
          </cell>
          <cell r="EY416">
            <v>0.31890797766641177</v>
          </cell>
          <cell r="FC416" t="str">
            <v>Taxa Efectiva (%)</v>
          </cell>
          <cell r="FF416">
            <v>0</v>
          </cell>
          <cell r="FG416">
            <v>0</v>
          </cell>
          <cell r="FH416">
            <v>0</v>
          </cell>
          <cell r="FI416">
            <v>0</v>
          </cell>
          <cell r="FJ416">
            <v>0</v>
          </cell>
          <cell r="FK416">
            <v>0</v>
          </cell>
          <cell r="FL416">
            <v>0</v>
          </cell>
          <cell r="FO416">
            <v>0</v>
          </cell>
          <cell r="FP416">
            <v>5.069667423564379</v>
          </cell>
          <cell r="FQ416">
            <v>1.3786699218853113</v>
          </cell>
          <cell r="FR416">
            <v>1.0689943883692199</v>
          </cell>
          <cell r="FS416">
            <v>0.95996349310905182</v>
          </cell>
          <cell r="FT416">
            <v>0.80637750159160571</v>
          </cell>
          <cell r="FV416">
            <v>0.80637750159160571</v>
          </cell>
          <cell r="FW416">
            <v>0.80637750159160571</v>
          </cell>
          <cell r="GG416">
            <v>0.80637750159160571</v>
          </cell>
          <cell r="GO416">
            <v>0</v>
          </cell>
          <cell r="GP416">
            <v>0</v>
          </cell>
          <cell r="GQ416">
            <v>0</v>
          </cell>
          <cell r="GT416">
            <v>0</v>
          </cell>
          <cell r="GU416">
            <v>2.0981053583442701</v>
          </cell>
          <cell r="GV416">
            <v>0.64736708041340796</v>
          </cell>
          <cell r="GW416">
            <v>-0.30967553351609145</v>
          </cell>
          <cell r="GX416">
            <v>-0.41870642877625952</v>
          </cell>
          <cell r="GY416">
            <v>0.39751578182041664</v>
          </cell>
        </row>
        <row r="418">
          <cell r="C418" t="str">
            <v>Interesses Minoritários</v>
          </cell>
          <cell r="F418">
            <v>49.075086015999936</v>
          </cell>
          <cell r="G418">
            <v>141.36599505000154</v>
          </cell>
          <cell r="H418">
            <v>-2043.5393555400044</v>
          </cell>
          <cell r="I418">
            <v>11373.268592686793</v>
          </cell>
          <cell r="J418">
            <v>11308.903592686795</v>
          </cell>
          <cell r="K418">
            <v>18107.489562745832</v>
          </cell>
          <cell r="L418">
            <v>18107.489562745832</v>
          </cell>
          <cell r="O418">
            <v>8758.4167229786963</v>
          </cell>
          <cell r="P418">
            <v>21880.992967734641</v>
          </cell>
          <cell r="Q418">
            <v>19889.552920452643</v>
          </cell>
          <cell r="R418">
            <v>23425.26106660012</v>
          </cell>
          <cell r="S418">
            <v>22197.874382493061</v>
          </cell>
          <cell r="T418">
            <v>26959.599099019262</v>
          </cell>
          <cell r="V418">
            <v>26959.599099019262</v>
          </cell>
          <cell r="W418">
            <v>26959.599099019262</v>
          </cell>
          <cell r="Z418">
            <v>14317</v>
          </cell>
          <cell r="AC418">
            <v>8852.1095362734304</v>
          </cell>
          <cell r="AD418">
            <v>0.48886453893010495</v>
          </cell>
          <cell r="AG418">
            <v>12642.599099019262</v>
          </cell>
          <cell r="AH418">
            <v>0.88304806167627725</v>
          </cell>
          <cell r="AL418">
            <v>49.075086015999936</v>
          </cell>
          <cell r="AM418">
            <v>92.290909034001601</v>
          </cell>
          <cell r="AN418">
            <v>-2184.905350590006</v>
          </cell>
          <cell r="AO418">
            <v>13416.807948226797</v>
          </cell>
          <cell r="AP418">
            <v>13352.442948226799</v>
          </cell>
          <cell r="AQ418">
            <v>20151.028918285836</v>
          </cell>
          <cell r="AT418">
            <v>8758.4167229786963</v>
          </cell>
          <cell r="AU418">
            <v>13122.576244755945</v>
          </cell>
          <cell r="AV418">
            <v>-1991.440047281998</v>
          </cell>
          <cell r="AW418">
            <v>3535.7081461474772</v>
          </cell>
          <cell r="AX418">
            <v>2308.3214620404178</v>
          </cell>
          <cell r="AY418">
            <v>7070.0461785666193</v>
          </cell>
          <cell r="BC418" t="str">
            <v>Interesses Minoritários</v>
          </cell>
          <cell r="BF418">
            <v>49.075086015999936</v>
          </cell>
          <cell r="BG418">
            <v>141.36599505000154</v>
          </cell>
          <cell r="BH418">
            <v>137.55187109999522</v>
          </cell>
          <cell r="BI418">
            <v>71.217609049997208</v>
          </cell>
          <cell r="BJ418">
            <v>6.8526090499971559</v>
          </cell>
          <cell r="BK418">
            <v>-161.61714870000154</v>
          </cell>
          <cell r="BL418">
            <v>-161.61714870000154</v>
          </cell>
          <cell r="BO418">
            <v>-237.21515895000022</v>
          </cell>
          <cell r="BP418">
            <v>-48.203898749999851</v>
          </cell>
          <cell r="BQ418">
            <v>6.3952462041290428</v>
          </cell>
          <cell r="BR418">
            <v>57.468224192476768</v>
          </cell>
          <cell r="BS418">
            <v>87.479681355499295</v>
          </cell>
          <cell r="BT418">
            <v>145.8729411305153</v>
          </cell>
          <cell r="BV418">
            <v>145.8729411305153</v>
          </cell>
          <cell r="BW418">
            <v>145.8729411305153</v>
          </cell>
          <cell r="CC418">
            <v>307.49008983051681</v>
          </cell>
          <cell r="CD418">
            <v>1.9025833106441503</v>
          </cell>
          <cell r="CG418">
            <v>145.8729411305153</v>
          </cell>
          <cell r="CH418" t="str">
            <v>-</v>
          </cell>
          <cell r="CL418">
            <v>49.075086015999936</v>
          </cell>
          <cell r="CM418">
            <v>92.290909034001601</v>
          </cell>
          <cell r="CN418">
            <v>-3.8141239500063193</v>
          </cell>
          <cell r="CO418">
            <v>-66.334262049998017</v>
          </cell>
          <cell r="CP418">
            <v>-130.69926204999808</v>
          </cell>
          <cell r="CQ418">
            <v>-299.16901979999676</v>
          </cell>
          <cell r="CT418">
            <v>-237.21515895000022</v>
          </cell>
          <cell r="CU418">
            <v>189.01126020000038</v>
          </cell>
          <cell r="CV418">
            <v>54.599144954128896</v>
          </cell>
          <cell r="CW418">
            <v>51.072977988347724</v>
          </cell>
          <cell r="CX418">
            <v>81.084435151370258</v>
          </cell>
          <cell r="CY418">
            <v>139.47769492638625</v>
          </cell>
          <cell r="DC418" t="str">
            <v>Interesses Minoritários</v>
          </cell>
          <cell r="DF418">
            <v>0</v>
          </cell>
          <cell r="DG418">
            <v>0</v>
          </cell>
          <cell r="DH418">
            <v>0</v>
          </cell>
          <cell r="DI418">
            <v>13466.371598756796</v>
          </cell>
          <cell r="DJ418">
            <v>13466.371598756796</v>
          </cell>
          <cell r="DK418">
            <v>29216.277251736927</v>
          </cell>
          <cell r="DL418">
            <v>13466.371598756796</v>
          </cell>
          <cell r="DO418">
            <v>10151.565879169993</v>
          </cell>
          <cell r="DP418">
            <v>24563.151855037166</v>
          </cell>
          <cell r="DQ418">
            <v>21779.221572124552</v>
          </cell>
          <cell r="DR418">
            <v>24595.624106777643</v>
          </cell>
          <cell r="DS418">
            <v>21906.684163554601</v>
          </cell>
          <cell r="DT418">
            <v>25522.104407974737</v>
          </cell>
          <cell r="DV418">
            <v>25522.104407974737</v>
          </cell>
          <cell r="DW418">
            <v>25522.104407974737</v>
          </cell>
          <cell r="EC418">
            <v>12055.732809217941</v>
          </cell>
          <cell r="ED418">
            <v>0.89524729960154348</v>
          </cell>
          <cell r="EG418">
            <v>25522.104407974737</v>
          </cell>
          <cell r="EH418" t="str">
            <v>-</v>
          </cell>
          <cell r="EL418">
            <v>0</v>
          </cell>
          <cell r="EM418">
            <v>0</v>
          </cell>
          <cell r="EN418">
            <v>0</v>
          </cell>
          <cell r="EO418">
            <v>13466.371598756796</v>
          </cell>
          <cell r="EP418">
            <v>13466.371598756796</v>
          </cell>
          <cell r="EQ418">
            <v>29216.277251736927</v>
          </cell>
          <cell r="ET418">
            <v>10151.565879169993</v>
          </cell>
          <cell r="EU418">
            <v>14411.585975867172</v>
          </cell>
          <cell r="EV418">
            <v>-2783.9302829126136</v>
          </cell>
          <cell r="EW418">
            <v>2816.4025346530907</v>
          </cell>
          <cell r="EX418">
            <v>127.46259143004863</v>
          </cell>
          <cell r="EY418">
            <v>3742.8828358501851</v>
          </cell>
          <cell r="FC418" t="str">
            <v>Interesses Minoritários</v>
          </cell>
          <cell r="FF418">
            <v>0</v>
          </cell>
          <cell r="FG418">
            <v>0</v>
          </cell>
          <cell r="FH418">
            <v>0</v>
          </cell>
          <cell r="FI418">
            <v>0</v>
          </cell>
          <cell r="FJ418">
            <v>0</v>
          </cell>
          <cell r="FK418">
            <v>-8637.8484918110971</v>
          </cell>
          <cell r="FL418">
            <v>-8637.8484918110971</v>
          </cell>
          <cell r="FO418">
            <v>-651.02396248129708</v>
          </cell>
          <cell r="FP418">
            <v>-1870.7970922325246</v>
          </cell>
          <cell r="FQ418">
            <v>-1052.6392272360388</v>
          </cell>
          <cell r="FR418">
            <v>-290.69274143666723</v>
          </cell>
          <cell r="FS418">
            <v>203.7105375829596</v>
          </cell>
          <cell r="FT418">
            <v>1291.6217499140121</v>
          </cell>
          <cell r="FV418">
            <v>1291.6217499140121</v>
          </cell>
          <cell r="FW418">
            <v>1291.6217499140121</v>
          </cell>
          <cell r="GC418">
            <v>9929.4702417251101</v>
          </cell>
          <cell r="GD418">
            <v>1.1495304937495145</v>
          </cell>
          <cell r="GG418">
            <v>1291.6217499140121</v>
          </cell>
          <cell r="GH418" t="str">
            <v>-</v>
          </cell>
          <cell r="GL418">
            <v>0</v>
          </cell>
          <cell r="GM418">
            <v>0</v>
          </cell>
          <cell r="GN418">
            <v>0</v>
          </cell>
          <cell r="GO418">
            <v>0</v>
          </cell>
          <cell r="GP418">
            <v>0</v>
          </cell>
          <cell r="GQ418">
            <v>-8637.8484918110971</v>
          </cell>
          <cell r="GT418">
            <v>-651.02396248129708</v>
          </cell>
          <cell r="GU418">
            <v>-1219.7731297512275</v>
          </cell>
          <cell r="GV418">
            <v>818.15786499648584</v>
          </cell>
          <cell r="GW418">
            <v>761.94648579937154</v>
          </cell>
          <cell r="GX418">
            <v>1256.3497648189984</v>
          </cell>
          <cell r="GY418">
            <v>2344.2609771500511</v>
          </cell>
        </row>
        <row r="419">
          <cell r="AO419">
            <v>0</v>
          </cell>
          <cell r="AP419">
            <v>0</v>
          </cell>
          <cell r="AW419">
            <v>0</v>
          </cell>
          <cell r="AX419">
            <v>0</v>
          </cell>
        </row>
        <row r="420">
          <cell r="C420" t="str">
            <v>Resultados Líquidos</v>
          </cell>
          <cell r="F420">
            <v>4084.6200039840173</v>
          </cell>
          <cell r="G420">
            <v>-24628.806045049991</v>
          </cell>
          <cell r="H420">
            <v>-73174.172594460077</v>
          </cell>
          <cell r="I420">
            <v>-63745.639796686824</v>
          </cell>
          <cell r="J420">
            <v>-62903.085302686981</v>
          </cell>
          <cell r="K420">
            <v>-97557.906854091882</v>
          </cell>
          <cell r="L420">
            <v>-97557.906854091882</v>
          </cell>
          <cell r="O420">
            <v>9134.3331070213007</v>
          </cell>
          <cell r="P420">
            <v>26517.014372265465</v>
          </cell>
          <cell r="Q420">
            <v>23098.540069665509</v>
          </cell>
          <cell r="R420">
            <v>18644.762334256695</v>
          </cell>
          <cell r="S420">
            <v>18354.440814133497</v>
          </cell>
          <cell r="T420">
            <v>22700.197549653985</v>
          </cell>
          <cell r="V420">
            <v>22700.197549653985</v>
          </cell>
          <cell r="W420">
            <v>22700.197549653985</v>
          </cell>
          <cell r="Z420">
            <v>16918</v>
          </cell>
          <cell r="AC420">
            <v>120258.10440374586</v>
          </cell>
          <cell r="AD420">
            <v>1.2326843439107864</v>
          </cell>
          <cell r="AG420">
            <v>5782.1975496539853</v>
          </cell>
          <cell r="AH420">
            <v>0.34177784310521253</v>
          </cell>
          <cell r="AL420">
            <v>4084.6200039840173</v>
          </cell>
          <cell r="AM420">
            <v>-28713.426049034009</v>
          </cell>
          <cell r="AN420">
            <v>-48545.366549410086</v>
          </cell>
          <cell r="AO420">
            <v>9428.5327977732522</v>
          </cell>
          <cell r="AP420">
            <v>10271.087291773096</v>
          </cell>
          <cell r="AQ420">
            <v>-24383.734259631805</v>
          </cell>
          <cell r="AT420">
            <v>9134.3331070213007</v>
          </cell>
          <cell r="AU420">
            <v>17382.681265244166</v>
          </cell>
          <cell r="AV420">
            <v>-3418.474302599956</v>
          </cell>
          <cell r="AW420">
            <v>-4453.7777354088139</v>
          </cell>
          <cell r="AX420">
            <v>-4744.0992555320117</v>
          </cell>
          <cell r="AY420">
            <v>-398.34252001152345</v>
          </cell>
          <cell r="BC420" t="str">
            <v>Resultados Líquidos</v>
          </cell>
          <cell r="BF420">
            <v>1345.1034939839979</v>
          </cell>
          <cell r="BG420">
            <v>3897.6624349500389</v>
          </cell>
          <cell r="BH420">
            <v>3792.5015888998646</v>
          </cell>
          <cell r="BI420">
            <v>1963.5712209499213</v>
          </cell>
          <cell r="BJ420">
            <v>188.93622094992139</v>
          </cell>
          <cell r="BK420">
            <v>-4456.0156713000379</v>
          </cell>
          <cell r="BL420">
            <v>-4456.0156713000379</v>
          </cell>
          <cell r="BO420">
            <v>-6540.3608110499999</v>
          </cell>
          <cell r="BP420">
            <v>-1329.0503512499947</v>
          </cell>
          <cell r="BQ420">
            <v>176.32607391384343</v>
          </cell>
          <cell r="BR420">
            <v>1584.4810384497221</v>
          </cell>
          <cell r="BS420">
            <v>2411.9397859444493</v>
          </cell>
          <cell r="BT420">
            <v>4021.9253768842514</v>
          </cell>
          <cell r="BV420">
            <v>4021.9253768842514</v>
          </cell>
          <cell r="BW420">
            <v>4021.9253768842518</v>
          </cell>
          <cell r="CC420">
            <v>8477.9410481842897</v>
          </cell>
          <cell r="CD420">
            <v>1.902583310644161</v>
          </cell>
          <cell r="CG420">
            <v>4021.9253768842518</v>
          </cell>
          <cell r="CH420" t="str">
            <v>-</v>
          </cell>
          <cell r="CL420">
            <v>1345.1034939839979</v>
          </cell>
          <cell r="CM420">
            <v>2552.5589409660411</v>
          </cell>
          <cell r="CN420">
            <v>-105.16084605017431</v>
          </cell>
          <cell r="CO420">
            <v>-1828.9303679499433</v>
          </cell>
          <cell r="CP420">
            <v>-3603.5653679499433</v>
          </cell>
          <cell r="CQ420">
            <v>-8248.517260199902</v>
          </cell>
          <cell r="CT420">
            <v>-6540.3608110499999</v>
          </cell>
          <cell r="CU420">
            <v>5211.3104598000054</v>
          </cell>
          <cell r="CV420">
            <v>1505.3764251638381</v>
          </cell>
          <cell r="CW420">
            <v>1408.1549645358787</v>
          </cell>
          <cell r="CX420">
            <v>2235.6137120306057</v>
          </cell>
          <cell r="CY420">
            <v>3845.5993029704077</v>
          </cell>
          <cell r="DC420" t="str">
            <v>Resultados Líquidos</v>
          </cell>
          <cell r="DF420">
            <v>0</v>
          </cell>
          <cell r="DG420">
            <v>-31625.06</v>
          </cell>
          <cell r="DH420">
            <v>-63402</v>
          </cell>
          <cell r="DI420">
            <v>-47112.6613187568</v>
          </cell>
          <cell r="DJ420">
            <v>-47112.6613187568</v>
          </cell>
          <cell r="DK420">
            <v>-67529.669963082924</v>
          </cell>
          <cell r="DL420">
            <v>-47112.6613187568</v>
          </cell>
          <cell r="DO420">
            <v>13234.782530829994</v>
          </cell>
          <cell r="DP420">
            <v>29712.346544962875</v>
          </cell>
          <cell r="DQ420">
            <v>26344.818557875442</v>
          </cell>
          <cell r="DR420">
            <v>29751.625982817714</v>
          </cell>
          <cell r="DS420">
            <v>26499.001242184029</v>
          </cell>
          <cell r="DT420">
            <v>30872.325147921147</v>
          </cell>
          <cell r="DV420">
            <v>30872.325147921147</v>
          </cell>
          <cell r="DW420">
            <v>30872.325147921147</v>
          </cell>
          <cell r="EC420">
            <v>77984.986466677947</v>
          </cell>
          <cell r="ED420">
            <v>1.6552872260610347</v>
          </cell>
          <cell r="EG420">
            <v>30872.325147921147</v>
          </cell>
          <cell r="EH420" t="str">
            <v>-</v>
          </cell>
          <cell r="EL420">
            <v>0</v>
          </cell>
          <cell r="EM420">
            <v>-31625.06</v>
          </cell>
          <cell r="EN420">
            <v>-31776.94</v>
          </cell>
          <cell r="EO420">
            <v>16289.3386812432</v>
          </cell>
          <cell r="EP420">
            <v>16289.3386812432</v>
          </cell>
          <cell r="EQ420">
            <v>-4127.6699630829244</v>
          </cell>
          <cell r="ET420">
            <v>13234.782530829994</v>
          </cell>
          <cell r="EU420">
            <v>16477.56401413288</v>
          </cell>
          <cell r="EV420">
            <v>-3367.5279870874328</v>
          </cell>
          <cell r="EW420">
            <v>3406.8074249422716</v>
          </cell>
          <cell r="EX420">
            <v>154.18268430858734</v>
          </cell>
          <cell r="EY420">
            <v>4527.5065900457048</v>
          </cell>
          <cell r="FC420" t="str">
            <v>Resultados Líquidos</v>
          </cell>
          <cell r="FF420">
            <v>0</v>
          </cell>
          <cell r="FG420">
            <v>0</v>
          </cell>
          <cell r="FH420">
            <v>0</v>
          </cell>
          <cell r="FI420">
            <v>0</v>
          </cell>
          <cell r="FJ420">
            <v>0</v>
          </cell>
          <cell r="FK420">
            <v>-4794.3172581889048</v>
          </cell>
          <cell r="FL420">
            <v>-4794.3172581889048</v>
          </cell>
          <cell r="FO420">
            <v>-361.40774751869844</v>
          </cell>
          <cell r="FP420">
            <v>-1038.3598177674733</v>
          </cell>
          <cell r="FQ420">
            <v>-584.25271276392073</v>
          </cell>
          <cell r="FR420">
            <v>-161.34494931479469</v>
          </cell>
          <cell r="FS420">
            <v>113.06669096303182</v>
          </cell>
          <cell r="FT420">
            <v>716.89662680882702</v>
          </cell>
          <cell r="FV420">
            <v>716.89662680882702</v>
          </cell>
          <cell r="FW420">
            <v>716.89662680882702</v>
          </cell>
          <cell r="GC420">
            <v>5511.2138849977318</v>
          </cell>
          <cell r="GD420">
            <v>1.149530493749519</v>
          </cell>
          <cell r="GG420">
            <v>716.89662680882702</v>
          </cell>
          <cell r="GH420" t="str">
            <v>-</v>
          </cell>
          <cell r="GL420">
            <v>0</v>
          </cell>
          <cell r="GM420">
            <v>0</v>
          </cell>
          <cell r="GN420">
            <v>0</v>
          </cell>
          <cell r="GO420">
            <v>0</v>
          </cell>
          <cell r="GP420">
            <v>0</v>
          </cell>
          <cell r="GQ420">
            <v>-4794.3172581889048</v>
          </cell>
          <cell r="GT420">
            <v>-361.40774751869844</v>
          </cell>
          <cell r="GU420">
            <v>-676.95207024877482</v>
          </cell>
          <cell r="GV420">
            <v>454.10710500355253</v>
          </cell>
          <cell r="GW420">
            <v>422.90776344912604</v>
          </cell>
          <cell r="GX420">
            <v>697.31940372695249</v>
          </cell>
          <cell r="GY420">
            <v>1301.1493395727477</v>
          </cell>
        </row>
        <row r="423">
          <cell r="C423" t="str">
            <v>Nota:</v>
          </cell>
          <cell r="BB423" t="str">
            <v>*</v>
          </cell>
          <cell r="BC423" t="str">
            <v xml:space="preserve">4ºT 2003 segundo estimativa de EDP Brasil </v>
          </cell>
          <cell r="DB423" t="str">
            <v>*</v>
          </cell>
          <cell r="DC423" t="str">
            <v xml:space="preserve">4ºT 2003 segundo estimativa de EDP Brasil </v>
          </cell>
        </row>
        <row r="424">
          <cell r="C424" t="str">
            <v xml:space="preserve">Os valores acumulados do Brasil incluem: </v>
          </cell>
        </row>
        <row r="425">
          <cell r="C425" t="str">
            <v xml:space="preserve"> - Escelsa/Enersul:  Equity até 30 Set 2002 e Cons. Integral desde 1 Out 2002.</v>
          </cell>
        </row>
        <row r="426">
          <cell r="C426" t="str">
            <v xml:space="preserve"> - Bandeirante : Consolidação Integral desde 1 Jan 2002.</v>
          </cell>
        </row>
        <row r="428">
          <cell r="B428" t="str">
            <v>*</v>
          </cell>
          <cell r="C428" t="str">
            <v xml:space="preserve">4ºT 2003 segundo estimativa de EDP Brasil </v>
          </cell>
        </row>
        <row r="490">
          <cell r="C490" t="str">
            <v>Demonstração de Resultados</v>
          </cell>
        </row>
        <row r="491">
          <cell r="C491" t="str">
            <v>Grupo Edinfor</v>
          </cell>
        </row>
        <row r="494">
          <cell r="E494" t="str">
            <v>Acumulado</v>
          </cell>
          <cell r="L494" t="str">
            <v>Auxiliar</v>
          </cell>
          <cell r="O494" t="str">
            <v>Acumulado</v>
          </cell>
          <cell r="Z494" t="str">
            <v>Plano Neg</v>
          </cell>
          <cell r="AC494" t="str">
            <v>2003  vs  2002</v>
          </cell>
          <cell r="AG494" t="str">
            <v>Anualizado  vs  Plano Neg</v>
          </cell>
          <cell r="AK494" t="str">
            <v>Movimento Trimestral</v>
          </cell>
        </row>
        <row r="495">
          <cell r="C495" t="str">
            <v>(Milhares de Euros)</v>
          </cell>
          <cell r="F495" t="str">
            <v>1ºT 2002</v>
          </cell>
          <cell r="G495" t="str">
            <v>2ºT 2002</v>
          </cell>
          <cell r="H495" t="str">
            <v>3ºT 2002</v>
          </cell>
          <cell r="I495">
            <v>37530</v>
          </cell>
          <cell r="J495">
            <v>37561</v>
          </cell>
          <cell r="K495" t="str">
            <v>4ºT 2002</v>
          </cell>
          <cell r="L495" t="str">
            <v>mês actual</v>
          </cell>
          <cell r="O495" t="str">
            <v>1ºT 2003</v>
          </cell>
          <cell r="P495" t="str">
            <v>2ºT 2003</v>
          </cell>
          <cell r="Q495" t="str">
            <v>3ºT 2003</v>
          </cell>
          <cell r="R495">
            <v>37895</v>
          </cell>
          <cell r="S495">
            <v>37926</v>
          </cell>
          <cell r="T495" t="str">
            <v>4ºT 2003 *</v>
          </cell>
          <cell r="V495" t="str">
            <v>mês actual</v>
          </cell>
          <cell r="W495" t="str">
            <v>anualizado</v>
          </cell>
          <cell r="Z495">
            <v>37956</v>
          </cell>
          <cell r="AC495" t="str">
            <v>Valor</v>
          </cell>
          <cell r="AD495" t="str">
            <v>%</v>
          </cell>
          <cell r="AG495" t="str">
            <v>Valor</v>
          </cell>
          <cell r="AH495" t="str">
            <v>%</v>
          </cell>
          <cell r="AL495" t="str">
            <v>1ºT 2002</v>
          </cell>
          <cell r="AM495" t="str">
            <v>2ºT 2002</v>
          </cell>
          <cell r="AN495" t="str">
            <v>3ºT 2002</v>
          </cell>
          <cell r="AO495">
            <v>37530</v>
          </cell>
          <cell r="AP495" t="str">
            <v>Nov02-Set02</v>
          </cell>
          <cell r="AQ495" t="str">
            <v>4ºT 2002</v>
          </cell>
          <cell r="AT495" t="str">
            <v>1ºT 2003</v>
          </cell>
          <cell r="AU495" t="str">
            <v>2ºT 2003</v>
          </cell>
          <cell r="AV495" t="str">
            <v>3ºT 2003</v>
          </cell>
          <cell r="AW495">
            <v>37895</v>
          </cell>
          <cell r="AX495" t="str">
            <v>Nov03-Set03</v>
          </cell>
          <cell r="AY495" t="str">
            <v>4ºT 2003 *</v>
          </cell>
        </row>
        <row r="498">
          <cell r="C498" t="str">
            <v>Grupo</v>
          </cell>
          <cell r="F498">
            <v>-2212.40373</v>
          </cell>
          <cell r="G498">
            <v>11094.184614258238</v>
          </cell>
          <cell r="H498">
            <v>13123.864145414605</v>
          </cell>
          <cell r="I498">
            <v>14310.386994905104</v>
          </cell>
          <cell r="J498">
            <v>15726.82053490511</v>
          </cell>
          <cell r="K498">
            <v>-1577.5222000000012</v>
          </cell>
          <cell r="L498">
            <v>-1577.5222000000012</v>
          </cell>
          <cell r="O498">
            <v>-196.33593000000008</v>
          </cell>
          <cell r="P498">
            <v>5541.7704999999996</v>
          </cell>
          <cell r="Q498">
            <v>6573.2996099999782</v>
          </cell>
          <cell r="R498">
            <v>6434.024239999977</v>
          </cell>
          <cell r="S498">
            <v>6774.3964199999773</v>
          </cell>
          <cell r="T498">
            <v>7951.6439454713318</v>
          </cell>
          <cell r="V498">
            <v>7951.6439454713318</v>
          </cell>
          <cell r="W498">
            <v>7951.6439454713318</v>
          </cell>
          <cell r="AC498">
            <v>9529.1661454713321</v>
          </cell>
          <cell r="AD498">
            <v>6.0405908363580085</v>
          </cell>
          <cell r="AG498">
            <v>7951.6439454713318</v>
          </cell>
          <cell r="AH498" t="str">
            <v>-</v>
          </cell>
          <cell r="AL498">
            <v>-2212.40373</v>
          </cell>
          <cell r="AM498">
            <v>13306.588344258238</v>
          </cell>
          <cell r="AN498">
            <v>2029.6795311563674</v>
          </cell>
          <cell r="AO498">
            <v>1186.5228494904986</v>
          </cell>
          <cell r="AP498">
            <v>2602.9563894905041</v>
          </cell>
          <cell r="AQ498">
            <v>-14701.386345414607</v>
          </cell>
          <cell r="AT498">
            <v>-196.33593000000008</v>
          </cell>
          <cell r="AU498">
            <v>5738.1064299999998</v>
          </cell>
          <cell r="AV498">
            <v>1031.5291099999786</v>
          </cell>
          <cell r="AW498">
            <v>-139.2753700000012</v>
          </cell>
          <cell r="AX498">
            <v>201.0968099999991</v>
          </cell>
          <cell r="AY498">
            <v>1378.3443354713536</v>
          </cell>
        </row>
        <row r="499">
          <cell r="C499" t="str">
            <v>Terceiros</v>
          </cell>
          <cell r="F499">
            <v>13109.220060000001</v>
          </cell>
          <cell r="G499">
            <v>14327.992890000009</v>
          </cell>
          <cell r="H499">
            <v>15395.075439999997</v>
          </cell>
          <cell r="I499">
            <v>26039.86353000001</v>
          </cell>
          <cell r="J499">
            <v>28165.142620000006</v>
          </cell>
          <cell r="K499">
            <v>37086.9643</v>
          </cell>
          <cell r="L499">
            <v>37086.9643</v>
          </cell>
          <cell r="O499">
            <v>7862.2021299999997</v>
          </cell>
          <cell r="P499">
            <v>7529.0615000000007</v>
          </cell>
          <cell r="Q499">
            <v>15896.490730000003</v>
          </cell>
          <cell r="R499">
            <v>17516.53</v>
          </cell>
          <cell r="S499">
            <v>18335.87401</v>
          </cell>
          <cell r="T499">
            <v>21522.263020524879</v>
          </cell>
          <cell r="V499">
            <v>21522.263020524879</v>
          </cell>
          <cell r="W499">
            <v>21522.263020524879</v>
          </cell>
          <cell r="AC499">
            <v>-15564.701279475121</v>
          </cell>
          <cell r="AD499">
            <v>-0.41968118915235997</v>
          </cell>
          <cell r="AG499">
            <v>21522.263020524879</v>
          </cell>
          <cell r="AH499" t="str">
            <v>-</v>
          </cell>
          <cell r="AL499">
            <v>13109.220060000001</v>
          </cell>
          <cell r="AM499">
            <v>1218.7728300000072</v>
          </cell>
          <cell r="AN499">
            <v>1067.0825499999883</v>
          </cell>
          <cell r="AO499">
            <v>10644.788090000013</v>
          </cell>
          <cell r="AP499">
            <v>12770.067180000009</v>
          </cell>
          <cell r="AQ499">
            <v>21691.888860000003</v>
          </cell>
          <cell r="AT499">
            <v>7862.2021299999997</v>
          </cell>
          <cell r="AU499">
            <v>-333.14062999999896</v>
          </cell>
          <cell r="AV499">
            <v>8367.4292300000016</v>
          </cell>
          <cell r="AW499">
            <v>1620.0392699999957</v>
          </cell>
          <cell r="AX499">
            <v>2439.3832799999964</v>
          </cell>
          <cell r="AY499">
            <v>5625.7722905248756</v>
          </cell>
        </row>
        <row r="500">
          <cell r="C500" t="str">
            <v>Vendas</v>
          </cell>
          <cell r="F500">
            <v>10896.816330000001</v>
          </cell>
          <cell r="G500">
            <v>25422.177504258245</v>
          </cell>
          <cell r="H500">
            <v>28518.939585414602</v>
          </cell>
          <cell r="I500">
            <v>40350.250524905117</v>
          </cell>
          <cell r="J500">
            <v>43891.963154905112</v>
          </cell>
          <cell r="K500">
            <v>35509.4421</v>
          </cell>
          <cell r="L500">
            <v>35509.4421</v>
          </cell>
          <cell r="O500">
            <v>7665.8661999999995</v>
          </cell>
          <cell r="P500">
            <v>13070.832</v>
          </cell>
          <cell r="Q500">
            <v>22469.790339999981</v>
          </cell>
          <cell r="R500">
            <v>23950.554239999976</v>
          </cell>
          <cell r="S500">
            <v>25110.270429999975</v>
          </cell>
          <cell r="T500">
            <v>29473.906965996212</v>
          </cell>
          <cell r="V500">
            <v>29473.906965996212</v>
          </cell>
          <cell r="W500">
            <v>29473.906965996212</v>
          </cell>
          <cell r="Z500">
            <v>29178</v>
          </cell>
          <cell r="AC500">
            <v>-6035.5351340037887</v>
          </cell>
          <cell r="AD500">
            <v>-0.16996986652189017</v>
          </cell>
          <cell r="AG500">
            <v>295.90696599621151</v>
          </cell>
          <cell r="AH500">
            <v>1.0141441017074815E-2</v>
          </cell>
          <cell r="AL500">
            <v>10896.816330000001</v>
          </cell>
          <cell r="AM500">
            <v>14525.361174258243</v>
          </cell>
          <cell r="AN500">
            <v>3096.7620811563575</v>
          </cell>
          <cell r="AO500">
            <v>11831.310939490515</v>
          </cell>
          <cell r="AP500">
            <v>15373.02356949051</v>
          </cell>
          <cell r="AQ500">
            <v>6990.5025145853979</v>
          </cell>
          <cell r="AT500">
            <v>7665.8661999999995</v>
          </cell>
          <cell r="AU500">
            <v>5404.9658000000009</v>
          </cell>
          <cell r="AV500">
            <v>9398.958339999981</v>
          </cell>
          <cell r="AW500">
            <v>1480.7638999999945</v>
          </cell>
          <cell r="AX500">
            <v>2640.4800899999937</v>
          </cell>
          <cell r="AY500">
            <v>7004.1166259962301</v>
          </cell>
        </row>
        <row r="502">
          <cell r="C502" t="str">
            <v>Grupo</v>
          </cell>
          <cell r="F502">
            <v>15648.470382835392</v>
          </cell>
          <cell r="G502">
            <v>64111.916226353082</v>
          </cell>
          <cell r="H502">
            <v>84212.434100361861</v>
          </cell>
          <cell r="I502">
            <v>104497.26968574255</v>
          </cell>
          <cell r="J502">
            <v>116848.42110766242</v>
          </cell>
          <cell r="K502">
            <v>122478.1160111823</v>
          </cell>
          <cell r="L502">
            <v>122478.1160111823</v>
          </cell>
          <cell r="O502">
            <v>25835.5792090779</v>
          </cell>
          <cell r="P502">
            <v>45321.42543342249</v>
          </cell>
          <cell r="Q502">
            <v>77120.646927428577</v>
          </cell>
          <cell r="R502">
            <v>87038.780469447054</v>
          </cell>
          <cell r="S502">
            <v>93950.408050535654</v>
          </cell>
          <cell r="T502">
            <v>103994.24842640149</v>
          </cell>
          <cell r="V502">
            <v>103994.24842640149</v>
          </cell>
          <cell r="W502">
            <v>103994.24842640149</v>
          </cell>
          <cell r="AC502">
            <v>-18483.867584780804</v>
          </cell>
          <cell r="AD502">
            <v>-0.15091567527943706</v>
          </cell>
          <cell r="AG502">
            <v>103994.24842640149</v>
          </cell>
          <cell r="AH502" t="str">
            <v>-</v>
          </cell>
          <cell r="AL502">
            <v>15648.470382835392</v>
          </cell>
          <cell r="AM502">
            <v>48463.445843517693</v>
          </cell>
          <cell r="AN502">
            <v>20100.517874008779</v>
          </cell>
          <cell r="AO502">
            <v>20284.835585380686</v>
          </cell>
          <cell r="AP502">
            <v>32635.987007300559</v>
          </cell>
          <cell r="AQ502">
            <v>38265.681910820436</v>
          </cell>
          <cell r="AT502">
            <v>25835.5792090779</v>
          </cell>
          <cell r="AU502">
            <v>19485.84622434459</v>
          </cell>
          <cell r="AV502">
            <v>31799.221494006088</v>
          </cell>
          <cell r="AW502">
            <v>9918.1335420184769</v>
          </cell>
          <cell r="AX502">
            <v>16829.761123107077</v>
          </cell>
          <cell r="AY502">
            <v>26873.601498972916</v>
          </cell>
        </row>
        <row r="503">
          <cell r="C503" t="str">
            <v>Terceiros</v>
          </cell>
          <cell r="F503">
            <v>32389.478947164615</v>
          </cell>
          <cell r="G503">
            <v>24266.343484674107</v>
          </cell>
          <cell r="H503">
            <v>46679.50032099997</v>
          </cell>
          <cell r="I503">
            <v>34327.547207992844</v>
          </cell>
          <cell r="J503">
            <v>37075.572476072964</v>
          </cell>
          <cell r="K503">
            <v>66016.116348817668</v>
          </cell>
          <cell r="L503">
            <v>66016.116348817668</v>
          </cell>
          <cell r="O503">
            <v>17936.468990922105</v>
          </cell>
          <cell r="P503">
            <v>36837.231016577512</v>
          </cell>
          <cell r="Q503">
            <v>44003.956082067714</v>
          </cell>
          <cell r="R503">
            <v>48836.266984119255</v>
          </cell>
          <cell r="S503">
            <v>54090.241962472355</v>
          </cell>
          <cell r="T503">
            <v>59872.800734019227</v>
          </cell>
          <cell r="V503">
            <v>59872.800734019227</v>
          </cell>
          <cell r="W503">
            <v>59872.800734019227</v>
          </cell>
          <cell r="AC503">
            <v>-6143.3156147984409</v>
          </cell>
          <cell r="AD503">
            <v>-9.3057816099605617E-2</v>
          </cell>
          <cell r="AG503">
            <v>59872.800734019227</v>
          </cell>
          <cell r="AH503" t="str">
            <v>-</v>
          </cell>
          <cell r="AL503">
            <v>32389.478947164615</v>
          </cell>
          <cell r="AM503">
            <v>-8123.1354624905071</v>
          </cell>
          <cell r="AN503">
            <v>22413.156836325863</v>
          </cell>
          <cell r="AO503">
            <v>-12351.953113007126</v>
          </cell>
          <cell r="AP503">
            <v>-9603.9278449270059</v>
          </cell>
          <cell r="AQ503">
            <v>19336.616027817698</v>
          </cell>
          <cell r="AT503">
            <v>17936.468990922105</v>
          </cell>
          <cell r="AU503">
            <v>18900.762025655407</v>
          </cell>
          <cell r="AV503">
            <v>7166.7250654902018</v>
          </cell>
          <cell r="AW503">
            <v>4832.3109020515403</v>
          </cell>
          <cell r="AX503">
            <v>10086.285880404641</v>
          </cell>
          <cell r="AY503">
            <v>15868.844651951513</v>
          </cell>
        </row>
        <row r="504">
          <cell r="C504" t="str">
            <v>Prestação de Serviços</v>
          </cell>
          <cell r="F504">
            <v>48037.949330000003</v>
          </cell>
          <cell r="G504">
            <v>88378.259711027174</v>
          </cell>
          <cell r="H504">
            <v>130891.93442136183</v>
          </cell>
          <cell r="I504">
            <v>138824.81689373538</v>
          </cell>
          <cell r="J504">
            <v>153923.99358373537</v>
          </cell>
          <cell r="K504">
            <v>188494.23235999997</v>
          </cell>
          <cell r="L504">
            <v>188494.23235999997</v>
          </cell>
          <cell r="O504">
            <v>43772.048200000005</v>
          </cell>
          <cell r="P504">
            <v>82158.656450000009</v>
          </cell>
          <cell r="Q504">
            <v>121124.60300949629</v>
          </cell>
          <cell r="R504">
            <v>135875.04745356631</v>
          </cell>
          <cell r="S504">
            <v>148040.65001300801</v>
          </cell>
          <cell r="T504">
            <v>163867.04916042072</v>
          </cell>
          <cell r="V504">
            <v>163867.04916042072</v>
          </cell>
          <cell r="W504">
            <v>163867.04916042072</v>
          </cell>
          <cell r="Z504">
            <v>168710</v>
          </cell>
          <cell r="AC504">
            <v>-24627.183199579245</v>
          </cell>
          <cell r="AD504">
            <v>-0.13065218437317738</v>
          </cell>
          <cell r="AG504">
            <v>-4842.95083957928</v>
          </cell>
          <cell r="AH504">
            <v>-2.8705772269452146E-2</v>
          </cell>
          <cell r="AL504">
            <v>48037.949330000003</v>
          </cell>
          <cell r="AM504">
            <v>40340.310381027171</v>
          </cell>
          <cell r="AN504">
            <v>42513.674710334657</v>
          </cell>
          <cell r="AO504">
            <v>7932.8824723735452</v>
          </cell>
          <cell r="AP504">
            <v>23032.059162373538</v>
          </cell>
          <cell r="AQ504">
            <v>57602.297938638134</v>
          </cell>
          <cell r="AT504">
            <v>43772.048200000005</v>
          </cell>
          <cell r="AU504">
            <v>38386.608250000005</v>
          </cell>
          <cell r="AV504">
            <v>38965.946559496282</v>
          </cell>
          <cell r="AW504">
            <v>14750.444444070017</v>
          </cell>
          <cell r="AX504">
            <v>26916.047003511718</v>
          </cell>
          <cell r="AY504">
            <v>42742.446150924428</v>
          </cell>
        </row>
        <row r="505">
          <cell r="C505" t="str">
            <v>Volume de Negócios</v>
          </cell>
          <cell r="F505">
            <v>58934.765660000005</v>
          </cell>
          <cell r="G505">
            <v>113800.43721528542</v>
          </cell>
          <cell r="H505">
            <v>159410.87400677643</v>
          </cell>
          <cell r="I505">
            <v>179175.06741864048</v>
          </cell>
          <cell r="J505">
            <v>197815.9567386405</v>
          </cell>
          <cell r="K505">
            <v>224003.67445999995</v>
          </cell>
          <cell r="L505">
            <v>224003.67445999995</v>
          </cell>
          <cell r="O505">
            <v>51437.914400000001</v>
          </cell>
          <cell r="P505">
            <v>95229.488450000004</v>
          </cell>
          <cell r="Q505">
            <v>143594.39334949627</v>
          </cell>
          <cell r="R505">
            <v>159825.60169356628</v>
          </cell>
          <cell r="S505">
            <v>173150.92044300798</v>
          </cell>
          <cell r="T505">
            <v>193340.95612641692</v>
          </cell>
          <cell r="V505">
            <v>193340.95612641692</v>
          </cell>
          <cell r="W505">
            <v>193340.95612641692</v>
          </cell>
          <cell r="Z505">
            <v>197888</v>
          </cell>
          <cell r="AC505">
            <v>-30662.718333583034</v>
          </cell>
          <cell r="AD505">
            <v>-0.13688488998004555</v>
          </cell>
          <cell r="AG505">
            <v>-4547.043873583083</v>
          </cell>
          <cell r="AH505">
            <v>-2.2977865628957206E-2</v>
          </cell>
          <cell r="AL505">
            <v>58934.765660000005</v>
          </cell>
          <cell r="AM505">
            <v>54865.671555285415</v>
          </cell>
          <cell r="AN505">
            <v>45610.436791491011</v>
          </cell>
          <cell r="AO505">
            <v>19764.193411864049</v>
          </cell>
          <cell r="AP505">
            <v>38405.082731864066</v>
          </cell>
          <cell r="AQ505">
            <v>64592.800453223521</v>
          </cell>
          <cell r="AT505">
            <v>51437.914400000001</v>
          </cell>
          <cell r="AU505">
            <v>43791.574050000003</v>
          </cell>
          <cell r="AV505">
            <v>48364.904899496265</v>
          </cell>
          <cell r="AW505">
            <v>16231.208344070008</v>
          </cell>
          <cell r="AX505">
            <v>29556.527093511715</v>
          </cell>
          <cell r="AY505">
            <v>49746.562776920648</v>
          </cell>
        </row>
        <row r="507">
          <cell r="C507" t="str">
            <v>Trabalhos para a Própria Empresa</v>
          </cell>
          <cell r="F507">
            <v>5852.7281000000003</v>
          </cell>
          <cell r="G507">
            <v>10115.694164999999</v>
          </cell>
          <cell r="H507">
            <v>5711.5885199999993</v>
          </cell>
          <cell r="I507">
            <v>6186.7238333333335</v>
          </cell>
          <cell r="J507">
            <v>6036.8082633333343</v>
          </cell>
          <cell r="K507">
            <v>12633.21262</v>
          </cell>
          <cell r="L507">
            <v>12633.21262</v>
          </cell>
          <cell r="O507">
            <v>3482.3768200000004</v>
          </cell>
          <cell r="P507">
            <v>3610.3088600000001</v>
          </cell>
          <cell r="Q507">
            <v>5669.8715400000001</v>
          </cell>
          <cell r="R507">
            <v>5068.0444399999997</v>
          </cell>
          <cell r="S507">
            <v>6996.1465830248453</v>
          </cell>
          <cell r="T507">
            <v>5581.525882481651</v>
          </cell>
          <cell r="V507">
            <v>5581.525882481651</v>
          </cell>
          <cell r="W507">
            <v>5581.525882481651</v>
          </cell>
          <cell r="Z507">
            <v>7294</v>
          </cell>
          <cell r="AC507">
            <v>-7051.6867375183492</v>
          </cell>
          <cell r="AD507">
            <v>-0.55818634179833415</v>
          </cell>
          <cell r="AG507">
            <v>-1712.474117518349</v>
          </cell>
          <cell r="AH507">
            <v>-0.23477846415113091</v>
          </cell>
          <cell r="AL507">
            <v>5852.7281000000003</v>
          </cell>
          <cell r="AM507">
            <v>4262.9660649999987</v>
          </cell>
          <cell r="AN507">
            <v>-4404.1056449999996</v>
          </cell>
          <cell r="AO507">
            <v>475.13531333333412</v>
          </cell>
          <cell r="AP507">
            <v>325.21974333333492</v>
          </cell>
          <cell r="AQ507">
            <v>6921.6241000000009</v>
          </cell>
          <cell r="AT507">
            <v>3482.3768200000004</v>
          </cell>
          <cell r="AU507">
            <v>127.93203999999969</v>
          </cell>
          <cell r="AV507">
            <v>2059.56268</v>
          </cell>
          <cell r="AW507">
            <v>-601.82710000000043</v>
          </cell>
          <cell r="AX507">
            <v>1326.2750430248452</v>
          </cell>
          <cell r="AY507">
            <v>-88.345657518349071</v>
          </cell>
        </row>
        <row r="508">
          <cell r="C508" t="str">
            <v>Outros Proveitos Operacionais</v>
          </cell>
          <cell r="F508">
            <v>406.01368000000014</v>
          </cell>
          <cell r="G508">
            <v>871.97743228005493</v>
          </cell>
          <cell r="H508">
            <v>83.615407280055024</v>
          </cell>
          <cell r="I508">
            <v>483.47623586672671</v>
          </cell>
          <cell r="J508">
            <v>715.34670586672837</v>
          </cell>
          <cell r="K508">
            <v>1579.1283399999998</v>
          </cell>
          <cell r="L508">
            <v>1579.1283399999998</v>
          </cell>
          <cell r="O508">
            <v>830.77552999999989</v>
          </cell>
          <cell r="P508">
            <v>1574.7821399999998</v>
          </cell>
          <cell r="Q508">
            <v>1339.537389999999</v>
          </cell>
          <cell r="R508">
            <v>1208.1412895538201</v>
          </cell>
          <cell r="S508">
            <v>1707.3974959920392</v>
          </cell>
          <cell r="T508">
            <v>1756.2498580063709</v>
          </cell>
          <cell r="V508">
            <v>1756.2498580063709</v>
          </cell>
          <cell r="W508">
            <v>1756.2498580063709</v>
          </cell>
          <cell r="Z508">
            <v>1655</v>
          </cell>
          <cell r="AC508">
            <v>177.12151800637116</v>
          </cell>
          <cell r="AD508">
            <v>0.11216410567767476</v>
          </cell>
          <cell r="AG508">
            <v>101.24985800637091</v>
          </cell>
          <cell r="AH508">
            <v>6.1178161937384345E-2</v>
          </cell>
          <cell r="AL508">
            <v>406.01368000000014</v>
          </cell>
          <cell r="AM508">
            <v>465.96375228005479</v>
          </cell>
          <cell r="AN508">
            <v>-788.3620249999999</v>
          </cell>
          <cell r="AO508">
            <v>399.86082858667169</v>
          </cell>
          <cell r="AP508">
            <v>631.73129858667335</v>
          </cell>
          <cell r="AQ508">
            <v>1495.5129327199447</v>
          </cell>
          <cell r="AT508">
            <v>830.77552999999989</v>
          </cell>
          <cell r="AU508">
            <v>744.00660999999991</v>
          </cell>
          <cell r="AV508">
            <v>-235.24475000000075</v>
          </cell>
          <cell r="AW508">
            <v>-131.39610044617893</v>
          </cell>
          <cell r="AX508">
            <v>367.86010599204019</v>
          </cell>
          <cell r="AY508">
            <v>416.71246800637186</v>
          </cell>
        </row>
        <row r="509">
          <cell r="C509" t="str">
            <v>Outros Proveitos Operacionais</v>
          </cell>
          <cell r="F509">
            <v>6258.7417800000003</v>
          </cell>
          <cell r="G509">
            <v>10987.671597280054</v>
          </cell>
          <cell r="H509">
            <v>5795.2039272800539</v>
          </cell>
          <cell r="I509">
            <v>6670.2000692000602</v>
          </cell>
          <cell r="J509">
            <v>6752.1549692000626</v>
          </cell>
          <cell r="K509">
            <v>14212.34096</v>
          </cell>
          <cell r="L509">
            <v>14212.34096</v>
          </cell>
          <cell r="O509">
            <v>4313.1523500000003</v>
          </cell>
          <cell r="P509">
            <v>5185.0910000000003</v>
          </cell>
          <cell r="Q509">
            <v>7009.4089299999996</v>
          </cell>
          <cell r="R509">
            <v>6276.1857295538193</v>
          </cell>
          <cell r="S509">
            <v>8703.544079016885</v>
          </cell>
          <cell r="T509">
            <v>7337.7757404880222</v>
          </cell>
          <cell r="V509">
            <v>7337.7757404880222</v>
          </cell>
          <cell r="W509">
            <v>7337.7757404880222</v>
          </cell>
          <cell r="Z509">
            <v>8949</v>
          </cell>
          <cell r="AC509">
            <v>-6874.5652195119774</v>
          </cell>
          <cell r="AD509">
            <v>-0.48370393300161707</v>
          </cell>
          <cell r="AG509">
            <v>-1611.2242595119778</v>
          </cell>
          <cell r="AH509">
            <v>-0.18004517370789785</v>
          </cell>
          <cell r="AL509">
            <v>6258.7417800000003</v>
          </cell>
          <cell r="AM509">
            <v>4728.9298172800536</v>
          </cell>
          <cell r="AN509">
            <v>-5192.46767</v>
          </cell>
          <cell r="AO509">
            <v>874.99614192000627</v>
          </cell>
          <cell r="AP509">
            <v>956.95104192000872</v>
          </cell>
          <cell r="AQ509">
            <v>8417.1370327199456</v>
          </cell>
          <cell r="AT509">
            <v>4313.1523500000003</v>
          </cell>
          <cell r="AU509">
            <v>871.93865000000005</v>
          </cell>
          <cell r="AV509">
            <v>1824.3179299999993</v>
          </cell>
          <cell r="AW509">
            <v>-733.22320044618027</v>
          </cell>
          <cell r="AX509">
            <v>1694.1351490168854</v>
          </cell>
          <cell r="AY509">
            <v>328.36681048802257</v>
          </cell>
        </row>
        <row r="510">
          <cell r="C510" t="str">
            <v>Proveitos Operacionais</v>
          </cell>
          <cell r="F510">
            <v>65193.507440000001</v>
          </cell>
          <cell r="G510">
            <v>124788.10881256548</v>
          </cell>
          <cell r="H510">
            <v>165206.07793405649</v>
          </cell>
          <cell r="I510">
            <v>185845.26748784055</v>
          </cell>
          <cell r="J510">
            <v>204568.11170784055</v>
          </cell>
          <cell r="K510">
            <v>238216.01541999995</v>
          </cell>
          <cell r="L510">
            <v>238216.01541999995</v>
          </cell>
          <cell r="O510">
            <v>55751.066749999998</v>
          </cell>
          <cell r="P510">
            <v>100414.57945</v>
          </cell>
          <cell r="Q510">
            <v>150603.80227949627</v>
          </cell>
          <cell r="R510">
            <v>166101.78742312008</v>
          </cell>
          <cell r="S510">
            <v>181854.46452202488</v>
          </cell>
          <cell r="T510">
            <v>200678.73186690494</v>
          </cell>
          <cell r="V510">
            <v>200678.73186690494</v>
          </cell>
          <cell r="W510">
            <v>200678.73186690494</v>
          </cell>
          <cell r="Z510">
            <v>206837</v>
          </cell>
          <cell r="AC510">
            <v>-37537.283553095011</v>
          </cell>
          <cell r="AD510">
            <v>-0.1575766578368496</v>
          </cell>
          <cell r="AG510">
            <v>-6158.2681330950581</v>
          </cell>
          <cell r="AH510">
            <v>-2.9773532458385432E-2</v>
          </cell>
          <cell r="AL510">
            <v>65193.507440000001</v>
          </cell>
          <cell r="AM510">
            <v>59594.601372565478</v>
          </cell>
          <cell r="AN510">
            <v>40417.969121491013</v>
          </cell>
          <cell r="AO510">
            <v>20639.189553784061</v>
          </cell>
          <cell r="AP510">
            <v>39362.03377378406</v>
          </cell>
          <cell r="AQ510">
            <v>73009.937485943461</v>
          </cell>
          <cell r="AT510">
            <v>55751.066749999998</v>
          </cell>
          <cell r="AU510">
            <v>44663.512700000007</v>
          </cell>
          <cell r="AV510">
            <v>50189.22282949627</v>
          </cell>
          <cell r="AW510">
            <v>15497.98514362381</v>
          </cell>
          <cell r="AX510">
            <v>31250.662242528604</v>
          </cell>
          <cell r="AY510">
            <v>50074.929587408667</v>
          </cell>
        </row>
        <row r="512">
          <cell r="C512" t="str">
            <v>Materiais diversos e mercadorias</v>
          </cell>
          <cell r="F512">
            <v>9009.7770200000014</v>
          </cell>
          <cell r="G512">
            <v>15326.4656559143</v>
          </cell>
          <cell r="H512">
            <v>19856.286027304646</v>
          </cell>
          <cell r="I512">
            <v>21789.253734782942</v>
          </cell>
          <cell r="J512">
            <v>24795.068954782942</v>
          </cell>
          <cell r="K512">
            <v>31640.025980000002</v>
          </cell>
          <cell r="L512">
            <v>31640.025980000002</v>
          </cell>
          <cell r="O512">
            <v>6388.4567100000004</v>
          </cell>
          <cell r="P512">
            <v>10869.689030000001</v>
          </cell>
          <cell r="Q512">
            <v>20036.4539</v>
          </cell>
          <cell r="R512">
            <v>21104.057980000001</v>
          </cell>
          <cell r="S512">
            <v>22371.60168</v>
          </cell>
          <cell r="T512">
            <v>26235.499901938096</v>
          </cell>
          <cell r="V512">
            <v>26235.499901938096</v>
          </cell>
          <cell r="W512">
            <v>26235.499901938092</v>
          </cell>
          <cell r="Z512">
            <v>26753</v>
          </cell>
          <cell r="AC512">
            <v>-5404.5260780619064</v>
          </cell>
          <cell r="AD512">
            <v>-0.17081294691344961</v>
          </cell>
          <cell r="AG512">
            <v>-517.50009806190792</v>
          </cell>
          <cell r="AH512">
            <v>-1.9343628679471703E-2</v>
          </cell>
          <cell r="AL512">
            <v>9009.7770200000014</v>
          </cell>
          <cell r="AM512">
            <v>6316.6886359142991</v>
          </cell>
          <cell r="AN512">
            <v>4529.8203713903458</v>
          </cell>
          <cell r="AO512">
            <v>1932.9677074782958</v>
          </cell>
          <cell r="AP512">
            <v>4938.7829274782962</v>
          </cell>
          <cell r="AQ512">
            <v>11783.739952695356</v>
          </cell>
          <cell r="AT512">
            <v>6388.4567100000004</v>
          </cell>
          <cell r="AU512">
            <v>4481.232320000001</v>
          </cell>
          <cell r="AV512">
            <v>9166.7648699999991</v>
          </cell>
          <cell r="AW512">
            <v>1067.604080000001</v>
          </cell>
          <cell r="AX512">
            <v>2335.1477799999993</v>
          </cell>
          <cell r="AY512">
            <v>6199.0460019380953</v>
          </cell>
        </row>
        <row r="513">
          <cell r="C513" t="str">
            <v>Fornecimentos e Serviços Externos</v>
          </cell>
          <cell r="F513">
            <v>19818.35889</v>
          </cell>
          <cell r="G513">
            <v>48305.410370878439</v>
          </cell>
          <cell r="H513">
            <v>57511.956531440359</v>
          </cell>
          <cell r="I513">
            <v>65266.706533822602</v>
          </cell>
          <cell r="J513">
            <v>70750.817943822592</v>
          </cell>
          <cell r="K513">
            <v>75120.473669999992</v>
          </cell>
          <cell r="L513">
            <v>75120.473669999992</v>
          </cell>
          <cell r="O513">
            <v>20348.430919999999</v>
          </cell>
          <cell r="P513">
            <v>34684.582964819972</v>
          </cell>
          <cell r="Q513">
            <v>50477.750619496299</v>
          </cell>
          <cell r="R513">
            <v>56477.454606180698</v>
          </cell>
          <cell r="S513">
            <v>62708.676823641428</v>
          </cell>
          <cell r="T513">
            <v>72865.304380057409</v>
          </cell>
          <cell r="V513">
            <v>72865.304380057409</v>
          </cell>
          <cell r="W513">
            <v>72865.304380057409</v>
          </cell>
          <cell r="Z513">
            <v>70690</v>
          </cell>
          <cell r="AC513">
            <v>-2255.1692899425834</v>
          </cell>
          <cell r="AD513">
            <v>-3.0020701145328399E-2</v>
          </cell>
          <cell r="AG513">
            <v>2175.3043800574087</v>
          </cell>
          <cell r="AH513">
            <v>3.0772448437649036E-2</v>
          </cell>
          <cell r="AL513">
            <v>19818.35889</v>
          </cell>
          <cell r="AM513">
            <v>28487.051480878439</v>
          </cell>
          <cell r="AN513">
            <v>9206.5461605619203</v>
          </cell>
          <cell r="AO513">
            <v>7754.7500023822431</v>
          </cell>
          <cell r="AP513">
            <v>13238.861412382234</v>
          </cell>
          <cell r="AQ513">
            <v>17608.517138559633</v>
          </cell>
          <cell r="AT513">
            <v>20348.430919999999</v>
          </cell>
          <cell r="AU513">
            <v>14336.152044819974</v>
          </cell>
          <cell r="AV513">
            <v>15793.167654676326</v>
          </cell>
          <cell r="AW513">
            <v>5999.7039866843988</v>
          </cell>
          <cell r="AX513">
            <v>12230.926204145129</v>
          </cell>
          <cell r="AY513">
            <v>22387.55376056111</v>
          </cell>
        </row>
        <row r="514">
          <cell r="C514" t="str">
            <v>Custos com Pessoal</v>
          </cell>
          <cell r="F514">
            <v>20618.994429999999</v>
          </cell>
          <cell r="G514">
            <v>39242.932569999997</v>
          </cell>
          <cell r="H514">
            <v>57684.712890000003</v>
          </cell>
          <cell r="I514">
            <v>64029.604166666642</v>
          </cell>
          <cell r="J514">
            <v>69256.425576666661</v>
          </cell>
          <cell r="K514">
            <v>75470.058499999999</v>
          </cell>
          <cell r="L514">
            <v>75470.058499999999</v>
          </cell>
          <cell r="O514">
            <v>18249.323950000002</v>
          </cell>
          <cell r="P514">
            <v>33447.836530000008</v>
          </cell>
          <cell r="Q514">
            <v>50276.052779999998</v>
          </cell>
          <cell r="R514">
            <v>56419.389230673107</v>
          </cell>
          <cell r="S514">
            <v>61802.623604346627</v>
          </cell>
          <cell r="T514">
            <v>68071.149291521928</v>
          </cell>
          <cell r="V514">
            <v>68071.149291521928</v>
          </cell>
          <cell r="W514">
            <v>68071.149291521928</v>
          </cell>
          <cell r="Z514">
            <v>70227</v>
          </cell>
          <cell r="AC514">
            <v>-7398.9092084780714</v>
          </cell>
          <cell r="AD514">
            <v>-9.8037676868609758E-2</v>
          </cell>
          <cell r="AG514">
            <v>-2155.8507084780722</v>
          </cell>
          <cell r="AH514">
            <v>-3.069831700739134E-2</v>
          </cell>
          <cell r="AL514">
            <v>20618.994429999999</v>
          </cell>
          <cell r="AM514">
            <v>18623.938139999998</v>
          </cell>
          <cell r="AN514">
            <v>18441.780320000005</v>
          </cell>
          <cell r="AO514">
            <v>6344.8912766666399</v>
          </cell>
          <cell r="AP514">
            <v>11571.712686666659</v>
          </cell>
          <cell r="AQ514">
            <v>17785.345609999997</v>
          </cell>
          <cell r="AT514">
            <v>18249.323950000002</v>
          </cell>
          <cell r="AU514">
            <v>15198.512580000006</v>
          </cell>
          <cell r="AV514">
            <v>16828.21624999999</v>
          </cell>
          <cell r="AW514">
            <v>6143.3364506731086</v>
          </cell>
          <cell r="AX514">
            <v>11526.570824346629</v>
          </cell>
          <cell r="AY514">
            <v>17795.09651152193</v>
          </cell>
        </row>
        <row r="515">
          <cell r="C515" t="str">
            <v>Amortizações</v>
          </cell>
          <cell r="F515">
            <v>4747.7882099999997</v>
          </cell>
          <cell r="G515">
            <v>8862.2225699999999</v>
          </cell>
          <cell r="H515">
            <v>13233.117260000001</v>
          </cell>
          <cell r="I515">
            <v>14895.002510000004</v>
          </cell>
          <cell r="J515">
            <v>15683.839170000001</v>
          </cell>
          <cell r="K515">
            <v>18923.636569999999</v>
          </cell>
          <cell r="L515">
            <v>18923.636569999999</v>
          </cell>
          <cell r="O515">
            <v>5413.18001</v>
          </cell>
          <cell r="P515">
            <v>11259.506519999997</v>
          </cell>
          <cell r="Q515">
            <v>17040.724769999997</v>
          </cell>
          <cell r="R515">
            <v>19073.127277785003</v>
          </cell>
          <cell r="S515">
            <v>21199.862541928258</v>
          </cell>
          <cell r="T515">
            <v>21863.979241433441</v>
          </cell>
          <cell r="V515">
            <v>21863.979241433441</v>
          </cell>
          <cell r="W515">
            <v>21863.979241433441</v>
          </cell>
          <cell r="Z515">
            <v>23335</v>
          </cell>
          <cell r="AC515">
            <v>2940.3426714334419</v>
          </cell>
          <cell r="AD515">
            <v>0.1553793669920096</v>
          </cell>
          <cell r="AG515">
            <v>-1471.0207585665594</v>
          </cell>
          <cell r="AH515">
            <v>-6.3039243992567329E-2</v>
          </cell>
          <cell r="AL515">
            <v>4747.7882099999997</v>
          </cell>
          <cell r="AM515">
            <v>4114.4343600000002</v>
          </cell>
          <cell r="AN515">
            <v>4370.894690000001</v>
          </cell>
          <cell r="AO515">
            <v>1661.885250000003</v>
          </cell>
          <cell r="AP515">
            <v>2450.7219100000002</v>
          </cell>
          <cell r="AQ515">
            <v>5690.5193099999979</v>
          </cell>
          <cell r="AT515">
            <v>5413.18001</v>
          </cell>
          <cell r="AU515">
            <v>5846.3265099999971</v>
          </cell>
          <cell r="AV515">
            <v>5781.2182499999999</v>
          </cell>
          <cell r="AW515">
            <v>2032.4025077850056</v>
          </cell>
          <cell r="AX515">
            <v>4159.1377719282609</v>
          </cell>
          <cell r="AY515">
            <v>4823.2544714334435</v>
          </cell>
        </row>
        <row r="516">
          <cell r="C516" t="str">
            <v>Provisões</v>
          </cell>
          <cell r="F516">
            <v>73.572689999999994</v>
          </cell>
          <cell r="G516">
            <v>151.15351999999999</v>
          </cell>
          <cell r="H516">
            <v>221.15350999999998</v>
          </cell>
          <cell r="I516">
            <v>244.48684</v>
          </cell>
          <cell r="J516">
            <v>267.82016999999996</v>
          </cell>
          <cell r="K516">
            <v>781.11380999999994</v>
          </cell>
          <cell r="L516">
            <v>781.11380999999994</v>
          </cell>
          <cell r="O516">
            <v>114.39574</v>
          </cell>
          <cell r="P516">
            <v>364.46245999999996</v>
          </cell>
          <cell r="Q516">
            <v>551.39154000000008</v>
          </cell>
          <cell r="R516">
            <v>615.53180000000009</v>
          </cell>
          <cell r="S516">
            <v>681.79627000000005</v>
          </cell>
          <cell r="T516">
            <v>907.45395363636362</v>
          </cell>
          <cell r="V516">
            <v>907.45395363636362</v>
          </cell>
          <cell r="W516">
            <v>907.45395363636362</v>
          </cell>
          <cell r="Z516">
            <v>456</v>
          </cell>
          <cell r="AC516">
            <v>126.34014363636368</v>
          </cell>
          <cell r="AD516">
            <v>0.16174357951290563</v>
          </cell>
          <cell r="AG516">
            <v>451.45395363636362</v>
          </cell>
          <cell r="AH516">
            <v>0.99003060007974475</v>
          </cell>
          <cell r="AL516">
            <v>73.572689999999994</v>
          </cell>
          <cell r="AM516">
            <v>77.580829999999992</v>
          </cell>
          <cell r="AN516">
            <v>69.999989999999997</v>
          </cell>
          <cell r="AO516">
            <v>23.333330000000018</v>
          </cell>
          <cell r="AP516">
            <v>46.666659999999979</v>
          </cell>
          <cell r="AQ516">
            <v>559.96029999999996</v>
          </cell>
          <cell r="AT516">
            <v>114.39574</v>
          </cell>
          <cell r="AU516">
            <v>250.06671999999998</v>
          </cell>
          <cell r="AV516">
            <v>186.92908000000011</v>
          </cell>
          <cell r="AW516">
            <v>64.140260000000012</v>
          </cell>
          <cell r="AX516">
            <v>130.40472999999997</v>
          </cell>
          <cell r="AY516">
            <v>356.06241363636354</v>
          </cell>
        </row>
        <row r="518">
          <cell r="C518" t="str">
            <v>Rendas de Concessão</v>
          </cell>
          <cell r="F518">
            <v>0</v>
          </cell>
          <cell r="G518">
            <v>0</v>
          </cell>
          <cell r="H518">
            <v>0</v>
          </cell>
          <cell r="I518">
            <v>0</v>
          </cell>
          <cell r="J518">
            <v>0</v>
          </cell>
          <cell r="K518">
            <v>0</v>
          </cell>
          <cell r="L518">
            <v>0</v>
          </cell>
          <cell r="O518">
            <v>0</v>
          </cell>
          <cell r="P518">
            <v>0</v>
          </cell>
          <cell r="Q518">
            <v>0</v>
          </cell>
          <cell r="R518">
            <v>0</v>
          </cell>
          <cell r="S518">
            <v>0</v>
          </cell>
          <cell r="T518">
            <v>0</v>
          </cell>
          <cell r="V518">
            <v>0</v>
          </cell>
          <cell r="W518">
            <v>0</v>
          </cell>
          <cell r="Z518">
            <v>0</v>
          </cell>
          <cell r="AC518">
            <v>0</v>
          </cell>
          <cell r="AD518" t="str">
            <v>-</v>
          </cell>
          <cell r="AG518">
            <v>0</v>
          </cell>
          <cell r="AH518" t="str">
            <v>-</v>
          </cell>
          <cell r="AL518">
            <v>0</v>
          </cell>
          <cell r="AM518">
            <v>0</v>
          </cell>
          <cell r="AN518">
            <v>0</v>
          </cell>
          <cell r="AO518">
            <v>0</v>
          </cell>
          <cell r="AP518">
            <v>0</v>
          </cell>
          <cell r="AQ518">
            <v>0</v>
          </cell>
          <cell r="AT518">
            <v>0</v>
          </cell>
          <cell r="AU518">
            <v>0</v>
          </cell>
          <cell r="AV518">
            <v>0</v>
          </cell>
          <cell r="AW518">
            <v>0</v>
          </cell>
          <cell r="AX518">
            <v>0</v>
          </cell>
          <cell r="AY518">
            <v>0</v>
          </cell>
        </row>
        <row r="519">
          <cell r="C519" t="str">
            <v>Outros Custos Operacionais</v>
          </cell>
          <cell r="F519">
            <v>247.05615999999998</v>
          </cell>
          <cell r="G519">
            <v>420.96150999999992</v>
          </cell>
          <cell r="H519">
            <v>511.79735000000005</v>
          </cell>
          <cell r="I519">
            <v>596.22955666666667</v>
          </cell>
          <cell r="J519">
            <v>536.96494666666672</v>
          </cell>
          <cell r="K519">
            <v>717.67667000000006</v>
          </cell>
          <cell r="L519">
            <v>717.67667000000006</v>
          </cell>
          <cell r="O519">
            <v>151.03618</v>
          </cell>
          <cell r="P519">
            <v>275.49834000000004</v>
          </cell>
          <cell r="Q519">
            <v>359.23701000000005</v>
          </cell>
          <cell r="R519">
            <v>428.35902945182272</v>
          </cell>
          <cell r="S519">
            <v>445.28246191095468</v>
          </cell>
          <cell r="T519">
            <v>648.32947579400854</v>
          </cell>
          <cell r="V519">
            <v>648.32947579400854</v>
          </cell>
          <cell r="W519">
            <v>648.32947579400854</v>
          </cell>
          <cell r="Z519">
            <v>518</v>
          </cell>
          <cell r="AC519">
            <v>-69.347194205991514</v>
          </cell>
          <cell r="AD519">
            <v>-9.6627349201683699E-2</v>
          </cell>
          <cell r="AG519">
            <v>130.32947579400854</v>
          </cell>
          <cell r="AH519">
            <v>0.2516013046216381</v>
          </cell>
          <cell r="AL519">
            <v>247.05615999999998</v>
          </cell>
          <cell r="AM519">
            <v>173.90534999999994</v>
          </cell>
          <cell r="AN519">
            <v>90.835840000000132</v>
          </cell>
          <cell r="AO519">
            <v>84.432206666666616</v>
          </cell>
          <cell r="AP519">
            <v>25.167596666666668</v>
          </cell>
          <cell r="AQ519">
            <v>205.87932000000001</v>
          </cell>
          <cell r="AT519">
            <v>151.03618</v>
          </cell>
          <cell r="AU519">
            <v>124.46216000000004</v>
          </cell>
          <cell r="AV519">
            <v>83.738670000000013</v>
          </cell>
          <cell r="AW519">
            <v>69.122019451822666</v>
          </cell>
          <cell r="AX519">
            <v>86.045451910954625</v>
          </cell>
          <cell r="AY519">
            <v>289.09246579400849</v>
          </cell>
        </row>
        <row r="520">
          <cell r="C520" t="str">
            <v>Outros Custos Operacionais</v>
          </cell>
          <cell r="F520">
            <v>247.05615999999998</v>
          </cell>
          <cell r="G520">
            <v>420.96150999999992</v>
          </cell>
          <cell r="H520">
            <v>511.79735000000005</v>
          </cell>
          <cell r="I520">
            <v>596.22955666666667</v>
          </cell>
          <cell r="J520">
            <v>536.96494666666672</v>
          </cell>
          <cell r="K520">
            <v>717.67667000000006</v>
          </cell>
          <cell r="L520">
            <v>717.67667000000006</v>
          </cell>
          <cell r="O520">
            <v>151.03618</v>
          </cell>
          <cell r="P520">
            <v>275.49834000000004</v>
          </cell>
          <cell r="Q520">
            <v>359.23701000000005</v>
          </cell>
          <cell r="R520">
            <v>428.35902945182272</v>
          </cell>
          <cell r="S520">
            <v>445.28246191095468</v>
          </cell>
          <cell r="T520">
            <v>648.32947579400854</v>
          </cell>
          <cell r="V520">
            <v>648.32947579400854</v>
          </cell>
          <cell r="W520">
            <v>648.32947579400854</v>
          </cell>
          <cell r="Z520">
            <v>518</v>
          </cell>
          <cell r="AC520">
            <v>-69.347194205991514</v>
          </cell>
          <cell r="AD520">
            <v>-9.6627349201683699E-2</v>
          </cell>
          <cell r="AG520">
            <v>130.32947579400854</v>
          </cell>
          <cell r="AH520">
            <v>0.2516013046216381</v>
          </cell>
          <cell r="AL520">
            <v>247.05615999999998</v>
          </cell>
          <cell r="AM520">
            <v>173.90534999999994</v>
          </cell>
          <cell r="AN520">
            <v>90.835840000000132</v>
          </cell>
          <cell r="AO520">
            <v>84.432206666666616</v>
          </cell>
          <cell r="AP520">
            <v>25.167596666666668</v>
          </cell>
          <cell r="AQ520">
            <v>205.87932000000001</v>
          </cell>
          <cell r="AT520">
            <v>151.03618</v>
          </cell>
          <cell r="AU520">
            <v>124.46216000000004</v>
          </cell>
          <cell r="AV520">
            <v>83.738670000000013</v>
          </cell>
          <cell r="AW520">
            <v>69.122019451822666</v>
          </cell>
          <cell r="AX520">
            <v>86.045451910954625</v>
          </cell>
          <cell r="AY520">
            <v>289.09246579400849</v>
          </cell>
        </row>
        <row r="521">
          <cell r="C521" t="str">
            <v>Custos Operacionais</v>
          </cell>
          <cell r="F521">
            <v>54515.547400000003</v>
          </cell>
          <cell r="G521">
            <v>112309.14619679275</v>
          </cell>
          <cell r="H521">
            <v>149019.023568745</v>
          </cell>
          <cell r="I521">
            <v>166821.28334193883</v>
          </cell>
          <cell r="J521">
            <v>181290.93676193885</v>
          </cell>
          <cell r="K521">
            <v>202652.9852</v>
          </cell>
          <cell r="L521">
            <v>202652.9852</v>
          </cell>
          <cell r="O521">
            <v>50664.823510000002</v>
          </cell>
          <cell r="P521">
            <v>90901.575844819978</v>
          </cell>
          <cell r="Q521">
            <v>138741.61061949632</v>
          </cell>
          <cell r="R521">
            <v>154117.91992409065</v>
          </cell>
          <cell r="S521">
            <v>169209.84338182723</v>
          </cell>
          <cell r="T521">
            <v>190591.71624438127</v>
          </cell>
          <cell r="V521">
            <v>190591.71624438127</v>
          </cell>
          <cell r="W521">
            <v>190591.71624438127</v>
          </cell>
          <cell r="Z521">
            <v>191979</v>
          </cell>
          <cell r="AC521">
            <v>-12061.268955618725</v>
          </cell>
          <cell r="AD521">
            <v>-5.9516858060172928E-2</v>
          </cell>
          <cell r="AG521">
            <v>-1387.2837556187296</v>
          </cell>
          <cell r="AH521">
            <v>-7.2262265957148131E-3</v>
          </cell>
          <cell r="AL521">
            <v>54515.547400000003</v>
          </cell>
          <cell r="AM521">
            <v>57793.598796792743</v>
          </cell>
          <cell r="AN521">
            <v>36709.877371952258</v>
          </cell>
          <cell r="AO521">
            <v>17802.259773193829</v>
          </cell>
          <cell r="AP521">
            <v>32271.913193193846</v>
          </cell>
          <cell r="AQ521">
            <v>53633.961631254992</v>
          </cell>
          <cell r="AT521">
            <v>50664.823510000002</v>
          </cell>
          <cell r="AU521">
            <v>40236.752334819976</v>
          </cell>
          <cell r="AV521">
            <v>47840.034774676344</v>
          </cell>
          <cell r="AW521">
            <v>15376.309304594324</v>
          </cell>
          <cell r="AX521">
            <v>30468.23276233091</v>
          </cell>
          <cell r="AY521">
            <v>51850.105624884949</v>
          </cell>
        </row>
        <row r="523">
          <cell r="C523" t="str">
            <v>EBITDA</v>
          </cell>
          <cell r="F523">
            <v>15499.320939999998</v>
          </cell>
          <cell r="G523">
            <v>21492.33870577273</v>
          </cell>
          <cell r="H523">
            <v>29641.325135311487</v>
          </cell>
          <cell r="I523">
            <v>34163.473495901722</v>
          </cell>
          <cell r="J523">
            <v>39228.834285901699</v>
          </cell>
          <cell r="K523">
            <v>55267.780599999962</v>
          </cell>
          <cell r="L523">
            <v>55267.780599999962</v>
          </cell>
          <cell r="O523">
            <v>10613.818989999996</v>
          </cell>
          <cell r="P523">
            <v>21136.972585180021</v>
          </cell>
          <cell r="Q523">
            <v>29454.307969999951</v>
          </cell>
          <cell r="R523">
            <v>31672.526576814442</v>
          </cell>
          <cell r="S523">
            <v>34526.279952125908</v>
          </cell>
          <cell r="T523">
            <v>32858.448817593475</v>
          </cell>
          <cell r="V523">
            <v>32858.448817593475</v>
          </cell>
          <cell r="W523">
            <v>32858.448817593475</v>
          </cell>
          <cell r="Z523">
            <v>38649</v>
          </cell>
          <cell r="AC523">
            <v>-22409.331782406487</v>
          </cell>
          <cell r="AD523">
            <v>-0.40546827716122369</v>
          </cell>
          <cell r="AG523">
            <v>-5790.5511824065252</v>
          </cell>
          <cell r="AH523">
            <v>-0.14982408813699</v>
          </cell>
          <cell r="AL523">
            <v>15499.320939999998</v>
          </cell>
          <cell r="AM523">
            <v>5993.0177657727327</v>
          </cell>
          <cell r="AN523">
            <v>8148.9864295387561</v>
          </cell>
          <cell r="AO523">
            <v>4522.1483605902358</v>
          </cell>
          <cell r="AP523">
            <v>9587.5091505902128</v>
          </cell>
          <cell r="AQ523">
            <v>25626.455464688475</v>
          </cell>
          <cell r="AT523">
            <v>10613.818989999996</v>
          </cell>
          <cell r="AU523">
            <v>10523.153595180025</v>
          </cell>
          <cell r="AV523">
            <v>8317.3353848199295</v>
          </cell>
          <cell r="AW523">
            <v>2218.2186068144911</v>
          </cell>
          <cell r="AX523">
            <v>5071.9719821259569</v>
          </cell>
          <cell r="AY523">
            <v>3404.1408475935241</v>
          </cell>
        </row>
        <row r="524">
          <cell r="C524" t="str">
            <v>EBITDA / Volume de Negócios</v>
          </cell>
          <cell r="F524">
            <v>0.26299113547709652</v>
          </cell>
          <cell r="G524">
            <v>0.18885989572354583</v>
          </cell>
          <cell r="H524">
            <v>0.18594293093237452</v>
          </cell>
          <cell r="I524">
            <v>0.19067091190806787</v>
          </cell>
          <cell r="J524">
            <v>0.19830975687028038</v>
          </cell>
          <cell r="K524">
            <v>0.24672711612089676</v>
          </cell>
          <cell r="L524">
            <v>0.24672711612089676</v>
          </cell>
          <cell r="O524">
            <v>0.20634232771303798</v>
          </cell>
          <cell r="P524">
            <v>0.22195827079631889</v>
          </cell>
          <cell r="Q524">
            <v>0.20512157392044358</v>
          </cell>
          <cell r="R524">
            <v>0.1981692935374659</v>
          </cell>
          <cell r="S524">
            <v>0.19939992154699582</v>
          </cell>
          <cell r="T524">
            <v>0.1699507930234338</v>
          </cell>
          <cell r="V524">
            <v>0.1699507930234338</v>
          </cell>
          <cell r="W524">
            <v>0.1699507930234338</v>
          </cell>
          <cell r="Z524">
            <v>0.20213615531239171</v>
          </cell>
          <cell r="AC524">
            <v>-7.6776323097462962E-2</v>
          </cell>
          <cell r="AD524">
            <v>-0.31117910469087806</v>
          </cell>
          <cell r="AG524">
            <v>-3.2185362288957908E-2</v>
          </cell>
          <cell r="AH524">
            <v>-0.1592261524872528</v>
          </cell>
          <cell r="AO524">
            <v>4.7279809756933522E-3</v>
          </cell>
          <cell r="AP524">
            <v>1.2366825937905862E-2</v>
          </cell>
          <cell r="AW524">
            <v>-6.9522803829776825E-3</v>
          </cell>
          <cell r="AX524">
            <v>-5.7216523734477664E-3</v>
          </cell>
        </row>
        <row r="526">
          <cell r="C526" t="str">
            <v>EBIT</v>
          </cell>
          <cell r="F526">
            <v>10677.960039999998</v>
          </cell>
          <cell r="G526">
            <v>12478.962615772733</v>
          </cell>
          <cell r="H526">
            <v>16187.054365311487</v>
          </cell>
          <cell r="I526">
            <v>19023.984145901719</v>
          </cell>
          <cell r="J526">
            <v>23277.174945901701</v>
          </cell>
          <cell r="K526">
            <v>35563.030219999957</v>
          </cell>
          <cell r="L526">
            <v>35563.030219999957</v>
          </cell>
          <cell r="O526">
            <v>5086.2432399999961</v>
          </cell>
          <cell r="P526">
            <v>9513.0036051800271</v>
          </cell>
          <cell r="Q526">
            <v>11862.191659999953</v>
          </cell>
          <cell r="R526">
            <v>11983.867499029438</v>
          </cell>
          <cell r="S526">
            <v>12644.621140197647</v>
          </cell>
          <cell r="T526">
            <v>10087.015622523671</v>
          </cell>
          <cell r="V526">
            <v>10087.015622523671</v>
          </cell>
          <cell r="W526">
            <v>10087.015622523671</v>
          </cell>
          <cell r="Z526">
            <v>14858</v>
          </cell>
          <cell r="AC526">
            <v>-25476.014597476285</v>
          </cell>
          <cell r="AD526">
            <v>-0.71636231333147393</v>
          </cell>
          <cell r="AG526">
            <v>-4770.9843774763285</v>
          </cell>
          <cell r="AH526">
            <v>-0.32110542317110835</v>
          </cell>
          <cell r="AL526">
            <v>10677.960039999998</v>
          </cell>
          <cell r="AM526">
            <v>1801.0025757727344</v>
          </cell>
          <cell r="AN526">
            <v>3708.0917495387548</v>
          </cell>
          <cell r="AO526">
            <v>2836.9297805902315</v>
          </cell>
          <cell r="AP526">
            <v>7090.1205805902136</v>
          </cell>
          <cell r="AQ526">
            <v>19375.97585468847</v>
          </cell>
          <cell r="AT526">
            <v>5086.2432399999961</v>
          </cell>
          <cell r="AU526">
            <v>4426.7603651800309</v>
          </cell>
          <cell r="AV526">
            <v>2349.188054819926</v>
          </cell>
          <cell r="AW526">
            <v>121.67583902948536</v>
          </cell>
          <cell r="AX526">
            <v>782.42948019769392</v>
          </cell>
          <cell r="AY526">
            <v>-1775.1760374762816</v>
          </cell>
        </row>
        <row r="527">
          <cell r="C527" t="str">
            <v>EBIT / Volume de Negócios</v>
          </cell>
          <cell r="F527">
            <v>0.18118270125314684</v>
          </cell>
          <cell r="G527">
            <v>0.10965654369293219</v>
          </cell>
          <cell r="H527">
            <v>0.10154297482004514</v>
          </cell>
          <cell r="I527">
            <v>0.10617539828492097</v>
          </cell>
          <cell r="J527">
            <v>0.11767086603966989</v>
          </cell>
          <cell r="K527">
            <v>0.15876092347918339</v>
          </cell>
          <cell r="L527">
            <v>0.15876092347918339</v>
          </cell>
          <cell r="O527">
            <v>9.8881210471472691E-2</v>
          </cell>
          <cell r="P527">
            <v>9.9895565544015338E-2</v>
          </cell>
          <cell r="Q527">
            <v>8.2609016851573097E-2</v>
          </cell>
          <cell r="R527">
            <v>7.4980900256556612E-2</v>
          </cell>
          <cell r="S527">
            <v>7.3026589219660432E-2</v>
          </cell>
          <cell r="T527">
            <v>5.2172161680674775E-2</v>
          </cell>
          <cell r="V527">
            <v>5.2172161680674775E-2</v>
          </cell>
          <cell r="W527">
            <v>5.2172161680674775E-2</v>
          </cell>
          <cell r="Z527">
            <v>0.10218379032191401</v>
          </cell>
          <cell r="AC527">
            <v>-0.10658876179850861</v>
          </cell>
          <cell r="AD527">
            <v>-0.67137907403571162</v>
          </cell>
          <cell r="AG527">
            <v>-5.0011628641239231E-2</v>
          </cell>
          <cell r="AH527">
            <v>-0.48942820073208715</v>
          </cell>
          <cell r="AO527">
            <v>4.6324234648758289E-3</v>
          </cell>
          <cell r="AP527">
            <v>1.6127891219624754E-2</v>
          </cell>
          <cell r="AW527">
            <v>-7.6281165950164848E-3</v>
          </cell>
          <cell r="AX527">
            <v>-9.5824276319126656E-3</v>
          </cell>
        </row>
        <row r="529">
          <cell r="C529" t="str">
            <v>Resultados Financeiros</v>
          </cell>
          <cell r="F529">
            <v>-3288.9975300000001</v>
          </cell>
          <cell r="G529">
            <v>-6004.4676139240946</v>
          </cell>
          <cell r="H529">
            <v>-8497.7546368091389</v>
          </cell>
          <cell r="I529">
            <v>-9957.3971086768252</v>
          </cell>
          <cell r="J529">
            <v>-10220.941008676824</v>
          </cell>
          <cell r="K529">
            <v>-13855.987519999999</v>
          </cell>
          <cell r="L529">
            <v>-13855.987519999999</v>
          </cell>
          <cell r="O529">
            <v>-2506.3375500000002</v>
          </cell>
          <cell r="P529">
            <v>-5349.2001999999975</v>
          </cell>
          <cell r="Q529">
            <v>-8212.3098099999988</v>
          </cell>
          <cell r="R529">
            <v>-9393.4702602402285</v>
          </cell>
          <cell r="S529">
            <v>-10494.44299408263</v>
          </cell>
          <cell r="T529">
            <v>-11016.82330725214</v>
          </cell>
          <cell r="V529">
            <v>-11016.82330725214</v>
          </cell>
          <cell r="W529">
            <v>-11016.82330725214</v>
          </cell>
          <cell r="Z529">
            <v>-11809</v>
          </cell>
          <cell r="AC529">
            <v>2839.164212747859</v>
          </cell>
          <cell r="AD529">
            <v>0.20490522300556024</v>
          </cell>
          <cell r="AG529">
            <v>792.17669274786022</v>
          </cell>
          <cell r="AH529">
            <v>6.7082453446342671E-2</v>
          </cell>
          <cell r="AL529">
            <v>-3288.9975300000001</v>
          </cell>
          <cell r="AM529">
            <v>-2715.4700839240945</v>
          </cell>
          <cell r="AN529">
            <v>-2493.2870228850443</v>
          </cell>
          <cell r="AO529">
            <v>-1459.6424718676863</v>
          </cell>
          <cell r="AP529">
            <v>-1723.186371867685</v>
          </cell>
          <cell r="AQ529">
            <v>-5358.2328831908599</v>
          </cell>
          <cell r="AT529">
            <v>-2506.3375500000002</v>
          </cell>
          <cell r="AU529">
            <v>-2842.8626499999973</v>
          </cell>
          <cell r="AV529">
            <v>-2863.1096100000013</v>
          </cell>
          <cell r="AW529">
            <v>-1181.1604502402297</v>
          </cell>
          <cell r="AX529">
            <v>-2282.1331840826315</v>
          </cell>
          <cell r="AY529">
            <v>-2804.513497252141</v>
          </cell>
        </row>
        <row r="530">
          <cell r="C530" t="str">
            <v>Resultados Extraordinários</v>
          </cell>
          <cell r="F530">
            <v>59.389620000000001</v>
          </cell>
          <cell r="G530">
            <v>-115.13618251803156</v>
          </cell>
          <cell r="H530">
            <v>-301.92688996393724</v>
          </cell>
          <cell r="I530">
            <v>-391.55843995993007</v>
          </cell>
          <cell r="J530">
            <v>-570.2177899599302</v>
          </cell>
          <cell r="K530">
            <v>-6890.1620299999995</v>
          </cell>
          <cell r="L530">
            <v>-6890.1620299999995</v>
          </cell>
          <cell r="O530">
            <v>64.942460000000011</v>
          </cell>
          <cell r="P530">
            <v>-528.41242000000022</v>
          </cell>
          <cell r="Q530">
            <v>-851.52839000000006</v>
          </cell>
          <cell r="R530">
            <v>-934.00254483389779</v>
          </cell>
          <cell r="S530">
            <v>-1119.99189641884</v>
          </cell>
          <cell r="T530">
            <v>-1925.8607635900901</v>
          </cell>
          <cell r="V530">
            <v>-1925.8607635900901</v>
          </cell>
          <cell r="W530">
            <v>-1925.8607635900903</v>
          </cell>
          <cell r="Z530">
            <v>-1153</v>
          </cell>
          <cell r="AC530">
            <v>4964.3012664099097</v>
          </cell>
          <cell r="AD530">
            <v>0.72049122281815337</v>
          </cell>
          <cell r="AG530">
            <v>-772.8607635900903</v>
          </cell>
          <cell r="AH530">
            <v>-0.67030421820476183</v>
          </cell>
          <cell r="AL530">
            <v>59.389620000000001</v>
          </cell>
          <cell r="AM530">
            <v>-174.52580251803155</v>
          </cell>
          <cell r="AN530">
            <v>-186.7907074459057</v>
          </cell>
          <cell r="AO530">
            <v>-89.631549995992827</v>
          </cell>
          <cell r="AP530">
            <v>-268.29089999599296</v>
          </cell>
          <cell r="AQ530">
            <v>-6588.2351400360621</v>
          </cell>
          <cell r="AT530">
            <v>64.942460000000011</v>
          </cell>
          <cell r="AU530">
            <v>-593.35488000000021</v>
          </cell>
          <cell r="AV530">
            <v>-323.11596999999983</v>
          </cell>
          <cell r="AW530">
            <v>-82.474154833897728</v>
          </cell>
          <cell r="AX530">
            <v>-268.46350641883998</v>
          </cell>
          <cell r="AY530">
            <v>-1074.3323735900899</v>
          </cell>
        </row>
        <row r="532">
          <cell r="C532" t="str">
            <v>Resultados Antes de Impostos</v>
          </cell>
          <cell r="F532">
            <v>7448.3521299999975</v>
          </cell>
          <cell r="G532">
            <v>6359.3588193306059</v>
          </cell>
          <cell r="H532">
            <v>7387.3728385384111</v>
          </cell>
          <cell r="I532">
            <v>8675.0285972649635</v>
          </cell>
          <cell r="J532">
            <v>12486.016147264947</v>
          </cell>
          <cell r="K532">
            <v>14816.880669999959</v>
          </cell>
          <cell r="L532">
            <v>14816.880669999959</v>
          </cell>
          <cell r="O532">
            <v>2644.8481499999962</v>
          </cell>
          <cell r="P532">
            <v>3635.3909851800295</v>
          </cell>
          <cell r="Q532">
            <v>2798.3534599999543</v>
          </cell>
          <cell r="R532">
            <v>1656.3946939553121</v>
          </cell>
          <cell r="S532">
            <v>1030.1862496961767</v>
          </cell>
          <cell r="T532">
            <v>-2855.6684483185581</v>
          </cell>
          <cell r="V532">
            <v>-2855.6684483185581</v>
          </cell>
          <cell r="W532">
            <v>-2855.6684483185581</v>
          </cell>
          <cell r="Z532">
            <v>1896</v>
          </cell>
          <cell r="AC532">
            <v>-17672.549118318515</v>
          </cell>
          <cell r="AD532">
            <v>-1.1927307448794191</v>
          </cell>
          <cell r="AG532">
            <v>-4751.6684483185581</v>
          </cell>
          <cell r="AH532">
            <v>-2.5061542448937546</v>
          </cell>
          <cell r="AL532">
            <v>7448.3521299999975</v>
          </cell>
          <cell r="AM532">
            <v>-1088.9933106693916</v>
          </cell>
          <cell r="AN532">
            <v>1028.0140192078052</v>
          </cell>
          <cell r="AO532">
            <v>1287.6557587265524</v>
          </cell>
          <cell r="AP532">
            <v>5098.6433087265359</v>
          </cell>
          <cell r="AQ532">
            <v>7429.5078314615475</v>
          </cell>
          <cell r="AT532">
            <v>2644.8481499999962</v>
          </cell>
          <cell r="AU532">
            <v>990.54283518003331</v>
          </cell>
          <cell r="AV532">
            <v>-837.03752518007514</v>
          </cell>
          <cell r="AW532">
            <v>-1141.9587660446423</v>
          </cell>
          <cell r="AX532">
            <v>-1768.1672103037777</v>
          </cell>
          <cell r="AY532">
            <v>-5654.0219083185129</v>
          </cell>
        </row>
        <row r="534">
          <cell r="C534" t="str">
            <v>Impostos</v>
          </cell>
          <cell r="F534">
            <v>3760.97759</v>
          </cell>
          <cell r="G534">
            <v>3206.5955498600001</v>
          </cell>
          <cell r="H534">
            <v>4486.4101016191998</v>
          </cell>
          <cell r="I534">
            <v>4727.4789531567521</v>
          </cell>
          <cell r="J534">
            <v>5805.0869382000037</v>
          </cell>
          <cell r="K534">
            <v>6617.0611099999996</v>
          </cell>
          <cell r="L534">
            <v>6617.0611099999996</v>
          </cell>
          <cell r="O534">
            <v>1661.9623200000001</v>
          </cell>
          <cell r="P534">
            <v>2352.2122366093686</v>
          </cell>
          <cell r="Q534">
            <v>2127.52007</v>
          </cell>
          <cell r="R534">
            <v>2817.6227119093787</v>
          </cell>
          <cell r="S534">
            <v>3437.1433934093684</v>
          </cell>
          <cell r="T534">
            <v>3294.4642110401255</v>
          </cell>
          <cell r="V534">
            <v>3294.4642110401255</v>
          </cell>
          <cell r="W534">
            <v>3294.4642110401255</v>
          </cell>
          <cell r="Z534">
            <v>2249</v>
          </cell>
          <cell r="AC534">
            <v>-3322.5968989598741</v>
          </cell>
          <cell r="AD534">
            <v>-0.50212576908782314</v>
          </cell>
          <cell r="AG534">
            <v>1045.4642110401255</v>
          </cell>
          <cell r="AH534">
            <v>0.46485736373504905</v>
          </cell>
          <cell r="AL534">
            <v>3760.97759</v>
          </cell>
          <cell r="AM534">
            <v>-554.38204013999984</v>
          </cell>
          <cell r="AN534">
            <v>1279.8145517591997</v>
          </cell>
          <cell r="AO534">
            <v>241.06885153755229</v>
          </cell>
          <cell r="AP534">
            <v>1318.6768365808039</v>
          </cell>
          <cell r="AQ534">
            <v>2130.6510083807998</v>
          </cell>
          <cell r="AT534">
            <v>1661.9623200000001</v>
          </cell>
          <cell r="AU534">
            <v>690.24991660936848</v>
          </cell>
          <cell r="AV534">
            <v>-224.69216660936854</v>
          </cell>
          <cell r="AW534">
            <v>690.10264190937869</v>
          </cell>
          <cell r="AX534">
            <v>1309.6233234093684</v>
          </cell>
          <cell r="AY534">
            <v>1166.9441410401255</v>
          </cell>
        </row>
        <row r="535">
          <cell r="C535" t="str">
            <v>Taxa Efectiva (%)</v>
          </cell>
          <cell r="F535">
            <v>0.5049408948929488</v>
          </cell>
          <cell r="G535">
            <v>0.50423252421500098</v>
          </cell>
          <cell r="H535">
            <v>0.60730792931074462</v>
          </cell>
          <cell r="I535">
            <v>0.54495254974112906</v>
          </cell>
          <cell r="J535">
            <v>0.46492707279347895</v>
          </cell>
          <cell r="K535">
            <v>0.44658935017258378</v>
          </cell>
          <cell r="L535">
            <v>0.44658935017258378</v>
          </cell>
          <cell r="O535">
            <v>0.62837721704363347</v>
          </cell>
          <cell r="P535">
            <v>0.64703143243693884</v>
          </cell>
          <cell r="Q535">
            <v>0.76027567654017325</v>
          </cell>
          <cell r="R535">
            <v>1.701057557230617</v>
          </cell>
          <cell r="S535">
            <v>3.3364291111661153</v>
          </cell>
          <cell r="T535">
            <v>-1.153657811003912</v>
          </cell>
          <cell r="V535">
            <v>-1.153657811003912</v>
          </cell>
          <cell r="Z535">
            <v>1.1861814345991561</v>
          </cell>
          <cell r="AC535">
            <v>0.18800892144732137</v>
          </cell>
          <cell r="AG535">
            <v>-0.2200204459572673</v>
          </cell>
          <cell r="AH535">
            <v>-0.18548633416406343</v>
          </cell>
          <cell r="AL535">
            <v>0.5049408948929488</v>
          </cell>
          <cell r="AM535">
            <v>0.50907754410284456</v>
          </cell>
          <cell r="AN535">
            <v>1.244938811968181</v>
          </cell>
          <cell r="AO535">
            <v>0.18721529407515031</v>
          </cell>
          <cell r="AP535">
            <v>0.25863288658059974</v>
          </cell>
          <cell r="AQ535">
            <v>0.28678225485653119</v>
          </cell>
          <cell r="AT535">
            <v>0.62837721704363347</v>
          </cell>
          <cell r="AU535">
            <v>0.69684004779451469</v>
          </cell>
          <cell r="AV535">
            <v>0.2684373876320893</v>
          </cell>
          <cell r="AW535">
            <v>-0.60431485131434304</v>
          </cell>
          <cell r="AX535">
            <v>-0.74066712456700867</v>
          </cell>
          <cell r="AY535">
            <v>-0.20639186758778774</v>
          </cell>
        </row>
        <row r="537">
          <cell r="C537" t="str">
            <v>Interesses Minoritários</v>
          </cell>
          <cell r="F537">
            <v>-63.831569999999999</v>
          </cell>
          <cell r="G537">
            <v>-153.02114010249571</v>
          </cell>
          <cell r="H537">
            <v>-3.3435493476308782</v>
          </cell>
          <cell r="I537">
            <v>235.64191598982251</v>
          </cell>
          <cell r="J537">
            <v>159.14790535850801</v>
          </cell>
          <cell r="K537">
            <v>479.19357000000002</v>
          </cell>
          <cell r="L537">
            <v>479.19357000000002</v>
          </cell>
          <cell r="O537">
            <v>-33.913780000000003</v>
          </cell>
          <cell r="P537">
            <v>-182.82720887596054</v>
          </cell>
          <cell r="Q537">
            <v>-594.30153653700881</v>
          </cell>
          <cell r="R537">
            <v>-1075.1169032388766</v>
          </cell>
          <cell r="S537">
            <v>-1716.631155481736</v>
          </cell>
          <cell r="T537">
            <v>-3066.1813988154436</v>
          </cell>
          <cell r="V537">
            <v>-3066.1813988154436</v>
          </cell>
          <cell r="W537">
            <v>-3066.1813988154436</v>
          </cell>
          <cell r="Z537">
            <v>-503</v>
          </cell>
          <cell r="AC537">
            <v>-3545.3749688154435</v>
          </cell>
          <cell r="AD537">
            <v>-7.3986280091684939</v>
          </cell>
          <cell r="AG537">
            <v>-2563.1813988154436</v>
          </cell>
          <cell r="AH537">
            <v>-5.0957880692155939</v>
          </cell>
          <cell r="AL537">
            <v>-63.831569999999999</v>
          </cell>
          <cell r="AM537">
            <v>-89.189570102495708</v>
          </cell>
          <cell r="AN537">
            <v>149.67759075486484</v>
          </cell>
          <cell r="AO537">
            <v>238.98546533745338</v>
          </cell>
          <cell r="AP537">
            <v>162.49145470613888</v>
          </cell>
          <cell r="AQ537">
            <v>482.53711934763089</v>
          </cell>
          <cell r="AT537">
            <v>-33.913780000000003</v>
          </cell>
          <cell r="AU537">
            <v>-148.91342887596053</v>
          </cell>
          <cell r="AV537">
            <v>-411.47432766104828</v>
          </cell>
          <cell r="AW537">
            <v>-480.81536670186779</v>
          </cell>
          <cell r="AX537">
            <v>-1122.3296189447271</v>
          </cell>
          <cell r="AY537">
            <v>-2471.8798622784348</v>
          </cell>
        </row>
        <row r="539">
          <cell r="C539" t="str">
            <v>Resultados Líquidos</v>
          </cell>
          <cell r="F539">
            <v>3751.2061099999974</v>
          </cell>
          <cell r="G539">
            <v>3305.7844095731016</v>
          </cell>
          <cell r="H539">
            <v>2904.3062862668421</v>
          </cell>
          <cell r="I539">
            <v>3711.9077281183891</v>
          </cell>
          <cell r="J539">
            <v>6521.7813037064352</v>
          </cell>
          <cell r="K539">
            <v>7720.6259899999595</v>
          </cell>
          <cell r="L539">
            <v>7720.6259899999595</v>
          </cell>
          <cell r="O539">
            <v>1016.7996099999961</v>
          </cell>
          <cell r="P539">
            <v>1466.0059574466213</v>
          </cell>
          <cell r="Q539">
            <v>1265.1349265369631</v>
          </cell>
          <cell r="R539">
            <v>-86.11111471519007</v>
          </cell>
          <cell r="S539">
            <v>-690.32598823145577</v>
          </cell>
          <cell r="T539">
            <v>-3083.9512605432401</v>
          </cell>
          <cell r="U539">
            <v>0</v>
          </cell>
          <cell r="V539">
            <v>-3083.9512605432401</v>
          </cell>
          <cell r="W539">
            <v>-3083.9512605432401</v>
          </cell>
          <cell r="Z539">
            <v>150</v>
          </cell>
          <cell r="AC539">
            <v>-10804.5772505432</v>
          </cell>
          <cell r="AD539">
            <v>-1.3994431623209942</v>
          </cell>
          <cell r="AG539">
            <v>-3233.9512605432401</v>
          </cell>
          <cell r="AH539">
            <v>-21.559675070288268</v>
          </cell>
          <cell r="AL539">
            <v>3751.2061099999974</v>
          </cell>
          <cell r="AM539">
            <v>-445.42170042689577</v>
          </cell>
          <cell r="AN539">
            <v>-401.47812330625948</v>
          </cell>
          <cell r="AO539">
            <v>807.60144185154695</v>
          </cell>
          <cell r="AP539">
            <v>3617.4750174395931</v>
          </cell>
          <cell r="AQ539">
            <v>4816.3197037331174</v>
          </cell>
          <cell r="AT539">
            <v>1016.7996099999961</v>
          </cell>
          <cell r="AU539">
            <v>449.20634744662527</v>
          </cell>
          <cell r="AV539">
            <v>-200.8710309096582</v>
          </cell>
          <cell r="AW539">
            <v>-1351.2460412521532</v>
          </cell>
          <cell r="AX539">
            <v>-1955.4609147684189</v>
          </cell>
          <cell r="AY539">
            <v>-4349.0861870802037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58">
          <cell r="C58" t="str">
            <v>Demonstração de Resultados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8">
          <cell r="C58" t="str">
            <v>Demonstração de Resultados</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row r="58">
          <cell r="C58" t="str">
            <v>Demonstração de Resultados</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58">
          <cell r="C58" t="str">
            <v>Demonstração de Resultados</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ow r="58">
          <cell r="C58" t="str">
            <v>Demonstração de Resultados</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58">
          <cell r="C58" t="str">
            <v>Demonstração de Resultados</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58">
          <cell r="C58" t="str">
            <v>Demonstração de Resultados</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58">
          <cell r="C58" t="str">
            <v>Demonstração de Resultados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Bal_2002"/>
      <sheetName val="Análise_BalPrev_PO"/>
      <sheetName val="1.Inputs"/>
      <sheetName val="4.Partnership Allocation"/>
      <sheetName val="1_Inputs"/>
      <sheetName val="4_Partnership_Allocation"/>
      <sheetName val="1_Inputs6"/>
      <sheetName val="4_Partnership_Allocation6"/>
      <sheetName val="1_Inputs5"/>
      <sheetName val="4_Partnership_Allocation5"/>
      <sheetName val="1_Inputs1"/>
      <sheetName val="4_Partnership_Allocation1"/>
      <sheetName val="1_Inputs2"/>
      <sheetName val="4_Partnership_Allocation2"/>
      <sheetName val="1_Inputs3"/>
      <sheetName val="4_Partnership_Allocation3"/>
      <sheetName val="1_Inputs4"/>
      <sheetName val="4_Partnership_Allocation4"/>
      <sheetName val="1_Inputs7"/>
      <sheetName val="4_Partnership_Allocation7"/>
    </sheetNames>
    <sheetDataSet>
      <sheetData sheetId="0" refreshError="1"/>
      <sheetData sheetId="1" refreshError="1"/>
      <sheetData sheetId="2" refreshError="1">
        <row r="5">
          <cell r="B5" t="str">
            <v>1200701010</v>
          </cell>
          <cell r="C5">
            <v>20936.23</v>
          </cell>
        </row>
        <row r="6">
          <cell r="B6" t="str">
            <v>1200701011</v>
          </cell>
          <cell r="C6">
            <v>14260.12</v>
          </cell>
        </row>
        <row r="7">
          <cell r="B7" t="str">
            <v>1200701013</v>
          </cell>
          <cell r="C7">
            <v>1918970.7</v>
          </cell>
        </row>
        <row r="8">
          <cell r="B8" t="str">
            <v>1200701016</v>
          </cell>
          <cell r="C8">
            <v>6294.1999999999898</v>
          </cell>
        </row>
        <row r="9">
          <cell r="B9" t="str">
            <v>1200701017</v>
          </cell>
          <cell r="C9">
            <v>13</v>
          </cell>
        </row>
        <row r="10">
          <cell r="B10" t="str">
            <v>1200706011</v>
          </cell>
          <cell r="C10">
            <v>95653.21</v>
          </cell>
        </row>
        <row r="11">
          <cell r="B11" t="str">
            <v>1200706013</v>
          </cell>
          <cell r="C11">
            <v>665.00999999999897</v>
          </cell>
        </row>
        <row r="12">
          <cell r="B12" t="str">
            <v>1200706016</v>
          </cell>
          <cell r="C12">
            <v>-4101.3199999999897</v>
          </cell>
        </row>
        <row r="13">
          <cell r="B13" t="str">
            <v>1200706017</v>
          </cell>
          <cell r="C13">
            <v>-251.19</v>
          </cell>
        </row>
        <row r="14">
          <cell r="B14" t="str">
            <v>1200706023</v>
          </cell>
          <cell r="C14">
            <v>443.32999999999902</v>
          </cell>
        </row>
        <row r="15">
          <cell r="B15" t="str">
            <v>1200707016</v>
          </cell>
          <cell r="C15">
            <v>-222.94999999999899</v>
          </cell>
        </row>
        <row r="16">
          <cell r="B16" t="str">
            <v>1200709010</v>
          </cell>
          <cell r="C16">
            <v>0.01</v>
          </cell>
        </row>
        <row r="17">
          <cell r="B17" t="str">
            <v>1200715010</v>
          </cell>
          <cell r="C17">
            <v>159848.64000000001</v>
          </cell>
        </row>
        <row r="18">
          <cell r="B18" t="str">
            <v>1200715011</v>
          </cell>
          <cell r="C18">
            <v>83948.66</v>
          </cell>
        </row>
        <row r="19">
          <cell r="B19" t="str">
            <v>1200715013</v>
          </cell>
          <cell r="C19">
            <v>8805.42</v>
          </cell>
        </row>
        <row r="20">
          <cell r="B20" t="str">
            <v>1200715019</v>
          </cell>
          <cell r="C20">
            <v>-1617.8199999999899</v>
          </cell>
        </row>
        <row r="21">
          <cell r="B21" t="str">
            <v>1201001019</v>
          </cell>
          <cell r="C21">
            <v>-3800.98</v>
          </cell>
        </row>
        <row r="22">
          <cell r="B22" t="str">
            <v>1201001021</v>
          </cell>
          <cell r="C22">
            <v>84145.47</v>
          </cell>
        </row>
        <row r="23">
          <cell r="B23" t="str">
            <v>1201001023</v>
          </cell>
          <cell r="C23">
            <v>320.11</v>
          </cell>
        </row>
        <row r="24">
          <cell r="B24" t="str">
            <v>1201001030</v>
          </cell>
          <cell r="C24">
            <v>89092.19</v>
          </cell>
        </row>
        <row r="25">
          <cell r="B25" t="str">
            <v>1201001031</v>
          </cell>
          <cell r="C25">
            <v>26600.73</v>
          </cell>
        </row>
        <row r="26">
          <cell r="B26" t="str">
            <v>1201001033</v>
          </cell>
          <cell r="C26">
            <v>588.35</v>
          </cell>
        </row>
        <row r="27">
          <cell r="B27" t="str">
            <v>1201001040</v>
          </cell>
          <cell r="C27">
            <v>4437658.8499999903</v>
          </cell>
        </row>
        <row r="28">
          <cell r="B28" t="str">
            <v>1201001041</v>
          </cell>
          <cell r="C28">
            <v>773145.35999999905</v>
          </cell>
        </row>
        <row r="29">
          <cell r="B29" t="str">
            <v>1201001043</v>
          </cell>
          <cell r="C29">
            <v>-6806539.5099999905</v>
          </cell>
        </row>
        <row r="30">
          <cell r="B30" t="str">
            <v>1201001046</v>
          </cell>
          <cell r="C30">
            <v>-294.93</v>
          </cell>
        </row>
        <row r="31">
          <cell r="B31" t="str">
            <v>1201001047</v>
          </cell>
          <cell r="C31">
            <v>-109870.53</v>
          </cell>
        </row>
        <row r="32">
          <cell r="B32" t="str">
            <v>1201001083</v>
          </cell>
          <cell r="C32">
            <v>709.15999999999894</v>
          </cell>
        </row>
        <row r="33">
          <cell r="B33" t="str">
            <v>1201201010</v>
          </cell>
          <cell r="C33">
            <v>-3.3599999999999901</v>
          </cell>
        </row>
        <row r="34">
          <cell r="B34" t="str">
            <v>1201201013</v>
          </cell>
          <cell r="C34">
            <v>32.1099999999999</v>
          </cell>
        </row>
        <row r="35">
          <cell r="B35" t="str">
            <v>1201301010</v>
          </cell>
          <cell r="C35">
            <v>7365.8699999999899</v>
          </cell>
        </row>
        <row r="36">
          <cell r="B36" t="str">
            <v>1201301011</v>
          </cell>
          <cell r="C36">
            <v>-1764.8</v>
          </cell>
        </row>
        <row r="37">
          <cell r="B37" t="str">
            <v>1201301013</v>
          </cell>
          <cell r="C37">
            <v>-1029.67</v>
          </cell>
        </row>
        <row r="38">
          <cell r="B38" t="str">
            <v>1201304010</v>
          </cell>
          <cell r="C38">
            <v>8671.09</v>
          </cell>
        </row>
        <row r="39">
          <cell r="B39" t="str">
            <v>1201304013</v>
          </cell>
          <cell r="C39">
            <v>71502.83</v>
          </cell>
        </row>
        <row r="40">
          <cell r="B40" t="str">
            <v>1201801011</v>
          </cell>
          <cell r="C40">
            <v>294624.82</v>
          </cell>
        </row>
        <row r="41">
          <cell r="B41" t="str">
            <v>1201801013</v>
          </cell>
          <cell r="C41">
            <v>2062164.6699999899</v>
          </cell>
        </row>
        <row r="42">
          <cell r="B42" t="str">
            <v>1201801016</v>
          </cell>
          <cell r="C42">
            <v>437.43</v>
          </cell>
        </row>
        <row r="43">
          <cell r="B43" t="str">
            <v>1201801017</v>
          </cell>
          <cell r="C43">
            <v>2106.92</v>
          </cell>
        </row>
        <row r="44">
          <cell r="B44" t="str">
            <v>1201805011</v>
          </cell>
          <cell r="C44">
            <v>67466.649999999907</v>
          </cell>
        </row>
        <row r="45">
          <cell r="B45" t="str">
            <v>1201805013</v>
          </cell>
          <cell r="C45">
            <v>2767.1199999999899</v>
          </cell>
        </row>
        <row r="46">
          <cell r="B46" t="str">
            <v>1201808011</v>
          </cell>
          <cell r="C46">
            <v>341019.609999999</v>
          </cell>
        </row>
        <row r="47">
          <cell r="B47" t="str">
            <v>1201808013</v>
          </cell>
          <cell r="C47">
            <v>-984.44</v>
          </cell>
        </row>
        <row r="48">
          <cell r="B48" t="str">
            <v>1201808019</v>
          </cell>
          <cell r="C48">
            <v>-2226.9299999999898</v>
          </cell>
        </row>
        <row r="49">
          <cell r="B49" t="str">
            <v>1201901013</v>
          </cell>
          <cell r="C49">
            <v>227875.459999999</v>
          </cell>
        </row>
        <row r="50">
          <cell r="B50" t="str">
            <v>1202103011</v>
          </cell>
          <cell r="C50">
            <v>13601.78</v>
          </cell>
        </row>
        <row r="51">
          <cell r="B51" t="str">
            <v>1202103012</v>
          </cell>
          <cell r="C51">
            <v>12.47</v>
          </cell>
        </row>
        <row r="52">
          <cell r="B52" t="str">
            <v>1202103013</v>
          </cell>
          <cell r="C52">
            <v>-1105.3099999999899</v>
          </cell>
        </row>
        <row r="53">
          <cell r="B53" t="str">
            <v>1202104011</v>
          </cell>
          <cell r="C53">
            <v>44.74</v>
          </cell>
        </row>
        <row r="54">
          <cell r="B54" t="str">
            <v>1202104012</v>
          </cell>
          <cell r="C54">
            <v>49.88</v>
          </cell>
        </row>
        <row r="55">
          <cell r="B55" t="str">
            <v>1202105013</v>
          </cell>
          <cell r="C55">
            <v>1078377.72</v>
          </cell>
        </row>
        <row r="56">
          <cell r="B56" t="str">
            <v>1202201013</v>
          </cell>
          <cell r="C56">
            <v>181.36</v>
          </cell>
        </row>
        <row r="57">
          <cell r="B57" t="str">
            <v>1202702010</v>
          </cell>
          <cell r="C57">
            <v>2955.75</v>
          </cell>
        </row>
        <row r="58">
          <cell r="B58" t="str">
            <v>1202702013</v>
          </cell>
          <cell r="C58">
            <v>10501.58</v>
          </cell>
        </row>
        <row r="59">
          <cell r="B59" t="str">
            <v>1203001011</v>
          </cell>
          <cell r="C59">
            <v>8875.17</v>
          </cell>
        </row>
        <row r="60">
          <cell r="B60" t="str">
            <v>1203002013</v>
          </cell>
          <cell r="C60">
            <v>143468.22</v>
          </cell>
        </row>
        <row r="61">
          <cell r="B61" t="str">
            <v>1203102013</v>
          </cell>
          <cell r="C61">
            <v>349945.299999999</v>
          </cell>
        </row>
        <row r="62">
          <cell r="B62" t="str">
            <v>1203202010</v>
          </cell>
          <cell r="C62">
            <v>81015.649999999907</v>
          </cell>
        </row>
        <row r="63">
          <cell r="B63" t="str">
            <v>1203202013</v>
          </cell>
          <cell r="C63">
            <v>19911.619999999901</v>
          </cell>
        </row>
        <row r="64">
          <cell r="B64" t="str">
            <v>1203301010</v>
          </cell>
          <cell r="C64">
            <v>634690.72999999905</v>
          </cell>
        </row>
        <row r="65">
          <cell r="B65" t="str">
            <v>1203301011</v>
          </cell>
          <cell r="C65">
            <v>184363.899999999</v>
          </cell>
        </row>
        <row r="66">
          <cell r="B66" t="str">
            <v>1203301013</v>
          </cell>
          <cell r="C66">
            <v>2257.29</v>
          </cell>
        </row>
        <row r="67">
          <cell r="B67" t="str">
            <v>1203301020</v>
          </cell>
          <cell r="C67">
            <v>307466.14</v>
          </cell>
        </row>
        <row r="68">
          <cell r="B68" t="str">
            <v>1203301021</v>
          </cell>
          <cell r="C68">
            <v>84207.639999999898</v>
          </cell>
        </row>
        <row r="69">
          <cell r="B69" t="str">
            <v>1203301023</v>
          </cell>
          <cell r="C69">
            <v>4066.9</v>
          </cell>
        </row>
        <row r="70">
          <cell r="B70" t="str">
            <v>1203301030</v>
          </cell>
          <cell r="C70">
            <v>3672906.87</v>
          </cell>
        </row>
        <row r="71">
          <cell r="B71" t="str">
            <v>1203301031</v>
          </cell>
          <cell r="C71">
            <v>58524.629999999903</v>
          </cell>
        </row>
        <row r="72">
          <cell r="B72" t="str">
            <v>1203301033</v>
          </cell>
          <cell r="C72">
            <v>-120797.34</v>
          </cell>
        </row>
        <row r="73">
          <cell r="B73" t="str">
            <v>1203301037</v>
          </cell>
          <cell r="C73">
            <v>0.75</v>
          </cell>
        </row>
        <row r="74">
          <cell r="B74" t="str">
            <v>1203302010</v>
          </cell>
          <cell r="C74">
            <v>-0.01</v>
          </cell>
        </row>
        <row r="75">
          <cell r="B75" t="str">
            <v>1203302030</v>
          </cell>
          <cell r="C75">
            <v>7218.5699999999897</v>
          </cell>
        </row>
        <row r="76">
          <cell r="B76" t="str">
            <v>1203302033</v>
          </cell>
          <cell r="C76">
            <v>-7777.39</v>
          </cell>
        </row>
        <row r="77">
          <cell r="B77" t="str">
            <v>1203302036</v>
          </cell>
          <cell r="C77">
            <v>-1427.0999999999899</v>
          </cell>
        </row>
        <row r="78">
          <cell r="B78" t="str">
            <v>1203302037</v>
          </cell>
          <cell r="C78">
            <v>7777.39</v>
          </cell>
        </row>
        <row r="79">
          <cell r="B79" t="str">
            <v>1203302062</v>
          </cell>
          <cell r="C79">
            <v>2366.48</v>
          </cell>
        </row>
        <row r="80">
          <cell r="B80" t="str">
            <v>1203302063</v>
          </cell>
          <cell r="C80">
            <v>129902.75999999901</v>
          </cell>
        </row>
        <row r="81">
          <cell r="B81" t="str">
            <v>1203302066</v>
          </cell>
          <cell r="C81">
            <v>-18074.459999999901</v>
          </cell>
        </row>
        <row r="82">
          <cell r="B82" t="str">
            <v>1203302067</v>
          </cell>
          <cell r="C82">
            <v>-114310.02</v>
          </cell>
        </row>
        <row r="83">
          <cell r="B83" t="str">
            <v>1203302100</v>
          </cell>
          <cell r="C83">
            <v>673148.16</v>
          </cell>
        </row>
        <row r="84">
          <cell r="B84" t="str">
            <v>1203302101</v>
          </cell>
          <cell r="C84">
            <v>-3219.8099999999899</v>
          </cell>
        </row>
        <row r="85">
          <cell r="B85" t="str">
            <v>1203302103</v>
          </cell>
          <cell r="C85">
            <v>424.51999999999902</v>
          </cell>
        </row>
        <row r="86">
          <cell r="B86" t="str">
            <v>1203401010</v>
          </cell>
          <cell r="C86">
            <v>7801.76</v>
          </cell>
        </row>
        <row r="87">
          <cell r="B87" t="str">
            <v>1203401013</v>
          </cell>
          <cell r="C87">
            <v>2067.7600000000002</v>
          </cell>
        </row>
        <row r="88">
          <cell r="B88" t="str">
            <v>1203401017</v>
          </cell>
          <cell r="C88">
            <v>-43.119999999999898</v>
          </cell>
        </row>
        <row r="89">
          <cell r="B89" t="str">
            <v>1203502010</v>
          </cell>
          <cell r="C89">
            <v>879032.48999999894</v>
          </cell>
        </row>
        <row r="90">
          <cell r="B90" t="str">
            <v>1203502011</v>
          </cell>
          <cell r="C90">
            <v>-135305.1</v>
          </cell>
        </row>
        <row r="91">
          <cell r="B91" t="str">
            <v>1203502012</v>
          </cell>
          <cell r="C91">
            <v>190.03</v>
          </cell>
        </row>
        <row r="92">
          <cell r="B92" t="str">
            <v>1203502013</v>
          </cell>
          <cell r="C92">
            <v>-44710.11</v>
          </cell>
        </row>
        <row r="93">
          <cell r="B93" t="str">
            <v>1203502020</v>
          </cell>
          <cell r="C93">
            <v>-1144342.8799999901</v>
          </cell>
        </row>
        <row r="94">
          <cell r="B94" t="str">
            <v>1203502021</v>
          </cell>
          <cell r="C94">
            <v>1144581.02</v>
          </cell>
        </row>
        <row r="95">
          <cell r="B95" t="str">
            <v>1203502022</v>
          </cell>
          <cell r="C95">
            <v>-2466205.12</v>
          </cell>
        </row>
        <row r="96">
          <cell r="B96" t="str">
            <v>1203502023</v>
          </cell>
          <cell r="C96">
            <v>-199905.429999999</v>
          </cell>
        </row>
        <row r="97">
          <cell r="B97" t="str">
            <v>1203502026</v>
          </cell>
          <cell r="C97">
            <v>-67.34</v>
          </cell>
        </row>
        <row r="98">
          <cell r="B98" t="str">
            <v>1203502027</v>
          </cell>
          <cell r="C98">
            <v>-1144342.8799999901</v>
          </cell>
        </row>
        <row r="99">
          <cell r="B99" t="str">
            <v>1203502029</v>
          </cell>
          <cell r="C99">
            <v>-0.55000000000000004</v>
          </cell>
        </row>
        <row r="100">
          <cell r="B100" t="str">
            <v>1203504010</v>
          </cell>
          <cell r="C100">
            <v>324464.84000000003</v>
          </cell>
        </row>
        <row r="101">
          <cell r="B101" t="str">
            <v>1203504011</v>
          </cell>
          <cell r="C101">
            <v>-220401.62</v>
          </cell>
        </row>
        <row r="102">
          <cell r="B102" t="str">
            <v>1203504012</v>
          </cell>
          <cell r="C102">
            <v>-500536.14</v>
          </cell>
        </row>
        <row r="103">
          <cell r="B103" t="str">
            <v>1203504013</v>
          </cell>
          <cell r="C103">
            <v>-1121248.48</v>
          </cell>
        </row>
        <row r="104">
          <cell r="B104" t="str">
            <v>1203504017</v>
          </cell>
          <cell r="C104">
            <v>500536.14</v>
          </cell>
        </row>
        <row r="105">
          <cell r="B105" t="str">
            <v>1203504020</v>
          </cell>
          <cell r="C105">
            <v>-519464.78999999899</v>
          </cell>
        </row>
        <row r="106">
          <cell r="B106" t="str">
            <v>1203504021</v>
          </cell>
          <cell r="C106">
            <v>1640.3599999999899</v>
          </cell>
        </row>
        <row r="107">
          <cell r="B107" t="str">
            <v>1203504022</v>
          </cell>
          <cell r="C107">
            <v>-3791299.1099999901</v>
          </cell>
        </row>
        <row r="108">
          <cell r="B108" t="str">
            <v>1203504023</v>
          </cell>
          <cell r="C108">
            <v>241.75</v>
          </cell>
        </row>
        <row r="109">
          <cell r="B109" t="str">
            <v>1203504026</v>
          </cell>
          <cell r="C109">
            <v>99.76</v>
          </cell>
        </row>
        <row r="110">
          <cell r="B110" t="str">
            <v>1203504030</v>
          </cell>
          <cell r="C110">
            <v>10700.549999999899</v>
          </cell>
        </row>
        <row r="111">
          <cell r="B111" t="str">
            <v>1203504033</v>
          </cell>
          <cell r="C111">
            <v>-3461.01</v>
          </cell>
        </row>
        <row r="112">
          <cell r="B112" t="str">
            <v>1203504040</v>
          </cell>
          <cell r="C112">
            <v>7263.31</v>
          </cell>
        </row>
        <row r="113">
          <cell r="B113" t="str">
            <v>1203504043</v>
          </cell>
          <cell r="C113">
            <v>-3461.01</v>
          </cell>
        </row>
        <row r="114">
          <cell r="B114" t="str">
            <v>1203504050</v>
          </cell>
          <cell r="C114">
            <v>133482.049999999</v>
          </cell>
        </row>
        <row r="115">
          <cell r="B115" t="str">
            <v>1203504053</v>
          </cell>
          <cell r="C115">
            <v>-66753.66</v>
          </cell>
        </row>
        <row r="116">
          <cell r="B116" t="str">
            <v>1203504060</v>
          </cell>
          <cell r="C116">
            <v>63184.449999999903</v>
          </cell>
        </row>
        <row r="117">
          <cell r="B117" t="str">
            <v>1203504063</v>
          </cell>
          <cell r="C117">
            <v>-19020.3499999999</v>
          </cell>
        </row>
        <row r="118">
          <cell r="B118" t="str">
            <v>1203504070</v>
          </cell>
          <cell r="C118">
            <v>38161.33</v>
          </cell>
        </row>
        <row r="119">
          <cell r="B119" t="str">
            <v>1203504080</v>
          </cell>
          <cell r="C119">
            <v>1711997.9399999899</v>
          </cell>
        </row>
        <row r="120">
          <cell r="B120" t="str">
            <v>1203504083</v>
          </cell>
          <cell r="C120">
            <v>561508.58999999904</v>
          </cell>
        </row>
        <row r="121">
          <cell r="B121" t="str">
            <v>1203509010</v>
          </cell>
          <cell r="C121">
            <v>1685980.2</v>
          </cell>
        </row>
        <row r="122">
          <cell r="B122" t="str">
            <v>1203509011</v>
          </cell>
          <cell r="C122">
            <v>206424.67</v>
          </cell>
        </row>
        <row r="123">
          <cell r="B123" t="str">
            <v>1203509013</v>
          </cell>
          <cell r="C123">
            <v>-94494.63</v>
          </cell>
        </row>
        <row r="124">
          <cell r="B124" t="str">
            <v>1203509019</v>
          </cell>
          <cell r="C124">
            <v>-73734.669999999896</v>
          </cell>
        </row>
        <row r="125">
          <cell r="B125" t="str">
            <v>1203509020</v>
          </cell>
          <cell r="C125">
            <v>293082.78999999899</v>
          </cell>
        </row>
        <row r="126">
          <cell r="B126" t="str">
            <v>1203509021</v>
          </cell>
          <cell r="C126">
            <v>-752.13</v>
          </cell>
        </row>
        <row r="127">
          <cell r="B127" t="str">
            <v>1203509023</v>
          </cell>
          <cell r="C127">
            <v>-8926.6299999999901</v>
          </cell>
        </row>
        <row r="128">
          <cell r="B128" t="str">
            <v>1203509029</v>
          </cell>
          <cell r="C128">
            <v>-14946.219999999899</v>
          </cell>
        </row>
        <row r="129">
          <cell r="B129" t="str">
            <v>1203509030</v>
          </cell>
          <cell r="C129">
            <v>42930.79</v>
          </cell>
        </row>
        <row r="130">
          <cell r="B130" t="str">
            <v>1203510010</v>
          </cell>
          <cell r="C130">
            <v>6959815.2199999904</v>
          </cell>
        </row>
        <row r="131">
          <cell r="B131" t="str">
            <v>1203510011</v>
          </cell>
          <cell r="C131">
            <v>-8582704.9100000001</v>
          </cell>
        </row>
        <row r="132">
          <cell r="B132" t="str">
            <v>1203510012</v>
          </cell>
          <cell r="C132">
            <v>1508.8199999999899</v>
          </cell>
        </row>
        <row r="133">
          <cell r="B133" t="str">
            <v>1203510013</v>
          </cell>
          <cell r="C133">
            <v>11085704.390000001</v>
          </cell>
        </row>
        <row r="134">
          <cell r="B134" t="str">
            <v>1203510019</v>
          </cell>
          <cell r="C134">
            <v>-46.89</v>
          </cell>
        </row>
        <row r="135">
          <cell r="B135" t="str">
            <v>1203510020</v>
          </cell>
          <cell r="C135">
            <v>258931.07</v>
          </cell>
        </row>
        <row r="136">
          <cell r="B136" t="str">
            <v>1203510021</v>
          </cell>
          <cell r="C136">
            <v>8755.7199999999903</v>
          </cell>
        </row>
        <row r="137">
          <cell r="B137" t="str">
            <v>1203510029</v>
          </cell>
          <cell r="C137">
            <v>-15870.879999999899</v>
          </cell>
        </row>
        <row r="138">
          <cell r="B138" t="str">
            <v>1203519010</v>
          </cell>
          <cell r="C138">
            <v>-1760190.95</v>
          </cell>
        </row>
        <row r="139">
          <cell r="B139" t="str">
            <v>1203519012</v>
          </cell>
          <cell r="C139">
            <v>-4640108.8899999904</v>
          </cell>
        </row>
        <row r="140">
          <cell r="B140" t="str">
            <v>1203524010</v>
          </cell>
          <cell r="C140">
            <v>22.55</v>
          </cell>
        </row>
        <row r="141">
          <cell r="B141" t="str">
            <v>1203524013</v>
          </cell>
          <cell r="C141">
            <v>681.59</v>
          </cell>
        </row>
        <row r="142">
          <cell r="B142" t="str">
            <v>1203525012</v>
          </cell>
          <cell r="C142">
            <v>-280</v>
          </cell>
        </row>
        <row r="143">
          <cell r="B143" t="str">
            <v>1203525013</v>
          </cell>
          <cell r="C143">
            <v>27.37</v>
          </cell>
        </row>
        <row r="144">
          <cell r="B144" t="str">
            <v>1203526012</v>
          </cell>
          <cell r="C144">
            <v>-541283.31000000006</v>
          </cell>
        </row>
        <row r="145">
          <cell r="B145" t="str">
            <v>1203526013</v>
          </cell>
          <cell r="C145">
            <v>95.65</v>
          </cell>
        </row>
        <row r="146">
          <cell r="B146" t="str">
            <v>1203527012</v>
          </cell>
          <cell r="C146">
            <v>-417196.609999999</v>
          </cell>
        </row>
        <row r="147">
          <cell r="B147" t="str">
            <v>1203528012</v>
          </cell>
          <cell r="C147">
            <v>-843.25</v>
          </cell>
        </row>
        <row r="148">
          <cell r="B148" t="str">
            <v>1203528013</v>
          </cell>
          <cell r="C148">
            <v>118.849999999999</v>
          </cell>
        </row>
        <row r="149">
          <cell r="B149" t="str">
            <v>1203529010</v>
          </cell>
          <cell r="C149">
            <v>-71414.059999999896</v>
          </cell>
        </row>
        <row r="150">
          <cell r="B150" t="str">
            <v>1203529012</v>
          </cell>
          <cell r="C150">
            <v>-1107109.74</v>
          </cell>
        </row>
        <row r="151">
          <cell r="B151" t="str">
            <v>1203529013</v>
          </cell>
          <cell r="C151">
            <v>432.88</v>
          </cell>
        </row>
        <row r="152">
          <cell r="B152" t="str">
            <v>1203531012</v>
          </cell>
          <cell r="C152">
            <v>-1.37</v>
          </cell>
        </row>
        <row r="153">
          <cell r="B153" t="str">
            <v>1203531013</v>
          </cell>
          <cell r="C153">
            <v>165.28</v>
          </cell>
        </row>
        <row r="154">
          <cell r="B154" t="str">
            <v>1203531017</v>
          </cell>
          <cell r="C154">
            <v>-165.28</v>
          </cell>
        </row>
        <row r="155">
          <cell r="B155" t="str">
            <v>1203532011</v>
          </cell>
          <cell r="C155">
            <v>-1681.89</v>
          </cell>
        </row>
        <row r="156">
          <cell r="B156" t="str">
            <v>1203532013</v>
          </cell>
          <cell r="C156">
            <v>49536.18</v>
          </cell>
        </row>
        <row r="157">
          <cell r="B157" t="str">
            <v>1203532017</v>
          </cell>
          <cell r="C157">
            <v>-47943.849999999897</v>
          </cell>
        </row>
        <row r="158">
          <cell r="B158" t="str">
            <v>1203603010</v>
          </cell>
          <cell r="C158">
            <v>32618.279999999901</v>
          </cell>
        </row>
        <row r="159">
          <cell r="B159" t="str">
            <v>1203603011</v>
          </cell>
          <cell r="C159">
            <v>7033.81</v>
          </cell>
        </row>
        <row r="160">
          <cell r="B160" t="str">
            <v>1203604013</v>
          </cell>
          <cell r="C160">
            <v>629240.70999999903</v>
          </cell>
        </row>
        <row r="161">
          <cell r="B161" t="str">
            <v>1203801010</v>
          </cell>
          <cell r="C161">
            <v>117573</v>
          </cell>
        </row>
        <row r="162">
          <cell r="B162" t="str">
            <v>1203801013</v>
          </cell>
          <cell r="C162">
            <v>2578.61</v>
          </cell>
        </row>
        <row r="163">
          <cell r="B163" t="str">
            <v>1203803011</v>
          </cell>
          <cell r="C163">
            <v>4831.6000000000004</v>
          </cell>
        </row>
        <row r="164">
          <cell r="B164" t="str">
            <v>1204102010</v>
          </cell>
          <cell r="C164">
            <v>8338.02</v>
          </cell>
        </row>
        <row r="165">
          <cell r="B165" t="str">
            <v>1204102013</v>
          </cell>
          <cell r="C165">
            <v>1035.7</v>
          </cell>
        </row>
        <row r="166">
          <cell r="B166" t="str">
            <v>1204501010</v>
          </cell>
          <cell r="C166">
            <v>22568.3499999999</v>
          </cell>
        </row>
        <row r="167">
          <cell r="B167" t="str">
            <v>1204501011</v>
          </cell>
          <cell r="C167">
            <v>928.61</v>
          </cell>
        </row>
        <row r="168">
          <cell r="B168" t="str">
            <v>1204502013</v>
          </cell>
          <cell r="C168">
            <v>955467.20999999903</v>
          </cell>
        </row>
        <row r="169">
          <cell r="B169" t="str">
            <v>1204601010</v>
          </cell>
          <cell r="C169">
            <v>92524.33</v>
          </cell>
        </row>
        <row r="170">
          <cell r="B170" t="str">
            <v>1204601013</v>
          </cell>
          <cell r="C170">
            <v>213577.179999999</v>
          </cell>
        </row>
        <row r="171">
          <cell r="B171" t="str">
            <v>1207601013</v>
          </cell>
          <cell r="C171">
            <v>108622.86</v>
          </cell>
        </row>
        <row r="172">
          <cell r="B172" t="str">
            <v>1207902013</v>
          </cell>
          <cell r="C172">
            <v>160332.95000000001</v>
          </cell>
        </row>
        <row r="173">
          <cell r="B173" t="str">
            <v>1207902017</v>
          </cell>
          <cell r="C173">
            <v>94.26</v>
          </cell>
        </row>
        <row r="174">
          <cell r="B174" t="str">
            <v>2110001000</v>
          </cell>
          <cell r="C174">
            <v>-17541.389999999901</v>
          </cell>
        </row>
        <row r="175">
          <cell r="B175" t="str">
            <v>2110002000</v>
          </cell>
          <cell r="C175">
            <v>-191003.859999999</v>
          </cell>
        </row>
        <row r="176">
          <cell r="B176" t="str">
            <v>2110003000</v>
          </cell>
          <cell r="C176">
            <v>-7705685.5599999903</v>
          </cell>
        </row>
        <row r="177">
          <cell r="B177" t="str">
            <v>2110005000</v>
          </cell>
          <cell r="C177">
            <v>640.63</v>
          </cell>
        </row>
        <row r="178">
          <cell r="B178" t="str">
            <v>2110010000</v>
          </cell>
          <cell r="C178">
            <v>-47837.639999999898</v>
          </cell>
        </row>
        <row r="179">
          <cell r="B179" t="str">
            <v>2110021000</v>
          </cell>
          <cell r="C179">
            <v>136763.019999999</v>
          </cell>
        </row>
        <row r="180">
          <cell r="B180" t="str">
            <v>2110022000</v>
          </cell>
          <cell r="C180">
            <v>154390.47</v>
          </cell>
        </row>
        <row r="181">
          <cell r="B181" t="str">
            <v>2110023000</v>
          </cell>
          <cell r="C181">
            <v>912765.81</v>
          </cell>
        </row>
        <row r="182">
          <cell r="B182" t="str">
            <v>2110041000</v>
          </cell>
          <cell r="C182">
            <v>-5776664.7599999905</v>
          </cell>
        </row>
        <row r="183">
          <cell r="B183" t="str">
            <v>2110061000</v>
          </cell>
          <cell r="C183">
            <v>19408.95</v>
          </cell>
        </row>
        <row r="184">
          <cell r="B184" t="str">
            <v>2110062000</v>
          </cell>
          <cell r="C184">
            <v>29293.709999999901</v>
          </cell>
        </row>
        <row r="185">
          <cell r="B185" t="str">
            <v>2110063000</v>
          </cell>
          <cell r="C185">
            <v>29620.049999999901</v>
          </cell>
        </row>
        <row r="186">
          <cell r="B186" t="str">
            <v>2110063100</v>
          </cell>
          <cell r="C186">
            <v>-11288.43</v>
          </cell>
        </row>
        <row r="187">
          <cell r="B187" t="str">
            <v>2111010000</v>
          </cell>
          <cell r="C187">
            <v>1888.73</v>
          </cell>
        </row>
        <row r="188">
          <cell r="B188" t="str">
            <v>2111010200</v>
          </cell>
          <cell r="C188">
            <v>-368520.37</v>
          </cell>
        </row>
        <row r="189">
          <cell r="B189" t="str">
            <v>2111010300</v>
          </cell>
          <cell r="C189">
            <v>241185.769999999</v>
          </cell>
        </row>
        <row r="190">
          <cell r="B190" t="str">
            <v>2111010400</v>
          </cell>
          <cell r="C190">
            <v>82961.460000000006</v>
          </cell>
        </row>
        <row r="191">
          <cell r="B191" t="str">
            <v>2111010500</v>
          </cell>
          <cell r="C191">
            <v>37278.800000000003</v>
          </cell>
        </row>
        <row r="192">
          <cell r="B192" t="str">
            <v>2111010800</v>
          </cell>
          <cell r="C192">
            <v>71208.839999999895</v>
          </cell>
        </row>
        <row r="193">
          <cell r="B193" t="str">
            <v>2111011600</v>
          </cell>
          <cell r="C193">
            <v>593300.92000000004</v>
          </cell>
        </row>
        <row r="194">
          <cell r="B194" t="str">
            <v>2111110000</v>
          </cell>
          <cell r="C194">
            <v>169.88999999999899</v>
          </cell>
        </row>
        <row r="195">
          <cell r="B195" t="str">
            <v>2111110200</v>
          </cell>
          <cell r="C195">
            <v>114008.64</v>
          </cell>
        </row>
        <row r="196">
          <cell r="B196" t="str">
            <v>2111110300</v>
          </cell>
          <cell r="C196">
            <v>11889416.49</v>
          </cell>
        </row>
        <row r="197">
          <cell r="B197" t="str">
            <v>2111110400</v>
          </cell>
          <cell r="C197">
            <v>4253022.4400000004</v>
          </cell>
        </row>
        <row r="198">
          <cell r="B198" t="str">
            <v>2111110500</v>
          </cell>
          <cell r="C198">
            <v>2440159.64</v>
          </cell>
        </row>
        <row r="199">
          <cell r="B199" t="str">
            <v>2111110800</v>
          </cell>
          <cell r="C199">
            <v>373812.359999999</v>
          </cell>
        </row>
        <row r="200">
          <cell r="B200" t="str">
            <v>2111110900</v>
          </cell>
          <cell r="C200">
            <v>35648.349999999897</v>
          </cell>
        </row>
        <row r="201">
          <cell r="B201" t="str">
            <v>2111111200</v>
          </cell>
          <cell r="C201">
            <v>760.50999999999897</v>
          </cell>
        </row>
        <row r="202">
          <cell r="B202" t="str">
            <v>2111111300</v>
          </cell>
          <cell r="C202">
            <v>7344020.1500000004</v>
          </cell>
        </row>
        <row r="203">
          <cell r="B203" t="str">
            <v>2111111500</v>
          </cell>
          <cell r="C203">
            <v>33315.11</v>
          </cell>
        </row>
        <row r="204">
          <cell r="B204" t="str">
            <v>2111111600</v>
          </cell>
          <cell r="C204">
            <v>146791.239999999</v>
          </cell>
        </row>
        <row r="205">
          <cell r="B205" t="str">
            <v>2111111700</v>
          </cell>
          <cell r="C205">
            <v>36909.239999999903</v>
          </cell>
        </row>
        <row r="206">
          <cell r="B206" t="str">
            <v>2111111900</v>
          </cell>
          <cell r="C206">
            <v>1607.45</v>
          </cell>
        </row>
        <row r="207">
          <cell r="B207" t="str">
            <v>2111210000</v>
          </cell>
          <cell r="C207">
            <v>154466.6</v>
          </cell>
        </row>
        <row r="208">
          <cell r="B208" t="str">
            <v>2111210200</v>
          </cell>
          <cell r="C208">
            <v>185.56</v>
          </cell>
        </row>
        <row r="209">
          <cell r="B209" t="str">
            <v>2111210300</v>
          </cell>
          <cell r="C209">
            <v>4480943.1500000004</v>
          </cell>
        </row>
        <row r="210">
          <cell r="B210" t="str">
            <v>2111210400</v>
          </cell>
          <cell r="C210">
            <v>6708167.3099999903</v>
          </cell>
        </row>
        <row r="211">
          <cell r="B211" t="str">
            <v>2111210500</v>
          </cell>
          <cell r="C211">
            <v>7196925.3799999896</v>
          </cell>
        </row>
        <row r="212">
          <cell r="B212" t="str">
            <v>2111210600</v>
          </cell>
          <cell r="C212">
            <v>6720985.7000000002</v>
          </cell>
        </row>
        <row r="213">
          <cell r="B213" t="str">
            <v>2111210800</v>
          </cell>
          <cell r="C213">
            <v>4396975.0599999903</v>
          </cell>
        </row>
        <row r="214">
          <cell r="B214" t="str">
            <v>2111210900</v>
          </cell>
          <cell r="C214">
            <v>81377.139999999898</v>
          </cell>
        </row>
        <row r="215">
          <cell r="B215" t="str">
            <v>2111211300</v>
          </cell>
          <cell r="C215">
            <v>223186.38</v>
          </cell>
        </row>
        <row r="216">
          <cell r="B216" t="str">
            <v>2111211500</v>
          </cell>
          <cell r="C216">
            <v>285384.13</v>
          </cell>
        </row>
        <row r="217">
          <cell r="B217" t="str">
            <v>2111211600</v>
          </cell>
          <cell r="C217">
            <v>633513.42000000004</v>
          </cell>
        </row>
        <row r="218">
          <cell r="B218" t="str">
            <v>2111211700</v>
          </cell>
          <cell r="C218">
            <v>37761.449999999903</v>
          </cell>
        </row>
        <row r="219">
          <cell r="B219" t="str">
            <v>2111240000</v>
          </cell>
          <cell r="C219">
            <v>128344112.06999899</v>
          </cell>
        </row>
        <row r="220">
          <cell r="B220" t="str">
            <v>2111310000</v>
          </cell>
          <cell r="C220">
            <v>3492036.08</v>
          </cell>
        </row>
        <row r="221">
          <cell r="B221" t="str">
            <v>2111310100</v>
          </cell>
          <cell r="C221">
            <v>10553741.439999901</v>
          </cell>
        </row>
        <row r="222">
          <cell r="B222" t="str">
            <v>2111310200</v>
          </cell>
          <cell r="C222">
            <v>24961317.93</v>
          </cell>
        </row>
        <row r="223">
          <cell r="B223" t="str">
            <v>2111310300</v>
          </cell>
          <cell r="C223">
            <v>82324871.040000007</v>
          </cell>
        </row>
        <row r="224">
          <cell r="B224" t="str">
            <v>2111310400</v>
          </cell>
          <cell r="C224">
            <v>22405590.890000001</v>
          </cell>
        </row>
        <row r="225">
          <cell r="B225" t="str">
            <v>2111310500</v>
          </cell>
          <cell r="C225">
            <v>79184170.819999903</v>
          </cell>
        </row>
        <row r="226">
          <cell r="B226" t="str">
            <v>2111310800</v>
          </cell>
          <cell r="C226">
            <v>601605.77</v>
          </cell>
        </row>
        <row r="227">
          <cell r="B227" t="str">
            <v>2111310900</v>
          </cell>
          <cell r="C227">
            <v>219693.82</v>
          </cell>
        </row>
        <row r="228">
          <cell r="B228" t="str">
            <v>2111311200</v>
          </cell>
          <cell r="C228">
            <v>390499.739999999</v>
          </cell>
        </row>
        <row r="229">
          <cell r="B229" t="str">
            <v>2111311300</v>
          </cell>
          <cell r="C229">
            <v>544982.69999999902</v>
          </cell>
        </row>
        <row r="230">
          <cell r="B230" t="str">
            <v>2111311500</v>
          </cell>
          <cell r="C230">
            <v>2363724.5699999901</v>
          </cell>
        </row>
        <row r="231">
          <cell r="B231" t="str">
            <v>2111311600</v>
          </cell>
          <cell r="C231">
            <v>981223.16</v>
          </cell>
        </row>
        <row r="232">
          <cell r="B232" t="str">
            <v>2111311700</v>
          </cell>
          <cell r="C232">
            <v>3257296.58</v>
          </cell>
        </row>
        <row r="233">
          <cell r="B233" t="str">
            <v>2111311800</v>
          </cell>
          <cell r="C233">
            <v>14.96</v>
          </cell>
        </row>
        <row r="234">
          <cell r="B234" t="str">
            <v>2111311900</v>
          </cell>
          <cell r="C234">
            <v>389139.81</v>
          </cell>
        </row>
        <row r="235">
          <cell r="B235" t="str">
            <v>2111999999</v>
          </cell>
          <cell r="C235">
            <v>0.03</v>
          </cell>
        </row>
        <row r="236">
          <cell r="B236" t="str">
            <v>2181210200</v>
          </cell>
          <cell r="C236">
            <v>1855237.55</v>
          </cell>
        </row>
        <row r="237">
          <cell r="B237" t="str">
            <v>2181210300</v>
          </cell>
          <cell r="C237">
            <v>12080412.529999901</v>
          </cell>
        </row>
        <row r="238">
          <cell r="B238" t="str">
            <v>2181210400</v>
          </cell>
          <cell r="C238">
            <v>3637532.31</v>
          </cell>
        </row>
        <row r="239">
          <cell r="B239" t="str">
            <v>2181210500</v>
          </cell>
          <cell r="C239">
            <v>4008791.1899999902</v>
          </cell>
        </row>
        <row r="240">
          <cell r="B240" t="str">
            <v>2181210600</v>
          </cell>
          <cell r="C240">
            <v>2833467.58</v>
          </cell>
        </row>
        <row r="241">
          <cell r="B241" t="str">
            <v>2181210800</v>
          </cell>
          <cell r="C241">
            <v>3943905.06</v>
          </cell>
        </row>
        <row r="242">
          <cell r="B242" t="str">
            <v>2181210900</v>
          </cell>
          <cell r="C242">
            <v>890.44</v>
          </cell>
        </row>
        <row r="243">
          <cell r="B243" t="str">
            <v>2181211300</v>
          </cell>
          <cell r="C243">
            <v>16797707.460000001</v>
          </cell>
        </row>
        <row r="244">
          <cell r="B244" t="str">
            <v>2181211500</v>
          </cell>
          <cell r="C244">
            <v>201828.179999999</v>
          </cell>
        </row>
        <row r="245">
          <cell r="B245" t="str">
            <v>2181211600</v>
          </cell>
          <cell r="C245">
            <v>248204.149999999</v>
          </cell>
        </row>
        <row r="246">
          <cell r="B246" t="str">
            <v>2181211700</v>
          </cell>
          <cell r="C246">
            <v>1771.71</v>
          </cell>
        </row>
        <row r="247">
          <cell r="B247" t="str">
            <v>2181240000</v>
          </cell>
          <cell r="C247">
            <v>56999068.82</v>
          </cell>
        </row>
        <row r="248">
          <cell r="B248" t="str">
            <v>2181300100</v>
          </cell>
          <cell r="C248">
            <v>47961.769999999902</v>
          </cell>
        </row>
        <row r="249">
          <cell r="B249" t="str">
            <v>2181300200</v>
          </cell>
          <cell r="C249">
            <v>4520515.9299999904</v>
          </cell>
        </row>
        <row r="250">
          <cell r="B250" t="str">
            <v>2181300300</v>
          </cell>
          <cell r="C250">
            <v>29363480</v>
          </cell>
        </row>
        <row r="251">
          <cell r="B251" t="str">
            <v>2181300400</v>
          </cell>
          <cell r="C251">
            <v>2855982.6699999901</v>
          </cell>
        </row>
        <row r="252">
          <cell r="B252" t="str">
            <v>2181300500</v>
          </cell>
          <cell r="C252">
            <v>20346062.219999898</v>
          </cell>
        </row>
        <row r="253">
          <cell r="B253" t="str">
            <v>2181300800</v>
          </cell>
          <cell r="C253">
            <v>2494354.35</v>
          </cell>
        </row>
        <row r="254">
          <cell r="B254" t="str">
            <v>2181300900</v>
          </cell>
          <cell r="C254">
            <v>32414.400000000001</v>
          </cell>
        </row>
        <row r="255">
          <cell r="B255" t="str">
            <v>2181301200</v>
          </cell>
          <cell r="C255">
            <v>117565.429999999</v>
          </cell>
        </row>
        <row r="256">
          <cell r="B256" t="str">
            <v>2181301300</v>
          </cell>
          <cell r="C256">
            <v>22549643.559999902</v>
          </cell>
        </row>
        <row r="257">
          <cell r="B257" t="str">
            <v>2181301500</v>
          </cell>
          <cell r="C257">
            <v>258741.67</v>
          </cell>
        </row>
        <row r="258">
          <cell r="B258" t="str">
            <v>2181301600</v>
          </cell>
          <cell r="C258">
            <v>689085.53</v>
          </cell>
        </row>
        <row r="259">
          <cell r="B259" t="str">
            <v>2181301700</v>
          </cell>
          <cell r="C259">
            <v>90228.800000000003</v>
          </cell>
        </row>
        <row r="260">
          <cell r="B260" t="str">
            <v>2181301800</v>
          </cell>
          <cell r="C260">
            <v>316117.69</v>
          </cell>
        </row>
        <row r="261">
          <cell r="B261" t="str">
            <v>2181301900</v>
          </cell>
          <cell r="C261">
            <v>356458.82</v>
          </cell>
        </row>
        <row r="262">
          <cell r="B262" t="str">
            <v>2211000000</v>
          </cell>
          <cell r="C262">
            <v>-134822979.94</v>
          </cell>
        </row>
        <row r="263">
          <cell r="B263" t="str">
            <v>2211010000</v>
          </cell>
          <cell r="C263">
            <v>-319751896.19</v>
          </cell>
        </row>
        <row r="264">
          <cell r="B264" t="str">
            <v>2212010000</v>
          </cell>
          <cell r="C264">
            <v>-27151458.969999898</v>
          </cell>
        </row>
        <row r="265">
          <cell r="B265" t="str">
            <v>2280000000</v>
          </cell>
          <cell r="C265">
            <v>-20321643.539999899</v>
          </cell>
        </row>
        <row r="266">
          <cell r="B266" t="str">
            <v>2289900000</v>
          </cell>
          <cell r="C266">
            <v>181081.66</v>
          </cell>
        </row>
        <row r="267">
          <cell r="B267" t="str">
            <v>2291010000</v>
          </cell>
          <cell r="C267">
            <v>2025077.5</v>
          </cell>
        </row>
        <row r="268">
          <cell r="B268" t="str">
            <v>2412010000</v>
          </cell>
          <cell r="C268">
            <v>2952.7399999999898</v>
          </cell>
        </row>
        <row r="269">
          <cell r="B269" t="str">
            <v>2412020000</v>
          </cell>
          <cell r="C269">
            <v>5939.7399999999898</v>
          </cell>
        </row>
        <row r="270">
          <cell r="B270" t="str">
            <v>2412090000</v>
          </cell>
          <cell r="C270">
            <v>5.75999999999999</v>
          </cell>
        </row>
        <row r="271">
          <cell r="B271" t="str">
            <v>2413010000</v>
          </cell>
          <cell r="C271">
            <v>-41811191.009999901</v>
          </cell>
        </row>
        <row r="272">
          <cell r="B272" t="str">
            <v>2421010000</v>
          </cell>
          <cell r="C272">
            <v>-3467323.1099999901</v>
          </cell>
        </row>
        <row r="273">
          <cell r="B273" t="str">
            <v>2423010000</v>
          </cell>
          <cell r="C273">
            <v>-22.5</v>
          </cell>
        </row>
        <row r="274">
          <cell r="B274" t="str">
            <v>2423020000</v>
          </cell>
          <cell r="C274">
            <v>1484.7</v>
          </cell>
        </row>
        <row r="275">
          <cell r="B275" t="str">
            <v>2425010000</v>
          </cell>
          <cell r="C275">
            <v>-5903.04</v>
          </cell>
        </row>
        <row r="276">
          <cell r="B276" t="str">
            <v>2429990000</v>
          </cell>
          <cell r="C276">
            <v>-341.45999999999901</v>
          </cell>
        </row>
        <row r="277">
          <cell r="B277" t="str">
            <v>2437001000</v>
          </cell>
          <cell r="C277">
            <v>27137093.870000001</v>
          </cell>
        </row>
        <row r="278">
          <cell r="B278" t="str">
            <v>2441000100</v>
          </cell>
          <cell r="C278">
            <v>-8126.7399999999898</v>
          </cell>
        </row>
        <row r="279">
          <cell r="B279" t="str">
            <v>2441000200</v>
          </cell>
          <cell r="C279">
            <v>-179424.57</v>
          </cell>
        </row>
        <row r="280">
          <cell r="B280" t="str">
            <v>2441000300</v>
          </cell>
          <cell r="C280">
            <v>-308.76999999999902</v>
          </cell>
        </row>
        <row r="281">
          <cell r="B281" t="str">
            <v>2450000000</v>
          </cell>
          <cell r="C281">
            <v>-5248786.4800000004</v>
          </cell>
        </row>
        <row r="282">
          <cell r="B282" t="str">
            <v>2490000000</v>
          </cell>
          <cell r="C282">
            <v>-5601872.3499999903</v>
          </cell>
        </row>
        <row r="283">
          <cell r="B283" t="str">
            <v>2521211000</v>
          </cell>
          <cell r="C283">
            <v>-131650625.28</v>
          </cell>
        </row>
        <row r="284">
          <cell r="B284" t="str">
            <v>2521221000</v>
          </cell>
          <cell r="C284">
            <v>-778124719.63</v>
          </cell>
        </row>
        <row r="285">
          <cell r="B285" t="str">
            <v>2611100000</v>
          </cell>
          <cell r="C285">
            <v>-2686142.5899999901</v>
          </cell>
        </row>
        <row r="286">
          <cell r="B286" t="str">
            <v>2611101000</v>
          </cell>
          <cell r="C286">
            <v>-30890117.289999899</v>
          </cell>
        </row>
        <row r="287">
          <cell r="B287" t="str">
            <v>2611201000</v>
          </cell>
          <cell r="C287">
            <v>-130702.03</v>
          </cell>
        </row>
        <row r="288">
          <cell r="B288" t="str">
            <v>2615101000</v>
          </cell>
          <cell r="C288">
            <v>-293656.83</v>
          </cell>
        </row>
        <row r="289">
          <cell r="B289" t="str">
            <v>2621010000</v>
          </cell>
          <cell r="C289">
            <v>-1030177.96</v>
          </cell>
        </row>
        <row r="290">
          <cell r="B290" t="str">
            <v>2621020000</v>
          </cell>
          <cell r="C290">
            <v>1041258.26</v>
          </cell>
        </row>
        <row r="291">
          <cell r="B291" t="str">
            <v>2622000000</v>
          </cell>
          <cell r="C291">
            <v>-19045.63</v>
          </cell>
        </row>
        <row r="292">
          <cell r="B292" t="str">
            <v>2622010000</v>
          </cell>
          <cell r="C292">
            <v>-945268521.35000002</v>
          </cell>
        </row>
        <row r="293">
          <cell r="B293" t="str">
            <v>2622020000</v>
          </cell>
          <cell r="C293">
            <v>945454231.86000001</v>
          </cell>
        </row>
        <row r="294">
          <cell r="B294" t="str">
            <v>2623010000</v>
          </cell>
          <cell r="C294">
            <v>4171.47</v>
          </cell>
        </row>
        <row r="295">
          <cell r="B295" t="str">
            <v>2623020000</v>
          </cell>
          <cell r="C295">
            <v>997.6</v>
          </cell>
        </row>
        <row r="296">
          <cell r="B296" t="str">
            <v>2624010000</v>
          </cell>
          <cell r="C296">
            <v>3299.1599999999899</v>
          </cell>
        </row>
        <row r="297">
          <cell r="B297" t="str">
            <v>2624020000</v>
          </cell>
          <cell r="C297">
            <v>77675.72</v>
          </cell>
        </row>
        <row r="298">
          <cell r="B298" t="str">
            <v>2629010000</v>
          </cell>
          <cell r="C298">
            <v>6348.6199999999899</v>
          </cell>
        </row>
        <row r="299">
          <cell r="B299" t="str">
            <v>2629020000</v>
          </cell>
          <cell r="C299">
            <v>-1709.8</v>
          </cell>
        </row>
        <row r="300">
          <cell r="B300" t="str">
            <v>2629030000</v>
          </cell>
          <cell r="C300">
            <v>-6860.85</v>
          </cell>
        </row>
        <row r="301">
          <cell r="B301" t="str">
            <v>2629040000</v>
          </cell>
          <cell r="C301">
            <v>-23997.959999999901</v>
          </cell>
        </row>
        <row r="302">
          <cell r="B302" t="str">
            <v>2629990000</v>
          </cell>
          <cell r="C302">
            <v>28756.13</v>
          </cell>
        </row>
        <row r="303">
          <cell r="B303" t="str">
            <v>2629999999</v>
          </cell>
          <cell r="C303">
            <v>-0.02</v>
          </cell>
        </row>
        <row r="304">
          <cell r="B304" t="str">
            <v>2630000000</v>
          </cell>
          <cell r="C304">
            <v>-96362.21</v>
          </cell>
        </row>
        <row r="305">
          <cell r="B305" t="str">
            <v>2670000000</v>
          </cell>
          <cell r="C305">
            <v>-1166.1300000000001</v>
          </cell>
        </row>
        <row r="306">
          <cell r="B306" t="str">
            <v>2681104000</v>
          </cell>
          <cell r="C306">
            <v>42668.139999999898</v>
          </cell>
        </row>
        <row r="307">
          <cell r="B307" t="str">
            <v>2681107000</v>
          </cell>
          <cell r="C307">
            <v>98814366.269999906</v>
          </cell>
        </row>
        <row r="308">
          <cell r="B308" t="str">
            <v>2681109000</v>
          </cell>
          <cell r="C308">
            <v>20257785.850000001</v>
          </cell>
        </row>
        <row r="309">
          <cell r="B309" t="str">
            <v>2681114000</v>
          </cell>
          <cell r="C309">
            <v>6040856.5499999896</v>
          </cell>
        </row>
        <row r="310">
          <cell r="B310" t="str">
            <v>2681115000</v>
          </cell>
          <cell r="C310">
            <v>478.04</v>
          </cell>
        </row>
        <row r="311">
          <cell r="B311" t="str">
            <v>2681116000</v>
          </cell>
          <cell r="C311">
            <v>19246239.07</v>
          </cell>
        </row>
        <row r="312">
          <cell r="B312" t="str">
            <v>2681126010</v>
          </cell>
          <cell r="C312">
            <v>174421.87</v>
          </cell>
        </row>
        <row r="313">
          <cell r="B313" t="str">
            <v>2681130000</v>
          </cell>
          <cell r="C313">
            <v>-430487498.76999903</v>
          </cell>
        </row>
        <row r="314">
          <cell r="B314" t="str">
            <v>2681130001</v>
          </cell>
          <cell r="C314">
            <v>-2833632.75999999</v>
          </cell>
        </row>
        <row r="315">
          <cell r="B315" t="str">
            <v>2681130009</v>
          </cell>
          <cell r="C315">
            <v>-14342095.91</v>
          </cell>
        </row>
        <row r="316">
          <cell r="B316" t="str">
            <v>2681132000</v>
          </cell>
          <cell r="C316">
            <v>-1196691.5900000001</v>
          </cell>
        </row>
        <row r="317">
          <cell r="B317" t="str">
            <v>2681133010</v>
          </cell>
          <cell r="C317">
            <v>-140.31</v>
          </cell>
        </row>
        <row r="318">
          <cell r="B318" t="str">
            <v>2681136000</v>
          </cell>
          <cell r="C318">
            <v>2170748</v>
          </cell>
        </row>
        <row r="319">
          <cell r="B319" t="str">
            <v>2681136020</v>
          </cell>
          <cell r="C319">
            <v>19.9499999999999</v>
          </cell>
        </row>
        <row r="320">
          <cell r="B320" t="str">
            <v>2681137010</v>
          </cell>
          <cell r="C320">
            <v>62931024</v>
          </cell>
        </row>
        <row r="321">
          <cell r="B321" t="str">
            <v>2681140010</v>
          </cell>
          <cell r="C321">
            <v>67974.44</v>
          </cell>
        </row>
        <row r="322">
          <cell r="B322" t="str">
            <v>2681199070</v>
          </cell>
          <cell r="C322">
            <v>3281.27</v>
          </cell>
        </row>
        <row r="323">
          <cell r="B323" t="str">
            <v>2681199090</v>
          </cell>
          <cell r="C323">
            <v>203626.299999999</v>
          </cell>
        </row>
        <row r="324">
          <cell r="B324" t="str">
            <v>2681199999</v>
          </cell>
          <cell r="C324">
            <v>0.03</v>
          </cell>
        </row>
        <row r="325">
          <cell r="B325" t="str">
            <v>2682101000</v>
          </cell>
          <cell r="C325">
            <v>28076920.07</v>
          </cell>
        </row>
        <row r="326">
          <cell r="B326" t="str">
            <v>2682102100</v>
          </cell>
          <cell r="C326">
            <v>-5877.14</v>
          </cell>
        </row>
        <row r="327">
          <cell r="B327" t="str">
            <v>2682102200</v>
          </cell>
          <cell r="C327">
            <v>-6854.96</v>
          </cell>
        </row>
        <row r="328">
          <cell r="B328" t="str">
            <v>2682102300</v>
          </cell>
          <cell r="C328">
            <v>-23340152.100000001</v>
          </cell>
        </row>
        <row r="329">
          <cell r="B329" t="str">
            <v>2682103000</v>
          </cell>
          <cell r="C329">
            <v>-195338.39</v>
          </cell>
        </row>
        <row r="330">
          <cell r="B330" t="str">
            <v>2682105100</v>
          </cell>
          <cell r="C330">
            <v>-481355.45</v>
          </cell>
        </row>
        <row r="331">
          <cell r="B331" t="str">
            <v>2682106000</v>
          </cell>
          <cell r="C331">
            <v>49.6099999999999</v>
          </cell>
        </row>
        <row r="332">
          <cell r="B332" t="str">
            <v>2682107000</v>
          </cell>
          <cell r="C332">
            <v>30.01</v>
          </cell>
        </row>
        <row r="333">
          <cell r="B333" t="str">
            <v>2682108100</v>
          </cell>
          <cell r="C333">
            <v>108433.179999999</v>
          </cell>
        </row>
        <row r="334">
          <cell r="B334" t="str">
            <v>2682108200</v>
          </cell>
          <cell r="C334">
            <v>581084.31000000006</v>
          </cell>
        </row>
        <row r="335">
          <cell r="B335" t="str">
            <v>2682109000</v>
          </cell>
          <cell r="C335">
            <v>-3164507.54999999</v>
          </cell>
        </row>
        <row r="336">
          <cell r="B336" t="str">
            <v>2682110811</v>
          </cell>
          <cell r="C336">
            <v>-4653.09</v>
          </cell>
        </row>
        <row r="337">
          <cell r="B337" t="str">
            <v>2682110813</v>
          </cell>
          <cell r="C337">
            <v>-253.19</v>
          </cell>
        </row>
        <row r="338">
          <cell r="B338" t="str">
            <v>2682110814</v>
          </cell>
          <cell r="C338">
            <v>97.67</v>
          </cell>
        </row>
        <row r="339">
          <cell r="B339" t="str">
            <v>2682110820</v>
          </cell>
          <cell r="C339">
            <v>-181117.609999999</v>
          </cell>
        </row>
        <row r="340">
          <cell r="B340" t="str">
            <v>2682110822</v>
          </cell>
          <cell r="C340">
            <v>-4400.54</v>
          </cell>
        </row>
        <row r="341">
          <cell r="B341" t="str">
            <v>2682110829</v>
          </cell>
          <cell r="C341">
            <v>-366.86</v>
          </cell>
        </row>
        <row r="342">
          <cell r="B342" t="str">
            <v>2682110901</v>
          </cell>
          <cell r="C342">
            <v>-9286.6599999999908</v>
          </cell>
        </row>
        <row r="343">
          <cell r="B343" t="str">
            <v>2682113000</v>
          </cell>
          <cell r="C343">
            <v>-6398702.7300000004</v>
          </cell>
        </row>
        <row r="344">
          <cell r="B344" t="str">
            <v>2682114200</v>
          </cell>
          <cell r="C344">
            <v>-257582.399999999</v>
          </cell>
        </row>
        <row r="345">
          <cell r="B345" t="str">
            <v>2682123501</v>
          </cell>
          <cell r="C345">
            <v>-213774318.66</v>
          </cell>
        </row>
        <row r="346">
          <cell r="B346" t="str">
            <v>2682123502</v>
          </cell>
          <cell r="C346">
            <v>203949085.27000001</v>
          </cell>
        </row>
        <row r="347">
          <cell r="B347" t="str">
            <v>2682123701</v>
          </cell>
          <cell r="C347">
            <v>-46141254.950000003</v>
          </cell>
        </row>
        <row r="348">
          <cell r="B348" t="str">
            <v>2682123702</v>
          </cell>
          <cell r="C348">
            <v>39316041.579999901</v>
          </cell>
        </row>
        <row r="349">
          <cell r="B349" t="str">
            <v>2682126100</v>
          </cell>
          <cell r="C349">
            <v>1117399.3500000001</v>
          </cell>
        </row>
        <row r="350">
          <cell r="B350" t="str">
            <v>2682128000</v>
          </cell>
          <cell r="C350">
            <v>-116882.5</v>
          </cell>
        </row>
        <row r="351">
          <cell r="B351" t="str">
            <v>2682138100</v>
          </cell>
          <cell r="C351">
            <v>-27100.54</v>
          </cell>
        </row>
        <row r="352">
          <cell r="B352" t="str">
            <v>2682138200</v>
          </cell>
          <cell r="C352">
            <v>-2506.69</v>
          </cell>
        </row>
        <row r="353">
          <cell r="B353" t="str">
            <v>2682138300</v>
          </cell>
          <cell r="C353">
            <v>-14307563.460000001</v>
          </cell>
        </row>
        <row r="354">
          <cell r="B354" t="str">
            <v>2682199999</v>
          </cell>
          <cell r="C354">
            <v>0.02</v>
          </cell>
        </row>
        <row r="355">
          <cell r="B355" t="str">
            <v>2683100000</v>
          </cell>
          <cell r="C355">
            <v>-75778.979999999894</v>
          </cell>
        </row>
        <row r="356">
          <cell r="B356" t="str">
            <v>2683110000</v>
          </cell>
          <cell r="C356">
            <v>77.049999999999898</v>
          </cell>
        </row>
        <row r="357">
          <cell r="B357" t="str">
            <v>2683120000</v>
          </cell>
          <cell r="C357">
            <v>-1428861.29</v>
          </cell>
        </row>
        <row r="358">
          <cell r="B358" t="str">
            <v>2683160000</v>
          </cell>
          <cell r="C358">
            <v>161736.91</v>
          </cell>
        </row>
        <row r="359">
          <cell r="B359" t="str">
            <v>2683180000</v>
          </cell>
          <cell r="C359">
            <v>0.05</v>
          </cell>
        </row>
        <row r="360">
          <cell r="B360" t="str">
            <v>2683181000</v>
          </cell>
          <cell r="C360">
            <v>-6691.4799999999896</v>
          </cell>
        </row>
        <row r="361">
          <cell r="B361" t="str">
            <v>2683191000</v>
          </cell>
          <cell r="C361">
            <v>-256.75999999999902</v>
          </cell>
        </row>
        <row r="362">
          <cell r="B362" t="str">
            <v>2710050300</v>
          </cell>
          <cell r="C362">
            <v>21822803.710000001</v>
          </cell>
        </row>
        <row r="363">
          <cell r="B363" t="str">
            <v>2710050400</v>
          </cell>
          <cell r="C363">
            <v>9662391.75</v>
          </cell>
        </row>
        <row r="364">
          <cell r="B364" t="str">
            <v>2710050500</v>
          </cell>
          <cell r="C364">
            <v>57478251.6599999</v>
          </cell>
        </row>
        <row r="365">
          <cell r="B365" t="str">
            <v>2710050600</v>
          </cell>
          <cell r="C365">
            <v>5222930.79</v>
          </cell>
        </row>
        <row r="366">
          <cell r="B366" t="str">
            <v>2710080100</v>
          </cell>
          <cell r="C366">
            <v>345725.679999999</v>
          </cell>
        </row>
        <row r="367">
          <cell r="B367" t="str">
            <v>2710990100</v>
          </cell>
          <cell r="C367">
            <v>51967005.700000003</v>
          </cell>
        </row>
        <row r="368">
          <cell r="B368" t="str">
            <v>2721021100</v>
          </cell>
          <cell r="C368">
            <v>88458.25</v>
          </cell>
        </row>
        <row r="369">
          <cell r="B369" t="str">
            <v>2729011100</v>
          </cell>
          <cell r="C369">
            <v>795668.66</v>
          </cell>
        </row>
        <row r="370">
          <cell r="B370" t="str">
            <v>2729031100</v>
          </cell>
          <cell r="C370">
            <v>11903482.83</v>
          </cell>
        </row>
        <row r="371">
          <cell r="B371" t="str">
            <v>2729991100</v>
          </cell>
          <cell r="C371">
            <v>669986.48999999894</v>
          </cell>
        </row>
        <row r="372">
          <cell r="B372" t="str">
            <v>2730020100</v>
          </cell>
          <cell r="C372">
            <v>-27496267.289999899</v>
          </cell>
        </row>
        <row r="373">
          <cell r="B373" t="str">
            <v>2730030500</v>
          </cell>
          <cell r="C373">
            <v>-3112046.1099999901</v>
          </cell>
        </row>
        <row r="374">
          <cell r="B374" t="str">
            <v>2730080100</v>
          </cell>
          <cell r="C374">
            <v>-23354361.34</v>
          </cell>
        </row>
        <row r="375">
          <cell r="B375" t="str">
            <v>2730990100</v>
          </cell>
          <cell r="C375">
            <v>-31347.639999999901</v>
          </cell>
        </row>
        <row r="376">
          <cell r="B376" t="str">
            <v>2730990900</v>
          </cell>
          <cell r="C376">
            <v>6708831.9900000002</v>
          </cell>
        </row>
        <row r="377">
          <cell r="B377" t="str">
            <v>2745200000</v>
          </cell>
          <cell r="C377">
            <v>-34277331.0499999</v>
          </cell>
        </row>
        <row r="378">
          <cell r="B378" t="str">
            <v>2745210000</v>
          </cell>
          <cell r="C378">
            <v>-2.75</v>
          </cell>
        </row>
        <row r="379">
          <cell r="B379" t="str">
            <v>2745213000</v>
          </cell>
          <cell r="C379">
            <v>-1625265509.6500001</v>
          </cell>
        </row>
        <row r="380">
          <cell r="B380" t="str">
            <v>2745220000</v>
          </cell>
          <cell r="C380">
            <v>-14963.94</v>
          </cell>
        </row>
        <row r="381">
          <cell r="B381" t="str">
            <v>2745900000</v>
          </cell>
          <cell r="C381">
            <v>419564422.47000003</v>
          </cell>
        </row>
        <row r="382">
          <cell r="B382" t="str">
            <v>2749000001</v>
          </cell>
          <cell r="C382">
            <v>-151447.34</v>
          </cell>
        </row>
        <row r="383">
          <cell r="B383" t="str">
            <v>2811010000</v>
          </cell>
          <cell r="C383">
            <v>-9319.59</v>
          </cell>
        </row>
        <row r="384">
          <cell r="B384" t="str">
            <v>2811020000</v>
          </cell>
          <cell r="C384">
            <v>-107697701.01000001</v>
          </cell>
        </row>
        <row r="385">
          <cell r="B385" t="str">
            <v>2811030000</v>
          </cell>
          <cell r="C385">
            <v>-81223518.200000003</v>
          </cell>
        </row>
        <row r="386">
          <cell r="B386" t="str">
            <v>2811040000</v>
          </cell>
          <cell r="C386">
            <v>-4424761.95</v>
          </cell>
        </row>
        <row r="387">
          <cell r="B387" t="str">
            <v>2811050000</v>
          </cell>
          <cell r="C387">
            <v>-28464948.27</v>
          </cell>
        </row>
        <row r="388">
          <cell r="B388" t="str">
            <v>2811060000</v>
          </cell>
          <cell r="C388">
            <v>-1912187.07</v>
          </cell>
        </row>
        <row r="389">
          <cell r="B389" t="str">
            <v>2880010000</v>
          </cell>
          <cell r="C389">
            <v>-19153068.460000001</v>
          </cell>
        </row>
        <row r="390">
          <cell r="B390" t="str">
            <v>2901010000</v>
          </cell>
          <cell r="C390">
            <v>-11453500</v>
          </cell>
        </row>
        <row r="391">
          <cell r="B391" t="str">
            <v>2903010000</v>
          </cell>
          <cell r="C391">
            <v>-3935101.3999999901</v>
          </cell>
        </row>
        <row r="392">
          <cell r="B392" t="str">
            <v>2908010000</v>
          </cell>
          <cell r="C392">
            <v>-296482293.19999897</v>
          </cell>
        </row>
        <row r="393">
          <cell r="B393" t="str">
            <v>2908020000</v>
          </cell>
          <cell r="C393">
            <v>-563641.62</v>
          </cell>
        </row>
        <row r="394">
          <cell r="B394" t="str">
            <v>3122199999</v>
          </cell>
          <cell r="C394">
            <v>-63912.480000000003</v>
          </cell>
        </row>
        <row r="395">
          <cell r="B395" t="str">
            <v>3122201100</v>
          </cell>
          <cell r="C395">
            <v>31956.240000000002</v>
          </cell>
        </row>
        <row r="396">
          <cell r="B396" t="str">
            <v>3122202100</v>
          </cell>
          <cell r="C396">
            <v>31956.240000000002</v>
          </cell>
        </row>
        <row r="397">
          <cell r="B397" t="str">
            <v>3130110100</v>
          </cell>
          <cell r="C397">
            <v>5566946.1699999897</v>
          </cell>
        </row>
        <row r="398">
          <cell r="B398" t="str">
            <v>3130117100</v>
          </cell>
          <cell r="C398">
            <v>64720118.850000001</v>
          </cell>
        </row>
        <row r="399">
          <cell r="B399" t="str">
            <v>3130140100</v>
          </cell>
          <cell r="C399">
            <v>1413569070.96</v>
          </cell>
        </row>
        <row r="400">
          <cell r="B400" t="str">
            <v>3130140200</v>
          </cell>
          <cell r="C400">
            <v>632448302</v>
          </cell>
        </row>
        <row r="401">
          <cell r="B401" t="str">
            <v>3130140300</v>
          </cell>
          <cell r="C401">
            <v>9066903.9900000002</v>
          </cell>
        </row>
        <row r="402">
          <cell r="B402" t="str">
            <v>3130140400</v>
          </cell>
          <cell r="C402">
            <v>8757561</v>
          </cell>
        </row>
        <row r="403">
          <cell r="B403" t="str">
            <v>3130142100</v>
          </cell>
          <cell r="C403">
            <v>-2204399.02</v>
          </cell>
        </row>
        <row r="404">
          <cell r="B404" t="str">
            <v>3130142300</v>
          </cell>
          <cell r="C404">
            <v>0.01</v>
          </cell>
        </row>
        <row r="405">
          <cell r="B405" t="str">
            <v>3130142500</v>
          </cell>
          <cell r="C405">
            <v>-2514141.3399999901</v>
          </cell>
        </row>
        <row r="406">
          <cell r="B406" t="str">
            <v>3130142800</v>
          </cell>
          <cell r="C406">
            <v>-4419863.46</v>
          </cell>
        </row>
        <row r="407">
          <cell r="B407" t="str">
            <v>3130142900</v>
          </cell>
          <cell r="C407">
            <v>-8625712.5</v>
          </cell>
        </row>
        <row r="408">
          <cell r="B408" t="str">
            <v>3130169100</v>
          </cell>
          <cell r="C408">
            <v>709231.48999999894</v>
          </cell>
        </row>
        <row r="409">
          <cell r="B409" t="str">
            <v>3130170100</v>
          </cell>
          <cell r="C409">
            <v>2514141.3199999901</v>
          </cell>
        </row>
        <row r="410">
          <cell r="B410" t="str">
            <v>3130171100</v>
          </cell>
          <cell r="C410">
            <v>5815321.0300000003</v>
          </cell>
        </row>
        <row r="411">
          <cell r="B411" t="str">
            <v>3130172100</v>
          </cell>
          <cell r="C411">
            <v>8625712.4900000002</v>
          </cell>
        </row>
        <row r="412">
          <cell r="B412" t="str">
            <v>3130185100</v>
          </cell>
          <cell r="C412">
            <v>-51971342.030000001</v>
          </cell>
        </row>
        <row r="413">
          <cell r="B413" t="str">
            <v>3130186100</v>
          </cell>
          <cell r="C413">
            <v>151745917.77000001</v>
          </cell>
        </row>
        <row r="414">
          <cell r="B414" t="str">
            <v>3130187100</v>
          </cell>
          <cell r="C414">
            <v>1823535.02</v>
          </cell>
        </row>
        <row r="415">
          <cell r="B415" t="str">
            <v>3130188100</v>
          </cell>
          <cell r="C415">
            <v>136694924.44</v>
          </cell>
        </row>
        <row r="416">
          <cell r="B416" t="str">
            <v>3163101100</v>
          </cell>
          <cell r="C416">
            <v>80573646.959999904</v>
          </cell>
        </row>
        <row r="417">
          <cell r="B417" t="str">
            <v>3163101999</v>
          </cell>
          <cell r="C417">
            <v>71555.869999999893</v>
          </cell>
        </row>
        <row r="418">
          <cell r="B418" t="str">
            <v>3163199999</v>
          </cell>
          <cell r="C418">
            <v>-223093.12</v>
          </cell>
        </row>
        <row r="419">
          <cell r="B419" t="str">
            <v>3163201100</v>
          </cell>
          <cell r="C419">
            <v>223093.12</v>
          </cell>
        </row>
        <row r="420">
          <cell r="B420" t="str">
            <v>3164101100</v>
          </cell>
          <cell r="C420">
            <v>1387810.4199999899</v>
          </cell>
        </row>
        <row r="421">
          <cell r="B421" t="str">
            <v>3164101999</v>
          </cell>
          <cell r="C421">
            <v>2236.1199999999899</v>
          </cell>
        </row>
        <row r="422">
          <cell r="B422" t="str">
            <v>3176310110</v>
          </cell>
          <cell r="C422">
            <v>-71555.869999999893</v>
          </cell>
        </row>
        <row r="423">
          <cell r="B423" t="str">
            <v>3176410110</v>
          </cell>
          <cell r="C423">
            <v>-2236.1199999999899</v>
          </cell>
        </row>
        <row r="424">
          <cell r="B424" t="str">
            <v>3183013110</v>
          </cell>
          <cell r="C424">
            <v>-25522281.18</v>
          </cell>
        </row>
        <row r="425">
          <cell r="B425" t="str">
            <v>3190000010</v>
          </cell>
          <cell r="C425">
            <v>-5920229.4699999904</v>
          </cell>
        </row>
        <row r="426">
          <cell r="B426" t="str">
            <v>3190200000</v>
          </cell>
          <cell r="C426">
            <v>-3307883.58</v>
          </cell>
        </row>
        <row r="427">
          <cell r="B427" t="str">
            <v>3190300000</v>
          </cell>
          <cell r="C427">
            <v>-2346799947.0100002</v>
          </cell>
        </row>
        <row r="428">
          <cell r="B428" t="str">
            <v>3190690000</v>
          </cell>
          <cell r="C428">
            <v>-72733344.329999894</v>
          </cell>
        </row>
        <row r="429">
          <cell r="B429" t="str">
            <v>3620300100</v>
          </cell>
          <cell r="C429">
            <v>12280090.970000001</v>
          </cell>
        </row>
        <row r="430">
          <cell r="B430" t="str">
            <v>3620300200</v>
          </cell>
          <cell r="C430">
            <v>3648792.85</v>
          </cell>
        </row>
        <row r="431">
          <cell r="B431" t="str">
            <v>3620400100</v>
          </cell>
          <cell r="C431">
            <v>303976.78000000003</v>
          </cell>
        </row>
        <row r="432">
          <cell r="B432" t="str">
            <v>3620400300</v>
          </cell>
          <cell r="C432">
            <v>624258.30000000005</v>
          </cell>
        </row>
        <row r="433">
          <cell r="B433" t="str">
            <v>3806300010</v>
          </cell>
          <cell r="C433">
            <v>-33054.809999999903</v>
          </cell>
        </row>
        <row r="434">
          <cell r="B434" t="str">
            <v>3890000060</v>
          </cell>
          <cell r="C434">
            <v>33054.809999999903</v>
          </cell>
        </row>
        <row r="435">
          <cell r="B435" t="str">
            <v>4142000000</v>
          </cell>
          <cell r="C435">
            <v>535514.81000000006</v>
          </cell>
        </row>
        <row r="436">
          <cell r="B436" t="str">
            <v>4205000000</v>
          </cell>
          <cell r="C436">
            <v>213774318.66</v>
          </cell>
        </row>
        <row r="437">
          <cell r="B437" t="str">
            <v>4207000000</v>
          </cell>
          <cell r="C437">
            <v>46141254.950000003</v>
          </cell>
        </row>
        <row r="438">
          <cell r="B438" t="str">
            <v>4210000000</v>
          </cell>
          <cell r="C438">
            <v>17720829.649999902</v>
          </cell>
        </row>
        <row r="439">
          <cell r="B439" t="str">
            <v>4220000000</v>
          </cell>
          <cell r="C439">
            <v>155642822.86000001</v>
          </cell>
        </row>
        <row r="440">
          <cell r="B440" t="str">
            <v>4231310000</v>
          </cell>
          <cell r="C440">
            <v>1574765659.5699899</v>
          </cell>
        </row>
        <row r="441">
          <cell r="B441" t="str">
            <v>4231320000</v>
          </cell>
          <cell r="C441">
            <v>2199119897.8299899</v>
          </cell>
        </row>
        <row r="442">
          <cell r="B442" t="str">
            <v>4231330000</v>
          </cell>
          <cell r="C442">
            <v>4790337238.5200005</v>
          </cell>
        </row>
        <row r="443">
          <cell r="B443" t="str">
            <v>4231340000</v>
          </cell>
          <cell r="C443">
            <v>470093568.19999897</v>
          </cell>
        </row>
        <row r="444">
          <cell r="B444" t="str">
            <v>4231350000</v>
          </cell>
          <cell r="C444">
            <v>183640668.389999</v>
          </cell>
        </row>
        <row r="445">
          <cell r="B445" t="str">
            <v>4231390000</v>
          </cell>
          <cell r="C445">
            <v>5893158.9299999904</v>
          </cell>
        </row>
        <row r="446">
          <cell r="B446" t="str">
            <v>4239000000</v>
          </cell>
          <cell r="C446">
            <v>6105715.04</v>
          </cell>
        </row>
        <row r="447">
          <cell r="B447" t="str">
            <v>4241100000</v>
          </cell>
          <cell r="C447">
            <v>36133792.630000003</v>
          </cell>
        </row>
        <row r="448">
          <cell r="B448" t="str">
            <v>4241200000</v>
          </cell>
          <cell r="C448">
            <v>5174427.16</v>
          </cell>
        </row>
        <row r="449">
          <cell r="B449" t="str">
            <v>4241900000</v>
          </cell>
          <cell r="C449">
            <v>1110772.1899999899</v>
          </cell>
        </row>
        <row r="450">
          <cell r="B450" t="str">
            <v>4242100000</v>
          </cell>
          <cell r="C450">
            <v>642201.80000000005</v>
          </cell>
        </row>
        <row r="451">
          <cell r="B451" t="str">
            <v>4250000000</v>
          </cell>
          <cell r="C451">
            <v>1619912.1699999899</v>
          </cell>
        </row>
        <row r="452">
          <cell r="B452" t="str">
            <v>4261100000</v>
          </cell>
          <cell r="C452">
            <v>61731597.030000001</v>
          </cell>
        </row>
        <row r="453">
          <cell r="B453" t="str">
            <v>4261200000</v>
          </cell>
          <cell r="C453">
            <v>6503313.3399999896</v>
          </cell>
        </row>
        <row r="454">
          <cell r="B454" t="str">
            <v>4261300000</v>
          </cell>
          <cell r="C454">
            <v>6730759.6699999897</v>
          </cell>
        </row>
        <row r="455">
          <cell r="B455" t="str">
            <v>4261400000</v>
          </cell>
          <cell r="C455">
            <v>662231.76</v>
          </cell>
        </row>
        <row r="456">
          <cell r="B456" t="str">
            <v>4261900000</v>
          </cell>
          <cell r="C456">
            <v>764926.29</v>
          </cell>
        </row>
        <row r="457">
          <cell r="B457" t="str">
            <v>4282000000</v>
          </cell>
          <cell r="C457">
            <v>138317.84</v>
          </cell>
        </row>
        <row r="458">
          <cell r="B458" t="str">
            <v>4283000000</v>
          </cell>
          <cell r="C458">
            <v>10236385.42</v>
          </cell>
        </row>
        <row r="459">
          <cell r="B459" t="str">
            <v>4290000000</v>
          </cell>
          <cell r="C459">
            <v>1915199.54</v>
          </cell>
        </row>
        <row r="460">
          <cell r="B460" t="str">
            <v>4310000000</v>
          </cell>
          <cell r="C460">
            <v>340325.32</v>
          </cell>
        </row>
        <row r="461">
          <cell r="B461" t="str">
            <v>4422000000</v>
          </cell>
          <cell r="C461">
            <v>714562.56999999902</v>
          </cell>
        </row>
        <row r="462">
          <cell r="B462" t="str">
            <v>4423131000</v>
          </cell>
          <cell r="C462">
            <v>74020744.269999906</v>
          </cell>
        </row>
        <row r="463">
          <cell r="B463" t="str">
            <v>4423132000</v>
          </cell>
          <cell r="C463">
            <v>32437673.539999899</v>
          </cell>
        </row>
        <row r="464">
          <cell r="B464" t="str">
            <v>4423133000</v>
          </cell>
          <cell r="C464">
            <v>46179314.57</v>
          </cell>
        </row>
        <row r="465">
          <cell r="B465" t="str">
            <v>4423134000</v>
          </cell>
          <cell r="C465">
            <v>5457830.5899999896</v>
          </cell>
        </row>
        <row r="466">
          <cell r="B466" t="str">
            <v>4423135000</v>
          </cell>
          <cell r="C466">
            <v>22931143.530000001</v>
          </cell>
        </row>
        <row r="467">
          <cell r="B467" t="str">
            <v>4423519000</v>
          </cell>
          <cell r="C467">
            <v>80806969.079999894</v>
          </cell>
        </row>
        <row r="468">
          <cell r="B468" t="str">
            <v>4429000000</v>
          </cell>
          <cell r="C468">
            <v>163907.399999999</v>
          </cell>
        </row>
        <row r="469">
          <cell r="B469" t="str">
            <v>4484000000</v>
          </cell>
          <cell r="C469">
            <v>143059.709999999</v>
          </cell>
        </row>
        <row r="470">
          <cell r="B470" t="str">
            <v>4486000000</v>
          </cell>
          <cell r="C470">
            <v>116492.72</v>
          </cell>
        </row>
        <row r="471">
          <cell r="B471" t="str">
            <v>4814200000</v>
          </cell>
          <cell r="C471">
            <v>-343566.81</v>
          </cell>
        </row>
        <row r="472">
          <cell r="B472" t="str">
            <v>4820500000</v>
          </cell>
          <cell r="C472">
            <v>-203949085.27000001</v>
          </cell>
        </row>
        <row r="473">
          <cell r="B473" t="str">
            <v>4820700000</v>
          </cell>
          <cell r="C473">
            <v>-39316041.579999901</v>
          </cell>
        </row>
        <row r="474">
          <cell r="B474" t="str">
            <v>4822000000</v>
          </cell>
          <cell r="C474">
            <v>-68645050.099999905</v>
          </cell>
        </row>
        <row r="475">
          <cell r="B475" t="str">
            <v>4823131000</v>
          </cell>
          <cell r="C475">
            <v>-875600986.39999902</v>
          </cell>
        </row>
        <row r="476">
          <cell r="B476" t="str">
            <v>4823132000</v>
          </cell>
          <cell r="C476">
            <v>-1149391637.8699901</v>
          </cell>
        </row>
        <row r="477">
          <cell r="B477" t="str">
            <v>4823133000</v>
          </cell>
          <cell r="C477">
            <v>-2977366704.54</v>
          </cell>
        </row>
        <row r="478">
          <cell r="B478" t="str">
            <v>4823134000</v>
          </cell>
          <cell r="C478">
            <v>-233727969.37</v>
          </cell>
        </row>
        <row r="479">
          <cell r="B479" t="str">
            <v>4823135000</v>
          </cell>
          <cell r="C479">
            <v>-103248015.12</v>
          </cell>
        </row>
        <row r="480">
          <cell r="B480" t="str">
            <v>4823139000</v>
          </cell>
          <cell r="C480">
            <v>-5865318.2699999902</v>
          </cell>
        </row>
        <row r="481">
          <cell r="B481" t="str">
            <v>4823900000</v>
          </cell>
          <cell r="C481">
            <v>-4899431.6100000003</v>
          </cell>
        </row>
        <row r="482">
          <cell r="B482" t="str">
            <v>4824110000</v>
          </cell>
          <cell r="C482">
            <v>-22100216.530000001</v>
          </cell>
        </row>
        <row r="483">
          <cell r="B483" t="str">
            <v>4824120000</v>
          </cell>
          <cell r="C483">
            <v>-4620896.3499999903</v>
          </cell>
        </row>
        <row r="484">
          <cell r="B484" t="str">
            <v>4824190000</v>
          </cell>
          <cell r="C484">
            <v>-1063846.4299999899</v>
          </cell>
        </row>
        <row r="485">
          <cell r="B485" t="str">
            <v>4824210000</v>
          </cell>
          <cell r="C485">
            <v>-185534.37</v>
          </cell>
        </row>
        <row r="486">
          <cell r="B486" t="str">
            <v>4825000000</v>
          </cell>
          <cell r="C486">
            <v>-1206961.24</v>
          </cell>
        </row>
        <row r="487">
          <cell r="B487" t="str">
            <v>4826110000</v>
          </cell>
          <cell r="C487">
            <v>-23766418.350000001</v>
          </cell>
        </row>
        <row r="488">
          <cell r="B488" t="str">
            <v>4826120000</v>
          </cell>
          <cell r="C488">
            <v>-4522463.57</v>
          </cell>
        </row>
        <row r="489">
          <cell r="B489" t="str">
            <v>4826130000</v>
          </cell>
          <cell r="C489">
            <v>-4905623.3799999896</v>
          </cell>
        </row>
        <row r="490">
          <cell r="B490" t="str">
            <v>4826140000</v>
          </cell>
          <cell r="C490">
            <v>-466719.78</v>
          </cell>
        </row>
        <row r="491">
          <cell r="B491" t="str">
            <v>4826190000</v>
          </cell>
          <cell r="C491">
            <v>-547162.43999999901</v>
          </cell>
        </row>
        <row r="492">
          <cell r="B492" t="str">
            <v>4828200000</v>
          </cell>
          <cell r="C492">
            <v>-30231.38</v>
          </cell>
        </row>
        <row r="493">
          <cell r="B493" t="str">
            <v>4828300000</v>
          </cell>
          <cell r="C493">
            <v>-3295258.6299999901</v>
          </cell>
        </row>
        <row r="494">
          <cell r="B494" t="str">
            <v>4829000000</v>
          </cell>
          <cell r="C494">
            <v>-1014047.96</v>
          </cell>
        </row>
        <row r="495">
          <cell r="B495" t="str">
            <v>4831000000</v>
          </cell>
          <cell r="C495">
            <v>-197678.769999999</v>
          </cell>
        </row>
        <row r="496">
          <cell r="B496" t="str">
            <v>5100100000</v>
          </cell>
          <cell r="C496">
            <v>-1024500000</v>
          </cell>
        </row>
        <row r="497">
          <cell r="B497" t="str">
            <v>5711100000</v>
          </cell>
          <cell r="C497">
            <v>-83290358.540000007</v>
          </cell>
        </row>
        <row r="498">
          <cell r="B498" t="str">
            <v>5740100000</v>
          </cell>
          <cell r="C498">
            <v>-254957151.34</v>
          </cell>
        </row>
        <row r="499">
          <cell r="B499" t="str">
            <v>5900100000</v>
          </cell>
          <cell r="C499">
            <v>-63621669.9099999</v>
          </cell>
        </row>
        <row r="500">
          <cell r="B500" t="str">
            <v>8800000000</v>
          </cell>
          <cell r="C500">
            <v>-92820610.109987304</v>
          </cell>
        </row>
        <row r="501">
          <cell r="B501"/>
          <cell r="C501">
            <v>0</v>
          </cell>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sheetData>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Bal_2002"/>
      <sheetName val="Análise_BalPrev_PO"/>
      <sheetName val="1.Inputs"/>
      <sheetName val="4.Partnership Allocation"/>
      <sheetName val="1_Inputs"/>
      <sheetName val="4_Partnership_Allocation"/>
      <sheetName val="1_Inputs6"/>
      <sheetName val="4_Partnership_Allocation6"/>
      <sheetName val="1_Inputs5"/>
      <sheetName val="4_Partnership_Allocation5"/>
      <sheetName val="1_Inputs1"/>
      <sheetName val="4_Partnership_Allocation1"/>
      <sheetName val="1_Inputs2"/>
      <sheetName val="4_Partnership_Allocation2"/>
      <sheetName val="1_Inputs3"/>
      <sheetName val="4_Partnership_Allocation3"/>
      <sheetName val="1_Inputs4"/>
      <sheetName val="4_Partnership_Allocation4"/>
      <sheetName val="1_Inputs7"/>
      <sheetName val="4_Partnership_Allocation7"/>
    </sheetNames>
    <sheetDataSet>
      <sheetData sheetId="0" refreshError="1"/>
      <sheetData sheetId="1" refreshError="1"/>
      <sheetData sheetId="2" refreshError="1">
        <row r="5">
          <cell r="B5" t="str">
            <v>1200701010</v>
          </cell>
          <cell r="C5">
            <v>20936.23</v>
          </cell>
        </row>
        <row r="6">
          <cell r="B6" t="str">
            <v>1200701011</v>
          </cell>
          <cell r="C6">
            <v>14260.12</v>
          </cell>
        </row>
        <row r="7">
          <cell r="B7" t="str">
            <v>1200701013</v>
          </cell>
          <cell r="C7">
            <v>1918970.7</v>
          </cell>
        </row>
        <row r="8">
          <cell r="B8" t="str">
            <v>1200701016</v>
          </cell>
          <cell r="C8">
            <v>6294.1999999999898</v>
          </cell>
        </row>
        <row r="9">
          <cell r="B9" t="str">
            <v>1200701017</v>
          </cell>
          <cell r="C9">
            <v>13</v>
          </cell>
        </row>
        <row r="10">
          <cell r="B10" t="str">
            <v>1200706011</v>
          </cell>
          <cell r="C10">
            <v>95653.21</v>
          </cell>
        </row>
        <row r="11">
          <cell r="B11" t="str">
            <v>1200706013</v>
          </cell>
          <cell r="C11">
            <v>665.00999999999897</v>
          </cell>
        </row>
        <row r="12">
          <cell r="B12" t="str">
            <v>1200706016</v>
          </cell>
          <cell r="C12">
            <v>-4101.3199999999897</v>
          </cell>
        </row>
        <row r="13">
          <cell r="B13" t="str">
            <v>1200706017</v>
          </cell>
          <cell r="C13">
            <v>-251.19</v>
          </cell>
        </row>
        <row r="14">
          <cell r="B14" t="str">
            <v>1200706023</v>
          </cell>
          <cell r="C14">
            <v>443.32999999999902</v>
          </cell>
        </row>
        <row r="15">
          <cell r="B15" t="str">
            <v>1200707016</v>
          </cell>
          <cell r="C15">
            <v>-222.94999999999899</v>
          </cell>
        </row>
        <row r="16">
          <cell r="B16" t="str">
            <v>1200709010</v>
          </cell>
          <cell r="C16">
            <v>0.01</v>
          </cell>
        </row>
        <row r="17">
          <cell r="B17" t="str">
            <v>1200715010</v>
          </cell>
          <cell r="C17">
            <v>159848.64000000001</v>
          </cell>
        </row>
        <row r="18">
          <cell r="B18" t="str">
            <v>1200715011</v>
          </cell>
          <cell r="C18">
            <v>83948.66</v>
          </cell>
        </row>
        <row r="19">
          <cell r="B19" t="str">
            <v>1200715013</v>
          </cell>
          <cell r="C19">
            <v>8805.42</v>
          </cell>
        </row>
        <row r="20">
          <cell r="B20" t="str">
            <v>1200715019</v>
          </cell>
          <cell r="C20">
            <v>-1617.8199999999899</v>
          </cell>
        </row>
        <row r="21">
          <cell r="B21" t="str">
            <v>1201001019</v>
          </cell>
          <cell r="C21">
            <v>-3800.98</v>
          </cell>
        </row>
        <row r="22">
          <cell r="B22" t="str">
            <v>1201001021</v>
          </cell>
          <cell r="C22">
            <v>84145.47</v>
          </cell>
        </row>
        <row r="23">
          <cell r="B23" t="str">
            <v>1201001023</v>
          </cell>
          <cell r="C23">
            <v>320.11</v>
          </cell>
        </row>
        <row r="24">
          <cell r="B24" t="str">
            <v>1201001030</v>
          </cell>
          <cell r="C24">
            <v>89092.19</v>
          </cell>
        </row>
        <row r="25">
          <cell r="B25" t="str">
            <v>1201001031</v>
          </cell>
          <cell r="C25">
            <v>26600.73</v>
          </cell>
        </row>
        <row r="26">
          <cell r="B26" t="str">
            <v>1201001033</v>
          </cell>
          <cell r="C26">
            <v>588.35</v>
          </cell>
        </row>
        <row r="27">
          <cell r="B27" t="str">
            <v>1201001040</v>
          </cell>
          <cell r="C27">
            <v>4437658.8499999903</v>
          </cell>
        </row>
        <row r="28">
          <cell r="B28" t="str">
            <v>1201001041</v>
          </cell>
          <cell r="C28">
            <v>773145.35999999905</v>
          </cell>
        </row>
        <row r="29">
          <cell r="B29" t="str">
            <v>1201001043</v>
          </cell>
          <cell r="C29">
            <v>-6806539.5099999905</v>
          </cell>
        </row>
        <row r="30">
          <cell r="B30" t="str">
            <v>1201001046</v>
          </cell>
          <cell r="C30">
            <v>-294.93</v>
          </cell>
        </row>
        <row r="31">
          <cell r="B31" t="str">
            <v>1201001047</v>
          </cell>
          <cell r="C31">
            <v>-109870.53</v>
          </cell>
        </row>
        <row r="32">
          <cell r="B32" t="str">
            <v>1201001083</v>
          </cell>
          <cell r="C32">
            <v>709.15999999999894</v>
          </cell>
        </row>
        <row r="33">
          <cell r="B33" t="str">
            <v>1201201010</v>
          </cell>
          <cell r="C33">
            <v>-3.3599999999999901</v>
          </cell>
        </row>
        <row r="34">
          <cell r="B34" t="str">
            <v>1201201013</v>
          </cell>
          <cell r="C34">
            <v>32.1099999999999</v>
          </cell>
        </row>
        <row r="35">
          <cell r="B35" t="str">
            <v>1201301010</v>
          </cell>
          <cell r="C35">
            <v>7365.8699999999899</v>
          </cell>
        </row>
        <row r="36">
          <cell r="B36" t="str">
            <v>1201301011</v>
          </cell>
          <cell r="C36">
            <v>-1764.8</v>
          </cell>
        </row>
        <row r="37">
          <cell r="B37" t="str">
            <v>1201301013</v>
          </cell>
          <cell r="C37">
            <v>-1029.67</v>
          </cell>
        </row>
        <row r="38">
          <cell r="B38" t="str">
            <v>1201304010</v>
          </cell>
          <cell r="C38">
            <v>8671.09</v>
          </cell>
        </row>
        <row r="39">
          <cell r="B39" t="str">
            <v>1201304013</v>
          </cell>
          <cell r="C39">
            <v>71502.83</v>
          </cell>
        </row>
        <row r="40">
          <cell r="B40" t="str">
            <v>1201801011</v>
          </cell>
          <cell r="C40">
            <v>294624.82</v>
          </cell>
        </row>
        <row r="41">
          <cell r="B41" t="str">
            <v>1201801013</v>
          </cell>
          <cell r="C41">
            <v>2062164.6699999899</v>
          </cell>
        </row>
        <row r="42">
          <cell r="B42" t="str">
            <v>1201801016</v>
          </cell>
          <cell r="C42">
            <v>437.43</v>
          </cell>
        </row>
        <row r="43">
          <cell r="B43" t="str">
            <v>1201801017</v>
          </cell>
          <cell r="C43">
            <v>2106.92</v>
          </cell>
        </row>
        <row r="44">
          <cell r="B44" t="str">
            <v>1201805011</v>
          </cell>
          <cell r="C44">
            <v>67466.649999999907</v>
          </cell>
        </row>
        <row r="45">
          <cell r="B45" t="str">
            <v>1201805013</v>
          </cell>
          <cell r="C45">
            <v>2767.1199999999899</v>
          </cell>
        </row>
        <row r="46">
          <cell r="B46" t="str">
            <v>1201808011</v>
          </cell>
          <cell r="C46">
            <v>341019.609999999</v>
          </cell>
        </row>
        <row r="47">
          <cell r="B47" t="str">
            <v>1201808013</v>
          </cell>
          <cell r="C47">
            <v>-984.44</v>
          </cell>
        </row>
        <row r="48">
          <cell r="B48" t="str">
            <v>1201808019</v>
          </cell>
          <cell r="C48">
            <v>-2226.9299999999898</v>
          </cell>
        </row>
        <row r="49">
          <cell r="B49" t="str">
            <v>1201901013</v>
          </cell>
          <cell r="C49">
            <v>227875.459999999</v>
          </cell>
        </row>
        <row r="50">
          <cell r="B50" t="str">
            <v>1202103011</v>
          </cell>
          <cell r="C50">
            <v>13601.78</v>
          </cell>
        </row>
        <row r="51">
          <cell r="B51" t="str">
            <v>1202103012</v>
          </cell>
          <cell r="C51">
            <v>12.47</v>
          </cell>
        </row>
        <row r="52">
          <cell r="B52" t="str">
            <v>1202103013</v>
          </cell>
          <cell r="C52">
            <v>-1105.3099999999899</v>
          </cell>
        </row>
        <row r="53">
          <cell r="B53" t="str">
            <v>1202104011</v>
          </cell>
          <cell r="C53">
            <v>44.74</v>
          </cell>
        </row>
        <row r="54">
          <cell r="B54" t="str">
            <v>1202104012</v>
          </cell>
          <cell r="C54">
            <v>49.88</v>
          </cell>
        </row>
        <row r="55">
          <cell r="B55" t="str">
            <v>1202105013</v>
          </cell>
          <cell r="C55">
            <v>1078377.72</v>
          </cell>
        </row>
        <row r="56">
          <cell r="B56" t="str">
            <v>1202201013</v>
          </cell>
          <cell r="C56">
            <v>181.36</v>
          </cell>
        </row>
        <row r="57">
          <cell r="B57" t="str">
            <v>1202702010</v>
          </cell>
          <cell r="C57">
            <v>2955.75</v>
          </cell>
        </row>
        <row r="58">
          <cell r="B58" t="str">
            <v>1202702013</v>
          </cell>
          <cell r="C58">
            <v>10501.58</v>
          </cell>
        </row>
        <row r="59">
          <cell r="B59" t="str">
            <v>1203001011</v>
          </cell>
          <cell r="C59">
            <v>8875.17</v>
          </cell>
        </row>
        <row r="60">
          <cell r="B60" t="str">
            <v>1203002013</v>
          </cell>
          <cell r="C60">
            <v>143468.22</v>
          </cell>
        </row>
        <row r="61">
          <cell r="B61" t="str">
            <v>1203102013</v>
          </cell>
          <cell r="C61">
            <v>349945.299999999</v>
          </cell>
        </row>
        <row r="62">
          <cell r="B62" t="str">
            <v>1203202010</v>
          </cell>
          <cell r="C62">
            <v>81015.649999999907</v>
          </cell>
        </row>
        <row r="63">
          <cell r="B63" t="str">
            <v>1203202013</v>
          </cell>
          <cell r="C63">
            <v>19911.619999999901</v>
          </cell>
        </row>
        <row r="64">
          <cell r="B64" t="str">
            <v>1203301010</v>
          </cell>
          <cell r="C64">
            <v>634690.72999999905</v>
          </cell>
        </row>
        <row r="65">
          <cell r="B65" t="str">
            <v>1203301011</v>
          </cell>
          <cell r="C65">
            <v>184363.899999999</v>
          </cell>
        </row>
        <row r="66">
          <cell r="B66" t="str">
            <v>1203301013</v>
          </cell>
          <cell r="C66">
            <v>2257.29</v>
          </cell>
        </row>
        <row r="67">
          <cell r="B67" t="str">
            <v>1203301020</v>
          </cell>
          <cell r="C67">
            <v>307466.14</v>
          </cell>
        </row>
        <row r="68">
          <cell r="B68" t="str">
            <v>1203301021</v>
          </cell>
          <cell r="C68">
            <v>84207.639999999898</v>
          </cell>
        </row>
        <row r="69">
          <cell r="B69" t="str">
            <v>1203301023</v>
          </cell>
          <cell r="C69">
            <v>4066.9</v>
          </cell>
        </row>
        <row r="70">
          <cell r="B70" t="str">
            <v>1203301030</v>
          </cell>
          <cell r="C70">
            <v>3672906.87</v>
          </cell>
        </row>
        <row r="71">
          <cell r="B71" t="str">
            <v>1203301031</v>
          </cell>
          <cell r="C71">
            <v>58524.629999999903</v>
          </cell>
        </row>
        <row r="72">
          <cell r="B72" t="str">
            <v>1203301033</v>
          </cell>
          <cell r="C72">
            <v>-120797.34</v>
          </cell>
        </row>
        <row r="73">
          <cell r="B73" t="str">
            <v>1203301037</v>
          </cell>
          <cell r="C73">
            <v>0.75</v>
          </cell>
        </row>
        <row r="74">
          <cell r="B74" t="str">
            <v>1203302010</v>
          </cell>
          <cell r="C74">
            <v>-0.01</v>
          </cell>
        </row>
        <row r="75">
          <cell r="B75" t="str">
            <v>1203302030</v>
          </cell>
          <cell r="C75">
            <v>7218.5699999999897</v>
          </cell>
        </row>
        <row r="76">
          <cell r="B76" t="str">
            <v>1203302033</v>
          </cell>
          <cell r="C76">
            <v>-7777.39</v>
          </cell>
        </row>
        <row r="77">
          <cell r="B77" t="str">
            <v>1203302036</v>
          </cell>
          <cell r="C77">
            <v>-1427.0999999999899</v>
          </cell>
        </row>
        <row r="78">
          <cell r="B78" t="str">
            <v>1203302037</v>
          </cell>
          <cell r="C78">
            <v>7777.39</v>
          </cell>
        </row>
        <row r="79">
          <cell r="B79" t="str">
            <v>1203302062</v>
          </cell>
          <cell r="C79">
            <v>2366.48</v>
          </cell>
        </row>
        <row r="80">
          <cell r="B80" t="str">
            <v>1203302063</v>
          </cell>
          <cell r="C80">
            <v>129902.75999999901</v>
          </cell>
        </row>
        <row r="81">
          <cell r="B81" t="str">
            <v>1203302066</v>
          </cell>
          <cell r="C81">
            <v>-18074.459999999901</v>
          </cell>
        </row>
        <row r="82">
          <cell r="B82" t="str">
            <v>1203302067</v>
          </cell>
          <cell r="C82">
            <v>-114310.02</v>
          </cell>
        </row>
        <row r="83">
          <cell r="B83" t="str">
            <v>1203302100</v>
          </cell>
          <cell r="C83">
            <v>673148.16</v>
          </cell>
        </row>
        <row r="84">
          <cell r="B84" t="str">
            <v>1203302101</v>
          </cell>
          <cell r="C84">
            <v>-3219.8099999999899</v>
          </cell>
        </row>
        <row r="85">
          <cell r="B85" t="str">
            <v>1203302103</v>
          </cell>
          <cell r="C85">
            <v>424.51999999999902</v>
          </cell>
        </row>
        <row r="86">
          <cell r="B86" t="str">
            <v>1203401010</v>
          </cell>
          <cell r="C86">
            <v>7801.76</v>
          </cell>
        </row>
        <row r="87">
          <cell r="B87" t="str">
            <v>1203401013</v>
          </cell>
          <cell r="C87">
            <v>2067.7600000000002</v>
          </cell>
        </row>
        <row r="88">
          <cell r="B88" t="str">
            <v>1203401017</v>
          </cell>
          <cell r="C88">
            <v>-43.119999999999898</v>
          </cell>
        </row>
        <row r="89">
          <cell r="B89" t="str">
            <v>1203502010</v>
          </cell>
          <cell r="C89">
            <v>879032.48999999894</v>
          </cell>
        </row>
        <row r="90">
          <cell r="B90" t="str">
            <v>1203502011</v>
          </cell>
          <cell r="C90">
            <v>-135305.1</v>
          </cell>
        </row>
        <row r="91">
          <cell r="B91" t="str">
            <v>1203502012</v>
          </cell>
          <cell r="C91">
            <v>190.03</v>
          </cell>
        </row>
        <row r="92">
          <cell r="B92" t="str">
            <v>1203502013</v>
          </cell>
          <cell r="C92">
            <v>-44710.11</v>
          </cell>
        </row>
        <row r="93">
          <cell r="B93" t="str">
            <v>1203502020</v>
          </cell>
          <cell r="C93">
            <v>-1144342.8799999901</v>
          </cell>
        </row>
        <row r="94">
          <cell r="B94" t="str">
            <v>1203502021</v>
          </cell>
          <cell r="C94">
            <v>1144581.02</v>
          </cell>
        </row>
        <row r="95">
          <cell r="B95" t="str">
            <v>1203502022</v>
          </cell>
          <cell r="C95">
            <v>-2466205.12</v>
          </cell>
        </row>
        <row r="96">
          <cell r="B96" t="str">
            <v>1203502023</v>
          </cell>
          <cell r="C96">
            <v>-199905.429999999</v>
          </cell>
        </row>
        <row r="97">
          <cell r="B97" t="str">
            <v>1203502026</v>
          </cell>
          <cell r="C97">
            <v>-67.34</v>
          </cell>
        </row>
        <row r="98">
          <cell r="B98" t="str">
            <v>1203502027</v>
          </cell>
          <cell r="C98">
            <v>-1144342.8799999901</v>
          </cell>
        </row>
        <row r="99">
          <cell r="B99" t="str">
            <v>1203502029</v>
          </cell>
          <cell r="C99">
            <v>-0.55000000000000004</v>
          </cell>
        </row>
        <row r="100">
          <cell r="B100" t="str">
            <v>1203504010</v>
          </cell>
          <cell r="C100">
            <v>324464.84000000003</v>
          </cell>
        </row>
        <row r="101">
          <cell r="B101" t="str">
            <v>1203504011</v>
          </cell>
          <cell r="C101">
            <v>-220401.62</v>
          </cell>
        </row>
        <row r="102">
          <cell r="B102" t="str">
            <v>1203504012</v>
          </cell>
          <cell r="C102">
            <v>-500536.14</v>
          </cell>
        </row>
        <row r="103">
          <cell r="B103" t="str">
            <v>1203504013</v>
          </cell>
          <cell r="C103">
            <v>-1121248.48</v>
          </cell>
        </row>
        <row r="104">
          <cell r="B104" t="str">
            <v>1203504017</v>
          </cell>
          <cell r="C104">
            <v>500536.14</v>
          </cell>
        </row>
        <row r="105">
          <cell r="B105" t="str">
            <v>1203504020</v>
          </cell>
          <cell r="C105">
            <v>-519464.78999999899</v>
          </cell>
        </row>
        <row r="106">
          <cell r="B106" t="str">
            <v>1203504021</v>
          </cell>
          <cell r="C106">
            <v>1640.3599999999899</v>
          </cell>
        </row>
        <row r="107">
          <cell r="B107" t="str">
            <v>1203504022</v>
          </cell>
          <cell r="C107">
            <v>-3791299.1099999901</v>
          </cell>
        </row>
        <row r="108">
          <cell r="B108" t="str">
            <v>1203504023</v>
          </cell>
          <cell r="C108">
            <v>241.75</v>
          </cell>
        </row>
        <row r="109">
          <cell r="B109" t="str">
            <v>1203504026</v>
          </cell>
          <cell r="C109">
            <v>99.76</v>
          </cell>
        </row>
        <row r="110">
          <cell r="B110" t="str">
            <v>1203504030</v>
          </cell>
          <cell r="C110">
            <v>10700.549999999899</v>
          </cell>
        </row>
        <row r="111">
          <cell r="B111" t="str">
            <v>1203504033</v>
          </cell>
          <cell r="C111">
            <v>-3461.01</v>
          </cell>
        </row>
        <row r="112">
          <cell r="B112" t="str">
            <v>1203504040</v>
          </cell>
          <cell r="C112">
            <v>7263.31</v>
          </cell>
        </row>
        <row r="113">
          <cell r="B113" t="str">
            <v>1203504043</v>
          </cell>
          <cell r="C113">
            <v>-3461.01</v>
          </cell>
        </row>
        <row r="114">
          <cell r="B114" t="str">
            <v>1203504050</v>
          </cell>
          <cell r="C114">
            <v>133482.049999999</v>
          </cell>
        </row>
        <row r="115">
          <cell r="B115" t="str">
            <v>1203504053</v>
          </cell>
          <cell r="C115">
            <v>-66753.66</v>
          </cell>
        </row>
        <row r="116">
          <cell r="B116" t="str">
            <v>1203504060</v>
          </cell>
          <cell r="C116">
            <v>63184.449999999903</v>
          </cell>
        </row>
        <row r="117">
          <cell r="B117" t="str">
            <v>1203504063</v>
          </cell>
          <cell r="C117">
            <v>-19020.3499999999</v>
          </cell>
        </row>
        <row r="118">
          <cell r="B118" t="str">
            <v>1203504070</v>
          </cell>
          <cell r="C118">
            <v>38161.33</v>
          </cell>
        </row>
        <row r="119">
          <cell r="B119" t="str">
            <v>1203504080</v>
          </cell>
          <cell r="C119">
            <v>1711997.9399999899</v>
          </cell>
        </row>
        <row r="120">
          <cell r="B120" t="str">
            <v>1203504083</v>
          </cell>
          <cell r="C120">
            <v>561508.58999999904</v>
          </cell>
        </row>
        <row r="121">
          <cell r="B121" t="str">
            <v>1203509010</v>
          </cell>
          <cell r="C121">
            <v>1685980.2</v>
          </cell>
        </row>
        <row r="122">
          <cell r="B122" t="str">
            <v>1203509011</v>
          </cell>
          <cell r="C122">
            <v>206424.67</v>
          </cell>
        </row>
        <row r="123">
          <cell r="B123" t="str">
            <v>1203509013</v>
          </cell>
          <cell r="C123">
            <v>-94494.63</v>
          </cell>
        </row>
        <row r="124">
          <cell r="B124" t="str">
            <v>1203509019</v>
          </cell>
          <cell r="C124">
            <v>-73734.669999999896</v>
          </cell>
        </row>
        <row r="125">
          <cell r="B125" t="str">
            <v>1203509020</v>
          </cell>
          <cell r="C125">
            <v>293082.78999999899</v>
          </cell>
        </row>
        <row r="126">
          <cell r="B126" t="str">
            <v>1203509021</v>
          </cell>
          <cell r="C126">
            <v>-752.13</v>
          </cell>
        </row>
        <row r="127">
          <cell r="B127" t="str">
            <v>1203509023</v>
          </cell>
          <cell r="C127">
            <v>-8926.6299999999901</v>
          </cell>
        </row>
        <row r="128">
          <cell r="B128" t="str">
            <v>1203509029</v>
          </cell>
          <cell r="C128">
            <v>-14946.219999999899</v>
          </cell>
        </row>
        <row r="129">
          <cell r="B129" t="str">
            <v>1203509030</v>
          </cell>
          <cell r="C129">
            <v>42930.79</v>
          </cell>
        </row>
        <row r="130">
          <cell r="B130" t="str">
            <v>1203510010</v>
          </cell>
          <cell r="C130">
            <v>6959815.2199999904</v>
          </cell>
        </row>
        <row r="131">
          <cell r="B131" t="str">
            <v>1203510011</v>
          </cell>
          <cell r="C131">
            <v>-8582704.9100000001</v>
          </cell>
        </row>
        <row r="132">
          <cell r="B132" t="str">
            <v>1203510012</v>
          </cell>
          <cell r="C132">
            <v>1508.8199999999899</v>
          </cell>
        </row>
        <row r="133">
          <cell r="B133" t="str">
            <v>1203510013</v>
          </cell>
          <cell r="C133">
            <v>11085704.390000001</v>
          </cell>
        </row>
        <row r="134">
          <cell r="B134" t="str">
            <v>1203510019</v>
          </cell>
          <cell r="C134">
            <v>-46.89</v>
          </cell>
        </row>
        <row r="135">
          <cell r="B135" t="str">
            <v>1203510020</v>
          </cell>
          <cell r="C135">
            <v>258931.07</v>
          </cell>
        </row>
        <row r="136">
          <cell r="B136" t="str">
            <v>1203510021</v>
          </cell>
          <cell r="C136">
            <v>8755.7199999999903</v>
          </cell>
        </row>
        <row r="137">
          <cell r="B137" t="str">
            <v>1203510029</v>
          </cell>
          <cell r="C137">
            <v>-15870.879999999899</v>
          </cell>
        </row>
        <row r="138">
          <cell r="B138" t="str">
            <v>1203519010</v>
          </cell>
          <cell r="C138">
            <v>-1760190.95</v>
          </cell>
        </row>
        <row r="139">
          <cell r="B139" t="str">
            <v>1203519012</v>
          </cell>
          <cell r="C139">
            <v>-4640108.8899999904</v>
          </cell>
        </row>
        <row r="140">
          <cell r="B140" t="str">
            <v>1203524010</v>
          </cell>
          <cell r="C140">
            <v>22.55</v>
          </cell>
        </row>
        <row r="141">
          <cell r="B141" t="str">
            <v>1203524013</v>
          </cell>
          <cell r="C141">
            <v>681.59</v>
          </cell>
        </row>
        <row r="142">
          <cell r="B142" t="str">
            <v>1203525012</v>
          </cell>
          <cell r="C142">
            <v>-280</v>
          </cell>
        </row>
        <row r="143">
          <cell r="B143" t="str">
            <v>1203525013</v>
          </cell>
          <cell r="C143">
            <v>27.37</v>
          </cell>
        </row>
        <row r="144">
          <cell r="B144" t="str">
            <v>1203526012</v>
          </cell>
          <cell r="C144">
            <v>-541283.31000000006</v>
          </cell>
        </row>
        <row r="145">
          <cell r="B145" t="str">
            <v>1203526013</v>
          </cell>
          <cell r="C145">
            <v>95.65</v>
          </cell>
        </row>
        <row r="146">
          <cell r="B146" t="str">
            <v>1203527012</v>
          </cell>
          <cell r="C146">
            <v>-417196.609999999</v>
          </cell>
        </row>
        <row r="147">
          <cell r="B147" t="str">
            <v>1203528012</v>
          </cell>
          <cell r="C147">
            <v>-843.25</v>
          </cell>
        </row>
        <row r="148">
          <cell r="B148" t="str">
            <v>1203528013</v>
          </cell>
          <cell r="C148">
            <v>118.849999999999</v>
          </cell>
        </row>
        <row r="149">
          <cell r="B149" t="str">
            <v>1203529010</v>
          </cell>
          <cell r="C149">
            <v>-71414.059999999896</v>
          </cell>
        </row>
        <row r="150">
          <cell r="B150" t="str">
            <v>1203529012</v>
          </cell>
          <cell r="C150">
            <v>-1107109.74</v>
          </cell>
        </row>
        <row r="151">
          <cell r="B151" t="str">
            <v>1203529013</v>
          </cell>
          <cell r="C151">
            <v>432.88</v>
          </cell>
        </row>
        <row r="152">
          <cell r="B152" t="str">
            <v>1203531012</v>
          </cell>
          <cell r="C152">
            <v>-1.37</v>
          </cell>
        </row>
        <row r="153">
          <cell r="B153" t="str">
            <v>1203531013</v>
          </cell>
          <cell r="C153">
            <v>165.28</v>
          </cell>
        </row>
        <row r="154">
          <cell r="B154" t="str">
            <v>1203531017</v>
          </cell>
          <cell r="C154">
            <v>-165.28</v>
          </cell>
        </row>
        <row r="155">
          <cell r="B155" t="str">
            <v>1203532011</v>
          </cell>
          <cell r="C155">
            <v>-1681.89</v>
          </cell>
        </row>
        <row r="156">
          <cell r="B156" t="str">
            <v>1203532013</v>
          </cell>
          <cell r="C156">
            <v>49536.18</v>
          </cell>
        </row>
        <row r="157">
          <cell r="B157" t="str">
            <v>1203532017</v>
          </cell>
          <cell r="C157">
            <v>-47943.849999999897</v>
          </cell>
        </row>
        <row r="158">
          <cell r="B158" t="str">
            <v>1203603010</v>
          </cell>
          <cell r="C158">
            <v>32618.279999999901</v>
          </cell>
        </row>
        <row r="159">
          <cell r="B159" t="str">
            <v>1203603011</v>
          </cell>
          <cell r="C159">
            <v>7033.81</v>
          </cell>
        </row>
        <row r="160">
          <cell r="B160" t="str">
            <v>1203604013</v>
          </cell>
          <cell r="C160">
            <v>629240.70999999903</v>
          </cell>
        </row>
        <row r="161">
          <cell r="B161" t="str">
            <v>1203801010</v>
          </cell>
          <cell r="C161">
            <v>117573</v>
          </cell>
        </row>
        <row r="162">
          <cell r="B162" t="str">
            <v>1203801013</v>
          </cell>
          <cell r="C162">
            <v>2578.61</v>
          </cell>
        </row>
        <row r="163">
          <cell r="B163" t="str">
            <v>1203803011</v>
          </cell>
          <cell r="C163">
            <v>4831.6000000000004</v>
          </cell>
        </row>
        <row r="164">
          <cell r="B164" t="str">
            <v>1204102010</v>
          </cell>
          <cell r="C164">
            <v>8338.02</v>
          </cell>
        </row>
        <row r="165">
          <cell r="B165" t="str">
            <v>1204102013</v>
          </cell>
          <cell r="C165">
            <v>1035.7</v>
          </cell>
        </row>
        <row r="166">
          <cell r="B166" t="str">
            <v>1204501010</v>
          </cell>
          <cell r="C166">
            <v>22568.3499999999</v>
          </cell>
        </row>
        <row r="167">
          <cell r="B167" t="str">
            <v>1204501011</v>
          </cell>
          <cell r="C167">
            <v>928.61</v>
          </cell>
        </row>
        <row r="168">
          <cell r="B168" t="str">
            <v>1204502013</v>
          </cell>
          <cell r="C168">
            <v>955467.20999999903</v>
          </cell>
        </row>
        <row r="169">
          <cell r="B169" t="str">
            <v>1204601010</v>
          </cell>
          <cell r="C169">
            <v>92524.33</v>
          </cell>
        </row>
        <row r="170">
          <cell r="B170" t="str">
            <v>1204601013</v>
          </cell>
          <cell r="C170">
            <v>213577.179999999</v>
          </cell>
        </row>
        <row r="171">
          <cell r="B171" t="str">
            <v>1207601013</v>
          </cell>
          <cell r="C171">
            <v>108622.86</v>
          </cell>
        </row>
        <row r="172">
          <cell r="B172" t="str">
            <v>1207902013</v>
          </cell>
          <cell r="C172">
            <v>160332.95000000001</v>
          </cell>
        </row>
        <row r="173">
          <cell r="B173" t="str">
            <v>1207902017</v>
          </cell>
          <cell r="C173">
            <v>94.26</v>
          </cell>
        </row>
        <row r="174">
          <cell r="B174" t="str">
            <v>2110001000</v>
          </cell>
          <cell r="C174">
            <v>-17541.389999999901</v>
          </cell>
        </row>
        <row r="175">
          <cell r="B175" t="str">
            <v>2110002000</v>
          </cell>
          <cell r="C175">
            <v>-191003.859999999</v>
          </cell>
        </row>
        <row r="176">
          <cell r="B176" t="str">
            <v>2110003000</v>
          </cell>
          <cell r="C176">
            <v>-7705685.5599999903</v>
          </cell>
        </row>
        <row r="177">
          <cell r="B177" t="str">
            <v>2110005000</v>
          </cell>
          <cell r="C177">
            <v>640.63</v>
          </cell>
        </row>
        <row r="178">
          <cell r="B178" t="str">
            <v>2110010000</v>
          </cell>
          <cell r="C178">
            <v>-47837.639999999898</v>
          </cell>
        </row>
        <row r="179">
          <cell r="B179" t="str">
            <v>2110021000</v>
          </cell>
          <cell r="C179">
            <v>136763.019999999</v>
          </cell>
        </row>
        <row r="180">
          <cell r="B180" t="str">
            <v>2110022000</v>
          </cell>
          <cell r="C180">
            <v>154390.47</v>
          </cell>
        </row>
        <row r="181">
          <cell r="B181" t="str">
            <v>2110023000</v>
          </cell>
          <cell r="C181">
            <v>912765.81</v>
          </cell>
        </row>
        <row r="182">
          <cell r="B182" t="str">
            <v>2110041000</v>
          </cell>
          <cell r="C182">
            <v>-5776664.7599999905</v>
          </cell>
        </row>
        <row r="183">
          <cell r="B183" t="str">
            <v>2110061000</v>
          </cell>
          <cell r="C183">
            <v>19408.95</v>
          </cell>
        </row>
        <row r="184">
          <cell r="B184" t="str">
            <v>2110062000</v>
          </cell>
          <cell r="C184">
            <v>29293.709999999901</v>
          </cell>
        </row>
        <row r="185">
          <cell r="B185" t="str">
            <v>2110063000</v>
          </cell>
          <cell r="C185">
            <v>29620.049999999901</v>
          </cell>
        </row>
        <row r="186">
          <cell r="B186" t="str">
            <v>2110063100</v>
          </cell>
          <cell r="C186">
            <v>-11288.43</v>
          </cell>
        </row>
        <row r="187">
          <cell r="B187" t="str">
            <v>2111010000</v>
          </cell>
          <cell r="C187">
            <v>1888.73</v>
          </cell>
        </row>
        <row r="188">
          <cell r="B188" t="str">
            <v>2111010200</v>
          </cell>
          <cell r="C188">
            <v>-368520.37</v>
          </cell>
        </row>
        <row r="189">
          <cell r="B189" t="str">
            <v>2111010300</v>
          </cell>
          <cell r="C189">
            <v>241185.769999999</v>
          </cell>
        </row>
        <row r="190">
          <cell r="B190" t="str">
            <v>2111010400</v>
          </cell>
          <cell r="C190">
            <v>82961.460000000006</v>
          </cell>
        </row>
        <row r="191">
          <cell r="B191" t="str">
            <v>2111010500</v>
          </cell>
          <cell r="C191">
            <v>37278.800000000003</v>
          </cell>
        </row>
        <row r="192">
          <cell r="B192" t="str">
            <v>2111010800</v>
          </cell>
          <cell r="C192">
            <v>71208.839999999895</v>
          </cell>
        </row>
        <row r="193">
          <cell r="B193" t="str">
            <v>2111011600</v>
          </cell>
          <cell r="C193">
            <v>593300.92000000004</v>
          </cell>
        </row>
        <row r="194">
          <cell r="B194" t="str">
            <v>2111110000</v>
          </cell>
          <cell r="C194">
            <v>169.88999999999899</v>
          </cell>
        </row>
        <row r="195">
          <cell r="B195" t="str">
            <v>2111110200</v>
          </cell>
          <cell r="C195">
            <v>114008.64</v>
          </cell>
        </row>
        <row r="196">
          <cell r="B196" t="str">
            <v>2111110300</v>
          </cell>
          <cell r="C196">
            <v>11889416.49</v>
          </cell>
        </row>
        <row r="197">
          <cell r="B197" t="str">
            <v>2111110400</v>
          </cell>
          <cell r="C197">
            <v>4253022.4400000004</v>
          </cell>
        </row>
        <row r="198">
          <cell r="B198" t="str">
            <v>2111110500</v>
          </cell>
          <cell r="C198">
            <v>2440159.64</v>
          </cell>
        </row>
        <row r="199">
          <cell r="B199" t="str">
            <v>2111110800</v>
          </cell>
          <cell r="C199">
            <v>373812.359999999</v>
          </cell>
        </row>
        <row r="200">
          <cell r="B200" t="str">
            <v>2111110900</v>
          </cell>
          <cell r="C200">
            <v>35648.349999999897</v>
          </cell>
        </row>
        <row r="201">
          <cell r="B201" t="str">
            <v>2111111200</v>
          </cell>
          <cell r="C201">
            <v>760.50999999999897</v>
          </cell>
        </row>
        <row r="202">
          <cell r="B202" t="str">
            <v>2111111300</v>
          </cell>
          <cell r="C202">
            <v>7344020.1500000004</v>
          </cell>
        </row>
        <row r="203">
          <cell r="B203" t="str">
            <v>2111111500</v>
          </cell>
          <cell r="C203">
            <v>33315.11</v>
          </cell>
        </row>
        <row r="204">
          <cell r="B204" t="str">
            <v>2111111600</v>
          </cell>
          <cell r="C204">
            <v>146791.239999999</v>
          </cell>
        </row>
        <row r="205">
          <cell r="B205" t="str">
            <v>2111111700</v>
          </cell>
          <cell r="C205">
            <v>36909.239999999903</v>
          </cell>
        </row>
        <row r="206">
          <cell r="B206" t="str">
            <v>2111111900</v>
          </cell>
          <cell r="C206">
            <v>1607.45</v>
          </cell>
        </row>
        <row r="207">
          <cell r="B207" t="str">
            <v>2111210000</v>
          </cell>
          <cell r="C207">
            <v>154466.6</v>
          </cell>
        </row>
        <row r="208">
          <cell r="B208" t="str">
            <v>2111210200</v>
          </cell>
          <cell r="C208">
            <v>185.56</v>
          </cell>
        </row>
        <row r="209">
          <cell r="B209" t="str">
            <v>2111210300</v>
          </cell>
          <cell r="C209">
            <v>4480943.1500000004</v>
          </cell>
        </row>
        <row r="210">
          <cell r="B210" t="str">
            <v>2111210400</v>
          </cell>
          <cell r="C210">
            <v>6708167.3099999903</v>
          </cell>
        </row>
        <row r="211">
          <cell r="B211" t="str">
            <v>2111210500</v>
          </cell>
          <cell r="C211">
            <v>7196925.3799999896</v>
          </cell>
        </row>
        <row r="212">
          <cell r="B212" t="str">
            <v>2111210600</v>
          </cell>
          <cell r="C212">
            <v>6720985.7000000002</v>
          </cell>
        </row>
        <row r="213">
          <cell r="B213" t="str">
            <v>2111210800</v>
          </cell>
          <cell r="C213">
            <v>4396975.0599999903</v>
          </cell>
        </row>
        <row r="214">
          <cell r="B214" t="str">
            <v>2111210900</v>
          </cell>
          <cell r="C214">
            <v>81377.139999999898</v>
          </cell>
        </row>
        <row r="215">
          <cell r="B215" t="str">
            <v>2111211300</v>
          </cell>
          <cell r="C215">
            <v>223186.38</v>
          </cell>
        </row>
        <row r="216">
          <cell r="B216" t="str">
            <v>2111211500</v>
          </cell>
          <cell r="C216">
            <v>285384.13</v>
          </cell>
        </row>
        <row r="217">
          <cell r="B217" t="str">
            <v>2111211600</v>
          </cell>
          <cell r="C217">
            <v>633513.42000000004</v>
          </cell>
        </row>
        <row r="218">
          <cell r="B218" t="str">
            <v>2111211700</v>
          </cell>
          <cell r="C218">
            <v>37761.449999999903</v>
          </cell>
        </row>
        <row r="219">
          <cell r="B219" t="str">
            <v>2111240000</v>
          </cell>
          <cell r="C219">
            <v>128344112.06999899</v>
          </cell>
        </row>
        <row r="220">
          <cell r="B220" t="str">
            <v>2111310000</v>
          </cell>
          <cell r="C220">
            <v>3492036.08</v>
          </cell>
        </row>
        <row r="221">
          <cell r="B221" t="str">
            <v>2111310100</v>
          </cell>
          <cell r="C221">
            <v>10553741.439999901</v>
          </cell>
        </row>
        <row r="222">
          <cell r="B222" t="str">
            <v>2111310200</v>
          </cell>
          <cell r="C222">
            <v>24961317.93</v>
          </cell>
        </row>
        <row r="223">
          <cell r="B223" t="str">
            <v>2111310300</v>
          </cell>
          <cell r="C223">
            <v>82324871.040000007</v>
          </cell>
        </row>
        <row r="224">
          <cell r="B224" t="str">
            <v>2111310400</v>
          </cell>
          <cell r="C224">
            <v>22405590.890000001</v>
          </cell>
        </row>
        <row r="225">
          <cell r="B225" t="str">
            <v>2111310500</v>
          </cell>
          <cell r="C225">
            <v>79184170.819999903</v>
          </cell>
        </row>
        <row r="226">
          <cell r="B226" t="str">
            <v>2111310800</v>
          </cell>
          <cell r="C226">
            <v>601605.77</v>
          </cell>
        </row>
        <row r="227">
          <cell r="B227" t="str">
            <v>2111310900</v>
          </cell>
          <cell r="C227">
            <v>219693.82</v>
          </cell>
        </row>
        <row r="228">
          <cell r="B228" t="str">
            <v>2111311200</v>
          </cell>
          <cell r="C228">
            <v>390499.739999999</v>
          </cell>
        </row>
        <row r="229">
          <cell r="B229" t="str">
            <v>2111311300</v>
          </cell>
          <cell r="C229">
            <v>544982.69999999902</v>
          </cell>
        </row>
        <row r="230">
          <cell r="B230" t="str">
            <v>2111311500</v>
          </cell>
          <cell r="C230">
            <v>2363724.5699999901</v>
          </cell>
        </row>
        <row r="231">
          <cell r="B231" t="str">
            <v>2111311600</v>
          </cell>
          <cell r="C231">
            <v>981223.16</v>
          </cell>
        </row>
        <row r="232">
          <cell r="B232" t="str">
            <v>2111311700</v>
          </cell>
          <cell r="C232">
            <v>3257296.58</v>
          </cell>
        </row>
        <row r="233">
          <cell r="B233" t="str">
            <v>2111311800</v>
          </cell>
          <cell r="C233">
            <v>14.96</v>
          </cell>
        </row>
        <row r="234">
          <cell r="B234" t="str">
            <v>2111311900</v>
          </cell>
          <cell r="C234">
            <v>389139.81</v>
          </cell>
        </row>
        <row r="235">
          <cell r="B235" t="str">
            <v>2111999999</v>
          </cell>
          <cell r="C235">
            <v>0.03</v>
          </cell>
        </row>
        <row r="236">
          <cell r="B236" t="str">
            <v>2181210200</v>
          </cell>
          <cell r="C236">
            <v>1855237.55</v>
          </cell>
        </row>
        <row r="237">
          <cell r="B237" t="str">
            <v>2181210300</v>
          </cell>
          <cell r="C237">
            <v>12080412.529999901</v>
          </cell>
        </row>
        <row r="238">
          <cell r="B238" t="str">
            <v>2181210400</v>
          </cell>
          <cell r="C238">
            <v>3637532.31</v>
          </cell>
        </row>
        <row r="239">
          <cell r="B239" t="str">
            <v>2181210500</v>
          </cell>
          <cell r="C239">
            <v>4008791.1899999902</v>
          </cell>
        </row>
        <row r="240">
          <cell r="B240" t="str">
            <v>2181210600</v>
          </cell>
          <cell r="C240">
            <v>2833467.58</v>
          </cell>
        </row>
        <row r="241">
          <cell r="B241" t="str">
            <v>2181210800</v>
          </cell>
          <cell r="C241">
            <v>3943905.06</v>
          </cell>
        </row>
        <row r="242">
          <cell r="B242" t="str">
            <v>2181210900</v>
          </cell>
          <cell r="C242">
            <v>890.44</v>
          </cell>
        </row>
        <row r="243">
          <cell r="B243" t="str">
            <v>2181211300</v>
          </cell>
          <cell r="C243">
            <v>16797707.460000001</v>
          </cell>
        </row>
        <row r="244">
          <cell r="B244" t="str">
            <v>2181211500</v>
          </cell>
          <cell r="C244">
            <v>201828.179999999</v>
          </cell>
        </row>
        <row r="245">
          <cell r="B245" t="str">
            <v>2181211600</v>
          </cell>
          <cell r="C245">
            <v>248204.149999999</v>
          </cell>
        </row>
        <row r="246">
          <cell r="B246" t="str">
            <v>2181211700</v>
          </cell>
          <cell r="C246">
            <v>1771.71</v>
          </cell>
        </row>
        <row r="247">
          <cell r="B247" t="str">
            <v>2181240000</v>
          </cell>
          <cell r="C247">
            <v>56999068.82</v>
          </cell>
        </row>
        <row r="248">
          <cell r="B248" t="str">
            <v>2181300100</v>
          </cell>
          <cell r="C248">
            <v>47961.769999999902</v>
          </cell>
        </row>
        <row r="249">
          <cell r="B249" t="str">
            <v>2181300200</v>
          </cell>
          <cell r="C249">
            <v>4520515.9299999904</v>
          </cell>
        </row>
        <row r="250">
          <cell r="B250" t="str">
            <v>2181300300</v>
          </cell>
          <cell r="C250">
            <v>29363480</v>
          </cell>
        </row>
        <row r="251">
          <cell r="B251" t="str">
            <v>2181300400</v>
          </cell>
          <cell r="C251">
            <v>2855982.6699999901</v>
          </cell>
        </row>
        <row r="252">
          <cell r="B252" t="str">
            <v>2181300500</v>
          </cell>
          <cell r="C252">
            <v>20346062.219999898</v>
          </cell>
        </row>
        <row r="253">
          <cell r="B253" t="str">
            <v>2181300800</v>
          </cell>
          <cell r="C253">
            <v>2494354.35</v>
          </cell>
        </row>
        <row r="254">
          <cell r="B254" t="str">
            <v>2181300900</v>
          </cell>
          <cell r="C254">
            <v>32414.400000000001</v>
          </cell>
        </row>
        <row r="255">
          <cell r="B255" t="str">
            <v>2181301200</v>
          </cell>
          <cell r="C255">
            <v>117565.429999999</v>
          </cell>
        </row>
        <row r="256">
          <cell r="B256" t="str">
            <v>2181301300</v>
          </cell>
          <cell r="C256">
            <v>22549643.559999902</v>
          </cell>
        </row>
        <row r="257">
          <cell r="B257" t="str">
            <v>2181301500</v>
          </cell>
          <cell r="C257">
            <v>258741.67</v>
          </cell>
        </row>
        <row r="258">
          <cell r="B258" t="str">
            <v>2181301600</v>
          </cell>
          <cell r="C258">
            <v>689085.53</v>
          </cell>
        </row>
        <row r="259">
          <cell r="B259" t="str">
            <v>2181301700</v>
          </cell>
          <cell r="C259">
            <v>90228.800000000003</v>
          </cell>
        </row>
        <row r="260">
          <cell r="B260" t="str">
            <v>2181301800</v>
          </cell>
          <cell r="C260">
            <v>316117.69</v>
          </cell>
        </row>
        <row r="261">
          <cell r="B261" t="str">
            <v>2181301900</v>
          </cell>
          <cell r="C261">
            <v>356458.82</v>
          </cell>
        </row>
        <row r="262">
          <cell r="B262" t="str">
            <v>2211000000</v>
          </cell>
          <cell r="C262">
            <v>-134822979.94</v>
          </cell>
        </row>
        <row r="263">
          <cell r="B263" t="str">
            <v>2211010000</v>
          </cell>
          <cell r="C263">
            <v>-319751896.19</v>
          </cell>
        </row>
        <row r="264">
          <cell r="B264" t="str">
            <v>2212010000</v>
          </cell>
          <cell r="C264">
            <v>-27151458.969999898</v>
          </cell>
        </row>
        <row r="265">
          <cell r="B265" t="str">
            <v>2280000000</v>
          </cell>
          <cell r="C265">
            <v>-20321643.539999899</v>
          </cell>
        </row>
        <row r="266">
          <cell r="B266" t="str">
            <v>2289900000</v>
          </cell>
          <cell r="C266">
            <v>181081.66</v>
          </cell>
        </row>
        <row r="267">
          <cell r="B267" t="str">
            <v>2291010000</v>
          </cell>
          <cell r="C267">
            <v>2025077.5</v>
          </cell>
        </row>
        <row r="268">
          <cell r="B268" t="str">
            <v>2412010000</v>
          </cell>
          <cell r="C268">
            <v>2952.7399999999898</v>
          </cell>
        </row>
        <row r="269">
          <cell r="B269" t="str">
            <v>2412020000</v>
          </cell>
          <cell r="C269">
            <v>5939.7399999999898</v>
          </cell>
        </row>
        <row r="270">
          <cell r="B270" t="str">
            <v>2412090000</v>
          </cell>
          <cell r="C270">
            <v>5.75999999999999</v>
          </cell>
        </row>
        <row r="271">
          <cell r="B271" t="str">
            <v>2413010000</v>
          </cell>
          <cell r="C271">
            <v>-41811191.009999901</v>
          </cell>
        </row>
        <row r="272">
          <cell r="B272" t="str">
            <v>2421010000</v>
          </cell>
          <cell r="C272">
            <v>-3467323.1099999901</v>
          </cell>
        </row>
        <row r="273">
          <cell r="B273" t="str">
            <v>2423010000</v>
          </cell>
          <cell r="C273">
            <v>-22.5</v>
          </cell>
        </row>
        <row r="274">
          <cell r="B274" t="str">
            <v>2423020000</v>
          </cell>
          <cell r="C274">
            <v>1484.7</v>
          </cell>
        </row>
        <row r="275">
          <cell r="B275" t="str">
            <v>2425010000</v>
          </cell>
          <cell r="C275">
            <v>-5903.04</v>
          </cell>
        </row>
        <row r="276">
          <cell r="B276" t="str">
            <v>2429990000</v>
          </cell>
          <cell r="C276">
            <v>-341.45999999999901</v>
          </cell>
        </row>
        <row r="277">
          <cell r="B277" t="str">
            <v>2437001000</v>
          </cell>
          <cell r="C277">
            <v>27137093.870000001</v>
          </cell>
        </row>
        <row r="278">
          <cell r="B278" t="str">
            <v>2441000100</v>
          </cell>
          <cell r="C278">
            <v>-8126.7399999999898</v>
          </cell>
        </row>
        <row r="279">
          <cell r="B279" t="str">
            <v>2441000200</v>
          </cell>
          <cell r="C279">
            <v>-179424.57</v>
          </cell>
        </row>
        <row r="280">
          <cell r="B280" t="str">
            <v>2441000300</v>
          </cell>
          <cell r="C280">
            <v>-308.76999999999902</v>
          </cell>
        </row>
        <row r="281">
          <cell r="B281" t="str">
            <v>2450000000</v>
          </cell>
          <cell r="C281">
            <v>-5248786.4800000004</v>
          </cell>
        </row>
        <row r="282">
          <cell r="B282" t="str">
            <v>2490000000</v>
          </cell>
          <cell r="C282">
            <v>-5601872.3499999903</v>
          </cell>
        </row>
        <row r="283">
          <cell r="B283" t="str">
            <v>2521211000</v>
          </cell>
          <cell r="C283">
            <v>-131650625.28</v>
          </cell>
        </row>
        <row r="284">
          <cell r="B284" t="str">
            <v>2521221000</v>
          </cell>
          <cell r="C284">
            <v>-778124719.63</v>
          </cell>
        </row>
        <row r="285">
          <cell r="B285" t="str">
            <v>2611100000</v>
          </cell>
          <cell r="C285">
            <v>-2686142.5899999901</v>
          </cell>
        </row>
        <row r="286">
          <cell r="B286" t="str">
            <v>2611101000</v>
          </cell>
          <cell r="C286">
            <v>-30890117.289999899</v>
          </cell>
        </row>
        <row r="287">
          <cell r="B287" t="str">
            <v>2611201000</v>
          </cell>
          <cell r="C287">
            <v>-130702.03</v>
          </cell>
        </row>
        <row r="288">
          <cell r="B288" t="str">
            <v>2615101000</v>
          </cell>
          <cell r="C288">
            <v>-293656.83</v>
          </cell>
        </row>
        <row r="289">
          <cell r="B289" t="str">
            <v>2621010000</v>
          </cell>
          <cell r="C289">
            <v>-1030177.96</v>
          </cell>
        </row>
        <row r="290">
          <cell r="B290" t="str">
            <v>2621020000</v>
          </cell>
          <cell r="C290">
            <v>1041258.26</v>
          </cell>
        </row>
        <row r="291">
          <cell r="B291" t="str">
            <v>2622000000</v>
          </cell>
          <cell r="C291">
            <v>-19045.63</v>
          </cell>
        </row>
        <row r="292">
          <cell r="B292" t="str">
            <v>2622010000</v>
          </cell>
          <cell r="C292">
            <v>-945268521.35000002</v>
          </cell>
        </row>
        <row r="293">
          <cell r="B293" t="str">
            <v>2622020000</v>
          </cell>
          <cell r="C293">
            <v>945454231.86000001</v>
          </cell>
        </row>
        <row r="294">
          <cell r="B294" t="str">
            <v>2623010000</v>
          </cell>
          <cell r="C294">
            <v>4171.47</v>
          </cell>
        </row>
        <row r="295">
          <cell r="B295" t="str">
            <v>2623020000</v>
          </cell>
          <cell r="C295">
            <v>997.6</v>
          </cell>
        </row>
        <row r="296">
          <cell r="B296" t="str">
            <v>2624010000</v>
          </cell>
          <cell r="C296">
            <v>3299.1599999999899</v>
          </cell>
        </row>
        <row r="297">
          <cell r="B297" t="str">
            <v>2624020000</v>
          </cell>
          <cell r="C297">
            <v>77675.72</v>
          </cell>
        </row>
        <row r="298">
          <cell r="B298" t="str">
            <v>2629010000</v>
          </cell>
          <cell r="C298">
            <v>6348.6199999999899</v>
          </cell>
        </row>
        <row r="299">
          <cell r="B299" t="str">
            <v>2629020000</v>
          </cell>
          <cell r="C299">
            <v>-1709.8</v>
          </cell>
        </row>
        <row r="300">
          <cell r="B300" t="str">
            <v>2629030000</v>
          </cell>
          <cell r="C300">
            <v>-6860.85</v>
          </cell>
        </row>
        <row r="301">
          <cell r="B301" t="str">
            <v>2629040000</v>
          </cell>
          <cell r="C301">
            <v>-23997.959999999901</v>
          </cell>
        </row>
        <row r="302">
          <cell r="B302" t="str">
            <v>2629990000</v>
          </cell>
          <cell r="C302">
            <v>28756.13</v>
          </cell>
        </row>
        <row r="303">
          <cell r="B303" t="str">
            <v>2629999999</v>
          </cell>
          <cell r="C303">
            <v>-0.02</v>
          </cell>
        </row>
        <row r="304">
          <cell r="B304" t="str">
            <v>2630000000</v>
          </cell>
          <cell r="C304">
            <v>-96362.21</v>
          </cell>
        </row>
        <row r="305">
          <cell r="B305" t="str">
            <v>2670000000</v>
          </cell>
          <cell r="C305">
            <v>-1166.1300000000001</v>
          </cell>
        </row>
        <row r="306">
          <cell r="B306" t="str">
            <v>2681104000</v>
          </cell>
          <cell r="C306">
            <v>42668.139999999898</v>
          </cell>
        </row>
        <row r="307">
          <cell r="B307" t="str">
            <v>2681107000</v>
          </cell>
          <cell r="C307">
            <v>98814366.269999906</v>
          </cell>
        </row>
        <row r="308">
          <cell r="B308" t="str">
            <v>2681109000</v>
          </cell>
          <cell r="C308">
            <v>20257785.850000001</v>
          </cell>
        </row>
        <row r="309">
          <cell r="B309" t="str">
            <v>2681114000</v>
          </cell>
          <cell r="C309">
            <v>6040856.5499999896</v>
          </cell>
        </row>
        <row r="310">
          <cell r="B310" t="str">
            <v>2681115000</v>
          </cell>
          <cell r="C310">
            <v>478.04</v>
          </cell>
        </row>
        <row r="311">
          <cell r="B311" t="str">
            <v>2681116000</v>
          </cell>
          <cell r="C311">
            <v>19246239.07</v>
          </cell>
        </row>
        <row r="312">
          <cell r="B312" t="str">
            <v>2681126010</v>
          </cell>
          <cell r="C312">
            <v>174421.87</v>
          </cell>
        </row>
        <row r="313">
          <cell r="B313" t="str">
            <v>2681130000</v>
          </cell>
          <cell r="C313">
            <v>-430487498.76999903</v>
          </cell>
        </row>
        <row r="314">
          <cell r="B314" t="str">
            <v>2681130001</v>
          </cell>
          <cell r="C314">
            <v>-2833632.75999999</v>
          </cell>
        </row>
        <row r="315">
          <cell r="B315" t="str">
            <v>2681130009</v>
          </cell>
          <cell r="C315">
            <v>-14342095.91</v>
          </cell>
        </row>
        <row r="316">
          <cell r="B316" t="str">
            <v>2681132000</v>
          </cell>
          <cell r="C316">
            <v>-1196691.5900000001</v>
          </cell>
        </row>
        <row r="317">
          <cell r="B317" t="str">
            <v>2681133010</v>
          </cell>
          <cell r="C317">
            <v>-140.31</v>
          </cell>
        </row>
        <row r="318">
          <cell r="B318" t="str">
            <v>2681136000</v>
          </cell>
          <cell r="C318">
            <v>2170748</v>
          </cell>
        </row>
        <row r="319">
          <cell r="B319" t="str">
            <v>2681136020</v>
          </cell>
          <cell r="C319">
            <v>19.9499999999999</v>
          </cell>
        </row>
        <row r="320">
          <cell r="B320" t="str">
            <v>2681137010</v>
          </cell>
          <cell r="C320">
            <v>62931024</v>
          </cell>
        </row>
        <row r="321">
          <cell r="B321" t="str">
            <v>2681140010</v>
          </cell>
          <cell r="C321">
            <v>67974.44</v>
          </cell>
        </row>
        <row r="322">
          <cell r="B322" t="str">
            <v>2681199070</v>
          </cell>
          <cell r="C322">
            <v>3281.27</v>
          </cell>
        </row>
        <row r="323">
          <cell r="B323" t="str">
            <v>2681199090</v>
          </cell>
          <cell r="C323">
            <v>203626.299999999</v>
          </cell>
        </row>
        <row r="324">
          <cell r="B324" t="str">
            <v>2681199999</v>
          </cell>
          <cell r="C324">
            <v>0.03</v>
          </cell>
        </row>
        <row r="325">
          <cell r="B325" t="str">
            <v>2682101000</v>
          </cell>
          <cell r="C325">
            <v>28076920.07</v>
          </cell>
        </row>
        <row r="326">
          <cell r="B326" t="str">
            <v>2682102100</v>
          </cell>
          <cell r="C326">
            <v>-5877.14</v>
          </cell>
        </row>
        <row r="327">
          <cell r="B327" t="str">
            <v>2682102200</v>
          </cell>
          <cell r="C327">
            <v>-6854.96</v>
          </cell>
        </row>
        <row r="328">
          <cell r="B328" t="str">
            <v>2682102300</v>
          </cell>
          <cell r="C328">
            <v>-23340152.100000001</v>
          </cell>
        </row>
        <row r="329">
          <cell r="B329" t="str">
            <v>2682103000</v>
          </cell>
          <cell r="C329">
            <v>-195338.39</v>
          </cell>
        </row>
        <row r="330">
          <cell r="B330" t="str">
            <v>2682105100</v>
          </cell>
          <cell r="C330">
            <v>-481355.45</v>
          </cell>
        </row>
        <row r="331">
          <cell r="B331" t="str">
            <v>2682106000</v>
          </cell>
          <cell r="C331">
            <v>49.6099999999999</v>
          </cell>
        </row>
        <row r="332">
          <cell r="B332" t="str">
            <v>2682107000</v>
          </cell>
          <cell r="C332">
            <v>30.01</v>
          </cell>
        </row>
        <row r="333">
          <cell r="B333" t="str">
            <v>2682108100</v>
          </cell>
          <cell r="C333">
            <v>108433.179999999</v>
          </cell>
        </row>
        <row r="334">
          <cell r="B334" t="str">
            <v>2682108200</v>
          </cell>
          <cell r="C334">
            <v>581084.31000000006</v>
          </cell>
        </row>
        <row r="335">
          <cell r="B335" t="str">
            <v>2682109000</v>
          </cell>
          <cell r="C335">
            <v>-3164507.54999999</v>
          </cell>
        </row>
        <row r="336">
          <cell r="B336" t="str">
            <v>2682110811</v>
          </cell>
          <cell r="C336">
            <v>-4653.09</v>
          </cell>
        </row>
        <row r="337">
          <cell r="B337" t="str">
            <v>2682110813</v>
          </cell>
          <cell r="C337">
            <v>-253.19</v>
          </cell>
        </row>
        <row r="338">
          <cell r="B338" t="str">
            <v>2682110814</v>
          </cell>
          <cell r="C338">
            <v>97.67</v>
          </cell>
        </row>
        <row r="339">
          <cell r="B339" t="str">
            <v>2682110820</v>
          </cell>
          <cell r="C339">
            <v>-181117.609999999</v>
          </cell>
        </row>
        <row r="340">
          <cell r="B340" t="str">
            <v>2682110822</v>
          </cell>
          <cell r="C340">
            <v>-4400.54</v>
          </cell>
        </row>
        <row r="341">
          <cell r="B341" t="str">
            <v>2682110829</v>
          </cell>
          <cell r="C341">
            <v>-366.86</v>
          </cell>
        </row>
        <row r="342">
          <cell r="B342" t="str">
            <v>2682110901</v>
          </cell>
          <cell r="C342">
            <v>-9286.6599999999908</v>
          </cell>
        </row>
        <row r="343">
          <cell r="B343" t="str">
            <v>2682113000</v>
          </cell>
          <cell r="C343">
            <v>-6398702.7300000004</v>
          </cell>
        </row>
        <row r="344">
          <cell r="B344" t="str">
            <v>2682114200</v>
          </cell>
          <cell r="C344">
            <v>-257582.399999999</v>
          </cell>
        </row>
        <row r="345">
          <cell r="B345" t="str">
            <v>2682123501</v>
          </cell>
          <cell r="C345">
            <v>-213774318.66</v>
          </cell>
        </row>
        <row r="346">
          <cell r="B346" t="str">
            <v>2682123502</v>
          </cell>
          <cell r="C346">
            <v>203949085.27000001</v>
          </cell>
        </row>
        <row r="347">
          <cell r="B347" t="str">
            <v>2682123701</v>
          </cell>
          <cell r="C347">
            <v>-46141254.950000003</v>
          </cell>
        </row>
        <row r="348">
          <cell r="B348" t="str">
            <v>2682123702</v>
          </cell>
          <cell r="C348">
            <v>39316041.579999901</v>
          </cell>
        </row>
        <row r="349">
          <cell r="B349" t="str">
            <v>2682126100</v>
          </cell>
          <cell r="C349">
            <v>1117399.3500000001</v>
          </cell>
        </row>
        <row r="350">
          <cell r="B350" t="str">
            <v>2682128000</v>
          </cell>
          <cell r="C350">
            <v>-116882.5</v>
          </cell>
        </row>
        <row r="351">
          <cell r="B351" t="str">
            <v>2682138100</v>
          </cell>
          <cell r="C351">
            <v>-27100.54</v>
          </cell>
        </row>
        <row r="352">
          <cell r="B352" t="str">
            <v>2682138200</v>
          </cell>
          <cell r="C352">
            <v>-2506.69</v>
          </cell>
        </row>
        <row r="353">
          <cell r="B353" t="str">
            <v>2682138300</v>
          </cell>
          <cell r="C353">
            <v>-14307563.460000001</v>
          </cell>
        </row>
        <row r="354">
          <cell r="B354" t="str">
            <v>2682199999</v>
          </cell>
          <cell r="C354">
            <v>0.02</v>
          </cell>
        </row>
        <row r="355">
          <cell r="B355" t="str">
            <v>2683100000</v>
          </cell>
          <cell r="C355">
            <v>-75778.979999999894</v>
          </cell>
        </row>
        <row r="356">
          <cell r="B356" t="str">
            <v>2683110000</v>
          </cell>
          <cell r="C356">
            <v>77.049999999999898</v>
          </cell>
        </row>
        <row r="357">
          <cell r="B357" t="str">
            <v>2683120000</v>
          </cell>
          <cell r="C357">
            <v>-1428861.29</v>
          </cell>
        </row>
        <row r="358">
          <cell r="B358" t="str">
            <v>2683160000</v>
          </cell>
          <cell r="C358">
            <v>161736.91</v>
          </cell>
        </row>
        <row r="359">
          <cell r="B359" t="str">
            <v>2683180000</v>
          </cell>
          <cell r="C359">
            <v>0.05</v>
          </cell>
        </row>
        <row r="360">
          <cell r="B360" t="str">
            <v>2683181000</v>
          </cell>
          <cell r="C360">
            <v>-6691.4799999999896</v>
          </cell>
        </row>
        <row r="361">
          <cell r="B361" t="str">
            <v>2683191000</v>
          </cell>
          <cell r="C361">
            <v>-256.75999999999902</v>
          </cell>
        </row>
        <row r="362">
          <cell r="B362" t="str">
            <v>2710050300</v>
          </cell>
          <cell r="C362">
            <v>21822803.710000001</v>
          </cell>
        </row>
        <row r="363">
          <cell r="B363" t="str">
            <v>2710050400</v>
          </cell>
          <cell r="C363">
            <v>9662391.75</v>
          </cell>
        </row>
        <row r="364">
          <cell r="B364" t="str">
            <v>2710050500</v>
          </cell>
          <cell r="C364">
            <v>57478251.6599999</v>
          </cell>
        </row>
        <row r="365">
          <cell r="B365" t="str">
            <v>2710050600</v>
          </cell>
          <cell r="C365">
            <v>5222930.79</v>
          </cell>
        </row>
        <row r="366">
          <cell r="B366" t="str">
            <v>2710080100</v>
          </cell>
          <cell r="C366">
            <v>345725.679999999</v>
          </cell>
        </row>
        <row r="367">
          <cell r="B367" t="str">
            <v>2710990100</v>
          </cell>
          <cell r="C367">
            <v>51967005.700000003</v>
          </cell>
        </row>
        <row r="368">
          <cell r="B368" t="str">
            <v>2721021100</v>
          </cell>
          <cell r="C368">
            <v>88458.25</v>
          </cell>
        </row>
        <row r="369">
          <cell r="B369" t="str">
            <v>2729011100</v>
          </cell>
          <cell r="C369">
            <v>795668.66</v>
          </cell>
        </row>
        <row r="370">
          <cell r="B370" t="str">
            <v>2729031100</v>
          </cell>
          <cell r="C370">
            <v>11903482.83</v>
          </cell>
        </row>
        <row r="371">
          <cell r="B371" t="str">
            <v>2729991100</v>
          </cell>
          <cell r="C371">
            <v>669986.48999999894</v>
          </cell>
        </row>
        <row r="372">
          <cell r="B372" t="str">
            <v>2730020100</v>
          </cell>
          <cell r="C372">
            <v>-27496267.289999899</v>
          </cell>
        </row>
        <row r="373">
          <cell r="B373" t="str">
            <v>2730030500</v>
          </cell>
          <cell r="C373">
            <v>-3112046.1099999901</v>
          </cell>
        </row>
        <row r="374">
          <cell r="B374" t="str">
            <v>2730080100</v>
          </cell>
          <cell r="C374">
            <v>-23354361.34</v>
          </cell>
        </row>
        <row r="375">
          <cell r="B375" t="str">
            <v>2730990100</v>
          </cell>
          <cell r="C375">
            <v>-31347.639999999901</v>
          </cell>
        </row>
        <row r="376">
          <cell r="B376" t="str">
            <v>2730990900</v>
          </cell>
          <cell r="C376">
            <v>6708831.9900000002</v>
          </cell>
        </row>
        <row r="377">
          <cell r="B377" t="str">
            <v>2745200000</v>
          </cell>
          <cell r="C377">
            <v>-34277331.0499999</v>
          </cell>
        </row>
        <row r="378">
          <cell r="B378" t="str">
            <v>2745210000</v>
          </cell>
          <cell r="C378">
            <v>-2.75</v>
          </cell>
        </row>
        <row r="379">
          <cell r="B379" t="str">
            <v>2745213000</v>
          </cell>
          <cell r="C379">
            <v>-1625265509.6500001</v>
          </cell>
        </row>
        <row r="380">
          <cell r="B380" t="str">
            <v>2745220000</v>
          </cell>
          <cell r="C380">
            <v>-14963.94</v>
          </cell>
        </row>
        <row r="381">
          <cell r="B381" t="str">
            <v>2745900000</v>
          </cell>
          <cell r="C381">
            <v>419564422.47000003</v>
          </cell>
        </row>
        <row r="382">
          <cell r="B382" t="str">
            <v>2749000001</v>
          </cell>
          <cell r="C382">
            <v>-151447.34</v>
          </cell>
        </row>
        <row r="383">
          <cell r="B383" t="str">
            <v>2811010000</v>
          </cell>
          <cell r="C383">
            <v>-9319.59</v>
          </cell>
        </row>
        <row r="384">
          <cell r="B384" t="str">
            <v>2811020000</v>
          </cell>
          <cell r="C384">
            <v>-107697701.01000001</v>
          </cell>
        </row>
        <row r="385">
          <cell r="B385" t="str">
            <v>2811030000</v>
          </cell>
          <cell r="C385">
            <v>-81223518.200000003</v>
          </cell>
        </row>
        <row r="386">
          <cell r="B386" t="str">
            <v>2811040000</v>
          </cell>
          <cell r="C386">
            <v>-4424761.95</v>
          </cell>
        </row>
        <row r="387">
          <cell r="B387" t="str">
            <v>2811050000</v>
          </cell>
          <cell r="C387">
            <v>-28464948.27</v>
          </cell>
        </row>
        <row r="388">
          <cell r="B388" t="str">
            <v>2811060000</v>
          </cell>
          <cell r="C388">
            <v>-1912187.07</v>
          </cell>
        </row>
        <row r="389">
          <cell r="B389" t="str">
            <v>2880010000</v>
          </cell>
          <cell r="C389">
            <v>-19153068.460000001</v>
          </cell>
        </row>
        <row r="390">
          <cell r="B390" t="str">
            <v>2901010000</v>
          </cell>
          <cell r="C390">
            <v>-11453500</v>
          </cell>
        </row>
        <row r="391">
          <cell r="B391" t="str">
            <v>2903010000</v>
          </cell>
          <cell r="C391">
            <v>-3935101.3999999901</v>
          </cell>
        </row>
        <row r="392">
          <cell r="B392" t="str">
            <v>2908010000</v>
          </cell>
          <cell r="C392">
            <v>-296482293.19999897</v>
          </cell>
        </row>
        <row r="393">
          <cell r="B393" t="str">
            <v>2908020000</v>
          </cell>
          <cell r="C393">
            <v>-563641.62</v>
          </cell>
        </row>
        <row r="394">
          <cell r="B394" t="str">
            <v>3122199999</v>
          </cell>
          <cell r="C394">
            <v>-63912.480000000003</v>
          </cell>
        </row>
        <row r="395">
          <cell r="B395" t="str">
            <v>3122201100</v>
          </cell>
          <cell r="C395">
            <v>31956.240000000002</v>
          </cell>
        </row>
        <row r="396">
          <cell r="B396" t="str">
            <v>3122202100</v>
          </cell>
          <cell r="C396">
            <v>31956.240000000002</v>
          </cell>
        </row>
        <row r="397">
          <cell r="B397" t="str">
            <v>3130110100</v>
          </cell>
          <cell r="C397">
            <v>5566946.1699999897</v>
          </cell>
        </row>
        <row r="398">
          <cell r="B398" t="str">
            <v>3130117100</v>
          </cell>
          <cell r="C398">
            <v>64720118.850000001</v>
          </cell>
        </row>
        <row r="399">
          <cell r="B399" t="str">
            <v>3130140100</v>
          </cell>
          <cell r="C399">
            <v>1413569070.96</v>
          </cell>
        </row>
        <row r="400">
          <cell r="B400" t="str">
            <v>3130140200</v>
          </cell>
          <cell r="C400">
            <v>632448302</v>
          </cell>
        </row>
        <row r="401">
          <cell r="B401" t="str">
            <v>3130140300</v>
          </cell>
          <cell r="C401">
            <v>9066903.9900000002</v>
          </cell>
        </row>
        <row r="402">
          <cell r="B402" t="str">
            <v>3130140400</v>
          </cell>
          <cell r="C402">
            <v>8757561</v>
          </cell>
        </row>
        <row r="403">
          <cell r="B403" t="str">
            <v>3130142100</v>
          </cell>
          <cell r="C403">
            <v>-2204399.02</v>
          </cell>
        </row>
        <row r="404">
          <cell r="B404" t="str">
            <v>3130142300</v>
          </cell>
          <cell r="C404">
            <v>0.01</v>
          </cell>
        </row>
        <row r="405">
          <cell r="B405" t="str">
            <v>3130142500</v>
          </cell>
          <cell r="C405">
            <v>-2514141.3399999901</v>
          </cell>
        </row>
        <row r="406">
          <cell r="B406" t="str">
            <v>3130142800</v>
          </cell>
          <cell r="C406">
            <v>-4419863.46</v>
          </cell>
        </row>
        <row r="407">
          <cell r="B407" t="str">
            <v>3130142900</v>
          </cell>
          <cell r="C407">
            <v>-8625712.5</v>
          </cell>
        </row>
        <row r="408">
          <cell r="B408" t="str">
            <v>3130169100</v>
          </cell>
          <cell r="C408">
            <v>709231.48999999894</v>
          </cell>
        </row>
        <row r="409">
          <cell r="B409" t="str">
            <v>3130170100</v>
          </cell>
          <cell r="C409">
            <v>2514141.3199999901</v>
          </cell>
        </row>
        <row r="410">
          <cell r="B410" t="str">
            <v>3130171100</v>
          </cell>
          <cell r="C410">
            <v>5815321.0300000003</v>
          </cell>
        </row>
        <row r="411">
          <cell r="B411" t="str">
            <v>3130172100</v>
          </cell>
          <cell r="C411">
            <v>8625712.4900000002</v>
          </cell>
        </row>
        <row r="412">
          <cell r="B412" t="str">
            <v>3130185100</v>
          </cell>
          <cell r="C412">
            <v>-51971342.030000001</v>
          </cell>
        </row>
        <row r="413">
          <cell r="B413" t="str">
            <v>3130186100</v>
          </cell>
          <cell r="C413">
            <v>151745917.77000001</v>
          </cell>
        </row>
        <row r="414">
          <cell r="B414" t="str">
            <v>3130187100</v>
          </cell>
          <cell r="C414">
            <v>1823535.02</v>
          </cell>
        </row>
        <row r="415">
          <cell r="B415" t="str">
            <v>3130188100</v>
          </cell>
          <cell r="C415">
            <v>136694924.44</v>
          </cell>
        </row>
        <row r="416">
          <cell r="B416" t="str">
            <v>3163101100</v>
          </cell>
          <cell r="C416">
            <v>80573646.959999904</v>
          </cell>
        </row>
        <row r="417">
          <cell r="B417" t="str">
            <v>3163101999</v>
          </cell>
          <cell r="C417">
            <v>71555.869999999893</v>
          </cell>
        </row>
        <row r="418">
          <cell r="B418" t="str">
            <v>3163199999</v>
          </cell>
          <cell r="C418">
            <v>-223093.12</v>
          </cell>
        </row>
        <row r="419">
          <cell r="B419" t="str">
            <v>3163201100</v>
          </cell>
          <cell r="C419">
            <v>223093.12</v>
          </cell>
        </row>
        <row r="420">
          <cell r="B420" t="str">
            <v>3164101100</v>
          </cell>
          <cell r="C420">
            <v>1387810.4199999899</v>
          </cell>
        </row>
        <row r="421">
          <cell r="B421" t="str">
            <v>3164101999</v>
          </cell>
          <cell r="C421">
            <v>2236.1199999999899</v>
          </cell>
        </row>
        <row r="422">
          <cell r="B422" t="str">
            <v>3176310110</v>
          </cell>
          <cell r="C422">
            <v>-71555.869999999893</v>
          </cell>
        </row>
        <row r="423">
          <cell r="B423" t="str">
            <v>3176410110</v>
          </cell>
          <cell r="C423">
            <v>-2236.1199999999899</v>
          </cell>
        </row>
        <row r="424">
          <cell r="B424" t="str">
            <v>3183013110</v>
          </cell>
          <cell r="C424">
            <v>-25522281.18</v>
          </cell>
        </row>
        <row r="425">
          <cell r="B425" t="str">
            <v>3190000010</v>
          </cell>
          <cell r="C425">
            <v>-5920229.4699999904</v>
          </cell>
        </row>
        <row r="426">
          <cell r="B426" t="str">
            <v>3190200000</v>
          </cell>
          <cell r="C426">
            <v>-3307883.58</v>
          </cell>
        </row>
        <row r="427">
          <cell r="B427" t="str">
            <v>3190300000</v>
          </cell>
          <cell r="C427">
            <v>-2346799947.0100002</v>
          </cell>
        </row>
        <row r="428">
          <cell r="B428" t="str">
            <v>3190690000</v>
          </cell>
          <cell r="C428">
            <v>-72733344.329999894</v>
          </cell>
        </row>
        <row r="429">
          <cell r="B429" t="str">
            <v>3620300100</v>
          </cell>
          <cell r="C429">
            <v>12280090.970000001</v>
          </cell>
        </row>
        <row r="430">
          <cell r="B430" t="str">
            <v>3620300200</v>
          </cell>
          <cell r="C430">
            <v>3648792.85</v>
          </cell>
        </row>
        <row r="431">
          <cell r="B431" t="str">
            <v>3620400100</v>
          </cell>
          <cell r="C431">
            <v>303976.78000000003</v>
          </cell>
        </row>
        <row r="432">
          <cell r="B432" t="str">
            <v>3620400300</v>
          </cell>
          <cell r="C432">
            <v>624258.30000000005</v>
          </cell>
        </row>
        <row r="433">
          <cell r="B433" t="str">
            <v>3806300010</v>
          </cell>
          <cell r="C433">
            <v>-33054.809999999903</v>
          </cell>
        </row>
        <row r="434">
          <cell r="B434" t="str">
            <v>3890000060</v>
          </cell>
          <cell r="C434">
            <v>33054.809999999903</v>
          </cell>
        </row>
        <row r="435">
          <cell r="B435" t="str">
            <v>4142000000</v>
          </cell>
          <cell r="C435">
            <v>535514.81000000006</v>
          </cell>
        </row>
        <row r="436">
          <cell r="B436" t="str">
            <v>4205000000</v>
          </cell>
          <cell r="C436">
            <v>213774318.66</v>
          </cell>
        </row>
        <row r="437">
          <cell r="B437" t="str">
            <v>4207000000</v>
          </cell>
          <cell r="C437">
            <v>46141254.950000003</v>
          </cell>
        </row>
        <row r="438">
          <cell r="B438" t="str">
            <v>4210000000</v>
          </cell>
          <cell r="C438">
            <v>17720829.649999902</v>
          </cell>
        </row>
        <row r="439">
          <cell r="B439" t="str">
            <v>4220000000</v>
          </cell>
          <cell r="C439">
            <v>155642822.86000001</v>
          </cell>
        </row>
        <row r="440">
          <cell r="B440" t="str">
            <v>4231310000</v>
          </cell>
          <cell r="C440">
            <v>1574765659.5699899</v>
          </cell>
        </row>
        <row r="441">
          <cell r="B441" t="str">
            <v>4231320000</v>
          </cell>
          <cell r="C441">
            <v>2199119897.8299899</v>
          </cell>
        </row>
        <row r="442">
          <cell r="B442" t="str">
            <v>4231330000</v>
          </cell>
          <cell r="C442">
            <v>4790337238.5200005</v>
          </cell>
        </row>
        <row r="443">
          <cell r="B443" t="str">
            <v>4231340000</v>
          </cell>
          <cell r="C443">
            <v>470093568.19999897</v>
          </cell>
        </row>
        <row r="444">
          <cell r="B444" t="str">
            <v>4231350000</v>
          </cell>
          <cell r="C444">
            <v>183640668.389999</v>
          </cell>
        </row>
        <row r="445">
          <cell r="B445" t="str">
            <v>4231390000</v>
          </cell>
          <cell r="C445">
            <v>5893158.9299999904</v>
          </cell>
        </row>
        <row r="446">
          <cell r="B446" t="str">
            <v>4239000000</v>
          </cell>
          <cell r="C446">
            <v>6105715.04</v>
          </cell>
        </row>
        <row r="447">
          <cell r="B447" t="str">
            <v>4241100000</v>
          </cell>
          <cell r="C447">
            <v>36133792.630000003</v>
          </cell>
        </row>
        <row r="448">
          <cell r="B448" t="str">
            <v>4241200000</v>
          </cell>
          <cell r="C448">
            <v>5174427.16</v>
          </cell>
        </row>
        <row r="449">
          <cell r="B449" t="str">
            <v>4241900000</v>
          </cell>
          <cell r="C449">
            <v>1110772.1899999899</v>
          </cell>
        </row>
        <row r="450">
          <cell r="B450" t="str">
            <v>4242100000</v>
          </cell>
          <cell r="C450">
            <v>642201.80000000005</v>
          </cell>
        </row>
        <row r="451">
          <cell r="B451" t="str">
            <v>4250000000</v>
          </cell>
          <cell r="C451">
            <v>1619912.1699999899</v>
          </cell>
        </row>
        <row r="452">
          <cell r="B452" t="str">
            <v>4261100000</v>
          </cell>
          <cell r="C452">
            <v>61731597.030000001</v>
          </cell>
        </row>
        <row r="453">
          <cell r="B453" t="str">
            <v>4261200000</v>
          </cell>
          <cell r="C453">
            <v>6503313.3399999896</v>
          </cell>
        </row>
        <row r="454">
          <cell r="B454" t="str">
            <v>4261300000</v>
          </cell>
          <cell r="C454">
            <v>6730759.6699999897</v>
          </cell>
        </row>
        <row r="455">
          <cell r="B455" t="str">
            <v>4261400000</v>
          </cell>
          <cell r="C455">
            <v>662231.76</v>
          </cell>
        </row>
        <row r="456">
          <cell r="B456" t="str">
            <v>4261900000</v>
          </cell>
          <cell r="C456">
            <v>764926.29</v>
          </cell>
        </row>
        <row r="457">
          <cell r="B457" t="str">
            <v>4282000000</v>
          </cell>
          <cell r="C457">
            <v>138317.84</v>
          </cell>
        </row>
        <row r="458">
          <cell r="B458" t="str">
            <v>4283000000</v>
          </cell>
          <cell r="C458">
            <v>10236385.42</v>
          </cell>
        </row>
        <row r="459">
          <cell r="B459" t="str">
            <v>4290000000</v>
          </cell>
          <cell r="C459">
            <v>1915199.54</v>
          </cell>
        </row>
        <row r="460">
          <cell r="B460" t="str">
            <v>4310000000</v>
          </cell>
          <cell r="C460">
            <v>340325.32</v>
          </cell>
        </row>
        <row r="461">
          <cell r="B461" t="str">
            <v>4422000000</v>
          </cell>
          <cell r="C461">
            <v>714562.56999999902</v>
          </cell>
        </row>
        <row r="462">
          <cell r="B462" t="str">
            <v>4423131000</v>
          </cell>
          <cell r="C462">
            <v>74020744.269999906</v>
          </cell>
        </row>
        <row r="463">
          <cell r="B463" t="str">
            <v>4423132000</v>
          </cell>
          <cell r="C463">
            <v>32437673.539999899</v>
          </cell>
        </row>
        <row r="464">
          <cell r="B464" t="str">
            <v>4423133000</v>
          </cell>
          <cell r="C464">
            <v>46179314.57</v>
          </cell>
        </row>
        <row r="465">
          <cell r="B465" t="str">
            <v>4423134000</v>
          </cell>
          <cell r="C465">
            <v>5457830.5899999896</v>
          </cell>
        </row>
        <row r="466">
          <cell r="B466" t="str">
            <v>4423135000</v>
          </cell>
          <cell r="C466">
            <v>22931143.530000001</v>
          </cell>
        </row>
        <row r="467">
          <cell r="B467" t="str">
            <v>4423519000</v>
          </cell>
          <cell r="C467">
            <v>80806969.079999894</v>
          </cell>
        </row>
        <row r="468">
          <cell r="B468" t="str">
            <v>4429000000</v>
          </cell>
          <cell r="C468">
            <v>163907.399999999</v>
          </cell>
        </row>
        <row r="469">
          <cell r="B469" t="str">
            <v>4484000000</v>
          </cell>
          <cell r="C469">
            <v>143059.709999999</v>
          </cell>
        </row>
        <row r="470">
          <cell r="B470" t="str">
            <v>4486000000</v>
          </cell>
          <cell r="C470">
            <v>116492.72</v>
          </cell>
        </row>
        <row r="471">
          <cell r="B471" t="str">
            <v>4814200000</v>
          </cell>
          <cell r="C471">
            <v>-343566.81</v>
          </cell>
        </row>
        <row r="472">
          <cell r="B472" t="str">
            <v>4820500000</v>
          </cell>
          <cell r="C472">
            <v>-203949085.27000001</v>
          </cell>
        </row>
        <row r="473">
          <cell r="B473" t="str">
            <v>4820700000</v>
          </cell>
          <cell r="C473">
            <v>-39316041.579999901</v>
          </cell>
        </row>
        <row r="474">
          <cell r="B474" t="str">
            <v>4822000000</v>
          </cell>
          <cell r="C474">
            <v>-68645050.099999905</v>
          </cell>
        </row>
        <row r="475">
          <cell r="B475" t="str">
            <v>4823131000</v>
          </cell>
          <cell r="C475">
            <v>-875600986.39999902</v>
          </cell>
        </row>
        <row r="476">
          <cell r="B476" t="str">
            <v>4823132000</v>
          </cell>
          <cell r="C476">
            <v>-1149391637.8699901</v>
          </cell>
        </row>
        <row r="477">
          <cell r="B477" t="str">
            <v>4823133000</v>
          </cell>
          <cell r="C477">
            <v>-2977366704.54</v>
          </cell>
        </row>
        <row r="478">
          <cell r="B478" t="str">
            <v>4823134000</v>
          </cell>
          <cell r="C478">
            <v>-233727969.37</v>
          </cell>
        </row>
        <row r="479">
          <cell r="B479" t="str">
            <v>4823135000</v>
          </cell>
          <cell r="C479">
            <v>-103248015.12</v>
          </cell>
        </row>
        <row r="480">
          <cell r="B480" t="str">
            <v>4823139000</v>
          </cell>
          <cell r="C480">
            <v>-5865318.2699999902</v>
          </cell>
        </row>
        <row r="481">
          <cell r="B481" t="str">
            <v>4823900000</v>
          </cell>
          <cell r="C481">
            <v>-4899431.6100000003</v>
          </cell>
        </row>
        <row r="482">
          <cell r="B482" t="str">
            <v>4824110000</v>
          </cell>
          <cell r="C482">
            <v>-22100216.530000001</v>
          </cell>
        </row>
        <row r="483">
          <cell r="B483" t="str">
            <v>4824120000</v>
          </cell>
          <cell r="C483">
            <v>-4620896.3499999903</v>
          </cell>
        </row>
        <row r="484">
          <cell r="B484" t="str">
            <v>4824190000</v>
          </cell>
          <cell r="C484">
            <v>-1063846.4299999899</v>
          </cell>
        </row>
        <row r="485">
          <cell r="B485" t="str">
            <v>4824210000</v>
          </cell>
          <cell r="C485">
            <v>-185534.37</v>
          </cell>
        </row>
        <row r="486">
          <cell r="B486" t="str">
            <v>4825000000</v>
          </cell>
          <cell r="C486">
            <v>-1206961.24</v>
          </cell>
        </row>
        <row r="487">
          <cell r="B487" t="str">
            <v>4826110000</v>
          </cell>
          <cell r="C487">
            <v>-23766418.350000001</v>
          </cell>
        </row>
        <row r="488">
          <cell r="B488" t="str">
            <v>4826120000</v>
          </cell>
          <cell r="C488">
            <v>-4522463.57</v>
          </cell>
        </row>
        <row r="489">
          <cell r="B489" t="str">
            <v>4826130000</v>
          </cell>
          <cell r="C489">
            <v>-4905623.3799999896</v>
          </cell>
        </row>
        <row r="490">
          <cell r="B490" t="str">
            <v>4826140000</v>
          </cell>
          <cell r="C490">
            <v>-466719.78</v>
          </cell>
        </row>
        <row r="491">
          <cell r="B491" t="str">
            <v>4826190000</v>
          </cell>
          <cell r="C491">
            <v>-547162.43999999901</v>
          </cell>
        </row>
        <row r="492">
          <cell r="B492" t="str">
            <v>4828200000</v>
          </cell>
          <cell r="C492">
            <v>-30231.38</v>
          </cell>
        </row>
        <row r="493">
          <cell r="B493" t="str">
            <v>4828300000</v>
          </cell>
          <cell r="C493">
            <v>-3295258.6299999901</v>
          </cell>
        </row>
        <row r="494">
          <cell r="B494" t="str">
            <v>4829000000</v>
          </cell>
          <cell r="C494">
            <v>-1014047.96</v>
          </cell>
        </row>
        <row r="495">
          <cell r="B495" t="str">
            <v>4831000000</v>
          </cell>
          <cell r="C495">
            <v>-197678.769999999</v>
          </cell>
        </row>
        <row r="496">
          <cell r="B496" t="str">
            <v>5100100000</v>
          </cell>
          <cell r="C496">
            <v>-1024500000</v>
          </cell>
        </row>
        <row r="497">
          <cell r="B497" t="str">
            <v>5711100000</v>
          </cell>
          <cell r="C497">
            <v>-83290358.540000007</v>
          </cell>
        </row>
        <row r="498">
          <cell r="B498" t="str">
            <v>5740100000</v>
          </cell>
          <cell r="C498">
            <v>-254957151.34</v>
          </cell>
        </row>
        <row r="499">
          <cell r="B499" t="str">
            <v>5900100000</v>
          </cell>
          <cell r="C499">
            <v>-63621669.9099999</v>
          </cell>
        </row>
        <row r="500">
          <cell r="B500" t="str">
            <v>8800000000</v>
          </cell>
          <cell r="C500">
            <v>-92820610.109987304</v>
          </cell>
        </row>
        <row r="501">
          <cell r="B501"/>
          <cell r="C501">
            <v>0</v>
          </cell>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sheetData>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Análise_BalPrev_PO"/>
      <sheetName val="Bal_2002"/>
      <sheetName val="Folha1"/>
      <sheetName val="DR Evolutiva"/>
      <sheetName val="DR_Evolutiva"/>
      <sheetName val="DR_Evolutiva6"/>
      <sheetName val="DR_Evolutiva5"/>
      <sheetName val="DR_Evolutiva1"/>
      <sheetName val="DR_Evolutiva2"/>
      <sheetName val="DR_Evolutiva3"/>
      <sheetName val="DR_Evolutiva4"/>
      <sheetName val="DR_Evolutiva7"/>
    </sheetNames>
    <sheetDataSet>
      <sheetData sheetId="0" refreshError="1"/>
      <sheetData sheetId="1" refreshError="1">
        <row r="5">
          <cell r="B5" t="str">
            <v>1180000000</v>
          </cell>
          <cell r="C5">
            <v>97625</v>
          </cell>
        </row>
        <row r="6">
          <cell r="B6" t="str">
            <v>1199999999</v>
          </cell>
          <cell r="C6">
            <v>0</v>
          </cell>
        </row>
        <row r="7">
          <cell r="B7" t="str">
            <v>1200701010</v>
          </cell>
          <cell r="C7">
            <v>278223.97999999899</v>
          </cell>
        </row>
        <row r="8">
          <cell r="B8" t="str">
            <v>1200701011</v>
          </cell>
          <cell r="C8">
            <v>247646.609999999</v>
          </cell>
        </row>
        <row r="9">
          <cell r="B9" t="str">
            <v>1200701013</v>
          </cell>
          <cell r="C9">
            <v>2415707.7000000002</v>
          </cell>
        </row>
        <row r="10">
          <cell r="B10" t="str">
            <v>1200701017</v>
          </cell>
          <cell r="C10">
            <v>26</v>
          </cell>
        </row>
        <row r="11">
          <cell r="B11" t="str">
            <v>1200701019</v>
          </cell>
          <cell r="C11">
            <v>0</v>
          </cell>
        </row>
        <row r="12">
          <cell r="B12" t="str">
            <v>1200706010</v>
          </cell>
          <cell r="C12">
            <v>0</v>
          </cell>
        </row>
        <row r="13">
          <cell r="B13" t="str">
            <v>1200706011</v>
          </cell>
          <cell r="C13">
            <v>227715.799999999</v>
          </cell>
        </row>
        <row r="14">
          <cell r="B14" t="str">
            <v>1200706013</v>
          </cell>
          <cell r="C14">
            <v>-16245.42</v>
          </cell>
        </row>
        <row r="15">
          <cell r="B15" t="str">
            <v>1200706016</v>
          </cell>
          <cell r="C15">
            <v>0</v>
          </cell>
        </row>
        <row r="16">
          <cell r="B16" t="str">
            <v>1200706017</v>
          </cell>
          <cell r="C16">
            <v>0</v>
          </cell>
        </row>
        <row r="17">
          <cell r="B17" t="str">
            <v>1200706020</v>
          </cell>
          <cell r="C17">
            <v>0</v>
          </cell>
        </row>
        <row r="18">
          <cell r="B18" t="str">
            <v>1200706023</v>
          </cell>
          <cell r="C18">
            <v>27088.95</v>
          </cell>
        </row>
        <row r="19">
          <cell r="B19" t="str">
            <v>1200706027</v>
          </cell>
          <cell r="C19">
            <v>0</v>
          </cell>
        </row>
        <row r="20">
          <cell r="B20" t="str">
            <v>1200706040</v>
          </cell>
          <cell r="C20">
            <v>0</v>
          </cell>
        </row>
        <row r="21">
          <cell r="B21" t="str">
            <v>1200706043</v>
          </cell>
          <cell r="C21">
            <v>-795050.31</v>
          </cell>
        </row>
        <row r="22">
          <cell r="B22" t="str">
            <v>1200706047</v>
          </cell>
          <cell r="C22">
            <v>0</v>
          </cell>
        </row>
        <row r="23">
          <cell r="B23" t="str">
            <v>1200707016</v>
          </cell>
          <cell r="C23">
            <v>-222.94999999999899</v>
          </cell>
        </row>
        <row r="24">
          <cell r="B24" t="str">
            <v>1200709010</v>
          </cell>
          <cell r="C24">
            <v>0.01</v>
          </cell>
        </row>
        <row r="25">
          <cell r="B25" t="str">
            <v>1200715010</v>
          </cell>
          <cell r="C25">
            <v>0</v>
          </cell>
        </row>
        <row r="26">
          <cell r="B26" t="str">
            <v>1200715011</v>
          </cell>
          <cell r="C26">
            <v>152974.94</v>
          </cell>
        </row>
        <row r="27">
          <cell r="B27" t="str">
            <v>1200715013</v>
          </cell>
          <cell r="C27">
            <v>-41782.019999999902</v>
          </cell>
        </row>
        <row r="28">
          <cell r="B28" t="str">
            <v>1200715017</v>
          </cell>
          <cell r="C28">
            <v>0</v>
          </cell>
        </row>
        <row r="29">
          <cell r="B29" t="str">
            <v>1200715019</v>
          </cell>
          <cell r="C29">
            <v>-1617.8199999999899</v>
          </cell>
        </row>
        <row r="30">
          <cell r="B30" t="str">
            <v>1201001010</v>
          </cell>
          <cell r="C30">
            <v>4.5199999999999898</v>
          </cell>
        </row>
        <row r="31">
          <cell r="B31" t="str">
            <v>1201001013</v>
          </cell>
          <cell r="C31">
            <v>17559.29</v>
          </cell>
        </row>
        <row r="32">
          <cell r="B32" t="str">
            <v>1201001017</v>
          </cell>
          <cell r="C32">
            <v>0</v>
          </cell>
        </row>
        <row r="33">
          <cell r="B33" t="str">
            <v>1201001019</v>
          </cell>
          <cell r="C33">
            <v>3494.6799999999898</v>
          </cell>
        </row>
        <row r="34">
          <cell r="B34" t="str">
            <v>1201001020</v>
          </cell>
          <cell r="C34">
            <v>0</v>
          </cell>
        </row>
        <row r="35">
          <cell r="B35" t="str">
            <v>1201001021</v>
          </cell>
          <cell r="C35">
            <v>149791.73000000001</v>
          </cell>
        </row>
        <row r="36">
          <cell r="B36" t="str">
            <v>1201001023</v>
          </cell>
          <cell r="C36">
            <v>72.909999999999897</v>
          </cell>
        </row>
        <row r="37">
          <cell r="B37" t="str">
            <v>1201001027</v>
          </cell>
          <cell r="C37">
            <v>0</v>
          </cell>
        </row>
        <row r="38">
          <cell r="B38" t="str">
            <v>1201001030</v>
          </cell>
          <cell r="C38">
            <v>96291.539999999906</v>
          </cell>
        </row>
        <row r="39">
          <cell r="B39" t="str">
            <v>1201001031</v>
          </cell>
          <cell r="C39">
            <v>110160.56</v>
          </cell>
        </row>
        <row r="40">
          <cell r="B40" t="str">
            <v>1201001033</v>
          </cell>
          <cell r="C40">
            <v>11.82</v>
          </cell>
        </row>
        <row r="41">
          <cell r="B41" t="str">
            <v>1201001037</v>
          </cell>
          <cell r="C41">
            <v>0</v>
          </cell>
        </row>
        <row r="42">
          <cell r="B42" t="str">
            <v>1201001040</v>
          </cell>
          <cell r="C42">
            <v>1687910.6799999899</v>
          </cell>
        </row>
        <row r="43">
          <cell r="B43" t="str">
            <v>1201001041</v>
          </cell>
          <cell r="C43">
            <v>805242.48999999894</v>
          </cell>
        </row>
        <row r="44">
          <cell r="B44" t="str">
            <v>1201001043</v>
          </cell>
          <cell r="C44">
            <v>72961.039999999906</v>
          </cell>
        </row>
        <row r="45">
          <cell r="B45" t="str">
            <v>1201001046</v>
          </cell>
          <cell r="C45">
            <v>0</v>
          </cell>
        </row>
        <row r="46">
          <cell r="B46" t="str">
            <v>1201001047</v>
          </cell>
          <cell r="C46">
            <v>-109870.53</v>
          </cell>
        </row>
        <row r="47">
          <cell r="B47" t="str">
            <v>1201001049</v>
          </cell>
          <cell r="C47">
            <v>0</v>
          </cell>
        </row>
        <row r="48">
          <cell r="B48" t="str">
            <v>1201001053</v>
          </cell>
          <cell r="C48">
            <v>0</v>
          </cell>
        </row>
        <row r="49">
          <cell r="B49" t="str">
            <v>1201001080</v>
          </cell>
          <cell r="C49">
            <v>0</v>
          </cell>
        </row>
        <row r="50">
          <cell r="B50" t="str">
            <v>1201001083</v>
          </cell>
          <cell r="C50">
            <v>726.21</v>
          </cell>
        </row>
        <row r="51">
          <cell r="B51" t="str">
            <v>1201001090</v>
          </cell>
          <cell r="C51">
            <v>0</v>
          </cell>
        </row>
        <row r="52">
          <cell r="B52" t="str">
            <v>1201001093</v>
          </cell>
          <cell r="C52">
            <v>0</v>
          </cell>
        </row>
        <row r="53">
          <cell r="B53" t="str">
            <v>1201001097</v>
          </cell>
          <cell r="C53">
            <v>0</v>
          </cell>
        </row>
        <row r="54">
          <cell r="B54" t="str">
            <v>1201201010</v>
          </cell>
          <cell r="C54">
            <v>0</v>
          </cell>
        </row>
        <row r="55">
          <cell r="B55" t="str">
            <v>1201201013</v>
          </cell>
          <cell r="C55">
            <v>406.38999999999902</v>
          </cell>
        </row>
        <row r="56">
          <cell r="B56" t="str">
            <v>1201201017</v>
          </cell>
          <cell r="C56">
            <v>0</v>
          </cell>
        </row>
        <row r="57">
          <cell r="B57" t="str">
            <v>1201201019</v>
          </cell>
          <cell r="C57">
            <v>0</v>
          </cell>
        </row>
        <row r="58">
          <cell r="B58" t="str">
            <v>1201301010</v>
          </cell>
          <cell r="C58">
            <v>7631.5299999999897</v>
          </cell>
        </row>
        <row r="59">
          <cell r="B59" t="str">
            <v>1201301011</v>
          </cell>
          <cell r="C59">
            <v>-7</v>
          </cell>
        </row>
        <row r="60">
          <cell r="B60" t="str">
            <v>1201301013</v>
          </cell>
          <cell r="C60">
            <v>-1021.89</v>
          </cell>
        </row>
        <row r="61">
          <cell r="B61" t="str">
            <v>1201301017</v>
          </cell>
          <cell r="C61">
            <v>0</v>
          </cell>
        </row>
        <row r="62">
          <cell r="B62" t="str">
            <v>1201304010</v>
          </cell>
          <cell r="C62">
            <v>0.01</v>
          </cell>
        </row>
        <row r="63">
          <cell r="B63" t="str">
            <v>1201304013</v>
          </cell>
          <cell r="C63">
            <v>-5981.9499999999898</v>
          </cell>
        </row>
        <row r="64">
          <cell r="B64" t="str">
            <v>1201304017</v>
          </cell>
          <cell r="C64">
            <v>0</v>
          </cell>
        </row>
        <row r="65">
          <cell r="B65" t="str">
            <v>1201801010</v>
          </cell>
          <cell r="C65">
            <v>0</v>
          </cell>
        </row>
        <row r="66">
          <cell r="B66" t="str">
            <v>1201801011</v>
          </cell>
          <cell r="C66">
            <v>-3880216.5699999901</v>
          </cell>
        </row>
        <row r="67">
          <cell r="B67" t="str">
            <v>1201801013</v>
          </cell>
          <cell r="C67">
            <v>5809040.21</v>
          </cell>
        </row>
        <row r="68">
          <cell r="B68" t="str">
            <v>1201801017</v>
          </cell>
          <cell r="C68">
            <v>0</v>
          </cell>
        </row>
        <row r="69">
          <cell r="B69" t="str">
            <v>1201801019</v>
          </cell>
          <cell r="C69">
            <v>0</v>
          </cell>
        </row>
        <row r="70">
          <cell r="B70" t="str">
            <v>1201805010</v>
          </cell>
          <cell r="C70">
            <v>0</v>
          </cell>
        </row>
        <row r="71">
          <cell r="B71" t="str">
            <v>1201805011</v>
          </cell>
          <cell r="C71">
            <v>36907.910000000003</v>
          </cell>
        </row>
        <row r="72">
          <cell r="B72" t="str">
            <v>1201805013</v>
          </cell>
          <cell r="C72">
            <v>23108.7599999999</v>
          </cell>
        </row>
        <row r="73">
          <cell r="B73" t="str">
            <v>1201805017</v>
          </cell>
          <cell r="C73">
            <v>28074.77</v>
          </cell>
        </row>
        <row r="74">
          <cell r="B74" t="str">
            <v>1201808010</v>
          </cell>
          <cell r="C74">
            <v>0</v>
          </cell>
        </row>
        <row r="75">
          <cell r="B75" t="str">
            <v>1201808011</v>
          </cell>
          <cell r="C75">
            <v>107591.39</v>
          </cell>
        </row>
        <row r="76">
          <cell r="B76" t="str">
            <v>1201808013</v>
          </cell>
          <cell r="C76">
            <v>52898.5</v>
          </cell>
        </row>
        <row r="77">
          <cell r="B77" t="str">
            <v>1201808017</v>
          </cell>
          <cell r="C77">
            <v>-55985.18</v>
          </cell>
        </row>
        <row r="78">
          <cell r="B78" t="str">
            <v>1201808019</v>
          </cell>
          <cell r="C78">
            <v>-37524.589999999902</v>
          </cell>
        </row>
        <row r="79">
          <cell r="B79" t="str">
            <v>1201901010</v>
          </cell>
          <cell r="C79">
            <v>0</v>
          </cell>
        </row>
        <row r="80">
          <cell r="B80" t="str">
            <v>1201901013</v>
          </cell>
          <cell r="C80">
            <v>260288.269999999</v>
          </cell>
        </row>
        <row r="81">
          <cell r="B81" t="str">
            <v>1201901017</v>
          </cell>
          <cell r="C81">
            <v>-161063.929999999</v>
          </cell>
        </row>
        <row r="82">
          <cell r="B82" t="str">
            <v>1201901019</v>
          </cell>
          <cell r="C82">
            <v>0</v>
          </cell>
        </row>
        <row r="83">
          <cell r="B83" t="str">
            <v>1202103010</v>
          </cell>
          <cell r="C83">
            <v>0</v>
          </cell>
        </row>
        <row r="84">
          <cell r="B84" t="str">
            <v>1202103011</v>
          </cell>
          <cell r="C84">
            <v>60826.879999999903</v>
          </cell>
        </row>
        <row r="85">
          <cell r="B85" t="str">
            <v>1202103012</v>
          </cell>
          <cell r="C85">
            <v>37.909999999999897</v>
          </cell>
        </row>
        <row r="86">
          <cell r="B86" t="str">
            <v>1202103013</v>
          </cell>
          <cell r="C86">
            <v>110901.75999999901</v>
          </cell>
        </row>
        <row r="87">
          <cell r="B87" t="str">
            <v>1202103017</v>
          </cell>
          <cell r="C87">
            <v>-164163.31</v>
          </cell>
        </row>
        <row r="88">
          <cell r="B88" t="str">
            <v>1202104010</v>
          </cell>
          <cell r="C88">
            <v>0</v>
          </cell>
        </row>
        <row r="89">
          <cell r="B89" t="str">
            <v>1202104011</v>
          </cell>
          <cell r="C89">
            <v>8138.8699999999899</v>
          </cell>
        </row>
        <row r="90">
          <cell r="B90" t="str">
            <v>1202104012</v>
          </cell>
          <cell r="C90">
            <v>0</v>
          </cell>
        </row>
        <row r="91">
          <cell r="B91" t="str">
            <v>1202104013</v>
          </cell>
          <cell r="C91">
            <v>7290.81</v>
          </cell>
        </row>
        <row r="92">
          <cell r="B92" t="str">
            <v>1202104017</v>
          </cell>
          <cell r="C92">
            <v>-10740.09</v>
          </cell>
        </row>
        <row r="93">
          <cell r="B93" t="str">
            <v>1202105010</v>
          </cell>
          <cell r="C93">
            <v>0</v>
          </cell>
        </row>
        <row r="94">
          <cell r="B94" t="str">
            <v>1202105013</v>
          </cell>
          <cell r="C94">
            <v>833735.70999999903</v>
          </cell>
        </row>
        <row r="95">
          <cell r="B95" t="str">
            <v>1202105017</v>
          </cell>
          <cell r="C95">
            <v>0</v>
          </cell>
        </row>
        <row r="96">
          <cell r="B96" t="str">
            <v>1202105019</v>
          </cell>
          <cell r="C96">
            <v>0</v>
          </cell>
        </row>
        <row r="97">
          <cell r="B97" t="str">
            <v>1202201010</v>
          </cell>
          <cell r="C97">
            <v>1.27</v>
          </cell>
        </row>
        <row r="98">
          <cell r="B98" t="str">
            <v>1202201013</v>
          </cell>
          <cell r="C98">
            <v>11.51</v>
          </cell>
        </row>
        <row r="99">
          <cell r="B99" t="str">
            <v>1202201017</v>
          </cell>
          <cell r="C99">
            <v>0</v>
          </cell>
        </row>
        <row r="100">
          <cell r="B100" t="str">
            <v>1202201019</v>
          </cell>
          <cell r="C100">
            <v>0</v>
          </cell>
        </row>
        <row r="101">
          <cell r="B101" t="str">
            <v>1202702010</v>
          </cell>
          <cell r="C101">
            <v>11726.129999999899</v>
          </cell>
        </row>
        <row r="102">
          <cell r="B102" t="str">
            <v>1202702013</v>
          </cell>
          <cell r="C102">
            <v>-124.23</v>
          </cell>
        </row>
        <row r="103">
          <cell r="B103" t="str">
            <v>1202702017</v>
          </cell>
          <cell r="C103">
            <v>0</v>
          </cell>
        </row>
        <row r="104">
          <cell r="B104" t="str">
            <v>1202702019</v>
          </cell>
          <cell r="C104">
            <v>0</v>
          </cell>
        </row>
        <row r="105">
          <cell r="B105" t="str">
            <v>1203001010</v>
          </cell>
          <cell r="C105">
            <v>0</v>
          </cell>
        </row>
        <row r="106">
          <cell r="B106" t="str">
            <v>1203001011</v>
          </cell>
          <cell r="C106">
            <v>40387.169999999896</v>
          </cell>
        </row>
        <row r="107">
          <cell r="B107" t="str">
            <v>1203001012</v>
          </cell>
          <cell r="C107">
            <v>0</v>
          </cell>
        </row>
        <row r="108">
          <cell r="B108" t="str">
            <v>1203001013</v>
          </cell>
          <cell r="C108">
            <v>-15537.67</v>
          </cell>
        </row>
        <row r="109">
          <cell r="B109" t="str">
            <v>1203001017</v>
          </cell>
          <cell r="C109">
            <v>0</v>
          </cell>
        </row>
        <row r="110">
          <cell r="B110" t="str">
            <v>1203002010</v>
          </cell>
          <cell r="C110">
            <v>0</v>
          </cell>
        </row>
        <row r="111">
          <cell r="B111" t="str">
            <v>1203002013</v>
          </cell>
          <cell r="C111">
            <v>635981.04</v>
          </cell>
        </row>
        <row r="112">
          <cell r="B112" t="str">
            <v>1203002017</v>
          </cell>
          <cell r="C112">
            <v>0</v>
          </cell>
        </row>
        <row r="113">
          <cell r="B113" t="str">
            <v>1203002019</v>
          </cell>
          <cell r="C113">
            <v>0</v>
          </cell>
        </row>
        <row r="114">
          <cell r="B114" t="str">
            <v>1203102010</v>
          </cell>
          <cell r="C114">
            <v>0</v>
          </cell>
        </row>
        <row r="115">
          <cell r="B115" t="str">
            <v>1203102011</v>
          </cell>
          <cell r="C115">
            <v>0</v>
          </cell>
        </row>
        <row r="116">
          <cell r="B116" t="str">
            <v>1203102013</v>
          </cell>
          <cell r="C116">
            <v>185491.88</v>
          </cell>
        </row>
        <row r="117">
          <cell r="B117" t="str">
            <v>1203102017</v>
          </cell>
          <cell r="C117">
            <v>0</v>
          </cell>
        </row>
        <row r="118">
          <cell r="B118" t="str">
            <v>1203102019</v>
          </cell>
          <cell r="C118">
            <v>0</v>
          </cell>
        </row>
        <row r="119">
          <cell r="B119" t="str">
            <v>1203202010</v>
          </cell>
          <cell r="C119">
            <v>192924.34</v>
          </cell>
        </row>
        <row r="120">
          <cell r="B120" t="str">
            <v>1203202013</v>
          </cell>
          <cell r="C120">
            <v>207526.16</v>
          </cell>
        </row>
        <row r="121">
          <cell r="B121" t="str">
            <v>1203202017</v>
          </cell>
          <cell r="C121">
            <v>0</v>
          </cell>
        </row>
        <row r="122">
          <cell r="B122" t="str">
            <v>1203202019</v>
          </cell>
          <cell r="C122">
            <v>0</v>
          </cell>
        </row>
        <row r="123">
          <cell r="B123" t="str">
            <v>1203301010</v>
          </cell>
          <cell r="C123">
            <v>315436.28999999899</v>
          </cell>
        </row>
        <row r="124">
          <cell r="B124" t="str">
            <v>1203301011</v>
          </cell>
          <cell r="C124">
            <v>280829.02</v>
          </cell>
        </row>
        <row r="125">
          <cell r="B125" t="str">
            <v>1203301013</v>
          </cell>
          <cell r="C125">
            <v>-521.97</v>
          </cell>
        </row>
        <row r="126">
          <cell r="B126" t="str">
            <v>1203301017</v>
          </cell>
          <cell r="C126">
            <v>0</v>
          </cell>
        </row>
        <row r="127">
          <cell r="B127" t="str">
            <v>1203301019</v>
          </cell>
          <cell r="C127">
            <v>-9800.18</v>
          </cell>
        </row>
        <row r="128">
          <cell r="B128" t="str">
            <v>1203301020</v>
          </cell>
          <cell r="C128">
            <v>190364.929999999</v>
          </cell>
        </row>
        <row r="129">
          <cell r="B129" t="str">
            <v>1203301021</v>
          </cell>
          <cell r="C129">
            <v>168780.799999999</v>
          </cell>
        </row>
        <row r="130">
          <cell r="B130" t="str">
            <v>1203301023</v>
          </cell>
          <cell r="C130">
            <v>24169.3499999999</v>
          </cell>
        </row>
        <row r="131">
          <cell r="B131" t="str">
            <v>1203301027</v>
          </cell>
          <cell r="C131">
            <v>0</v>
          </cell>
        </row>
        <row r="132">
          <cell r="B132" t="str">
            <v>1203301030</v>
          </cell>
          <cell r="C132">
            <v>1619894.36</v>
          </cell>
        </row>
        <row r="133">
          <cell r="B133" t="str">
            <v>1203301031</v>
          </cell>
          <cell r="C133">
            <v>434788.78</v>
          </cell>
        </row>
        <row r="134">
          <cell r="B134" t="str">
            <v>1203301033</v>
          </cell>
          <cell r="C134">
            <v>1003626.74</v>
          </cell>
        </row>
        <row r="135">
          <cell r="B135" t="str">
            <v>1203301037</v>
          </cell>
          <cell r="C135">
            <v>0.75</v>
          </cell>
        </row>
        <row r="136">
          <cell r="B136" t="str">
            <v>1203301039</v>
          </cell>
          <cell r="C136">
            <v>0</v>
          </cell>
        </row>
        <row r="137">
          <cell r="B137" t="str">
            <v>1203302010</v>
          </cell>
          <cell r="C137">
            <v>-0.01</v>
          </cell>
        </row>
        <row r="138">
          <cell r="B138" t="str">
            <v>1203302030</v>
          </cell>
          <cell r="C138">
            <v>13092.6</v>
          </cell>
        </row>
        <row r="139">
          <cell r="B139" t="str">
            <v>1203302033</v>
          </cell>
          <cell r="C139">
            <v>0</v>
          </cell>
        </row>
        <row r="140">
          <cell r="B140" t="str">
            <v>1203302036</v>
          </cell>
          <cell r="C140">
            <v>-1427.0999999999899</v>
          </cell>
        </row>
        <row r="141">
          <cell r="B141" t="str">
            <v>1203302062</v>
          </cell>
          <cell r="C141">
            <v>1649.54</v>
          </cell>
        </row>
        <row r="142">
          <cell r="B142" t="str">
            <v>1203302063</v>
          </cell>
          <cell r="C142">
            <v>18029.77</v>
          </cell>
        </row>
        <row r="143">
          <cell r="B143" t="str">
            <v>1203302066</v>
          </cell>
          <cell r="C143">
            <v>-18074.459999999901</v>
          </cell>
        </row>
        <row r="144">
          <cell r="B144" t="str">
            <v>1203302067</v>
          </cell>
          <cell r="C144">
            <v>-1720.0899999999899</v>
          </cell>
        </row>
        <row r="145">
          <cell r="B145" t="str">
            <v>1203302100</v>
          </cell>
          <cell r="C145">
            <v>1968924.85</v>
          </cell>
        </row>
        <row r="146">
          <cell r="B146" t="str">
            <v>1203302101</v>
          </cell>
          <cell r="C146">
            <v>-1749.5899999999899</v>
          </cell>
        </row>
        <row r="147">
          <cell r="B147" t="str">
            <v>1203302103</v>
          </cell>
          <cell r="C147">
            <v>223.729999999999</v>
          </cell>
        </row>
        <row r="148">
          <cell r="B148" t="str">
            <v>1203302107</v>
          </cell>
          <cell r="C148">
            <v>0</v>
          </cell>
        </row>
        <row r="149">
          <cell r="B149" t="str">
            <v>1203401010</v>
          </cell>
          <cell r="C149">
            <v>1571.3099999999899</v>
          </cell>
        </row>
        <row r="150">
          <cell r="B150" t="str">
            <v>1203401013</v>
          </cell>
          <cell r="C150">
            <v>44328.669999999896</v>
          </cell>
        </row>
        <row r="151">
          <cell r="B151" t="str">
            <v>1203401017</v>
          </cell>
          <cell r="C151">
            <v>-36636.5</v>
          </cell>
        </row>
        <row r="152">
          <cell r="B152" t="str">
            <v>1203401019</v>
          </cell>
          <cell r="C152">
            <v>0</v>
          </cell>
        </row>
        <row r="153">
          <cell r="B153" t="str">
            <v>1203502010</v>
          </cell>
          <cell r="C153">
            <v>126015.75</v>
          </cell>
        </row>
        <row r="154">
          <cell r="B154" t="str">
            <v>1203502011</v>
          </cell>
          <cell r="C154">
            <v>198760.57</v>
          </cell>
        </row>
        <row r="155">
          <cell r="B155" t="str">
            <v>1203502012</v>
          </cell>
          <cell r="C155">
            <v>190.03</v>
          </cell>
        </row>
        <row r="156">
          <cell r="B156" t="str">
            <v>1203502013</v>
          </cell>
          <cell r="C156">
            <v>-44908.639999999898</v>
          </cell>
        </row>
        <row r="157">
          <cell r="B157" t="str">
            <v>1203502017</v>
          </cell>
          <cell r="C157">
            <v>0</v>
          </cell>
        </row>
        <row r="158">
          <cell r="B158" t="str">
            <v>1203502019</v>
          </cell>
          <cell r="C158">
            <v>0</v>
          </cell>
        </row>
        <row r="159">
          <cell r="B159" t="str">
            <v>1203502020</v>
          </cell>
          <cell r="C159">
            <v>0</v>
          </cell>
        </row>
        <row r="160">
          <cell r="B160" t="str">
            <v>1203502021</v>
          </cell>
          <cell r="C160">
            <v>0</v>
          </cell>
        </row>
        <row r="161">
          <cell r="B161" t="str">
            <v>1203502022</v>
          </cell>
          <cell r="C161">
            <v>-12445.34</v>
          </cell>
        </row>
        <row r="162">
          <cell r="B162" t="str">
            <v>1203502023</v>
          </cell>
          <cell r="C162">
            <v>287.05</v>
          </cell>
        </row>
        <row r="163">
          <cell r="B163" t="str">
            <v>1203502027</v>
          </cell>
          <cell r="C163">
            <v>0</v>
          </cell>
        </row>
        <row r="164">
          <cell r="B164" t="str">
            <v>1203502029</v>
          </cell>
          <cell r="C164">
            <v>-0.55000000000000004</v>
          </cell>
        </row>
        <row r="165">
          <cell r="B165" t="str">
            <v>1203504010</v>
          </cell>
          <cell r="C165">
            <v>18522.68</v>
          </cell>
        </row>
        <row r="166">
          <cell r="B166" t="str">
            <v>1203504011</v>
          </cell>
          <cell r="C166">
            <v>-460126.57</v>
          </cell>
        </row>
        <row r="167">
          <cell r="B167" t="str">
            <v>1203504012</v>
          </cell>
          <cell r="C167">
            <v>0</v>
          </cell>
        </row>
        <row r="168">
          <cell r="B168" t="str">
            <v>1203504013</v>
          </cell>
          <cell r="C168">
            <v>-3097258.14</v>
          </cell>
        </row>
        <row r="169">
          <cell r="B169" t="str">
            <v>1203504017</v>
          </cell>
          <cell r="C169">
            <v>0</v>
          </cell>
        </row>
        <row r="170">
          <cell r="B170" t="str">
            <v>1203504020</v>
          </cell>
          <cell r="C170">
            <v>13558.67</v>
          </cell>
        </row>
        <row r="171">
          <cell r="B171" t="str">
            <v>1203504021</v>
          </cell>
          <cell r="C171">
            <v>350</v>
          </cell>
        </row>
        <row r="172">
          <cell r="B172" t="str">
            <v>1203504022</v>
          </cell>
          <cell r="C172">
            <v>-18587.27</v>
          </cell>
        </row>
        <row r="173">
          <cell r="B173" t="str">
            <v>1203504023</v>
          </cell>
          <cell r="C173">
            <v>21368.369999999901</v>
          </cell>
        </row>
        <row r="174">
          <cell r="B174" t="str">
            <v>1203504027</v>
          </cell>
          <cell r="C174">
            <v>0</v>
          </cell>
        </row>
        <row r="175">
          <cell r="B175" t="str">
            <v>1203504029</v>
          </cell>
          <cell r="C175">
            <v>0</v>
          </cell>
        </row>
        <row r="176">
          <cell r="B176" t="str">
            <v>1203504030</v>
          </cell>
          <cell r="C176">
            <v>10700.549999999899</v>
          </cell>
        </row>
        <row r="177">
          <cell r="B177" t="str">
            <v>1203504033</v>
          </cell>
          <cell r="C177">
            <v>0</v>
          </cell>
        </row>
        <row r="178">
          <cell r="B178" t="str">
            <v>1203504040</v>
          </cell>
          <cell r="C178">
            <v>7263.31</v>
          </cell>
        </row>
        <row r="179">
          <cell r="B179" t="str">
            <v>1203504043</v>
          </cell>
          <cell r="C179">
            <v>0</v>
          </cell>
        </row>
        <row r="180">
          <cell r="B180" t="str">
            <v>1203504050</v>
          </cell>
          <cell r="C180">
            <v>140469.329999999</v>
          </cell>
        </row>
        <row r="181">
          <cell r="B181" t="str">
            <v>1203504053</v>
          </cell>
          <cell r="C181">
            <v>-37.649999999999899</v>
          </cell>
        </row>
        <row r="182">
          <cell r="B182" t="str">
            <v>1203504060</v>
          </cell>
          <cell r="C182">
            <v>63126.209999999897</v>
          </cell>
        </row>
        <row r="183">
          <cell r="B183" t="str">
            <v>1203504063</v>
          </cell>
          <cell r="C183">
            <v>50.46</v>
          </cell>
        </row>
        <row r="184">
          <cell r="B184" t="str">
            <v>1203504070</v>
          </cell>
          <cell r="C184">
            <v>38161.33</v>
          </cell>
        </row>
        <row r="185">
          <cell r="B185" t="str">
            <v>1203504080</v>
          </cell>
          <cell r="C185">
            <v>0</v>
          </cell>
        </row>
        <row r="186">
          <cell r="B186" t="str">
            <v>1203504082</v>
          </cell>
          <cell r="C186">
            <v>4530348.29</v>
          </cell>
        </row>
        <row r="187">
          <cell r="B187" t="str">
            <v>1203504083</v>
          </cell>
          <cell r="C187">
            <v>1248569.03</v>
          </cell>
        </row>
        <row r="188">
          <cell r="B188" t="str">
            <v>1203504087</v>
          </cell>
          <cell r="C188">
            <v>-4530348.29</v>
          </cell>
        </row>
        <row r="189">
          <cell r="B189" t="str">
            <v>1203509010</v>
          </cell>
          <cell r="C189">
            <v>118674.12</v>
          </cell>
        </row>
        <row r="190">
          <cell r="B190" t="str">
            <v>1203509011</v>
          </cell>
          <cell r="C190">
            <v>204584.29</v>
          </cell>
        </row>
        <row r="191">
          <cell r="B191" t="str">
            <v>1203509012</v>
          </cell>
          <cell r="C191">
            <v>0</v>
          </cell>
        </row>
        <row r="192">
          <cell r="B192" t="str">
            <v>1203509013</v>
          </cell>
          <cell r="C192">
            <v>-83609.350000000006</v>
          </cell>
        </row>
        <row r="193">
          <cell r="B193" t="str">
            <v>1203509017</v>
          </cell>
          <cell r="C193">
            <v>0</v>
          </cell>
        </row>
        <row r="194">
          <cell r="B194" t="str">
            <v>1203509019</v>
          </cell>
          <cell r="C194">
            <v>-125649.63</v>
          </cell>
        </row>
        <row r="195">
          <cell r="B195" t="str">
            <v>1203509020</v>
          </cell>
          <cell r="C195">
            <v>148733.84</v>
          </cell>
        </row>
        <row r="196">
          <cell r="B196" t="str">
            <v>1203509021</v>
          </cell>
          <cell r="C196">
            <v>-36710.769999999902</v>
          </cell>
        </row>
        <row r="197">
          <cell r="B197" t="str">
            <v>1203509023</v>
          </cell>
          <cell r="C197">
            <v>-9623.0400000000009</v>
          </cell>
        </row>
        <row r="198">
          <cell r="B198" t="str">
            <v>1203509029</v>
          </cell>
          <cell r="C198">
            <v>-23337.52</v>
          </cell>
        </row>
        <row r="199">
          <cell r="B199" t="str">
            <v>1203509030</v>
          </cell>
          <cell r="C199">
            <v>0</v>
          </cell>
        </row>
        <row r="200">
          <cell r="B200" t="str">
            <v>1203509033</v>
          </cell>
          <cell r="C200">
            <v>0</v>
          </cell>
        </row>
        <row r="201">
          <cell r="B201" t="str">
            <v>1203510010</v>
          </cell>
          <cell r="C201">
            <v>2104154.16</v>
          </cell>
        </row>
        <row r="202">
          <cell r="B202" t="str">
            <v>1203510011</v>
          </cell>
          <cell r="C202">
            <v>-22166623.469999898</v>
          </cell>
        </row>
        <row r="203">
          <cell r="B203" t="str">
            <v>1203510012</v>
          </cell>
          <cell r="C203">
            <v>-4957.29</v>
          </cell>
        </row>
        <row r="204">
          <cell r="B204" t="str">
            <v>1203510013</v>
          </cell>
          <cell r="C204">
            <v>23556218.109999899</v>
          </cell>
        </row>
        <row r="205">
          <cell r="B205" t="str">
            <v>1203510016</v>
          </cell>
          <cell r="C205">
            <v>0</v>
          </cell>
        </row>
        <row r="206">
          <cell r="B206" t="str">
            <v>1203510017</v>
          </cell>
          <cell r="C206">
            <v>8550.45999999999</v>
          </cell>
        </row>
        <row r="207">
          <cell r="B207" t="str">
            <v>1203510019</v>
          </cell>
          <cell r="C207">
            <v>-46.89</v>
          </cell>
        </row>
        <row r="208">
          <cell r="B208" t="str">
            <v>1203510020</v>
          </cell>
          <cell r="C208">
            <v>10375.01</v>
          </cell>
        </row>
        <row r="209">
          <cell r="B209" t="str">
            <v>1203510021</v>
          </cell>
          <cell r="C209">
            <v>-5744.6499999999896</v>
          </cell>
        </row>
        <row r="210">
          <cell r="B210" t="str">
            <v>1203510022</v>
          </cell>
          <cell r="C210">
            <v>1951.5699999999899</v>
          </cell>
        </row>
        <row r="211">
          <cell r="B211" t="str">
            <v>1203510023</v>
          </cell>
          <cell r="C211">
            <v>-746.27999999999895</v>
          </cell>
        </row>
        <row r="212">
          <cell r="B212" t="str">
            <v>1203510027</v>
          </cell>
          <cell r="C212">
            <v>-1951.5699999999899</v>
          </cell>
        </row>
        <row r="213">
          <cell r="B213" t="str">
            <v>1203510029</v>
          </cell>
          <cell r="C213">
            <v>-17459.299999999901</v>
          </cell>
        </row>
        <row r="214">
          <cell r="B214" t="str">
            <v>1203519010</v>
          </cell>
          <cell r="C214">
            <v>0</v>
          </cell>
        </row>
        <row r="215">
          <cell r="B215" t="str">
            <v>1203519011</v>
          </cell>
          <cell r="C215">
            <v>-597542.25</v>
          </cell>
        </row>
        <row r="216">
          <cell r="B216" t="str">
            <v>1203519012</v>
          </cell>
          <cell r="C216">
            <v>-1516295.9299999899</v>
          </cell>
        </row>
        <row r="217">
          <cell r="B217" t="str">
            <v>1203519013</v>
          </cell>
          <cell r="C217">
            <v>18360</v>
          </cell>
        </row>
        <row r="218">
          <cell r="B218" t="str">
            <v>1203519017</v>
          </cell>
          <cell r="C218">
            <v>597542.25</v>
          </cell>
        </row>
        <row r="219">
          <cell r="B219" t="str">
            <v>1203519019</v>
          </cell>
          <cell r="C219">
            <v>7803.25</v>
          </cell>
        </row>
        <row r="220">
          <cell r="B220" t="str">
            <v>1203524010</v>
          </cell>
          <cell r="C220">
            <v>711.13</v>
          </cell>
        </row>
        <row r="221">
          <cell r="B221" t="str">
            <v>1203524013</v>
          </cell>
          <cell r="C221">
            <v>-6.99</v>
          </cell>
        </row>
        <row r="222">
          <cell r="B222" t="str">
            <v>1203526010</v>
          </cell>
          <cell r="C222">
            <v>0</v>
          </cell>
        </row>
        <row r="223">
          <cell r="B223" t="str">
            <v>1203526012</v>
          </cell>
          <cell r="C223">
            <v>0</v>
          </cell>
        </row>
        <row r="224">
          <cell r="B224" t="str">
            <v>1203526013</v>
          </cell>
          <cell r="C224">
            <v>257.17</v>
          </cell>
        </row>
        <row r="225">
          <cell r="B225" t="str">
            <v>1203527010</v>
          </cell>
          <cell r="C225">
            <v>-119.709999999999</v>
          </cell>
        </row>
        <row r="226">
          <cell r="B226" t="str">
            <v>1203527012</v>
          </cell>
          <cell r="C226">
            <v>-791.88</v>
          </cell>
        </row>
        <row r="227">
          <cell r="B227" t="str">
            <v>1203527013</v>
          </cell>
          <cell r="C227">
            <v>0</v>
          </cell>
        </row>
        <row r="228">
          <cell r="B228" t="str">
            <v>1203528010</v>
          </cell>
          <cell r="C228">
            <v>0</v>
          </cell>
        </row>
        <row r="229">
          <cell r="B229" t="str">
            <v>1203528012</v>
          </cell>
          <cell r="C229">
            <v>-273</v>
          </cell>
        </row>
        <row r="230">
          <cell r="B230" t="str">
            <v>1203528013</v>
          </cell>
          <cell r="C230">
            <v>140.84</v>
          </cell>
        </row>
        <row r="231">
          <cell r="B231" t="str">
            <v>1203529010</v>
          </cell>
          <cell r="C231">
            <v>0</v>
          </cell>
        </row>
        <row r="232">
          <cell r="B232" t="str">
            <v>1203529013</v>
          </cell>
          <cell r="C232">
            <v>0</v>
          </cell>
        </row>
        <row r="233">
          <cell r="B233" t="str">
            <v>1203531010</v>
          </cell>
          <cell r="C233">
            <v>4.78</v>
          </cell>
        </row>
        <row r="234">
          <cell r="B234" t="str">
            <v>1203531012</v>
          </cell>
          <cell r="C234">
            <v>-1.37</v>
          </cell>
        </row>
        <row r="235">
          <cell r="B235" t="str">
            <v>1203531013</v>
          </cell>
          <cell r="C235">
            <v>-3.79</v>
          </cell>
        </row>
        <row r="236">
          <cell r="B236" t="str">
            <v>1203532011</v>
          </cell>
          <cell r="C236">
            <v>-1681.89</v>
          </cell>
        </row>
        <row r="237">
          <cell r="B237" t="str">
            <v>1203532013</v>
          </cell>
          <cell r="C237">
            <v>49536.18</v>
          </cell>
        </row>
        <row r="238">
          <cell r="B238" t="str">
            <v>1203532017</v>
          </cell>
          <cell r="C238">
            <v>-47943.849999999897</v>
          </cell>
        </row>
        <row r="239">
          <cell r="B239" t="str">
            <v>1203603010</v>
          </cell>
          <cell r="C239">
            <v>2864.1799999999898</v>
          </cell>
        </row>
        <row r="240">
          <cell r="B240" t="str">
            <v>1203603011</v>
          </cell>
          <cell r="C240">
            <v>7635.8299999999899</v>
          </cell>
        </row>
        <row r="241">
          <cell r="B241" t="str">
            <v>1203603013</v>
          </cell>
          <cell r="C241">
            <v>910.57</v>
          </cell>
        </row>
        <row r="242">
          <cell r="B242" t="str">
            <v>1203603017</v>
          </cell>
          <cell r="C242">
            <v>0</v>
          </cell>
        </row>
        <row r="243">
          <cell r="B243" t="str">
            <v>1203604010</v>
          </cell>
          <cell r="C243">
            <v>0</v>
          </cell>
        </row>
        <row r="244">
          <cell r="B244" t="str">
            <v>1203604013</v>
          </cell>
          <cell r="C244">
            <v>596004.29</v>
          </cell>
        </row>
        <row r="245">
          <cell r="B245" t="str">
            <v>1203604017</v>
          </cell>
          <cell r="C245">
            <v>-168204.769999999</v>
          </cell>
        </row>
        <row r="246">
          <cell r="B246" t="str">
            <v>1203604019</v>
          </cell>
          <cell r="C246">
            <v>0</v>
          </cell>
        </row>
        <row r="247">
          <cell r="B247" t="str">
            <v>1203801010</v>
          </cell>
          <cell r="C247">
            <v>54555.05</v>
          </cell>
        </row>
        <row r="248">
          <cell r="B248" t="str">
            <v>1203801011</v>
          </cell>
          <cell r="C248">
            <v>117934.12</v>
          </cell>
        </row>
        <row r="249">
          <cell r="B249" t="str">
            <v>1203801013</v>
          </cell>
          <cell r="C249">
            <v>1426028.32</v>
          </cell>
        </row>
        <row r="250">
          <cell r="B250" t="str">
            <v>1203801017</v>
          </cell>
          <cell r="C250">
            <v>-1513597.54</v>
          </cell>
        </row>
        <row r="251">
          <cell r="B251" t="str">
            <v>1203801019</v>
          </cell>
          <cell r="C251">
            <v>0</v>
          </cell>
        </row>
        <row r="252">
          <cell r="B252" t="str">
            <v>1203803010</v>
          </cell>
          <cell r="C252">
            <v>0</v>
          </cell>
        </row>
        <row r="253">
          <cell r="B253" t="str">
            <v>1203803011</v>
          </cell>
          <cell r="C253">
            <v>6875.1899999999896</v>
          </cell>
        </row>
        <row r="254">
          <cell r="B254" t="str">
            <v>1203803017</v>
          </cell>
          <cell r="C254">
            <v>0</v>
          </cell>
        </row>
        <row r="255">
          <cell r="B255" t="str">
            <v>1203803019</v>
          </cell>
          <cell r="C255">
            <v>0</v>
          </cell>
        </row>
        <row r="256">
          <cell r="B256" t="str">
            <v>1204102010</v>
          </cell>
          <cell r="C256">
            <v>2279.96</v>
          </cell>
        </row>
        <row r="257">
          <cell r="B257" t="str">
            <v>1204102013</v>
          </cell>
          <cell r="C257">
            <v>2702.05</v>
          </cell>
        </row>
        <row r="258">
          <cell r="B258" t="str">
            <v>1204102017</v>
          </cell>
          <cell r="C258">
            <v>0</v>
          </cell>
        </row>
        <row r="259">
          <cell r="B259" t="str">
            <v>1204102019</v>
          </cell>
          <cell r="C259">
            <v>0</v>
          </cell>
        </row>
        <row r="260">
          <cell r="B260" t="str">
            <v>1204501010</v>
          </cell>
          <cell r="C260">
            <v>1114.76</v>
          </cell>
        </row>
        <row r="261">
          <cell r="B261" t="str">
            <v>1204501011</v>
          </cell>
          <cell r="C261">
            <v>39021.639999999898</v>
          </cell>
        </row>
        <row r="262">
          <cell r="B262" t="str">
            <v>1204501013</v>
          </cell>
          <cell r="C262">
            <v>-5144.7399999999898</v>
          </cell>
        </row>
        <row r="263">
          <cell r="B263" t="str">
            <v>1204501017</v>
          </cell>
          <cell r="C263">
            <v>0</v>
          </cell>
        </row>
        <row r="264">
          <cell r="B264" t="str">
            <v>1204502010</v>
          </cell>
          <cell r="C264">
            <v>0</v>
          </cell>
        </row>
        <row r="265">
          <cell r="B265" t="str">
            <v>1204502013</v>
          </cell>
          <cell r="C265">
            <v>637693.03</v>
          </cell>
        </row>
        <row r="266">
          <cell r="B266" t="str">
            <v>1204502017</v>
          </cell>
          <cell r="C266">
            <v>-66.040000000000006</v>
          </cell>
        </row>
        <row r="267">
          <cell r="B267" t="str">
            <v>1204502019</v>
          </cell>
          <cell r="C267">
            <v>0</v>
          </cell>
        </row>
        <row r="268">
          <cell r="B268" t="str">
            <v>1204599010</v>
          </cell>
          <cell r="C268">
            <v>4195.9799999999896</v>
          </cell>
        </row>
        <row r="269">
          <cell r="B269" t="str">
            <v>1204599013</v>
          </cell>
          <cell r="C269">
            <v>5494.06</v>
          </cell>
        </row>
        <row r="270">
          <cell r="B270" t="str">
            <v>1204599017</v>
          </cell>
          <cell r="C270">
            <v>0</v>
          </cell>
        </row>
        <row r="271">
          <cell r="B271" t="str">
            <v>1204599019</v>
          </cell>
          <cell r="C271">
            <v>0</v>
          </cell>
        </row>
        <row r="272">
          <cell r="B272" t="str">
            <v>1204601010</v>
          </cell>
          <cell r="C272">
            <v>43349.989999999903</v>
          </cell>
        </row>
        <row r="273">
          <cell r="B273" t="str">
            <v>1204601013</v>
          </cell>
          <cell r="C273">
            <v>153642.04</v>
          </cell>
        </row>
        <row r="274">
          <cell r="B274" t="str">
            <v>1204601017</v>
          </cell>
          <cell r="C274">
            <v>45227.129999999903</v>
          </cell>
        </row>
        <row r="275">
          <cell r="B275" t="str">
            <v>1204601019</v>
          </cell>
          <cell r="C275">
            <v>0</v>
          </cell>
        </row>
        <row r="276">
          <cell r="B276" t="str">
            <v>1207601010</v>
          </cell>
          <cell r="C276">
            <v>0</v>
          </cell>
        </row>
        <row r="277">
          <cell r="B277" t="str">
            <v>1207601013</v>
          </cell>
          <cell r="C277">
            <v>66027.88</v>
          </cell>
        </row>
        <row r="278">
          <cell r="B278" t="str">
            <v>1207601017</v>
          </cell>
          <cell r="C278">
            <v>0</v>
          </cell>
        </row>
        <row r="279">
          <cell r="B279" t="str">
            <v>1207601019</v>
          </cell>
          <cell r="C279">
            <v>0</v>
          </cell>
        </row>
        <row r="280">
          <cell r="B280" t="str">
            <v>1207902010</v>
          </cell>
          <cell r="C280">
            <v>0</v>
          </cell>
        </row>
        <row r="281">
          <cell r="B281" t="str">
            <v>1207902013</v>
          </cell>
          <cell r="C281">
            <v>1182301.6000000001</v>
          </cell>
        </row>
        <row r="282">
          <cell r="B282" t="str">
            <v>1207902017</v>
          </cell>
          <cell r="C282">
            <v>-1074672.08</v>
          </cell>
        </row>
        <row r="283">
          <cell r="B283" t="str">
            <v>1207902019</v>
          </cell>
          <cell r="C283">
            <v>0</v>
          </cell>
        </row>
        <row r="284">
          <cell r="B284" t="str">
            <v>1209701010</v>
          </cell>
          <cell r="C284">
            <v>0</v>
          </cell>
        </row>
        <row r="285">
          <cell r="B285" t="str">
            <v>1209701013</v>
          </cell>
          <cell r="C285">
            <v>1781.13</v>
          </cell>
        </row>
        <row r="286">
          <cell r="B286" t="str">
            <v>1209701017</v>
          </cell>
          <cell r="C286">
            <v>0</v>
          </cell>
        </row>
        <row r="287">
          <cell r="B287" t="str">
            <v>1209701019</v>
          </cell>
          <cell r="C287">
            <v>0</v>
          </cell>
        </row>
        <row r="288">
          <cell r="B288" t="str">
            <v>2000000099</v>
          </cell>
          <cell r="C288">
            <v>0</v>
          </cell>
        </row>
        <row r="289">
          <cell r="B289" t="str">
            <v>2000000499</v>
          </cell>
          <cell r="C289">
            <v>-6617.38</v>
          </cell>
        </row>
        <row r="290">
          <cell r="B290" t="str">
            <v>2110000000</v>
          </cell>
          <cell r="C290">
            <v>11050.129999999899</v>
          </cell>
        </row>
        <row r="291">
          <cell r="B291" t="str">
            <v>2110001000</v>
          </cell>
          <cell r="C291">
            <v>-2492117.08</v>
          </cell>
        </row>
        <row r="292">
          <cell r="B292" t="str">
            <v>2110002000</v>
          </cell>
          <cell r="C292">
            <v>344.81999999999903</v>
          </cell>
        </row>
        <row r="293">
          <cell r="B293" t="str">
            <v>2110003000</v>
          </cell>
          <cell r="C293">
            <v>-809280.63</v>
          </cell>
        </row>
        <row r="294">
          <cell r="B294" t="str">
            <v>2110005000</v>
          </cell>
          <cell r="C294">
            <v>27.6099999999999</v>
          </cell>
        </row>
        <row r="295">
          <cell r="B295" t="str">
            <v>2110010000</v>
          </cell>
          <cell r="C295">
            <v>-50271.949999999903</v>
          </cell>
        </row>
        <row r="296">
          <cell r="B296" t="str">
            <v>2110021000</v>
          </cell>
          <cell r="C296">
            <v>97691.979999999894</v>
          </cell>
        </row>
        <row r="297">
          <cell r="B297" t="str">
            <v>2110022000</v>
          </cell>
          <cell r="C297">
            <v>36685.79</v>
          </cell>
        </row>
        <row r="298">
          <cell r="B298" t="str">
            <v>2110023000</v>
          </cell>
          <cell r="C298">
            <v>6739.76</v>
          </cell>
        </row>
        <row r="299">
          <cell r="B299" t="str">
            <v>2110030000</v>
          </cell>
          <cell r="C299">
            <v>0</v>
          </cell>
        </row>
        <row r="300">
          <cell r="B300" t="str">
            <v>2110040000</v>
          </cell>
          <cell r="C300">
            <v>-29.43</v>
          </cell>
        </row>
        <row r="301">
          <cell r="B301" t="str">
            <v>2110041000</v>
          </cell>
          <cell r="C301">
            <v>-5932634.2999999896</v>
          </cell>
        </row>
        <row r="302">
          <cell r="B302" t="str">
            <v>2110061000</v>
          </cell>
          <cell r="C302">
            <v>7198.84</v>
          </cell>
        </row>
        <row r="303">
          <cell r="B303" t="str">
            <v>2110062000</v>
          </cell>
          <cell r="C303">
            <v>10331.780000000001</v>
          </cell>
        </row>
        <row r="304">
          <cell r="B304" t="str">
            <v>2110063000</v>
          </cell>
          <cell r="C304">
            <v>20907.9199999999</v>
          </cell>
        </row>
        <row r="305">
          <cell r="B305" t="str">
            <v>2110063100</v>
          </cell>
          <cell r="C305">
            <v>4007.98</v>
          </cell>
        </row>
        <row r="306">
          <cell r="B306" t="str">
            <v>2110090000</v>
          </cell>
          <cell r="C306">
            <v>0</v>
          </cell>
        </row>
        <row r="307">
          <cell r="B307" t="str">
            <v>2111010000</v>
          </cell>
          <cell r="C307">
            <v>120.66</v>
          </cell>
        </row>
        <row r="308">
          <cell r="B308" t="str">
            <v>2111010200</v>
          </cell>
          <cell r="C308">
            <v>359182.239999999</v>
          </cell>
        </row>
        <row r="309">
          <cell r="B309" t="str">
            <v>2111010300</v>
          </cell>
          <cell r="C309">
            <v>293517.609999999</v>
          </cell>
        </row>
        <row r="310">
          <cell r="B310" t="str">
            <v>2111010400</v>
          </cell>
          <cell r="C310">
            <v>78562.91</v>
          </cell>
        </row>
        <row r="311">
          <cell r="B311" t="str">
            <v>2111010500</v>
          </cell>
          <cell r="C311">
            <v>57436.029999999897</v>
          </cell>
        </row>
        <row r="312">
          <cell r="B312" t="str">
            <v>2111011600</v>
          </cell>
          <cell r="C312">
            <v>1113385.3</v>
          </cell>
        </row>
        <row r="313">
          <cell r="B313" t="str">
            <v>2111011700</v>
          </cell>
          <cell r="C313">
            <v>-27430.63</v>
          </cell>
        </row>
        <row r="314">
          <cell r="B314" t="str">
            <v>2111110000</v>
          </cell>
          <cell r="C314">
            <v>169.88999999999899</v>
          </cell>
        </row>
        <row r="315">
          <cell r="B315" t="str">
            <v>2111110200</v>
          </cell>
          <cell r="C315">
            <v>162044.13</v>
          </cell>
        </row>
        <row r="316">
          <cell r="B316" t="str">
            <v>2111110300</v>
          </cell>
          <cell r="C316">
            <v>12961003.890000001</v>
          </cell>
        </row>
        <row r="317">
          <cell r="B317" t="str">
            <v>2111110400</v>
          </cell>
          <cell r="C317">
            <v>3884395.1499999901</v>
          </cell>
        </row>
        <row r="318">
          <cell r="B318" t="str">
            <v>2111110500</v>
          </cell>
          <cell r="C318">
            <v>2950272.77</v>
          </cell>
        </row>
        <row r="319">
          <cell r="B319" t="str">
            <v>2111110800</v>
          </cell>
          <cell r="C319">
            <v>411846.21</v>
          </cell>
        </row>
        <row r="320">
          <cell r="B320" t="str">
            <v>2111110900</v>
          </cell>
          <cell r="C320">
            <v>16028.69</v>
          </cell>
        </row>
        <row r="321">
          <cell r="B321" t="str">
            <v>2111111300</v>
          </cell>
          <cell r="C321">
            <v>7319205.8799999896</v>
          </cell>
        </row>
        <row r="322">
          <cell r="B322" t="str">
            <v>2111111500</v>
          </cell>
          <cell r="C322">
            <v>35129.93</v>
          </cell>
        </row>
        <row r="323">
          <cell r="B323" t="str">
            <v>2111111600</v>
          </cell>
          <cell r="C323">
            <v>82333.429999999906</v>
          </cell>
        </row>
        <row r="324">
          <cell r="B324" t="str">
            <v>2111111700</v>
          </cell>
          <cell r="C324">
            <v>48253.129999999903</v>
          </cell>
        </row>
        <row r="325">
          <cell r="B325" t="str">
            <v>2111111900</v>
          </cell>
          <cell r="C325">
            <v>1679.48</v>
          </cell>
        </row>
        <row r="326">
          <cell r="B326" t="str">
            <v>2111210000</v>
          </cell>
          <cell r="C326">
            <v>154466.609999999</v>
          </cell>
        </row>
        <row r="327">
          <cell r="B327" t="str">
            <v>2111210200</v>
          </cell>
          <cell r="C327">
            <v>85.68</v>
          </cell>
        </row>
        <row r="328">
          <cell r="B328" t="str">
            <v>2111210300</v>
          </cell>
          <cell r="C328">
            <v>5053445.1500000004</v>
          </cell>
        </row>
        <row r="329">
          <cell r="B329" t="str">
            <v>2111210400</v>
          </cell>
          <cell r="C329">
            <v>7371712.46</v>
          </cell>
        </row>
        <row r="330">
          <cell r="B330" t="str">
            <v>2111210500</v>
          </cell>
          <cell r="C330">
            <v>5914110.4299999904</v>
          </cell>
        </row>
        <row r="331">
          <cell r="B331" t="str">
            <v>2111210600</v>
          </cell>
          <cell r="C331">
            <v>2051595.9399999899</v>
          </cell>
        </row>
        <row r="332">
          <cell r="B332" t="str">
            <v>2111210800</v>
          </cell>
          <cell r="C332">
            <v>3288382.83</v>
          </cell>
        </row>
        <row r="333">
          <cell r="B333" t="str">
            <v>2111210900</v>
          </cell>
          <cell r="C333">
            <v>57360.3</v>
          </cell>
        </row>
        <row r="334">
          <cell r="B334" t="str">
            <v>2111211200</v>
          </cell>
          <cell r="C334">
            <v>139.44999999999899</v>
          </cell>
        </row>
        <row r="335">
          <cell r="B335" t="str">
            <v>2111211300</v>
          </cell>
          <cell r="C335">
            <v>312013.299999999</v>
          </cell>
        </row>
        <row r="336">
          <cell r="B336" t="str">
            <v>2111211500</v>
          </cell>
          <cell r="C336">
            <v>283497.28000000003</v>
          </cell>
        </row>
        <row r="337">
          <cell r="B337" t="str">
            <v>2111211600</v>
          </cell>
          <cell r="C337">
            <v>938997.21999999904</v>
          </cell>
        </row>
        <row r="338">
          <cell r="B338" t="str">
            <v>2111211700</v>
          </cell>
          <cell r="C338">
            <v>46587</v>
          </cell>
        </row>
        <row r="339">
          <cell r="B339" t="str">
            <v>2111211900</v>
          </cell>
          <cell r="C339">
            <v>7.48</v>
          </cell>
        </row>
        <row r="340">
          <cell r="B340" t="str">
            <v>2111240000</v>
          </cell>
          <cell r="C340">
            <v>126927475.22</v>
          </cell>
        </row>
        <row r="341">
          <cell r="B341" t="str">
            <v>2111310000</v>
          </cell>
          <cell r="C341">
            <v>2780843.58</v>
          </cell>
        </row>
        <row r="342">
          <cell r="B342" t="str">
            <v>2111310100</v>
          </cell>
          <cell r="C342">
            <v>10058697.02</v>
          </cell>
        </row>
        <row r="343">
          <cell r="B343" t="str">
            <v>2111310200</v>
          </cell>
          <cell r="C343">
            <v>28317190.420000002</v>
          </cell>
        </row>
        <row r="344">
          <cell r="B344" t="str">
            <v>2111310300</v>
          </cell>
          <cell r="C344">
            <v>92091771.75</v>
          </cell>
        </row>
        <row r="345">
          <cell r="B345" t="str">
            <v>2111310400</v>
          </cell>
          <cell r="C345">
            <v>22980449.18</v>
          </cell>
        </row>
        <row r="346">
          <cell r="B346" t="str">
            <v>2111310500</v>
          </cell>
          <cell r="C346">
            <v>98063244.769999906</v>
          </cell>
        </row>
        <row r="347">
          <cell r="B347" t="str">
            <v>2111310800</v>
          </cell>
          <cell r="C347">
            <v>468707.12</v>
          </cell>
        </row>
        <row r="348">
          <cell r="B348" t="str">
            <v>2111310900</v>
          </cell>
          <cell r="C348">
            <v>220855.42</v>
          </cell>
        </row>
        <row r="349">
          <cell r="B349" t="str">
            <v>2111311200</v>
          </cell>
          <cell r="C349">
            <v>376697.16999999899</v>
          </cell>
        </row>
        <row r="350">
          <cell r="B350" t="str">
            <v>2111311300</v>
          </cell>
          <cell r="C350">
            <v>641783.15</v>
          </cell>
        </row>
        <row r="351">
          <cell r="B351" t="str">
            <v>2111311500</v>
          </cell>
          <cell r="C351">
            <v>2487367.4700000002</v>
          </cell>
        </row>
        <row r="352">
          <cell r="B352" t="str">
            <v>2111311600</v>
          </cell>
          <cell r="C352">
            <v>2984413.77999999</v>
          </cell>
        </row>
        <row r="353">
          <cell r="B353" t="str">
            <v>2111311700</v>
          </cell>
          <cell r="C353">
            <v>1945744.9099999899</v>
          </cell>
        </row>
        <row r="354">
          <cell r="B354" t="str">
            <v>2111311800</v>
          </cell>
          <cell r="C354">
            <v>14.96</v>
          </cell>
        </row>
        <row r="355">
          <cell r="B355" t="str">
            <v>2111311900</v>
          </cell>
          <cell r="C355">
            <v>502647.15999999898</v>
          </cell>
        </row>
        <row r="356">
          <cell r="B356" t="str">
            <v>2111999999</v>
          </cell>
          <cell r="C356">
            <v>0.03</v>
          </cell>
        </row>
        <row r="357">
          <cell r="B357" t="str">
            <v>2181210200</v>
          </cell>
          <cell r="C357">
            <v>1855237.55</v>
          </cell>
        </row>
        <row r="358">
          <cell r="B358" t="str">
            <v>2181210300</v>
          </cell>
          <cell r="C358">
            <v>12416210.84</v>
          </cell>
        </row>
        <row r="359">
          <cell r="B359" t="str">
            <v>2181210400</v>
          </cell>
          <cell r="C359">
            <v>4277863.2199999904</v>
          </cell>
        </row>
        <row r="360">
          <cell r="B360" t="str">
            <v>2181210500</v>
          </cell>
          <cell r="C360">
            <v>5028807.4800000004</v>
          </cell>
        </row>
        <row r="361">
          <cell r="B361" t="str">
            <v>2181210600</v>
          </cell>
          <cell r="C361">
            <v>2739294.12</v>
          </cell>
        </row>
        <row r="362">
          <cell r="B362" t="str">
            <v>2181210800</v>
          </cell>
          <cell r="C362">
            <v>4517750.2</v>
          </cell>
        </row>
        <row r="363">
          <cell r="B363" t="str">
            <v>2181210900</v>
          </cell>
          <cell r="C363">
            <v>18316.59</v>
          </cell>
        </row>
        <row r="364">
          <cell r="B364" t="str">
            <v>2181211300</v>
          </cell>
          <cell r="C364">
            <v>16867465.030000001</v>
          </cell>
        </row>
        <row r="365">
          <cell r="B365" t="str">
            <v>2181211500</v>
          </cell>
          <cell r="C365">
            <v>245863.07</v>
          </cell>
        </row>
        <row r="366">
          <cell r="B366" t="str">
            <v>2181211600</v>
          </cell>
          <cell r="C366">
            <v>423454.12</v>
          </cell>
        </row>
        <row r="367">
          <cell r="B367" t="str">
            <v>2181211700</v>
          </cell>
          <cell r="C367">
            <v>21346.36</v>
          </cell>
        </row>
        <row r="368">
          <cell r="B368" t="str">
            <v>2181240000</v>
          </cell>
          <cell r="C368">
            <v>56999068.82</v>
          </cell>
        </row>
        <row r="369">
          <cell r="B369" t="str">
            <v>2181300100</v>
          </cell>
          <cell r="C369">
            <v>1857.75</v>
          </cell>
        </row>
        <row r="370">
          <cell r="B370" t="str">
            <v>2181300200</v>
          </cell>
          <cell r="C370">
            <v>4600252.9299999904</v>
          </cell>
        </row>
        <row r="371">
          <cell r="B371" t="str">
            <v>2181300300</v>
          </cell>
          <cell r="C371">
            <v>29326772.25</v>
          </cell>
        </row>
        <row r="372">
          <cell r="B372" t="str">
            <v>2181300400</v>
          </cell>
          <cell r="C372">
            <v>2545370.9500000002</v>
          </cell>
        </row>
        <row r="373">
          <cell r="B373" t="str">
            <v>2181300500</v>
          </cell>
          <cell r="C373">
            <v>27887324.530000001</v>
          </cell>
        </row>
        <row r="374">
          <cell r="B374" t="str">
            <v>2181300800</v>
          </cell>
          <cell r="C374">
            <v>2694933.58</v>
          </cell>
        </row>
        <row r="375">
          <cell r="B375" t="str">
            <v>2181300900</v>
          </cell>
          <cell r="C375">
            <v>42142.04</v>
          </cell>
        </row>
        <row r="376">
          <cell r="B376" t="str">
            <v>2181301200</v>
          </cell>
          <cell r="C376">
            <v>149767.31</v>
          </cell>
        </row>
        <row r="377">
          <cell r="B377" t="str">
            <v>2181301300</v>
          </cell>
          <cell r="C377">
            <v>22403309.34</v>
          </cell>
        </row>
        <row r="378">
          <cell r="B378" t="str">
            <v>2181301500</v>
          </cell>
          <cell r="C378">
            <v>349910</v>
          </cell>
        </row>
        <row r="379">
          <cell r="B379" t="str">
            <v>2181301600</v>
          </cell>
          <cell r="C379">
            <v>754673.26</v>
          </cell>
        </row>
        <row r="380">
          <cell r="B380" t="str">
            <v>2181301700</v>
          </cell>
          <cell r="C380">
            <v>171705.929999999</v>
          </cell>
        </row>
        <row r="381">
          <cell r="B381" t="str">
            <v>2181301800</v>
          </cell>
          <cell r="C381">
            <v>316372.56</v>
          </cell>
        </row>
        <row r="382">
          <cell r="B382" t="str">
            <v>2181301900</v>
          </cell>
          <cell r="C382">
            <v>427198.989999999</v>
          </cell>
        </row>
        <row r="383">
          <cell r="B383" t="str">
            <v>2211000000</v>
          </cell>
          <cell r="C383">
            <v>-23200279.079999901</v>
          </cell>
        </row>
        <row r="384">
          <cell r="B384" t="str">
            <v>2211010000</v>
          </cell>
          <cell r="C384">
            <v>-242229272.44</v>
          </cell>
        </row>
        <row r="385">
          <cell r="B385" t="str">
            <v>2211999999</v>
          </cell>
          <cell r="C385">
            <v>0</v>
          </cell>
        </row>
        <row r="386">
          <cell r="B386" t="str">
            <v>2212010000</v>
          </cell>
          <cell r="C386">
            <v>-220462.91</v>
          </cell>
        </row>
        <row r="387">
          <cell r="B387" t="str">
            <v>2212999999</v>
          </cell>
          <cell r="C387">
            <v>0</v>
          </cell>
        </row>
        <row r="388">
          <cell r="B388" t="str">
            <v>2280000000</v>
          </cell>
          <cell r="C388">
            <v>-31968836.260000002</v>
          </cell>
        </row>
        <row r="389">
          <cell r="B389" t="str">
            <v>2289900000</v>
          </cell>
          <cell r="C389">
            <v>181081.66</v>
          </cell>
        </row>
        <row r="390">
          <cell r="B390" t="str">
            <v>2291010000</v>
          </cell>
          <cell r="C390">
            <v>2025077.5</v>
          </cell>
        </row>
        <row r="391">
          <cell r="B391" t="str">
            <v>2412010000</v>
          </cell>
          <cell r="C391">
            <v>2952.7399999999898</v>
          </cell>
        </row>
        <row r="392">
          <cell r="B392" t="str">
            <v>2412020000</v>
          </cell>
          <cell r="C392">
            <v>6889.85</v>
          </cell>
        </row>
        <row r="393">
          <cell r="B393" t="str">
            <v>2412090000</v>
          </cell>
          <cell r="C393">
            <v>5.75999999999999</v>
          </cell>
        </row>
        <row r="394">
          <cell r="B394" t="str">
            <v>2413010000</v>
          </cell>
          <cell r="C394">
            <v>-19737407.760000002</v>
          </cell>
        </row>
        <row r="395">
          <cell r="B395" t="str">
            <v>2415010000</v>
          </cell>
          <cell r="C395">
            <v>0</v>
          </cell>
        </row>
        <row r="396">
          <cell r="B396" t="str">
            <v>2417010000</v>
          </cell>
          <cell r="C396">
            <v>26438737.949999899</v>
          </cell>
        </row>
        <row r="397">
          <cell r="B397" t="str">
            <v>2421010000</v>
          </cell>
          <cell r="C397">
            <v>-6151990.3600000003</v>
          </cell>
        </row>
        <row r="398">
          <cell r="B398" t="str">
            <v>2422010000</v>
          </cell>
          <cell r="C398">
            <v>0</v>
          </cell>
        </row>
        <row r="399">
          <cell r="B399" t="str">
            <v>2423010000</v>
          </cell>
          <cell r="C399">
            <v>-52.5</v>
          </cell>
        </row>
        <row r="400">
          <cell r="B400" t="str">
            <v>2423020000</v>
          </cell>
          <cell r="C400">
            <v>1484.7</v>
          </cell>
        </row>
        <row r="401">
          <cell r="B401" t="str">
            <v>2424010000</v>
          </cell>
          <cell r="C401">
            <v>0</v>
          </cell>
        </row>
        <row r="402">
          <cell r="B402" t="str">
            <v>2424020000</v>
          </cell>
          <cell r="C402">
            <v>0</v>
          </cell>
        </row>
        <row r="403">
          <cell r="B403" t="str">
            <v>2425010000</v>
          </cell>
          <cell r="C403">
            <v>-1599.3</v>
          </cell>
        </row>
        <row r="404">
          <cell r="B404" t="str">
            <v>2429010000</v>
          </cell>
          <cell r="C404">
            <v>0</v>
          </cell>
        </row>
        <row r="405">
          <cell r="B405" t="str">
            <v>2429990000</v>
          </cell>
          <cell r="C405">
            <v>-45843.949999999903</v>
          </cell>
        </row>
        <row r="406">
          <cell r="B406" t="str">
            <v>2429999999</v>
          </cell>
          <cell r="C406">
            <v>0</v>
          </cell>
        </row>
        <row r="407">
          <cell r="B407" t="str">
            <v>2432111000</v>
          </cell>
          <cell r="C407">
            <v>0</v>
          </cell>
        </row>
        <row r="408">
          <cell r="B408" t="str">
            <v>2432112000</v>
          </cell>
          <cell r="C408">
            <v>0</v>
          </cell>
        </row>
        <row r="409">
          <cell r="B409" t="str">
            <v>2432121000</v>
          </cell>
          <cell r="C409">
            <v>0</v>
          </cell>
        </row>
        <row r="410">
          <cell r="B410" t="str">
            <v>2432122000</v>
          </cell>
          <cell r="C410">
            <v>0</v>
          </cell>
        </row>
        <row r="411">
          <cell r="B411" t="str">
            <v>2432211000</v>
          </cell>
          <cell r="C411">
            <v>0</v>
          </cell>
        </row>
        <row r="412">
          <cell r="B412" t="str">
            <v>2432212000</v>
          </cell>
          <cell r="C412">
            <v>0</v>
          </cell>
        </row>
        <row r="413">
          <cell r="B413" t="str">
            <v>2432213000</v>
          </cell>
          <cell r="C413">
            <v>0</v>
          </cell>
        </row>
        <row r="414">
          <cell r="B414" t="str">
            <v>2432311000</v>
          </cell>
          <cell r="C414">
            <v>0</v>
          </cell>
        </row>
        <row r="415">
          <cell r="B415" t="str">
            <v>2432312000</v>
          </cell>
          <cell r="C415">
            <v>0</v>
          </cell>
        </row>
        <row r="416">
          <cell r="B416" t="str">
            <v>2432313000</v>
          </cell>
          <cell r="C416">
            <v>0</v>
          </cell>
        </row>
        <row r="417">
          <cell r="B417" t="str">
            <v>2432322000</v>
          </cell>
          <cell r="C417">
            <v>0</v>
          </cell>
        </row>
        <row r="418">
          <cell r="B418" t="str">
            <v>2432999999</v>
          </cell>
          <cell r="C418">
            <v>0</v>
          </cell>
        </row>
        <row r="419">
          <cell r="B419" t="str">
            <v>2433111000</v>
          </cell>
          <cell r="C419">
            <v>0</v>
          </cell>
        </row>
        <row r="420">
          <cell r="B420" t="str">
            <v>2433112000</v>
          </cell>
          <cell r="C420">
            <v>0</v>
          </cell>
        </row>
        <row r="421">
          <cell r="B421" t="str">
            <v>2433113000</v>
          </cell>
          <cell r="C421">
            <v>0</v>
          </cell>
        </row>
        <row r="422">
          <cell r="B422" t="str">
            <v>2433121000</v>
          </cell>
          <cell r="C422">
            <v>0</v>
          </cell>
        </row>
        <row r="423">
          <cell r="B423" t="str">
            <v>2433122000</v>
          </cell>
          <cell r="C423">
            <v>0</v>
          </cell>
        </row>
        <row r="424">
          <cell r="B424" t="str">
            <v>2433999999</v>
          </cell>
          <cell r="C424">
            <v>0</v>
          </cell>
        </row>
        <row r="425">
          <cell r="B425" t="str">
            <v>2434001000</v>
          </cell>
          <cell r="C425">
            <v>0</v>
          </cell>
        </row>
        <row r="426">
          <cell r="B426" t="str">
            <v>2434002000</v>
          </cell>
          <cell r="C426">
            <v>0</v>
          </cell>
        </row>
        <row r="427">
          <cell r="B427" t="str">
            <v>2434999999</v>
          </cell>
          <cell r="C427">
            <v>0</v>
          </cell>
        </row>
        <row r="428">
          <cell r="B428" t="str">
            <v>2435001000</v>
          </cell>
          <cell r="C428">
            <v>0</v>
          </cell>
        </row>
        <row r="429">
          <cell r="B429" t="str">
            <v>2437001000</v>
          </cell>
          <cell r="C429">
            <v>17437234.949999899</v>
          </cell>
        </row>
        <row r="430">
          <cell r="B430" t="str">
            <v>2437999999</v>
          </cell>
          <cell r="C430">
            <v>0</v>
          </cell>
        </row>
        <row r="431">
          <cell r="B431" t="str">
            <v>2441000100</v>
          </cell>
          <cell r="C431">
            <v>-4297.75</v>
          </cell>
        </row>
        <row r="432">
          <cell r="B432" t="str">
            <v>2441000200</v>
          </cell>
          <cell r="C432">
            <v>-164359.98000000001</v>
          </cell>
        </row>
        <row r="433">
          <cell r="B433" t="str">
            <v>2441000300</v>
          </cell>
          <cell r="C433">
            <v>-561.23</v>
          </cell>
        </row>
        <row r="434">
          <cell r="B434" t="str">
            <v>2449999900</v>
          </cell>
          <cell r="C434">
            <v>125</v>
          </cell>
        </row>
        <row r="435">
          <cell r="B435" t="str">
            <v>2450000000</v>
          </cell>
          <cell r="C435">
            <v>-10289529.66</v>
          </cell>
        </row>
        <row r="436">
          <cell r="B436" t="str">
            <v>2490000000</v>
          </cell>
          <cell r="C436">
            <v>-4319916.83</v>
          </cell>
        </row>
        <row r="437">
          <cell r="B437" t="str">
            <v>2499999999</v>
          </cell>
          <cell r="C437">
            <v>0</v>
          </cell>
        </row>
        <row r="438">
          <cell r="B438" t="str">
            <v>2521211000</v>
          </cell>
          <cell r="C438">
            <v>-76796198.079999894</v>
          </cell>
        </row>
        <row r="439">
          <cell r="B439" t="str">
            <v>2521221000</v>
          </cell>
          <cell r="C439">
            <v>-778124719.63</v>
          </cell>
        </row>
        <row r="440">
          <cell r="B440" t="str">
            <v>2523010000</v>
          </cell>
          <cell r="C440">
            <v>-71000000</v>
          </cell>
        </row>
        <row r="441">
          <cell r="B441" t="str">
            <v>2559999999</v>
          </cell>
          <cell r="C441">
            <v>0</v>
          </cell>
        </row>
        <row r="442">
          <cell r="B442" t="str">
            <v>2611100000</v>
          </cell>
          <cell r="C442">
            <v>-193651.14</v>
          </cell>
        </row>
        <row r="443">
          <cell r="B443" t="str">
            <v>2611101000</v>
          </cell>
          <cell r="C443">
            <v>-9881613.9000000004</v>
          </cell>
        </row>
        <row r="444">
          <cell r="B444" t="str">
            <v>2611201000</v>
          </cell>
          <cell r="C444">
            <v>330.20999999999901</v>
          </cell>
        </row>
        <row r="445">
          <cell r="B445" t="str">
            <v>2615101000</v>
          </cell>
          <cell r="C445">
            <v>-220181.2</v>
          </cell>
        </row>
        <row r="446">
          <cell r="B446" t="str">
            <v>2619999999</v>
          </cell>
          <cell r="C446">
            <v>0</v>
          </cell>
        </row>
        <row r="447">
          <cell r="B447" t="str">
            <v>2621010000</v>
          </cell>
          <cell r="C447">
            <v>-141713.35</v>
          </cell>
        </row>
        <row r="448">
          <cell r="B448" t="str">
            <v>2621020000</v>
          </cell>
          <cell r="C448">
            <v>152793.649999999</v>
          </cell>
        </row>
        <row r="449">
          <cell r="B449" t="str">
            <v>2622000000</v>
          </cell>
          <cell r="C449">
            <v>-19045.63</v>
          </cell>
        </row>
        <row r="450">
          <cell r="B450" t="str">
            <v>2622010000</v>
          </cell>
          <cell r="C450">
            <v>-132540245.3</v>
          </cell>
        </row>
        <row r="451">
          <cell r="B451" t="str">
            <v>2622020000</v>
          </cell>
          <cell r="C451">
            <v>132821610.54000001</v>
          </cell>
        </row>
        <row r="452">
          <cell r="B452" t="str">
            <v>2623010000</v>
          </cell>
          <cell r="C452">
            <v>4171.47</v>
          </cell>
        </row>
        <row r="453">
          <cell r="B453" t="str">
            <v>2623020000</v>
          </cell>
          <cell r="C453">
            <v>997.6</v>
          </cell>
        </row>
        <row r="454">
          <cell r="B454" t="str">
            <v>2624010000</v>
          </cell>
          <cell r="C454">
            <v>8609.2399999999907</v>
          </cell>
        </row>
        <row r="455">
          <cell r="B455" t="str">
            <v>2624020000</v>
          </cell>
          <cell r="C455">
            <v>128981.11</v>
          </cell>
        </row>
        <row r="456">
          <cell r="B456" t="str">
            <v>2629010000</v>
          </cell>
          <cell r="C456">
            <v>3926.9099999999899</v>
          </cell>
        </row>
        <row r="457">
          <cell r="B457" t="str">
            <v>2629020000</v>
          </cell>
          <cell r="C457">
            <v>-2868.79</v>
          </cell>
        </row>
        <row r="458">
          <cell r="B458" t="str">
            <v>2629030000</v>
          </cell>
          <cell r="C458">
            <v>-12489.98</v>
          </cell>
        </row>
        <row r="459">
          <cell r="B459" t="str">
            <v>2629040000</v>
          </cell>
          <cell r="C459">
            <v>-53323</v>
          </cell>
        </row>
        <row r="460">
          <cell r="B460" t="str">
            <v>2629990000</v>
          </cell>
          <cell r="C460">
            <v>25849.4399999999</v>
          </cell>
        </row>
        <row r="461">
          <cell r="B461" t="str">
            <v>2629999999</v>
          </cell>
          <cell r="C461">
            <v>-0.02</v>
          </cell>
        </row>
        <row r="462">
          <cell r="B462" t="str">
            <v>2630000000</v>
          </cell>
          <cell r="C462">
            <v>-121607.8</v>
          </cell>
        </row>
        <row r="463">
          <cell r="B463" t="str">
            <v>2670000000</v>
          </cell>
          <cell r="C463">
            <v>-1048.0799999999899</v>
          </cell>
        </row>
        <row r="464">
          <cell r="B464" t="str">
            <v>2679999999</v>
          </cell>
          <cell r="C464">
            <v>0</v>
          </cell>
        </row>
        <row r="465">
          <cell r="B465" t="str">
            <v>2681104000</v>
          </cell>
          <cell r="C465">
            <v>42668.139999999898</v>
          </cell>
        </row>
        <row r="466">
          <cell r="B466" t="str">
            <v>2681107000</v>
          </cell>
          <cell r="C466">
            <v>27306316.789999899</v>
          </cell>
        </row>
        <row r="467">
          <cell r="B467" t="str">
            <v>2681109000</v>
          </cell>
          <cell r="C467">
            <v>19927132.469999898</v>
          </cell>
        </row>
        <row r="468">
          <cell r="B468" t="str">
            <v>2681114000</v>
          </cell>
          <cell r="C468">
            <v>12784519.779999901</v>
          </cell>
        </row>
        <row r="469">
          <cell r="B469" t="str">
            <v>2681115000</v>
          </cell>
          <cell r="C469">
            <v>13625251.27</v>
          </cell>
        </row>
        <row r="470">
          <cell r="B470" t="str">
            <v>2681116000</v>
          </cell>
          <cell r="C470">
            <v>19246239.07</v>
          </cell>
        </row>
        <row r="471">
          <cell r="B471" t="str">
            <v>2681126010</v>
          </cell>
          <cell r="C471">
            <v>105666.91</v>
          </cell>
        </row>
        <row r="472">
          <cell r="B472" t="str">
            <v>2681127000</v>
          </cell>
          <cell r="C472">
            <v>0</v>
          </cell>
        </row>
        <row r="473">
          <cell r="B473" t="str">
            <v>2681130000</v>
          </cell>
          <cell r="C473">
            <v>-466227364.93000001</v>
          </cell>
        </row>
        <row r="474">
          <cell r="B474" t="str">
            <v>2681130001</v>
          </cell>
          <cell r="C474">
            <v>-8860938.4700000007</v>
          </cell>
        </row>
        <row r="475">
          <cell r="B475" t="str">
            <v>2681130009</v>
          </cell>
          <cell r="C475">
            <v>-14342095.91</v>
          </cell>
        </row>
        <row r="476">
          <cell r="B476" t="str">
            <v>2681132000</v>
          </cell>
          <cell r="C476">
            <v>-239701.929999999</v>
          </cell>
        </row>
        <row r="477">
          <cell r="B477" t="str">
            <v>2681133010</v>
          </cell>
          <cell r="C477">
            <v>-7580.17</v>
          </cell>
        </row>
        <row r="478">
          <cell r="B478" t="str">
            <v>2681136000</v>
          </cell>
          <cell r="C478">
            <v>2170748</v>
          </cell>
        </row>
        <row r="479">
          <cell r="B479" t="str">
            <v>2681136020</v>
          </cell>
          <cell r="C479">
            <v>19.9499999999999</v>
          </cell>
        </row>
        <row r="480">
          <cell r="B480" t="str">
            <v>2681137010</v>
          </cell>
          <cell r="C480">
            <v>0</v>
          </cell>
        </row>
        <row r="481">
          <cell r="B481" t="str">
            <v>2681140010</v>
          </cell>
          <cell r="C481">
            <v>42412.94</v>
          </cell>
        </row>
        <row r="482">
          <cell r="B482" t="str">
            <v>2681145000</v>
          </cell>
          <cell r="C482">
            <v>15981355.890000001</v>
          </cell>
        </row>
        <row r="483">
          <cell r="B483" t="str">
            <v>2681199070</v>
          </cell>
          <cell r="C483">
            <v>3281.27</v>
          </cell>
        </row>
        <row r="484">
          <cell r="B484" t="str">
            <v>2681199090</v>
          </cell>
          <cell r="C484">
            <v>198110.92</v>
          </cell>
        </row>
        <row r="485">
          <cell r="B485" t="str">
            <v>2681199999</v>
          </cell>
          <cell r="C485">
            <v>0.03</v>
          </cell>
        </row>
        <row r="486">
          <cell r="B486" t="str">
            <v>2681207000</v>
          </cell>
          <cell r="C486">
            <v>509.23</v>
          </cell>
        </row>
        <row r="487">
          <cell r="B487" t="str">
            <v>2681299999</v>
          </cell>
          <cell r="C487">
            <v>0</v>
          </cell>
        </row>
        <row r="488">
          <cell r="B488" t="str">
            <v>2682101000</v>
          </cell>
          <cell r="C488">
            <v>-13798944.470000001</v>
          </cell>
        </row>
        <row r="489">
          <cell r="B489" t="str">
            <v>2682102100</v>
          </cell>
          <cell r="C489">
            <v>-5808.1899999999896</v>
          </cell>
        </row>
        <row r="490">
          <cell r="B490" t="str">
            <v>2682102200</v>
          </cell>
          <cell r="C490">
            <v>-6725.43</v>
          </cell>
        </row>
        <row r="491">
          <cell r="B491" t="str">
            <v>2682102300</v>
          </cell>
          <cell r="C491">
            <v>-23007459.760000002</v>
          </cell>
        </row>
        <row r="492">
          <cell r="B492" t="str">
            <v>2682103000</v>
          </cell>
          <cell r="C492">
            <v>-275954.94</v>
          </cell>
        </row>
        <row r="493">
          <cell r="B493" t="str">
            <v>2682105100</v>
          </cell>
          <cell r="C493">
            <v>-469937.75</v>
          </cell>
        </row>
        <row r="494">
          <cell r="B494" t="str">
            <v>2682106000</v>
          </cell>
          <cell r="C494">
            <v>49.6099999999999</v>
          </cell>
        </row>
        <row r="495">
          <cell r="B495" t="str">
            <v>2682107000</v>
          </cell>
          <cell r="C495">
            <v>-673.11</v>
          </cell>
        </row>
        <row r="496">
          <cell r="B496" t="str">
            <v>2682108000</v>
          </cell>
          <cell r="C496">
            <v>-1792.7</v>
          </cell>
        </row>
        <row r="497">
          <cell r="B497" t="str">
            <v>2682108100</v>
          </cell>
          <cell r="C497">
            <v>-267426.83</v>
          </cell>
        </row>
        <row r="498">
          <cell r="B498" t="str">
            <v>2682108200</v>
          </cell>
          <cell r="C498">
            <v>706122.79</v>
          </cell>
        </row>
        <row r="499">
          <cell r="B499" t="str">
            <v>2682109000</v>
          </cell>
          <cell r="C499">
            <v>-3047403.8799999901</v>
          </cell>
        </row>
        <row r="500">
          <cell r="B500" t="str">
            <v>2682110101</v>
          </cell>
          <cell r="C500">
            <v>0</v>
          </cell>
        </row>
        <row r="501">
          <cell r="B501" t="str">
            <v>2682110301</v>
          </cell>
          <cell r="C501">
            <v>0</v>
          </cell>
        </row>
        <row r="502">
          <cell r="B502" t="str">
            <v>2682110401</v>
          </cell>
          <cell r="C502">
            <v>32.92</v>
          </cell>
        </row>
        <row r="503">
          <cell r="B503" t="str">
            <v>2682110811</v>
          </cell>
          <cell r="C503">
            <v>-365.86</v>
          </cell>
        </row>
        <row r="504">
          <cell r="B504" t="str">
            <v>2682110813</v>
          </cell>
          <cell r="C504">
            <v>-67.469999999999899</v>
          </cell>
        </row>
        <row r="505">
          <cell r="B505" t="str">
            <v>2682110814</v>
          </cell>
          <cell r="C505">
            <v>97.68</v>
          </cell>
        </row>
        <row r="506">
          <cell r="B506" t="str">
            <v>2682110820</v>
          </cell>
          <cell r="C506">
            <v>-167258.92000000001</v>
          </cell>
        </row>
        <row r="507">
          <cell r="B507" t="str">
            <v>2682110822</v>
          </cell>
          <cell r="C507">
            <v>-1127.48</v>
          </cell>
        </row>
        <row r="508">
          <cell r="B508" t="str">
            <v>2682110826</v>
          </cell>
          <cell r="C508">
            <v>3590.25</v>
          </cell>
        </row>
        <row r="509">
          <cell r="B509" t="str">
            <v>2682110829</v>
          </cell>
          <cell r="C509">
            <v>-254.94</v>
          </cell>
        </row>
        <row r="510">
          <cell r="B510" t="str">
            <v>2682110901</v>
          </cell>
          <cell r="C510">
            <v>-193407.76</v>
          </cell>
        </row>
        <row r="511">
          <cell r="B511" t="str">
            <v>2682113000</v>
          </cell>
          <cell r="C511">
            <v>-31795527.809999902</v>
          </cell>
        </row>
        <row r="512">
          <cell r="B512" t="str">
            <v>2682114200</v>
          </cell>
          <cell r="C512">
            <v>-164990.929999999</v>
          </cell>
        </row>
        <row r="513">
          <cell r="B513" t="str">
            <v>2682118100</v>
          </cell>
          <cell r="C513">
            <v>11768304.7899999</v>
          </cell>
        </row>
        <row r="514">
          <cell r="B514" t="str">
            <v>2682118200</v>
          </cell>
          <cell r="C514">
            <v>0</v>
          </cell>
        </row>
        <row r="515">
          <cell r="B515" t="str">
            <v>2682118300</v>
          </cell>
          <cell r="C515">
            <v>-8556096.6500000004</v>
          </cell>
        </row>
        <row r="516">
          <cell r="B516" t="str">
            <v>2682123501</v>
          </cell>
          <cell r="C516">
            <v>-213774318.66</v>
          </cell>
        </row>
        <row r="517">
          <cell r="B517" t="str">
            <v>2682123502</v>
          </cell>
          <cell r="C517">
            <v>205098617.53</v>
          </cell>
        </row>
        <row r="518">
          <cell r="B518" t="str">
            <v>2682123701</v>
          </cell>
          <cell r="C518">
            <v>-46141254.950000003</v>
          </cell>
        </row>
        <row r="519">
          <cell r="B519" t="str">
            <v>2682123702</v>
          </cell>
          <cell r="C519">
            <v>39721478.880000003</v>
          </cell>
        </row>
        <row r="520">
          <cell r="B520" t="str">
            <v>2682126100</v>
          </cell>
          <cell r="C520">
            <v>209264.76</v>
          </cell>
        </row>
        <row r="521">
          <cell r="B521" t="str">
            <v>2682127000</v>
          </cell>
          <cell r="C521">
            <v>0</v>
          </cell>
        </row>
        <row r="522">
          <cell r="B522" t="str">
            <v>2682128000</v>
          </cell>
          <cell r="C522">
            <v>-15565100</v>
          </cell>
        </row>
        <row r="523">
          <cell r="B523" t="str">
            <v>2682138100</v>
          </cell>
          <cell r="C523">
            <v>-28257.799999999901</v>
          </cell>
        </row>
        <row r="524">
          <cell r="B524" t="str">
            <v>2682138200</v>
          </cell>
          <cell r="C524">
            <v>-2506.69</v>
          </cell>
        </row>
        <row r="525">
          <cell r="B525" t="str">
            <v>2682138300</v>
          </cell>
          <cell r="C525">
            <v>-14740307.109999901</v>
          </cell>
        </row>
        <row r="526">
          <cell r="B526" t="str">
            <v>2682143100</v>
          </cell>
          <cell r="C526">
            <v>-374308.34</v>
          </cell>
        </row>
        <row r="527">
          <cell r="B527" t="str">
            <v>2682199999</v>
          </cell>
          <cell r="C527">
            <v>0.02</v>
          </cell>
        </row>
        <row r="528">
          <cell r="B528" t="str">
            <v>2683100000</v>
          </cell>
          <cell r="C528">
            <v>-342078.63</v>
          </cell>
        </row>
        <row r="529">
          <cell r="B529" t="str">
            <v>2683110000</v>
          </cell>
          <cell r="C529">
            <v>607.23</v>
          </cell>
        </row>
        <row r="530">
          <cell r="B530" t="str">
            <v>2683120000</v>
          </cell>
          <cell r="C530">
            <v>40144.980000000003</v>
          </cell>
        </row>
        <row r="531">
          <cell r="B531" t="str">
            <v>2683160000</v>
          </cell>
          <cell r="C531">
            <v>-200881.62</v>
          </cell>
        </row>
        <row r="532">
          <cell r="B532" t="str">
            <v>2683161000</v>
          </cell>
          <cell r="C532">
            <v>9884.8099999999904</v>
          </cell>
        </row>
        <row r="533">
          <cell r="B533" t="str">
            <v>2683180000</v>
          </cell>
          <cell r="C533">
            <v>0.05</v>
          </cell>
        </row>
        <row r="534">
          <cell r="B534" t="str">
            <v>2683181000</v>
          </cell>
          <cell r="C534">
            <v>-6691.4799999999896</v>
          </cell>
        </row>
        <row r="535">
          <cell r="B535" t="str">
            <v>2683190000</v>
          </cell>
          <cell r="C535">
            <v>-9042.52</v>
          </cell>
        </row>
        <row r="536">
          <cell r="B536" t="str">
            <v>2683191000</v>
          </cell>
          <cell r="C536">
            <v>-256.75999999999902</v>
          </cell>
        </row>
        <row r="537">
          <cell r="B537" t="str">
            <v>2683200000</v>
          </cell>
          <cell r="C537">
            <v>0</v>
          </cell>
        </row>
        <row r="538">
          <cell r="B538" t="str">
            <v>2683400000</v>
          </cell>
          <cell r="C538">
            <v>0</v>
          </cell>
        </row>
        <row r="539">
          <cell r="B539" t="str">
            <v>2683500000</v>
          </cell>
          <cell r="C539">
            <v>-290368.65000000002</v>
          </cell>
        </row>
        <row r="540">
          <cell r="B540" t="str">
            <v>2710050300</v>
          </cell>
          <cell r="C540">
            <v>18528270</v>
          </cell>
        </row>
        <row r="541">
          <cell r="B541" t="str">
            <v>2710050400</v>
          </cell>
          <cell r="C541">
            <v>9356271</v>
          </cell>
        </row>
        <row r="542">
          <cell r="B542" t="str">
            <v>2710050500</v>
          </cell>
          <cell r="C542">
            <v>67418953.579999894</v>
          </cell>
        </row>
        <row r="543">
          <cell r="B543" t="str">
            <v>2710050600</v>
          </cell>
          <cell r="C543">
            <v>33769461.719999902</v>
          </cell>
        </row>
        <row r="544">
          <cell r="B544" t="str">
            <v>2710080100</v>
          </cell>
          <cell r="C544">
            <v>233496.149999999</v>
          </cell>
        </row>
        <row r="545">
          <cell r="B545" t="str">
            <v>2710990100</v>
          </cell>
          <cell r="C545">
            <v>0</v>
          </cell>
        </row>
        <row r="546">
          <cell r="B546" t="str">
            <v>2710990900</v>
          </cell>
          <cell r="C546">
            <v>49996000</v>
          </cell>
        </row>
        <row r="547">
          <cell r="B547" t="str">
            <v>2721021100</v>
          </cell>
          <cell r="C547">
            <v>74417.58</v>
          </cell>
        </row>
        <row r="548">
          <cell r="B548" t="str">
            <v>2729011100</v>
          </cell>
          <cell r="C548">
            <v>815814.22999999905</v>
          </cell>
        </row>
        <row r="549">
          <cell r="B549" t="str">
            <v>2729031100</v>
          </cell>
          <cell r="C549">
            <v>11903482.83</v>
          </cell>
        </row>
        <row r="550">
          <cell r="B550" t="str">
            <v>2729991100</v>
          </cell>
          <cell r="C550">
            <v>669986.48999999894</v>
          </cell>
        </row>
        <row r="551">
          <cell r="B551" t="str">
            <v>2730020100</v>
          </cell>
          <cell r="C551">
            <v>-27523435.210000001</v>
          </cell>
        </row>
        <row r="552">
          <cell r="B552" t="str">
            <v>2730030500</v>
          </cell>
          <cell r="C552">
            <v>-112592.86</v>
          </cell>
        </row>
        <row r="553">
          <cell r="B553" t="str">
            <v>2730080100</v>
          </cell>
          <cell r="C553">
            <v>-30270999.75</v>
          </cell>
        </row>
        <row r="554">
          <cell r="B554" t="str">
            <v>2730990100</v>
          </cell>
          <cell r="C554">
            <v>-49422010.829999901</v>
          </cell>
        </row>
        <row r="555">
          <cell r="B555" t="str">
            <v>2730990900</v>
          </cell>
          <cell r="C555">
            <v>-32570514.559999902</v>
          </cell>
        </row>
        <row r="556">
          <cell r="B556" t="str">
            <v>2745200000</v>
          </cell>
          <cell r="C556">
            <v>-46498712.68</v>
          </cell>
        </row>
        <row r="557">
          <cell r="B557" t="str">
            <v>2745210000</v>
          </cell>
          <cell r="C557">
            <v>-2.75</v>
          </cell>
        </row>
        <row r="558">
          <cell r="B558" t="str">
            <v>2745213000</v>
          </cell>
          <cell r="C558">
            <v>-1658098713.95</v>
          </cell>
        </row>
        <row r="559">
          <cell r="B559" t="str">
            <v>2745220000</v>
          </cell>
          <cell r="C559">
            <v>-14963.94</v>
          </cell>
        </row>
        <row r="560">
          <cell r="B560" t="str">
            <v>2745900000</v>
          </cell>
          <cell r="C560">
            <v>448164829.94</v>
          </cell>
        </row>
        <row r="561">
          <cell r="B561" t="str">
            <v>2749000001</v>
          </cell>
          <cell r="C561">
            <v>-151447.34</v>
          </cell>
        </row>
        <row r="562">
          <cell r="B562" t="str">
            <v>2811010000</v>
          </cell>
          <cell r="C562">
            <v>-1857.75</v>
          </cell>
        </row>
        <row r="563">
          <cell r="B563" t="str">
            <v>2811020000</v>
          </cell>
          <cell r="C563">
            <v>-107777438.01000001</v>
          </cell>
        </row>
        <row r="564">
          <cell r="B564" t="str">
            <v>2811030000</v>
          </cell>
          <cell r="C564">
            <v>-81565858.849999905</v>
          </cell>
        </row>
        <row r="565">
          <cell r="B565" t="str">
            <v>2811040000</v>
          </cell>
          <cell r="C565">
            <v>-4620441.9800000004</v>
          </cell>
        </row>
        <row r="566">
          <cell r="B566" t="str">
            <v>2811050000</v>
          </cell>
          <cell r="C566">
            <v>-37138533.600000001</v>
          </cell>
        </row>
        <row r="567">
          <cell r="B567" t="str">
            <v>2811060000</v>
          </cell>
          <cell r="C567">
            <v>-1908375.03</v>
          </cell>
        </row>
        <row r="568">
          <cell r="B568" t="str">
            <v>2880010000</v>
          </cell>
          <cell r="C568">
            <v>-19872398.460000001</v>
          </cell>
        </row>
        <row r="569">
          <cell r="B569" t="str">
            <v>2901010000</v>
          </cell>
          <cell r="C569">
            <v>-11453500</v>
          </cell>
        </row>
        <row r="570">
          <cell r="B570" t="str">
            <v>2903010000</v>
          </cell>
          <cell r="C570">
            <v>-3935101.3999999901</v>
          </cell>
        </row>
        <row r="571">
          <cell r="B571" t="str">
            <v>2908010000</v>
          </cell>
          <cell r="C571">
            <v>-297981097.60000002</v>
          </cell>
        </row>
        <row r="572">
          <cell r="B572" t="str">
            <v>2908020000</v>
          </cell>
          <cell r="C572">
            <v>-563641.62</v>
          </cell>
        </row>
        <row r="573">
          <cell r="B573" t="str">
            <v>3130117100</v>
          </cell>
          <cell r="C573">
            <v>30712545.440000001</v>
          </cell>
        </row>
        <row r="574">
          <cell r="B574" t="str">
            <v>3130140100</v>
          </cell>
          <cell r="C574">
            <v>571534539.60000002</v>
          </cell>
        </row>
        <row r="575">
          <cell r="B575" t="str">
            <v>3130140200</v>
          </cell>
          <cell r="C575">
            <v>253240718</v>
          </cell>
        </row>
        <row r="576">
          <cell r="B576" t="str">
            <v>3130140300</v>
          </cell>
          <cell r="C576">
            <v>13774689</v>
          </cell>
        </row>
        <row r="577">
          <cell r="B577" t="str">
            <v>3130140400</v>
          </cell>
          <cell r="C577">
            <v>22420087</v>
          </cell>
        </row>
        <row r="578">
          <cell r="B578" t="str">
            <v>3130142100</v>
          </cell>
          <cell r="C578">
            <v>-120390.94</v>
          </cell>
        </row>
        <row r="579">
          <cell r="B579" t="str">
            <v>3130142300</v>
          </cell>
          <cell r="C579">
            <v>-0.01</v>
          </cell>
        </row>
        <row r="580">
          <cell r="B580" t="str">
            <v>3130142400</v>
          </cell>
          <cell r="C580">
            <v>0.89</v>
          </cell>
        </row>
        <row r="581">
          <cell r="B581" t="str">
            <v>3130142500</v>
          </cell>
          <cell r="C581">
            <v>-697238.04</v>
          </cell>
        </row>
        <row r="582">
          <cell r="B582" t="str">
            <v>3130142800</v>
          </cell>
          <cell r="C582">
            <v>-4916240.6299999896</v>
          </cell>
        </row>
        <row r="583">
          <cell r="B583" t="str">
            <v>3130142900</v>
          </cell>
          <cell r="C583">
            <v>-2027920.78</v>
          </cell>
        </row>
        <row r="584">
          <cell r="B584" t="str">
            <v>3130169100</v>
          </cell>
          <cell r="C584">
            <v>65808.850000000006</v>
          </cell>
        </row>
        <row r="585">
          <cell r="B585" t="str">
            <v>3130170100</v>
          </cell>
          <cell r="C585">
            <v>697238.04</v>
          </cell>
        </row>
        <row r="586">
          <cell r="B586" t="str">
            <v>3130171100</v>
          </cell>
          <cell r="C586">
            <v>4098599.29999999</v>
          </cell>
        </row>
        <row r="587">
          <cell r="B587" t="str">
            <v>3130172100</v>
          </cell>
          <cell r="C587">
            <v>2027920.78</v>
          </cell>
        </row>
        <row r="588">
          <cell r="B588" t="str">
            <v>3130173100</v>
          </cell>
          <cell r="C588">
            <v>33639606.5</v>
          </cell>
        </row>
        <row r="589">
          <cell r="B589" t="str">
            <v>3130185100</v>
          </cell>
          <cell r="C589">
            <v>-70333800</v>
          </cell>
        </row>
        <row r="590">
          <cell r="B590" t="str">
            <v>3130186100</v>
          </cell>
          <cell r="C590">
            <v>89393044.120000005</v>
          </cell>
        </row>
        <row r="591">
          <cell r="B591" t="str">
            <v>3130187100</v>
          </cell>
          <cell r="C591">
            <v>659760.63</v>
          </cell>
        </row>
        <row r="592">
          <cell r="B592" t="str">
            <v>3130188100</v>
          </cell>
          <cell r="C592">
            <v>53451209.079999901</v>
          </cell>
        </row>
        <row r="593">
          <cell r="B593" t="str">
            <v>3163101100</v>
          </cell>
          <cell r="C593">
            <v>43336604.890000001</v>
          </cell>
        </row>
        <row r="594">
          <cell r="B594" t="str">
            <v>3163101999</v>
          </cell>
          <cell r="C594">
            <v>17913.8499999999</v>
          </cell>
        </row>
        <row r="595">
          <cell r="B595" t="str">
            <v>3163199999</v>
          </cell>
          <cell r="C595">
            <v>-280500.83</v>
          </cell>
        </row>
        <row r="596">
          <cell r="B596" t="str">
            <v>3163201100</v>
          </cell>
          <cell r="C596">
            <v>280500.83</v>
          </cell>
        </row>
        <row r="597">
          <cell r="B597" t="str">
            <v>3164101100</v>
          </cell>
          <cell r="C597">
            <v>717275.81999999902</v>
          </cell>
        </row>
        <row r="598">
          <cell r="B598" t="str">
            <v>3164101999</v>
          </cell>
          <cell r="C598">
            <v>641.44000000000005</v>
          </cell>
        </row>
        <row r="599">
          <cell r="B599" t="str">
            <v>3176310110</v>
          </cell>
          <cell r="C599">
            <v>-17913.8499999999</v>
          </cell>
        </row>
        <row r="600">
          <cell r="B600" t="str">
            <v>3176410110</v>
          </cell>
          <cell r="C600">
            <v>-641.44000000000005</v>
          </cell>
        </row>
        <row r="601">
          <cell r="B601" t="str">
            <v>3183013110</v>
          </cell>
          <cell r="C601">
            <v>-10640403.23</v>
          </cell>
        </row>
        <row r="602">
          <cell r="B602" t="str">
            <v>3190000010</v>
          </cell>
          <cell r="C602">
            <v>-750463.98999999894</v>
          </cell>
        </row>
        <row r="603">
          <cell r="B603" t="str">
            <v>3190300000</v>
          </cell>
          <cell r="C603">
            <v>-986979773.60000002</v>
          </cell>
        </row>
        <row r="604">
          <cell r="B604" t="str">
            <v>3190690000</v>
          </cell>
          <cell r="C604">
            <v>-43303416.719999902</v>
          </cell>
        </row>
        <row r="605">
          <cell r="B605" t="str">
            <v>3620300100</v>
          </cell>
          <cell r="C605">
            <v>12963131.810000001</v>
          </cell>
        </row>
        <row r="606">
          <cell r="B606" t="str">
            <v>3620300200</v>
          </cell>
          <cell r="C606">
            <v>3941436.24</v>
          </cell>
        </row>
        <row r="607">
          <cell r="B607" t="str">
            <v>3620400100</v>
          </cell>
          <cell r="C607">
            <v>291326.78000000003</v>
          </cell>
        </row>
        <row r="608">
          <cell r="B608" t="str">
            <v>3620400300</v>
          </cell>
          <cell r="C608">
            <v>856471.28</v>
          </cell>
        </row>
        <row r="609">
          <cell r="B609" t="str">
            <v>3806300010</v>
          </cell>
          <cell r="C609">
            <v>-15138.16</v>
          </cell>
        </row>
        <row r="610">
          <cell r="B610" t="str">
            <v>3806400010</v>
          </cell>
          <cell r="C610">
            <v>-1579.45</v>
          </cell>
        </row>
        <row r="611">
          <cell r="B611" t="str">
            <v>3890000060</v>
          </cell>
          <cell r="C611">
            <v>16717.61</v>
          </cell>
        </row>
        <row r="612">
          <cell r="B612" t="str">
            <v>4142000000</v>
          </cell>
          <cell r="C612">
            <v>535514.81000000006</v>
          </cell>
        </row>
        <row r="613">
          <cell r="B613" t="str">
            <v>4205000000</v>
          </cell>
          <cell r="C613">
            <v>213774318.66</v>
          </cell>
        </row>
        <row r="614">
          <cell r="B614" t="str">
            <v>4207000000</v>
          </cell>
          <cell r="C614">
            <v>46141254.950000003</v>
          </cell>
        </row>
        <row r="615">
          <cell r="B615" t="str">
            <v>4210000000</v>
          </cell>
          <cell r="C615">
            <v>17720829.649999902</v>
          </cell>
        </row>
        <row r="616">
          <cell r="B616" t="str">
            <v>4220000000</v>
          </cell>
          <cell r="C616">
            <v>155642822.86000001</v>
          </cell>
        </row>
        <row r="617">
          <cell r="B617" t="str">
            <v>4231310000</v>
          </cell>
          <cell r="C617">
            <v>1597284847.97</v>
          </cell>
        </row>
        <row r="618">
          <cell r="B618" t="str">
            <v>4231320000</v>
          </cell>
          <cell r="C618">
            <v>2222794848.1599898</v>
          </cell>
        </row>
        <row r="619">
          <cell r="B619" t="str">
            <v>4231330000</v>
          </cell>
          <cell r="C619">
            <v>4857611164.21</v>
          </cell>
        </row>
        <row r="620">
          <cell r="B620" t="str">
            <v>4231340000</v>
          </cell>
          <cell r="C620">
            <v>480033353.05000001</v>
          </cell>
        </row>
        <row r="621">
          <cell r="B621" t="str">
            <v>4231350000</v>
          </cell>
          <cell r="C621">
            <v>196665007.28999901</v>
          </cell>
        </row>
        <row r="622">
          <cell r="B622" t="str">
            <v>4231390000</v>
          </cell>
          <cell r="C622">
            <v>5893158.9299999904</v>
          </cell>
        </row>
        <row r="623">
          <cell r="B623" t="str">
            <v>4239000000</v>
          </cell>
          <cell r="C623">
            <v>6086392.5999999903</v>
          </cell>
        </row>
        <row r="624">
          <cell r="B624" t="str">
            <v>4241100000</v>
          </cell>
          <cell r="C624">
            <v>35146820.009999901</v>
          </cell>
        </row>
        <row r="625">
          <cell r="B625" t="str">
            <v>4241200000</v>
          </cell>
          <cell r="C625">
            <v>4703593.66</v>
          </cell>
        </row>
        <row r="626">
          <cell r="B626" t="str">
            <v>4241900000</v>
          </cell>
          <cell r="C626">
            <v>1108749.6699999899</v>
          </cell>
        </row>
        <row r="627">
          <cell r="B627" t="str">
            <v>4242100000</v>
          </cell>
          <cell r="C627">
            <v>642201.80000000005</v>
          </cell>
        </row>
        <row r="628">
          <cell r="B628" t="str">
            <v>4250000000</v>
          </cell>
          <cell r="C628">
            <v>1690958.52</v>
          </cell>
        </row>
        <row r="629">
          <cell r="B629" t="str">
            <v>4261100000</v>
          </cell>
          <cell r="C629">
            <v>137159873.639999</v>
          </cell>
        </row>
        <row r="630">
          <cell r="B630" t="str">
            <v>4261200000</v>
          </cell>
          <cell r="C630">
            <v>6508342.1600000001</v>
          </cell>
        </row>
        <row r="631">
          <cell r="B631" t="str">
            <v>4261300000</v>
          </cell>
          <cell r="C631">
            <v>6915354.6299999896</v>
          </cell>
        </row>
        <row r="632">
          <cell r="B632" t="str">
            <v>4261400000</v>
          </cell>
          <cell r="C632">
            <v>666811.78</v>
          </cell>
        </row>
        <row r="633">
          <cell r="B633" t="str">
            <v>4261900000</v>
          </cell>
          <cell r="C633">
            <v>844241.03</v>
          </cell>
        </row>
        <row r="634">
          <cell r="B634" t="str">
            <v>4282000000</v>
          </cell>
          <cell r="C634">
            <v>138317.84</v>
          </cell>
        </row>
        <row r="635">
          <cell r="B635" t="str">
            <v>4283000000</v>
          </cell>
          <cell r="C635">
            <v>10236385.42</v>
          </cell>
        </row>
        <row r="636">
          <cell r="B636" t="str">
            <v>4290000000</v>
          </cell>
          <cell r="C636">
            <v>1914594.87</v>
          </cell>
        </row>
        <row r="637">
          <cell r="B637" t="str">
            <v>4310000000</v>
          </cell>
          <cell r="C637">
            <v>340325.32</v>
          </cell>
        </row>
        <row r="638">
          <cell r="B638" t="str">
            <v>4422000000</v>
          </cell>
          <cell r="C638">
            <v>837175.64</v>
          </cell>
        </row>
        <row r="639">
          <cell r="B639" t="str">
            <v>4423131000</v>
          </cell>
          <cell r="C639">
            <v>66366600.920000002</v>
          </cell>
        </row>
        <row r="640">
          <cell r="B640" t="str">
            <v>4423132000</v>
          </cell>
          <cell r="C640">
            <v>35341405.189999901</v>
          </cell>
        </row>
        <row r="641">
          <cell r="B641" t="str">
            <v>4423133000</v>
          </cell>
          <cell r="C641">
            <v>43525904.68</v>
          </cell>
        </row>
        <row r="642">
          <cell r="B642" t="str">
            <v>4423134000</v>
          </cell>
          <cell r="C642">
            <v>7418831.4699999904</v>
          </cell>
        </row>
        <row r="643">
          <cell r="B643" t="str">
            <v>4423135000</v>
          </cell>
          <cell r="C643">
            <v>17305606.09</v>
          </cell>
        </row>
        <row r="644">
          <cell r="B644" t="str">
            <v>4423519000</v>
          </cell>
          <cell r="C644">
            <v>13892547.310000001</v>
          </cell>
        </row>
        <row r="645">
          <cell r="B645" t="str">
            <v>4429000000</v>
          </cell>
          <cell r="C645">
            <v>209557.09</v>
          </cell>
        </row>
        <row r="646">
          <cell r="B646" t="str">
            <v>4486000000</v>
          </cell>
          <cell r="C646">
            <v>192112.41</v>
          </cell>
        </row>
        <row r="647">
          <cell r="B647" t="str">
            <v>4814200000</v>
          </cell>
          <cell r="C647">
            <v>-348029.45</v>
          </cell>
        </row>
        <row r="648">
          <cell r="B648" t="str">
            <v>4820500000</v>
          </cell>
          <cell r="C648">
            <v>-205098617.53</v>
          </cell>
        </row>
        <row r="649">
          <cell r="B649" t="str">
            <v>4820700000</v>
          </cell>
          <cell r="C649">
            <v>-39721478.880000003</v>
          </cell>
        </row>
        <row r="650">
          <cell r="B650" t="str">
            <v>4822000000</v>
          </cell>
          <cell r="C650">
            <v>-70029147.25</v>
          </cell>
        </row>
        <row r="651">
          <cell r="B651" t="str">
            <v>4823131000</v>
          </cell>
          <cell r="C651">
            <v>-893693458.23000002</v>
          </cell>
        </row>
        <row r="652">
          <cell r="B652" t="str">
            <v>4823132000</v>
          </cell>
          <cell r="C652">
            <v>-1176163134.3900001</v>
          </cell>
        </row>
        <row r="653">
          <cell r="B653" t="str">
            <v>4823133000</v>
          </cell>
          <cell r="C653">
            <v>-3049186440.5700002</v>
          </cell>
        </row>
        <row r="654">
          <cell r="B654" t="str">
            <v>4823134000</v>
          </cell>
          <cell r="C654">
            <v>-240642704.12</v>
          </cell>
        </row>
        <row r="655">
          <cell r="B655" t="str">
            <v>4823135000</v>
          </cell>
          <cell r="C655">
            <v>-108738001.56999899</v>
          </cell>
        </row>
        <row r="656">
          <cell r="B656" t="str">
            <v>4823139000</v>
          </cell>
          <cell r="C656">
            <v>-5868277.7699999902</v>
          </cell>
        </row>
        <row r="657">
          <cell r="B657" t="str">
            <v>4823900000</v>
          </cell>
          <cell r="C657">
            <v>-4938209.4400000004</v>
          </cell>
        </row>
        <row r="658">
          <cell r="B658" t="str">
            <v>4824110000</v>
          </cell>
          <cell r="C658">
            <v>-23125988.75</v>
          </cell>
        </row>
        <row r="659">
          <cell r="B659" t="str">
            <v>4824120000</v>
          </cell>
          <cell r="C659">
            <v>-4095348.3199999901</v>
          </cell>
        </row>
        <row r="660">
          <cell r="B660" t="str">
            <v>4824190000</v>
          </cell>
          <cell r="C660">
            <v>-1070309.3999999899</v>
          </cell>
        </row>
        <row r="661">
          <cell r="B661" t="str">
            <v>4824210000</v>
          </cell>
          <cell r="C661">
            <v>-239051.179999999</v>
          </cell>
        </row>
        <row r="662">
          <cell r="B662" t="str">
            <v>4825000000</v>
          </cell>
          <cell r="C662">
            <v>-1283863.24</v>
          </cell>
        </row>
        <row r="663">
          <cell r="B663" t="str">
            <v>4826110000</v>
          </cell>
          <cell r="C663">
            <v>-32111113.390000001</v>
          </cell>
        </row>
        <row r="664">
          <cell r="B664" t="str">
            <v>4826120000</v>
          </cell>
          <cell r="C664">
            <v>-4722030.7699999902</v>
          </cell>
        </row>
        <row r="665">
          <cell r="B665" t="str">
            <v>4826130000</v>
          </cell>
          <cell r="C665">
            <v>-5113071.33</v>
          </cell>
        </row>
        <row r="666">
          <cell r="B666" t="str">
            <v>4826140000</v>
          </cell>
          <cell r="C666">
            <v>-491246.9</v>
          </cell>
        </row>
        <row r="667">
          <cell r="B667" t="str">
            <v>4826190000</v>
          </cell>
          <cell r="C667">
            <v>-575419.77</v>
          </cell>
        </row>
        <row r="668">
          <cell r="B668" t="str">
            <v>4828200000</v>
          </cell>
          <cell r="C668">
            <v>-31473.47</v>
          </cell>
        </row>
        <row r="669">
          <cell r="B669" t="str">
            <v>4828300000</v>
          </cell>
          <cell r="C669">
            <v>-3437431.23</v>
          </cell>
        </row>
        <row r="670">
          <cell r="B670" t="str">
            <v>4829000000</v>
          </cell>
          <cell r="C670">
            <v>-1046707.89</v>
          </cell>
        </row>
        <row r="671">
          <cell r="B671" t="str">
            <v>4831000000</v>
          </cell>
          <cell r="C671">
            <v>-215074.69</v>
          </cell>
        </row>
        <row r="672">
          <cell r="B672" t="str">
            <v>5100100000</v>
          </cell>
          <cell r="C672">
            <v>-1024500000</v>
          </cell>
        </row>
        <row r="673">
          <cell r="B673" t="str">
            <v>5711100000</v>
          </cell>
          <cell r="C673">
            <v>-95633247.230000004</v>
          </cell>
        </row>
        <row r="674">
          <cell r="B674" t="str">
            <v>5740100000</v>
          </cell>
          <cell r="C674">
            <v>-247255362.65000001</v>
          </cell>
        </row>
        <row r="675">
          <cell r="B675" t="str">
            <v>5900100000</v>
          </cell>
          <cell r="C675">
            <v>-65226294.670000002</v>
          </cell>
        </row>
        <row r="676">
          <cell r="B676" t="str">
            <v>8800000000</v>
          </cell>
          <cell r="C676">
            <v>-65927892.420000002</v>
          </cell>
        </row>
        <row r="677">
          <cell r="B677">
            <v>0</v>
          </cell>
        </row>
        <row r="678">
          <cell r="B678">
            <v>0</v>
          </cell>
        </row>
        <row r="679">
          <cell r="B679">
            <v>0</v>
          </cell>
        </row>
        <row r="680">
          <cell r="B680">
            <v>0</v>
          </cell>
        </row>
        <row r="681">
          <cell r="B681">
            <v>0</v>
          </cell>
        </row>
        <row r="682">
          <cell r="B682">
            <v>0</v>
          </cell>
        </row>
        <row r="683">
          <cell r="B683">
            <v>0</v>
          </cell>
        </row>
        <row r="684">
          <cell r="B684">
            <v>0</v>
          </cell>
        </row>
        <row r="685">
          <cell r="B685">
            <v>0</v>
          </cell>
        </row>
        <row r="686">
          <cell r="B686">
            <v>0</v>
          </cell>
        </row>
        <row r="687">
          <cell r="B687">
            <v>0</v>
          </cell>
        </row>
        <row r="688">
          <cell r="B688">
            <v>0</v>
          </cell>
        </row>
        <row r="689">
          <cell r="B689">
            <v>0</v>
          </cell>
        </row>
        <row r="690">
          <cell r="B690">
            <v>0</v>
          </cell>
        </row>
        <row r="691">
          <cell r="B691">
            <v>0</v>
          </cell>
        </row>
        <row r="692">
          <cell r="B692">
            <v>0</v>
          </cell>
        </row>
        <row r="693">
          <cell r="B693">
            <v>0</v>
          </cell>
        </row>
        <row r="694">
          <cell r="B694">
            <v>0</v>
          </cell>
        </row>
        <row r="695">
          <cell r="B695">
            <v>0</v>
          </cell>
        </row>
        <row r="696">
          <cell r="B696">
            <v>0</v>
          </cell>
        </row>
        <row r="697">
          <cell r="B697">
            <v>0</v>
          </cell>
        </row>
        <row r="698">
          <cell r="B698">
            <v>0</v>
          </cell>
        </row>
        <row r="699">
          <cell r="B699">
            <v>0</v>
          </cell>
        </row>
        <row r="700">
          <cell r="B700">
            <v>0</v>
          </cell>
        </row>
        <row r="701">
          <cell r="B701">
            <v>0</v>
          </cell>
        </row>
        <row r="702">
          <cell r="B702">
            <v>0</v>
          </cell>
        </row>
        <row r="703">
          <cell r="B703">
            <v>0</v>
          </cell>
        </row>
        <row r="704">
          <cell r="B704">
            <v>0</v>
          </cell>
        </row>
        <row r="705">
          <cell r="B705">
            <v>0</v>
          </cell>
        </row>
        <row r="706">
          <cell r="B706">
            <v>0</v>
          </cell>
        </row>
        <row r="707">
          <cell r="B707">
            <v>0</v>
          </cell>
        </row>
        <row r="708">
          <cell r="B708">
            <v>0</v>
          </cell>
        </row>
        <row r="709">
          <cell r="B709">
            <v>0</v>
          </cell>
        </row>
        <row r="710">
          <cell r="B710">
            <v>0</v>
          </cell>
        </row>
        <row r="711">
          <cell r="B711">
            <v>0</v>
          </cell>
        </row>
        <row r="712">
          <cell r="B712">
            <v>0</v>
          </cell>
        </row>
        <row r="713">
          <cell r="B713">
            <v>0</v>
          </cell>
        </row>
        <row r="714">
          <cell r="B714">
            <v>0</v>
          </cell>
        </row>
        <row r="715">
          <cell r="B715">
            <v>0</v>
          </cell>
        </row>
        <row r="716">
          <cell r="B716">
            <v>0</v>
          </cell>
        </row>
        <row r="717">
          <cell r="B717">
            <v>0</v>
          </cell>
        </row>
        <row r="718">
          <cell r="B718">
            <v>0</v>
          </cell>
        </row>
        <row r="719">
          <cell r="B719">
            <v>0</v>
          </cell>
        </row>
        <row r="720">
          <cell r="B720">
            <v>0</v>
          </cell>
        </row>
        <row r="721">
          <cell r="B721">
            <v>0</v>
          </cell>
        </row>
        <row r="722">
          <cell r="B722">
            <v>0</v>
          </cell>
        </row>
        <row r="723">
          <cell r="B723">
            <v>0</v>
          </cell>
        </row>
        <row r="724">
          <cell r="B724">
            <v>0</v>
          </cell>
        </row>
        <row r="725">
          <cell r="B725">
            <v>0</v>
          </cell>
        </row>
        <row r="726">
          <cell r="B726">
            <v>0</v>
          </cell>
        </row>
        <row r="727">
          <cell r="B727">
            <v>0</v>
          </cell>
        </row>
        <row r="728">
          <cell r="B728">
            <v>0</v>
          </cell>
        </row>
        <row r="729">
          <cell r="B729">
            <v>0</v>
          </cell>
        </row>
        <row r="730">
          <cell r="B730">
            <v>0</v>
          </cell>
        </row>
        <row r="731">
          <cell r="B731">
            <v>0</v>
          </cell>
        </row>
        <row r="732">
          <cell r="B732">
            <v>0</v>
          </cell>
        </row>
        <row r="733">
          <cell r="B733">
            <v>0</v>
          </cell>
        </row>
        <row r="734">
          <cell r="B734">
            <v>0</v>
          </cell>
        </row>
        <row r="735">
          <cell r="B735">
            <v>0</v>
          </cell>
        </row>
        <row r="736">
          <cell r="B736">
            <v>0</v>
          </cell>
        </row>
        <row r="737">
          <cell r="B737">
            <v>0</v>
          </cell>
        </row>
        <row r="738">
          <cell r="B738">
            <v>0</v>
          </cell>
        </row>
        <row r="739">
          <cell r="B739">
            <v>0</v>
          </cell>
        </row>
        <row r="740">
          <cell r="B740">
            <v>0</v>
          </cell>
        </row>
        <row r="741">
          <cell r="B741">
            <v>0</v>
          </cell>
        </row>
        <row r="742">
          <cell r="B742">
            <v>0</v>
          </cell>
        </row>
        <row r="743">
          <cell r="B743">
            <v>0</v>
          </cell>
        </row>
        <row r="744">
          <cell r="B744">
            <v>0</v>
          </cell>
        </row>
        <row r="745">
          <cell r="B745">
            <v>0</v>
          </cell>
        </row>
        <row r="746">
          <cell r="B746">
            <v>0</v>
          </cell>
        </row>
        <row r="747">
          <cell r="B747">
            <v>0</v>
          </cell>
        </row>
        <row r="748">
          <cell r="B748">
            <v>0</v>
          </cell>
        </row>
        <row r="749">
          <cell r="B749">
            <v>0</v>
          </cell>
        </row>
        <row r="750">
          <cell r="B750">
            <v>0</v>
          </cell>
        </row>
        <row r="751">
          <cell r="B751">
            <v>0</v>
          </cell>
        </row>
        <row r="752">
          <cell r="B752">
            <v>0</v>
          </cell>
        </row>
        <row r="753">
          <cell r="B753">
            <v>0</v>
          </cell>
        </row>
        <row r="754">
          <cell r="B754">
            <v>0</v>
          </cell>
        </row>
        <row r="755">
          <cell r="B755">
            <v>0</v>
          </cell>
        </row>
        <row r="756">
          <cell r="B756">
            <v>0</v>
          </cell>
        </row>
      </sheetData>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712"/>
      <sheetName val="P3"/>
      <sheetName val="P4"/>
      <sheetName val="P5"/>
      <sheetName val="Book1"/>
      <sheetName val="MAP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sheetData sheetId="1"/>
      <sheetData sheetId="2"/>
      <sheetData sheetId="3"/>
      <sheetData sheetId="4"/>
      <sheetData sheetId="5"/>
      <sheetData sheetId="6"/>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sheetData sheetId="9"/>
      <sheetData sheetId="10"/>
      <sheetData sheetId="1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il"/>
      <sheetName val="Comments"/>
      <sheetName val="IndicadoresValorPlanejado04"/>
      <sheetName val="IndicadoresValorRealizado04"/>
      <sheetName val="IndicadoresValorRealizado02"/>
      <sheetName val="IndicadoresValorRealizado03"/>
      <sheetName val="IndicadoresOperacionaisPlanej04"/>
      <sheetName val="IndicadoresOperacionaisRealiz04"/>
      <sheetName val="IndicadoresOperacionaisReal02"/>
      <sheetName val="IndicadoresOperacionaisReal03"/>
      <sheetName val="IndicadoresQualidadePlanejado04"/>
      <sheetName val="IndicadoresQualidadeRealizado04"/>
      <sheetName val="IndicadoresQualidadeRealiz03"/>
      <sheetName val="MacroData"/>
      <sheetName val="Support_Sheet"/>
      <sheetName val="Sheet3"/>
      <sheetName val="1.Inputs"/>
      <sheetName val="1_Inputs"/>
      <sheetName val="1_Inputs6"/>
      <sheetName val="1_Inputs5"/>
      <sheetName val="1_Inputs1"/>
      <sheetName val="1_Inputs2"/>
      <sheetName val="1_Inputs3"/>
      <sheetName val="1_Inputs4"/>
      <sheetName val="1_Inputs7"/>
    </sheetNames>
    <sheetDataSet>
      <sheetData sheetId="0" refreshError="1"/>
      <sheetData sheetId="1" refreshError="1"/>
      <sheetData sheetId="2" refreshError="1">
        <row r="3">
          <cell r="B3">
            <v>0</v>
          </cell>
          <cell r="C3">
            <v>0</v>
          </cell>
          <cell r="D3">
            <v>0</v>
          </cell>
          <cell r="E3">
            <v>0</v>
          </cell>
          <cell r="F3">
            <v>0</v>
          </cell>
          <cell r="G3">
            <v>0</v>
          </cell>
          <cell r="H3">
            <v>0</v>
          </cell>
          <cell r="I3">
            <v>0</v>
          </cell>
          <cell r="J3" t="str">
            <v>jan-04</v>
          </cell>
          <cell r="K3" t="str">
            <v>fev-04</v>
          </cell>
          <cell r="L3" t="str">
            <v>mar-04</v>
          </cell>
          <cell r="M3" t="str">
            <v>abr-04</v>
          </cell>
          <cell r="N3" t="str">
            <v>mai-04</v>
          </cell>
          <cell r="O3" t="str">
            <v>jun-04</v>
          </cell>
          <cell r="P3" t="str">
            <v>jul-04</v>
          </cell>
          <cell r="Q3" t="str">
            <v>ago-04</v>
          </cell>
          <cell r="R3" t="str">
            <v>set-04</v>
          </cell>
          <cell r="S3" t="str">
            <v>out-04</v>
          </cell>
          <cell r="T3" t="str">
            <v>nov-04</v>
          </cell>
          <cell r="U3" t="str">
            <v>dez-04</v>
          </cell>
          <cell r="V3" t="str">
            <v>2004</v>
          </cell>
        </row>
        <row r="4">
          <cell r="B4" t="str">
            <v>Mês de Análise</v>
          </cell>
          <cell r="G4">
            <v>37987</v>
          </cell>
        </row>
        <row r="7">
          <cell r="B7" t="str">
            <v>Índice para Anualização</v>
          </cell>
          <cell r="J7">
            <v>0.11455621818681599</v>
          </cell>
          <cell r="K7">
            <v>0.14026255135490567</v>
          </cell>
          <cell r="L7">
            <v>0.10272003241344281</v>
          </cell>
          <cell r="M7">
            <v>0.11603570004231231</v>
          </cell>
          <cell r="N7">
            <v>0.13131596018996314</v>
          </cell>
          <cell r="O7">
            <v>0.10489436210914729</v>
          </cell>
          <cell r="P7">
            <v>0.10235710609989393</v>
          </cell>
          <cell r="Q7">
            <v>0.11813740063023653</v>
          </cell>
          <cell r="R7">
            <v>0.12818671502247239</v>
          </cell>
          <cell r="S7">
            <v>0.1451335835311619</v>
          </cell>
          <cell r="T7">
            <v>0.16252496700589278</v>
          </cell>
          <cell r="U7">
            <v>0.14902691856527059</v>
          </cell>
          <cell r="V7">
            <v>1.5151515151515151</v>
          </cell>
        </row>
        <row r="8">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J9">
            <v>1.3746746182417919</v>
          </cell>
          <cell r="K9">
            <v>1.6831506162588681</v>
          </cell>
          <cell r="L9">
            <v>1.2326403889613138</v>
          </cell>
          <cell r="M9">
            <v>1.3924284005077479</v>
          </cell>
          <cell r="N9">
            <v>1.5757915222795578</v>
          </cell>
          <cell r="O9">
            <v>1.2587323453097676</v>
          </cell>
          <cell r="P9">
            <v>1.2282852731987273</v>
          </cell>
          <cell r="Q9">
            <v>1.4176488075628384</v>
          </cell>
          <cell r="R9">
            <v>1.5382405802696688</v>
          </cell>
          <cell r="S9">
            <v>1.7416030023739428</v>
          </cell>
          <cell r="T9">
            <v>1.9502996040707135</v>
          </cell>
          <cell r="U9">
            <v>1.7883230227832472</v>
          </cell>
        </row>
        <row r="11">
          <cell r="B11" t="str">
            <v>ROIC</v>
          </cell>
          <cell r="J11">
            <v>7.7344829453035543E-2</v>
          </cell>
          <cell r="K11">
            <v>9.3268363216789316E-2</v>
          </cell>
          <cell r="L11">
            <v>6.7606721946360263E-2</v>
          </cell>
          <cell r="M11">
            <v>7.5367006643593207E-2</v>
          </cell>
          <cell r="N11">
            <v>8.3925876916324291E-2</v>
          </cell>
          <cell r="O11">
            <v>6.6748410103943528E-2</v>
          </cell>
          <cell r="P11">
            <v>6.4129619874555274E-2</v>
          </cell>
          <cell r="Q11">
            <v>7.2944964167702339E-2</v>
          </cell>
          <cell r="R11">
            <v>7.8275972625946988E-2</v>
          </cell>
          <cell r="S11">
            <v>8.7617375065189518E-2</v>
          </cell>
          <cell r="T11">
            <v>9.7395706699735768E-2</v>
          </cell>
          <cell r="U11">
            <v>8.8844073857537703E-2</v>
          </cell>
          <cell r="V11">
            <v>7.5272884933270223E-2</v>
          </cell>
        </row>
        <row r="13">
          <cell r="D13" t="str">
            <v>EBIT Ajustado</v>
          </cell>
          <cell r="J13">
            <v>358297.65618596884</v>
          </cell>
          <cell r="K13">
            <v>438699.39315883076</v>
          </cell>
          <cell r="L13">
            <v>321277.6001130162</v>
          </cell>
          <cell r="M13">
            <v>362925.03381403902</v>
          </cell>
          <cell r="N13">
            <v>410717.12649544043</v>
          </cell>
          <cell r="O13">
            <v>328078.25437759742</v>
          </cell>
          <cell r="P13">
            <v>320142.47493543121</v>
          </cell>
          <cell r="Q13">
            <v>369498.5259088102</v>
          </cell>
          <cell r="R13">
            <v>400929.78167130554</v>
          </cell>
          <cell r="S13">
            <v>453934.52783404221</v>
          </cell>
          <cell r="T13">
            <v>508329.58412566659</v>
          </cell>
          <cell r="U13">
            <v>466111.71768499352</v>
          </cell>
          <cell r="V13">
            <v>394911.80635876174</v>
          </cell>
        </row>
        <row r="14">
          <cell r="E14" t="str">
            <v>EBIT</v>
          </cell>
          <cell r="J14">
            <v>358297.65618596884</v>
          </cell>
          <cell r="K14">
            <v>438699.39315883076</v>
          </cell>
          <cell r="L14">
            <v>321277.6001130162</v>
          </cell>
          <cell r="M14">
            <v>362925.03381403902</v>
          </cell>
          <cell r="N14">
            <v>410717.12649544043</v>
          </cell>
          <cell r="O14">
            <v>328078.25437759742</v>
          </cell>
          <cell r="P14">
            <v>320142.47493543121</v>
          </cell>
          <cell r="Q14">
            <v>369498.5259088102</v>
          </cell>
          <cell r="R14">
            <v>400929.78167130554</v>
          </cell>
          <cell r="S14">
            <v>453934.52783404221</v>
          </cell>
          <cell r="T14">
            <v>508329.58412566659</v>
          </cell>
          <cell r="U14">
            <v>466111.71768499352</v>
          </cell>
          <cell r="V14">
            <v>394911.80635876174</v>
          </cell>
        </row>
        <row r="15">
          <cell r="E15" t="str">
            <v>Comp. Amort. Compart.</v>
          </cell>
          <cell r="J15">
            <v>0</v>
          </cell>
          <cell r="K15">
            <v>0</v>
          </cell>
          <cell r="L15">
            <v>0</v>
          </cell>
          <cell r="M15">
            <v>0</v>
          </cell>
          <cell r="N15">
            <v>0</v>
          </cell>
          <cell r="O15">
            <v>0</v>
          </cell>
          <cell r="P15">
            <v>0</v>
          </cell>
          <cell r="Q15">
            <v>0</v>
          </cell>
          <cell r="R15">
            <v>0</v>
          </cell>
          <cell r="S15">
            <v>0</v>
          </cell>
          <cell r="T15">
            <v>0</v>
          </cell>
          <cell r="U15">
            <v>0</v>
          </cell>
          <cell r="V15">
            <v>0</v>
          </cell>
        </row>
        <row r="16">
          <cell r="E16" t="str">
            <v>(-) Encargos Financeiros</v>
          </cell>
          <cell r="J16">
            <v>0</v>
          </cell>
          <cell r="K16">
            <v>0</v>
          </cell>
          <cell r="L16">
            <v>0</v>
          </cell>
          <cell r="M16">
            <v>0</v>
          </cell>
          <cell r="N16">
            <v>0</v>
          </cell>
          <cell r="O16">
            <v>0</v>
          </cell>
          <cell r="P16">
            <v>0</v>
          </cell>
          <cell r="Q16">
            <v>0</v>
          </cell>
          <cell r="R16">
            <v>0</v>
          </cell>
          <cell r="S16">
            <v>0</v>
          </cell>
          <cell r="T16">
            <v>0</v>
          </cell>
          <cell r="U16">
            <v>0</v>
          </cell>
          <cell r="V16">
            <v>0</v>
          </cell>
        </row>
        <row r="18">
          <cell r="D18" t="str">
            <v>Capital Investido</v>
          </cell>
          <cell r="J18">
            <v>4632470.6993313665</v>
          </cell>
          <cell r="K18">
            <v>4703624.8737327484</v>
          </cell>
          <cell r="L18">
            <v>4752154.6802390525</v>
          </cell>
          <cell r="M18">
            <v>4815436.4884132035</v>
          </cell>
          <cell r="N18">
            <v>4893807.9837394282</v>
          </cell>
          <cell r="O18">
            <v>4915147.1003833599</v>
          </cell>
          <cell r="P18">
            <v>4992115.5865521384</v>
          </cell>
          <cell r="Q18">
            <v>5065442.5583008528</v>
          </cell>
          <cell r="R18">
            <v>5122003.1923104459</v>
          </cell>
          <cell r="S18">
            <v>5180873.3997829035</v>
          </cell>
          <cell r="T18">
            <v>5219219.6283642314</v>
          </cell>
          <cell r="U18">
            <v>5246401.8976933453</v>
          </cell>
          <cell r="V18">
            <v>5246401.8976933453</v>
          </cell>
        </row>
        <row r="19">
          <cell r="E19" t="str">
            <v>Ativo Líquido</v>
          </cell>
          <cell r="J19">
            <v>7014213.1825329512</v>
          </cell>
          <cell r="K19">
            <v>7075871.3801349532</v>
          </cell>
          <cell r="L19">
            <v>7108911.1980183115</v>
          </cell>
          <cell r="M19">
            <v>7162749.7722114157</v>
          </cell>
          <cell r="N19">
            <v>7174331.5067951828</v>
          </cell>
          <cell r="O19">
            <v>7175748.0899033053</v>
          </cell>
          <cell r="P19">
            <v>7208857.6497238893</v>
          </cell>
          <cell r="Q19">
            <v>7336586.8302560356</v>
          </cell>
          <cell r="R19">
            <v>7397455.0486608632</v>
          </cell>
          <cell r="S19">
            <v>7454575.3443905134</v>
          </cell>
          <cell r="T19">
            <v>7483712.342688432</v>
          </cell>
          <cell r="U19">
            <v>7572986.2618638193</v>
          </cell>
          <cell r="V19">
            <v>7572986.2618638193</v>
          </cell>
        </row>
        <row r="20">
          <cell r="E20" t="str">
            <v>(-) Investimentos Financeiros</v>
          </cell>
          <cell r="J20">
            <v>-703574.65015402786</v>
          </cell>
          <cell r="K20">
            <v>-705357.08622209635</v>
          </cell>
          <cell r="L20">
            <v>-707784.7611127228</v>
          </cell>
          <cell r="M20">
            <v>-702483.36361641856</v>
          </cell>
          <cell r="N20">
            <v>-704976.62116685486</v>
          </cell>
          <cell r="O20">
            <v>-707066.42267570039</v>
          </cell>
          <cell r="P20">
            <v>-709672.96744855633</v>
          </cell>
          <cell r="Q20">
            <v>-767038.48183649592</v>
          </cell>
          <cell r="R20">
            <v>-768853.34473115671</v>
          </cell>
          <cell r="S20">
            <v>-773611.81724050874</v>
          </cell>
          <cell r="T20">
            <v>-775521.11933617853</v>
          </cell>
          <cell r="U20">
            <v>-822238.53981722891</v>
          </cell>
          <cell r="V20">
            <v>-822238.53981722891</v>
          </cell>
        </row>
        <row r="21">
          <cell r="E21" t="str">
            <v>(-) Caixa</v>
          </cell>
          <cell r="J21">
            <v>-245012.38501590342</v>
          </cell>
          <cell r="K21">
            <v>-249729.2653164946</v>
          </cell>
          <cell r="L21">
            <v>-243792.94593477988</v>
          </cell>
          <cell r="M21">
            <v>-261236.40644574526</v>
          </cell>
          <cell r="N21">
            <v>-227472.35701278469</v>
          </cell>
          <cell r="O21">
            <v>-231393.07135686261</v>
          </cell>
          <cell r="P21">
            <v>-202335.51262440626</v>
          </cell>
          <cell r="Q21">
            <v>-202436.50934619131</v>
          </cell>
          <cell r="R21">
            <v>-209306.61164314352</v>
          </cell>
          <cell r="S21">
            <v>-205582.39291638014</v>
          </cell>
          <cell r="T21">
            <v>-178370.29601065128</v>
          </cell>
          <cell r="U21">
            <v>-183172.11890701912</v>
          </cell>
          <cell r="V21">
            <v>-183172.11890701912</v>
          </cell>
        </row>
        <row r="22">
          <cell r="H22" t="str">
            <v>(-) Passivo</v>
          </cell>
          <cell r="J22">
            <v>-5010667.2944354862</v>
          </cell>
          <cell r="K22">
            <v>-5048361.226732689</v>
          </cell>
          <cell r="L22">
            <v>-5068538.23782745</v>
          </cell>
          <cell r="M22">
            <v>-5104979.2359614726</v>
          </cell>
          <cell r="N22">
            <v>-5095458.2802644782</v>
          </cell>
          <cell r="O22">
            <v>-5079707.5378085375</v>
          </cell>
          <cell r="P22">
            <v>-5096377.2628106615</v>
          </cell>
          <cell r="Q22">
            <v>-4745467.2164920401</v>
          </cell>
          <cell r="R22">
            <v>-4779641.3987100963</v>
          </cell>
          <cell r="S22">
            <v>-4806627.6445278144</v>
          </cell>
          <cell r="T22">
            <v>-4799919.1780989729</v>
          </cell>
          <cell r="U22">
            <v>-4859838.3945450289</v>
          </cell>
          <cell r="V22">
            <v>-4859838.3945450289</v>
          </cell>
        </row>
        <row r="23">
          <cell r="H23" t="str">
            <v>(+) Dívida</v>
          </cell>
          <cell r="J23">
            <v>3465822.0964038325</v>
          </cell>
          <cell r="K23">
            <v>3519443.5718690753</v>
          </cell>
          <cell r="L23">
            <v>3551534.1770956935</v>
          </cell>
          <cell r="M23">
            <v>3609492.7222254239</v>
          </cell>
          <cell r="N23">
            <v>3635422.9853883642</v>
          </cell>
          <cell r="O23">
            <v>3645537.5423211548</v>
          </cell>
          <cell r="P23">
            <v>3679547.4297118736</v>
          </cell>
          <cell r="Q23">
            <v>3331633.9357195436</v>
          </cell>
          <cell r="R23">
            <v>3370117.7487339796</v>
          </cell>
          <cell r="S23">
            <v>3399820.4100770936</v>
          </cell>
          <cell r="T23">
            <v>3376950.629121602</v>
          </cell>
          <cell r="U23">
            <v>3426229.6890988033</v>
          </cell>
          <cell r="V23">
            <v>3426229.6890988033</v>
          </cell>
        </row>
        <row r="24">
          <cell r="H24" t="str">
            <v>(+) Provisão</v>
          </cell>
          <cell r="J24">
            <v>111689.75</v>
          </cell>
          <cell r="K24">
            <v>111757.5</v>
          </cell>
          <cell r="L24">
            <v>111825.25</v>
          </cell>
          <cell r="M24">
            <v>111893</v>
          </cell>
          <cell r="N24">
            <v>111960.75</v>
          </cell>
          <cell r="O24">
            <v>112028.5</v>
          </cell>
          <cell r="P24">
            <v>112096.25</v>
          </cell>
          <cell r="Q24">
            <v>112164</v>
          </cell>
          <cell r="R24">
            <v>112231.75</v>
          </cell>
          <cell r="S24">
            <v>112299.5</v>
          </cell>
          <cell r="T24">
            <v>112367.25</v>
          </cell>
          <cell r="U24">
            <v>112435</v>
          </cell>
          <cell r="V24">
            <v>112435</v>
          </cell>
        </row>
        <row r="25">
          <cell r="H25">
            <v>0</v>
          </cell>
        </row>
        <row r="27">
          <cell r="B27" t="str">
            <v>Margem Bruta (MR$)</v>
          </cell>
          <cell r="J27">
            <v>116130.92788754932</v>
          </cell>
          <cell r="K27">
            <v>124022.22584189702</v>
          </cell>
          <cell r="L27">
            <v>114928.03131959484</v>
          </cell>
          <cell r="M27">
            <v>118005.60508529327</v>
          </cell>
          <cell r="N27">
            <v>122682.18817671442</v>
          </cell>
          <cell r="O27">
            <v>112795.99762276105</v>
          </cell>
          <cell r="P27">
            <v>111035.75408601068</v>
          </cell>
          <cell r="Q27">
            <v>124370.02880928782</v>
          </cell>
          <cell r="R27">
            <v>129616.3766300253</v>
          </cell>
          <cell r="S27">
            <v>130076.38378099979</v>
          </cell>
          <cell r="T27">
            <v>136292.99603640474</v>
          </cell>
          <cell r="U27">
            <v>131702.12982424826</v>
          </cell>
          <cell r="V27">
            <v>1471658.6451007868</v>
          </cell>
        </row>
        <row r="28">
          <cell r="C28" t="str">
            <v>EDP Consolidado</v>
          </cell>
        </row>
        <row r="29">
          <cell r="D29" t="str">
            <v>Venda de Energia</v>
          </cell>
          <cell r="J29">
            <v>384566.32768125361</v>
          </cell>
          <cell r="K29">
            <v>388475.26926219399</v>
          </cell>
          <cell r="L29">
            <v>386907.3506554609</v>
          </cell>
          <cell r="M29">
            <v>387773.69307076291</v>
          </cell>
          <cell r="N29">
            <v>394663.2328541372</v>
          </cell>
          <cell r="O29">
            <v>377749.11896117154</v>
          </cell>
          <cell r="P29">
            <v>377121.15136509371</v>
          </cell>
          <cell r="Q29">
            <v>407066.13306135708</v>
          </cell>
          <cell r="R29">
            <v>412840.05043482041</v>
          </cell>
          <cell r="S29">
            <v>429727.60826895415</v>
          </cell>
          <cell r="T29">
            <v>458021.14851817186</v>
          </cell>
          <cell r="U29">
            <v>454416.21260776633</v>
          </cell>
          <cell r="V29">
            <v>4859327.2967411438</v>
          </cell>
        </row>
        <row r="30">
          <cell r="D30" t="str">
            <v>Outras Receitas</v>
          </cell>
          <cell r="J30">
            <v>19634.149923875186</v>
          </cell>
          <cell r="K30">
            <v>19420.385759846598</v>
          </cell>
          <cell r="L30">
            <v>19646.552884862431</v>
          </cell>
          <cell r="M30">
            <v>19579.759981614989</v>
          </cell>
          <cell r="N30">
            <v>19606.158738500442</v>
          </cell>
          <cell r="O30">
            <v>19424.012164238589</v>
          </cell>
          <cell r="P30">
            <v>19499.469084718839</v>
          </cell>
          <cell r="Q30">
            <v>19780.073381984515</v>
          </cell>
          <cell r="R30">
            <v>19777.79259781065</v>
          </cell>
          <cell r="S30">
            <v>19902.908930752783</v>
          </cell>
          <cell r="T30">
            <v>19994.326325856549</v>
          </cell>
          <cell r="U30">
            <v>19986.903691638363</v>
          </cell>
          <cell r="V30">
            <v>236252.4934656999</v>
          </cell>
        </row>
        <row r="31">
          <cell r="C31" t="str">
            <v>(-) CMV (Energia)</v>
          </cell>
          <cell r="J31">
            <v>-130527.14802586981</v>
          </cell>
          <cell r="K31">
            <v>-125548.41731409841</v>
          </cell>
          <cell r="L31">
            <v>-134001.54578901315</v>
          </cell>
          <cell r="M31">
            <v>-129577.14110105205</v>
          </cell>
          <cell r="N31">
            <v>-129475.45920303259</v>
          </cell>
          <cell r="O31">
            <v>-126570.05486521007</v>
          </cell>
          <cell r="P31">
            <v>-127721.68293309264</v>
          </cell>
          <cell r="Q31">
            <v>-134468.8980897557</v>
          </cell>
          <cell r="R31">
            <v>-132631.80315927957</v>
          </cell>
          <cell r="S31">
            <v>-144273.67917932669</v>
          </cell>
          <cell r="T31">
            <v>-155639.1678403551</v>
          </cell>
          <cell r="U31">
            <v>-157181.49189949525</v>
          </cell>
          <cell r="V31">
            <v>-1627616.489399581</v>
          </cell>
        </row>
        <row r="32">
          <cell r="D32" t="str">
            <v>(-) CMV (Encargos Regulatórios)</v>
          </cell>
          <cell r="J32">
            <v>-50894.932873725789</v>
          </cell>
          <cell r="K32">
            <v>-50885.226736595629</v>
          </cell>
          <cell r="L32">
            <v>-50285.212300639003</v>
          </cell>
          <cell r="M32">
            <v>-51207.544559013659</v>
          </cell>
          <cell r="N32">
            <v>-51950.079908034866</v>
          </cell>
          <cell r="O32">
            <v>-51997.231647719062</v>
          </cell>
          <cell r="P32">
            <v>-52198.868905838994</v>
          </cell>
          <cell r="Q32">
            <v>-54667.35903828036</v>
          </cell>
          <cell r="R32">
            <v>-54698.706758251501</v>
          </cell>
          <cell r="S32">
            <v>-56182.410468552276</v>
          </cell>
          <cell r="T32">
            <v>-59594.923126755064</v>
          </cell>
          <cell r="U32">
            <v>-59582.527898744695</v>
          </cell>
          <cell r="V32">
            <v>-644145.02422215091</v>
          </cell>
        </row>
        <row r="33">
          <cell r="D33" t="str">
            <v>(-) CMV (Impostos)</v>
          </cell>
          <cell r="J33">
            <v>-106647.46881798386</v>
          </cell>
          <cell r="K33">
            <v>-107439.78512944953</v>
          </cell>
          <cell r="L33">
            <v>-107339.11413107629</v>
          </cell>
          <cell r="M33">
            <v>-108563.16230701894</v>
          </cell>
          <cell r="N33">
            <v>-110161.66430485575</v>
          </cell>
          <cell r="O33">
            <v>-105809.84698971998</v>
          </cell>
          <cell r="P33">
            <v>-105664.31452487025</v>
          </cell>
          <cell r="Q33">
            <v>-113339.92050601768</v>
          </cell>
          <cell r="R33">
            <v>-115670.9564850747</v>
          </cell>
          <cell r="S33">
            <v>-119098.04377082817</v>
          </cell>
          <cell r="T33">
            <v>-126488.38784051349</v>
          </cell>
          <cell r="U33">
            <v>-125936.96667691653</v>
          </cell>
          <cell r="V33">
            <v>-1352159.631484325</v>
          </cell>
        </row>
        <row r="36">
          <cell r="C36" t="str">
            <v>Bandeirante</v>
          </cell>
          <cell r="J36">
            <v>48626.714145255261</v>
          </cell>
          <cell r="K36">
            <v>56434.73474191381</v>
          </cell>
          <cell r="L36">
            <v>48747.816801267705</v>
          </cell>
          <cell r="M36">
            <v>49874.661135338552</v>
          </cell>
          <cell r="N36">
            <v>56104.759762887654</v>
          </cell>
          <cell r="O36">
            <v>49854.040092732947</v>
          </cell>
          <cell r="P36">
            <v>50731.08772822046</v>
          </cell>
          <cell r="Q36">
            <v>52002.733709784065</v>
          </cell>
          <cell r="R36">
            <v>53651.92035034833</v>
          </cell>
          <cell r="S36">
            <v>54753.110715626091</v>
          </cell>
          <cell r="T36">
            <v>54315.293335778544</v>
          </cell>
          <cell r="U36">
            <v>51844.7125568306</v>
          </cell>
          <cell r="V36">
            <v>626941.58507598389</v>
          </cell>
        </row>
        <row r="38">
          <cell r="D38" t="str">
            <v>Venda de Energia</v>
          </cell>
          <cell r="J38">
            <v>187048.03203781776</v>
          </cell>
          <cell r="K38">
            <v>194246.68294078836</v>
          </cell>
          <cell r="L38">
            <v>191716.07204682811</v>
          </cell>
          <cell r="M38">
            <v>190239.82286063922</v>
          </cell>
          <cell r="N38">
            <v>199288.96658174825</v>
          </cell>
          <cell r="O38">
            <v>189001.33105744634</v>
          </cell>
          <cell r="P38">
            <v>190421.40340116361</v>
          </cell>
          <cell r="Q38">
            <v>192631.94394120367</v>
          </cell>
          <cell r="R38">
            <v>194055.73558309421</v>
          </cell>
          <cell r="S38">
            <v>207458.31042526249</v>
          </cell>
          <cell r="T38">
            <v>228178.03702094979</v>
          </cell>
          <cell r="U38">
            <v>223342.55296185287</v>
          </cell>
          <cell r="V38">
            <v>2387628.8908587946</v>
          </cell>
        </row>
        <row r="39">
          <cell r="D39" t="str">
            <v>Outras Receitas</v>
          </cell>
          <cell r="J39">
            <v>8595.851999999999</v>
          </cell>
          <cell r="K39">
            <v>8595.851999999999</v>
          </cell>
          <cell r="L39">
            <v>8595.851999999999</v>
          </cell>
          <cell r="M39">
            <v>8595.851999999999</v>
          </cell>
          <cell r="N39">
            <v>8595.851999999999</v>
          </cell>
          <cell r="O39">
            <v>8595.851999999999</v>
          </cell>
          <cell r="P39">
            <v>8595.851999999999</v>
          </cell>
          <cell r="Q39">
            <v>8595.851999999999</v>
          </cell>
          <cell r="R39">
            <v>8595.851999999999</v>
          </cell>
          <cell r="S39">
            <v>8595.851999999999</v>
          </cell>
          <cell r="T39">
            <v>8595.851999999999</v>
          </cell>
          <cell r="U39">
            <v>8595.851999999999</v>
          </cell>
          <cell r="V39">
            <v>103150.224</v>
          </cell>
        </row>
        <row r="40">
          <cell r="C40" t="str">
            <v>(-) CMV (Energia)</v>
          </cell>
          <cell r="J40">
            <v>-72372.387467210967</v>
          </cell>
          <cell r="K40">
            <v>-69899.820943265659</v>
          </cell>
          <cell r="L40">
            <v>-75790.688861568822</v>
          </cell>
          <cell r="M40">
            <v>-73460.423803701764</v>
          </cell>
          <cell r="N40">
            <v>-73678.911721601879</v>
          </cell>
          <cell r="O40">
            <v>-72149.915026977629</v>
          </cell>
          <cell r="P40">
            <v>-72335.974775735085</v>
          </cell>
          <cell r="Q40">
            <v>-72727.192955531529</v>
          </cell>
          <cell r="R40">
            <v>-72117.169358232059</v>
          </cell>
          <cell r="S40">
            <v>-79874.750481018069</v>
          </cell>
          <cell r="T40">
            <v>-92584.047348372289</v>
          </cell>
          <cell r="U40">
            <v>-91392.241043886752</v>
          </cell>
          <cell r="V40">
            <v>-918383.52378710255</v>
          </cell>
        </row>
        <row r="41">
          <cell r="D41" t="str">
            <v>(-) CMV (Encargos Regulatórios)</v>
          </cell>
          <cell r="J41">
            <v>-28542.595328333333</v>
          </cell>
          <cell r="K41">
            <v>-28545.371318333331</v>
          </cell>
          <cell r="L41">
            <v>-28542.595328333333</v>
          </cell>
          <cell r="M41">
            <v>-28545.371318333331</v>
          </cell>
          <cell r="N41">
            <v>-28542.595328333333</v>
          </cell>
          <cell r="O41">
            <v>-28545.371318333331</v>
          </cell>
          <cell r="P41">
            <v>-28545.371318333331</v>
          </cell>
          <cell r="Q41">
            <v>-28545.371318333331</v>
          </cell>
          <cell r="R41">
            <v>-28545.371318333331</v>
          </cell>
          <cell r="S41">
            <v>-29997.904215955416</v>
          </cell>
          <cell r="T41">
            <v>-33375.840121459485</v>
          </cell>
          <cell r="U41">
            <v>-33375.840121459485</v>
          </cell>
          <cell r="V41">
            <v>-353649.5983538744</v>
          </cell>
        </row>
        <row r="42">
          <cell r="D42" t="str">
            <v>(-) CMV (Impostos)</v>
          </cell>
          <cell r="J42">
            <v>-46102.187097018206</v>
          </cell>
          <cell r="K42">
            <v>-47962.607937275548</v>
          </cell>
          <cell r="L42">
            <v>-47230.823055658257</v>
          </cell>
          <cell r="M42">
            <v>-46955.218603265566</v>
          </cell>
          <cell r="N42">
            <v>-49558.551768925354</v>
          </cell>
          <cell r="O42">
            <v>-47047.856619402402</v>
          </cell>
          <cell r="P42">
            <v>-47404.821578874733</v>
          </cell>
          <cell r="Q42">
            <v>-47952.497957554733</v>
          </cell>
          <cell r="R42">
            <v>-48337.126556180476</v>
          </cell>
          <cell r="S42">
            <v>-51428.397012662921</v>
          </cell>
          <cell r="T42">
            <v>-56498.708215339451</v>
          </cell>
          <cell r="U42">
            <v>-55325.611239676036</v>
          </cell>
          <cell r="V42">
            <v>-591804.40764183365</v>
          </cell>
        </row>
        <row r="46">
          <cell r="C46" t="str">
            <v>Escelsa</v>
          </cell>
          <cell r="J46">
            <v>31103.229721763339</v>
          </cell>
          <cell r="K46">
            <v>31756.059539763337</v>
          </cell>
          <cell r="L46">
            <v>31412.867840073341</v>
          </cell>
          <cell r="M46">
            <v>32437.719175763334</v>
          </cell>
          <cell r="N46">
            <v>29791.868299453337</v>
          </cell>
          <cell r="O46">
            <v>28434.793720763337</v>
          </cell>
          <cell r="P46">
            <v>26488.065079453336</v>
          </cell>
          <cell r="Q46">
            <v>37485.73957222842</v>
          </cell>
          <cell r="R46">
            <v>39166.106992746289</v>
          </cell>
          <cell r="S46">
            <v>38032.474413264135</v>
          </cell>
          <cell r="T46">
            <v>43530.841833782004</v>
          </cell>
          <cell r="U46">
            <v>42180.209254299873</v>
          </cell>
          <cell r="V46">
            <v>411819.97544335411</v>
          </cell>
        </row>
        <row r="48">
          <cell r="D48" t="str">
            <v>Venda de Energia</v>
          </cell>
          <cell r="J48">
            <v>120308.2608</v>
          </cell>
          <cell r="K48">
            <v>118225.69839999999</v>
          </cell>
          <cell r="L48">
            <v>119197.6208</v>
          </cell>
          <cell r="M48">
            <v>117783.1456</v>
          </cell>
          <cell r="N48">
            <v>112800.4736</v>
          </cell>
          <cell r="O48">
            <v>109659.69680000001</v>
          </cell>
          <cell r="P48">
            <v>108608.06879999999</v>
          </cell>
          <cell r="Q48">
            <v>134565.54005605279</v>
          </cell>
          <cell r="R48">
            <v>135983.57925605279</v>
          </cell>
          <cell r="S48">
            <v>138550.10085605277</v>
          </cell>
          <cell r="T48">
            <v>144235.29765605277</v>
          </cell>
          <cell r="U48">
            <v>147245.31925605278</v>
          </cell>
          <cell r="V48">
            <v>1507162.801880264</v>
          </cell>
        </row>
        <row r="49">
          <cell r="D49" t="str">
            <v>Outras Receitas</v>
          </cell>
          <cell r="J49">
            <v>7438</v>
          </cell>
          <cell r="K49">
            <v>7411</v>
          </cell>
          <cell r="L49">
            <v>7422</v>
          </cell>
          <cell r="M49">
            <v>7404</v>
          </cell>
          <cell r="N49">
            <v>7341</v>
          </cell>
          <cell r="O49">
            <v>7302</v>
          </cell>
          <cell r="P49">
            <v>7288</v>
          </cell>
          <cell r="Q49">
            <v>7540</v>
          </cell>
          <cell r="R49">
            <v>7561</v>
          </cell>
          <cell r="S49">
            <v>7591</v>
          </cell>
          <cell r="T49">
            <v>7669</v>
          </cell>
          <cell r="U49">
            <v>7708</v>
          </cell>
          <cell r="V49">
            <v>89675</v>
          </cell>
        </row>
        <row r="50">
          <cell r="C50" t="str">
            <v>(-) CMV (Energia)</v>
          </cell>
          <cell r="J50">
            <v>-42922.103611569997</v>
          </cell>
          <cell r="K50">
            <v>-40863.273793569999</v>
          </cell>
          <cell r="L50">
            <v>-41882.465493259995</v>
          </cell>
          <cell r="M50">
            <v>-39897.614157570002</v>
          </cell>
          <cell r="N50">
            <v>-39079.465033879998</v>
          </cell>
          <cell r="O50">
            <v>-38128.539612569999</v>
          </cell>
          <cell r="P50">
            <v>-39364.26825388</v>
          </cell>
          <cell r="Q50">
            <v>-45459.790090177346</v>
          </cell>
          <cell r="R50">
            <v>-44723.465278640142</v>
          </cell>
          <cell r="S50">
            <v>-47673.140467102945</v>
          </cell>
          <cell r="T50">
            <v>-46005.815655565748</v>
          </cell>
          <cell r="U50">
            <v>-49426.490844028544</v>
          </cell>
          <cell r="V50">
            <v>-515426.43229181471</v>
          </cell>
        </row>
        <row r="51">
          <cell r="D51" t="str">
            <v>(-) CMV (Encargos Regulatórios)</v>
          </cell>
          <cell r="J51">
            <v>-13220.666666666666</v>
          </cell>
          <cell r="K51">
            <v>-13198.666666666666</v>
          </cell>
          <cell r="L51">
            <v>-13214.666666666666</v>
          </cell>
          <cell r="M51">
            <v>-13194.666666666666</v>
          </cell>
          <cell r="N51">
            <v>-13190.666666666666</v>
          </cell>
          <cell r="O51">
            <v>-13290.666666666666</v>
          </cell>
          <cell r="P51">
            <v>-13300.666666666666</v>
          </cell>
          <cell r="Q51">
            <v>-15741.470337594234</v>
          </cell>
          <cell r="R51">
            <v>-15714.427728613569</v>
          </cell>
          <cell r="S51">
            <v>-15731.385119632907</v>
          </cell>
          <cell r="T51">
            <v>-15731.342510652246</v>
          </cell>
          <cell r="U51">
            <v>-15750.299901671584</v>
          </cell>
          <cell r="V51">
            <v>-171279.59226483118</v>
          </cell>
        </row>
        <row r="52">
          <cell r="D52" t="str">
            <v>(-) CMV (Impostos)</v>
          </cell>
          <cell r="J52">
            <v>-40500.260800000004</v>
          </cell>
          <cell r="K52">
            <v>-39818.698400000001</v>
          </cell>
          <cell r="L52">
            <v>-40109.620800000004</v>
          </cell>
          <cell r="M52">
            <v>-39657.145599999996</v>
          </cell>
          <cell r="N52">
            <v>-38079.473599999998</v>
          </cell>
          <cell r="O52">
            <v>-37107.696800000005</v>
          </cell>
          <cell r="P52">
            <v>-36743.068800000001</v>
          </cell>
          <cell r="Q52">
            <v>-43418.540056052785</v>
          </cell>
          <cell r="R52">
            <v>-43940.579256052784</v>
          </cell>
          <cell r="S52">
            <v>-44704.100856052784</v>
          </cell>
          <cell r="T52">
            <v>-46636.297656052782</v>
          </cell>
          <cell r="U52">
            <v>-47596.319256052782</v>
          </cell>
          <cell r="V52">
            <v>-498311.8018802639</v>
          </cell>
        </row>
        <row r="56">
          <cell r="C56" t="str">
            <v>Enersul</v>
          </cell>
          <cell r="J56">
            <v>25708.300721787666</v>
          </cell>
          <cell r="K56">
            <v>26058.531381656176</v>
          </cell>
          <cell r="L56">
            <v>23716.946223267536</v>
          </cell>
          <cell r="M56">
            <v>24813.371788889599</v>
          </cell>
          <cell r="N56">
            <v>26399.041003318373</v>
          </cell>
          <cell r="O56">
            <v>24202.646025642352</v>
          </cell>
          <cell r="P56">
            <v>22756.781406286158</v>
          </cell>
          <cell r="Q56">
            <v>23443.244985214646</v>
          </cell>
          <cell r="R56">
            <v>26202.131983651896</v>
          </cell>
          <cell r="S56">
            <v>25568.723123677079</v>
          </cell>
          <cell r="T56">
            <v>28156.07207726036</v>
          </cell>
          <cell r="U56">
            <v>26630.099064114216</v>
          </cell>
          <cell r="V56">
            <v>303655.88978476601</v>
          </cell>
        </row>
        <row r="58">
          <cell r="D58" t="str">
            <v>Venda de Energia</v>
          </cell>
          <cell r="J58">
            <v>69139.481329764953</v>
          </cell>
          <cell r="K58">
            <v>68210.43616466393</v>
          </cell>
          <cell r="L58">
            <v>67676.210929623863</v>
          </cell>
          <cell r="M58">
            <v>71437.81877255479</v>
          </cell>
          <cell r="N58">
            <v>74619.984522686311</v>
          </cell>
          <cell r="O58">
            <v>71430.623021393563</v>
          </cell>
          <cell r="P58">
            <v>70268.518032386157</v>
          </cell>
          <cell r="Q58">
            <v>72508.493835780697</v>
          </cell>
          <cell r="R58">
            <v>75708.108900580861</v>
          </cell>
          <cell r="S58">
            <v>76532.090526561238</v>
          </cell>
          <cell r="T58">
            <v>78850.33446637023</v>
          </cell>
          <cell r="U58">
            <v>77044.179464316898</v>
          </cell>
          <cell r="V58">
            <v>873426.27996668348</v>
          </cell>
        </row>
        <row r="59">
          <cell r="D59" t="str">
            <v>Outras Receitas</v>
          </cell>
          <cell r="J59">
            <v>1458.4403697751125</v>
          </cell>
          <cell r="K59">
            <v>1400.5208715265633</v>
          </cell>
          <cell r="L59">
            <v>1503.2074163851996</v>
          </cell>
          <cell r="M59">
            <v>1537.5691501265842</v>
          </cell>
          <cell r="N59">
            <v>1562.6869792364241</v>
          </cell>
          <cell r="O59">
            <v>1483.7669492687442</v>
          </cell>
          <cell r="P59">
            <v>1508.9077566540814</v>
          </cell>
          <cell r="Q59">
            <v>1537.5159396459026</v>
          </cell>
          <cell r="R59">
            <v>1581.5177287685099</v>
          </cell>
          <cell r="S59">
            <v>1609.398716635495</v>
          </cell>
          <cell r="T59">
            <v>1622.8239203957332</v>
          </cell>
          <cell r="U59">
            <v>1571.3395267437982</v>
          </cell>
          <cell r="V59">
            <v>18377.695325162145</v>
          </cell>
        </row>
        <row r="60">
          <cell r="C60" t="str">
            <v>(-) CMV (Energia)</v>
          </cell>
          <cell r="J60">
            <v>-20256.477899600501</v>
          </cell>
          <cell r="K60">
            <v>-19156.607008149091</v>
          </cell>
          <cell r="L60">
            <v>-21134.440015845546</v>
          </cell>
          <cell r="M60">
            <v>-20621.128246700209</v>
          </cell>
          <cell r="N60">
            <v>-20836.296775966923</v>
          </cell>
          <cell r="O60">
            <v>-20609.552340084876</v>
          </cell>
          <cell r="P60">
            <v>-20998.043076716189</v>
          </cell>
          <cell r="Q60">
            <v>-22004.511741829432</v>
          </cell>
          <cell r="R60">
            <v>-21624.457756554613</v>
          </cell>
          <cell r="S60">
            <v>-22904.243891379858</v>
          </cell>
          <cell r="T60">
            <v>-22061.646151867215</v>
          </cell>
          <cell r="U60">
            <v>-22182.070331678897</v>
          </cell>
          <cell r="V60">
            <v>-254389.47523637337</v>
          </cell>
        </row>
        <row r="61">
          <cell r="D61" t="str">
            <v>(-) CMV (Encargos Regulatórios)</v>
          </cell>
          <cell r="J61">
            <v>-7142.2001068507907</v>
          </cell>
          <cell r="K61">
            <v>-7151.7179797206281</v>
          </cell>
          <cell r="L61">
            <v>-7153.3516337640021</v>
          </cell>
          <cell r="M61">
            <v>-8092.9079021386624</v>
          </cell>
          <cell r="N61">
            <v>-8842.2192411598662</v>
          </cell>
          <cell r="O61">
            <v>-8786.5949908440616</v>
          </cell>
          <cell r="P61">
            <v>-8936.8908990926302</v>
          </cell>
          <cell r="Q61">
            <v>-8964.5773606064304</v>
          </cell>
          <cell r="R61">
            <v>-9022.9676895582379</v>
          </cell>
          <cell r="S61">
            <v>-9037.1811112175892</v>
          </cell>
          <cell r="T61">
            <v>-9071.8004728969754</v>
          </cell>
          <cell r="U61">
            <v>-9040.4478538672665</v>
          </cell>
          <cell r="V61">
            <v>-101242.85724171714</v>
          </cell>
        </row>
        <row r="62">
          <cell r="D62" t="str">
            <v>(-) CMV (Impostos)</v>
          </cell>
          <cell r="J62">
            <v>-17490.942971301109</v>
          </cell>
          <cell r="K62">
            <v>-17244.100666664603</v>
          </cell>
          <cell r="L62">
            <v>-17174.680473131975</v>
          </cell>
          <cell r="M62">
            <v>-19447.979984952901</v>
          </cell>
          <cell r="N62">
            <v>-20105.114481477576</v>
          </cell>
          <cell r="O62">
            <v>-19315.59661409102</v>
          </cell>
          <cell r="P62">
            <v>-19085.710406945265</v>
          </cell>
          <cell r="Q62">
            <v>-19633.675687776096</v>
          </cell>
          <cell r="R62">
            <v>-20440.069199584621</v>
          </cell>
          <cell r="S62">
            <v>-20631.341116922205</v>
          </cell>
          <cell r="T62">
            <v>-21183.639684741411</v>
          </cell>
          <cell r="U62">
            <v>-20762.901741400325</v>
          </cell>
          <cell r="V62">
            <v>-232515.75302898913</v>
          </cell>
        </row>
        <row r="63">
          <cell r="H63">
            <v>0</v>
          </cell>
        </row>
        <row r="66">
          <cell r="B66" t="str">
            <v>Capex</v>
          </cell>
          <cell r="J66">
            <v>89625.892843667927</v>
          </cell>
          <cell r="K66">
            <v>89144.621060539794</v>
          </cell>
          <cell r="L66">
            <v>77104.727180093934</v>
          </cell>
          <cell r="M66">
            <v>76020.121155010012</v>
          </cell>
          <cell r="N66">
            <v>77400.870979897358</v>
          </cell>
          <cell r="O66">
            <v>90563.129149711589</v>
          </cell>
          <cell r="P66">
            <v>92255.706072208457</v>
          </cell>
          <cell r="Q66">
            <v>88281.246607580993</v>
          </cell>
          <cell r="R66">
            <v>81885.33702024477</v>
          </cell>
          <cell r="S66">
            <v>78829.583887449102</v>
          </cell>
          <cell r="T66">
            <v>78346.033806867184</v>
          </cell>
          <cell r="U66">
            <v>76405.641717369173</v>
          </cell>
          <cell r="V66">
            <v>995862.91148064029</v>
          </cell>
        </row>
        <row r="68">
          <cell r="D68" t="str">
            <v>Investimento Produção</v>
          </cell>
          <cell r="J68">
            <v>60307.384042927748</v>
          </cell>
          <cell r="K68">
            <v>61208.650638072097</v>
          </cell>
          <cell r="L68">
            <v>43943.013013416617</v>
          </cell>
          <cell r="M68">
            <v>43213.047197750362</v>
          </cell>
          <cell r="N68">
            <v>44222.693299388389</v>
          </cell>
          <cell r="O68">
            <v>62096.816838707302</v>
          </cell>
          <cell r="P68">
            <v>63411.202399696129</v>
          </cell>
          <cell r="Q68">
            <v>64322.29875050878</v>
          </cell>
          <cell r="R68">
            <v>60084.836835090573</v>
          </cell>
          <cell r="S68">
            <v>58687.431207603106</v>
          </cell>
          <cell r="T68">
            <v>59355.721446621668</v>
          </cell>
          <cell r="U68">
            <v>59363.762581699411</v>
          </cell>
          <cell r="V68">
            <v>680216.85825148225</v>
          </cell>
        </row>
        <row r="69">
          <cell r="D69" t="str">
            <v>Investimento Distribuição</v>
          </cell>
          <cell r="J69">
            <v>10643.133161939999</v>
          </cell>
          <cell r="K69">
            <v>12146.132656411999</v>
          </cell>
          <cell r="L69">
            <v>15511.215498049998</v>
          </cell>
          <cell r="M69">
            <v>15522.215777437999</v>
          </cell>
          <cell r="N69">
            <v>15720.305740479998</v>
          </cell>
          <cell r="O69">
            <v>13349.356041465999</v>
          </cell>
          <cell r="P69">
            <v>14164.347844225998</v>
          </cell>
          <cell r="Q69">
            <v>11201.970609134001</v>
          </cell>
          <cell r="R69">
            <v>11871.644100812</v>
          </cell>
          <cell r="S69">
            <v>8774.8034882339998</v>
          </cell>
          <cell r="T69">
            <v>7849.8673172579993</v>
          </cell>
          <cell r="U69">
            <v>5943.446764549999</v>
          </cell>
          <cell r="V69">
            <v>142698.43899999998</v>
          </cell>
        </row>
        <row r="70">
          <cell r="H70" t="str">
            <v>Outros</v>
          </cell>
          <cell r="J70">
            <v>13677.828330075343</v>
          </cell>
          <cell r="K70">
            <v>10160.811385100344</v>
          </cell>
          <cell r="L70">
            <v>12744.952129788346</v>
          </cell>
          <cell r="M70">
            <v>10562.343082986343</v>
          </cell>
          <cell r="N70">
            <v>10746.660843923344</v>
          </cell>
          <cell r="O70">
            <v>8211.9772839763427</v>
          </cell>
          <cell r="P70">
            <v>7476.1244062663445</v>
          </cell>
          <cell r="Q70">
            <v>5317.7851461583432</v>
          </cell>
          <cell r="R70">
            <v>4218.1412208263428</v>
          </cell>
          <cell r="S70">
            <v>3745.2273282179435</v>
          </cell>
          <cell r="T70">
            <v>3396.4108448147431</v>
          </cell>
          <cell r="U70">
            <v>2939.8635485463433</v>
          </cell>
          <cell r="V70">
            <v>93198.125550680124</v>
          </cell>
        </row>
        <row r="71">
          <cell r="D71" t="str">
            <v>Juros / Pessoal Capitalizados</v>
          </cell>
          <cell r="J71">
            <v>4997.5473087248429</v>
          </cell>
          <cell r="K71">
            <v>5629.0263809553599</v>
          </cell>
          <cell r="L71">
            <v>4905.5465388389757</v>
          </cell>
          <cell r="M71">
            <v>6722.5150968352937</v>
          </cell>
          <cell r="N71">
            <v>6711.2110961056242</v>
          </cell>
          <cell r="O71">
            <v>6904.9789855619347</v>
          </cell>
          <cell r="P71">
            <v>7204.0314220199934</v>
          </cell>
          <cell r="Q71">
            <v>7439.192101779865</v>
          </cell>
          <cell r="R71">
            <v>5710.7148635158483</v>
          </cell>
          <cell r="S71">
            <v>7622.1218633940616</v>
          </cell>
          <cell r="T71">
            <v>7744.0341981727697</v>
          </cell>
          <cell r="U71">
            <v>8158.5688225734211</v>
          </cell>
          <cell r="V71">
            <v>79749.488678477981</v>
          </cell>
        </row>
        <row r="73">
          <cell r="B73" t="str">
            <v>EBITDA</v>
          </cell>
        </row>
        <row r="74">
          <cell r="F74" t="str">
            <v>Distribuição</v>
          </cell>
          <cell r="J74">
            <v>63219.331261306317</v>
          </cell>
          <cell r="K74">
            <v>73745.775255833374</v>
          </cell>
          <cell r="L74">
            <v>60939.172337108626</v>
          </cell>
          <cell r="M74">
            <v>64593.830862491566</v>
          </cell>
          <cell r="N74">
            <v>69506.303668159409</v>
          </cell>
          <cell r="O74">
            <v>60049.105441638691</v>
          </cell>
          <cell r="P74">
            <v>57974.125846459996</v>
          </cell>
          <cell r="Q74">
            <v>67977.95832972716</v>
          </cell>
          <cell r="R74">
            <v>75911.179559246579</v>
          </cell>
          <cell r="S74">
            <v>75952.339835067309</v>
          </cell>
          <cell r="T74">
            <v>83616.13539932089</v>
          </cell>
          <cell r="U74">
            <v>78768.88338774466</v>
          </cell>
          <cell r="V74">
            <v>832254.14118410461</v>
          </cell>
        </row>
        <row r="76">
          <cell r="F76" t="str">
            <v>Bandeirante</v>
          </cell>
        </row>
        <row r="77">
          <cell r="J77">
            <v>30749.983807755281</v>
          </cell>
          <cell r="K77">
            <v>39620.00440441387</v>
          </cell>
          <cell r="L77">
            <v>29965.086463767737</v>
          </cell>
          <cell r="M77">
            <v>31815.930797838617</v>
          </cell>
          <cell r="N77">
            <v>38180.029425387715</v>
          </cell>
          <cell r="O77">
            <v>31845.309755232989</v>
          </cell>
          <cell r="P77">
            <v>33381.357390720521</v>
          </cell>
          <cell r="Q77">
            <v>34254.003372284118</v>
          </cell>
          <cell r="R77">
            <v>36787.190012848383</v>
          </cell>
          <cell r="S77">
            <v>37799.380378126109</v>
          </cell>
          <cell r="T77">
            <v>37165.56299827859</v>
          </cell>
          <cell r="U77">
            <v>34837.98221933061</v>
          </cell>
          <cell r="V77">
            <v>416401.82102598459</v>
          </cell>
        </row>
        <row r="78">
          <cell r="H78" t="str">
            <v>EBIT</v>
          </cell>
          <cell r="J78">
            <v>21936.052326441917</v>
          </cell>
          <cell r="K78">
            <v>31358.496573891534</v>
          </cell>
          <cell r="L78">
            <v>21427.493755770876</v>
          </cell>
          <cell r="M78">
            <v>22808.025511493819</v>
          </cell>
          <cell r="N78">
            <v>29829.389884533506</v>
          </cell>
          <cell r="O78">
            <v>23363.16429451287</v>
          </cell>
          <cell r="P78">
            <v>24290.708004374566</v>
          </cell>
          <cell r="Q78">
            <v>25743.231800913039</v>
          </cell>
          <cell r="R78">
            <v>28147.554398229971</v>
          </cell>
          <cell r="S78">
            <v>28383.480309997307</v>
          </cell>
          <cell r="T78">
            <v>28387.910729688738</v>
          </cell>
          <cell r="U78">
            <v>26055.40247688003</v>
          </cell>
          <cell r="V78">
            <v>311730.91006672825</v>
          </cell>
        </row>
        <row r="79">
          <cell r="H79" t="str">
            <v>Depreciação</v>
          </cell>
          <cell r="J79">
            <v>6635.852791053012</v>
          </cell>
          <cell r="K79">
            <v>6694.5056500081137</v>
          </cell>
          <cell r="L79">
            <v>6759.974873622853</v>
          </cell>
          <cell r="M79">
            <v>6812.4048160088205</v>
          </cell>
          <cell r="N79">
            <v>6871.0775670786888</v>
          </cell>
          <cell r="O79">
            <v>6921.9957087424809</v>
          </cell>
          <cell r="P79">
            <v>6971.3523193971823</v>
          </cell>
          <cell r="Q79">
            <v>7017.3968929434313</v>
          </cell>
          <cell r="R79">
            <v>7062.7750806450376</v>
          </cell>
          <cell r="S79">
            <v>7107.0161024525505</v>
          </cell>
          <cell r="T79">
            <v>7150.8891201369015</v>
          </cell>
          <cell r="U79">
            <v>7191.3307480242083</v>
          </cell>
          <cell r="V79">
            <v>83196.571670113277</v>
          </cell>
        </row>
        <row r="80">
          <cell r="H80" t="str">
            <v>Amortização</v>
          </cell>
          <cell r="J80">
            <v>0</v>
          </cell>
          <cell r="K80">
            <v>0</v>
          </cell>
          <cell r="L80">
            <v>0</v>
          </cell>
          <cell r="M80">
            <v>0</v>
          </cell>
          <cell r="N80">
            <v>0</v>
          </cell>
          <cell r="O80">
            <v>0</v>
          </cell>
          <cell r="P80">
            <v>0</v>
          </cell>
          <cell r="Q80">
            <v>0</v>
          </cell>
          <cell r="R80">
            <v>0</v>
          </cell>
          <cell r="S80">
            <v>0</v>
          </cell>
          <cell r="T80">
            <v>0</v>
          </cell>
          <cell r="U80">
            <v>0</v>
          </cell>
          <cell r="V80">
            <v>0</v>
          </cell>
        </row>
        <row r="81">
          <cell r="H81" t="str">
            <v>Provisões</v>
          </cell>
          <cell r="J81">
            <v>67.75</v>
          </cell>
          <cell r="K81">
            <v>67.75</v>
          </cell>
          <cell r="L81">
            <v>67.75</v>
          </cell>
          <cell r="M81">
            <v>67.75</v>
          </cell>
          <cell r="N81">
            <v>67.75</v>
          </cell>
          <cell r="O81">
            <v>67.75</v>
          </cell>
          <cell r="P81">
            <v>67.75</v>
          </cell>
          <cell r="Q81">
            <v>67.75</v>
          </cell>
          <cell r="R81">
            <v>67.75</v>
          </cell>
          <cell r="S81">
            <v>67.75</v>
          </cell>
          <cell r="T81">
            <v>67.75</v>
          </cell>
          <cell r="U81">
            <v>67.75</v>
          </cell>
          <cell r="V81">
            <v>813</v>
          </cell>
        </row>
        <row r="82">
          <cell r="H82" t="str">
            <v>Outros</v>
          </cell>
          <cell r="J82">
            <v>2110.3286902603531</v>
          </cell>
          <cell r="K82">
            <v>1499.252180514221</v>
          </cell>
          <cell r="L82">
            <v>1709.8678343740082</v>
          </cell>
          <cell r="M82">
            <v>2127.7504703359759</v>
          </cell>
          <cell r="N82">
            <v>1411.8119737755173</v>
          </cell>
          <cell r="O82">
            <v>1492.3997519776401</v>
          </cell>
          <cell r="P82">
            <v>2051.5470669487722</v>
          </cell>
          <cell r="Q82">
            <v>1425.6246784276477</v>
          </cell>
          <cell r="R82">
            <v>1509.1105339733738</v>
          </cell>
          <cell r="S82">
            <v>2241.1339656762466</v>
          </cell>
          <cell r="T82">
            <v>1559.0131484529506</v>
          </cell>
          <cell r="U82">
            <v>1523.4989944263712</v>
          </cell>
          <cell r="V82">
            <v>20661.339289143081</v>
          </cell>
        </row>
        <row r="84">
          <cell r="F84" t="str">
            <v>Escelsa</v>
          </cell>
        </row>
        <row r="85">
          <cell r="J85">
            <v>32469.347453551036</v>
          </cell>
          <cell r="K85">
            <v>34125.770851419496</v>
          </cell>
          <cell r="L85">
            <v>30974.08587334089</v>
          </cell>
          <cell r="M85">
            <v>32777.900064652946</v>
          </cell>
          <cell r="N85">
            <v>31326.274242771688</v>
          </cell>
          <cell r="O85">
            <v>28203.795686405705</v>
          </cell>
          <cell r="P85">
            <v>24592.768455739471</v>
          </cell>
          <cell r="Q85">
            <v>33723.954957443042</v>
          </cell>
          <cell r="R85">
            <v>39123.989546398203</v>
          </cell>
          <cell r="S85">
            <v>38152.9594569412</v>
          </cell>
          <cell r="T85">
            <v>46450.5724010423</v>
          </cell>
          <cell r="U85">
            <v>43930.90116841405</v>
          </cell>
          <cell r="V85">
            <v>415852.32015812001</v>
          </cell>
        </row>
        <row r="86">
          <cell r="H86" t="str">
            <v>EBIT</v>
          </cell>
          <cell r="J86">
            <v>21147.521620551037</v>
          </cell>
          <cell r="K86">
            <v>22788.462836419494</v>
          </cell>
          <cell r="L86">
            <v>19056.114112340889</v>
          </cell>
          <cell r="M86">
            <v>21322.589219652946</v>
          </cell>
          <cell r="N86">
            <v>19829.005118771689</v>
          </cell>
          <cell r="O86">
            <v>16045.304158405706</v>
          </cell>
          <cell r="P86">
            <v>13060.197889739473</v>
          </cell>
          <cell r="Q86">
            <v>21935.364301443042</v>
          </cell>
          <cell r="R86">
            <v>26582.536892398202</v>
          </cell>
          <cell r="S86">
            <v>26212.668421941198</v>
          </cell>
          <cell r="T86">
            <v>34411.541852042297</v>
          </cell>
          <cell r="U86">
            <v>31197.06838141405</v>
          </cell>
          <cell r="V86">
            <v>273588.37480511999</v>
          </cell>
        </row>
        <row r="87">
          <cell r="H87" t="str">
            <v>Depreciação</v>
          </cell>
          <cell r="J87">
            <v>9498</v>
          </cell>
          <cell r="K87">
            <v>9541</v>
          </cell>
          <cell r="L87">
            <v>9598</v>
          </cell>
          <cell r="M87">
            <v>9650</v>
          </cell>
          <cell r="N87">
            <v>9716</v>
          </cell>
          <cell r="O87">
            <v>9774</v>
          </cell>
          <cell r="P87">
            <v>9824</v>
          </cell>
          <cell r="Q87">
            <v>9871</v>
          </cell>
          <cell r="R87">
            <v>9923</v>
          </cell>
          <cell r="S87">
            <v>9954</v>
          </cell>
          <cell r="T87">
            <v>9977</v>
          </cell>
          <cell r="U87">
            <v>9995</v>
          </cell>
          <cell r="V87">
            <v>117321</v>
          </cell>
        </row>
        <row r="88">
          <cell r="H88" t="str">
            <v>Amortização</v>
          </cell>
          <cell r="J88">
            <v>0</v>
          </cell>
          <cell r="K88">
            <v>0</v>
          </cell>
          <cell r="L88">
            <v>0</v>
          </cell>
          <cell r="M88">
            <v>0</v>
          </cell>
          <cell r="N88">
            <v>0</v>
          </cell>
          <cell r="O88">
            <v>0</v>
          </cell>
          <cell r="P88">
            <v>0</v>
          </cell>
          <cell r="Q88">
            <v>0</v>
          </cell>
          <cell r="R88">
            <v>0</v>
          </cell>
          <cell r="S88">
            <v>0</v>
          </cell>
          <cell r="T88">
            <v>0</v>
          </cell>
          <cell r="U88">
            <v>0</v>
          </cell>
          <cell r="V88">
            <v>0</v>
          </cell>
        </row>
        <row r="89">
          <cell r="H89" t="str">
            <v>Provisões</v>
          </cell>
          <cell r="J89">
            <v>1823.8258329999999</v>
          </cell>
          <cell r="K89">
            <v>1796.3080150000001</v>
          </cell>
          <cell r="L89">
            <v>2319.9717609999998</v>
          </cell>
          <cell r="M89">
            <v>1805.310845</v>
          </cell>
          <cell r="N89">
            <v>1781.2691239999999</v>
          </cell>
          <cell r="O89">
            <v>2384.491528</v>
          </cell>
          <cell r="P89">
            <v>1708.5705659999999</v>
          </cell>
          <cell r="Q89">
            <v>1917.5906559999999</v>
          </cell>
          <cell r="R89">
            <v>2618.4526539999997</v>
          </cell>
          <cell r="S89">
            <v>1986.291035</v>
          </cell>
          <cell r="T89">
            <v>2062.0305490000001</v>
          </cell>
          <cell r="U89">
            <v>2738.8327869999998</v>
          </cell>
          <cell r="V89">
            <v>24942.945352999999</v>
          </cell>
        </row>
        <row r="91">
          <cell r="B91" t="str">
            <v>Dívida / EBITDA</v>
          </cell>
        </row>
        <row r="92">
          <cell r="F92" t="str">
            <v>Distribuição</v>
          </cell>
          <cell r="J92">
            <v>6.280222589373234</v>
          </cell>
          <cell r="K92">
            <v>6.6938903690070148</v>
          </cell>
          <cell r="L92">
            <v>5.9865221629629515</v>
          </cell>
          <cell r="M92">
            <v>6.4840559729716443</v>
          </cell>
          <cell r="N92">
            <v>6.8682843832713498</v>
          </cell>
          <cell r="O92">
            <v>6.3680604770769556</v>
          </cell>
          <cell r="P92">
            <v>6.496481338245272</v>
          </cell>
          <cell r="Q92">
            <v>5.7899734368055</v>
          </cell>
          <cell r="R92">
            <v>5.690918333207712</v>
          </cell>
          <cell r="S92">
            <v>6.496549290625758</v>
          </cell>
          <cell r="T92">
            <v>6.563790433000265</v>
          </cell>
          <cell r="U92">
            <v>6.4822608992662465</v>
          </cell>
          <cell r="V92">
            <v>4.1168070178948861</v>
          </cell>
        </row>
        <row r="93">
          <cell r="H93" t="str">
            <v>Dívida Consolidada</v>
          </cell>
          <cell r="J93">
            <v>3465822.0964038325</v>
          </cell>
          <cell r="K93">
            <v>3519443.5718690753</v>
          </cell>
          <cell r="L93">
            <v>3551534.1770956935</v>
          </cell>
          <cell r="M93">
            <v>3609492.7222254239</v>
          </cell>
          <cell r="N93">
            <v>3635422.9853883642</v>
          </cell>
          <cell r="O93">
            <v>3645537.5423211548</v>
          </cell>
          <cell r="P93">
            <v>3679547.4297118736</v>
          </cell>
          <cell r="Q93">
            <v>3331633.9357195436</v>
          </cell>
          <cell r="R93">
            <v>3370117.7487339796</v>
          </cell>
          <cell r="S93">
            <v>3399820.4100770936</v>
          </cell>
          <cell r="T93">
            <v>3376950.629121602</v>
          </cell>
          <cell r="U93">
            <v>3426229.6890988033</v>
          </cell>
          <cell r="V93">
            <v>3426229.6890988033</v>
          </cell>
        </row>
        <row r="94">
          <cell r="H94" t="str">
            <v>EBITDA</v>
          </cell>
          <cell r="J94">
            <v>551862.93910479394</v>
          </cell>
          <cell r="K94">
            <v>525769.5268157128</v>
          </cell>
          <cell r="L94">
            <v>593254.99520708492</v>
          </cell>
          <cell r="M94">
            <v>556672.04867930722</v>
          </cell>
          <cell r="N94">
            <v>529305.83279908099</v>
          </cell>
          <cell r="O94">
            <v>572472.19234866882</v>
          </cell>
          <cell r="P94">
            <v>566390.82576133986</v>
          </cell>
          <cell r="Q94">
            <v>575414.37315431016</v>
          </cell>
          <cell r="R94">
            <v>592192.25288625737</v>
          </cell>
          <cell r="S94">
            <v>523327.11690233595</v>
          </cell>
          <cell r="T94">
            <v>514481.78664321254</v>
          </cell>
          <cell r="U94">
            <v>528554.73458136071</v>
          </cell>
          <cell r="V94">
            <v>832254.14118410461</v>
          </cell>
        </row>
        <row r="96">
          <cell r="B96" t="str">
            <v>EBITDA EDP Brasil Consolidado</v>
          </cell>
          <cell r="J96">
            <v>66707.155409928906</v>
          </cell>
          <cell r="K96">
            <v>76321.94840740833</v>
          </cell>
          <cell r="L96">
            <v>63228.15695721173</v>
          </cell>
          <cell r="M96">
            <v>68494.322975749412</v>
          </cell>
          <cell r="N96">
            <v>73913.370645799398</v>
          </cell>
          <cell r="O96">
            <v>64271.89794468513</v>
          </cell>
          <cell r="P96">
            <v>63252.488554502095</v>
          </cell>
          <cell r="Q96">
            <v>69160.455447378117</v>
          </cell>
          <cell r="R96">
            <v>74787.679149835181</v>
          </cell>
          <cell r="S96">
            <v>81655.300439236526</v>
          </cell>
          <cell r="T96">
            <v>87983.854816781488</v>
          </cell>
          <cell r="U96">
            <v>83453.862852304577</v>
          </cell>
          <cell r="V96">
            <v>873230.49360082089</v>
          </cell>
        </row>
        <row r="98">
          <cell r="H98" t="str">
            <v>EBITDA EDP Brasil</v>
          </cell>
          <cell r="J98">
            <v>62705.250886668553</v>
          </cell>
          <cell r="K98">
            <v>72958.638211894111</v>
          </cell>
          <cell r="L98">
            <v>59130.567361837719</v>
          </cell>
          <cell r="M98">
            <v>64493.511660413431</v>
          </cell>
          <cell r="N98">
            <v>70652.53954802388</v>
          </cell>
          <cell r="O98">
            <v>60327.256664707493</v>
          </cell>
          <cell r="P98">
            <v>59424.620921553324</v>
          </cell>
          <cell r="Q98">
            <v>65749.490112950472</v>
          </cell>
          <cell r="R98">
            <v>70592.365961861811</v>
          </cell>
          <cell r="S98">
            <v>77360.125438560281</v>
          </cell>
          <cell r="T98">
            <v>84295.061119328529</v>
          </cell>
          <cell r="U98">
            <v>79123.781070878205</v>
          </cell>
          <cell r="V98">
            <v>826813.20895867771</v>
          </cell>
        </row>
        <row r="99">
          <cell r="H99" t="str">
            <v>Provisão</v>
          </cell>
          <cell r="J99">
            <v>1891.5758329999999</v>
          </cell>
          <cell r="K99">
            <v>1864.0580150000001</v>
          </cell>
          <cell r="L99">
            <v>2387.7217609999998</v>
          </cell>
          <cell r="M99">
            <v>1873.060845</v>
          </cell>
          <cell r="N99">
            <v>1849.0191239999999</v>
          </cell>
          <cell r="O99">
            <v>2452.241528</v>
          </cell>
          <cell r="P99">
            <v>1776.3205659999999</v>
          </cell>
          <cell r="Q99">
            <v>1985.3406559999999</v>
          </cell>
          <cell r="R99">
            <v>2686.2026539999997</v>
          </cell>
          <cell r="S99">
            <v>2054.0410350000002</v>
          </cell>
          <cell r="T99">
            <v>2129.7805490000001</v>
          </cell>
          <cell r="U99">
            <v>2806.5827869999998</v>
          </cell>
          <cell r="V99">
            <v>25755.945352999999</v>
          </cell>
        </row>
        <row r="100">
          <cell r="H100" t="str">
            <v>Outros Bandeirante</v>
          </cell>
          <cell r="J100">
            <v>2110.3286902603531</v>
          </cell>
          <cell r="K100">
            <v>1499.252180514221</v>
          </cell>
          <cell r="L100">
            <v>1709.8678343740082</v>
          </cell>
          <cell r="M100">
            <v>2127.7504703359759</v>
          </cell>
          <cell r="N100">
            <v>1411.8119737755173</v>
          </cell>
          <cell r="O100">
            <v>1492.3997519776401</v>
          </cell>
          <cell r="P100">
            <v>2051.5470669487722</v>
          </cell>
          <cell r="Q100">
            <v>1425.6246784276477</v>
          </cell>
          <cell r="R100">
            <v>1509.1105339733738</v>
          </cell>
          <cell r="S100">
            <v>2241.1339656762466</v>
          </cell>
          <cell r="T100">
            <v>1559.0131484529506</v>
          </cell>
          <cell r="U100">
            <v>1523.4989944263712</v>
          </cell>
          <cell r="V100">
            <v>20661.339289143081</v>
          </cell>
        </row>
        <row r="102">
          <cell r="B102" t="str">
            <v>Lucro Líquido</v>
          </cell>
          <cell r="J102">
            <v>9017.9553702901776</v>
          </cell>
          <cell r="K102">
            <v>15533.999868365267</v>
          </cell>
          <cell r="L102">
            <v>7065.0976753420509</v>
          </cell>
          <cell r="M102">
            <v>10005.439059508968</v>
          </cell>
          <cell r="N102">
            <v>13768.890516778723</v>
          </cell>
          <cell r="O102">
            <v>8314.2193351415008</v>
          </cell>
          <cell r="P102">
            <v>8491.271636870475</v>
          </cell>
          <cell r="Q102">
            <v>17481.13145972792</v>
          </cell>
          <cell r="R102">
            <v>14197.748462560994</v>
          </cell>
          <cell r="S102">
            <v>17615.969607552463</v>
          </cell>
          <cell r="T102">
            <v>21246.807520664388</v>
          </cell>
          <cell r="U102">
            <v>18349.650210638909</v>
          </cell>
          <cell r="V102">
            <v>161088.18072344182</v>
          </cell>
        </row>
        <row r="105">
          <cell r="U105" t="str">
            <v>Perdas</v>
          </cell>
          <cell r="V105">
            <v>22219</v>
          </cell>
        </row>
        <row r="106">
          <cell r="U106" t="str">
            <v>Recuperação de Perdas</v>
          </cell>
          <cell r="V106">
            <v>-7878</v>
          </cell>
        </row>
      </sheetData>
      <sheetData sheetId="3" refreshError="1">
        <row r="2">
          <cell r="E2" t="str">
            <v>jan-04</v>
          </cell>
        </row>
        <row r="3">
          <cell r="J3" t="str">
            <v>jan-04</v>
          </cell>
          <cell r="K3" t="str">
            <v>fev-04</v>
          </cell>
          <cell r="L3" t="str">
            <v>mar-04</v>
          </cell>
          <cell r="M3" t="str">
            <v>abr-04</v>
          </cell>
          <cell r="N3" t="str">
            <v>mai-04</v>
          </cell>
          <cell r="O3" t="str">
            <v>jun-04</v>
          </cell>
          <cell r="P3" t="str">
            <v>jul-04</v>
          </cell>
          <cell r="Q3" t="str">
            <v>ago-04</v>
          </cell>
          <cell r="R3" t="str">
            <v>set-04</v>
          </cell>
          <cell r="S3" t="str">
            <v>out-04</v>
          </cell>
          <cell r="T3" t="str">
            <v>nov-04</v>
          </cell>
          <cell r="U3" t="str">
            <v>dez-04</v>
          </cell>
          <cell r="V3" t="str">
            <v>2004</v>
          </cell>
        </row>
        <row r="4">
          <cell r="B4" t="str">
            <v>Mês de Análise</v>
          </cell>
          <cell r="E4">
            <v>1466118.5722496612</v>
          </cell>
          <cell r="F4">
            <v>1477754.7132472787</v>
          </cell>
          <cell r="G4">
            <v>37987</v>
          </cell>
          <cell r="H4">
            <v>1480028.3774065021</v>
          </cell>
          <cell r="I4">
            <v>1469950.6636778296</v>
          </cell>
          <cell r="J4">
            <v>1413922.5450110887</v>
          </cell>
          <cell r="K4">
            <v>1413680.6982116858</v>
          </cell>
          <cell r="L4">
            <v>1425028.076748895</v>
          </cell>
          <cell r="M4">
            <v>1446661.9881798238</v>
          </cell>
          <cell r="N4">
            <v>1462130.9436188461</v>
          </cell>
          <cell r="O4">
            <v>1515611.5939279555</v>
          </cell>
          <cell r="P4">
            <v>1493299.7824385324</v>
          </cell>
          <cell r="Q4">
            <v>17547991.510287736</v>
          </cell>
        </row>
        <row r="6">
          <cell r="E6">
            <v>12</v>
          </cell>
          <cell r="F6">
            <v>12</v>
          </cell>
          <cell r="G6">
            <v>12</v>
          </cell>
          <cell r="H6">
            <v>12</v>
          </cell>
          <cell r="I6">
            <v>12</v>
          </cell>
          <cell r="J6">
            <v>12</v>
          </cell>
          <cell r="K6">
            <v>12</v>
          </cell>
          <cell r="L6">
            <v>12</v>
          </cell>
          <cell r="M6">
            <v>12</v>
          </cell>
          <cell r="N6">
            <v>12</v>
          </cell>
          <cell r="O6">
            <v>12</v>
          </cell>
          <cell r="P6">
            <v>12</v>
          </cell>
        </row>
        <row r="7">
          <cell r="B7" t="str">
            <v>Índice para Anualização</v>
          </cell>
          <cell r="E7">
            <v>428.21981120409214</v>
          </cell>
          <cell r="F7">
            <v>463.38976445397594</v>
          </cell>
          <cell r="G7">
            <v>420.76801986666828</v>
          </cell>
          <cell r="H7">
            <v>433.35528755471609</v>
          </cell>
          <cell r="I7">
            <v>453.67939520140874</v>
          </cell>
          <cell r="J7" t="e">
            <v>#DIV/0!</v>
          </cell>
          <cell r="K7" t="e">
            <v>#DIV/0!</v>
          </cell>
          <cell r="L7" t="e">
            <v>#DIV/0!</v>
          </cell>
          <cell r="M7" t="e">
            <v>#DIV/0!</v>
          </cell>
          <cell r="N7" t="e">
            <v>#DIV/0!</v>
          </cell>
          <cell r="O7" t="e">
            <v>#DIV/0!</v>
          </cell>
          <cell r="P7" t="e">
            <v>#DIV/0!</v>
          </cell>
          <cell r="Q7" t="e">
            <v>#DIV/0!</v>
          </cell>
          <cell r="R7" t="e">
            <v>#DIV/0!</v>
          </cell>
          <cell r="S7" t="e">
            <v>#DIV/0!</v>
          </cell>
          <cell r="T7" t="e">
            <v>#DIV/0!</v>
          </cell>
          <cell r="U7" t="e">
            <v>#DIV/0!</v>
          </cell>
          <cell r="V7" t="e">
            <v>#DIV/0!</v>
          </cell>
        </row>
        <row r="8">
          <cell r="D8" t="str">
            <v>Margem Bruta</v>
          </cell>
          <cell r="E8">
            <v>1265258.9350656751</v>
          </cell>
          <cell r="F8">
            <v>1370991.90796</v>
          </cell>
          <cell r="G8">
            <v>1246531.5703753028</v>
          </cell>
          <cell r="H8">
            <v>1285509.0251998978</v>
          </cell>
          <cell r="I8">
            <v>1347548.0287879123</v>
          </cell>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D9" t="str">
            <v>Nº de Clientes</v>
          </cell>
          <cell r="E9">
            <v>2954695</v>
          </cell>
          <cell r="F9">
            <v>2958615</v>
          </cell>
          <cell r="G9">
            <v>2962515</v>
          </cell>
          <cell r="H9">
            <v>2966409</v>
          </cell>
          <cell r="I9">
            <v>2970265</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t="e">
            <v>#DIV/0!</v>
          </cell>
        </row>
        <row r="11">
          <cell r="B11" t="str">
            <v>ROIC</v>
          </cell>
          <cell r="E11">
            <v>-94319.823587549006</v>
          </cell>
          <cell r="F11">
            <v>-90835.502138094656</v>
          </cell>
          <cell r="G11">
            <v>-98833.222766694525</v>
          </cell>
          <cell r="H11">
            <v>-96637.826992552407</v>
          </cell>
          <cell r="I11">
            <v>-96359.010715969314</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t="e">
            <v>#DIV/0!</v>
          </cell>
          <cell r="V11" t="e">
            <v>#DIV/0!</v>
          </cell>
        </row>
        <row r="12">
          <cell r="B12" t="str">
            <v>Bandeirante</v>
          </cell>
          <cell r="E12">
            <v>-44071.002818813366</v>
          </cell>
          <cell r="F12">
            <v>-38273.473168022334</v>
          </cell>
          <cell r="G12">
            <v>-41085.47204549687</v>
          </cell>
          <cell r="H12">
            <v>-38331.632623844795</v>
          </cell>
          <cell r="I12">
            <v>-39426.930878354207</v>
          </cell>
          <cell r="J12">
            <v>-37347.804798220124</v>
          </cell>
          <cell r="K12">
            <v>-36781.105723845954</v>
          </cell>
          <cell r="L12">
            <v>-35602.86090887108</v>
          </cell>
          <cell r="M12">
            <v>-32839.161952118411</v>
          </cell>
          <cell r="N12">
            <v>-35111.2254056288</v>
          </cell>
          <cell r="O12">
            <v>-34555.476606089847</v>
          </cell>
          <cell r="P12">
            <v>-33385.467079950577</v>
          </cell>
          <cell r="Q12">
            <v>-446811.61400925636</v>
          </cell>
        </row>
        <row r="13">
          <cell r="D13" t="str">
            <v>EBIT Ajustado</v>
          </cell>
          <cell r="E13">
            <v>-7459</v>
          </cell>
          <cell r="F13">
            <v>-6742</v>
          </cell>
          <cell r="G13">
            <v>-7647</v>
          </cell>
          <cell r="H13">
            <v>-8158</v>
          </cell>
          <cell r="I13">
            <v>-8024</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v>0</v>
          </cell>
        </row>
        <row r="14">
          <cell r="D14" t="str">
            <v>Custos Pessoal</v>
          </cell>
          <cell r="E14" t="str">
            <v>EBIT</v>
          </cell>
          <cell r="F14">
            <v>-7993.4803375000001</v>
          </cell>
          <cell r="G14">
            <v>-7993.4803375000001</v>
          </cell>
          <cell r="H14">
            <v>-7993.4803375000001</v>
          </cell>
          <cell r="I14">
            <v>-7993.4803375000001</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v>0</v>
          </cell>
        </row>
        <row r="15">
          <cell r="D15" t="str">
            <v>Outros Custos Operacionais</v>
          </cell>
          <cell r="E15" t="str">
            <v>Comp. Amort. Compart.</v>
          </cell>
          <cell r="F15">
            <v>-9594.7578305223342</v>
          </cell>
          <cell r="G15">
            <v>-10910.842707996862</v>
          </cell>
          <cell r="H15">
            <v>-10326.155286344796</v>
          </cell>
          <cell r="I15">
            <v>-9641.8895408542066</v>
          </cell>
          <cell r="J15">
            <v>0</v>
          </cell>
          <cell r="K15">
            <v>0</v>
          </cell>
          <cell r="L15">
            <v>0</v>
          </cell>
          <cell r="M15">
            <v>0</v>
          </cell>
          <cell r="N15">
            <v>0</v>
          </cell>
          <cell r="O15">
            <v>0</v>
          </cell>
          <cell r="P15">
            <v>0</v>
          </cell>
          <cell r="Q15">
            <v>0</v>
          </cell>
          <cell r="R15">
            <v>0</v>
          </cell>
          <cell r="S15">
            <v>0</v>
          </cell>
          <cell r="T15">
            <v>0</v>
          </cell>
          <cell r="U15">
            <v>0</v>
          </cell>
          <cell r="V15">
            <v>0</v>
          </cell>
        </row>
        <row r="16">
          <cell r="D16" t="str">
            <v>Investimento Líquido de Subsídio</v>
          </cell>
          <cell r="E16" t="str">
            <v>(-) Encargos Financeiros</v>
          </cell>
          <cell r="F16">
            <v>-10769.985000000001</v>
          </cell>
          <cell r="G16">
            <v>-12825.499</v>
          </cell>
          <cell r="H16">
            <v>-8892.7469999999994</v>
          </cell>
          <cell r="I16">
            <v>-10776.311000000002</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Material Diversos</v>
          </cell>
          <cell r="E17">
            <v>-630</v>
          </cell>
          <cell r="F17">
            <v>-746</v>
          </cell>
          <cell r="G17">
            <v>-769</v>
          </cell>
          <cell r="H17">
            <v>-589</v>
          </cell>
          <cell r="I17">
            <v>-616</v>
          </cell>
          <cell r="J17">
            <v>-624</v>
          </cell>
          <cell r="K17">
            <v>-578</v>
          </cell>
          <cell r="L17">
            <v>-654</v>
          </cell>
          <cell r="M17">
            <v>-686</v>
          </cell>
          <cell r="N17">
            <v>-592</v>
          </cell>
          <cell r="O17">
            <v>-592</v>
          </cell>
          <cell r="P17">
            <v>-588</v>
          </cell>
          <cell r="Q17">
            <v>-7664</v>
          </cell>
        </row>
        <row r="18">
          <cell r="D18" t="str">
            <v>Capital Investido</v>
          </cell>
          <cell r="E18">
            <v>-2434.25</v>
          </cell>
          <cell r="F18">
            <v>-2427.25</v>
          </cell>
          <cell r="G18">
            <v>-939.65000000000009</v>
          </cell>
          <cell r="H18">
            <v>-2372.25</v>
          </cell>
          <cell r="I18">
            <v>-2375.25</v>
          </cell>
          <cell r="J18" t="e">
            <v>#VALUE!</v>
          </cell>
          <cell r="K18">
            <v>0</v>
          </cell>
          <cell r="L18">
            <v>0</v>
          </cell>
          <cell r="M18">
            <v>0</v>
          </cell>
          <cell r="N18">
            <v>0</v>
          </cell>
          <cell r="O18">
            <v>0</v>
          </cell>
          <cell r="P18">
            <v>0</v>
          </cell>
          <cell r="Q18">
            <v>0</v>
          </cell>
          <cell r="R18">
            <v>0</v>
          </cell>
          <cell r="S18">
            <v>0</v>
          </cell>
          <cell r="T18">
            <v>0</v>
          </cell>
          <cell r="U18">
            <v>0</v>
          </cell>
          <cell r="V18">
            <v>0</v>
          </cell>
        </row>
        <row r="19">
          <cell r="D19" t="str">
            <v>(-) Prestação de Serviços</v>
          </cell>
          <cell r="E19" t="str">
            <v>Ativo Líquido</v>
          </cell>
          <cell r="Q19">
            <v>0</v>
          </cell>
          <cell r="V19">
            <v>0</v>
          </cell>
        </row>
        <row r="20">
          <cell r="D20" t="str">
            <v>(-) Outros Proveitos Operacionais</v>
          </cell>
          <cell r="E20" t="str">
            <v>(-) Investimentos Financeiros</v>
          </cell>
          <cell r="J20" t="str">
            <v>-</v>
          </cell>
          <cell r="Q20">
            <v>0</v>
          </cell>
          <cell r="V20">
            <v>0</v>
          </cell>
        </row>
        <row r="21">
          <cell r="B21" t="str">
            <v>Escelsa</v>
          </cell>
          <cell r="E21" t="str">
            <v>(-) Caixa</v>
          </cell>
          <cell r="V21">
            <v>0</v>
          </cell>
        </row>
        <row r="22">
          <cell r="E22">
            <v>-30476.413425109004</v>
          </cell>
          <cell r="F22">
            <v>-32338.475094133002</v>
          </cell>
          <cell r="G22">
            <v>-34103.095257591005</v>
          </cell>
          <cell r="H22" t="str">
            <v>(-) Passivo</v>
          </cell>
          <cell r="I22">
            <v>-31367.20076969</v>
          </cell>
          <cell r="J22">
            <v>-30692.698064037999</v>
          </cell>
          <cell r="K22">
            <v>-34491.568274249999</v>
          </cell>
          <cell r="L22">
            <v>-32740.913608735002</v>
          </cell>
          <cell r="M22">
            <v>-32248.070603296001</v>
          </cell>
          <cell r="N22">
            <v>-29538.188022777002</v>
          </cell>
          <cell r="O22">
            <v>-28669.758223401004</v>
          </cell>
          <cell r="P22">
            <v>-29487.246125918002</v>
          </cell>
          <cell r="Q22">
            <v>-380501.32369999995</v>
          </cell>
          <cell r="V22">
            <v>0</v>
          </cell>
        </row>
        <row r="23">
          <cell r="D23" t="str">
            <v>FSEs</v>
          </cell>
          <cell r="E23">
            <v>-3760</v>
          </cell>
          <cell r="F23">
            <v>-3486</v>
          </cell>
          <cell r="G23">
            <v>-3370</v>
          </cell>
          <cell r="H23" t="str">
            <v>(+) Dívida</v>
          </cell>
          <cell r="I23">
            <v>-3316</v>
          </cell>
          <cell r="J23">
            <v>-3467</v>
          </cell>
          <cell r="K23">
            <v>-3748</v>
          </cell>
          <cell r="L23">
            <v>-3308</v>
          </cell>
          <cell r="M23">
            <v>-3591</v>
          </cell>
          <cell r="N23">
            <v>-3612</v>
          </cell>
          <cell r="O23">
            <v>-3455</v>
          </cell>
          <cell r="P23">
            <v>-3567</v>
          </cell>
          <cell r="Q23">
            <v>-42280</v>
          </cell>
          <cell r="V23">
            <v>0</v>
          </cell>
        </row>
        <row r="24">
          <cell r="D24" t="str">
            <v>Custos Pessoal</v>
          </cell>
          <cell r="E24">
            <v>-7993.4803375000001</v>
          </cell>
          <cell r="F24">
            <v>-7993.4803375000001</v>
          </cell>
          <cell r="G24">
            <v>-7993.4803375000001</v>
          </cell>
          <cell r="H24" t="str">
            <v>(+) Provisão</v>
          </cell>
          <cell r="I24">
            <v>-7993.4803375000001</v>
          </cell>
          <cell r="J24">
            <v>-7993.4803375000001</v>
          </cell>
          <cell r="K24">
            <v>-7993.4803375000001</v>
          </cell>
          <cell r="L24">
            <v>-7993.4803375000001</v>
          </cell>
          <cell r="M24">
            <v>-7993.4803375000001</v>
          </cell>
          <cell r="N24">
            <v>-7993.4803375000001</v>
          </cell>
          <cell r="O24">
            <v>-7993.4803375000001</v>
          </cell>
          <cell r="P24">
            <v>-7993.4803375000001</v>
          </cell>
          <cell r="Q24">
            <v>-95921.764050000013</v>
          </cell>
          <cell r="V24">
            <v>0</v>
          </cell>
        </row>
        <row r="25">
          <cell r="D25" t="str">
            <v>Outros Custos Operacionais</v>
          </cell>
          <cell r="E25">
            <v>-10057</v>
          </cell>
          <cell r="F25">
            <v>-9834</v>
          </cell>
          <cell r="G25">
            <v>-10796</v>
          </cell>
          <cell r="H25">
            <v>-10156</v>
          </cell>
          <cell r="I25">
            <v>-10009</v>
          </cell>
          <cell r="J25">
            <v>-10666</v>
          </cell>
          <cell r="K25">
            <v>-10076</v>
          </cell>
          <cell r="L25">
            <v>-11034</v>
          </cell>
          <cell r="M25">
            <v>-11879</v>
          </cell>
          <cell r="N25">
            <v>-11168</v>
          </cell>
          <cell r="O25">
            <v>-11159</v>
          </cell>
          <cell r="P25">
            <v>-11853</v>
          </cell>
          <cell r="Q25">
            <v>-128687</v>
          </cell>
        </row>
        <row r="26">
          <cell r="D26" t="str">
            <v>Investimento Líquido de Subsídio</v>
          </cell>
          <cell r="E26">
            <v>-6684.2699852919995</v>
          </cell>
          <cell r="F26">
            <v>-8793.2553747889997</v>
          </cell>
          <cell r="G26">
            <v>-9505.9381111150014</v>
          </cell>
          <cell r="H26">
            <v>-10073.502753700999</v>
          </cell>
          <cell r="I26">
            <v>-7944.4631876799995</v>
          </cell>
          <cell r="J26">
            <v>-6466.4818387190007</v>
          </cell>
          <cell r="K26">
            <v>-10565.551083769002</v>
          </cell>
          <cell r="L26">
            <v>-8329.4124285690013</v>
          </cell>
          <cell r="M26">
            <v>-6952.2011449149995</v>
          </cell>
          <cell r="N26">
            <v>-5095.4446897285998</v>
          </cell>
          <cell r="O26">
            <v>-4470.8618653493995</v>
          </cell>
          <cell r="P26">
            <v>-4501.3153363729998</v>
          </cell>
          <cell r="Q26">
            <v>-89382.697799999994</v>
          </cell>
        </row>
        <row r="27">
          <cell r="B27" t="str">
            <v>Margem Bruta (MR$)</v>
          </cell>
          <cell r="D27" t="str">
            <v>Material Diversos</v>
          </cell>
          <cell r="E27">
            <v>-799</v>
          </cell>
          <cell r="F27">
            <v>-807</v>
          </cell>
          <cell r="G27">
            <v>-857</v>
          </cell>
          <cell r="H27">
            <v>-881</v>
          </cell>
          <cell r="I27">
            <v>-858</v>
          </cell>
          <cell r="J27">
            <v>0</v>
          </cell>
          <cell r="K27">
            <v>0</v>
          </cell>
          <cell r="L27">
            <v>0</v>
          </cell>
          <cell r="M27">
            <v>0</v>
          </cell>
          <cell r="N27">
            <v>0</v>
          </cell>
          <cell r="O27">
            <v>0</v>
          </cell>
          <cell r="P27">
            <v>0</v>
          </cell>
          <cell r="Q27">
            <v>0</v>
          </cell>
          <cell r="R27">
            <v>0</v>
          </cell>
          <cell r="S27">
            <v>0</v>
          </cell>
          <cell r="T27">
            <v>0</v>
          </cell>
          <cell r="U27">
            <v>0</v>
          </cell>
          <cell r="V27">
            <v>0</v>
          </cell>
        </row>
        <row r="28">
          <cell r="C28" t="str">
            <v>EDP Consolidado</v>
          </cell>
          <cell r="D28" t="str">
            <v>(-) TPEs</v>
          </cell>
          <cell r="E28">
            <v>-1182.6631023170007</v>
          </cell>
          <cell r="F28">
            <v>-1424.7393818439991</v>
          </cell>
          <cell r="G28">
            <v>-1580.6768089759983</v>
          </cell>
          <cell r="H28">
            <v>-1643.713139860997</v>
          </cell>
          <cell r="I28">
            <v>-1246.2572445099986</v>
          </cell>
          <cell r="J28">
            <v>-1199.7358878189996</v>
          </cell>
          <cell r="K28">
            <v>-1218.5368529810012</v>
          </cell>
          <cell r="L28">
            <v>-1196.0208426660001</v>
          </cell>
          <cell r="M28">
            <v>-950.38912088100051</v>
          </cell>
          <cell r="N28">
            <v>-815.26299554840011</v>
          </cell>
          <cell r="O28">
            <v>-753.41602055160047</v>
          </cell>
          <cell r="P28">
            <v>-725.45045204500116</v>
          </cell>
          <cell r="Q28">
            <v>-13936.861849999996</v>
          </cell>
        </row>
        <row r="29">
          <cell r="D29" t="str">
            <v>Venda de Energia</v>
          </cell>
          <cell r="Q29">
            <v>0</v>
          </cell>
          <cell r="V29">
            <v>0</v>
          </cell>
        </row>
        <row r="30">
          <cell r="D30" t="str">
            <v>Outras Receitas</v>
          </cell>
          <cell r="Q30">
            <v>0</v>
          </cell>
          <cell r="V30">
            <v>0</v>
          </cell>
        </row>
        <row r="31">
          <cell r="B31" t="str">
            <v>Enersul</v>
          </cell>
          <cell r="C31" t="str">
            <v>(-) CMV (Energia)</v>
          </cell>
          <cell r="V31">
            <v>0</v>
          </cell>
        </row>
        <row r="32">
          <cell r="D32" t="str">
            <v>(-) CMV (Encargos Regulatórios)</v>
          </cell>
          <cell r="E32">
            <v>-19772.40734362663</v>
          </cell>
          <cell r="F32">
            <v>-20223.553875939324</v>
          </cell>
          <cell r="G32">
            <v>-23644.655463606643</v>
          </cell>
          <cell r="H32">
            <v>-23958.498137645613</v>
          </cell>
          <cell r="I32">
            <v>-25564.879067925107</v>
          </cell>
          <cell r="J32">
            <v>-24437.885042051101</v>
          </cell>
          <cell r="K32">
            <v>-23190.03919685588</v>
          </cell>
          <cell r="L32">
            <v>-21814.952133694755</v>
          </cell>
          <cell r="M32">
            <v>-21998.403077891096</v>
          </cell>
          <cell r="N32">
            <v>-18684.027932779758</v>
          </cell>
          <cell r="O32">
            <v>-18071.291908407493</v>
          </cell>
          <cell r="P32">
            <v>-16256.803654558522</v>
          </cell>
          <cell r="Q32">
            <v>-257617.39683498192</v>
          </cell>
          <cell r="V32">
            <v>0</v>
          </cell>
        </row>
        <row r="33">
          <cell r="D33" t="str">
            <v>(-) CMV (Impostos)</v>
          </cell>
          <cell r="E33">
            <v>-2736.7615893561151</v>
          </cell>
          <cell r="F33">
            <v>-2751.9920602575662</v>
          </cell>
          <cell r="G33">
            <v>-2793.9666327068994</v>
          </cell>
          <cell r="H33">
            <v>-2840.9941327692413</v>
          </cell>
          <cell r="I33">
            <v>-3097.5796599679034</v>
          </cell>
          <cell r="J33">
            <v>-3158.4648151565616</v>
          </cell>
          <cell r="K33">
            <v>-3038.3775328287329</v>
          </cell>
          <cell r="L33">
            <v>-2999.9207489260762</v>
          </cell>
          <cell r="M33">
            <v>-2917.5322318301978</v>
          </cell>
          <cell r="N33">
            <v>-2765.3651300681781</v>
          </cell>
          <cell r="O33">
            <v>-2701.7249414529047</v>
          </cell>
          <cell r="P33">
            <v>-2713.52195822566</v>
          </cell>
          <cell r="Q33">
            <v>-34516.201433546041</v>
          </cell>
          <cell r="V33">
            <v>0</v>
          </cell>
        </row>
        <row r="34">
          <cell r="D34" t="str">
            <v>Custos Pessoal</v>
          </cell>
          <cell r="E34">
            <v>-4854.0242600000001</v>
          </cell>
          <cell r="F34">
            <v>-5093.2205100000001</v>
          </cell>
          <cell r="G34">
            <v>-5092.0736999999999</v>
          </cell>
          <cell r="H34">
            <v>-5121.73308</v>
          </cell>
          <cell r="I34">
            <v>-5276.1938499999997</v>
          </cell>
          <cell r="J34">
            <v>-5143.2581300000002</v>
          </cell>
          <cell r="K34">
            <v>-5004.5580099999997</v>
          </cell>
          <cell r="L34">
            <v>-5973.3297000000002</v>
          </cell>
          <cell r="M34">
            <v>-5378.5530499999995</v>
          </cell>
          <cell r="N34">
            <v>-5254.0072</v>
          </cell>
          <cell r="O34">
            <v>-5328.1267900000003</v>
          </cell>
          <cell r="P34">
            <v>-5109.3640800000003</v>
          </cell>
          <cell r="Q34">
            <v>-62628.442360000008</v>
          </cell>
        </row>
        <row r="35">
          <cell r="D35" t="str">
            <v>Outros Custos Operacionais</v>
          </cell>
          <cell r="E35">
            <v>-5718.0957689336929</v>
          </cell>
          <cell r="F35">
            <v>-5596.0403365989514</v>
          </cell>
          <cell r="G35">
            <v>-5600.293204690428</v>
          </cell>
          <cell r="H35">
            <v>-5698.3011579821577</v>
          </cell>
          <cell r="I35">
            <v>-5756.1161750124729</v>
          </cell>
          <cell r="J35">
            <v>-5769.4025891375568</v>
          </cell>
          <cell r="K35">
            <v>-5842.9327659999999</v>
          </cell>
          <cell r="L35">
            <v>-5828.8199131147867</v>
          </cell>
          <cell r="M35">
            <v>-5879.210310175039</v>
          </cell>
          <cell r="N35">
            <v>-5897.7593055564221</v>
          </cell>
          <cell r="O35">
            <v>-5935.7509095355272</v>
          </cell>
          <cell r="P35">
            <v>-5911.5076299307848</v>
          </cell>
          <cell r="Q35">
            <v>-69434.23006666782</v>
          </cell>
        </row>
        <row r="36">
          <cell r="C36" t="str">
            <v>Bandeirante</v>
          </cell>
          <cell r="D36" t="str">
            <v>Investimento Líquido de Subsídio</v>
          </cell>
          <cell r="E36">
            <v>-4617.6406599999991</v>
          </cell>
          <cell r="F36">
            <v>-4799.3438200000001</v>
          </cell>
          <cell r="G36">
            <v>-7988.1613500000003</v>
          </cell>
          <cell r="H36">
            <v>-8057.454029999999</v>
          </cell>
          <cell r="I36">
            <v>-9080.1827999999987</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Material Diversos</v>
          </cell>
          <cell r="E37">
            <v>-1195.0415147101908</v>
          </cell>
          <cell r="F37">
            <v>-1367.8368781434815</v>
          </cell>
          <cell r="G37">
            <v>-1288.8285436026717</v>
          </cell>
          <cell r="H37">
            <v>-1247.9256942486008</v>
          </cell>
          <cell r="I37">
            <v>-1317.5253590196239</v>
          </cell>
          <cell r="J37">
            <v>-1177.7139937058832</v>
          </cell>
          <cell r="K37">
            <v>-1201.5611871712672</v>
          </cell>
          <cell r="L37">
            <v>-1325.5412039591372</v>
          </cell>
          <cell r="M37">
            <v>-1258.6189819947633</v>
          </cell>
          <cell r="N37">
            <v>-1276.6614693753988</v>
          </cell>
          <cell r="O37">
            <v>-1332.9753180115674</v>
          </cell>
          <cell r="P37">
            <v>-1224.0527188435551</v>
          </cell>
          <cell r="Q37">
            <v>-15214.28286278614</v>
          </cell>
        </row>
        <row r="38">
          <cell r="D38" t="str">
            <v>Venda de Energia</v>
          </cell>
          <cell r="E38">
            <v>-650.84355062663155</v>
          </cell>
          <cell r="F38">
            <v>-615.12027093932716</v>
          </cell>
          <cell r="G38">
            <v>-881.33203260664436</v>
          </cell>
          <cell r="H38">
            <v>-992.09004264561213</v>
          </cell>
          <cell r="I38">
            <v>-1037.2812239251114</v>
          </cell>
          <cell r="J38">
            <v>0</v>
          </cell>
          <cell r="K38">
            <v>0</v>
          </cell>
          <cell r="L38">
            <v>0</v>
          </cell>
          <cell r="M38">
            <v>0</v>
          </cell>
          <cell r="N38">
            <v>0</v>
          </cell>
          <cell r="O38">
            <v>0</v>
          </cell>
          <cell r="P38">
            <v>0</v>
          </cell>
          <cell r="Q38">
            <v>0</v>
          </cell>
          <cell r="R38">
            <v>0</v>
          </cell>
          <cell r="S38">
            <v>0</v>
          </cell>
          <cell r="T38">
            <v>0</v>
          </cell>
          <cell r="U38">
            <v>0</v>
          </cell>
          <cell r="V38">
            <v>0</v>
          </cell>
        </row>
        <row r="39">
          <cell r="D39" t="str">
            <v>Outras Receitas</v>
          </cell>
          <cell r="J39">
            <v>0</v>
          </cell>
          <cell r="K39">
            <v>0</v>
          </cell>
          <cell r="L39">
            <v>0</v>
          </cell>
          <cell r="M39">
            <v>0</v>
          </cell>
          <cell r="N39">
            <v>0</v>
          </cell>
          <cell r="O39">
            <v>0</v>
          </cell>
          <cell r="P39">
            <v>0</v>
          </cell>
          <cell r="Q39">
            <v>0</v>
          </cell>
          <cell r="R39">
            <v>0</v>
          </cell>
          <cell r="S39">
            <v>0</v>
          </cell>
          <cell r="T39">
            <v>0</v>
          </cell>
          <cell r="U39">
            <v>0</v>
          </cell>
          <cell r="V39">
            <v>0</v>
          </cell>
        </row>
        <row r="40">
          <cell r="C40" t="str">
            <v>(-) CMV (Energia)</v>
          </cell>
          <cell r="D40" t="str">
            <v>(-) Outros Proveitos Operacionais</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 CMV (Encargos Regulatórios)</v>
          </cell>
          <cell r="J41">
            <v>0</v>
          </cell>
          <cell r="K41">
            <v>0</v>
          </cell>
          <cell r="L41">
            <v>0</v>
          </cell>
          <cell r="M41">
            <v>0</v>
          </cell>
          <cell r="N41">
            <v>0</v>
          </cell>
          <cell r="O41">
            <v>0</v>
          </cell>
          <cell r="P41">
            <v>0</v>
          </cell>
          <cell r="Q41">
            <v>0</v>
          </cell>
          <cell r="R41">
            <v>0</v>
          </cell>
          <cell r="S41">
            <v>0</v>
          </cell>
          <cell r="T41">
            <v>0</v>
          </cell>
          <cell r="U41">
            <v>0</v>
          </cell>
          <cell r="V41">
            <v>0</v>
          </cell>
        </row>
        <row r="42">
          <cell r="D42" t="str">
            <v>(-) CMV (Impostos)</v>
          </cell>
          <cell r="J42">
            <v>0</v>
          </cell>
          <cell r="K42">
            <v>0</v>
          </cell>
          <cell r="L42">
            <v>0</v>
          </cell>
          <cell r="M42">
            <v>0</v>
          </cell>
          <cell r="N42">
            <v>0</v>
          </cell>
          <cell r="O42">
            <v>0</v>
          </cell>
          <cell r="P42">
            <v>0</v>
          </cell>
          <cell r="Q42">
            <v>0</v>
          </cell>
          <cell r="R42">
            <v>0</v>
          </cell>
          <cell r="S42">
            <v>0</v>
          </cell>
          <cell r="T42">
            <v>0</v>
          </cell>
          <cell r="U42">
            <v>0</v>
          </cell>
          <cell r="V42">
            <v>0</v>
          </cell>
        </row>
        <row r="44">
          <cell r="B44" t="str">
            <v>Nº de Colaboradores</v>
          </cell>
          <cell r="E44">
            <v>3614</v>
          </cell>
          <cell r="F44">
            <v>3613</v>
          </cell>
          <cell r="G44">
            <v>3615</v>
          </cell>
          <cell r="H44">
            <v>3613</v>
          </cell>
          <cell r="I44">
            <v>3595</v>
          </cell>
          <cell r="J44">
            <v>3579</v>
          </cell>
          <cell r="K44">
            <v>3547</v>
          </cell>
          <cell r="L44">
            <v>3536</v>
          </cell>
          <cell r="M44">
            <v>3498</v>
          </cell>
          <cell r="N44">
            <v>3476</v>
          </cell>
          <cell r="O44">
            <v>3473</v>
          </cell>
          <cell r="P44">
            <v>3459</v>
          </cell>
          <cell r="Q44">
            <v>3459</v>
          </cell>
        </row>
        <row r="46">
          <cell r="B46" t="str">
            <v>Nº de Clientes / Nº de Colab. Médio</v>
          </cell>
          <cell r="C46" t="str">
            <v>Escelsa</v>
          </cell>
          <cell r="E46">
            <v>817.56917542888766</v>
          </cell>
          <cell r="F46">
            <v>818.88043177414886</v>
          </cell>
          <cell r="G46">
            <v>819.50622406639002</v>
          </cell>
          <cell r="H46">
            <v>821.03764184887905</v>
          </cell>
          <cell r="I46">
            <v>826.22114047287903</v>
          </cell>
          <cell r="J46">
            <v>0</v>
          </cell>
          <cell r="K46">
            <v>0</v>
          </cell>
          <cell r="L46">
            <v>0</v>
          </cell>
          <cell r="M46">
            <v>0</v>
          </cell>
          <cell r="N46">
            <v>0</v>
          </cell>
          <cell r="O46">
            <v>0</v>
          </cell>
          <cell r="P46">
            <v>0</v>
          </cell>
          <cell r="Q46">
            <v>0</v>
          </cell>
          <cell r="R46">
            <v>0</v>
          </cell>
          <cell r="S46">
            <v>0</v>
          </cell>
          <cell r="T46">
            <v>0</v>
          </cell>
          <cell r="U46">
            <v>0</v>
          </cell>
          <cell r="V46">
            <v>0</v>
          </cell>
        </row>
        <row r="48">
          <cell r="D48" t="str">
            <v>Venda de Energia</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Outras Receitas</v>
          </cell>
          <cell r="J49">
            <v>0</v>
          </cell>
          <cell r="K49">
            <v>0</v>
          </cell>
          <cell r="L49">
            <v>0</v>
          </cell>
          <cell r="M49">
            <v>0</v>
          </cell>
          <cell r="N49">
            <v>0</v>
          </cell>
          <cell r="O49">
            <v>0</v>
          </cell>
          <cell r="P49">
            <v>0</v>
          </cell>
          <cell r="Q49">
            <v>0</v>
          </cell>
          <cell r="R49">
            <v>0</v>
          </cell>
          <cell r="S49">
            <v>0</v>
          </cell>
          <cell r="T49">
            <v>0</v>
          </cell>
          <cell r="U49">
            <v>0</v>
          </cell>
          <cell r="V49">
            <v>0</v>
          </cell>
        </row>
        <row r="50">
          <cell r="C50" t="str">
            <v>(-) CMV (Energia)</v>
          </cell>
          <cell r="J50">
            <v>0</v>
          </cell>
          <cell r="K50">
            <v>0</v>
          </cell>
          <cell r="L50">
            <v>0</v>
          </cell>
          <cell r="M50">
            <v>0</v>
          </cell>
          <cell r="N50">
            <v>0</v>
          </cell>
          <cell r="O50">
            <v>0</v>
          </cell>
          <cell r="P50">
            <v>0</v>
          </cell>
          <cell r="Q50">
            <v>0</v>
          </cell>
          <cell r="R50">
            <v>0</v>
          </cell>
          <cell r="S50">
            <v>0</v>
          </cell>
          <cell r="T50">
            <v>0</v>
          </cell>
          <cell r="U50">
            <v>0</v>
          </cell>
          <cell r="V50">
            <v>0</v>
          </cell>
        </row>
        <row r="51">
          <cell r="D51" t="str">
            <v>(-) CMV (Encargos Regulatórios)</v>
          </cell>
          <cell r="J51">
            <v>0</v>
          </cell>
          <cell r="K51">
            <v>0</v>
          </cell>
          <cell r="L51">
            <v>0</v>
          </cell>
          <cell r="M51">
            <v>0</v>
          </cell>
          <cell r="N51">
            <v>0</v>
          </cell>
          <cell r="O51">
            <v>0</v>
          </cell>
          <cell r="P51">
            <v>0</v>
          </cell>
          <cell r="Q51">
            <v>0</v>
          </cell>
          <cell r="R51">
            <v>0</v>
          </cell>
          <cell r="S51">
            <v>0</v>
          </cell>
          <cell r="T51">
            <v>0</v>
          </cell>
          <cell r="U51">
            <v>0</v>
          </cell>
          <cell r="V51">
            <v>0</v>
          </cell>
        </row>
        <row r="52">
          <cell r="D52" t="str">
            <v>(-) CMV (Impostos)</v>
          </cell>
          <cell r="J52">
            <v>0</v>
          </cell>
          <cell r="K52">
            <v>0</v>
          </cell>
          <cell r="L52">
            <v>0</v>
          </cell>
          <cell r="M52">
            <v>0</v>
          </cell>
          <cell r="N52">
            <v>0</v>
          </cell>
          <cell r="O52">
            <v>0</v>
          </cell>
          <cell r="P52">
            <v>0</v>
          </cell>
          <cell r="Q52">
            <v>0</v>
          </cell>
          <cell r="R52">
            <v>0</v>
          </cell>
          <cell r="S52">
            <v>0</v>
          </cell>
          <cell r="T52">
            <v>0</v>
          </cell>
          <cell r="U52">
            <v>0</v>
          </cell>
          <cell r="V52">
            <v>0</v>
          </cell>
        </row>
        <row r="56">
          <cell r="C56" t="str">
            <v>Enersul</v>
          </cell>
          <cell r="J56">
            <v>0</v>
          </cell>
          <cell r="K56">
            <v>0</v>
          </cell>
          <cell r="L56">
            <v>0</v>
          </cell>
          <cell r="M56">
            <v>0</v>
          </cell>
          <cell r="N56">
            <v>0</v>
          </cell>
          <cell r="O56">
            <v>0</v>
          </cell>
          <cell r="P56">
            <v>0</v>
          </cell>
          <cell r="Q56">
            <v>0</v>
          </cell>
          <cell r="R56">
            <v>0</v>
          </cell>
          <cell r="S56">
            <v>0</v>
          </cell>
          <cell r="T56">
            <v>0</v>
          </cell>
          <cell r="U56">
            <v>0</v>
          </cell>
          <cell r="V56">
            <v>0</v>
          </cell>
        </row>
        <row r="58">
          <cell r="D58" t="str">
            <v>Venda de Energia</v>
          </cell>
          <cell r="J58">
            <v>0</v>
          </cell>
          <cell r="K58">
            <v>0</v>
          </cell>
          <cell r="L58">
            <v>0</v>
          </cell>
          <cell r="M58">
            <v>0</v>
          </cell>
          <cell r="N58">
            <v>0</v>
          </cell>
          <cell r="O58">
            <v>0</v>
          </cell>
          <cell r="P58">
            <v>0</v>
          </cell>
          <cell r="Q58">
            <v>0</v>
          </cell>
          <cell r="R58">
            <v>0</v>
          </cell>
          <cell r="S58">
            <v>0</v>
          </cell>
          <cell r="T58">
            <v>0</v>
          </cell>
          <cell r="U58">
            <v>0</v>
          </cell>
          <cell r="V58">
            <v>0</v>
          </cell>
        </row>
        <row r="59">
          <cell r="D59" t="str">
            <v>Outras Receitas</v>
          </cell>
          <cell r="J59">
            <v>0</v>
          </cell>
          <cell r="K59">
            <v>0</v>
          </cell>
          <cell r="L59">
            <v>0</v>
          </cell>
          <cell r="M59">
            <v>0</v>
          </cell>
          <cell r="N59">
            <v>0</v>
          </cell>
          <cell r="O59">
            <v>0</v>
          </cell>
          <cell r="P59">
            <v>0</v>
          </cell>
          <cell r="Q59">
            <v>0</v>
          </cell>
          <cell r="R59">
            <v>0</v>
          </cell>
          <cell r="S59">
            <v>0</v>
          </cell>
          <cell r="T59">
            <v>0</v>
          </cell>
          <cell r="U59">
            <v>0</v>
          </cell>
          <cell r="V59">
            <v>0</v>
          </cell>
        </row>
        <row r="60">
          <cell r="C60" t="str">
            <v>(-) CMV (Energia)</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 CMV (Encargos Regulatórios)</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 CMV (Impostos)</v>
          </cell>
          <cell r="J62">
            <v>0</v>
          </cell>
          <cell r="K62">
            <v>0</v>
          </cell>
          <cell r="L62">
            <v>0</v>
          </cell>
          <cell r="M62">
            <v>0</v>
          </cell>
          <cell r="N62">
            <v>0</v>
          </cell>
          <cell r="O62">
            <v>0</v>
          </cell>
          <cell r="P62">
            <v>0</v>
          </cell>
          <cell r="Q62">
            <v>0</v>
          </cell>
          <cell r="R62">
            <v>0</v>
          </cell>
          <cell r="S62">
            <v>0</v>
          </cell>
          <cell r="T62">
            <v>0</v>
          </cell>
          <cell r="U62">
            <v>0</v>
          </cell>
          <cell r="V62">
            <v>0</v>
          </cell>
        </row>
        <row r="63">
          <cell r="H63">
            <v>0</v>
          </cell>
        </row>
        <row r="66">
          <cell r="B66" t="str">
            <v>Capex</v>
          </cell>
          <cell r="J66">
            <v>0</v>
          </cell>
          <cell r="K66">
            <v>0</v>
          </cell>
          <cell r="L66">
            <v>0</v>
          </cell>
          <cell r="M66">
            <v>0</v>
          </cell>
          <cell r="N66">
            <v>0</v>
          </cell>
          <cell r="O66">
            <v>0</v>
          </cell>
          <cell r="P66">
            <v>0</v>
          </cell>
          <cell r="Q66">
            <v>0</v>
          </cell>
          <cell r="R66">
            <v>0</v>
          </cell>
          <cell r="S66">
            <v>0</v>
          </cell>
          <cell r="T66">
            <v>0</v>
          </cell>
          <cell r="U66">
            <v>0</v>
          </cell>
          <cell r="V66">
            <v>0</v>
          </cell>
        </row>
        <row r="68">
          <cell r="D68" t="str">
            <v>Investimento Produção</v>
          </cell>
          <cell r="V68">
            <v>0</v>
          </cell>
        </row>
        <row r="69">
          <cell r="D69" t="str">
            <v>Investimento Distribuição</v>
          </cell>
          <cell r="V69">
            <v>0</v>
          </cell>
        </row>
        <row r="70">
          <cell r="B70" t="str">
            <v>Número de Clientes</v>
          </cell>
          <cell r="E70" t="str">
            <v>jan-04</v>
          </cell>
          <cell r="F70" t="str">
            <v>fev-04</v>
          </cell>
          <cell r="G70" t="str">
            <v>mar-04</v>
          </cell>
          <cell r="H70" t="str">
            <v>Outros</v>
          </cell>
          <cell r="I70" t="str">
            <v>mai-04</v>
          </cell>
          <cell r="J70" t="str">
            <v>jun-04</v>
          </cell>
          <cell r="K70" t="str">
            <v>jul-04</v>
          </cell>
          <cell r="L70" t="str">
            <v>ago-04</v>
          </cell>
          <cell r="M70" t="str">
            <v>set-04</v>
          </cell>
          <cell r="N70" t="str">
            <v>out-04</v>
          </cell>
          <cell r="O70" t="str">
            <v>nov-04</v>
          </cell>
          <cell r="P70" t="str">
            <v>dez-04</v>
          </cell>
          <cell r="Q70" t="str">
            <v>2004</v>
          </cell>
          <cell r="V70">
            <v>0</v>
          </cell>
        </row>
        <row r="71">
          <cell r="B71" t="str">
            <v>Bandeirante</v>
          </cell>
          <cell r="D71" t="str">
            <v>Juros / Pessoal Capitalizados</v>
          </cell>
          <cell r="E71">
            <v>1352849</v>
          </cell>
          <cell r="F71">
            <v>1353154</v>
          </cell>
          <cell r="G71">
            <v>1353459</v>
          </cell>
          <cell r="H71">
            <v>1353764</v>
          </cell>
          <cell r="I71">
            <v>1354070</v>
          </cell>
          <cell r="J71">
            <v>1354376</v>
          </cell>
          <cell r="K71">
            <v>1354682</v>
          </cell>
          <cell r="L71">
            <v>1354988</v>
          </cell>
          <cell r="M71">
            <v>1355294</v>
          </cell>
          <cell r="N71">
            <v>1355600</v>
          </cell>
          <cell r="O71">
            <v>1355906</v>
          </cell>
          <cell r="P71">
            <v>1356212</v>
          </cell>
          <cell r="Q71">
            <v>1356212</v>
          </cell>
          <cell r="V71">
            <v>0</v>
          </cell>
        </row>
        <row r="72">
          <cell r="B72" t="str">
            <v>Escelsa</v>
          </cell>
          <cell r="E72">
            <v>982868</v>
          </cell>
          <cell r="F72">
            <v>984477</v>
          </cell>
          <cell r="G72">
            <v>986085</v>
          </cell>
          <cell r="H72">
            <v>987698</v>
          </cell>
          <cell r="I72">
            <v>989316</v>
          </cell>
          <cell r="J72">
            <v>990933</v>
          </cell>
          <cell r="K72">
            <v>992556</v>
          </cell>
          <cell r="L72">
            <v>994179</v>
          </cell>
          <cell r="M72">
            <v>995808</v>
          </cell>
          <cell r="N72">
            <v>997438</v>
          </cell>
          <cell r="O72">
            <v>999071</v>
          </cell>
          <cell r="P72">
            <v>1000713</v>
          </cell>
          <cell r="Q72">
            <v>1000713</v>
          </cell>
        </row>
        <row r="73">
          <cell r="B73" t="str">
            <v>EBITDA</v>
          </cell>
          <cell r="E73">
            <v>618978</v>
          </cell>
          <cell r="F73">
            <v>620984</v>
          </cell>
          <cell r="G73">
            <v>622971</v>
          </cell>
          <cell r="H73">
            <v>624947</v>
          </cell>
          <cell r="I73">
            <v>626879</v>
          </cell>
          <cell r="J73">
            <v>628835</v>
          </cell>
          <cell r="K73">
            <v>630808</v>
          </cell>
          <cell r="L73">
            <v>632796</v>
          </cell>
          <cell r="M73">
            <v>634769</v>
          </cell>
          <cell r="N73">
            <v>636738</v>
          </cell>
          <cell r="O73">
            <v>638705</v>
          </cell>
          <cell r="P73">
            <v>640678</v>
          </cell>
          <cell r="Q73">
            <v>640678</v>
          </cell>
        </row>
        <row r="74">
          <cell r="E74">
            <v>2954695</v>
          </cell>
          <cell r="F74" t="str">
            <v>Distribuição</v>
          </cell>
          <cell r="G74">
            <v>2962515</v>
          </cell>
          <cell r="H74">
            <v>2966409</v>
          </cell>
          <cell r="I74">
            <v>2970265</v>
          </cell>
          <cell r="J74">
            <v>0</v>
          </cell>
          <cell r="K74">
            <v>0</v>
          </cell>
          <cell r="L74">
            <v>0</v>
          </cell>
          <cell r="M74">
            <v>0</v>
          </cell>
          <cell r="N74">
            <v>0</v>
          </cell>
          <cell r="O74">
            <v>0</v>
          </cell>
          <cell r="P74">
            <v>0</v>
          </cell>
          <cell r="Q74">
            <v>0</v>
          </cell>
          <cell r="R74">
            <v>0</v>
          </cell>
          <cell r="S74">
            <v>0</v>
          </cell>
          <cell r="T74">
            <v>0</v>
          </cell>
          <cell r="U74">
            <v>0</v>
          </cell>
          <cell r="V74">
            <v>0</v>
          </cell>
        </row>
        <row r="76">
          <cell r="B76" t="str">
            <v>GWh Vendidos</v>
          </cell>
          <cell r="E76" t="str">
            <v>jan-04</v>
          </cell>
          <cell r="F76" t="str">
            <v>Bandeirante</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B77" t="str">
            <v>Bandeirante</v>
          </cell>
          <cell r="E77">
            <v>755321</v>
          </cell>
          <cell r="F77">
            <v>791062</v>
          </cell>
          <cell r="G77">
            <v>783198</v>
          </cell>
          <cell r="H77">
            <v>782383</v>
          </cell>
          <cell r="I77">
            <v>796980</v>
          </cell>
          <cell r="J77">
            <v>0</v>
          </cell>
          <cell r="K77">
            <v>0</v>
          </cell>
          <cell r="L77">
            <v>0</v>
          </cell>
          <cell r="M77">
            <v>0</v>
          </cell>
          <cell r="N77">
            <v>0</v>
          </cell>
          <cell r="O77">
            <v>0</v>
          </cell>
          <cell r="P77">
            <v>0</v>
          </cell>
          <cell r="Q77">
            <v>0</v>
          </cell>
          <cell r="R77">
            <v>0</v>
          </cell>
          <cell r="S77">
            <v>0</v>
          </cell>
          <cell r="T77">
            <v>0</v>
          </cell>
          <cell r="U77">
            <v>0</v>
          </cell>
          <cell r="V77">
            <v>0</v>
          </cell>
        </row>
        <row r="78">
          <cell r="B78" t="str">
            <v>Escelsa</v>
          </cell>
          <cell r="E78">
            <v>480285</v>
          </cell>
          <cell r="F78">
            <v>459900</v>
          </cell>
          <cell r="G78">
            <v>474158</v>
          </cell>
          <cell r="H78" t="str">
            <v>EBIT</v>
          </cell>
          <cell r="I78">
            <v>446971</v>
          </cell>
          <cell r="J78">
            <v>0</v>
          </cell>
          <cell r="K78">
            <v>0</v>
          </cell>
          <cell r="L78">
            <v>0</v>
          </cell>
          <cell r="M78">
            <v>0</v>
          </cell>
          <cell r="N78">
            <v>0</v>
          </cell>
          <cell r="O78">
            <v>0</v>
          </cell>
          <cell r="P78">
            <v>0</v>
          </cell>
          <cell r="Q78">
            <v>0</v>
          </cell>
          <cell r="R78">
            <v>0</v>
          </cell>
          <cell r="S78">
            <v>0</v>
          </cell>
          <cell r="T78">
            <v>0</v>
          </cell>
          <cell r="U78">
            <v>0</v>
          </cell>
          <cell r="V78">
            <v>0</v>
          </cell>
        </row>
        <row r="79">
          <cell r="B79" t="str">
            <v>Enersul</v>
          </cell>
          <cell r="E79">
            <v>230512.57224966117</v>
          </cell>
          <cell r="F79">
            <v>226792.71324727862</v>
          </cell>
          <cell r="G79">
            <v>226447.55556963809</v>
          </cell>
          <cell r="H79" t="str">
            <v>Depreciação</v>
          </cell>
          <cell r="I79">
            <v>225999.66367782952</v>
          </cell>
          <cell r="J79">
            <v>0</v>
          </cell>
          <cell r="K79">
            <v>0</v>
          </cell>
          <cell r="L79">
            <v>0</v>
          </cell>
          <cell r="M79">
            <v>0</v>
          </cell>
          <cell r="N79">
            <v>0</v>
          </cell>
          <cell r="O79">
            <v>0</v>
          </cell>
          <cell r="P79">
            <v>0</v>
          </cell>
          <cell r="Q79">
            <v>0</v>
          </cell>
          <cell r="R79">
            <v>0</v>
          </cell>
          <cell r="S79">
            <v>0</v>
          </cell>
          <cell r="T79">
            <v>0</v>
          </cell>
          <cell r="U79">
            <v>0</v>
          </cell>
          <cell r="V79">
            <v>0</v>
          </cell>
        </row>
        <row r="80">
          <cell r="E80">
            <v>1466118.5722496612</v>
          </cell>
          <cell r="F80">
            <v>1477754.7132472787</v>
          </cell>
          <cell r="G80">
            <v>1483803.555569638</v>
          </cell>
          <cell r="H80" t="str">
            <v>Amortização</v>
          </cell>
          <cell r="I80">
            <v>1469950.6636778296</v>
          </cell>
          <cell r="J80">
            <v>0</v>
          </cell>
          <cell r="K80">
            <v>0</v>
          </cell>
          <cell r="L80">
            <v>0</v>
          </cell>
          <cell r="M80">
            <v>0</v>
          </cell>
          <cell r="N80">
            <v>0</v>
          </cell>
          <cell r="O80">
            <v>0</v>
          </cell>
          <cell r="P80">
            <v>0</v>
          </cell>
          <cell r="Q80">
            <v>0</v>
          </cell>
          <cell r="R80">
            <v>0</v>
          </cell>
          <cell r="S80">
            <v>0</v>
          </cell>
          <cell r="T80">
            <v>0</v>
          </cell>
          <cell r="U80">
            <v>0</v>
          </cell>
          <cell r="V80">
            <v>0</v>
          </cell>
        </row>
        <row r="81">
          <cell r="H81" t="str">
            <v>Provisões</v>
          </cell>
          <cell r="J81">
            <v>0</v>
          </cell>
          <cell r="K81">
            <v>0</v>
          </cell>
          <cell r="L81">
            <v>0</v>
          </cell>
          <cell r="M81">
            <v>0</v>
          </cell>
          <cell r="N81">
            <v>0</v>
          </cell>
          <cell r="O81">
            <v>0</v>
          </cell>
          <cell r="P81">
            <v>0</v>
          </cell>
          <cell r="Q81">
            <v>0</v>
          </cell>
          <cell r="R81">
            <v>0</v>
          </cell>
          <cell r="S81">
            <v>0</v>
          </cell>
          <cell r="T81">
            <v>0</v>
          </cell>
          <cell r="U81">
            <v>0</v>
          </cell>
          <cell r="V81">
            <v>0</v>
          </cell>
        </row>
        <row r="82">
          <cell r="B82" t="str">
            <v>Número de Colaboradores</v>
          </cell>
          <cell r="E82" t="str">
            <v>jan-04</v>
          </cell>
          <cell r="F82" t="str">
            <v>fev-04</v>
          </cell>
          <cell r="G82" t="str">
            <v>mar-04</v>
          </cell>
          <cell r="H82" t="str">
            <v>Outros</v>
          </cell>
          <cell r="I82" t="str">
            <v>mai-04</v>
          </cell>
          <cell r="J82" t="str">
            <v>jun-04</v>
          </cell>
          <cell r="K82" t="str">
            <v>jul-04</v>
          </cell>
          <cell r="L82" t="str">
            <v>ago-04</v>
          </cell>
          <cell r="M82" t="str">
            <v>set-04</v>
          </cell>
          <cell r="N82" t="str">
            <v>out-04</v>
          </cell>
          <cell r="O82" t="str">
            <v>nov-04</v>
          </cell>
          <cell r="P82" t="str">
            <v>dez-04</v>
          </cell>
          <cell r="Q82" t="str">
            <v>2004</v>
          </cell>
          <cell r="V82">
            <v>0</v>
          </cell>
        </row>
        <row r="83">
          <cell r="B83" t="str">
            <v>Bandeirante</v>
          </cell>
          <cell r="E83">
            <v>1353</v>
          </cell>
          <cell r="F83">
            <v>1353</v>
          </cell>
          <cell r="G83">
            <v>1353</v>
          </cell>
          <cell r="H83">
            <v>1353</v>
          </cell>
          <cell r="I83">
            <v>1353</v>
          </cell>
          <cell r="J83">
            <v>1343</v>
          </cell>
          <cell r="K83">
            <v>1330</v>
          </cell>
          <cell r="L83">
            <v>1321</v>
          </cell>
          <cell r="M83">
            <v>1307</v>
          </cell>
          <cell r="N83">
            <v>1293</v>
          </cell>
          <cell r="O83">
            <v>1279</v>
          </cell>
          <cell r="P83">
            <v>1268</v>
          </cell>
          <cell r="Q83">
            <v>1268</v>
          </cell>
        </row>
        <row r="84">
          <cell r="B84" t="str">
            <v>Escelsa</v>
          </cell>
          <cell r="E84">
            <v>1314</v>
          </cell>
          <cell r="F84" t="str">
            <v>Escelsa</v>
          </cell>
          <cell r="G84">
            <v>1317</v>
          </cell>
          <cell r="H84">
            <v>1315</v>
          </cell>
          <cell r="I84">
            <v>1303</v>
          </cell>
          <cell r="J84">
            <v>1301</v>
          </cell>
          <cell r="K84">
            <v>1287</v>
          </cell>
          <cell r="L84">
            <v>1286</v>
          </cell>
          <cell r="M84">
            <v>1266</v>
          </cell>
          <cell r="N84">
            <v>1263</v>
          </cell>
          <cell r="O84">
            <v>1273</v>
          </cell>
          <cell r="P84">
            <v>1272</v>
          </cell>
          <cell r="Q84">
            <v>1272</v>
          </cell>
        </row>
        <row r="85">
          <cell r="B85" t="str">
            <v>Enersul</v>
          </cell>
          <cell r="E85">
            <v>947</v>
          </cell>
          <cell r="F85">
            <v>943</v>
          </cell>
          <cell r="G85">
            <v>945</v>
          </cell>
          <cell r="H85">
            <v>945</v>
          </cell>
          <cell r="I85">
            <v>939</v>
          </cell>
          <cell r="J85">
            <v>0</v>
          </cell>
          <cell r="K85">
            <v>0</v>
          </cell>
          <cell r="L85">
            <v>0</v>
          </cell>
          <cell r="M85">
            <v>0</v>
          </cell>
          <cell r="N85">
            <v>0</v>
          </cell>
          <cell r="O85">
            <v>0</v>
          </cell>
          <cell r="P85">
            <v>0</v>
          </cell>
          <cell r="Q85">
            <v>0</v>
          </cell>
          <cell r="R85">
            <v>0</v>
          </cell>
          <cell r="S85">
            <v>0</v>
          </cell>
          <cell r="T85">
            <v>0</v>
          </cell>
          <cell r="U85">
            <v>0</v>
          </cell>
          <cell r="V85">
            <v>0</v>
          </cell>
        </row>
        <row r="86">
          <cell r="E86">
            <v>3614</v>
          </cell>
          <cell r="F86">
            <v>3613</v>
          </cell>
          <cell r="G86">
            <v>3615</v>
          </cell>
          <cell r="H86" t="str">
            <v>EBIT</v>
          </cell>
          <cell r="I86">
            <v>3595</v>
          </cell>
          <cell r="J86">
            <v>0</v>
          </cell>
          <cell r="K86">
            <v>0</v>
          </cell>
          <cell r="L86">
            <v>0</v>
          </cell>
          <cell r="M86">
            <v>0</v>
          </cell>
          <cell r="N86">
            <v>0</v>
          </cell>
          <cell r="O86">
            <v>0</v>
          </cell>
          <cell r="P86">
            <v>0</v>
          </cell>
          <cell r="Q86">
            <v>0</v>
          </cell>
          <cell r="R86">
            <v>0</v>
          </cell>
          <cell r="S86">
            <v>0</v>
          </cell>
          <cell r="T86">
            <v>0</v>
          </cell>
          <cell r="U86">
            <v>0</v>
          </cell>
          <cell r="V86">
            <v>0</v>
          </cell>
        </row>
        <row r="87">
          <cell r="H87" t="str">
            <v>Depreciação</v>
          </cell>
          <cell r="J87">
            <v>0</v>
          </cell>
          <cell r="K87">
            <v>0</v>
          </cell>
          <cell r="L87">
            <v>0</v>
          </cell>
          <cell r="M87">
            <v>0</v>
          </cell>
          <cell r="N87">
            <v>0</v>
          </cell>
          <cell r="O87">
            <v>0</v>
          </cell>
          <cell r="P87">
            <v>0</v>
          </cell>
          <cell r="Q87">
            <v>0</v>
          </cell>
          <cell r="R87">
            <v>0</v>
          </cell>
          <cell r="S87">
            <v>0</v>
          </cell>
          <cell r="T87">
            <v>0</v>
          </cell>
          <cell r="U87">
            <v>0</v>
          </cell>
          <cell r="V87">
            <v>0</v>
          </cell>
        </row>
        <row r="88">
          <cell r="H88" t="str">
            <v>Amortização</v>
          </cell>
          <cell r="J88">
            <v>0</v>
          </cell>
          <cell r="K88">
            <v>0</v>
          </cell>
          <cell r="L88">
            <v>0</v>
          </cell>
          <cell r="M88">
            <v>0</v>
          </cell>
          <cell r="N88">
            <v>0</v>
          </cell>
          <cell r="O88">
            <v>0</v>
          </cell>
          <cell r="P88">
            <v>0</v>
          </cell>
          <cell r="Q88">
            <v>0</v>
          </cell>
          <cell r="R88">
            <v>0</v>
          </cell>
          <cell r="S88">
            <v>0</v>
          </cell>
          <cell r="T88">
            <v>0</v>
          </cell>
          <cell r="U88">
            <v>0</v>
          </cell>
          <cell r="V88">
            <v>0</v>
          </cell>
        </row>
        <row r="89">
          <cell r="H89" t="str">
            <v>Provisões</v>
          </cell>
          <cell r="J89">
            <v>0</v>
          </cell>
          <cell r="K89">
            <v>0</v>
          </cell>
          <cell r="L89">
            <v>0</v>
          </cell>
          <cell r="M89">
            <v>0</v>
          </cell>
          <cell r="N89">
            <v>0</v>
          </cell>
          <cell r="O89">
            <v>0</v>
          </cell>
          <cell r="P89">
            <v>0</v>
          </cell>
          <cell r="Q89">
            <v>0</v>
          </cell>
          <cell r="R89">
            <v>0</v>
          </cell>
          <cell r="S89">
            <v>0</v>
          </cell>
          <cell r="T89">
            <v>0</v>
          </cell>
          <cell r="U89">
            <v>0</v>
          </cell>
          <cell r="V89">
            <v>0</v>
          </cell>
        </row>
        <row r="91">
          <cell r="B91" t="str">
            <v>Dívida / EBITDA</v>
          </cell>
        </row>
        <row r="92">
          <cell r="F92" t="str">
            <v>Distribuição</v>
          </cell>
          <cell r="J92" t="e">
            <v>#DIV/0!</v>
          </cell>
          <cell r="K92" t="e">
            <v>#DIV/0!</v>
          </cell>
          <cell r="L92" t="e">
            <v>#DIV/0!</v>
          </cell>
          <cell r="M92" t="e">
            <v>#DIV/0!</v>
          </cell>
          <cell r="N92" t="e">
            <v>#DIV/0!</v>
          </cell>
          <cell r="O92" t="e">
            <v>#DIV/0!</v>
          </cell>
          <cell r="P92" t="e">
            <v>#DIV/0!</v>
          </cell>
          <cell r="Q92" t="e">
            <v>#DIV/0!</v>
          </cell>
          <cell r="R92" t="e">
            <v>#DIV/0!</v>
          </cell>
          <cell r="S92" t="e">
            <v>#DIV/0!</v>
          </cell>
          <cell r="T92" t="e">
            <v>#DIV/0!</v>
          </cell>
          <cell r="U92" t="e">
            <v>#DIV/0!</v>
          </cell>
          <cell r="V92" t="e">
            <v>#DIV/0!</v>
          </cell>
        </row>
        <row r="93">
          <cell r="H93" t="str">
            <v>Dívida Consolidada</v>
          </cell>
          <cell r="V93">
            <v>0</v>
          </cell>
        </row>
        <row r="94">
          <cell r="H94" t="str">
            <v>EBITDA</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v>0</v>
          </cell>
        </row>
        <row r="96">
          <cell r="B96" t="str">
            <v>EBITDA EDP Brasil Consolidado</v>
          </cell>
          <cell r="J96">
            <v>0</v>
          </cell>
          <cell r="K96">
            <v>0</v>
          </cell>
          <cell r="L96">
            <v>0</v>
          </cell>
          <cell r="M96">
            <v>0</v>
          </cell>
          <cell r="N96">
            <v>0</v>
          </cell>
          <cell r="O96">
            <v>0</v>
          </cell>
          <cell r="P96">
            <v>0</v>
          </cell>
          <cell r="Q96">
            <v>0</v>
          </cell>
          <cell r="R96">
            <v>0</v>
          </cell>
          <cell r="S96">
            <v>0</v>
          </cell>
          <cell r="T96">
            <v>0</v>
          </cell>
          <cell r="U96">
            <v>0</v>
          </cell>
          <cell r="V96">
            <v>0</v>
          </cell>
        </row>
        <row r="98">
          <cell r="H98" t="str">
            <v>EBITDA EDP Brasil</v>
          </cell>
          <cell r="V98">
            <v>0</v>
          </cell>
        </row>
        <row r="99">
          <cell r="H99" t="str">
            <v>Provisão</v>
          </cell>
          <cell r="V99">
            <v>0</v>
          </cell>
        </row>
        <row r="100">
          <cell r="H100" t="str">
            <v>Outros Bandeirante</v>
          </cell>
          <cell r="V100">
            <v>0</v>
          </cell>
        </row>
        <row r="102">
          <cell r="B102" t="str">
            <v>Lucro Líquido</v>
          </cell>
          <cell r="V102">
            <v>0</v>
          </cell>
        </row>
      </sheetData>
      <sheetData sheetId="4" refreshError="1"/>
      <sheetData sheetId="5" refreshError="1">
        <row r="2">
          <cell r="E2" t="str">
            <v>jan-03</v>
          </cell>
        </row>
        <row r="3">
          <cell r="B3">
            <v>0</v>
          </cell>
          <cell r="C3">
            <v>0</v>
          </cell>
          <cell r="D3">
            <v>0</v>
          </cell>
          <cell r="E3">
            <v>0</v>
          </cell>
          <cell r="F3">
            <v>0</v>
          </cell>
          <cell r="G3">
            <v>0</v>
          </cell>
          <cell r="H3">
            <v>0</v>
          </cell>
          <cell r="I3">
            <v>0</v>
          </cell>
          <cell r="J3" t="str">
            <v>jan-03</v>
          </cell>
          <cell r="K3" t="str">
            <v>fev-03</v>
          </cell>
          <cell r="L3" t="str">
            <v>mar-03</v>
          </cell>
          <cell r="M3" t="str">
            <v>abr-03</v>
          </cell>
          <cell r="N3" t="str">
            <v>mai-03</v>
          </cell>
          <cell r="O3" t="str">
            <v>jun-03</v>
          </cell>
          <cell r="P3" t="str">
            <v>jul-03</v>
          </cell>
          <cell r="Q3" t="str">
            <v>ago-03</v>
          </cell>
          <cell r="R3" t="str">
            <v>set-03</v>
          </cell>
          <cell r="S3" t="str">
            <v>out-03</v>
          </cell>
          <cell r="T3" t="str">
            <v>nov-03</v>
          </cell>
          <cell r="U3" t="str">
            <v>dez-03</v>
          </cell>
          <cell r="V3" t="str">
            <v>2003</v>
          </cell>
        </row>
        <row r="4">
          <cell r="B4" t="str">
            <v>Mês de Análise</v>
          </cell>
          <cell r="E4">
            <v>1498256.9680000001</v>
          </cell>
          <cell r="F4">
            <v>1556203.9479999999</v>
          </cell>
          <cell r="G4">
            <v>37622</v>
          </cell>
          <cell r="H4">
            <v>1476999.08</v>
          </cell>
          <cell r="I4">
            <v>1518740.247</v>
          </cell>
          <cell r="J4">
            <v>1421268.3810000001</v>
          </cell>
          <cell r="K4">
            <v>1437549.5460000001</v>
          </cell>
          <cell r="L4">
            <v>1474593.9469999999</v>
          </cell>
          <cell r="M4">
            <v>1429194.6250000002</v>
          </cell>
          <cell r="N4">
            <v>1511852.7079999999</v>
          </cell>
          <cell r="O4">
            <v>1532774.2770170001</v>
          </cell>
          <cell r="P4">
            <v>1510455.0970000001</v>
          </cell>
          <cell r="Q4">
            <v>17911216.212017</v>
          </cell>
        </row>
        <row r="6">
          <cell r="E6">
            <v>12</v>
          </cell>
          <cell r="F6">
            <v>12</v>
          </cell>
          <cell r="G6">
            <v>12</v>
          </cell>
          <cell r="H6">
            <v>12</v>
          </cell>
          <cell r="I6">
            <v>12</v>
          </cell>
          <cell r="J6">
            <v>12</v>
          </cell>
          <cell r="K6">
            <v>12</v>
          </cell>
          <cell r="L6">
            <v>12</v>
          </cell>
          <cell r="M6">
            <v>12</v>
          </cell>
          <cell r="N6">
            <v>12</v>
          </cell>
          <cell r="O6">
            <v>12</v>
          </cell>
          <cell r="P6">
            <v>12</v>
          </cell>
        </row>
        <row r="7">
          <cell r="B7" t="str">
            <v>Índice para Anualização</v>
          </cell>
          <cell r="E7">
            <v>260.11816741124346</v>
          </cell>
          <cell r="F7">
            <v>314.54558444519279</v>
          </cell>
          <cell r="G7">
            <v>411.42417733930483</v>
          </cell>
          <cell r="H7">
            <v>296.03917730886218</v>
          </cell>
          <cell r="I7">
            <v>308.56304983542373</v>
          </cell>
          <cell r="J7">
            <v>423.99514046752773</v>
          </cell>
          <cell r="K7">
            <v>313.39220553954868</v>
          </cell>
          <cell r="L7">
            <v>369.70632187003747</v>
          </cell>
          <cell r="M7">
            <v>352.98931492615247</v>
          </cell>
          <cell r="N7">
            <v>413.86662420791936</v>
          </cell>
          <cell r="O7">
            <v>400.56906625377508</v>
          </cell>
          <cell r="P7">
            <v>581.86734531847242</v>
          </cell>
          <cell r="Q7">
            <v>368.16059590897265</v>
          </cell>
        </row>
        <row r="8">
          <cell r="D8" t="str">
            <v>Margem Bruta</v>
          </cell>
          <cell r="E8">
            <v>743999.86692000006</v>
          </cell>
          <cell r="F8">
            <v>902311.12535999995</v>
          </cell>
          <cell r="G8">
            <v>1182022.0729200002</v>
          </cell>
          <cell r="H8">
            <v>851099.31299999985</v>
          </cell>
          <cell r="I8">
            <v>887293.10640000016</v>
          </cell>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D9" t="str">
            <v>Nº de Clientes</v>
          </cell>
          <cell r="E9">
            <v>2860238</v>
          </cell>
          <cell r="F9">
            <v>2868618</v>
          </cell>
          <cell r="G9">
            <v>2873001</v>
          </cell>
          <cell r="H9">
            <v>2874955</v>
          </cell>
          <cell r="I9">
            <v>2875565</v>
          </cell>
          <cell r="J9">
            <v>0</v>
          </cell>
          <cell r="K9">
            <v>0</v>
          </cell>
          <cell r="L9">
            <v>0</v>
          </cell>
          <cell r="M9">
            <v>0</v>
          </cell>
          <cell r="N9">
            <v>0</v>
          </cell>
          <cell r="O9">
            <v>0</v>
          </cell>
          <cell r="P9">
            <v>0</v>
          </cell>
          <cell r="Q9">
            <v>0</v>
          </cell>
          <cell r="R9">
            <v>0</v>
          </cell>
          <cell r="S9">
            <v>0</v>
          </cell>
          <cell r="T9">
            <v>0</v>
          </cell>
          <cell r="U9">
            <v>0</v>
          </cell>
        </row>
        <row r="11">
          <cell r="B11" t="str">
            <v>ROIC</v>
          </cell>
          <cell r="E11">
            <v>0</v>
          </cell>
          <cell r="F11">
            <v>0</v>
          </cell>
          <cell r="G11">
            <v>0</v>
          </cell>
          <cell r="H11">
            <v>0</v>
          </cell>
          <cell r="I11">
            <v>0</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v>0</v>
          </cell>
          <cell r="V11">
            <v>4.8646790127849004E-2</v>
          </cell>
        </row>
        <row r="12">
          <cell r="B12" t="str">
            <v>Bandeirante</v>
          </cell>
          <cell r="E12">
            <v>0</v>
          </cell>
          <cell r="F12">
            <v>0</v>
          </cell>
          <cell r="G12">
            <v>0</v>
          </cell>
          <cell r="H12">
            <v>0</v>
          </cell>
          <cell r="I12">
            <v>0</v>
          </cell>
          <cell r="J12">
            <v>0</v>
          </cell>
          <cell r="K12">
            <v>0</v>
          </cell>
          <cell r="L12">
            <v>0</v>
          </cell>
          <cell r="M12">
            <v>0</v>
          </cell>
          <cell r="N12">
            <v>0</v>
          </cell>
          <cell r="O12">
            <v>0</v>
          </cell>
          <cell r="P12">
            <v>0</v>
          </cell>
          <cell r="Q12">
            <v>-418195.81330000004</v>
          </cell>
        </row>
        <row r="13">
          <cell r="D13" t="str">
            <v>EBIT Ajustado</v>
          </cell>
          <cell r="J13">
            <v>0</v>
          </cell>
          <cell r="K13">
            <v>0</v>
          </cell>
          <cell r="L13">
            <v>0</v>
          </cell>
          <cell r="M13">
            <v>0</v>
          </cell>
          <cell r="N13">
            <v>0</v>
          </cell>
          <cell r="O13">
            <v>0</v>
          </cell>
          <cell r="P13">
            <v>0</v>
          </cell>
          <cell r="Q13">
            <v>0</v>
          </cell>
          <cell r="R13">
            <v>0</v>
          </cell>
          <cell r="S13">
            <v>0</v>
          </cell>
          <cell r="T13">
            <v>0</v>
          </cell>
          <cell r="U13">
            <v>0</v>
          </cell>
          <cell r="V13">
            <v>229798.94091659997</v>
          </cell>
        </row>
        <row r="14">
          <cell r="D14" t="str">
            <v>Custos Pessoal</v>
          </cell>
          <cell r="E14" t="str">
            <v>EBIT</v>
          </cell>
          <cell r="Q14">
            <v>-92319</v>
          </cell>
          <cell r="V14">
            <v>229798.94091659997</v>
          </cell>
        </row>
        <row r="15">
          <cell r="D15" t="str">
            <v>Outros Custos Operacionais</v>
          </cell>
          <cell r="E15" t="str">
            <v>Comp. Amort. Compart.</v>
          </cell>
          <cell r="Q15">
            <v>-113458</v>
          </cell>
          <cell r="V15">
            <v>0</v>
          </cell>
        </row>
        <row r="16">
          <cell r="D16" t="str">
            <v>Investimento Líquido de Subsídio</v>
          </cell>
          <cell r="E16" t="str">
            <v>(-) Encargos Financeiros</v>
          </cell>
          <cell r="Q16">
            <v>-106978.81330000001</v>
          </cell>
          <cell r="V16">
            <v>0</v>
          </cell>
        </row>
        <row r="17">
          <cell r="D17" t="str">
            <v>Material Diversos</v>
          </cell>
          <cell r="Q17">
            <v>-7935</v>
          </cell>
        </row>
        <row r="18">
          <cell r="D18" t="str">
            <v>Capital Investido</v>
          </cell>
          <cell r="J18">
            <v>0</v>
          </cell>
          <cell r="K18">
            <v>0</v>
          </cell>
          <cell r="L18">
            <v>0</v>
          </cell>
          <cell r="M18">
            <v>0</v>
          </cell>
          <cell r="N18">
            <v>0</v>
          </cell>
          <cell r="O18">
            <v>0</v>
          </cell>
          <cell r="P18">
            <v>0</v>
          </cell>
          <cell r="Q18">
            <v>0</v>
          </cell>
          <cell r="R18">
            <v>0</v>
          </cell>
          <cell r="S18">
            <v>0</v>
          </cell>
          <cell r="T18">
            <v>0</v>
          </cell>
          <cell r="U18">
            <v>4723825.3605770003</v>
          </cell>
          <cell r="V18">
            <v>4723825.3605770003</v>
          </cell>
        </row>
        <row r="19">
          <cell r="D19" t="str">
            <v>(-) Prestação de Serviços</v>
          </cell>
          <cell r="E19" t="str">
            <v>Ativo Líquido</v>
          </cell>
          <cell r="U19">
            <v>7025553.4006621893</v>
          </cell>
          <cell r="V19">
            <v>7025553.4006621893</v>
          </cell>
        </row>
        <row r="20">
          <cell r="D20" t="str">
            <v>(-) Outros Proveitos Operacionais</v>
          </cell>
          <cell r="E20" t="str">
            <v>(-) Investimentos Financeiros</v>
          </cell>
          <cell r="U20">
            <v>-362070.11924518924</v>
          </cell>
          <cell r="V20">
            <v>-362070.11924518924</v>
          </cell>
        </row>
        <row r="21">
          <cell r="B21" t="str">
            <v>Escelsa</v>
          </cell>
          <cell r="E21" t="str">
            <v>(-) Caixa</v>
          </cell>
          <cell r="U21">
            <v>-98036.824836000014</v>
          </cell>
          <cell r="V21">
            <v>-98036.824836000014</v>
          </cell>
        </row>
        <row r="22">
          <cell r="E22">
            <v>0</v>
          </cell>
          <cell r="F22">
            <v>0</v>
          </cell>
          <cell r="G22">
            <v>0</v>
          </cell>
          <cell r="H22" t="str">
            <v>(-) Passivo</v>
          </cell>
          <cell r="I22">
            <v>0</v>
          </cell>
          <cell r="J22">
            <v>0</v>
          </cell>
          <cell r="K22">
            <v>0</v>
          </cell>
          <cell r="L22">
            <v>0</v>
          </cell>
          <cell r="M22">
            <v>0</v>
          </cell>
          <cell r="N22">
            <v>0</v>
          </cell>
          <cell r="O22">
            <v>0</v>
          </cell>
          <cell r="P22">
            <v>0</v>
          </cell>
          <cell r="Q22">
            <v>-299878.23901748785</v>
          </cell>
          <cell r="U22">
            <v>-5140006.805834</v>
          </cell>
          <cell r="V22">
            <v>-5140006.805834</v>
          </cell>
        </row>
        <row r="23">
          <cell r="D23" t="str">
            <v>FSEs</v>
          </cell>
          <cell r="H23" t="str">
            <v>(+) Dívida</v>
          </cell>
          <cell r="Q23">
            <v>-34259.788979999998</v>
          </cell>
          <cell r="U23">
            <v>3065109.9098300003</v>
          </cell>
          <cell r="V23">
            <v>3065109.9098300003</v>
          </cell>
        </row>
        <row r="24">
          <cell r="D24" t="str">
            <v>Custos Pessoal</v>
          </cell>
          <cell r="H24" t="str">
            <v>(+) Provisão</v>
          </cell>
          <cell r="Q24">
            <v>-71144.860549999998</v>
          </cell>
          <cell r="U24">
            <v>233275.8</v>
          </cell>
          <cell r="V24">
            <v>233275.8</v>
          </cell>
        </row>
        <row r="25">
          <cell r="D25" t="str">
            <v>Outros Custos Operacionais</v>
          </cell>
          <cell r="Q25">
            <v>-121362.90322000002</v>
          </cell>
        </row>
        <row r="26">
          <cell r="D26" t="str">
            <v>Investimento Líquido de Subsídio</v>
          </cell>
          <cell r="Q26">
            <v>-49273.03176596461</v>
          </cell>
        </row>
        <row r="27">
          <cell r="B27" t="str">
            <v>Margem Bruta (MR$)</v>
          </cell>
          <cell r="D27" t="str">
            <v>Material Diversos</v>
          </cell>
          <cell r="J27">
            <v>0</v>
          </cell>
          <cell r="K27">
            <v>0</v>
          </cell>
          <cell r="L27">
            <v>0</v>
          </cell>
          <cell r="M27">
            <v>0</v>
          </cell>
          <cell r="N27">
            <v>0</v>
          </cell>
          <cell r="O27">
            <v>0</v>
          </cell>
          <cell r="P27">
            <v>0</v>
          </cell>
          <cell r="Q27">
            <v>0</v>
          </cell>
          <cell r="R27">
            <v>0</v>
          </cell>
          <cell r="S27">
            <v>0</v>
          </cell>
          <cell r="T27">
            <v>0</v>
          </cell>
          <cell r="U27">
            <v>0</v>
          </cell>
          <cell r="V27">
            <v>1184201.4981999991</v>
          </cell>
        </row>
        <row r="28">
          <cell r="C28" t="str">
            <v>EDP Consolidado</v>
          </cell>
          <cell r="D28" t="str">
            <v>(-) TPEs</v>
          </cell>
          <cell r="Q28">
            <v>-15200.228801523219</v>
          </cell>
        </row>
        <row r="29">
          <cell r="D29" t="str">
            <v>Venda de Energia</v>
          </cell>
          <cell r="V29">
            <v>4287413.4079399994</v>
          </cell>
        </row>
        <row r="30">
          <cell r="D30" t="str">
            <v>Outras Receitas</v>
          </cell>
          <cell r="V30">
            <v>171451.32456099999</v>
          </cell>
        </row>
        <row r="31">
          <cell r="B31" t="str">
            <v>Enersul</v>
          </cell>
          <cell r="C31" t="str">
            <v>(-) CMV (Energia)</v>
          </cell>
          <cell r="V31">
            <v>-1646236.4981869999</v>
          </cell>
        </row>
        <row r="32">
          <cell r="D32" t="str">
            <v>(-) CMV (Encargos Regulatórios)</v>
          </cell>
          <cell r="E32">
            <v>0</v>
          </cell>
          <cell r="F32">
            <v>0</v>
          </cell>
          <cell r="G32">
            <v>0</v>
          </cell>
          <cell r="H32">
            <v>0</v>
          </cell>
          <cell r="I32">
            <v>0</v>
          </cell>
          <cell r="J32">
            <v>0</v>
          </cell>
          <cell r="K32">
            <v>0</v>
          </cell>
          <cell r="L32">
            <v>0</v>
          </cell>
          <cell r="M32">
            <v>0</v>
          </cell>
          <cell r="N32">
            <v>0</v>
          </cell>
          <cell r="O32">
            <v>0</v>
          </cell>
          <cell r="P32">
            <v>0</v>
          </cell>
          <cell r="Q32">
            <v>-235648.23901000002</v>
          </cell>
          <cell r="V32">
            <v>-498898.62986800005</v>
          </cell>
        </row>
        <row r="33">
          <cell r="D33" t="str">
            <v>(-) CMV (Impostos)</v>
          </cell>
          <cell r="Q33">
            <v>-29842.293969999999</v>
          </cell>
          <cell r="V33">
            <v>-1129528.1062460002</v>
          </cell>
        </row>
        <row r="34">
          <cell r="D34" t="str">
            <v>Custos Pessoal</v>
          </cell>
          <cell r="Q34">
            <v>-53428.243069999997</v>
          </cell>
        </row>
        <row r="35">
          <cell r="D35" t="str">
            <v>Outros Custos Operacionais</v>
          </cell>
          <cell r="Q35">
            <v>-84734.993430000002</v>
          </cell>
        </row>
        <row r="36">
          <cell r="C36" t="str">
            <v>Bandeirante</v>
          </cell>
          <cell r="D36" t="str">
            <v>Investimento Líquido de Subsídio</v>
          </cell>
          <cell r="J36">
            <v>18114</v>
          </cell>
          <cell r="K36">
            <v>27078</v>
          </cell>
          <cell r="L36">
            <v>39097</v>
          </cell>
          <cell r="M36">
            <v>29676</v>
          </cell>
          <cell r="N36">
            <v>24536</v>
          </cell>
          <cell r="O36">
            <v>52437</v>
          </cell>
          <cell r="P36">
            <v>30224</v>
          </cell>
          <cell r="Q36">
            <v>34149</v>
          </cell>
          <cell r="R36">
            <v>29716</v>
          </cell>
          <cell r="S36">
            <v>34659</v>
          </cell>
          <cell r="T36">
            <v>39105</v>
          </cell>
          <cell r="U36">
            <v>80977</v>
          </cell>
          <cell r="V36">
            <v>439768</v>
          </cell>
        </row>
        <row r="37">
          <cell r="D37" t="str">
            <v>Material Diversos</v>
          </cell>
          <cell r="Q37">
            <v>-11660.97654</v>
          </cell>
        </row>
        <row r="38">
          <cell r="D38" t="str">
            <v>Venda de Energia</v>
          </cell>
          <cell r="J38">
            <v>158772</v>
          </cell>
          <cell r="K38">
            <v>169790</v>
          </cell>
          <cell r="L38">
            <v>184092</v>
          </cell>
          <cell r="M38">
            <v>169123</v>
          </cell>
          <cell r="N38">
            <v>170607</v>
          </cell>
          <cell r="O38">
            <v>176618</v>
          </cell>
          <cell r="P38">
            <v>167832</v>
          </cell>
          <cell r="Q38">
            <v>173222</v>
          </cell>
          <cell r="R38">
            <v>171734</v>
          </cell>
          <cell r="S38">
            <v>169898</v>
          </cell>
          <cell r="T38">
            <v>182701</v>
          </cell>
          <cell r="U38">
            <v>220349</v>
          </cell>
          <cell r="V38">
            <v>2114738</v>
          </cell>
        </row>
        <row r="39">
          <cell r="D39" t="str">
            <v>Outras Receitas</v>
          </cell>
          <cell r="J39">
            <v>2220</v>
          </cell>
          <cell r="K39">
            <v>2243</v>
          </cell>
          <cell r="L39">
            <v>1936</v>
          </cell>
          <cell r="M39">
            <v>3146</v>
          </cell>
          <cell r="N39">
            <v>2404</v>
          </cell>
          <cell r="O39">
            <v>7930</v>
          </cell>
          <cell r="P39">
            <v>2518</v>
          </cell>
          <cell r="Q39">
            <v>2404</v>
          </cell>
          <cell r="R39">
            <v>8228</v>
          </cell>
          <cell r="S39">
            <v>13076</v>
          </cell>
          <cell r="T39">
            <v>9615</v>
          </cell>
          <cell r="U39">
            <v>12957</v>
          </cell>
          <cell r="V39">
            <v>68677</v>
          </cell>
        </row>
        <row r="40">
          <cell r="C40" t="str">
            <v>(-) CMV (Energia)</v>
          </cell>
          <cell r="D40" t="str">
            <v>(-) Outros Proveitos Operacionais</v>
          </cell>
          <cell r="J40">
            <v>-81050</v>
          </cell>
          <cell r="K40">
            <v>-80288</v>
          </cell>
          <cell r="L40">
            <v>-82803</v>
          </cell>
          <cell r="M40">
            <v>-81220</v>
          </cell>
          <cell r="N40">
            <v>-84459</v>
          </cell>
          <cell r="O40">
            <v>-70381</v>
          </cell>
          <cell r="P40">
            <v>-78364</v>
          </cell>
          <cell r="Q40">
            <v>-77946</v>
          </cell>
          <cell r="R40">
            <v>-88841</v>
          </cell>
          <cell r="S40">
            <v>-81574</v>
          </cell>
          <cell r="T40">
            <v>-78406</v>
          </cell>
          <cell r="U40">
            <v>-73813</v>
          </cell>
          <cell r="V40">
            <v>-959145</v>
          </cell>
        </row>
        <row r="41">
          <cell r="D41" t="str">
            <v>(-) CMV (Encargos Regulatórios)</v>
          </cell>
          <cell r="J41">
            <v>-21371</v>
          </cell>
          <cell r="K41">
            <v>-21369</v>
          </cell>
          <cell r="L41">
            <v>-21393</v>
          </cell>
          <cell r="M41">
            <v>-21596</v>
          </cell>
          <cell r="N41">
            <v>-21403</v>
          </cell>
          <cell r="O41">
            <v>-21175</v>
          </cell>
          <cell r="P41">
            <v>-21762</v>
          </cell>
          <cell r="Q41">
            <v>-21125</v>
          </cell>
          <cell r="R41">
            <v>-21136</v>
          </cell>
          <cell r="S41">
            <v>-23881</v>
          </cell>
          <cell r="T41">
            <v>-29258</v>
          </cell>
          <cell r="U41">
            <v>-30013</v>
          </cell>
          <cell r="V41">
            <v>-275482</v>
          </cell>
        </row>
        <row r="42">
          <cell r="D42" t="str">
            <v>(-) CMV (Impostos)</v>
          </cell>
          <cell r="J42">
            <v>-40457</v>
          </cell>
          <cell r="K42">
            <v>-43298</v>
          </cell>
          <cell r="L42">
            <v>-42735</v>
          </cell>
          <cell r="M42">
            <v>-39777</v>
          </cell>
          <cell r="N42">
            <v>-42613</v>
          </cell>
          <cell r="O42">
            <v>-40555</v>
          </cell>
          <cell r="P42">
            <v>-40000</v>
          </cell>
          <cell r="Q42">
            <v>-42406</v>
          </cell>
          <cell r="R42">
            <v>-40269</v>
          </cell>
          <cell r="S42">
            <v>-42860</v>
          </cell>
          <cell r="T42">
            <v>-45547</v>
          </cell>
          <cell r="U42">
            <v>-48503</v>
          </cell>
          <cell r="V42">
            <v>-509020</v>
          </cell>
        </row>
        <row r="44">
          <cell r="B44" t="str">
            <v>Nº de Colaboradores</v>
          </cell>
          <cell r="E44">
            <v>3635</v>
          </cell>
          <cell r="F44">
            <v>3644</v>
          </cell>
          <cell r="G44">
            <v>3647</v>
          </cell>
          <cell r="H44">
            <v>3614</v>
          </cell>
          <cell r="I44">
            <v>3616</v>
          </cell>
          <cell r="J44">
            <v>3648</v>
          </cell>
          <cell r="K44">
            <v>3643</v>
          </cell>
          <cell r="L44">
            <v>3638</v>
          </cell>
          <cell r="M44">
            <v>3612</v>
          </cell>
          <cell r="N44">
            <v>3593</v>
          </cell>
          <cell r="O44">
            <v>3525</v>
          </cell>
          <cell r="P44">
            <v>3514</v>
          </cell>
          <cell r="Q44">
            <v>3514</v>
          </cell>
        </row>
        <row r="46">
          <cell r="B46" t="str">
            <v>Nº de Clientes / Nº de Colab. Médio</v>
          </cell>
          <cell r="C46" t="str">
            <v>Escelsa</v>
          </cell>
          <cell r="E46">
            <v>786.860522696011</v>
          </cell>
          <cell r="F46">
            <v>787.21679473106474</v>
          </cell>
          <cell r="G46">
            <v>787.77104469426922</v>
          </cell>
          <cell r="H46">
            <v>795.50498063087991</v>
          </cell>
          <cell r="I46">
            <v>795.23368362831854</v>
          </cell>
          <cell r="J46">
            <v>27185.618420000006</v>
          </cell>
          <cell r="K46">
            <v>36030.280969999978</v>
          </cell>
          <cell r="L46">
            <v>38120.47611000004</v>
          </cell>
          <cell r="M46">
            <v>22023.439929999942</v>
          </cell>
          <cell r="N46">
            <v>24050.788360000046</v>
          </cell>
          <cell r="O46">
            <v>22285.413079999962</v>
          </cell>
          <cell r="P46">
            <v>21066.986700000001</v>
          </cell>
          <cell r="Q46">
            <v>29331.343649999966</v>
          </cell>
          <cell r="R46">
            <v>33078.461130000171</v>
          </cell>
          <cell r="S46">
            <v>37552.725439999966</v>
          </cell>
          <cell r="T46">
            <v>33605.210889999922</v>
          </cell>
          <cell r="U46">
            <v>31242.971449999994</v>
          </cell>
          <cell r="V46">
            <v>355573.71613000025</v>
          </cell>
        </row>
        <row r="48">
          <cell r="D48" t="str">
            <v>Venda de Energia</v>
          </cell>
          <cell r="J48">
            <v>101114.11321</v>
          </cell>
          <cell r="K48">
            <v>105221.69252999999</v>
          </cell>
          <cell r="L48">
            <v>107761.78679000001</v>
          </cell>
          <cell r="M48">
            <v>95463.335249999975</v>
          </cell>
          <cell r="N48">
            <v>96754.604260000036</v>
          </cell>
          <cell r="O48">
            <v>95664.751679999943</v>
          </cell>
          <cell r="P48">
            <v>94946.300010000006</v>
          </cell>
          <cell r="Q48">
            <v>103412.86446999999</v>
          </cell>
          <cell r="R48">
            <v>113034.1533500001</v>
          </cell>
          <cell r="S48">
            <v>119067.14946000004</v>
          </cell>
          <cell r="T48">
            <v>116192.11982999992</v>
          </cell>
          <cell r="U48">
            <v>136278.95992999995</v>
          </cell>
          <cell r="V48">
            <v>1284911.8307700001</v>
          </cell>
        </row>
        <row r="49">
          <cell r="D49" t="str">
            <v>Outras Receitas</v>
          </cell>
          <cell r="J49">
            <v>4750.78316</v>
          </cell>
          <cell r="K49">
            <v>1465.1696400000001</v>
          </cell>
          <cell r="L49">
            <v>13647.487120000002</v>
          </cell>
          <cell r="M49">
            <v>4313.3332100000007</v>
          </cell>
          <cell r="N49">
            <v>4291.0990099999999</v>
          </cell>
          <cell r="O49">
            <v>3944.6200099999978</v>
          </cell>
          <cell r="P49">
            <v>4688.8579600000012</v>
          </cell>
          <cell r="Q49">
            <v>5412.7422999999999</v>
          </cell>
          <cell r="R49">
            <v>7172.201060000004</v>
          </cell>
          <cell r="S49">
            <v>8136.0738399999991</v>
          </cell>
          <cell r="T49">
            <v>7215.9133699999929</v>
          </cell>
          <cell r="U49">
            <v>6566.1704300000019</v>
          </cell>
          <cell r="V49">
            <v>71604.451109999995</v>
          </cell>
        </row>
        <row r="50">
          <cell r="C50" t="str">
            <v>(-) CMV (Energia)</v>
          </cell>
          <cell r="J50">
            <v>-34596.11853</v>
          </cell>
          <cell r="K50">
            <v>-33123.416509999995</v>
          </cell>
          <cell r="L50">
            <v>-34770.864689999988</v>
          </cell>
          <cell r="M50">
            <v>-31941.823620000028</v>
          </cell>
          <cell r="N50">
            <v>-34256.613770000004</v>
          </cell>
          <cell r="O50">
            <v>-35312.908829999978</v>
          </cell>
          <cell r="P50">
            <v>-34184.269530000012</v>
          </cell>
          <cell r="Q50">
            <v>-37260.388910000001</v>
          </cell>
          <cell r="R50">
            <v>-37206.549509999953</v>
          </cell>
          <cell r="S50">
            <v>-38579.674710000058</v>
          </cell>
          <cell r="T50">
            <v>-38317.440069999982</v>
          </cell>
          <cell r="U50">
            <v>-56299.728049999969</v>
          </cell>
          <cell r="V50">
            <v>-445849.79672999994</v>
          </cell>
        </row>
        <row r="51">
          <cell r="D51" t="str">
            <v>(-) CMV (Encargos Regulatórios)</v>
          </cell>
          <cell r="J51">
            <v>-9866.7410600000003</v>
          </cell>
          <cell r="K51">
            <v>-9919.9663500000006</v>
          </cell>
          <cell r="L51">
            <v>-14094.866900000003</v>
          </cell>
          <cell r="M51">
            <v>-13278.946340000002</v>
          </cell>
          <cell r="N51">
            <v>-10742.480019999999</v>
          </cell>
          <cell r="O51">
            <v>-11253.3174</v>
          </cell>
          <cell r="P51">
            <v>-13724.084589999999</v>
          </cell>
          <cell r="Q51">
            <v>-8640.8250400000052</v>
          </cell>
          <cell r="R51">
            <v>-13696.067359999997</v>
          </cell>
          <cell r="S51">
            <v>-12319.355740000006</v>
          </cell>
          <cell r="T51">
            <v>-12392.805709999993</v>
          </cell>
          <cell r="U51">
            <v>-12343.580399999988</v>
          </cell>
          <cell r="V51">
            <v>-142273.03690999997</v>
          </cell>
        </row>
        <row r="52">
          <cell r="D52" t="str">
            <v>(-) CMV (Impostos)</v>
          </cell>
          <cell r="J52">
            <v>-34216.418359999996</v>
          </cell>
          <cell r="K52">
            <v>-27613.198340000003</v>
          </cell>
          <cell r="L52">
            <v>-34423.066209999997</v>
          </cell>
          <cell r="M52">
            <v>-32532.45857000001</v>
          </cell>
          <cell r="N52">
            <v>-31995.821119999986</v>
          </cell>
          <cell r="O52">
            <v>-30757.732380000009</v>
          </cell>
          <cell r="P52">
            <v>-30659.817149999995</v>
          </cell>
          <cell r="Q52">
            <v>-33593.049170000006</v>
          </cell>
          <cell r="R52">
            <v>-36225.276409999977</v>
          </cell>
          <cell r="S52">
            <v>-38751.467410000005</v>
          </cell>
          <cell r="T52">
            <v>-39092.57653000002</v>
          </cell>
          <cell r="U52">
            <v>-42958.850460000001</v>
          </cell>
          <cell r="V52">
            <v>-412819.73211000004</v>
          </cell>
        </row>
        <row r="56">
          <cell r="C56" t="str">
            <v>Enersul</v>
          </cell>
          <cell r="J56">
            <v>16700.370490000001</v>
          </cell>
          <cell r="K56">
            <v>12084.312810000021</v>
          </cell>
          <cell r="L56">
            <v>21284.363299999961</v>
          </cell>
          <cell r="M56">
            <v>19225.502820000045</v>
          </cell>
          <cell r="N56">
            <v>25354.303839999971</v>
          </cell>
          <cell r="O56">
            <v>26997.059749999949</v>
          </cell>
          <cell r="P56">
            <v>23984.907010000086</v>
          </cell>
          <cell r="Q56">
            <v>25401.585029999947</v>
          </cell>
          <cell r="R56">
            <v>22132.826600000011</v>
          </cell>
          <cell r="S56">
            <v>27505.195530000066</v>
          </cell>
          <cell r="T56">
            <v>23960.490479999979</v>
          </cell>
          <cell r="U56">
            <v>28504.888459999773</v>
          </cell>
          <cell r="V56">
            <v>273135.80611999973</v>
          </cell>
        </row>
        <row r="58">
          <cell r="D58" t="str">
            <v>Venda de Energia</v>
          </cell>
          <cell r="J58">
            <v>49675.432529999998</v>
          </cell>
          <cell r="K58">
            <v>45150.109110000019</v>
          </cell>
          <cell r="L58">
            <v>49985.551959999961</v>
          </cell>
          <cell r="M58">
            <v>55863.371950000059</v>
          </cell>
          <cell r="N58">
            <v>65285.52143999996</v>
          </cell>
          <cell r="O58">
            <v>68531.463779999947</v>
          </cell>
          <cell r="P58">
            <v>61933.605390000099</v>
          </cell>
          <cell r="Q58">
            <v>66156.664569999935</v>
          </cell>
          <cell r="R58">
            <v>61946.832560000017</v>
          </cell>
          <cell r="S58">
            <v>69839.638200000059</v>
          </cell>
          <cell r="T58">
            <v>66241.742560000013</v>
          </cell>
          <cell r="U58">
            <v>77269.784759999748</v>
          </cell>
          <cell r="V58">
            <v>737879.71880999976</v>
          </cell>
        </row>
        <row r="59">
          <cell r="D59" t="str">
            <v>Outras Receitas</v>
          </cell>
          <cell r="J59">
            <v>780.55324000000007</v>
          </cell>
          <cell r="K59">
            <v>779.59193999999991</v>
          </cell>
          <cell r="L59">
            <v>966.79112000000009</v>
          </cell>
          <cell r="M59">
            <v>1112.79494</v>
          </cell>
          <cell r="N59">
            <v>946.38872000000003</v>
          </cell>
          <cell r="O59">
            <v>-1835.3496799999998</v>
          </cell>
          <cell r="P59">
            <v>2700.9284200000002</v>
          </cell>
          <cell r="Q59">
            <v>829.51995999999917</v>
          </cell>
          <cell r="R59">
            <v>1085.8934700000007</v>
          </cell>
          <cell r="S59">
            <v>1163.6117099999997</v>
          </cell>
          <cell r="T59">
            <v>1113.4063699999992</v>
          </cell>
          <cell r="U59">
            <v>966.57814000000042</v>
          </cell>
          <cell r="V59">
            <v>10610.708350000001</v>
          </cell>
        </row>
        <row r="60">
          <cell r="C60" t="str">
            <v>(-) CMV (Energia)</v>
          </cell>
          <cell r="J60">
            <v>-15170.420620000001</v>
          </cell>
          <cell r="K60">
            <v>-14866.193849999998</v>
          </cell>
          <cell r="L60">
            <v>-11256.959919999999</v>
          </cell>
          <cell r="M60">
            <v>-19071.320680000008</v>
          </cell>
          <cell r="N60">
            <v>-18799.221549999987</v>
          </cell>
          <cell r="O60">
            <v>-18342.859360000006</v>
          </cell>
          <cell r="P60">
            <v>-19042.998510000001</v>
          </cell>
          <cell r="Q60">
            <v>-19818.620319999991</v>
          </cell>
          <cell r="R60">
            <v>-20251.676540000011</v>
          </cell>
          <cell r="S60">
            <v>-20566.974520000007</v>
          </cell>
          <cell r="T60">
            <v>-20641.932730000015</v>
          </cell>
          <cell r="U60">
            <v>-24519.753979999979</v>
          </cell>
          <cell r="V60">
            <v>-222348.93257999999</v>
          </cell>
        </row>
        <row r="61">
          <cell r="D61" t="str">
            <v>(-) CMV (Encargos Regulatórios)</v>
          </cell>
          <cell r="J61">
            <v>-5314.9956499999998</v>
          </cell>
          <cell r="K61">
            <v>-6334.0354699999998</v>
          </cell>
          <cell r="L61">
            <v>-5426.2764499999994</v>
          </cell>
          <cell r="M61">
            <v>-5745.7960699999994</v>
          </cell>
          <cell r="N61">
            <v>-5565.4310700000005</v>
          </cell>
          <cell r="O61">
            <v>-5606.0308599999962</v>
          </cell>
          <cell r="P61">
            <v>-5609.0719700000045</v>
          </cell>
          <cell r="Q61">
            <v>-5657.7214799999992</v>
          </cell>
          <cell r="R61">
            <v>-5563.6383799999967</v>
          </cell>
          <cell r="S61">
            <v>-5516.7041599999975</v>
          </cell>
          <cell r="T61">
            <v>-6138.8374900000072</v>
          </cell>
          <cell r="U61">
            <v>-5622.2979400000004</v>
          </cell>
          <cell r="V61">
            <v>-68100.836990000011</v>
          </cell>
        </row>
        <row r="62">
          <cell r="D62" t="str">
            <v>(-) CMV (Impostos)</v>
          </cell>
          <cell r="J62">
            <v>-13270.19901</v>
          </cell>
          <cell r="K62">
            <v>-12645.15892</v>
          </cell>
          <cell r="L62">
            <v>-12984.743410000001</v>
          </cell>
          <cell r="M62">
            <v>-12933.547320000001</v>
          </cell>
          <cell r="N62">
            <v>-16512.953699999998</v>
          </cell>
          <cell r="O62">
            <v>-15750.164129999996</v>
          </cell>
          <cell r="P62">
            <v>-15997.556320000002</v>
          </cell>
          <cell r="Q62">
            <v>-16108.257700000002</v>
          </cell>
          <cell r="R62">
            <v>-15084.584510000004</v>
          </cell>
          <cell r="S62">
            <v>-17414.37569999999</v>
          </cell>
          <cell r="T62">
            <v>-16613.888230000008</v>
          </cell>
          <cell r="U62">
            <v>-19589.422519999989</v>
          </cell>
          <cell r="V62">
            <v>-184904.85146999999</v>
          </cell>
        </row>
        <row r="63">
          <cell r="H63">
            <v>0</v>
          </cell>
        </row>
        <row r="66">
          <cell r="B66" t="str">
            <v>Capex</v>
          </cell>
          <cell r="J66">
            <v>0</v>
          </cell>
          <cell r="K66">
            <v>0</v>
          </cell>
          <cell r="L66">
            <v>0</v>
          </cell>
          <cell r="M66">
            <v>0</v>
          </cell>
          <cell r="N66">
            <v>0</v>
          </cell>
          <cell r="O66">
            <v>0</v>
          </cell>
          <cell r="P66">
            <v>0</v>
          </cell>
          <cell r="Q66">
            <v>0</v>
          </cell>
          <cell r="R66">
            <v>0</v>
          </cell>
          <cell r="S66">
            <v>0</v>
          </cell>
          <cell r="T66">
            <v>0</v>
          </cell>
          <cell r="U66">
            <v>0</v>
          </cell>
          <cell r="V66">
            <v>410216.20356000005</v>
          </cell>
        </row>
        <row r="68">
          <cell r="D68" t="str">
            <v>Investimento Produção</v>
          </cell>
          <cell r="V68">
            <v>208661</v>
          </cell>
        </row>
        <row r="69">
          <cell r="D69" t="str">
            <v>Investimento Distribuição</v>
          </cell>
          <cell r="V69">
            <v>117940.45524000001</v>
          </cell>
        </row>
        <row r="70">
          <cell r="B70" t="str">
            <v>Número de Clientes</v>
          </cell>
          <cell r="E70" t="str">
            <v>jan-03</v>
          </cell>
          <cell r="F70" t="str">
            <v>fev-03</v>
          </cell>
          <cell r="G70" t="str">
            <v>mar-03</v>
          </cell>
          <cell r="H70" t="str">
            <v>Outros</v>
          </cell>
          <cell r="I70" t="str">
            <v>mai-03</v>
          </cell>
          <cell r="J70" t="str">
            <v>jun-03</v>
          </cell>
          <cell r="K70" t="str">
            <v>jul-03</v>
          </cell>
          <cell r="L70" t="str">
            <v>ago-03</v>
          </cell>
          <cell r="M70" t="str">
            <v>set-03</v>
          </cell>
          <cell r="N70" t="str">
            <v>out-03</v>
          </cell>
          <cell r="O70" t="str">
            <v>nov-03</v>
          </cell>
          <cell r="P70" t="str">
            <v>dez-03</v>
          </cell>
          <cell r="Q70" t="str">
            <v>2003</v>
          </cell>
          <cell r="V70">
            <v>83614.748319999999</v>
          </cell>
        </row>
        <row r="71">
          <cell r="B71" t="str">
            <v>Bandeirante</v>
          </cell>
          <cell r="D71" t="str">
            <v>Juros / Pessoal Capitalizados</v>
          </cell>
          <cell r="E71">
            <v>1300426</v>
          </cell>
          <cell r="F71">
            <v>1302478</v>
          </cell>
          <cell r="G71">
            <v>1304648</v>
          </cell>
          <cell r="H71">
            <v>1305985</v>
          </cell>
          <cell r="I71">
            <v>1306524</v>
          </cell>
          <cell r="J71">
            <v>1306550</v>
          </cell>
          <cell r="K71">
            <v>1308282</v>
          </cell>
          <cell r="L71">
            <v>1310938</v>
          </cell>
          <cell r="M71">
            <v>1312767</v>
          </cell>
          <cell r="N71">
            <v>1317135</v>
          </cell>
          <cell r="O71">
            <v>1319191</v>
          </cell>
          <cell r="P71">
            <v>1320211</v>
          </cell>
          <cell r="Q71">
            <v>1320211</v>
          </cell>
          <cell r="V71">
            <v>0</v>
          </cell>
        </row>
        <row r="72">
          <cell r="B72" t="str">
            <v>Escelsa</v>
          </cell>
          <cell r="E72">
            <v>961282</v>
          </cell>
          <cell r="F72">
            <v>965536</v>
          </cell>
          <cell r="G72">
            <v>966268</v>
          </cell>
          <cell r="H72">
            <v>964631</v>
          </cell>
          <cell r="I72">
            <v>963605</v>
          </cell>
          <cell r="J72">
            <v>966316</v>
          </cell>
          <cell r="K72">
            <v>966402</v>
          </cell>
          <cell r="L72">
            <v>965704</v>
          </cell>
          <cell r="M72">
            <v>964860</v>
          </cell>
          <cell r="N72">
            <v>963124</v>
          </cell>
          <cell r="O72">
            <v>964757</v>
          </cell>
          <cell r="P72">
            <v>968165</v>
          </cell>
          <cell r="Q72">
            <v>968165</v>
          </cell>
        </row>
        <row r="73">
          <cell r="B73" t="str">
            <v>EBITDA</v>
          </cell>
          <cell r="E73">
            <v>598530</v>
          </cell>
          <cell r="F73">
            <v>600604</v>
          </cell>
          <cell r="G73">
            <v>602085</v>
          </cell>
          <cell r="H73">
            <v>604339</v>
          </cell>
          <cell r="I73">
            <v>605436</v>
          </cell>
          <cell r="J73">
            <v>606020</v>
          </cell>
          <cell r="K73">
            <v>607681</v>
          </cell>
          <cell r="L73">
            <v>608305</v>
          </cell>
          <cell r="M73">
            <v>609507</v>
          </cell>
          <cell r="N73">
            <v>611018</v>
          </cell>
          <cell r="O73">
            <v>612053</v>
          </cell>
          <cell r="P73">
            <v>613829</v>
          </cell>
          <cell r="Q73">
            <v>613829</v>
          </cell>
        </row>
        <row r="74">
          <cell r="E74">
            <v>2860238</v>
          </cell>
          <cell r="F74" t="str">
            <v>Distribuição</v>
          </cell>
          <cell r="G74">
            <v>2873001</v>
          </cell>
          <cell r="H74">
            <v>2874955</v>
          </cell>
          <cell r="I74">
            <v>2875565</v>
          </cell>
          <cell r="J74">
            <v>32381.34547999996</v>
          </cell>
          <cell r="K74">
            <v>40912.595350000025</v>
          </cell>
          <cell r="L74">
            <v>65838.00615999999</v>
          </cell>
          <cell r="M74">
            <v>35437.782290000025</v>
          </cell>
          <cell r="N74">
            <v>44514.130259999954</v>
          </cell>
          <cell r="O74">
            <v>67470.047839999956</v>
          </cell>
          <cell r="P74">
            <v>41129.387740000137</v>
          </cell>
          <cell r="Q74">
            <v>45337.517889999683</v>
          </cell>
          <cell r="R74">
            <v>47841.088219999794</v>
          </cell>
          <cell r="S74">
            <v>55865.177670000405</v>
          </cell>
          <cell r="T74">
            <v>52191.492600000172</v>
          </cell>
          <cell r="U74">
            <v>71715.980189999595</v>
          </cell>
          <cell r="V74">
            <v>614975.55168999964</v>
          </cell>
        </row>
        <row r="76">
          <cell r="B76" t="str">
            <v>GWh Vendidos</v>
          </cell>
          <cell r="E76" t="str">
            <v>jan-03</v>
          </cell>
          <cell r="F76" t="str">
            <v>Bandeirante</v>
          </cell>
          <cell r="G76" t="str">
            <v>mar-03</v>
          </cell>
          <cell r="H76" t="str">
            <v>abr-03</v>
          </cell>
          <cell r="I76" t="str">
            <v>mai-03</v>
          </cell>
          <cell r="J76" t="str">
            <v>jun-03</v>
          </cell>
          <cell r="K76" t="str">
            <v>jul-03</v>
          </cell>
          <cell r="L76" t="str">
            <v>ago-03</v>
          </cell>
          <cell r="M76" t="str">
            <v>set-03</v>
          </cell>
          <cell r="N76" t="str">
            <v>out-03</v>
          </cell>
          <cell r="O76" t="str">
            <v>nov-03</v>
          </cell>
          <cell r="P76" t="str">
            <v>dez-03</v>
          </cell>
          <cell r="Q76" t="str">
            <v>2003</v>
          </cell>
        </row>
        <row r="77">
          <cell r="B77" t="str">
            <v>Bandeirante</v>
          </cell>
          <cell r="E77">
            <v>778733</v>
          </cell>
          <cell r="F77">
            <v>849594</v>
          </cell>
          <cell r="G77">
            <v>814938</v>
          </cell>
          <cell r="H77">
            <v>777716</v>
          </cell>
          <cell r="I77">
            <v>815112</v>
          </cell>
          <cell r="J77">
            <v>4832</v>
          </cell>
          <cell r="K77">
            <v>10608</v>
          </cell>
          <cell r="L77">
            <v>23632</v>
          </cell>
          <cell r="M77">
            <v>12074</v>
          </cell>
          <cell r="N77">
            <v>10671</v>
          </cell>
          <cell r="O77">
            <v>36389</v>
          </cell>
          <cell r="P77">
            <v>14133</v>
          </cell>
          <cell r="Q77">
            <v>16564</v>
          </cell>
          <cell r="R77">
            <v>12782</v>
          </cell>
          <cell r="S77">
            <v>16551</v>
          </cell>
          <cell r="T77">
            <v>18502</v>
          </cell>
          <cell r="U77">
            <v>58818</v>
          </cell>
          <cell r="V77">
            <v>249897</v>
          </cell>
        </row>
        <row r="78">
          <cell r="B78" t="str">
            <v>Escelsa</v>
          </cell>
          <cell r="E78">
            <v>478072.33400000003</v>
          </cell>
          <cell r="F78">
            <v>476735.69699999999</v>
          </cell>
          <cell r="G78">
            <v>484718.375</v>
          </cell>
          <cell r="H78" t="str">
            <v>EBIT</v>
          </cell>
          <cell r="I78">
            <v>470019.13799999998</v>
          </cell>
          <cell r="J78">
            <v>-2786</v>
          </cell>
          <cell r="K78">
            <v>1418</v>
          </cell>
          <cell r="L78">
            <v>16435</v>
          </cell>
          <cell r="M78">
            <v>5487</v>
          </cell>
          <cell r="N78">
            <v>3601</v>
          </cell>
          <cell r="O78">
            <v>29982</v>
          </cell>
          <cell r="P78">
            <v>8333</v>
          </cell>
          <cell r="Q78">
            <v>10230</v>
          </cell>
          <cell r="R78">
            <v>8501</v>
          </cell>
          <cell r="S78">
            <v>11773</v>
          </cell>
          <cell r="T78">
            <v>12647</v>
          </cell>
          <cell r="U78">
            <v>52209</v>
          </cell>
          <cell r="V78">
            <v>157830</v>
          </cell>
        </row>
        <row r="79">
          <cell r="B79" t="str">
            <v>Enersul</v>
          </cell>
          <cell r="E79">
            <v>241451.63400000002</v>
          </cell>
          <cell r="F79">
            <v>229874.25099999996</v>
          </cell>
          <cell r="G79">
            <v>243671.01299999998</v>
          </cell>
          <cell r="H79" t="str">
            <v>Depreciação</v>
          </cell>
          <cell r="I79">
            <v>233609.109</v>
          </cell>
          <cell r="J79">
            <v>5611</v>
          </cell>
          <cell r="K79">
            <v>5624</v>
          </cell>
          <cell r="L79">
            <v>5629</v>
          </cell>
          <cell r="M79">
            <v>5640</v>
          </cell>
          <cell r="N79">
            <v>5627</v>
          </cell>
          <cell r="O79">
            <v>5641</v>
          </cell>
          <cell r="P79">
            <v>5645</v>
          </cell>
          <cell r="Q79">
            <v>5648</v>
          </cell>
          <cell r="R79">
            <v>5676</v>
          </cell>
          <cell r="S79">
            <v>5694</v>
          </cell>
          <cell r="T79">
            <v>5743</v>
          </cell>
          <cell r="U79">
            <v>5787</v>
          </cell>
          <cell r="V79">
            <v>67965</v>
          </cell>
        </row>
        <row r="80">
          <cell r="E80">
            <v>1498256.9680000001</v>
          </cell>
          <cell r="F80">
            <v>1556203.9479999999</v>
          </cell>
          <cell r="G80">
            <v>1543327.388</v>
          </cell>
          <cell r="H80" t="str">
            <v>Amortização</v>
          </cell>
          <cell r="I80">
            <v>1518740.247</v>
          </cell>
          <cell r="J80">
            <v>450</v>
          </cell>
          <cell r="K80">
            <v>451</v>
          </cell>
          <cell r="L80">
            <v>450</v>
          </cell>
          <cell r="M80">
            <v>459</v>
          </cell>
          <cell r="N80">
            <v>459</v>
          </cell>
          <cell r="O80">
            <v>459</v>
          </cell>
          <cell r="P80">
            <v>459</v>
          </cell>
          <cell r="Q80">
            <v>438</v>
          </cell>
          <cell r="R80">
            <v>311</v>
          </cell>
          <cell r="S80">
            <v>310</v>
          </cell>
          <cell r="T80">
            <v>311</v>
          </cell>
          <cell r="U80">
            <v>301</v>
          </cell>
          <cell r="V80">
            <v>4858</v>
          </cell>
        </row>
        <row r="81">
          <cell r="H81" t="str">
            <v>Provisões</v>
          </cell>
          <cell r="J81">
            <v>1557</v>
          </cell>
          <cell r="K81">
            <v>3115</v>
          </cell>
          <cell r="L81">
            <v>1118</v>
          </cell>
          <cell r="M81">
            <v>488</v>
          </cell>
          <cell r="N81">
            <v>984</v>
          </cell>
          <cell r="O81">
            <v>307</v>
          </cell>
          <cell r="P81">
            <v>-304</v>
          </cell>
          <cell r="Q81">
            <v>248</v>
          </cell>
          <cell r="R81">
            <v>-1706</v>
          </cell>
          <cell r="S81">
            <v>-1226</v>
          </cell>
          <cell r="T81">
            <v>-199</v>
          </cell>
          <cell r="U81">
            <v>521</v>
          </cell>
          <cell r="V81">
            <v>4903</v>
          </cell>
        </row>
        <row r="82">
          <cell r="B82" t="str">
            <v>Número de Colaboradores</v>
          </cell>
          <cell r="E82" t="str">
            <v>jan-03</v>
          </cell>
          <cell r="F82" t="str">
            <v>fev-03</v>
          </cell>
          <cell r="G82" t="str">
            <v>mar-03</v>
          </cell>
          <cell r="H82" t="str">
            <v>Outros</v>
          </cell>
          <cell r="I82" t="str">
            <v>mai-03</v>
          </cell>
          <cell r="J82" t="str">
            <v>jun-03</v>
          </cell>
          <cell r="K82" t="str">
            <v>jul-03</v>
          </cell>
          <cell r="L82" t="str">
            <v>ago-03</v>
          </cell>
          <cell r="M82" t="str">
            <v>set-03</v>
          </cell>
          <cell r="N82" t="str">
            <v>out-03</v>
          </cell>
          <cell r="O82" t="str">
            <v>nov-03</v>
          </cell>
          <cell r="P82" t="str">
            <v>dez-03</v>
          </cell>
          <cell r="Q82" t="str">
            <v>2003</v>
          </cell>
          <cell r="V82">
            <v>14341</v>
          </cell>
        </row>
        <row r="83">
          <cell r="B83" t="str">
            <v>Bandeirante</v>
          </cell>
          <cell r="E83">
            <v>1348</v>
          </cell>
          <cell r="F83">
            <v>1352</v>
          </cell>
          <cell r="G83">
            <v>1349</v>
          </cell>
          <cell r="H83">
            <v>1325</v>
          </cell>
          <cell r="I83">
            <v>1324</v>
          </cell>
          <cell r="J83">
            <v>1360</v>
          </cell>
          <cell r="K83">
            <v>1358</v>
          </cell>
          <cell r="L83">
            <v>1358</v>
          </cell>
          <cell r="M83">
            <v>1336</v>
          </cell>
          <cell r="N83">
            <v>1333</v>
          </cell>
          <cell r="O83">
            <v>1268</v>
          </cell>
          <cell r="P83">
            <v>1261</v>
          </cell>
          <cell r="Q83">
            <v>1261</v>
          </cell>
        </row>
        <row r="84">
          <cell r="B84" t="str">
            <v>Escelsa</v>
          </cell>
          <cell r="E84">
            <v>1355</v>
          </cell>
          <cell r="F84" t="str">
            <v>Escelsa</v>
          </cell>
          <cell r="G84">
            <v>1364</v>
          </cell>
          <cell r="H84">
            <v>1355</v>
          </cell>
          <cell r="I84">
            <v>1356</v>
          </cell>
          <cell r="J84">
            <v>1349</v>
          </cell>
          <cell r="K84">
            <v>1348</v>
          </cell>
          <cell r="L84">
            <v>1342</v>
          </cell>
          <cell r="M84">
            <v>1342</v>
          </cell>
          <cell r="N84">
            <v>1327</v>
          </cell>
          <cell r="O84">
            <v>1316</v>
          </cell>
          <cell r="P84">
            <v>1309</v>
          </cell>
          <cell r="Q84">
            <v>1309</v>
          </cell>
        </row>
        <row r="85">
          <cell r="B85" t="str">
            <v>Enersul</v>
          </cell>
          <cell r="E85">
            <v>932</v>
          </cell>
          <cell r="F85">
            <v>931</v>
          </cell>
          <cell r="G85">
            <v>934</v>
          </cell>
          <cell r="H85">
            <v>934</v>
          </cell>
          <cell r="I85">
            <v>936</v>
          </cell>
          <cell r="J85">
            <v>27549.34547999996</v>
          </cell>
          <cell r="K85">
            <v>30304.595350000025</v>
          </cell>
          <cell r="L85">
            <v>42206.006159999983</v>
          </cell>
          <cell r="M85">
            <v>23363.782290000025</v>
          </cell>
          <cell r="N85">
            <v>33843.130259999954</v>
          </cell>
          <cell r="O85">
            <v>31081.047839999948</v>
          </cell>
          <cell r="P85">
            <v>26996.38774000014</v>
          </cell>
          <cell r="Q85">
            <v>28773.517889999679</v>
          </cell>
          <cell r="R85">
            <v>35059.088219999794</v>
          </cell>
          <cell r="S85">
            <v>39314.177670000405</v>
          </cell>
          <cell r="T85">
            <v>33689.492600000172</v>
          </cell>
          <cell r="U85">
            <v>12897.980189999593</v>
          </cell>
          <cell r="V85">
            <v>365078.55168999964</v>
          </cell>
        </row>
        <row r="86">
          <cell r="E86">
            <v>3635</v>
          </cell>
          <cell r="F86">
            <v>3644</v>
          </cell>
          <cell r="G86">
            <v>3647</v>
          </cell>
          <cell r="H86" t="str">
            <v>EBIT</v>
          </cell>
          <cell r="I86">
            <v>3616</v>
          </cell>
          <cell r="J86">
            <v>15951.451089999959</v>
          </cell>
          <cell r="K86">
            <v>18682.304870000022</v>
          </cell>
          <cell r="L86">
            <v>28781.902129999988</v>
          </cell>
          <cell r="M86">
            <v>11155.339450000029</v>
          </cell>
          <cell r="N86">
            <v>21434.553209999955</v>
          </cell>
          <cell r="O86">
            <v>2210.9948999999469</v>
          </cell>
          <cell r="P86">
            <v>14576.837020000137</v>
          </cell>
          <cell r="Q86">
            <v>17292.335609999674</v>
          </cell>
          <cell r="R86">
            <v>23704.82491999981</v>
          </cell>
          <cell r="S86">
            <v>26288.807840000401</v>
          </cell>
          <cell r="T86">
            <v>36897.498290000178</v>
          </cell>
          <cell r="U86">
            <v>-11818.012500000419</v>
          </cell>
          <cell r="V86">
            <v>205158.83682999969</v>
          </cell>
        </row>
        <row r="87">
          <cell r="H87" t="str">
            <v>Depreciação</v>
          </cell>
          <cell r="J87">
            <v>9074.5161900000003</v>
          </cell>
          <cell r="K87">
            <v>9079.3821399999997</v>
          </cell>
          <cell r="L87">
            <v>9116.0172999999995</v>
          </cell>
          <cell r="M87">
            <v>9134.1798499999968</v>
          </cell>
          <cell r="N87">
            <v>9156.7777300000016</v>
          </cell>
          <cell r="O87">
            <v>9259.0285100000037</v>
          </cell>
          <cell r="P87">
            <v>9159.0053499999995</v>
          </cell>
          <cell r="Q87">
            <v>9171.6956900000077</v>
          </cell>
          <cell r="R87">
            <v>9188.3455899999826</v>
          </cell>
          <cell r="S87">
            <v>8958.9934199999989</v>
          </cell>
          <cell r="T87">
            <v>9189.3872499999998</v>
          </cell>
          <cell r="U87">
            <v>9225.2098800000094</v>
          </cell>
          <cell r="V87">
            <v>109712.5389</v>
          </cell>
        </row>
        <row r="88">
          <cell r="H88" t="str">
            <v>Amortização</v>
          </cell>
          <cell r="J88">
            <v>683.11496</v>
          </cell>
          <cell r="K88">
            <v>683.11615000000018</v>
          </cell>
          <cell r="L88">
            <v>691.89069999999992</v>
          </cell>
          <cell r="M88">
            <v>416.33656000000019</v>
          </cell>
          <cell r="N88">
            <v>424.82736999999997</v>
          </cell>
          <cell r="O88">
            <v>424.82796999999982</v>
          </cell>
          <cell r="P88">
            <v>424.82526999999982</v>
          </cell>
          <cell r="Q88">
            <v>443.13907999999992</v>
          </cell>
          <cell r="R88">
            <v>450.3144999999995</v>
          </cell>
          <cell r="S88">
            <v>720.83127000000059</v>
          </cell>
          <cell r="T88">
            <v>485.09942000000046</v>
          </cell>
          <cell r="U88">
            <v>13349.649799999999</v>
          </cell>
          <cell r="V88">
            <v>19197.973050000001</v>
          </cell>
        </row>
        <row r="89">
          <cell r="H89" t="str">
            <v>Provisões</v>
          </cell>
          <cell r="J89">
            <v>1840.2632400000002</v>
          </cell>
          <cell r="K89">
            <v>1859.7921899999997</v>
          </cell>
          <cell r="L89">
            <v>3616.1960300000005</v>
          </cell>
          <cell r="M89">
            <v>2657.92643</v>
          </cell>
          <cell r="N89">
            <v>2826.971950000001</v>
          </cell>
          <cell r="O89">
            <v>19186.196459999999</v>
          </cell>
          <cell r="P89">
            <v>2835.7201000000032</v>
          </cell>
          <cell r="Q89">
            <v>1866.3475099999948</v>
          </cell>
          <cell r="R89">
            <v>1715.603210000002</v>
          </cell>
          <cell r="S89">
            <v>3345.545140000002</v>
          </cell>
          <cell r="T89">
            <v>-12882.492360000004</v>
          </cell>
          <cell r="U89">
            <v>2141.1330100000027</v>
          </cell>
          <cell r="V89">
            <v>31009.202909999996</v>
          </cell>
        </row>
        <row r="91">
          <cell r="B91" t="str">
            <v>Dívida / EBITDA</v>
          </cell>
        </row>
        <row r="92">
          <cell r="F92" t="str">
            <v>Distribuição</v>
          </cell>
          <cell r="J92" t="e">
            <v>#DIV/0!</v>
          </cell>
          <cell r="K92" t="e">
            <v>#DIV/0!</v>
          </cell>
          <cell r="L92" t="e">
            <v>#DIV/0!</v>
          </cell>
          <cell r="M92" t="e">
            <v>#DIV/0!</v>
          </cell>
          <cell r="N92" t="e">
            <v>#DIV/0!</v>
          </cell>
          <cell r="O92" t="e">
            <v>#DIV/0!</v>
          </cell>
          <cell r="P92" t="e">
            <v>#DIV/0!</v>
          </cell>
          <cell r="Q92" t="e">
            <v>#DIV/0!</v>
          </cell>
          <cell r="R92" t="e">
            <v>#DIV/0!</v>
          </cell>
          <cell r="S92" t="e">
            <v>#DIV/0!</v>
          </cell>
          <cell r="T92" t="e">
            <v>#DIV/0!</v>
          </cell>
          <cell r="U92" t="e">
            <v>#DIV/0!</v>
          </cell>
          <cell r="V92">
            <v>4.9841166879022181</v>
          </cell>
        </row>
        <row r="93">
          <cell r="H93" t="str">
            <v>Dívida Consolidada</v>
          </cell>
          <cell r="U93">
            <v>3065109.9098300003</v>
          </cell>
          <cell r="V93">
            <v>3065109.9098300003</v>
          </cell>
        </row>
        <row r="94">
          <cell r="H94" t="str">
            <v>EBITDA</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v>614975.55168999964</v>
          </cell>
        </row>
        <row r="96">
          <cell r="B96" t="str">
            <v>EBITDA EDP Brasil Consolidado</v>
          </cell>
          <cell r="J96">
            <v>0</v>
          </cell>
          <cell r="K96">
            <v>0</v>
          </cell>
          <cell r="L96">
            <v>0</v>
          </cell>
          <cell r="M96">
            <v>0</v>
          </cell>
          <cell r="N96">
            <v>0</v>
          </cell>
          <cell r="O96">
            <v>0</v>
          </cell>
          <cell r="P96">
            <v>0</v>
          </cell>
          <cell r="Q96">
            <v>0</v>
          </cell>
          <cell r="R96">
            <v>0</v>
          </cell>
          <cell r="S96">
            <v>0</v>
          </cell>
          <cell r="T96">
            <v>0</v>
          </cell>
          <cell r="U96">
            <v>619124.686094</v>
          </cell>
          <cell r="V96">
            <v>619124.686094</v>
          </cell>
        </row>
        <row r="98">
          <cell r="H98" t="str">
            <v>EBITDA EDP Brasil</v>
          </cell>
          <cell r="U98">
            <v>563735.14609399997</v>
          </cell>
          <cell r="V98">
            <v>563735.14609399997</v>
          </cell>
        </row>
        <row r="99">
          <cell r="H99" t="str">
            <v>Provisão</v>
          </cell>
          <cell r="U99">
            <v>41048.54</v>
          </cell>
          <cell r="V99">
            <v>41048.54</v>
          </cell>
        </row>
        <row r="100">
          <cell r="H100" t="str">
            <v>Outros Bandeirante</v>
          </cell>
          <cell r="U100">
            <v>14341</v>
          </cell>
          <cell r="V100">
            <v>14341</v>
          </cell>
        </row>
        <row r="102">
          <cell r="B102" t="str">
            <v>Lucro Líquido</v>
          </cell>
          <cell r="V102">
            <v>-69007.981409418222</v>
          </cell>
        </row>
        <row r="105">
          <cell r="U105" t="str">
            <v>Perdas</v>
          </cell>
          <cell r="V105">
            <v>22219</v>
          </cell>
        </row>
        <row r="106">
          <cell r="U106" t="str">
            <v>Recuperação de Perdas</v>
          </cell>
          <cell r="V106">
            <v>-7878</v>
          </cell>
        </row>
      </sheetData>
      <sheetData sheetId="6" refreshError="1">
        <row r="2">
          <cell r="E2" t="str">
            <v>jan-04</v>
          </cell>
          <cell r="F2" t="str">
            <v>fev-04</v>
          </cell>
          <cell r="G2" t="str">
            <v>mar-04</v>
          </cell>
          <cell r="H2" t="str">
            <v>abr-04</v>
          </cell>
          <cell r="I2" t="str">
            <v>mai-04</v>
          </cell>
          <cell r="J2" t="str">
            <v>jun-04</v>
          </cell>
          <cell r="K2" t="str">
            <v>jul-04</v>
          </cell>
          <cell r="L2" t="str">
            <v>ago-04</v>
          </cell>
          <cell r="M2" t="str">
            <v>set-04</v>
          </cell>
          <cell r="N2" t="str">
            <v>out-04</v>
          </cell>
          <cell r="O2" t="str">
            <v>nov-04</v>
          </cell>
          <cell r="P2" t="str">
            <v>dez-04</v>
          </cell>
          <cell r="Q2" t="str">
            <v>2004</v>
          </cell>
        </row>
        <row r="4">
          <cell r="B4" t="str">
            <v>GWh Vendidos</v>
          </cell>
          <cell r="E4">
            <v>1466118.5722496612</v>
          </cell>
          <cell r="F4">
            <v>1477754.7132472787</v>
          </cell>
          <cell r="G4">
            <v>1483803.555569638</v>
          </cell>
          <cell r="H4">
            <v>1480028.3774065021</v>
          </cell>
          <cell r="I4">
            <v>1469950.6636778296</v>
          </cell>
          <cell r="J4">
            <v>1413922.5450110887</v>
          </cell>
          <cell r="K4">
            <v>1413680.6982116858</v>
          </cell>
          <cell r="L4">
            <v>1425028.076748895</v>
          </cell>
          <cell r="M4">
            <v>1446661.9881798238</v>
          </cell>
          <cell r="N4">
            <v>1462130.9436188461</v>
          </cell>
          <cell r="O4">
            <v>1515611.5939279555</v>
          </cell>
          <cell r="P4">
            <v>1493299.7824385324</v>
          </cell>
          <cell r="Q4">
            <v>17547991.510287736</v>
          </cell>
        </row>
        <row r="6">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E7">
            <v>428.21981120409214</v>
          </cell>
          <cell r="F7">
            <v>463.38976445397594</v>
          </cell>
          <cell r="G7">
            <v>420.76801986666828</v>
          </cell>
          <cell r="H7">
            <v>433.35528755471609</v>
          </cell>
          <cell r="I7">
            <v>453.67939520140874</v>
          </cell>
          <cell r="J7">
            <v>413.52999655351715</v>
          </cell>
          <cell r="K7">
            <v>402.85180637489123</v>
          </cell>
          <cell r="L7">
            <v>454.45923346692274</v>
          </cell>
          <cell r="M7">
            <v>478.33342830984935</v>
          </cell>
          <cell r="N7">
            <v>475.03615623070351</v>
          </cell>
          <cell r="O7">
            <v>505.07251169691739</v>
          </cell>
          <cell r="P7">
            <v>483.0060052992128</v>
          </cell>
          <cell r="Q7">
            <v>447.83029984427691</v>
          </cell>
        </row>
        <row r="8">
          <cell r="D8" t="str">
            <v>Margem Bruta</v>
          </cell>
          <cell r="E8">
            <v>1265258.9350656751</v>
          </cell>
          <cell r="F8">
            <v>1370991.90796</v>
          </cell>
          <cell r="G8">
            <v>1246531.5703753028</v>
          </cell>
          <cell r="H8">
            <v>1285509.0251998978</v>
          </cell>
          <cell r="I8">
            <v>1347548.0287879123</v>
          </cell>
          <cell r="J8">
            <v>1229897.7580696635</v>
          </cell>
          <cell r="K8">
            <v>1199711.2105675193</v>
          </cell>
          <cell r="L8">
            <v>1355180.6192067254</v>
          </cell>
          <cell r="M8">
            <v>1428241.9119209582</v>
          </cell>
          <cell r="N8">
            <v>1420251.6990308077</v>
          </cell>
          <cell r="O8">
            <v>1512026.4869618509</v>
          </cell>
          <cell r="P8">
            <v>1447860.2505029363</v>
          </cell>
          <cell r="Q8">
            <v>1342417.450304104</v>
          </cell>
        </row>
        <row r="9">
          <cell r="D9" t="str">
            <v>Nº de Clientes</v>
          </cell>
          <cell r="E9">
            <v>2954695</v>
          </cell>
          <cell r="F9">
            <v>2958615</v>
          </cell>
          <cell r="G9">
            <v>2962515</v>
          </cell>
          <cell r="H9">
            <v>2966409</v>
          </cell>
          <cell r="I9">
            <v>2970265</v>
          </cell>
          <cell r="J9">
            <v>2974144</v>
          </cell>
          <cell r="K9">
            <v>2978046</v>
          </cell>
          <cell r="L9">
            <v>2981963</v>
          </cell>
          <cell r="M9">
            <v>2985871</v>
          </cell>
          <cell r="N9">
            <v>2989776</v>
          </cell>
          <cell r="O9">
            <v>2993682</v>
          </cell>
          <cell r="P9">
            <v>2997603</v>
          </cell>
          <cell r="Q9">
            <v>2997603</v>
          </cell>
        </row>
        <row r="11">
          <cell r="B11" t="str">
            <v>Cash Cost</v>
          </cell>
          <cell r="E11">
            <v>-94319.823587549006</v>
          </cell>
          <cell r="F11">
            <v>-90835.502138094656</v>
          </cell>
          <cell r="G11">
            <v>-98833.222766694525</v>
          </cell>
          <cell r="H11">
            <v>-96637.826992552407</v>
          </cell>
          <cell r="I11">
            <v>-96359.010715969314</v>
          </cell>
          <cell r="J11">
            <v>-92478.387904309217</v>
          </cell>
          <cell r="K11">
            <v>-94462.713194951837</v>
          </cell>
          <cell r="L11">
            <v>-90158.726651300836</v>
          </cell>
          <cell r="M11">
            <v>-87085.635633305501</v>
          </cell>
          <cell r="N11">
            <v>-83333.441361185556</v>
          </cell>
          <cell r="O11">
            <v>-81296.526737898341</v>
          </cell>
          <cell r="P11">
            <v>-79129.516860427102</v>
          </cell>
          <cell r="Q11">
            <v>-1084930.3345442382</v>
          </cell>
        </row>
        <row r="12">
          <cell r="B12" t="str">
            <v>Bandeirante</v>
          </cell>
          <cell r="E12">
            <v>-44071.002818813366</v>
          </cell>
          <cell r="F12">
            <v>-38273.473168022334</v>
          </cell>
          <cell r="G12">
            <v>-41085.47204549687</v>
          </cell>
          <cell r="H12">
            <v>-38331.632623844795</v>
          </cell>
          <cell r="I12">
            <v>-39426.930878354207</v>
          </cell>
          <cell r="J12">
            <v>-37347.804798220124</v>
          </cell>
          <cell r="K12">
            <v>-36781.105723845954</v>
          </cell>
          <cell r="L12">
            <v>-35602.86090887108</v>
          </cell>
          <cell r="M12">
            <v>-32839.161952118411</v>
          </cell>
          <cell r="N12">
            <v>-35111.2254056288</v>
          </cell>
          <cell r="O12">
            <v>-34555.476606089847</v>
          </cell>
          <cell r="P12">
            <v>-33385.467079950577</v>
          </cell>
          <cell r="Q12">
            <v>-446811.61400925636</v>
          </cell>
        </row>
        <row r="13">
          <cell r="D13" t="str">
            <v>FSEs</v>
          </cell>
          <cell r="E13">
            <v>-7459</v>
          </cell>
          <cell r="F13">
            <v>-6742</v>
          </cell>
          <cell r="G13">
            <v>-7647</v>
          </cell>
          <cell r="H13">
            <v>-8158</v>
          </cell>
          <cell r="I13">
            <v>-8024</v>
          </cell>
          <cell r="J13">
            <v>-8089</v>
          </cell>
          <cell r="K13">
            <v>-7401</v>
          </cell>
          <cell r="L13">
            <v>-7800</v>
          </cell>
          <cell r="M13">
            <v>-6873</v>
          </cell>
          <cell r="N13">
            <v>-7067</v>
          </cell>
          <cell r="O13">
            <v>-7206</v>
          </cell>
          <cell r="P13">
            <v>-7130</v>
          </cell>
          <cell r="Q13">
            <v>-89596</v>
          </cell>
        </row>
        <row r="14">
          <cell r="D14" t="str">
            <v>Custos Pessoal</v>
          </cell>
          <cell r="E14">
            <v>-7993.4803375000001</v>
          </cell>
          <cell r="F14">
            <v>-7993.4803375000001</v>
          </cell>
          <cell r="G14">
            <v>-7993.4803375000001</v>
          </cell>
          <cell r="H14">
            <v>-7993.4803375000001</v>
          </cell>
          <cell r="I14">
            <v>-7993.4803375000001</v>
          </cell>
          <cell r="J14">
            <v>-7993.4803375000001</v>
          </cell>
          <cell r="K14">
            <v>-7993.4803375000001</v>
          </cell>
          <cell r="L14">
            <v>-7993.4803375000001</v>
          </cell>
          <cell r="M14">
            <v>-7993.4803375000001</v>
          </cell>
          <cell r="N14">
            <v>-7993.4803375000001</v>
          </cell>
          <cell r="O14">
            <v>-7993.4803375000001</v>
          </cell>
          <cell r="P14">
            <v>-7993.4803375000001</v>
          </cell>
          <cell r="Q14">
            <v>-95921.764050000013</v>
          </cell>
        </row>
        <row r="15">
          <cell r="D15" t="str">
            <v>Outros Custos Operacionais</v>
          </cell>
          <cell r="E15">
            <v>-10608.181481313366</v>
          </cell>
          <cell r="F15">
            <v>-9594.7578305223342</v>
          </cell>
          <cell r="G15">
            <v>-10910.842707996862</v>
          </cell>
          <cell r="H15">
            <v>-10326.155286344796</v>
          </cell>
          <cell r="I15">
            <v>-9641.8895408542066</v>
          </cell>
          <cell r="J15">
            <v>-9784.3954607201213</v>
          </cell>
          <cell r="K15">
            <v>-10467.899386345955</v>
          </cell>
          <cell r="L15">
            <v>-9812.0215713710786</v>
          </cell>
          <cell r="M15">
            <v>-9951.8856146184116</v>
          </cell>
          <cell r="N15">
            <v>-10717.150068128798</v>
          </cell>
          <cell r="O15">
            <v>-10135.902268589851</v>
          </cell>
          <cell r="P15">
            <v>-10077.829742450578</v>
          </cell>
          <cell r="Q15">
            <v>-122028.91095925636</v>
          </cell>
        </row>
        <row r="16">
          <cell r="D16" t="str">
            <v>Investimento Líquido de Subsídio</v>
          </cell>
          <cell r="E16">
            <v>-14946.090999999999</v>
          </cell>
          <cell r="F16">
            <v>-10769.985000000001</v>
          </cell>
          <cell r="G16">
            <v>-12825.499</v>
          </cell>
          <cell r="H16">
            <v>-8892.7469999999994</v>
          </cell>
          <cell r="I16">
            <v>-10776.311000000002</v>
          </cell>
          <cell r="J16">
            <v>-8437.6790000000001</v>
          </cell>
          <cell r="K16">
            <v>-7965.4759999999997</v>
          </cell>
          <cell r="L16">
            <v>-6967.1090000000004</v>
          </cell>
          <cell r="M16">
            <v>-6765.9460000000008</v>
          </cell>
          <cell r="N16">
            <v>-6423.3450000000003</v>
          </cell>
          <cell r="O16">
            <v>-6311.8439999999991</v>
          </cell>
          <cell r="P16">
            <v>-5276.9070000000002</v>
          </cell>
          <cell r="Q16">
            <v>-106358.939</v>
          </cell>
        </row>
        <row r="17">
          <cell r="D17" t="str">
            <v>Material Diversos</v>
          </cell>
          <cell r="E17">
            <v>-630</v>
          </cell>
          <cell r="F17">
            <v>-746</v>
          </cell>
          <cell r="G17">
            <v>-769</v>
          </cell>
          <cell r="H17">
            <v>-589</v>
          </cell>
          <cell r="I17">
            <v>-616</v>
          </cell>
          <cell r="J17">
            <v>-624</v>
          </cell>
          <cell r="K17">
            <v>-578</v>
          </cell>
          <cell r="L17">
            <v>-654</v>
          </cell>
          <cell r="M17">
            <v>-686</v>
          </cell>
          <cell r="N17">
            <v>-592</v>
          </cell>
          <cell r="O17">
            <v>-592</v>
          </cell>
          <cell r="P17">
            <v>-588</v>
          </cell>
          <cell r="Q17">
            <v>-7664</v>
          </cell>
        </row>
        <row r="18">
          <cell r="D18" t="str">
            <v>(-) TPEs</v>
          </cell>
          <cell r="E18">
            <v>-2434.25</v>
          </cell>
          <cell r="F18">
            <v>-2427.25</v>
          </cell>
          <cell r="G18">
            <v>-939.65000000000009</v>
          </cell>
          <cell r="H18">
            <v>-2372.25</v>
          </cell>
          <cell r="I18">
            <v>-2375.25</v>
          </cell>
          <cell r="J18">
            <v>-2419.25</v>
          </cell>
          <cell r="K18">
            <v>-2375.25</v>
          </cell>
          <cell r="L18">
            <v>-2376.25</v>
          </cell>
          <cell r="M18">
            <v>-568.84999999999991</v>
          </cell>
          <cell r="N18">
            <v>-2318.25</v>
          </cell>
          <cell r="O18">
            <v>-2316.25</v>
          </cell>
          <cell r="P18">
            <v>-2319.25</v>
          </cell>
          <cell r="Q18">
            <v>-25242</v>
          </cell>
        </row>
        <row r="19">
          <cell r="D19" t="str">
            <v>(-) Prestação de Serviços</v>
          </cell>
          <cell r="Q19">
            <v>0</v>
          </cell>
        </row>
        <row r="20">
          <cell r="D20" t="str">
            <v>(-) Outros Proveitos Operacionais</v>
          </cell>
          <cell r="Q20">
            <v>0</v>
          </cell>
        </row>
        <row r="21">
          <cell r="B21" t="str">
            <v>Escelsa</v>
          </cell>
        </row>
        <row r="22">
          <cell r="E22">
            <v>-30476.413425109004</v>
          </cell>
          <cell r="F22">
            <v>-32338.475094133002</v>
          </cell>
          <cell r="G22">
            <v>-34103.095257591005</v>
          </cell>
          <cell r="H22">
            <v>-34347.696231062</v>
          </cell>
          <cell r="I22">
            <v>-31367.20076969</v>
          </cell>
          <cell r="J22">
            <v>-30692.698064037999</v>
          </cell>
          <cell r="K22">
            <v>-34491.568274249999</v>
          </cell>
          <cell r="L22">
            <v>-32740.913608735002</v>
          </cell>
          <cell r="M22">
            <v>-32248.070603296001</v>
          </cell>
          <cell r="N22">
            <v>-29538.188022777002</v>
          </cell>
          <cell r="O22">
            <v>-28669.758223401004</v>
          </cell>
          <cell r="P22">
            <v>-29487.246125918002</v>
          </cell>
          <cell r="Q22">
            <v>-380501.32369999995</v>
          </cell>
        </row>
        <row r="23">
          <cell r="D23" t="str">
            <v>FSEs</v>
          </cell>
          <cell r="E23">
            <v>-3760</v>
          </cell>
          <cell r="F23">
            <v>-3486</v>
          </cell>
          <cell r="G23">
            <v>-3370</v>
          </cell>
          <cell r="H23">
            <v>-3600</v>
          </cell>
          <cell r="I23">
            <v>-3316</v>
          </cell>
          <cell r="J23">
            <v>-3467</v>
          </cell>
          <cell r="K23">
            <v>-3748</v>
          </cell>
          <cell r="L23">
            <v>-3308</v>
          </cell>
          <cell r="M23">
            <v>-3591</v>
          </cell>
          <cell r="N23">
            <v>-3612</v>
          </cell>
          <cell r="O23">
            <v>-3455</v>
          </cell>
          <cell r="P23">
            <v>-3567</v>
          </cell>
          <cell r="Q23">
            <v>-42280</v>
          </cell>
        </row>
        <row r="24">
          <cell r="D24" t="str">
            <v>Custos Pessoal</v>
          </cell>
          <cell r="E24">
            <v>-7993.4803375000001</v>
          </cell>
          <cell r="F24">
            <v>-7993.4803375000001</v>
          </cell>
          <cell r="G24">
            <v>-7993.4803375000001</v>
          </cell>
          <cell r="H24">
            <v>-7993.4803375000001</v>
          </cell>
          <cell r="I24">
            <v>-7993.4803375000001</v>
          </cell>
          <cell r="J24">
            <v>-7993.4803375000001</v>
          </cell>
          <cell r="K24">
            <v>-7993.4803375000001</v>
          </cell>
          <cell r="L24">
            <v>-7993.4803375000001</v>
          </cell>
          <cell r="M24">
            <v>-7993.4803375000001</v>
          </cell>
          <cell r="N24">
            <v>-7993.4803375000001</v>
          </cell>
          <cell r="O24">
            <v>-7993.4803375000001</v>
          </cell>
          <cell r="P24">
            <v>-7993.4803375000001</v>
          </cell>
          <cell r="Q24">
            <v>-95921.764050000013</v>
          </cell>
        </row>
        <row r="25">
          <cell r="D25" t="str">
            <v>Outros Custos Operacionais</v>
          </cell>
          <cell r="E25">
            <v>-10057</v>
          </cell>
          <cell r="F25">
            <v>-9834</v>
          </cell>
          <cell r="G25">
            <v>-10796</v>
          </cell>
          <cell r="H25">
            <v>-10156</v>
          </cell>
          <cell r="I25">
            <v>-10009</v>
          </cell>
          <cell r="J25">
            <v>-10666</v>
          </cell>
          <cell r="K25">
            <v>-10076</v>
          </cell>
          <cell r="L25">
            <v>-11034</v>
          </cell>
          <cell r="M25">
            <v>-11879</v>
          </cell>
          <cell r="N25">
            <v>-11168</v>
          </cell>
          <cell r="O25">
            <v>-11159</v>
          </cell>
          <cell r="P25">
            <v>-11853</v>
          </cell>
          <cell r="Q25">
            <v>-128687</v>
          </cell>
        </row>
        <row r="26">
          <cell r="D26" t="str">
            <v>Investimento Líquido de Subsídio</v>
          </cell>
          <cell r="E26">
            <v>-6684.2699852919995</v>
          </cell>
          <cell r="F26">
            <v>-8793.2553747889997</v>
          </cell>
          <cell r="G26">
            <v>-9505.9381111150014</v>
          </cell>
          <cell r="H26">
            <v>-10073.502753700999</v>
          </cell>
          <cell r="I26">
            <v>-7944.4631876799995</v>
          </cell>
          <cell r="J26">
            <v>-6466.4818387190007</v>
          </cell>
          <cell r="K26">
            <v>-10565.551083769002</v>
          </cell>
          <cell r="L26">
            <v>-8329.4124285690013</v>
          </cell>
          <cell r="M26">
            <v>-6952.2011449149995</v>
          </cell>
          <cell r="N26">
            <v>-5095.4446897285998</v>
          </cell>
          <cell r="O26">
            <v>-4470.8618653493995</v>
          </cell>
          <cell r="P26">
            <v>-4501.3153363729998</v>
          </cell>
          <cell r="Q26">
            <v>-89382.697799999994</v>
          </cell>
        </row>
        <row r="27">
          <cell r="D27" t="str">
            <v>Material Diversos</v>
          </cell>
          <cell r="E27">
            <v>-799</v>
          </cell>
          <cell r="F27">
            <v>-807</v>
          </cell>
          <cell r="G27">
            <v>-857</v>
          </cell>
          <cell r="H27">
            <v>-881</v>
          </cell>
          <cell r="I27">
            <v>-858</v>
          </cell>
          <cell r="J27">
            <v>-900</v>
          </cell>
          <cell r="K27">
            <v>-890</v>
          </cell>
          <cell r="L27">
            <v>-880</v>
          </cell>
          <cell r="M27">
            <v>-882</v>
          </cell>
          <cell r="N27">
            <v>-854</v>
          </cell>
          <cell r="O27">
            <v>-838</v>
          </cell>
          <cell r="P27">
            <v>-847</v>
          </cell>
          <cell r="Q27">
            <v>-10293</v>
          </cell>
        </row>
        <row r="28">
          <cell r="D28" t="str">
            <v>(-) TPEs</v>
          </cell>
          <cell r="E28">
            <v>-1182.6631023170007</v>
          </cell>
          <cell r="F28">
            <v>-1424.7393818439991</v>
          </cell>
          <cell r="G28">
            <v>-1580.6768089759983</v>
          </cell>
          <cell r="H28">
            <v>-1643.713139860997</v>
          </cell>
          <cell r="I28">
            <v>-1246.2572445099986</v>
          </cell>
          <cell r="J28">
            <v>-1199.7358878189996</v>
          </cell>
          <cell r="K28">
            <v>-1218.5368529810012</v>
          </cell>
          <cell r="L28">
            <v>-1196.0208426660001</v>
          </cell>
          <cell r="M28">
            <v>-950.38912088100051</v>
          </cell>
          <cell r="N28">
            <v>-815.26299554840011</v>
          </cell>
          <cell r="O28">
            <v>-753.41602055160047</v>
          </cell>
          <cell r="P28">
            <v>-725.45045204500116</v>
          </cell>
          <cell r="Q28">
            <v>-13936.861849999996</v>
          </cell>
        </row>
        <row r="29">
          <cell r="D29" t="str">
            <v>(-) Prestação de Serviços</v>
          </cell>
          <cell r="Q29">
            <v>0</v>
          </cell>
        </row>
        <row r="30">
          <cell r="D30" t="str">
            <v>(-) Outros Proveitos Operacionais</v>
          </cell>
          <cell r="Q30">
            <v>0</v>
          </cell>
        </row>
        <row r="31">
          <cell r="B31" t="str">
            <v>Enersul</v>
          </cell>
        </row>
        <row r="32">
          <cell r="E32">
            <v>-19772.40734362663</v>
          </cell>
          <cell r="F32">
            <v>-20223.553875939324</v>
          </cell>
          <cell r="G32">
            <v>-23644.655463606643</v>
          </cell>
          <cell r="H32">
            <v>-23958.498137645613</v>
          </cell>
          <cell r="I32">
            <v>-25564.879067925107</v>
          </cell>
          <cell r="J32">
            <v>-24437.885042051101</v>
          </cell>
          <cell r="K32">
            <v>-23190.03919685588</v>
          </cell>
          <cell r="L32">
            <v>-21814.952133694755</v>
          </cell>
          <cell r="M32">
            <v>-21998.403077891096</v>
          </cell>
          <cell r="N32">
            <v>-18684.027932779758</v>
          </cell>
          <cell r="O32">
            <v>-18071.291908407493</v>
          </cell>
          <cell r="P32">
            <v>-16256.803654558522</v>
          </cell>
          <cell r="Q32">
            <v>-257617.39683498192</v>
          </cell>
        </row>
        <row r="33">
          <cell r="D33" t="str">
            <v>FSEs</v>
          </cell>
          <cell r="E33">
            <v>-2736.7615893561151</v>
          </cell>
          <cell r="F33">
            <v>-2751.9920602575662</v>
          </cell>
          <cell r="G33">
            <v>-2793.9666327068994</v>
          </cell>
          <cell r="H33">
            <v>-2840.9941327692413</v>
          </cell>
          <cell r="I33">
            <v>-3097.5796599679034</v>
          </cell>
          <cell r="J33">
            <v>-3158.4648151565616</v>
          </cell>
          <cell r="K33">
            <v>-3038.3775328287329</v>
          </cell>
          <cell r="L33">
            <v>-2999.9207489260762</v>
          </cell>
          <cell r="M33">
            <v>-2917.5322318301978</v>
          </cell>
          <cell r="N33">
            <v>-2765.3651300681781</v>
          </cell>
          <cell r="O33">
            <v>-2701.7249414529047</v>
          </cell>
          <cell r="P33">
            <v>-2713.52195822566</v>
          </cell>
          <cell r="Q33">
            <v>-34516.201433546041</v>
          </cell>
        </row>
        <row r="34">
          <cell r="D34" t="str">
            <v>Custos Pessoal</v>
          </cell>
          <cell r="E34">
            <v>-4854.0242600000001</v>
          </cell>
          <cell r="F34">
            <v>-5093.2205100000001</v>
          </cell>
          <cell r="G34">
            <v>-5092.0736999999999</v>
          </cell>
          <cell r="H34">
            <v>-5121.73308</v>
          </cell>
          <cell r="I34">
            <v>-5276.1938499999997</v>
          </cell>
          <cell r="J34">
            <v>-5143.2581300000002</v>
          </cell>
          <cell r="K34">
            <v>-5004.5580099999997</v>
          </cell>
          <cell r="L34">
            <v>-5973.3297000000002</v>
          </cell>
          <cell r="M34">
            <v>-5378.5530499999995</v>
          </cell>
          <cell r="N34">
            <v>-5254.0072</v>
          </cell>
          <cell r="O34">
            <v>-5328.1267900000003</v>
          </cell>
          <cell r="P34">
            <v>-5109.3640800000003</v>
          </cell>
          <cell r="Q34">
            <v>-62628.442360000008</v>
          </cell>
        </row>
        <row r="35">
          <cell r="D35" t="str">
            <v>Outros Custos Operacionais</v>
          </cell>
          <cell r="E35">
            <v>-5718.0957689336929</v>
          </cell>
          <cell r="F35">
            <v>-5596.0403365989514</v>
          </cell>
          <cell r="G35">
            <v>-5600.293204690428</v>
          </cell>
          <cell r="H35">
            <v>-5698.3011579821577</v>
          </cell>
          <cell r="I35">
            <v>-5756.1161750124729</v>
          </cell>
          <cell r="J35">
            <v>-5769.4025891375568</v>
          </cell>
          <cell r="K35">
            <v>-5842.9327659999999</v>
          </cell>
          <cell r="L35">
            <v>-5828.8199131147867</v>
          </cell>
          <cell r="M35">
            <v>-5879.210310175039</v>
          </cell>
          <cell r="N35">
            <v>-5897.7593055564221</v>
          </cell>
          <cell r="O35">
            <v>-5935.7509095355272</v>
          </cell>
          <cell r="P35">
            <v>-5911.5076299307848</v>
          </cell>
          <cell r="Q35">
            <v>-69434.23006666782</v>
          </cell>
        </row>
        <row r="36">
          <cell r="D36" t="str">
            <v>Investimento Líquido de Subsídio</v>
          </cell>
          <cell r="E36">
            <v>-4617.6406599999991</v>
          </cell>
          <cell r="F36">
            <v>-4799.3438200000001</v>
          </cell>
          <cell r="G36">
            <v>-7988.1613500000003</v>
          </cell>
          <cell r="H36">
            <v>-8057.454029999999</v>
          </cell>
          <cell r="I36">
            <v>-9080.1827999999987</v>
          </cell>
          <cell r="J36">
            <v>-8169.07719</v>
          </cell>
          <cell r="K36">
            <v>-7239.21018</v>
          </cell>
          <cell r="L36">
            <v>-4977.4454799999994</v>
          </cell>
          <cell r="M36">
            <v>-5836.95201</v>
          </cell>
          <cell r="N36">
            <v>-2982.0779000000002</v>
          </cell>
          <cell r="O36">
            <v>-2343.6554500000002</v>
          </cell>
          <cell r="P36">
            <v>-985.17113000000006</v>
          </cell>
          <cell r="Q36">
            <v>-67076.372000000003</v>
          </cell>
        </row>
        <row r="37">
          <cell r="D37" t="str">
            <v>Material Diversos</v>
          </cell>
          <cell r="E37">
            <v>-1195.0415147101908</v>
          </cell>
          <cell r="F37">
            <v>-1367.8368781434815</v>
          </cell>
          <cell r="G37">
            <v>-1288.8285436026717</v>
          </cell>
          <cell r="H37">
            <v>-1247.9256942486008</v>
          </cell>
          <cell r="I37">
            <v>-1317.5253590196239</v>
          </cell>
          <cell r="J37">
            <v>-1177.7139937058832</v>
          </cell>
          <cell r="K37">
            <v>-1201.5611871712672</v>
          </cell>
          <cell r="L37">
            <v>-1325.5412039591372</v>
          </cell>
          <cell r="M37">
            <v>-1258.6189819947633</v>
          </cell>
          <cell r="N37">
            <v>-1276.6614693753988</v>
          </cell>
          <cell r="O37">
            <v>-1332.9753180115674</v>
          </cell>
          <cell r="P37">
            <v>-1224.0527188435551</v>
          </cell>
          <cell r="Q37">
            <v>-15214.28286278614</v>
          </cell>
        </row>
        <row r="38">
          <cell r="D38" t="str">
            <v>(-) TPEs</v>
          </cell>
          <cell r="E38">
            <v>-650.84355062663155</v>
          </cell>
          <cell r="F38">
            <v>-615.12027093932716</v>
          </cell>
          <cell r="G38">
            <v>-881.33203260664436</v>
          </cell>
          <cell r="H38">
            <v>-992.09004264561213</v>
          </cell>
          <cell r="I38">
            <v>-1037.2812239251114</v>
          </cell>
          <cell r="J38">
            <v>-1019.9683240510989</v>
          </cell>
          <cell r="K38">
            <v>-863.39952085588106</v>
          </cell>
          <cell r="L38">
            <v>-709.89508769475719</v>
          </cell>
          <cell r="M38">
            <v>-727.53649389109319</v>
          </cell>
          <cell r="N38">
            <v>-508.15692777975983</v>
          </cell>
          <cell r="O38">
            <v>-429.05849940749232</v>
          </cell>
          <cell r="P38">
            <v>-313.18613755852175</v>
          </cell>
          <cell r="Q38">
            <v>-8747.8681119819303</v>
          </cell>
        </row>
        <row r="39">
          <cell r="D39" t="str">
            <v>(-) Prestação de Serviços</v>
          </cell>
          <cell r="Q39">
            <v>0</v>
          </cell>
        </row>
        <row r="40">
          <cell r="D40" t="str">
            <v>(-) Outros Proveitos Operacionais</v>
          </cell>
          <cell r="Q40">
            <v>0</v>
          </cell>
        </row>
        <row r="44">
          <cell r="B44" t="str">
            <v>Nº de Colaboradores</v>
          </cell>
          <cell r="E44">
            <v>3614</v>
          </cell>
          <cell r="F44">
            <v>3613</v>
          </cell>
          <cell r="G44">
            <v>3615</v>
          </cell>
          <cell r="H44">
            <v>3613</v>
          </cell>
          <cell r="I44">
            <v>3595</v>
          </cell>
          <cell r="J44">
            <v>3579</v>
          </cell>
          <cell r="K44">
            <v>3547</v>
          </cell>
          <cell r="L44">
            <v>3536</v>
          </cell>
          <cell r="M44">
            <v>3498</v>
          </cell>
          <cell r="N44">
            <v>3476</v>
          </cell>
          <cell r="O44">
            <v>3473</v>
          </cell>
          <cell r="P44">
            <v>3459</v>
          </cell>
          <cell r="Q44">
            <v>3459</v>
          </cell>
        </row>
        <row r="46">
          <cell r="B46" t="str">
            <v>Nº de Clientes / Nº de Colab. Médio</v>
          </cell>
          <cell r="E46">
            <v>817.56917542888766</v>
          </cell>
          <cell r="F46">
            <v>818.88043177414886</v>
          </cell>
          <cell r="G46">
            <v>819.50622406639002</v>
          </cell>
          <cell r="H46">
            <v>821.03764184887905</v>
          </cell>
          <cell r="I46">
            <v>826.22114047287903</v>
          </cell>
          <cell r="J46">
            <v>830.99860296172119</v>
          </cell>
          <cell r="K46">
            <v>839.59571468846912</v>
          </cell>
          <cell r="L46">
            <v>843.31532805429867</v>
          </cell>
          <cell r="M46">
            <v>853.59376786735277</v>
          </cell>
          <cell r="N46">
            <v>860.11967779056386</v>
          </cell>
          <cell r="O46">
            <v>861.98733083789227</v>
          </cell>
          <cell r="P46">
            <v>866.60971379011278</v>
          </cell>
          <cell r="Q46">
            <v>866.60971379011278</v>
          </cell>
        </row>
        <row r="70">
          <cell r="B70" t="str">
            <v>Número de Clientes</v>
          </cell>
          <cell r="E70" t="str">
            <v>jan-04</v>
          </cell>
          <cell r="F70" t="str">
            <v>fev-04</v>
          </cell>
          <cell r="G70" t="str">
            <v>mar-04</v>
          </cell>
          <cell r="H70" t="str">
            <v>abr-04</v>
          </cell>
          <cell r="I70" t="str">
            <v>mai-04</v>
          </cell>
          <cell r="J70" t="str">
            <v>jun-04</v>
          </cell>
          <cell r="K70" t="str">
            <v>jul-04</v>
          </cell>
          <cell r="L70" t="str">
            <v>ago-04</v>
          </cell>
          <cell r="M70" t="str">
            <v>set-04</v>
          </cell>
          <cell r="N70" t="str">
            <v>out-04</v>
          </cell>
          <cell r="O70" t="str">
            <v>nov-04</v>
          </cell>
          <cell r="P70" t="str">
            <v>dez-04</v>
          </cell>
          <cell r="Q70" t="str">
            <v>2004</v>
          </cell>
        </row>
        <row r="71">
          <cell r="B71" t="str">
            <v>Bandeirante</v>
          </cell>
          <cell r="E71">
            <v>1352849</v>
          </cell>
          <cell r="F71">
            <v>1353154</v>
          </cell>
          <cell r="G71">
            <v>1353459</v>
          </cell>
          <cell r="H71">
            <v>1353764</v>
          </cell>
          <cell r="I71">
            <v>1354070</v>
          </cell>
          <cell r="J71">
            <v>1354376</v>
          </cell>
          <cell r="K71">
            <v>1354682</v>
          </cell>
          <cell r="L71">
            <v>1354988</v>
          </cell>
          <cell r="M71">
            <v>1355294</v>
          </cell>
          <cell r="N71">
            <v>1355600</v>
          </cell>
          <cell r="O71">
            <v>1355906</v>
          </cell>
          <cell r="P71">
            <v>1356212</v>
          </cell>
          <cell r="Q71">
            <v>1356212</v>
          </cell>
        </row>
        <row r="72">
          <cell r="B72" t="str">
            <v>Escelsa</v>
          </cell>
          <cell r="E72">
            <v>982868</v>
          </cell>
          <cell r="F72">
            <v>984477</v>
          </cell>
          <cell r="G72">
            <v>986085</v>
          </cell>
          <cell r="H72">
            <v>987698</v>
          </cell>
          <cell r="I72">
            <v>989316</v>
          </cell>
          <cell r="J72">
            <v>990933</v>
          </cell>
          <cell r="K72">
            <v>992556</v>
          </cell>
          <cell r="L72">
            <v>994179</v>
          </cell>
          <cell r="M72">
            <v>995808</v>
          </cell>
          <cell r="N72">
            <v>997438</v>
          </cell>
          <cell r="O72">
            <v>999071</v>
          </cell>
          <cell r="P72">
            <v>1000713</v>
          </cell>
          <cell r="Q72">
            <v>1000713</v>
          </cell>
        </row>
        <row r="73">
          <cell r="B73" t="str">
            <v>Enersul</v>
          </cell>
          <cell r="E73">
            <v>618978</v>
          </cell>
          <cell r="F73">
            <v>620984</v>
          </cell>
          <cell r="G73">
            <v>622971</v>
          </cell>
          <cell r="H73">
            <v>624947</v>
          </cell>
          <cell r="I73">
            <v>626879</v>
          </cell>
          <cell r="J73">
            <v>628835</v>
          </cell>
          <cell r="K73">
            <v>630808</v>
          </cell>
          <cell r="L73">
            <v>632796</v>
          </cell>
          <cell r="M73">
            <v>634769</v>
          </cell>
          <cell r="N73">
            <v>636738</v>
          </cell>
          <cell r="O73">
            <v>638705</v>
          </cell>
          <cell r="P73">
            <v>640678</v>
          </cell>
          <cell r="Q73">
            <v>640678</v>
          </cell>
        </row>
        <row r="74">
          <cell r="E74">
            <v>2954695</v>
          </cell>
          <cell r="F74">
            <v>2958615</v>
          </cell>
          <cell r="G74">
            <v>2962515</v>
          </cell>
          <cell r="H74">
            <v>2966409</v>
          </cell>
          <cell r="I74">
            <v>2970265</v>
          </cell>
          <cell r="J74">
            <v>2974144</v>
          </cell>
          <cell r="K74">
            <v>2978046</v>
          </cell>
          <cell r="L74">
            <v>2981963</v>
          </cell>
          <cell r="M74">
            <v>2985871</v>
          </cell>
          <cell r="N74">
            <v>2989776</v>
          </cell>
          <cell r="O74">
            <v>2993682</v>
          </cell>
          <cell r="P74">
            <v>2997603</v>
          </cell>
          <cell r="Q74">
            <v>2997603</v>
          </cell>
        </row>
        <row r="76">
          <cell r="B76" t="str">
            <v>GWh Vendidos</v>
          </cell>
          <cell r="E76" t="str">
            <v>jan-04</v>
          </cell>
          <cell r="F76" t="str">
            <v>fev-04</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B77" t="str">
            <v>Bandeirante</v>
          </cell>
          <cell r="E77">
            <v>755321</v>
          </cell>
          <cell r="F77">
            <v>791062</v>
          </cell>
          <cell r="G77">
            <v>783198</v>
          </cell>
          <cell r="H77">
            <v>782383</v>
          </cell>
          <cell r="I77">
            <v>796980</v>
          </cell>
          <cell r="J77">
            <v>757682</v>
          </cell>
          <cell r="K77">
            <v>761519</v>
          </cell>
          <cell r="L77">
            <v>768183</v>
          </cell>
          <cell r="M77">
            <v>775718</v>
          </cell>
          <cell r="N77">
            <v>782363</v>
          </cell>
          <cell r="O77">
            <v>811834</v>
          </cell>
          <cell r="P77">
            <v>782008</v>
          </cell>
          <cell r="Q77">
            <v>9348251</v>
          </cell>
        </row>
        <row r="78">
          <cell r="B78" t="str">
            <v>Escelsa</v>
          </cell>
          <cell r="E78">
            <v>480285</v>
          </cell>
          <cell r="F78">
            <v>459900</v>
          </cell>
          <cell r="G78">
            <v>474158</v>
          </cell>
          <cell r="H78">
            <v>463701</v>
          </cell>
          <cell r="I78">
            <v>446971</v>
          </cell>
          <cell r="J78">
            <v>441519</v>
          </cell>
          <cell r="K78">
            <v>440184</v>
          </cell>
          <cell r="L78">
            <v>437544</v>
          </cell>
          <cell r="M78">
            <v>442380</v>
          </cell>
          <cell r="N78">
            <v>449418</v>
          </cell>
          <cell r="O78">
            <v>467861</v>
          </cell>
          <cell r="P78">
            <v>479015</v>
          </cell>
          <cell r="Q78">
            <v>5482936</v>
          </cell>
        </row>
        <row r="79">
          <cell r="B79" t="str">
            <v>Enersul</v>
          </cell>
          <cell r="E79">
            <v>230512.57224966117</v>
          </cell>
          <cell r="F79">
            <v>226792.71324727862</v>
          </cell>
          <cell r="G79">
            <v>226447.55556963809</v>
          </cell>
          <cell r="H79">
            <v>233944.37740650223</v>
          </cell>
          <cell r="I79">
            <v>225999.66367782952</v>
          </cell>
          <cell r="J79">
            <v>214721.54501108878</v>
          </cell>
          <cell r="K79">
            <v>211977.69821168567</v>
          </cell>
          <cell r="L79">
            <v>219301.07674889496</v>
          </cell>
          <cell r="M79">
            <v>228563.98817982373</v>
          </cell>
          <cell r="N79">
            <v>230349.94361884604</v>
          </cell>
          <cell r="O79">
            <v>235916.59392795549</v>
          </cell>
          <cell r="P79">
            <v>232276.78243853239</v>
          </cell>
          <cell r="Q79">
            <v>2716804.5102877365</v>
          </cell>
        </row>
        <row r="80">
          <cell r="E80">
            <v>1466118.5722496612</v>
          </cell>
          <cell r="F80">
            <v>1477754.7132472787</v>
          </cell>
          <cell r="G80">
            <v>1483803.555569638</v>
          </cell>
          <cell r="H80">
            <v>1480028.3774065021</v>
          </cell>
          <cell r="I80">
            <v>1469950.6636778296</v>
          </cell>
          <cell r="J80">
            <v>1413922.5450110887</v>
          </cell>
          <cell r="K80">
            <v>1413680.6982116858</v>
          </cell>
          <cell r="L80">
            <v>1425028.076748895</v>
          </cell>
          <cell r="M80">
            <v>1446661.9881798238</v>
          </cell>
          <cell r="N80">
            <v>1462130.9436188461</v>
          </cell>
          <cell r="O80">
            <v>1515611.5939279555</v>
          </cell>
          <cell r="P80">
            <v>1493299.7824385324</v>
          </cell>
          <cell r="Q80">
            <v>17547991.510287736</v>
          </cell>
        </row>
        <row r="82">
          <cell r="B82" t="str">
            <v>Número de Colaboradores</v>
          </cell>
          <cell r="E82" t="str">
            <v>jan-04</v>
          </cell>
          <cell r="F82" t="str">
            <v>fev-04</v>
          </cell>
          <cell r="G82" t="str">
            <v>mar-04</v>
          </cell>
          <cell r="H82" t="str">
            <v>abr-04</v>
          </cell>
          <cell r="I82" t="str">
            <v>mai-04</v>
          </cell>
          <cell r="J82" t="str">
            <v>jun-04</v>
          </cell>
          <cell r="K82" t="str">
            <v>jul-04</v>
          </cell>
          <cell r="L82" t="str">
            <v>ago-04</v>
          </cell>
          <cell r="M82" t="str">
            <v>set-04</v>
          </cell>
          <cell r="N82" t="str">
            <v>out-04</v>
          </cell>
          <cell r="O82" t="str">
            <v>nov-04</v>
          </cell>
          <cell r="P82" t="str">
            <v>dez-04</v>
          </cell>
          <cell r="Q82" t="str">
            <v>2004</v>
          </cell>
        </row>
        <row r="83">
          <cell r="B83" t="str">
            <v>Bandeirante</v>
          </cell>
          <cell r="E83">
            <v>1353</v>
          </cell>
          <cell r="F83">
            <v>1353</v>
          </cell>
          <cell r="G83">
            <v>1353</v>
          </cell>
          <cell r="H83">
            <v>1353</v>
          </cell>
          <cell r="I83">
            <v>1353</v>
          </cell>
          <cell r="J83">
            <v>1343</v>
          </cell>
          <cell r="K83">
            <v>1330</v>
          </cell>
          <cell r="L83">
            <v>1321</v>
          </cell>
          <cell r="M83">
            <v>1307</v>
          </cell>
          <cell r="N83">
            <v>1293</v>
          </cell>
          <cell r="O83">
            <v>1279</v>
          </cell>
          <cell r="P83">
            <v>1268</v>
          </cell>
          <cell r="Q83">
            <v>1268</v>
          </cell>
        </row>
        <row r="84">
          <cell r="B84" t="str">
            <v>Escelsa</v>
          </cell>
          <cell r="E84">
            <v>1314</v>
          </cell>
          <cell r="F84">
            <v>1317</v>
          </cell>
          <cell r="G84">
            <v>1317</v>
          </cell>
          <cell r="H84">
            <v>1315</v>
          </cell>
          <cell r="I84">
            <v>1303</v>
          </cell>
          <cell r="J84">
            <v>1301</v>
          </cell>
          <cell r="K84">
            <v>1287</v>
          </cell>
          <cell r="L84">
            <v>1286</v>
          </cell>
          <cell r="M84">
            <v>1266</v>
          </cell>
          <cell r="N84">
            <v>1263</v>
          </cell>
          <cell r="O84">
            <v>1273</v>
          </cell>
          <cell r="P84">
            <v>1272</v>
          </cell>
          <cell r="Q84">
            <v>1272</v>
          </cell>
        </row>
        <row r="85">
          <cell r="B85" t="str">
            <v>Enersul</v>
          </cell>
          <cell r="E85">
            <v>947</v>
          </cell>
          <cell r="F85">
            <v>943</v>
          </cell>
          <cell r="G85">
            <v>945</v>
          </cell>
          <cell r="H85">
            <v>945</v>
          </cell>
          <cell r="I85">
            <v>939</v>
          </cell>
          <cell r="J85">
            <v>935</v>
          </cell>
          <cell r="K85">
            <v>930</v>
          </cell>
          <cell r="L85">
            <v>929</v>
          </cell>
          <cell r="M85">
            <v>925</v>
          </cell>
          <cell r="N85">
            <v>920</v>
          </cell>
          <cell r="O85">
            <v>921</v>
          </cell>
          <cell r="P85">
            <v>919</v>
          </cell>
          <cell r="Q85">
            <v>919</v>
          </cell>
        </row>
        <row r="86">
          <cell r="E86">
            <v>3614</v>
          </cell>
          <cell r="F86">
            <v>3613</v>
          </cell>
          <cell r="G86">
            <v>3615</v>
          </cell>
          <cell r="H86">
            <v>3613</v>
          </cell>
          <cell r="I86">
            <v>3595</v>
          </cell>
          <cell r="J86">
            <v>3579</v>
          </cell>
          <cell r="K86">
            <v>3547</v>
          </cell>
          <cell r="L86">
            <v>3536</v>
          </cell>
          <cell r="M86">
            <v>3498</v>
          </cell>
          <cell r="N86">
            <v>3476</v>
          </cell>
          <cell r="O86">
            <v>3473</v>
          </cell>
          <cell r="P86">
            <v>3459</v>
          </cell>
          <cell r="Q86">
            <v>3459</v>
          </cell>
        </row>
      </sheetData>
      <sheetData sheetId="7" refreshError="1">
        <row r="2">
          <cell r="E2" t="str">
            <v>jan-04</v>
          </cell>
          <cell r="F2" t="str">
            <v>fev-04</v>
          </cell>
          <cell r="G2" t="str">
            <v>mar-04</v>
          </cell>
          <cell r="H2" t="str">
            <v>abr-04</v>
          </cell>
          <cell r="I2" t="str">
            <v>mai-04</v>
          </cell>
          <cell r="J2" t="str">
            <v>jun-04</v>
          </cell>
          <cell r="K2" t="str">
            <v>jul-04</v>
          </cell>
          <cell r="L2" t="str">
            <v>ago-04</v>
          </cell>
          <cell r="M2" t="str">
            <v>set-04</v>
          </cell>
          <cell r="N2" t="str">
            <v>out-04</v>
          </cell>
          <cell r="O2" t="str">
            <v>nov-04</v>
          </cell>
          <cell r="P2" t="str">
            <v>dez-04</v>
          </cell>
          <cell r="Q2" t="str">
            <v>2004</v>
          </cell>
        </row>
        <row r="4">
          <cell r="B4" t="str">
            <v>GWh Vendidos</v>
          </cell>
          <cell r="E4">
            <v>0</v>
          </cell>
          <cell r="F4">
            <v>0</v>
          </cell>
          <cell r="G4">
            <v>0</v>
          </cell>
          <cell r="H4">
            <v>0</v>
          </cell>
          <cell r="I4">
            <v>0</v>
          </cell>
          <cell r="J4">
            <v>0</v>
          </cell>
          <cell r="K4">
            <v>0</v>
          </cell>
          <cell r="L4">
            <v>0</v>
          </cell>
          <cell r="M4">
            <v>0</v>
          </cell>
          <cell r="N4">
            <v>0</v>
          </cell>
          <cell r="O4">
            <v>0</v>
          </cell>
          <cell r="P4">
            <v>0</v>
          </cell>
          <cell r="Q4">
            <v>0</v>
          </cell>
        </row>
        <row r="6">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t="e">
            <v>#DIV/0!</v>
          </cell>
          <cell r="Q7" t="e">
            <v>#DIV/0!</v>
          </cell>
        </row>
        <row r="8">
          <cell r="D8" t="str">
            <v>Margem Bruta</v>
          </cell>
          <cell r="E8">
            <v>0</v>
          </cell>
          <cell r="F8">
            <v>0</v>
          </cell>
          <cell r="G8">
            <v>0</v>
          </cell>
          <cell r="H8">
            <v>0</v>
          </cell>
          <cell r="I8">
            <v>0</v>
          </cell>
          <cell r="J8">
            <v>0</v>
          </cell>
          <cell r="K8">
            <v>0</v>
          </cell>
          <cell r="L8">
            <v>0</v>
          </cell>
          <cell r="M8">
            <v>0</v>
          </cell>
          <cell r="N8">
            <v>0</v>
          </cell>
          <cell r="O8">
            <v>0</v>
          </cell>
          <cell r="P8">
            <v>0</v>
          </cell>
          <cell r="Q8">
            <v>0</v>
          </cell>
        </row>
        <row r="9">
          <cell r="D9" t="str">
            <v>Nº de Clientes</v>
          </cell>
          <cell r="E9">
            <v>0</v>
          </cell>
          <cell r="F9">
            <v>0</v>
          </cell>
          <cell r="G9">
            <v>0</v>
          </cell>
          <cell r="H9">
            <v>0</v>
          </cell>
          <cell r="I9">
            <v>0</v>
          </cell>
          <cell r="J9">
            <v>0</v>
          </cell>
          <cell r="K9">
            <v>0</v>
          </cell>
          <cell r="L9">
            <v>0</v>
          </cell>
          <cell r="M9">
            <v>0</v>
          </cell>
          <cell r="N9">
            <v>0</v>
          </cell>
          <cell r="O9">
            <v>0</v>
          </cell>
          <cell r="P9">
            <v>0</v>
          </cell>
          <cell r="Q9">
            <v>0</v>
          </cell>
        </row>
        <row r="11">
          <cell r="B11" t="str">
            <v>Cash Cost</v>
          </cell>
        </row>
        <row r="12">
          <cell r="B12" t="str">
            <v>Bandeirante</v>
          </cell>
          <cell r="E12">
            <v>0</v>
          </cell>
          <cell r="F12">
            <v>0</v>
          </cell>
          <cell r="G12">
            <v>0</v>
          </cell>
          <cell r="H12">
            <v>0</v>
          </cell>
          <cell r="I12">
            <v>0</v>
          </cell>
          <cell r="J12">
            <v>0</v>
          </cell>
          <cell r="K12">
            <v>0</v>
          </cell>
          <cell r="L12">
            <v>0</v>
          </cell>
          <cell r="M12">
            <v>0</v>
          </cell>
          <cell r="N12">
            <v>0</v>
          </cell>
          <cell r="O12">
            <v>0</v>
          </cell>
          <cell r="P12">
            <v>0</v>
          </cell>
          <cell r="Q12">
            <v>0</v>
          </cell>
        </row>
        <row r="13">
          <cell r="D13" t="str">
            <v>FSEs</v>
          </cell>
        </row>
        <row r="14">
          <cell r="D14" t="str">
            <v>Custos Pessoal</v>
          </cell>
        </row>
        <row r="15">
          <cell r="D15" t="str">
            <v>Outros Custos Operacionais</v>
          </cell>
        </row>
        <row r="16">
          <cell r="D16" t="str">
            <v>Investimento Líquido de Subsídio</v>
          </cell>
        </row>
        <row r="17">
          <cell r="D17" t="str">
            <v>Material Diversos</v>
          </cell>
        </row>
        <row r="18">
          <cell r="D18" t="str">
            <v>(-) TPEs</v>
          </cell>
        </row>
        <row r="19">
          <cell r="D19" t="str">
            <v>(-) Prestação de Serviços</v>
          </cell>
        </row>
        <row r="20">
          <cell r="D20" t="str">
            <v>(-) Outros Proveitos Operacionais</v>
          </cell>
        </row>
        <row r="21">
          <cell r="B21" t="str">
            <v>Escelsa</v>
          </cell>
        </row>
        <row r="22">
          <cell r="E22">
            <v>0</v>
          </cell>
          <cell r="F22">
            <v>0</v>
          </cell>
          <cell r="G22">
            <v>0</v>
          </cell>
          <cell r="H22">
            <v>0</v>
          </cell>
          <cell r="I22">
            <v>0</v>
          </cell>
          <cell r="J22">
            <v>0</v>
          </cell>
          <cell r="K22">
            <v>0</v>
          </cell>
          <cell r="L22">
            <v>0</v>
          </cell>
          <cell r="M22">
            <v>0</v>
          </cell>
          <cell r="N22">
            <v>0</v>
          </cell>
          <cell r="O22">
            <v>0</v>
          </cell>
          <cell r="P22">
            <v>0</v>
          </cell>
          <cell r="Q22">
            <v>0</v>
          </cell>
        </row>
        <row r="23">
          <cell r="D23" t="str">
            <v>FSEs</v>
          </cell>
        </row>
        <row r="24">
          <cell r="D24" t="str">
            <v>Custos Pessoal</v>
          </cell>
        </row>
        <row r="25">
          <cell r="D25" t="str">
            <v>Outros Custos Operacionais</v>
          </cell>
        </row>
        <row r="26">
          <cell r="D26" t="str">
            <v>Investimento Líquido de Subsídio</v>
          </cell>
        </row>
        <row r="27">
          <cell r="D27" t="str">
            <v>Material Diversos</v>
          </cell>
        </row>
        <row r="28">
          <cell r="D28" t="str">
            <v>(-) TPEs</v>
          </cell>
        </row>
        <row r="29">
          <cell r="D29" t="str">
            <v>(-) Prestação de Serviços</v>
          </cell>
        </row>
        <row r="30">
          <cell r="D30" t="str">
            <v>(-) Outros Proveitos Operacionais</v>
          </cell>
        </row>
        <row r="31">
          <cell r="B31" t="str">
            <v>Enersul</v>
          </cell>
        </row>
        <row r="32">
          <cell r="E32">
            <v>0</v>
          </cell>
          <cell r="F32">
            <v>0</v>
          </cell>
          <cell r="G32">
            <v>0</v>
          </cell>
          <cell r="H32">
            <v>0</v>
          </cell>
          <cell r="I32">
            <v>0</v>
          </cell>
          <cell r="J32">
            <v>0</v>
          </cell>
          <cell r="K32">
            <v>0</v>
          </cell>
          <cell r="L32">
            <v>0</v>
          </cell>
          <cell r="M32">
            <v>0</v>
          </cell>
          <cell r="N32">
            <v>0</v>
          </cell>
          <cell r="O32">
            <v>0</v>
          </cell>
          <cell r="P32">
            <v>0</v>
          </cell>
          <cell r="Q32">
            <v>0</v>
          </cell>
        </row>
        <row r="33">
          <cell r="D33" t="str">
            <v>FSEs</v>
          </cell>
        </row>
        <row r="34">
          <cell r="D34" t="str">
            <v>Custos Pessoal</v>
          </cell>
        </row>
        <row r="35">
          <cell r="D35" t="str">
            <v>Outros Custos Operacionais</v>
          </cell>
        </row>
        <row r="36">
          <cell r="D36" t="str">
            <v>Investimento Líquido de Subsídio</v>
          </cell>
        </row>
        <row r="37">
          <cell r="D37" t="str">
            <v>Material Diversos</v>
          </cell>
        </row>
        <row r="38">
          <cell r="D38" t="str">
            <v>(-) TPEs</v>
          </cell>
        </row>
        <row r="39">
          <cell r="D39" t="str">
            <v>(-) Prestação de Serviços</v>
          </cell>
        </row>
        <row r="40">
          <cell r="D40" t="str">
            <v>(-) Outros Proveitos Operacionais</v>
          </cell>
        </row>
        <row r="44">
          <cell r="B44" t="str">
            <v>Nº de Colaboradores</v>
          </cell>
          <cell r="E44">
            <v>0</v>
          </cell>
          <cell r="F44">
            <v>0</v>
          </cell>
          <cell r="G44">
            <v>0</v>
          </cell>
          <cell r="H44">
            <v>0</v>
          </cell>
          <cell r="I44">
            <v>0</v>
          </cell>
          <cell r="J44">
            <v>0</v>
          </cell>
          <cell r="K44">
            <v>0</v>
          </cell>
          <cell r="L44">
            <v>0</v>
          </cell>
          <cell r="M44">
            <v>0</v>
          </cell>
          <cell r="N44">
            <v>0</v>
          </cell>
          <cell r="O44">
            <v>0</v>
          </cell>
          <cell r="P44">
            <v>0</v>
          </cell>
          <cell r="Q44">
            <v>0</v>
          </cell>
        </row>
        <row r="46">
          <cell r="B46" t="str">
            <v>Nº de Clientes / Nº de Colab. Médio</v>
          </cell>
          <cell r="E46" t="e">
            <v>#DIV/0!</v>
          </cell>
          <cell r="F46" t="e">
            <v>#DIV/0!</v>
          </cell>
          <cell r="G46" t="e">
            <v>#DIV/0!</v>
          </cell>
          <cell r="H46" t="e">
            <v>#DIV/0!</v>
          </cell>
          <cell r="I46" t="e">
            <v>#DIV/0!</v>
          </cell>
          <cell r="J46" t="e">
            <v>#DIV/0!</v>
          </cell>
          <cell r="K46" t="e">
            <v>#DIV/0!</v>
          </cell>
          <cell r="L46" t="e">
            <v>#DIV/0!</v>
          </cell>
          <cell r="M46" t="e">
            <v>#DIV/0!</v>
          </cell>
          <cell r="N46" t="e">
            <v>#DIV/0!</v>
          </cell>
          <cell r="O46" t="e">
            <v>#DIV/0!</v>
          </cell>
          <cell r="P46" t="e">
            <v>#DIV/0!</v>
          </cell>
          <cell r="Q46" t="e">
            <v>#DIV/0!</v>
          </cell>
        </row>
        <row r="70">
          <cell r="A70">
            <v>1</v>
          </cell>
          <cell r="B70" t="str">
            <v>Número de Clientes</v>
          </cell>
          <cell r="E70" t="str">
            <v>jan-04</v>
          </cell>
          <cell r="F70" t="str">
            <v>fev-04</v>
          </cell>
          <cell r="G70" t="str">
            <v>mar-04</v>
          </cell>
          <cell r="H70" t="str">
            <v>abr-04</v>
          </cell>
          <cell r="I70" t="str">
            <v>mai-04</v>
          </cell>
          <cell r="J70" t="str">
            <v>jun-04</v>
          </cell>
          <cell r="K70" t="str">
            <v>jul-04</v>
          </cell>
          <cell r="L70" t="str">
            <v>ago-04</v>
          </cell>
          <cell r="M70" t="str">
            <v>set-04</v>
          </cell>
          <cell r="N70" t="str">
            <v>out-04</v>
          </cell>
          <cell r="O70" t="str">
            <v>nov-04</v>
          </cell>
          <cell r="P70" t="str">
            <v>dez-04</v>
          </cell>
          <cell r="Q70" t="str">
            <v>2004</v>
          </cell>
        </row>
        <row r="71">
          <cell r="A71">
            <v>2</v>
          </cell>
          <cell r="B71" t="str">
            <v>Bandeirante</v>
          </cell>
          <cell r="E71">
            <v>0</v>
          </cell>
          <cell r="F71">
            <v>0</v>
          </cell>
          <cell r="G71">
            <v>0</v>
          </cell>
          <cell r="H71">
            <v>0</v>
          </cell>
          <cell r="I71">
            <v>0</v>
          </cell>
          <cell r="J71">
            <v>0</v>
          </cell>
          <cell r="K71">
            <v>0</v>
          </cell>
          <cell r="L71">
            <v>0</v>
          </cell>
          <cell r="M71">
            <v>0</v>
          </cell>
          <cell r="N71">
            <v>0</v>
          </cell>
          <cell r="O71">
            <v>0</v>
          </cell>
          <cell r="P71">
            <v>0</v>
          </cell>
          <cell r="Q71">
            <v>0</v>
          </cell>
        </row>
        <row r="72">
          <cell r="A72">
            <v>3</v>
          </cell>
          <cell r="B72" t="str">
            <v>Escelsa</v>
          </cell>
          <cell r="E72">
            <v>0</v>
          </cell>
          <cell r="F72">
            <v>0</v>
          </cell>
          <cell r="G72">
            <v>0</v>
          </cell>
          <cell r="H72">
            <v>0</v>
          </cell>
          <cell r="I72">
            <v>0</v>
          </cell>
          <cell r="J72">
            <v>0</v>
          </cell>
          <cell r="K72">
            <v>0</v>
          </cell>
          <cell r="L72">
            <v>0</v>
          </cell>
          <cell r="M72">
            <v>0</v>
          </cell>
          <cell r="N72">
            <v>0</v>
          </cell>
          <cell r="O72">
            <v>0</v>
          </cell>
          <cell r="P72">
            <v>0</v>
          </cell>
          <cell r="Q72">
            <v>0</v>
          </cell>
        </row>
        <row r="73">
          <cell r="A73">
            <v>4</v>
          </cell>
          <cell r="B73" t="str">
            <v>Enersul</v>
          </cell>
          <cell r="E73">
            <v>0</v>
          </cell>
          <cell r="F73">
            <v>0</v>
          </cell>
          <cell r="G73">
            <v>0</v>
          </cell>
          <cell r="H73">
            <v>0</v>
          </cell>
          <cell r="I73">
            <v>0</v>
          </cell>
          <cell r="J73">
            <v>0</v>
          </cell>
          <cell r="K73">
            <v>0</v>
          </cell>
          <cell r="L73">
            <v>0</v>
          </cell>
          <cell r="M73">
            <v>0</v>
          </cell>
          <cell r="N73">
            <v>0</v>
          </cell>
          <cell r="O73">
            <v>0</v>
          </cell>
          <cell r="P73">
            <v>0</v>
          </cell>
          <cell r="Q73">
            <v>0</v>
          </cell>
        </row>
        <row r="74">
          <cell r="A74">
            <v>5</v>
          </cell>
          <cell r="E74">
            <v>0</v>
          </cell>
          <cell r="F74">
            <v>0</v>
          </cell>
          <cell r="G74">
            <v>0</v>
          </cell>
          <cell r="H74">
            <v>0</v>
          </cell>
          <cell r="I74">
            <v>0</v>
          </cell>
          <cell r="J74">
            <v>0</v>
          </cell>
          <cell r="K74">
            <v>0</v>
          </cell>
          <cell r="L74">
            <v>0</v>
          </cell>
          <cell r="M74">
            <v>0</v>
          </cell>
          <cell r="N74">
            <v>0</v>
          </cell>
          <cell r="O74">
            <v>0</v>
          </cell>
          <cell r="P74">
            <v>0</v>
          </cell>
          <cell r="Q74">
            <v>0</v>
          </cell>
        </row>
        <row r="75">
          <cell r="A75">
            <v>6</v>
          </cell>
        </row>
        <row r="76">
          <cell r="A76">
            <v>7</v>
          </cell>
          <cell r="B76" t="str">
            <v>GWh Vendidos</v>
          </cell>
          <cell r="E76" t="str">
            <v>jan-04</v>
          </cell>
          <cell r="F76" t="str">
            <v>fev-04</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A77">
            <v>8</v>
          </cell>
          <cell r="B77" t="str">
            <v>Bandeirante</v>
          </cell>
          <cell r="E77">
            <v>0</v>
          </cell>
          <cell r="F77">
            <v>0</v>
          </cell>
          <cell r="G77">
            <v>0</v>
          </cell>
          <cell r="H77">
            <v>0</v>
          </cell>
          <cell r="I77">
            <v>0</v>
          </cell>
          <cell r="J77">
            <v>0</v>
          </cell>
          <cell r="K77">
            <v>0</v>
          </cell>
          <cell r="L77">
            <v>0</v>
          </cell>
          <cell r="M77">
            <v>0</v>
          </cell>
          <cell r="N77">
            <v>0</v>
          </cell>
          <cell r="O77">
            <v>0</v>
          </cell>
          <cell r="P77">
            <v>0</v>
          </cell>
          <cell r="Q77">
            <v>0</v>
          </cell>
        </row>
        <row r="78">
          <cell r="A78">
            <v>9</v>
          </cell>
          <cell r="B78" t="str">
            <v>Escelsa</v>
          </cell>
          <cell r="E78">
            <v>0</v>
          </cell>
          <cell r="F78">
            <v>0</v>
          </cell>
          <cell r="G78">
            <v>0</v>
          </cell>
          <cell r="H78">
            <v>0</v>
          </cell>
          <cell r="I78">
            <v>0</v>
          </cell>
          <cell r="J78">
            <v>0</v>
          </cell>
          <cell r="K78">
            <v>0</v>
          </cell>
          <cell r="L78">
            <v>0</v>
          </cell>
          <cell r="M78">
            <v>0</v>
          </cell>
          <cell r="N78">
            <v>0</v>
          </cell>
          <cell r="O78">
            <v>0</v>
          </cell>
          <cell r="P78">
            <v>0</v>
          </cell>
          <cell r="Q78">
            <v>0</v>
          </cell>
        </row>
        <row r="79">
          <cell r="A79">
            <v>10</v>
          </cell>
          <cell r="B79" t="str">
            <v>Enersul</v>
          </cell>
          <cell r="E79">
            <v>0</v>
          </cell>
          <cell r="F79">
            <v>0</v>
          </cell>
          <cell r="G79">
            <v>0</v>
          </cell>
          <cell r="H79">
            <v>0</v>
          </cell>
          <cell r="I79">
            <v>0</v>
          </cell>
          <cell r="J79">
            <v>0</v>
          </cell>
          <cell r="K79">
            <v>0</v>
          </cell>
          <cell r="L79">
            <v>0</v>
          </cell>
          <cell r="M79">
            <v>0</v>
          </cell>
          <cell r="N79">
            <v>0</v>
          </cell>
          <cell r="O79">
            <v>0</v>
          </cell>
          <cell r="P79">
            <v>0</v>
          </cell>
          <cell r="Q79">
            <v>0</v>
          </cell>
        </row>
        <row r="80">
          <cell r="A80">
            <v>11</v>
          </cell>
          <cell r="E80">
            <v>0</v>
          </cell>
          <cell r="F80">
            <v>0</v>
          </cell>
          <cell r="G80">
            <v>0</v>
          </cell>
          <cell r="H80">
            <v>0</v>
          </cell>
          <cell r="I80">
            <v>0</v>
          </cell>
          <cell r="J80">
            <v>0</v>
          </cell>
          <cell r="K80">
            <v>0</v>
          </cell>
          <cell r="L80">
            <v>0</v>
          </cell>
          <cell r="M80">
            <v>0</v>
          </cell>
          <cell r="N80">
            <v>0</v>
          </cell>
          <cell r="O80">
            <v>0</v>
          </cell>
          <cell r="P80">
            <v>0</v>
          </cell>
          <cell r="Q80">
            <v>0</v>
          </cell>
        </row>
        <row r="81">
          <cell r="A81">
            <v>12</v>
          </cell>
        </row>
        <row r="82">
          <cell r="A82">
            <v>13</v>
          </cell>
          <cell r="B82" t="str">
            <v>Número de Colaboradores</v>
          </cell>
          <cell r="E82" t="str">
            <v>jan-04</v>
          </cell>
          <cell r="F82" t="str">
            <v>fev-04</v>
          </cell>
          <cell r="G82" t="str">
            <v>mar-04</v>
          </cell>
          <cell r="H82" t="str">
            <v>abr-04</v>
          </cell>
          <cell r="I82" t="str">
            <v>mai-04</v>
          </cell>
          <cell r="J82" t="str">
            <v>jun-04</v>
          </cell>
          <cell r="K82" t="str">
            <v>jul-04</v>
          </cell>
          <cell r="L82" t="str">
            <v>ago-04</v>
          </cell>
          <cell r="M82" t="str">
            <v>set-04</v>
          </cell>
          <cell r="N82" t="str">
            <v>out-04</v>
          </cell>
          <cell r="O82" t="str">
            <v>nov-04</v>
          </cell>
          <cell r="P82" t="str">
            <v>dez-04</v>
          </cell>
          <cell r="Q82" t="str">
            <v>2004</v>
          </cell>
        </row>
        <row r="83">
          <cell r="A83">
            <v>14</v>
          </cell>
          <cell r="B83" t="str">
            <v>Bandeirante</v>
          </cell>
          <cell r="E83">
            <v>0</v>
          </cell>
          <cell r="F83">
            <v>0</v>
          </cell>
          <cell r="G83">
            <v>0</v>
          </cell>
          <cell r="H83">
            <v>0</v>
          </cell>
          <cell r="I83">
            <v>0</v>
          </cell>
          <cell r="J83">
            <v>0</v>
          </cell>
          <cell r="K83">
            <v>0</v>
          </cell>
          <cell r="L83">
            <v>0</v>
          </cell>
          <cell r="M83">
            <v>0</v>
          </cell>
          <cell r="N83">
            <v>0</v>
          </cell>
          <cell r="O83">
            <v>0</v>
          </cell>
          <cell r="P83">
            <v>0</v>
          </cell>
          <cell r="Q83">
            <v>0</v>
          </cell>
        </row>
        <row r="84">
          <cell r="A84">
            <v>15</v>
          </cell>
          <cell r="B84" t="str">
            <v>Escelsa</v>
          </cell>
          <cell r="E84">
            <v>0</v>
          </cell>
          <cell r="F84">
            <v>0</v>
          </cell>
          <cell r="G84">
            <v>0</v>
          </cell>
          <cell r="H84">
            <v>0</v>
          </cell>
          <cell r="I84">
            <v>0</v>
          </cell>
          <cell r="J84">
            <v>0</v>
          </cell>
          <cell r="K84">
            <v>0</v>
          </cell>
          <cell r="L84">
            <v>0</v>
          </cell>
          <cell r="M84">
            <v>0</v>
          </cell>
          <cell r="N84">
            <v>0</v>
          </cell>
          <cell r="O84">
            <v>0</v>
          </cell>
          <cell r="P84">
            <v>0</v>
          </cell>
          <cell r="Q84">
            <v>0</v>
          </cell>
        </row>
        <row r="85">
          <cell r="A85">
            <v>16</v>
          </cell>
          <cell r="B85" t="str">
            <v>Enersul</v>
          </cell>
          <cell r="E85">
            <v>0</v>
          </cell>
          <cell r="F85">
            <v>0</v>
          </cell>
          <cell r="G85">
            <v>0</v>
          </cell>
          <cell r="H85">
            <v>0</v>
          </cell>
          <cell r="I85">
            <v>0</v>
          </cell>
          <cell r="J85">
            <v>0</v>
          </cell>
          <cell r="K85">
            <v>0</v>
          </cell>
          <cell r="L85">
            <v>0</v>
          </cell>
          <cell r="M85">
            <v>0</v>
          </cell>
          <cell r="N85">
            <v>0</v>
          </cell>
          <cell r="O85">
            <v>0</v>
          </cell>
          <cell r="P85">
            <v>0</v>
          </cell>
          <cell r="Q85">
            <v>0</v>
          </cell>
        </row>
        <row r="86">
          <cell r="A86">
            <v>17</v>
          </cell>
          <cell r="E86">
            <v>0</v>
          </cell>
          <cell r="F86">
            <v>0</v>
          </cell>
          <cell r="G86">
            <v>0</v>
          </cell>
          <cell r="H86">
            <v>0</v>
          </cell>
          <cell r="I86">
            <v>0</v>
          </cell>
          <cell r="J86">
            <v>0</v>
          </cell>
          <cell r="K86">
            <v>0</v>
          </cell>
          <cell r="L86">
            <v>0</v>
          </cell>
          <cell r="M86">
            <v>0</v>
          </cell>
          <cell r="N86">
            <v>0</v>
          </cell>
          <cell r="O86">
            <v>0</v>
          </cell>
          <cell r="P86">
            <v>0</v>
          </cell>
          <cell r="Q86">
            <v>0</v>
          </cell>
        </row>
      </sheetData>
      <sheetData sheetId="8" refreshError="1"/>
      <sheetData sheetId="9" refreshError="1">
        <row r="2">
          <cell r="E2" t="str">
            <v>jan-03</v>
          </cell>
          <cell r="F2" t="str">
            <v>fev-03</v>
          </cell>
          <cell r="G2" t="str">
            <v>mar-03</v>
          </cell>
          <cell r="H2" t="str">
            <v>abr-03</v>
          </cell>
          <cell r="I2" t="str">
            <v>mai-03</v>
          </cell>
          <cell r="J2" t="str">
            <v>jun-03</v>
          </cell>
          <cell r="K2" t="str">
            <v>jul-03</v>
          </cell>
          <cell r="L2" t="str">
            <v>ago-03</v>
          </cell>
          <cell r="M2" t="str">
            <v>set-03</v>
          </cell>
          <cell r="N2" t="str">
            <v>out-03</v>
          </cell>
          <cell r="O2" t="str">
            <v>nov-03</v>
          </cell>
          <cell r="P2" t="str">
            <v>dez-03</v>
          </cell>
          <cell r="Q2" t="str">
            <v>2003</v>
          </cell>
        </row>
        <row r="4">
          <cell r="B4" t="str">
            <v>GWh Vendidos</v>
          </cell>
          <cell r="E4">
            <v>1498256.9680000001</v>
          </cell>
          <cell r="F4">
            <v>1556203.9479999999</v>
          </cell>
          <cell r="G4">
            <v>1543327.388</v>
          </cell>
          <cell r="H4">
            <v>1476999.08</v>
          </cell>
          <cell r="I4">
            <v>1518740.247</v>
          </cell>
          <cell r="J4">
            <v>1421268.3810000001</v>
          </cell>
          <cell r="K4">
            <v>1437549.5460000001</v>
          </cell>
          <cell r="L4">
            <v>1474593.9469999999</v>
          </cell>
          <cell r="M4">
            <v>1429194.6250000002</v>
          </cell>
          <cell r="N4">
            <v>1511852.7079999999</v>
          </cell>
          <cell r="O4">
            <v>1532774.2770170001</v>
          </cell>
          <cell r="P4">
            <v>1510455.0970000001</v>
          </cell>
          <cell r="Q4">
            <v>17911216.212017</v>
          </cell>
        </row>
        <row r="6">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E7">
            <v>260.11816741124346</v>
          </cell>
          <cell r="F7">
            <v>314.54558444519279</v>
          </cell>
          <cell r="G7">
            <v>411.42417733930483</v>
          </cell>
          <cell r="H7">
            <v>296.03917730886218</v>
          </cell>
          <cell r="I7">
            <v>308.56304983542373</v>
          </cell>
          <cell r="J7">
            <v>423.99514046752773</v>
          </cell>
          <cell r="K7">
            <v>313.39220553954868</v>
          </cell>
          <cell r="L7">
            <v>369.70632187003747</v>
          </cell>
          <cell r="M7">
            <v>352.98931492615247</v>
          </cell>
          <cell r="N7">
            <v>413.86662420791936</v>
          </cell>
          <cell r="O7">
            <v>400.56906625377508</v>
          </cell>
          <cell r="P7">
            <v>581.86734531847242</v>
          </cell>
          <cell r="Q7">
            <v>368.16059590897265</v>
          </cell>
        </row>
        <row r="8">
          <cell r="D8" t="str">
            <v>Margem Bruta</v>
          </cell>
          <cell r="E8">
            <v>743999.86692000006</v>
          </cell>
          <cell r="F8">
            <v>902311.12535999995</v>
          </cell>
          <cell r="G8">
            <v>1182022.0729200002</v>
          </cell>
          <cell r="H8">
            <v>851099.31299999985</v>
          </cell>
          <cell r="I8">
            <v>887293.10640000016</v>
          </cell>
          <cell r="J8">
            <v>1220633.6739599991</v>
          </cell>
          <cell r="K8">
            <v>903310.72452000109</v>
          </cell>
          <cell r="L8">
            <v>1066583.144159999</v>
          </cell>
          <cell r="M8">
            <v>1019127.4527600022</v>
          </cell>
          <cell r="N8">
            <v>1196603.0516400004</v>
          </cell>
          <cell r="O8">
            <v>1160048.4164399989</v>
          </cell>
          <cell r="P8">
            <v>1688698.3189199972</v>
          </cell>
          <cell r="Q8">
            <v>1068477.5222499999</v>
          </cell>
        </row>
        <row r="9">
          <cell r="D9" t="str">
            <v>Nº de Clientes</v>
          </cell>
          <cell r="E9">
            <v>2860238</v>
          </cell>
          <cell r="F9">
            <v>2868618</v>
          </cell>
          <cell r="G9">
            <v>2873001</v>
          </cell>
          <cell r="H9">
            <v>2874955</v>
          </cell>
          <cell r="I9">
            <v>2875565</v>
          </cell>
          <cell r="J9">
            <v>2878886</v>
          </cell>
          <cell r="K9">
            <v>2882365</v>
          </cell>
          <cell r="L9">
            <v>2884947</v>
          </cell>
          <cell r="M9">
            <v>2887134</v>
          </cell>
          <cell r="N9">
            <v>2891277</v>
          </cell>
          <cell r="O9">
            <v>2896001</v>
          </cell>
          <cell r="P9">
            <v>2902205</v>
          </cell>
          <cell r="Q9">
            <v>2902205</v>
          </cell>
        </row>
        <row r="11">
          <cell r="B11" t="str">
            <v>Cash Cost</v>
          </cell>
          <cell r="E11">
            <v>0</v>
          </cell>
          <cell r="F11">
            <v>0</v>
          </cell>
          <cell r="G11">
            <v>0</v>
          </cell>
          <cell r="H11">
            <v>0</v>
          </cell>
          <cell r="I11">
            <v>0</v>
          </cell>
          <cell r="J11">
            <v>0</v>
          </cell>
          <cell r="K11">
            <v>0</v>
          </cell>
          <cell r="L11">
            <v>0</v>
          </cell>
          <cell r="M11">
            <v>0</v>
          </cell>
          <cell r="N11">
            <v>0</v>
          </cell>
          <cell r="O11">
            <v>0</v>
          </cell>
          <cell r="P11">
            <v>0</v>
          </cell>
          <cell r="Q11">
            <v>-953722.29132748791</v>
          </cell>
        </row>
        <row r="12">
          <cell r="B12" t="str">
            <v>Bandeirante</v>
          </cell>
          <cell r="E12">
            <v>0</v>
          </cell>
          <cell r="F12">
            <v>0</v>
          </cell>
          <cell r="G12">
            <v>0</v>
          </cell>
          <cell r="H12">
            <v>0</v>
          </cell>
          <cell r="I12">
            <v>0</v>
          </cell>
          <cell r="J12">
            <v>0</v>
          </cell>
          <cell r="K12">
            <v>0</v>
          </cell>
          <cell r="L12">
            <v>0</v>
          </cell>
          <cell r="M12">
            <v>0</v>
          </cell>
          <cell r="N12">
            <v>0</v>
          </cell>
          <cell r="O12">
            <v>0</v>
          </cell>
          <cell r="P12">
            <v>0</v>
          </cell>
          <cell r="Q12">
            <v>-418195.81330000004</v>
          </cell>
        </row>
        <row r="13">
          <cell r="D13" t="str">
            <v>FSEs</v>
          </cell>
          <cell r="Q13">
            <v>-68226</v>
          </cell>
        </row>
        <row r="14">
          <cell r="D14" t="str">
            <v>Custos Pessoal</v>
          </cell>
          <cell r="Q14">
            <v>-92319</v>
          </cell>
        </row>
        <row r="15">
          <cell r="D15" t="str">
            <v>Outros Custos Operacionais</v>
          </cell>
          <cell r="Q15">
            <v>-113458</v>
          </cell>
        </row>
        <row r="16">
          <cell r="D16" t="str">
            <v>Investimento Líquido de Subsídio</v>
          </cell>
          <cell r="Q16">
            <v>-106978.81330000001</v>
          </cell>
        </row>
        <row r="17">
          <cell r="D17" t="str">
            <v>Material Diversos</v>
          </cell>
          <cell r="Q17">
            <v>-7935</v>
          </cell>
        </row>
        <row r="18">
          <cell r="D18" t="str">
            <v>(-) TPEs</v>
          </cell>
          <cell r="Q18">
            <v>-29279</v>
          </cell>
        </row>
        <row r="19">
          <cell r="D19" t="str">
            <v>(-) Prestação de Serviços</v>
          </cell>
        </row>
        <row r="20">
          <cell r="D20" t="str">
            <v>(-) Outros Proveitos Operacionais</v>
          </cell>
        </row>
        <row r="21">
          <cell r="B21" t="str">
            <v>Escelsa</v>
          </cell>
        </row>
        <row r="22">
          <cell r="E22">
            <v>0</v>
          </cell>
          <cell r="F22">
            <v>0</v>
          </cell>
          <cell r="G22">
            <v>0</v>
          </cell>
          <cell r="H22">
            <v>0</v>
          </cell>
          <cell r="I22">
            <v>0</v>
          </cell>
          <cell r="J22">
            <v>0</v>
          </cell>
          <cell r="K22">
            <v>0</v>
          </cell>
          <cell r="L22">
            <v>0</v>
          </cell>
          <cell r="M22">
            <v>0</v>
          </cell>
          <cell r="N22">
            <v>0</v>
          </cell>
          <cell r="O22">
            <v>0</v>
          </cell>
          <cell r="P22">
            <v>0</v>
          </cell>
          <cell r="Q22">
            <v>-299878.23901748785</v>
          </cell>
        </row>
        <row r="23">
          <cell r="D23" t="str">
            <v>FSEs</v>
          </cell>
          <cell r="Q23">
            <v>-34259.788979999998</v>
          </cell>
        </row>
        <row r="24">
          <cell r="D24" t="str">
            <v>Custos Pessoal</v>
          </cell>
          <cell r="Q24">
            <v>-71144.860549999998</v>
          </cell>
        </row>
        <row r="25">
          <cell r="D25" t="str">
            <v>Outros Custos Operacionais</v>
          </cell>
          <cell r="Q25">
            <v>-121362.90322000002</v>
          </cell>
        </row>
        <row r="26">
          <cell r="D26" t="str">
            <v>Investimento Líquido de Subsídio</v>
          </cell>
          <cell r="Q26">
            <v>-49273.03176596461</v>
          </cell>
        </row>
        <row r="27">
          <cell r="D27" t="str">
            <v>Material Diversos</v>
          </cell>
          <cell r="Q27">
            <v>-8637.4256999999998</v>
          </cell>
        </row>
        <row r="28">
          <cell r="D28" t="str">
            <v>(-) TPEs</v>
          </cell>
          <cell r="Q28">
            <v>-15200.228801523219</v>
          </cell>
        </row>
        <row r="29">
          <cell r="D29" t="str">
            <v>(-) Prestação de Serviços</v>
          </cell>
        </row>
        <row r="30">
          <cell r="D30" t="str">
            <v>(-) Outros Proveitos Operacionais</v>
          </cell>
        </row>
        <row r="31">
          <cell r="B31" t="str">
            <v>Enersul</v>
          </cell>
        </row>
        <row r="32">
          <cell r="E32">
            <v>0</v>
          </cell>
          <cell r="F32">
            <v>0</v>
          </cell>
          <cell r="G32">
            <v>0</v>
          </cell>
          <cell r="H32">
            <v>0</v>
          </cell>
          <cell r="I32">
            <v>0</v>
          </cell>
          <cell r="J32">
            <v>0</v>
          </cell>
          <cell r="K32">
            <v>0</v>
          </cell>
          <cell r="L32">
            <v>0</v>
          </cell>
          <cell r="M32">
            <v>0</v>
          </cell>
          <cell r="N32">
            <v>0</v>
          </cell>
          <cell r="O32">
            <v>0</v>
          </cell>
          <cell r="P32">
            <v>0</v>
          </cell>
          <cell r="Q32">
            <v>-235648.23901000002</v>
          </cell>
        </row>
        <row r="33">
          <cell r="D33" t="str">
            <v>FSEs</v>
          </cell>
          <cell r="Q33">
            <v>-29842.293969999999</v>
          </cell>
        </row>
        <row r="34">
          <cell r="D34" t="str">
            <v>Custos Pessoal</v>
          </cell>
          <cell r="Q34">
            <v>-53428.243069999997</v>
          </cell>
        </row>
        <row r="35">
          <cell r="D35" t="str">
            <v>Outros Custos Operacionais</v>
          </cell>
          <cell r="Q35">
            <v>-84734.993430000002</v>
          </cell>
        </row>
        <row r="36">
          <cell r="D36" t="str">
            <v>Investimento Líquido de Subsídio</v>
          </cell>
          <cell r="Q36">
            <v>-45596.781999999992</v>
          </cell>
        </row>
        <row r="37">
          <cell r="D37" t="str">
            <v>Material Diversos</v>
          </cell>
          <cell r="Q37">
            <v>-11660.97654</v>
          </cell>
        </row>
        <row r="38">
          <cell r="D38" t="str">
            <v>(-) TPEs</v>
          </cell>
          <cell r="Q38">
            <v>-10384.950000000001</v>
          </cell>
        </row>
        <row r="39">
          <cell r="D39" t="str">
            <v>(-) Prestação de Serviços</v>
          </cell>
        </row>
        <row r="40">
          <cell r="D40" t="str">
            <v>(-) Outros Proveitos Operacionais</v>
          </cell>
        </row>
        <row r="44">
          <cell r="B44" t="str">
            <v>Nº de Colaboradores</v>
          </cell>
          <cell r="E44">
            <v>3635</v>
          </cell>
          <cell r="F44">
            <v>3644</v>
          </cell>
          <cell r="G44">
            <v>3647</v>
          </cell>
          <cell r="H44">
            <v>3614</v>
          </cell>
          <cell r="I44">
            <v>3616</v>
          </cell>
          <cell r="J44">
            <v>3648</v>
          </cell>
          <cell r="K44">
            <v>3643</v>
          </cell>
          <cell r="L44">
            <v>3638</v>
          </cell>
          <cell r="M44">
            <v>3612</v>
          </cell>
          <cell r="N44">
            <v>3593</v>
          </cell>
          <cell r="O44">
            <v>3525</v>
          </cell>
          <cell r="P44">
            <v>3514</v>
          </cell>
          <cell r="Q44">
            <v>3514</v>
          </cell>
        </row>
        <row r="46">
          <cell r="B46" t="str">
            <v>Nº de Clientes / Nº de Colab. Médio</v>
          </cell>
          <cell r="E46">
            <v>786.860522696011</v>
          </cell>
          <cell r="F46">
            <v>787.21679473106474</v>
          </cell>
          <cell r="G46">
            <v>787.77104469426922</v>
          </cell>
          <cell r="H46">
            <v>795.50498063087991</v>
          </cell>
          <cell r="I46">
            <v>795.23368362831854</v>
          </cell>
          <cell r="J46">
            <v>789.16831140350882</v>
          </cell>
          <cell r="K46">
            <v>791.20642327751852</v>
          </cell>
          <cell r="L46">
            <v>793.00357339197365</v>
          </cell>
          <cell r="M46">
            <v>799.31727574750835</v>
          </cell>
          <cell r="N46">
            <v>804.69718897856944</v>
          </cell>
          <cell r="O46">
            <v>821.56056737588654</v>
          </cell>
          <cell r="P46">
            <v>825.89783722253844</v>
          </cell>
          <cell r="Q46">
            <v>825.89783722253844</v>
          </cell>
        </row>
        <row r="70">
          <cell r="A70">
            <v>1</v>
          </cell>
          <cell r="B70" t="str">
            <v>Número de Clientes</v>
          </cell>
          <cell r="E70" t="str">
            <v>jan-03</v>
          </cell>
          <cell r="F70" t="str">
            <v>fev-03</v>
          </cell>
          <cell r="G70" t="str">
            <v>mar-03</v>
          </cell>
          <cell r="H70" t="str">
            <v>abr-03</v>
          </cell>
          <cell r="I70" t="str">
            <v>mai-03</v>
          </cell>
          <cell r="J70" t="str">
            <v>jun-03</v>
          </cell>
          <cell r="K70" t="str">
            <v>jul-03</v>
          </cell>
          <cell r="L70" t="str">
            <v>ago-03</v>
          </cell>
          <cell r="M70" t="str">
            <v>set-03</v>
          </cell>
          <cell r="N70" t="str">
            <v>out-03</v>
          </cell>
          <cell r="O70" t="str">
            <v>nov-03</v>
          </cell>
          <cell r="P70" t="str">
            <v>dez-03</v>
          </cell>
          <cell r="Q70" t="str">
            <v>2003</v>
          </cell>
        </row>
        <row r="71">
          <cell r="A71">
            <v>2</v>
          </cell>
          <cell r="B71" t="str">
            <v>Bandeirante</v>
          </cell>
          <cell r="E71">
            <v>1300426</v>
          </cell>
          <cell r="F71">
            <v>1302478</v>
          </cell>
          <cell r="G71">
            <v>1304648</v>
          </cell>
          <cell r="H71">
            <v>1305985</v>
          </cell>
          <cell r="I71">
            <v>1306524</v>
          </cell>
          <cell r="J71">
            <v>1306550</v>
          </cell>
          <cell r="K71">
            <v>1308282</v>
          </cell>
          <cell r="L71">
            <v>1310938</v>
          </cell>
          <cell r="M71">
            <v>1312767</v>
          </cell>
          <cell r="N71">
            <v>1317135</v>
          </cell>
          <cell r="O71">
            <v>1319191</v>
          </cell>
          <cell r="P71">
            <v>1320211</v>
          </cell>
          <cell r="Q71">
            <v>1320211</v>
          </cell>
        </row>
        <row r="72">
          <cell r="A72">
            <v>3</v>
          </cell>
          <cell r="B72" t="str">
            <v>Escelsa</v>
          </cell>
          <cell r="E72">
            <v>961282</v>
          </cell>
          <cell r="F72">
            <v>965536</v>
          </cell>
          <cell r="G72">
            <v>966268</v>
          </cell>
          <cell r="H72">
            <v>964631</v>
          </cell>
          <cell r="I72">
            <v>963605</v>
          </cell>
          <cell r="J72">
            <v>966316</v>
          </cell>
          <cell r="K72">
            <v>966402</v>
          </cell>
          <cell r="L72">
            <v>965704</v>
          </cell>
          <cell r="M72">
            <v>964860</v>
          </cell>
          <cell r="N72">
            <v>963124</v>
          </cell>
          <cell r="O72">
            <v>964757</v>
          </cell>
          <cell r="P72">
            <v>968165</v>
          </cell>
          <cell r="Q72">
            <v>968165</v>
          </cell>
        </row>
        <row r="73">
          <cell r="A73">
            <v>4</v>
          </cell>
          <cell r="B73" t="str">
            <v>Enersul</v>
          </cell>
          <cell r="E73">
            <v>598530</v>
          </cell>
          <cell r="F73">
            <v>600604</v>
          </cell>
          <cell r="G73">
            <v>602085</v>
          </cell>
          <cell r="H73">
            <v>604339</v>
          </cell>
          <cell r="I73">
            <v>605436</v>
          </cell>
          <cell r="J73">
            <v>606020</v>
          </cell>
          <cell r="K73">
            <v>607681</v>
          </cell>
          <cell r="L73">
            <v>608305</v>
          </cell>
          <cell r="M73">
            <v>609507</v>
          </cell>
          <cell r="N73">
            <v>611018</v>
          </cell>
          <cell r="O73">
            <v>612053</v>
          </cell>
          <cell r="P73">
            <v>613829</v>
          </cell>
          <cell r="Q73">
            <v>613829</v>
          </cell>
        </row>
        <row r="74">
          <cell r="A74">
            <v>5</v>
          </cell>
          <cell r="E74">
            <v>2860238</v>
          </cell>
          <cell r="F74">
            <v>2868618</v>
          </cell>
          <cell r="G74">
            <v>2873001</v>
          </cell>
          <cell r="H74">
            <v>2874955</v>
          </cell>
          <cell r="I74">
            <v>2875565</v>
          </cell>
          <cell r="J74">
            <v>2878886</v>
          </cell>
          <cell r="K74">
            <v>2882365</v>
          </cell>
          <cell r="L74">
            <v>2884947</v>
          </cell>
          <cell r="M74">
            <v>2887134</v>
          </cell>
          <cell r="N74">
            <v>2891277</v>
          </cell>
          <cell r="O74">
            <v>2896001</v>
          </cell>
          <cell r="P74">
            <v>2902205</v>
          </cell>
          <cell r="Q74">
            <v>2902205</v>
          </cell>
        </row>
        <row r="75">
          <cell r="A75">
            <v>6</v>
          </cell>
        </row>
        <row r="76">
          <cell r="A76">
            <v>7</v>
          </cell>
          <cell r="B76" t="str">
            <v>GWh Vendidos</v>
          </cell>
          <cell r="E76" t="str">
            <v>jan-03</v>
          </cell>
          <cell r="F76" t="str">
            <v>fev-03</v>
          </cell>
          <cell r="G76" t="str">
            <v>mar-03</v>
          </cell>
          <cell r="H76" t="str">
            <v>abr-03</v>
          </cell>
          <cell r="I76" t="str">
            <v>mai-03</v>
          </cell>
          <cell r="J76" t="str">
            <v>jun-03</v>
          </cell>
          <cell r="K76" t="str">
            <v>jul-03</v>
          </cell>
          <cell r="L76" t="str">
            <v>ago-03</v>
          </cell>
          <cell r="M76" t="str">
            <v>set-03</v>
          </cell>
          <cell r="N76" t="str">
            <v>out-03</v>
          </cell>
          <cell r="O76" t="str">
            <v>nov-03</v>
          </cell>
          <cell r="P76" t="str">
            <v>dez-03</v>
          </cell>
          <cell r="Q76" t="str">
            <v>2003</v>
          </cell>
        </row>
        <row r="77">
          <cell r="A77">
            <v>8</v>
          </cell>
          <cell r="B77" t="str">
            <v>Bandeirante</v>
          </cell>
          <cell r="E77">
            <v>778733</v>
          </cell>
          <cell r="F77">
            <v>849594</v>
          </cell>
          <cell r="G77">
            <v>814938</v>
          </cell>
          <cell r="H77">
            <v>777716</v>
          </cell>
          <cell r="I77">
            <v>815112</v>
          </cell>
          <cell r="J77">
            <v>771253</v>
          </cell>
          <cell r="K77">
            <v>762680</v>
          </cell>
          <cell r="L77">
            <v>785852</v>
          </cell>
          <cell r="M77">
            <v>757486</v>
          </cell>
          <cell r="N77">
            <v>809079.26300000004</v>
          </cell>
          <cell r="O77">
            <v>838117.87701699999</v>
          </cell>
          <cell r="P77">
            <v>782711.679</v>
          </cell>
          <cell r="Q77">
            <v>9543272.8190170005</v>
          </cell>
        </row>
        <row r="78">
          <cell r="A78">
            <v>9</v>
          </cell>
          <cell r="B78" t="str">
            <v>Escelsa</v>
          </cell>
          <cell r="E78">
            <v>478072.33400000003</v>
          </cell>
          <cell r="F78">
            <v>476735.69699999999</v>
          </cell>
          <cell r="G78">
            <v>484718.375</v>
          </cell>
          <cell r="H78">
            <v>463393.14500000002</v>
          </cell>
          <cell r="I78">
            <v>470019.13799999998</v>
          </cell>
          <cell r="J78">
            <v>433079.53600000002</v>
          </cell>
          <cell r="K78">
            <v>457891.43599999993</v>
          </cell>
          <cell r="L78">
            <v>463127.29799999995</v>
          </cell>
          <cell r="M78">
            <v>450573.08900000004</v>
          </cell>
          <cell r="N78">
            <v>467344.88699999999</v>
          </cell>
          <cell r="O78">
            <v>458673.78</v>
          </cell>
          <cell r="P78">
            <v>478428.27299999999</v>
          </cell>
          <cell r="Q78">
            <v>5582056.9879999999</v>
          </cell>
        </row>
        <row r="79">
          <cell r="A79">
            <v>10</v>
          </cell>
          <cell r="B79" t="str">
            <v>Enersul</v>
          </cell>
          <cell r="E79">
            <v>241451.63400000002</v>
          </cell>
          <cell r="F79">
            <v>229874.25099999996</v>
          </cell>
          <cell r="G79">
            <v>243671.01299999998</v>
          </cell>
          <cell r="H79">
            <v>235889.935</v>
          </cell>
          <cell r="I79">
            <v>233609.109</v>
          </cell>
          <cell r="J79">
            <v>216935.84500000003</v>
          </cell>
          <cell r="K79">
            <v>216978.11</v>
          </cell>
          <cell r="L79">
            <v>225614.649</v>
          </cell>
          <cell r="M79">
            <v>221135.53600000002</v>
          </cell>
          <cell r="N79">
            <v>235428.55799999999</v>
          </cell>
          <cell r="O79">
            <v>235982.62</v>
          </cell>
          <cell r="P79">
            <v>249315.14499999996</v>
          </cell>
          <cell r="Q79">
            <v>2785886.4050000003</v>
          </cell>
        </row>
        <row r="80">
          <cell r="A80">
            <v>11</v>
          </cell>
          <cell r="E80">
            <v>1498256.9680000001</v>
          </cell>
          <cell r="F80">
            <v>1556203.9479999999</v>
          </cell>
          <cell r="G80">
            <v>1543327.388</v>
          </cell>
          <cell r="H80">
            <v>1476999.08</v>
          </cell>
          <cell r="I80">
            <v>1518740.247</v>
          </cell>
          <cell r="J80">
            <v>1421268.3810000001</v>
          </cell>
          <cell r="K80">
            <v>1437549.5460000001</v>
          </cell>
          <cell r="L80">
            <v>1474593.9469999999</v>
          </cell>
          <cell r="M80">
            <v>1429194.6250000002</v>
          </cell>
          <cell r="N80">
            <v>1511852.7079999999</v>
          </cell>
          <cell r="O80">
            <v>1532774.2770170001</v>
          </cell>
          <cell r="P80">
            <v>1510455.0970000001</v>
          </cell>
          <cell r="Q80">
            <v>17911216.212017</v>
          </cell>
        </row>
        <row r="81">
          <cell r="A81">
            <v>12</v>
          </cell>
        </row>
        <row r="82">
          <cell r="A82">
            <v>13</v>
          </cell>
          <cell r="B82" t="str">
            <v>Número de Colaboradores</v>
          </cell>
          <cell r="E82" t="str">
            <v>jan-03</v>
          </cell>
          <cell r="F82" t="str">
            <v>fev-03</v>
          </cell>
          <cell r="G82" t="str">
            <v>mar-03</v>
          </cell>
          <cell r="H82" t="str">
            <v>abr-03</v>
          </cell>
          <cell r="I82" t="str">
            <v>mai-03</v>
          </cell>
          <cell r="J82" t="str">
            <v>jun-03</v>
          </cell>
          <cell r="K82" t="str">
            <v>jul-03</v>
          </cell>
          <cell r="L82" t="str">
            <v>ago-03</v>
          </cell>
          <cell r="M82" t="str">
            <v>set-03</v>
          </cell>
          <cell r="N82" t="str">
            <v>out-03</v>
          </cell>
          <cell r="O82" t="str">
            <v>nov-03</v>
          </cell>
          <cell r="P82" t="str">
            <v>dez-03</v>
          </cell>
          <cell r="Q82" t="str">
            <v>2003</v>
          </cell>
        </row>
        <row r="83">
          <cell r="A83">
            <v>14</v>
          </cell>
          <cell r="B83" t="str">
            <v>Bandeirante</v>
          </cell>
          <cell r="E83">
            <v>1348</v>
          </cell>
          <cell r="F83">
            <v>1352</v>
          </cell>
          <cell r="G83">
            <v>1349</v>
          </cell>
          <cell r="H83">
            <v>1325</v>
          </cell>
          <cell r="I83">
            <v>1324</v>
          </cell>
          <cell r="J83">
            <v>1360</v>
          </cell>
          <cell r="K83">
            <v>1358</v>
          </cell>
          <cell r="L83">
            <v>1358</v>
          </cell>
          <cell r="M83">
            <v>1336</v>
          </cell>
          <cell r="N83">
            <v>1333</v>
          </cell>
          <cell r="O83">
            <v>1268</v>
          </cell>
          <cell r="P83">
            <v>1261</v>
          </cell>
          <cell r="Q83">
            <v>1261</v>
          </cell>
        </row>
        <row r="84">
          <cell r="A84">
            <v>15</v>
          </cell>
          <cell r="B84" t="str">
            <v>Escelsa</v>
          </cell>
          <cell r="E84">
            <v>1355</v>
          </cell>
          <cell r="F84">
            <v>1361</v>
          </cell>
          <cell r="G84">
            <v>1364</v>
          </cell>
          <cell r="H84">
            <v>1355</v>
          </cell>
          <cell r="I84">
            <v>1356</v>
          </cell>
          <cell r="J84">
            <v>1349</v>
          </cell>
          <cell r="K84">
            <v>1348</v>
          </cell>
          <cell r="L84">
            <v>1342</v>
          </cell>
          <cell r="M84">
            <v>1342</v>
          </cell>
          <cell r="N84">
            <v>1327</v>
          </cell>
          <cell r="O84">
            <v>1316</v>
          </cell>
          <cell r="P84">
            <v>1309</v>
          </cell>
          <cell r="Q84">
            <v>1309</v>
          </cell>
        </row>
        <row r="85">
          <cell r="A85">
            <v>16</v>
          </cell>
          <cell r="B85" t="str">
            <v>Enersul</v>
          </cell>
          <cell r="E85">
            <v>932</v>
          </cell>
          <cell r="F85">
            <v>931</v>
          </cell>
          <cell r="G85">
            <v>934</v>
          </cell>
          <cell r="H85">
            <v>934</v>
          </cell>
          <cell r="I85">
            <v>936</v>
          </cell>
          <cell r="J85">
            <v>939</v>
          </cell>
          <cell r="K85">
            <v>937</v>
          </cell>
          <cell r="L85">
            <v>938</v>
          </cell>
          <cell r="M85">
            <v>934</v>
          </cell>
          <cell r="N85">
            <v>933</v>
          </cell>
          <cell r="O85">
            <v>941</v>
          </cell>
          <cell r="P85">
            <v>944</v>
          </cell>
          <cell r="Q85">
            <v>944</v>
          </cell>
        </row>
        <row r="86">
          <cell r="A86">
            <v>17</v>
          </cell>
          <cell r="E86">
            <v>3635</v>
          </cell>
          <cell r="F86">
            <v>3644</v>
          </cell>
          <cell r="G86">
            <v>3647</v>
          </cell>
          <cell r="H86">
            <v>3614</v>
          </cell>
          <cell r="I86">
            <v>3616</v>
          </cell>
          <cell r="J86">
            <v>3648</v>
          </cell>
          <cell r="K86">
            <v>3643</v>
          </cell>
          <cell r="L86">
            <v>3638</v>
          </cell>
          <cell r="M86">
            <v>3612</v>
          </cell>
          <cell r="N86">
            <v>3593</v>
          </cell>
          <cell r="O86">
            <v>3525</v>
          </cell>
          <cell r="P86">
            <v>3514</v>
          </cell>
          <cell r="Q86">
            <v>3514</v>
          </cell>
        </row>
      </sheetData>
      <sheetData sheetId="10" refreshError="1">
        <row r="2">
          <cell r="G2" t="str">
            <v>jan-04</v>
          </cell>
          <cell r="H2" t="str">
            <v>fev-04</v>
          </cell>
          <cell r="I2" t="str">
            <v>mar-04</v>
          </cell>
          <cell r="J2" t="str">
            <v>abr-04</v>
          </cell>
          <cell r="K2" t="str">
            <v>mai-04</v>
          </cell>
          <cell r="L2" t="str">
            <v>jun-04</v>
          </cell>
          <cell r="M2" t="str">
            <v>jul-04</v>
          </cell>
          <cell r="N2" t="str">
            <v>ago-04</v>
          </cell>
          <cell r="O2" t="str">
            <v>set-04</v>
          </cell>
          <cell r="P2" t="str">
            <v>out-04</v>
          </cell>
          <cell r="Q2" t="str">
            <v>nov-04</v>
          </cell>
          <cell r="R2" t="str">
            <v>dez-04</v>
          </cell>
          <cell r="S2" t="str">
            <v>2004</v>
          </cell>
        </row>
        <row r="3">
          <cell r="C3" t="str">
            <v>Bandeirante</v>
          </cell>
        </row>
        <row r="4">
          <cell r="D4" t="str">
            <v>DEC</v>
          </cell>
          <cell r="G4">
            <v>12.58</v>
          </cell>
          <cell r="H4">
            <v>12.58</v>
          </cell>
          <cell r="I4">
            <v>12.58</v>
          </cell>
          <cell r="J4">
            <v>12.58</v>
          </cell>
          <cell r="K4">
            <v>12.58</v>
          </cell>
          <cell r="L4">
            <v>12.58</v>
          </cell>
          <cell r="M4">
            <v>12.58</v>
          </cell>
          <cell r="N4">
            <v>12.58</v>
          </cell>
          <cell r="O4">
            <v>12.58</v>
          </cell>
          <cell r="P4">
            <v>12.58</v>
          </cell>
          <cell r="Q4">
            <v>12.58</v>
          </cell>
          <cell r="R4">
            <v>12.58</v>
          </cell>
          <cell r="S4">
            <v>12.58</v>
          </cell>
        </row>
        <row r="5">
          <cell r="D5" t="str">
            <v>Padrão Aneel</v>
          </cell>
          <cell r="G5">
            <v>12.58</v>
          </cell>
          <cell r="H5">
            <v>12.58</v>
          </cell>
          <cell r="I5">
            <v>12.58</v>
          </cell>
          <cell r="J5">
            <v>12.58</v>
          </cell>
          <cell r="K5">
            <v>12.58</v>
          </cell>
          <cell r="L5">
            <v>12.58</v>
          </cell>
          <cell r="M5">
            <v>12.58</v>
          </cell>
          <cell r="N5">
            <v>12.58</v>
          </cell>
          <cell r="O5">
            <v>12.58</v>
          </cell>
          <cell r="P5">
            <v>12.58</v>
          </cell>
          <cell r="Q5">
            <v>12.58</v>
          </cell>
          <cell r="R5">
            <v>12.58</v>
          </cell>
          <cell r="S5">
            <v>12.58</v>
          </cell>
        </row>
        <row r="6">
          <cell r="D6" t="str">
            <v>FEC</v>
          </cell>
          <cell r="G6">
            <v>9.74</v>
          </cell>
          <cell r="H6">
            <v>9.74</v>
          </cell>
          <cell r="I6">
            <v>9.74</v>
          </cell>
          <cell r="J6">
            <v>9.74</v>
          </cell>
          <cell r="K6">
            <v>9.74</v>
          </cell>
          <cell r="L6">
            <v>9.74</v>
          </cell>
          <cell r="M6">
            <v>9.74</v>
          </cell>
          <cell r="N6">
            <v>9.74</v>
          </cell>
          <cell r="O6">
            <v>9.74</v>
          </cell>
          <cell r="P6">
            <v>9.74</v>
          </cell>
          <cell r="Q6">
            <v>9.74</v>
          </cell>
          <cell r="R6">
            <v>9.74</v>
          </cell>
          <cell r="S6">
            <v>9.74</v>
          </cell>
        </row>
        <row r="7">
          <cell r="D7" t="str">
            <v>Padrão Aneel</v>
          </cell>
          <cell r="G7">
            <v>9.74</v>
          </cell>
          <cell r="H7">
            <v>9.74</v>
          </cell>
          <cell r="I7">
            <v>9.74</v>
          </cell>
          <cell r="J7">
            <v>9.74</v>
          </cell>
          <cell r="K7">
            <v>9.74</v>
          </cell>
          <cell r="L7">
            <v>9.74</v>
          </cell>
          <cell r="M7">
            <v>9.74</v>
          </cell>
          <cell r="N7">
            <v>9.74</v>
          </cell>
          <cell r="O7">
            <v>9.74</v>
          </cell>
          <cell r="P7">
            <v>9.74</v>
          </cell>
          <cell r="Q7">
            <v>9.74</v>
          </cell>
          <cell r="R7">
            <v>9.74</v>
          </cell>
          <cell r="S7">
            <v>9.74</v>
          </cell>
        </row>
        <row r="8">
          <cell r="D8" t="str">
            <v>TMA</v>
          </cell>
          <cell r="G8" t="e">
            <v>#REF!</v>
          </cell>
          <cell r="H8" t="e">
            <v>#REF!</v>
          </cell>
          <cell r="I8" t="e">
            <v>#REF!</v>
          </cell>
          <cell r="J8" t="e">
            <v>#REF!</v>
          </cell>
          <cell r="K8" t="e">
            <v>#REF!</v>
          </cell>
          <cell r="L8" t="e">
            <v>#REF!</v>
          </cell>
          <cell r="M8" t="e">
            <v>#REF!</v>
          </cell>
          <cell r="N8" t="e">
            <v>#REF!</v>
          </cell>
          <cell r="O8" t="e">
            <v>#REF!</v>
          </cell>
          <cell r="P8" t="e">
            <v>#REF!</v>
          </cell>
          <cell r="Q8" t="e">
            <v>#REF!</v>
          </cell>
          <cell r="R8" t="e">
            <v>#REF!</v>
          </cell>
          <cell r="S8" t="e">
            <v>#REF!</v>
          </cell>
        </row>
        <row r="9">
          <cell r="D9" t="str">
            <v>Padrão Aneel</v>
          </cell>
          <cell r="G9" t="e">
            <v>#REF!</v>
          </cell>
          <cell r="H9" t="e">
            <v>#REF!</v>
          </cell>
          <cell r="I9" t="e">
            <v>#REF!</v>
          </cell>
          <cell r="J9" t="e">
            <v>#REF!</v>
          </cell>
          <cell r="K9" t="e">
            <v>#REF!</v>
          </cell>
          <cell r="L9" t="e">
            <v>#REF!</v>
          </cell>
          <cell r="M9" t="e">
            <v>#REF!</v>
          </cell>
          <cell r="N9" t="e">
            <v>#REF!</v>
          </cell>
          <cell r="O9" t="e">
            <v>#REF!</v>
          </cell>
          <cell r="P9" t="e">
            <v>#REF!</v>
          </cell>
          <cell r="Q9" t="e">
            <v>#REF!</v>
          </cell>
          <cell r="R9" t="e">
            <v>#REF!</v>
          </cell>
          <cell r="S9" t="e">
            <v>#REF!</v>
          </cell>
        </row>
        <row r="12">
          <cell r="C12" t="str">
            <v>Escelsa</v>
          </cell>
        </row>
        <row r="14">
          <cell r="D14" t="str">
            <v>DEC</v>
          </cell>
          <cell r="G14">
            <v>13.032930887834723</v>
          </cell>
          <cell r="H14">
            <v>13.032930887834723</v>
          </cell>
          <cell r="I14">
            <v>13.032930887834723</v>
          </cell>
          <cell r="J14">
            <v>13.032930887834723</v>
          </cell>
          <cell r="K14">
            <v>13.032930887834723</v>
          </cell>
          <cell r="L14">
            <v>13.032930887834723</v>
          </cell>
          <cell r="M14">
            <v>13.032930887834723</v>
          </cell>
          <cell r="N14">
            <v>13.032930887834723</v>
          </cell>
          <cell r="O14">
            <v>13.032930887834723</v>
          </cell>
          <cell r="P14">
            <v>13.032930887834723</v>
          </cell>
          <cell r="Q14">
            <v>13.032930887834723</v>
          </cell>
          <cell r="R14">
            <v>13.032930887834723</v>
          </cell>
          <cell r="S14">
            <v>13.032930887834723</v>
          </cell>
        </row>
        <row r="15">
          <cell r="D15" t="str">
            <v>Padrão Aneel</v>
          </cell>
          <cell r="G15">
            <v>13.032930887834723</v>
          </cell>
          <cell r="H15">
            <v>13.032930887834723</v>
          </cell>
          <cell r="I15">
            <v>13.032930887834723</v>
          </cell>
          <cell r="J15">
            <v>13.032930887834723</v>
          </cell>
          <cell r="K15">
            <v>13.032930887834723</v>
          </cell>
          <cell r="L15">
            <v>13.032930887834723</v>
          </cell>
          <cell r="M15">
            <v>13.032930887834723</v>
          </cell>
          <cell r="N15">
            <v>13.032930887834723</v>
          </cell>
          <cell r="O15">
            <v>13.032930887834723</v>
          </cell>
          <cell r="P15">
            <v>13.032930887834723</v>
          </cell>
          <cell r="Q15">
            <v>13.032930887834723</v>
          </cell>
          <cell r="R15">
            <v>13.032930887834723</v>
          </cell>
          <cell r="S15">
            <v>13.032930887834723</v>
          </cell>
        </row>
        <row r="16">
          <cell r="D16" t="str">
            <v>FEC</v>
          </cell>
          <cell r="G16">
            <v>10.700142140325037</v>
          </cell>
          <cell r="H16">
            <v>10.700142140325037</v>
          </cell>
          <cell r="I16">
            <v>10.700142140325037</v>
          </cell>
          <cell r="J16">
            <v>10.700142140325037</v>
          </cell>
          <cell r="K16">
            <v>10.700142140325037</v>
          </cell>
          <cell r="L16">
            <v>10.700142140325037</v>
          </cell>
          <cell r="M16">
            <v>10.700142140325037</v>
          </cell>
          <cell r="N16">
            <v>10.700142140325037</v>
          </cell>
          <cell r="O16">
            <v>10.700142140325037</v>
          </cell>
          <cell r="P16">
            <v>10.700142140325037</v>
          </cell>
          <cell r="Q16">
            <v>10.700142140325037</v>
          </cell>
          <cell r="R16">
            <v>10.700142140325037</v>
          </cell>
          <cell r="S16">
            <v>10.700142140325037</v>
          </cell>
        </row>
        <row r="17">
          <cell r="D17" t="str">
            <v>Padrão Aneel</v>
          </cell>
          <cell r="G17">
            <v>10.700142140325037</v>
          </cell>
          <cell r="H17">
            <v>10.700142140325037</v>
          </cell>
          <cell r="I17">
            <v>10.700142140325037</v>
          </cell>
          <cell r="J17">
            <v>10.700142140325037</v>
          </cell>
          <cell r="K17">
            <v>10.700142140325037</v>
          </cell>
          <cell r="L17">
            <v>10.700142140325037</v>
          </cell>
          <cell r="M17">
            <v>10.700142140325037</v>
          </cell>
          <cell r="N17">
            <v>10.700142140325037</v>
          </cell>
          <cell r="O17">
            <v>10.700142140325037</v>
          </cell>
          <cell r="P17">
            <v>10.700142140325037</v>
          </cell>
          <cell r="Q17">
            <v>10.700142140325037</v>
          </cell>
          <cell r="R17">
            <v>10.700142140325037</v>
          </cell>
          <cell r="S17">
            <v>10.700142140325037</v>
          </cell>
        </row>
        <row r="18">
          <cell r="D18" t="str">
            <v>TMA</v>
          </cell>
          <cell r="G18">
            <v>119</v>
          </cell>
          <cell r="H18">
            <v>119</v>
          </cell>
          <cell r="I18">
            <v>119</v>
          </cell>
          <cell r="J18">
            <v>119</v>
          </cell>
          <cell r="K18">
            <v>119</v>
          </cell>
          <cell r="L18">
            <v>119</v>
          </cell>
          <cell r="M18">
            <v>119</v>
          </cell>
          <cell r="N18">
            <v>119</v>
          </cell>
          <cell r="O18">
            <v>119</v>
          </cell>
          <cell r="P18">
            <v>119</v>
          </cell>
          <cell r="Q18">
            <v>119</v>
          </cell>
          <cell r="R18">
            <v>119</v>
          </cell>
          <cell r="S18">
            <v>119</v>
          </cell>
        </row>
        <row r="19">
          <cell r="D19" t="str">
            <v>Padrão Aneel</v>
          </cell>
          <cell r="G19">
            <v>119</v>
          </cell>
          <cell r="H19">
            <v>119</v>
          </cell>
          <cell r="I19">
            <v>119</v>
          </cell>
          <cell r="J19">
            <v>119</v>
          </cell>
          <cell r="K19">
            <v>119</v>
          </cell>
          <cell r="L19">
            <v>119</v>
          </cell>
          <cell r="M19">
            <v>119</v>
          </cell>
          <cell r="N19">
            <v>119</v>
          </cell>
          <cell r="O19">
            <v>119</v>
          </cell>
          <cell r="P19">
            <v>119</v>
          </cell>
          <cell r="Q19">
            <v>119</v>
          </cell>
          <cell r="R19">
            <v>119</v>
          </cell>
          <cell r="S19">
            <v>119</v>
          </cell>
        </row>
        <row r="22">
          <cell r="C22" t="str">
            <v>Enersul</v>
          </cell>
        </row>
        <row r="24">
          <cell r="D24" t="str">
            <v>DEC</v>
          </cell>
          <cell r="G24">
            <v>17.89</v>
          </cell>
          <cell r="H24">
            <v>17.89</v>
          </cell>
          <cell r="I24">
            <v>17.899999999999999</v>
          </cell>
          <cell r="J24">
            <v>17.899999999999999</v>
          </cell>
          <cell r="K24">
            <v>17.899999999999999</v>
          </cell>
          <cell r="L24">
            <v>17.899999999999999</v>
          </cell>
          <cell r="M24">
            <v>17.899999999999999</v>
          </cell>
          <cell r="N24">
            <v>17.899999999999999</v>
          </cell>
          <cell r="O24">
            <v>17.899999999999999</v>
          </cell>
          <cell r="P24">
            <v>17.91</v>
          </cell>
          <cell r="Q24">
            <v>17.91</v>
          </cell>
          <cell r="R24">
            <v>17.91</v>
          </cell>
          <cell r="S24">
            <v>17.91</v>
          </cell>
        </row>
        <row r="25">
          <cell r="D25" t="str">
            <v>Padrão Aneel</v>
          </cell>
          <cell r="G25">
            <v>17.89</v>
          </cell>
          <cell r="H25">
            <v>17.89</v>
          </cell>
          <cell r="I25">
            <v>17.899999999999999</v>
          </cell>
          <cell r="J25">
            <v>17.899999999999999</v>
          </cell>
          <cell r="K25">
            <v>17.899999999999999</v>
          </cell>
          <cell r="L25">
            <v>17.899999999999999</v>
          </cell>
          <cell r="M25">
            <v>17.899999999999999</v>
          </cell>
          <cell r="N25">
            <v>17.899999999999999</v>
          </cell>
          <cell r="O25">
            <v>17.899999999999999</v>
          </cell>
          <cell r="P25">
            <v>17.91</v>
          </cell>
          <cell r="Q25">
            <v>17.91</v>
          </cell>
          <cell r="R25">
            <v>17.91</v>
          </cell>
          <cell r="S25">
            <v>17.91</v>
          </cell>
        </row>
        <row r="26">
          <cell r="D26" t="str">
            <v>FEC</v>
          </cell>
          <cell r="G26">
            <v>15.35</v>
          </cell>
          <cell r="H26">
            <v>15.35</v>
          </cell>
          <cell r="I26">
            <v>15.36</v>
          </cell>
          <cell r="J26">
            <v>15.36</v>
          </cell>
          <cell r="K26">
            <v>15.36</v>
          </cell>
          <cell r="L26">
            <v>15.36</v>
          </cell>
          <cell r="M26">
            <v>15.36</v>
          </cell>
          <cell r="N26">
            <v>15.36</v>
          </cell>
          <cell r="O26">
            <v>15.36</v>
          </cell>
          <cell r="P26">
            <v>15.37</v>
          </cell>
          <cell r="Q26">
            <v>15.37</v>
          </cell>
          <cell r="R26">
            <v>15.37</v>
          </cell>
          <cell r="S26">
            <v>15.37</v>
          </cell>
        </row>
        <row r="27">
          <cell r="D27" t="str">
            <v>Padrão Aneel</v>
          </cell>
          <cell r="G27">
            <v>15.35</v>
          </cell>
          <cell r="H27">
            <v>15.35</v>
          </cell>
          <cell r="I27">
            <v>15.36</v>
          </cell>
          <cell r="J27">
            <v>15.36</v>
          </cell>
          <cell r="K27">
            <v>15.36</v>
          </cell>
          <cell r="L27">
            <v>15.36</v>
          </cell>
          <cell r="M27">
            <v>15.36</v>
          </cell>
          <cell r="N27">
            <v>15.36</v>
          </cell>
          <cell r="O27">
            <v>15.36</v>
          </cell>
          <cell r="P27">
            <v>15.37</v>
          </cell>
          <cell r="Q27">
            <v>15.37</v>
          </cell>
          <cell r="R27">
            <v>15.37</v>
          </cell>
          <cell r="S27">
            <v>15.37</v>
          </cell>
        </row>
        <row r="28">
          <cell r="D28" t="str">
            <v>TMA</v>
          </cell>
          <cell r="G28">
            <v>76</v>
          </cell>
          <cell r="H28">
            <v>76</v>
          </cell>
          <cell r="I28">
            <v>77</v>
          </cell>
          <cell r="J28">
            <v>77</v>
          </cell>
          <cell r="K28">
            <v>77</v>
          </cell>
          <cell r="L28">
            <v>77</v>
          </cell>
          <cell r="M28">
            <v>78</v>
          </cell>
          <cell r="N28">
            <v>78</v>
          </cell>
          <cell r="O28">
            <v>79</v>
          </cell>
          <cell r="P28">
            <v>79</v>
          </cell>
          <cell r="Q28">
            <v>80</v>
          </cell>
          <cell r="R28">
            <v>80</v>
          </cell>
          <cell r="S28">
            <v>80</v>
          </cell>
        </row>
        <row r="29">
          <cell r="D29" t="str">
            <v>Padrão Aneel</v>
          </cell>
          <cell r="G29">
            <v>76</v>
          </cell>
          <cell r="H29">
            <v>76</v>
          </cell>
          <cell r="I29">
            <v>77</v>
          </cell>
          <cell r="J29">
            <v>77</v>
          </cell>
          <cell r="K29">
            <v>77</v>
          </cell>
          <cell r="L29">
            <v>77</v>
          </cell>
          <cell r="M29">
            <v>78</v>
          </cell>
          <cell r="N29">
            <v>78</v>
          </cell>
          <cell r="O29">
            <v>79</v>
          </cell>
          <cell r="P29">
            <v>79</v>
          </cell>
          <cell r="Q29">
            <v>80</v>
          </cell>
          <cell r="R29">
            <v>80</v>
          </cell>
          <cell r="S29">
            <v>80</v>
          </cell>
        </row>
      </sheetData>
      <sheetData sheetId="11" refreshError="1">
        <row r="2">
          <cell r="B2">
            <v>1</v>
          </cell>
          <cell r="G2" t="str">
            <v>jan-04</v>
          </cell>
          <cell r="H2" t="str">
            <v>fev-04</v>
          </cell>
          <cell r="I2" t="str">
            <v>mar-04</v>
          </cell>
          <cell r="J2" t="str">
            <v>abr-04</v>
          </cell>
          <cell r="K2" t="str">
            <v>mai-04</v>
          </cell>
          <cell r="L2" t="str">
            <v>jun-04</v>
          </cell>
          <cell r="M2" t="str">
            <v>jul-04</v>
          </cell>
          <cell r="N2" t="str">
            <v>ago-04</v>
          </cell>
          <cell r="O2" t="str">
            <v>set-04</v>
          </cell>
          <cell r="P2" t="str">
            <v>out-04</v>
          </cell>
          <cell r="Q2" t="str">
            <v>nov-04</v>
          </cell>
          <cell r="R2" t="str">
            <v>dez-04</v>
          </cell>
          <cell r="S2" t="str">
            <v>2004</v>
          </cell>
        </row>
        <row r="3">
          <cell r="B3">
            <v>2</v>
          </cell>
          <cell r="C3" t="str">
            <v>Bandeirante</v>
          </cell>
        </row>
        <row r="4">
          <cell r="B4">
            <v>3</v>
          </cell>
          <cell r="D4" t="str">
            <v>DEC</v>
          </cell>
          <cell r="G4">
            <v>0</v>
          </cell>
          <cell r="H4">
            <v>0</v>
          </cell>
          <cell r="I4">
            <v>0</v>
          </cell>
          <cell r="J4">
            <v>0</v>
          </cell>
          <cell r="K4">
            <v>0</v>
          </cell>
          <cell r="L4">
            <v>0</v>
          </cell>
          <cell r="M4">
            <v>0</v>
          </cell>
          <cell r="N4">
            <v>0</v>
          </cell>
          <cell r="O4">
            <v>0</v>
          </cell>
          <cell r="P4">
            <v>0</v>
          </cell>
          <cell r="Q4">
            <v>0</v>
          </cell>
          <cell r="R4">
            <v>0</v>
          </cell>
          <cell r="S4">
            <v>0</v>
          </cell>
        </row>
        <row r="5">
          <cell r="B5">
            <v>4</v>
          </cell>
          <cell r="D5" t="str">
            <v>Padrão Aneel</v>
          </cell>
          <cell r="G5">
            <v>0</v>
          </cell>
          <cell r="H5">
            <v>0</v>
          </cell>
          <cell r="I5">
            <v>0</v>
          </cell>
          <cell r="J5">
            <v>0</v>
          </cell>
          <cell r="K5">
            <v>0</v>
          </cell>
          <cell r="L5">
            <v>0</v>
          </cell>
          <cell r="M5">
            <v>0</v>
          </cell>
          <cell r="N5">
            <v>0</v>
          </cell>
          <cell r="O5">
            <v>0</v>
          </cell>
          <cell r="P5">
            <v>0</v>
          </cell>
          <cell r="Q5">
            <v>0</v>
          </cell>
          <cell r="R5">
            <v>0</v>
          </cell>
          <cell r="S5">
            <v>0</v>
          </cell>
        </row>
        <row r="6">
          <cell r="B6">
            <v>5</v>
          </cell>
          <cell r="D6" t="str">
            <v>FEC</v>
          </cell>
          <cell r="G6">
            <v>0</v>
          </cell>
          <cell r="H6">
            <v>0</v>
          </cell>
          <cell r="I6">
            <v>0</v>
          </cell>
          <cell r="J6">
            <v>0</v>
          </cell>
          <cell r="K6">
            <v>0</v>
          </cell>
          <cell r="L6">
            <v>0</v>
          </cell>
          <cell r="M6">
            <v>0</v>
          </cell>
          <cell r="N6">
            <v>0</v>
          </cell>
          <cell r="O6">
            <v>0</v>
          </cell>
          <cell r="P6">
            <v>0</v>
          </cell>
          <cell r="Q6">
            <v>0</v>
          </cell>
          <cell r="R6">
            <v>0</v>
          </cell>
          <cell r="S6">
            <v>0</v>
          </cell>
        </row>
        <row r="7">
          <cell r="B7">
            <v>6</v>
          </cell>
          <cell r="D7" t="str">
            <v>Padrão Aneel</v>
          </cell>
          <cell r="G7">
            <v>0</v>
          </cell>
          <cell r="H7">
            <v>0</v>
          </cell>
          <cell r="I7">
            <v>0</v>
          </cell>
          <cell r="J7">
            <v>0</v>
          </cell>
          <cell r="K7">
            <v>0</v>
          </cell>
          <cell r="L7">
            <v>0</v>
          </cell>
          <cell r="M7">
            <v>0</v>
          </cell>
          <cell r="N7">
            <v>0</v>
          </cell>
          <cell r="O7">
            <v>0</v>
          </cell>
          <cell r="P7">
            <v>0</v>
          </cell>
          <cell r="Q7">
            <v>0</v>
          </cell>
          <cell r="R7">
            <v>0</v>
          </cell>
          <cell r="S7">
            <v>0</v>
          </cell>
        </row>
        <row r="8">
          <cell r="B8">
            <v>7</v>
          </cell>
          <cell r="D8" t="str">
            <v>TMA</v>
          </cell>
          <cell r="G8">
            <v>0</v>
          </cell>
          <cell r="H8">
            <v>0</v>
          </cell>
          <cell r="I8">
            <v>0</v>
          </cell>
          <cell r="J8">
            <v>0</v>
          </cell>
          <cell r="K8">
            <v>0</v>
          </cell>
          <cell r="L8">
            <v>0</v>
          </cell>
          <cell r="M8">
            <v>0</v>
          </cell>
          <cell r="N8">
            <v>0</v>
          </cell>
          <cell r="O8">
            <v>0</v>
          </cell>
          <cell r="P8">
            <v>0</v>
          </cell>
          <cell r="Q8">
            <v>0</v>
          </cell>
          <cell r="R8">
            <v>0</v>
          </cell>
          <cell r="S8">
            <v>0</v>
          </cell>
        </row>
        <row r="9">
          <cell r="B9">
            <v>8</v>
          </cell>
          <cell r="D9" t="str">
            <v>Padrão Aneel</v>
          </cell>
          <cell r="G9">
            <v>0</v>
          </cell>
          <cell r="H9">
            <v>0</v>
          </cell>
          <cell r="I9">
            <v>0</v>
          </cell>
          <cell r="J9">
            <v>0</v>
          </cell>
          <cell r="K9">
            <v>0</v>
          </cell>
          <cell r="L9">
            <v>0</v>
          </cell>
          <cell r="M9">
            <v>0</v>
          </cell>
          <cell r="N9">
            <v>0</v>
          </cell>
          <cell r="O9">
            <v>0</v>
          </cell>
          <cell r="P9">
            <v>0</v>
          </cell>
          <cell r="Q9">
            <v>0</v>
          </cell>
          <cell r="R9">
            <v>0</v>
          </cell>
          <cell r="S9">
            <v>0</v>
          </cell>
        </row>
        <row r="10">
          <cell r="B10">
            <v>9</v>
          </cell>
        </row>
        <row r="11">
          <cell r="B11">
            <v>10</v>
          </cell>
        </row>
        <row r="12">
          <cell r="B12">
            <v>11</v>
          </cell>
          <cell r="C12" t="str">
            <v>Escelsa</v>
          </cell>
        </row>
        <row r="13">
          <cell r="B13">
            <v>12</v>
          </cell>
        </row>
        <row r="14">
          <cell r="B14">
            <v>13</v>
          </cell>
          <cell r="D14" t="str">
            <v>DEC</v>
          </cell>
          <cell r="G14">
            <v>0</v>
          </cell>
          <cell r="H14">
            <v>0</v>
          </cell>
          <cell r="I14">
            <v>0</v>
          </cell>
          <cell r="J14">
            <v>0</v>
          </cell>
          <cell r="K14">
            <v>0</v>
          </cell>
          <cell r="L14">
            <v>0</v>
          </cell>
          <cell r="M14">
            <v>0</v>
          </cell>
          <cell r="N14">
            <v>0</v>
          </cell>
          <cell r="O14">
            <v>0</v>
          </cell>
          <cell r="P14">
            <v>0</v>
          </cell>
          <cell r="Q14">
            <v>0</v>
          </cell>
          <cell r="R14">
            <v>0</v>
          </cell>
          <cell r="S14">
            <v>0</v>
          </cell>
        </row>
        <row r="15">
          <cell r="B15">
            <v>14</v>
          </cell>
          <cell r="D15" t="str">
            <v>Padrão Aneel</v>
          </cell>
          <cell r="G15">
            <v>0</v>
          </cell>
          <cell r="H15">
            <v>0</v>
          </cell>
          <cell r="I15">
            <v>0</v>
          </cell>
          <cell r="J15">
            <v>0</v>
          </cell>
          <cell r="K15">
            <v>0</v>
          </cell>
          <cell r="L15">
            <v>0</v>
          </cell>
          <cell r="M15">
            <v>0</v>
          </cell>
          <cell r="N15">
            <v>0</v>
          </cell>
          <cell r="O15">
            <v>0</v>
          </cell>
          <cell r="P15">
            <v>0</v>
          </cell>
          <cell r="Q15">
            <v>0</v>
          </cell>
          <cell r="R15">
            <v>0</v>
          </cell>
          <cell r="S15">
            <v>0</v>
          </cell>
        </row>
        <row r="16">
          <cell r="B16">
            <v>15</v>
          </cell>
          <cell r="D16" t="str">
            <v>FEC</v>
          </cell>
          <cell r="G16">
            <v>0</v>
          </cell>
          <cell r="H16">
            <v>0</v>
          </cell>
          <cell r="I16">
            <v>0</v>
          </cell>
          <cell r="J16">
            <v>0</v>
          </cell>
          <cell r="K16">
            <v>0</v>
          </cell>
          <cell r="L16">
            <v>0</v>
          </cell>
          <cell r="M16">
            <v>0</v>
          </cell>
          <cell r="N16">
            <v>0</v>
          </cell>
          <cell r="O16">
            <v>0</v>
          </cell>
          <cell r="P16">
            <v>0</v>
          </cell>
          <cell r="Q16">
            <v>0</v>
          </cell>
          <cell r="R16">
            <v>0</v>
          </cell>
          <cell r="S16">
            <v>0</v>
          </cell>
        </row>
        <row r="17">
          <cell r="B17">
            <v>16</v>
          </cell>
          <cell r="D17" t="str">
            <v>Padrão Aneel</v>
          </cell>
          <cell r="G17">
            <v>0</v>
          </cell>
          <cell r="H17">
            <v>0</v>
          </cell>
          <cell r="I17">
            <v>0</v>
          </cell>
          <cell r="J17">
            <v>0</v>
          </cell>
          <cell r="K17">
            <v>0</v>
          </cell>
          <cell r="L17">
            <v>0</v>
          </cell>
          <cell r="M17">
            <v>0</v>
          </cell>
          <cell r="N17">
            <v>0</v>
          </cell>
          <cell r="O17">
            <v>0</v>
          </cell>
          <cell r="P17">
            <v>0</v>
          </cell>
          <cell r="Q17">
            <v>0</v>
          </cell>
          <cell r="R17">
            <v>0</v>
          </cell>
          <cell r="S17">
            <v>0</v>
          </cell>
        </row>
        <row r="18">
          <cell r="B18">
            <v>17</v>
          </cell>
          <cell r="D18" t="str">
            <v>TMA</v>
          </cell>
          <cell r="G18">
            <v>0</v>
          </cell>
          <cell r="H18">
            <v>0</v>
          </cell>
          <cell r="I18">
            <v>0</v>
          </cell>
          <cell r="J18">
            <v>0</v>
          </cell>
          <cell r="K18">
            <v>0</v>
          </cell>
          <cell r="L18">
            <v>0</v>
          </cell>
          <cell r="M18">
            <v>0</v>
          </cell>
          <cell r="N18">
            <v>0</v>
          </cell>
          <cell r="O18">
            <v>0</v>
          </cell>
          <cell r="P18">
            <v>0</v>
          </cell>
          <cell r="Q18">
            <v>0</v>
          </cell>
          <cell r="R18">
            <v>0</v>
          </cell>
          <cell r="S18">
            <v>0</v>
          </cell>
        </row>
        <row r="19">
          <cell r="B19">
            <v>18</v>
          </cell>
          <cell r="D19" t="str">
            <v>Padrão Aneel</v>
          </cell>
          <cell r="G19">
            <v>0</v>
          </cell>
          <cell r="H19">
            <v>0</v>
          </cell>
          <cell r="I19">
            <v>0</v>
          </cell>
          <cell r="J19">
            <v>0</v>
          </cell>
          <cell r="K19">
            <v>0</v>
          </cell>
          <cell r="L19">
            <v>0</v>
          </cell>
          <cell r="M19">
            <v>0</v>
          </cell>
          <cell r="N19">
            <v>0</v>
          </cell>
          <cell r="O19">
            <v>0</v>
          </cell>
          <cell r="P19">
            <v>0</v>
          </cell>
          <cell r="Q19">
            <v>0</v>
          </cell>
          <cell r="R19">
            <v>0</v>
          </cell>
          <cell r="S19">
            <v>0</v>
          </cell>
        </row>
        <row r="20">
          <cell r="B20">
            <v>19</v>
          </cell>
        </row>
        <row r="21">
          <cell r="B21">
            <v>20</v>
          </cell>
        </row>
        <row r="22">
          <cell r="B22">
            <v>21</v>
          </cell>
          <cell r="C22" t="str">
            <v>Enersul</v>
          </cell>
        </row>
        <row r="23">
          <cell r="B23">
            <v>22</v>
          </cell>
        </row>
        <row r="24">
          <cell r="B24">
            <v>23</v>
          </cell>
          <cell r="D24" t="str">
            <v>DEC</v>
          </cell>
          <cell r="G24">
            <v>0</v>
          </cell>
          <cell r="H24">
            <v>0</v>
          </cell>
          <cell r="I24">
            <v>0</v>
          </cell>
          <cell r="J24">
            <v>0</v>
          </cell>
          <cell r="K24">
            <v>0</v>
          </cell>
          <cell r="L24">
            <v>0</v>
          </cell>
          <cell r="M24">
            <v>0</v>
          </cell>
          <cell r="N24">
            <v>0</v>
          </cell>
          <cell r="O24">
            <v>0</v>
          </cell>
          <cell r="P24">
            <v>0</v>
          </cell>
          <cell r="Q24">
            <v>0</v>
          </cell>
          <cell r="R24">
            <v>0</v>
          </cell>
          <cell r="S24">
            <v>0</v>
          </cell>
        </row>
        <row r="25">
          <cell r="B25">
            <v>24</v>
          </cell>
          <cell r="D25" t="str">
            <v>Padrão Aneel</v>
          </cell>
          <cell r="G25">
            <v>0</v>
          </cell>
          <cell r="H25">
            <v>0</v>
          </cell>
          <cell r="I25">
            <v>0</v>
          </cell>
          <cell r="J25">
            <v>0</v>
          </cell>
          <cell r="K25">
            <v>0</v>
          </cell>
          <cell r="L25">
            <v>0</v>
          </cell>
          <cell r="M25">
            <v>0</v>
          </cell>
          <cell r="N25">
            <v>0</v>
          </cell>
          <cell r="O25">
            <v>0</v>
          </cell>
          <cell r="P25">
            <v>0</v>
          </cell>
          <cell r="Q25">
            <v>0</v>
          </cell>
          <cell r="R25">
            <v>0</v>
          </cell>
          <cell r="S25">
            <v>0</v>
          </cell>
        </row>
        <row r="26">
          <cell r="B26">
            <v>25</v>
          </cell>
          <cell r="D26" t="str">
            <v>FEC</v>
          </cell>
          <cell r="G26">
            <v>0</v>
          </cell>
          <cell r="H26">
            <v>0</v>
          </cell>
          <cell r="I26">
            <v>0</v>
          </cell>
          <cell r="J26">
            <v>0</v>
          </cell>
          <cell r="K26">
            <v>0</v>
          </cell>
          <cell r="L26">
            <v>0</v>
          </cell>
          <cell r="M26">
            <v>0</v>
          </cell>
          <cell r="N26">
            <v>0</v>
          </cell>
          <cell r="O26">
            <v>0</v>
          </cell>
          <cell r="P26">
            <v>0</v>
          </cell>
          <cell r="Q26">
            <v>0</v>
          </cell>
          <cell r="R26">
            <v>0</v>
          </cell>
          <cell r="S26">
            <v>0</v>
          </cell>
        </row>
        <row r="27">
          <cell r="B27">
            <v>26</v>
          </cell>
          <cell r="D27" t="str">
            <v>Padrão Aneel</v>
          </cell>
          <cell r="G27">
            <v>0</v>
          </cell>
          <cell r="H27">
            <v>0</v>
          </cell>
          <cell r="I27">
            <v>0</v>
          </cell>
          <cell r="J27">
            <v>0</v>
          </cell>
          <cell r="K27">
            <v>0</v>
          </cell>
          <cell r="L27">
            <v>0</v>
          </cell>
          <cell r="M27">
            <v>0</v>
          </cell>
          <cell r="N27">
            <v>0</v>
          </cell>
          <cell r="O27">
            <v>0</v>
          </cell>
          <cell r="P27">
            <v>0</v>
          </cell>
          <cell r="Q27">
            <v>0</v>
          </cell>
          <cell r="R27">
            <v>0</v>
          </cell>
          <cell r="S27">
            <v>0</v>
          </cell>
        </row>
        <row r="28">
          <cell r="B28">
            <v>27</v>
          </cell>
          <cell r="D28" t="str">
            <v>TMA</v>
          </cell>
          <cell r="G28">
            <v>0</v>
          </cell>
          <cell r="H28">
            <v>0</v>
          </cell>
          <cell r="I28">
            <v>0</v>
          </cell>
          <cell r="J28">
            <v>0</v>
          </cell>
          <cell r="K28">
            <v>0</v>
          </cell>
          <cell r="L28">
            <v>0</v>
          </cell>
          <cell r="M28">
            <v>0</v>
          </cell>
          <cell r="N28">
            <v>0</v>
          </cell>
          <cell r="O28">
            <v>0</v>
          </cell>
          <cell r="P28">
            <v>0</v>
          </cell>
          <cell r="Q28">
            <v>0</v>
          </cell>
          <cell r="R28">
            <v>0</v>
          </cell>
          <cell r="S28">
            <v>0</v>
          </cell>
        </row>
        <row r="29">
          <cell r="B29">
            <v>28</v>
          </cell>
          <cell r="D29" t="str">
            <v>Padrão Aneel</v>
          </cell>
          <cell r="G29">
            <v>0</v>
          </cell>
          <cell r="H29">
            <v>0</v>
          </cell>
          <cell r="I29">
            <v>0</v>
          </cell>
          <cell r="J29">
            <v>0</v>
          </cell>
          <cell r="K29">
            <v>0</v>
          </cell>
          <cell r="L29">
            <v>0</v>
          </cell>
          <cell r="M29">
            <v>0</v>
          </cell>
          <cell r="N29">
            <v>0</v>
          </cell>
          <cell r="O29">
            <v>0</v>
          </cell>
          <cell r="P29">
            <v>0</v>
          </cell>
          <cell r="Q29">
            <v>0</v>
          </cell>
          <cell r="R29">
            <v>0</v>
          </cell>
          <cell r="S29">
            <v>0</v>
          </cell>
        </row>
      </sheetData>
      <sheetData sheetId="12" refreshError="1">
        <row r="2">
          <cell r="B2">
            <v>1</v>
          </cell>
          <cell r="G2" t="str">
            <v>jan-03</v>
          </cell>
          <cell r="H2" t="str">
            <v>fev-03</v>
          </cell>
          <cell r="I2" t="str">
            <v>mar-03</v>
          </cell>
          <cell r="J2" t="str">
            <v>abr-03</v>
          </cell>
          <cell r="K2" t="str">
            <v>mai-03</v>
          </cell>
          <cell r="L2" t="str">
            <v>jun-03</v>
          </cell>
          <cell r="M2" t="str">
            <v>jul-03</v>
          </cell>
          <cell r="N2" t="str">
            <v>ago-03</v>
          </cell>
          <cell r="O2" t="str">
            <v>set-03</v>
          </cell>
          <cell r="P2" t="str">
            <v>out-03</v>
          </cell>
          <cell r="Q2" t="str">
            <v>nov-03</v>
          </cell>
          <cell r="R2" t="str">
            <v>dez-03</v>
          </cell>
          <cell r="S2" t="str">
            <v>2003</v>
          </cell>
        </row>
        <row r="3">
          <cell r="B3">
            <v>2</v>
          </cell>
          <cell r="C3" t="str">
            <v>Bandeirante</v>
          </cell>
        </row>
        <row r="4">
          <cell r="B4">
            <v>3</v>
          </cell>
          <cell r="D4" t="str">
            <v>DEC</v>
          </cell>
          <cell r="G4">
            <v>10.510054707916828</v>
          </cell>
          <cell r="H4">
            <v>10.766676010757971</v>
          </cell>
          <cell r="I4">
            <v>10.702407539022893</v>
          </cell>
          <cell r="J4">
            <v>10.578963417689785</v>
          </cell>
          <cell r="K4">
            <v>10.919231573971286</v>
          </cell>
          <cell r="L4">
            <v>10.838549671313476</v>
          </cell>
          <cell r="M4">
            <v>10.767750042762895</v>
          </cell>
          <cell r="N4">
            <v>10.677767086399149</v>
          </cell>
          <cell r="O4">
            <v>9.3395777293078535</v>
          </cell>
          <cell r="P4">
            <v>9.0920368902537803</v>
          </cell>
          <cell r="Q4">
            <v>8.4909795845602734</v>
          </cell>
          <cell r="R4">
            <v>8.2370729269585432</v>
          </cell>
          <cell r="S4">
            <v>8.2370729269585432</v>
          </cell>
        </row>
        <row r="5">
          <cell r="B5">
            <v>4</v>
          </cell>
          <cell r="D5" t="str">
            <v>Padrão Aneel</v>
          </cell>
          <cell r="G5">
            <v>13</v>
          </cell>
          <cell r="H5">
            <v>13</v>
          </cell>
          <cell r="I5">
            <v>13</v>
          </cell>
          <cell r="J5">
            <v>13</v>
          </cell>
          <cell r="K5">
            <v>13</v>
          </cell>
          <cell r="L5">
            <v>13</v>
          </cell>
          <cell r="M5">
            <v>13</v>
          </cell>
          <cell r="N5">
            <v>13</v>
          </cell>
          <cell r="O5">
            <v>13</v>
          </cell>
          <cell r="P5">
            <v>13</v>
          </cell>
          <cell r="Q5">
            <v>13</v>
          </cell>
          <cell r="R5">
            <v>13</v>
          </cell>
          <cell r="S5">
            <v>13</v>
          </cell>
        </row>
        <row r="6">
          <cell r="B6">
            <v>5</v>
          </cell>
          <cell r="D6" t="str">
            <v>FEC</v>
          </cell>
          <cell r="G6">
            <v>7.4556347287232994</v>
          </cell>
          <cell r="H6">
            <v>7.4200973389901375</v>
          </cell>
          <cell r="I6">
            <v>7.2887752292859158</v>
          </cell>
          <cell r="J6">
            <v>7.2243355022799252</v>
          </cell>
          <cell r="K6">
            <v>7.3068582943485456</v>
          </cell>
          <cell r="L6">
            <v>7.2451993898360714</v>
          </cell>
          <cell r="M6">
            <v>7.1998055381336359</v>
          </cell>
          <cell r="N6">
            <v>7.1610836315815423</v>
          </cell>
          <cell r="O6">
            <v>6.8375644758722203</v>
          </cell>
          <cell r="P6">
            <v>6.8659858211188691</v>
          </cell>
          <cell r="Q6">
            <v>6.6845121997392294</v>
          </cell>
          <cell r="R6">
            <v>6.5352770148033521</v>
          </cell>
          <cell r="S6">
            <v>6.5352770148033521</v>
          </cell>
        </row>
        <row r="7">
          <cell r="B7">
            <v>6</v>
          </cell>
          <cell r="D7" t="str">
            <v>Padrão Aneel</v>
          </cell>
          <cell r="G7">
            <v>11</v>
          </cell>
          <cell r="H7">
            <v>11</v>
          </cell>
          <cell r="I7">
            <v>11</v>
          </cell>
          <cell r="J7">
            <v>11</v>
          </cell>
          <cell r="K7">
            <v>11</v>
          </cell>
          <cell r="L7">
            <v>11</v>
          </cell>
          <cell r="M7">
            <v>11</v>
          </cell>
          <cell r="N7">
            <v>11</v>
          </cell>
          <cell r="O7">
            <v>11</v>
          </cell>
          <cell r="P7">
            <v>11</v>
          </cell>
          <cell r="Q7">
            <v>11</v>
          </cell>
          <cell r="R7">
            <v>11</v>
          </cell>
          <cell r="S7">
            <v>11</v>
          </cell>
        </row>
        <row r="8">
          <cell r="B8">
            <v>7</v>
          </cell>
          <cell r="D8" t="str">
            <v>TMA</v>
          </cell>
          <cell r="G8">
            <v>90.167400000000001</v>
          </cell>
          <cell r="H8">
            <v>95.605099999999993</v>
          </cell>
          <cell r="I8">
            <v>93.967799999999997</v>
          </cell>
          <cell r="J8">
            <v>94.737499999999997</v>
          </cell>
          <cell r="K8">
            <v>98.030500000000004</v>
          </cell>
          <cell r="L8">
            <v>95.199100000000001</v>
          </cell>
          <cell r="M8">
            <v>99.177999999999997</v>
          </cell>
          <cell r="N8">
            <v>99.639700000000005</v>
          </cell>
          <cell r="O8">
            <v>92.424000000000007</v>
          </cell>
          <cell r="P8">
            <v>92.5154</v>
          </cell>
          <cell r="Q8">
            <v>89.296899999999994</v>
          </cell>
          <cell r="R8">
            <v>87.890500000000003</v>
          </cell>
          <cell r="S8">
            <v>87.890500000000003</v>
          </cell>
        </row>
        <row r="9">
          <cell r="B9">
            <v>8</v>
          </cell>
          <cell r="D9" t="str">
            <v>Padrão Aneel</v>
          </cell>
          <cell r="G9">
            <v>0</v>
          </cell>
          <cell r="H9"/>
          <cell r="I9"/>
          <cell r="J9"/>
          <cell r="K9"/>
          <cell r="L9"/>
          <cell r="M9"/>
          <cell r="N9"/>
          <cell r="O9"/>
          <cell r="P9"/>
          <cell r="Q9"/>
          <cell r="R9"/>
          <cell r="S9">
            <v>0</v>
          </cell>
        </row>
        <row r="10">
          <cell r="B10">
            <v>9</v>
          </cell>
        </row>
        <row r="11">
          <cell r="B11">
            <v>10</v>
          </cell>
        </row>
        <row r="12">
          <cell r="B12">
            <v>11</v>
          </cell>
          <cell r="C12" t="str">
            <v>Escelsa</v>
          </cell>
        </row>
        <row r="13">
          <cell r="B13">
            <v>12</v>
          </cell>
        </row>
        <row r="14">
          <cell r="B14">
            <v>13</v>
          </cell>
          <cell r="D14" t="str">
            <v>DEC</v>
          </cell>
          <cell r="G14">
            <v>12.125</v>
          </cell>
          <cell r="H14">
            <v>11.523</v>
          </cell>
          <cell r="I14">
            <v>11.180999999999999</v>
          </cell>
          <cell r="J14">
            <v>12.414</v>
          </cell>
          <cell r="K14">
            <v>12.125999999999999</v>
          </cell>
          <cell r="L14">
            <v>12.021000000000001</v>
          </cell>
          <cell r="M14">
            <v>11.624000000000001</v>
          </cell>
          <cell r="N14">
            <v>11.625999999999999</v>
          </cell>
          <cell r="O14">
            <v>11.456</v>
          </cell>
          <cell r="P14">
            <v>11.175000000000001</v>
          </cell>
          <cell r="Q14">
            <v>10.912000000000001</v>
          </cell>
          <cell r="R14">
            <v>10.731999999999999</v>
          </cell>
          <cell r="S14">
            <v>10.731999999999999</v>
          </cell>
        </row>
        <row r="15">
          <cell r="B15">
            <v>14</v>
          </cell>
          <cell r="D15" t="str">
            <v>Padrão Aneel</v>
          </cell>
          <cell r="G15">
            <v>14.1</v>
          </cell>
          <cell r="H15">
            <v>14.1</v>
          </cell>
          <cell r="I15">
            <v>14.1</v>
          </cell>
          <cell r="J15">
            <v>14.1</v>
          </cell>
          <cell r="K15">
            <v>14.1</v>
          </cell>
          <cell r="L15">
            <v>14.1</v>
          </cell>
          <cell r="M15">
            <v>14.1</v>
          </cell>
          <cell r="N15">
            <v>14.1</v>
          </cell>
          <cell r="O15">
            <v>14.1</v>
          </cell>
          <cell r="P15">
            <v>14.1</v>
          </cell>
          <cell r="Q15">
            <v>14.1</v>
          </cell>
          <cell r="R15">
            <v>14.1</v>
          </cell>
          <cell r="S15">
            <v>14.1</v>
          </cell>
        </row>
        <row r="16">
          <cell r="B16">
            <v>15</v>
          </cell>
          <cell r="D16" t="str">
            <v>FEC</v>
          </cell>
          <cell r="G16">
            <v>9.6199999999999992</v>
          </cell>
          <cell r="H16">
            <v>9.34</v>
          </cell>
          <cell r="I16">
            <v>9.3360000000000003</v>
          </cell>
          <cell r="J16">
            <v>10.318</v>
          </cell>
          <cell r="K16">
            <v>10.191000000000001</v>
          </cell>
          <cell r="L16">
            <v>9.9610000000000003</v>
          </cell>
          <cell r="M16">
            <v>9.6240000000000006</v>
          </cell>
          <cell r="N16">
            <v>9.4779999999999998</v>
          </cell>
          <cell r="O16">
            <v>9.4049999999999994</v>
          </cell>
          <cell r="P16">
            <v>9.0540000000000003</v>
          </cell>
          <cell r="Q16">
            <v>9.1080000000000005</v>
          </cell>
          <cell r="R16">
            <v>8.8019999999999996</v>
          </cell>
          <cell r="S16">
            <v>8.8019999999999996</v>
          </cell>
        </row>
        <row r="17">
          <cell r="B17">
            <v>16</v>
          </cell>
          <cell r="D17" t="str">
            <v>Padrão Aneel</v>
          </cell>
          <cell r="G17">
            <v>11.55</v>
          </cell>
          <cell r="H17">
            <v>11.55</v>
          </cell>
          <cell r="I17">
            <v>11.55</v>
          </cell>
          <cell r="J17">
            <v>11.55</v>
          </cell>
          <cell r="K17">
            <v>11.55</v>
          </cell>
          <cell r="L17">
            <v>11.55</v>
          </cell>
          <cell r="M17">
            <v>11.55</v>
          </cell>
          <cell r="N17">
            <v>11.55</v>
          </cell>
          <cell r="O17">
            <v>11.55</v>
          </cell>
          <cell r="P17">
            <v>11.55</v>
          </cell>
          <cell r="Q17">
            <v>11.55</v>
          </cell>
          <cell r="R17">
            <v>11.55</v>
          </cell>
          <cell r="S17">
            <v>11.55</v>
          </cell>
        </row>
        <row r="18">
          <cell r="B18">
            <v>17</v>
          </cell>
          <cell r="D18" t="str">
            <v>TMA</v>
          </cell>
          <cell r="G18">
            <v>119</v>
          </cell>
          <cell r="H18">
            <v>115</v>
          </cell>
          <cell r="I18">
            <v>115</v>
          </cell>
          <cell r="J18">
            <v>116</v>
          </cell>
          <cell r="K18">
            <v>116</v>
          </cell>
          <cell r="L18">
            <v>117</v>
          </cell>
          <cell r="M18">
            <v>118</v>
          </cell>
          <cell r="N18">
            <v>120</v>
          </cell>
          <cell r="O18">
            <v>120</v>
          </cell>
          <cell r="P18">
            <v>121</v>
          </cell>
          <cell r="Q18">
            <v>119</v>
          </cell>
          <cell r="R18">
            <v>118</v>
          </cell>
          <cell r="S18">
            <v>118</v>
          </cell>
        </row>
        <row r="19">
          <cell r="B19">
            <v>18</v>
          </cell>
          <cell r="D19" t="str">
            <v>Padrão Aneel</v>
          </cell>
          <cell r="G19">
            <v>113</v>
          </cell>
          <cell r="H19">
            <v>113</v>
          </cell>
          <cell r="I19">
            <v>113</v>
          </cell>
          <cell r="J19">
            <v>114</v>
          </cell>
          <cell r="K19">
            <v>114</v>
          </cell>
          <cell r="L19">
            <v>114</v>
          </cell>
          <cell r="M19">
            <v>115</v>
          </cell>
          <cell r="N19">
            <v>115</v>
          </cell>
          <cell r="O19">
            <v>115</v>
          </cell>
          <cell r="P19">
            <v>116</v>
          </cell>
          <cell r="Q19">
            <v>116</v>
          </cell>
          <cell r="R19">
            <v>116</v>
          </cell>
          <cell r="S19">
            <v>116</v>
          </cell>
        </row>
        <row r="20">
          <cell r="B20">
            <v>19</v>
          </cell>
        </row>
        <row r="21">
          <cell r="B21">
            <v>20</v>
          </cell>
        </row>
        <row r="22">
          <cell r="B22">
            <v>21</v>
          </cell>
          <cell r="C22" t="str">
            <v>Enersul</v>
          </cell>
        </row>
        <row r="23">
          <cell r="B23">
            <v>22</v>
          </cell>
        </row>
        <row r="24">
          <cell r="B24">
            <v>23</v>
          </cell>
          <cell r="D24" t="str">
            <v>DEC</v>
          </cell>
          <cell r="G24">
            <v>11.52</v>
          </cell>
          <cell r="H24">
            <v>11.97</v>
          </cell>
          <cell r="I24">
            <v>11.73</v>
          </cell>
          <cell r="J24">
            <v>11.74</v>
          </cell>
          <cell r="K24">
            <v>11.08</v>
          </cell>
          <cell r="L24">
            <v>11.03</v>
          </cell>
          <cell r="M24">
            <v>10.71</v>
          </cell>
          <cell r="N24">
            <v>10.64</v>
          </cell>
          <cell r="O24">
            <v>10.46</v>
          </cell>
          <cell r="P24">
            <v>9.77</v>
          </cell>
          <cell r="Q24">
            <v>10.93</v>
          </cell>
          <cell r="R24">
            <v>11.06</v>
          </cell>
          <cell r="S24">
            <v>11.06</v>
          </cell>
        </row>
        <row r="25">
          <cell r="B25">
            <v>24</v>
          </cell>
          <cell r="D25" t="str">
            <v>Padrão Aneel</v>
          </cell>
          <cell r="G25">
            <v>14.102179197506818</v>
          </cell>
          <cell r="H25">
            <v>14.078088819633813</v>
          </cell>
          <cell r="I25">
            <v>14.053012855473316</v>
          </cell>
          <cell r="J25">
            <v>13.766291390728478</v>
          </cell>
          <cell r="K25">
            <v>13.856310868718349</v>
          </cell>
          <cell r="L25">
            <v>13.751207635372031</v>
          </cell>
          <cell r="M25">
            <v>13.800190884300743</v>
          </cell>
          <cell r="N25">
            <v>13.658955979742894</v>
          </cell>
          <cell r="O25">
            <v>13.164764316322559</v>
          </cell>
          <cell r="P25">
            <v>13.274717569146866</v>
          </cell>
          <cell r="Q25">
            <v>12.831090767432803</v>
          </cell>
          <cell r="R25">
            <v>13.3</v>
          </cell>
          <cell r="S25">
            <v>13.3</v>
          </cell>
        </row>
        <row r="26">
          <cell r="B26">
            <v>25</v>
          </cell>
          <cell r="D26" t="str">
            <v>FEC</v>
          </cell>
          <cell r="G26">
            <v>9.98</v>
          </cell>
          <cell r="H26">
            <v>10.16</v>
          </cell>
          <cell r="I26">
            <v>9.51</v>
          </cell>
          <cell r="J26">
            <v>9.43</v>
          </cell>
          <cell r="K26">
            <v>8.9700000000000006</v>
          </cell>
          <cell r="L26">
            <v>8.9600000000000009</v>
          </cell>
          <cell r="M26">
            <v>8.77</v>
          </cell>
          <cell r="N26">
            <v>8.74</v>
          </cell>
          <cell r="O26">
            <v>8.52</v>
          </cell>
          <cell r="P26">
            <v>8.01</v>
          </cell>
          <cell r="Q26">
            <v>9.39</v>
          </cell>
          <cell r="R26">
            <v>9.52</v>
          </cell>
          <cell r="S26">
            <v>9.52</v>
          </cell>
        </row>
        <row r="27">
          <cell r="B27">
            <v>26</v>
          </cell>
          <cell r="D27" t="str">
            <v>Padrão Aneel</v>
          </cell>
          <cell r="G27">
            <v>13.730930202340303</v>
          </cell>
          <cell r="H27">
            <v>13.476777281291282</v>
          </cell>
          <cell r="I27">
            <v>13.084122891235772</v>
          </cell>
          <cell r="J27">
            <v>13.012378779894464</v>
          </cell>
          <cell r="K27">
            <v>12.8086481530943</v>
          </cell>
          <cell r="L27">
            <v>12.841865529961236</v>
          </cell>
          <cell r="M27">
            <v>12.846026030650622</v>
          </cell>
          <cell r="N27">
            <v>12.794215074100009</v>
          </cell>
          <cell r="O27">
            <v>12.629051895271029</v>
          </cell>
          <cell r="P27">
            <v>12.817063069826537</v>
          </cell>
          <cell r="Q27">
            <v>11.950213023987757</v>
          </cell>
          <cell r="R27">
            <v>12.3</v>
          </cell>
          <cell r="S27">
            <v>12.3</v>
          </cell>
        </row>
        <row r="28">
          <cell r="B28">
            <v>27</v>
          </cell>
          <cell r="D28" t="str">
            <v>TMA</v>
          </cell>
          <cell r="G28">
            <v>63.61</v>
          </cell>
          <cell r="H28">
            <v>65.849999999999994</v>
          </cell>
          <cell r="I28">
            <v>67</v>
          </cell>
          <cell r="J28">
            <v>69</v>
          </cell>
          <cell r="K28">
            <v>70</v>
          </cell>
          <cell r="L28">
            <v>71</v>
          </cell>
          <cell r="M28">
            <v>71</v>
          </cell>
          <cell r="N28">
            <v>74</v>
          </cell>
          <cell r="O28">
            <v>78</v>
          </cell>
          <cell r="P28">
            <v>78</v>
          </cell>
          <cell r="Q28">
            <v>78</v>
          </cell>
          <cell r="R28">
            <v>79</v>
          </cell>
          <cell r="S28">
            <v>79</v>
          </cell>
        </row>
        <row r="29">
          <cell r="B29">
            <v>28</v>
          </cell>
          <cell r="D29" t="str">
            <v>Padrão Aneel</v>
          </cell>
          <cell r="G29">
            <v>65.661359320783902</v>
          </cell>
          <cell r="H29">
            <v>66.59378994682038</v>
          </cell>
          <cell r="I29">
            <v>67.420868587670626</v>
          </cell>
          <cell r="J29">
            <v>68.263189250382695</v>
          </cell>
          <cell r="K29">
            <v>69.403195102213303</v>
          </cell>
          <cell r="L29">
            <v>70.534546945959306</v>
          </cell>
          <cell r="M29">
            <v>71.720229446916065</v>
          </cell>
          <cell r="N29">
            <v>71.883041315617419</v>
          </cell>
          <cell r="O29">
            <v>72.801223851017355</v>
          </cell>
          <cell r="P29">
            <v>73.693310432532854</v>
          </cell>
          <cell r="Q29">
            <v>74.570902926234211</v>
          </cell>
          <cell r="R29">
            <v>75.624375882765662</v>
          </cell>
          <cell r="S29">
            <v>75.624375882765662</v>
          </cell>
        </row>
      </sheetData>
      <sheetData sheetId="13" refreshError="1">
        <row r="2">
          <cell r="B2">
            <v>1</v>
          </cell>
          <cell r="C2">
            <v>2</v>
          </cell>
          <cell r="D2">
            <v>3</v>
          </cell>
          <cell r="E2">
            <v>4</v>
          </cell>
          <cell r="F2">
            <v>5</v>
          </cell>
          <cell r="G2">
            <v>6</v>
          </cell>
          <cell r="H2">
            <v>7</v>
          </cell>
          <cell r="I2">
            <v>8</v>
          </cell>
          <cell r="J2">
            <v>9</v>
          </cell>
        </row>
        <row r="3">
          <cell r="B3" t="str">
            <v>Mês</v>
          </cell>
          <cell r="C3" t="str">
            <v>IGPM %</v>
          </cell>
          <cell r="E3" t="str">
            <v>IPCA %</v>
          </cell>
          <cell r="F3" t="str">
            <v>CDI %</v>
          </cell>
          <cell r="G3" t="str">
            <v>CDI Anual</v>
          </cell>
          <cell r="H3" t="str">
            <v>R$/US$</v>
          </cell>
          <cell r="I3" t="str">
            <v>R$/Euro</v>
          </cell>
          <cell r="J3" t="str">
            <v>Risco País</v>
          </cell>
        </row>
        <row r="4">
          <cell r="B4">
            <v>398148</v>
          </cell>
          <cell r="C4">
            <v>3.61E-2</v>
          </cell>
          <cell r="E4">
            <v>1.05</v>
          </cell>
          <cell r="F4">
            <v>2.3492312680756244</v>
          </cell>
          <cell r="H4">
            <v>2.0648</v>
          </cell>
          <cell r="I4">
            <v>2.2800600000000002</v>
          </cell>
          <cell r="J4">
            <v>0.1331</v>
          </cell>
        </row>
        <row r="5">
          <cell r="B5">
            <v>398176</v>
          </cell>
          <cell r="C5">
            <v>2.8300000000000002E-2</v>
          </cell>
          <cell r="E5">
            <v>1.0999999999999899</v>
          </cell>
          <cell r="F5">
            <v>3.2852348876695858</v>
          </cell>
          <cell r="H5">
            <v>1.722</v>
          </cell>
          <cell r="I5">
            <v>1.85897</v>
          </cell>
          <cell r="J5">
            <v>0.10529999999999999</v>
          </cell>
        </row>
        <row r="6">
          <cell r="B6">
            <v>398207</v>
          </cell>
          <cell r="C6">
            <v>7.0999999999999995E-3</v>
          </cell>
          <cell r="E6">
            <v>0.56000000000000005</v>
          </cell>
          <cell r="F6">
            <v>2.2755445082748293</v>
          </cell>
          <cell r="H6">
            <v>1.6607000000000001</v>
          </cell>
          <cell r="I6">
            <v>1.7587299999999999</v>
          </cell>
          <cell r="J6">
            <v>8.5000000000000006E-2</v>
          </cell>
        </row>
        <row r="7">
          <cell r="B7">
            <v>398237</v>
          </cell>
          <cell r="C7">
            <v>-2.8999999999999998E-3</v>
          </cell>
          <cell r="E7">
            <v>0.3</v>
          </cell>
          <cell r="F7">
            <v>1.9595393906479908</v>
          </cell>
          <cell r="H7">
            <v>1.724</v>
          </cell>
          <cell r="I7">
            <v>1.79989</v>
          </cell>
          <cell r="J7">
            <v>0.10619999999999999</v>
          </cell>
        </row>
        <row r="8">
          <cell r="B8">
            <v>398268</v>
          </cell>
          <cell r="C8">
            <v>3.5999999999999999E-3</v>
          </cell>
          <cell r="E8">
            <v>0.19</v>
          </cell>
          <cell r="F8">
            <v>1.6347818156864591</v>
          </cell>
          <cell r="H8">
            <v>1.7695000000000001</v>
          </cell>
          <cell r="I8">
            <v>1.8362499999999999</v>
          </cell>
          <cell r="J8">
            <v>9.5199999999999993E-2</v>
          </cell>
        </row>
        <row r="9">
          <cell r="B9">
            <v>398298</v>
          </cell>
          <cell r="C9">
            <v>1.5500000000000002E-2</v>
          </cell>
          <cell r="E9">
            <v>1.0900000000000001</v>
          </cell>
          <cell r="F9">
            <v>1.62259633531181</v>
          </cell>
          <cell r="H9">
            <v>1.7891999999999999</v>
          </cell>
          <cell r="I9">
            <v>1.91899</v>
          </cell>
          <cell r="J9">
            <v>0.10630000000000001</v>
          </cell>
        </row>
        <row r="10">
          <cell r="B10">
            <v>398329</v>
          </cell>
          <cell r="C10">
            <v>1.5600000000000001E-2</v>
          </cell>
          <cell r="E10">
            <v>0.56000000000000005</v>
          </cell>
          <cell r="F10">
            <v>1.5463985622265364</v>
          </cell>
          <cell r="H10">
            <v>1.9158999999999999</v>
          </cell>
          <cell r="I10">
            <v>2.0272700000000001</v>
          </cell>
          <cell r="J10">
            <v>0.1124</v>
          </cell>
        </row>
        <row r="11">
          <cell r="B11">
            <v>398360</v>
          </cell>
          <cell r="C11">
            <v>1.4499999999999999E-2</v>
          </cell>
          <cell r="E11">
            <v>0.31</v>
          </cell>
          <cell r="F11">
            <v>1.4677677953385038</v>
          </cell>
          <cell r="H11">
            <v>1.9222999999999999</v>
          </cell>
          <cell r="I11">
            <v>2.0571100000000002</v>
          </cell>
          <cell r="J11">
            <v>0.1023</v>
          </cell>
        </row>
        <row r="12">
          <cell r="B12">
            <v>398390</v>
          </cell>
          <cell r="C12">
            <v>1.7000000000000001E-2</v>
          </cell>
          <cell r="E12">
            <v>1.19</v>
          </cell>
          <cell r="F12">
            <v>1.3744539699545033</v>
          </cell>
          <cell r="H12">
            <v>1.9530000000000001</v>
          </cell>
          <cell r="I12">
            <v>2.0636000000000001</v>
          </cell>
          <cell r="J12">
            <v>8.4700000000000011E-2</v>
          </cell>
        </row>
        <row r="13">
          <cell r="B13">
            <v>398421</v>
          </cell>
          <cell r="C13">
            <v>2.3900000000000001E-2</v>
          </cell>
          <cell r="E13">
            <v>0.95</v>
          </cell>
          <cell r="F13">
            <v>1.3724886632011879</v>
          </cell>
          <cell r="H13">
            <v>1.9227000000000001</v>
          </cell>
          <cell r="I13">
            <v>1.9431</v>
          </cell>
          <cell r="J13">
            <v>8.1500000000000003E-2</v>
          </cell>
        </row>
        <row r="14">
          <cell r="B14">
            <v>398451</v>
          </cell>
          <cell r="C14">
            <v>1.8100000000000002E-2</v>
          </cell>
          <cell r="E14">
            <v>0.6</v>
          </cell>
          <cell r="F14">
            <v>1.5824999308875043</v>
          </cell>
          <cell r="H14">
            <v>1.7889999999999999</v>
          </cell>
          <cell r="I14">
            <v>1.8068900000000001</v>
          </cell>
          <cell r="J14">
            <v>6.4000000000000001E-2</v>
          </cell>
        </row>
        <row r="15">
          <cell r="B15">
            <v>1999</v>
          </cell>
          <cell r="H15">
            <v>1.8393727272727274</v>
          </cell>
          <cell r="I15">
            <v>1.9409872727272728</v>
          </cell>
          <cell r="J15">
            <v>6.4000000000000001E-2</v>
          </cell>
        </row>
        <row r="16">
          <cell r="B16">
            <v>36526</v>
          </cell>
          <cell r="C16">
            <v>1.24E-2</v>
          </cell>
          <cell r="D16">
            <v>1.24E-2</v>
          </cell>
          <cell r="E16">
            <v>0.62</v>
          </cell>
          <cell r="F16">
            <v>1.4412688889479552</v>
          </cell>
          <cell r="G16">
            <v>1.4412688889479552E-2</v>
          </cell>
          <cell r="H16">
            <v>1.8024</v>
          </cell>
          <cell r="I16">
            <v>1.75227</v>
          </cell>
          <cell r="J16">
            <v>7.5199999999999989E-2</v>
          </cell>
        </row>
        <row r="17">
          <cell r="B17">
            <v>36557</v>
          </cell>
          <cell r="C17">
            <v>3.4999999999999996E-3</v>
          </cell>
          <cell r="D17">
            <v>1.5943400000000052E-2</v>
          </cell>
          <cell r="E17">
            <v>0.13</v>
          </cell>
          <cell r="F17">
            <v>1.440523806562255</v>
          </cell>
          <cell r="G17">
            <v>2.9025545169720779E-2</v>
          </cell>
          <cell r="H17">
            <v>1.7685</v>
          </cell>
          <cell r="I17">
            <v>1.7088699999999999</v>
          </cell>
          <cell r="J17">
            <v>6.8900000000000003E-2</v>
          </cell>
        </row>
        <row r="18">
          <cell r="B18">
            <v>36586</v>
          </cell>
          <cell r="C18">
            <v>1.5E-3</v>
          </cell>
          <cell r="D18">
            <v>1.7467315100000214E-2</v>
          </cell>
          <cell r="E18">
            <v>0.22</v>
          </cell>
          <cell r="F18">
            <v>1.4388562383878201</v>
          </cell>
          <cell r="G18">
            <v>4.3831743420999603E-2</v>
          </cell>
          <cell r="H18">
            <v>1.7473000000000001</v>
          </cell>
          <cell r="I18">
            <v>1.67353</v>
          </cell>
          <cell r="J18">
            <v>6.7900000000000002E-2</v>
          </cell>
        </row>
        <row r="19">
          <cell r="B19">
            <v>36617</v>
          </cell>
          <cell r="C19">
            <v>2.3E-3</v>
          </cell>
          <cell r="D19">
            <v>1.9807489924730248E-2</v>
          </cell>
          <cell r="E19">
            <v>0.42</v>
          </cell>
          <cell r="F19">
            <v>1.2837883994768706</v>
          </cell>
          <cell r="G19">
            <v>5.7232334253095596E-2</v>
          </cell>
          <cell r="H19">
            <v>1.8067</v>
          </cell>
          <cell r="I19">
            <v>1.6508799999999999</v>
          </cell>
          <cell r="J19">
            <v>7.4200000000000002E-2</v>
          </cell>
        </row>
        <row r="20">
          <cell r="B20">
            <v>36647</v>
          </cell>
          <cell r="C20">
            <v>3.0999999999999999E-3</v>
          </cell>
          <cell r="D20">
            <v>2.2968893143497038E-2</v>
          </cell>
          <cell r="E20">
            <v>0.01</v>
          </cell>
          <cell r="F20">
            <v>1.4881208618110486</v>
          </cell>
          <cell r="G20">
            <v>7.2965229176927826E-2</v>
          </cell>
          <cell r="H20">
            <v>1.8266</v>
          </cell>
          <cell r="I20">
            <v>1.71567</v>
          </cell>
          <cell r="J20">
            <v>7.9699999999999993E-2</v>
          </cell>
        </row>
        <row r="21">
          <cell r="B21">
            <v>36678</v>
          </cell>
          <cell r="C21">
            <v>8.5000000000000006E-3</v>
          </cell>
          <cell r="D21">
            <v>3.1664128735216623E-2</v>
          </cell>
          <cell r="E21">
            <v>0.23</v>
          </cell>
          <cell r="F21">
            <v>1.3851982298854759</v>
          </cell>
          <cell r="G21">
            <v>8.7827924538773194E-2</v>
          </cell>
          <cell r="H21">
            <v>1.8</v>
          </cell>
          <cell r="I21">
            <v>1.71896</v>
          </cell>
          <cell r="J21">
            <v>7.2599999999999998E-2</v>
          </cell>
        </row>
        <row r="22">
          <cell r="B22">
            <v>36708</v>
          </cell>
          <cell r="C22">
            <v>1.5700000000000002E-2</v>
          </cell>
          <cell r="D22">
            <v>4.7861255556359561E-2</v>
          </cell>
          <cell r="E22">
            <v>1.61</v>
          </cell>
          <cell r="F22">
            <v>1.3014913115845461</v>
          </cell>
          <cell r="G22">
            <v>0.10198591046163585</v>
          </cell>
          <cell r="H22">
            <v>1.7747999999999999</v>
          </cell>
          <cell r="I22">
            <v>1.64713</v>
          </cell>
          <cell r="J22">
            <v>7.1599999999999997E-2</v>
          </cell>
        </row>
        <row r="23">
          <cell r="B23">
            <v>36739</v>
          </cell>
          <cell r="C23">
            <v>2.3900000000000001E-2</v>
          </cell>
          <cell r="D23">
            <v>7.2905139564156674E-2</v>
          </cell>
          <cell r="E23">
            <v>1.31</v>
          </cell>
          <cell r="F23">
            <v>1.3950043177199944</v>
          </cell>
          <cell r="G23">
            <v>0.11735866149324159</v>
          </cell>
          <cell r="H23">
            <v>1.8233999999999999</v>
          </cell>
          <cell r="I23">
            <v>1.62236</v>
          </cell>
          <cell r="J23">
            <v>6.5700000000000008E-2</v>
          </cell>
        </row>
        <row r="24">
          <cell r="B24">
            <v>36770</v>
          </cell>
          <cell r="C24">
            <v>1.1599999999999999E-2</v>
          </cell>
          <cell r="D24">
            <v>8.5350839183101046E-2</v>
          </cell>
          <cell r="E24">
            <v>0.23</v>
          </cell>
          <cell r="F24">
            <v>1.2170344068888284</v>
          </cell>
          <cell r="G24">
            <v>0.13095730085196688</v>
          </cell>
          <cell r="H24">
            <v>1.8436999999999999</v>
          </cell>
          <cell r="I24">
            <v>1.63157</v>
          </cell>
          <cell r="J24">
            <v>7.0699999999999999E-2</v>
          </cell>
        </row>
        <row r="25">
          <cell r="B25">
            <v>36800</v>
          </cell>
          <cell r="C25">
            <v>3.8E-3</v>
          </cell>
          <cell r="D25">
            <v>8.9475172371996869E-2</v>
          </cell>
          <cell r="E25">
            <v>0.14000000000000001</v>
          </cell>
          <cell r="F25">
            <v>1.2795015207453631</v>
          </cell>
          <cell r="G25">
            <v>0.14542791671534849</v>
          </cell>
          <cell r="H25">
            <v>1.909</v>
          </cell>
          <cell r="I25">
            <v>1.62327</v>
          </cell>
          <cell r="J25">
            <v>7.6700000000000004E-2</v>
          </cell>
        </row>
        <row r="26">
          <cell r="B26">
            <v>36831</v>
          </cell>
          <cell r="C26">
            <v>2.8999999999999998E-3</v>
          </cell>
          <cell r="D26">
            <v>9.2634650371875571E-2</v>
          </cell>
          <cell r="E26">
            <v>0.32</v>
          </cell>
          <cell r="F26">
            <v>1.2155858651921037</v>
          </cell>
          <cell r="G26">
            <v>0.15935157656690468</v>
          </cell>
          <cell r="H26">
            <v>1.9596</v>
          </cell>
          <cell r="I26">
            <v>1.71296</v>
          </cell>
          <cell r="J26">
            <v>8.1799999999999998E-2</v>
          </cell>
        </row>
        <row r="27">
          <cell r="B27">
            <v>36861</v>
          </cell>
          <cell r="C27">
            <v>6.3E-3</v>
          </cell>
          <cell r="D27">
            <v>9.9518248669218323E-2</v>
          </cell>
          <cell r="E27">
            <v>0.59</v>
          </cell>
          <cell r="F27">
            <v>1.1937720289963094</v>
          </cell>
          <cell r="G27">
            <v>0.17319159140568807</v>
          </cell>
          <cell r="H27">
            <v>1.9554</v>
          </cell>
          <cell r="I27">
            <v>1.8417300000000001</v>
          </cell>
          <cell r="J27">
            <v>7.4400000000000008E-2</v>
          </cell>
        </row>
        <row r="28">
          <cell r="B28" t="str">
            <v>2000</v>
          </cell>
          <cell r="H28">
            <v>1.8347833333333332</v>
          </cell>
          <cell r="I28">
            <v>1.6916</v>
          </cell>
          <cell r="J28">
            <v>7.4400000000000008E-2</v>
          </cell>
        </row>
        <row r="29">
          <cell r="B29">
            <v>36892</v>
          </cell>
          <cell r="C29">
            <v>6.1999999999999833E-3</v>
          </cell>
          <cell r="D29">
            <v>6.1999999999999833E-3</v>
          </cell>
          <cell r="E29">
            <v>0.56999999999999995</v>
          </cell>
          <cell r="F29">
            <v>1.2585998409779142</v>
          </cell>
          <cell r="G29">
            <v>1.2585998409779142E-2</v>
          </cell>
          <cell r="H29">
            <v>1.9711000000000001</v>
          </cell>
          <cell r="I29">
            <v>1.8436999999999999</v>
          </cell>
          <cell r="J29">
            <v>6.8099999999999994E-2</v>
          </cell>
        </row>
        <row r="30">
          <cell r="B30">
            <v>36923</v>
          </cell>
          <cell r="C30">
            <v>2.2999999999999687E-3</v>
          </cell>
          <cell r="D30">
            <v>8.5142599999998847E-3</v>
          </cell>
          <cell r="E30">
            <v>0.46</v>
          </cell>
          <cell r="F30">
            <v>1.0095738089797912</v>
          </cell>
          <cell r="G30">
            <v>2.2808801443120696E-2</v>
          </cell>
          <cell r="H30">
            <v>2.0451999999999999</v>
          </cell>
          <cell r="I30">
            <v>1.8915299999999999</v>
          </cell>
          <cell r="J30">
            <v>7.5300000000000006E-2</v>
          </cell>
        </row>
        <row r="31">
          <cell r="B31">
            <v>36951</v>
          </cell>
          <cell r="C31">
            <v>5.6000000000000008E-3</v>
          </cell>
          <cell r="D31">
            <v>1.4161939856000005E-2</v>
          </cell>
          <cell r="E31">
            <v>0.38</v>
          </cell>
          <cell r="F31">
            <v>1.2499909907291107</v>
          </cell>
          <cell r="G31">
            <v>3.5593819313544106E-2</v>
          </cell>
          <cell r="H31">
            <v>2.1616</v>
          </cell>
          <cell r="I31">
            <v>1.9016500000000001</v>
          </cell>
          <cell r="J31">
            <v>8.14E-2</v>
          </cell>
        </row>
        <row r="32">
          <cell r="B32">
            <v>36982</v>
          </cell>
          <cell r="C32">
            <v>0.01</v>
          </cell>
          <cell r="D32">
            <v>2.4303559254559959E-2</v>
          </cell>
          <cell r="E32">
            <v>0.57999999999999996</v>
          </cell>
          <cell r="F32">
            <v>1.1803524453880776</v>
          </cell>
          <cell r="G32">
            <v>4.781747628409927E-2</v>
          </cell>
          <cell r="H32">
            <v>2.1846999999999999</v>
          </cell>
          <cell r="I32">
            <v>1.94164</v>
          </cell>
          <cell r="J32">
            <v>8.2100000000000006E-2</v>
          </cell>
        </row>
        <row r="33">
          <cell r="B33">
            <v>37012</v>
          </cell>
          <cell r="C33">
            <v>8.6E-3</v>
          </cell>
          <cell r="D33">
            <v>3.3112569864149011E-2</v>
          </cell>
          <cell r="E33">
            <v>0.41</v>
          </cell>
          <cell r="F33">
            <v>1.3343860217855941</v>
          </cell>
          <cell r="G33">
            <v>6.1799406221460851E-2</v>
          </cell>
          <cell r="H33">
            <v>2.36</v>
          </cell>
          <cell r="I33">
            <v>2.0013399999999999</v>
          </cell>
          <cell r="J33">
            <v>8.5699999999999998E-2</v>
          </cell>
        </row>
        <row r="34">
          <cell r="B34">
            <v>37043</v>
          </cell>
          <cell r="C34">
            <v>9.7999999999999997E-3</v>
          </cell>
          <cell r="D34">
            <v>4.3237073048817631E-2</v>
          </cell>
          <cell r="E34">
            <v>0.52</v>
          </cell>
          <cell r="F34">
            <v>1.2730797478193168</v>
          </cell>
          <cell r="G34">
            <v>7.5316959424531982E-2</v>
          </cell>
          <cell r="H34">
            <v>2.3048999999999999</v>
          </cell>
          <cell r="I34">
            <v>1.9636</v>
          </cell>
          <cell r="J34">
            <v>8.4100000000000008E-2</v>
          </cell>
        </row>
        <row r="35">
          <cell r="B35">
            <v>37073</v>
          </cell>
          <cell r="C35">
            <v>1.4800000000000001E-2</v>
          </cell>
          <cell r="D35">
            <v>5.8676981729939959E-2</v>
          </cell>
          <cell r="E35">
            <v>1.33</v>
          </cell>
          <cell r="F35">
            <v>1.501483681472715</v>
          </cell>
          <cell r="G35">
            <v>9.1462668094399957E-2</v>
          </cell>
          <cell r="H35">
            <v>2.4312999999999998</v>
          </cell>
          <cell r="I35">
            <v>2.1328299999999998</v>
          </cell>
          <cell r="J35">
            <v>9.7200000000000009E-2</v>
          </cell>
        </row>
        <row r="36">
          <cell r="B36">
            <v>37104</v>
          </cell>
          <cell r="C36">
            <v>1.38E-2</v>
          </cell>
          <cell r="D36">
            <v>7.3286724077813226E-2</v>
          </cell>
          <cell r="E36">
            <v>0.7</v>
          </cell>
          <cell r="F36">
            <v>1.6012195958213793</v>
          </cell>
          <cell r="G36">
            <v>0.10893938221700239</v>
          </cell>
          <cell r="H36">
            <v>2.5516999999999999</v>
          </cell>
          <cell r="I36">
            <v>2.3306100000000001</v>
          </cell>
          <cell r="J36">
            <v>9.5199999999999993E-2</v>
          </cell>
        </row>
        <row r="37">
          <cell r="B37">
            <v>37135</v>
          </cell>
          <cell r="C37">
            <v>3.0999999999999999E-3</v>
          </cell>
          <cell r="D37">
            <v>7.6613912922454563E-2</v>
          </cell>
          <cell r="E37">
            <v>0.28000000000000003</v>
          </cell>
          <cell r="F37">
            <v>1.3229266078861768</v>
          </cell>
          <cell r="G37">
            <v>0.12360983636967959</v>
          </cell>
          <cell r="H37">
            <v>2.6713</v>
          </cell>
          <cell r="I37">
            <v>2.4358399999999998</v>
          </cell>
          <cell r="J37">
            <v>0.11630000000000001</v>
          </cell>
        </row>
        <row r="38">
          <cell r="B38">
            <v>37165</v>
          </cell>
          <cell r="C38">
            <v>1.18E-2</v>
          </cell>
          <cell r="D38">
            <v>8.9317957094939615E-2</v>
          </cell>
          <cell r="E38">
            <v>0.83</v>
          </cell>
          <cell r="F38">
            <v>1.5340182455828355</v>
          </cell>
          <cell r="G38">
            <v>0.14084621626875382</v>
          </cell>
          <cell r="H38">
            <v>2.7071000000000001</v>
          </cell>
          <cell r="I38">
            <v>2.4416699999999998</v>
          </cell>
          <cell r="J38">
            <v>0.11789999999999999</v>
          </cell>
        </row>
        <row r="39">
          <cell r="B39">
            <v>37196</v>
          </cell>
          <cell r="C39">
            <v>1.1000000000000001E-2</v>
          </cell>
          <cell r="D39">
            <v>0.10130045462298387</v>
          </cell>
          <cell r="E39">
            <v>0.71</v>
          </cell>
          <cell r="F39">
            <v>1.3933014605623573</v>
          </cell>
          <cell r="G39">
            <v>0.15674164326279683</v>
          </cell>
          <cell r="H39">
            <v>2.5287000000000002</v>
          </cell>
          <cell r="I39">
            <v>2.2706400000000002</v>
          </cell>
          <cell r="J39">
            <v>9.7799999999999998E-2</v>
          </cell>
        </row>
        <row r="40">
          <cell r="B40">
            <v>37226</v>
          </cell>
          <cell r="C40">
            <v>2.2000000000000001E-3</v>
          </cell>
          <cell r="D40">
            <v>0.10372331562315451</v>
          </cell>
          <cell r="E40">
            <v>0.65</v>
          </cell>
          <cell r="F40">
            <v>1.3936034037833611</v>
          </cell>
          <cell r="G40">
            <v>0.17286203417628676</v>
          </cell>
          <cell r="H40">
            <v>2.3203999999999998</v>
          </cell>
          <cell r="I40">
            <v>2.0636299999999999</v>
          </cell>
          <cell r="J40">
            <v>8.5900000000000004E-2</v>
          </cell>
        </row>
        <row r="41">
          <cell r="B41" t="str">
            <v>2001</v>
          </cell>
          <cell r="H41">
            <v>2.3531666666666666</v>
          </cell>
          <cell r="I41">
            <v>2.1015566666666667</v>
          </cell>
          <cell r="J41">
            <v>8.5900000000000004E-2</v>
          </cell>
        </row>
        <row r="42">
          <cell r="B42">
            <v>37257</v>
          </cell>
          <cell r="C42">
            <v>3.5999999999999999E-3</v>
          </cell>
          <cell r="D42">
            <v>3.5999999999999999E-3</v>
          </cell>
          <cell r="E42">
            <v>0.52</v>
          </cell>
          <cell r="F42">
            <v>1.5318936161581531</v>
          </cell>
          <cell r="G42">
            <v>1.5318936161581531E-2</v>
          </cell>
          <cell r="H42">
            <v>2.4182999999999999</v>
          </cell>
          <cell r="I42">
            <v>2.0824699999999998</v>
          </cell>
          <cell r="J42">
            <v>8.6500000000000007E-2</v>
          </cell>
        </row>
        <row r="43">
          <cell r="B43">
            <v>37288</v>
          </cell>
          <cell r="C43">
            <v>5.9999999999999995E-4</v>
          </cell>
          <cell r="D43">
            <v>4.2021599999999548E-3</v>
          </cell>
          <cell r="E43">
            <v>0.36</v>
          </cell>
          <cell r="F43">
            <v>1.2474656934658324</v>
          </cell>
          <cell r="G43">
            <v>2.7984691569459486E-2</v>
          </cell>
          <cell r="H43">
            <v>2.3481999999999998</v>
          </cell>
          <cell r="I43">
            <v>2.04419</v>
          </cell>
          <cell r="J43">
            <v>7.8600000000000003E-2</v>
          </cell>
        </row>
        <row r="44">
          <cell r="B44">
            <v>37316</v>
          </cell>
          <cell r="C44">
            <v>8.9999999999999998E-4</v>
          </cell>
          <cell r="D44">
            <v>5.1059419439998255E-3</v>
          </cell>
          <cell r="E44">
            <v>0.6</v>
          </cell>
          <cell r="F44">
            <v>1.3699490064007946</v>
          </cell>
          <cell r="G44">
            <v>4.2067557637567532E-2</v>
          </cell>
          <cell r="H44">
            <v>2.3235999999999999</v>
          </cell>
          <cell r="I44">
            <v>2.02603</v>
          </cell>
          <cell r="J44">
            <v>7.17E-2</v>
          </cell>
        </row>
        <row r="45">
          <cell r="B45">
            <v>37347</v>
          </cell>
          <cell r="C45">
            <v>5.6000000000000008E-3</v>
          </cell>
          <cell r="D45">
            <v>1.0734535218886343E-2</v>
          </cell>
          <cell r="E45">
            <v>0.8</v>
          </cell>
          <cell r="F45">
            <v>1.4829495760815936</v>
          </cell>
          <cell r="G45">
            <v>5.7520894066037664E-2</v>
          </cell>
          <cell r="H45">
            <v>2.3624999999999998</v>
          </cell>
          <cell r="I45">
            <v>2.1294400000000002</v>
          </cell>
          <cell r="J45">
            <v>8.5699999999999998E-2</v>
          </cell>
        </row>
        <row r="46">
          <cell r="B46">
            <v>37377</v>
          </cell>
          <cell r="C46">
            <v>8.3000000000000001E-3</v>
          </cell>
          <cell r="D46">
            <v>1.9123631861203139E-2</v>
          </cell>
          <cell r="E46">
            <v>0.21</v>
          </cell>
          <cell r="F46">
            <v>1.4036562959400811</v>
          </cell>
          <cell r="G46">
            <v>7.236485267647752E-2</v>
          </cell>
          <cell r="H46">
            <v>2.5219999999999998</v>
          </cell>
          <cell r="I46">
            <v>2.35975</v>
          </cell>
          <cell r="J46">
            <v>9.7599999999999992E-2</v>
          </cell>
        </row>
        <row r="47">
          <cell r="B47">
            <v>37408</v>
          </cell>
          <cell r="C47">
            <v>1.54E-2</v>
          </cell>
          <cell r="D47">
            <v>3.4818135791865767E-2</v>
          </cell>
          <cell r="E47">
            <v>0.42</v>
          </cell>
          <cell r="F47">
            <v>1.3097360513110834</v>
          </cell>
          <cell r="G47">
            <v>8.6410001753570276E-2</v>
          </cell>
          <cell r="H47">
            <v>2.8443999999999998</v>
          </cell>
          <cell r="I47">
            <v>2.8244799999999999</v>
          </cell>
          <cell r="J47">
            <v>0.1527</v>
          </cell>
        </row>
        <row r="48">
          <cell r="B48">
            <v>37438</v>
          </cell>
          <cell r="C48">
            <v>1.95E-2</v>
          </cell>
          <cell r="D48">
            <v>5.4997089439807301E-2</v>
          </cell>
          <cell r="E48">
            <v>1.19</v>
          </cell>
          <cell r="F48">
            <v>1.5338019561430105</v>
          </cell>
          <cell r="G48">
            <v>0.10307337961219987</v>
          </cell>
          <cell r="H48">
            <v>3.4285000000000001</v>
          </cell>
          <cell r="I48">
            <v>3.3578399999999999</v>
          </cell>
          <cell r="J48">
            <v>0.23019999999999999</v>
          </cell>
        </row>
        <row r="49">
          <cell r="B49">
            <v>37469</v>
          </cell>
          <cell r="C49">
            <v>2.3199999999999998E-2</v>
          </cell>
          <cell r="D49">
            <v>7.9473021914810982E-2</v>
          </cell>
          <cell r="E49">
            <v>0.65</v>
          </cell>
          <cell r="F49">
            <v>1.4455603659407901</v>
          </cell>
          <cell r="G49">
            <v>0.11901897119511751</v>
          </cell>
          <cell r="H49">
            <v>3.0223</v>
          </cell>
          <cell r="I49">
            <v>2.9736199999999999</v>
          </cell>
          <cell r="J49">
            <v>0.1623</v>
          </cell>
        </row>
        <row r="50">
          <cell r="B50">
            <v>37500</v>
          </cell>
          <cell r="C50">
            <v>2.4E-2</v>
          </cell>
          <cell r="D50">
            <v>0.10538037444076642</v>
          </cell>
          <cell r="E50">
            <v>0.72</v>
          </cell>
          <cell r="F50">
            <v>1.3807618296573398</v>
          </cell>
          <cell r="G50">
            <v>0.13446995801600403</v>
          </cell>
          <cell r="H50">
            <v>3.8948999999999998</v>
          </cell>
          <cell r="I50">
            <v>3.8535900000000001</v>
          </cell>
          <cell r="J50">
            <v>0.23960000000000001</v>
          </cell>
        </row>
        <row r="51">
          <cell r="B51">
            <v>37530</v>
          </cell>
          <cell r="C51">
            <v>3.8700000000000005E-2</v>
          </cell>
          <cell r="D51">
            <v>0.14815859493162398</v>
          </cell>
          <cell r="E51">
            <v>1.31</v>
          </cell>
          <cell r="F51">
            <v>1.6414317422762892</v>
          </cell>
          <cell r="G51">
            <v>0.15309150801346716</v>
          </cell>
          <cell r="H51">
            <v>3.645</v>
          </cell>
          <cell r="I51">
            <v>3.6143700000000001</v>
          </cell>
          <cell r="J51">
            <v>0.17449999999999999</v>
          </cell>
        </row>
        <row r="52">
          <cell r="B52">
            <v>37561</v>
          </cell>
          <cell r="C52">
            <v>5.1900000000000002E-2</v>
          </cell>
          <cell r="D52">
            <v>0.20774802600857534</v>
          </cell>
          <cell r="E52">
            <v>3.02</v>
          </cell>
          <cell r="F52">
            <v>1.5335222056428899</v>
          </cell>
          <cell r="G52">
            <v>0.1707744223402361</v>
          </cell>
          <cell r="H52">
            <v>3.6364999999999998</v>
          </cell>
          <cell r="I52">
            <v>3.62195</v>
          </cell>
          <cell r="J52">
            <v>0.16390000000000002</v>
          </cell>
        </row>
        <row r="53">
          <cell r="B53">
            <v>37591</v>
          </cell>
          <cell r="C53">
            <v>3.7499999999999999E-2</v>
          </cell>
          <cell r="D53">
            <v>0.25303857698389698</v>
          </cell>
          <cell r="E53">
            <v>2.1</v>
          </cell>
          <cell r="F53">
            <v>1.7340803775513169</v>
          </cell>
          <cell r="G53">
            <v>0.19107659186342785</v>
          </cell>
          <cell r="H53">
            <v>3.5333000000000001</v>
          </cell>
          <cell r="I53">
            <v>3.7012</v>
          </cell>
          <cell r="J53">
            <v>0.14460000000000001</v>
          </cell>
        </row>
        <row r="54">
          <cell r="B54" t="str">
            <v>2002</v>
          </cell>
          <cell r="H54">
            <v>2.9982916666666668</v>
          </cell>
          <cell r="I54">
            <v>2.8824108333333336</v>
          </cell>
          <cell r="J54">
            <v>0.14460000000000001</v>
          </cell>
        </row>
        <row r="55">
          <cell r="B55" t="str">
            <v>jan-03</v>
          </cell>
          <cell r="C55">
            <v>2.3300000000000001E-2</v>
          </cell>
          <cell r="D55">
            <v>2.3300000000000001E-2</v>
          </cell>
          <cell r="E55">
            <v>2.25</v>
          </cell>
          <cell r="F55">
            <v>1.9654482142130059</v>
          </cell>
          <cell r="G55">
            <v>1.9654482142130059E-2</v>
          </cell>
          <cell r="H55">
            <v>3.5257999999999998</v>
          </cell>
          <cell r="I55">
            <v>3.7977799999999999</v>
          </cell>
          <cell r="J55">
            <v>0.1323</v>
          </cell>
        </row>
        <row r="56">
          <cell r="B56" t="str">
            <v>fev-03</v>
          </cell>
          <cell r="C56">
            <v>2.2799999999999997E-2</v>
          </cell>
          <cell r="D56">
            <v>4.6631239999999963E-2</v>
          </cell>
          <cell r="E56">
            <v>1.57</v>
          </cell>
          <cell r="F56">
            <v>1.8274905621860515</v>
          </cell>
          <cell r="G56">
            <v>3.8288571570184615E-2</v>
          </cell>
          <cell r="H56">
            <v>3.5632000000000001</v>
          </cell>
          <cell r="I56">
            <v>3.8537400000000002</v>
          </cell>
          <cell r="J56">
            <v>0.12050000000000001</v>
          </cell>
        </row>
        <row r="57">
          <cell r="B57" t="str">
            <v>mar-03</v>
          </cell>
          <cell r="C57">
            <v>1.5300000000000001E-2</v>
          </cell>
          <cell r="D57">
            <v>6.2644697972000118E-2</v>
          </cell>
          <cell r="E57">
            <v>1.23</v>
          </cell>
          <cell r="F57">
            <v>1.7731151353920227</v>
          </cell>
          <cell r="G57">
            <v>5.6698623381741253E-2</v>
          </cell>
          <cell r="H57">
            <v>3.3531</v>
          </cell>
          <cell r="I57">
            <v>3.6664500000000002</v>
          </cell>
          <cell r="J57">
            <v>0.1045</v>
          </cell>
        </row>
        <row r="58">
          <cell r="B58" t="str">
            <v>abr-03</v>
          </cell>
          <cell r="C58">
            <v>9.1999999999999998E-3</v>
          </cell>
          <cell r="D58">
            <v>7.2421029193342701E-2</v>
          </cell>
          <cell r="E58">
            <v>0.97</v>
          </cell>
          <cell r="F58">
            <v>1.8659546154412343</v>
          </cell>
          <cell r="G58">
            <v>7.6416140116036813E-2</v>
          </cell>
          <cell r="H58">
            <v>2.8898000000000001</v>
          </cell>
          <cell r="I58">
            <v>3.2344400000000002</v>
          </cell>
          <cell r="J58">
            <v>8.2100000000000006E-2</v>
          </cell>
        </row>
        <row r="59">
          <cell r="B59" t="str">
            <v>mai-03</v>
          </cell>
          <cell r="C59">
            <v>-2.6000000000000003E-3</v>
          </cell>
          <cell r="D59">
            <v>6.9632734517439898E-2</v>
          </cell>
          <cell r="E59">
            <v>0.61</v>
          </cell>
          <cell r="F59">
            <v>1.9593534746815688</v>
          </cell>
          <cell r="G59">
            <v>9.7506937159433704E-2</v>
          </cell>
          <cell r="H59">
            <v>2.9655999999999998</v>
          </cell>
          <cell r="I59">
            <v>3.4987900000000001</v>
          </cell>
          <cell r="J59">
            <v>7.9399999999999998E-2</v>
          </cell>
        </row>
        <row r="60">
          <cell r="B60" t="str">
            <v>jun-03</v>
          </cell>
          <cell r="C60">
            <v>-0.01</v>
          </cell>
          <cell r="D60">
            <v>5.8936407172265559E-2</v>
          </cell>
          <cell r="E60">
            <v>-0.15</v>
          </cell>
          <cell r="F60">
            <v>1.8507773789904869</v>
          </cell>
          <cell r="G60">
            <v>0.1178193472852318</v>
          </cell>
          <cell r="H60">
            <v>2.8719999999999999</v>
          </cell>
          <cell r="I60">
            <v>3.31107</v>
          </cell>
          <cell r="J60">
            <v>7.4800000000000005E-2</v>
          </cell>
        </row>
        <row r="61">
          <cell r="B61" t="str">
            <v>jul-03</v>
          </cell>
          <cell r="C61">
            <v>-4.1999999999999997E-3</v>
          </cell>
          <cell r="D61">
            <v>5.4488874262142106E-2</v>
          </cell>
          <cell r="E61">
            <v>0.2</v>
          </cell>
          <cell r="F61">
            <v>2.0756457647918891</v>
          </cell>
          <cell r="G61">
            <v>0.14102131722518196</v>
          </cell>
          <cell r="H61">
            <v>2.9655</v>
          </cell>
          <cell r="I61">
            <v>3.3375499999999998</v>
          </cell>
          <cell r="J61">
            <v>7.8899999999999998E-2</v>
          </cell>
        </row>
        <row r="62">
          <cell r="B62" t="str">
            <v>ago-03</v>
          </cell>
          <cell r="C62">
            <v>3.8E-3</v>
          </cell>
          <cell r="D62">
            <v>5.8495931984338334E-2</v>
          </cell>
          <cell r="E62">
            <v>0.34</v>
          </cell>
          <cell r="F62">
            <v>1.764601062536042</v>
          </cell>
          <cell r="G62">
            <v>0.16115579151270021</v>
          </cell>
          <cell r="H62">
            <v>2.9664999999999999</v>
          </cell>
          <cell r="I62">
            <v>3.2609300000000001</v>
          </cell>
          <cell r="J62">
            <v>7.0300000000000001E-2</v>
          </cell>
        </row>
        <row r="63">
          <cell r="B63" t="str">
            <v>set-03</v>
          </cell>
          <cell r="C63">
            <v>1.18E-2</v>
          </cell>
          <cell r="D63">
            <v>7.0986183981753603E-2</v>
          </cell>
          <cell r="E63">
            <v>0.78</v>
          </cell>
          <cell r="F63">
            <v>1.6691369227792574</v>
          </cell>
          <cell r="G63">
            <v>0.18053707155982845</v>
          </cell>
          <cell r="H63">
            <v>2.9234</v>
          </cell>
          <cell r="I63">
            <v>3.4133</v>
          </cell>
          <cell r="J63">
            <v>6.9500000000000006E-2</v>
          </cell>
        </row>
        <row r="64">
          <cell r="B64" t="str">
            <v>out-03</v>
          </cell>
          <cell r="C64">
            <v>3.8E-3</v>
          </cell>
          <cell r="D64">
            <v>7.5055931480884297E-2</v>
          </cell>
          <cell r="E64">
            <v>0.28999999999999998</v>
          </cell>
          <cell r="F64">
            <v>1.6331800141306196</v>
          </cell>
          <cell r="G64">
            <v>0.19981736707194653</v>
          </cell>
          <cell r="H64">
            <v>2.8536999999999999</v>
          </cell>
          <cell r="I64">
            <v>3.3088500000000001</v>
          </cell>
          <cell r="J64">
            <v>6.2800000000000009E-2</v>
          </cell>
        </row>
        <row r="65">
          <cell r="B65" t="str">
            <v>nov-03</v>
          </cell>
          <cell r="C65">
            <v>4.8999999999999998E-3</v>
          </cell>
          <cell r="D65">
            <v>8.0323705545140456E-2</v>
          </cell>
          <cell r="E65">
            <v>0.34</v>
          </cell>
          <cell r="F65">
            <v>1.3380940413108</v>
          </cell>
          <cell r="G65">
            <v>0.21587205176734847</v>
          </cell>
          <cell r="H65">
            <v>2.9493999999999998</v>
          </cell>
          <cell r="I65">
            <v>3.5392800000000002</v>
          </cell>
        </row>
        <row r="66">
          <cell r="B66" t="str">
            <v>dez-03</v>
          </cell>
          <cell r="C66">
            <v>6.1000000000000004E-3</v>
          </cell>
          <cell r="D66">
            <v>8.6913680148965833E-2</v>
          </cell>
          <cell r="E66">
            <v>0.52</v>
          </cell>
          <cell r="F66">
            <v>1.36574971632681</v>
          </cell>
          <cell r="G66">
            <v>0.23247782086525803</v>
          </cell>
          <cell r="H66">
            <v>2.8892000000000002</v>
          </cell>
          <cell r="I66">
            <v>3.6505899999999998</v>
          </cell>
        </row>
        <row r="67">
          <cell r="B67" t="str">
            <v>2003</v>
          </cell>
          <cell r="H67">
            <v>3.0597666666666665</v>
          </cell>
          <cell r="I67">
            <v>3.4893974999999995</v>
          </cell>
          <cell r="J67">
            <v>0</v>
          </cell>
        </row>
        <row r="68">
          <cell r="B68" t="str">
            <v>jan-04</v>
          </cell>
          <cell r="C68">
            <v>8.8000000000000005E-3</v>
          </cell>
          <cell r="D68">
            <v>8.8000000000000005E-3</v>
          </cell>
          <cell r="F68">
            <v>1.26057337692611E-2</v>
          </cell>
          <cell r="G68">
            <v>1.2605733769261099E-4</v>
          </cell>
          <cell r="H68">
            <v>2.9409000000000001</v>
          </cell>
          <cell r="I68">
            <v>3.6682399999999999</v>
          </cell>
        </row>
        <row r="69">
          <cell r="B69" t="str">
            <v>fev-04</v>
          </cell>
          <cell r="D69">
            <v>8.799999999999919E-3</v>
          </cell>
          <cell r="G69">
            <v>1.2605733769266436E-4</v>
          </cell>
        </row>
        <row r="70">
          <cell r="B70" t="str">
            <v>mar-04</v>
          </cell>
          <cell r="D70">
            <v>8.799999999999919E-3</v>
          </cell>
          <cell r="G70">
            <v>1.2605733769266436E-4</v>
          </cell>
        </row>
        <row r="71">
          <cell r="B71" t="str">
            <v>abr-04</v>
          </cell>
          <cell r="D71">
            <v>8.799999999999919E-3</v>
          </cell>
          <cell r="G71">
            <v>1.2605733769266436E-4</v>
          </cell>
        </row>
        <row r="72">
          <cell r="B72" t="str">
            <v>mai-04</v>
          </cell>
          <cell r="D72">
            <v>8.799999999999919E-3</v>
          </cell>
          <cell r="G72">
            <v>1.2605733769266436E-4</v>
          </cell>
        </row>
        <row r="73">
          <cell r="B73" t="str">
            <v>jun-04</v>
          </cell>
          <cell r="D73">
            <v>8.799999999999919E-3</v>
          </cell>
          <cell r="G73">
            <v>1.2605733769266436E-4</v>
          </cell>
        </row>
        <row r="74">
          <cell r="B74" t="str">
            <v>jul-04</v>
          </cell>
          <cell r="D74">
            <v>8.799999999999919E-3</v>
          </cell>
          <cell r="G74">
            <v>1.2605733769266436E-4</v>
          </cell>
        </row>
        <row r="75">
          <cell r="B75" t="str">
            <v>ago-04</v>
          </cell>
          <cell r="D75">
            <v>8.799999999999919E-3</v>
          </cell>
          <cell r="G75">
            <v>1.2605733769266436E-4</v>
          </cell>
        </row>
        <row r="76">
          <cell r="B76" t="str">
            <v>set-04</v>
          </cell>
          <cell r="D76">
            <v>8.799999999999919E-3</v>
          </cell>
          <cell r="G76">
            <v>1.2605733769266436E-4</v>
          </cell>
        </row>
        <row r="77">
          <cell r="B77" t="str">
            <v>out-04</v>
          </cell>
          <cell r="D77">
            <v>8.799999999999919E-3</v>
          </cell>
          <cell r="G77">
            <v>1.2605733769266436E-4</v>
          </cell>
        </row>
        <row r="78">
          <cell r="B78" t="str">
            <v>nov-04</v>
          </cell>
          <cell r="D78">
            <v>8.799999999999919E-3</v>
          </cell>
          <cell r="G78">
            <v>1.2605733769266436E-4</v>
          </cell>
        </row>
        <row r="79">
          <cell r="B79" t="str">
            <v>dez-04</v>
          </cell>
          <cell r="D79">
            <v>8.799999999999919E-3</v>
          </cell>
          <cell r="G79">
            <v>1.2605733769266436E-4</v>
          </cell>
        </row>
        <row r="80">
          <cell r="B80" t="str">
            <v>2004</v>
          </cell>
          <cell r="C80">
            <v>0.11086397456075869</v>
          </cell>
          <cell r="F80">
            <v>0.1622099425073682</v>
          </cell>
          <cell r="H80">
            <v>2.9409000000000001</v>
          </cell>
          <cell r="I80">
            <v>3.6682399999999999</v>
          </cell>
          <cell r="J80">
            <v>0</v>
          </cell>
        </row>
        <row r="82">
          <cell r="C82" t="str">
            <v>Taxa de Câmbio</v>
          </cell>
          <cell r="E82" t="str">
            <v>Selic</v>
          </cell>
          <cell r="F82" t="str">
            <v>IGPM</v>
          </cell>
          <cell r="G82" t="str">
            <v>IPCA</v>
          </cell>
          <cell r="H82" t="str">
            <v>IGPM</v>
          </cell>
          <cell r="I82" t="str">
            <v>IPCA</v>
          </cell>
        </row>
        <row r="83">
          <cell r="C83" t="str">
            <v>Médio</v>
          </cell>
          <cell r="D83" t="str">
            <v>Final</v>
          </cell>
          <cell r="E83" t="str">
            <v>% ano</v>
          </cell>
          <cell r="F83" t="str">
            <v>% mês</v>
          </cell>
          <cell r="G83" t="str">
            <v>% mês</v>
          </cell>
          <cell r="H83" t="str">
            <v>Acum 12 m</v>
          </cell>
          <cell r="I83" t="str">
            <v>Acum 12 m</v>
          </cell>
        </row>
        <row r="84">
          <cell r="B84" t="str">
            <v>jan-04</v>
          </cell>
          <cell r="C84">
            <v>3.1604166666666664</v>
          </cell>
          <cell r="D84">
            <v>3.1708333333333334</v>
          </cell>
          <cell r="E84">
            <v>0.18</v>
          </cell>
          <cell r="F84">
            <v>5.2616942768477504E-3</v>
          </cell>
          <cell r="G84">
            <v>4.8675505653430484E-3</v>
          </cell>
          <cell r="H84">
            <v>6.587408372388559E-2</v>
          </cell>
          <cell r="I84">
            <v>7.6117312518083624E-2</v>
          </cell>
        </row>
        <row r="85">
          <cell r="B85" t="str">
            <v>fev-04</v>
          </cell>
          <cell r="C85">
            <v>3.1812499999999999</v>
          </cell>
          <cell r="D85">
            <v>3.1916666666666669</v>
          </cell>
          <cell r="E85">
            <v>0.17499999999999999</v>
          </cell>
          <cell r="F85">
            <v>5.2616942768477504E-3</v>
          </cell>
          <cell r="G85">
            <v>4.8675505653430484E-3</v>
          </cell>
          <cell r="H85">
            <v>4.7597171773617664E-2</v>
          </cell>
          <cell r="I85">
            <v>6.4640511913957255E-2</v>
          </cell>
        </row>
        <row r="86">
          <cell r="B86" t="str">
            <v>mar-04</v>
          </cell>
          <cell r="C86">
            <v>3.2020833333333334</v>
          </cell>
          <cell r="D86">
            <v>3.2124999999999999</v>
          </cell>
          <cell r="E86">
            <v>0.17499999999999999</v>
          </cell>
          <cell r="F86">
            <v>5.2616942768477504E-3</v>
          </cell>
          <cell r="G86">
            <v>4.8675505653430484E-3</v>
          </cell>
          <cell r="H86">
            <v>3.7239542811760673E-2</v>
          </cell>
          <cell r="I86">
            <v>5.682377105562697E-2</v>
          </cell>
        </row>
        <row r="87">
          <cell r="B87" t="str">
            <v>abr-04</v>
          </cell>
          <cell r="C87">
            <v>3.2229166666666673</v>
          </cell>
          <cell r="D87">
            <v>3.2333333333333338</v>
          </cell>
          <cell r="E87">
            <v>0.17</v>
          </cell>
          <cell r="F87">
            <v>5.2616942768477504E-3</v>
          </cell>
          <cell r="G87">
            <v>4.8675505653430484E-3</v>
          </cell>
          <cell r="H87">
            <v>3.3191815475518638E-2</v>
          </cell>
          <cell r="I87">
            <v>5.1765786074969622E-2</v>
          </cell>
        </row>
        <row r="88">
          <cell r="B88" t="str">
            <v>mai-04</v>
          </cell>
          <cell r="C88">
            <v>3.2437499999999999</v>
          </cell>
          <cell r="D88">
            <v>3.2541666666666673</v>
          </cell>
          <cell r="E88">
            <v>0.17</v>
          </cell>
          <cell r="F88">
            <v>5.2616942768477504E-3</v>
          </cell>
          <cell r="G88">
            <v>4.8675505653430484E-3</v>
          </cell>
          <cell r="H88">
            <v>4.1335627569573097E-2</v>
          </cell>
          <cell r="I88">
            <v>5.0477397099281784E-2</v>
          </cell>
        </row>
        <row r="89">
          <cell r="B89" t="str">
            <v>jun-04</v>
          </cell>
          <cell r="C89">
            <v>3.2645833333333343</v>
          </cell>
          <cell r="D89">
            <v>3.2749999999999999</v>
          </cell>
          <cell r="E89">
            <v>0.16500000000000001</v>
          </cell>
          <cell r="F89">
            <v>5.2616942768477504E-3</v>
          </cell>
          <cell r="G89">
            <v>4.8675505653430484E-3</v>
          </cell>
          <cell r="H89">
            <v>5.7388704324680351E-2</v>
          </cell>
          <cell r="I89">
            <v>5.7176413567764151E-2</v>
          </cell>
        </row>
        <row r="90">
          <cell r="B90" t="str">
            <v>jul-04</v>
          </cell>
          <cell r="C90">
            <v>3.2854166666666673</v>
          </cell>
          <cell r="D90">
            <v>3.2958333333333343</v>
          </cell>
          <cell r="E90">
            <v>0.16500000000000001</v>
          </cell>
          <cell r="F90">
            <v>5.2616942768477504E-3</v>
          </cell>
          <cell r="G90">
            <v>4.8675505653430484E-3</v>
          </cell>
          <cell r="H90">
            <v>6.7435589896192694E-2</v>
          </cell>
          <cell r="I90">
            <v>6.0201869478336612E-2</v>
          </cell>
        </row>
        <row r="91">
          <cell r="B91" t="str">
            <v>ago-04</v>
          </cell>
          <cell r="C91">
            <v>3.3062499999999999</v>
          </cell>
          <cell r="D91">
            <v>3.3166666666666678</v>
          </cell>
          <cell r="E91">
            <v>0.16</v>
          </cell>
          <cell r="F91">
            <v>5.2616942768477504E-3</v>
          </cell>
          <cell r="G91">
            <v>4.8675505653430484E-3</v>
          </cell>
          <cell r="H91">
            <v>6.8989947828703935E-2</v>
          </cell>
          <cell r="I91">
            <v>6.1752497197023581E-2</v>
          </cell>
        </row>
        <row r="92">
          <cell r="B92" t="str">
            <v>set-04</v>
          </cell>
          <cell r="C92">
            <v>3.3270833333333343</v>
          </cell>
          <cell r="D92">
            <v>3.3374999999999999</v>
          </cell>
          <cell r="E92">
            <v>0.16</v>
          </cell>
          <cell r="F92">
            <v>5.2616942768477504E-3</v>
          </cell>
          <cell r="G92">
            <v>4.8675505653430484E-3</v>
          </cell>
          <cell r="H92">
            <v>6.7991061673896347E-2</v>
          </cell>
          <cell r="I92">
            <v>6.1314101453249448E-2</v>
          </cell>
        </row>
        <row r="93">
          <cell r="B93" t="str">
            <v>out-04</v>
          </cell>
          <cell r="C93">
            <v>3.3479166666666682</v>
          </cell>
          <cell r="D93">
            <v>3.3583333333333347</v>
          </cell>
          <cell r="E93">
            <v>0.155</v>
          </cell>
          <cell r="F93">
            <v>5.2616942768477504E-3</v>
          </cell>
          <cell r="G93">
            <v>4.8675505653430484E-3</v>
          </cell>
          <cell r="H93">
            <v>6.699310889881982E-2</v>
          </cell>
          <cell r="I93">
            <v>6.0875886722308925E-2</v>
          </cell>
        </row>
        <row r="94">
          <cell r="B94" t="str">
            <v>nov-04</v>
          </cell>
          <cell r="C94">
            <v>3.3687499999999999</v>
          </cell>
          <cell r="D94">
            <v>3.3791666666666682</v>
          </cell>
          <cell r="E94">
            <v>0.155</v>
          </cell>
          <cell r="F94">
            <v>5.2616942768477504E-3</v>
          </cell>
          <cell r="G94">
            <v>4.8675505653430484E-3</v>
          </cell>
          <cell r="H94">
            <v>6.599608863130535E-2</v>
          </cell>
          <cell r="I94">
            <v>6.0437852929462021E-2</v>
          </cell>
        </row>
        <row r="95">
          <cell r="B95" t="str">
            <v>dez-04</v>
          </cell>
          <cell r="C95">
            <v>3.3895833333333343</v>
          </cell>
          <cell r="D95">
            <v>3.4</v>
          </cell>
          <cell r="E95">
            <v>0.15</v>
          </cell>
          <cell r="F95">
            <v>5.2616942768477504E-3</v>
          </cell>
          <cell r="G95">
            <v>4.8675505653430484E-3</v>
          </cell>
          <cell r="H95">
            <v>6.4999999999998836E-2</v>
          </cell>
          <cell r="I95">
            <v>6.0000000000000053E-2</v>
          </cell>
        </row>
        <row r="96">
          <cell r="B96" t="str">
            <v>2004</v>
          </cell>
          <cell r="C96">
            <v>3.2749999999999999</v>
          </cell>
          <cell r="D96">
            <v>3.4</v>
          </cell>
          <cell r="E96">
            <v>0.16500000000000001</v>
          </cell>
          <cell r="F96">
            <v>6.5000000000000002E-2</v>
          </cell>
          <cell r="G96">
            <v>0.06</v>
          </cell>
        </row>
      </sheetData>
      <sheetData sheetId="14" refreshError="1"/>
      <sheetData sheetId="15" refreshError="1"/>
      <sheetData sheetId="16" refreshError="1"/>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27"/>
      <sheetName val="Accounting Model"/>
      <sheetName val="Accounting_Model"/>
      <sheetName val="Accounting_Model6"/>
      <sheetName val="Accounting_Model5"/>
      <sheetName val="Accounting_Model1"/>
      <sheetName val="Accounting_Model2"/>
      <sheetName val="Accounting_Model3"/>
      <sheetName val="Accounting_Model4"/>
      <sheetName val="Accounting_Model7"/>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27"/>
      <sheetName val="Accounting Model"/>
      <sheetName val="Accounting_Model"/>
      <sheetName val="Accounting_Model6"/>
      <sheetName val="Accounting_Model5"/>
      <sheetName val="Accounting_Model1"/>
      <sheetName val="Accounting_Model2"/>
      <sheetName val="Accounting_Model3"/>
      <sheetName val="Accounting_Model4"/>
      <sheetName val="Accounting_Model7"/>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 val="Folha2"/>
      <sheetName val="CADOC06"/>
    </sheetNames>
    <sheetDataSet>
      <sheetData sheetId="0" refreshError="1"/>
      <sheetData sheetId="1" refreshError="1"/>
      <sheetData sheetId="2" refreshError="1">
        <row r="1">
          <cell r="A1" t="str">
            <v>NUMEDP</v>
          </cell>
          <cell r="B1" t="str">
            <v>NOME</v>
          </cell>
          <cell r="C1" t="str">
            <v>AnoAdmissão</v>
          </cell>
          <cell r="D1" t="str">
            <v>Ant 2005</v>
          </cell>
          <cell r="E1" t="str">
            <v>ANTIG</v>
          </cell>
          <cell r="F1" t="str">
            <v>DTNASC</v>
          </cell>
          <cell r="G1" t="str">
            <v>IDADE</v>
          </cell>
          <cell r="H1" t="str">
            <v>CDECIV</v>
          </cell>
          <cell r="I1" t="str">
            <v>ESTCIV</v>
          </cell>
          <cell r="J1" t="str">
            <v>SEXO</v>
          </cell>
          <cell r="K1" t="str">
            <v>NDESC</v>
          </cell>
          <cell r="L1" t="str">
            <v>MORADA</v>
          </cell>
          <cell r="M1" t="str">
            <v>CDPOST</v>
          </cell>
          <cell r="N1" t="str">
            <v>LOCAL</v>
          </cell>
          <cell r="O1" t="str">
            <v>CDHABL</v>
          </cell>
          <cell r="P1" t="str">
            <v>DESHABL</v>
          </cell>
          <cell r="Q1" t="str">
            <v>TPDOC</v>
          </cell>
          <cell r="R1" t="str">
            <v>NRBI</v>
          </cell>
          <cell r="S1" t="str">
            <v>DTEMBI</v>
          </cell>
          <cell r="T1" t="str">
            <v>LOCEMBI</v>
          </cell>
          <cell r="U1" t="str">
            <v>CODSIN</v>
          </cell>
          <cell r="V1" t="str">
            <v>DESSIND</v>
          </cell>
          <cell r="W1" t="str">
            <v>NRCONTRIB</v>
          </cell>
          <cell r="X1" t="str">
            <v>RFIN</v>
          </cell>
          <cell r="Y1" t="str">
            <v>EMPDEF</v>
          </cell>
          <cell r="Z1" t="str">
            <v>NDESCF</v>
          </cell>
          <cell r="AA1" t="str">
            <v>DDEF</v>
          </cell>
          <cell r="AB1" t="str">
            <v>CJDEF</v>
          </cell>
          <cell r="AC1" t="str">
            <v>CJTRAB</v>
          </cell>
          <cell r="AD1" t="str">
            <v>ISS</v>
          </cell>
          <cell r="AE1" t="str">
            <v>NUMBNF</v>
          </cell>
          <cell r="AF1" t="str">
            <v>CDADM</v>
          </cell>
          <cell r="AG1" t="str">
            <v>DTADM</v>
          </cell>
          <cell r="AH1" t="str">
            <v>DESADM</v>
          </cell>
          <cell r="AI1" t="str">
            <v>GEMP</v>
          </cell>
          <cell r="AJ1" t="str">
            <v>DGEMP</v>
          </cell>
          <cell r="AK1" t="str">
            <v>SGEMP</v>
          </cell>
          <cell r="AL1" t="str">
            <v>DSGEMP</v>
          </cell>
          <cell r="AM1" t="str">
            <v>ARH</v>
          </cell>
          <cell r="AN1" t="str">
            <v>DARH</v>
          </cell>
          <cell r="AO1" t="str">
            <v>SUBARH</v>
          </cell>
          <cell r="AP1" t="str">
            <v>DSUBARH</v>
          </cell>
          <cell r="AQ1" t="str">
            <v>POSICAO</v>
          </cell>
          <cell r="AR1" t="str">
            <v>FUNCAO</v>
          </cell>
          <cell r="AS1" t="str">
            <v>ABRFUNC</v>
          </cell>
          <cell r="AT1" t="str">
            <v>DESFUNC</v>
          </cell>
          <cell r="AU1" t="str">
            <v>EFUN</v>
          </cell>
          <cell r="AV1" t="str">
            <v>UORG</v>
          </cell>
          <cell r="AW1" t="str">
            <v>CDDEP</v>
          </cell>
          <cell r="AX1" t="str">
            <v>DESDEP</v>
          </cell>
          <cell r="AY1" t="str">
            <v>CCUSTO</v>
          </cell>
          <cell r="AZ1" t="str">
            <v>DESCCUSTO</v>
          </cell>
          <cell r="BA1" t="str">
            <v>EMPRESA</v>
          </cell>
          <cell r="BB1" t="str">
            <v>DEMPRESA</v>
          </cell>
          <cell r="BC1" t="str">
            <v>EMPREE</v>
          </cell>
          <cell r="BD1" t="str">
            <v>EMPREC</v>
          </cell>
          <cell r="BE1" t="str">
            <v>EMPREV</v>
          </cell>
          <cell r="BF1" t="str">
            <v>DIVISAO</v>
          </cell>
          <cell r="BG1" t="str">
            <v>DDIVISAO</v>
          </cell>
          <cell r="BH1" t="str">
            <v>RSAL</v>
          </cell>
          <cell r="BI1" t="str">
            <v>VALRSAL</v>
          </cell>
          <cell r="BJ1" t="str">
            <v>BR</v>
          </cell>
          <cell r="BK1" t="str">
            <v>ANTIG</v>
          </cell>
          <cell r="BL1" t="str">
            <v>VALANTIG</v>
          </cell>
          <cell r="BM1" t="str">
            <v>FXSALN</v>
          </cell>
          <cell r="BN1" t="str">
            <v>PERMNS</v>
          </cell>
          <cell r="BO1" t="str">
            <v>NSAL</v>
          </cell>
          <cell r="BP1" t="str">
            <v>DTNSAL</v>
          </cell>
          <cell r="BQ1" t="str">
            <v>CDMOT</v>
          </cell>
          <cell r="BR1" t="str">
            <v>DESMOT</v>
          </cell>
          <cell r="BS1" t="str">
            <v>DTINMOT</v>
          </cell>
          <cell r="BT1" t="str">
            <v>DTANTNCORR</v>
          </cell>
          <cell r="BU1" t="str">
            <v>FXSALCS</v>
          </cell>
          <cell r="BV1" t="str">
            <v>BRCS</v>
          </cell>
          <cell r="BW1" t="str">
            <v>VALCS</v>
          </cell>
          <cell r="BX1" t="str">
            <v>CDIHT</v>
          </cell>
          <cell r="BY1" t="str">
            <v>VALIHT</v>
          </cell>
          <cell r="BZ1" t="str">
            <v>CDSCS</v>
          </cell>
          <cell r="CA1" t="str">
            <v>VALSCS</v>
          </cell>
          <cell r="CB1" t="str">
            <v>CDREMN</v>
          </cell>
          <cell r="CC1" t="str">
            <v>VALREMN</v>
          </cell>
          <cell r="CD1" t="str">
            <v>MOTREMN</v>
          </cell>
          <cell r="CE1" t="str">
            <v>DTREMN</v>
          </cell>
          <cell r="CF1" t="str">
            <v>CDREME</v>
          </cell>
          <cell r="CG1" t="str">
            <v>VALREME</v>
          </cell>
          <cell r="CH1" t="str">
            <v>MOTREME</v>
          </cell>
          <cell r="CI1" t="str">
            <v>DTREME</v>
          </cell>
          <cell r="CJ1" t="str">
            <v>CDREMO</v>
          </cell>
          <cell r="CK1" t="str">
            <v>VALREMO</v>
          </cell>
          <cell r="CL1" t="str">
            <v>MOTREMO</v>
          </cell>
          <cell r="CM1" t="str">
            <v>DTREMO</v>
          </cell>
          <cell r="CN1" t="str">
            <v>CDREMND</v>
          </cell>
          <cell r="CO1" t="str">
            <v>VALREMND</v>
          </cell>
          <cell r="CP1" t="str">
            <v>MOTREMND</v>
          </cell>
          <cell r="CQ1" t="str">
            <v>DTREMND</v>
          </cell>
          <cell r="CR1" t="str">
            <v>CDTUR</v>
          </cell>
          <cell r="CS1" t="str">
            <v>HORTUR</v>
          </cell>
          <cell r="CT1" t="str">
            <v>PERCTUR</v>
          </cell>
          <cell r="CU1" t="str">
            <v>VALTUR</v>
          </cell>
          <cell r="CV1" t="str">
            <v>NTRAB</v>
          </cell>
          <cell r="CW1" t="str">
            <v>NLTRAB</v>
          </cell>
          <cell r="CX1" t="str">
            <v>ESCABF</v>
          </cell>
          <cell r="CY1" t="str">
            <v>RSALAF</v>
          </cell>
          <cell r="CZ1" t="str">
            <v>VALAF</v>
          </cell>
          <cell r="DA1" t="str">
            <v>RSALOUTR</v>
          </cell>
          <cell r="DB1" t="str">
            <v>BROUTR</v>
          </cell>
          <cell r="DC1" t="str">
            <v>VALOUTR</v>
          </cell>
          <cell r="DD1" t="str">
            <v>RSALSC</v>
          </cell>
          <cell r="DE1" t="str">
            <v>BRSC</v>
          </cell>
          <cell r="DF1" t="str">
            <v>VALSC</v>
          </cell>
          <cell r="DG1" t="str">
            <v>RSALRV</v>
          </cell>
          <cell r="DH1" t="str">
            <v>BRRV</v>
          </cell>
          <cell r="DI1" t="str">
            <v>VALRV</v>
          </cell>
          <cell r="DJ1" t="str">
            <v>GRAUISOL</v>
          </cell>
          <cell r="DK1" t="str">
            <v>PERCISOL</v>
          </cell>
          <cell r="DL1" t="str">
            <v>VALISOL</v>
          </cell>
          <cell r="DM1" t="str">
            <v>DISPM_2</v>
          </cell>
          <cell r="DN1" t="str">
            <v>CODHOR</v>
          </cell>
          <cell r="DO1" t="str">
            <v>DCODHOR</v>
          </cell>
          <cell r="DP1" t="str">
            <v>GT</v>
          </cell>
          <cell r="DQ1" t="str">
            <v>PCT</v>
          </cell>
          <cell r="DR1" t="str">
            <v>ENCGRUPO</v>
          </cell>
          <cell r="DS1" t="str">
            <v>ENCHOR</v>
          </cell>
          <cell r="DT1" t="str">
            <v>CODBANCO</v>
          </cell>
          <cell r="DU1" t="str">
            <v>DESBANCO</v>
          </cell>
        </row>
        <row r="2">
          <cell r="A2" t="str">
            <v>332295</v>
          </cell>
          <cell r="B2" t="str">
            <v>Arnaldo Pedro Figueiroa Navarro Machado</v>
          </cell>
          <cell r="C2" t="str">
            <v>2002</v>
          </cell>
          <cell r="D2">
            <v>3</v>
          </cell>
          <cell r="E2">
            <v>0</v>
          </cell>
          <cell r="F2" t="str">
            <v>19450916</v>
          </cell>
          <cell r="G2" t="str">
            <v>59</v>
          </cell>
          <cell r="H2" t="str">
            <v>1</v>
          </cell>
          <cell r="I2" t="str">
            <v>Casado</v>
          </cell>
          <cell r="J2" t="str">
            <v>masculino</v>
          </cell>
          <cell r="K2">
            <v>0</v>
          </cell>
          <cell r="L2" t="str">
            <v>R Schiappa Monteiro, 2 - 3º Esq</v>
          </cell>
          <cell r="M2" t="str">
            <v>1600-119</v>
          </cell>
          <cell r="N2" t="str">
            <v>LISBOA</v>
          </cell>
          <cell r="O2" t="str">
            <v>00545007</v>
          </cell>
          <cell r="P2" t="str">
            <v>ENG. MECANICA MILITAR</v>
          </cell>
          <cell r="R2" t="str">
            <v>1075245</v>
          </cell>
          <cell r="S2" t="str">
            <v>19920526</v>
          </cell>
          <cell r="T2" t="str">
            <v>Lisboa</v>
          </cell>
          <cell r="W2" t="str">
            <v>115098925</v>
          </cell>
          <cell r="X2" t="str">
            <v>3263</v>
          </cell>
          <cell r="Y2" t="str">
            <v>0.0</v>
          </cell>
          <cell r="Z2">
            <v>0</v>
          </cell>
          <cell r="AA2" t="str">
            <v>00</v>
          </cell>
          <cell r="AC2" t="str">
            <v>X</v>
          </cell>
          <cell r="AD2" t="str">
            <v>100</v>
          </cell>
          <cell r="AE2" t="str">
            <v>10620667978</v>
          </cell>
          <cell r="AF2" t="str">
            <v>01</v>
          </cell>
          <cell r="AG2" t="str">
            <v>20020701</v>
          </cell>
          <cell r="AH2" t="str">
            <v>Data entrada técnica</v>
          </cell>
          <cell r="AI2" t="str">
            <v>1</v>
          </cell>
          <cell r="AJ2" t="str">
            <v>ACTIVOS</v>
          </cell>
          <cell r="AK2" t="str">
            <v>AX</v>
          </cell>
          <cell r="AL2" t="str">
            <v>MEMB.CA F/G.EDP-N.S</v>
          </cell>
          <cell r="AM2" t="str">
            <v>J000</v>
          </cell>
          <cell r="AN2" t="str">
            <v>EDP Outsourcing Comercial,</v>
          </cell>
          <cell r="AO2" t="str">
            <v>J000</v>
          </cell>
          <cell r="AP2" t="str">
            <v>EDPOC-MP12-Sede</v>
          </cell>
          <cell r="AQ2" t="str">
            <v>40178884</v>
          </cell>
          <cell r="AR2" t="str">
            <v>70000215</v>
          </cell>
          <cell r="AS2" t="str">
            <v>110M</v>
          </cell>
          <cell r="AT2" t="str">
            <v>PRESIDENTE CONS. ADMINISTRAÇÃO</v>
          </cell>
          <cell r="AU2" t="str">
            <v>1</v>
          </cell>
          <cell r="AV2" t="str">
            <v>00040102</v>
          </cell>
          <cell r="AW2" t="str">
            <v>J20</v>
          </cell>
          <cell r="AX2" t="str">
            <v>CA-CONSELHO ADMINISTRAÇÃO</v>
          </cell>
          <cell r="AY2" t="str">
            <v>68900100</v>
          </cell>
          <cell r="AZ2" t="str">
            <v>Orgãos Sociais</v>
          </cell>
          <cell r="BA2" t="str">
            <v>6890</v>
          </cell>
          <cell r="BB2" t="str">
            <v>EDP Outsourcing Comercial</v>
          </cell>
          <cell r="BC2" t="str">
            <v>6890</v>
          </cell>
          <cell r="BD2" t="str">
            <v>1000</v>
          </cell>
          <cell r="BF2" t="str">
            <v>6890</v>
          </cell>
          <cell r="BG2" t="str">
            <v>EDP Outsourcing Comercial,SA</v>
          </cell>
          <cell r="BH2" t="str">
            <v>1010</v>
          </cell>
          <cell r="BI2">
            <v>0</v>
          </cell>
          <cell r="BK2">
            <v>0</v>
          </cell>
          <cell r="BL2">
            <v>0</v>
          </cell>
          <cell r="BM2" t="str">
            <v>VCA</v>
          </cell>
          <cell r="BN2" t="str">
            <v>00</v>
          </cell>
          <cell r="BO2" t="str">
            <v>99</v>
          </cell>
          <cell r="BQ2" t="str">
            <v>95</v>
          </cell>
          <cell r="BR2" t="str">
            <v>ELEICAO</v>
          </cell>
          <cell r="BS2" t="str">
            <v>20030603</v>
          </cell>
          <cell r="BU2" t="str">
            <v>VCA</v>
          </cell>
          <cell r="BV2" t="str">
            <v>99</v>
          </cell>
          <cell r="BW2">
            <v>0</v>
          </cell>
          <cell r="BX2">
            <v>0</v>
          </cell>
          <cell r="BY2">
            <v>0</v>
          </cell>
          <cell r="BZ2">
            <v>0</v>
          </cell>
          <cell r="CA2">
            <v>0</v>
          </cell>
          <cell r="CC2">
            <v>0</v>
          </cell>
          <cell r="CG2">
            <v>0</v>
          </cell>
          <cell r="CK2">
            <v>0</v>
          </cell>
          <cell r="CO2">
            <v>0</v>
          </cell>
          <cell r="CT2">
            <v>0</v>
          </cell>
          <cell r="CU2">
            <v>0</v>
          </cell>
          <cell r="CV2">
            <v>0</v>
          </cell>
          <cell r="CW2">
            <v>0</v>
          </cell>
          <cell r="CX2">
            <v>0</v>
          </cell>
          <cell r="CZ2">
            <v>0</v>
          </cell>
          <cell r="DC2">
            <v>0</v>
          </cell>
          <cell r="DF2">
            <v>0</v>
          </cell>
          <cell r="DI2">
            <v>0</v>
          </cell>
          <cell r="DK2">
            <v>0</v>
          </cell>
          <cell r="DL2">
            <v>0</v>
          </cell>
          <cell r="DN2" t="str">
            <v>50001</v>
          </cell>
          <cell r="DO2" t="str">
            <v>IHT_TEMPO INTEIRO</v>
          </cell>
          <cell r="DP2">
            <v>0</v>
          </cell>
          <cell r="DQ2">
            <v>100</v>
          </cell>
          <cell r="DR2" t="str">
            <v>ADMS</v>
          </cell>
        </row>
        <row r="3">
          <cell r="A3" t="str">
            <v>259080</v>
          </cell>
          <cell r="B3" t="str">
            <v>Isabel Maria Fernandes Oliveira Pinho</v>
          </cell>
          <cell r="C3" t="str">
            <v>1983</v>
          </cell>
          <cell r="D3">
            <v>22</v>
          </cell>
          <cell r="E3">
            <v>22</v>
          </cell>
          <cell r="F3" t="str">
            <v>19580213</v>
          </cell>
          <cell r="G3" t="str">
            <v>47</v>
          </cell>
          <cell r="H3" t="str">
            <v>4</v>
          </cell>
          <cell r="I3" t="str">
            <v>Divorc</v>
          </cell>
          <cell r="J3" t="str">
            <v>feminino</v>
          </cell>
          <cell r="K3">
            <v>2</v>
          </cell>
          <cell r="L3" t="str">
            <v>R Eduardo Brazão,115</v>
          </cell>
          <cell r="M3" t="str">
            <v>4460-000</v>
          </cell>
          <cell r="N3" t="str">
            <v>MATOSINHOS</v>
          </cell>
          <cell r="O3" t="str">
            <v>00742205</v>
          </cell>
          <cell r="P3" t="str">
            <v>ENG. CIVIL</v>
          </cell>
          <cell r="R3" t="str">
            <v>4995797</v>
          </cell>
          <cell r="S3" t="str">
            <v>19990524</v>
          </cell>
          <cell r="T3" t="str">
            <v>LISBOA</v>
          </cell>
          <cell r="W3" t="str">
            <v>111327776</v>
          </cell>
          <cell r="X3" t="str">
            <v>1821</v>
          </cell>
          <cell r="Y3" t="str">
            <v>0.0</v>
          </cell>
          <cell r="Z3">
            <v>2</v>
          </cell>
          <cell r="AA3" t="str">
            <v>00</v>
          </cell>
          <cell r="AD3" t="str">
            <v>100</v>
          </cell>
          <cell r="AE3" t="str">
            <v>11096713413</v>
          </cell>
          <cell r="AF3" t="str">
            <v>02</v>
          </cell>
          <cell r="AG3" t="str">
            <v>19831001</v>
          </cell>
          <cell r="AH3" t="str">
            <v>DT.Adm.Corr.Antiguid</v>
          </cell>
          <cell r="AI3" t="str">
            <v>1</v>
          </cell>
          <cell r="AJ3" t="str">
            <v>ACTIVOS</v>
          </cell>
          <cell r="AK3" t="str">
            <v>AA</v>
          </cell>
          <cell r="AL3" t="str">
            <v>ACTIVO TEMP.INTEIRO</v>
          </cell>
          <cell r="AM3" t="str">
            <v>J100</v>
          </cell>
          <cell r="AN3" t="str">
            <v>EDPOutsourcing Comercial-N</v>
          </cell>
          <cell r="AO3" t="str">
            <v>J110</v>
          </cell>
          <cell r="AP3" t="str">
            <v>EDPOC-PRT-GnçCr</v>
          </cell>
          <cell r="AQ3" t="str">
            <v>40177059</v>
          </cell>
          <cell r="AR3" t="str">
            <v>70000042</v>
          </cell>
          <cell r="AS3" t="str">
            <v>01L2</v>
          </cell>
          <cell r="AT3" t="str">
            <v>LICENCIADO II</v>
          </cell>
          <cell r="AU3" t="str">
            <v>1</v>
          </cell>
          <cell r="AV3" t="str">
            <v>00041833</v>
          </cell>
          <cell r="AW3" t="str">
            <v>J20400000210</v>
          </cell>
          <cell r="AX3" t="str">
            <v>CAAP-APOIO</v>
          </cell>
          <cell r="AY3" t="str">
            <v>68905045</v>
          </cell>
          <cell r="AZ3" t="str">
            <v>Apoio à coordenação</v>
          </cell>
          <cell r="BA3" t="str">
            <v>6890</v>
          </cell>
          <cell r="BB3" t="str">
            <v>EDP Outsourcing Comercial</v>
          </cell>
          <cell r="BC3" t="str">
            <v>6890</v>
          </cell>
          <cell r="BD3" t="str">
            <v>6890</v>
          </cell>
          <cell r="BE3" t="str">
            <v>2800</v>
          </cell>
          <cell r="BF3" t="str">
            <v>6890</v>
          </cell>
          <cell r="BG3" t="str">
            <v>EDP Outsourcing Comercial,SA</v>
          </cell>
          <cell r="BH3" t="str">
            <v>1010</v>
          </cell>
          <cell r="BI3">
            <v>2533</v>
          </cell>
          <cell r="BJ3" t="str">
            <v>L</v>
          </cell>
          <cell r="BK3">
            <v>22</v>
          </cell>
          <cell r="BL3">
            <v>222.42</v>
          </cell>
          <cell r="BM3" t="str">
            <v>LIC 2</v>
          </cell>
          <cell r="BN3" t="str">
            <v>00</v>
          </cell>
          <cell r="BO3" t="str">
            <v>L</v>
          </cell>
          <cell r="BP3" t="str">
            <v>20040110</v>
          </cell>
          <cell r="BQ3" t="str">
            <v>22</v>
          </cell>
          <cell r="BR3" t="str">
            <v>ACELERACAO DE CARREIRA</v>
          </cell>
          <cell r="BS3" t="str">
            <v>20050101</v>
          </cell>
          <cell r="BW3">
            <v>0</v>
          </cell>
          <cell r="BX3">
            <v>21</v>
          </cell>
          <cell r="BY3">
            <v>578.64</v>
          </cell>
          <cell r="BZ3">
            <v>0</v>
          </cell>
          <cell r="CA3">
            <v>0</v>
          </cell>
          <cell r="CC3">
            <v>0</v>
          </cell>
          <cell r="CG3">
            <v>0</v>
          </cell>
          <cell r="CK3">
            <v>0</v>
          </cell>
          <cell r="CO3">
            <v>0</v>
          </cell>
          <cell r="CT3">
            <v>0</v>
          </cell>
          <cell r="CU3">
            <v>0</v>
          </cell>
          <cell r="CV3">
            <v>0</v>
          </cell>
          <cell r="CW3">
            <v>0</v>
          </cell>
          <cell r="CX3">
            <v>0</v>
          </cell>
          <cell r="CZ3">
            <v>0</v>
          </cell>
          <cell r="DC3">
            <v>0</v>
          </cell>
          <cell r="DF3">
            <v>0</v>
          </cell>
          <cell r="DI3">
            <v>0</v>
          </cell>
          <cell r="DK3">
            <v>0</v>
          </cell>
          <cell r="DL3">
            <v>0</v>
          </cell>
          <cell r="DN3" t="str">
            <v>50001</v>
          </cell>
          <cell r="DO3" t="str">
            <v>IHT_TEMPO INTEIRO</v>
          </cell>
          <cell r="DP3">
            <v>2</v>
          </cell>
          <cell r="DQ3">
            <v>100</v>
          </cell>
          <cell r="DR3" t="str">
            <v>PT01</v>
          </cell>
          <cell r="DT3" t="str">
            <v>00330000</v>
          </cell>
          <cell r="DU3" t="str">
            <v>BANCO COMERCIAL PORTUGUES, SA</v>
          </cell>
        </row>
        <row r="4">
          <cell r="A4" t="str">
            <v>164003</v>
          </cell>
          <cell r="B4" t="str">
            <v>Manuel Jose Pereira Alves</v>
          </cell>
          <cell r="C4" t="str">
            <v>1979</v>
          </cell>
          <cell r="D4">
            <v>26</v>
          </cell>
          <cell r="E4">
            <v>26</v>
          </cell>
          <cell r="F4" t="str">
            <v>19510830</v>
          </cell>
          <cell r="G4" t="str">
            <v>53</v>
          </cell>
          <cell r="H4" t="str">
            <v>1</v>
          </cell>
          <cell r="I4" t="str">
            <v>Casado</v>
          </cell>
          <cell r="J4" t="str">
            <v>masculino</v>
          </cell>
          <cell r="K4">
            <v>2</v>
          </cell>
          <cell r="L4" t="str">
            <v>R dos Cravos 74</v>
          </cell>
          <cell r="M4" t="str">
            <v>4510-537</v>
          </cell>
          <cell r="N4" t="str">
            <v>FÂNZERES</v>
          </cell>
          <cell r="O4" t="str">
            <v>00774822</v>
          </cell>
          <cell r="P4" t="str">
            <v>CONTROLE FINANCEIRO</v>
          </cell>
          <cell r="R4" t="str">
            <v>2730855</v>
          </cell>
          <cell r="S4" t="str">
            <v>19880519</v>
          </cell>
          <cell r="T4" t="str">
            <v>LISBOA</v>
          </cell>
          <cell r="U4" t="str">
            <v>9810</v>
          </cell>
          <cell r="V4" t="str">
            <v>SD CONTABILISTAS - SICONT</v>
          </cell>
          <cell r="W4" t="str">
            <v>127343393</v>
          </cell>
          <cell r="X4" t="str">
            <v>3921</v>
          </cell>
          <cell r="Y4" t="str">
            <v>0.0</v>
          </cell>
          <cell r="Z4">
            <v>2</v>
          </cell>
          <cell r="AA4" t="str">
            <v>00</v>
          </cell>
          <cell r="AC4" t="str">
            <v>X</v>
          </cell>
          <cell r="AD4" t="str">
            <v>100</v>
          </cell>
          <cell r="AE4" t="str">
            <v>10185857484</v>
          </cell>
          <cell r="AF4" t="str">
            <v>02</v>
          </cell>
          <cell r="AG4" t="str">
            <v>19790301</v>
          </cell>
          <cell r="AH4" t="str">
            <v>DT.Adm.Corr.Antiguid</v>
          </cell>
          <cell r="AI4" t="str">
            <v>1</v>
          </cell>
          <cell r="AJ4" t="str">
            <v>ACTIVOS</v>
          </cell>
          <cell r="AK4" t="str">
            <v>AA</v>
          </cell>
          <cell r="AL4" t="str">
            <v>ACTIVO TEMP.INTEIRO</v>
          </cell>
          <cell r="AM4" t="str">
            <v>J100</v>
          </cell>
          <cell r="AN4" t="str">
            <v>EDPOutsourcing Comercial-N</v>
          </cell>
          <cell r="AO4" t="str">
            <v>J110</v>
          </cell>
          <cell r="AP4" t="str">
            <v>EDPOC-PRT-GnçCr</v>
          </cell>
          <cell r="AQ4" t="str">
            <v>40177341</v>
          </cell>
          <cell r="AR4" t="str">
            <v>70000168</v>
          </cell>
          <cell r="AS4" t="str">
            <v>080I</v>
          </cell>
          <cell r="AT4" t="str">
            <v>SUBDIRECTOR (D1)</v>
          </cell>
          <cell r="AU4" t="str">
            <v>1</v>
          </cell>
          <cell r="AV4" t="str">
            <v>00040413</v>
          </cell>
          <cell r="AW4" t="str">
            <v>J20502000110</v>
          </cell>
          <cell r="AX4" t="str">
            <v>OCB2B-CHEFIA</v>
          </cell>
          <cell r="AY4" t="str">
            <v>68907000</v>
          </cell>
          <cell r="AZ4" t="str">
            <v>Operações Comerciais</v>
          </cell>
          <cell r="BA4" t="str">
            <v>6890</v>
          </cell>
          <cell r="BB4" t="str">
            <v>EDP Outsourcing Comercial</v>
          </cell>
          <cell r="BC4" t="str">
            <v>6890</v>
          </cell>
          <cell r="BD4" t="str">
            <v>6890</v>
          </cell>
          <cell r="BE4" t="str">
            <v>2800</v>
          </cell>
          <cell r="BF4" t="str">
            <v>6890</v>
          </cell>
          <cell r="BG4" t="str">
            <v>EDP Outsourcing Comercial,SA</v>
          </cell>
          <cell r="BH4" t="str">
            <v>1010</v>
          </cell>
          <cell r="BI4">
            <v>2805</v>
          </cell>
          <cell r="BJ4" t="str">
            <v>N</v>
          </cell>
          <cell r="BK4">
            <v>26</v>
          </cell>
          <cell r="BL4">
            <v>262.86</v>
          </cell>
          <cell r="BM4" t="str">
            <v>SUB DIR</v>
          </cell>
          <cell r="BN4" t="str">
            <v>04</v>
          </cell>
          <cell r="BO4" t="str">
            <v>N</v>
          </cell>
          <cell r="BP4" t="str">
            <v>20010104</v>
          </cell>
          <cell r="BQ4" t="str">
            <v>33</v>
          </cell>
          <cell r="BR4" t="str">
            <v>NOMEACAO</v>
          </cell>
          <cell r="BS4" t="str">
            <v>20050101</v>
          </cell>
          <cell r="BU4" t="str">
            <v>SUB DIR</v>
          </cell>
          <cell r="BV4" t="str">
            <v>N</v>
          </cell>
          <cell r="BW4">
            <v>0</v>
          </cell>
          <cell r="BX4">
            <v>25</v>
          </cell>
          <cell r="BY4">
            <v>766.97</v>
          </cell>
          <cell r="BZ4">
            <v>0</v>
          </cell>
          <cell r="CA4">
            <v>0</v>
          </cell>
          <cell r="CC4">
            <v>0</v>
          </cell>
          <cell r="CG4">
            <v>0</v>
          </cell>
          <cell r="CK4">
            <v>0</v>
          </cell>
          <cell r="CO4">
            <v>0</v>
          </cell>
          <cell r="CT4">
            <v>0</v>
          </cell>
          <cell r="CU4">
            <v>0</v>
          </cell>
          <cell r="CV4">
            <v>0</v>
          </cell>
          <cell r="CW4">
            <v>0</v>
          </cell>
          <cell r="CX4">
            <v>0</v>
          </cell>
          <cell r="CZ4">
            <v>0</v>
          </cell>
          <cell r="DC4">
            <v>0</v>
          </cell>
          <cell r="DF4">
            <v>0</v>
          </cell>
          <cell r="DI4">
            <v>0</v>
          </cell>
          <cell r="DK4">
            <v>0</v>
          </cell>
          <cell r="DL4">
            <v>0</v>
          </cell>
          <cell r="DN4" t="str">
            <v>50001</v>
          </cell>
          <cell r="DO4" t="str">
            <v>IHT_TEMPO INTEIRO</v>
          </cell>
          <cell r="DP4">
            <v>9</v>
          </cell>
          <cell r="DQ4">
            <v>100</v>
          </cell>
          <cell r="DR4" t="str">
            <v>PT01</v>
          </cell>
          <cell r="DT4" t="str">
            <v>00210000</v>
          </cell>
          <cell r="DU4" t="str">
            <v>CREDITO PREDIAL PORTUGUES, SA</v>
          </cell>
        </row>
        <row r="5">
          <cell r="A5" t="str">
            <v>202991</v>
          </cell>
          <cell r="B5" t="str">
            <v>Isabel Maria Monteiro Gomes Silva</v>
          </cell>
          <cell r="C5" t="str">
            <v>1980</v>
          </cell>
          <cell r="D5">
            <v>25</v>
          </cell>
          <cell r="E5">
            <v>25</v>
          </cell>
          <cell r="F5" t="str">
            <v>19570920</v>
          </cell>
          <cell r="G5" t="str">
            <v>47</v>
          </cell>
          <cell r="H5" t="str">
            <v>1</v>
          </cell>
          <cell r="I5" t="str">
            <v>Casado</v>
          </cell>
          <cell r="J5" t="str">
            <v>feminino</v>
          </cell>
          <cell r="K5">
            <v>1</v>
          </cell>
          <cell r="L5" t="str">
            <v>R da Lourinha, Nº 65</v>
          </cell>
          <cell r="M5" t="str">
            <v>4435-310</v>
          </cell>
          <cell r="N5" t="str">
            <v>RIO TINTO</v>
          </cell>
          <cell r="O5" t="str">
            <v>00787114</v>
          </cell>
          <cell r="P5" t="str">
            <v>ESTUDOS PORTUGUSES E FRANCESES</v>
          </cell>
          <cell r="R5" t="str">
            <v>3438685</v>
          </cell>
          <cell r="S5" t="str">
            <v>20020307</v>
          </cell>
          <cell r="T5" t="str">
            <v>LISBOA</v>
          </cell>
          <cell r="U5" t="str">
            <v>9803</v>
          </cell>
          <cell r="V5" t="str">
            <v>S.NAC IND ENERGIA-SINDEL</v>
          </cell>
          <cell r="W5" t="str">
            <v>144522462</v>
          </cell>
          <cell r="X5" t="str">
            <v>3468</v>
          </cell>
          <cell r="Y5" t="str">
            <v>80.0</v>
          </cell>
          <cell r="Z5">
            <v>1</v>
          </cell>
          <cell r="AA5" t="str">
            <v>00</v>
          </cell>
          <cell r="AC5" t="str">
            <v>X</v>
          </cell>
          <cell r="AD5" t="str">
            <v>100</v>
          </cell>
          <cell r="AE5" t="str">
            <v>11266540365</v>
          </cell>
          <cell r="AF5" t="str">
            <v>02</v>
          </cell>
          <cell r="AG5" t="str">
            <v>19800901</v>
          </cell>
          <cell r="AH5" t="str">
            <v>DT.Adm.Corr.Antiguid</v>
          </cell>
          <cell r="AI5" t="str">
            <v>1</v>
          </cell>
          <cell r="AJ5" t="str">
            <v>ACTIVOS</v>
          </cell>
          <cell r="AK5" t="str">
            <v>AA</v>
          </cell>
          <cell r="AL5" t="str">
            <v>ACTIVO TEMP.INTEIRO</v>
          </cell>
          <cell r="AM5" t="str">
            <v>J100</v>
          </cell>
          <cell r="AN5" t="str">
            <v>EDPOutsourcing Comercial-N</v>
          </cell>
          <cell r="AO5" t="str">
            <v>J110</v>
          </cell>
          <cell r="AP5" t="str">
            <v>EDPOC-PRT-GnçCr</v>
          </cell>
          <cell r="AQ5" t="str">
            <v>40177169</v>
          </cell>
          <cell r="AR5" t="str">
            <v>70000041</v>
          </cell>
          <cell r="AS5" t="str">
            <v>01L1</v>
          </cell>
          <cell r="AT5" t="str">
            <v>LICENCIADO I</v>
          </cell>
          <cell r="AU5" t="str">
            <v>4</v>
          </cell>
          <cell r="AV5" t="str">
            <v>00041832</v>
          </cell>
          <cell r="AW5" t="str">
            <v>J20502000210</v>
          </cell>
          <cell r="AX5" t="str">
            <v>OCB2B-AP-APOIO</v>
          </cell>
          <cell r="AY5" t="str">
            <v>68907000</v>
          </cell>
          <cell r="AZ5" t="str">
            <v>Operações Comerciais</v>
          </cell>
          <cell r="BA5" t="str">
            <v>6890</v>
          </cell>
          <cell r="BB5" t="str">
            <v>EDP Outsourcing Comercial</v>
          </cell>
          <cell r="BC5" t="str">
            <v>6890</v>
          </cell>
          <cell r="BD5" t="str">
            <v>6890</v>
          </cell>
          <cell r="BE5" t="str">
            <v>2800</v>
          </cell>
          <cell r="BF5" t="str">
            <v>6890</v>
          </cell>
          <cell r="BG5" t="str">
            <v>EDP Outsourcing Comercial,SA</v>
          </cell>
          <cell r="BH5" t="str">
            <v>1010</v>
          </cell>
          <cell r="BI5">
            <v>1907</v>
          </cell>
          <cell r="BJ5" t="str">
            <v>G</v>
          </cell>
          <cell r="BK5">
            <v>25</v>
          </cell>
          <cell r="BL5">
            <v>252.75</v>
          </cell>
          <cell r="BM5" t="str">
            <v>LIC 1</v>
          </cell>
          <cell r="BN5" t="str">
            <v>02</v>
          </cell>
          <cell r="BO5" t="str">
            <v>G</v>
          </cell>
          <cell r="BP5" t="str">
            <v>20030101</v>
          </cell>
          <cell r="BQ5" t="str">
            <v>21</v>
          </cell>
          <cell r="BR5" t="str">
            <v>EVOLUCAO AUTOMATICA</v>
          </cell>
          <cell r="BS5" t="str">
            <v>20050101</v>
          </cell>
          <cell r="BW5">
            <v>0</v>
          </cell>
          <cell r="BX5">
            <v>0</v>
          </cell>
          <cell r="BY5">
            <v>0</v>
          </cell>
          <cell r="BZ5">
            <v>0</v>
          </cell>
          <cell r="CA5">
            <v>0</v>
          </cell>
          <cell r="CC5">
            <v>0</v>
          </cell>
          <cell r="CG5">
            <v>0</v>
          </cell>
          <cell r="CK5">
            <v>0</v>
          </cell>
          <cell r="CO5">
            <v>0</v>
          </cell>
          <cell r="CT5">
            <v>0</v>
          </cell>
          <cell r="CU5">
            <v>0</v>
          </cell>
          <cell r="CV5">
            <v>0</v>
          </cell>
          <cell r="CW5">
            <v>0</v>
          </cell>
          <cell r="CX5">
            <v>0</v>
          </cell>
          <cell r="CZ5">
            <v>0</v>
          </cell>
          <cell r="DC5">
            <v>0</v>
          </cell>
          <cell r="DF5">
            <v>0</v>
          </cell>
          <cell r="DI5">
            <v>0</v>
          </cell>
          <cell r="DK5">
            <v>0</v>
          </cell>
          <cell r="DL5">
            <v>0</v>
          </cell>
          <cell r="DN5" t="str">
            <v>21D11</v>
          </cell>
          <cell r="DO5" t="str">
            <v>Flex.T.Int."Escrit"</v>
          </cell>
          <cell r="DP5">
            <v>2</v>
          </cell>
          <cell r="DQ5">
            <v>100</v>
          </cell>
          <cell r="DR5" t="str">
            <v>PT01</v>
          </cell>
          <cell r="DT5" t="str">
            <v>00330000</v>
          </cell>
          <cell r="DU5" t="str">
            <v>BANCO COMERCIAL PORTUGUES, SA</v>
          </cell>
        </row>
        <row r="6">
          <cell r="A6" t="str">
            <v>319066</v>
          </cell>
          <cell r="B6" t="str">
            <v>Francisco Samuel Pereira Amador</v>
          </cell>
          <cell r="C6" t="str">
            <v>1986</v>
          </cell>
          <cell r="D6">
            <v>19</v>
          </cell>
          <cell r="E6">
            <v>19</v>
          </cell>
          <cell r="F6" t="str">
            <v>19650419</v>
          </cell>
          <cell r="G6" t="str">
            <v>40</v>
          </cell>
          <cell r="H6" t="str">
            <v>1</v>
          </cell>
          <cell r="I6" t="str">
            <v>Casado</v>
          </cell>
          <cell r="J6" t="str">
            <v>masculino</v>
          </cell>
          <cell r="K6">
            <v>2</v>
          </cell>
          <cell r="L6" t="str">
            <v>Trv. de Baixo de Pereiró 19 2º Drt Ramalde</v>
          </cell>
          <cell r="M6" t="str">
            <v>4100-105</v>
          </cell>
          <cell r="N6" t="str">
            <v>PORTO</v>
          </cell>
          <cell r="O6" t="str">
            <v>00241001</v>
          </cell>
          <cell r="P6" t="str">
            <v>CURSO COMPLEMENTAR LICEAL</v>
          </cell>
          <cell r="R6" t="str">
            <v>6972406</v>
          </cell>
          <cell r="S6" t="str">
            <v>20010327</v>
          </cell>
          <cell r="T6" t="str">
            <v>PORTO</v>
          </cell>
          <cell r="U6" t="str">
            <v>9803</v>
          </cell>
          <cell r="V6" t="str">
            <v>S.NAC IND ENERGIA-SINDEL</v>
          </cell>
          <cell r="W6" t="str">
            <v>183825250</v>
          </cell>
          <cell r="X6" t="str">
            <v>3506</v>
          </cell>
          <cell r="Y6" t="str">
            <v>0.0</v>
          </cell>
          <cell r="Z6">
            <v>2</v>
          </cell>
          <cell r="AA6" t="str">
            <v>00</v>
          </cell>
          <cell r="AC6" t="str">
            <v>X</v>
          </cell>
          <cell r="AD6" t="str">
            <v>100</v>
          </cell>
          <cell r="AE6" t="str">
            <v>11323410111</v>
          </cell>
          <cell r="AF6" t="str">
            <v>02</v>
          </cell>
          <cell r="AG6" t="str">
            <v>19860313</v>
          </cell>
          <cell r="AH6" t="str">
            <v>DT.Adm.Corr.Antiguid</v>
          </cell>
          <cell r="AI6" t="str">
            <v>1</v>
          </cell>
          <cell r="AJ6" t="str">
            <v>ACTIVOS</v>
          </cell>
          <cell r="AK6" t="str">
            <v>AA</v>
          </cell>
          <cell r="AL6" t="str">
            <v>ACTIVO TEMP.INTEIRO</v>
          </cell>
          <cell r="AM6" t="str">
            <v>J100</v>
          </cell>
          <cell r="AN6" t="str">
            <v>EDPOutsourcing Comercial-N</v>
          </cell>
          <cell r="AO6" t="str">
            <v>J110</v>
          </cell>
          <cell r="AP6" t="str">
            <v>EDPOC-PRT-GnçCr</v>
          </cell>
          <cell r="AQ6" t="str">
            <v>40177348</v>
          </cell>
          <cell r="AR6" t="str">
            <v>70000022</v>
          </cell>
          <cell r="AS6" t="str">
            <v>014.</v>
          </cell>
          <cell r="AT6" t="str">
            <v>TECNICO COMERCIAL</v>
          </cell>
          <cell r="AU6" t="str">
            <v>4</v>
          </cell>
          <cell r="AV6" t="str">
            <v>00040408</v>
          </cell>
          <cell r="AW6" t="str">
            <v>J20502000610</v>
          </cell>
          <cell r="AX6" t="str">
            <v>OCB2B-GR-GESTÃO DE RECLAMAÇÕES</v>
          </cell>
          <cell r="AY6" t="str">
            <v>68907200</v>
          </cell>
          <cell r="AZ6" t="str">
            <v>B2B e Comercial de R</v>
          </cell>
          <cell r="BA6" t="str">
            <v>6890</v>
          </cell>
          <cell r="BB6" t="str">
            <v>EDP Outsourcing Comercial</v>
          </cell>
          <cell r="BC6" t="str">
            <v>6890</v>
          </cell>
          <cell r="BD6" t="str">
            <v>6890</v>
          </cell>
          <cell r="BE6" t="str">
            <v>2800</v>
          </cell>
          <cell r="BF6" t="str">
            <v>6890</v>
          </cell>
          <cell r="BG6" t="str">
            <v>EDP Outsourcing Comercial,SA</v>
          </cell>
          <cell r="BH6" t="str">
            <v>1010</v>
          </cell>
          <cell r="BI6">
            <v>1247</v>
          </cell>
          <cell r="BJ6" t="str">
            <v>11</v>
          </cell>
          <cell r="BK6">
            <v>19</v>
          </cell>
          <cell r="BL6">
            <v>192.09</v>
          </cell>
          <cell r="BM6" t="str">
            <v>NÍVEL 4</v>
          </cell>
          <cell r="BN6" t="str">
            <v>00</v>
          </cell>
          <cell r="BO6" t="str">
            <v>05</v>
          </cell>
          <cell r="BP6" t="str">
            <v>20040110</v>
          </cell>
          <cell r="BQ6" t="str">
            <v>22</v>
          </cell>
          <cell r="BR6" t="str">
            <v>ACELERACAO DE CARREIRA</v>
          </cell>
          <cell r="BS6" t="str">
            <v>20050101</v>
          </cell>
          <cell r="BW6">
            <v>0</v>
          </cell>
          <cell r="BX6">
            <v>0</v>
          </cell>
          <cell r="BY6">
            <v>0</v>
          </cell>
          <cell r="BZ6">
            <v>0</v>
          </cell>
          <cell r="CA6">
            <v>0</v>
          </cell>
          <cell r="CC6">
            <v>0</v>
          </cell>
          <cell r="CG6">
            <v>0</v>
          </cell>
          <cell r="CK6">
            <v>0</v>
          </cell>
          <cell r="CO6">
            <v>0</v>
          </cell>
          <cell r="CT6">
            <v>0</v>
          </cell>
          <cell r="CU6">
            <v>0</v>
          </cell>
          <cell r="CV6">
            <v>0</v>
          </cell>
          <cell r="CW6">
            <v>0</v>
          </cell>
          <cell r="CX6">
            <v>0</v>
          </cell>
          <cell r="CZ6">
            <v>0</v>
          </cell>
          <cell r="DC6">
            <v>0</v>
          </cell>
          <cell r="DF6">
            <v>0</v>
          </cell>
          <cell r="DI6">
            <v>0</v>
          </cell>
          <cell r="DK6">
            <v>0</v>
          </cell>
          <cell r="DL6">
            <v>0</v>
          </cell>
          <cell r="DN6" t="str">
            <v>21D11</v>
          </cell>
          <cell r="DO6" t="str">
            <v>Flex.T.Int."Escrit"</v>
          </cell>
          <cell r="DP6">
            <v>2</v>
          </cell>
          <cell r="DQ6">
            <v>100</v>
          </cell>
          <cell r="DR6" t="str">
            <v>PT01</v>
          </cell>
          <cell r="DT6" t="str">
            <v>00350725</v>
          </cell>
          <cell r="DU6" t="str">
            <v>CAIXA GERAL DE DEPOSITOS, SA</v>
          </cell>
        </row>
        <row r="7">
          <cell r="A7" t="str">
            <v>312274</v>
          </cell>
          <cell r="B7" t="str">
            <v>Luis Manuel Matos Azevedo</v>
          </cell>
          <cell r="C7" t="str">
            <v>1982</v>
          </cell>
          <cell r="D7">
            <v>23</v>
          </cell>
          <cell r="E7">
            <v>23</v>
          </cell>
          <cell r="F7" t="str">
            <v>19571017</v>
          </cell>
          <cell r="G7" t="str">
            <v>47</v>
          </cell>
          <cell r="H7" t="str">
            <v>1</v>
          </cell>
          <cell r="I7" t="str">
            <v>Casado</v>
          </cell>
          <cell r="J7" t="str">
            <v>masculino</v>
          </cell>
          <cell r="K7">
            <v>1</v>
          </cell>
          <cell r="L7" t="str">
            <v>R Ponte Real, 29  S.Cosme</v>
          </cell>
          <cell r="M7" t="str">
            <v>4420-274</v>
          </cell>
          <cell r="N7" t="str">
            <v>GONDOMAR</v>
          </cell>
          <cell r="O7" t="str">
            <v>00774872</v>
          </cell>
          <cell r="P7" t="str">
            <v>EST.SUP.ESP.-CONTAB. ADMINIST.</v>
          </cell>
          <cell r="R7" t="str">
            <v>3850511</v>
          </cell>
          <cell r="S7" t="str">
            <v>20010215</v>
          </cell>
          <cell r="T7" t="str">
            <v>LISBOA</v>
          </cell>
          <cell r="W7" t="str">
            <v>146519019</v>
          </cell>
          <cell r="X7" t="str">
            <v>1783</v>
          </cell>
          <cell r="Y7" t="str">
            <v>0.0</v>
          </cell>
          <cell r="Z7">
            <v>1</v>
          </cell>
          <cell r="AA7" t="str">
            <v>00</v>
          </cell>
          <cell r="AC7" t="str">
            <v>X</v>
          </cell>
          <cell r="AD7" t="str">
            <v>100</v>
          </cell>
          <cell r="AE7" t="str">
            <v>11095683696</v>
          </cell>
          <cell r="AF7" t="str">
            <v>02</v>
          </cell>
          <cell r="AG7" t="str">
            <v>19821212</v>
          </cell>
          <cell r="AH7" t="str">
            <v>DT.Adm.Corr.Antiguid</v>
          </cell>
          <cell r="AI7" t="str">
            <v>1</v>
          </cell>
          <cell r="AJ7" t="str">
            <v>ACTIVOS</v>
          </cell>
          <cell r="AK7" t="str">
            <v>AA</v>
          </cell>
          <cell r="AL7" t="str">
            <v>ACTIVO TEMP.INTEIRO</v>
          </cell>
          <cell r="AM7" t="str">
            <v>J100</v>
          </cell>
          <cell r="AN7" t="str">
            <v>EDPOutsourcing Comercial-N</v>
          </cell>
          <cell r="AO7" t="str">
            <v>J110</v>
          </cell>
          <cell r="AP7" t="str">
            <v>EDPOC-PRT-GnçCr</v>
          </cell>
          <cell r="AQ7" t="str">
            <v>40177170</v>
          </cell>
          <cell r="AR7" t="str">
            <v>70000041</v>
          </cell>
          <cell r="AS7" t="str">
            <v>01L1</v>
          </cell>
          <cell r="AT7" t="str">
            <v>LICENCIADO I</v>
          </cell>
          <cell r="AU7" t="str">
            <v>4</v>
          </cell>
          <cell r="AV7" t="str">
            <v>00040408</v>
          </cell>
          <cell r="AW7" t="str">
            <v>J20502000610</v>
          </cell>
          <cell r="AX7" t="str">
            <v>OCB2B-GR-GESTÃO DE RECLAMAÇÕES</v>
          </cell>
          <cell r="AY7" t="str">
            <v>68907200</v>
          </cell>
          <cell r="AZ7" t="str">
            <v>B2B e Comercial de R</v>
          </cell>
          <cell r="BA7" t="str">
            <v>6890</v>
          </cell>
          <cell r="BB7" t="str">
            <v>EDP Outsourcing Comercial</v>
          </cell>
          <cell r="BC7" t="str">
            <v>6890</v>
          </cell>
          <cell r="BD7" t="str">
            <v>6890</v>
          </cell>
          <cell r="BE7" t="str">
            <v>2800</v>
          </cell>
          <cell r="BF7" t="str">
            <v>6890</v>
          </cell>
          <cell r="BG7" t="str">
            <v>EDP Outsourcing Comercial,SA</v>
          </cell>
          <cell r="BH7" t="str">
            <v>1010</v>
          </cell>
          <cell r="BI7">
            <v>1799</v>
          </cell>
          <cell r="BJ7" t="str">
            <v>F</v>
          </cell>
          <cell r="BK7">
            <v>23</v>
          </cell>
          <cell r="BL7">
            <v>232.53</v>
          </cell>
          <cell r="BM7" t="str">
            <v>LIC 1</v>
          </cell>
          <cell r="BN7" t="str">
            <v>01</v>
          </cell>
          <cell r="BO7" t="str">
            <v>F</v>
          </cell>
          <cell r="BP7" t="str">
            <v>20040101</v>
          </cell>
          <cell r="BQ7" t="str">
            <v>21</v>
          </cell>
          <cell r="BR7" t="str">
            <v>EVOLUCAO AUTOMATICA</v>
          </cell>
          <cell r="BS7" t="str">
            <v>20050101</v>
          </cell>
          <cell r="BW7">
            <v>0</v>
          </cell>
          <cell r="BX7">
            <v>0</v>
          </cell>
          <cell r="BY7">
            <v>0</v>
          </cell>
          <cell r="BZ7">
            <v>0</v>
          </cell>
          <cell r="CA7">
            <v>0</v>
          </cell>
          <cell r="CC7">
            <v>0</v>
          </cell>
          <cell r="CG7">
            <v>0</v>
          </cell>
          <cell r="CK7">
            <v>0</v>
          </cell>
          <cell r="CO7">
            <v>0</v>
          </cell>
          <cell r="CT7">
            <v>0</v>
          </cell>
          <cell r="CU7">
            <v>0</v>
          </cell>
          <cell r="CV7">
            <v>0</v>
          </cell>
          <cell r="CW7">
            <v>0</v>
          </cell>
          <cell r="CX7">
            <v>0</v>
          </cell>
          <cell r="CZ7">
            <v>0</v>
          </cell>
          <cell r="DC7">
            <v>0</v>
          </cell>
          <cell r="DF7">
            <v>0</v>
          </cell>
          <cell r="DI7">
            <v>0</v>
          </cell>
          <cell r="DK7">
            <v>0</v>
          </cell>
          <cell r="DL7">
            <v>0</v>
          </cell>
          <cell r="DN7" t="str">
            <v>21D11</v>
          </cell>
          <cell r="DO7" t="str">
            <v>Flex.T.Int."Escrit"</v>
          </cell>
          <cell r="DP7">
            <v>2</v>
          </cell>
          <cell r="DQ7">
            <v>100</v>
          </cell>
          <cell r="DR7" t="str">
            <v>PT01</v>
          </cell>
          <cell r="DT7" t="str">
            <v>00350351</v>
          </cell>
          <cell r="DU7" t="str">
            <v>CAIXA GERAL DE DEPOSITOS, SA</v>
          </cell>
        </row>
        <row r="8">
          <cell r="A8" t="str">
            <v>263052</v>
          </cell>
          <cell r="B8" t="str">
            <v>Marcos Antonio Marques Silva</v>
          </cell>
          <cell r="C8" t="str">
            <v>1984</v>
          </cell>
          <cell r="D8">
            <v>21</v>
          </cell>
          <cell r="E8">
            <v>21</v>
          </cell>
          <cell r="F8" t="str">
            <v>19510406</v>
          </cell>
          <cell r="G8" t="str">
            <v>54</v>
          </cell>
          <cell r="H8" t="str">
            <v>1</v>
          </cell>
          <cell r="I8" t="str">
            <v>Casado</v>
          </cell>
          <cell r="J8" t="str">
            <v>masculino</v>
          </cell>
          <cell r="K8">
            <v>2</v>
          </cell>
          <cell r="L8" t="str">
            <v>R dos Moinhos, 79</v>
          </cell>
          <cell r="M8" t="str">
            <v>4465-197</v>
          </cell>
          <cell r="N8" t="str">
            <v>SÃO MAMEDE DE INFESTA</v>
          </cell>
          <cell r="O8" t="str">
            <v>00231011</v>
          </cell>
          <cell r="P8" t="str">
            <v>2. CICLO LICEAL</v>
          </cell>
          <cell r="R8" t="str">
            <v>1573795</v>
          </cell>
          <cell r="S8" t="str">
            <v>19980527</v>
          </cell>
          <cell r="T8" t="str">
            <v>LISBOA</v>
          </cell>
          <cell r="U8" t="str">
            <v>9803</v>
          </cell>
          <cell r="V8" t="str">
            <v>S.NAC IND ENERGIA-SINDEL</v>
          </cell>
          <cell r="W8" t="str">
            <v>106536729</v>
          </cell>
          <cell r="X8" t="str">
            <v>3514</v>
          </cell>
          <cell r="Y8" t="str">
            <v>0.0</v>
          </cell>
          <cell r="Z8">
            <v>0</v>
          </cell>
          <cell r="AA8" t="str">
            <v>00</v>
          </cell>
          <cell r="AC8" t="str">
            <v>X</v>
          </cell>
          <cell r="AD8" t="str">
            <v>100</v>
          </cell>
          <cell r="AE8" t="str">
            <v>10732003283</v>
          </cell>
          <cell r="AF8" t="str">
            <v>02</v>
          </cell>
          <cell r="AG8" t="str">
            <v>19840102</v>
          </cell>
          <cell r="AH8" t="str">
            <v>DT.Adm.Corr.Antiguid</v>
          </cell>
          <cell r="AI8" t="str">
            <v>1</v>
          </cell>
          <cell r="AJ8" t="str">
            <v>ACTIVOS</v>
          </cell>
          <cell r="AK8" t="str">
            <v>AA</v>
          </cell>
          <cell r="AL8" t="str">
            <v>ACTIVO TEMP.INTEIRO</v>
          </cell>
          <cell r="AM8" t="str">
            <v>J100</v>
          </cell>
          <cell r="AN8" t="str">
            <v>EDPOutsourcing Comercial-N</v>
          </cell>
          <cell r="AO8" t="str">
            <v>J110</v>
          </cell>
          <cell r="AP8" t="str">
            <v>EDPOC-PRT-GnçCr</v>
          </cell>
          <cell r="AQ8" t="str">
            <v>40177346</v>
          </cell>
          <cell r="AR8" t="str">
            <v>70000022</v>
          </cell>
          <cell r="AS8" t="str">
            <v>014.</v>
          </cell>
          <cell r="AT8" t="str">
            <v>TECNICO COMERCIAL</v>
          </cell>
          <cell r="AU8" t="str">
            <v>4</v>
          </cell>
          <cell r="AV8" t="str">
            <v>00040408</v>
          </cell>
          <cell r="AW8" t="str">
            <v>J20502000610</v>
          </cell>
          <cell r="AX8" t="str">
            <v>OCB2B-GR-GESTÃO DE RECLAMAÇÕES</v>
          </cell>
          <cell r="AY8" t="str">
            <v>68907200</v>
          </cell>
          <cell r="AZ8" t="str">
            <v>B2B e Comercial de R</v>
          </cell>
          <cell r="BA8" t="str">
            <v>6890</v>
          </cell>
          <cell r="BB8" t="str">
            <v>EDP Outsourcing Comercial</v>
          </cell>
          <cell r="BC8" t="str">
            <v>6890</v>
          </cell>
          <cell r="BD8" t="str">
            <v>6890</v>
          </cell>
          <cell r="BE8" t="str">
            <v>2800</v>
          </cell>
          <cell r="BF8" t="str">
            <v>6890</v>
          </cell>
          <cell r="BG8" t="str">
            <v>EDP Outsourcing Comercial,SA</v>
          </cell>
          <cell r="BH8" t="str">
            <v>1010</v>
          </cell>
          <cell r="BI8">
            <v>1339</v>
          </cell>
          <cell r="BJ8" t="str">
            <v>12</v>
          </cell>
          <cell r="BK8">
            <v>21</v>
          </cell>
          <cell r="BL8">
            <v>212.31</v>
          </cell>
          <cell r="BM8" t="str">
            <v>NÍVEL 4</v>
          </cell>
          <cell r="BN8" t="str">
            <v>01</v>
          </cell>
          <cell r="BO8" t="str">
            <v>06</v>
          </cell>
          <cell r="BP8" t="str">
            <v>20040101</v>
          </cell>
          <cell r="BQ8" t="str">
            <v>21</v>
          </cell>
          <cell r="BR8" t="str">
            <v>EVOLUCAO AUTOMATICA</v>
          </cell>
          <cell r="BS8" t="str">
            <v>20050101</v>
          </cell>
          <cell r="BW8">
            <v>0</v>
          </cell>
          <cell r="BX8">
            <v>0</v>
          </cell>
          <cell r="BY8">
            <v>0</v>
          </cell>
          <cell r="BZ8">
            <v>0</v>
          </cell>
          <cell r="CA8">
            <v>0</v>
          </cell>
          <cell r="CC8">
            <v>0</v>
          </cell>
          <cell r="CG8">
            <v>0</v>
          </cell>
          <cell r="CK8">
            <v>0</v>
          </cell>
          <cell r="CO8">
            <v>0</v>
          </cell>
          <cell r="CT8">
            <v>0</v>
          </cell>
          <cell r="CU8">
            <v>0</v>
          </cell>
          <cell r="CV8">
            <v>0</v>
          </cell>
          <cell r="CW8">
            <v>0</v>
          </cell>
          <cell r="CX8">
            <v>0</v>
          </cell>
          <cell r="CZ8">
            <v>0</v>
          </cell>
          <cell r="DC8">
            <v>0</v>
          </cell>
          <cell r="DF8">
            <v>0</v>
          </cell>
          <cell r="DI8">
            <v>0</v>
          </cell>
          <cell r="DK8">
            <v>0</v>
          </cell>
          <cell r="DL8">
            <v>0</v>
          </cell>
          <cell r="DN8" t="str">
            <v>21D11</v>
          </cell>
          <cell r="DO8" t="str">
            <v>Flex.T.Int."Escrit"</v>
          </cell>
          <cell r="DP8">
            <v>2</v>
          </cell>
          <cell r="DQ8">
            <v>100</v>
          </cell>
          <cell r="DR8" t="str">
            <v>PT01</v>
          </cell>
          <cell r="DT8" t="str">
            <v>00360034</v>
          </cell>
          <cell r="DU8" t="str">
            <v>CAIXA ECONOMICA MONTEPIO GERAL</v>
          </cell>
        </row>
        <row r="9">
          <cell r="A9" t="str">
            <v>321818</v>
          </cell>
          <cell r="B9" t="str">
            <v>Sergio Manuel Freitas Pais Silva</v>
          </cell>
          <cell r="C9" t="str">
            <v>1977</v>
          </cell>
          <cell r="D9">
            <v>28</v>
          </cell>
          <cell r="E9">
            <v>28</v>
          </cell>
          <cell r="F9" t="str">
            <v>19530930</v>
          </cell>
          <cell r="G9" t="str">
            <v>51</v>
          </cell>
          <cell r="H9" t="str">
            <v>1</v>
          </cell>
          <cell r="I9" t="str">
            <v>Casado</v>
          </cell>
          <cell r="J9" t="str">
            <v>masculino</v>
          </cell>
          <cell r="K9">
            <v>1</v>
          </cell>
          <cell r="L9" t="str">
            <v>R Vila Beatriz,40-R/C-Hab.32</v>
          </cell>
          <cell r="M9" t="str">
            <v>4445-551</v>
          </cell>
          <cell r="N9" t="str">
            <v>ERMESINDE</v>
          </cell>
          <cell r="O9" t="str">
            <v>00232253</v>
          </cell>
          <cell r="P9" t="str">
            <v>CURSO GERAL DE ELECTRICIDADE</v>
          </cell>
          <cell r="R9" t="str">
            <v>3032303</v>
          </cell>
          <cell r="S9" t="str">
            <v>19950505</v>
          </cell>
          <cell r="T9" t="str">
            <v>PORTO</v>
          </cell>
          <cell r="U9" t="str">
            <v>9804</v>
          </cell>
          <cell r="V9" t="str">
            <v>SIND ENERGIA - SINERGIA</v>
          </cell>
          <cell r="W9" t="str">
            <v>127747052</v>
          </cell>
          <cell r="X9" t="str">
            <v>3565</v>
          </cell>
          <cell r="Y9" t="str">
            <v>0.0</v>
          </cell>
          <cell r="Z9">
            <v>1</v>
          </cell>
          <cell r="AA9" t="str">
            <v>00</v>
          </cell>
          <cell r="AC9" t="str">
            <v>X</v>
          </cell>
          <cell r="AD9" t="str">
            <v>100</v>
          </cell>
          <cell r="AE9" t="str">
            <v>11290310161</v>
          </cell>
          <cell r="AF9" t="str">
            <v>02</v>
          </cell>
          <cell r="AG9" t="str">
            <v>19770225</v>
          </cell>
          <cell r="AH9" t="str">
            <v>DT.Adm.Corr.Antiguid</v>
          </cell>
          <cell r="AI9" t="str">
            <v>1</v>
          </cell>
          <cell r="AJ9" t="str">
            <v>ACTIVOS</v>
          </cell>
          <cell r="AK9" t="str">
            <v>AA</v>
          </cell>
          <cell r="AL9" t="str">
            <v>ACTIVO TEMP.INTEIRO</v>
          </cell>
          <cell r="AM9" t="str">
            <v>J100</v>
          </cell>
          <cell r="AN9" t="str">
            <v>EDPOutsourcing Comercial-N</v>
          </cell>
          <cell r="AO9" t="str">
            <v>J110</v>
          </cell>
          <cell r="AP9" t="str">
            <v>EDPOC-PRT-GnçCr</v>
          </cell>
          <cell r="AQ9" t="str">
            <v>40177349</v>
          </cell>
          <cell r="AR9" t="str">
            <v>70000022</v>
          </cell>
          <cell r="AS9" t="str">
            <v>014.</v>
          </cell>
          <cell r="AT9" t="str">
            <v>TECNICO COMERCIAL</v>
          </cell>
          <cell r="AU9" t="str">
            <v>4</v>
          </cell>
          <cell r="AV9" t="str">
            <v>00040408</v>
          </cell>
          <cell r="AW9" t="str">
            <v>J20502000610</v>
          </cell>
          <cell r="AX9" t="str">
            <v>OCB2B-GR-GESTÃO DE RECLAMAÇÕES</v>
          </cell>
          <cell r="AY9" t="str">
            <v>68907200</v>
          </cell>
          <cell r="AZ9" t="str">
            <v>B2B e Comercial de R</v>
          </cell>
          <cell r="BA9" t="str">
            <v>6890</v>
          </cell>
          <cell r="BB9" t="str">
            <v>EDP Outsourcing Comercial</v>
          </cell>
          <cell r="BC9" t="str">
            <v>6890</v>
          </cell>
          <cell r="BD9" t="str">
            <v>6890</v>
          </cell>
          <cell r="BE9" t="str">
            <v>2800</v>
          </cell>
          <cell r="BF9" t="str">
            <v>6890</v>
          </cell>
          <cell r="BG9" t="str">
            <v>EDP Outsourcing Comercial,SA</v>
          </cell>
          <cell r="BH9" t="str">
            <v>1010</v>
          </cell>
          <cell r="BI9">
            <v>1247</v>
          </cell>
          <cell r="BJ9" t="str">
            <v>11</v>
          </cell>
          <cell r="BK9">
            <v>28</v>
          </cell>
          <cell r="BL9">
            <v>283.08</v>
          </cell>
          <cell r="BM9" t="str">
            <v>NÍVEL 4</v>
          </cell>
          <cell r="BN9" t="str">
            <v>00</v>
          </cell>
          <cell r="BO9" t="str">
            <v>05</v>
          </cell>
          <cell r="BP9" t="str">
            <v>20050101</v>
          </cell>
          <cell r="BQ9" t="str">
            <v>21</v>
          </cell>
          <cell r="BR9" t="str">
            <v>EVOLUCAO AUTOMATICA</v>
          </cell>
          <cell r="BS9" t="str">
            <v>20050101</v>
          </cell>
          <cell r="BW9">
            <v>0</v>
          </cell>
          <cell r="BX9">
            <v>0</v>
          </cell>
          <cell r="BY9">
            <v>0</v>
          </cell>
          <cell r="BZ9">
            <v>0</v>
          </cell>
          <cell r="CA9">
            <v>0</v>
          </cell>
          <cell r="CC9">
            <v>0</v>
          </cell>
          <cell r="CG9">
            <v>0</v>
          </cell>
          <cell r="CK9">
            <v>0</v>
          </cell>
          <cell r="CO9">
            <v>0</v>
          </cell>
          <cell r="CT9">
            <v>0</v>
          </cell>
          <cell r="CU9">
            <v>0</v>
          </cell>
          <cell r="CV9">
            <v>0</v>
          </cell>
          <cell r="CW9">
            <v>0</v>
          </cell>
          <cell r="CX9">
            <v>0</v>
          </cell>
          <cell r="CZ9">
            <v>0</v>
          </cell>
          <cell r="DC9">
            <v>0</v>
          </cell>
          <cell r="DF9">
            <v>0</v>
          </cell>
          <cell r="DI9">
            <v>0</v>
          </cell>
          <cell r="DK9">
            <v>0</v>
          </cell>
          <cell r="DL9">
            <v>0</v>
          </cell>
          <cell r="DN9" t="str">
            <v>21D11</v>
          </cell>
          <cell r="DO9" t="str">
            <v>Flex.T.Int."Escrit"</v>
          </cell>
          <cell r="DP9">
            <v>2</v>
          </cell>
          <cell r="DQ9">
            <v>100</v>
          </cell>
          <cell r="DR9" t="str">
            <v>PT01</v>
          </cell>
          <cell r="DT9" t="str">
            <v>00350284</v>
          </cell>
          <cell r="DU9" t="str">
            <v>CAIXA GERAL DE DEPOSITOS, SA</v>
          </cell>
        </row>
        <row r="10">
          <cell r="A10" t="str">
            <v>258865</v>
          </cell>
          <cell r="B10" t="str">
            <v>Maria Alberta P. Pinto Sousa</v>
          </cell>
          <cell r="C10" t="str">
            <v>1974</v>
          </cell>
          <cell r="D10">
            <v>31</v>
          </cell>
          <cell r="E10">
            <v>31</v>
          </cell>
          <cell r="F10" t="str">
            <v>19550627</v>
          </cell>
          <cell r="G10" t="str">
            <v>50</v>
          </cell>
          <cell r="H10" t="str">
            <v>1</v>
          </cell>
          <cell r="I10" t="str">
            <v>Casado</v>
          </cell>
          <cell r="J10" t="str">
            <v>feminino</v>
          </cell>
          <cell r="K10">
            <v>1</v>
          </cell>
          <cell r="L10" t="str">
            <v>R Coutinho Azevedo, 298-1     Bonfim</v>
          </cell>
          <cell r="M10" t="str">
            <v>4000-188</v>
          </cell>
          <cell r="N10" t="str">
            <v>PORTO</v>
          </cell>
          <cell r="O10" t="str">
            <v>00232133</v>
          </cell>
          <cell r="P10" t="str">
            <v>CURSO GERAL DO COMERCIO</v>
          </cell>
          <cell r="R10" t="str">
            <v>3326350</v>
          </cell>
          <cell r="S10" t="str">
            <v>19991116</v>
          </cell>
          <cell r="T10" t="str">
            <v>PORTO</v>
          </cell>
          <cell r="U10" t="str">
            <v>9803</v>
          </cell>
          <cell r="V10" t="str">
            <v>S.NAC IND ENERGIA-SINDEL</v>
          </cell>
          <cell r="W10" t="str">
            <v>151999660</v>
          </cell>
          <cell r="X10" t="str">
            <v>3352</v>
          </cell>
          <cell r="Y10" t="str">
            <v>0.0</v>
          </cell>
          <cell r="Z10">
            <v>1</v>
          </cell>
          <cell r="AA10" t="str">
            <v>00</v>
          </cell>
          <cell r="AC10" t="str">
            <v>X</v>
          </cell>
          <cell r="AD10" t="str">
            <v>100</v>
          </cell>
          <cell r="AE10" t="str">
            <v>10293847643</v>
          </cell>
          <cell r="AF10" t="str">
            <v>02</v>
          </cell>
          <cell r="AG10" t="str">
            <v>19740520</v>
          </cell>
          <cell r="AH10" t="str">
            <v>DT.Adm.Corr.Antiguid</v>
          </cell>
          <cell r="AI10" t="str">
            <v>1</v>
          </cell>
          <cell r="AJ10" t="str">
            <v>ACTIVOS</v>
          </cell>
          <cell r="AK10" t="str">
            <v>AA</v>
          </cell>
          <cell r="AL10" t="str">
            <v>ACTIVO TEMP.INTEIRO</v>
          </cell>
          <cell r="AM10" t="str">
            <v>J100</v>
          </cell>
          <cell r="AN10" t="str">
            <v>EDPOutsourcing Comercial-N</v>
          </cell>
          <cell r="AO10" t="str">
            <v>J110</v>
          </cell>
          <cell r="AP10" t="str">
            <v>EDPOC-PRT-GnçCr</v>
          </cell>
          <cell r="AQ10" t="str">
            <v>40177345</v>
          </cell>
          <cell r="AR10" t="str">
            <v>70000022</v>
          </cell>
          <cell r="AS10" t="str">
            <v>014.</v>
          </cell>
          <cell r="AT10" t="str">
            <v>TECNICO COMERCIAL</v>
          </cell>
          <cell r="AU10" t="str">
            <v>4</v>
          </cell>
          <cell r="AV10" t="str">
            <v>00040408</v>
          </cell>
          <cell r="AW10" t="str">
            <v>J20502000610</v>
          </cell>
          <cell r="AX10" t="str">
            <v>OCB2B-GR-GESTÃO DE RECLAMAÇÕES</v>
          </cell>
          <cell r="AY10" t="str">
            <v>68907200</v>
          </cell>
          <cell r="AZ10" t="str">
            <v>B2B e Comercial de R</v>
          </cell>
          <cell r="BA10" t="str">
            <v>6890</v>
          </cell>
          <cell r="BB10" t="str">
            <v>EDP Outsourcing Comercial</v>
          </cell>
          <cell r="BC10" t="str">
            <v>6890</v>
          </cell>
          <cell r="BD10" t="str">
            <v>6890</v>
          </cell>
          <cell r="BE10" t="str">
            <v>2800</v>
          </cell>
          <cell r="BF10" t="str">
            <v>6890</v>
          </cell>
          <cell r="BG10" t="str">
            <v>EDP Outsourcing Comercial,SA</v>
          </cell>
          <cell r="BH10" t="str">
            <v>1010</v>
          </cell>
          <cell r="BI10">
            <v>1520</v>
          </cell>
          <cell r="BJ10" t="str">
            <v>14</v>
          </cell>
          <cell r="BK10">
            <v>31</v>
          </cell>
          <cell r="BL10">
            <v>313.41000000000003</v>
          </cell>
          <cell r="BM10" t="str">
            <v>NÍVEL 4</v>
          </cell>
          <cell r="BN10" t="str">
            <v>01</v>
          </cell>
          <cell r="BO10" t="str">
            <v>08</v>
          </cell>
          <cell r="BP10" t="str">
            <v>20040101</v>
          </cell>
          <cell r="BQ10" t="str">
            <v>21</v>
          </cell>
          <cell r="BR10" t="str">
            <v>EVOLUCAO AUTOMATICA</v>
          </cell>
          <cell r="BS10" t="str">
            <v>20050101</v>
          </cell>
          <cell r="BW10">
            <v>0</v>
          </cell>
          <cell r="BX10">
            <v>0</v>
          </cell>
          <cell r="BY10">
            <v>0</v>
          </cell>
          <cell r="BZ10">
            <v>0</v>
          </cell>
          <cell r="CA10">
            <v>0</v>
          </cell>
          <cell r="CC10">
            <v>0</v>
          </cell>
          <cell r="CG10">
            <v>0</v>
          </cell>
          <cell r="CK10">
            <v>0</v>
          </cell>
          <cell r="CO10">
            <v>0</v>
          </cell>
          <cell r="CT10">
            <v>0</v>
          </cell>
          <cell r="CU10">
            <v>0</v>
          </cell>
          <cell r="CV10">
            <v>0</v>
          </cell>
          <cell r="CW10">
            <v>0</v>
          </cell>
          <cell r="CX10">
            <v>0</v>
          </cell>
          <cell r="CZ10">
            <v>0</v>
          </cell>
          <cell r="DC10">
            <v>0</v>
          </cell>
          <cell r="DF10">
            <v>0</v>
          </cell>
          <cell r="DI10">
            <v>0</v>
          </cell>
          <cell r="DK10">
            <v>0</v>
          </cell>
          <cell r="DL10">
            <v>0</v>
          </cell>
          <cell r="DN10" t="str">
            <v>21D11</v>
          </cell>
          <cell r="DO10" t="str">
            <v>Flex.T.Int."Escrit"</v>
          </cell>
          <cell r="DP10">
            <v>2</v>
          </cell>
          <cell r="DQ10">
            <v>100</v>
          </cell>
          <cell r="DR10" t="str">
            <v>PT01</v>
          </cell>
          <cell r="DT10" t="str">
            <v>00210000</v>
          </cell>
          <cell r="DU10" t="str">
            <v>CREDITO PREDIAL PORTUGUES, SA</v>
          </cell>
        </row>
        <row r="11">
          <cell r="A11" t="str">
            <v>331258</v>
          </cell>
          <cell r="B11" t="str">
            <v>Fernanda Maria Neves Barbosa</v>
          </cell>
          <cell r="C11" t="str">
            <v>2001</v>
          </cell>
          <cell r="D11">
            <v>4</v>
          </cell>
          <cell r="E11">
            <v>4</v>
          </cell>
          <cell r="F11" t="str">
            <v>19770522</v>
          </cell>
          <cell r="G11" t="str">
            <v>28</v>
          </cell>
          <cell r="H11" t="str">
            <v>0</v>
          </cell>
          <cell r="I11" t="str">
            <v>Solt.</v>
          </cell>
          <cell r="J11" t="str">
            <v>feminino</v>
          </cell>
          <cell r="K11">
            <v>0</v>
          </cell>
          <cell r="L11" t="str">
            <v>Rua Central, 374 Gens</v>
          </cell>
          <cell r="M11" t="str">
            <v>4515-117</v>
          </cell>
          <cell r="N11" t="str">
            <v>FOZ DO SOUSA</v>
          </cell>
          <cell r="O11" t="str">
            <v>00776000</v>
          </cell>
          <cell r="P11" t="str">
            <v>GESTAO</v>
          </cell>
          <cell r="R11" t="str">
            <v>10972921</v>
          </cell>
          <cell r="S11" t="str">
            <v>19990804</v>
          </cell>
          <cell r="T11" t="str">
            <v>Lisboa</v>
          </cell>
          <cell r="W11" t="str">
            <v>219836213</v>
          </cell>
          <cell r="X11" t="str">
            <v>1783</v>
          </cell>
          <cell r="Y11" t="str">
            <v>0.0</v>
          </cell>
          <cell r="Z11">
            <v>0</v>
          </cell>
          <cell r="AA11" t="str">
            <v>00</v>
          </cell>
          <cell r="AD11" t="str">
            <v>100</v>
          </cell>
          <cell r="AE11" t="str">
            <v>11327474086</v>
          </cell>
          <cell r="AF11" t="str">
            <v>02</v>
          </cell>
          <cell r="AG11" t="str">
            <v>20011221</v>
          </cell>
          <cell r="AH11" t="str">
            <v>DT.Adm.Corr.Antiguid</v>
          </cell>
          <cell r="AI11" t="str">
            <v>1</v>
          </cell>
          <cell r="AJ11" t="str">
            <v>ACTIVOS</v>
          </cell>
          <cell r="AK11" t="str">
            <v>AA</v>
          </cell>
          <cell r="AL11" t="str">
            <v>ACTIVO TEMP.INTEIRO</v>
          </cell>
          <cell r="AM11" t="str">
            <v>J100</v>
          </cell>
          <cell r="AN11" t="str">
            <v>EDPOutsourcing Comercial-N</v>
          </cell>
          <cell r="AO11" t="str">
            <v>J110</v>
          </cell>
          <cell r="AP11" t="str">
            <v>EDPOC-PRT-GnçCr</v>
          </cell>
          <cell r="AQ11" t="str">
            <v>40177171</v>
          </cell>
          <cell r="AR11" t="str">
            <v>70000041</v>
          </cell>
          <cell r="AS11" t="str">
            <v>01L1</v>
          </cell>
          <cell r="AT11" t="str">
            <v>LICENCIADO I</v>
          </cell>
          <cell r="AU11" t="str">
            <v>1</v>
          </cell>
          <cell r="AV11" t="str">
            <v>00040410</v>
          </cell>
          <cell r="AW11" t="str">
            <v>J20502000810</v>
          </cell>
          <cell r="AX11" t="str">
            <v>OCB2B-CT-GA CONTRATAÇÃO</v>
          </cell>
          <cell r="AY11" t="str">
            <v>68907400</v>
          </cell>
          <cell r="AZ11" t="str">
            <v>B2B e Comercial de R</v>
          </cell>
          <cell r="BA11" t="str">
            <v>6890</v>
          </cell>
          <cell r="BB11" t="str">
            <v>EDP Outsourcing Comercial</v>
          </cell>
          <cell r="BC11" t="str">
            <v>6890</v>
          </cell>
          <cell r="BD11" t="str">
            <v>6890</v>
          </cell>
          <cell r="BE11" t="str">
            <v>2800</v>
          </cell>
          <cell r="BF11" t="str">
            <v>6890</v>
          </cell>
          <cell r="BG11" t="str">
            <v>EDP Outsourcing Comercial,SA</v>
          </cell>
          <cell r="BH11" t="str">
            <v>1010</v>
          </cell>
          <cell r="BI11">
            <v>1799</v>
          </cell>
          <cell r="BJ11" t="str">
            <v>F</v>
          </cell>
          <cell r="BK11">
            <v>4</v>
          </cell>
          <cell r="BL11">
            <v>40.44</v>
          </cell>
          <cell r="BM11" t="str">
            <v>LIC 1</v>
          </cell>
          <cell r="BN11" t="str">
            <v>01</v>
          </cell>
          <cell r="BO11" t="str">
            <v>F</v>
          </cell>
          <cell r="BP11" t="str">
            <v>20040101</v>
          </cell>
          <cell r="BQ11" t="str">
            <v>21</v>
          </cell>
          <cell r="BR11" t="str">
            <v>EVOLUCAO AUTOMATICA</v>
          </cell>
          <cell r="BS11" t="str">
            <v>20050101</v>
          </cell>
          <cell r="BW11">
            <v>0</v>
          </cell>
          <cell r="BX11">
            <v>0</v>
          </cell>
          <cell r="BY11">
            <v>0</v>
          </cell>
          <cell r="BZ11">
            <v>0</v>
          </cell>
          <cell r="CA11">
            <v>0</v>
          </cell>
          <cell r="CC11">
            <v>0</v>
          </cell>
          <cell r="CG11">
            <v>0</v>
          </cell>
          <cell r="CK11">
            <v>0</v>
          </cell>
          <cell r="CO11">
            <v>0</v>
          </cell>
          <cell r="CT11">
            <v>0</v>
          </cell>
          <cell r="CU11">
            <v>0</v>
          </cell>
          <cell r="CV11">
            <v>0</v>
          </cell>
          <cell r="CW11">
            <v>0</v>
          </cell>
          <cell r="CX11">
            <v>0</v>
          </cell>
          <cell r="CZ11">
            <v>0</v>
          </cell>
          <cell r="DC11">
            <v>0</v>
          </cell>
          <cell r="DF11">
            <v>0</v>
          </cell>
          <cell r="DI11">
            <v>0</v>
          </cell>
          <cell r="DK11">
            <v>0</v>
          </cell>
          <cell r="DL11">
            <v>0</v>
          </cell>
          <cell r="DN11" t="str">
            <v>21D11</v>
          </cell>
          <cell r="DO11" t="str">
            <v>Flex.T.Int."Escrit"</v>
          </cell>
          <cell r="DP11">
            <v>2</v>
          </cell>
          <cell r="DQ11">
            <v>100</v>
          </cell>
          <cell r="DR11" t="str">
            <v>PT01</v>
          </cell>
          <cell r="DT11" t="str">
            <v>00360094</v>
          </cell>
          <cell r="DU11" t="str">
            <v>CAIXA ECONOMICA MONTEPIO GERAL</v>
          </cell>
        </row>
        <row r="12">
          <cell r="A12" t="str">
            <v>277703</v>
          </cell>
          <cell r="B12" t="str">
            <v>Teresa Maria Branco Costa</v>
          </cell>
          <cell r="C12" t="str">
            <v>1982</v>
          </cell>
          <cell r="D12">
            <v>23</v>
          </cell>
          <cell r="E12">
            <v>23</v>
          </cell>
          <cell r="F12" t="str">
            <v>19571029</v>
          </cell>
          <cell r="G12" t="str">
            <v>47</v>
          </cell>
          <cell r="H12" t="str">
            <v>1</v>
          </cell>
          <cell r="I12" t="str">
            <v>Casado</v>
          </cell>
          <cell r="J12" t="str">
            <v>feminino</v>
          </cell>
          <cell r="K12">
            <v>2</v>
          </cell>
          <cell r="L12" t="str">
            <v>Av.General Humberto Delgado, 149-Bl-1-2.-Dt.</v>
          </cell>
          <cell r="M12" t="str">
            <v>4480-000</v>
          </cell>
          <cell r="N12" t="str">
            <v>VILA DO CONDE</v>
          </cell>
          <cell r="O12" t="str">
            <v>00231023</v>
          </cell>
          <cell r="P12" t="str">
            <v>CURSO GERAL DOS LICEUS</v>
          </cell>
          <cell r="R12" t="str">
            <v>5698254</v>
          </cell>
          <cell r="S12" t="str">
            <v>19940704</v>
          </cell>
          <cell r="T12" t="str">
            <v>PORTO</v>
          </cell>
          <cell r="U12" t="str">
            <v>9803</v>
          </cell>
          <cell r="V12" t="str">
            <v>S.NAC IND ENERGIA-SINDEL</v>
          </cell>
          <cell r="W12" t="str">
            <v>144103630</v>
          </cell>
          <cell r="X12" t="str">
            <v>1902</v>
          </cell>
          <cell r="Y12" t="str">
            <v>0.0</v>
          </cell>
          <cell r="Z12">
            <v>2</v>
          </cell>
          <cell r="AA12" t="str">
            <v>00</v>
          </cell>
          <cell r="AD12" t="str">
            <v>100</v>
          </cell>
          <cell r="AE12" t="str">
            <v>10294252343</v>
          </cell>
          <cell r="AF12" t="str">
            <v>02</v>
          </cell>
          <cell r="AG12" t="str">
            <v>19821001</v>
          </cell>
          <cell r="AH12" t="str">
            <v>DT.Adm.Corr.Antiguid</v>
          </cell>
          <cell r="AI12" t="str">
            <v>1</v>
          </cell>
          <cell r="AJ12" t="str">
            <v>ACTIVOS</v>
          </cell>
          <cell r="AK12" t="str">
            <v>AA</v>
          </cell>
          <cell r="AL12" t="str">
            <v>ACTIVO TEMP.INTEIRO</v>
          </cell>
          <cell r="AM12" t="str">
            <v>J100</v>
          </cell>
          <cell r="AN12" t="str">
            <v>EDPOutsourcing Comercial-N</v>
          </cell>
          <cell r="AO12" t="str">
            <v>J110</v>
          </cell>
          <cell r="AP12" t="str">
            <v>EDPOC-PRT-GnçCr</v>
          </cell>
          <cell r="AQ12" t="str">
            <v>40177365</v>
          </cell>
          <cell r="AR12" t="str">
            <v>70000060</v>
          </cell>
          <cell r="AS12" t="str">
            <v>025.</v>
          </cell>
          <cell r="AT12" t="str">
            <v>ESCRITURARIO COMERCIAL</v>
          </cell>
          <cell r="AU12" t="str">
            <v>4</v>
          </cell>
          <cell r="AV12" t="str">
            <v>00040410</v>
          </cell>
          <cell r="AW12" t="str">
            <v>J20502000810</v>
          </cell>
          <cell r="AX12" t="str">
            <v>OCB2B-CT-GA CONTRATAÇÃO</v>
          </cell>
          <cell r="AY12" t="str">
            <v>68907400</v>
          </cell>
          <cell r="AZ12" t="str">
            <v>B2B e Comercial de R</v>
          </cell>
          <cell r="BA12" t="str">
            <v>6890</v>
          </cell>
          <cell r="BB12" t="str">
            <v>EDP Outsourcing Comercial</v>
          </cell>
          <cell r="BC12" t="str">
            <v>6890</v>
          </cell>
          <cell r="BD12" t="str">
            <v>6890</v>
          </cell>
          <cell r="BE12" t="str">
            <v>2800</v>
          </cell>
          <cell r="BF12" t="str">
            <v>6890</v>
          </cell>
          <cell r="BG12" t="str">
            <v>EDP Outsourcing Comercial,SA</v>
          </cell>
          <cell r="BH12" t="str">
            <v>1010</v>
          </cell>
          <cell r="BI12">
            <v>1160</v>
          </cell>
          <cell r="BJ12" t="str">
            <v>10</v>
          </cell>
          <cell r="BK12">
            <v>23</v>
          </cell>
          <cell r="BL12">
            <v>232.53</v>
          </cell>
          <cell r="BM12" t="str">
            <v>NÍVEL 5</v>
          </cell>
          <cell r="BN12" t="str">
            <v>01</v>
          </cell>
          <cell r="BO12" t="str">
            <v>07</v>
          </cell>
          <cell r="BP12" t="str">
            <v>20040101</v>
          </cell>
          <cell r="BQ12" t="str">
            <v>21</v>
          </cell>
          <cell r="BR12" t="str">
            <v>EVOLUCAO AUTOMATICA</v>
          </cell>
          <cell r="BS12" t="str">
            <v>20050101</v>
          </cell>
          <cell r="BW12">
            <v>0</v>
          </cell>
          <cell r="BX12">
            <v>0</v>
          </cell>
          <cell r="BY12">
            <v>0</v>
          </cell>
          <cell r="BZ12">
            <v>0</v>
          </cell>
          <cell r="CA12">
            <v>0</v>
          </cell>
          <cell r="CC12">
            <v>0</v>
          </cell>
          <cell r="CG12">
            <v>0</v>
          </cell>
          <cell r="CK12">
            <v>0</v>
          </cell>
          <cell r="CO12">
            <v>0</v>
          </cell>
          <cell r="CT12">
            <v>0</v>
          </cell>
          <cell r="CU12">
            <v>0</v>
          </cell>
          <cell r="CV12">
            <v>0</v>
          </cell>
          <cell r="CW12">
            <v>0</v>
          </cell>
          <cell r="CX12">
            <v>0</v>
          </cell>
          <cell r="CZ12">
            <v>0</v>
          </cell>
          <cell r="DC12">
            <v>0</v>
          </cell>
          <cell r="DF12">
            <v>0</v>
          </cell>
          <cell r="DI12">
            <v>0</v>
          </cell>
          <cell r="DK12">
            <v>0</v>
          </cell>
          <cell r="DL12">
            <v>0</v>
          </cell>
          <cell r="DN12" t="str">
            <v>21D11</v>
          </cell>
          <cell r="DO12" t="str">
            <v>Flex.T.Int."Escrit"</v>
          </cell>
          <cell r="DP12">
            <v>2</v>
          </cell>
          <cell r="DQ12">
            <v>100</v>
          </cell>
          <cell r="DR12" t="str">
            <v>PT01</v>
          </cell>
          <cell r="DT12" t="str">
            <v>00350236</v>
          </cell>
          <cell r="DU12" t="str">
            <v>CAIXA GERAL DE DEPOSITOS, SA</v>
          </cell>
        </row>
        <row r="13">
          <cell r="A13" t="str">
            <v>317594</v>
          </cell>
          <cell r="B13" t="str">
            <v>Antonio Batista Couto</v>
          </cell>
          <cell r="C13" t="str">
            <v>1987</v>
          </cell>
          <cell r="D13">
            <v>18</v>
          </cell>
          <cell r="E13">
            <v>18</v>
          </cell>
          <cell r="F13" t="str">
            <v>19660829</v>
          </cell>
          <cell r="G13" t="str">
            <v>38</v>
          </cell>
          <cell r="H13" t="str">
            <v>0</v>
          </cell>
          <cell r="I13" t="str">
            <v>Solt.</v>
          </cell>
          <cell r="J13" t="str">
            <v>masculino</v>
          </cell>
          <cell r="K13">
            <v>0</v>
          </cell>
          <cell r="L13" t="str">
            <v>R N Senhora dos Aflitos 866   Sandim</v>
          </cell>
          <cell r="M13" t="str">
            <v>4415-887</v>
          </cell>
          <cell r="N13" t="str">
            <v>SANDIM</v>
          </cell>
          <cell r="O13" t="str">
            <v>00231001</v>
          </cell>
          <cell r="P13" t="str">
            <v>CURSO GERAL LICEAL</v>
          </cell>
          <cell r="R13" t="str">
            <v>7376204</v>
          </cell>
          <cell r="S13" t="str">
            <v>19971027</v>
          </cell>
          <cell r="T13" t="str">
            <v>LISBOA</v>
          </cell>
          <cell r="U13" t="str">
            <v>9803</v>
          </cell>
          <cell r="V13" t="str">
            <v>S.NAC IND ENERGIA-SINDEL</v>
          </cell>
          <cell r="W13" t="str">
            <v>184318351</v>
          </cell>
          <cell r="X13" t="str">
            <v>3581</v>
          </cell>
          <cell r="Y13" t="str">
            <v>0.0</v>
          </cell>
          <cell r="Z13">
            <v>0</v>
          </cell>
          <cell r="AA13" t="str">
            <v>00</v>
          </cell>
          <cell r="AD13" t="str">
            <v>100</v>
          </cell>
          <cell r="AE13" t="str">
            <v>11323403139</v>
          </cell>
          <cell r="AF13" t="str">
            <v>02</v>
          </cell>
          <cell r="AG13" t="str">
            <v>19870302</v>
          </cell>
          <cell r="AH13" t="str">
            <v>DT.Adm.Corr.Antiguid</v>
          </cell>
          <cell r="AI13" t="str">
            <v>1</v>
          </cell>
          <cell r="AJ13" t="str">
            <v>ACTIVOS</v>
          </cell>
          <cell r="AK13" t="str">
            <v>AA</v>
          </cell>
          <cell r="AL13" t="str">
            <v>ACTIVO TEMP.INTEIRO</v>
          </cell>
          <cell r="AM13" t="str">
            <v>J100</v>
          </cell>
          <cell r="AN13" t="str">
            <v>EDPOutsourcing Comercial-N</v>
          </cell>
          <cell r="AO13" t="str">
            <v>J110</v>
          </cell>
          <cell r="AP13" t="str">
            <v>EDPOC-PRT-GnçCr</v>
          </cell>
          <cell r="AQ13" t="str">
            <v>40176815</v>
          </cell>
          <cell r="AR13" t="str">
            <v>70000022</v>
          </cell>
          <cell r="AS13" t="str">
            <v>014.</v>
          </cell>
          <cell r="AT13" t="str">
            <v>TECNICO COMERCIAL</v>
          </cell>
          <cell r="AU13" t="str">
            <v>4</v>
          </cell>
          <cell r="AV13" t="str">
            <v>00040410</v>
          </cell>
          <cell r="AW13" t="str">
            <v>J20502000810</v>
          </cell>
          <cell r="AX13" t="str">
            <v>OCB2B-CT-GA CONTRATAÇÃO</v>
          </cell>
          <cell r="AY13" t="str">
            <v>68907400</v>
          </cell>
          <cell r="AZ13" t="str">
            <v>B2B e Comercial de R</v>
          </cell>
          <cell r="BA13" t="str">
            <v>6890</v>
          </cell>
          <cell r="BB13" t="str">
            <v>EDP Outsourcing Comercial</v>
          </cell>
          <cell r="BC13" t="str">
            <v>6890</v>
          </cell>
          <cell r="BD13" t="str">
            <v>6890</v>
          </cell>
          <cell r="BE13" t="str">
            <v>2800</v>
          </cell>
          <cell r="BF13" t="str">
            <v>6890</v>
          </cell>
          <cell r="BG13" t="str">
            <v>EDP Outsourcing Comercial,SA</v>
          </cell>
          <cell r="BH13" t="str">
            <v>1010</v>
          </cell>
          <cell r="BI13">
            <v>1160</v>
          </cell>
          <cell r="BJ13" t="str">
            <v>10</v>
          </cell>
          <cell r="BK13">
            <v>18</v>
          </cell>
          <cell r="BL13">
            <v>181.98</v>
          </cell>
          <cell r="BM13" t="str">
            <v>NÍVEL 4</v>
          </cell>
          <cell r="BN13" t="str">
            <v>00</v>
          </cell>
          <cell r="BO13" t="str">
            <v>04</v>
          </cell>
          <cell r="BP13" t="str">
            <v>20040110</v>
          </cell>
          <cell r="BQ13" t="str">
            <v>33</v>
          </cell>
          <cell r="BR13" t="str">
            <v>NOMEACAO</v>
          </cell>
          <cell r="BS13" t="str">
            <v>20050101</v>
          </cell>
          <cell r="BW13">
            <v>0</v>
          </cell>
          <cell r="BX13">
            <v>0</v>
          </cell>
          <cell r="BY13">
            <v>0</v>
          </cell>
          <cell r="BZ13">
            <v>0</v>
          </cell>
          <cell r="CA13">
            <v>0</v>
          </cell>
          <cell r="CC13">
            <v>0</v>
          </cell>
          <cell r="CG13">
            <v>0</v>
          </cell>
          <cell r="CK13">
            <v>0</v>
          </cell>
          <cell r="CO13">
            <v>0</v>
          </cell>
          <cell r="CT13">
            <v>0</v>
          </cell>
          <cell r="CU13">
            <v>0</v>
          </cell>
          <cell r="CV13">
            <v>0</v>
          </cell>
          <cell r="CW13">
            <v>0</v>
          </cell>
          <cell r="CX13">
            <v>0</v>
          </cell>
          <cell r="CZ13">
            <v>0</v>
          </cell>
          <cell r="DC13">
            <v>0</v>
          </cell>
          <cell r="DF13">
            <v>0</v>
          </cell>
          <cell r="DI13">
            <v>0</v>
          </cell>
          <cell r="DK13">
            <v>0</v>
          </cell>
          <cell r="DL13">
            <v>0</v>
          </cell>
          <cell r="DN13" t="str">
            <v>21D11</v>
          </cell>
          <cell r="DO13" t="str">
            <v>Flex.T.Int."Escrit"</v>
          </cell>
          <cell r="DP13">
            <v>2</v>
          </cell>
          <cell r="DQ13">
            <v>100</v>
          </cell>
          <cell r="DR13" t="str">
            <v>PT01</v>
          </cell>
          <cell r="DT13" t="str">
            <v>00180000</v>
          </cell>
          <cell r="DU13" t="str">
            <v>BANCO TOTTA &amp; ACORES, SA</v>
          </cell>
        </row>
        <row r="14">
          <cell r="A14" t="str">
            <v>309338</v>
          </cell>
          <cell r="B14" t="str">
            <v>Fernando Manuel Almeida Rodrigues Silva Couto</v>
          </cell>
          <cell r="C14" t="str">
            <v>1982</v>
          </cell>
          <cell r="D14">
            <v>23</v>
          </cell>
          <cell r="E14">
            <v>23</v>
          </cell>
          <cell r="F14" t="str">
            <v>19620202</v>
          </cell>
          <cell r="G14" t="str">
            <v>43</v>
          </cell>
          <cell r="H14" t="str">
            <v>1</v>
          </cell>
          <cell r="I14" t="str">
            <v>Casado</v>
          </cell>
          <cell r="J14" t="str">
            <v>masculino</v>
          </cell>
          <cell r="K14">
            <v>2</v>
          </cell>
          <cell r="L14" t="str">
            <v>r.38 nº.308 - 3ºdto Anta - Espinho ( r.António Silva D</v>
          </cell>
          <cell r="M14" t="str">
            <v>4500-352</v>
          </cell>
          <cell r="N14" t="str">
            <v>ESPINHO</v>
          </cell>
          <cell r="O14" t="str">
            <v>00233023</v>
          </cell>
          <cell r="P14" t="str">
            <v>C.GERAL UNIFICADO(9 ANO ESCOL)</v>
          </cell>
          <cell r="R14" t="str">
            <v>6039349</v>
          </cell>
          <cell r="S14" t="str">
            <v>19860321</v>
          </cell>
          <cell r="T14" t="str">
            <v>LISBOA</v>
          </cell>
          <cell r="U14" t="str">
            <v>9803</v>
          </cell>
          <cell r="V14" t="str">
            <v>S.NAC IND ENERGIA-SINDEL</v>
          </cell>
          <cell r="W14" t="str">
            <v>164513396</v>
          </cell>
          <cell r="X14" t="str">
            <v>0078</v>
          </cell>
          <cell r="Y14" t="str">
            <v>0.0</v>
          </cell>
          <cell r="Z14">
            <v>2</v>
          </cell>
          <cell r="AA14" t="str">
            <v>00</v>
          </cell>
          <cell r="AD14" t="str">
            <v>100</v>
          </cell>
          <cell r="AE14" t="str">
            <v>11321787055</v>
          </cell>
          <cell r="AF14" t="str">
            <v>02</v>
          </cell>
          <cell r="AG14" t="str">
            <v>19821015</v>
          </cell>
          <cell r="AH14" t="str">
            <v>DT.Adm.Corr.Antiguid</v>
          </cell>
          <cell r="AI14" t="str">
            <v>1</v>
          </cell>
          <cell r="AJ14" t="str">
            <v>ACTIVOS</v>
          </cell>
          <cell r="AK14" t="str">
            <v>AA</v>
          </cell>
          <cell r="AL14" t="str">
            <v>ACTIVO TEMP.INTEIRO</v>
          </cell>
          <cell r="AM14" t="str">
            <v>J100</v>
          </cell>
          <cell r="AN14" t="str">
            <v>EDPOutsourcing Comercial-N</v>
          </cell>
          <cell r="AO14" t="str">
            <v>J110</v>
          </cell>
          <cell r="AP14" t="str">
            <v>EDPOC-PRT-GnçCr</v>
          </cell>
          <cell r="AQ14" t="str">
            <v>40177347</v>
          </cell>
          <cell r="AR14" t="str">
            <v>70000022</v>
          </cell>
          <cell r="AS14" t="str">
            <v>014.</v>
          </cell>
          <cell r="AT14" t="str">
            <v>TECNICO COMERCIAL</v>
          </cell>
          <cell r="AU14" t="str">
            <v>4</v>
          </cell>
          <cell r="AV14" t="str">
            <v>00040410</v>
          </cell>
          <cell r="AW14" t="str">
            <v>J20502000810</v>
          </cell>
          <cell r="AX14" t="str">
            <v>OCB2B-CT-GA CONTRATAÇÃO</v>
          </cell>
          <cell r="AY14" t="str">
            <v>68907400</v>
          </cell>
          <cell r="AZ14" t="str">
            <v>B2B e Comercial de R</v>
          </cell>
          <cell r="BA14" t="str">
            <v>6890</v>
          </cell>
          <cell r="BB14" t="str">
            <v>EDP Outsourcing Comercial</v>
          </cell>
          <cell r="BC14" t="str">
            <v>6890</v>
          </cell>
          <cell r="BD14" t="str">
            <v>6890</v>
          </cell>
          <cell r="BE14" t="str">
            <v>2800</v>
          </cell>
          <cell r="BF14" t="str">
            <v>6890</v>
          </cell>
          <cell r="BG14" t="str">
            <v>EDP Outsourcing Comercial,SA</v>
          </cell>
          <cell r="BH14" t="str">
            <v>1010</v>
          </cell>
          <cell r="BI14">
            <v>1247</v>
          </cell>
          <cell r="BJ14" t="str">
            <v>11</v>
          </cell>
          <cell r="BK14">
            <v>23</v>
          </cell>
          <cell r="BL14">
            <v>232.53</v>
          </cell>
          <cell r="BM14" t="str">
            <v>NÍVEL 4</v>
          </cell>
          <cell r="BN14" t="str">
            <v>02</v>
          </cell>
          <cell r="BO14" t="str">
            <v>05</v>
          </cell>
          <cell r="BP14" t="str">
            <v>20030101</v>
          </cell>
          <cell r="BQ14" t="str">
            <v>21</v>
          </cell>
          <cell r="BR14" t="str">
            <v>EVOLUCAO AUTOMATICA</v>
          </cell>
          <cell r="BS14" t="str">
            <v>20050101</v>
          </cell>
          <cell r="BW14">
            <v>0</v>
          </cell>
          <cell r="BX14">
            <v>0</v>
          </cell>
          <cell r="BY14">
            <v>0</v>
          </cell>
          <cell r="BZ14">
            <v>0</v>
          </cell>
          <cell r="CA14">
            <v>0</v>
          </cell>
          <cell r="CC14">
            <v>0</v>
          </cell>
          <cell r="CG14">
            <v>0</v>
          </cell>
          <cell r="CK14">
            <v>0</v>
          </cell>
          <cell r="CO14">
            <v>0</v>
          </cell>
          <cell r="CT14">
            <v>0</v>
          </cell>
          <cell r="CU14">
            <v>0</v>
          </cell>
          <cell r="CV14">
            <v>0</v>
          </cell>
          <cell r="CW14">
            <v>0</v>
          </cell>
          <cell r="CX14">
            <v>0</v>
          </cell>
          <cell r="CZ14">
            <v>0</v>
          </cell>
          <cell r="DC14">
            <v>0</v>
          </cell>
          <cell r="DF14">
            <v>0</v>
          </cell>
          <cell r="DI14">
            <v>0</v>
          </cell>
          <cell r="DK14">
            <v>0</v>
          </cell>
          <cell r="DL14">
            <v>0</v>
          </cell>
          <cell r="DN14" t="str">
            <v>21D11</v>
          </cell>
          <cell r="DO14" t="str">
            <v>Flex.T.Int."Escrit"</v>
          </cell>
          <cell r="DP14">
            <v>2</v>
          </cell>
          <cell r="DQ14">
            <v>100</v>
          </cell>
          <cell r="DR14" t="str">
            <v>PT01</v>
          </cell>
          <cell r="DT14" t="str">
            <v>00350285</v>
          </cell>
          <cell r="DU14" t="str">
            <v>CAIXA GERAL DE DEPOSITOS, SA</v>
          </cell>
        </row>
        <row r="15">
          <cell r="A15" t="str">
            <v>247790</v>
          </cell>
          <cell r="B15" t="str">
            <v>Antonio Silva Ferreira</v>
          </cell>
          <cell r="C15" t="str">
            <v>1974</v>
          </cell>
          <cell r="D15">
            <v>31</v>
          </cell>
          <cell r="E15">
            <v>31</v>
          </cell>
          <cell r="F15" t="str">
            <v>19570416</v>
          </cell>
          <cell r="G15" t="str">
            <v>48</v>
          </cell>
          <cell r="H15" t="str">
            <v>1</v>
          </cell>
          <cell r="I15" t="str">
            <v>Casado</v>
          </cell>
          <cell r="J15" t="str">
            <v>masculino</v>
          </cell>
          <cell r="K15">
            <v>1</v>
          </cell>
          <cell r="L15" t="str">
            <v>Av Misericordia 211-6 Frente  S. João Madeira</v>
          </cell>
          <cell r="M15" t="str">
            <v>3700-000</v>
          </cell>
          <cell r="N15" t="str">
            <v>SÃO JOÃO DA MADEIRA</v>
          </cell>
          <cell r="O15" t="str">
            <v>00241132</v>
          </cell>
          <cell r="P15" t="str">
            <v>CURSO COMPLEMENTAR DOS LICEUS</v>
          </cell>
          <cell r="R15" t="str">
            <v>4905176</v>
          </cell>
          <cell r="S15" t="str">
            <v>19910708</v>
          </cell>
          <cell r="T15" t="str">
            <v>LISBOA</v>
          </cell>
          <cell r="U15" t="str">
            <v>9803</v>
          </cell>
          <cell r="V15" t="str">
            <v>S.NAC IND ENERGIA-SINDEL</v>
          </cell>
          <cell r="W15" t="str">
            <v>101314337</v>
          </cell>
          <cell r="X15" t="str">
            <v>0167</v>
          </cell>
          <cell r="Y15" t="str">
            <v>0.0</v>
          </cell>
          <cell r="Z15">
            <v>1</v>
          </cell>
          <cell r="AA15" t="str">
            <v>00</v>
          </cell>
          <cell r="AC15" t="str">
            <v>X</v>
          </cell>
          <cell r="AD15" t="str">
            <v>100</v>
          </cell>
          <cell r="AE15" t="str">
            <v>11163988206</v>
          </cell>
          <cell r="AF15" t="str">
            <v>02</v>
          </cell>
          <cell r="AG15" t="str">
            <v>19740708</v>
          </cell>
          <cell r="AH15" t="str">
            <v>DT.Adm.Corr.Antiguid</v>
          </cell>
          <cell r="AI15" t="str">
            <v>1</v>
          </cell>
          <cell r="AJ15" t="str">
            <v>ACTIVOS</v>
          </cell>
          <cell r="AK15" t="str">
            <v>AA</v>
          </cell>
          <cell r="AL15" t="str">
            <v>ACTIVO TEMP.INTEIRO</v>
          </cell>
          <cell r="AM15" t="str">
            <v>J100</v>
          </cell>
          <cell r="AN15" t="str">
            <v>EDPOutsourcing Comercial-N</v>
          </cell>
          <cell r="AO15" t="str">
            <v>J110</v>
          </cell>
          <cell r="AP15" t="str">
            <v>EDPOC-PRT-GnçCr</v>
          </cell>
          <cell r="AQ15" t="str">
            <v>40177047</v>
          </cell>
          <cell r="AR15" t="str">
            <v>70000022</v>
          </cell>
          <cell r="AS15" t="str">
            <v>014.</v>
          </cell>
          <cell r="AT15" t="str">
            <v>TECNICO COMERCIAL</v>
          </cell>
          <cell r="AU15" t="str">
            <v>4</v>
          </cell>
          <cell r="AV15" t="str">
            <v>00040410</v>
          </cell>
          <cell r="AW15" t="str">
            <v>J20502000810</v>
          </cell>
          <cell r="AX15" t="str">
            <v>OCB2B-CT-GA CONTRATAÇÃO</v>
          </cell>
          <cell r="AY15" t="str">
            <v>68907400</v>
          </cell>
          <cell r="AZ15" t="str">
            <v>B2B e Comercial de R</v>
          </cell>
          <cell r="BA15" t="str">
            <v>6890</v>
          </cell>
          <cell r="BB15" t="str">
            <v>EDP Outsourcing Comercial</v>
          </cell>
          <cell r="BC15" t="str">
            <v>6890</v>
          </cell>
          <cell r="BD15" t="str">
            <v>6890</v>
          </cell>
          <cell r="BE15" t="str">
            <v>2800</v>
          </cell>
          <cell r="BF15" t="str">
            <v>6890</v>
          </cell>
          <cell r="BG15" t="str">
            <v>EDP Outsourcing Comercial,SA</v>
          </cell>
          <cell r="BH15" t="str">
            <v>1010</v>
          </cell>
          <cell r="BI15">
            <v>1520</v>
          </cell>
          <cell r="BJ15" t="str">
            <v>14</v>
          </cell>
          <cell r="BK15">
            <v>31</v>
          </cell>
          <cell r="BL15">
            <v>313.41000000000003</v>
          </cell>
          <cell r="BM15" t="str">
            <v>NÍVEL 4</v>
          </cell>
          <cell r="BN15" t="str">
            <v>01</v>
          </cell>
          <cell r="BO15" t="str">
            <v>08</v>
          </cell>
          <cell r="BP15" t="str">
            <v>20040101</v>
          </cell>
          <cell r="BQ15" t="str">
            <v>21</v>
          </cell>
          <cell r="BR15" t="str">
            <v>EVOLUCAO AUTOMATICA</v>
          </cell>
          <cell r="BS15" t="str">
            <v>20050101</v>
          </cell>
          <cell r="BW15">
            <v>0</v>
          </cell>
          <cell r="BX15">
            <v>0</v>
          </cell>
          <cell r="BY15">
            <v>0</v>
          </cell>
          <cell r="BZ15">
            <v>0</v>
          </cell>
          <cell r="CA15">
            <v>0</v>
          </cell>
          <cell r="CC15">
            <v>0</v>
          </cell>
          <cell r="CG15">
            <v>0</v>
          </cell>
          <cell r="CK15">
            <v>0</v>
          </cell>
          <cell r="CO15">
            <v>0</v>
          </cell>
          <cell r="CT15">
            <v>0</v>
          </cell>
          <cell r="CU15">
            <v>0</v>
          </cell>
          <cell r="CV15">
            <v>0</v>
          </cell>
          <cell r="CW15">
            <v>0</v>
          </cell>
          <cell r="CX15">
            <v>0</v>
          </cell>
          <cell r="CZ15">
            <v>0</v>
          </cell>
          <cell r="DC15">
            <v>0</v>
          </cell>
          <cell r="DF15">
            <v>0</v>
          </cell>
          <cell r="DI15">
            <v>0</v>
          </cell>
          <cell r="DK15">
            <v>0</v>
          </cell>
          <cell r="DL15">
            <v>0</v>
          </cell>
          <cell r="DN15" t="str">
            <v>21D11</v>
          </cell>
          <cell r="DO15" t="str">
            <v>Flex.T.Int."Escrit"</v>
          </cell>
          <cell r="DP15">
            <v>2</v>
          </cell>
          <cell r="DQ15">
            <v>100</v>
          </cell>
          <cell r="DR15" t="str">
            <v>PT01</v>
          </cell>
          <cell r="DT15" t="str">
            <v>00330000</v>
          </cell>
          <cell r="DU15" t="str">
            <v>BANCO COMERCIAL PORTUGUES, SA</v>
          </cell>
        </row>
        <row r="16">
          <cell r="A16" t="str">
            <v>248479</v>
          </cell>
          <cell r="B16" t="str">
            <v>Jose Fernando Silva Ferreira</v>
          </cell>
          <cell r="C16" t="str">
            <v>1981</v>
          </cell>
          <cell r="D16">
            <v>24</v>
          </cell>
          <cell r="E16">
            <v>24</v>
          </cell>
          <cell r="F16" t="str">
            <v>19600316</v>
          </cell>
          <cell r="G16" t="str">
            <v>45</v>
          </cell>
          <cell r="H16" t="str">
            <v>0</v>
          </cell>
          <cell r="I16" t="str">
            <v>Solt.</v>
          </cell>
          <cell r="J16" t="str">
            <v>masculino</v>
          </cell>
          <cell r="K16">
            <v>2</v>
          </cell>
          <cell r="L16" t="str">
            <v>Urb Serrado Rua 1 N.º 34</v>
          </cell>
          <cell r="M16" t="str">
            <v>4535-334</v>
          </cell>
          <cell r="N16" t="str">
            <v>PAÇOS DE BRANDÃO</v>
          </cell>
          <cell r="O16" t="str">
            <v>00244093</v>
          </cell>
          <cell r="P16" t="str">
            <v>12.ANO-SECRETARIO</v>
          </cell>
          <cell r="R16" t="str">
            <v>5526474</v>
          </cell>
          <cell r="S16" t="str">
            <v>20011024</v>
          </cell>
          <cell r="T16" t="str">
            <v>LISBOA</v>
          </cell>
          <cell r="U16" t="str">
            <v>9803</v>
          </cell>
          <cell r="V16" t="str">
            <v>S.NAC IND ENERGIA-SINDEL</v>
          </cell>
          <cell r="W16" t="str">
            <v>159953693</v>
          </cell>
          <cell r="X16" t="str">
            <v>4170</v>
          </cell>
          <cell r="Y16" t="str">
            <v>0.0</v>
          </cell>
          <cell r="Z16">
            <v>2</v>
          </cell>
          <cell r="AA16" t="str">
            <v>00</v>
          </cell>
          <cell r="AD16" t="str">
            <v>100</v>
          </cell>
          <cell r="AE16" t="str">
            <v>11162525501</v>
          </cell>
          <cell r="AF16" t="str">
            <v>02</v>
          </cell>
          <cell r="AG16" t="str">
            <v>19810901</v>
          </cell>
          <cell r="AH16" t="str">
            <v>DT.Adm.Corr.Antiguid</v>
          </cell>
          <cell r="AI16" t="str">
            <v>1</v>
          </cell>
          <cell r="AJ16" t="str">
            <v>ACTIVOS</v>
          </cell>
          <cell r="AK16" t="str">
            <v>AA</v>
          </cell>
          <cell r="AL16" t="str">
            <v>ACTIVO TEMP.INTEIRO</v>
          </cell>
          <cell r="AM16" t="str">
            <v>J100</v>
          </cell>
          <cell r="AN16" t="str">
            <v>EDPOutsourcing Comercial-N</v>
          </cell>
          <cell r="AO16" t="str">
            <v>J110</v>
          </cell>
          <cell r="AP16" t="str">
            <v>EDPOC-PRT-GnçCr</v>
          </cell>
          <cell r="AQ16" t="str">
            <v>40177048</v>
          </cell>
          <cell r="AR16" t="str">
            <v>70000060</v>
          </cell>
          <cell r="AS16" t="str">
            <v>025.</v>
          </cell>
          <cell r="AT16" t="str">
            <v>ESCRITURARIO COMERCIAL</v>
          </cell>
          <cell r="AU16" t="str">
            <v>4</v>
          </cell>
          <cell r="AV16" t="str">
            <v>00040410</v>
          </cell>
          <cell r="AW16" t="str">
            <v>J20502000810</v>
          </cell>
          <cell r="AX16" t="str">
            <v>OCB2B-CT-GA CONTRATAÇÃO</v>
          </cell>
          <cell r="AY16" t="str">
            <v>68907400</v>
          </cell>
          <cell r="AZ16" t="str">
            <v>B2B e Comercial de R</v>
          </cell>
          <cell r="BA16" t="str">
            <v>6890</v>
          </cell>
          <cell r="BB16" t="str">
            <v>EDP Outsourcing Comercial</v>
          </cell>
          <cell r="BC16" t="str">
            <v>6890</v>
          </cell>
          <cell r="BD16" t="str">
            <v>6890</v>
          </cell>
          <cell r="BE16" t="str">
            <v>2800</v>
          </cell>
          <cell r="BF16" t="str">
            <v>6890</v>
          </cell>
          <cell r="BG16" t="str">
            <v>EDP Outsourcing Comercial,SA</v>
          </cell>
          <cell r="BH16" t="str">
            <v>1010</v>
          </cell>
          <cell r="BI16">
            <v>1079</v>
          </cell>
          <cell r="BJ16" t="str">
            <v>09</v>
          </cell>
          <cell r="BK16">
            <v>24</v>
          </cell>
          <cell r="BL16">
            <v>242.64</v>
          </cell>
          <cell r="BM16" t="str">
            <v>NÍVEL 5</v>
          </cell>
          <cell r="BN16" t="str">
            <v>01</v>
          </cell>
          <cell r="BO16" t="str">
            <v>06</v>
          </cell>
          <cell r="BP16" t="str">
            <v>20040101</v>
          </cell>
          <cell r="BQ16" t="str">
            <v>21</v>
          </cell>
          <cell r="BR16" t="str">
            <v>EVOLUCAO AUTOMATICA</v>
          </cell>
          <cell r="BS16" t="str">
            <v>20050101</v>
          </cell>
          <cell r="BW16">
            <v>0</v>
          </cell>
          <cell r="BX16">
            <v>0</v>
          </cell>
          <cell r="BY16">
            <v>0</v>
          </cell>
          <cell r="BZ16">
            <v>0</v>
          </cell>
          <cell r="CA16">
            <v>0</v>
          </cell>
          <cell r="CC16">
            <v>0</v>
          </cell>
          <cell r="CG16">
            <v>0</v>
          </cell>
          <cell r="CK16">
            <v>0</v>
          </cell>
          <cell r="CO16">
            <v>0</v>
          </cell>
          <cell r="CT16">
            <v>0</v>
          </cell>
          <cell r="CU16">
            <v>0</v>
          </cell>
          <cell r="CV16">
            <v>0</v>
          </cell>
          <cell r="CW16">
            <v>0</v>
          </cell>
          <cell r="CX16">
            <v>0</v>
          </cell>
          <cell r="CZ16">
            <v>0</v>
          </cell>
          <cell r="DC16">
            <v>0</v>
          </cell>
          <cell r="DF16">
            <v>0</v>
          </cell>
          <cell r="DI16">
            <v>0</v>
          </cell>
          <cell r="DK16">
            <v>0</v>
          </cell>
          <cell r="DL16">
            <v>0</v>
          </cell>
          <cell r="DN16" t="str">
            <v>21D11</v>
          </cell>
          <cell r="DO16" t="str">
            <v>Flex.T.Int."Escrit"</v>
          </cell>
          <cell r="DP16">
            <v>2</v>
          </cell>
          <cell r="DQ16">
            <v>100</v>
          </cell>
          <cell r="DR16" t="str">
            <v>PT01</v>
          </cell>
          <cell r="DT16" t="str">
            <v>00330000</v>
          </cell>
          <cell r="DU16" t="str">
            <v>BANCO COMERCIAL PORTUGUES, SA</v>
          </cell>
        </row>
        <row r="17">
          <cell r="A17" t="str">
            <v>291226</v>
          </cell>
          <cell r="B17" t="str">
            <v>Fernando Antonio Castro Jesus</v>
          </cell>
          <cell r="C17" t="str">
            <v>1983</v>
          </cell>
          <cell r="D17">
            <v>22</v>
          </cell>
          <cell r="E17">
            <v>22</v>
          </cell>
          <cell r="F17" t="str">
            <v>19630625</v>
          </cell>
          <cell r="G17" t="str">
            <v>42</v>
          </cell>
          <cell r="H17" t="str">
            <v>1</v>
          </cell>
          <cell r="I17" t="str">
            <v>Casado</v>
          </cell>
          <cell r="J17" t="str">
            <v>masculino</v>
          </cell>
          <cell r="K17">
            <v>0</v>
          </cell>
          <cell r="L17" t="str">
            <v>Av Fernão Magalhães, 1154 1 E</v>
          </cell>
          <cell r="M17" t="str">
            <v>4350-156</v>
          </cell>
          <cell r="N17" t="str">
            <v>PORTO</v>
          </cell>
          <cell r="O17" t="str">
            <v>00243152</v>
          </cell>
          <cell r="P17" t="str">
            <v>11 ANO TEXTIL</v>
          </cell>
          <cell r="R17" t="str">
            <v>5900828</v>
          </cell>
          <cell r="S17" t="str">
            <v>19990526</v>
          </cell>
          <cell r="T17" t="str">
            <v>PORTO</v>
          </cell>
          <cell r="U17" t="str">
            <v>9804</v>
          </cell>
          <cell r="V17" t="str">
            <v>SIND ENERGIA - SINERGIA</v>
          </cell>
          <cell r="W17" t="str">
            <v>142771406</v>
          </cell>
          <cell r="X17" t="str">
            <v>3174</v>
          </cell>
          <cell r="Y17" t="str">
            <v>0.0</v>
          </cell>
          <cell r="Z17">
            <v>1</v>
          </cell>
          <cell r="AA17" t="str">
            <v>00</v>
          </cell>
          <cell r="AC17" t="str">
            <v>X</v>
          </cell>
          <cell r="AD17" t="str">
            <v>100</v>
          </cell>
          <cell r="AE17" t="str">
            <v>11267974943</v>
          </cell>
          <cell r="AF17" t="str">
            <v>02</v>
          </cell>
          <cell r="AG17" t="str">
            <v>19830720</v>
          </cell>
          <cell r="AH17" t="str">
            <v>DT.Adm.Corr.Antiguid</v>
          </cell>
          <cell r="AI17" t="str">
            <v>1</v>
          </cell>
          <cell r="AJ17" t="str">
            <v>ACTIVOS</v>
          </cell>
          <cell r="AK17" t="str">
            <v>AA</v>
          </cell>
          <cell r="AL17" t="str">
            <v>ACTIVO TEMP.INTEIRO</v>
          </cell>
          <cell r="AM17" t="str">
            <v>J100</v>
          </cell>
          <cell r="AN17" t="str">
            <v>EDPOutsourcing Comercial-N</v>
          </cell>
          <cell r="AO17" t="str">
            <v>J110</v>
          </cell>
          <cell r="AP17" t="str">
            <v>EDPOC-PRT-GnçCr</v>
          </cell>
          <cell r="AQ17" t="str">
            <v>40177050</v>
          </cell>
          <cell r="AR17" t="str">
            <v>70000060</v>
          </cell>
          <cell r="AS17" t="str">
            <v>025.</v>
          </cell>
          <cell r="AT17" t="str">
            <v>ESCRITURARIO COMERCIAL</v>
          </cell>
          <cell r="AU17" t="str">
            <v>4</v>
          </cell>
          <cell r="AV17" t="str">
            <v>00040410</v>
          </cell>
          <cell r="AW17" t="str">
            <v>J20502000810</v>
          </cell>
          <cell r="AX17" t="str">
            <v>OCB2B-CT-GA CONTRATAÇÃO</v>
          </cell>
          <cell r="AY17" t="str">
            <v>68907400</v>
          </cell>
          <cell r="AZ17" t="str">
            <v>B2B e Comercial de R</v>
          </cell>
          <cell r="BA17" t="str">
            <v>6890</v>
          </cell>
          <cell r="BB17" t="str">
            <v>EDP Outsourcing Comercial</v>
          </cell>
          <cell r="BC17" t="str">
            <v>6890</v>
          </cell>
          <cell r="BD17" t="str">
            <v>6890</v>
          </cell>
          <cell r="BE17" t="str">
            <v>2800</v>
          </cell>
          <cell r="BF17" t="str">
            <v>6890</v>
          </cell>
          <cell r="BG17" t="str">
            <v>EDP Outsourcing Comercial,SA</v>
          </cell>
          <cell r="BH17" t="str">
            <v>1010</v>
          </cell>
          <cell r="BI17">
            <v>1079</v>
          </cell>
          <cell r="BJ17" t="str">
            <v>09</v>
          </cell>
          <cell r="BK17">
            <v>22</v>
          </cell>
          <cell r="BL17">
            <v>222.42</v>
          </cell>
          <cell r="BM17" t="str">
            <v>NÍVEL 5</v>
          </cell>
          <cell r="BN17" t="str">
            <v>02</v>
          </cell>
          <cell r="BO17" t="str">
            <v>06</v>
          </cell>
          <cell r="BP17" t="str">
            <v>20030101</v>
          </cell>
          <cell r="BQ17" t="str">
            <v>21</v>
          </cell>
          <cell r="BR17" t="str">
            <v>EVOLUCAO AUTOMATICA</v>
          </cell>
          <cell r="BS17" t="str">
            <v>20050101</v>
          </cell>
          <cell r="BW17">
            <v>0</v>
          </cell>
          <cell r="BX17">
            <v>0</v>
          </cell>
          <cell r="BY17">
            <v>0</v>
          </cell>
          <cell r="BZ17">
            <v>0</v>
          </cell>
          <cell r="CA17">
            <v>0</v>
          </cell>
          <cell r="CC17">
            <v>0</v>
          </cell>
          <cell r="CG17">
            <v>0</v>
          </cell>
          <cell r="CK17">
            <v>0</v>
          </cell>
          <cell r="CO17">
            <v>0</v>
          </cell>
          <cell r="CT17">
            <v>0</v>
          </cell>
          <cell r="CU17">
            <v>0</v>
          </cell>
          <cell r="CV17">
            <v>0</v>
          </cell>
          <cell r="CW17">
            <v>0</v>
          </cell>
          <cell r="CX17">
            <v>0</v>
          </cell>
          <cell r="CZ17">
            <v>0</v>
          </cell>
          <cell r="DC17">
            <v>0</v>
          </cell>
          <cell r="DF17">
            <v>0</v>
          </cell>
          <cell r="DI17">
            <v>0</v>
          </cell>
          <cell r="DK17">
            <v>0</v>
          </cell>
          <cell r="DL17">
            <v>0</v>
          </cell>
          <cell r="DN17" t="str">
            <v>21D11</v>
          </cell>
          <cell r="DO17" t="str">
            <v>Flex.T.Int."Escrit"</v>
          </cell>
          <cell r="DP17">
            <v>2</v>
          </cell>
          <cell r="DQ17">
            <v>100</v>
          </cell>
          <cell r="DR17" t="str">
            <v>PT01</v>
          </cell>
          <cell r="DT17" t="str">
            <v>00350196</v>
          </cell>
          <cell r="DU17" t="str">
            <v>CAIXA GERAL DE DEPOSITOS, SA</v>
          </cell>
        </row>
        <row r="18">
          <cell r="A18" t="str">
            <v>277975</v>
          </cell>
          <cell r="B18" t="str">
            <v>Adelino Francisco Oliveira</v>
          </cell>
          <cell r="C18" t="str">
            <v>1977</v>
          </cell>
          <cell r="D18">
            <v>28</v>
          </cell>
          <cell r="E18">
            <v>28</v>
          </cell>
          <cell r="F18" t="str">
            <v>19590403</v>
          </cell>
          <cell r="G18" t="str">
            <v>46</v>
          </cell>
          <cell r="H18" t="str">
            <v>1</v>
          </cell>
          <cell r="I18" t="str">
            <v>Casado</v>
          </cell>
          <cell r="J18" t="str">
            <v>masculino</v>
          </cell>
          <cell r="K18">
            <v>1</v>
          </cell>
          <cell r="L18" t="str">
            <v>Rua de Agras - Edif.Casa Nova Bl 4-1 E</v>
          </cell>
          <cell r="M18" t="str">
            <v>4765-181</v>
          </cell>
          <cell r="N18" t="str">
            <v>RIBA DE AVE</v>
          </cell>
          <cell r="O18" t="str">
            <v>00241132</v>
          </cell>
          <cell r="P18" t="str">
            <v>CURSO COMPLEMENTAR DOS LICEUS</v>
          </cell>
          <cell r="R18" t="str">
            <v>3794882</v>
          </cell>
          <cell r="S18" t="str">
            <v>20030509</v>
          </cell>
          <cell r="T18" t="str">
            <v>LISBOA</v>
          </cell>
          <cell r="U18" t="str">
            <v>9803</v>
          </cell>
          <cell r="V18" t="str">
            <v>S.NAC IND ENERGIA-SINDEL</v>
          </cell>
          <cell r="W18" t="str">
            <v>147566410</v>
          </cell>
          <cell r="X18" t="str">
            <v>0450</v>
          </cell>
          <cell r="Y18" t="str">
            <v>0.0</v>
          </cell>
          <cell r="Z18">
            <v>1</v>
          </cell>
          <cell r="AA18" t="str">
            <v>00</v>
          </cell>
          <cell r="AC18" t="str">
            <v>X</v>
          </cell>
          <cell r="AD18" t="str">
            <v>100</v>
          </cell>
          <cell r="AE18" t="str">
            <v>10294264590</v>
          </cell>
          <cell r="AF18" t="str">
            <v>02</v>
          </cell>
          <cell r="AG18" t="str">
            <v>19770301</v>
          </cell>
          <cell r="AH18" t="str">
            <v>DT.Adm.Corr.Antiguid</v>
          </cell>
          <cell r="AI18" t="str">
            <v>1</v>
          </cell>
          <cell r="AJ18" t="str">
            <v>ACTIVOS</v>
          </cell>
          <cell r="AK18" t="str">
            <v>AA</v>
          </cell>
          <cell r="AL18" t="str">
            <v>ACTIVO TEMP.INTEIRO</v>
          </cell>
          <cell r="AM18" t="str">
            <v>J100</v>
          </cell>
          <cell r="AN18" t="str">
            <v>EDPOutsourcing Comercial-N</v>
          </cell>
          <cell r="AO18" t="str">
            <v>J110</v>
          </cell>
          <cell r="AP18" t="str">
            <v>EDPOC-PRT-GnçCr</v>
          </cell>
          <cell r="AQ18" t="str">
            <v>40177049</v>
          </cell>
          <cell r="AR18" t="str">
            <v>70000060</v>
          </cell>
          <cell r="AS18" t="str">
            <v>025.</v>
          </cell>
          <cell r="AT18" t="str">
            <v>ESCRITURARIO COMERCIAL</v>
          </cell>
          <cell r="AU18" t="str">
            <v>4</v>
          </cell>
          <cell r="AV18" t="str">
            <v>00040410</v>
          </cell>
          <cell r="AW18" t="str">
            <v>J20502000810</v>
          </cell>
          <cell r="AX18" t="str">
            <v>OCB2B-CT-GA CONTRATAÇÃO</v>
          </cell>
          <cell r="AY18" t="str">
            <v>68907400</v>
          </cell>
          <cell r="AZ18" t="str">
            <v>B2B e Comercial de R</v>
          </cell>
          <cell r="BA18" t="str">
            <v>6890</v>
          </cell>
          <cell r="BB18" t="str">
            <v>EDP Outsourcing Comercial</v>
          </cell>
          <cell r="BC18" t="str">
            <v>6890</v>
          </cell>
          <cell r="BD18" t="str">
            <v>6890</v>
          </cell>
          <cell r="BE18" t="str">
            <v>2800</v>
          </cell>
          <cell r="BF18" t="str">
            <v>6890</v>
          </cell>
          <cell r="BG18" t="str">
            <v>EDP Outsourcing Comercial,SA</v>
          </cell>
          <cell r="BH18" t="str">
            <v>1010</v>
          </cell>
          <cell r="BI18">
            <v>1247</v>
          </cell>
          <cell r="BJ18" t="str">
            <v>11</v>
          </cell>
          <cell r="BK18">
            <v>28</v>
          </cell>
          <cell r="BL18">
            <v>283.08</v>
          </cell>
          <cell r="BM18" t="str">
            <v>NÍVEL 5</v>
          </cell>
          <cell r="BN18" t="str">
            <v>00</v>
          </cell>
          <cell r="BO18" t="str">
            <v>08</v>
          </cell>
          <cell r="BP18" t="str">
            <v>20050101</v>
          </cell>
          <cell r="BQ18" t="str">
            <v>21</v>
          </cell>
          <cell r="BR18" t="str">
            <v>EVOLUCAO AUTOMATICA</v>
          </cell>
          <cell r="BS18" t="str">
            <v>20050101</v>
          </cell>
          <cell r="BW18">
            <v>0</v>
          </cell>
          <cell r="BX18">
            <v>0</v>
          </cell>
          <cell r="BY18">
            <v>0</v>
          </cell>
          <cell r="BZ18">
            <v>0</v>
          </cell>
          <cell r="CA18">
            <v>0</v>
          </cell>
          <cell r="CC18">
            <v>0</v>
          </cell>
          <cell r="CG18">
            <v>0</v>
          </cell>
          <cell r="CK18">
            <v>0</v>
          </cell>
          <cell r="CO18">
            <v>0</v>
          </cell>
          <cell r="CT18">
            <v>0</v>
          </cell>
          <cell r="CU18">
            <v>0</v>
          </cell>
          <cell r="CV18">
            <v>0</v>
          </cell>
          <cell r="CW18">
            <v>0</v>
          </cell>
          <cell r="CX18">
            <v>0</v>
          </cell>
          <cell r="CZ18">
            <v>0</v>
          </cell>
          <cell r="DC18">
            <v>0</v>
          </cell>
          <cell r="DF18">
            <v>0</v>
          </cell>
          <cell r="DI18">
            <v>0</v>
          </cell>
          <cell r="DK18">
            <v>0</v>
          </cell>
          <cell r="DL18">
            <v>0</v>
          </cell>
          <cell r="DN18" t="str">
            <v>21D11</v>
          </cell>
          <cell r="DO18" t="str">
            <v>Flex.T.Int."Escrit"</v>
          </cell>
          <cell r="DP18">
            <v>2</v>
          </cell>
          <cell r="DQ18">
            <v>100</v>
          </cell>
          <cell r="DR18" t="str">
            <v>PT01</v>
          </cell>
          <cell r="DT18" t="str">
            <v>00180000</v>
          </cell>
          <cell r="DU18" t="str">
            <v>BANCO TOTTA &amp; ACORES, SA</v>
          </cell>
        </row>
        <row r="19">
          <cell r="A19" t="str">
            <v>321605</v>
          </cell>
          <cell r="B19" t="str">
            <v>Olga Maria Costa Reneu</v>
          </cell>
          <cell r="C19" t="str">
            <v>1980</v>
          </cell>
          <cell r="D19">
            <v>25</v>
          </cell>
          <cell r="E19">
            <v>25</v>
          </cell>
          <cell r="F19" t="str">
            <v>19560307</v>
          </cell>
          <cell r="G19" t="str">
            <v>49</v>
          </cell>
          <cell r="H19" t="str">
            <v>4</v>
          </cell>
          <cell r="I19" t="str">
            <v>Divorc</v>
          </cell>
          <cell r="J19" t="str">
            <v>feminino</v>
          </cell>
          <cell r="K19">
            <v>2</v>
          </cell>
          <cell r="L19" t="str">
            <v>R Rampa 215</v>
          </cell>
          <cell r="M19" t="str">
            <v>4410-250</v>
          </cell>
          <cell r="N19" t="str">
            <v>CANELAS VNG</v>
          </cell>
          <cell r="O19" t="str">
            <v>00674003</v>
          </cell>
          <cell r="P19" t="str">
            <v>ECONOMIA</v>
          </cell>
          <cell r="R19" t="str">
            <v>3295958</v>
          </cell>
          <cell r="S19" t="str">
            <v>20040429</v>
          </cell>
          <cell r="T19" t="str">
            <v>LISBOA</v>
          </cell>
          <cell r="U19" t="str">
            <v>9803</v>
          </cell>
          <cell r="V19" t="str">
            <v>S.NAC IND ENERGIA-SINDEL</v>
          </cell>
          <cell r="W19" t="str">
            <v>141062177</v>
          </cell>
          <cell r="X19" t="str">
            <v>3964</v>
          </cell>
          <cell r="Y19" t="str">
            <v>0.0</v>
          </cell>
          <cell r="Z19">
            <v>2</v>
          </cell>
          <cell r="AA19" t="str">
            <v>00</v>
          </cell>
          <cell r="AD19" t="str">
            <v>100</v>
          </cell>
          <cell r="AE19" t="str">
            <v>11323392734</v>
          </cell>
          <cell r="AF19" t="str">
            <v>02</v>
          </cell>
          <cell r="AG19" t="str">
            <v>19801101</v>
          </cell>
          <cell r="AH19" t="str">
            <v>DT.Adm.Corr.Antiguid</v>
          </cell>
          <cell r="AI19" t="str">
            <v>1</v>
          </cell>
          <cell r="AJ19" t="str">
            <v>ACTIVOS</v>
          </cell>
          <cell r="AK19" t="str">
            <v>AA</v>
          </cell>
          <cell r="AL19" t="str">
            <v>ACTIVO TEMP.INTEIRO</v>
          </cell>
          <cell r="AM19" t="str">
            <v>J100</v>
          </cell>
          <cell r="AN19" t="str">
            <v>EDPOutsourcing Comercial-N</v>
          </cell>
          <cell r="AO19" t="str">
            <v>J110</v>
          </cell>
          <cell r="AP19" t="str">
            <v>EDPOC-PRT-GnçCr</v>
          </cell>
          <cell r="AQ19" t="str">
            <v>40177041</v>
          </cell>
          <cell r="AR19" t="str">
            <v>70000045</v>
          </cell>
          <cell r="AS19" t="str">
            <v>01S3</v>
          </cell>
          <cell r="AT19" t="str">
            <v>CHEFIA SECCAO ESCALAO III</v>
          </cell>
          <cell r="AU19" t="str">
            <v>4</v>
          </cell>
          <cell r="AV19" t="str">
            <v>00040410</v>
          </cell>
          <cell r="AW19" t="str">
            <v>J20502000810</v>
          </cell>
          <cell r="AX19" t="str">
            <v>OCB2B-CT-GA CONTRATAÇÃO</v>
          </cell>
          <cell r="AY19" t="str">
            <v>68907400</v>
          </cell>
          <cell r="AZ19" t="str">
            <v>B2B e Comercial de R</v>
          </cell>
          <cell r="BA19" t="str">
            <v>6890</v>
          </cell>
          <cell r="BB19" t="str">
            <v>EDP Outsourcing Comercial</v>
          </cell>
          <cell r="BC19" t="str">
            <v>6890</v>
          </cell>
          <cell r="BD19" t="str">
            <v>6890</v>
          </cell>
          <cell r="BE19" t="str">
            <v>2800</v>
          </cell>
          <cell r="BF19" t="str">
            <v>6890</v>
          </cell>
          <cell r="BG19" t="str">
            <v>EDP Outsourcing Comercial,SA</v>
          </cell>
          <cell r="BH19" t="str">
            <v>1010</v>
          </cell>
          <cell r="BI19">
            <v>1799</v>
          </cell>
          <cell r="BJ19" t="str">
            <v>17</v>
          </cell>
          <cell r="BK19">
            <v>25</v>
          </cell>
          <cell r="BL19">
            <v>252.75</v>
          </cell>
          <cell r="BM19" t="str">
            <v>C SECÇ3</v>
          </cell>
          <cell r="BN19" t="str">
            <v>01</v>
          </cell>
          <cell r="BO19" t="str">
            <v>I</v>
          </cell>
          <cell r="BP19" t="str">
            <v>20040101</v>
          </cell>
          <cell r="BQ19" t="str">
            <v>21</v>
          </cell>
          <cell r="BR19" t="str">
            <v>EVOLUCAO AUTOMATICA</v>
          </cell>
          <cell r="BS19" t="str">
            <v>20050101</v>
          </cell>
          <cell r="BW19">
            <v>0</v>
          </cell>
          <cell r="BX19">
            <v>0</v>
          </cell>
          <cell r="BY19">
            <v>0</v>
          </cell>
          <cell r="BZ19">
            <v>0</v>
          </cell>
          <cell r="CA19">
            <v>0</v>
          </cell>
          <cell r="CC19">
            <v>0</v>
          </cell>
          <cell r="CG19">
            <v>0</v>
          </cell>
          <cell r="CK19">
            <v>0</v>
          </cell>
          <cell r="CO19">
            <v>0</v>
          </cell>
          <cell r="CT19">
            <v>0</v>
          </cell>
          <cell r="CU19">
            <v>0</v>
          </cell>
          <cell r="CV19">
            <v>0</v>
          </cell>
          <cell r="CW19">
            <v>0</v>
          </cell>
          <cell r="CX19">
            <v>0</v>
          </cell>
          <cell r="CZ19">
            <v>0</v>
          </cell>
          <cell r="DC19">
            <v>0</v>
          </cell>
          <cell r="DF19">
            <v>0</v>
          </cell>
          <cell r="DI19">
            <v>0</v>
          </cell>
          <cell r="DK19">
            <v>0</v>
          </cell>
          <cell r="DL19">
            <v>0</v>
          </cell>
          <cell r="DN19" t="str">
            <v>21D11</v>
          </cell>
          <cell r="DO19" t="str">
            <v>Flex.T.Int."Escrit"</v>
          </cell>
          <cell r="DP19">
            <v>2</v>
          </cell>
          <cell r="DQ19">
            <v>100</v>
          </cell>
          <cell r="DR19" t="str">
            <v>PT01</v>
          </cell>
          <cell r="DT19" t="str">
            <v>00100000</v>
          </cell>
          <cell r="DU19" t="str">
            <v>BANCO BPI, SA</v>
          </cell>
        </row>
        <row r="20">
          <cell r="A20" t="str">
            <v>239470</v>
          </cell>
          <cell r="B20" t="str">
            <v>Jose Antonio Morais Silva</v>
          </cell>
          <cell r="C20" t="str">
            <v>1977</v>
          </cell>
          <cell r="D20">
            <v>28</v>
          </cell>
          <cell r="E20">
            <v>28</v>
          </cell>
          <cell r="F20" t="str">
            <v>19590727</v>
          </cell>
          <cell r="G20" t="str">
            <v>45</v>
          </cell>
          <cell r="H20" t="str">
            <v>1</v>
          </cell>
          <cell r="I20" t="str">
            <v>Casado</v>
          </cell>
          <cell r="J20" t="str">
            <v>masculino</v>
          </cell>
          <cell r="K20">
            <v>2</v>
          </cell>
          <cell r="L20" t="str">
            <v>Lagoas</v>
          </cell>
          <cell r="M20" t="str">
            <v>4620-429</v>
          </cell>
          <cell r="N20" t="str">
            <v>NEVOGILDE LSD</v>
          </cell>
          <cell r="O20" t="str">
            <v>00232213</v>
          </cell>
          <cell r="P20" t="str">
            <v>C.GERAL ADMINISTRACAO COMERCIO</v>
          </cell>
          <cell r="R20" t="str">
            <v>5822200</v>
          </cell>
          <cell r="S20" t="str">
            <v>19950327</v>
          </cell>
          <cell r="T20" t="str">
            <v>PORTO</v>
          </cell>
          <cell r="U20" t="str">
            <v>9803</v>
          </cell>
          <cell r="V20" t="str">
            <v>S.NAC IND ENERGIA-SINDEL</v>
          </cell>
          <cell r="W20" t="str">
            <v>134749553</v>
          </cell>
          <cell r="X20" t="str">
            <v>1791</v>
          </cell>
          <cell r="Y20" t="str">
            <v>0.0</v>
          </cell>
          <cell r="Z20">
            <v>2</v>
          </cell>
          <cell r="AA20" t="str">
            <v>01</v>
          </cell>
          <cell r="AD20" t="str">
            <v>100</v>
          </cell>
          <cell r="AE20" t="str">
            <v>11267708300</v>
          </cell>
          <cell r="AF20" t="str">
            <v>02</v>
          </cell>
          <cell r="AG20" t="str">
            <v>19770306</v>
          </cell>
          <cell r="AH20" t="str">
            <v>DT.Adm.Corr.Antiguid</v>
          </cell>
          <cell r="AI20" t="str">
            <v>1</v>
          </cell>
          <cell r="AJ20" t="str">
            <v>ACTIVOS</v>
          </cell>
          <cell r="AK20" t="str">
            <v>AA</v>
          </cell>
          <cell r="AL20" t="str">
            <v>ACTIVO TEMP.INTEIRO</v>
          </cell>
          <cell r="AM20" t="str">
            <v>J100</v>
          </cell>
          <cell r="AN20" t="str">
            <v>EDPOutsourcing Comercial-N</v>
          </cell>
          <cell r="AO20" t="str">
            <v>J110</v>
          </cell>
          <cell r="AP20" t="str">
            <v>EDPOC-PRT-GnçCr</v>
          </cell>
          <cell r="AQ20" t="str">
            <v>40177045</v>
          </cell>
          <cell r="AR20" t="str">
            <v>70000022</v>
          </cell>
          <cell r="AS20" t="str">
            <v>014.</v>
          </cell>
          <cell r="AT20" t="str">
            <v>TECNICO COMERCIAL</v>
          </cell>
          <cell r="AU20" t="str">
            <v>4</v>
          </cell>
          <cell r="AV20" t="str">
            <v>00040410</v>
          </cell>
          <cell r="AW20" t="str">
            <v>J20502000810</v>
          </cell>
          <cell r="AX20" t="str">
            <v>OCB2B-CT-GA CONTRATAÇÃO</v>
          </cell>
          <cell r="AY20" t="str">
            <v>68907400</v>
          </cell>
          <cell r="AZ20" t="str">
            <v>B2B e Comercial de R</v>
          </cell>
          <cell r="BA20" t="str">
            <v>6890</v>
          </cell>
          <cell r="BB20" t="str">
            <v>EDP Outsourcing Comercial</v>
          </cell>
          <cell r="BC20" t="str">
            <v>6890</v>
          </cell>
          <cell r="BD20" t="str">
            <v>6890</v>
          </cell>
          <cell r="BE20" t="str">
            <v>2800</v>
          </cell>
          <cell r="BF20" t="str">
            <v>6890</v>
          </cell>
          <cell r="BG20" t="str">
            <v>EDP Outsourcing Comercial,SA</v>
          </cell>
          <cell r="BH20" t="str">
            <v>1010</v>
          </cell>
          <cell r="BI20">
            <v>1247</v>
          </cell>
          <cell r="BJ20" t="str">
            <v>11</v>
          </cell>
          <cell r="BK20">
            <v>28</v>
          </cell>
          <cell r="BL20">
            <v>283.08</v>
          </cell>
          <cell r="BM20" t="str">
            <v>NÍVEL 4</v>
          </cell>
          <cell r="BN20" t="str">
            <v>00</v>
          </cell>
          <cell r="BO20" t="str">
            <v>05</v>
          </cell>
          <cell r="BP20" t="str">
            <v>20050101</v>
          </cell>
          <cell r="BQ20" t="str">
            <v>21</v>
          </cell>
          <cell r="BR20" t="str">
            <v>EVOLUCAO AUTOMATICA</v>
          </cell>
          <cell r="BS20" t="str">
            <v>20050101</v>
          </cell>
          <cell r="BW20">
            <v>0</v>
          </cell>
          <cell r="BX20">
            <v>0</v>
          </cell>
          <cell r="BY20">
            <v>0</v>
          </cell>
          <cell r="BZ20">
            <v>0</v>
          </cell>
          <cell r="CA20">
            <v>0</v>
          </cell>
          <cell r="CC20">
            <v>0</v>
          </cell>
          <cell r="CG20">
            <v>0</v>
          </cell>
          <cell r="CK20">
            <v>0</v>
          </cell>
          <cell r="CO20">
            <v>0</v>
          </cell>
          <cell r="CT20">
            <v>0</v>
          </cell>
          <cell r="CU20">
            <v>0</v>
          </cell>
          <cell r="CV20">
            <v>0</v>
          </cell>
          <cell r="CW20">
            <v>0</v>
          </cell>
          <cell r="CX20">
            <v>0</v>
          </cell>
          <cell r="CZ20">
            <v>0</v>
          </cell>
          <cell r="DC20">
            <v>0</v>
          </cell>
          <cell r="DF20">
            <v>0</v>
          </cell>
          <cell r="DI20">
            <v>0</v>
          </cell>
          <cell r="DK20">
            <v>0</v>
          </cell>
          <cell r="DL20">
            <v>0</v>
          </cell>
          <cell r="DN20" t="str">
            <v>21D11</v>
          </cell>
          <cell r="DO20" t="str">
            <v>Flex.T.Int."Escrit"</v>
          </cell>
          <cell r="DP20">
            <v>2</v>
          </cell>
          <cell r="DQ20">
            <v>100</v>
          </cell>
          <cell r="DR20" t="str">
            <v>PT01</v>
          </cell>
          <cell r="DT20" t="str">
            <v>00330000</v>
          </cell>
          <cell r="DU20" t="str">
            <v>BANCO COMERCIAL PORTUGUES, SA</v>
          </cell>
        </row>
        <row r="21">
          <cell r="A21" t="str">
            <v>168289</v>
          </cell>
          <cell r="B21" t="str">
            <v>João Candido Fins Silva</v>
          </cell>
          <cell r="C21" t="str">
            <v>1979</v>
          </cell>
          <cell r="D21">
            <v>26</v>
          </cell>
          <cell r="E21">
            <v>26</v>
          </cell>
          <cell r="F21" t="str">
            <v>19571017</v>
          </cell>
          <cell r="G21" t="str">
            <v>47</v>
          </cell>
          <cell r="H21" t="str">
            <v>1</v>
          </cell>
          <cell r="I21" t="str">
            <v>Casado</v>
          </cell>
          <cell r="J21" t="str">
            <v>masculino</v>
          </cell>
          <cell r="K21">
            <v>1</v>
          </cell>
          <cell r="L21" t="str">
            <v>R Arquitecto Vinagre,10-4.B/A</v>
          </cell>
          <cell r="M21" t="str">
            <v>4750-111</v>
          </cell>
          <cell r="N21" t="str">
            <v>BARCELOS</v>
          </cell>
          <cell r="O21" t="str">
            <v>00231021</v>
          </cell>
          <cell r="P21" t="str">
            <v>CURSO GERAL DOS LICEUS</v>
          </cell>
          <cell r="R21" t="str">
            <v>3701217</v>
          </cell>
          <cell r="S21" t="str">
            <v>20000204</v>
          </cell>
          <cell r="T21" t="str">
            <v>LISBOA</v>
          </cell>
          <cell r="U21" t="str">
            <v>9803</v>
          </cell>
          <cell r="V21" t="str">
            <v>S.NAC IND ENERGIA-SINDEL</v>
          </cell>
          <cell r="W21" t="str">
            <v>102616000</v>
          </cell>
          <cell r="X21" t="str">
            <v>0353</v>
          </cell>
          <cell r="Y21" t="str">
            <v>0.0</v>
          </cell>
          <cell r="Z21">
            <v>1</v>
          </cell>
          <cell r="AA21" t="str">
            <v>00</v>
          </cell>
          <cell r="AC21" t="str">
            <v>X</v>
          </cell>
          <cell r="AD21" t="str">
            <v>100</v>
          </cell>
          <cell r="AE21" t="str">
            <v>10185868466</v>
          </cell>
          <cell r="AF21" t="str">
            <v>02</v>
          </cell>
          <cell r="AG21" t="str">
            <v>19790901</v>
          </cell>
          <cell r="AH21" t="str">
            <v>DT.Adm.Corr.Antiguid</v>
          </cell>
          <cell r="AI21" t="str">
            <v>1</v>
          </cell>
          <cell r="AJ21" t="str">
            <v>ACTIVOS</v>
          </cell>
          <cell r="AK21" t="str">
            <v>AA</v>
          </cell>
          <cell r="AL21" t="str">
            <v>ACTIVO TEMP.INTEIRO</v>
          </cell>
          <cell r="AM21" t="str">
            <v>J100</v>
          </cell>
          <cell r="AN21" t="str">
            <v>EDPOutsourcing Comercial-N</v>
          </cell>
          <cell r="AO21" t="str">
            <v>J110</v>
          </cell>
          <cell r="AP21" t="str">
            <v>EDPOC-PRT-GnçCr</v>
          </cell>
          <cell r="AQ21" t="str">
            <v>40177043</v>
          </cell>
          <cell r="AR21" t="str">
            <v>70000078</v>
          </cell>
          <cell r="AS21" t="str">
            <v>033.</v>
          </cell>
          <cell r="AT21" t="str">
            <v>TECNICO PRINCIPAL DE GESTAO</v>
          </cell>
          <cell r="AU21" t="str">
            <v>4</v>
          </cell>
          <cell r="AV21" t="str">
            <v>00040410</v>
          </cell>
          <cell r="AW21" t="str">
            <v>J20502000810</v>
          </cell>
          <cell r="AX21" t="str">
            <v>OCB2B-CT-GA CONTRATAÇÃO</v>
          </cell>
          <cell r="AY21" t="str">
            <v>68907400</v>
          </cell>
          <cell r="AZ21" t="str">
            <v>B2B e Comercial de R</v>
          </cell>
          <cell r="BA21" t="str">
            <v>6890</v>
          </cell>
          <cell r="BB21" t="str">
            <v>EDP Outsourcing Comercial</v>
          </cell>
          <cell r="BC21" t="str">
            <v>6890</v>
          </cell>
          <cell r="BD21" t="str">
            <v>6890</v>
          </cell>
          <cell r="BE21" t="str">
            <v>2800</v>
          </cell>
          <cell r="BF21" t="str">
            <v>6890</v>
          </cell>
          <cell r="BG21" t="str">
            <v>EDP Outsourcing Comercial,SA</v>
          </cell>
          <cell r="BH21" t="str">
            <v>1010</v>
          </cell>
          <cell r="BI21">
            <v>1799</v>
          </cell>
          <cell r="BJ21" t="str">
            <v>17</v>
          </cell>
          <cell r="BK21">
            <v>26</v>
          </cell>
          <cell r="BL21">
            <v>262.86</v>
          </cell>
          <cell r="BM21" t="str">
            <v>NÍVEL 3</v>
          </cell>
          <cell r="BN21" t="str">
            <v>01</v>
          </cell>
          <cell r="BO21" t="str">
            <v>08</v>
          </cell>
          <cell r="BP21" t="str">
            <v>20040101</v>
          </cell>
          <cell r="BQ21" t="str">
            <v>21</v>
          </cell>
          <cell r="BR21" t="str">
            <v>EVOLUCAO AUTOMATICA</v>
          </cell>
          <cell r="BS21" t="str">
            <v>20050101</v>
          </cell>
          <cell r="BW21">
            <v>0</v>
          </cell>
          <cell r="BX21">
            <v>0</v>
          </cell>
          <cell r="BY21">
            <v>0</v>
          </cell>
          <cell r="BZ21">
            <v>0</v>
          </cell>
          <cell r="CA21">
            <v>0</v>
          </cell>
          <cell r="CC21">
            <v>0</v>
          </cell>
          <cell r="CG21">
            <v>0</v>
          </cell>
          <cell r="CK21">
            <v>0</v>
          </cell>
          <cell r="CO21">
            <v>0</v>
          </cell>
          <cell r="CT21">
            <v>0</v>
          </cell>
          <cell r="CU21">
            <v>0</v>
          </cell>
          <cell r="CV21">
            <v>0</v>
          </cell>
          <cell r="CW21">
            <v>0</v>
          </cell>
          <cell r="CX21">
            <v>0</v>
          </cell>
          <cell r="CZ21">
            <v>0</v>
          </cell>
          <cell r="DC21">
            <v>0</v>
          </cell>
          <cell r="DF21">
            <v>0</v>
          </cell>
          <cell r="DI21">
            <v>0</v>
          </cell>
          <cell r="DK21">
            <v>0</v>
          </cell>
          <cell r="DL21">
            <v>0</v>
          </cell>
          <cell r="DN21" t="str">
            <v>21D11</v>
          </cell>
          <cell r="DO21" t="str">
            <v>Flex.T.Int."Escrit"</v>
          </cell>
          <cell r="DP21">
            <v>2</v>
          </cell>
          <cell r="DQ21">
            <v>100</v>
          </cell>
          <cell r="DR21" t="str">
            <v>PT01</v>
          </cell>
          <cell r="DT21" t="str">
            <v>00330000</v>
          </cell>
          <cell r="DU21" t="str">
            <v>BANCO COMERCIAL PORTUGUES, SA</v>
          </cell>
        </row>
        <row r="22">
          <cell r="A22" t="str">
            <v>240478</v>
          </cell>
          <cell r="B22" t="str">
            <v>Elisa Candida Baptista Paiva Bras</v>
          </cell>
          <cell r="C22" t="str">
            <v>1976</v>
          </cell>
          <cell r="D22">
            <v>29</v>
          </cell>
          <cell r="E22">
            <v>29</v>
          </cell>
          <cell r="F22" t="str">
            <v>19561005</v>
          </cell>
          <cell r="G22" t="str">
            <v>48</v>
          </cell>
          <cell r="H22" t="str">
            <v>1</v>
          </cell>
          <cell r="I22" t="str">
            <v>Casado</v>
          </cell>
          <cell r="J22" t="str">
            <v>feminino</v>
          </cell>
          <cell r="K22">
            <v>2</v>
          </cell>
          <cell r="L22" t="str">
            <v>Tv da Seara N. 169 5. Esq</v>
          </cell>
          <cell r="M22" t="str">
            <v>4450-000</v>
          </cell>
          <cell r="N22" t="str">
            <v>MATOSINHOS</v>
          </cell>
          <cell r="O22" t="str">
            <v>00232213</v>
          </cell>
          <cell r="P22" t="str">
            <v>C.GERAL ADMINISTRACAO COMERCIO</v>
          </cell>
          <cell r="R22" t="str">
            <v>3309361</v>
          </cell>
          <cell r="S22" t="str">
            <v>20020205</v>
          </cell>
          <cell r="T22" t="str">
            <v>LISBOA</v>
          </cell>
          <cell r="W22" t="str">
            <v>137090501</v>
          </cell>
          <cell r="X22" t="str">
            <v>1821</v>
          </cell>
          <cell r="Y22" t="str">
            <v>0.0</v>
          </cell>
          <cell r="Z22">
            <v>1</v>
          </cell>
          <cell r="AA22" t="str">
            <v>00</v>
          </cell>
          <cell r="AC22" t="str">
            <v>X</v>
          </cell>
          <cell r="AD22" t="str">
            <v>100</v>
          </cell>
          <cell r="AE22" t="str">
            <v>11260046342</v>
          </cell>
          <cell r="AF22" t="str">
            <v>02</v>
          </cell>
          <cell r="AG22" t="str">
            <v>19760311</v>
          </cell>
          <cell r="AH22" t="str">
            <v>DT.Adm.Corr.Antiguid</v>
          </cell>
          <cell r="AI22" t="str">
            <v>1</v>
          </cell>
          <cell r="AJ22" t="str">
            <v>ACTIVOS</v>
          </cell>
          <cell r="AK22" t="str">
            <v>AA</v>
          </cell>
          <cell r="AL22" t="str">
            <v>ACTIVO TEMP.INTEIRO</v>
          </cell>
          <cell r="AM22" t="str">
            <v>J100</v>
          </cell>
          <cell r="AN22" t="str">
            <v>EDPOutsourcing Comercial-N</v>
          </cell>
          <cell r="AO22" t="str">
            <v>J110</v>
          </cell>
          <cell r="AP22" t="str">
            <v>EDPOC-PRT-GnçCr</v>
          </cell>
          <cell r="AQ22" t="str">
            <v>40177350</v>
          </cell>
          <cell r="AR22" t="str">
            <v>70000060</v>
          </cell>
          <cell r="AS22" t="str">
            <v>025.</v>
          </cell>
          <cell r="AT22" t="str">
            <v>ESCRITURARIO COMERCIAL</v>
          </cell>
          <cell r="AU22" t="str">
            <v>4</v>
          </cell>
          <cell r="AV22" t="str">
            <v>00040428</v>
          </cell>
          <cell r="AW22" t="str">
            <v>J20506000810</v>
          </cell>
          <cell r="AX22" t="str">
            <v>OCGCC-GN-GESTÃO CREDITOS E COBRANÇA</v>
          </cell>
          <cell r="AY22" t="str">
            <v>68907502</v>
          </cell>
          <cell r="AZ22" t="str">
            <v>Gestão de Créditos e</v>
          </cell>
          <cell r="BA22" t="str">
            <v>6890</v>
          </cell>
          <cell r="BB22" t="str">
            <v>EDP Outsourcing Comercial</v>
          </cell>
          <cell r="BC22" t="str">
            <v>6890</v>
          </cell>
          <cell r="BD22" t="str">
            <v>6890</v>
          </cell>
          <cell r="BE22" t="str">
            <v>2800</v>
          </cell>
          <cell r="BF22" t="str">
            <v>6890</v>
          </cell>
          <cell r="BG22" t="str">
            <v>EDP Outsourcing Comercial,SA</v>
          </cell>
          <cell r="BH22" t="str">
            <v>1010</v>
          </cell>
          <cell r="BI22">
            <v>1339</v>
          </cell>
          <cell r="BJ22" t="str">
            <v>12</v>
          </cell>
          <cell r="BK22">
            <v>29</v>
          </cell>
          <cell r="BL22">
            <v>293.19</v>
          </cell>
          <cell r="BM22" t="str">
            <v>NÍVEL 5</v>
          </cell>
          <cell r="BN22" t="str">
            <v>00</v>
          </cell>
          <cell r="BO22" t="str">
            <v>09</v>
          </cell>
          <cell r="BP22" t="str">
            <v>20050101</v>
          </cell>
          <cell r="BQ22" t="str">
            <v>21</v>
          </cell>
          <cell r="BR22" t="str">
            <v>EVOLUCAO AUTOMATICA</v>
          </cell>
          <cell r="BS22" t="str">
            <v>20050101</v>
          </cell>
          <cell r="BW22">
            <v>0</v>
          </cell>
          <cell r="BX22">
            <v>0</v>
          </cell>
          <cell r="BY22">
            <v>0</v>
          </cell>
          <cell r="BZ22">
            <v>0</v>
          </cell>
          <cell r="CA22">
            <v>0</v>
          </cell>
          <cell r="CC22">
            <v>0</v>
          </cell>
          <cell r="CG22">
            <v>0</v>
          </cell>
          <cell r="CK22">
            <v>0</v>
          </cell>
          <cell r="CO22">
            <v>0</v>
          </cell>
          <cell r="CT22">
            <v>0</v>
          </cell>
          <cell r="CU22">
            <v>0</v>
          </cell>
          <cell r="CV22">
            <v>0</v>
          </cell>
          <cell r="CW22">
            <v>0</v>
          </cell>
          <cell r="CX22">
            <v>0</v>
          </cell>
          <cell r="CZ22">
            <v>0</v>
          </cell>
          <cell r="DC22">
            <v>0</v>
          </cell>
          <cell r="DF22">
            <v>0</v>
          </cell>
          <cell r="DI22">
            <v>0</v>
          </cell>
          <cell r="DK22">
            <v>0</v>
          </cell>
          <cell r="DL22">
            <v>0</v>
          </cell>
          <cell r="DN22" t="str">
            <v>21D11</v>
          </cell>
          <cell r="DO22" t="str">
            <v>Flex.T.Int."Escrit"</v>
          </cell>
          <cell r="DP22">
            <v>2</v>
          </cell>
          <cell r="DQ22">
            <v>100</v>
          </cell>
          <cell r="DR22" t="str">
            <v>PT01</v>
          </cell>
          <cell r="DT22" t="str">
            <v>00210000</v>
          </cell>
          <cell r="DU22" t="str">
            <v>CREDITO PREDIAL PORTUGUES, SA</v>
          </cell>
        </row>
        <row r="23">
          <cell r="A23" t="str">
            <v>289396</v>
          </cell>
          <cell r="B23" t="str">
            <v>Brizida Maria Castro Ferreira</v>
          </cell>
          <cell r="C23" t="str">
            <v>1980</v>
          </cell>
          <cell r="D23">
            <v>25</v>
          </cell>
          <cell r="E23">
            <v>25</v>
          </cell>
          <cell r="F23" t="str">
            <v>19590530</v>
          </cell>
          <cell r="G23" t="str">
            <v>46</v>
          </cell>
          <cell r="H23" t="str">
            <v>1</v>
          </cell>
          <cell r="I23" t="str">
            <v>Casado</v>
          </cell>
          <cell r="J23" t="str">
            <v>feminino</v>
          </cell>
          <cell r="K23">
            <v>2</v>
          </cell>
          <cell r="L23" t="str">
            <v>Vereda Pereirinho, 36-3-Esq-Traz.</v>
          </cell>
          <cell r="M23" t="str">
            <v>4405-688</v>
          </cell>
          <cell r="N23" t="str">
            <v>VILA NOVA DE GAIA</v>
          </cell>
          <cell r="O23" t="str">
            <v>00231023</v>
          </cell>
          <cell r="P23" t="str">
            <v>CURSO GERAL DOS LICEUS</v>
          </cell>
          <cell r="R23" t="str">
            <v>3700865</v>
          </cell>
          <cell r="S23" t="str">
            <v>20011016</v>
          </cell>
          <cell r="T23" t="str">
            <v>LISBOA</v>
          </cell>
          <cell r="U23" t="str">
            <v>9800</v>
          </cell>
          <cell r="V23" t="str">
            <v>SIND TRAB IND ELéCT NORTE</v>
          </cell>
          <cell r="W23" t="str">
            <v>134236629</v>
          </cell>
          <cell r="X23" t="str">
            <v>3204</v>
          </cell>
          <cell r="Y23" t="str">
            <v>0.0</v>
          </cell>
          <cell r="Z23">
            <v>2</v>
          </cell>
          <cell r="AA23" t="str">
            <v>00</v>
          </cell>
          <cell r="AC23" t="str">
            <v>X</v>
          </cell>
          <cell r="AD23" t="str">
            <v>100</v>
          </cell>
          <cell r="AE23" t="str">
            <v>11320840262</v>
          </cell>
          <cell r="AF23" t="str">
            <v>02</v>
          </cell>
          <cell r="AG23" t="str">
            <v>19801117</v>
          </cell>
          <cell r="AH23" t="str">
            <v>DT.Adm.Corr.Antiguid</v>
          </cell>
          <cell r="AI23" t="str">
            <v>1</v>
          </cell>
          <cell r="AJ23" t="str">
            <v>ACTIVOS</v>
          </cell>
          <cell r="AK23" t="str">
            <v>AA</v>
          </cell>
          <cell r="AL23" t="str">
            <v>ACTIVO TEMP.INTEIRO</v>
          </cell>
          <cell r="AM23" t="str">
            <v>J100</v>
          </cell>
          <cell r="AN23" t="str">
            <v>EDPOutsourcing Comercial-N</v>
          </cell>
          <cell r="AO23" t="str">
            <v>J110</v>
          </cell>
          <cell r="AP23" t="str">
            <v>EDPOC-PRT-GnçCr</v>
          </cell>
          <cell r="AQ23" t="str">
            <v>40176810</v>
          </cell>
          <cell r="AR23" t="str">
            <v>70000022</v>
          </cell>
          <cell r="AS23" t="str">
            <v>014.</v>
          </cell>
          <cell r="AT23" t="str">
            <v>TECNICO COMERCIAL</v>
          </cell>
          <cell r="AU23" t="str">
            <v>4</v>
          </cell>
          <cell r="AV23" t="str">
            <v>00040428</v>
          </cell>
          <cell r="AW23" t="str">
            <v>J20506000810</v>
          </cell>
          <cell r="AX23" t="str">
            <v>OCGCC-GN-GESTÃO CREDITOS E COBRANÇA</v>
          </cell>
          <cell r="AY23" t="str">
            <v>68907502</v>
          </cell>
          <cell r="AZ23" t="str">
            <v>Gestão de Créditos e</v>
          </cell>
          <cell r="BA23" t="str">
            <v>6890</v>
          </cell>
          <cell r="BB23" t="str">
            <v>EDP Outsourcing Comercial</v>
          </cell>
          <cell r="BC23" t="str">
            <v>6890</v>
          </cell>
          <cell r="BD23" t="str">
            <v>6890</v>
          </cell>
          <cell r="BE23" t="str">
            <v>2800</v>
          </cell>
          <cell r="BF23" t="str">
            <v>6890</v>
          </cell>
          <cell r="BG23" t="str">
            <v>EDP Outsourcing Comercial,SA</v>
          </cell>
          <cell r="BH23" t="str">
            <v>1010</v>
          </cell>
          <cell r="BI23">
            <v>1432</v>
          </cell>
          <cell r="BJ23" t="str">
            <v>13</v>
          </cell>
          <cell r="BK23">
            <v>25</v>
          </cell>
          <cell r="BL23">
            <v>252.75</v>
          </cell>
          <cell r="BM23" t="str">
            <v>NÍVEL 4</v>
          </cell>
          <cell r="BN23" t="str">
            <v>01</v>
          </cell>
          <cell r="BO23" t="str">
            <v>07</v>
          </cell>
          <cell r="BP23" t="str">
            <v>20040101</v>
          </cell>
          <cell r="BQ23" t="str">
            <v>21</v>
          </cell>
          <cell r="BR23" t="str">
            <v>EVOLUCAO AUTOMATICA</v>
          </cell>
          <cell r="BS23" t="str">
            <v>20050101</v>
          </cell>
          <cell r="BW23">
            <v>0</v>
          </cell>
          <cell r="BX23">
            <v>0</v>
          </cell>
          <cell r="BY23">
            <v>0</v>
          </cell>
          <cell r="BZ23">
            <v>0</v>
          </cell>
          <cell r="CA23">
            <v>0</v>
          </cell>
          <cell r="CC23">
            <v>0</v>
          </cell>
          <cell r="CG23">
            <v>0</v>
          </cell>
          <cell r="CK23">
            <v>0</v>
          </cell>
          <cell r="CO23">
            <v>0</v>
          </cell>
          <cell r="CT23">
            <v>0</v>
          </cell>
          <cell r="CU23">
            <v>0</v>
          </cell>
          <cell r="CV23">
            <v>0</v>
          </cell>
          <cell r="CW23">
            <v>0</v>
          </cell>
          <cell r="CX23">
            <v>0</v>
          </cell>
          <cell r="CZ23">
            <v>0</v>
          </cell>
          <cell r="DC23">
            <v>0</v>
          </cell>
          <cell r="DF23">
            <v>0</v>
          </cell>
          <cell r="DI23">
            <v>0</v>
          </cell>
          <cell r="DK23">
            <v>0</v>
          </cell>
          <cell r="DL23">
            <v>0</v>
          </cell>
          <cell r="DN23" t="str">
            <v>21D11</v>
          </cell>
          <cell r="DO23" t="str">
            <v>Flex.T.Int."Escrit"</v>
          </cell>
          <cell r="DP23">
            <v>2</v>
          </cell>
          <cell r="DQ23">
            <v>100</v>
          </cell>
          <cell r="DR23" t="str">
            <v>PT01</v>
          </cell>
          <cell r="DT23" t="str">
            <v>00300247</v>
          </cell>
          <cell r="DU23" t="str">
            <v>BANCO SANTANDER PORTUGAL, SA</v>
          </cell>
        </row>
        <row r="24">
          <cell r="A24" t="str">
            <v>304239</v>
          </cell>
          <cell r="B24" t="str">
            <v>Cristina Maria Moutinho Cruz Fidalgo</v>
          </cell>
          <cell r="C24" t="str">
            <v>1983</v>
          </cell>
          <cell r="D24">
            <v>22</v>
          </cell>
          <cell r="E24">
            <v>22</v>
          </cell>
          <cell r="F24" t="str">
            <v>19631029</v>
          </cell>
          <cell r="G24" t="str">
            <v>41</v>
          </cell>
          <cell r="H24" t="str">
            <v>4</v>
          </cell>
          <cell r="I24" t="str">
            <v>Divorc</v>
          </cell>
          <cell r="J24" t="str">
            <v>feminino</v>
          </cell>
          <cell r="K24">
            <v>2</v>
          </cell>
          <cell r="L24" t="str">
            <v>R Marques de Sá, 103 3º Dt</v>
          </cell>
          <cell r="M24" t="str">
            <v>4435-323</v>
          </cell>
          <cell r="N24" t="str">
            <v>RIO TINTO</v>
          </cell>
          <cell r="O24" t="str">
            <v>00233023</v>
          </cell>
          <cell r="P24" t="str">
            <v>C.GERAL UNIFICADO(9 ANO ESCOL)</v>
          </cell>
          <cell r="R24" t="str">
            <v>6634489</v>
          </cell>
          <cell r="S24" t="str">
            <v>19971121</v>
          </cell>
          <cell r="T24" t="str">
            <v>LISBOA</v>
          </cell>
          <cell r="U24" t="str">
            <v>9803</v>
          </cell>
          <cell r="V24" t="str">
            <v>S.NAC IND ENERGIA-SINDEL</v>
          </cell>
          <cell r="W24" t="str">
            <v>177017716</v>
          </cell>
          <cell r="X24" t="str">
            <v>1783</v>
          </cell>
          <cell r="Y24" t="str">
            <v>0.0</v>
          </cell>
          <cell r="Z24">
            <v>2</v>
          </cell>
          <cell r="AA24" t="str">
            <v>00</v>
          </cell>
          <cell r="AD24" t="str">
            <v>100</v>
          </cell>
          <cell r="AE24" t="str">
            <v>11321288241</v>
          </cell>
          <cell r="AF24" t="str">
            <v>02</v>
          </cell>
          <cell r="AG24" t="str">
            <v>19831026</v>
          </cell>
          <cell r="AH24" t="str">
            <v>DT.Adm.Corr.Antiguid</v>
          </cell>
          <cell r="AI24" t="str">
            <v>1</v>
          </cell>
          <cell r="AJ24" t="str">
            <v>ACTIVOS</v>
          </cell>
          <cell r="AK24" t="str">
            <v>AA</v>
          </cell>
          <cell r="AL24" t="str">
            <v>ACTIVO TEMP.INTEIRO</v>
          </cell>
          <cell r="AM24" t="str">
            <v>J100</v>
          </cell>
          <cell r="AN24" t="str">
            <v>EDPOutsourcing Comercial-N</v>
          </cell>
          <cell r="AO24" t="str">
            <v>J110</v>
          </cell>
          <cell r="AP24" t="str">
            <v>EDPOC-PRT-GnçCr</v>
          </cell>
          <cell r="AQ24" t="str">
            <v>40176812</v>
          </cell>
          <cell r="AR24" t="str">
            <v>70000022</v>
          </cell>
          <cell r="AS24" t="str">
            <v>014.</v>
          </cell>
          <cell r="AT24" t="str">
            <v>TECNICO COMERCIAL</v>
          </cell>
          <cell r="AU24" t="str">
            <v>4</v>
          </cell>
          <cell r="AV24" t="str">
            <v>00040428</v>
          </cell>
          <cell r="AW24" t="str">
            <v>J20506000810</v>
          </cell>
          <cell r="AX24" t="str">
            <v>OCGCC-GN-GESTÃO CREDITOS E COBRANÇA</v>
          </cell>
          <cell r="AY24" t="str">
            <v>68907502</v>
          </cell>
          <cell r="AZ24" t="str">
            <v>Gestão de Créditos e</v>
          </cell>
          <cell r="BA24" t="str">
            <v>6890</v>
          </cell>
          <cell r="BB24" t="str">
            <v>EDP Outsourcing Comercial</v>
          </cell>
          <cell r="BC24" t="str">
            <v>6890</v>
          </cell>
          <cell r="BD24" t="str">
            <v>6890</v>
          </cell>
          <cell r="BE24" t="str">
            <v>2800</v>
          </cell>
          <cell r="BF24" t="str">
            <v>6890</v>
          </cell>
          <cell r="BG24" t="str">
            <v>EDP Outsourcing Comercial,SA</v>
          </cell>
          <cell r="BH24" t="str">
            <v>1010</v>
          </cell>
          <cell r="BI24">
            <v>1339</v>
          </cell>
          <cell r="BJ24" t="str">
            <v>12</v>
          </cell>
          <cell r="BK24">
            <v>22</v>
          </cell>
          <cell r="BL24">
            <v>222.42</v>
          </cell>
          <cell r="BM24" t="str">
            <v>NÍVEL 4</v>
          </cell>
          <cell r="BN24" t="str">
            <v>01</v>
          </cell>
          <cell r="BO24" t="str">
            <v>06</v>
          </cell>
          <cell r="BP24" t="str">
            <v>20040101</v>
          </cell>
          <cell r="BQ24" t="str">
            <v>21</v>
          </cell>
          <cell r="BR24" t="str">
            <v>EVOLUCAO AUTOMATICA</v>
          </cell>
          <cell r="BS24" t="str">
            <v>20050101</v>
          </cell>
          <cell r="BW24">
            <v>0</v>
          </cell>
          <cell r="BX24">
            <v>0</v>
          </cell>
          <cell r="BY24">
            <v>0</v>
          </cell>
          <cell r="BZ24">
            <v>0</v>
          </cell>
          <cell r="CA24">
            <v>0</v>
          </cell>
          <cell r="CC24">
            <v>0</v>
          </cell>
          <cell r="CG24">
            <v>0</v>
          </cell>
          <cell r="CK24">
            <v>0</v>
          </cell>
          <cell r="CO24">
            <v>0</v>
          </cell>
          <cell r="CT24">
            <v>0</v>
          </cell>
          <cell r="CU24">
            <v>0</v>
          </cell>
          <cell r="CV24">
            <v>0</v>
          </cell>
          <cell r="CW24">
            <v>0</v>
          </cell>
          <cell r="CX24">
            <v>0</v>
          </cell>
          <cell r="CZ24">
            <v>0</v>
          </cell>
          <cell r="DC24">
            <v>0</v>
          </cell>
          <cell r="DF24">
            <v>0</v>
          </cell>
          <cell r="DI24">
            <v>0</v>
          </cell>
          <cell r="DK24">
            <v>0</v>
          </cell>
          <cell r="DL24">
            <v>0</v>
          </cell>
          <cell r="DN24" t="str">
            <v>21D11</v>
          </cell>
          <cell r="DO24" t="str">
            <v>Flex.T.Int."Escrit"</v>
          </cell>
          <cell r="DP24">
            <v>2</v>
          </cell>
          <cell r="DQ24">
            <v>100</v>
          </cell>
          <cell r="DR24" t="str">
            <v>PT01</v>
          </cell>
          <cell r="DT24" t="str">
            <v>00330000</v>
          </cell>
          <cell r="DU24" t="str">
            <v>BANCO COMERCIAL PORTUGUES, SA</v>
          </cell>
        </row>
        <row r="25">
          <cell r="A25" t="str">
            <v>128171</v>
          </cell>
          <cell r="B25" t="str">
            <v>Maria Jose Ferreira Gomes</v>
          </cell>
          <cell r="C25" t="str">
            <v>1971</v>
          </cell>
          <cell r="D25">
            <v>34</v>
          </cell>
          <cell r="E25">
            <v>34</v>
          </cell>
          <cell r="F25" t="str">
            <v>19520318</v>
          </cell>
          <cell r="G25" t="str">
            <v>53</v>
          </cell>
          <cell r="H25" t="str">
            <v>0</v>
          </cell>
          <cell r="I25" t="str">
            <v>Solt.</v>
          </cell>
          <cell r="J25" t="str">
            <v>feminino</v>
          </cell>
          <cell r="K25">
            <v>0</v>
          </cell>
          <cell r="L25" t="str">
            <v>Rua Nova Chãos Vermelhos, 34 -1º Esq. CANIDELO</v>
          </cell>
          <cell r="M25" t="str">
            <v>4400-517</v>
          </cell>
          <cell r="N25" t="str">
            <v>VILA NOVA DE GAIA</v>
          </cell>
          <cell r="O25" t="str">
            <v>00241132</v>
          </cell>
          <cell r="P25" t="str">
            <v>CURSO COMPLEMENTAR DOS LICEUS</v>
          </cell>
          <cell r="R25" t="str">
            <v>2731337</v>
          </cell>
          <cell r="S25" t="str">
            <v>19860916</v>
          </cell>
          <cell r="T25" t="str">
            <v>LISBOA</v>
          </cell>
          <cell r="U25" t="str">
            <v>9803</v>
          </cell>
          <cell r="V25" t="str">
            <v>S.NAC IND ENERGIA-SINDEL</v>
          </cell>
          <cell r="W25" t="str">
            <v>108725081</v>
          </cell>
          <cell r="X25" t="str">
            <v>3204</v>
          </cell>
          <cell r="Y25" t="str">
            <v>0.0</v>
          </cell>
          <cell r="Z25">
            <v>0</v>
          </cell>
          <cell r="AA25" t="str">
            <v>00</v>
          </cell>
          <cell r="AD25" t="str">
            <v>100</v>
          </cell>
          <cell r="AE25" t="str">
            <v>11265994042</v>
          </cell>
          <cell r="AF25" t="str">
            <v>02</v>
          </cell>
          <cell r="AG25" t="str">
            <v>19710315</v>
          </cell>
          <cell r="AH25" t="str">
            <v>DT.Adm.Corr.Antiguid</v>
          </cell>
          <cell r="AI25" t="str">
            <v>1</v>
          </cell>
          <cell r="AJ25" t="str">
            <v>ACTIVOS</v>
          </cell>
          <cell r="AK25" t="str">
            <v>AA</v>
          </cell>
          <cell r="AL25" t="str">
            <v>ACTIVO TEMP.INTEIRO</v>
          </cell>
          <cell r="AM25" t="str">
            <v>J100</v>
          </cell>
          <cell r="AN25" t="str">
            <v>EDPOutsourcing Comercial-N</v>
          </cell>
          <cell r="AO25" t="str">
            <v>J110</v>
          </cell>
          <cell r="AP25" t="str">
            <v>EDPOC-PRT-GnçCr</v>
          </cell>
          <cell r="AQ25" t="str">
            <v>40176806</v>
          </cell>
          <cell r="AR25" t="str">
            <v>70000078</v>
          </cell>
          <cell r="AS25" t="str">
            <v>033.</v>
          </cell>
          <cell r="AT25" t="str">
            <v>TECNICO PRINCIPAL DE GESTAO</v>
          </cell>
          <cell r="AU25" t="str">
            <v>4</v>
          </cell>
          <cell r="AV25" t="str">
            <v>00040428</v>
          </cell>
          <cell r="AW25" t="str">
            <v>J20506000810</v>
          </cell>
          <cell r="AX25" t="str">
            <v>OCGCC-GN-GESTÃO CREDITOS E COBRANÇA</v>
          </cell>
          <cell r="AY25" t="str">
            <v>68907502</v>
          </cell>
          <cell r="AZ25" t="str">
            <v>Gestão de Créditos e</v>
          </cell>
          <cell r="BA25" t="str">
            <v>6890</v>
          </cell>
          <cell r="BB25" t="str">
            <v>EDP Outsourcing Comercial</v>
          </cell>
          <cell r="BC25" t="str">
            <v>6890</v>
          </cell>
          <cell r="BD25" t="str">
            <v>6890</v>
          </cell>
          <cell r="BE25" t="str">
            <v>2800</v>
          </cell>
          <cell r="BF25" t="str">
            <v>6890</v>
          </cell>
          <cell r="BG25" t="str">
            <v>EDP Outsourcing Comercial,SA</v>
          </cell>
          <cell r="BH25" t="str">
            <v>1010</v>
          </cell>
          <cell r="BI25">
            <v>1618</v>
          </cell>
          <cell r="BJ25" t="str">
            <v>15</v>
          </cell>
          <cell r="BK25">
            <v>34</v>
          </cell>
          <cell r="BL25">
            <v>343.74</v>
          </cell>
          <cell r="BM25" t="str">
            <v>NÍVEL 3</v>
          </cell>
          <cell r="BN25" t="str">
            <v>01</v>
          </cell>
          <cell r="BO25" t="str">
            <v>06</v>
          </cell>
          <cell r="BP25" t="str">
            <v>20040101</v>
          </cell>
          <cell r="BQ25" t="str">
            <v>21</v>
          </cell>
          <cell r="BR25" t="str">
            <v>EVOLUCAO AUTOMATICA</v>
          </cell>
          <cell r="BS25" t="str">
            <v>20050101</v>
          </cell>
          <cell r="BW25">
            <v>0</v>
          </cell>
          <cell r="BX25">
            <v>0</v>
          </cell>
          <cell r="BY25">
            <v>0</v>
          </cell>
          <cell r="BZ25">
            <v>0</v>
          </cell>
          <cell r="CA25">
            <v>0</v>
          </cell>
          <cell r="CC25">
            <v>0</v>
          </cell>
          <cell r="CG25">
            <v>0</v>
          </cell>
          <cell r="CK25">
            <v>0</v>
          </cell>
          <cell r="CO25">
            <v>0</v>
          </cell>
          <cell r="CT25">
            <v>0</v>
          </cell>
          <cell r="CU25">
            <v>0</v>
          </cell>
          <cell r="CV25">
            <v>0</v>
          </cell>
          <cell r="CW25">
            <v>0</v>
          </cell>
          <cell r="CX25">
            <v>0</v>
          </cell>
          <cell r="CZ25">
            <v>0</v>
          </cell>
          <cell r="DC25">
            <v>0</v>
          </cell>
          <cell r="DF25">
            <v>0</v>
          </cell>
          <cell r="DI25">
            <v>0</v>
          </cell>
          <cell r="DK25">
            <v>0</v>
          </cell>
          <cell r="DL25">
            <v>0</v>
          </cell>
          <cell r="DN25" t="str">
            <v>21D11</v>
          </cell>
          <cell r="DO25" t="str">
            <v>Flex.T.Int."Escrit"</v>
          </cell>
          <cell r="DP25">
            <v>2</v>
          </cell>
          <cell r="DQ25">
            <v>100</v>
          </cell>
          <cell r="DR25" t="str">
            <v>PT01</v>
          </cell>
          <cell r="DT25" t="str">
            <v>00330000</v>
          </cell>
          <cell r="DU25" t="str">
            <v>BANCO COMERCIAL PORTUGUES, SA</v>
          </cell>
        </row>
        <row r="26">
          <cell r="A26" t="str">
            <v>170003</v>
          </cell>
          <cell r="B26" t="str">
            <v>Eduardo Jorge Valadas N. Guimarães</v>
          </cell>
          <cell r="C26" t="str">
            <v>1979</v>
          </cell>
          <cell r="D26">
            <v>26</v>
          </cell>
          <cell r="E26">
            <v>26</v>
          </cell>
          <cell r="F26" t="str">
            <v>19551024</v>
          </cell>
          <cell r="G26" t="str">
            <v>49</v>
          </cell>
          <cell r="H26" t="str">
            <v>1</v>
          </cell>
          <cell r="I26" t="str">
            <v>Casado</v>
          </cell>
          <cell r="J26" t="str">
            <v>masculino</v>
          </cell>
          <cell r="K26">
            <v>1</v>
          </cell>
          <cell r="L26" t="str">
            <v>Pct João Vilaret 33 - 3º Dto</v>
          </cell>
          <cell r="M26" t="str">
            <v>4460-000</v>
          </cell>
          <cell r="N26" t="str">
            <v>MATOSINHOS</v>
          </cell>
          <cell r="O26" t="str">
            <v>00241131</v>
          </cell>
          <cell r="P26" t="str">
            <v>CURSO COMPLEMENTAR DOS LICEUS</v>
          </cell>
          <cell r="R26" t="str">
            <v>3319965</v>
          </cell>
          <cell r="S26" t="str">
            <v>19990909</v>
          </cell>
          <cell r="T26" t="str">
            <v>LISBOA</v>
          </cell>
          <cell r="U26" t="str">
            <v>9803</v>
          </cell>
          <cell r="V26" t="str">
            <v>S.NAC IND ENERGIA-SINDEL</v>
          </cell>
          <cell r="W26" t="str">
            <v>127431284</v>
          </cell>
          <cell r="X26" t="str">
            <v>1821</v>
          </cell>
          <cell r="Y26" t="str">
            <v>0.0</v>
          </cell>
          <cell r="Z26">
            <v>1</v>
          </cell>
          <cell r="AA26" t="str">
            <v>00</v>
          </cell>
          <cell r="AC26" t="str">
            <v>X</v>
          </cell>
          <cell r="AD26" t="str">
            <v>100</v>
          </cell>
          <cell r="AE26" t="str">
            <v>11267084220</v>
          </cell>
          <cell r="AF26" t="str">
            <v>02</v>
          </cell>
          <cell r="AG26" t="str">
            <v>19791001</v>
          </cell>
          <cell r="AH26" t="str">
            <v>DT.Adm.Corr.Antiguid</v>
          </cell>
          <cell r="AI26" t="str">
            <v>1</v>
          </cell>
          <cell r="AJ26" t="str">
            <v>ACTIVOS</v>
          </cell>
          <cell r="AK26" t="str">
            <v>AA</v>
          </cell>
          <cell r="AL26" t="str">
            <v>ACTIVO TEMP.INTEIRO</v>
          </cell>
          <cell r="AM26" t="str">
            <v>J100</v>
          </cell>
          <cell r="AN26" t="str">
            <v>EDPOutsourcing Comercial-N</v>
          </cell>
          <cell r="AO26" t="str">
            <v>J110</v>
          </cell>
          <cell r="AP26" t="str">
            <v>EDPOC-PRT-GnçCr</v>
          </cell>
          <cell r="AQ26" t="str">
            <v>40176805</v>
          </cell>
          <cell r="AR26" t="str">
            <v>70000095</v>
          </cell>
          <cell r="AS26" t="str">
            <v>042.</v>
          </cell>
          <cell r="AT26" t="str">
            <v>ASSISTENTE ESTUDOS</v>
          </cell>
          <cell r="AU26" t="str">
            <v>4</v>
          </cell>
          <cell r="AV26" t="str">
            <v>00040428</v>
          </cell>
          <cell r="AW26" t="str">
            <v>J20506000810</v>
          </cell>
          <cell r="AX26" t="str">
            <v>OCGCC-GN-GESTÃO CREDITOS E COBRANÇA</v>
          </cell>
          <cell r="AY26" t="str">
            <v>68907502</v>
          </cell>
          <cell r="AZ26" t="str">
            <v>Gestão de Créditos e</v>
          </cell>
          <cell r="BA26" t="str">
            <v>6890</v>
          </cell>
          <cell r="BB26" t="str">
            <v>EDP Outsourcing Comercial</v>
          </cell>
          <cell r="BC26" t="str">
            <v>6890</v>
          </cell>
          <cell r="BD26" t="str">
            <v>6890</v>
          </cell>
          <cell r="BE26" t="str">
            <v>2800</v>
          </cell>
          <cell r="BF26" t="str">
            <v>6890</v>
          </cell>
          <cell r="BG26" t="str">
            <v>EDP Outsourcing Comercial,SA</v>
          </cell>
          <cell r="BH26" t="str">
            <v>1010</v>
          </cell>
          <cell r="BI26">
            <v>1891</v>
          </cell>
          <cell r="BJ26" t="str">
            <v>18</v>
          </cell>
          <cell r="BK26">
            <v>26</v>
          </cell>
          <cell r="BL26">
            <v>262.86</v>
          </cell>
          <cell r="BM26" t="str">
            <v>NÍVEL 2</v>
          </cell>
          <cell r="BN26" t="str">
            <v>01</v>
          </cell>
          <cell r="BO26" t="str">
            <v>06</v>
          </cell>
          <cell r="BP26" t="str">
            <v>20040101</v>
          </cell>
          <cell r="BQ26" t="str">
            <v>21</v>
          </cell>
          <cell r="BR26" t="str">
            <v>EVOLUCAO AUTOMATICA</v>
          </cell>
          <cell r="BS26" t="str">
            <v>20050101</v>
          </cell>
          <cell r="BW26">
            <v>0</v>
          </cell>
          <cell r="BX26">
            <v>0</v>
          </cell>
          <cell r="BY26">
            <v>0</v>
          </cell>
          <cell r="BZ26">
            <v>0</v>
          </cell>
          <cell r="CA26">
            <v>0</v>
          </cell>
          <cell r="CC26">
            <v>0</v>
          </cell>
          <cell r="CG26">
            <v>0</v>
          </cell>
          <cell r="CK26">
            <v>0</v>
          </cell>
          <cell r="CO26">
            <v>0</v>
          </cell>
          <cell r="CT26">
            <v>0</v>
          </cell>
          <cell r="CU26">
            <v>0</v>
          </cell>
          <cell r="CV26">
            <v>0</v>
          </cell>
          <cell r="CW26">
            <v>0</v>
          </cell>
          <cell r="CX26">
            <v>0</v>
          </cell>
          <cell r="CZ26">
            <v>0</v>
          </cell>
          <cell r="DC26">
            <v>0</v>
          </cell>
          <cell r="DF26">
            <v>0</v>
          </cell>
          <cell r="DI26">
            <v>0</v>
          </cell>
          <cell r="DK26">
            <v>0</v>
          </cell>
          <cell r="DL26">
            <v>0</v>
          </cell>
          <cell r="DN26" t="str">
            <v>21D11</v>
          </cell>
          <cell r="DO26" t="str">
            <v>Flex.T.Int."Escrit"</v>
          </cell>
          <cell r="DP26">
            <v>2</v>
          </cell>
          <cell r="DQ26">
            <v>100</v>
          </cell>
          <cell r="DR26" t="str">
            <v>PT01</v>
          </cell>
          <cell r="DT26" t="str">
            <v>00180000</v>
          </cell>
          <cell r="DU26" t="str">
            <v>BANCO TOTTA &amp; ACORES, SA</v>
          </cell>
        </row>
        <row r="27">
          <cell r="A27" t="str">
            <v>201545</v>
          </cell>
          <cell r="B27" t="str">
            <v>Maria Helena Costa Henriques</v>
          </cell>
          <cell r="C27" t="str">
            <v>1980</v>
          </cell>
          <cell r="D27">
            <v>25</v>
          </cell>
          <cell r="E27">
            <v>25</v>
          </cell>
          <cell r="F27" t="str">
            <v>19570629</v>
          </cell>
          <cell r="G27" t="str">
            <v>48</v>
          </cell>
          <cell r="H27" t="str">
            <v>1</v>
          </cell>
          <cell r="I27" t="str">
            <v>Casado</v>
          </cell>
          <cell r="J27" t="str">
            <v>feminino</v>
          </cell>
          <cell r="K27">
            <v>1</v>
          </cell>
          <cell r="L27" t="str">
            <v>R Dr. Mario Rosas da Silva, 48 2º Esq</v>
          </cell>
          <cell r="M27" t="str">
            <v>4425-078</v>
          </cell>
          <cell r="N27" t="str">
            <v>MAIA</v>
          </cell>
          <cell r="O27" t="str">
            <v>00242072</v>
          </cell>
          <cell r="P27" t="str">
            <v>CC CONTABILIDADE ADMINISTRACAO</v>
          </cell>
          <cell r="R27" t="str">
            <v>3447923</v>
          </cell>
          <cell r="S27" t="str">
            <v>20020417</v>
          </cell>
          <cell r="T27" t="str">
            <v>LISBOA</v>
          </cell>
          <cell r="U27" t="str">
            <v>9800</v>
          </cell>
          <cell r="V27" t="str">
            <v>SIND TRAB IND ELéCT NORTE</v>
          </cell>
          <cell r="W27" t="str">
            <v>105053597</v>
          </cell>
          <cell r="X27" t="str">
            <v>3506</v>
          </cell>
          <cell r="Y27" t="str">
            <v>60.0</v>
          </cell>
          <cell r="Z27">
            <v>1</v>
          </cell>
          <cell r="AA27" t="str">
            <v>00</v>
          </cell>
          <cell r="AC27" t="str">
            <v>X</v>
          </cell>
          <cell r="AD27" t="str">
            <v>100</v>
          </cell>
          <cell r="AE27" t="str">
            <v>11267786566</v>
          </cell>
          <cell r="AF27" t="str">
            <v>02</v>
          </cell>
          <cell r="AG27" t="str">
            <v>19800901</v>
          </cell>
          <cell r="AH27" t="str">
            <v>DT.Adm.Corr.Antiguid</v>
          </cell>
          <cell r="AI27" t="str">
            <v>1</v>
          </cell>
          <cell r="AJ27" t="str">
            <v>ACTIVOS</v>
          </cell>
          <cell r="AK27" t="str">
            <v>AA</v>
          </cell>
          <cell r="AL27" t="str">
            <v>ACTIVO TEMP.INTEIRO</v>
          </cell>
          <cell r="AM27" t="str">
            <v>J100</v>
          </cell>
          <cell r="AN27" t="str">
            <v>EDPOutsourcing Comercial-N</v>
          </cell>
          <cell r="AO27" t="str">
            <v>J110</v>
          </cell>
          <cell r="AP27" t="str">
            <v>EDPOC-PRT-GnçCr</v>
          </cell>
          <cell r="AQ27" t="str">
            <v>40176808</v>
          </cell>
          <cell r="AR27" t="str">
            <v>70000078</v>
          </cell>
          <cell r="AS27" t="str">
            <v>033.</v>
          </cell>
          <cell r="AT27" t="str">
            <v>TECNICO PRINCIPAL DE GESTAO</v>
          </cell>
          <cell r="AU27" t="str">
            <v>4</v>
          </cell>
          <cell r="AV27" t="str">
            <v>00040428</v>
          </cell>
          <cell r="AW27" t="str">
            <v>J20506000810</v>
          </cell>
          <cell r="AX27" t="str">
            <v>OCGCC-GN-GESTÃO CREDITOS E COBRANÇA</v>
          </cell>
          <cell r="AY27" t="str">
            <v>68907502</v>
          </cell>
          <cell r="AZ27" t="str">
            <v>Gestão de Créditos e</v>
          </cell>
          <cell r="BA27" t="str">
            <v>6890</v>
          </cell>
          <cell r="BB27" t="str">
            <v>EDP Outsourcing Comercial</v>
          </cell>
          <cell r="BC27" t="str">
            <v>6890</v>
          </cell>
          <cell r="BD27" t="str">
            <v>6890</v>
          </cell>
          <cell r="BE27" t="str">
            <v>2800</v>
          </cell>
          <cell r="BF27" t="str">
            <v>6890</v>
          </cell>
          <cell r="BG27" t="str">
            <v>EDP Outsourcing Comercial,SA</v>
          </cell>
          <cell r="BH27" t="str">
            <v>1010</v>
          </cell>
          <cell r="BI27">
            <v>1432</v>
          </cell>
          <cell r="BJ27" t="str">
            <v>13</v>
          </cell>
          <cell r="BK27">
            <v>25</v>
          </cell>
          <cell r="BL27">
            <v>252.75</v>
          </cell>
          <cell r="BM27" t="str">
            <v>NÍVEL 3</v>
          </cell>
          <cell r="BN27" t="str">
            <v>02</v>
          </cell>
          <cell r="BO27" t="str">
            <v>04</v>
          </cell>
          <cell r="BP27" t="str">
            <v>20030101</v>
          </cell>
          <cell r="BQ27" t="str">
            <v>21</v>
          </cell>
          <cell r="BR27" t="str">
            <v>EVOLUCAO AUTOMATICA</v>
          </cell>
          <cell r="BS27" t="str">
            <v>20050101</v>
          </cell>
          <cell r="BW27">
            <v>0</v>
          </cell>
          <cell r="BX27">
            <v>0</v>
          </cell>
          <cell r="BY27">
            <v>0</v>
          </cell>
          <cell r="BZ27">
            <v>0</v>
          </cell>
          <cell r="CA27">
            <v>0</v>
          </cell>
          <cell r="CC27">
            <v>0</v>
          </cell>
          <cell r="CG27">
            <v>0</v>
          </cell>
          <cell r="CK27">
            <v>0</v>
          </cell>
          <cell r="CO27">
            <v>0</v>
          </cell>
          <cell r="CT27">
            <v>0</v>
          </cell>
          <cell r="CU27">
            <v>0</v>
          </cell>
          <cell r="CV27">
            <v>0</v>
          </cell>
          <cell r="CW27">
            <v>0</v>
          </cell>
          <cell r="CX27">
            <v>0</v>
          </cell>
          <cell r="CZ27">
            <v>0</v>
          </cell>
          <cell r="DC27">
            <v>0</v>
          </cell>
          <cell r="DF27">
            <v>0</v>
          </cell>
          <cell r="DI27">
            <v>0</v>
          </cell>
          <cell r="DK27">
            <v>0</v>
          </cell>
          <cell r="DL27">
            <v>0</v>
          </cell>
          <cell r="DN27" t="str">
            <v>21D11</v>
          </cell>
          <cell r="DO27" t="str">
            <v>Flex.T.Int."Escrit"</v>
          </cell>
          <cell r="DP27">
            <v>2</v>
          </cell>
          <cell r="DQ27">
            <v>100</v>
          </cell>
          <cell r="DR27" t="str">
            <v>PT01</v>
          </cell>
          <cell r="DT27" t="str">
            <v>00190075</v>
          </cell>
          <cell r="DU27" t="str">
            <v>BANCO BILBAO VIZCAYA ARGENTARI</v>
          </cell>
        </row>
        <row r="28">
          <cell r="A28" t="str">
            <v>310875</v>
          </cell>
          <cell r="B28" t="str">
            <v>Maria Catarina Ribeiro Padilha</v>
          </cell>
          <cell r="C28" t="str">
            <v>1978</v>
          </cell>
          <cell r="D28">
            <v>27</v>
          </cell>
          <cell r="E28">
            <v>27</v>
          </cell>
          <cell r="F28" t="str">
            <v>19571003</v>
          </cell>
          <cell r="G28" t="str">
            <v>47</v>
          </cell>
          <cell r="H28" t="str">
            <v>1</v>
          </cell>
          <cell r="I28" t="str">
            <v>Casado</v>
          </cell>
          <cell r="J28" t="str">
            <v>feminino</v>
          </cell>
          <cell r="K28">
            <v>1</v>
          </cell>
          <cell r="L28" t="str">
            <v>R Capitão Aresta, 121 - Valongo</v>
          </cell>
          <cell r="M28" t="str">
            <v>4440-539</v>
          </cell>
          <cell r="N28" t="str">
            <v>VALONGO</v>
          </cell>
          <cell r="O28" t="str">
            <v>00243403</v>
          </cell>
          <cell r="P28" t="str">
            <v>12.ANO - 3. CURSO</v>
          </cell>
          <cell r="R28" t="str">
            <v>3576798</v>
          </cell>
          <cell r="S28" t="str">
            <v>19981124</v>
          </cell>
          <cell r="T28" t="str">
            <v>PORTO</v>
          </cell>
          <cell r="W28" t="str">
            <v>132485761</v>
          </cell>
          <cell r="X28" t="str">
            <v>1899</v>
          </cell>
          <cell r="Y28" t="str">
            <v>0.0</v>
          </cell>
          <cell r="Z28">
            <v>1</v>
          </cell>
          <cell r="AA28" t="str">
            <v>00</v>
          </cell>
          <cell r="AD28" t="str">
            <v>100</v>
          </cell>
          <cell r="AE28" t="str">
            <v>11290378973</v>
          </cell>
          <cell r="AF28" t="str">
            <v>02</v>
          </cell>
          <cell r="AG28" t="str">
            <v>19781010</v>
          </cell>
          <cell r="AH28" t="str">
            <v>DT.Adm.Corr.Antiguid</v>
          </cell>
          <cell r="AI28" t="str">
            <v>1</v>
          </cell>
          <cell r="AJ28" t="str">
            <v>ACTIVOS</v>
          </cell>
          <cell r="AK28" t="str">
            <v>AA</v>
          </cell>
          <cell r="AL28" t="str">
            <v>ACTIVO TEMP.INTEIRO</v>
          </cell>
          <cell r="AM28" t="str">
            <v>J100</v>
          </cell>
          <cell r="AN28" t="str">
            <v>EDPOutsourcing Comercial-N</v>
          </cell>
          <cell r="AO28" t="str">
            <v>J110</v>
          </cell>
          <cell r="AP28" t="str">
            <v>EDPOC-PRT-GnçCr</v>
          </cell>
          <cell r="AQ28" t="str">
            <v>40176813</v>
          </cell>
          <cell r="AR28" t="str">
            <v>70000022</v>
          </cell>
          <cell r="AS28" t="str">
            <v>014.</v>
          </cell>
          <cell r="AT28" t="str">
            <v>TECNICO COMERCIAL</v>
          </cell>
          <cell r="AU28" t="str">
            <v>4</v>
          </cell>
          <cell r="AV28" t="str">
            <v>00040428</v>
          </cell>
          <cell r="AW28" t="str">
            <v>J20506000810</v>
          </cell>
          <cell r="AX28" t="str">
            <v>OCGCC-GN-GESTÃO CREDITOS E COBRANÇA</v>
          </cell>
          <cell r="AY28" t="str">
            <v>68907502</v>
          </cell>
          <cell r="AZ28" t="str">
            <v>Gestão de Créditos e</v>
          </cell>
          <cell r="BA28" t="str">
            <v>6890</v>
          </cell>
          <cell r="BB28" t="str">
            <v>EDP Outsourcing Comercial</v>
          </cell>
          <cell r="BC28" t="str">
            <v>6890</v>
          </cell>
          <cell r="BD28" t="str">
            <v>6890</v>
          </cell>
          <cell r="BE28" t="str">
            <v>2800</v>
          </cell>
          <cell r="BF28" t="str">
            <v>6890</v>
          </cell>
          <cell r="BG28" t="str">
            <v>EDP Outsourcing Comercial,SA</v>
          </cell>
          <cell r="BH28" t="str">
            <v>1010</v>
          </cell>
          <cell r="BI28">
            <v>1432</v>
          </cell>
          <cell r="BJ28" t="str">
            <v>13</v>
          </cell>
          <cell r="BK28">
            <v>27</v>
          </cell>
          <cell r="BL28">
            <v>272.97000000000003</v>
          </cell>
          <cell r="BM28" t="str">
            <v>NÍVEL 4</v>
          </cell>
          <cell r="BN28" t="str">
            <v>00</v>
          </cell>
          <cell r="BO28" t="str">
            <v>07</v>
          </cell>
          <cell r="BP28" t="str">
            <v>20050101</v>
          </cell>
          <cell r="BQ28" t="str">
            <v>21</v>
          </cell>
          <cell r="BR28" t="str">
            <v>EVOLUCAO AUTOMATICA</v>
          </cell>
          <cell r="BS28" t="str">
            <v>20050101</v>
          </cell>
          <cell r="BW28">
            <v>0</v>
          </cell>
          <cell r="BX28">
            <v>0</v>
          </cell>
          <cell r="BY28">
            <v>0</v>
          </cell>
          <cell r="BZ28">
            <v>0</v>
          </cell>
          <cell r="CA28">
            <v>0</v>
          </cell>
          <cell r="CC28">
            <v>0</v>
          </cell>
          <cell r="CG28">
            <v>0</v>
          </cell>
          <cell r="CK28">
            <v>0</v>
          </cell>
          <cell r="CO28">
            <v>0</v>
          </cell>
          <cell r="CT28">
            <v>0</v>
          </cell>
          <cell r="CU28">
            <v>0</v>
          </cell>
          <cell r="CV28">
            <v>0</v>
          </cell>
          <cell r="CW28">
            <v>0</v>
          </cell>
          <cell r="CX28">
            <v>0</v>
          </cell>
          <cell r="CZ28">
            <v>0</v>
          </cell>
          <cell r="DC28">
            <v>0</v>
          </cell>
          <cell r="DF28">
            <v>0</v>
          </cell>
          <cell r="DI28">
            <v>0</v>
          </cell>
          <cell r="DK28">
            <v>0</v>
          </cell>
          <cell r="DL28">
            <v>0</v>
          </cell>
          <cell r="DN28" t="str">
            <v>21D11</v>
          </cell>
          <cell r="DO28" t="str">
            <v>Flex.T.Int."Escrit"</v>
          </cell>
          <cell r="DP28">
            <v>2</v>
          </cell>
          <cell r="DQ28">
            <v>100</v>
          </cell>
          <cell r="DR28" t="str">
            <v>PT01</v>
          </cell>
          <cell r="DT28" t="str">
            <v>00350837</v>
          </cell>
          <cell r="DU28" t="str">
            <v>CAIXA GERAL DE DEPOSITOS, SA</v>
          </cell>
        </row>
        <row r="29">
          <cell r="A29" t="str">
            <v>310964</v>
          </cell>
          <cell r="B29" t="str">
            <v>Rosa Maria Ferreira Pinto</v>
          </cell>
          <cell r="C29" t="str">
            <v>1984</v>
          </cell>
          <cell r="D29">
            <v>21</v>
          </cell>
          <cell r="E29">
            <v>21</v>
          </cell>
          <cell r="F29" t="str">
            <v>19621015</v>
          </cell>
          <cell r="G29" t="str">
            <v>42</v>
          </cell>
          <cell r="H29" t="str">
            <v>1</v>
          </cell>
          <cell r="I29" t="str">
            <v>Casado</v>
          </cell>
          <cell r="J29" t="str">
            <v>feminino</v>
          </cell>
          <cell r="K29">
            <v>1</v>
          </cell>
          <cell r="L29" t="str">
            <v>R Almada Negreiros, 67 - 2º. Esq. Fr.</v>
          </cell>
          <cell r="M29" t="str">
            <v>4440-523</v>
          </cell>
          <cell r="N29" t="str">
            <v>VALONGO</v>
          </cell>
          <cell r="O29" t="str">
            <v>00241132</v>
          </cell>
          <cell r="P29" t="str">
            <v>CURSO COMPLEMENTAR DOS LICEUS</v>
          </cell>
          <cell r="R29" t="str">
            <v>5977808</v>
          </cell>
          <cell r="S29" t="str">
            <v>20020215</v>
          </cell>
          <cell r="T29" t="str">
            <v>PORTO</v>
          </cell>
          <cell r="W29" t="str">
            <v>177160543</v>
          </cell>
          <cell r="X29" t="str">
            <v>1899</v>
          </cell>
          <cell r="Y29" t="str">
            <v>0.0</v>
          </cell>
          <cell r="Z29">
            <v>1</v>
          </cell>
          <cell r="AA29" t="str">
            <v>00</v>
          </cell>
          <cell r="AD29" t="str">
            <v>100</v>
          </cell>
          <cell r="AE29" t="str">
            <v>11290802074</v>
          </cell>
          <cell r="AF29" t="str">
            <v>02</v>
          </cell>
          <cell r="AG29" t="str">
            <v>19840523</v>
          </cell>
          <cell r="AH29" t="str">
            <v>DT.Adm.Corr.Antiguid</v>
          </cell>
          <cell r="AI29" t="str">
            <v>1</v>
          </cell>
          <cell r="AJ29" t="str">
            <v>ACTIVOS</v>
          </cell>
          <cell r="AK29" t="str">
            <v>AA</v>
          </cell>
          <cell r="AL29" t="str">
            <v>ACTIVO TEMP.INTEIRO</v>
          </cell>
          <cell r="AM29" t="str">
            <v>J100</v>
          </cell>
          <cell r="AN29" t="str">
            <v>EDPOutsourcing Comercial-N</v>
          </cell>
          <cell r="AO29" t="str">
            <v>J110</v>
          </cell>
          <cell r="AP29" t="str">
            <v>EDPOC-PRT-GnçCr</v>
          </cell>
          <cell r="AQ29" t="str">
            <v>40176814</v>
          </cell>
          <cell r="AR29" t="str">
            <v>70000022</v>
          </cell>
          <cell r="AS29" t="str">
            <v>014.</v>
          </cell>
          <cell r="AT29" t="str">
            <v>TECNICO COMERCIAL</v>
          </cell>
          <cell r="AU29" t="str">
            <v>4</v>
          </cell>
          <cell r="AV29" t="str">
            <v>00040428</v>
          </cell>
          <cell r="AW29" t="str">
            <v>J20506000810</v>
          </cell>
          <cell r="AX29" t="str">
            <v>OCGCC-GN-GESTÃO CREDITOS E COBRANÇA</v>
          </cell>
          <cell r="AY29" t="str">
            <v>68907502</v>
          </cell>
          <cell r="AZ29" t="str">
            <v>Gestão de Créditos e</v>
          </cell>
          <cell r="BA29" t="str">
            <v>6890</v>
          </cell>
          <cell r="BB29" t="str">
            <v>EDP Outsourcing Comercial</v>
          </cell>
          <cell r="BC29" t="str">
            <v>6890</v>
          </cell>
          <cell r="BD29" t="str">
            <v>6890</v>
          </cell>
          <cell r="BE29" t="str">
            <v>2800</v>
          </cell>
          <cell r="BF29" t="str">
            <v>6890</v>
          </cell>
          <cell r="BG29" t="str">
            <v>EDP Outsourcing Comercial,SA</v>
          </cell>
          <cell r="BH29" t="str">
            <v>1010</v>
          </cell>
          <cell r="BI29">
            <v>1339</v>
          </cell>
          <cell r="BJ29" t="str">
            <v>12</v>
          </cell>
          <cell r="BK29">
            <v>21</v>
          </cell>
          <cell r="BL29">
            <v>212.31</v>
          </cell>
          <cell r="BM29" t="str">
            <v>NÍVEL 4</v>
          </cell>
          <cell r="BN29" t="str">
            <v>01</v>
          </cell>
          <cell r="BO29" t="str">
            <v>06</v>
          </cell>
          <cell r="BP29" t="str">
            <v>20040101</v>
          </cell>
          <cell r="BQ29" t="str">
            <v>21</v>
          </cell>
          <cell r="BR29" t="str">
            <v>EVOLUCAO AUTOMATICA</v>
          </cell>
          <cell r="BS29" t="str">
            <v>20050101</v>
          </cell>
          <cell r="BW29">
            <v>0</v>
          </cell>
          <cell r="BX29">
            <v>0</v>
          </cell>
          <cell r="BY29">
            <v>0</v>
          </cell>
          <cell r="BZ29">
            <v>0</v>
          </cell>
          <cell r="CA29">
            <v>0</v>
          </cell>
          <cell r="CC29">
            <v>0</v>
          </cell>
          <cell r="CG29">
            <v>0</v>
          </cell>
          <cell r="CK29">
            <v>0</v>
          </cell>
          <cell r="CO29">
            <v>0</v>
          </cell>
          <cell r="CT29">
            <v>0</v>
          </cell>
          <cell r="CU29">
            <v>0</v>
          </cell>
          <cell r="CV29">
            <v>0</v>
          </cell>
          <cell r="CW29">
            <v>0</v>
          </cell>
          <cell r="CX29">
            <v>0</v>
          </cell>
          <cell r="CZ29">
            <v>0</v>
          </cell>
          <cell r="DC29">
            <v>0</v>
          </cell>
          <cell r="DF29">
            <v>0</v>
          </cell>
          <cell r="DI29">
            <v>0</v>
          </cell>
          <cell r="DK29">
            <v>0</v>
          </cell>
          <cell r="DL29">
            <v>0</v>
          </cell>
          <cell r="DN29" t="str">
            <v>21D11</v>
          </cell>
          <cell r="DO29" t="str">
            <v>Flex.T.Int."Escrit"</v>
          </cell>
          <cell r="DP29">
            <v>2</v>
          </cell>
          <cell r="DQ29">
            <v>100</v>
          </cell>
          <cell r="DR29" t="str">
            <v>PT01</v>
          </cell>
          <cell r="DT29" t="str">
            <v>00350837</v>
          </cell>
          <cell r="DU29" t="str">
            <v>CAIXA GERAL DE DEPOSITOS, SA</v>
          </cell>
        </row>
        <row r="30">
          <cell r="A30" t="str">
            <v>202843</v>
          </cell>
          <cell r="B30" t="str">
            <v>Jorge Joaquim Portela Santos</v>
          </cell>
          <cell r="C30" t="str">
            <v>1980</v>
          </cell>
          <cell r="D30">
            <v>25</v>
          </cell>
          <cell r="E30">
            <v>25</v>
          </cell>
          <cell r="F30" t="str">
            <v>19540710</v>
          </cell>
          <cell r="G30" t="str">
            <v>50</v>
          </cell>
          <cell r="H30" t="str">
            <v>1</v>
          </cell>
          <cell r="I30" t="str">
            <v>Casado</v>
          </cell>
          <cell r="J30" t="str">
            <v>masculino</v>
          </cell>
          <cell r="K30">
            <v>2</v>
          </cell>
          <cell r="L30" t="str">
            <v>Pr.Palmeiras, Lt 123-1º. Esqº. Ranhados</v>
          </cell>
          <cell r="M30" t="str">
            <v>3500-392</v>
          </cell>
          <cell r="N30" t="str">
            <v>VISEU</v>
          </cell>
          <cell r="O30" t="str">
            <v>00743205</v>
          </cell>
          <cell r="P30" t="str">
            <v>ENG. ELECTROTECNICA</v>
          </cell>
          <cell r="R30" t="str">
            <v>7973572</v>
          </cell>
          <cell r="S30" t="str">
            <v>19940504</v>
          </cell>
          <cell r="T30" t="str">
            <v>LISBOA</v>
          </cell>
          <cell r="U30" t="str">
            <v>9803</v>
          </cell>
          <cell r="V30" t="str">
            <v>S.NAC IND ENERGIA-SINDEL</v>
          </cell>
          <cell r="W30" t="str">
            <v>113176899</v>
          </cell>
          <cell r="X30" t="str">
            <v>1252</v>
          </cell>
          <cell r="Y30" t="str">
            <v>0.0</v>
          </cell>
          <cell r="Z30">
            <v>2</v>
          </cell>
          <cell r="AA30" t="str">
            <v>00</v>
          </cell>
          <cell r="AD30" t="str">
            <v>100</v>
          </cell>
          <cell r="AE30" t="str">
            <v>11218703098</v>
          </cell>
          <cell r="AF30" t="str">
            <v>02</v>
          </cell>
          <cell r="AG30" t="str">
            <v>19801101</v>
          </cell>
          <cell r="AH30" t="str">
            <v>DT.Adm.Corr.Antiguid</v>
          </cell>
          <cell r="AI30" t="str">
            <v>1</v>
          </cell>
          <cell r="AJ30" t="str">
            <v>ACTIVOS</v>
          </cell>
          <cell r="AK30" t="str">
            <v>AA</v>
          </cell>
          <cell r="AL30" t="str">
            <v>ACTIVO TEMP.INTEIRO</v>
          </cell>
          <cell r="AM30" t="str">
            <v>J100</v>
          </cell>
          <cell r="AN30" t="str">
            <v>EDPOutsourcing Comercial-N</v>
          </cell>
          <cell r="AO30" t="str">
            <v>J111</v>
          </cell>
          <cell r="AP30" t="str">
            <v>EDPOC-PRT-StCat</v>
          </cell>
          <cell r="AQ30" t="str">
            <v>40177203</v>
          </cell>
          <cell r="AR30" t="str">
            <v>70000168</v>
          </cell>
          <cell r="AS30" t="str">
            <v>080I</v>
          </cell>
          <cell r="AT30" t="str">
            <v>SUBDIRECTOR (D1)</v>
          </cell>
          <cell r="AU30" t="str">
            <v>4</v>
          </cell>
          <cell r="AV30" t="str">
            <v>00040166</v>
          </cell>
          <cell r="AW30" t="str">
            <v>J20420000110</v>
          </cell>
          <cell r="AX30" t="str">
            <v>AN-CH-CHEFIA</v>
          </cell>
          <cell r="AY30" t="str">
            <v>68905010</v>
          </cell>
          <cell r="AZ30" t="str">
            <v>Dep Comercial Norte</v>
          </cell>
          <cell r="BA30" t="str">
            <v>6890</v>
          </cell>
          <cell r="BB30" t="str">
            <v>EDP Outsourcing Comercial</v>
          </cell>
          <cell r="BC30" t="str">
            <v>6890</v>
          </cell>
          <cell r="BD30" t="str">
            <v>6890</v>
          </cell>
          <cell r="BE30" t="str">
            <v>2800</v>
          </cell>
          <cell r="BF30" t="str">
            <v>6890</v>
          </cell>
          <cell r="BG30" t="str">
            <v>EDP Outsourcing Comercial,SA</v>
          </cell>
          <cell r="BH30" t="str">
            <v>1010</v>
          </cell>
          <cell r="BI30">
            <v>3386</v>
          </cell>
          <cell r="BJ30" t="str">
            <v>R</v>
          </cell>
          <cell r="BK30">
            <v>25</v>
          </cell>
          <cell r="BL30">
            <v>252.75</v>
          </cell>
          <cell r="BM30" t="str">
            <v>SUB DIR</v>
          </cell>
          <cell r="BN30" t="str">
            <v>00</v>
          </cell>
          <cell r="BO30" t="str">
            <v>R</v>
          </cell>
          <cell r="BP30" t="str">
            <v>20040107</v>
          </cell>
          <cell r="BQ30" t="str">
            <v>22</v>
          </cell>
          <cell r="BR30" t="str">
            <v>ACELERACAO DE CARREIRA</v>
          </cell>
          <cell r="BS30" t="str">
            <v>20050101</v>
          </cell>
          <cell r="BU30" t="str">
            <v>SUB DIR</v>
          </cell>
          <cell r="BV30" t="str">
            <v>R</v>
          </cell>
          <cell r="BW30">
            <v>0</v>
          </cell>
          <cell r="BX30">
            <v>25</v>
          </cell>
          <cell r="BY30">
            <v>909.69</v>
          </cell>
          <cell r="BZ30">
            <v>0</v>
          </cell>
          <cell r="CA30">
            <v>0</v>
          </cell>
          <cell r="CC30">
            <v>0</v>
          </cell>
          <cell r="CG30">
            <v>0</v>
          </cell>
          <cell r="CK30">
            <v>0</v>
          </cell>
          <cell r="CO30">
            <v>0</v>
          </cell>
          <cell r="CT30">
            <v>0</v>
          </cell>
          <cell r="CU30">
            <v>0</v>
          </cell>
          <cell r="CV30">
            <v>0</v>
          </cell>
          <cell r="CW30">
            <v>0</v>
          </cell>
          <cell r="CX30">
            <v>0</v>
          </cell>
          <cell r="CZ30">
            <v>0</v>
          </cell>
          <cell r="DC30">
            <v>0</v>
          </cell>
          <cell r="DF30">
            <v>0</v>
          </cell>
          <cell r="DI30">
            <v>0</v>
          </cell>
          <cell r="DK30">
            <v>0</v>
          </cell>
          <cell r="DL30">
            <v>0</v>
          </cell>
          <cell r="DN30" t="str">
            <v>50001</v>
          </cell>
          <cell r="DO30" t="str">
            <v>IHT_TEMPO INTEIRO</v>
          </cell>
          <cell r="DP30">
            <v>9</v>
          </cell>
          <cell r="DQ30">
            <v>100</v>
          </cell>
          <cell r="DR30" t="str">
            <v>PT01</v>
          </cell>
          <cell r="DT30" t="str">
            <v>00100000</v>
          </cell>
          <cell r="DU30" t="str">
            <v>BANCO BPI, SA</v>
          </cell>
        </row>
        <row r="31">
          <cell r="A31" t="str">
            <v>310417</v>
          </cell>
          <cell r="B31" t="str">
            <v>Emanuel Moreira Almeida</v>
          </cell>
          <cell r="C31" t="str">
            <v>1981</v>
          </cell>
          <cell r="D31">
            <v>24</v>
          </cell>
          <cell r="E31">
            <v>24</v>
          </cell>
          <cell r="F31" t="str">
            <v>19600905</v>
          </cell>
          <cell r="G31" t="str">
            <v>44</v>
          </cell>
          <cell r="H31" t="str">
            <v>1</v>
          </cell>
          <cell r="I31" t="str">
            <v>Casado</v>
          </cell>
          <cell r="J31" t="str">
            <v>masculino</v>
          </cell>
          <cell r="K31">
            <v>2</v>
          </cell>
          <cell r="L31" t="str">
            <v>Prct. Visc. Oliveira do Paço, 102 - 1º Dt Tr - VALONGO</v>
          </cell>
          <cell r="M31" t="str">
            <v>4440-708</v>
          </cell>
          <cell r="N31" t="str">
            <v>VALONGO</v>
          </cell>
          <cell r="O31" t="str">
            <v>00241132</v>
          </cell>
          <cell r="P31" t="str">
            <v>CURSO COMPLEMENTAR DOS LICEUS</v>
          </cell>
          <cell r="R31" t="str">
            <v>8446017</v>
          </cell>
          <cell r="S31" t="str">
            <v>19951109</v>
          </cell>
          <cell r="T31" t="str">
            <v>PORTO</v>
          </cell>
          <cell r="U31" t="str">
            <v>9803</v>
          </cell>
          <cell r="V31" t="str">
            <v>S.NAC IND ENERGIA-SINDEL</v>
          </cell>
          <cell r="W31" t="str">
            <v>156112736</v>
          </cell>
          <cell r="X31" t="str">
            <v>1899</v>
          </cell>
          <cell r="Y31" t="str">
            <v>0.0</v>
          </cell>
          <cell r="Z31">
            <v>2</v>
          </cell>
          <cell r="AA31" t="str">
            <v>00</v>
          </cell>
          <cell r="AD31" t="str">
            <v>100</v>
          </cell>
          <cell r="AE31" t="str">
            <v>11321912984</v>
          </cell>
          <cell r="AF31" t="str">
            <v>02</v>
          </cell>
          <cell r="AG31" t="str">
            <v>19810722</v>
          </cell>
          <cell r="AH31" t="str">
            <v>DT.Adm.Corr.Antiguid</v>
          </cell>
          <cell r="AI31" t="str">
            <v>1</v>
          </cell>
          <cell r="AJ31" t="str">
            <v>ACTIVOS</v>
          </cell>
          <cell r="AK31" t="str">
            <v>AA</v>
          </cell>
          <cell r="AL31" t="str">
            <v>ACTIVO TEMP.INTEIRO</v>
          </cell>
          <cell r="AM31" t="str">
            <v>J100</v>
          </cell>
          <cell r="AN31" t="str">
            <v>EDPOutsourcing Comercial-N</v>
          </cell>
          <cell r="AO31" t="str">
            <v>J111</v>
          </cell>
          <cell r="AP31" t="str">
            <v>EDPOC-PRT-StCat</v>
          </cell>
          <cell r="AQ31" t="str">
            <v>40177046</v>
          </cell>
          <cell r="AR31" t="str">
            <v>70000053</v>
          </cell>
          <cell r="AS31" t="str">
            <v>022.</v>
          </cell>
          <cell r="AT31" t="str">
            <v>ASSISTENTE GESTAO</v>
          </cell>
          <cell r="AU31" t="str">
            <v>4</v>
          </cell>
          <cell r="AV31" t="str">
            <v>00040510</v>
          </cell>
          <cell r="AW31" t="str">
            <v>J20420000210</v>
          </cell>
          <cell r="AX31" t="str">
            <v>AN-AP-APOIO</v>
          </cell>
          <cell r="AY31" t="str">
            <v>68905010</v>
          </cell>
          <cell r="AZ31" t="str">
            <v>Dep Comercial Norte</v>
          </cell>
          <cell r="BA31" t="str">
            <v>6890</v>
          </cell>
          <cell r="BB31" t="str">
            <v>EDP Outsourcing Comercial</v>
          </cell>
          <cell r="BC31" t="str">
            <v>6890</v>
          </cell>
          <cell r="BD31" t="str">
            <v>6890</v>
          </cell>
          <cell r="BE31" t="str">
            <v>2800</v>
          </cell>
          <cell r="BF31" t="str">
            <v>6890</v>
          </cell>
          <cell r="BG31" t="str">
            <v>EDP Outsourcing Comercial,SA</v>
          </cell>
          <cell r="BH31" t="str">
            <v>1010</v>
          </cell>
          <cell r="BI31">
            <v>1891</v>
          </cell>
          <cell r="BJ31" t="str">
            <v>18</v>
          </cell>
          <cell r="BK31">
            <v>24</v>
          </cell>
          <cell r="BL31">
            <v>242.64</v>
          </cell>
          <cell r="BM31" t="str">
            <v>NÍVEL 2</v>
          </cell>
          <cell r="BN31" t="str">
            <v>00</v>
          </cell>
          <cell r="BO31" t="str">
            <v>06</v>
          </cell>
          <cell r="BP31" t="str">
            <v>20050101</v>
          </cell>
          <cell r="BQ31" t="str">
            <v>21</v>
          </cell>
          <cell r="BR31" t="str">
            <v>EVOLUCAO AUTOMATICA</v>
          </cell>
          <cell r="BS31" t="str">
            <v>20050101</v>
          </cell>
          <cell r="BW31">
            <v>0</v>
          </cell>
          <cell r="BX31">
            <v>21</v>
          </cell>
          <cell r="BY31">
            <v>478.09</v>
          </cell>
          <cell r="BZ31">
            <v>0</v>
          </cell>
          <cell r="CA31">
            <v>0</v>
          </cell>
          <cell r="CC31">
            <v>0</v>
          </cell>
          <cell r="CG31">
            <v>0</v>
          </cell>
          <cell r="CK31">
            <v>0</v>
          </cell>
          <cell r="CO31">
            <v>0</v>
          </cell>
          <cell r="CT31">
            <v>0</v>
          </cell>
          <cell r="CU31">
            <v>0</v>
          </cell>
          <cell r="CV31">
            <v>0</v>
          </cell>
          <cell r="CW31">
            <v>0</v>
          </cell>
          <cell r="CX31">
            <v>0</v>
          </cell>
          <cell r="CZ31">
            <v>0</v>
          </cell>
          <cell r="DC31">
            <v>0</v>
          </cell>
          <cell r="DF31">
            <v>0</v>
          </cell>
          <cell r="DG31" t="str">
            <v>1330</v>
          </cell>
          <cell r="DH31" t="str">
            <v>H</v>
          </cell>
          <cell r="DI31">
            <v>143</v>
          </cell>
          <cell r="DK31">
            <v>0</v>
          </cell>
          <cell r="DL31">
            <v>0</v>
          </cell>
          <cell r="DN31" t="str">
            <v>50001</v>
          </cell>
          <cell r="DO31" t="str">
            <v>IHT_TEMPO INTEIRO</v>
          </cell>
          <cell r="DP31">
            <v>2</v>
          </cell>
          <cell r="DQ31">
            <v>100</v>
          </cell>
          <cell r="DR31" t="str">
            <v>PT01</v>
          </cell>
          <cell r="DT31" t="str">
            <v>00100000</v>
          </cell>
          <cell r="DU31" t="str">
            <v>BANCO BPI, SA</v>
          </cell>
        </row>
        <row r="32">
          <cell r="A32" t="str">
            <v>308145</v>
          </cell>
          <cell r="B32" t="str">
            <v>Joaquim Jose Nunes Pinto</v>
          </cell>
          <cell r="C32" t="str">
            <v>1983</v>
          </cell>
          <cell r="D32">
            <v>22</v>
          </cell>
          <cell r="E32">
            <v>22</v>
          </cell>
          <cell r="F32" t="str">
            <v>19640922</v>
          </cell>
          <cell r="G32" t="str">
            <v>40</v>
          </cell>
          <cell r="H32" t="str">
            <v>1</v>
          </cell>
          <cell r="I32" t="str">
            <v>Casado</v>
          </cell>
          <cell r="J32" t="str">
            <v>masculino</v>
          </cell>
          <cell r="K32">
            <v>2</v>
          </cell>
          <cell r="L32" t="str">
            <v>R Maestro Virgilio Pereira,47</v>
          </cell>
          <cell r="M32" t="str">
            <v>4580-218</v>
          </cell>
          <cell r="N32" t="str">
            <v>PAREDES</v>
          </cell>
          <cell r="O32" t="str">
            <v>00233023</v>
          </cell>
          <cell r="P32" t="str">
            <v>C.GERAL UNIFICADO(9 ANO ESCOL)</v>
          </cell>
          <cell r="R32" t="str">
            <v>7020617</v>
          </cell>
          <cell r="S32" t="str">
            <v>20040113</v>
          </cell>
          <cell r="T32" t="str">
            <v>PORTO</v>
          </cell>
          <cell r="U32" t="str">
            <v>9803</v>
          </cell>
          <cell r="V32" t="str">
            <v>S.NAC IND ENERGIA-SINDEL</v>
          </cell>
          <cell r="W32" t="str">
            <v>144127911</v>
          </cell>
          <cell r="X32" t="str">
            <v>1848</v>
          </cell>
          <cell r="Y32" t="str">
            <v>0.0</v>
          </cell>
          <cell r="Z32">
            <v>2</v>
          </cell>
          <cell r="AA32" t="str">
            <v>00</v>
          </cell>
          <cell r="AC32" t="str">
            <v>X</v>
          </cell>
          <cell r="AD32" t="str">
            <v>100</v>
          </cell>
          <cell r="AE32" t="str">
            <v>11321493051</v>
          </cell>
          <cell r="AF32" t="str">
            <v>02</v>
          </cell>
          <cell r="AG32" t="str">
            <v>19830926</v>
          </cell>
          <cell r="AH32" t="str">
            <v>DT.Adm.Corr.Antiguid</v>
          </cell>
          <cell r="AI32" t="str">
            <v>1</v>
          </cell>
          <cell r="AJ32" t="str">
            <v>ACTIVOS</v>
          </cell>
          <cell r="AK32" t="str">
            <v>AA</v>
          </cell>
          <cell r="AL32" t="str">
            <v>ACTIVO TEMP.INTEIRO</v>
          </cell>
          <cell r="AM32" t="str">
            <v>J100</v>
          </cell>
          <cell r="AN32" t="str">
            <v>EDPOutsourcing Comercial-N</v>
          </cell>
          <cell r="AO32" t="str">
            <v>J111</v>
          </cell>
          <cell r="AP32" t="str">
            <v>EDPOC-PRT-StCat</v>
          </cell>
          <cell r="AQ32" t="str">
            <v>40176903</v>
          </cell>
          <cell r="AR32" t="str">
            <v>70000060</v>
          </cell>
          <cell r="AS32" t="str">
            <v>025.</v>
          </cell>
          <cell r="AT32" t="str">
            <v>ESCRITURARIO COMERCIAL</v>
          </cell>
          <cell r="AU32" t="str">
            <v>1</v>
          </cell>
          <cell r="AV32" t="str">
            <v>00040510</v>
          </cell>
          <cell r="AW32" t="str">
            <v>J20420000210</v>
          </cell>
          <cell r="AX32" t="str">
            <v>AN-AP-APOIO</v>
          </cell>
          <cell r="AY32" t="str">
            <v>68905010</v>
          </cell>
          <cell r="AZ32" t="str">
            <v>Dep Comercial Norte</v>
          </cell>
          <cell r="BA32" t="str">
            <v>6890</v>
          </cell>
          <cell r="BB32" t="str">
            <v>EDP Outsourcing Comercial</v>
          </cell>
          <cell r="BC32" t="str">
            <v>6890</v>
          </cell>
          <cell r="BD32" t="str">
            <v>6890</v>
          </cell>
          <cell r="BE32" t="str">
            <v>2800</v>
          </cell>
          <cell r="BF32" t="str">
            <v>6890</v>
          </cell>
          <cell r="BG32" t="str">
            <v>EDP Outsourcing Comercial,SA</v>
          </cell>
          <cell r="BH32" t="str">
            <v>1010</v>
          </cell>
          <cell r="BI32">
            <v>1160</v>
          </cell>
          <cell r="BJ32" t="str">
            <v>10</v>
          </cell>
          <cell r="BK32">
            <v>22</v>
          </cell>
          <cell r="BL32">
            <v>222.42</v>
          </cell>
          <cell r="BM32" t="str">
            <v>NÍVEL 5</v>
          </cell>
          <cell r="BN32" t="str">
            <v>01</v>
          </cell>
          <cell r="BO32" t="str">
            <v>07</v>
          </cell>
          <cell r="BP32" t="str">
            <v>20040101</v>
          </cell>
          <cell r="BQ32" t="str">
            <v>21</v>
          </cell>
          <cell r="BR32" t="str">
            <v>EVOLUCAO AUTOMATICA</v>
          </cell>
          <cell r="BS32" t="str">
            <v>20050101</v>
          </cell>
          <cell r="BW32">
            <v>0</v>
          </cell>
          <cell r="BX32">
            <v>0</v>
          </cell>
          <cell r="BY32">
            <v>0</v>
          </cell>
          <cell r="BZ32">
            <v>0</v>
          </cell>
          <cell r="CA32">
            <v>0</v>
          </cell>
          <cell r="CC32">
            <v>0</v>
          </cell>
          <cell r="CG32">
            <v>0</v>
          </cell>
          <cell r="CK32">
            <v>0</v>
          </cell>
          <cell r="CO32">
            <v>0</v>
          </cell>
          <cell r="CT32">
            <v>0</v>
          </cell>
          <cell r="CU32">
            <v>0</v>
          </cell>
          <cell r="CV32">
            <v>0</v>
          </cell>
          <cell r="CW32">
            <v>0</v>
          </cell>
          <cell r="CX32">
            <v>0</v>
          </cell>
          <cell r="CZ32">
            <v>0</v>
          </cell>
          <cell r="DC32">
            <v>0</v>
          </cell>
          <cell r="DF32">
            <v>0</v>
          </cell>
          <cell r="DI32">
            <v>0</v>
          </cell>
          <cell r="DK32">
            <v>0</v>
          </cell>
          <cell r="DL32">
            <v>0</v>
          </cell>
          <cell r="DN32" t="str">
            <v>11D13</v>
          </cell>
          <cell r="DO32" t="str">
            <v>FixoTInt-"Lojas"2002</v>
          </cell>
          <cell r="DP32">
            <v>9</v>
          </cell>
          <cell r="DQ32">
            <v>100</v>
          </cell>
          <cell r="DR32" t="str">
            <v>PT01</v>
          </cell>
          <cell r="DT32" t="str">
            <v>00330000</v>
          </cell>
          <cell r="DU32" t="str">
            <v>BANCO COMERCIAL PORTUGUES, SA</v>
          </cell>
        </row>
        <row r="33">
          <cell r="A33" t="str">
            <v>331117</v>
          </cell>
          <cell r="B33" t="str">
            <v>Deodato Manuel Silveira de Pina</v>
          </cell>
          <cell r="C33" t="str">
            <v>1999</v>
          </cell>
          <cell r="D33">
            <v>6</v>
          </cell>
          <cell r="E33">
            <v>6</v>
          </cell>
          <cell r="F33" t="str">
            <v>19671218</v>
          </cell>
          <cell r="G33" t="str">
            <v>37</v>
          </cell>
          <cell r="H33" t="str">
            <v>0</v>
          </cell>
          <cell r="I33" t="str">
            <v>Solt.</v>
          </cell>
          <cell r="J33" t="str">
            <v>masculino</v>
          </cell>
          <cell r="K33">
            <v>0</v>
          </cell>
          <cell r="L33" t="str">
            <v>R Engº Adelino Amaro da Costa, 88 - R/C Dt</v>
          </cell>
          <cell r="M33" t="str">
            <v>4400-134</v>
          </cell>
          <cell r="N33" t="str">
            <v>VILA NOVA DE GAIA</v>
          </cell>
          <cell r="O33" t="str">
            <v>00774105</v>
          </cell>
          <cell r="P33" t="str">
            <v>ECONOMIA</v>
          </cell>
          <cell r="R33" t="str">
            <v>7693114</v>
          </cell>
          <cell r="S33" t="str">
            <v>20030602</v>
          </cell>
          <cell r="T33" t="str">
            <v>LISBOA</v>
          </cell>
          <cell r="W33" t="str">
            <v>155800876</v>
          </cell>
          <cell r="X33" t="str">
            <v>3964</v>
          </cell>
          <cell r="Y33" t="str">
            <v>0.0</v>
          </cell>
          <cell r="Z33">
            <v>1</v>
          </cell>
          <cell r="AA33" t="str">
            <v>00</v>
          </cell>
          <cell r="AD33" t="str">
            <v>100</v>
          </cell>
          <cell r="AE33" t="str">
            <v>11323078951</v>
          </cell>
          <cell r="AF33" t="str">
            <v>02</v>
          </cell>
          <cell r="AG33" t="str">
            <v>19990801</v>
          </cell>
          <cell r="AH33" t="str">
            <v>DT.Adm.Corr.Antiguid</v>
          </cell>
          <cell r="AI33" t="str">
            <v>1</v>
          </cell>
          <cell r="AJ33" t="str">
            <v>ACTIVOS</v>
          </cell>
          <cell r="AK33" t="str">
            <v>AA</v>
          </cell>
          <cell r="AL33" t="str">
            <v>ACTIVO TEMP.INTEIRO</v>
          </cell>
          <cell r="AM33" t="str">
            <v>J100</v>
          </cell>
          <cell r="AN33" t="str">
            <v>EDPOutsourcing Comercial-N</v>
          </cell>
          <cell r="AO33" t="str">
            <v>J111</v>
          </cell>
          <cell r="AP33" t="str">
            <v>EDPOC-PRT-StCat</v>
          </cell>
          <cell r="AQ33" t="str">
            <v>40177044</v>
          </cell>
          <cell r="AR33" t="str">
            <v>70000041</v>
          </cell>
          <cell r="AS33" t="str">
            <v>01L1</v>
          </cell>
          <cell r="AT33" t="str">
            <v>LICENCIADO I</v>
          </cell>
          <cell r="AU33" t="str">
            <v>1</v>
          </cell>
          <cell r="AV33" t="str">
            <v>00040293</v>
          </cell>
          <cell r="AW33" t="str">
            <v>J20420000810</v>
          </cell>
          <cell r="AX33" t="str">
            <v>AN-RA-REDE DE AGENTES - I</v>
          </cell>
          <cell r="AY33" t="str">
            <v>68905014</v>
          </cell>
          <cell r="AZ33" t="str">
            <v>Eq Contacto Directo</v>
          </cell>
          <cell r="BA33" t="str">
            <v>6890</v>
          </cell>
          <cell r="BB33" t="str">
            <v>EDP Outsourcing Comercial</v>
          </cell>
          <cell r="BC33" t="str">
            <v>6890</v>
          </cell>
          <cell r="BD33" t="str">
            <v>6890</v>
          </cell>
          <cell r="BE33" t="str">
            <v>2800</v>
          </cell>
          <cell r="BF33" t="str">
            <v>6890</v>
          </cell>
          <cell r="BG33" t="str">
            <v>EDP Outsourcing Comercial,SA</v>
          </cell>
          <cell r="BH33" t="str">
            <v>1010</v>
          </cell>
          <cell r="BI33">
            <v>2283</v>
          </cell>
          <cell r="BJ33" t="str">
            <v>J</v>
          </cell>
          <cell r="BK33">
            <v>6</v>
          </cell>
          <cell r="BL33">
            <v>60.66</v>
          </cell>
          <cell r="BM33" t="str">
            <v>LIC 1</v>
          </cell>
          <cell r="BN33" t="str">
            <v>00</v>
          </cell>
          <cell r="BO33" t="str">
            <v>J</v>
          </cell>
          <cell r="BP33" t="str">
            <v>20040110</v>
          </cell>
          <cell r="BQ33" t="str">
            <v>22</v>
          </cell>
          <cell r="BR33" t="str">
            <v>ACELERACAO DE CARREIRA</v>
          </cell>
          <cell r="BS33" t="str">
            <v>20050101</v>
          </cell>
          <cell r="BW33">
            <v>0</v>
          </cell>
          <cell r="BX33">
            <v>0</v>
          </cell>
          <cell r="BY33">
            <v>0</v>
          </cell>
          <cell r="BZ33">
            <v>0</v>
          </cell>
          <cell r="CA33">
            <v>0</v>
          </cell>
          <cell r="CC33">
            <v>0</v>
          </cell>
          <cell r="CG33">
            <v>0</v>
          </cell>
          <cell r="CK33">
            <v>0</v>
          </cell>
          <cell r="CO33">
            <v>0</v>
          </cell>
          <cell r="CT33">
            <v>0</v>
          </cell>
          <cell r="CU33">
            <v>0</v>
          </cell>
          <cell r="CV33">
            <v>0</v>
          </cell>
          <cell r="CW33">
            <v>0</v>
          </cell>
          <cell r="CX33">
            <v>0</v>
          </cell>
          <cell r="CZ33">
            <v>0</v>
          </cell>
          <cell r="DC33">
            <v>0</v>
          </cell>
          <cell r="DF33">
            <v>0</v>
          </cell>
          <cell r="DI33">
            <v>0</v>
          </cell>
          <cell r="DK33">
            <v>0</v>
          </cell>
          <cell r="DL33">
            <v>0</v>
          </cell>
          <cell r="DN33" t="str">
            <v>21001</v>
          </cell>
          <cell r="DO33" t="str">
            <v>Flex. Tempo Inteiro</v>
          </cell>
          <cell r="DP33">
            <v>2</v>
          </cell>
          <cell r="DQ33">
            <v>100</v>
          </cell>
          <cell r="DR33" t="str">
            <v>PT01</v>
          </cell>
          <cell r="DT33" t="str">
            <v>00380073</v>
          </cell>
          <cell r="DU33" t="str">
            <v>BANIF-BANCO INTERNACIONAL DO F</v>
          </cell>
        </row>
        <row r="34">
          <cell r="A34" t="str">
            <v>289140</v>
          </cell>
          <cell r="B34" t="str">
            <v>Antonio Manuel Miranda Sousa</v>
          </cell>
          <cell r="C34" t="str">
            <v>1971</v>
          </cell>
          <cell r="D34">
            <v>34</v>
          </cell>
          <cell r="E34">
            <v>34</v>
          </cell>
          <cell r="F34" t="str">
            <v>19510103</v>
          </cell>
          <cell r="G34" t="str">
            <v>54</v>
          </cell>
          <cell r="H34" t="str">
            <v>1</v>
          </cell>
          <cell r="I34" t="str">
            <v>Casado</v>
          </cell>
          <cell r="J34" t="str">
            <v>masculino</v>
          </cell>
          <cell r="K34">
            <v>0</v>
          </cell>
          <cell r="L34" t="str">
            <v>Rua José Maria Alves nº 146/8 - B 2º CTFR Canidelo - V</v>
          </cell>
          <cell r="M34" t="str">
            <v>4400-482</v>
          </cell>
          <cell r="N34" t="str">
            <v>VILA NOVA DE GAIA</v>
          </cell>
          <cell r="O34" t="str">
            <v>00232133</v>
          </cell>
          <cell r="P34" t="str">
            <v>CURSO GERAL DO COMERCIO</v>
          </cell>
          <cell r="R34" t="str">
            <v>2725457</v>
          </cell>
          <cell r="S34" t="str">
            <v>19931214</v>
          </cell>
          <cell r="T34" t="str">
            <v>LISBOA</v>
          </cell>
          <cell r="U34" t="str">
            <v>9803</v>
          </cell>
          <cell r="V34" t="str">
            <v>S.NAC IND ENERGIA-SINDEL</v>
          </cell>
          <cell r="W34" t="str">
            <v>108217493</v>
          </cell>
          <cell r="X34" t="str">
            <v>3204</v>
          </cell>
          <cell r="Y34" t="str">
            <v>0.0</v>
          </cell>
          <cell r="Z34">
            <v>0</v>
          </cell>
          <cell r="AA34" t="str">
            <v>00</v>
          </cell>
          <cell r="AC34" t="str">
            <v>X</v>
          </cell>
          <cell r="AD34" t="str">
            <v>100</v>
          </cell>
          <cell r="AE34" t="str">
            <v>10010341934</v>
          </cell>
          <cell r="AF34" t="str">
            <v>02</v>
          </cell>
          <cell r="AG34" t="str">
            <v>19711015</v>
          </cell>
          <cell r="AH34" t="str">
            <v>DT.Adm.Corr.Antiguid</v>
          </cell>
          <cell r="AI34" t="str">
            <v>1</v>
          </cell>
          <cell r="AJ34" t="str">
            <v>ACTIVOS</v>
          </cell>
          <cell r="AK34" t="str">
            <v>AA</v>
          </cell>
          <cell r="AL34" t="str">
            <v>ACTIVO TEMP.INTEIRO</v>
          </cell>
          <cell r="AM34" t="str">
            <v>J100</v>
          </cell>
          <cell r="AN34" t="str">
            <v>EDPOutsourcing Comercial-N</v>
          </cell>
          <cell r="AO34" t="str">
            <v>J111</v>
          </cell>
          <cell r="AP34" t="str">
            <v>EDPOC-PRT-StCat</v>
          </cell>
          <cell r="AQ34" t="str">
            <v>40177336</v>
          </cell>
          <cell r="AR34" t="str">
            <v>70000022</v>
          </cell>
          <cell r="AS34" t="str">
            <v>014.</v>
          </cell>
          <cell r="AT34" t="str">
            <v>TECNICO COMERCIAL</v>
          </cell>
          <cell r="AU34" t="str">
            <v>1</v>
          </cell>
          <cell r="AV34" t="str">
            <v>00040293</v>
          </cell>
          <cell r="AW34" t="str">
            <v>J20420000810</v>
          </cell>
          <cell r="AX34" t="str">
            <v>AN-RA-REDE DE AGENTES - I</v>
          </cell>
          <cell r="AY34" t="str">
            <v>68905014</v>
          </cell>
          <cell r="AZ34" t="str">
            <v>Eq Contacto Directo</v>
          </cell>
          <cell r="BA34" t="str">
            <v>6890</v>
          </cell>
          <cell r="BB34" t="str">
            <v>EDP Outsourcing Comercial</v>
          </cell>
          <cell r="BC34" t="str">
            <v>6890</v>
          </cell>
          <cell r="BD34" t="str">
            <v>6890</v>
          </cell>
          <cell r="BE34" t="str">
            <v>2800</v>
          </cell>
          <cell r="BF34" t="str">
            <v>6890</v>
          </cell>
          <cell r="BG34" t="str">
            <v>EDP Outsourcing Comercial,SA</v>
          </cell>
          <cell r="BH34" t="str">
            <v>1010</v>
          </cell>
          <cell r="BI34">
            <v>1339</v>
          </cell>
          <cell r="BJ34" t="str">
            <v>12</v>
          </cell>
          <cell r="BK34">
            <v>34</v>
          </cell>
          <cell r="BL34">
            <v>343.74</v>
          </cell>
          <cell r="BM34" t="str">
            <v>NÍVEL 4</v>
          </cell>
          <cell r="BN34" t="str">
            <v>00</v>
          </cell>
          <cell r="BO34" t="str">
            <v>06</v>
          </cell>
          <cell r="BP34" t="str">
            <v>20050101</v>
          </cell>
          <cell r="BQ34" t="str">
            <v>21</v>
          </cell>
          <cell r="BR34" t="str">
            <v>EVOLUCAO AUTOMATICA</v>
          </cell>
          <cell r="BS34" t="str">
            <v>20050101</v>
          </cell>
          <cell r="BW34">
            <v>0</v>
          </cell>
          <cell r="BX34">
            <v>0</v>
          </cell>
          <cell r="BY34">
            <v>0</v>
          </cell>
          <cell r="BZ34">
            <v>0</v>
          </cell>
          <cell r="CA34">
            <v>0</v>
          </cell>
          <cell r="CC34">
            <v>0</v>
          </cell>
          <cell r="CG34">
            <v>0</v>
          </cell>
          <cell r="CK34">
            <v>0</v>
          </cell>
          <cell r="CO34">
            <v>0</v>
          </cell>
          <cell r="CT34">
            <v>0</v>
          </cell>
          <cell r="CU34">
            <v>0</v>
          </cell>
          <cell r="CV34">
            <v>0</v>
          </cell>
          <cell r="CW34">
            <v>0</v>
          </cell>
          <cell r="CX34">
            <v>0</v>
          </cell>
          <cell r="CZ34">
            <v>0</v>
          </cell>
          <cell r="DC34">
            <v>0</v>
          </cell>
          <cell r="DF34">
            <v>0</v>
          </cell>
          <cell r="DI34">
            <v>0</v>
          </cell>
          <cell r="DK34">
            <v>0</v>
          </cell>
          <cell r="DL34">
            <v>0</v>
          </cell>
          <cell r="DN34" t="str">
            <v>21D11</v>
          </cell>
          <cell r="DO34" t="str">
            <v>Flex.T.Int."Escrit"</v>
          </cell>
          <cell r="DP34">
            <v>2</v>
          </cell>
          <cell r="DQ34">
            <v>100</v>
          </cell>
          <cell r="DR34" t="str">
            <v>PT01</v>
          </cell>
          <cell r="DT34" t="str">
            <v>00360051</v>
          </cell>
          <cell r="DU34" t="str">
            <v>CAIXA ECONOMICA MONTEPIO GERAL</v>
          </cell>
        </row>
        <row r="35">
          <cell r="A35" t="str">
            <v>222992</v>
          </cell>
          <cell r="B35" t="str">
            <v>Antonio Jose Alves Pinto</v>
          </cell>
          <cell r="C35" t="str">
            <v>1982</v>
          </cell>
          <cell r="D35">
            <v>23</v>
          </cell>
          <cell r="E35">
            <v>23</v>
          </cell>
          <cell r="F35" t="str">
            <v>19600905</v>
          </cell>
          <cell r="G35" t="str">
            <v>44</v>
          </cell>
          <cell r="H35" t="str">
            <v>1</v>
          </cell>
          <cell r="I35" t="str">
            <v>Casado</v>
          </cell>
          <cell r="J35" t="str">
            <v>masculino</v>
          </cell>
          <cell r="K35">
            <v>1</v>
          </cell>
          <cell r="L35" t="str">
            <v>Av das Campas - Margaride</v>
          </cell>
          <cell r="M35" t="str">
            <v>4610-255</v>
          </cell>
          <cell r="N35" t="str">
            <v>FELGUEIRAS</v>
          </cell>
          <cell r="O35" t="str">
            <v>00231023</v>
          </cell>
          <cell r="P35" t="str">
            <v>CURSO GERAL DOS LICEUS</v>
          </cell>
          <cell r="R35" t="str">
            <v>3995942</v>
          </cell>
          <cell r="S35" t="str">
            <v>20010309</v>
          </cell>
          <cell r="T35" t="str">
            <v>PORTO</v>
          </cell>
          <cell r="U35" t="str">
            <v>9823</v>
          </cell>
          <cell r="V35" t="str">
            <v>SD TR ESC SERV COM SITESC</v>
          </cell>
          <cell r="W35" t="str">
            <v>106992813</v>
          </cell>
          <cell r="X35" t="str">
            <v>1775</v>
          </cell>
          <cell r="Y35" t="str">
            <v>0.0</v>
          </cell>
          <cell r="Z35">
            <v>1</v>
          </cell>
          <cell r="AA35" t="str">
            <v>00</v>
          </cell>
          <cell r="AD35" t="str">
            <v>100</v>
          </cell>
          <cell r="AE35" t="str">
            <v>11267026573</v>
          </cell>
          <cell r="AF35" t="str">
            <v>02</v>
          </cell>
          <cell r="AG35" t="str">
            <v>19820301</v>
          </cell>
          <cell r="AH35" t="str">
            <v>DT.Adm.Corr.Antiguid</v>
          </cell>
          <cell r="AI35" t="str">
            <v>1</v>
          </cell>
          <cell r="AJ35" t="str">
            <v>ACTIVOS</v>
          </cell>
          <cell r="AK35" t="str">
            <v>AA</v>
          </cell>
          <cell r="AL35" t="str">
            <v>ACTIVO TEMP.INTEIRO</v>
          </cell>
          <cell r="AM35" t="str">
            <v>J100</v>
          </cell>
          <cell r="AN35" t="str">
            <v>EDPOutsourcing Comercial-N</v>
          </cell>
          <cell r="AO35" t="str">
            <v>J111</v>
          </cell>
          <cell r="AP35" t="str">
            <v>EDPOC-PRT-StCat</v>
          </cell>
          <cell r="AQ35" t="str">
            <v>40176797</v>
          </cell>
          <cell r="AR35" t="str">
            <v>70000060</v>
          </cell>
          <cell r="AS35" t="str">
            <v>025.</v>
          </cell>
          <cell r="AT35" t="str">
            <v>ESCRITURARIO COMERCIAL</v>
          </cell>
          <cell r="AU35" t="str">
            <v>1</v>
          </cell>
          <cell r="AV35" t="str">
            <v>00040290</v>
          </cell>
          <cell r="AW35" t="str">
            <v>J20424420410</v>
          </cell>
          <cell r="AX35" t="str">
            <v>AN-LJPRT-LOJA PORTO</v>
          </cell>
          <cell r="AY35" t="str">
            <v>68905216</v>
          </cell>
          <cell r="AZ35" t="str">
            <v>Lj Porto</v>
          </cell>
          <cell r="BA35" t="str">
            <v>6890</v>
          </cell>
          <cell r="BB35" t="str">
            <v>EDP Outsourcing Comercial</v>
          </cell>
          <cell r="BC35" t="str">
            <v>6890</v>
          </cell>
          <cell r="BD35" t="str">
            <v>6890</v>
          </cell>
          <cell r="BE35" t="str">
            <v>2800</v>
          </cell>
          <cell r="BF35" t="str">
            <v>6890</v>
          </cell>
          <cell r="BG35" t="str">
            <v>EDP Outsourcing Comercial,SA</v>
          </cell>
          <cell r="BH35" t="str">
            <v>1010</v>
          </cell>
          <cell r="BI35">
            <v>1160</v>
          </cell>
          <cell r="BJ35" t="str">
            <v>10</v>
          </cell>
          <cell r="BK35">
            <v>23</v>
          </cell>
          <cell r="BL35">
            <v>232.53</v>
          </cell>
          <cell r="BM35" t="str">
            <v>NÍVEL 5</v>
          </cell>
          <cell r="BN35" t="str">
            <v>01</v>
          </cell>
          <cell r="BO35" t="str">
            <v>07</v>
          </cell>
          <cell r="BP35" t="str">
            <v>20040101</v>
          </cell>
          <cell r="BQ35" t="str">
            <v>21</v>
          </cell>
          <cell r="BR35" t="str">
            <v>EVOLUCAO AUTOMATICA</v>
          </cell>
          <cell r="BS35" t="str">
            <v>20050101</v>
          </cell>
          <cell r="BW35">
            <v>0</v>
          </cell>
          <cell r="BX35">
            <v>0</v>
          </cell>
          <cell r="BY35">
            <v>0</v>
          </cell>
          <cell r="BZ35">
            <v>0</v>
          </cell>
          <cell r="CA35">
            <v>0</v>
          </cell>
          <cell r="CC35">
            <v>0</v>
          </cell>
          <cell r="CG35">
            <v>0</v>
          </cell>
          <cell r="CK35">
            <v>0</v>
          </cell>
          <cell r="CO35">
            <v>0</v>
          </cell>
          <cell r="CT35">
            <v>0</v>
          </cell>
          <cell r="CU35">
            <v>0</v>
          </cell>
          <cell r="CV35">
            <v>0</v>
          </cell>
          <cell r="CW35">
            <v>0</v>
          </cell>
          <cell r="CX35">
            <v>0</v>
          </cell>
          <cell r="CZ35">
            <v>0</v>
          </cell>
          <cell r="DC35">
            <v>0</v>
          </cell>
          <cell r="DF35">
            <v>0</v>
          </cell>
          <cell r="DI35">
            <v>0</v>
          </cell>
          <cell r="DK35">
            <v>0</v>
          </cell>
          <cell r="DL35">
            <v>0</v>
          </cell>
          <cell r="DN35" t="str">
            <v>11D13</v>
          </cell>
          <cell r="DO35" t="str">
            <v>FixoTInt-"Lojas"2002</v>
          </cell>
          <cell r="DP35">
            <v>9</v>
          </cell>
          <cell r="DQ35">
            <v>100</v>
          </cell>
          <cell r="DR35" t="str">
            <v>PT01</v>
          </cell>
          <cell r="DT35" t="str">
            <v>00350309</v>
          </cell>
          <cell r="DU35" t="str">
            <v>CAIXA GERAL DE DEPOSITOS, SA</v>
          </cell>
        </row>
        <row r="36">
          <cell r="A36" t="str">
            <v>298980</v>
          </cell>
          <cell r="B36" t="str">
            <v>Alexandre Alcino N Vieira Almeida</v>
          </cell>
          <cell r="C36" t="str">
            <v>1982</v>
          </cell>
          <cell r="D36">
            <v>23</v>
          </cell>
          <cell r="E36">
            <v>23</v>
          </cell>
          <cell r="F36" t="str">
            <v>19621227</v>
          </cell>
          <cell r="G36" t="str">
            <v>42</v>
          </cell>
          <cell r="H36" t="str">
            <v>1</v>
          </cell>
          <cell r="I36" t="str">
            <v>Casado</v>
          </cell>
          <cell r="J36" t="str">
            <v>masculino</v>
          </cell>
          <cell r="K36">
            <v>3</v>
          </cell>
          <cell r="L36" t="str">
            <v>Lug Agrelo                    Ras</v>
          </cell>
          <cell r="M36" t="str">
            <v>4560-000</v>
          </cell>
          <cell r="N36" t="str">
            <v>PENAFIEL</v>
          </cell>
          <cell r="O36" t="str">
            <v>00233093</v>
          </cell>
          <cell r="P36" t="str">
            <v>CURSO GERAL UNIF. MECANOTECNIA</v>
          </cell>
          <cell r="R36" t="str">
            <v>6640969</v>
          </cell>
          <cell r="S36" t="str">
            <v>19881028</v>
          </cell>
          <cell r="T36" t="str">
            <v>LISBOA</v>
          </cell>
          <cell r="U36" t="str">
            <v>9800</v>
          </cell>
          <cell r="V36" t="str">
            <v>SIND TRAB IND ELéCT NORTE</v>
          </cell>
          <cell r="W36" t="str">
            <v>184995329</v>
          </cell>
          <cell r="X36" t="str">
            <v>1856</v>
          </cell>
          <cell r="Y36" t="str">
            <v>0.0</v>
          </cell>
          <cell r="Z36">
            <v>3</v>
          </cell>
          <cell r="AA36" t="str">
            <v>00</v>
          </cell>
          <cell r="AC36" t="str">
            <v>X</v>
          </cell>
          <cell r="AD36" t="str">
            <v>100</v>
          </cell>
          <cell r="AE36" t="str">
            <v>11320996494</v>
          </cell>
          <cell r="AF36" t="str">
            <v>02</v>
          </cell>
          <cell r="AG36" t="str">
            <v>19820607</v>
          </cell>
          <cell r="AH36" t="str">
            <v>DT.Adm.Corr.Antiguid</v>
          </cell>
          <cell r="AI36" t="str">
            <v>1</v>
          </cell>
          <cell r="AJ36" t="str">
            <v>ACTIVOS</v>
          </cell>
          <cell r="AK36" t="str">
            <v>AA</v>
          </cell>
          <cell r="AL36" t="str">
            <v>ACTIVO TEMP.INTEIRO</v>
          </cell>
          <cell r="AM36" t="str">
            <v>J100</v>
          </cell>
          <cell r="AN36" t="str">
            <v>EDPOutsourcing Comercial-N</v>
          </cell>
          <cell r="AO36" t="str">
            <v>J111</v>
          </cell>
          <cell r="AP36" t="str">
            <v>EDPOC-PRT-StCat</v>
          </cell>
          <cell r="AQ36" t="str">
            <v>40176896</v>
          </cell>
          <cell r="AR36" t="str">
            <v>70000022</v>
          </cell>
          <cell r="AS36" t="str">
            <v>014.</v>
          </cell>
          <cell r="AT36" t="str">
            <v>TECNICO COMERCIAL</v>
          </cell>
          <cell r="AU36" t="str">
            <v>4</v>
          </cell>
          <cell r="AV36" t="str">
            <v>00040434</v>
          </cell>
          <cell r="AW36" t="str">
            <v>J20504000610</v>
          </cell>
          <cell r="AX36" t="str">
            <v>OCB2C-AN-GA ATEND ANALISE FACT CONT</v>
          </cell>
          <cell r="AY36" t="str">
            <v>68907100</v>
          </cell>
          <cell r="AZ36" t="str">
            <v>B2C -  Norte</v>
          </cell>
          <cell r="BA36" t="str">
            <v>6890</v>
          </cell>
          <cell r="BB36" t="str">
            <v>EDP Outsourcing Comercial</v>
          </cell>
          <cell r="BC36" t="str">
            <v>6890</v>
          </cell>
          <cell r="BD36" t="str">
            <v>6890</v>
          </cell>
          <cell r="BE36" t="str">
            <v>2800</v>
          </cell>
          <cell r="BF36" t="str">
            <v>6890</v>
          </cell>
          <cell r="BG36" t="str">
            <v>EDP Outsourcing Comercial,SA</v>
          </cell>
          <cell r="BH36" t="str">
            <v>1010</v>
          </cell>
          <cell r="BI36">
            <v>1339</v>
          </cell>
          <cell r="BJ36" t="str">
            <v>12</v>
          </cell>
          <cell r="BK36">
            <v>23</v>
          </cell>
          <cell r="BL36">
            <v>232.53</v>
          </cell>
          <cell r="BM36" t="str">
            <v>NÍVEL 4</v>
          </cell>
          <cell r="BN36" t="str">
            <v>00</v>
          </cell>
          <cell r="BO36" t="str">
            <v>06</v>
          </cell>
          <cell r="BP36" t="str">
            <v>20050101</v>
          </cell>
          <cell r="BQ36" t="str">
            <v>21</v>
          </cell>
          <cell r="BR36" t="str">
            <v>EVOLUCAO AUTOMATICA</v>
          </cell>
          <cell r="BS36" t="str">
            <v>20050101</v>
          </cell>
          <cell r="BW36">
            <v>0</v>
          </cell>
          <cell r="BX36">
            <v>0</v>
          </cell>
          <cell r="BY36">
            <v>0</v>
          </cell>
          <cell r="BZ36">
            <v>0</v>
          </cell>
          <cell r="CA36">
            <v>0</v>
          </cell>
          <cell r="CC36">
            <v>0</v>
          </cell>
          <cell r="CG36">
            <v>0</v>
          </cell>
          <cell r="CK36">
            <v>0</v>
          </cell>
          <cell r="CO36">
            <v>0</v>
          </cell>
          <cell r="CT36">
            <v>0</v>
          </cell>
          <cell r="CU36">
            <v>0</v>
          </cell>
          <cell r="CV36">
            <v>0</v>
          </cell>
          <cell r="CW36">
            <v>0</v>
          </cell>
          <cell r="CX36">
            <v>0</v>
          </cell>
          <cell r="CZ36">
            <v>0</v>
          </cell>
          <cell r="DC36">
            <v>0</v>
          </cell>
          <cell r="DF36">
            <v>0</v>
          </cell>
          <cell r="DI36">
            <v>0</v>
          </cell>
          <cell r="DK36">
            <v>0</v>
          </cell>
          <cell r="DL36">
            <v>0</v>
          </cell>
          <cell r="DN36" t="str">
            <v>21D11</v>
          </cell>
          <cell r="DO36" t="str">
            <v>Flex.T.Int."Escrit"</v>
          </cell>
          <cell r="DP36">
            <v>2</v>
          </cell>
          <cell r="DQ36">
            <v>100</v>
          </cell>
          <cell r="DR36" t="str">
            <v>PT01</v>
          </cell>
          <cell r="DT36" t="str">
            <v>00070445</v>
          </cell>
          <cell r="DU36" t="str">
            <v>BANCO ESPIRITO SANTO, SA</v>
          </cell>
        </row>
        <row r="37">
          <cell r="A37" t="str">
            <v>288268</v>
          </cell>
          <cell r="B37" t="str">
            <v>Maria Jose Ferreira Campos</v>
          </cell>
          <cell r="C37" t="str">
            <v>1979</v>
          </cell>
          <cell r="D37">
            <v>26</v>
          </cell>
          <cell r="E37">
            <v>26</v>
          </cell>
          <cell r="F37" t="str">
            <v>19570309</v>
          </cell>
          <cell r="G37" t="str">
            <v>48</v>
          </cell>
          <cell r="H37" t="str">
            <v>1</v>
          </cell>
          <cell r="I37" t="str">
            <v>Casado</v>
          </cell>
          <cell r="J37" t="str">
            <v>feminino</v>
          </cell>
          <cell r="K37">
            <v>1</v>
          </cell>
          <cell r="L37" t="str">
            <v>R. Sacra Familia, 8 - 1 - Dto</v>
          </cell>
          <cell r="M37" t="str">
            <v>4490-548</v>
          </cell>
          <cell r="N37" t="str">
            <v>PÓVOA DE VARZIM</v>
          </cell>
          <cell r="O37" t="str">
            <v>00232213</v>
          </cell>
          <cell r="P37" t="str">
            <v>C.GERAL ADMINISTRACAO COMERCIO</v>
          </cell>
          <cell r="R37" t="str">
            <v>3600686</v>
          </cell>
          <cell r="S37" t="str">
            <v>19960910</v>
          </cell>
          <cell r="T37" t="str">
            <v>PORTO</v>
          </cell>
          <cell r="U37" t="str">
            <v>9800</v>
          </cell>
          <cell r="V37" t="str">
            <v>SIND TRAB IND ELéCT NORTE</v>
          </cell>
          <cell r="W37" t="str">
            <v>102478740</v>
          </cell>
          <cell r="X37" t="str">
            <v>1872</v>
          </cell>
          <cell r="Y37" t="str">
            <v>0.0</v>
          </cell>
          <cell r="Z37">
            <v>1</v>
          </cell>
          <cell r="AA37" t="str">
            <v>00</v>
          </cell>
          <cell r="AC37" t="str">
            <v>X</v>
          </cell>
          <cell r="AD37" t="str">
            <v>100</v>
          </cell>
          <cell r="AE37" t="str">
            <v>10294519482</v>
          </cell>
          <cell r="AF37" t="str">
            <v>02</v>
          </cell>
          <cell r="AG37" t="str">
            <v>19790621</v>
          </cell>
          <cell r="AH37" t="str">
            <v>DT.Adm.Corr.Antiguid</v>
          </cell>
          <cell r="AI37" t="str">
            <v>1</v>
          </cell>
          <cell r="AJ37" t="str">
            <v>ACTIVOS</v>
          </cell>
          <cell r="AK37" t="str">
            <v>AA</v>
          </cell>
          <cell r="AL37" t="str">
            <v>ACTIVO TEMP.INTEIRO</v>
          </cell>
          <cell r="AM37" t="str">
            <v>J100</v>
          </cell>
          <cell r="AN37" t="str">
            <v>EDPOutsourcing Comercial-N</v>
          </cell>
          <cell r="AO37" t="str">
            <v>J111</v>
          </cell>
          <cell r="AP37" t="str">
            <v>EDPOC-PRT-StCat</v>
          </cell>
          <cell r="AQ37" t="str">
            <v>40176935</v>
          </cell>
          <cell r="AR37" t="str">
            <v>70000060</v>
          </cell>
          <cell r="AS37" t="str">
            <v>025.</v>
          </cell>
          <cell r="AT37" t="str">
            <v>ESCRITURARIO COMERCIAL</v>
          </cell>
          <cell r="AU37" t="str">
            <v>1</v>
          </cell>
          <cell r="AV37" t="str">
            <v>00040434</v>
          </cell>
          <cell r="AW37" t="str">
            <v>J20504000610</v>
          </cell>
          <cell r="AX37" t="str">
            <v>OCB2C-AN-GA ATEND ANALISE FACT CONT</v>
          </cell>
          <cell r="AY37" t="str">
            <v>68907100</v>
          </cell>
          <cell r="AZ37" t="str">
            <v>B2C -  Norte</v>
          </cell>
          <cell r="BA37" t="str">
            <v>6890</v>
          </cell>
          <cell r="BB37" t="str">
            <v>EDP Outsourcing Comercial</v>
          </cell>
          <cell r="BC37" t="str">
            <v>6890</v>
          </cell>
          <cell r="BD37" t="str">
            <v>6890</v>
          </cell>
          <cell r="BE37" t="str">
            <v>2800</v>
          </cell>
          <cell r="BF37" t="str">
            <v>6890</v>
          </cell>
          <cell r="BG37" t="str">
            <v>EDP Outsourcing Comercial,SA</v>
          </cell>
          <cell r="BH37" t="str">
            <v>1010</v>
          </cell>
          <cell r="BI37">
            <v>1339</v>
          </cell>
          <cell r="BJ37" t="str">
            <v>12</v>
          </cell>
          <cell r="BK37">
            <v>26</v>
          </cell>
          <cell r="BL37">
            <v>262.86</v>
          </cell>
          <cell r="BM37" t="str">
            <v>NÍVEL 5</v>
          </cell>
          <cell r="BN37" t="str">
            <v>00</v>
          </cell>
          <cell r="BO37" t="str">
            <v>09</v>
          </cell>
          <cell r="BP37" t="str">
            <v>20050101</v>
          </cell>
          <cell r="BQ37" t="str">
            <v>21</v>
          </cell>
          <cell r="BR37" t="str">
            <v>EVOLUCAO AUTOMATICA</v>
          </cell>
          <cell r="BS37" t="str">
            <v>20050101</v>
          </cell>
          <cell r="BW37">
            <v>0</v>
          </cell>
          <cell r="BX37">
            <v>0</v>
          </cell>
          <cell r="BY37">
            <v>0</v>
          </cell>
          <cell r="BZ37">
            <v>0</v>
          </cell>
          <cell r="CA37">
            <v>0</v>
          </cell>
          <cell r="CC37">
            <v>0</v>
          </cell>
          <cell r="CG37">
            <v>0</v>
          </cell>
          <cell r="CK37">
            <v>0</v>
          </cell>
          <cell r="CO37">
            <v>0</v>
          </cell>
          <cell r="CT37">
            <v>0</v>
          </cell>
          <cell r="CU37">
            <v>0</v>
          </cell>
          <cell r="CV37">
            <v>0</v>
          </cell>
          <cell r="CW37">
            <v>0</v>
          </cell>
          <cell r="CX37">
            <v>0</v>
          </cell>
          <cell r="CZ37">
            <v>0</v>
          </cell>
          <cell r="DC37">
            <v>0</v>
          </cell>
          <cell r="DF37">
            <v>0</v>
          </cell>
          <cell r="DI37">
            <v>0</v>
          </cell>
          <cell r="DK37">
            <v>0</v>
          </cell>
          <cell r="DL37">
            <v>0</v>
          </cell>
          <cell r="DN37" t="str">
            <v>21D11</v>
          </cell>
          <cell r="DO37" t="str">
            <v>Flex.T.Int."Escrit"</v>
          </cell>
          <cell r="DP37">
            <v>2</v>
          </cell>
          <cell r="DQ37">
            <v>100</v>
          </cell>
          <cell r="DR37" t="str">
            <v>PT01</v>
          </cell>
          <cell r="DT37" t="str">
            <v>00360047</v>
          </cell>
          <cell r="DU37" t="str">
            <v>CAIXA ECONOMICA MONTEPIO GERAL</v>
          </cell>
        </row>
        <row r="38">
          <cell r="A38" t="str">
            <v>258555</v>
          </cell>
          <cell r="B38" t="str">
            <v>Jose Fernandes Correia Castro</v>
          </cell>
          <cell r="C38" t="str">
            <v>1980</v>
          </cell>
          <cell r="D38">
            <v>25</v>
          </cell>
          <cell r="E38">
            <v>25</v>
          </cell>
          <cell r="F38" t="str">
            <v>19550120</v>
          </cell>
          <cell r="G38" t="str">
            <v>50</v>
          </cell>
          <cell r="H38" t="str">
            <v>1</v>
          </cell>
          <cell r="I38" t="str">
            <v>Casado</v>
          </cell>
          <cell r="J38" t="str">
            <v>masculino</v>
          </cell>
          <cell r="K38">
            <v>1</v>
          </cell>
          <cell r="L38" t="str">
            <v>R D.Nuno A.Pereira,nº 73- Bl A - 5 Esq</v>
          </cell>
          <cell r="M38" t="str">
            <v>4780-439</v>
          </cell>
          <cell r="N38" t="str">
            <v>SANTO TIRSO</v>
          </cell>
          <cell r="O38" t="str">
            <v>00232133</v>
          </cell>
          <cell r="P38" t="str">
            <v>CURSO GERAL DO COMERCIO</v>
          </cell>
          <cell r="R38" t="str">
            <v>3711545</v>
          </cell>
          <cell r="S38" t="str">
            <v>19990826</v>
          </cell>
          <cell r="T38" t="str">
            <v>LISBOA</v>
          </cell>
          <cell r="U38" t="str">
            <v>9800</v>
          </cell>
          <cell r="V38" t="str">
            <v>SIND TRAB IND ELéCT NORTE</v>
          </cell>
          <cell r="W38" t="str">
            <v>137617917</v>
          </cell>
          <cell r="X38" t="str">
            <v>1880</v>
          </cell>
          <cell r="Y38" t="str">
            <v>0.0</v>
          </cell>
          <cell r="Z38">
            <v>1</v>
          </cell>
          <cell r="AA38" t="str">
            <v>00</v>
          </cell>
          <cell r="AD38" t="str">
            <v>100</v>
          </cell>
          <cell r="AE38" t="str">
            <v>11216571055</v>
          </cell>
          <cell r="AF38" t="str">
            <v>02</v>
          </cell>
          <cell r="AG38" t="str">
            <v>19800329</v>
          </cell>
          <cell r="AH38" t="str">
            <v>DT.Adm.Corr.Antiguid</v>
          </cell>
          <cell r="AI38" t="str">
            <v>1</v>
          </cell>
          <cell r="AJ38" t="str">
            <v>ACTIVOS</v>
          </cell>
          <cell r="AK38" t="str">
            <v>AA</v>
          </cell>
          <cell r="AL38" t="str">
            <v>ACTIVO TEMP.INTEIRO</v>
          </cell>
          <cell r="AM38" t="str">
            <v>J100</v>
          </cell>
          <cell r="AN38" t="str">
            <v>EDPOutsourcing Comercial-N</v>
          </cell>
          <cell r="AO38" t="str">
            <v>J111</v>
          </cell>
          <cell r="AP38" t="str">
            <v>EDPOC-PRT-StCat</v>
          </cell>
          <cell r="AQ38" t="str">
            <v>40176893</v>
          </cell>
          <cell r="AR38" t="str">
            <v>70000022</v>
          </cell>
          <cell r="AS38" t="str">
            <v>014.</v>
          </cell>
          <cell r="AT38" t="str">
            <v>TECNICO COMERCIAL</v>
          </cell>
          <cell r="AU38" t="str">
            <v>4</v>
          </cell>
          <cell r="AV38" t="str">
            <v>00040434</v>
          </cell>
          <cell r="AW38" t="str">
            <v>J20504000610</v>
          </cell>
          <cell r="AX38" t="str">
            <v>OCB2C-AN-GA ATEND ANALISE FACT CONT</v>
          </cell>
          <cell r="AY38" t="str">
            <v>68907100</v>
          </cell>
          <cell r="AZ38" t="str">
            <v>B2C -  Norte</v>
          </cell>
          <cell r="BA38" t="str">
            <v>6890</v>
          </cell>
          <cell r="BB38" t="str">
            <v>EDP Outsourcing Comercial</v>
          </cell>
          <cell r="BC38" t="str">
            <v>6890</v>
          </cell>
          <cell r="BD38" t="str">
            <v>6890</v>
          </cell>
          <cell r="BE38" t="str">
            <v>2800</v>
          </cell>
          <cell r="BF38" t="str">
            <v>6890</v>
          </cell>
          <cell r="BG38" t="str">
            <v>EDP Outsourcing Comercial,SA</v>
          </cell>
          <cell r="BH38" t="str">
            <v>1010</v>
          </cell>
          <cell r="BI38">
            <v>1339</v>
          </cell>
          <cell r="BJ38" t="str">
            <v>12</v>
          </cell>
          <cell r="BK38">
            <v>25</v>
          </cell>
          <cell r="BL38">
            <v>252.75</v>
          </cell>
          <cell r="BM38" t="str">
            <v>NÍVEL 4</v>
          </cell>
          <cell r="BN38" t="str">
            <v>01</v>
          </cell>
          <cell r="BO38" t="str">
            <v>06</v>
          </cell>
          <cell r="BP38" t="str">
            <v>20040101</v>
          </cell>
          <cell r="BQ38" t="str">
            <v>21</v>
          </cell>
          <cell r="BR38" t="str">
            <v>EVOLUCAO AUTOMATICA</v>
          </cell>
          <cell r="BS38" t="str">
            <v>20050101</v>
          </cell>
          <cell r="BW38">
            <v>0</v>
          </cell>
          <cell r="BX38">
            <v>0</v>
          </cell>
          <cell r="BY38">
            <v>0</v>
          </cell>
          <cell r="BZ38">
            <v>0</v>
          </cell>
          <cell r="CA38">
            <v>0</v>
          </cell>
          <cell r="CC38">
            <v>0</v>
          </cell>
          <cell r="CG38">
            <v>0</v>
          </cell>
          <cell r="CK38">
            <v>0</v>
          </cell>
          <cell r="CO38">
            <v>0</v>
          </cell>
          <cell r="CT38">
            <v>0</v>
          </cell>
          <cell r="CU38">
            <v>0</v>
          </cell>
          <cell r="CV38">
            <v>0</v>
          </cell>
          <cell r="CW38">
            <v>0</v>
          </cell>
          <cell r="CX38">
            <v>0</v>
          </cell>
          <cell r="CZ38">
            <v>0</v>
          </cell>
          <cell r="DC38">
            <v>0</v>
          </cell>
          <cell r="DF38">
            <v>0</v>
          </cell>
          <cell r="DI38">
            <v>0</v>
          </cell>
          <cell r="DK38">
            <v>0</v>
          </cell>
          <cell r="DL38">
            <v>0</v>
          </cell>
          <cell r="DN38" t="str">
            <v>21D11</v>
          </cell>
          <cell r="DO38" t="str">
            <v>Flex.T.Int."Escrit"</v>
          </cell>
          <cell r="DP38">
            <v>2</v>
          </cell>
          <cell r="DQ38">
            <v>100</v>
          </cell>
          <cell r="DR38" t="str">
            <v>PT01</v>
          </cell>
          <cell r="DT38" t="str">
            <v>00330000</v>
          </cell>
          <cell r="DU38" t="str">
            <v>BANCO COMERCIAL PORTUGUES, SA</v>
          </cell>
        </row>
        <row r="39">
          <cell r="A39" t="str">
            <v>320943</v>
          </cell>
          <cell r="B39" t="str">
            <v>Manuel Jorge Nogueira Soares Costa</v>
          </cell>
          <cell r="C39" t="str">
            <v>1987</v>
          </cell>
          <cell r="D39">
            <v>18</v>
          </cell>
          <cell r="E39">
            <v>18</v>
          </cell>
          <cell r="F39" t="str">
            <v>19600331</v>
          </cell>
          <cell r="G39" t="str">
            <v>45</v>
          </cell>
          <cell r="H39" t="str">
            <v>1</v>
          </cell>
          <cell r="I39" t="str">
            <v>Casado</v>
          </cell>
          <cell r="J39" t="str">
            <v>masculino</v>
          </cell>
          <cell r="K39">
            <v>2</v>
          </cell>
          <cell r="L39" t="str">
            <v>Av Edison Magalhães, 34-3-Esq</v>
          </cell>
          <cell r="M39" t="str">
            <v>4460-297</v>
          </cell>
          <cell r="N39" t="str">
            <v>SENHORA DA HORA</v>
          </cell>
          <cell r="O39" t="str">
            <v>00241132</v>
          </cell>
          <cell r="P39" t="str">
            <v>CURSO COMPLEMENTAR DOS LICEUS</v>
          </cell>
          <cell r="R39" t="str">
            <v>3832747-3</v>
          </cell>
          <cell r="S39" t="str">
            <v>20021023</v>
          </cell>
          <cell r="T39" t="str">
            <v>LISBOA</v>
          </cell>
          <cell r="U39" t="str">
            <v>9804</v>
          </cell>
          <cell r="V39" t="str">
            <v>SIND ENERGIA - SINERGIA</v>
          </cell>
          <cell r="W39" t="str">
            <v>160928842</v>
          </cell>
          <cell r="X39" t="str">
            <v>1821</v>
          </cell>
          <cell r="Y39" t="str">
            <v>0.0</v>
          </cell>
          <cell r="Z39">
            <v>2</v>
          </cell>
          <cell r="AA39" t="str">
            <v>00</v>
          </cell>
          <cell r="AD39" t="str">
            <v>100</v>
          </cell>
          <cell r="AE39" t="str">
            <v>11096700067</v>
          </cell>
          <cell r="AF39" t="str">
            <v>02</v>
          </cell>
          <cell r="AG39" t="str">
            <v>19870801</v>
          </cell>
          <cell r="AH39" t="str">
            <v>DT.Adm.Corr.Antiguid</v>
          </cell>
          <cell r="AI39" t="str">
            <v>1</v>
          </cell>
          <cell r="AJ39" t="str">
            <v>ACTIVOS</v>
          </cell>
          <cell r="AK39" t="str">
            <v>AA</v>
          </cell>
          <cell r="AL39" t="str">
            <v>ACTIVO TEMP.INTEIRO</v>
          </cell>
          <cell r="AM39" t="str">
            <v>J100</v>
          </cell>
          <cell r="AN39" t="str">
            <v>EDPOutsourcing Comercial-N</v>
          </cell>
          <cell r="AO39" t="str">
            <v>J111</v>
          </cell>
          <cell r="AP39" t="str">
            <v>EDPOC-PRT-StCat</v>
          </cell>
          <cell r="AQ39" t="str">
            <v>40176928</v>
          </cell>
          <cell r="AR39" t="str">
            <v>70000022</v>
          </cell>
          <cell r="AS39" t="str">
            <v>014.</v>
          </cell>
          <cell r="AT39" t="str">
            <v>TECNICO COMERCIAL</v>
          </cell>
          <cell r="AU39" t="str">
            <v>4</v>
          </cell>
          <cell r="AV39" t="str">
            <v>00040434</v>
          </cell>
          <cell r="AW39" t="str">
            <v>J20504000610</v>
          </cell>
          <cell r="AX39" t="str">
            <v>OCB2C-AN-GA ATEND ANALISE FACT CONT</v>
          </cell>
          <cell r="AY39" t="str">
            <v>68907100</v>
          </cell>
          <cell r="AZ39" t="str">
            <v>B2C -  Norte</v>
          </cell>
          <cell r="BA39" t="str">
            <v>6890</v>
          </cell>
          <cell r="BB39" t="str">
            <v>EDP Outsourcing Comercial</v>
          </cell>
          <cell r="BC39" t="str">
            <v>6890</v>
          </cell>
          <cell r="BD39" t="str">
            <v>6890</v>
          </cell>
          <cell r="BE39" t="str">
            <v>2800</v>
          </cell>
          <cell r="BF39" t="str">
            <v>6890</v>
          </cell>
          <cell r="BG39" t="str">
            <v>EDP Outsourcing Comercial,SA</v>
          </cell>
          <cell r="BH39" t="str">
            <v>1010</v>
          </cell>
          <cell r="BI39">
            <v>1339</v>
          </cell>
          <cell r="BJ39" t="str">
            <v>12</v>
          </cell>
          <cell r="BK39">
            <v>18</v>
          </cell>
          <cell r="BL39">
            <v>181.98</v>
          </cell>
          <cell r="BM39" t="str">
            <v>NÍVEL 4</v>
          </cell>
          <cell r="BN39" t="str">
            <v>01</v>
          </cell>
          <cell r="BO39" t="str">
            <v>06</v>
          </cell>
          <cell r="BP39" t="str">
            <v>20040101</v>
          </cell>
          <cell r="BQ39" t="str">
            <v>21</v>
          </cell>
          <cell r="BR39" t="str">
            <v>EVOLUCAO AUTOMATICA</v>
          </cell>
          <cell r="BS39" t="str">
            <v>20050101</v>
          </cell>
          <cell r="BW39">
            <v>0</v>
          </cell>
          <cell r="BX39">
            <v>0</v>
          </cell>
          <cell r="BY39">
            <v>0</v>
          </cell>
          <cell r="BZ39">
            <v>0</v>
          </cell>
          <cell r="CA39">
            <v>0</v>
          </cell>
          <cell r="CC39">
            <v>0</v>
          </cell>
          <cell r="CG39">
            <v>0</v>
          </cell>
          <cell r="CK39">
            <v>0</v>
          </cell>
          <cell r="CO39">
            <v>0</v>
          </cell>
          <cell r="CT39">
            <v>0</v>
          </cell>
          <cell r="CU39">
            <v>0</v>
          </cell>
          <cell r="CV39">
            <v>0</v>
          </cell>
          <cell r="CW39">
            <v>0</v>
          </cell>
          <cell r="CX39">
            <v>0</v>
          </cell>
          <cell r="CZ39">
            <v>0</v>
          </cell>
          <cell r="DC39">
            <v>0</v>
          </cell>
          <cell r="DF39">
            <v>0</v>
          </cell>
          <cell r="DI39">
            <v>0</v>
          </cell>
          <cell r="DK39">
            <v>0</v>
          </cell>
          <cell r="DL39">
            <v>0</v>
          </cell>
          <cell r="DN39" t="str">
            <v>21D11</v>
          </cell>
          <cell r="DO39" t="str">
            <v>Flex.T.Int."Escrit"</v>
          </cell>
          <cell r="DP39">
            <v>2</v>
          </cell>
          <cell r="DQ39">
            <v>100</v>
          </cell>
          <cell r="DR39" t="str">
            <v>PT01</v>
          </cell>
          <cell r="DT39" t="str">
            <v>00330000</v>
          </cell>
          <cell r="DU39" t="str">
            <v>BANCO COMERCIAL PORTUGUES, SA</v>
          </cell>
        </row>
        <row r="40">
          <cell r="A40" t="str">
            <v>319848</v>
          </cell>
          <cell r="B40" t="str">
            <v>Jose Antonio Jesus Coutinho</v>
          </cell>
          <cell r="C40" t="str">
            <v>1986</v>
          </cell>
          <cell r="D40">
            <v>19</v>
          </cell>
          <cell r="E40">
            <v>19</v>
          </cell>
          <cell r="F40" t="str">
            <v>19610107</v>
          </cell>
          <cell r="G40" t="str">
            <v>44</v>
          </cell>
          <cell r="H40" t="str">
            <v>1</v>
          </cell>
          <cell r="I40" t="str">
            <v>Casado</v>
          </cell>
          <cell r="J40" t="str">
            <v>masculino</v>
          </cell>
          <cell r="K40">
            <v>2</v>
          </cell>
          <cell r="L40" t="str">
            <v>Rua Dr. Vilar Machado , 72</v>
          </cell>
          <cell r="M40" t="str">
            <v>4465-000</v>
          </cell>
          <cell r="N40" t="str">
            <v>SÃO MAMEDE DE INFESTA</v>
          </cell>
          <cell r="O40" t="str">
            <v>00231023</v>
          </cell>
          <cell r="P40" t="str">
            <v>CURSO GERAL DOS LICEUS</v>
          </cell>
          <cell r="R40" t="str">
            <v>5813356</v>
          </cell>
          <cell r="S40" t="str">
            <v>19940929</v>
          </cell>
          <cell r="T40" t="str">
            <v>LISBOA</v>
          </cell>
          <cell r="W40" t="str">
            <v>134043413</v>
          </cell>
          <cell r="X40" t="str">
            <v>3514</v>
          </cell>
          <cell r="Y40" t="str">
            <v>0.0</v>
          </cell>
          <cell r="Z40">
            <v>2</v>
          </cell>
          <cell r="AA40" t="str">
            <v>00</v>
          </cell>
          <cell r="AC40" t="str">
            <v>X</v>
          </cell>
          <cell r="AD40" t="str">
            <v>100</v>
          </cell>
          <cell r="AE40" t="str">
            <v>10732037567</v>
          </cell>
          <cell r="AF40" t="str">
            <v>02</v>
          </cell>
          <cell r="AG40" t="str">
            <v>19860407</v>
          </cell>
          <cell r="AH40" t="str">
            <v>DT.Adm.Corr.Antiguid</v>
          </cell>
          <cell r="AI40" t="str">
            <v>1</v>
          </cell>
          <cell r="AJ40" t="str">
            <v>ACTIVOS</v>
          </cell>
          <cell r="AK40" t="str">
            <v>AA</v>
          </cell>
          <cell r="AL40" t="str">
            <v>ACTIVO TEMP.INTEIRO</v>
          </cell>
          <cell r="AM40" t="str">
            <v>J100</v>
          </cell>
          <cell r="AN40" t="str">
            <v>EDPOutsourcing Comercial-N</v>
          </cell>
          <cell r="AO40" t="str">
            <v>J111</v>
          </cell>
          <cell r="AP40" t="str">
            <v>EDPOC-PRT-StCat</v>
          </cell>
          <cell r="AQ40" t="str">
            <v>40176888</v>
          </cell>
          <cell r="AR40" t="str">
            <v>70000078</v>
          </cell>
          <cell r="AS40" t="str">
            <v>033.</v>
          </cell>
          <cell r="AT40" t="str">
            <v>TECNICO PRINCIPAL DE GESTAO</v>
          </cell>
          <cell r="AU40" t="str">
            <v>4</v>
          </cell>
          <cell r="AV40" t="str">
            <v>00040434</v>
          </cell>
          <cell r="AW40" t="str">
            <v>J20504000610</v>
          </cell>
          <cell r="AX40" t="str">
            <v>OCB2C-AN-GA ATEND ANALISE FACT CONT</v>
          </cell>
          <cell r="AY40" t="str">
            <v>68907100</v>
          </cell>
          <cell r="AZ40" t="str">
            <v>B2C -  Norte</v>
          </cell>
          <cell r="BA40" t="str">
            <v>6890</v>
          </cell>
          <cell r="BB40" t="str">
            <v>EDP Outsourcing Comercial</v>
          </cell>
          <cell r="BC40" t="str">
            <v>6890</v>
          </cell>
          <cell r="BD40" t="str">
            <v>6890</v>
          </cell>
          <cell r="BE40" t="str">
            <v>2800</v>
          </cell>
          <cell r="BF40" t="str">
            <v>6890</v>
          </cell>
          <cell r="BG40" t="str">
            <v>EDP Outsourcing Comercial,SA</v>
          </cell>
          <cell r="BH40" t="str">
            <v>1010</v>
          </cell>
          <cell r="BI40">
            <v>1799</v>
          </cell>
          <cell r="BJ40" t="str">
            <v>17</v>
          </cell>
          <cell r="BK40">
            <v>19</v>
          </cell>
          <cell r="BL40">
            <v>192.09</v>
          </cell>
          <cell r="BM40" t="str">
            <v>NÍVEL 3</v>
          </cell>
          <cell r="BN40" t="str">
            <v>03</v>
          </cell>
          <cell r="BO40" t="str">
            <v>08</v>
          </cell>
          <cell r="BP40" t="str">
            <v>20020101</v>
          </cell>
          <cell r="BQ40" t="str">
            <v>21</v>
          </cell>
          <cell r="BR40" t="str">
            <v>EVOLUCAO AUTOMATICA</v>
          </cell>
          <cell r="BS40" t="str">
            <v>20050101</v>
          </cell>
          <cell r="BW40">
            <v>0</v>
          </cell>
          <cell r="BX40">
            <v>0</v>
          </cell>
          <cell r="BY40">
            <v>0</v>
          </cell>
          <cell r="BZ40">
            <v>0</v>
          </cell>
          <cell r="CA40">
            <v>0</v>
          </cell>
          <cell r="CC40">
            <v>0</v>
          </cell>
          <cell r="CG40">
            <v>0</v>
          </cell>
          <cell r="CK40">
            <v>0</v>
          </cell>
          <cell r="CO40">
            <v>0</v>
          </cell>
          <cell r="CT40">
            <v>0</v>
          </cell>
          <cell r="CU40">
            <v>0</v>
          </cell>
          <cell r="CV40">
            <v>0</v>
          </cell>
          <cell r="CW40">
            <v>0</v>
          </cell>
          <cell r="CX40">
            <v>0</v>
          </cell>
          <cell r="CZ40">
            <v>0</v>
          </cell>
          <cell r="DC40">
            <v>0</v>
          </cell>
          <cell r="DF40">
            <v>0</v>
          </cell>
          <cell r="DI40">
            <v>0</v>
          </cell>
          <cell r="DK40">
            <v>0</v>
          </cell>
          <cell r="DL40">
            <v>0</v>
          </cell>
          <cell r="DN40" t="str">
            <v>21D11</v>
          </cell>
          <cell r="DO40" t="str">
            <v>Flex.T.Int."Escrit"</v>
          </cell>
          <cell r="DP40">
            <v>2</v>
          </cell>
          <cell r="DQ40">
            <v>100</v>
          </cell>
          <cell r="DR40" t="str">
            <v>PT01</v>
          </cell>
          <cell r="DT40" t="str">
            <v>00100000</v>
          </cell>
          <cell r="DU40" t="str">
            <v>BANCO BPI, SA</v>
          </cell>
        </row>
        <row r="41">
          <cell r="A41" t="str">
            <v>258334</v>
          </cell>
          <cell r="B41" t="str">
            <v>Joaquim Antunes Oliveira Cunha</v>
          </cell>
          <cell r="C41" t="str">
            <v>1982</v>
          </cell>
          <cell r="D41">
            <v>23</v>
          </cell>
          <cell r="E41">
            <v>23</v>
          </cell>
          <cell r="F41" t="str">
            <v>19620320</v>
          </cell>
          <cell r="G41" t="str">
            <v>43</v>
          </cell>
          <cell r="H41" t="str">
            <v>1</v>
          </cell>
          <cell r="I41" t="str">
            <v>Casado</v>
          </cell>
          <cell r="J41" t="str">
            <v>masculino</v>
          </cell>
          <cell r="K41">
            <v>2</v>
          </cell>
          <cell r="L41" t="str">
            <v>R Prof. Henrique Pinheiro,380</v>
          </cell>
          <cell r="M41" t="str">
            <v>4795-682</v>
          </cell>
          <cell r="N41" t="str">
            <v>SÃO TOMÉ NEGRELOS</v>
          </cell>
          <cell r="O41" t="str">
            <v>00233023</v>
          </cell>
          <cell r="P41" t="str">
            <v>C.GERAL UNIFICADO(9 ANO ESCOL)</v>
          </cell>
          <cell r="R41" t="str">
            <v>5810206</v>
          </cell>
          <cell r="S41" t="str">
            <v>19981009</v>
          </cell>
          <cell r="T41" t="str">
            <v>LISBOA</v>
          </cell>
          <cell r="U41" t="str">
            <v>9803</v>
          </cell>
          <cell r="V41" t="str">
            <v>S.NAC IND ENERGIA-SINDEL</v>
          </cell>
          <cell r="W41" t="str">
            <v>178341703</v>
          </cell>
          <cell r="X41" t="str">
            <v>1880</v>
          </cell>
          <cell r="Y41" t="str">
            <v>0.0</v>
          </cell>
          <cell r="Z41">
            <v>2</v>
          </cell>
          <cell r="AA41" t="str">
            <v>00</v>
          </cell>
          <cell r="AC41" t="str">
            <v>X</v>
          </cell>
          <cell r="AD41" t="str">
            <v>100</v>
          </cell>
          <cell r="AE41" t="str">
            <v>10293847512</v>
          </cell>
          <cell r="AF41" t="str">
            <v>02</v>
          </cell>
          <cell r="AG41" t="str">
            <v>19820801</v>
          </cell>
          <cell r="AH41" t="str">
            <v>DT.Adm.Corr.Antiguid</v>
          </cell>
          <cell r="AI41" t="str">
            <v>1</v>
          </cell>
          <cell r="AJ41" t="str">
            <v>ACTIVOS</v>
          </cell>
          <cell r="AK41" t="str">
            <v>AA</v>
          </cell>
          <cell r="AL41" t="str">
            <v>ACTIVO TEMP.INTEIRO</v>
          </cell>
          <cell r="AM41" t="str">
            <v>J100</v>
          </cell>
          <cell r="AN41" t="str">
            <v>EDPOutsourcing Comercial-N</v>
          </cell>
          <cell r="AO41" t="str">
            <v>J111</v>
          </cell>
          <cell r="AP41" t="str">
            <v>EDPOC-PRT-StCat</v>
          </cell>
          <cell r="AQ41" t="str">
            <v>40176932</v>
          </cell>
          <cell r="AR41" t="str">
            <v>70000060</v>
          </cell>
          <cell r="AS41" t="str">
            <v>025.</v>
          </cell>
          <cell r="AT41" t="str">
            <v>ESCRITURARIO COMERCIAL</v>
          </cell>
          <cell r="AU41" t="str">
            <v>1</v>
          </cell>
          <cell r="AV41" t="str">
            <v>00040434</v>
          </cell>
          <cell r="AW41" t="str">
            <v>J20504000610</v>
          </cell>
          <cell r="AX41" t="str">
            <v>OCB2C-AN-GA ATEND ANALISE FACT CONT</v>
          </cell>
          <cell r="AY41" t="str">
            <v>68907100</v>
          </cell>
          <cell r="AZ41" t="str">
            <v>B2C -  Norte</v>
          </cell>
          <cell r="BA41" t="str">
            <v>6890</v>
          </cell>
          <cell r="BB41" t="str">
            <v>EDP Outsourcing Comercial</v>
          </cell>
          <cell r="BC41" t="str">
            <v>6890</v>
          </cell>
          <cell r="BD41" t="str">
            <v>6890</v>
          </cell>
          <cell r="BE41" t="str">
            <v>2800</v>
          </cell>
          <cell r="BF41" t="str">
            <v>6890</v>
          </cell>
          <cell r="BG41" t="str">
            <v>EDP Outsourcing Comercial,SA</v>
          </cell>
          <cell r="BH41" t="str">
            <v>1010</v>
          </cell>
          <cell r="BI41">
            <v>1247</v>
          </cell>
          <cell r="BJ41" t="str">
            <v>11</v>
          </cell>
          <cell r="BK41">
            <v>23</v>
          </cell>
          <cell r="BL41">
            <v>232.53</v>
          </cell>
          <cell r="BM41" t="str">
            <v>NÍVEL 5</v>
          </cell>
          <cell r="BN41" t="str">
            <v>02</v>
          </cell>
          <cell r="BO41" t="str">
            <v>08</v>
          </cell>
          <cell r="BP41" t="str">
            <v>20030101</v>
          </cell>
          <cell r="BQ41" t="str">
            <v>21</v>
          </cell>
          <cell r="BR41" t="str">
            <v>EVOLUCAO AUTOMATICA</v>
          </cell>
          <cell r="BS41" t="str">
            <v>20050101</v>
          </cell>
          <cell r="BW41">
            <v>0</v>
          </cell>
          <cell r="BX41">
            <v>0</v>
          </cell>
          <cell r="BY41">
            <v>0</v>
          </cell>
          <cell r="BZ41">
            <v>0</v>
          </cell>
          <cell r="CA41">
            <v>0</v>
          </cell>
          <cell r="CC41">
            <v>0</v>
          </cell>
          <cell r="CG41">
            <v>0</v>
          </cell>
          <cell r="CK41">
            <v>0</v>
          </cell>
          <cell r="CO41">
            <v>0</v>
          </cell>
          <cell r="CT41">
            <v>0</v>
          </cell>
          <cell r="CU41">
            <v>0</v>
          </cell>
          <cell r="CV41">
            <v>0</v>
          </cell>
          <cell r="CW41">
            <v>0</v>
          </cell>
          <cell r="CX41">
            <v>0</v>
          </cell>
          <cell r="CZ41">
            <v>0</v>
          </cell>
          <cell r="DC41">
            <v>0</v>
          </cell>
          <cell r="DF41">
            <v>0</v>
          </cell>
          <cell r="DI41">
            <v>0</v>
          </cell>
          <cell r="DK41">
            <v>0</v>
          </cell>
          <cell r="DL41">
            <v>0</v>
          </cell>
          <cell r="DN41" t="str">
            <v>21D11</v>
          </cell>
          <cell r="DO41" t="str">
            <v>Flex.T.Int."Escrit"</v>
          </cell>
          <cell r="DP41">
            <v>2</v>
          </cell>
          <cell r="DQ41">
            <v>100</v>
          </cell>
          <cell r="DR41" t="str">
            <v>PT01</v>
          </cell>
          <cell r="DT41" t="str">
            <v>00330000</v>
          </cell>
          <cell r="DU41" t="str">
            <v>BANCO COMERCIAL PORTUGUES, SA</v>
          </cell>
        </row>
        <row r="42">
          <cell r="A42" t="str">
            <v>303895</v>
          </cell>
          <cell r="B42" t="str">
            <v>Antonio Manuel Castro Dias</v>
          </cell>
          <cell r="C42" t="str">
            <v>1984</v>
          </cell>
          <cell r="D42">
            <v>21</v>
          </cell>
          <cell r="E42">
            <v>21</v>
          </cell>
          <cell r="F42" t="str">
            <v>19670128</v>
          </cell>
          <cell r="G42" t="str">
            <v>38</v>
          </cell>
          <cell r="H42" t="str">
            <v>0</v>
          </cell>
          <cell r="I42" t="str">
            <v>Solt.</v>
          </cell>
          <cell r="J42" t="str">
            <v>masculino</v>
          </cell>
          <cell r="K42">
            <v>0</v>
          </cell>
          <cell r="L42" t="str">
            <v>Rua das Oliveiras, 221 Moreira</v>
          </cell>
          <cell r="M42" t="str">
            <v>4470-635</v>
          </cell>
          <cell r="N42" t="str">
            <v>MAIA</v>
          </cell>
          <cell r="O42" t="str">
            <v>00243433</v>
          </cell>
          <cell r="P42" t="str">
            <v>ENS.SECUNDARIO RECOR.P.UNI.CAP</v>
          </cell>
          <cell r="R42" t="str">
            <v>7726077</v>
          </cell>
          <cell r="S42" t="str">
            <v>20021104</v>
          </cell>
          <cell r="T42" t="str">
            <v>LISBOA</v>
          </cell>
          <cell r="U42" t="str">
            <v>9803</v>
          </cell>
          <cell r="V42" t="str">
            <v>S.NAC IND ENERGIA-SINDEL</v>
          </cell>
          <cell r="W42" t="str">
            <v>140456260</v>
          </cell>
          <cell r="X42" t="str">
            <v>1805</v>
          </cell>
          <cell r="Y42" t="str">
            <v>0.0</v>
          </cell>
          <cell r="Z42">
            <v>0</v>
          </cell>
          <cell r="AA42" t="str">
            <v>00</v>
          </cell>
          <cell r="AD42" t="str">
            <v>100</v>
          </cell>
          <cell r="AE42" t="str">
            <v>11321289539</v>
          </cell>
          <cell r="AF42" t="str">
            <v>02</v>
          </cell>
          <cell r="AG42" t="str">
            <v>19840319</v>
          </cell>
          <cell r="AH42" t="str">
            <v>DT.Adm.Corr.Antiguid</v>
          </cell>
          <cell r="AI42" t="str">
            <v>1</v>
          </cell>
          <cell r="AJ42" t="str">
            <v>ACTIVOS</v>
          </cell>
          <cell r="AK42" t="str">
            <v>AA</v>
          </cell>
          <cell r="AL42" t="str">
            <v>ACTIVO TEMP.INTEIRO</v>
          </cell>
          <cell r="AM42" t="str">
            <v>J100</v>
          </cell>
          <cell r="AN42" t="str">
            <v>EDPOutsourcing Comercial-N</v>
          </cell>
          <cell r="AO42" t="str">
            <v>J111</v>
          </cell>
          <cell r="AP42" t="str">
            <v>EDPOC-PRT-StCat</v>
          </cell>
          <cell r="AQ42" t="str">
            <v>40176897</v>
          </cell>
          <cell r="AR42" t="str">
            <v>70000022</v>
          </cell>
          <cell r="AS42" t="str">
            <v>014.</v>
          </cell>
          <cell r="AT42" t="str">
            <v>TECNICO COMERCIAL</v>
          </cell>
          <cell r="AU42" t="str">
            <v>4</v>
          </cell>
          <cell r="AV42" t="str">
            <v>00040434</v>
          </cell>
          <cell r="AW42" t="str">
            <v>J20504000610</v>
          </cell>
          <cell r="AX42" t="str">
            <v>OCB2C-AN-GA ATEND ANALISE FACT CONT</v>
          </cell>
          <cell r="AY42" t="str">
            <v>68907100</v>
          </cell>
          <cell r="AZ42" t="str">
            <v>B2C -  Norte</v>
          </cell>
          <cell r="BA42" t="str">
            <v>6890</v>
          </cell>
          <cell r="BB42" t="str">
            <v>EDP Outsourcing Comercial</v>
          </cell>
          <cell r="BC42" t="str">
            <v>6890</v>
          </cell>
          <cell r="BD42" t="str">
            <v>6890</v>
          </cell>
          <cell r="BE42" t="str">
            <v>2800</v>
          </cell>
          <cell r="BF42" t="str">
            <v>6890</v>
          </cell>
          <cell r="BG42" t="str">
            <v>EDP Outsourcing Comercial,SA</v>
          </cell>
          <cell r="BH42" t="str">
            <v>1010</v>
          </cell>
          <cell r="BI42">
            <v>1339</v>
          </cell>
          <cell r="BJ42" t="str">
            <v>12</v>
          </cell>
          <cell r="BK42">
            <v>21</v>
          </cell>
          <cell r="BL42">
            <v>212.31</v>
          </cell>
          <cell r="BM42" t="str">
            <v>NÍVEL 4</v>
          </cell>
          <cell r="BN42" t="str">
            <v>00</v>
          </cell>
          <cell r="BO42" t="str">
            <v>06</v>
          </cell>
          <cell r="BP42" t="str">
            <v>20050101</v>
          </cell>
          <cell r="BQ42" t="str">
            <v>21</v>
          </cell>
          <cell r="BR42" t="str">
            <v>EVOLUCAO AUTOMATICA</v>
          </cell>
          <cell r="BS42" t="str">
            <v>20050101</v>
          </cell>
          <cell r="BW42">
            <v>0</v>
          </cell>
          <cell r="BX42">
            <v>0</v>
          </cell>
          <cell r="BY42">
            <v>0</v>
          </cell>
          <cell r="BZ42">
            <v>0</v>
          </cell>
          <cell r="CA42">
            <v>0</v>
          </cell>
          <cell r="CC42">
            <v>0</v>
          </cell>
          <cell r="CG42">
            <v>0</v>
          </cell>
          <cell r="CK42">
            <v>0</v>
          </cell>
          <cell r="CO42">
            <v>0</v>
          </cell>
          <cell r="CT42">
            <v>0</v>
          </cell>
          <cell r="CU42">
            <v>0</v>
          </cell>
          <cell r="CV42">
            <v>0</v>
          </cell>
          <cell r="CW42">
            <v>0</v>
          </cell>
          <cell r="CX42">
            <v>0</v>
          </cell>
          <cell r="CZ42">
            <v>0</v>
          </cell>
          <cell r="DC42">
            <v>0</v>
          </cell>
          <cell r="DF42">
            <v>0</v>
          </cell>
          <cell r="DI42">
            <v>0</v>
          </cell>
          <cell r="DK42">
            <v>0</v>
          </cell>
          <cell r="DL42">
            <v>0</v>
          </cell>
          <cell r="DN42" t="str">
            <v>21D11</v>
          </cell>
          <cell r="DO42" t="str">
            <v>Flex.T.Int."Escrit"</v>
          </cell>
          <cell r="DP42">
            <v>2</v>
          </cell>
          <cell r="DQ42">
            <v>100</v>
          </cell>
          <cell r="DR42" t="str">
            <v>PT01</v>
          </cell>
          <cell r="DT42" t="str">
            <v>00330000</v>
          </cell>
          <cell r="DU42" t="str">
            <v>BANCO COMERCIAL PORTUGUES, SA</v>
          </cell>
        </row>
        <row r="43">
          <cell r="A43" t="str">
            <v>321699</v>
          </cell>
          <cell r="B43" t="str">
            <v>Pedro Ernesto Oliveira Dias</v>
          </cell>
          <cell r="C43" t="str">
            <v>1986</v>
          </cell>
          <cell r="D43">
            <v>19</v>
          </cell>
          <cell r="E43">
            <v>19</v>
          </cell>
          <cell r="F43" t="str">
            <v>19621105</v>
          </cell>
          <cell r="G43" t="str">
            <v>42</v>
          </cell>
          <cell r="H43" t="str">
            <v>1</v>
          </cell>
          <cell r="I43" t="str">
            <v>Casado</v>
          </cell>
          <cell r="J43" t="str">
            <v>masculino</v>
          </cell>
          <cell r="K43">
            <v>2</v>
          </cell>
          <cell r="L43" t="str">
            <v>R Avelino Soares Carneiro, 56-2-Esq.</v>
          </cell>
          <cell r="M43" t="str">
            <v>4460-681</v>
          </cell>
          <cell r="N43" t="str">
            <v>CUSTÓIAS MTS</v>
          </cell>
          <cell r="O43" t="str">
            <v>00243403</v>
          </cell>
          <cell r="P43" t="str">
            <v>12.ANO - 3. CURSO</v>
          </cell>
          <cell r="R43" t="str">
            <v>5942397</v>
          </cell>
          <cell r="S43" t="str">
            <v>20030612</v>
          </cell>
          <cell r="T43" t="str">
            <v>LISBOA</v>
          </cell>
          <cell r="U43" t="str">
            <v>9804</v>
          </cell>
          <cell r="V43" t="str">
            <v>SIND ENERGIA - SINERGIA</v>
          </cell>
          <cell r="W43" t="str">
            <v>107240076</v>
          </cell>
          <cell r="X43" t="str">
            <v>1821</v>
          </cell>
          <cell r="Y43" t="str">
            <v>0.0</v>
          </cell>
          <cell r="Z43">
            <v>2</v>
          </cell>
          <cell r="AA43" t="str">
            <v>00</v>
          </cell>
          <cell r="AC43" t="str">
            <v>X</v>
          </cell>
          <cell r="AD43" t="str">
            <v>100</v>
          </cell>
          <cell r="AE43" t="str">
            <v>11096886874</v>
          </cell>
          <cell r="AF43" t="str">
            <v>02</v>
          </cell>
          <cell r="AG43" t="str">
            <v>19860902</v>
          </cell>
          <cell r="AH43" t="str">
            <v>DT.Adm.Corr.Antiguid</v>
          </cell>
          <cell r="AI43" t="str">
            <v>1</v>
          </cell>
          <cell r="AJ43" t="str">
            <v>ACTIVOS</v>
          </cell>
          <cell r="AK43" t="str">
            <v>AA</v>
          </cell>
          <cell r="AL43" t="str">
            <v>ACTIVO TEMP.INTEIRO</v>
          </cell>
          <cell r="AM43" t="str">
            <v>J100</v>
          </cell>
          <cell r="AN43" t="str">
            <v>EDPOutsourcing Comercial-N</v>
          </cell>
          <cell r="AO43" t="str">
            <v>J111</v>
          </cell>
          <cell r="AP43" t="str">
            <v>EDPOC-PRT-StCat</v>
          </cell>
          <cell r="AQ43" t="str">
            <v>40176930</v>
          </cell>
          <cell r="AR43" t="str">
            <v>70000022</v>
          </cell>
          <cell r="AS43" t="str">
            <v>014.</v>
          </cell>
          <cell r="AT43" t="str">
            <v>TECNICO COMERCIAL</v>
          </cell>
          <cell r="AU43" t="str">
            <v>4</v>
          </cell>
          <cell r="AV43" t="str">
            <v>00040434</v>
          </cell>
          <cell r="AW43" t="str">
            <v>J20504000610</v>
          </cell>
          <cell r="AX43" t="str">
            <v>OCB2C-AN-GA ATEND ANALISE FACT CONT</v>
          </cell>
          <cell r="AY43" t="str">
            <v>68907100</v>
          </cell>
          <cell r="AZ43" t="str">
            <v>B2C -  Norte</v>
          </cell>
          <cell r="BA43" t="str">
            <v>6890</v>
          </cell>
          <cell r="BB43" t="str">
            <v>EDP Outsourcing Comercial</v>
          </cell>
          <cell r="BC43" t="str">
            <v>6890</v>
          </cell>
          <cell r="BD43" t="str">
            <v>6890</v>
          </cell>
          <cell r="BE43" t="str">
            <v>2800</v>
          </cell>
          <cell r="BF43" t="str">
            <v>6890</v>
          </cell>
          <cell r="BG43" t="str">
            <v>EDP Outsourcing Comercial,SA</v>
          </cell>
          <cell r="BH43" t="str">
            <v>1010</v>
          </cell>
          <cell r="BI43">
            <v>1247</v>
          </cell>
          <cell r="BJ43" t="str">
            <v>11</v>
          </cell>
          <cell r="BK43">
            <v>19</v>
          </cell>
          <cell r="BL43">
            <v>192.09</v>
          </cell>
          <cell r="BM43" t="str">
            <v>NÍVEL 4</v>
          </cell>
          <cell r="BN43" t="str">
            <v>02</v>
          </cell>
          <cell r="BO43" t="str">
            <v>05</v>
          </cell>
          <cell r="BP43" t="str">
            <v>20030101</v>
          </cell>
          <cell r="BQ43" t="str">
            <v>21</v>
          </cell>
          <cell r="BR43" t="str">
            <v>EVOLUCAO AUTOMATICA</v>
          </cell>
          <cell r="BS43" t="str">
            <v>20050101</v>
          </cell>
          <cell r="BW43">
            <v>0</v>
          </cell>
          <cell r="BX43">
            <v>0</v>
          </cell>
          <cell r="BY43">
            <v>0</v>
          </cell>
          <cell r="BZ43">
            <v>0</v>
          </cell>
          <cell r="CA43">
            <v>0</v>
          </cell>
          <cell r="CC43">
            <v>0</v>
          </cell>
          <cell r="CG43">
            <v>0</v>
          </cell>
          <cell r="CK43">
            <v>0</v>
          </cell>
          <cell r="CO43">
            <v>0</v>
          </cell>
          <cell r="CT43">
            <v>0</v>
          </cell>
          <cell r="CU43">
            <v>0</v>
          </cell>
          <cell r="CV43">
            <v>0</v>
          </cell>
          <cell r="CW43">
            <v>0</v>
          </cell>
          <cell r="CX43">
            <v>0</v>
          </cell>
          <cell r="CZ43">
            <v>0</v>
          </cell>
          <cell r="DC43">
            <v>0</v>
          </cell>
          <cell r="DF43">
            <v>0</v>
          </cell>
          <cell r="DI43">
            <v>0</v>
          </cell>
          <cell r="DK43">
            <v>0</v>
          </cell>
          <cell r="DL43">
            <v>0</v>
          </cell>
          <cell r="DN43" t="str">
            <v>21D11</v>
          </cell>
          <cell r="DO43" t="str">
            <v>Flex.T.Int."Escrit"</v>
          </cell>
          <cell r="DP43">
            <v>2</v>
          </cell>
          <cell r="DQ43">
            <v>100</v>
          </cell>
          <cell r="DR43" t="str">
            <v>PT01</v>
          </cell>
          <cell r="DT43" t="str">
            <v>00100000</v>
          </cell>
          <cell r="DU43" t="str">
            <v>BANCO BPI, SA</v>
          </cell>
        </row>
        <row r="44">
          <cell r="A44" t="str">
            <v>291234</v>
          </cell>
          <cell r="B44" t="str">
            <v>Maria Elisa Pereira Goncalves</v>
          </cell>
          <cell r="C44" t="str">
            <v>1983</v>
          </cell>
          <cell r="D44">
            <v>22</v>
          </cell>
          <cell r="E44">
            <v>22</v>
          </cell>
          <cell r="F44" t="str">
            <v>19620630</v>
          </cell>
          <cell r="G44" t="str">
            <v>43</v>
          </cell>
          <cell r="H44" t="str">
            <v>0</v>
          </cell>
          <cell r="I44" t="str">
            <v>Solt.</v>
          </cell>
          <cell r="J44" t="str">
            <v>feminino</v>
          </cell>
          <cell r="K44">
            <v>0</v>
          </cell>
          <cell r="L44" t="str">
            <v>R Goncalo Cristovão, 224, 7.B</v>
          </cell>
          <cell r="M44" t="str">
            <v>4000-265</v>
          </cell>
          <cell r="N44" t="str">
            <v>PORTO</v>
          </cell>
          <cell r="O44" t="str">
            <v>00243403</v>
          </cell>
          <cell r="P44" t="str">
            <v>12.ANO - 3. CURSO</v>
          </cell>
          <cell r="R44" t="str">
            <v>5931824</v>
          </cell>
          <cell r="S44" t="str">
            <v>19991015</v>
          </cell>
          <cell r="T44" t="str">
            <v>PORTO</v>
          </cell>
          <cell r="U44" t="str">
            <v>9804</v>
          </cell>
          <cell r="V44" t="str">
            <v>SIND ENERGIA - SINERGIA</v>
          </cell>
          <cell r="W44" t="str">
            <v>169935159</v>
          </cell>
          <cell r="X44" t="str">
            <v>3379</v>
          </cell>
          <cell r="Y44" t="str">
            <v>0.0</v>
          </cell>
          <cell r="Z44">
            <v>0</v>
          </cell>
          <cell r="AA44" t="str">
            <v>00</v>
          </cell>
          <cell r="AD44" t="str">
            <v>100</v>
          </cell>
          <cell r="AE44" t="str">
            <v>11062041161</v>
          </cell>
          <cell r="AF44" t="str">
            <v>02</v>
          </cell>
          <cell r="AG44" t="str">
            <v>19830603</v>
          </cell>
          <cell r="AH44" t="str">
            <v>DT.Adm.Corr.Antiguid</v>
          </cell>
          <cell r="AI44" t="str">
            <v>1</v>
          </cell>
          <cell r="AJ44" t="str">
            <v>ACTIVOS</v>
          </cell>
          <cell r="AK44" t="str">
            <v>AA</v>
          </cell>
          <cell r="AL44" t="str">
            <v>ACTIVO TEMP.INTEIRO</v>
          </cell>
          <cell r="AM44" t="str">
            <v>J100</v>
          </cell>
          <cell r="AN44" t="str">
            <v>EDPOutsourcing Comercial-N</v>
          </cell>
          <cell r="AO44" t="str">
            <v>J111</v>
          </cell>
          <cell r="AP44" t="str">
            <v>EDPOC-PRT-StCat</v>
          </cell>
          <cell r="AQ44" t="str">
            <v>40176895</v>
          </cell>
          <cell r="AR44" t="str">
            <v>70000022</v>
          </cell>
          <cell r="AS44" t="str">
            <v>014.</v>
          </cell>
          <cell r="AT44" t="str">
            <v>TECNICO COMERCIAL</v>
          </cell>
          <cell r="AU44" t="str">
            <v>4</v>
          </cell>
          <cell r="AV44" t="str">
            <v>00040434</v>
          </cell>
          <cell r="AW44" t="str">
            <v>J20504000610</v>
          </cell>
          <cell r="AX44" t="str">
            <v>OCB2C-AN-GA ATEND ANALISE FACT CONT</v>
          </cell>
          <cell r="AY44" t="str">
            <v>68907100</v>
          </cell>
          <cell r="AZ44" t="str">
            <v>B2C -  Norte</v>
          </cell>
          <cell r="BA44" t="str">
            <v>6890</v>
          </cell>
          <cell r="BB44" t="str">
            <v>EDP Outsourcing Comercial</v>
          </cell>
          <cell r="BC44" t="str">
            <v>6890</v>
          </cell>
          <cell r="BD44" t="str">
            <v>6890</v>
          </cell>
          <cell r="BE44" t="str">
            <v>2800</v>
          </cell>
          <cell r="BF44" t="str">
            <v>6890</v>
          </cell>
          <cell r="BG44" t="str">
            <v>EDP Outsourcing Comercial,SA</v>
          </cell>
          <cell r="BH44" t="str">
            <v>1010</v>
          </cell>
          <cell r="BI44">
            <v>1339</v>
          </cell>
          <cell r="BJ44" t="str">
            <v>12</v>
          </cell>
          <cell r="BK44">
            <v>22</v>
          </cell>
          <cell r="BL44">
            <v>222.42</v>
          </cell>
          <cell r="BM44" t="str">
            <v>NÍVEL 4</v>
          </cell>
          <cell r="BN44" t="str">
            <v>00</v>
          </cell>
          <cell r="BO44" t="str">
            <v>06</v>
          </cell>
          <cell r="BP44" t="str">
            <v>20050101</v>
          </cell>
          <cell r="BQ44" t="str">
            <v>21</v>
          </cell>
          <cell r="BR44" t="str">
            <v>EVOLUCAO AUTOMATICA</v>
          </cell>
          <cell r="BS44" t="str">
            <v>20050101</v>
          </cell>
          <cell r="BW44">
            <v>0</v>
          </cell>
          <cell r="BX44">
            <v>0</v>
          </cell>
          <cell r="BY44">
            <v>0</v>
          </cell>
          <cell r="BZ44">
            <v>0</v>
          </cell>
          <cell r="CA44">
            <v>0</v>
          </cell>
          <cell r="CC44">
            <v>0</v>
          </cell>
          <cell r="CG44">
            <v>0</v>
          </cell>
          <cell r="CK44">
            <v>0</v>
          </cell>
          <cell r="CO44">
            <v>0</v>
          </cell>
          <cell r="CT44">
            <v>0</v>
          </cell>
          <cell r="CU44">
            <v>0</v>
          </cell>
          <cell r="CV44">
            <v>0</v>
          </cell>
          <cell r="CW44">
            <v>0</v>
          </cell>
          <cell r="CX44">
            <v>0</v>
          </cell>
          <cell r="CZ44">
            <v>0</v>
          </cell>
          <cell r="DC44">
            <v>0</v>
          </cell>
          <cell r="DF44">
            <v>0</v>
          </cell>
          <cell r="DI44">
            <v>0</v>
          </cell>
          <cell r="DK44">
            <v>0</v>
          </cell>
          <cell r="DL44">
            <v>0</v>
          </cell>
          <cell r="DN44" t="str">
            <v>21D11</v>
          </cell>
          <cell r="DO44" t="str">
            <v>Flex.T.Int."Escrit"</v>
          </cell>
          <cell r="DP44">
            <v>2</v>
          </cell>
          <cell r="DQ44">
            <v>100</v>
          </cell>
          <cell r="DR44" t="str">
            <v>PT01</v>
          </cell>
          <cell r="DT44" t="str">
            <v>00350651</v>
          </cell>
          <cell r="DU44" t="str">
            <v>CAIXA GERAL DE DEPOSITOS, SA</v>
          </cell>
        </row>
        <row r="45">
          <cell r="A45" t="str">
            <v>321680</v>
          </cell>
          <cell r="B45" t="str">
            <v>Pedro Antonio Oliveira Leite</v>
          </cell>
          <cell r="C45" t="str">
            <v>1986</v>
          </cell>
          <cell r="D45">
            <v>19</v>
          </cell>
          <cell r="E45">
            <v>19</v>
          </cell>
          <cell r="F45" t="str">
            <v>19580625</v>
          </cell>
          <cell r="G45" t="str">
            <v>47</v>
          </cell>
          <cell r="H45" t="str">
            <v>0</v>
          </cell>
          <cell r="I45" t="str">
            <v>Solt.</v>
          </cell>
          <cell r="J45" t="str">
            <v>masculino</v>
          </cell>
          <cell r="K45">
            <v>0</v>
          </cell>
          <cell r="L45" t="str">
            <v>R Augusto Dinis, 141 R/C</v>
          </cell>
          <cell r="M45" t="str">
            <v>4460-249</v>
          </cell>
          <cell r="N45" t="str">
            <v>SENHORA DA HORA</v>
          </cell>
          <cell r="O45" t="str">
            <v>00233023</v>
          </cell>
          <cell r="P45" t="str">
            <v>C.GERAL UNIFICADO(9 ANO ESCOL)</v>
          </cell>
          <cell r="R45" t="str">
            <v>3573830</v>
          </cell>
          <cell r="S45" t="str">
            <v>20000104</v>
          </cell>
          <cell r="T45" t="str">
            <v>LISBOA</v>
          </cell>
          <cell r="U45" t="str">
            <v>9800</v>
          </cell>
          <cell r="V45" t="str">
            <v>SIND TRAB IND ELéCT NORTE</v>
          </cell>
          <cell r="W45" t="str">
            <v>154239232</v>
          </cell>
          <cell r="X45" t="str">
            <v>1821</v>
          </cell>
          <cell r="Y45" t="str">
            <v>0.0</v>
          </cell>
          <cell r="Z45">
            <v>0</v>
          </cell>
          <cell r="AA45" t="str">
            <v>00</v>
          </cell>
          <cell r="AD45" t="str">
            <v>100</v>
          </cell>
          <cell r="AE45" t="str">
            <v>11267687986</v>
          </cell>
          <cell r="AF45" t="str">
            <v>02</v>
          </cell>
          <cell r="AG45" t="str">
            <v>19860405</v>
          </cell>
          <cell r="AH45" t="str">
            <v>DT.Adm.Corr.Antiguid</v>
          </cell>
          <cell r="AI45" t="str">
            <v>1</v>
          </cell>
          <cell r="AJ45" t="str">
            <v>ACTIVOS</v>
          </cell>
          <cell r="AK45" t="str">
            <v>AA</v>
          </cell>
          <cell r="AL45" t="str">
            <v>ACTIVO TEMP.INTEIRO</v>
          </cell>
          <cell r="AM45" t="str">
            <v>J100</v>
          </cell>
          <cell r="AN45" t="str">
            <v>EDPOutsourcing Comercial-N</v>
          </cell>
          <cell r="AO45" t="str">
            <v>J111</v>
          </cell>
          <cell r="AP45" t="str">
            <v>EDPOC-PRT-StCat</v>
          </cell>
          <cell r="AQ45" t="str">
            <v>40176929</v>
          </cell>
          <cell r="AR45" t="str">
            <v>70000022</v>
          </cell>
          <cell r="AS45" t="str">
            <v>014.</v>
          </cell>
          <cell r="AT45" t="str">
            <v>TECNICO COMERCIAL</v>
          </cell>
          <cell r="AU45" t="str">
            <v>4</v>
          </cell>
          <cell r="AV45" t="str">
            <v>00040434</v>
          </cell>
          <cell r="AW45" t="str">
            <v>J20504000610</v>
          </cell>
          <cell r="AX45" t="str">
            <v>OCB2C-AN-GA ATEND ANALISE FACT CONT</v>
          </cell>
          <cell r="AY45" t="str">
            <v>68907100</v>
          </cell>
          <cell r="AZ45" t="str">
            <v>B2C -  Norte</v>
          </cell>
          <cell r="BA45" t="str">
            <v>6890</v>
          </cell>
          <cell r="BB45" t="str">
            <v>EDP Outsourcing Comercial</v>
          </cell>
          <cell r="BC45" t="str">
            <v>6890</v>
          </cell>
          <cell r="BD45" t="str">
            <v>6890</v>
          </cell>
          <cell r="BE45" t="str">
            <v>2800</v>
          </cell>
          <cell r="BF45" t="str">
            <v>6890</v>
          </cell>
          <cell r="BG45" t="str">
            <v>EDP Outsourcing Comercial,SA</v>
          </cell>
          <cell r="BH45" t="str">
            <v>1010</v>
          </cell>
          <cell r="BI45">
            <v>1247</v>
          </cell>
          <cell r="BJ45" t="str">
            <v>11</v>
          </cell>
          <cell r="BK45">
            <v>19</v>
          </cell>
          <cell r="BL45">
            <v>192.09</v>
          </cell>
          <cell r="BM45" t="str">
            <v>NÍVEL 4</v>
          </cell>
          <cell r="BN45" t="str">
            <v>02</v>
          </cell>
          <cell r="BO45" t="str">
            <v>05</v>
          </cell>
          <cell r="BP45" t="str">
            <v>20030101</v>
          </cell>
          <cell r="BQ45" t="str">
            <v>21</v>
          </cell>
          <cell r="BR45" t="str">
            <v>EVOLUCAO AUTOMATICA</v>
          </cell>
          <cell r="BS45" t="str">
            <v>20050101</v>
          </cell>
          <cell r="BW45">
            <v>0</v>
          </cell>
          <cell r="BX45">
            <v>0</v>
          </cell>
          <cell r="BY45">
            <v>0</v>
          </cell>
          <cell r="BZ45">
            <v>0</v>
          </cell>
          <cell r="CA45">
            <v>0</v>
          </cell>
          <cell r="CC45">
            <v>0</v>
          </cell>
          <cell r="CG45">
            <v>0</v>
          </cell>
          <cell r="CK45">
            <v>0</v>
          </cell>
          <cell r="CO45">
            <v>0</v>
          </cell>
          <cell r="CT45">
            <v>0</v>
          </cell>
          <cell r="CU45">
            <v>0</v>
          </cell>
          <cell r="CV45">
            <v>0</v>
          </cell>
          <cell r="CW45">
            <v>0</v>
          </cell>
          <cell r="CX45">
            <v>0</v>
          </cell>
          <cell r="CZ45">
            <v>0</v>
          </cell>
          <cell r="DC45">
            <v>0</v>
          </cell>
          <cell r="DF45">
            <v>0</v>
          </cell>
          <cell r="DI45">
            <v>0</v>
          </cell>
          <cell r="DK45">
            <v>0</v>
          </cell>
          <cell r="DL45">
            <v>0</v>
          </cell>
          <cell r="DN45" t="str">
            <v>21D11</v>
          </cell>
          <cell r="DO45" t="str">
            <v>Flex.T.Int."Escrit"</v>
          </cell>
          <cell r="DP45">
            <v>2</v>
          </cell>
          <cell r="DQ45">
            <v>100</v>
          </cell>
          <cell r="DR45" t="str">
            <v>PT01</v>
          </cell>
          <cell r="DT45" t="str">
            <v>00350748</v>
          </cell>
          <cell r="DU45" t="str">
            <v>CAIXA GERAL DE DEPOSITOS, SA</v>
          </cell>
        </row>
        <row r="46">
          <cell r="A46" t="str">
            <v>244481</v>
          </cell>
          <cell r="B46" t="str">
            <v>Jose Manuel Lima Oliveira Marques</v>
          </cell>
          <cell r="C46" t="str">
            <v>1977</v>
          </cell>
          <cell r="D46">
            <v>28</v>
          </cell>
          <cell r="E46">
            <v>28</v>
          </cell>
          <cell r="F46" t="str">
            <v>19590912</v>
          </cell>
          <cell r="G46" t="str">
            <v>45</v>
          </cell>
          <cell r="H46" t="str">
            <v>1</v>
          </cell>
          <cell r="I46" t="str">
            <v>Casado</v>
          </cell>
          <cell r="J46" t="str">
            <v>masculino</v>
          </cell>
          <cell r="K46">
            <v>2</v>
          </cell>
          <cell r="L46" t="str">
            <v>Rua de Cabanões, 734 -  S. João</v>
          </cell>
          <cell r="M46" t="str">
            <v>3880-742</v>
          </cell>
          <cell r="N46" t="str">
            <v>SÃO JOÃO OVR</v>
          </cell>
          <cell r="O46" t="str">
            <v>00242142</v>
          </cell>
          <cell r="P46" t="str">
            <v>C.COMPLEMENTAR MECANOTECNIA</v>
          </cell>
          <cell r="R46" t="str">
            <v>5396176</v>
          </cell>
          <cell r="S46" t="str">
            <v>19951009</v>
          </cell>
          <cell r="T46" t="str">
            <v>LISBOA</v>
          </cell>
          <cell r="U46" t="str">
            <v>9803</v>
          </cell>
          <cell r="V46" t="str">
            <v>S.NAC IND ENERGIA-SINDEL</v>
          </cell>
          <cell r="W46" t="str">
            <v>149299966</v>
          </cell>
          <cell r="X46" t="str">
            <v>0159</v>
          </cell>
          <cell r="Y46" t="str">
            <v>0.0</v>
          </cell>
          <cell r="Z46">
            <v>2</v>
          </cell>
          <cell r="AA46" t="str">
            <v>00</v>
          </cell>
          <cell r="AD46" t="str">
            <v>100</v>
          </cell>
          <cell r="AE46" t="str">
            <v>11163987413</v>
          </cell>
          <cell r="AF46" t="str">
            <v>02</v>
          </cell>
          <cell r="AG46" t="str">
            <v>19771003</v>
          </cell>
          <cell r="AH46" t="str">
            <v>DT.Adm.Corr.Antiguid</v>
          </cell>
          <cell r="AI46" t="str">
            <v>1</v>
          </cell>
          <cell r="AJ46" t="str">
            <v>ACTIVOS</v>
          </cell>
          <cell r="AK46" t="str">
            <v>AA</v>
          </cell>
          <cell r="AL46" t="str">
            <v>ACTIVO TEMP.INTEIRO</v>
          </cell>
          <cell r="AM46" t="str">
            <v>J100</v>
          </cell>
          <cell r="AN46" t="str">
            <v>EDPOutsourcing Comercial-N</v>
          </cell>
          <cell r="AO46" t="str">
            <v>J111</v>
          </cell>
          <cell r="AP46" t="str">
            <v>EDPOC-PRT-StCat</v>
          </cell>
          <cell r="AQ46" t="str">
            <v>40176892</v>
          </cell>
          <cell r="AR46" t="str">
            <v>70000022</v>
          </cell>
          <cell r="AS46" t="str">
            <v>014.</v>
          </cell>
          <cell r="AT46" t="str">
            <v>TECNICO COMERCIAL</v>
          </cell>
          <cell r="AU46" t="str">
            <v>4</v>
          </cell>
          <cell r="AV46" t="str">
            <v>00040434</v>
          </cell>
          <cell r="AW46" t="str">
            <v>J20504000610</v>
          </cell>
          <cell r="AX46" t="str">
            <v>OCB2C-AN-GA ATEND ANALISE FACT CONT</v>
          </cell>
          <cell r="AY46" t="str">
            <v>68907100</v>
          </cell>
          <cell r="AZ46" t="str">
            <v>B2C -  Norte</v>
          </cell>
          <cell r="BA46" t="str">
            <v>6890</v>
          </cell>
          <cell r="BB46" t="str">
            <v>EDP Outsourcing Comercial</v>
          </cell>
          <cell r="BC46" t="str">
            <v>6890</v>
          </cell>
          <cell r="BD46" t="str">
            <v>6890</v>
          </cell>
          <cell r="BE46" t="str">
            <v>2800</v>
          </cell>
          <cell r="BF46" t="str">
            <v>6890</v>
          </cell>
          <cell r="BG46" t="str">
            <v>EDP Outsourcing Comercial,SA</v>
          </cell>
          <cell r="BH46" t="str">
            <v>1010</v>
          </cell>
          <cell r="BI46">
            <v>1432</v>
          </cell>
          <cell r="BJ46" t="str">
            <v>13</v>
          </cell>
          <cell r="BK46">
            <v>28</v>
          </cell>
          <cell r="BL46">
            <v>283.08</v>
          </cell>
          <cell r="BM46" t="str">
            <v>NÍVEL 4</v>
          </cell>
          <cell r="BN46" t="str">
            <v>01</v>
          </cell>
          <cell r="BO46" t="str">
            <v>07</v>
          </cell>
          <cell r="BP46" t="str">
            <v>20040101</v>
          </cell>
          <cell r="BQ46" t="str">
            <v>21</v>
          </cell>
          <cell r="BR46" t="str">
            <v>EVOLUCAO AUTOMATICA</v>
          </cell>
          <cell r="BS46" t="str">
            <v>20050101</v>
          </cell>
          <cell r="BW46">
            <v>0</v>
          </cell>
          <cell r="BX46">
            <v>0</v>
          </cell>
          <cell r="BY46">
            <v>0</v>
          </cell>
          <cell r="BZ46">
            <v>0</v>
          </cell>
          <cell r="CA46">
            <v>0</v>
          </cell>
          <cell r="CC46">
            <v>0</v>
          </cell>
          <cell r="CG46">
            <v>0</v>
          </cell>
          <cell r="CK46">
            <v>0</v>
          </cell>
          <cell r="CO46">
            <v>0</v>
          </cell>
          <cell r="CT46">
            <v>0</v>
          </cell>
          <cell r="CU46">
            <v>0</v>
          </cell>
          <cell r="CV46">
            <v>0</v>
          </cell>
          <cell r="CW46">
            <v>0</v>
          </cell>
          <cell r="CX46">
            <v>0</v>
          </cell>
          <cell r="CZ46">
            <v>0</v>
          </cell>
          <cell r="DC46">
            <v>0</v>
          </cell>
          <cell r="DF46">
            <v>0</v>
          </cell>
          <cell r="DI46">
            <v>0</v>
          </cell>
          <cell r="DK46">
            <v>0</v>
          </cell>
          <cell r="DL46">
            <v>0</v>
          </cell>
          <cell r="DN46" t="str">
            <v>21D11</v>
          </cell>
          <cell r="DO46" t="str">
            <v>Flex.T.Int."Escrit"</v>
          </cell>
          <cell r="DP46">
            <v>2</v>
          </cell>
          <cell r="DQ46">
            <v>100</v>
          </cell>
          <cell r="DR46" t="str">
            <v>PT01</v>
          </cell>
          <cell r="DT46" t="str">
            <v>00330000</v>
          </cell>
          <cell r="DU46" t="str">
            <v>BANCO COMERCIAL PORTUGUES, SA</v>
          </cell>
        </row>
        <row r="47">
          <cell r="A47" t="str">
            <v>304905</v>
          </cell>
          <cell r="B47" t="str">
            <v>Jose Fernando Santos Lopes</v>
          </cell>
          <cell r="C47" t="str">
            <v>1986</v>
          </cell>
          <cell r="D47">
            <v>19</v>
          </cell>
          <cell r="E47">
            <v>19</v>
          </cell>
          <cell r="F47" t="str">
            <v>19650323</v>
          </cell>
          <cell r="G47" t="str">
            <v>40</v>
          </cell>
          <cell r="H47" t="str">
            <v>0</v>
          </cell>
          <cell r="I47" t="str">
            <v>Solt.</v>
          </cell>
          <cell r="J47" t="str">
            <v>masculino</v>
          </cell>
          <cell r="K47">
            <v>0</v>
          </cell>
          <cell r="L47" t="str">
            <v>Prct Eng José A M Santos, 78 - 5 Dto Urb Chantre</v>
          </cell>
          <cell r="M47" t="str">
            <v>4470-087</v>
          </cell>
          <cell r="N47" t="str">
            <v>MAIA</v>
          </cell>
          <cell r="O47" t="str">
            <v>00243383</v>
          </cell>
          <cell r="P47" t="str">
            <v>12.ANO - 1. CURSO</v>
          </cell>
          <cell r="R47" t="str">
            <v>6927074</v>
          </cell>
          <cell r="S47" t="str">
            <v>20040430</v>
          </cell>
          <cell r="T47" t="str">
            <v>LISBOA</v>
          </cell>
          <cell r="U47" t="str">
            <v>9803</v>
          </cell>
          <cell r="V47" t="str">
            <v>S.NAC IND ENERGIA-SINDEL</v>
          </cell>
          <cell r="W47" t="str">
            <v>181304660</v>
          </cell>
          <cell r="X47" t="str">
            <v>1805</v>
          </cell>
          <cell r="Y47" t="str">
            <v>0.0</v>
          </cell>
          <cell r="Z47">
            <v>0</v>
          </cell>
          <cell r="AA47" t="str">
            <v>00</v>
          </cell>
          <cell r="AD47" t="str">
            <v>100</v>
          </cell>
          <cell r="AE47" t="str">
            <v>11321402596</v>
          </cell>
          <cell r="AF47" t="str">
            <v>02</v>
          </cell>
          <cell r="AG47" t="str">
            <v>19860416</v>
          </cell>
          <cell r="AH47" t="str">
            <v>DT.Adm.Corr.Antiguid</v>
          </cell>
          <cell r="AI47" t="str">
            <v>1</v>
          </cell>
          <cell r="AJ47" t="str">
            <v>ACTIVOS</v>
          </cell>
          <cell r="AK47" t="str">
            <v>AA</v>
          </cell>
          <cell r="AL47" t="str">
            <v>ACTIVO TEMP.INTEIRO</v>
          </cell>
          <cell r="AM47" t="str">
            <v>J100</v>
          </cell>
          <cell r="AN47" t="str">
            <v>EDPOutsourcing Comercial-N</v>
          </cell>
          <cell r="AO47" t="str">
            <v>J111</v>
          </cell>
          <cell r="AP47" t="str">
            <v>EDPOC-PRT-StCat</v>
          </cell>
          <cell r="AQ47" t="str">
            <v>40176898</v>
          </cell>
          <cell r="AR47" t="str">
            <v>70000022</v>
          </cell>
          <cell r="AS47" t="str">
            <v>014.</v>
          </cell>
          <cell r="AT47" t="str">
            <v>TECNICO COMERCIAL</v>
          </cell>
          <cell r="AU47" t="str">
            <v>4</v>
          </cell>
          <cell r="AV47" t="str">
            <v>00040434</v>
          </cell>
          <cell r="AW47" t="str">
            <v>J20504000610</v>
          </cell>
          <cell r="AX47" t="str">
            <v>OCB2C-AN-GA ATEND ANALISE FACT CONT</v>
          </cell>
          <cell r="AY47" t="str">
            <v>68907100</v>
          </cell>
          <cell r="AZ47" t="str">
            <v>B2C -  Norte</v>
          </cell>
          <cell r="BA47" t="str">
            <v>6890</v>
          </cell>
          <cell r="BB47" t="str">
            <v>EDP Outsourcing Comercial</v>
          </cell>
          <cell r="BC47" t="str">
            <v>6890</v>
          </cell>
          <cell r="BD47" t="str">
            <v>6890</v>
          </cell>
          <cell r="BE47" t="str">
            <v>2800</v>
          </cell>
          <cell r="BF47" t="str">
            <v>6890</v>
          </cell>
          <cell r="BG47" t="str">
            <v>EDP Outsourcing Comercial,SA</v>
          </cell>
          <cell r="BH47" t="str">
            <v>1010</v>
          </cell>
          <cell r="BI47">
            <v>1339</v>
          </cell>
          <cell r="BJ47" t="str">
            <v>12</v>
          </cell>
          <cell r="BK47">
            <v>19</v>
          </cell>
          <cell r="BL47">
            <v>192.09</v>
          </cell>
          <cell r="BM47" t="str">
            <v>NÍVEL 4</v>
          </cell>
          <cell r="BN47" t="str">
            <v>01</v>
          </cell>
          <cell r="BO47" t="str">
            <v>06</v>
          </cell>
          <cell r="BP47" t="str">
            <v>20040101</v>
          </cell>
          <cell r="BQ47" t="str">
            <v>21</v>
          </cell>
          <cell r="BR47" t="str">
            <v>EVOLUCAO AUTOMATICA</v>
          </cell>
          <cell r="BS47" t="str">
            <v>20050101</v>
          </cell>
          <cell r="BW47">
            <v>0</v>
          </cell>
          <cell r="BX47">
            <v>0</v>
          </cell>
          <cell r="BY47">
            <v>0</v>
          </cell>
          <cell r="BZ47">
            <v>0</v>
          </cell>
          <cell r="CA47">
            <v>0</v>
          </cell>
          <cell r="CC47">
            <v>0</v>
          </cell>
          <cell r="CG47">
            <v>0</v>
          </cell>
          <cell r="CK47">
            <v>0</v>
          </cell>
          <cell r="CO47">
            <v>0</v>
          </cell>
          <cell r="CT47">
            <v>0</v>
          </cell>
          <cell r="CU47">
            <v>0</v>
          </cell>
          <cell r="CV47">
            <v>0</v>
          </cell>
          <cell r="CW47">
            <v>0</v>
          </cell>
          <cell r="CX47">
            <v>0</v>
          </cell>
          <cell r="CZ47">
            <v>0</v>
          </cell>
          <cell r="DC47">
            <v>0</v>
          </cell>
          <cell r="DF47">
            <v>0</v>
          </cell>
          <cell r="DI47">
            <v>0</v>
          </cell>
          <cell r="DK47">
            <v>0</v>
          </cell>
          <cell r="DL47">
            <v>0</v>
          </cell>
          <cell r="DN47" t="str">
            <v>21D11</v>
          </cell>
          <cell r="DO47" t="str">
            <v>Flex.T.Int."Escrit"</v>
          </cell>
          <cell r="DP47">
            <v>2</v>
          </cell>
          <cell r="DQ47">
            <v>100</v>
          </cell>
          <cell r="DR47" t="str">
            <v>PT01</v>
          </cell>
          <cell r="DT47" t="str">
            <v>00330000</v>
          </cell>
          <cell r="DU47" t="str">
            <v>BANCO COMERCIAL PORTUGUES, SA</v>
          </cell>
        </row>
        <row r="48">
          <cell r="A48" t="str">
            <v>321745</v>
          </cell>
          <cell r="B48" t="str">
            <v>Rosa Maria Valente Santos Pinho Lopes</v>
          </cell>
          <cell r="C48" t="str">
            <v>1987</v>
          </cell>
          <cell r="D48">
            <v>18</v>
          </cell>
          <cell r="E48">
            <v>18</v>
          </cell>
          <cell r="F48" t="str">
            <v>19640908</v>
          </cell>
          <cell r="G48" t="str">
            <v>40</v>
          </cell>
          <cell r="H48" t="str">
            <v>1</v>
          </cell>
          <cell r="I48" t="str">
            <v>Casado</v>
          </cell>
          <cell r="J48" t="str">
            <v>feminino</v>
          </cell>
          <cell r="K48">
            <v>1</v>
          </cell>
          <cell r="L48" t="str">
            <v>R. D.João IV, 194 - 2</v>
          </cell>
          <cell r="M48" t="str">
            <v>4000-297</v>
          </cell>
          <cell r="N48" t="str">
            <v>PORTO</v>
          </cell>
          <cell r="O48" t="str">
            <v>00243383</v>
          </cell>
          <cell r="P48" t="str">
            <v>12.ANO - 1. CURSO</v>
          </cell>
          <cell r="R48" t="str">
            <v>6502448</v>
          </cell>
          <cell r="S48" t="str">
            <v>19980115</v>
          </cell>
          <cell r="T48" t="str">
            <v>PORTO</v>
          </cell>
          <cell r="U48" t="str">
            <v>9804</v>
          </cell>
          <cell r="V48" t="str">
            <v>SIND ENERGIA - SINERGIA</v>
          </cell>
          <cell r="W48" t="str">
            <v>137674864</v>
          </cell>
          <cell r="X48" t="str">
            <v>3352</v>
          </cell>
          <cell r="Y48" t="str">
            <v>0.0</v>
          </cell>
          <cell r="Z48">
            <v>1</v>
          </cell>
          <cell r="AA48" t="str">
            <v>00</v>
          </cell>
          <cell r="AC48" t="str">
            <v>X</v>
          </cell>
          <cell r="AD48" t="str">
            <v>100</v>
          </cell>
          <cell r="AE48" t="str">
            <v>11323405333</v>
          </cell>
          <cell r="AF48" t="str">
            <v>02</v>
          </cell>
          <cell r="AG48" t="str">
            <v>19870801</v>
          </cell>
          <cell r="AH48" t="str">
            <v>DT.Adm.Corr.Antiguid</v>
          </cell>
          <cell r="AI48" t="str">
            <v>1</v>
          </cell>
          <cell r="AJ48" t="str">
            <v>ACTIVOS</v>
          </cell>
          <cell r="AK48" t="str">
            <v>AA</v>
          </cell>
          <cell r="AL48" t="str">
            <v>ACTIVO TEMP.INTEIRO</v>
          </cell>
          <cell r="AM48" t="str">
            <v>J100</v>
          </cell>
          <cell r="AN48" t="str">
            <v>EDPOutsourcing Comercial-N</v>
          </cell>
          <cell r="AO48" t="str">
            <v>J111</v>
          </cell>
          <cell r="AP48" t="str">
            <v>EDPOC-PRT-StCat</v>
          </cell>
          <cell r="AQ48" t="str">
            <v>40176931</v>
          </cell>
          <cell r="AR48" t="str">
            <v>70000022</v>
          </cell>
          <cell r="AS48" t="str">
            <v>014.</v>
          </cell>
          <cell r="AT48" t="str">
            <v>TECNICO COMERCIAL</v>
          </cell>
          <cell r="AU48" t="str">
            <v>1</v>
          </cell>
          <cell r="AV48" t="str">
            <v>00040434</v>
          </cell>
          <cell r="AW48" t="str">
            <v>J20504000610</v>
          </cell>
          <cell r="AX48" t="str">
            <v>OCB2C-AN-GA ATEND ANALISE FACT CONT</v>
          </cell>
          <cell r="AY48" t="str">
            <v>68907100</v>
          </cell>
          <cell r="AZ48" t="str">
            <v>B2C -  Norte</v>
          </cell>
          <cell r="BA48" t="str">
            <v>6890</v>
          </cell>
          <cell r="BB48" t="str">
            <v>EDP Outsourcing Comercial</v>
          </cell>
          <cell r="BC48" t="str">
            <v>6890</v>
          </cell>
          <cell r="BD48" t="str">
            <v>6890</v>
          </cell>
          <cell r="BE48" t="str">
            <v>2800</v>
          </cell>
          <cell r="BF48" t="str">
            <v>6890</v>
          </cell>
          <cell r="BG48" t="str">
            <v>EDP Outsourcing Comercial,SA</v>
          </cell>
          <cell r="BH48" t="str">
            <v>1010</v>
          </cell>
          <cell r="BI48">
            <v>1160</v>
          </cell>
          <cell r="BJ48" t="str">
            <v>10</v>
          </cell>
          <cell r="BK48">
            <v>18</v>
          </cell>
          <cell r="BL48">
            <v>181.98</v>
          </cell>
          <cell r="BM48" t="str">
            <v>NÍVEL 4</v>
          </cell>
          <cell r="BN48" t="str">
            <v>01</v>
          </cell>
          <cell r="BO48" t="str">
            <v>04</v>
          </cell>
          <cell r="BP48" t="str">
            <v>20040101</v>
          </cell>
          <cell r="BQ48" t="str">
            <v>21</v>
          </cell>
          <cell r="BR48" t="str">
            <v>EVOLUCAO AUTOMATICA</v>
          </cell>
          <cell r="BS48" t="str">
            <v>20050101</v>
          </cell>
          <cell r="BW48">
            <v>0</v>
          </cell>
          <cell r="BX48">
            <v>0</v>
          </cell>
          <cell r="BY48">
            <v>0</v>
          </cell>
          <cell r="BZ48">
            <v>0</v>
          </cell>
          <cell r="CA48">
            <v>0</v>
          </cell>
          <cell r="CC48">
            <v>0</v>
          </cell>
          <cell r="CG48">
            <v>0</v>
          </cell>
          <cell r="CK48">
            <v>0</v>
          </cell>
          <cell r="CO48">
            <v>0</v>
          </cell>
          <cell r="CT48">
            <v>0</v>
          </cell>
          <cell r="CU48">
            <v>0</v>
          </cell>
          <cell r="CV48">
            <v>0</v>
          </cell>
          <cell r="CW48">
            <v>0</v>
          </cell>
          <cell r="CX48">
            <v>0</v>
          </cell>
          <cell r="CZ48">
            <v>0</v>
          </cell>
          <cell r="DC48">
            <v>0</v>
          </cell>
          <cell r="DF48">
            <v>0</v>
          </cell>
          <cell r="DI48">
            <v>0</v>
          </cell>
          <cell r="DK48">
            <v>0</v>
          </cell>
          <cell r="DL48">
            <v>0</v>
          </cell>
          <cell r="DN48" t="str">
            <v>21D11</v>
          </cell>
          <cell r="DO48" t="str">
            <v>Flex.T.Int."Escrit"</v>
          </cell>
          <cell r="DP48">
            <v>2</v>
          </cell>
          <cell r="DQ48">
            <v>100</v>
          </cell>
          <cell r="DR48" t="str">
            <v>PT01</v>
          </cell>
          <cell r="DT48" t="str">
            <v>00350748</v>
          </cell>
          <cell r="DU48" t="str">
            <v>CAIXA GERAL DE DEPOSITOS, SA</v>
          </cell>
        </row>
        <row r="49">
          <cell r="A49" t="str">
            <v>290823</v>
          </cell>
          <cell r="B49" t="str">
            <v>Maria Cristina Marques Loureiro</v>
          </cell>
          <cell r="C49" t="str">
            <v>1980</v>
          </cell>
          <cell r="D49">
            <v>25</v>
          </cell>
          <cell r="E49">
            <v>25</v>
          </cell>
          <cell r="F49" t="str">
            <v>19531204</v>
          </cell>
          <cell r="G49" t="str">
            <v>51</v>
          </cell>
          <cell r="H49" t="str">
            <v>1</v>
          </cell>
          <cell r="I49" t="str">
            <v>Casado</v>
          </cell>
          <cell r="J49" t="str">
            <v>feminino</v>
          </cell>
          <cell r="K49">
            <v>2</v>
          </cell>
          <cell r="L49" t="str">
            <v>R. Pero da Covilhã, 34-RC-DT Mafamude</v>
          </cell>
          <cell r="M49" t="str">
            <v>4400-537</v>
          </cell>
          <cell r="N49" t="str">
            <v>VILA NOVA DE GAIA</v>
          </cell>
          <cell r="O49" t="str">
            <v>00232133</v>
          </cell>
          <cell r="P49" t="str">
            <v>CURSO GERAL DO COMERCIO</v>
          </cell>
          <cell r="R49" t="str">
            <v>3009558</v>
          </cell>
          <cell r="S49" t="str">
            <v>19890123</v>
          </cell>
          <cell r="T49" t="str">
            <v>LISBOA</v>
          </cell>
          <cell r="U49" t="str">
            <v>9803</v>
          </cell>
          <cell r="V49" t="str">
            <v>S.NAC IND ENERGIA-SINDEL</v>
          </cell>
          <cell r="W49" t="str">
            <v>119679264</v>
          </cell>
          <cell r="X49" t="str">
            <v>3964</v>
          </cell>
          <cell r="Y49" t="str">
            <v>0.0</v>
          </cell>
          <cell r="Z49">
            <v>2</v>
          </cell>
          <cell r="AA49" t="str">
            <v>00</v>
          </cell>
          <cell r="AC49" t="str">
            <v>X</v>
          </cell>
          <cell r="AD49" t="str">
            <v>100</v>
          </cell>
          <cell r="AE49" t="str">
            <v>11266157464</v>
          </cell>
          <cell r="AF49" t="str">
            <v>02</v>
          </cell>
          <cell r="AG49" t="str">
            <v>19800701</v>
          </cell>
          <cell r="AH49" t="str">
            <v>DT.Adm.Corr.Antiguid</v>
          </cell>
          <cell r="AI49" t="str">
            <v>1</v>
          </cell>
          <cell r="AJ49" t="str">
            <v>ACTIVOS</v>
          </cell>
          <cell r="AK49" t="str">
            <v>AA</v>
          </cell>
          <cell r="AL49" t="str">
            <v>ACTIVO TEMP.INTEIRO</v>
          </cell>
          <cell r="AM49" t="str">
            <v>J100</v>
          </cell>
          <cell r="AN49" t="str">
            <v>EDPOutsourcing Comercial-N</v>
          </cell>
          <cell r="AO49" t="str">
            <v>J111</v>
          </cell>
          <cell r="AP49" t="str">
            <v>EDPOC-PRT-StCat</v>
          </cell>
          <cell r="AQ49" t="str">
            <v>40176894</v>
          </cell>
          <cell r="AR49" t="str">
            <v>70000022</v>
          </cell>
          <cell r="AS49" t="str">
            <v>014.</v>
          </cell>
          <cell r="AT49" t="str">
            <v>TECNICO COMERCIAL</v>
          </cell>
          <cell r="AU49" t="str">
            <v>4</v>
          </cell>
          <cell r="AV49" t="str">
            <v>00040434</v>
          </cell>
          <cell r="AW49" t="str">
            <v>J20504000610</v>
          </cell>
          <cell r="AX49" t="str">
            <v>OCB2C-AN-GA ATEND ANALISE FACT CONT</v>
          </cell>
          <cell r="AY49" t="str">
            <v>68907100</v>
          </cell>
          <cell r="AZ49" t="str">
            <v>B2C -  Norte</v>
          </cell>
          <cell r="BA49" t="str">
            <v>6890</v>
          </cell>
          <cell r="BB49" t="str">
            <v>EDP Outsourcing Comercial</v>
          </cell>
          <cell r="BC49" t="str">
            <v>6890</v>
          </cell>
          <cell r="BD49" t="str">
            <v>6890</v>
          </cell>
          <cell r="BE49" t="str">
            <v>2800</v>
          </cell>
          <cell r="BF49" t="str">
            <v>6890</v>
          </cell>
          <cell r="BG49" t="str">
            <v>EDP Outsourcing Comercial,SA</v>
          </cell>
          <cell r="BH49" t="str">
            <v>1010</v>
          </cell>
          <cell r="BI49">
            <v>1432</v>
          </cell>
          <cell r="BJ49" t="str">
            <v>13</v>
          </cell>
          <cell r="BK49">
            <v>25</v>
          </cell>
          <cell r="BL49">
            <v>252.75</v>
          </cell>
          <cell r="BM49" t="str">
            <v>NÍVEL 4</v>
          </cell>
          <cell r="BN49" t="str">
            <v>01</v>
          </cell>
          <cell r="BO49" t="str">
            <v>07</v>
          </cell>
          <cell r="BP49" t="str">
            <v>20040101</v>
          </cell>
          <cell r="BQ49" t="str">
            <v>21</v>
          </cell>
          <cell r="BR49" t="str">
            <v>EVOLUCAO AUTOMATICA</v>
          </cell>
          <cell r="BS49" t="str">
            <v>20050101</v>
          </cell>
          <cell r="BW49">
            <v>0</v>
          </cell>
          <cell r="BX49">
            <v>0</v>
          </cell>
          <cell r="BY49">
            <v>0</v>
          </cell>
          <cell r="BZ49">
            <v>0</v>
          </cell>
          <cell r="CA49">
            <v>0</v>
          </cell>
          <cell r="CC49">
            <v>0</v>
          </cell>
          <cell r="CG49">
            <v>0</v>
          </cell>
          <cell r="CK49">
            <v>0</v>
          </cell>
          <cell r="CO49">
            <v>0</v>
          </cell>
          <cell r="CT49">
            <v>0</v>
          </cell>
          <cell r="CU49">
            <v>0</v>
          </cell>
          <cell r="CV49">
            <v>0</v>
          </cell>
          <cell r="CW49">
            <v>0</v>
          </cell>
          <cell r="CX49">
            <v>0</v>
          </cell>
          <cell r="CZ49">
            <v>0</v>
          </cell>
          <cell r="DC49">
            <v>0</v>
          </cell>
          <cell r="DF49">
            <v>0</v>
          </cell>
          <cell r="DI49">
            <v>0</v>
          </cell>
          <cell r="DK49">
            <v>0</v>
          </cell>
          <cell r="DL49">
            <v>0</v>
          </cell>
          <cell r="DN49" t="str">
            <v>21D11</v>
          </cell>
          <cell r="DO49" t="str">
            <v>Flex.T.Int."Escrit"</v>
          </cell>
          <cell r="DP49">
            <v>2</v>
          </cell>
          <cell r="DQ49">
            <v>100</v>
          </cell>
          <cell r="DR49" t="str">
            <v>PT01</v>
          </cell>
          <cell r="DT49" t="str">
            <v>00330000</v>
          </cell>
          <cell r="DU49" t="str">
            <v>BANCO COMERCIAL PORTUGUES, SA</v>
          </cell>
        </row>
        <row r="50">
          <cell r="A50" t="str">
            <v>308897</v>
          </cell>
          <cell r="B50" t="str">
            <v>Afonso Casimiro Amen Morais Machado</v>
          </cell>
          <cell r="C50" t="str">
            <v>1988</v>
          </cell>
          <cell r="D50">
            <v>17</v>
          </cell>
          <cell r="E50">
            <v>17</v>
          </cell>
          <cell r="F50" t="str">
            <v>19660218</v>
          </cell>
          <cell r="G50" t="str">
            <v>39</v>
          </cell>
          <cell r="H50" t="str">
            <v>1</v>
          </cell>
          <cell r="I50" t="str">
            <v>Casado</v>
          </cell>
          <cell r="J50" t="str">
            <v>masculino</v>
          </cell>
          <cell r="K50">
            <v>2</v>
          </cell>
          <cell r="L50" t="str">
            <v>R João H Ulrich,248-4-E Senhora da Hora</v>
          </cell>
          <cell r="M50" t="str">
            <v>4460-333</v>
          </cell>
          <cell r="N50" t="str">
            <v>SENHORA DA HORA</v>
          </cell>
          <cell r="O50" t="str">
            <v>00776905</v>
          </cell>
          <cell r="P50" t="str">
            <v>GEST.RECUR.HUMANOS PSICOL.TRAB</v>
          </cell>
          <cell r="R50" t="str">
            <v>7332800</v>
          </cell>
          <cell r="S50" t="str">
            <v>19941006</v>
          </cell>
          <cell r="T50" t="str">
            <v>LISBOA</v>
          </cell>
          <cell r="U50" t="str">
            <v>9800</v>
          </cell>
          <cell r="V50" t="str">
            <v>SIND TRAB IND ELéCT NORTE</v>
          </cell>
          <cell r="W50" t="str">
            <v>182160858</v>
          </cell>
          <cell r="X50" t="str">
            <v>1821</v>
          </cell>
          <cell r="Y50" t="str">
            <v>0.0</v>
          </cell>
          <cell r="Z50">
            <v>2</v>
          </cell>
          <cell r="AA50" t="str">
            <v>00</v>
          </cell>
          <cell r="AC50" t="str">
            <v>X</v>
          </cell>
          <cell r="AD50" t="str">
            <v>100</v>
          </cell>
          <cell r="AE50" t="str">
            <v>10295007318</v>
          </cell>
          <cell r="AF50" t="str">
            <v>02</v>
          </cell>
          <cell r="AG50" t="str">
            <v>19880101</v>
          </cell>
          <cell r="AH50" t="str">
            <v>DT.Adm.Corr.Antiguid</v>
          </cell>
          <cell r="AI50" t="str">
            <v>1</v>
          </cell>
          <cell r="AJ50" t="str">
            <v>ACTIVOS</v>
          </cell>
          <cell r="AK50" t="str">
            <v>AA</v>
          </cell>
          <cell r="AL50" t="str">
            <v>ACTIVO TEMP.INTEIRO</v>
          </cell>
          <cell r="AM50" t="str">
            <v>J100</v>
          </cell>
          <cell r="AN50" t="str">
            <v>EDPOutsourcing Comercial-N</v>
          </cell>
          <cell r="AO50" t="str">
            <v>J111</v>
          </cell>
          <cell r="AP50" t="str">
            <v>EDPOC-PRT-StCat</v>
          </cell>
          <cell r="AQ50" t="str">
            <v>40176887</v>
          </cell>
          <cell r="AR50" t="str">
            <v>70000041</v>
          </cell>
          <cell r="AS50" t="str">
            <v>01L1</v>
          </cell>
          <cell r="AT50" t="str">
            <v>LICENCIADO I</v>
          </cell>
          <cell r="AU50" t="str">
            <v>4</v>
          </cell>
          <cell r="AV50" t="str">
            <v>00040434</v>
          </cell>
          <cell r="AW50" t="str">
            <v>J20504000610</v>
          </cell>
          <cell r="AX50" t="str">
            <v>OCB2C-AN-GA ATEND ANALISE FACT CONT</v>
          </cell>
          <cell r="AY50" t="str">
            <v>68907100</v>
          </cell>
          <cell r="AZ50" t="str">
            <v>B2C -  Norte</v>
          </cell>
          <cell r="BA50" t="str">
            <v>6890</v>
          </cell>
          <cell r="BB50" t="str">
            <v>EDP Outsourcing Comercial</v>
          </cell>
          <cell r="BC50" t="str">
            <v>6890</v>
          </cell>
          <cell r="BD50" t="str">
            <v>6890</v>
          </cell>
          <cell r="BE50" t="str">
            <v>2800</v>
          </cell>
          <cell r="BF50" t="str">
            <v>6890</v>
          </cell>
          <cell r="BG50" t="str">
            <v>EDP Outsourcing Comercial,SA</v>
          </cell>
          <cell r="BH50" t="str">
            <v>1010</v>
          </cell>
          <cell r="BI50">
            <v>1907</v>
          </cell>
          <cell r="BJ50" t="str">
            <v>G</v>
          </cell>
          <cell r="BK50">
            <v>17</v>
          </cell>
          <cell r="BL50">
            <v>171.87</v>
          </cell>
          <cell r="BM50" t="str">
            <v>LIC 1</v>
          </cell>
          <cell r="BN50" t="str">
            <v>00</v>
          </cell>
          <cell r="BO50" t="str">
            <v>G</v>
          </cell>
          <cell r="BP50" t="str">
            <v>20040110</v>
          </cell>
          <cell r="BQ50" t="str">
            <v>22</v>
          </cell>
          <cell r="BR50" t="str">
            <v>ACELERACAO DE CARREIRA</v>
          </cell>
          <cell r="BS50" t="str">
            <v>20050101</v>
          </cell>
          <cell r="BW50">
            <v>0</v>
          </cell>
          <cell r="BX50">
            <v>0</v>
          </cell>
          <cell r="BY50">
            <v>0</v>
          </cell>
          <cell r="BZ50">
            <v>0</v>
          </cell>
          <cell r="CA50">
            <v>0</v>
          </cell>
          <cell r="CC50">
            <v>0</v>
          </cell>
          <cell r="CG50">
            <v>0</v>
          </cell>
          <cell r="CK50">
            <v>0</v>
          </cell>
          <cell r="CO50">
            <v>0</v>
          </cell>
          <cell r="CT50">
            <v>0</v>
          </cell>
          <cell r="CU50">
            <v>0</v>
          </cell>
          <cell r="CV50">
            <v>0</v>
          </cell>
          <cell r="CW50">
            <v>0</v>
          </cell>
          <cell r="CX50">
            <v>0</v>
          </cell>
          <cell r="CZ50">
            <v>0</v>
          </cell>
          <cell r="DC50">
            <v>0</v>
          </cell>
          <cell r="DD50" t="str">
            <v>1480</v>
          </cell>
          <cell r="DE50" t="str">
            <v>H</v>
          </cell>
          <cell r="DF50">
            <v>127</v>
          </cell>
          <cell r="DI50">
            <v>0</v>
          </cell>
          <cell r="DK50">
            <v>0</v>
          </cell>
          <cell r="DL50">
            <v>0</v>
          </cell>
          <cell r="DN50" t="str">
            <v>21D11</v>
          </cell>
          <cell r="DO50" t="str">
            <v>Flex.T.Int."Escrit"</v>
          </cell>
          <cell r="DP50">
            <v>2</v>
          </cell>
          <cell r="DQ50">
            <v>100</v>
          </cell>
          <cell r="DR50" t="str">
            <v>PT01</v>
          </cell>
          <cell r="DT50" t="str">
            <v>00330000</v>
          </cell>
          <cell r="DU50" t="str">
            <v>BANCO COMERCIAL PORTUGUES, SA</v>
          </cell>
        </row>
        <row r="51">
          <cell r="A51" t="str">
            <v>223590</v>
          </cell>
          <cell r="B51" t="str">
            <v>Carlos Alberto Sousa Machado</v>
          </cell>
          <cell r="C51" t="str">
            <v>1978</v>
          </cell>
          <cell r="D51">
            <v>27</v>
          </cell>
          <cell r="E51">
            <v>27</v>
          </cell>
          <cell r="F51" t="str">
            <v>19580509</v>
          </cell>
          <cell r="G51" t="str">
            <v>47</v>
          </cell>
          <cell r="H51" t="str">
            <v>9</v>
          </cell>
          <cell r="I51" t="str">
            <v>Outros</v>
          </cell>
          <cell r="J51" t="str">
            <v>masculino</v>
          </cell>
          <cell r="K51">
            <v>0</v>
          </cell>
          <cell r="L51" t="str">
            <v>R de Catassol 1290</v>
          </cell>
          <cell r="M51" t="str">
            <v>4470-033</v>
          </cell>
          <cell r="N51" t="str">
            <v>MAIA</v>
          </cell>
          <cell r="O51" t="str">
            <v>00232273</v>
          </cell>
          <cell r="P51" t="str">
            <v>CURSO GERAL DE MECANICA</v>
          </cell>
          <cell r="R51" t="str">
            <v>3692513</v>
          </cell>
          <cell r="S51" t="str">
            <v>20000316</v>
          </cell>
          <cell r="T51" t="str">
            <v>LISBOA</v>
          </cell>
          <cell r="W51" t="str">
            <v>127343415</v>
          </cell>
          <cell r="X51" t="str">
            <v>1805</v>
          </cell>
          <cell r="Y51" t="str">
            <v>0.0</v>
          </cell>
          <cell r="Z51">
            <v>0</v>
          </cell>
          <cell r="AA51" t="str">
            <v>00</v>
          </cell>
          <cell r="AD51" t="str">
            <v>100</v>
          </cell>
          <cell r="AE51" t="str">
            <v>10621013439</v>
          </cell>
          <cell r="AF51" t="str">
            <v>02</v>
          </cell>
          <cell r="AG51" t="str">
            <v>19780816</v>
          </cell>
          <cell r="AH51" t="str">
            <v>DT.Adm.Corr.Antiguid</v>
          </cell>
          <cell r="AI51" t="str">
            <v>1</v>
          </cell>
          <cell r="AJ51" t="str">
            <v>ACTIVOS</v>
          </cell>
          <cell r="AK51" t="str">
            <v>AA</v>
          </cell>
          <cell r="AL51" t="str">
            <v>ACTIVO TEMP.INTEIRO</v>
          </cell>
          <cell r="AM51" t="str">
            <v>J100</v>
          </cell>
          <cell r="AN51" t="str">
            <v>EDPOutsourcing Comercial-N</v>
          </cell>
          <cell r="AO51" t="str">
            <v>J111</v>
          </cell>
          <cell r="AP51" t="str">
            <v>EDPOC-PRT-StCat</v>
          </cell>
          <cell r="AQ51" t="str">
            <v>40176891</v>
          </cell>
          <cell r="AR51" t="str">
            <v>70000022</v>
          </cell>
          <cell r="AS51" t="str">
            <v>014.</v>
          </cell>
          <cell r="AT51" t="str">
            <v>TECNICO COMERCIAL</v>
          </cell>
          <cell r="AU51" t="str">
            <v>0</v>
          </cell>
          <cell r="AV51" t="str">
            <v>00040434</v>
          </cell>
          <cell r="AW51" t="str">
            <v>J20504000610</v>
          </cell>
          <cell r="AX51" t="str">
            <v>OCB2C-AN-GA ATEND ANALISE FACT CONT</v>
          </cell>
          <cell r="AY51" t="str">
            <v>68907100</v>
          </cell>
          <cell r="AZ51" t="str">
            <v>B2C -  Norte</v>
          </cell>
          <cell r="BA51" t="str">
            <v>6890</v>
          </cell>
          <cell r="BB51" t="str">
            <v>EDP Outsourcing Comercial</v>
          </cell>
          <cell r="BC51" t="str">
            <v>6890</v>
          </cell>
          <cell r="BD51" t="str">
            <v>6890</v>
          </cell>
          <cell r="BE51" t="str">
            <v>2800</v>
          </cell>
          <cell r="BF51" t="str">
            <v>6890</v>
          </cell>
          <cell r="BG51" t="str">
            <v>EDP Outsourcing Comercial,SA</v>
          </cell>
          <cell r="BH51" t="str">
            <v>1010</v>
          </cell>
          <cell r="BI51">
            <v>1160</v>
          </cell>
          <cell r="BJ51" t="str">
            <v>10</v>
          </cell>
          <cell r="BK51">
            <v>27</v>
          </cell>
          <cell r="BL51">
            <v>272.97000000000003</v>
          </cell>
          <cell r="BM51" t="str">
            <v>NÍVEL 4</v>
          </cell>
          <cell r="BN51" t="str">
            <v>01</v>
          </cell>
          <cell r="BO51" t="str">
            <v>04</v>
          </cell>
          <cell r="BP51" t="str">
            <v>20030110</v>
          </cell>
          <cell r="BQ51" t="str">
            <v>33</v>
          </cell>
          <cell r="BR51" t="str">
            <v>NOMEACAO</v>
          </cell>
          <cell r="BS51" t="str">
            <v>20050101</v>
          </cell>
          <cell r="BW51">
            <v>0</v>
          </cell>
          <cell r="BX51">
            <v>0</v>
          </cell>
          <cell r="BY51">
            <v>0</v>
          </cell>
          <cell r="BZ51">
            <v>0</v>
          </cell>
          <cell r="CA51">
            <v>0</v>
          </cell>
          <cell r="CC51">
            <v>0</v>
          </cell>
          <cell r="CG51">
            <v>0</v>
          </cell>
          <cell r="CK51">
            <v>0</v>
          </cell>
          <cell r="CO51">
            <v>0</v>
          </cell>
          <cell r="CT51">
            <v>0</v>
          </cell>
          <cell r="CU51">
            <v>0</v>
          </cell>
          <cell r="CV51">
            <v>0</v>
          </cell>
          <cell r="CW51">
            <v>0</v>
          </cell>
          <cell r="CX51">
            <v>0</v>
          </cell>
          <cell r="CZ51">
            <v>0</v>
          </cell>
          <cell r="DC51">
            <v>0</v>
          </cell>
          <cell r="DF51">
            <v>0</v>
          </cell>
          <cell r="DI51">
            <v>0</v>
          </cell>
          <cell r="DK51">
            <v>0</v>
          </cell>
          <cell r="DL51">
            <v>0</v>
          </cell>
          <cell r="DN51" t="str">
            <v>21D11</v>
          </cell>
          <cell r="DO51" t="str">
            <v>Flex.T.Int."Escrit"</v>
          </cell>
          <cell r="DP51">
            <v>2</v>
          </cell>
          <cell r="DQ51">
            <v>100</v>
          </cell>
          <cell r="DR51" t="str">
            <v>PT01</v>
          </cell>
          <cell r="DT51" t="str">
            <v>00330000</v>
          </cell>
          <cell r="DU51" t="str">
            <v>BANCO COMERCIAL PORTUGUES, SA</v>
          </cell>
        </row>
        <row r="52">
          <cell r="A52" t="str">
            <v>317870</v>
          </cell>
          <cell r="B52" t="str">
            <v>Antonio Martins</v>
          </cell>
          <cell r="C52" t="str">
            <v>1984</v>
          </cell>
          <cell r="D52">
            <v>21</v>
          </cell>
          <cell r="E52">
            <v>21</v>
          </cell>
          <cell r="F52" t="str">
            <v>19620213</v>
          </cell>
          <cell r="G52" t="str">
            <v>43</v>
          </cell>
          <cell r="H52" t="str">
            <v>1</v>
          </cell>
          <cell r="I52" t="str">
            <v>Casado</v>
          </cell>
          <cell r="J52" t="str">
            <v>masculino</v>
          </cell>
          <cell r="K52">
            <v>2</v>
          </cell>
          <cell r="L52" t="str">
            <v>R Prof Sousa Junior 128 Hb 31</v>
          </cell>
          <cell r="M52" t="str">
            <v>4250-478</v>
          </cell>
          <cell r="N52" t="str">
            <v>PORTO</v>
          </cell>
          <cell r="O52" t="str">
            <v>00243383</v>
          </cell>
          <cell r="P52" t="str">
            <v>12.ANO - 1. CURSO</v>
          </cell>
          <cell r="R52" t="str">
            <v>4822460</v>
          </cell>
          <cell r="S52" t="str">
            <v>20040323</v>
          </cell>
          <cell r="T52" t="str">
            <v>PORTO</v>
          </cell>
          <cell r="U52" t="str">
            <v>9804</v>
          </cell>
          <cell r="V52" t="str">
            <v>SIND ENERGIA - SINERGIA</v>
          </cell>
          <cell r="W52" t="str">
            <v>124761976</v>
          </cell>
          <cell r="X52" t="str">
            <v>3387</v>
          </cell>
          <cell r="Y52" t="str">
            <v>0.0</v>
          </cell>
          <cell r="Z52">
            <v>2</v>
          </cell>
          <cell r="AA52" t="str">
            <v>00</v>
          </cell>
          <cell r="AC52" t="str">
            <v>X</v>
          </cell>
          <cell r="AD52" t="str">
            <v>100</v>
          </cell>
          <cell r="AE52" t="str">
            <v>11323385671</v>
          </cell>
          <cell r="AF52" t="str">
            <v>02</v>
          </cell>
          <cell r="AG52" t="str">
            <v>19840731</v>
          </cell>
          <cell r="AH52" t="str">
            <v>DT.Adm.Corr.Antiguid</v>
          </cell>
          <cell r="AI52" t="str">
            <v>1</v>
          </cell>
          <cell r="AJ52" t="str">
            <v>ACTIVOS</v>
          </cell>
          <cell r="AK52" t="str">
            <v>AA</v>
          </cell>
          <cell r="AL52" t="str">
            <v>ACTIVO TEMP.INTEIRO</v>
          </cell>
          <cell r="AM52" t="str">
            <v>J100</v>
          </cell>
          <cell r="AN52" t="str">
            <v>EDPOutsourcing Comercial-N</v>
          </cell>
          <cell r="AO52" t="str">
            <v>J111</v>
          </cell>
          <cell r="AP52" t="str">
            <v>EDPOC-PRT-StCat</v>
          </cell>
          <cell r="AQ52" t="str">
            <v>40176899</v>
          </cell>
          <cell r="AR52" t="str">
            <v>70000022</v>
          </cell>
          <cell r="AS52" t="str">
            <v>014.</v>
          </cell>
          <cell r="AT52" t="str">
            <v>TECNICO COMERCIAL</v>
          </cell>
          <cell r="AU52" t="str">
            <v>4</v>
          </cell>
          <cell r="AV52" t="str">
            <v>00040434</v>
          </cell>
          <cell r="AW52" t="str">
            <v>J20504000610</v>
          </cell>
          <cell r="AX52" t="str">
            <v>OCB2C-AN-GA ATEND ANALISE FACT CONT</v>
          </cell>
          <cell r="AY52" t="str">
            <v>68907100</v>
          </cell>
          <cell r="AZ52" t="str">
            <v>B2C -  Norte</v>
          </cell>
          <cell r="BA52" t="str">
            <v>6890</v>
          </cell>
          <cell r="BB52" t="str">
            <v>EDP Outsourcing Comercial</v>
          </cell>
          <cell r="BC52" t="str">
            <v>6890</v>
          </cell>
          <cell r="BD52" t="str">
            <v>6890</v>
          </cell>
          <cell r="BE52" t="str">
            <v>2800</v>
          </cell>
          <cell r="BF52" t="str">
            <v>6890</v>
          </cell>
          <cell r="BG52" t="str">
            <v>EDP Outsourcing Comercial,SA</v>
          </cell>
          <cell r="BH52" t="str">
            <v>1010</v>
          </cell>
          <cell r="BI52">
            <v>1339</v>
          </cell>
          <cell r="BJ52" t="str">
            <v>12</v>
          </cell>
          <cell r="BK52">
            <v>21</v>
          </cell>
          <cell r="BL52">
            <v>212.31</v>
          </cell>
          <cell r="BM52" t="str">
            <v>NÍVEL 4</v>
          </cell>
          <cell r="BN52" t="str">
            <v>00</v>
          </cell>
          <cell r="BO52" t="str">
            <v>06</v>
          </cell>
          <cell r="BP52" t="str">
            <v>20050101</v>
          </cell>
          <cell r="BQ52" t="str">
            <v>21</v>
          </cell>
          <cell r="BR52" t="str">
            <v>EVOLUCAO AUTOMATICA</v>
          </cell>
          <cell r="BS52" t="str">
            <v>20050101</v>
          </cell>
          <cell r="BW52">
            <v>0</v>
          </cell>
          <cell r="BX52">
            <v>0</v>
          </cell>
          <cell r="BY52">
            <v>0</v>
          </cell>
          <cell r="BZ52">
            <v>0</v>
          </cell>
          <cell r="CA52">
            <v>0</v>
          </cell>
          <cell r="CC52">
            <v>0</v>
          </cell>
          <cell r="CG52">
            <v>0</v>
          </cell>
          <cell r="CK52">
            <v>0</v>
          </cell>
          <cell r="CO52">
            <v>0</v>
          </cell>
          <cell r="CT52">
            <v>0</v>
          </cell>
          <cell r="CU52">
            <v>0</v>
          </cell>
          <cell r="CV52">
            <v>0</v>
          </cell>
          <cell r="CW52">
            <v>0</v>
          </cell>
          <cell r="CX52">
            <v>0</v>
          </cell>
          <cell r="CZ52">
            <v>0</v>
          </cell>
          <cell r="DC52">
            <v>0</v>
          </cell>
          <cell r="DF52">
            <v>0</v>
          </cell>
          <cell r="DI52">
            <v>0</v>
          </cell>
          <cell r="DK52">
            <v>0</v>
          </cell>
          <cell r="DL52">
            <v>0</v>
          </cell>
          <cell r="DN52" t="str">
            <v>21D11</v>
          </cell>
          <cell r="DO52" t="str">
            <v>Flex.T.Int."Escrit"</v>
          </cell>
          <cell r="DP52">
            <v>2</v>
          </cell>
          <cell r="DQ52">
            <v>100</v>
          </cell>
          <cell r="DR52" t="str">
            <v>PT01</v>
          </cell>
          <cell r="DT52" t="str">
            <v>00100000</v>
          </cell>
          <cell r="DU52" t="str">
            <v>BANCO BPI, SA</v>
          </cell>
        </row>
        <row r="53">
          <cell r="A53" t="str">
            <v>318027</v>
          </cell>
          <cell r="B53" t="str">
            <v>Antonio Silva Rodrigues Moreira</v>
          </cell>
          <cell r="C53" t="str">
            <v>1986</v>
          </cell>
          <cell r="D53">
            <v>19</v>
          </cell>
          <cell r="E53">
            <v>19</v>
          </cell>
          <cell r="F53" t="str">
            <v>19610920</v>
          </cell>
          <cell r="G53" t="str">
            <v>43</v>
          </cell>
          <cell r="H53" t="str">
            <v>1</v>
          </cell>
          <cell r="I53" t="str">
            <v>Casado</v>
          </cell>
          <cell r="J53" t="str">
            <v>masculino</v>
          </cell>
          <cell r="K53">
            <v>1</v>
          </cell>
          <cell r="L53" t="str">
            <v>Rua do Souto - Paco de Sousa</v>
          </cell>
          <cell r="M53" t="str">
            <v>4560-410</v>
          </cell>
          <cell r="N53" t="str">
            <v>PAÇO DE SOUSA</v>
          </cell>
          <cell r="O53" t="str">
            <v>00233023</v>
          </cell>
          <cell r="P53" t="str">
            <v>C.GERAL UNIFICADO(9 ANO ESCOL)</v>
          </cell>
          <cell r="R53" t="str">
            <v>5960217</v>
          </cell>
          <cell r="S53" t="str">
            <v>19950912</v>
          </cell>
          <cell r="T53" t="str">
            <v>PORTO</v>
          </cell>
          <cell r="W53" t="str">
            <v>156066327</v>
          </cell>
          <cell r="X53" t="str">
            <v>1856</v>
          </cell>
          <cell r="Y53" t="str">
            <v>0.0</v>
          </cell>
          <cell r="Z53">
            <v>1</v>
          </cell>
          <cell r="AA53" t="str">
            <v>00</v>
          </cell>
          <cell r="AD53" t="str">
            <v>100</v>
          </cell>
          <cell r="AE53" t="str">
            <v>11320278908</v>
          </cell>
          <cell r="AF53" t="str">
            <v>02</v>
          </cell>
          <cell r="AG53" t="str">
            <v>19860407</v>
          </cell>
          <cell r="AH53" t="str">
            <v>DT.Adm.Corr.Antiguid</v>
          </cell>
          <cell r="AI53" t="str">
            <v>1</v>
          </cell>
          <cell r="AJ53" t="str">
            <v>ACTIVOS</v>
          </cell>
          <cell r="AK53" t="str">
            <v>AA</v>
          </cell>
          <cell r="AL53" t="str">
            <v>ACTIVO TEMP.INTEIRO</v>
          </cell>
          <cell r="AM53" t="str">
            <v>J100</v>
          </cell>
          <cell r="AN53" t="str">
            <v>EDPOutsourcing Comercial-N</v>
          </cell>
          <cell r="AO53" t="str">
            <v>J111</v>
          </cell>
          <cell r="AP53" t="str">
            <v>EDPOC-PRT-StCat</v>
          </cell>
          <cell r="AQ53" t="str">
            <v>40176900</v>
          </cell>
          <cell r="AR53" t="str">
            <v>70000022</v>
          </cell>
          <cell r="AS53" t="str">
            <v>014.</v>
          </cell>
          <cell r="AT53" t="str">
            <v>TECNICO COMERCIAL</v>
          </cell>
          <cell r="AU53" t="str">
            <v>4</v>
          </cell>
          <cell r="AV53" t="str">
            <v>00040434</v>
          </cell>
          <cell r="AW53" t="str">
            <v>J20504000610</v>
          </cell>
          <cell r="AX53" t="str">
            <v>OCB2C-AN-GA ATEND ANALISE FACT CONT</v>
          </cell>
          <cell r="AY53" t="str">
            <v>68907100</v>
          </cell>
          <cell r="AZ53" t="str">
            <v>B2C -  Norte</v>
          </cell>
          <cell r="BA53" t="str">
            <v>6890</v>
          </cell>
          <cell r="BB53" t="str">
            <v>EDP Outsourcing Comercial</v>
          </cell>
          <cell r="BC53" t="str">
            <v>6890</v>
          </cell>
          <cell r="BD53" t="str">
            <v>6890</v>
          </cell>
          <cell r="BE53" t="str">
            <v>2800</v>
          </cell>
          <cell r="BF53" t="str">
            <v>6890</v>
          </cell>
          <cell r="BG53" t="str">
            <v>EDP Outsourcing Comercial,SA</v>
          </cell>
          <cell r="BH53" t="str">
            <v>1010</v>
          </cell>
          <cell r="BI53">
            <v>1247</v>
          </cell>
          <cell r="BJ53" t="str">
            <v>11</v>
          </cell>
          <cell r="BK53">
            <v>19</v>
          </cell>
          <cell r="BL53">
            <v>192.09</v>
          </cell>
          <cell r="BM53" t="str">
            <v>NÍVEL 4</v>
          </cell>
          <cell r="BN53" t="str">
            <v>02</v>
          </cell>
          <cell r="BO53" t="str">
            <v>05</v>
          </cell>
          <cell r="BP53" t="str">
            <v>20030101</v>
          </cell>
          <cell r="BQ53" t="str">
            <v>21</v>
          </cell>
          <cell r="BR53" t="str">
            <v>EVOLUCAO AUTOMATICA</v>
          </cell>
          <cell r="BS53" t="str">
            <v>20050101</v>
          </cell>
          <cell r="BW53">
            <v>0</v>
          </cell>
          <cell r="BX53">
            <v>0</v>
          </cell>
          <cell r="BY53">
            <v>0</v>
          </cell>
          <cell r="BZ53">
            <v>0</v>
          </cell>
          <cell r="CA53">
            <v>0</v>
          </cell>
          <cell r="CC53">
            <v>0</v>
          </cell>
          <cell r="CG53">
            <v>0</v>
          </cell>
          <cell r="CK53">
            <v>0</v>
          </cell>
          <cell r="CO53">
            <v>0</v>
          </cell>
          <cell r="CT53">
            <v>0</v>
          </cell>
          <cell r="CU53">
            <v>0</v>
          </cell>
          <cell r="CV53">
            <v>0</v>
          </cell>
          <cell r="CW53">
            <v>0</v>
          </cell>
          <cell r="CX53">
            <v>0</v>
          </cell>
          <cell r="CZ53">
            <v>0</v>
          </cell>
          <cell r="DC53">
            <v>0</v>
          </cell>
          <cell r="DF53">
            <v>0</v>
          </cell>
          <cell r="DI53">
            <v>0</v>
          </cell>
          <cell r="DK53">
            <v>0</v>
          </cell>
          <cell r="DL53">
            <v>0</v>
          </cell>
          <cell r="DN53" t="str">
            <v>21D11</v>
          </cell>
          <cell r="DO53" t="str">
            <v>Flex.T.Int."Escrit"</v>
          </cell>
          <cell r="DP53">
            <v>2</v>
          </cell>
          <cell r="DQ53">
            <v>100</v>
          </cell>
          <cell r="DR53" t="str">
            <v>PT01</v>
          </cell>
          <cell r="DT53" t="str">
            <v>00350585</v>
          </cell>
          <cell r="DU53" t="str">
            <v>CAIXA GERAL DE DEPOSITOS, SA</v>
          </cell>
        </row>
        <row r="54">
          <cell r="A54" t="str">
            <v>287580</v>
          </cell>
          <cell r="B54" t="str">
            <v>Isabel Maria Baptista Maio Morim</v>
          </cell>
          <cell r="C54" t="str">
            <v>1982</v>
          </cell>
          <cell r="D54">
            <v>23</v>
          </cell>
          <cell r="E54">
            <v>23</v>
          </cell>
          <cell r="F54" t="str">
            <v>19610117</v>
          </cell>
          <cell r="G54" t="str">
            <v>44</v>
          </cell>
          <cell r="H54" t="str">
            <v>1</v>
          </cell>
          <cell r="I54" t="str">
            <v>Casado</v>
          </cell>
          <cell r="J54" t="str">
            <v>feminino</v>
          </cell>
          <cell r="K54">
            <v>1</v>
          </cell>
          <cell r="L54" t="str">
            <v>R. D. Antonio Costa, 21 RC Dto</v>
          </cell>
          <cell r="M54" t="str">
            <v>4490-590</v>
          </cell>
          <cell r="N54" t="str">
            <v>PÓVOA DE VARZIM</v>
          </cell>
          <cell r="O54" t="str">
            <v>00232213</v>
          </cell>
          <cell r="P54" t="str">
            <v>C.GERAL ADMINISTRACAO COMERCIO</v>
          </cell>
          <cell r="R54" t="str">
            <v>8381618</v>
          </cell>
          <cell r="S54" t="str">
            <v>19910102</v>
          </cell>
          <cell r="T54" t="str">
            <v>LISBOA</v>
          </cell>
          <cell r="U54" t="str">
            <v>9804</v>
          </cell>
          <cell r="V54" t="str">
            <v>SIND ENERGIA - SINERGIA</v>
          </cell>
          <cell r="W54" t="str">
            <v>156278170</v>
          </cell>
          <cell r="X54" t="str">
            <v>1872</v>
          </cell>
          <cell r="Y54" t="str">
            <v>0.0</v>
          </cell>
          <cell r="Z54">
            <v>1</v>
          </cell>
          <cell r="AA54" t="str">
            <v>00</v>
          </cell>
          <cell r="AC54" t="str">
            <v>X</v>
          </cell>
          <cell r="AD54" t="str">
            <v>100</v>
          </cell>
          <cell r="AE54" t="str">
            <v>11096487239</v>
          </cell>
          <cell r="AF54" t="str">
            <v>02</v>
          </cell>
          <cell r="AG54" t="str">
            <v>19820920</v>
          </cell>
          <cell r="AH54" t="str">
            <v>DT.Adm.Corr.Antiguid</v>
          </cell>
          <cell r="AI54" t="str">
            <v>1</v>
          </cell>
          <cell r="AJ54" t="str">
            <v>ACTIVOS</v>
          </cell>
          <cell r="AK54" t="str">
            <v>AA</v>
          </cell>
          <cell r="AL54" t="str">
            <v>ACTIVO TEMP.INTEIRO</v>
          </cell>
          <cell r="AM54" t="str">
            <v>J100</v>
          </cell>
          <cell r="AN54" t="str">
            <v>EDPOutsourcing Comercial-N</v>
          </cell>
          <cell r="AO54" t="str">
            <v>J111</v>
          </cell>
          <cell r="AP54" t="str">
            <v>EDPOC-PRT-StCat</v>
          </cell>
          <cell r="AQ54" t="str">
            <v>40176934</v>
          </cell>
          <cell r="AR54" t="str">
            <v>70000060</v>
          </cell>
          <cell r="AS54" t="str">
            <v>025.</v>
          </cell>
          <cell r="AT54" t="str">
            <v>ESCRITURARIO COMERCIAL</v>
          </cell>
          <cell r="AU54" t="str">
            <v>1</v>
          </cell>
          <cell r="AV54" t="str">
            <v>00040434</v>
          </cell>
          <cell r="AW54" t="str">
            <v>J20504000610</v>
          </cell>
          <cell r="AX54" t="str">
            <v>OCB2C-AN-GA ATEND ANALISE FACT CONT</v>
          </cell>
          <cell r="AY54" t="str">
            <v>68907100</v>
          </cell>
          <cell r="AZ54" t="str">
            <v>B2C -  Norte</v>
          </cell>
          <cell r="BA54" t="str">
            <v>6890</v>
          </cell>
          <cell r="BB54" t="str">
            <v>EDP Outsourcing Comercial</v>
          </cell>
          <cell r="BC54" t="str">
            <v>6890</v>
          </cell>
          <cell r="BD54" t="str">
            <v>6890</v>
          </cell>
          <cell r="BE54" t="str">
            <v>2800</v>
          </cell>
          <cell r="BF54" t="str">
            <v>6890</v>
          </cell>
          <cell r="BG54" t="str">
            <v>EDP Outsourcing Comercial,SA</v>
          </cell>
          <cell r="BH54" t="str">
            <v>1010</v>
          </cell>
          <cell r="BI54">
            <v>1160</v>
          </cell>
          <cell r="BJ54" t="str">
            <v>10</v>
          </cell>
          <cell r="BK54">
            <v>23</v>
          </cell>
          <cell r="BL54">
            <v>232.53</v>
          </cell>
          <cell r="BM54" t="str">
            <v>NÍVEL 5</v>
          </cell>
          <cell r="BN54" t="str">
            <v>02</v>
          </cell>
          <cell r="BO54" t="str">
            <v>07</v>
          </cell>
          <cell r="BP54" t="str">
            <v>20030101</v>
          </cell>
          <cell r="BQ54" t="str">
            <v>21</v>
          </cell>
          <cell r="BR54" t="str">
            <v>EVOLUCAO AUTOMATICA</v>
          </cell>
          <cell r="BS54" t="str">
            <v>20050101</v>
          </cell>
          <cell r="BW54">
            <v>0</v>
          </cell>
          <cell r="BX54">
            <v>0</v>
          </cell>
          <cell r="BY54">
            <v>0</v>
          </cell>
          <cell r="BZ54">
            <v>0</v>
          </cell>
          <cell r="CA54">
            <v>0</v>
          </cell>
          <cell r="CC54">
            <v>0</v>
          </cell>
          <cell r="CG54">
            <v>0</v>
          </cell>
          <cell r="CK54">
            <v>0</v>
          </cell>
          <cell r="CO54">
            <v>0</v>
          </cell>
          <cell r="CT54">
            <v>0</v>
          </cell>
          <cell r="CU54">
            <v>0</v>
          </cell>
          <cell r="CV54">
            <v>0</v>
          </cell>
          <cell r="CW54">
            <v>0</v>
          </cell>
          <cell r="CX54">
            <v>0</v>
          </cell>
          <cell r="CZ54">
            <v>0</v>
          </cell>
          <cell r="DC54">
            <v>0</v>
          </cell>
          <cell r="DF54">
            <v>0</v>
          </cell>
          <cell r="DI54">
            <v>0</v>
          </cell>
          <cell r="DK54">
            <v>0</v>
          </cell>
          <cell r="DL54">
            <v>0</v>
          </cell>
          <cell r="DN54" t="str">
            <v>21D11</v>
          </cell>
          <cell r="DO54" t="str">
            <v>Flex.T.Int."Escrit"</v>
          </cell>
          <cell r="DP54">
            <v>2</v>
          </cell>
          <cell r="DQ54">
            <v>100</v>
          </cell>
          <cell r="DR54" t="str">
            <v>PT01</v>
          </cell>
          <cell r="DT54" t="str">
            <v>00330000</v>
          </cell>
          <cell r="DU54" t="str">
            <v>BANCO COMERCIAL PORTUGUES, SA</v>
          </cell>
        </row>
        <row r="55">
          <cell r="A55" t="str">
            <v>318523</v>
          </cell>
          <cell r="B55" t="str">
            <v>Cristiano Alexandre Pinto Pereira</v>
          </cell>
          <cell r="C55" t="str">
            <v>1988</v>
          </cell>
          <cell r="D55">
            <v>17</v>
          </cell>
          <cell r="E55">
            <v>17</v>
          </cell>
          <cell r="F55" t="str">
            <v>19630615</v>
          </cell>
          <cell r="G55" t="str">
            <v>42</v>
          </cell>
          <cell r="H55" t="str">
            <v>4</v>
          </cell>
          <cell r="I55" t="str">
            <v>Divorc</v>
          </cell>
          <cell r="J55" t="str">
            <v>masculino</v>
          </cell>
          <cell r="K55">
            <v>0</v>
          </cell>
          <cell r="L55" t="str">
            <v>Rua Eng. Duarte Pacheco, 52, apart 22</v>
          </cell>
          <cell r="M55" t="str">
            <v>4470-174</v>
          </cell>
          <cell r="N55" t="str">
            <v>MAIA</v>
          </cell>
          <cell r="O55" t="str">
            <v>00231001</v>
          </cell>
          <cell r="P55" t="str">
            <v>CURSO GERAL LICEAL</v>
          </cell>
          <cell r="R55" t="str">
            <v>5930559</v>
          </cell>
          <cell r="S55" t="str">
            <v>20020925</v>
          </cell>
          <cell r="T55" t="str">
            <v>LISBOA</v>
          </cell>
          <cell r="U55" t="str">
            <v>9800</v>
          </cell>
          <cell r="V55" t="str">
            <v>SIND TRAB IND ELéCT NORTE</v>
          </cell>
          <cell r="W55" t="str">
            <v>119539128</v>
          </cell>
          <cell r="X55" t="str">
            <v>1805</v>
          </cell>
          <cell r="Y55" t="str">
            <v>0.0</v>
          </cell>
          <cell r="Z55">
            <v>0</v>
          </cell>
          <cell r="AA55" t="str">
            <v>00</v>
          </cell>
          <cell r="AD55" t="str">
            <v>100</v>
          </cell>
          <cell r="AE55" t="str">
            <v>11290750575</v>
          </cell>
          <cell r="AF55" t="str">
            <v>02</v>
          </cell>
          <cell r="AG55" t="str">
            <v>19880501</v>
          </cell>
          <cell r="AH55" t="str">
            <v>DT.Adm.Corr.Antiguid</v>
          </cell>
          <cell r="AI55" t="str">
            <v>1</v>
          </cell>
          <cell r="AJ55" t="str">
            <v>ACTIVOS</v>
          </cell>
          <cell r="AK55" t="str">
            <v>AA</v>
          </cell>
          <cell r="AL55" t="str">
            <v>ACTIVO TEMP.INTEIRO</v>
          </cell>
          <cell r="AM55" t="str">
            <v>J100</v>
          </cell>
          <cell r="AN55" t="str">
            <v>EDPOutsourcing Comercial-N</v>
          </cell>
          <cell r="AO55" t="str">
            <v>J111</v>
          </cell>
          <cell r="AP55" t="str">
            <v>EDPOC-PRT-StCat</v>
          </cell>
          <cell r="AQ55" t="str">
            <v>40176926</v>
          </cell>
          <cell r="AR55" t="str">
            <v>70000022</v>
          </cell>
          <cell r="AS55" t="str">
            <v>014.</v>
          </cell>
          <cell r="AT55" t="str">
            <v>TECNICO COMERCIAL</v>
          </cell>
          <cell r="AU55" t="str">
            <v>0</v>
          </cell>
          <cell r="AV55" t="str">
            <v>00040434</v>
          </cell>
          <cell r="AW55" t="str">
            <v>J20504000610</v>
          </cell>
          <cell r="AX55" t="str">
            <v>OCB2C-AN-GA ATEND ANALISE FACT CONT</v>
          </cell>
          <cell r="AY55" t="str">
            <v>68907100</v>
          </cell>
          <cell r="AZ55" t="str">
            <v>B2C -  Norte</v>
          </cell>
          <cell r="BA55" t="str">
            <v>6890</v>
          </cell>
          <cell r="BB55" t="str">
            <v>EDP Outsourcing Comercial</v>
          </cell>
          <cell r="BC55" t="str">
            <v>6890</v>
          </cell>
          <cell r="BD55" t="str">
            <v>6890</v>
          </cell>
          <cell r="BE55" t="str">
            <v>2800</v>
          </cell>
          <cell r="BF55" t="str">
            <v>6890</v>
          </cell>
          <cell r="BG55" t="str">
            <v>EDP Outsourcing Comercial,SA</v>
          </cell>
          <cell r="BH55" t="str">
            <v>1010</v>
          </cell>
          <cell r="BI55">
            <v>1079</v>
          </cell>
          <cell r="BJ55" t="str">
            <v>09</v>
          </cell>
          <cell r="BK55">
            <v>17</v>
          </cell>
          <cell r="BL55">
            <v>171.87</v>
          </cell>
          <cell r="BM55" t="str">
            <v>NÍVEL 4</v>
          </cell>
          <cell r="BN55" t="str">
            <v>01</v>
          </cell>
          <cell r="BO55" t="str">
            <v>03</v>
          </cell>
          <cell r="BP55" t="str">
            <v>20030110</v>
          </cell>
          <cell r="BQ55" t="str">
            <v>33</v>
          </cell>
          <cell r="BR55" t="str">
            <v>NOMEACAO</v>
          </cell>
          <cell r="BS55" t="str">
            <v>20050101</v>
          </cell>
          <cell r="BW55">
            <v>0</v>
          </cell>
          <cell r="BX55">
            <v>0</v>
          </cell>
          <cell r="BY55">
            <v>0</v>
          </cell>
          <cell r="BZ55">
            <v>0</v>
          </cell>
          <cell r="CA55">
            <v>0</v>
          </cell>
          <cell r="CC55">
            <v>0</v>
          </cell>
          <cell r="CG55">
            <v>0</v>
          </cell>
          <cell r="CK55">
            <v>0</v>
          </cell>
          <cell r="CO55">
            <v>0</v>
          </cell>
          <cell r="CT55">
            <v>0</v>
          </cell>
          <cell r="CU55">
            <v>0</v>
          </cell>
          <cell r="CV55">
            <v>0</v>
          </cell>
          <cell r="CW55">
            <v>0</v>
          </cell>
          <cell r="CX55">
            <v>0</v>
          </cell>
          <cell r="CZ55">
            <v>0</v>
          </cell>
          <cell r="DC55">
            <v>0</v>
          </cell>
          <cell r="DF55">
            <v>0</v>
          </cell>
          <cell r="DI55">
            <v>0</v>
          </cell>
          <cell r="DK55">
            <v>0</v>
          </cell>
          <cell r="DL55">
            <v>0</v>
          </cell>
          <cell r="DN55" t="str">
            <v>21D11</v>
          </cell>
          <cell r="DO55" t="str">
            <v>Flex.T.Int."Escrit"</v>
          </cell>
          <cell r="DP55">
            <v>2</v>
          </cell>
          <cell r="DQ55">
            <v>100</v>
          </cell>
          <cell r="DR55" t="str">
            <v>PT01</v>
          </cell>
          <cell r="DT55" t="str">
            <v>00070249</v>
          </cell>
          <cell r="DU55" t="str">
            <v>BANCO ESPIRITO SANTO, SA</v>
          </cell>
        </row>
        <row r="56">
          <cell r="A56" t="str">
            <v>133515</v>
          </cell>
          <cell r="B56" t="str">
            <v>Joaquim Pereira</v>
          </cell>
          <cell r="C56" t="str">
            <v>1973</v>
          </cell>
          <cell r="D56">
            <v>32</v>
          </cell>
          <cell r="E56">
            <v>32</v>
          </cell>
          <cell r="F56" t="str">
            <v>19581129</v>
          </cell>
          <cell r="G56" t="str">
            <v>46</v>
          </cell>
          <cell r="H56" t="str">
            <v>1</v>
          </cell>
          <cell r="I56" t="str">
            <v>Casado</v>
          </cell>
          <cell r="J56" t="str">
            <v>masculino</v>
          </cell>
          <cell r="K56">
            <v>1</v>
          </cell>
          <cell r="L56" t="str">
            <v>Rua Ferreira de Lemos nº 277-4º Dtº</v>
          </cell>
          <cell r="M56" t="str">
            <v>4780-468</v>
          </cell>
          <cell r="N56" t="str">
            <v>SANTO TIRSO</v>
          </cell>
          <cell r="O56" t="str">
            <v>00243212</v>
          </cell>
          <cell r="P56" t="str">
            <v>11 ANO CONTABIL.ADMINISTRACAO</v>
          </cell>
          <cell r="R56" t="str">
            <v>6827698</v>
          </cell>
          <cell r="S56" t="str">
            <v>20001113</v>
          </cell>
          <cell r="T56" t="str">
            <v>LISBOA</v>
          </cell>
          <cell r="U56" t="str">
            <v>9800</v>
          </cell>
          <cell r="V56" t="str">
            <v>SIND TRAB IND ELéCT NORTE</v>
          </cell>
          <cell r="W56" t="str">
            <v>172256666</v>
          </cell>
          <cell r="X56" t="str">
            <v>1880</v>
          </cell>
          <cell r="Y56" t="str">
            <v>0.0</v>
          </cell>
          <cell r="Z56">
            <v>1</v>
          </cell>
          <cell r="AA56" t="str">
            <v>00</v>
          </cell>
          <cell r="AD56" t="str">
            <v>100</v>
          </cell>
          <cell r="AE56" t="str">
            <v>10291682834</v>
          </cell>
          <cell r="AF56" t="str">
            <v>02</v>
          </cell>
          <cell r="AG56" t="str">
            <v>19730626</v>
          </cell>
          <cell r="AH56" t="str">
            <v>DT.Adm.Corr.Antiguid</v>
          </cell>
          <cell r="AI56" t="str">
            <v>1</v>
          </cell>
          <cell r="AJ56" t="str">
            <v>ACTIVOS</v>
          </cell>
          <cell r="AK56" t="str">
            <v>AA</v>
          </cell>
          <cell r="AL56" t="str">
            <v>ACTIVO TEMP.INTEIRO</v>
          </cell>
          <cell r="AM56" t="str">
            <v>J100</v>
          </cell>
          <cell r="AN56" t="str">
            <v>EDPOutsourcing Comercial-N</v>
          </cell>
          <cell r="AO56" t="str">
            <v>J111</v>
          </cell>
          <cell r="AP56" t="str">
            <v>EDPOC-PRT-StCat</v>
          </cell>
          <cell r="AQ56" t="str">
            <v>40176889</v>
          </cell>
          <cell r="AR56" t="str">
            <v>70000022</v>
          </cell>
          <cell r="AS56" t="str">
            <v>014.</v>
          </cell>
          <cell r="AT56" t="str">
            <v>TECNICO COMERCIAL</v>
          </cell>
          <cell r="AU56" t="str">
            <v>4</v>
          </cell>
          <cell r="AV56" t="str">
            <v>00040434</v>
          </cell>
          <cell r="AW56" t="str">
            <v>J20504000610</v>
          </cell>
          <cell r="AX56" t="str">
            <v>OCB2C-AN-GA ATEND ANALISE FACT CONT</v>
          </cell>
          <cell r="AY56" t="str">
            <v>68907100</v>
          </cell>
          <cell r="AZ56" t="str">
            <v>B2C -  Norte</v>
          </cell>
          <cell r="BA56" t="str">
            <v>6890</v>
          </cell>
          <cell r="BB56" t="str">
            <v>EDP Outsourcing Comercial</v>
          </cell>
          <cell r="BC56" t="str">
            <v>6890</v>
          </cell>
          <cell r="BD56" t="str">
            <v>6890</v>
          </cell>
          <cell r="BE56" t="str">
            <v>2800</v>
          </cell>
          <cell r="BF56" t="str">
            <v>6890</v>
          </cell>
          <cell r="BG56" t="str">
            <v>EDP Outsourcing Comercial,SA</v>
          </cell>
          <cell r="BH56" t="str">
            <v>1010</v>
          </cell>
          <cell r="BI56">
            <v>1432</v>
          </cell>
          <cell r="BJ56" t="str">
            <v>13</v>
          </cell>
          <cell r="BK56">
            <v>32</v>
          </cell>
          <cell r="BL56">
            <v>323.52</v>
          </cell>
          <cell r="BM56" t="str">
            <v>NÍVEL 4</v>
          </cell>
          <cell r="BN56" t="str">
            <v>01</v>
          </cell>
          <cell r="BO56" t="str">
            <v>07</v>
          </cell>
          <cell r="BP56" t="str">
            <v>20040101</v>
          </cell>
          <cell r="BQ56" t="str">
            <v>21</v>
          </cell>
          <cell r="BR56" t="str">
            <v>EVOLUCAO AUTOMATICA</v>
          </cell>
          <cell r="BS56" t="str">
            <v>20050101</v>
          </cell>
          <cell r="BW56">
            <v>0</v>
          </cell>
          <cell r="BX56">
            <v>0</v>
          </cell>
          <cell r="BY56">
            <v>0</v>
          </cell>
          <cell r="BZ56">
            <v>0</v>
          </cell>
          <cell r="CA56">
            <v>0</v>
          </cell>
          <cell r="CC56">
            <v>0</v>
          </cell>
          <cell r="CG56">
            <v>0</v>
          </cell>
          <cell r="CK56">
            <v>0</v>
          </cell>
          <cell r="CO56">
            <v>0</v>
          </cell>
          <cell r="CT56">
            <v>0</v>
          </cell>
          <cell r="CU56">
            <v>0</v>
          </cell>
          <cell r="CV56">
            <v>0</v>
          </cell>
          <cell r="CW56">
            <v>0</v>
          </cell>
          <cell r="CX56">
            <v>0</v>
          </cell>
          <cell r="CZ56">
            <v>0</v>
          </cell>
          <cell r="DC56">
            <v>0</v>
          </cell>
          <cell r="DF56">
            <v>0</v>
          </cell>
          <cell r="DI56">
            <v>0</v>
          </cell>
          <cell r="DK56">
            <v>0</v>
          </cell>
          <cell r="DL56">
            <v>0</v>
          </cell>
          <cell r="DN56" t="str">
            <v>21D11</v>
          </cell>
          <cell r="DO56" t="str">
            <v>Flex.T.Int."Escrit"</v>
          </cell>
          <cell r="DP56">
            <v>2</v>
          </cell>
          <cell r="DQ56">
            <v>100</v>
          </cell>
          <cell r="DR56" t="str">
            <v>PT01</v>
          </cell>
          <cell r="DT56" t="str">
            <v>00210000</v>
          </cell>
          <cell r="DU56" t="str">
            <v>CREDITO PREDIAL PORTUGUES, SA</v>
          </cell>
        </row>
        <row r="57">
          <cell r="A57" t="str">
            <v>305944</v>
          </cell>
          <cell r="B57" t="str">
            <v>Rosalina Silva Santos</v>
          </cell>
          <cell r="C57" t="str">
            <v>1980</v>
          </cell>
          <cell r="D57">
            <v>25</v>
          </cell>
          <cell r="E57">
            <v>25</v>
          </cell>
          <cell r="F57" t="str">
            <v>19610210</v>
          </cell>
          <cell r="G57" t="str">
            <v>44</v>
          </cell>
          <cell r="H57" t="str">
            <v>4</v>
          </cell>
          <cell r="I57" t="str">
            <v>Divorc</v>
          </cell>
          <cell r="J57" t="str">
            <v>feminino</v>
          </cell>
          <cell r="K57">
            <v>2</v>
          </cell>
          <cell r="L57" t="str">
            <v>Trav.Central Frejute, 46</v>
          </cell>
          <cell r="M57" t="str">
            <v>4475-820</v>
          </cell>
          <cell r="N57" t="str">
            <v>MAIA</v>
          </cell>
          <cell r="O57" t="str">
            <v>00122141</v>
          </cell>
          <cell r="P57" t="str">
            <v>CICLO PREPARATORIO ELEMENTAR</v>
          </cell>
          <cell r="R57" t="str">
            <v>5821802</v>
          </cell>
          <cell r="S57" t="str">
            <v>20001129</v>
          </cell>
          <cell r="T57" t="str">
            <v>LISBOA</v>
          </cell>
          <cell r="U57" t="str">
            <v>9800</v>
          </cell>
          <cell r="V57" t="str">
            <v>SIND TRAB IND ELéCT NORTE</v>
          </cell>
          <cell r="W57" t="str">
            <v>140436464</v>
          </cell>
          <cell r="X57" t="str">
            <v>1805</v>
          </cell>
          <cell r="Y57" t="str">
            <v>0.0</v>
          </cell>
          <cell r="Z57">
            <v>2</v>
          </cell>
          <cell r="AA57" t="str">
            <v>00</v>
          </cell>
          <cell r="AD57" t="str">
            <v>100</v>
          </cell>
          <cell r="AE57" t="str">
            <v>11321286974</v>
          </cell>
          <cell r="AF57" t="str">
            <v>02</v>
          </cell>
          <cell r="AG57" t="str">
            <v>19800114</v>
          </cell>
          <cell r="AH57" t="str">
            <v>DT.Adm.Corr.Antiguid</v>
          </cell>
          <cell r="AI57" t="str">
            <v>1</v>
          </cell>
          <cell r="AJ57" t="str">
            <v>ACTIVOS</v>
          </cell>
          <cell r="AK57" t="str">
            <v>AA</v>
          </cell>
          <cell r="AL57" t="str">
            <v>ACTIVO TEMP.INTEIRO</v>
          </cell>
          <cell r="AM57" t="str">
            <v>J100</v>
          </cell>
          <cell r="AN57" t="str">
            <v>EDPOutsourcing Comercial-N</v>
          </cell>
          <cell r="AO57" t="str">
            <v>J111</v>
          </cell>
          <cell r="AP57" t="str">
            <v>EDPOC-PRT-StCat</v>
          </cell>
          <cell r="AQ57" t="str">
            <v>40176937</v>
          </cell>
          <cell r="AR57" t="str">
            <v>70000060</v>
          </cell>
          <cell r="AS57" t="str">
            <v>025.</v>
          </cell>
          <cell r="AT57" t="str">
            <v>ESCRITURARIO COMERCIAL</v>
          </cell>
          <cell r="AU57" t="str">
            <v>1</v>
          </cell>
          <cell r="AV57" t="str">
            <v>00040434</v>
          </cell>
          <cell r="AW57" t="str">
            <v>J20504000610</v>
          </cell>
          <cell r="AX57" t="str">
            <v>OCB2C-AN-GA ATEND ANALISE FACT CONT</v>
          </cell>
          <cell r="AY57" t="str">
            <v>68907100</v>
          </cell>
          <cell r="AZ57" t="str">
            <v>B2C -  Norte</v>
          </cell>
          <cell r="BA57" t="str">
            <v>6890</v>
          </cell>
          <cell r="BB57" t="str">
            <v>EDP Outsourcing Comercial</v>
          </cell>
          <cell r="BC57" t="str">
            <v>6890</v>
          </cell>
          <cell r="BD57" t="str">
            <v>6890</v>
          </cell>
          <cell r="BE57" t="str">
            <v>2800</v>
          </cell>
          <cell r="BF57" t="str">
            <v>6890</v>
          </cell>
          <cell r="BG57" t="str">
            <v>EDP Outsourcing Comercial,SA</v>
          </cell>
          <cell r="BH57" t="str">
            <v>1010</v>
          </cell>
          <cell r="BI57">
            <v>1160</v>
          </cell>
          <cell r="BJ57" t="str">
            <v>10</v>
          </cell>
          <cell r="BK57">
            <v>25</v>
          </cell>
          <cell r="BL57">
            <v>252.75</v>
          </cell>
          <cell r="BM57" t="str">
            <v>NÍVEL 5</v>
          </cell>
          <cell r="BN57" t="str">
            <v>02</v>
          </cell>
          <cell r="BO57" t="str">
            <v>07</v>
          </cell>
          <cell r="BP57" t="str">
            <v>20030101</v>
          </cell>
          <cell r="BQ57" t="str">
            <v>21</v>
          </cell>
          <cell r="BR57" t="str">
            <v>EVOLUCAO AUTOMATICA</v>
          </cell>
          <cell r="BS57" t="str">
            <v>20050101</v>
          </cell>
          <cell r="BW57">
            <v>0</v>
          </cell>
          <cell r="BX57">
            <v>0</v>
          </cell>
          <cell r="BY57">
            <v>0</v>
          </cell>
          <cell r="BZ57">
            <v>0</v>
          </cell>
          <cell r="CA57">
            <v>0</v>
          </cell>
          <cell r="CC57">
            <v>0</v>
          </cell>
          <cell r="CG57">
            <v>0</v>
          </cell>
          <cell r="CK57">
            <v>0</v>
          </cell>
          <cell r="CO57">
            <v>0</v>
          </cell>
          <cell r="CT57">
            <v>0</v>
          </cell>
          <cell r="CU57">
            <v>0</v>
          </cell>
          <cell r="CV57">
            <v>0</v>
          </cell>
          <cell r="CW57">
            <v>0</v>
          </cell>
          <cell r="CX57">
            <v>0</v>
          </cell>
          <cell r="CZ57">
            <v>0</v>
          </cell>
          <cell r="DC57">
            <v>0</v>
          </cell>
          <cell r="DF57">
            <v>0</v>
          </cell>
          <cell r="DI57">
            <v>0</v>
          </cell>
          <cell r="DK57">
            <v>0</v>
          </cell>
          <cell r="DL57">
            <v>0</v>
          </cell>
          <cell r="DN57" t="str">
            <v>21D11</v>
          </cell>
          <cell r="DO57" t="str">
            <v>Flex.T.Int."Escrit"</v>
          </cell>
          <cell r="DP57">
            <v>2</v>
          </cell>
          <cell r="DQ57">
            <v>100</v>
          </cell>
          <cell r="DR57" t="str">
            <v>PT01</v>
          </cell>
          <cell r="DT57" t="str">
            <v>00330000</v>
          </cell>
          <cell r="DU57" t="str">
            <v>BANCO COMERCIAL PORTUGUES, SA</v>
          </cell>
        </row>
        <row r="58">
          <cell r="A58" t="str">
            <v>308579</v>
          </cell>
          <cell r="B58" t="str">
            <v>Fernanda Conceição Vasconcelos Silva</v>
          </cell>
          <cell r="C58" t="str">
            <v>1987</v>
          </cell>
          <cell r="D58">
            <v>18</v>
          </cell>
          <cell r="E58">
            <v>18</v>
          </cell>
          <cell r="F58" t="str">
            <v>19640429</v>
          </cell>
          <cell r="G58" t="str">
            <v>41</v>
          </cell>
          <cell r="H58" t="str">
            <v>0</v>
          </cell>
          <cell r="I58" t="str">
            <v>Solt.</v>
          </cell>
          <cell r="J58" t="str">
            <v>feminino</v>
          </cell>
          <cell r="K58">
            <v>0</v>
          </cell>
          <cell r="L58" t="str">
            <v>Al do Hospital, 254           Fornos</v>
          </cell>
          <cell r="M58" t="str">
            <v>4630-000</v>
          </cell>
          <cell r="N58" t="str">
            <v>MARCO DE CANAVESES</v>
          </cell>
          <cell r="O58" t="str">
            <v>00241052</v>
          </cell>
          <cell r="P58" t="str">
            <v>3. CICLO - ALINEA A)</v>
          </cell>
          <cell r="R58" t="str">
            <v>6989277</v>
          </cell>
          <cell r="S58" t="str">
            <v>20010907</v>
          </cell>
          <cell r="T58" t="str">
            <v>PORTO</v>
          </cell>
          <cell r="U58" t="str">
            <v>9804</v>
          </cell>
          <cell r="V58" t="str">
            <v>SIND ENERGIA - SINERGIA</v>
          </cell>
          <cell r="W58" t="str">
            <v>140838996</v>
          </cell>
          <cell r="X58" t="str">
            <v>1813</v>
          </cell>
          <cell r="Y58" t="str">
            <v>0.0</v>
          </cell>
          <cell r="Z58">
            <v>0</v>
          </cell>
          <cell r="AA58" t="str">
            <v>00</v>
          </cell>
          <cell r="AD58" t="str">
            <v>100</v>
          </cell>
          <cell r="AE58" t="str">
            <v>11320843568</v>
          </cell>
          <cell r="AF58" t="str">
            <v>02</v>
          </cell>
          <cell r="AG58" t="str">
            <v>19870904</v>
          </cell>
          <cell r="AH58" t="str">
            <v>DT.Adm.Corr.Antiguid</v>
          </cell>
          <cell r="AI58" t="str">
            <v>1</v>
          </cell>
          <cell r="AJ58" t="str">
            <v>ACTIVOS</v>
          </cell>
          <cell r="AK58" t="str">
            <v>AA</v>
          </cell>
          <cell r="AL58" t="str">
            <v>ACTIVO TEMP.INTEIRO</v>
          </cell>
          <cell r="AM58" t="str">
            <v>J100</v>
          </cell>
          <cell r="AN58" t="str">
            <v>EDPOutsourcing Comercial-N</v>
          </cell>
          <cell r="AO58" t="str">
            <v>J111</v>
          </cell>
          <cell r="AP58" t="str">
            <v>EDPOC-PRT-StCat</v>
          </cell>
          <cell r="AQ58" t="str">
            <v>40176938</v>
          </cell>
          <cell r="AR58" t="str">
            <v>70000060</v>
          </cell>
          <cell r="AS58" t="str">
            <v>025.</v>
          </cell>
          <cell r="AT58" t="str">
            <v>ESCRITURARIO COMERCIAL</v>
          </cell>
          <cell r="AU58" t="str">
            <v>4</v>
          </cell>
          <cell r="AV58" t="str">
            <v>00040434</v>
          </cell>
          <cell r="AW58" t="str">
            <v>J20504000610</v>
          </cell>
          <cell r="AX58" t="str">
            <v>OCB2C-AN-GA ATEND ANALISE FACT CONT</v>
          </cell>
          <cell r="AY58" t="str">
            <v>68907100</v>
          </cell>
          <cell r="AZ58" t="str">
            <v>B2C -  Norte</v>
          </cell>
          <cell r="BA58" t="str">
            <v>6890</v>
          </cell>
          <cell r="BB58" t="str">
            <v>EDP Outsourcing Comercial</v>
          </cell>
          <cell r="BC58" t="str">
            <v>6890</v>
          </cell>
          <cell r="BD58" t="str">
            <v>6890</v>
          </cell>
          <cell r="BE58" t="str">
            <v>2800</v>
          </cell>
          <cell r="BF58" t="str">
            <v>6890</v>
          </cell>
          <cell r="BG58" t="str">
            <v>EDP Outsourcing Comercial,SA</v>
          </cell>
          <cell r="BH58" t="str">
            <v>1010</v>
          </cell>
          <cell r="BI58">
            <v>1160</v>
          </cell>
          <cell r="BJ58" t="str">
            <v>10</v>
          </cell>
          <cell r="BK58">
            <v>18</v>
          </cell>
          <cell r="BL58">
            <v>181.98</v>
          </cell>
          <cell r="BM58" t="str">
            <v>NÍVEL 5</v>
          </cell>
          <cell r="BN58" t="str">
            <v>02</v>
          </cell>
          <cell r="BO58" t="str">
            <v>07</v>
          </cell>
          <cell r="BP58" t="str">
            <v>20040110</v>
          </cell>
          <cell r="BQ58" t="str">
            <v>22</v>
          </cell>
          <cell r="BR58" t="str">
            <v>ACELERACAO DE CARREIRA</v>
          </cell>
          <cell r="BS58" t="str">
            <v>20050101</v>
          </cell>
          <cell r="BT58" t="str">
            <v>20030101</v>
          </cell>
          <cell r="BW58">
            <v>0</v>
          </cell>
          <cell r="BX58">
            <v>0</v>
          </cell>
          <cell r="BY58">
            <v>0</v>
          </cell>
          <cell r="BZ58">
            <v>0</v>
          </cell>
          <cell r="CA58">
            <v>0</v>
          </cell>
          <cell r="CC58">
            <v>0</v>
          </cell>
          <cell r="CG58">
            <v>0</v>
          </cell>
          <cell r="CK58">
            <v>0</v>
          </cell>
          <cell r="CO58">
            <v>0</v>
          </cell>
          <cell r="CT58">
            <v>0</v>
          </cell>
          <cell r="CU58">
            <v>0</v>
          </cell>
          <cell r="CV58">
            <v>0</v>
          </cell>
          <cell r="CW58">
            <v>0</v>
          </cell>
          <cell r="CX58">
            <v>0</v>
          </cell>
          <cell r="CZ58">
            <v>0</v>
          </cell>
          <cell r="DC58">
            <v>0</v>
          </cell>
          <cell r="DF58">
            <v>0</v>
          </cell>
          <cell r="DI58">
            <v>0</v>
          </cell>
          <cell r="DK58">
            <v>0</v>
          </cell>
          <cell r="DL58">
            <v>0</v>
          </cell>
          <cell r="DN58" t="str">
            <v>21D11</v>
          </cell>
          <cell r="DO58" t="str">
            <v>Flex.T.Int."Escrit"</v>
          </cell>
          <cell r="DP58">
            <v>2</v>
          </cell>
          <cell r="DQ58">
            <v>100</v>
          </cell>
          <cell r="DR58" t="str">
            <v>PT01</v>
          </cell>
          <cell r="DT58" t="str">
            <v>00350438</v>
          </cell>
          <cell r="DU58" t="str">
            <v>CAIXA GERAL DE DEPOSITOS, SA</v>
          </cell>
        </row>
        <row r="59">
          <cell r="A59" t="str">
            <v>320234</v>
          </cell>
          <cell r="B59" t="str">
            <v>Jose Manuel Martins Silva</v>
          </cell>
          <cell r="C59" t="str">
            <v>1986</v>
          </cell>
          <cell r="D59">
            <v>19</v>
          </cell>
          <cell r="E59">
            <v>19</v>
          </cell>
          <cell r="F59" t="str">
            <v>19611015</v>
          </cell>
          <cell r="G59" t="str">
            <v>43</v>
          </cell>
          <cell r="H59" t="str">
            <v>1</v>
          </cell>
          <cell r="I59" t="str">
            <v>Casado</v>
          </cell>
          <cell r="J59" t="str">
            <v>masculino</v>
          </cell>
          <cell r="K59">
            <v>0</v>
          </cell>
          <cell r="L59" t="str">
            <v>Rua da Habival, 30</v>
          </cell>
          <cell r="M59" t="str">
            <v>4420-466</v>
          </cell>
          <cell r="N59" t="str">
            <v>VALBOM GDM</v>
          </cell>
          <cell r="O59" t="str">
            <v>00243433</v>
          </cell>
          <cell r="P59" t="str">
            <v>ENS.SECUNDARIO RECOR.P.UNI.CAP</v>
          </cell>
          <cell r="R59" t="str">
            <v>5814720</v>
          </cell>
          <cell r="S59" t="str">
            <v>20030513</v>
          </cell>
          <cell r="T59" t="str">
            <v>PORTO</v>
          </cell>
          <cell r="U59" t="str">
            <v>9800</v>
          </cell>
          <cell r="V59" t="str">
            <v>SIND TRAB IND ELéCT NORTE</v>
          </cell>
          <cell r="W59" t="str">
            <v>170123618</v>
          </cell>
          <cell r="X59" t="str">
            <v>1783</v>
          </cell>
          <cell r="Y59" t="str">
            <v>0.0</v>
          </cell>
          <cell r="Z59">
            <v>1</v>
          </cell>
          <cell r="AA59" t="str">
            <v>00</v>
          </cell>
          <cell r="AC59" t="str">
            <v>X</v>
          </cell>
          <cell r="AD59" t="str">
            <v>100</v>
          </cell>
          <cell r="AE59" t="str">
            <v>11267855692</v>
          </cell>
          <cell r="AF59" t="str">
            <v>02</v>
          </cell>
          <cell r="AG59" t="str">
            <v>19860407</v>
          </cell>
          <cell r="AH59" t="str">
            <v>DT.Adm.Corr.Antiguid</v>
          </cell>
          <cell r="AI59" t="str">
            <v>1</v>
          </cell>
          <cell r="AJ59" t="str">
            <v>ACTIVOS</v>
          </cell>
          <cell r="AK59" t="str">
            <v>AA</v>
          </cell>
          <cell r="AL59" t="str">
            <v>ACTIVO TEMP.INTEIRO</v>
          </cell>
          <cell r="AM59" t="str">
            <v>J100</v>
          </cell>
          <cell r="AN59" t="str">
            <v>EDPOutsourcing Comercial-N</v>
          </cell>
          <cell r="AO59" t="str">
            <v>J111</v>
          </cell>
          <cell r="AP59" t="str">
            <v>EDPOC-PRT-StCat</v>
          </cell>
          <cell r="AQ59" t="str">
            <v>40176927</v>
          </cell>
          <cell r="AR59" t="str">
            <v>70000022</v>
          </cell>
          <cell r="AS59" t="str">
            <v>014.</v>
          </cell>
          <cell r="AT59" t="str">
            <v>TECNICO COMERCIAL</v>
          </cell>
          <cell r="AU59" t="str">
            <v>4</v>
          </cell>
          <cell r="AV59" t="str">
            <v>00040434</v>
          </cell>
          <cell r="AW59" t="str">
            <v>J20504000610</v>
          </cell>
          <cell r="AX59" t="str">
            <v>OCB2C-AN-GA ATEND ANALISE FACT CONT</v>
          </cell>
          <cell r="AY59" t="str">
            <v>68907100</v>
          </cell>
          <cell r="AZ59" t="str">
            <v>B2C -  Norte</v>
          </cell>
          <cell r="BA59" t="str">
            <v>6890</v>
          </cell>
          <cell r="BB59" t="str">
            <v>EDP Outsourcing Comercial</v>
          </cell>
          <cell r="BC59" t="str">
            <v>6890</v>
          </cell>
          <cell r="BD59" t="str">
            <v>6890</v>
          </cell>
          <cell r="BE59" t="str">
            <v>2800</v>
          </cell>
          <cell r="BF59" t="str">
            <v>6890</v>
          </cell>
          <cell r="BG59" t="str">
            <v>EDP Outsourcing Comercial,SA</v>
          </cell>
          <cell r="BH59" t="str">
            <v>1010</v>
          </cell>
          <cell r="BI59">
            <v>1247</v>
          </cell>
          <cell r="BJ59" t="str">
            <v>11</v>
          </cell>
          <cell r="BK59">
            <v>19</v>
          </cell>
          <cell r="BL59">
            <v>192.09</v>
          </cell>
          <cell r="BM59" t="str">
            <v>NÍVEL 4</v>
          </cell>
          <cell r="BN59" t="str">
            <v>02</v>
          </cell>
          <cell r="BO59" t="str">
            <v>05</v>
          </cell>
          <cell r="BP59" t="str">
            <v>20030101</v>
          </cell>
          <cell r="BQ59" t="str">
            <v>21</v>
          </cell>
          <cell r="BR59" t="str">
            <v>EVOLUCAO AUTOMATICA</v>
          </cell>
          <cell r="BS59" t="str">
            <v>20050101</v>
          </cell>
          <cell r="BW59">
            <v>0</v>
          </cell>
          <cell r="BX59">
            <v>0</v>
          </cell>
          <cell r="BY59">
            <v>0</v>
          </cell>
          <cell r="BZ59">
            <v>0</v>
          </cell>
          <cell r="CA59">
            <v>0</v>
          </cell>
          <cell r="CC59">
            <v>0</v>
          </cell>
          <cell r="CG59">
            <v>0</v>
          </cell>
          <cell r="CK59">
            <v>0</v>
          </cell>
          <cell r="CO59">
            <v>0</v>
          </cell>
          <cell r="CT59">
            <v>0</v>
          </cell>
          <cell r="CU59">
            <v>0</v>
          </cell>
          <cell r="CV59">
            <v>0</v>
          </cell>
          <cell r="CW59">
            <v>0</v>
          </cell>
          <cell r="CX59">
            <v>0</v>
          </cell>
          <cell r="CZ59">
            <v>0</v>
          </cell>
          <cell r="DC59">
            <v>0</v>
          </cell>
          <cell r="DF59">
            <v>0</v>
          </cell>
          <cell r="DI59">
            <v>0</v>
          </cell>
          <cell r="DK59">
            <v>0</v>
          </cell>
          <cell r="DL59">
            <v>0</v>
          </cell>
          <cell r="DN59" t="str">
            <v>21D11</v>
          </cell>
          <cell r="DO59" t="str">
            <v>Flex.T.Int."Escrit"</v>
          </cell>
          <cell r="DP59">
            <v>2</v>
          </cell>
          <cell r="DQ59">
            <v>100</v>
          </cell>
          <cell r="DR59" t="str">
            <v>PT01</v>
          </cell>
          <cell r="DT59" t="str">
            <v>00180000</v>
          </cell>
          <cell r="DU59" t="str">
            <v>BANCO TOTTA &amp; ACORES, SA</v>
          </cell>
        </row>
        <row r="60">
          <cell r="A60" t="str">
            <v>258504</v>
          </cell>
          <cell r="B60" t="str">
            <v>Jose Carlos Mendes Silva</v>
          </cell>
          <cell r="C60" t="str">
            <v>1980</v>
          </cell>
          <cell r="D60">
            <v>25</v>
          </cell>
          <cell r="E60">
            <v>25</v>
          </cell>
          <cell r="F60" t="str">
            <v>19550227</v>
          </cell>
          <cell r="G60" t="str">
            <v>50</v>
          </cell>
          <cell r="H60" t="str">
            <v>1</v>
          </cell>
          <cell r="I60" t="str">
            <v>Casado</v>
          </cell>
          <cell r="J60" t="str">
            <v>masculino</v>
          </cell>
          <cell r="K60">
            <v>1</v>
          </cell>
          <cell r="L60" t="str">
            <v>Av Igreja 131 Ed S.Tome Bl.B2E Negrelos (S. Tome)</v>
          </cell>
          <cell r="M60" t="str">
            <v>4795-547</v>
          </cell>
          <cell r="N60" t="str">
            <v>SÃO TOMÉ NEGRELOS</v>
          </cell>
          <cell r="O60" t="str">
            <v>00232273</v>
          </cell>
          <cell r="P60" t="str">
            <v>CURSO GERAL DE MECANICA</v>
          </cell>
          <cell r="R60" t="str">
            <v>3746802</v>
          </cell>
          <cell r="S60" t="str">
            <v>19950406</v>
          </cell>
          <cell r="T60" t="str">
            <v>LISBOA</v>
          </cell>
          <cell r="U60" t="str">
            <v>9803</v>
          </cell>
          <cell r="V60" t="str">
            <v>S.NAC IND ENERGIA-SINDEL</v>
          </cell>
          <cell r="W60" t="str">
            <v>161503535</v>
          </cell>
          <cell r="X60" t="str">
            <v>1880</v>
          </cell>
          <cell r="Y60" t="str">
            <v>0.0</v>
          </cell>
          <cell r="Z60">
            <v>1</v>
          </cell>
          <cell r="AA60" t="str">
            <v>00</v>
          </cell>
          <cell r="AC60" t="str">
            <v>X</v>
          </cell>
          <cell r="AD60" t="str">
            <v>100</v>
          </cell>
          <cell r="AE60" t="str">
            <v>10185448650</v>
          </cell>
          <cell r="AF60" t="str">
            <v>02</v>
          </cell>
          <cell r="AG60" t="str">
            <v>19800801</v>
          </cell>
          <cell r="AH60" t="str">
            <v>DT.Adm.Corr.Antiguid</v>
          </cell>
          <cell r="AI60" t="str">
            <v>1</v>
          </cell>
          <cell r="AJ60" t="str">
            <v>ACTIVOS</v>
          </cell>
          <cell r="AK60" t="str">
            <v>AA</v>
          </cell>
          <cell r="AL60" t="str">
            <v>ACTIVO TEMP.INTEIRO</v>
          </cell>
          <cell r="AM60" t="str">
            <v>J100</v>
          </cell>
          <cell r="AN60" t="str">
            <v>EDPOutsourcing Comercial-N</v>
          </cell>
          <cell r="AO60" t="str">
            <v>J111</v>
          </cell>
          <cell r="AP60" t="str">
            <v>EDPOC-PRT-StCat</v>
          </cell>
          <cell r="AQ60" t="str">
            <v>40176933</v>
          </cell>
          <cell r="AR60" t="str">
            <v>70000060</v>
          </cell>
          <cell r="AS60" t="str">
            <v>025.</v>
          </cell>
          <cell r="AT60" t="str">
            <v>ESCRITURARIO COMERCIAL</v>
          </cell>
          <cell r="AU60" t="str">
            <v>1</v>
          </cell>
          <cell r="AV60" t="str">
            <v>00040434</v>
          </cell>
          <cell r="AW60" t="str">
            <v>J20504000610</v>
          </cell>
          <cell r="AX60" t="str">
            <v>OCB2C-AN-GA ATEND ANALISE FACT CONT</v>
          </cell>
          <cell r="AY60" t="str">
            <v>68907100</v>
          </cell>
          <cell r="AZ60" t="str">
            <v>B2C -  Norte</v>
          </cell>
          <cell r="BA60" t="str">
            <v>6890</v>
          </cell>
          <cell r="BB60" t="str">
            <v>EDP Outsourcing Comercial</v>
          </cell>
          <cell r="BC60" t="str">
            <v>6890</v>
          </cell>
          <cell r="BD60" t="str">
            <v>6890</v>
          </cell>
          <cell r="BE60" t="str">
            <v>2800</v>
          </cell>
          <cell r="BF60" t="str">
            <v>6890</v>
          </cell>
          <cell r="BG60" t="str">
            <v>EDP Outsourcing Comercial,SA</v>
          </cell>
          <cell r="BH60" t="str">
            <v>1010</v>
          </cell>
          <cell r="BI60">
            <v>1339</v>
          </cell>
          <cell r="BJ60" t="str">
            <v>12</v>
          </cell>
          <cell r="BK60">
            <v>25</v>
          </cell>
          <cell r="BL60">
            <v>252.75</v>
          </cell>
          <cell r="BM60" t="str">
            <v>NÍVEL 5</v>
          </cell>
          <cell r="BN60" t="str">
            <v>00</v>
          </cell>
          <cell r="BO60" t="str">
            <v>09</v>
          </cell>
          <cell r="BP60" t="str">
            <v>20050101</v>
          </cell>
          <cell r="BQ60" t="str">
            <v>21</v>
          </cell>
          <cell r="BR60" t="str">
            <v>EVOLUCAO AUTOMATICA</v>
          </cell>
          <cell r="BS60" t="str">
            <v>20050101</v>
          </cell>
          <cell r="BW60">
            <v>0</v>
          </cell>
          <cell r="BX60">
            <v>0</v>
          </cell>
          <cell r="BY60">
            <v>0</v>
          </cell>
          <cell r="BZ60">
            <v>0</v>
          </cell>
          <cell r="CA60">
            <v>0</v>
          </cell>
          <cell r="CC60">
            <v>0</v>
          </cell>
          <cell r="CG60">
            <v>0</v>
          </cell>
          <cell r="CK60">
            <v>0</v>
          </cell>
          <cell r="CO60">
            <v>0</v>
          </cell>
          <cell r="CT60">
            <v>0</v>
          </cell>
          <cell r="CU60">
            <v>0</v>
          </cell>
          <cell r="CV60">
            <v>0</v>
          </cell>
          <cell r="CW60">
            <v>0</v>
          </cell>
          <cell r="CX60">
            <v>0</v>
          </cell>
          <cell r="CZ60">
            <v>0</v>
          </cell>
          <cell r="DC60">
            <v>0</v>
          </cell>
          <cell r="DF60">
            <v>0</v>
          </cell>
          <cell r="DI60">
            <v>0</v>
          </cell>
          <cell r="DK60">
            <v>0</v>
          </cell>
          <cell r="DL60">
            <v>0</v>
          </cell>
          <cell r="DN60" t="str">
            <v>21D11</v>
          </cell>
          <cell r="DO60" t="str">
            <v>Flex.T.Int."Escrit"</v>
          </cell>
          <cell r="DP60">
            <v>2</v>
          </cell>
          <cell r="DQ60">
            <v>100</v>
          </cell>
          <cell r="DR60" t="str">
            <v>PT01</v>
          </cell>
          <cell r="DT60" t="str">
            <v>00210000</v>
          </cell>
          <cell r="DU60" t="str">
            <v>CREDITO PREDIAL PORTUGUES, SA</v>
          </cell>
        </row>
        <row r="61">
          <cell r="A61" t="str">
            <v>288276</v>
          </cell>
          <cell r="B61" t="str">
            <v>Maria Margarida Moura Costa Silva</v>
          </cell>
          <cell r="C61" t="str">
            <v>1974</v>
          </cell>
          <cell r="D61">
            <v>31</v>
          </cell>
          <cell r="E61">
            <v>31</v>
          </cell>
          <cell r="F61" t="str">
            <v>19580106</v>
          </cell>
          <cell r="G61" t="str">
            <v>47</v>
          </cell>
          <cell r="H61" t="str">
            <v>1</v>
          </cell>
          <cell r="I61" t="str">
            <v>Casado</v>
          </cell>
          <cell r="J61" t="str">
            <v>feminino</v>
          </cell>
          <cell r="K61">
            <v>1</v>
          </cell>
          <cell r="L61" t="str">
            <v>Largo dos Sobreiros, 88 - Beiriz</v>
          </cell>
          <cell r="M61" t="str">
            <v>4495-321</v>
          </cell>
          <cell r="N61" t="str">
            <v>PÓVOA DE VARZIM</v>
          </cell>
          <cell r="O61" t="str">
            <v>00232213</v>
          </cell>
          <cell r="P61" t="str">
            <v>C.GERAL ADMINISTRACAO COMERCIO</v>
          </cell>
          <cell r="R61" t="str">
            <v>3595238</v>
          </cell>
          <cell r="S61" t="str">
            <v>19961211</v>
          </cell>
          <cell r="T61" t="str">
            <v>PORTO</v>
          </cell>
          <cell r="U61" t="str">
            <v>9803</v>
          </cell>
          <cell r="V61" t="str">
            <v>S.NAC IND ENERGIA-SINDEL</v>
          </cell>
          <cell r="W61" t="str">
            <v>160278961</v>
          </cell>
          <cell r="X61" t="str">
            <v>1872</v>
          </cell>
          <cell r="Y61" t="str">
            <v>0.0</v>
          </cell>
          <cell r="Z61">
            <v>1</v>
          </cell>
          <cell r="AA61" t="str">
            <v>00</v>
          </cell>
          <cell r="AC61" t="str">
            <v>X</v>
          </cell>
          <cell r="AD61" t="str">
            <v>100</v>
          </cell>
          <cell r="AE61" t="str">
            <v>10294510908</v>
          </cell>
          <cell r="AF61" t="str">
            <v>02</v>
          </cell>
          <cell r="AG61" t="str">
            <v>19740902</v>
          </cell>
          <cell r="AH61" t="str">
            <v>DT.Adm.Corr.Antiguid</v>
          </cell>
          <cell r="AI61" t="str">
            <v>1</v>
          </cell>
          <cell r="AJ61" t="str">
            <v>ACTIVOS</v>
          </cell>
          <cell r="AK61" t="str">
            <v>AA</v>
          </cell>
          <cell r="AL61" t="str">
            <v>ACTIVO TEMP.INTEIRO</v>
          </cell>
          <cell r="AM61" t="str">
            <v>J100</v>
          </cell>
          <cell r="AN61" t="str">
            <v>EDPOutsourcing Comercial-N</v>
          </cell>
          <cell r="AO61" t="str">
            <v>J111</v>
          </cell>
          <cell r="AP61" t="str">
            <v>EDPOC-PRT-StCat</v>
          </cell>
          <cell r="AQ61" t="str">
            <v>40176936</v>
          </cell>
          <cell r="AR61" t="str">
            <v>70000060</v>
          </cell>
          <cell r="AS61" t="str">
            <v>025.</v>
          </cell>
          <cell r="AT61" t="str">
            <v>ESCRITURARIO COMERCIAL</v>
          </cell>
          <cell r="AU61" t="str">
            <v>1</v>
          </cell>
          <cell r="AV61" t="str">
            <v>00040434</v>
          </cell>
          <cell r="AW61" t="str">
            <v>J20504000610</v>
          </cell>
          <cell r="AX61" t="str">
            <v>OCB2C-AN-GA ATEND ANALISE FACT CONT</v>
          </cell>
          <cell r="AY61" t="str">
            <v>68907100</v>
          </cell>
          <cell r="AZ61" t="str">
            <v>B2C -  Norte</v>
          </cell>
          <cell r="BA61" t="str">
            <v>6890</v>
          </cell>
          <cell r="BB61" t="str">
            <v>EDP Outsourcing Comercial</v>
          </cell>
          <cell r="BC61" t="str">
            <v>6890</v>
          </cell>
          <cell r="BD61" t="str">
            <v>6890</v>
          </cell>
          <cell r="BE61" t="str">
            <v>2800</v>
          </cell>
          <cell r="BF61" t="str">
            <v>6890</v>
          </cell>
          <cell r="BG61" t="str">
            <v>EDP Outsourcing Comercial,SA</v>
          </cell>
          <cell r="BH61" t="str">
            <v>1010</v>
          </cell>
          <cell r="BI61">
            <v>1339</v>
          </cell>
          <cell r="BJ61" t="str">
            <v>12</v>
          </cell>
          <cell r="BK61">
            <v>31</v>
          </cell>
          <cell r="BL61">
            <v>313.41000000000003</v>
          </cell>
          <cell r="BM61" t="str">
            <v>NÍVEL 5</v>
          </cell>
          <cell r="BN61" t="str">
            <v>01</v>
          </cell>
          <cell r="BO61" t="str">
            <v>09</v>
          </cell>
          <cell r="BP61" t="str">
            <v>20040101</v>
          </cell>
          <cell r="BQ61" t="str">
            <v>21</v>
          </cell>
          <cell r="BR61" t="str">
            <v>EVOLUCAO AUTOMATICA</v>
          </cell>
          <cell r="BS61" t="str">
            <v>20050101</v>
          </cell>
          <cell r="BW61">
            <v>0</v>
          </cell>
          <cell r="BX61">
            <v>0</v>
          </cell>
          <cell r="BY61">
            <v>0</v>
          </cell>
          <cell r="BZ61">
            <v>0</v>
          </cell>
          <cell r="CA61">
            <v>0</v>
          </cell>
          <cell r="CC61">
            <v>0</v>
          </cell>
          <cell r="CG61">
            <v>0</v>
          </cell>
          <cell r="CK61">
            <v>0</v>
          </cell>
          <cell r="CO61">
            <v>0</v>
          </cell>
          <cell r="CT61">
            <v>0</v>
          </cell>
          <cell r="CU61">
            <v>0</v>
          </cell>
          <cell r="CV61">
            <v>0</v>
          </cell>
          <cell r="CW61">
            <v>0</v>
          </cell>
          <cell r="CX61">
            <v>0</v>
          </cell>
          <cell r="CZ61">
            <v>0</v>
          </cell>
          <cell r="DC61">
            <v>0</v>
          </cell>
          <cell r="DF61">
            <v>0</v>
          </cell>
          <cell r="DI61">
            <v>0</v>
          </cell>
          <cell r="DK61">
            <v>0</v>
          </cell>
          <cell r="DL61">
            <v>0</v>
          </cell>
          <cell r="DN61" t="str">
            <v>21D11</v>
          </cell>
          <cell r="DO61" t="str">
            <v>Flex.T.Int."Escrit"</v>
          </cell>
          <cell r="DP61">
            <v>2</v>
          </cell>
          <cell r="DQ61">
            <v>100</v>
          </cell>
          <cell r="DR61" t="str">
            <v>PT01</v>
          </cell>
          <cell r="DT61" t="str">
            <v>00360047</v>
          </cell>
          <cell r="DU61" t="str">
            <v>CAIXA ECONOMICA MONTEPIO GERAL</v>
          </cell>
        </row>
        <row r="62">
          <cell r="A62" t="str">
            <v>210579</v>
          </cell>
          <cell r="B62" t="str">
            <v>Pedro Silva Tavares</v>
          </cell>
          <cell r="C62" t="str">
            <v>1981</v>
          </cell>
          <cell r="D62">
            <v>24</v>
          </cell>
          <cell r="E62">
            <v>24</v>
          </cell>
          <cell r="F62" t="str">
            <v>19570916</v>
          </cell>
          <cell r="G62" t="str">
            <v>47</v>
          </cell>
          <cell r="H62" t="str">
            <v>1</v>
          </cell>
          <cell r="I62" t="str">
            <v>Casado</v>
          </cell>
          <cell r="J62" t="str">
            <v>masculino</v>
          </cell>
          <cell r="K62">
            <v>1</v>
          </cell>
          <cell r="L62" t="str">
            <v>R Luis Jose Alves 94    Leca Palmeira</v>
          </cell>
          <cell r="M62" t="str">
            <v>4450-000</v>
          </cell>
          <cell r="N62" t="str">
            <v>MATOSINHOS</v>
          </cell>
          <cell r="O62" t="str">
            <v>00243383</v>
          </cell>
          <cell r="P62" t="str">
            <v>12.ANO - 1. CURSO</v>
          </cell>
          <cell r="R62" t="str">
            <v>4184873</v>
          </cell>
          <cell r="S62" t="str">
            <v>19940615</v>
          </cell>
          <cell r="T62" t="str">
            <v>LISBOA</v>
          </cell>
          <cell r="U62" t="str">
            <v>9800</v>
          </cell>
          <cell r="V62" t="str">
            <v>SIND TRAB IND ELéCT NORTE</v>
          </cell>
          <cell r="W62" t="str">
            <v>108586170</v>
          </cell>
          <cell r="X62" t="str">
            <v>1821</v>
          </cell>
          <cell r="Y62" t="str">
            <v>0.0</v>
          </cell>
          <cell r="Z62">
            <v>1</v>
          </cell>
          <cell r="AA62" t="str">
            <v>00</v>
          </cell>
          <cell r="AC62" t="str">
            <v>X</v>
          </cell>
          <cell r="AD62" t="str">
            <v>100</v>
          </cell>
          <cell r="AE62" t="str">
            <v>11096246755</v>
          </cell>
          <cell r="AF62" t="str">
            <v>02</v>
          </cell>
          <cell r="AG62" t="str">
            <v>19810309</v>
          </cell>
          <cell r="AH62" t="str">
            <v>DT.Adm.Corr.Antiguid</v>
          </cell>
          <cell r="AI62" t="str">
            <v>1</v>
          </cell>
          <cell r="AJ62" t="str">
            <v>ACTIVOS</v>
          </cell>
          <cell r="AK62" t="str">
            <v>AA</v>
          </cell>
          <cell r="AL62" t="str">
            <v>ACTIVO TEMP.INTEIRO</v>
          </cell>
          <cell r="AM62" t="str">
            <v>J100</v>
          </cell>
          <cell r="AN62" t="str">
            <v>EDPOutsourcing Comercial-N</v>
          </cell>
          <cell r="AO62" t="str">
            <v>J111</v>
          </cell>
          <cell r="AP62" t="str">
            <v>EDPOC-PRT-StCat</v>
          </cell>
          <cell r="AQ62" t="str">
            <v>40176890</v>
          </cell>
          <cell r="AR62" t="str">
            <v>70000022</v>
          </cell>
          <cell r="AS62" t="str">
            <v>014.</v>
          </cell>
          <cell r="AT62" t="str">
            <v>TECNICO COMERCIAL</v>
          </cell>
          <cell r="AU62" t="str">
            <v>4</v>
          </cell>
          <cell r="AV62" t="str">
            <v>00040434</v>
          </cell>
          <cell r="AW62" t="str">
            <v>J20504000610</v>
          </cell>
          <cell r="AX62" t="str">
            <v>OCB2C-AN-GA ATEND ANALISE FACT CONT</v>
          </cell>
          <cell r="AY62" t="str">
            <v>68907100</v>
          </cell>
          <cell r="AZ62" t="str">
            <v>B2C -  Norte</v>
          </cell>
          <cell r="BA62" t="str">
            <v>6890</v>
          </cell>
          <cell r="BB62" t="str">
            <v>EDP Outsourcing Comercial</v>
          </cell>
          <cell r="BC62" t="str">
            <v>6890</v>
          </cell>
          <cell r="BD62" t="str">
            <v>6890</v>
          </cell>
          <cell r="BE62" t="str">
            <v>2800</v>
          </cell>
          <cell r="BF62" t="str">
            <v>6890</v>
          </cell>
          <cell r="BG62" t="str">
            <v>EDP Outsourcing Comercial,SA</v>
          </cell>
          <cell r="BH62" t="str">
            <v>1010</v>
          </cell>
          <cell r="BI62">
            <v>1432</v>
          </cell>
          <cell r="BJ62" t="str">
            <v>13</v>
          </cell>
          <cell r="BK62">
            <v>24</v>
          </cell>
          <cell r="BL62">
            <v>242.64</v>
          </cell>
          <cell r="BM62" t="str">
            <v>NÍVEL 4</v>
          </cell>
          <cell r="BN62" t="str">
            <v>01</v>
          </cell>
          <cell r="BO62" t="str">
            <v>07</v>
          </cell>
          <cell r="BP62" t="str">
            <v>20040101</v>
          </cell>
          <cell r="BQ62" t="str">
            <v>21</v>
          </cell>
          <cell r="BR62" t="str">
            <v>EVOLUCAO AUTOMATICA</v>
          </cell>
          <cell r="BS62" t="str">
            <v>20050101</v>
          </cell>
          <cell r="BW62">
            <v>0</v>
          </cell>
          <cell r="BX62">
            <v>0</v>
          </cell>
          <cell r="BY62">
            <v>0</v>
          </cell>
          <cell r="BZ62">
            <v>0</v>
          </cell>
          <cell r="CA62">
            <v>0</v>
          </cell>
          <cell r="CC62">
            <v>0</v>
          </cell>
          <cell r="CG62">
            <v>0</v>
          </cell>
          <cell r="CK62">
            <v>0</v>
          </cell>
          <cell r="CO62">
            <v>0</v>
          </cell>
          <cell r="CT62">
            <v>0</v>
          </cell>
          <cell r="CU62">
            <v>0</v>
          </cell>
          <cell r="CV62">
            <v>0</v>
          </cell>
          <cell r="CW62">
            <v>0</v>
          </cell>
          <cell r="CX62">
            <v>0</v>
          </cell>
          <cell r="CZ62">
            <v>0</v>
          </cell>
          <cell r="DC62">
            <v>0</v>
          </cell>
          <cell r="DF62">
            <v>0</v>
          </cell>
          <cell r="DI62">
            <v>0</v>
          </cell>
          <cell r="DK62">
            <v>0</v>
          </cell>
          <cell r="DL62">
            <v>0</v>
          </cell>
          <cell r="DN62" t="str">
            <v>21D11</v>
          </cell>
          <cell r="DO62" t="str">
            <v>Flex.T.Int."Escrit"</v>
          </cell>
          <cell r="DP62">
            <v>2</v>
          </cell>
          <cell r="DQ62">
            <v>100</v>
          </cell>
          <cell r="DR62" t="str">
            <v>PT01</v>
          </cell>
          <cell r="DT62" t="str">
            <v>00180000</v>
          </cell>
          <cell r="DU62" t="str">
            <v>BANCO TOTTA &amp; ACORES, SA</v>
          </cell>
        </row>
        <row r="63">
          <cell r="A63" t="str">
            <v>321702</v>
          </cell>
          <cell r="B63" t="str">
            <v>Raquel Soares Silva Resende</v>
          </cell>
          <cell r="C63" t="str">
            <v>1987</v>
          </cell>
          <cell r="D63">
            <v>18</v>
          </cell>
          <cell r="E63">
            <v>18</v>
          </cell>
          <cell r="F63" t="str">
            <v>19641023</v>
          </cell>
          <cell r="G63" t="str">
            <v>40</v>
          </cell>
          <cell r="H63" t="str">
            <v>1</v>
          </cell>
          <cell r="I63" t="str">
            <v>Casado</v>
          </cell>
          <cell r="J63" t="str">
            <v>feminino</v>
          </cell>
          <cell r="K63">
            <v>3</v>
          </cell>
          <cell r="L63" t="str">
            <v>R das Tulipas, 49 - 1. - E     Gandra - Aguas Santas</v>
          </cell>
          <cell r="M63" t="str">
            <v>4425-209</v>
          </cell>
          <cell r="N63" t="str">
            <v>MAIA</v>
          </cell>
          <cell r="O63" t="str">
            <v>00243383</v>
          </cell>
          <cell r="P63" t="str">
            <v>12.ANO - 1. CURSO</v>
          </cell>
          <cell r="R63" t="str">
            <v>6532008</v>
          </cell>
          <cell r="S63" t="str">
            <v>20020628</v>
          </cell>
          <cell r="T63" t="str">
            <v>LISBOA</v>
          </cell>
          <cell r="U63" t="str">
            <v>9804</v>
          </cell>
          <cell r="V63" t="str">
            <v>SIND ENERGIA - SINERGIA</v>
          </cell>
          <cell r="W63" t="str">
            <v>162383835</v>
          </cell>
          <cell r="X63" t="str">
            <v>3506</v>
          </cell>
          <cell r="Y63" t="str">
            <v>0.0</v>
          </cell>
          <cell r="Z63">
            <v>3</v>
          </cell>
          <cell r="AA63" t="str">
            <v>00</v>
          </cell>
          <cell r="AC63" t="str">
            <v>X</v>
          </cell>
          <cell r="AD63" t="str">
            <v>100</v>
          </cell>
          <cell r="AE63" t="str">
            <v>11320405683</v>
          </cell>
          <cell r="AF63" t="str">
            <v>02</v>
          </cell>
          <cell r="AG63" t="str">
            <v>19870801</v>
          </cell>
          <cell r="AH63" t="str">
            <v>DT.Adm.Corr.Antiguid</v>
          </cell>
          <cell r="AI63" t="str">
            <v>1</v>
          </cell>
          <cell r="AJ63" t="str">
            <v>ACTIVOS</v>
          </cell>
          <cell r="AK63" t="str">
            <v>AA</v>
          </cell>
          <cell r="AL63" t="str">
            <v>ACTIVO TEMP.INTEIRO</v>
          </cell>
          <cell r="AM63" t="str">
            <v>J100</v>
          </cell>
          <cell r="AN63" t="str">
            <v>EDPOutsourcing Comercial-N</v>
          </cell>
          <cell r="AO63" t="str">
            <v>J111</v>
          </cell>
          <cell r="AP63" t="str">
            <v>EDPOC-PRT-StCat</v>
          </cell>
          <cell r="AQ63" t="str">
            <v>40176999</v>
          </cell>
          <cell r="AR63" t="str">
            <v>70000022</v>
          </cell>
          <cell r="AS63" t="str">
            <v>014.</v>
          </cell>
          <cell r="AT63" t="str">
            <v>TECNICO COMERCIAL</v>
          </cell>
          <cell r="AU63" t="str">
            <v>4</v>
          </cell>
          <cell r="AV63" t="str">
            <v>00040439</v>
          </cell>
          <cell r="AW63" t="str">
            <v>J20504001410</v>
          </cell>
          <cell r="AX63" t="str">
            <v>OCB2C-FR-FRAUDES E ANOMALIAS CONSUM</v>
          </cell>
          <cell r="AY63" t="str">
            <v>68907103</v>
          </cell>
          <cell r="AZ63" t="str">
            <v>B2C - Fraudes e Anom</v>
          </cell>
          <cell r="BA63" t="str">
            <v>6890</v>
          </cell>
          <cell r="BB63" t="str">
            <v>EDP Outsourcing Comercial</v>
          </cell>
          <cell r="BC63" t="str">
            <v>6890</v>
          </cell>
          <cell r="BD63" t="str">
            <v>6890</v>
          </cell>
          <cell r="BE63" t="str">
            <v>2800</v>
          </cell>
          <cell r="BF63" t="str">
            <v>6890</v>
          </cell>
          <cell r="BG63" t="str">
            <v>EDP Outsourcing Comercial,SA</v>
          </cell>
          <cell r="BH63" t="str">
            <v>1010</v>
          </cell>
          <cell r="BI63">
            <v>1160</v>
          </cell>
          <cell r="BJ63" t="str">
            <v>10</v>
          </cell>
          <cell r="BK63">
            <v>18</v>
          </cell>
          <cell r="BL63">
            <v>181.98</v>
          </cell>
          <cell r="BM63" t="str">
            <v>NÍVEL 4</v>
          </cell>
          <cell r="BN63" t="str">
            <v>02</v>
          </cell>
          <cell r="BO63" t="str">
            <v>04</v>
          </cell>
          <cell r="BP63" t="str">
            <v>20030101</v>
          </cell>
          <cell r="BQ63" t="str">
            <v>21</v>
          </cell>
          <cell r="BR63" t="str">
            <v>EVOLUCAO AUTOMATICA</v>
          </cell>
          <cell r="BS63" t="str">
            <v>20050101</v>
          </cell>
          <cell r="BW63">
            <v>0</v>
          </cell>
          <cell r="BX63">
            <v>0</v>
          </cell>
          <cell r="BY63">
            <v>0</v>
          </cell>
          <cell r="BZ63">
            <v>0</v>
          </cell>
          <cell r="CA63">
            <v>0</v>
          </cell>
          <cell r="CC63">
            <v>0</v>
          </cell>
          <cell r="CG63">
            <v>0</v>
          </cell>
          <cell r="CK63">
            <v>0</v>
          </cell>
          <cell r="CO63">
            <v>0</v>
          </cell>
          <cell r="CT63">
            <v>0</v>
          </cell>
          <cell r="CU63">
            <v>0</v>
          </cell>
          <cell r="CV63">
            <v>0</v>
          </cell>
          <cell r="CW63">
            <v>0</v>
          </cell>
          <cell r="CX63">
            <v>0</v>
          </cell>
          <cell r="CZ63">
            <v>0</v>
          </cell>
          <cell r="DC63">
            <v>0</v>
          </cell>
          <cell r="DF63">
            <v>0</v>
          </cell>
          <cell r="DI63">
            <v>0</v>
          </cell>
          <cell r="DK63">
            <v>0</v>
          </cell>
          <cell r="DL63">
            <v>0</v>
          </cell>
          <cell r="DN63" t="str">
            <v>21D11</v>
          </cell>
          <cell r="DO63" t="str">
            <v>Flex.T.Int."Escrit"</v>
          </cell>
          <cell r="DP63">
            <v>2</v>
          </cell>
          <cell r="DQ63">
            <v>100</v>
          </cell>
          <cell r="DR63" t="str">
            <v>PT01</v>
          </cell>
          <cell r="DT63" t="str">
            <v>00330000</v>
          </cell>
          <cell r="DU63" t="str">
            <v>BANCO COMERCIAL PORTUGUES, SA</v>
          </cell>
        </row>
        <row r="64">
          <cell r="A64" t="str">
            <v>290874</v>
          </cell>
          <cell r="B64" t="str">
            <v>Maria Manuela Bettencourt Saraiva</v>
          </cell>
          <cell r="C64" t="str">
            <v>1980</v>
          </cell>
          <cell r="D64">
            <v>25</v>
          </cell>
          <cell r="E64">
            <v>25</v>
          </cell>
          <cell r="F64" t="str">
            <v>19531022</v>
          </cell>
          <cell r="G64" t="str">
            <v>51</v>
          </cell>
          <cell r="H64" t="str">
            <v>1</v>
          </cell>
          <cell r="I64" t="str">
            <v>Casado</v>
          </cell>
          <cell r="J64" t="str">
            <v>feminino</v>
          </cell>
          <cell r="K64">
            <v>2</v>
          </cell>
          <cell r="L64" t="str">
            <v>R Pinto Mourão 246 3 Dt Fr    Mafamude</v>
          </cell>
          <cell r="M64" t="str">
            <v>4430-000</v>
          </cell>
          <cell r="N64" t="str">
            <v>VILA NOVA DE GAIA</v>
          </cell>
          <cell r="O64" t="str">
            <v>00232213</v>
          </cell>
          <cell r="P64" t="str">
            <v>C.GERAL ADMINISTRACAO COMERCIO</v>
          </cell>
          <cell r="R64" t="str">
            <v>3157116</v>
          </cell>
          <cell r="S64" t="str">
            <v>19951031</v>
          </cell>
          <cell r="T64" t="str">
            <v>LISBOA</v>
          </cell>
          <cell r="U64" t="str">
            <v>9803</v>
          </cell>
          <cell r="V64" t="str">
            <v>S.NAC IND ENERGIA-SINDEL</v>
          </cell>
          <cell r="W64" t="str">
            <v>148717853</v>
          </cell>
          <cell r="X64" t="str">
            <v>3964</v>
          </cell>
          <cell r="Y64" t="str">
            <v>0.0</v>
          </cell>
          <cell r="Z64">
            <v>2</v>
          </cell>
          <cell r="AA64" t="str">
            <v>00</v>
          </cell>
          <cell r="AC64" t="str">
            <v>X</v>
          </cell>
          <cell r="AD64" t="str">
            <v>100</v>
          </cell>
          <cell r="AE64" t="str">
            <v>11265318882</v>
          </cell>
          <cell r="AF64" t="str">
            <v>02</v>
          </cell>
          <cell r="AG64" t="str">
            <v>19800701</v>
          </cell>
          <cell r="AH64" t="str">
            <v>DT.Adm.Corr.Antiguid</v>
          </cell>
          <cell r="AI64" t="str">
            <v>1</v>
          </cell>
          <cell r="AJ64" t="str">
            <v>ACTIVOS</v>
          </cell>
          <cell r="AK64" t="str">
            <v>AA</v>
          </cell>
          <cell r="AL64" t="str">
            <v>ACTIVO TEMP.INTEIRO</v>
          </cell>
          <cell r="AM64" t="str">
            <v>J100</v>
          </cell>
          <cell r="AN64" t="str">
            <v>EDPOutsourcing Comercial-N</v>
          </cell>
          <cell r="AO64" t="str">
            <v>J111</v>
          </cell>
          <cell r="AP64" t="str">
            <v>EDPOC-PRT-StCat</v>
          </cell>
          <cell r="AQ64" t="str">
            <v>40176811</v>
          </cell>
          <cell r="AR64" t="str">
            <v>70000022</v>
          </cell>
          <cell r="AS64" t="str">
            <v>014.</v>
          </cell>
          <cell r="AT64" t="str">
            <v>TECNICO COMERCIAL</v>
          </cell>
          <cell r="AU64" t="str">
            <v>4</v>
          </cell>
          <cell r="AV64" t="str">
            <v>00040428</v>
          </cell>
          <cell r="AW64" t="str">
            <v>J20506000810</v>
          </cell>
          <cell r="AX64" t="str">
            <v>OCGCC-GN-GESTÃO CREDITOS E COBRANÇA</v>
          </cell>
          <cell r="AY64" t="str">
            <v>68907502</v>
          </cell>
          <cell r="AZ64" t="str">
            <v>Gestão de Créditos e</v>
          </cell>
          <cell r="BA64" t="str">
            <v>6890</v>
          </cell>
          <cell r="BB64" t="str">
            <v>EDP Outsourcing Comercial</v>
          </cell>
          <cell r="BC64" t="str">
            <v>6890</v>
          </cell>
          <cell r="BD64" t="str">
            <v>6890</v>
          </cell>
          <cell r="BE64" t="str">
            <v>2800</v>
          </cell>
          <cell r="BF64" t="str">
            <v>6890</v>
          </cell>
          <cell r="BG64" t="str">
            <v>EDP Outsourcing Comercial,SA</v>
          </cell>
          <cell r="BH64" t="str">
            <v>1010</v>
          </cell>
          <cell r="BI64">
            <v>1432</v>
          </cell>
          <cell r="BJ64" t="str">
            <v>13</v>
          </cell>
          <cell r="BK64">
            <v>25</v>
          </cell>
          <cell r="BL64">
            <v>252.75</v>
          </cell>
          <cell r="BM64" t="str">
            <v>NÍVEL 4</v>
          </cell>
          <cell r="BN64" t="str">
            <v>00</v>
          </cell>
          <cell r="BO64" t="str">
            <v>07</v>
          </cell>
          <cell r="BP64" t="str">
            <v>20050101</v>
          </cell>
          <cell r="BQ64" t="str">
            <v>21</v>
          </cell>
          <cell r="BR64" t="str">
            <v>EVOLUCAO AUTOMATICA</v>
          </cell>
          <cell r="BS64" t="str">
            <v>20050101</v>
          </cell>
          <cell r="BW64">
            <v>0</v>
          </cell>
          <cell r="BX64">
            <v>0</v>
          </cell>
          <cell r="BY64">
            <v>0</v>
          </cell>
          <cell r="BZ64">
            <v>0</v>
          </cell>
          <cell r="CA64">
            <v>0</v>
          </cell>
          <cell r="CC64">
            <v>0</v>
          </cell>
          <cell r="CG64">
            <v>0</v>
          </cell>
          <cell r="CK64">
            <v>0</v>
          </cell>
          <cell r="CO64">
            <v>0</v>
          </cell>
          <cell r="CT64">
            <v>0</v>
          </cell>
          <cell r="CU64">
            <v>0</v>
          </cell>
          <cell r="CV64">
            <v>0</v>
          </cell>
          <cell r="CW64">
            <v>0</v>
          </cell>
          <cell r="CX64">
            <v>0</v>
          </cell>
          <cell r="CZ64">
            <v>0</v>
          </cell>
          <cell r="DC64">
            <v>0</v>
          </cell>
          <cell r="DF64">
            <v>0</v>
          </cell>
          <cell r="DI64">
            <v>0</v>
          </cell>
          <cell r="DK64">
            <v>0</v>
          </cell>
          <cell r="DL64">
            <v>0</v>
          </cell>
          <cell r="DN64" t="str">
            <v>21D11</v>
          </cell>
          <cell r="DO64" t="str">
            <v>Flex.T.Int."Escrit"</v>
          </cell>
          <cell r="DP64">
            <v>2</v>
          </cell>
          <cell r="DQ64">
            <v>100</v>
          </cell>
          <cell r="DR64" t="str">
            <v>PT01</v>
          </cell>
          <cell r="DT64" t="str">
            <v>00360051</v>
          </cell>
          <cell r="DU64" t="str">
            <v>CAIXA ECONOMICA MONTEPIO GERAL</v>
          </cell>
        </row>
        <row r="65">
          <cell r="A65" t="str">
            <v>257028</v>
          </cell>
          <cell r="B65" t="str">
            <v>Laura Antonia Leitão Ferreira</v>
          </cell>
          <cell r="C65" t="str">
            <v>1983</v>
          </cell>
          <cell r="D65">
            <v>22</v>
          </cell>
          <cell r="E65">
            <v>22</v>
          </cell>
          <cell r="F65" t="str">
            <v>19630501</v>
          </cell>
          <cell r="G65" t="str">
            <v>42</v>
          </cell>
          <cell r="H65" t="str">
            <v>1</v>
          </cell>
          <cell r="I65" t="str">
            <v>Casado</v>
          </cell>
          <cell r="J65" t="str">
            <v>feminino</v>
          </cell>
          <cell r="K65">
            <v>2</v>
          </cell>
          <cell r="L65" t="str">
            <v>Av Torres do Marco,11-4Dt-Fornos</v>
          </cell>
          <cell r="M65" t="str">
            <v>4630-000</v>
          </cell>
          <cell r="N65" t="str">
            <v>MARCO DE CANAVESES</v>
          </cell>
          <cell r="O65" t="str">
            <v>00110024</v>
          </cell>
          <cell r="P65" t="str">
            <v>CICLO ELEMENTAR (4.CLASSE)</v>
          </cell>
          <cell r="R65" t="str">
            <v>9417505</v>
          </cell>
          <cell r="S65" t="str">
            <v>20001122</v>
          </cell>
          <cell r="T65" t="str">
            <v>PORTO</v>
          </cell>
          <cell r="U65" t="str">
            <v>9804</v>
          </cell>
          <cell r="V65" t="str">
            <v>SIND ENERGIA - SINERGIA</v>
          </cell>
          <cell r="W65" t="str">
            <v>178551015</v>
          </cell>
          <cell r="X65" t="str">
            <v>1813</v>
          </cell>
          <cell r="Y65" t="str">
            <v>0.0</v>
          </cell>
          <cell r="Z65">
            <v>2</v>
          </cell>
          <cell r="AA65" t="str">
            <v>00</v>
          </cell>
          <cell r="AC65" t="str">
            <v>X</v>
          </cell>
          <cell r="AD65" t="str">
            <v>100</v>
          </cell>
          <cell r="AE65" t="str">
            <v>11219123893</v>
          </cell>
          <cell r="AF65" t="str">
            <v>02</v>
          </cell>
          <cell r="AG65" t="str">
            <v>19830901</v>
          </cell>
          <cell r="AH65" t="str">
            <v>DT.Adm.Corr.Antiguid</v>
          </cell>
          <cell r="AI65" t="str">
            <v>1</v>
          </cell>
          <cell r="AJ65" t="str">
            <v>ACTIVOS</v>
          </cell>
          <cell r="AK65" t="str">
            <v>AA</v>
          </cell>
          <cell r="AL65" t="str">
            <v>ACTIVO TEMP.INTEIRO</v>
          </cell>
          <cell r="AM65" t="str">
            <v>J100</v>
          </cell>
          <cell r="AN65" t="str">
            <v>EDPOutsourcing Comercial-N</v>
          </cell>
          <cell r="AO65" t="str">
            <v>J111</v>
          </cell>
          <cell r="AP65" t="str">
            <v>EDPOC-PRT-StCat</v>
          </cell>
          <cell r="AQ65" t="str">
            <v>40176817</v>
          </cell>
          <cell r="AR65" t="str">
            <v>70000060</v>
          </cell>
          <cell r="AS65" t="str">
            <v>025.</v>
          </cell>
          <cell r="AT65" t="str">
            <v>ESCRITURARIO COMERCIAL</v>
          </cell>
          <cell r="AU65" t="str">
            <v>4</v>
          </cell>
          <cell r="AV65" t="str">
            <v>00040428</v>
          </cell>
          <cell r="AW65" t="str">
            <v>J20506000810</v>
          </cell>
          <cell r="AX65" t="str">
            <v>OCGCC-GN-GESTÃO CREDITOS E COBRANÇA</v>
          </cell>
          <cell r="AY65" t="str">
            <v>68907502</v>
          </cell>
          <cell r="AZ65" t="str">
            <v>Gestão de Créditos e</v>
          </cell>
          <cell r="BA65" t="str">
            <v>6890</v>
          </cell>
          <cell r="BB65" t="str">
            <v>EDP Outsourcing Comercial</v>
          </cell>
          <cell r="BC65" t="str">
            <v>6890</v>
          </cell>
          <cell r="BD65" t="str">
            <v>6890</v>
          </cell>
          <cell r="BE65" t="str">
            <v>2800</v>
          </cell>
          <cell r="BF65" t="str">
            <v>6890</v>
          </cell>
          <cell r="BG65" t="str">
            <v>EDP Outsourcing Comercial,SA</v>
          </cell>
          <cell r="BH65" t="str">
            <v>1010</v>
          </cell>
          <cell r="BI65">
            <v>1247</v>
          </cell>
          <cell r="BJ65" t="str">
            <v>11</v>
          </cell>
          <cell r="BK65">
            <v>22</v>
          </cell>
          <cell r="BL65">
            <v>222.42</v>
          </cell>
          <cell r="BM65" t="str">
            <v>NÍVEL 5</v>
          </cell>
          <cell r="BN65" t="str">
            <v>00</v>
          </cell>
          <cell r="BO65" t="str">
            <v>08</v>
          </cell>
          <cell r="BP65" t="str">
            <v>20050101</v>
          </cell>
          <cell r="BQ65" t="str">
            <v>21</v>
          </cell>
          <cell r="BR65" t="str">
            <v>EVOLUCAO AUTOMATICA</v>
          </cell>
          <cell r="BS65" t="str">
            <v>20050101</v>
          </cell>
          <cell r="BW65">
            <v>0</v>
          </cell>
          <cell r="BX65">
            <v>0</v>
          </cell>
          <cell r="BY65">
            <v>0</v>
          </cell>
          <cell r="BZ65">
            <v>0</v>
          </cell>
          <cell r="CA65">
            <v>0</v>
          </cell>
          <cell r="CC65">
            <v>0</v>
          </cell>
          <cell r="CG65">
            <v>0</v>
          </cell>
          <cell r="CK65">
            <v>0</v>
          </cell>
          <cell r="CO65">
            <v>0</v>
          </cell>
          <cell r="CT65">
            <v>0</v>
          </cell>
          <cell r="CU65">
            <v>0</v>
          </cell>
          <cell r="CV65">
            <v>0</v>
          </cell>
          <cell r="CW65">
            <v>0</v>
          </cell>
          <cell r="CX65">
            <v>0</v>
          </cell>
          <cell r="CZ65">
            <v>0</v>
          </cell>
          <cell r="DC65">
            <v>0</v>
          </cell>
          <cell r="DF65">
            <v>0</v>
          </cell>
          <cell r="DI65">
            <v>0</v>
          </cell>
          <cell r="DK65">
            <v>0</v>
          </cell>
          <cell r="DL65">
            <v>0</v>
          </cell>
          <cell r="DN65" t="str">
            <v>21D11</v>
          </cell>
          <cell r="DO65" t="str">
            <v>Flex.T.Int."Escrit"</v>
          </cell>
          <cell r="DP65">
            <v>2</v>
          </cell>
          <cell r="DQ65">
            <v>100</v>
          </cell>
          <cell r="DR65" t="str">
            <v>PT01</v>
          </cell>
          <cell r="DT65" t="str">
            <v>00350438</v>
          </cell>
          <cell r="DU65" t="str">
            <v>CAIXA GERAL DE DEPOSITOS, SA</v>
          </cell>
        </row>
        <row r="66">
          <cell r="A66" t="str">
            <v>290068</v>
          </cell>
          <cell r="B66" t="str">
            <v>Jorge Urbano Silva Pereira</v>
          </cell>
          <cell r="C66" t="str">
            <v>1980</v>
          </cell>
          <cell r="D66">
            <v>25</v>
          </cell>
          <cell r="E66">
            <v>25</v>
          </cell>
          <cell r="F66" t="str">
            <v>19590713</v>
          </cell>
          <cell r="G66" t="str">
            <v>45</v>
          </cell>
          <cell r="H66" t="str">
            <v>1</v>
          </cell>
          <cell r="I66" t="str">
            <v>Casado</v>
          </cell>
          <cell r="J66" t="str">
            <v>masculino</v>
          </cell>
          <cell r="K66">
            <v>1</v>
          </cell>
          <cell r="L66" t="str">
            <v>R de Salgueiros, 965 - 2.     Canidelo</v>
          </cell>
          <cell r="M66" t="str">
            <v>4400-000</v>
          </cell>
          <cell r="N66" t="str">
            <v>VILA NOVA DE GAIA</v>
          </cell>
          <cell r="O66" t="str">
            <v>00777615</v>
          </cell>
          <cell r="P66" t="str">
            <v>CIENCIAS JURIDICAS</v>
          </cell>
          <cell r="R66" t="str">
            <v>3701406</v>
          </cell>
          <cell r="S66" t="str">
            <v>19970204</v>
          </cell>
          <cell r="T66" t="str">
            <v>LISBOA</v>
          </cell>
          <cell r="W66" t="str">
            <v>127616780</v>
          </cell>
          <cell r="X66" t="str">
            <v>3204</v>
          </cell>
          <cell r="Y66" t="str">
            <v>0.0</v>
          </cell>
          <cell r="Z66">
            <v>1</v>
          </cell>
          <cell r="AA66" t="str">
            <v>00</v>
          </cell>
          <cell r="AD66" t="str">
            <v>100</v>
          </cell>
          <cell r="AE66" t="str">
            <v>11320832138</v>
          </cell>
          <cell r="AF66" t="str">
            <v>02</v>
          </cell>
          <cell r="AG66" t="str">
            <v>19801018</v>
          </cell>
          <cell r="AH66" t="str">
            <v>DT.Adm.Corr.Antiguid</v>
          </cell>
          <cell r="AI66" t="str">
            <v>1</v>
          </cell>
          <cell r="AJ66" t="str">
            <v>ACTIVOS</v>
          </cell>
          <cell r="AK66" t="str">
            <v>AA</v>
          </cell>
          <cell r="AL66" t="str">
            <v>ACTIVO TEMP.INTEIRO</v>
          </cell>
          <cell r="AM66" t="str">
            <v>J100</v>
          </cell>
          <cell r="AN66" t="str">
            <v>EDPOutsourcing Comercial-N</v>
          </cell>
          <cell r="AO66" t="str">
            <v>J111</v>
          </cell>
          <cell r="AP66" t="str">
            <v>EDPOC-PRT-StCat</v>
          </cell>
          <cell r="AQ66" t="str">
            <v>40176804</v>
          </cell>
          <cell r="AR66" t="str">
            <v>70000041</v>
          </cell>
          <cell r="AS66" t="str">
            <v>01L1</v>
          </cell>
          <cell r="AT66" t="str">
            <v>LICENCIADO I</v>
          </cell>
          <cell r="AU66" t="str">
            <v>4</v>
          </cell>
          <cell r="AV66" t="str">
            <v>00040428</v>
          </cell>
          <cell r="AW66" t="str">
            <v>J20506000810</v>
          </cell>
          <cell r="AX66" t="str">
            <v>OCGCC-GN-GESTÃO CREDITOS E COBRANÇA</v>
          </cell>
          <cell r="AY66" t="str">
            <v>68907502</v>
          </cell>
          <cell r="AZ66" t="str">
            <v>Gestão de Créditos e</v>
          </cell>
          <cell r="BA66" t="str">
            <v>6890</v>
          </cell>
          <cell r="BB66" t="str">
            <v>EDP Outsourcing Comercial</v>
          </cell>
          <cell r="BC66" t="str">
            <v>6890</v>
          </cell>
          <cell r="BD66" t="str">
            <v>6890</v>
          </cell>
          <cell r="BE66" t="str">
            <v>2800</v>
          </cell>
          <cell r="BF66" t="str">
            <v>6890</v>
          </cell>
          <cell r="BG66" t="str">
            <v>EDP Outsourcing Comercial,SA</v>
          </cell>
          <cell r="BH66" t="str">
            <v>1010</v>
          </cell>
          <cell r="BI66">
            <v>1799</v>
          </cell>
          <cell r="BJ66" t="str">
            <v>F</v>
          </cell>
          <cell r="BK66">
            <v>25</v>
          </cell>
          <cell r="BL66">
            <v>252.75</v>
          </cell>
          <cell r="BM66" t="str">
            <v>LIC 1</v>
          </cell>
          <cell r="BN66" t="str">
            <v>01</v>
          </cell>
          <cell r="BO66" t="str">
            <v>F</v>
          </cell>
          <cell r="BP66" t="str">
            <v>20040101</v>
          </cell>
          <cell r="BQ66" t="str">
            <v>21</v>
          </cell>
          <cell r="BR66" t="str">
            <v>EVOLUCAO AUTOMATICA</v>
          </cell>
          <cell r="BS66" t="str">
            <v>20050101</v>
          </cell>
          <cell r="BW66">
            <v>0</v>
          </cell>
          <cell r="BX66">
            <v>0</v>
          </cell>
          <cell r="BY66">
            <v>0</v>
          </cell>
          <cell r="BZ66">
            <v>0</v>
          </cell>
          <cell r="CA66">
            <v>0</v>
          </cell>
          <cell r="CC66">
            <v>0</v>
          </cell>
          <cell r="CG66">
            <v>0</v>
          </cell>
          <cell r="CK66">
            <v>0</v>
          </cell>
          <cell r="CO66">
            <v>0</v>
          </cell>
          <cell r="CT66">
            <v>0</v>
          </cell>
          <cell r="CU66">
            <v>0</v>
          </cell>
          <cell r="CV66">
            <v>0</v>
          </cell>
          <cell r="CW66">
            <v>0</v>
          </cell>
          <cell r="CX66">
            <v>0</v>
          </cell>
          <cell r="CZ66">
            <v>0</v>
          </cell>
          <cell r="DC66">
            <v>0</v>
          </cell>
          <cell r="DF66">
            <v>0</v>
          </cell>
          <cell r="DI66">
            <v>0</v>
          </cell>
          <cell r="DK66">
            <v>0</v>
          </cell>
          <cell r="DL66">
            <v>0</v>
          </cell>
          <cell r="DN66" t="str">
            <v>21D11</v>
          </cell>
          <cell r="DO66" t="str">
            <v>Flex.T.Int."Escrit"</v>
          </cell>
          <cell r="DP66">
            <v>2</v>
          </cell>
          <cell r="DQ66">
            <v>100</v>
          </cell>
          <cell r="DR66" t="str">
            <v>PT01</v>
          </cell>
          <cell r="DT66" t="str">
            <v>00360051</v>
          </cell>
          <cell r="DU66" t="str">
            <v>CAIXA ECONOMICA MONTEPIO GERAL</v>
          </cell>
        </row>
        <row r="67">
          <cell r="A67" t="str">
            <v>190497</v>
          </cell>
          <cell r="B67" t="str">
            <v>Artur Ferreira Silva</v>
          </cell>
          <cell r="C67" t="str">
            <v>1980</v>
          </cell>
          <cell r="D67">
            <v>25</v>
          </cell>
          <cell r="E67">
            <v>25</v>
          </cell>
          <cell r="F67" t="str">
            <v>19521012</v>
          </cell>
          <cell r="G67" t="str">
            <v>52</v>
          </cell>
          <cell r="H67" t="str">
            <v>1</v>
          </cell>
          <cell r="I67" t="str">
            <v>Casado</v>
          </cell>
          <cell r="J67" t="str">
            <v>masculino</v>
          </cell>
          <cell r="K67">
            <v>2</v>
          </cell>
          <cell r="L67" t="str">
            <v>rua pontinha n.1418 -fornos</v>
          </cell>
          <cell r="M67" t="str">
            <v>4630-416</v>
          </cell>
          <cell r="N67" t="str">
            <v>MARCO DE CANAVESES</v>
          </cell>
          <cell r="O67" t="str">
            <v>00233243</v>
          </cell>
          <cell r="P67" t="str">
            <v>3.CICLO ENSINO BASICO</v>
          </cell>
          <cell r="R67" t="str">
            <v>3978441</v>
          </cell>
          <cell r="S67" t="str">
            <v>19940428</v>
          </cell>
          <cell r="T67" t="str">
            <v>PORTO</v>
          </cell>
          <cell r="W67" t="str">
            <v>160266351</v>
          </cell>
          <cell r="X67" t="str">
            <v>1813</v>
          </cell>
          <cell r="Y67" t="str">
            <v>60.0</v>
          </cell>
          <cell r="Z67">
            <v>2</v>
          </cell>
          <cell r="AA67" t="str">
            <v>00</v>
          </cell>
          <cell r="AC67" t="str">
            <v>X</v>
          </cell>
          <cell r="AD67" t="str">
            <v>100</v>
          </cell>
          <cell r="AE67" t="str">
            <v>11266224639</v>
          </cell>
          <cell r="AF67" t="str">
            <v>02</v>
          </cell>
          <cell r="AG67" t="str">
            <v>19800211</v>
          </cell>
          <cell r="AH67" t="str">
            <v>DT.Adm.Corr.Antiguid</v>
          </cell>
          <cell r="AI67" t="str">
            <v>1</v>
          </cell>
          <cell r="AJ67" t="str">
            <v>ACTIVOS</v>
          </cell>
          <cell r="AK67" t="str">
            <v>AA</v>
          </cell>
          <cell r="AL67" t="str">
            <v>ACTIVO TEMP.INTEIRO</v>
          </cell>
          <cell r="AM67" t="str">
            <v>J100</v>
          </cell>
          <cell r="AN67" t="str">
            <v>EDPOutsourcing Comercial-N</v>
          </cell>
          <cell r="AO67" t="str">
            <v>J111</v>
          </cell>
          <cell r="AP67" t="str">
            <v>EDPOC-PRT-StCat</v>
          </cell>
          <cell r="AQ67" t="str">
            <v>40176816</v>
          </cell>
          <cell r="AR67" t="str">
            <v>70000060</v>
          </cell>
          <cell r="AS67" t="str">
            <v>025.</v>
          </cell>
          <cell r="AT67" t="str">
            <v>ESCRITURARIO COMERCIAL</v>
          </cell>
          <cell r="AU67" t="str">
            <v>1</v>
          </cell>
          <cell r="AV67" t="str">
            <v>00040428</v>
          </cell>
          <cell r="AW67" t="str">
            <v>J20506000810</v>
          </cell>
          <cell r="AX67" t="str">
            <v>OCGCC-GN-GESTÃO CREDITOS E COBRANÇA</v>
          </cell>
          <cell r="AY67" t="str">
            <v>68907502</v>
          </cell>
          <cell r="AZ67" t="str">
            <v>Gestão de Créditos e</v>
          </cell>
          <cell r="BA67" t="str">
            <v>6890</v>
          </cell>
          <cell r="BB67" t="str">
            <v>EDP Outsourcing Comercial</v>
          </cell>
          <cell r="BC67" t="str">
            <v>6890</v>
          </cell>
          <cell r="BD67" t="str">
            <v>6890</v>
          </cell>
          <cell r="BE67" t="str">
            <v>2800</v>
          </cell>
          <cell r="BF67" t="str">
            <v>6890</v>
          </cell>
          <cell r="BG67" t="str">
            <v>EDP Outsourcing Comercial,SA</v>
          </cell>
          <cell r="BH67" t="str">
            <v>1010</v>
          </cell>
          <cell r="BI67">
            <v>1079</v>
          </cell>
          <cell r="BJ67" t="str">
            <v>09</v>
          </cell>
          <cell r="BK67">
            <v>25</v>
          </cell>
          <cell r="BL67">
            <v>252.75</v>
          </cell>
          <cell r="BM67" t="str">
            <v>NÍVEL 5</v>
          </cell>
          <cell r="BN67" t="str">
            <v>02</v>
          </cell>
          <cell r="BO67" t="str">
            <v>06</v>
          </cell>
          <cell r="BP67" t="str">
            <v>20030101</v>
          </cell>
          <cell r="BQ67" t="str">
            <v>21</v>
          </cell>
          <cell r="BR67" t="str">
            <v>EVOLUCAO AUTOMATICA</v>
          </cell>
          <cell r="BS67" t="str">
            <v>20050101</v>
          </cell>
          <cell r="BW67">
            <v>0</v>
          </cell>
          <cell r="BX67">
            <v>0</v>
          </cell>
          <cell r="BY67">
            <v>0</v>
          </cell>
          <cell r="BZ67">
            <v>0</v>
          </cell>
          <cell r="CA67">
            <v>0</v>
          </cell>
          <cell r="CC67">
            <v>0</v>
          </cell>
          <cell r="CG67">
            <v>0</v>
          </cell>
          <cell r="CK67">
            <v>0</v>
          </cell>
          <cell r="CO67">
            <v>0</v>
          </cell>
          <cell r="CT67">
            <v>0</v>
          </cell>
          <cell r="CU67">
            <v>0</v>
          </cell>
          <cell r="CV67">
            <v>0</v>
          </cell>
          <cell r="CW67">
            <v>0</v>
          </cell>
          <cell r="CX67">
            <v>0</v>
          </cell>
          <cell r="CZ67">
            <v>0</v>
          </cell>
          <cell r="DC67">
            <v>0</v>
          </cell>
          <cell r="DF67">
            <v>0</v>
          </cell>
          <cell r="DI67">
            <v>0</v>
          </cell>
          <cell r="DK67">
            <v>0</v>
          </cell>
          <cell r="DL67">
            <v>0</v>
          </cell>
          <cell r="DN67" t="str">
            <v>21D11</v>
          </cell>
          <cell r="DO67" t="str">
            <v>Flex.T.Int."Escrit"</v>
          </cell>
          <cell r="DP67">
            <v>2</v>
          </cell>
          <cell r="DQ67">
            <v>100</v>
          </cell>
          <cell r="DR67" t="str">
            <v>PT01</v>
          </cell>
          <cell r="DT67" t="str">
            <v>00350438</v>
          </cell>
          <cell r="DU67" t="str">
            <v>CAIXA GERAL DE DEPOSITOS, SA</v>
          </cell>
        </row>
        <row r="68">
          <cell r="A68" t="str">
            <v>302155</v>
          </cell>
          <cell r="B68" t="str">
            <v>Natalia Almeida Moreira</v>
          </cell>
          <cell r="C68" t="str">
            <v>1987</v>
          </cell>
          <cell r="D68">
            <v>18</v>
          </cell>
          <cell r="E68">
            <v>18</v>
          </cell>
          <cell r="F68" t="str">
            <v>19580821</v>
          </cell>
          <cell r="G68" t="str">
            <v>46</v>
          </cell>
          <cell r="H68" t="str">
            <v>0</v>
          </cell>
          <cell r="I68" t="str">
            <v>Solt.</v>
          </cell>
          <cell r="J68" t="str">
            <v>feminino</v>
          </cell>
          <cell r="K68">
            <v>0</v>
          </cell>
          <cell r="L68" t="str">
            <v>R da Costa N.67 Lug. da Lixa</v>
          </cell>
          <cell r="M68" t="str">
            <v>4515-029</v>
          </cell>
          <cell r="N68" t="str">
            <v>COVELO GDM</v>
          </cell>
          <cell r="O68" t="str">
            <v>00676203</v>
          </cell>
          <cell r="P68" t="str">
            <v>CONTABILIDADE E ADMINISTRACAO</v>
          </cell>
          <cell r="R68" t="str">
            <v>3927175</v>
          </cell>
          <cell r="S68" t="str">
            <v>19980922</v>
          </cell>
          <cell r="T68" t="str">
            <v>LISBOA</v>
          </cell>
          <cell r="U68" t="str">
            <v>9803</v>
          </cell>
          <cell r="V68" t="str">
            <v>S.NAC IND ENERGIA-SINDEL</v>
          </cell>
          <cell r="W68" t="str">
            <v>163019517</v>
          </cell>
          <cell r="X68" t="str">
            <v>1783</v>
          </cell>
          <cell r="Y68" t="str">
            <v>0.0</v>
          </cell>
          <cell r="Z68">
            <v>0</v>
          </cell>
          <cell r="AA68" t="str">
            <v>00</v>
          </cell>
          <cell r="AD68" t="str">
            <v>100</v>
          </cell>
          <cell r="AE68" t="str">
            <v>11267937734</v>
          </cell>
          <cell r="AF68" t="str">
            <v>02</v>
          </cell>
          <cell r="AG68" t="str">
            <v>19870401</v>
          </cell>
          <cell r="AH68" t="str">
            <v>DT.Adm.Corr.Antiguid</v>
          </cell>
          <cell r="AI68" t="str">
            <v>1</v>
          </cell>
          <cell r="AJ68" t="str">
            <v>ACTIVOS</v>
          </cell>
          <cell r="AK68" t="str">
            <v>AA</v>
          </cell>
          <cell r="AL68" t="str">
            <v>ACTIVO TEMP.INTEIRO</v>
          </cell>
          <cell r="AM68" t="str">
            <v>J100</v>
          </cell>
          <cell r="AN68" t="str">
            <v>EDPOutsourcing Comercial-N</v>
          </cell>
          <cell r="AO68" t="str">
            <v>J111</v>
          </cell>
          <cell r="AP68" t="str">
            <v>EDPOC-PRT-StCat</v>
          </cell>
          <cell r="AQ68" t="str">
            <v>40177240</v>
          </cell>
          <cell r="AR68" t="str">
            <v>70000038</v>
          </cell>
          <cell r="AS68" t="str">
            <v>01B2</v>
          </cell>
          <cell r="AT68" t="str">
            <v>BACHAREL II</v>
          </cell>
          <cell r="AU68" t="str">
            <v>4</v>
          </cell>
          <cell r="AV68" t="str">
            <v>00040447</v>
          </cell>
          <cell r="AW68" t="str">
            <v>J20600001410</v>
          </cell>
          <cell r="AX68" t="str">
            <v>ACTN-GA CONTACTOS TECNICOS NORTE</v>
          </cell>
          <cell r="AY68" t="str">
            <v>68908200</v>
          </cell>
          <cell r="AZ68" t="str">
            <v>GC - GA Gestão Conta</v>
          </cell>
          <cell r="BA68" t="str">
            <v>6890</v>
          </cell>
          <cell r="BB68" t="str">
            <v>EDP Outsourcing Comercial</v>
          </cell>
          <cell r="BC68" t="str">
            <v>6890</v>
          </cell>
          <cell r="BD68" t="str">
            <v>6890</v>
          </cell>
          <cell r="BE68" t="str">
            <v>2800</v>
          </cell>
          <cell r="BF68" t="str">
            <v>6890</v>
          </cell>
          <cell r="BG68" t="str">
            <v>EDP Outsourcing Comercial,SA</v>
          </cell>
          <cell r="BH68" t="str">
            <v>1010</v>
          </cell>
          <cell r="BI68">
            <v>2158</v>
          </cell>
          <cell r="BJ68" t="str">
            <v>I</v>
          </cell>
          <cell r="BK68">
            <v>18</v>
          </cell>
          <cell r="BL68">
            <v>181.98</v>
          </cell>
          <cell r="BM68" t="str">
            <v>BACH 2</v>
          </cell>
          <cell r="BN68" t="str">
            <v>01</v>
          </cell>
          <cell r="BO68" t="str">
            <v>I</v>
          </cell>
          <cell r="BP68" t="str">
            <v>20040101</v>
          </cell>
          <cell r="BQ68" t="str">
            <v>21</v>
          </cell>
          <cell r="BR68" t="str">
            <v>EVOLUCAO AUTOMATICA</v>
          </cell>
          <cell r="BS68" t="str">
            <v>20050101</v>
          </cell>
          <cell r="BW68">
            <v>0</v>
          </cell>
          <cell r="BX68">
            <v>21</v>
          </cell>
          <cell r="BY68">
            <v>491.4</v>
          </cell>
          <cell r="BZ68">
            <v>0</v>
          </cell>
          <cell r="CA68">
            <v>0</v>
          </cell>
          <cell r="CC68">
            <v>0</v>
          </cell>
          <cell r="CG68">
            <v>0</v>
          </cell>
          <cell r="CK68">
            <v>0</v>
          </cell>
          <cell r="CO68">
            <v>0</v>
          </cell>
          <cell r="CT68">
            <v>0</v>
          </cell>
          <cell r="CU68">
            <v>0</v>
          </cell>
          <cell r="CV68">
            <v>0</v>
          </cell>
          <cell r="CW68">
            <v>0</v>
          </cell>
          <cell r="CX68">
            <v>0</v>
          </cell>
          <cell r="CZ68">
            <v>0</v>
          </cell>
          <cell r="DC68">
            <v>0</v>
          </cell>
          <cell r="DF68">
            <v>0</v>
          </cell>
          <cell r="DI68">
            <v>0</v>
          </cell>
          <cell r="DK68">
            <v>0</v>
          </cell>
          <cell r="DL68">
            <v>0</v>
          </cell>
          <cell r="DN68" t="str">
            <v>50001</v>
          </cell>
          <cell r="DO68" t="str">
            <v>IHT_TEMPO INTEIRO</v>
          </cell>
          <cell r="DP68">
            <v>2</v>
          </cell>
          <cell r="DQ68">
            <v>100</v>
          </cell>
          <cell r="DR68" t="str">
            <v>PT01</v>
          </cell>
          <cell r="DT68" t="str">
            <v>00350590</v>
          </cell>
          <cell r="DU68" t="str">
            <v>CAIXA GERAL DE DEPOSITOS, SA</v>
          </cell>
        </row>
        <row r="69">
          <cell r="A69" t="str">
            <v>322130</v>
          </cell>
          <cell r="B69" t="str">
            <v>Rui Jorge Varandas Pereira</v>
          </cell>
          <cell r="C69" t="str">
            <v>1992</v>
          </cell>
          <cell r="D69">
            <v>13</v>
          </cell>
          <cell r="E69">
            <v>13</v>
          </cell>
          <cell r="F69" t="str">
            <v>19661220</v>
          </cell>
          <cell r="G69" t="str">
            <v>38</v>
          </cell>
          <cell r="H69" t="str">
            <v>1</v>
          </cell>
          <cell r="I69" t="str">
            <v>Casado</v>
          </cell>
          <cell r="J69" t="str">
            <v>masculino</v>
          </cell>
          <cell r="K69">
            <v>2</v>
          </cell>
          <cell r="L69" t="str">
            <v>R Almeida Garrett 94</v>
          </cell>
          <cell r="M69" t="str">
            <v>4420-026</v>
          </cell>
          <cell r="N69" t="str">
            <v>GONDOMAR</v>
          </cell>
          <cell r="O69" t="str">
            <v>00743415</v>
          </cell>
          <cell r="P69" t="str">
            <v>SISTEMAS DE ENERGIA ELECTRICA</v>
          </cell>
          <cell r="R69" t="str">
            <v>7269885</v>
          </cell>
          <cell r="S69" t="str">
            <v>19970703</v>
          </cell>
          <cell r="T69" t="str">
            <v>LISBOA</v>
          </cell>
          <cell r="W69" t="str">
            <v>192274503</v>
          </cell>
          <cell r="X69" t="str">
            <v>1783</v>
          </cell>
          <cell r="Y69" t="str">
            <v>0.0</v>
          </cell>
          <cell r="Z69">
            <v>3</v>
          </cell>
          <cell r="AA69" t="str">
            <v>00</v>
          </cell>
          <cell r="AC69" t="str">
            <v>X</v>
          </cell>
          <cell r="AD69" t="str">
            <v>100</v>
          </cell>
          <cell r="AE69" t="str">
            <v>11323251267</v>
          </cell>
          <cell r="AF69" t="str">
            <v>02</v>
          </cell>
          <cell r="AG69" t="str">
            <v>19920217</v>
          </cell>
          <cell r="AH69" t="str">
            <v>DT.Adm.Corr.Antiguid</v>
          </cell>
          <cell r="AI69" t="str">
            <v>1</v>
          </cell>
          <cell r="AJ69" t="str">
            <v>ACTIVOS</v>
          </cell>
          <cell r="AK69" t="str">
            <v>AA</v>
          </cell>
          <cell r="AL69" t="str">
            <v>ACTIVO TEMP.INTEIRO</v>
          </cell>
          <cell r="AM69" t="str">
            <v>J100</v>
          </cell>
          <cell r="AN69" t="str">
            <v>EDPOutsourcing Comercial-N</v>
          </cell>
          <cell r="AO69" t="str">
            <v>J111</v>
          </cell>
          <cell r="AP69" t="str">
            <v>EDPOC-PRT-StCat</v>
          </cell>
          <cell r="AQ69" t="str">
            <v>40177034</v>
          </cell>
          <cell r="AR69" t="str">
            <v>70000042</v>
          </cell>
          <cell r="AS69" t="str">
            <v>01L2</v>
          </cell>
          <cell r="AT69" t="str">
            <v>LICENCIADO II</v>
          </cell>
          <cell r="AU69" t="str">
            <v>4</v>
          </cell>
          <cell r="AV69" t="str">
            <v>00040447</v>
          </cell>
          <cell r="AW69" t="str">
            <v>J20600001410</v>
          </cell>
          <cell r="AX69" t="str">
            <v>ACTN-GA CONTACTOS TECNICOS NORTE</v>
          </cell>
          <cell r="AY69" t="str">
            <v>68908200</v>
          </cell>
          <cell r="AZ69" t="str">
            <v>GC - GA Gestão Conta</v>
          </cell>
          <cell r="BA69" t="str">
            <v>6890</v>
          </cell>
          <cell r="BB69" t="str">
            <v>EDP Outsourcing Comercial</v>
          </cell>
          <cell r="BC69" t="str">
            <v>6890</v>
          </cell>
          <cell r="BD69" t="str">
            <v>6890</v>
          </cell>
          <cell r="BE69" t="str">
            <v>2800</v>
          </cell>
          <cell r="BF69" t="str">
            <v>6890</v>
          </cell>
          <cell r="BG69" t="str">
            <v>EDP Outsourcing Comercial,SA</v>
          </cell>
          <cell r="BH69" t="str">
            <v>1010</v>
          </cell>
          <cell r="BI69">
            <v>2158</v>
          </cell>
          <cell r="BJ69" t="str">
            <v>I</v>
          </cell>
          <cell r="BK69">
            <v>13</v>
          </cell>
          <cell r="BL69">
            <v>131.43</v>
          </cell>
          <cell r="BM69" t="str">
            <v>LIC 2</v>
          </cell>
          <cell r="BN69" t="str">
            <v>02</v>
          </cell>
          <cell r="BO69" t="str">
            <v>I</v>
          </cell>
          <cell r="BP69" t="str">
            <v>20030101</v>
          </cell>
          <cell r="BQ69" t="str">
            <v>21</v>
          </cell>
          <cell r="BR69" t="str">
            <v>EVOLUCAO AUTOMATICA</v>
          </cell>
          <cell r="BS69" t="str">
            <v>20050101</v>
          </cell>
          <cell r="BW69">
            <v>0</v>
          </cell>
          <cell r="BX69">
            <v>21</v>
          </cell>
          <cell r="BY69">
            <v>507.03</v>
          </cell>
          <cell r="BZ69">
            <v>0</v>
          </cell>
          <cell r="CA69">
            <v>0</v>
          </cell>
          <cell r="CC69">
            <v>0</v>
          </cell>
          <cell r="CG69">
            <v>0</v>
          </cell>
          <cell r="CK69">
            <v>0</v>
          </cell>
          <cell r="CO69">
            <v>0</v>
          </cell>
          <cell r="CT69">
            <v>0</v>
          </cell>
          <cell r="CU69">
            <v>0</v>
          </cell>
          <cell r="CV69">
            <v>0</v>
          </cell>
          <cell r="CW69">
            <v>0</v>
          </cell>
          <cell r="CX69">
            <v>0</v>
          </cell>
          <cell r="CZ69">
            <v>0</v>
          </cell>
          <cell r="DC69">
            <v>0</v>
          </cell>
          <cell r="DD69" t="str">
            <v>1480</v>
          </cell>
          <cell r="DE69" t="str">
            <v>J</v>
          </cell>
          <cell r="DF69">
            <v>125</v>
          </cell>
          <cell r="DI69">
            <v>0</v>
          </cell>
          <cell r="DK69">
            <v>0</v>
          </cell>
          <cell r="DL69">
            <v>0</v>
          </cell>
          <cell r="DN69" t="str">
            <v>50001</v>
          </cell>
          <cell r="DO69" t="str">
            <v>IHT_TEMPO INTEIRO</v>
          </cell>
          <cell r="DP69">
            <v>2</v>
          </cell>
          <cell r="DQ69">
            <v>100</v>
          </cell>
          <cell r="DR69" t="str">
            <v>PT01</v>
          </cell>
          <cell r="DT69" t="str">
            <v>00330000</v>
          </cell>
          <cell r="DU69" t="str">
            <v>BANCO COMERCIAL PORTUGUES, SA</v>
          </cell>
        </row>
        <row r="70">
          <cell r="A70" t="str">
            <v>321672</v>
          </cell>
          <cell r="B70" t="str">
            <v>Paulo Jorge Maia Silva Bastos</v>
          </cell>
          <cell r="C70" t="str">
            <v>1987</v>
          </cell>
          <cell r="D70">
            <v>18</v>
          </cell>
          <cell r="E70">
            <v>18</v>
          </cell>
          <cell r="F70" t="str">
            <v>19660908</v>
          </cell>
          <cell r="G70" t="str">
            <v>38</v>
          </cell>
          <cell r="H70" t="str">
            <v>1</v>
          </cell>
          <cell r="I70" t="str">
            <v>Casado</v>
          </cell>
          <cell r="J70" t="str">
            <v>masculino</v>
          </cell>
          <cell r="K70">
            <v>1</v>
          </cell>
          <cell r="L70" t="str">
            <v>R da Travagem, 398</v>
          </cell>
          <cell r="M70" t="str">
            <v>4250-490</v>
          </cell>
          <cell r="N70" t="str">
            <v>PORTO</v>
          </cell>
          <cell r="O70" t="str">
            <v>00241062</v>
          </cell>
          <cell r="P70" t="str">
            <v>3. CICLO - ALINEA B)</v>
          </cell>
          <cell r="R70" t="str">
            <v>7338886</v>
          </cell>
          <cell r="S70" t="str">
            <v>20040109</v>
          </cell>
          <cell r="T70" t="str">
            <v>PORTO</v>
          </cell>
          <cell r="U70" t="str">
            <v>9804</v>
          </cell>
          <cell r="V70" t="str">
            <v>SIND ENERGIA - SINERGIA</v>
          </cell>
          <cell r="W70" t="str">
            <v>183871189</v>
          </cell>
          <cell r="X70" t="str">
            <v>3387</v>
          </cell>
          <cell r="Y70" t="str">
            <v>0.0</v>
          </cell>
          <cell r="Z70">
            <v>1</v>
          </cell>
          <cell r="AA70" t="str">
            <v>00</v>
          </cell>
          <cell r="AC70" t="str">
            <v>X</v>
          </cell>
          <cell r="AD70" t="str">
            <v>100</v>
          </cell>
          <cell r="AE70" t="str">
            <v>11323392108</v>
          </cell>
          <cell r="AF70" t="str">
            <v>02</v>
          </cell>
          <cell r="AG70" t="str">
            <v>19870801</v>
          </cell>
          <cell r="AH70" t="str">
            <v>DT.Adm.Corr.Antiguid</v>
          </cell>
          <cell r="AI70" t="str">
            <v>1</v>
          </cell>
          <cell r="AJ70" t="str">
            <v>ACTIVOS</v>
          </cell>
          <cell r="AK70" t="str">
            <v>AA</v>
          </cell>
          <cell r="AL70" t="str">
            <v>ACTIVO TEMP.INTEIRO</v>
          </cell>
          <cell r="AM70" t="str">
            <v>J100</v>
          </cell>
          <cell r="AN70" t="str">
            <v>EDPOutsourcing Comercial-N</v>
          </cell>
          <cell r="AO70" t="str">
            <v>J111</v>
          </cell>
          <cell r="AP70" t="str">
            <v>EDPOC-PRT-StCat</v>
          </cell>
          <cell r="AQ70" t="str">
            <v>40177250</v>
          </cell>
          <cell r="AR70" t="str">
            <v>70000060</v>
          </cell>
          <cell r="AS70" t="str">
            <v>025.</v>
          </cell>
          <cell r="AT70" t="str">
            <v>ESCRITURARIO COMERCIAL</v>
          </cell>
          <cell r="AU70" t="str">
            <v>4</v>
          </cell>
          <cell r="AV70" t="str">
            <v>00040533</v>
          </cell>
          <cell r="AW70" t="str">
            <v>J20600001210</v>
          </cell>
          <cell r="AX70" t="str">
            <v>ACCN-CONTACTOS COMERCIAIS NORTE</v>
          </cell>
          <cell r="AY70" t="str">
            <v>68908200</v>
          </cell>
          <cell r="AZ70" t="str">
            <v>GC - GA Gestão Conta</v>
          </cell>
          <cell r="BA70" t="str">
            <v>6890</v>
          </cell>
          <cell r="BB70" t="str">
            <v>EDP Outsourcing Comercial</v>
          </cell>
          <cell r="BC70" t="str">
            <v>6890</v>
          </cell>
          <cell r="BD70" t="str">
            <v>6890</v>
          </cell>
          <cell r="BE70" t="str">
            <v>2800</v>
          </cell>
          <cell r="BF70" t="str">
            <v>6890</v>
          </cell>
          <cell r="BG70" t="str">
            <v>EDP Outsourcing Comercial,SA</v>
          </cell>
          <cell r="BH70" t="str">
            <v>1010</v>
          </cell>
          <cell r="BI70">
            <v>1247</v>
          </cell>
          <cell r="BJ70" t="str">
            <v>11</v>
          </cell>
          <cell r="BK70">
            <v>18</v>
          </cell>
          <cell r="BL70">
            <v>181.98</v>
          </cell>
          <cell r="BM70" t="str">
            <v>NÍVEL 5</v>
          </cell>
          <cell r="BN70" t="str">
            <v>00</v>
          </cell>
          <cell r="BO70" t="str">
            <v>08</v>
          </cell>
          <cell r="BP70" t="str">
            <v>20050101</v>
          </cell>
          <cell r="BQ70" t="str">
            <v>21</v>
          </cell>
          <cell r="BR70" t="str">
            <v>EVOLUCAO AUTOMATICA</v>
          </cell>
          <cell r="BS70" t="str">
            <v>20050101</v>
          </cell>
          <cell r="BW70">
            <v>0</v>
          </cell>
          <cell r="BX70">
            <v>0</v>
          </cell>
          <cell r="BY70">
            <v>0</v>
          </cell>
          <cell r="BZ70">
            <v>0</v>
          </cell>
          <cell r="CA70">
            <v>0</v>
          </cell>
          <cell r="CC70">
            <v>0</v>
          </cell>
          <cell r="CG70">
            <v>0</v>
          </cell>
          <cell r="CK70">
            <v>0</v>
          </cell>
          <cell r="CO70">
            <v>0</v>
          </cell>
          <cell r="CT70">
            <v>0</v>
          </cell>
          <cell r="CU70">
            <v>0</v>
          </cell>
          <cell r="CV70">
            <v>0</v>
          </cell>
          <cell r="CW70">
            <v>0</v>
          </cell>
          <cell r="CX70">
            <v>0</v>
          </cell>
          <cell r="CZ70">
            <v>0</v>
          </cell>
          <cell r="DC70">
            <v>0</v>
          </cell>
          <cell r="DF70">
            <v>0</v>
          </cell>
          <cell r="DI70">
            <v>0</v>
          </cell>
          <cell r="DK70">
            <v>0</v>
          </cell>
          <cell r="DL70">
            <v>0</v>
          </cell>
          <cell r="DN70" t="str">
            <v>21D11</v>
          </cell>
          <cell r="DO70" t="str">
            <v>Flex.T.Int."Escrit"</v>
          </cell>
          <cell r="DP70">
            <v>2</v>
          </cell>
          <cell r="DQ70">
            <v>100</v>
          </cell>
          <cell r="DR70" t="str">
            <v>PT01</v>
          </cell>
          <cell r="DT70" t="str">
            <v>00330000</v>
          </cell>
          <cell r="DU70" t="str">
            <v>BANCO COMERCIAL PORTUGUES, SA</v>
          </cell>
        </row>
        <row r="71">
          <cell r="A71" t="str">
            <v>289175</v>
          </cell>
          <cell r="B71" t="str">
            <v>Antonio Oliveira</v>
          </cell>
          <cell r="C71" t="str">
            <v>1982</v>
          </cell>
          <cell r="D71">
            <v>23</v>
          </cell>
          <cell r="E71">
            <v>23</v>
          </cell>
          <cell r="F71" t="str">
            <v>19580126</v>
          </cell>
          <cell r="G71" t="str">
            <v>47</v>
          </cell>
          <cell r="H71" t="str">
            <v>1</v>
          </cell>
          <cell r="I71" t="str">
            <v>Casado</v>
          </cell>
          <cell r="J71" t="str">
            <v>masculino</v>
          </cell>
          <cell r="K71">
            <v>1</v>
          </cell>
          <cell r="L71" t="str">
            <v>R João Paulo II, 350 - Argoncilhe</v>
          </cell>
          <cell r="M71" t="str">
            <v>4505-135</v>
          </cell>
          <cell r="N71" t="str">
            <v>ARGONCILHE</v>
          </cell>
          <cell r="O71" t="str">
            <v>00735706</v>
          </cell>
          <cell r="P71" t="str">
            <v>FILOSOFIA</v>
          </cell>
          <cell r="R71" t="str">
            <v>3586427</v>
          </cell>
          <cell r="S71" t="str">
            <v>19980805</v>
          </cell>
          <cell r="T71" t="str">
            <v>LISBOA</v>
          </cell>
          <cell r="U71" t="str">
            <v>9803</v>
          </cell>
          <cell r="V71" t="str">
            <v>S.NAC IND ENERGIA-SINDEL</v>
          </cell>
          <cell r="W71" t="str">
            <v>110868013</v>
          </cell>
          <cell r="X71" t="str">
            <v>3441</v>
          </cell>
          <cell r="Y71" t="str">
            <v>0.0</v>
          </cell>
          <cell r="Z71">
            <v>1</v>
          </cell>
          <cell r="AA71" t="str">
            <v>00</v>
          </cell>
          <cell r="AD71" t="str">
            <v>100</v>
          </cell>
          <cell r="AE71" t="str">
            <v>11266015007</v>
          </cell>
          <cell r="AF71" t="str">
            <v>02</v>
          </cell>
          <cell r="AG71" t="str">
            <v>19821128</v>
          </cell>
          <cell r="AH71" t="str">
            <v>DT.Adm.Corr.Antiguid</v>
          </cell>
          <cell r="AI71" t="str">
            <v>1</v>
          </cell>
          <cell r="AJ71" t="str">
            <v>ACTIVOS</v>
          </cell>
          <cell r="AK71" t="str">
            <v>AA</v>
          </cell>
          <cell r="AL71" t="str">
            <v>ACTIVO TEMP.INTEIRO</v>
          </cell>
          <cell r="AM71" t="str">
            <v>J100</v>
          </cell>
          <cell r="AN71" t="str">
            <v>EDPOutsourcing Comercial-N</v>
          </cell>
          <cell r="AO71" t="str">
            <v>J111</v>
          </cell>
          <cell r="AP71" t="str">
            <v>EDPOC-PRT-StCat</v>
          </cell>
          <cell r="AQ71" t="str">
            <v>40177035</v>
          </cell>
          <cell r="AR71" t="str">
            <v>70000041</v>
          </cell>
          <cell r="AS71" t="str">
            <v>01L1</v>
          </cell>
          <cell r="AT71" t="str">
            <v>LICENCIADO I</v>
          </cell>
          <cell r="AU71" t="str">
            <v>4</v>
          </cell>
          <cell r="AV71" t="str">
            <v>00040533</v>
          </cell>
          <cell r="AW71" t="str">
            <v>J20600001210</v>
          </cell>
          <cell r="AX71" t="str">
            <v>ACCN-CONTACTOS COMERCIAIS NORTE</v>
          </cell>
          <cell r="AY71" t="str">
            <v>68908200</v>
          </cell>
          <cell r="AZ71" t="str">
            <v>GC - GA Gestão Conta</v>
          </cell>
          <cell r="BA71" t="str">
            <v>6890</v>
          </cell>
          <cell r="BB71" t="str">
            <v>EDP Outsourcing Comercial</v>
          </cell>
          <cell r="BC71" t="str">
            <v>6890</v>
          </cell>
          <cell r="BD71" t="str">
            <v>6890</v>
          </cell>
          <cell r="BE71" t="str">
            <v>2800</v>
          </cell>
          <cell r="BF71" t="str">
            <v>6890</v>
          </cell>
          <cell r="BG71" t="str">
            <v>EDP Outsourcing Comercial,SA</v>
          </cell>
          <cell r="BH71" t="str">
            <v>1010</v>
          </cell>
          <cell r="BI71">
            <v>1799</v>
          </cell>
          <cell r="BJ71" t="str">
            <v>F</v>
          </cell>
          <cell r="BK71">
            <v>23</v>
          </cell>
          <cell r="BL71">
            <v>232.53</v>
          </cell>
          <cell r="BM71" t="str">
            <v>LIC 1</v>
          </cell>
          <cell r="BN71" t="str">
            <v>01</v>
          </cell>
          <cell r="BO71" t="str">
            <v>F</v>
          </cell>
          <cell r="BP71" t="str">
            <v>20040101</v>
          </cell>
          <cell r="BQ71" t="str">
            <v>21</v>
          </cell>
          <cell r="BR71" t="str">
            <v>EVOLUCAO AUTOMATICA</v>
          </cell>
          <cell r="BS71" t="str">
            <v>20050101</v>
          </cell>
          <cell r="BW71">
            <v>0</v>
          </cell>
          <cell r="BX71">
            <v>0</v>
          </cell>
          <cell r="BY71">
            <v>0</v>
          </cell>
          <cell r="BZ71">
            <v>0</v>
          </cell>
          <cell r="CA71">
            <v>0</v>
          </cell>
          <cell r="CC71">
            <v>0</v>
          </cell>
          <cell r="CG71">
            <v>0</v>
          </cell>
          <cell r="CK71">
            <v>0</v>
          </cell>
          <cell r="CO71">
            <v>0</v>
          </cell>
          <cell r="CT71">
            <v>0</v>
          </cell>
          <cell r="CU71">
            <v>0</v>
          </cell>
          <cell r="CV71">
            <v>0</v>
          </cell>
          <cell r="CW71">
            <v>0</v>
          </cell>
          <cell r="CX71">
            <v>0</v>
          </cell>
          <cell r="CZ71">
            <v>0</v>
          </cell>
          <cell r="DC71">
            <v>0</v>
          </cell>
          <cell r="DF71">
            <v>0</v>
          </cell>
          <cell r="DI71">
            <v>0</v>
          </cell>
          <cell r="DK71">
            <v>0</v>
          </cell>
          <cell r="DL71">
            <v>0</v>
          </cell>
          <cell r="DN71" t="str">
            <v>21D11</v>
          </cell>
          <cell r="DO71" t="str">
            <v>Flex.T.Int."Escrit"</v>
          </cell>
          <cell r="DP71">
            <v>2</v>
          </cell>
          <cell r="DQ71">
            <v>100</v>
          </cell>
          <cell r="DR71" t="str">
            <v>PT01</v>
          </cell>
          <cell r="DT71" t="str">
            <v>00300274</v>
          </cell>
          <cell r="DU71" t="str">
            <v>BANCO SANTANDER PORTUGAL, SA</v>
          </cell>
        </row>
        <row r="72">
          <cell r="A72" t="str">
            <v>324469</v>
          </cell>
          <cell r="B72" t="str">
            <v>Sita Pereira Carvalho Moreira da Silva</v>
          </cell>
          <cell r="C72" t="str">
            <v>1994</v>
          </cell>
          <cell r="D72">
            <v>11</v>
          </cell>
          <cell r="E72">
            <v>11</v>
          </cell>
          <cell r="F72" t="str">
            <v>19680205</v>
          </cell>
          <cell r="G72" t="str">
            <v>37</v>
          </cell>
          <cell r="H72" t="str">
            <v>1</v>
          </cell>
          <cell r="I72" t="str">
            <v>Casado</v>
          </cell>
          <cell r="J72" t="str">
            <v>feminino</v>
          </cell>
          <cell r="K72">
            <v>2</v>
          </cell>
          <cell r="L72" t="str">
            <v>Av. Meneres, 234-B4-3-DTO</v>
          </cell>
          <cell r="M72" t="str">
            <v>4450-189</v>
          </cell>
          <cell r="N72" t="str">
            <v>MATOSINHOS</v>
          </cell>
          <cell r="O72" t="str">
            <v>00743301</v>
          </cell>
          <cell r="P72" t="str">
            <v>E.ELECTROTECNICA COMPUTADORES</v>
          </cell>
          <cell r="R72" t="str">
            <v>7742363</v>
          </cell>
          <cell r="S72" t="str">
            <v>20020910</v>
          </cell>
          <cell r="T72" t="str">
            <v>LISBOA</v>
          </cell>
          <cell r="W72" t="str">
            <v>189077913</v>
          </cell>
          <cell r="X72" t="str">
            <v>1821</v>
          </cell>
          <cell r="Y72" t="str">
            <v>0.0</v>
          </cell>
          <cell r="Z72">
            <v>2</v>
          </cell>
          <cell r="AA72" t="str">
            <v>00</v>
          </cell>
          <cell r="AC72" t="str">
            <v>X</v>
          </cell>
          <cell r="AD72" t="str">
            <v>100</v>
          </cell>
          <cell r="AE72" t="str">
            <v>11323926931</v>
          </cell>
          <cell r="AF72" t="str">
            <v>02</v>
          </cell>
          <cell r="AG72" t="str">
            <v>19940523</v>
          </cell>
          <cell r="AH72" t="str">
            <v>DT.Adm.Corr.Antiguid</v>
          </cell>
          <cell r="AI72" t="str">
            <v>1</v>
          </cell>
          <cell r="AJ72" t="str">
            <v>ACTIVOS</v>
          </cell>
          <cell r="AK72" t="str">
            <v>AA</v>
          </cell>
          <cell r="AL72" t="str">
            <v>ACTIVO TEMP.INTEIRO</v>
          </cell>
          <cell r="AM72" t="str">
            <v>J100</v>
          </cell>
          <cell r="AN72" t="str">
            <v>EDPOutsourcing Comercial-N</v>
          </cell>
          <cell r="AO72" t="str">
            <v>J111</v>
          </cell>
          <cell r="AP72" t="str">
            <v>EDPOC-PRT-StCat</v>
          </cell>
          <cell r="AQ72" t="str">
            <v>40177036</v>
          </cell>
          <cell r="AR72" t="str">
            <v>70000041</v>
          </cell>
          <cell r="AS72" t="str">
            <v>01L1</v>
          </cell>
          <cell r="AT72" t="str">
            <v>LICENCIADO I</v>
          </cell>
          <cell r="AU72" t="str">
            <v>4</v>
          </cell>
          <cell r="AV72" t="str">
            <v>00040533</v>
          </cell>
          <cell r="AW72" t="str">
            <v>J20600001210</v>
          </cell>
          <cell r="AX72" t="str">
            <v>ACCN-CONTACTOS COMERCIAIS NORTE</v>
          </cell>
          <cell r="AY72" t="str">
            <v>68908200</v>
          </cell>
          <cell r="AZ72" t="str">
            <v>GC - GA Gestão Conta</v>
          </cell>
          <cell r="BA72" t="str">
            <v>6890</v>
          </cell>
          <cell r="BB72" t="str">
            <v>EDP Outsourcing Comercial</v>
          </cell>
          <cell r="BC72" t="str">
            <v>6890</v>
          </cell>
          <cell r="BD72" t="str">
            <v>6890</v>
          </cell>
          <cell r="BE72" t="str">
            <v>2800</v>
          </cell>
          <cell r="BF72" t="str">
            <v>6890</v>
          </cell>
          <cell r="BG72" t="str">
            <v>EDP Outsourcing Comercial,SA</v>
          </cell>
          <cell r="BH72" t="str">
            <v>1010</v>
          </cell>
          <cell r="BI72">
            <v>2034</v>
          </cell>
          <cell r="BJ72" t="str">
            <v>H</v>
          </cell>
          <cell r="BK72">
            <v>11</v>
          </cell>
          <cell r="BL72">
            <v>111.21</v>
          </cell>
          <cell r="BM72" t="str">
            <v>LIC 1</v>
          </cell>
          <cell r="BN72" t="str">
            <v>00</v>
          </cell>
          <cell r="BO72" t="str">
            <v>H</v>
          </cell>
          <cell r="BP72" t="str">
            <v>20050101</v>
          </cell>
          <cell r="BQ72" t="str">
            <v>21</v>
          </cell>
          <cell r="BR72" t="str">
            <v>EVOLUCAO AUTOMATICA</v>
          </cell>
          <cell r="BS72" t="str">
            <v>20050101</v>
          </cell>
          <cell r="BW72">
            <v>0</v>
          </cell>
          <cell r="BX72">
            <v>0</v>
          </cell>
          <cell r="BY72">
            <v>0</v>
          </cell>
          <cell r="BZ72">
            <v>0</v>
          </cell>
          <cell r="CA72">
            <v>0</v>
          </cell>
          <cell r="CC72">
            <v>0</v>
          </cell>
          <cell r="CG72">
            <v>0</v>
          </cell>
          <cell r="CK72">
            <v>0</v>
          </cell>
          <cell r="CO72">
            <v>0</v>
          </cell>
          <cell r="CT72">
            <v>0</v>
          </cell>
          <cell r="CU72">
            <v>0</v>
          </cell>
          <cell r="CV72">
            <v>0</v>
          </cell>
          <cell r="CW72">
            <v>0</v>
          </cell>
          <cell r="CX72">
            <v>0</v>
          </cell>
          <cell r="CZ72">
            <v>0</v>
          </cell>
          <cell r="DC72">
            <v>0</v>
          </cell>
          <cell r="DF72">
            <v>0</v>
          </cell>
          <cell r="DI72">
            <v>0</v>
          </cell>
          <cell r="DK72">
            <v>0</v>
          </cell>
          <cell r="DL72">
            <v>0</v>
          </cell>
          <cell r="DN72" t="str">
            <v>21D11</v>
          </cell>
          <cell r="DO72" t="str">
            <v>Flex.T.Int."Escrit"</v>
          </cell>
          <cell r="DP72">
            <v>2</v>
          </cell>
          <cell r="DQ72">
            <v>100</v>
          </cell>
          <cell r="DR72" t="str">
            <v>PT01</v>
          </cell>
          <cell r="DT72" t="str">
            <v>00300001</v>
          </cell>
          <cell r="DU72" t="str">
            <v>BANCO SANTANDER PORTUGAL, SA</v>
          </cell>
        </row>
        <row r="73">
          <cell r="A73" t="str">
            <v>268100</v>
          </cell>
          <cell r="B73" t="str">
            <v>Maria Emilia Ribeiro Vale Guimarães</v>
          </cell>
          <cell r="C73" t="str">
            <v>1984</v>
          </cell>
          <cell r="D73">
            <v>21</v>
          </cell>
          <cell r="E73">
            <v>0</v>
          </cell>
          <cell r="F73" t="str">
            <v>19541105</v>
          </cell>
          <cell r="G73" t="str">
            <v>50</v>
          </cell>
          <cell r="H73" t="str">
            <v>0</v>
          </cell>
          <cell r="I73" t="str">
            <v>Solt.</v>
          </cell>
          <cell r="J73" t="str">
            <v>feminino</v>
          </cell>
          <cell r="K73">
            <v>0</v>
          </cell>
          <cell r="L73" t="str">
            <v>Av Nuno Alvares Pereira, 730</v>
          </cell>
          <cell r="M73" t="str">
            <v>4150-000</v>
          </cell>
          <cell r="N73" t="str">
            <v>PORTO</v>
          </cell>
          <cell r="O73" t="str">
            <v>00743205</v>
          </cell>
          <cell r="P73" t="str">
            <v>ENG. ELECTROTECNICA</v>
          </cell>
          <cell r="R73" t="str">
            <v>3145177</v>
          </cell>
          <cell r="S73" t="str">
            <v>20040329</v>
          </cell>
          <cell r="T73" t="str">
            <v>PORTO</v>
          </cell>
          <cell r="W73" t="str">
            <v>163523215</v>
          </cell>
          <cell r="X73" t="str">
            <v>3182</v>
          </cell>
          <cell r="Y73" t="str">
            <v>0.0</v>
          </cell>
          <cell r="Z73">
            <v>0</v>
          </cell>
          <cell r="AA73" t="str">
            <v>00</v>
          </cell>
          <cell r="AD73" t="str">
            <v>100</v>
          </cell>
          <cell r="AE73" t="str">
            <v>10293355413</v>
          </cell>
          <cell r="AF73" t="str">
            <v>02</v>
          </cell>
          <cell r="AG73" t="str">
            <v>19840611</v>
          </cell>
          <cell r="AH73" t="str">
            <v>DT.Adm.Corr.Antiguid</v>
          </cell>
          <cell r="AI73" t="str">
            <v>1</v>
          </cell>
          <cell r="AJ73" t="str">
            <v>ACTIVOS</v>
          </cell>
          <cell r="AK73" t="str">
            <v>AA</v>
          </cell>
          <cell r="AL73" t="str">
            <v>ACTIVO TEMP.INTEIRO</v>
          </cell>
          <cell r="AM73" t="str">
            <v>J100</v>
          </cell>
          <cell r="AN73" t="str">
            <v>EDPOutsourcing Comercial-N</v>
          </cell>
          <cell r="AO73" t="str">
            <v>J112</v>
          </cell>
          <cell r="AP73" t="str">
            <v>EDPOC-PRT-A Hrc</v>
          </cell>
          <cell r="AQ73" t="str">
            <v>40177587</v>
          </cell>
          <cell r="AR73" t="str">
            <v>70000039</v>
          </cell>
          <cell r="AS73" t="str">
            <v>01C0</v>
          </cell>
          <cell r="AT73" t="str">
            <v>CONSULTOR</v>
          </cell>
          <cell r="AU73" t="str">
            <v>1</v>
          </cell>
          <cell r="AV73" t="str">
            <v>00041801</v>
          </cell>
          <cell r="AW73" t="str">
            <v>J20100000610</v>
          </cell>
          <cell r="AX73" t="str">
            <v>CAGR-GESTOR DE RELAÇÃO</v>
          </cell>
          <cell r="AY73" t="str">
            <v>68900100</v>
          </cell>
          <cell r="AZ73" t="str">
            <v>Orgãos Sociais</v>
          </cell>
          <cell r="BA73" t="str">
            <v>6890</v>
          </cell>
          <cell r="BB73" t="str">
            <v>EDP Outsourcing Comercial</v>
          </cell>
          <cell r="BC73" t="str">
            <v>6890</v>
          </cell>
          <cell r="BD73" t="str">
            <v>6890</v>
          </cell>
          <cell r="BE73" t="str">
            <v>2800</v>
          </cell>
          <cell r="BF73" t="str">
            <v>6890</v>
          </cell>
          <cell r="BG73" t="str">
            <v>EDP Outsourcing Comercial,SA</v>
          </cell>
          <cell r="BH73" t="str">
            <v>1010</v>
          </cell>
          <cell r="BI73">
            <v>5194</v>
          </cell>
          <cell r="BJ73" t="str">
            <v>W2</v>
          </cell>
          <cell r="BK73">
            <v>0</v>
          </cell>
          <cell r="BL73">
            <v>0</v>
          </cell>
          <cell r="BM73" t="str">
            <v>CONSULT</v>
          </cell>
          <cell r="BN73" t="str">
            <v>00</v>
          </cell>
          <cell r="BO73" t="str">
            <v>W2</v>
          </cell>
          <cell r="BQ73" t="str">
            <v>35</v>
          </cell>
          <cell r="BR73" t="str">
            <v>TRANSFERENCIA</v>
          </cell>
          <cell r="BS73" t="str">
            <v>20050101</v>
          </cell>
          <cell r="BW73">
            <v>0</v>
          </cell>
          <cell r="BX73">
            <v>0</v>
          </cell>
          <cell r="BY73">
            <v>0</v>
          </cell>
          <cell r="BZ73">
            <v>0</v>
          </cell>
          <cell r="CA73">
            <v>0</v>
          </cell>
          <cell r="CC73">
            <v>0</v>
          </cell>
          <cell r="CG73">
            <v>0</v>
          </cell>
          <cell r="CK73">
            <v>0</v>
          </cell>
          <cell r="CO73">
            <v>0</v>
          </cell>
          <cell r="CT73">
            <v>0</v>
          </cell>
          <cell r="CU73">
            <v>0</v>
          </cell>
          <cell r="CV73">
            <v>0</v>
          </cell>
          <cell r="CW73">
            <v>0</v>
          </cell>
          <cell r="CX73">
            <v>0</v>
          </cell>
          <cell r="CZ73">
            <v>0</v>
          </cell>
          <cell r="DC73">
            <v>0</v>
          </cell>
          <cell r="DF73">
            <v>0</v>
          </cell>
          <cell r="DI73">
            <v>0</v>
          </cell>
          <cell r="DK73">
            <v>0</v>
          </cell>
          <cell r="DL73">
            <v>0</v>
          </cell>
          <cell r="DN73" t="str">
            <v>50001</v>
          </cell>
          <cell r="DO73" t="str">
            <v>IHT_TEMPO INTEIRO</v>
          </cell>
          <cell r="DP73">
            <v>9</v>
          </cell>
          <cell r="DQ73">
            <v>100</v>
          </cell>
          <cell r="DR73" t="str">
            <v>PT01</v>
          </cell>
          <cell r="DT73" t="str">
            <v>00100000</v>
          </cell>
          <cell r="DU73" t="str">
            <v>BANCO BPI, SA</v>
          </cell>
        </row>
        <row r="74">
          <cell r="A74" t="str">
            <v>119920</v>
          </cell>
          <cell r="B74" t="str">
            <v>Augusto Antonio Craveiro Silva</v>
          </cell>
          <cell r="C74" t="str">
            <v>1968</v>
          </cell>
          <cell r="D74">
            <v>37</v>
          </cell>
          <cell r="E74">
            <v>37</v>
          </cell>
          <cell r="F74" t="str">
            <v>19420819</v>
          </cell>
          <cell r="G74" t="str">
            <v>62</v>
          </cell>
          <cell r="H74" t="str">
            <v>1</v>
          </cell>
          <cell r="I74" t="str">
            <v>Casado</v>
          </cell>
          <cell r="J74" t="str">
            <v>masculino</v>
          </cell>
          <cell r="K74">
            <v>1</v>
          </cell>
          <cell r="L74" t="str">
            <v>R Padre Leite de Morais, 33-2</v>
          </cell>
          <cell r="M74" t="str">
            <v>4490-671</v>
          </cell>
          <cell r="N74" t="str">
            <v>PÓVOA DE VARZIM</v>
          </cell>
          <cell r="O74" t="str">
            <v>00643004</v>
          </cell>
          <cell r="P74" t="str">
            <v>ELECTROTECNIA E MAQUINAS</v>
          </cell>
          <cell r="R74" t="str">
            <v>535152</v>
          </cell>
          <cell r="S74" t="str">
            <v>20040209</v>
          </cell>
          <cell r="T74" t="str">
            <v>PORTO</v>
          </cell>
          <cell r="U74" t="str">
            <v>9820</v>
          </cell>
          <cell r="V74" t="str">
            <v>SD PORTUGUêS ENG (SETN)</v>
          </cell>
          <cell r="W74" t="str">
            <v>169708489</v>
          </cell>
          <cell r="X74" t="str">
            <v>1872</v>
          </cell>
          <cell r="Y74" t="str">
            <v>0.0</v>
          </cell>
          <cell r="Z74">
            <v>1</v>
          </cell>
          <cell r="AA74" t="str">
            <v>00</v>
          </cell>
          <cell r="AD74" t="str">
            <v>100</v>
          </cell>
          <cell r="AE74" t="str">
            <v>11218402224</v>
          </cell>
          <cell r="AF74" t="str">
            <v>02</v>
          </cell>
          <cell r="AG74" t="str">
            <v>19680219</v>
          </cell>
          <cell r="AH74" t="str">
            <v>DT.Adm.Corr.Antiguid</v>
          </cell>
          <cell r="AI74" t="str">
            <v>1</v>
          </cell>
          <cell r="AJ74" t="str">
            <v>ACTIVOS</v>
          </cell>
          <cell r="AK74" t="str">
            <v>AA</v>
          </cell>
          <cell r="AL74" t="str">
            <v>ACTIVO TEMP.INTEIRO</v>
          </cell>
          <cell r="AM74" t="str">
            <v>J100</v>
          </cell>
          <cell r="AN74" t="str">
            <v>EDPOutsourcing Comercial-N</v>
          </cell>
          <cell r="AO74" t="str">
            <v>J112</v>
          </cell>
          <cell r="AP74" t="str">
            <v>EDPOC-PRT-A Hrc</v>
          </cell>
          <cell r="AQ74" t="str">
            <v>40176764</v>
          </cell>
          <cell r="AR74" t="str">
            <v>70000113</v>
          </cell>
          <cell r="AS74" t="str">
            <v>050I</v>
          </cell>
          <cell r="AT74" t="str">
            <v>DIRECTOR ADJUNTO</v>
          </cell>
          <cell r="AU74" t="str">
            <v>4</v>
          </cell>
          <cell r="AV74" t="str">
            <v>00040126</v>
          </cell>
          <cell r="AW74" t="str">
            <v>J20300000410</v>
          </cell>
          <cell r="AX74" t="str">
            <v>PCDA-DIRECTOR ADJUNTO</v>
          </cell>
          <cell r="AY74" t="str">
            <v>68904000</v>
          </cell>
          <cell r="AZ74" t="str">
            <v>Área Suporte - Apoio</v>
          </cell>
          <cell r="BA74" t="str">
            <v>6890</v>
          </cell>
          <cell r="BB74" t="str">
            <v>EDP Outsourcing Comercial</v>
          </cell>
          <cell r="BC74" t="str">
            <v>6890</v>
          </cell>
          <cell r="BD74" t="str">
            <v>6890</v>
          </cell>
          <cell r="BE74" t="str">
            <v>2800</v>
          </cell>
          <cell r="BF74" t="str">
            <v>6890</v>
          </cell>
          <cell r="BG74" t="str">
            <v>EDP Outsourcing Comercial,SA</v>
          </cell>
          <cell r="BH74" t="str">
            <v>1010</v>
          </cell>
          <cell r="BI74">
            <v>3242</v>
          </cell>
          <cell r="BJ74" t="str">
            <v>Q</v>
          </cell>
          <cell r="BK74">
            <v>37</v>
          </cell>
          <cell r="BL74">
            <v>374.07</v>
          </cell>
          <cell r="BM74" t="str">
            <v>D ADJ/EQ</v>
          </cell>
          <cell r="BN74" t="str">
            <v>00</v>
          </cell>
          <cell r="BO74" t="str">
            <v>Q</v>
          </cell>
          <cell r="BP74" t="str">
            <v>20040110</v>
          </cell>
          <cell r="BQ74" t="str">
            <v>22</v>
          </cell>
          <cell r="BR74" t="str">
            <v>ACELERACAO DE CARREIRA</v>
          </cell>
          <cell r="BS74" t="str">
            <v>20050101</v>
          </cell>
          <cell r="BU74" t="str">
            <v>D ADJ/EQ</v>
          </cell>
          <cell r="BV74" t="str">
            <v>Q</v>
          </cell>
          <cell r="BW74">
            <v>0</v>
          </cell>
          <cell r="BX74">
            <v>25</v>
          </cell>
          <cell r="BY74">
            <v>904.02</v>
          </cell>
          <cell r="BZ74">
            <v>0</v>
          </cell>
          <cell r="CA74">
            <v>0</v>
          </cell>
          <cell r="CC74">
            <v>0</v>
          </cell>
          <cell r="CG74">
            <v>0</v>
          </cell>
          <cell r="CK74">
            <v>0</v>
          </cell>
          <cell r="CO74">
            <v>0</v>
          </cell>
          <cell r="CT74">
            <v>0</v>
          </cell>
          <cell r="CU74">
            <v>0</v>
          </cell>
          <cell r="CV74">
            <v>0</v>
          </cell>
          <cell r="CW74">
            <v>0</v>
          </cell>
          <cell r="CX74">
            <v>0</v>
          </cell>
          <cell r="CZ74">
            <v>0</v>
          </cell>
          <cell r="DC74">
            <v>0</v>
          </cell>
          <cell r="DF74">
            <v>0</v>
          </cell>
          <cell r="DI74">
            <v>0</v>
          </cell>
          <cell r="DK74">
            <v>0</v>
          </cell>
          <cell r="DL74">
            <v>0</v>
          </cell>
          <cell r="DN74" t="str">
            <v>50001</v>
          </cell>
          <cell r="DO74" t="str">
            <v>IHT_TEMPO INTEIRO</v>
          </cell>
          <cell r="DP74">
            <v>9</v>
          </cell>
          <cell r="DQ74">
            <v>100</v>
          </cell>
          <cell r="DR74" t="str">
            <v>PT01</v>
          </cell>
          <cell r="DT74" t="str">
            <v>00360030</v>
          </cell>
          <cell r="DU74" t="str">
            <v>CAIXA ECONOMICA MONTEPIO GERAL</v>
          </cell>
        </row>
        <row r="75">
          <cell r="A75" t="str">
            <v>158062</v>
          </cell>
          <cell r="B75" t="str">
            <v>Rosa Oliveira Carneiro</v>
          </cell>
          <cell r="C75" t="str">
            <v>1978</v>
          </cell>
          <cell r="D75">
            <v>27</v>
          </cell>
          <cell r="E75">
            <v>27</v>
          </cell>
          <cell r="F75" t="str">
            <v>19481207</v>
          </cell>
          <cell r="G75" t="str">
            <v>56</v>
          </cell>
          <cell r="H75" t="str">
            <v>1</v>
          </cell>
          <cell r="I75" t="str">
            <v>Casado</v>
          </cell>
          <cell r="J75" t="str">
            <v>feminino</v>
          </cell>
          <cell r="K75">
            <v>1</v>
          </cell>
          <cell r="L75" t="str">
            <v>R Visconde das Devesas 205 1.Dt.</v>
          </cell>
          <cell r="M75" t="str">
            <v>4400-000</v>
          </cell>
          <cell r="N75" t="str">
            <v>VILA NOVA DE GAIA</v>
          </cell>
          <cell r="O75" t="str">
            <v>00122141</v>
          </cell>
          <cell r="P75" t="str">
            <v>CICLO PREPARATORIO ELEMENTAR</v>
          </cell>
          <cell r="R75" t="str">
            <v>1909979</v>
          </cell>
          <cell r="S75" t="str">
            <v>19990802</v>
          </cell>
          <cell r="T75" t="str">
            <v>LISBOA</v>
          </cell>
          <cell r="U75" t="str">
            <v>9803</v>
          </cell>
          <cell r="V75" t="str">
            <v>S.NAC IND ENERGIA-SINDEL</v>
          </cell>
          <cell r="W75" t="str">
            <v>115853855</v>
          </cell>
          <cell r="X75" t="str">
            <v>1910</v>
          </cell>
          <cell r="Y75" t="str">
            <v>0.0</v>
          </cell>
          <cell r="Z75">
            <v>1</v>
          </cell>
          <cell r="AA75" t="str">
            <v>00</v>
          </cell>
          <cell r="AC75" t="str">
            <v>X</v>
          </cell>
          <cell r="AD75" t="str">
            <v>100</v>
          </cell>
          <cell r="AE75" t="str">
            <v>11265698451</v>
          </cell>
          <cell r="AF75" t="str">
            <v>02</v>
          </cell>
          <cell r="AG75" t="str">
            <v>19780601</v>
          </cell>
          <cell r="AH75" t="str">
            <v>DT.Adm.Corr.Antiguid</v>
          </cell>
          <cell r="AI75" t="str">
            <v>1</v>
          </cell>
          <cell r="AJ75" t="str">
            <v>ACTIVOS</v>
          </cell>
          <cell r="AK75" t="str">
            <v>AA</v>
          </cell>
          <cell r="AL75" t="str">
            <v>ACTIVO TEMP.INTEIRO</v>
          </cell>
          <cell r="AM75" t="str">
            <v>J100</v>
          </cell>
          <cell r="AN75" t="str">
            <v>EDPOutsourcing Comercial-N</v>
          </cell>
          <cell r="AO75" t="str">
            <v>J112</v>
          </cell>
          <cell r="AP75" t="str">
            <v>EDPOC-PRT-A Hrc</v>
          </cell>
          <cell r="AQ75" t="str">
            <v>40176765</v>
          </cell>
          <cell r="AR75" t="str">
            <v>70000244</v>
          </cell>
          <cell r="AS75" t="str">
            <v>134.</v>
          </cell>
          <cell r="AT75" t="str">
            <v>TECNICO GESTAO ADMINISTRATIVA</v>
          </cell>
          <cell r="AU75" t="str">
            <v>1</v>
          </cell>
          <cell r="AV75" t="str">
            <v>00040127</v>
          </cell>
          <cell r="AW75" t="str">
            <v>J20300000210</v>
          </cell>
          <cell r="AX75" t="str">
            <v>PCAP-APOIO</v>
          </cell>
          <cell r="AY75" t="str">
            <v>68904000</v>
          </cell>
          <cell r="AZ75" t="str">
            <v>Área Suporte - Apoio</v>
          </cell>
          <cell r="BA75" t="str">
            <v>6890</v>
          </cell>
          <cell r="BB75" t="str">
            <v>EDP Outsourcing Comercial</v>
          </cell>
          <cell r="BC75" t="str">
            <v>6890</v>
          </cell>
          <cell r="BD75" t="str">
            <v>6890</v>
          </cell>
          <cell r="BE75" t="str">
            <v>2800</v>
          </cell>
          <cell r="BF75" t="str">
            <v>6890</v>
          </cell>
          <cell r="BG75" t="str">
            <v>EDP Outsourcing Comercial,SA</v>
          </cell>
          <cell r="BH75" t="str">
            <v>1010</v>
          </cell>
          <cell r="BI75">
            <v>1520</v>
          </cell>
          <cell r="BJ75" t="str">
            <v>14</v>
          </cell>
          <cell r="BK75">
            <v>27</v>
          </cell>
          <cell r="BL75">
            <v>272.97000000000003</v>
          </cell>
          <cell r="BM75" t="str">
            <v>NÍVEL 4</v>
          </cell>
          <cell r="BN75" t="str">
            <v>00</v>
          </cell>
          <cell r="BO75" t="str">
            <v>08</v>
          </cell>
          <cell r="BP75" t="str">
            <v>20050101</v>
          </cell>
          <cell r="BQ75" t="str">
            <v>21</v>
          </cell>
          <cell r="BR75" t="str">
            <v>EVOLUCAO AUTOMATICA</v>
          </cell>
          <cell r="BS75" t="str">
            <v>20050101</v>
          </cell>
          <cell r="BW75">
            <v>0</v>
          </cell>
          <cell r="BX75">
            <v>0</v>
          </cell>
          <cell r="BY75">
            <v>0</v>
          </cell>
          <cell r="BZ75">
            <v>0</v>
          </cell>
          <cell r="CA75">
            <v>0</v>
          </cell>
          <cell r="CC75">
            <v>0</v>
          </cell>
          <cell r="CG75">
            <v>0</v>
          </cell>
          <cell r="CK75">
            <v>0</v>
          </cell>
          <cell r="CO75">
            <v>0</v>
          </cell>
          <cell r="CT75">
            <v>0</v>
          </cell>
          <cell r="CU75">
            <v>0</v>
          </cell>
          <cell r="CV75">
            <v>0</v>
          </cell>
          <cell r="CW75">
            <v>0</v>
          </cell>
          <cell r="CX75">
            <v>0</v>
          </cell>
          <cell r="CZ75">
            <v>0</v>
          </cell>
          <cell r="DC75">
            <v>0</v>
          </cell>
          <cell r="DF75">
            <v>0</v>
          </cell>
          <cell r="DI75">
            <v>0</v>
          </cell>
          <cell r="DK75">
            <v>0</v>
          </cell>
          <cell r="DL75">
            <v>0</v>
          </cell>
          <cell r="DN75" t="str">
            <v>21D11</v>
          </cell>
          <cell r="DO75" t="str">
            <v>Flex.T.Int."Escrit"</v>
          </cell>
          <cell r="DP75">
            <v>2</v>
          </cell>
          <cell r="DQ75">
            <v>100</v>
          </cell>
          <cell r="DR75" t="str">
            <v>PT01</v>
          </cell>
          <cell r="DT75" t="str">
            <v>00350651</v>
          </cell>
          <cell r="DU75" t="str">
            <v>CAIXA GERAL DE DEPOSITOS, SA</v>
          </cell>
        </row>
        <row r="76">
          <cell r="A76" t="str">
            <v>291005</v>
          </cell>
          <cell r="B76" t="str">
            <v>Pedro João Bras Pereira</v>
          </cell>
          <cell r="C76" t="str">
            <v>1982</v>
          </cell>
          <cell r="D76">
            <v>23</v>
          </cell>
          <cell r="E76">
            <v>23</v>
          </cell>
          <cell r="F76" t="str">
            <v>19580520</v>
          </cell>
          <cell r="G76" t="str">
            <v>47</v>
          </cell>
          <cell r="H76" t="str">
            <v>1</v>
          </cell>
          <cell r="I76" t="str">
            <v>Casado</v>
          </cell>
          <cell r="J76" t="str">
            <v>masculino</v>
          </cell>
          <cell r="K76">
            <v>2</v>
          </cell>
          <cell r="L76" t="str">
            <v>R Rafael Bordalo Pinheiro,157 S.Cosme</v>
          </cell>
          <cell r="M76" t="str">
            <v>4420-288</v>
          </cell>
          <cell r="N76" t="str">
            <v>GONDOMAR</v>
          </cell>
          <cell r="O76" t="str">
            <v>00774822</v>
          </cell>
          <cell r="P76" t="str">
            <v>CONTROLE FINANCEIRO</v>
          </cell>
          <cell r="R76" t="str">
            <v>3699983</v>
          </cell>
          <cell r="S76" t="str">
            <v>19990420</v>
          </cell>
          <cell r="T76" t="str">
            <v>LISBOA</v>
          </cell>
          <cell r="W76" t="str">
            <v>166957062</v>
          </cell>
          <cell r="X76" t="str">
            <v>1783</v>
          </cell>
          <cell r="Y76" t="str">
            <v>0.0</v>
          </cell>
          <cell r="Z76">
            <v>2</v>
          </cell>
          <cell r="AA76" t="str">
            <v>00</v>
          </cell>
          <cell r="AD76" t="str">
            <v>100</v>
          </cell>
          <cell r="AE76" t="str">
            <v>11290564708</v>
          </cell>
          <cell r="AF76" t="str">
            <v>02</v>
          </cell>
          <cell r="AG76" t="str">
            <v>19821108</v>
          </cell>
          <cell r="AH76" t="str">
            <v>DT.Adm.Corr.Antiguid</v>
          </cell>
          <cell r="AI76" t="str">
            <v>1</v>
          </cell>
          <cell r="AJ76" t="str">
            <v>ACTIVOS</v>
          </cell>
          <cell r="AK76" t="str">
            <v>AA</v>
          </cell>
          <cell r="AL76" t="str">
            <v>ACTIVO TEMP.INTEIRO</v>
          </cell>
          <cell r="AM76" t="str">
            <v>J100</v>
          </cell>
          <cell r="AN76" t="str">
            <v>EDPOutsourcing Comercial-N</v>
          </cell>
          <cell r="AO76" t="str">
            <v>J112</v>
          </cell>
          <cell r="AP76" t="str">
            <v>EDPOC-PRT-A Hrc</v>
          </cell>
          <cell r="AQ76" t="str">
            <v>40176775</v>
          </cell>
          <cell r="AR76" t="str">
            <v>70000042</v>
          </cell>
          <cell r="AS76" t="str">
            <v>01L2</v>
          </cell>
          <cell r="AT76" t="str">
            <v>LICENCIADO II</v>
          </cell>
          <cell r="AU76" t="str">
            <v>4</v>
          </cell>
          <cell r="AV76" t="str">
            <v>00040134</v>
          </cell>
          <cell r="AW76" t="str">
            <v>J20302000810</v>
          </cell>
          <cell r="AX76" t="str">
            <v>PCSC-FC-GA FACTURAÇÃO E COBRANÇA</v>
          </cell>
          <cell r="AY76" t="str">
            <v>68904500</v>
          </cell>
          <cell r="AZ76" t="str">
            <v>Facturação, Cobrança</v>
          </cell>
          <cell r="BA76" t="str">
            <v>6890</v>
          </cell>
          <cell r="BB76" t="str">
            <v>EDP Outsourcing Comercial</v>
          </cell>
          <cell r="BC76" t="str">
            <v>6890</v>
          </cell>
          <cell r="BD76" t="str">
            <v>6890</v>
          </cell>
          <cell r="BE76" t="str">
            <v>2800</v>
          </cell>
          <cell r="BF76" t="str">
            <v>6890</v>
          </cell>
          <cell r="BG76" t="str">
            <v>EDP Outsourcing Comercial,SA</v>
          </cell>
          <cell r="BH76" t="str">
            <v>1010</v>
          </cell>
          <cell r="BI76">
            <v>2034</v>
          </cell>
          <cell r="BJ76" t="str">
            <v>H</v>
          </cell>
          <cell r="BK76">
            <v>23</v>
          </cell>
          <cell r="BL76">
            <v>232.53</v>
          </cell>
          <cell r="BM76" t="str">
            <v>LIC 2</v>
          </cell>
          <cell r="BN76" t="str">
            <v>01</v>
          </cell>
          <cell r="BO76" t="str">
            <v>H</v>
          </cell>
          <cell r="BP76" t="str">
            <v>20040112</v>
          </cell>
          <cell r="BQ76" t="str">
            <v>37</v>
          </cell>
          <cell r="BR76" t="str">
            <v>NOMEACAO PROTOC. Q.SUPERIORES</v>
          </cell>
          <cell r="BS76" t="str">
            <v>20050101</v>
          </cell>
          <cell r="BT76" t="str">
            <v>20040101</v>
          </cell>
          <cell r="BW76">
            <v>0</v>
          </cell>
          <cell r="BX76">
            <v>21</v>
          </cell>
          <cell r="BY76">
            <v>475.97</v>
          </cell>
          <cell r="BZ76">
            <v>0</v>
          </cell>
          <cell r="CA76">
            <v>0</v>
          </cell>
          <cell r="CC76">
            <v>0</v>
          </cell>
          <cell r="CG76">
            <v>0</v>
          </cell>
          <cell r="CK76">
            <v>0</v>
          </cell>
          <cell r="CO76">
            <v>0</v>
          </cell>
          <cell r="CT76">
            <v>0</v>
          </cell>
          <cell r="CU76">
            <v>0</v>
          </cell>
          <cell r="CV76">
            <v>0</v>
          </cell>
          <cell r="CW76">
            <v>0</v>
          </cell>
          <cell r="CX76">
            <v>0</v>
          </cell>
          <cell r="CZ76">
            <v>0</v>
          </cell>
          <cell r="DC76">
            <v>0</v>
          </cell>
          <cell r="DF76">
            <v>0</v>
          </cell>
          <cell r="DI76">
            <v>0</v>
          </cell>
          <cell r="DK76">
            <v>0</v>
          </cell>
          <cell r="DL76">
            <v>0</v>
          </cell>
          <cell r="DN76" t="str">
            <v>50001</v>
          </cell>
          <cell r="DO76" t="str">
            <v>IHT_TEMPO INTEIRO</v>
          </cell>
          <cell r="DP76">
            <v>2</v>
          </cell>
          <cell r="DQ76">
            <v>100</v>
          </cell>
          <cell r="DR76" t="str">
            <v>PT01</v>
          </cell>
          <cell r="DT76" t="str">
            <v>00100000</v>
          </cell>
          <cell r="DU76" t="str">
            <v>BANCO BPI, SA</v>
          </cell>
        </row>
        <row r="77">
          <cell r="A77" t="str">
            <v>321460</v>
          </cell>
          <cell r="B77" t="str">
            <v>Mario Antonio Pinhão Ferreira</v>
          </cell>
          <cell r="C77" t="str">
            <v>1985</v>
          </cell>
          <cell r="D77">
            <v>20</v>
          </cell>
          <cell r="E77">
            <v>20</v>
          </cell>
          <cell r="F77" t="str">
            <v>19610703</v>
          </cell>
          <cell r="G77" t="str">
            <v>43</v>
          </cell>
          <cell r="H77" t="str">
            <v>1</v>
          </cell>
          <cell r="I77" t="str">
            <v>Casado</v>
          </cell>
          <cell r="J77" t="str">
            <v>masculino</v>
          </cell>
          <cell r="K77">
            <v>2</v>
          </cell>
          <cell r="L77" t="str">
            <v>Urb Alto Pega-L.4-1. Ap.81</v>
          </cell>
          <cell r="M77" t="str">
            <v>4480-726</v>
          </cell>
          <cell r="N77" t="str">
            <v>VILA DO CONDE</v>
          </cell>
          <cell r="O77" t="str">
            <v>00775205</v>
          </cell>
          <cell r="P77" t="str">
            <v>ADMINISTRACAO GESTAO EMPRESAS</v>
          </cell>
          <cell r="R77" t="str">
            <v>3966862</v>
          </cell>
          <cell r="S77" t="str">
            <v>20020319</v>
          </cell>
          <cell r="T77" t="str">
            <v>PORTO</v>
          </cell>
          <cell r="W77" t="str">
            <v>139638814</v>
          </cell>
          <cell r="X77" t="str">
            <v>1902</v>
          </cell>
          <cell r="Y77" t="str">
            <v>0.0</v>
          </cell>
          <cell r="Z77">
            <v>2</v>
          </cell>
          <cell r="AA77" t="str">
            <v>00</v>
          </cell>
          <cell r="AD77" t="str">
            <v>100</v>
          </cell>
          <cell r="AE77" t="str">
            <v>11320810051</v>
          </cell>
          <cell r="AF77" t="str">
            <v>02</v>
          </cell>
          <cell r="AG77" t="str">
            <v>19850419</v>
          </cell>
          <cell r="AH77" t="str">
            <v>DT.Adm.Corr.Antiguid</v>
          </cell>
          <cell r="AI77" t="str">
            <v>1</v>
          </cell>
          <cell r="AJ77" t="str">
            <v>ACTIVOS</v>
          </cell>
          <cell r="AK77" t="str">
            <v>AA</v>
          </cell>
          <cell r="AL77" t="str">
            <v>ACTIVO TEMP.INTEIRO</v>
          </cell>
          <cell r="AM77" t="str">
            <v>J100</v>
          </cell>
          <cell r="AN77" t="str">
            <v>EDPOutsourcing Comercial-N</v>
          </cell>
          <cell r="AO77" t="str">
            <v>J112</v>
          </cell>
          <cell r="AP77" t="str">
            <v>EDPOC-PRT-A Hrc</v>
          </cell>
          <cell r="AQ77" t="str">
            <v>40176774</v>
          </cell>
          <cell r="AR77" t="str">
            <v>70000042</v>
          </cell>
          <cell r="AS77" t="str">
            <v>01L2</v>
          </cell>
          <cell r="AT77" t="str">
            <v>LICENCIADO II</v>
          </cell>
          <cell r="AU77" t="str">
            <v>1</v>
          </cell>
          <cell r="AV77" t="str">
            <v>00040134</v>
          </cell>
          <cell r="AW77" t="str">
            <v>J20302000810</v>
          </cell>
          <cell r="AX77" t="str">
            <v>PCSC-FC-GA FACTURAÇÃO E COBRANÇA</v>
          </cell>
          <cell r="AY77" t="str">
            <v>68904500</v>
          </cell>
          <cell r="AZ77" t="str">
            <v>Facturação, Cobrança</v>
          </cell>
          <cell r="BA77" t="str">
            <v>6890</v>
          </cell>
          <cell r="BB77" t="str">
            <v>EDP Outsourcing Comercial</v>
          </cell>
          <cell r="BC77" t="str">
            <v>6890</v>
          </cell>
          <cell r="BD77" t="str">
            <v>6890</v>
          </cell>
          <cell r="BE77" t="str">
            <v>2800</v>
          </cell>
          <cell r="BF77" t="str">
            <v>6890</v>
          </cell>
          <cell r="BG77" t="str">
            <v>EDP Outsourcing Comercial,SA</v>
          </cell>
          <cell r="BH77" t="str">
            <v>1010</v>
          </cell>
          <cell r="BI77">
            <v>2283</v>
          </cell>
          <cell r="BJ77" t="str">
            <v>J</v>
          </cell>
          <cell r="BK77">
            <v>20</v>
          </cell>
          <cell r="BL77">
            <v>202.2</v>
          </cell>
          <cell r="BM77" t="str">
            <v>LIC 2</v>
          </cell>
          <cell r="BN77" t="str">
            <v>00</v>
          </cell>
          <cell r="BO77" t="str">
            <v>J</v>
          </cell>
          <cell r="BP77" t="str">
            <v>20050101</v>
          </cell>
          <cell r="BQ77" t="str">
            <v>21</v>
          </cell>
          <cell r="BR77" t="str">
            <v>EVOLUCAO AUTOMATICA</v>
          </cell>
          <cell r="BS77" t="str">
            <v>20050101</v>
          </cell>
          <cell r="BW77">
            <v>0</v>
          </cell>
          <cell r="BX77">
            <v>21</v>
          </cell>
          <cell r="BY77">
            <v>548.35</v>
          </cell>
          <cell r="BZ77">
            <v>0</v>
          </cell>
          <cell r="CA77">
            <v>0</v>
          </cell>
          <cell r="CC77">
            <v>0</v>
          </cell>
          <cell r="CG77">
            <v>0</v>
          </cell>
          <cell r="CK77">
            <v>0</v>
          </cell>
          <cell r="CO77">
            <v>0</v>
          </cell>
          <cell r="CT77">
            <v>0</v>
          </cell>
          <cell r="CU77">
            <v>0</v>
          </cell>
          <cell r="CV77">
            <v>0</v>
          </cell>
          <cell r="CW77">
            <v>0</v>
          </cell>
          <cell r="CX77">
            <v>0</v>
          </cell>
          <cell r="CZ77">
            <v>0</v>
          </cell>
          <cell r="DC77">
            <v>0</v>
          </cell>
          <cell r="DD77" t="str">
            <v>1480</v>
          </cell>
          <cell r="DE77" t="str">
            <v>K</v>
          </cell>
          <cell r="DF77">
            <v>126</v>
          </cell>
          <cell r="DI77">
            <v>0</v>
          </cell>
          <cell r="DK77">
            <v>0</v>
          </cell>
          <cell r="DL77">
            <v>0</v>
          </cell>
          <cell r="DN77" t="str">
            <v>50001</v>
          </cell>
          <cell r="DO77" t="str">
            <v>IHT_TEMPO INTEIRO</v>
          </cell>
          <cell r="DP77">
            <v>2</v>
          </cell>
          <cell r="DQ77">
            <v>100</v>
          </cell>
          <cell r="DR77" t="str">
            <v>PT01</v>
          </cell>
          <cell r="DT77" t="str">
            <v>00070621</v>
          </cell>
          <cell r="DU77" t="str">
            <v>BANCO ESPIRITO SANTO, SA</v>
          </cell>
        </row>
        <row r="78">
          <cell r="A78" t="str">
            <v>289477</v>
          </cell>
          <cell r="B78" t="str">
            <v>Eduardo Elisio Monteiro Silva</v>
          </cell>
          <cell r="C78" t="str">
            <v>1973</v>
          </cell>
          <cell r="D78">
            <v>32</v>
          </cell>
          <cell r="E78">
            <v>32</v>
          </cell>
          <cell r="F78" t="str">
            <v>19550422</v>
          </cell>
          <cell r="G78" t="str">
            <v>50</v>
          </cell>
          <cell r="H78" t="str">
            <v>1</v>
          </cell>
          <cell r="I78" t="str">
            <v>Casado</v>
          </cell>
          <cell r="J78" t="str">
            <v>masculino</v>
          </cell>
          <cell r="K78">
            <v>1</v>
          </cell>
          <cell r="L78" t="str">
            <v>R João Pedro Ribeiro 937-4 Dt St.Ildefonso</v>
          </cell>
          <cell r="M78" t="str">
            <v>4000-308</v>
          </cell>
          <cell r="N78" t="str">
            <v>PORTO</v>
          </cell>
          <cell r="O78" t="str">
            <v>00243403</v>
          </cell>
          <cell r="P78" t="str">
            <v>12.ANO - 3. CURSO</v>
          </cell>
          <cell r="R78" t="str">
            <v>3319536</v>
          </cell>
          <cell r="S78" t="str">
            <v>19970923</v>
          </cell>
          <cell r="T78" t="str">
            <v>PORTO</v>
          </cell>
          <cell r="W78" t="str">
            <v>156842262</v>
          </cell>
          <cell r="X78" t="str">
            <v>3379</v>
          </cell>
          <cell r="Y78" t="str">
            <v>0.0</v>
          </cell>
          <cell r="Z78">
            <v>1</v>
          </cell>
          <cell r="AA78" t="str">
            <v>00</v>
          </cell>
          <cell r="AD78" t="str">
            <v>100</v>
          </cell>
          <cell r="AE78" t="str">
            <v>11320834586</v>
          </cell>
          <cell r="AF78" t="str">
            <v>02</v>
          </cell>
          <cell r="AG78" t="str">
            <v>19730305</v>
          </cell>
          <cell r="AH78" t="str">
            <v>DT.Adm.Corr.Antiguid</v>
          </cell>
          <cell r="AI78" t="str">
            <v>1</v>
          </cell>
          <cell r="AJ78" t="str">
            <v>ACTIVOS</v>
          </cell>
          <cell r="AK78" t="str">
            <v>AA</v>
          </cell>
          <cell r="AL78" t="str">
            <v>ACTIVO TEMP.INTEIRO</v>
          </cell>
          <cell r="AM78" t="str">
            <v>J100</v>
          </cell>
          <cell r="AN78" t="str">
            <v>EDPOutsourcing Comercial-N</v>
          </cell>
          <cell r="AO78" t="str">
            <v>J112</v>
          </cell>
          <cell r="AP78" t="str">
            <v>EDPOC-PRT-A Hrc</v>
          </cell>
          <cell r="AQ78" t="str">
            <v>40177051</v>
          </cell>
          <cell r="AR78" t="str">
            <v>70000053</v>
          </cell>
          <cell r="AS78" t="str">
            <v>022.</v>
          </cell>
          <cell r="AT78" t="str">
            <v>ASSISTENTE GESTAO</v>
          </cell>
          <cell r="AU78" t="str">
            <v>4</v>
          </cell>
          <cell r="AV78" t="str">
            <v>00040134</v>
          </cell>
          <cell r="AW78" t="str">
            <v>J20302000810</v>
          </cell>
          <cell r="AX78" t="str">
            <v>PCSC-FC-GA FACTURAÇÃO E COBRANÇA</v>
          </cell>
          <cell r="AY78" t="str">
            <v>68904500</v>
          </cell>
          <cell r="AZ78" t="str">
            <v>Facturação, Cobrança</v>
          </cell>
          <cell r="BA78" t="str">
            <v>6890</v>
          </cell>
          <cell r="BB78" t="str">
            <v>EDP Outsourcing Comercial</v>
          </cell>
          <cell r="BC78" t="str">
            <v>6890</v>
          </cell>
          <cell r="BD78" t="str">
            <v>6890</v>
          </cell>
          <cell r="BE78" t="str">
            <v>2800</v>
          </cell>
          <cell r="BF78" t="str">
            <v>6890</v>
          </cell>
          <cell r="BG78" t="str">
            <v>EDP Outsourcing Comercial,SA</v>
          </cell>
          <cell r="BH78" t="str">
            <v>1010</v>
          </cell>
          <cell r="BI78">
            <v>2077</v>
          </cell>
          <cell r="BJ78" t="str">
            <v>20</v>
          </cell>
          <cell r="BK78">
            <v>32</v>
          </cell>
          <cell r="BL78">
            <v>323.52</v>
          </cell>
          <cell r="BM78" t="str">
            <v>NÍVEL 2</v>
          </cell>
          <cell r="BN78" t="str">
            <v>00</v>
          </cell>
          <cell r="BO78" t="str">
            <v>08</v>
          </cell>
          <cell r="BP78" t="str">
            <v>20050101</v>
          </cell>
          <cell r="BQ78" t="str">
            <v>21</v>
          </cell>
          <cell r="BR78" t="str">
            <v>EVOLUCAO AUTOMATICA</v>
          </cell>
          <cell r="BS78" t="str">
            <v>20050101</v>
          </cell>
          <cell r="BW78">
            <v>0</v>
          </cell>
          <cell r="BX78">
            <v>21</v>
          </cell>
          <cell r="BY78">
            <v>504.11</v>
          </cell>
          <cell r="BZ78">
            <v>0</v>
          </cell>
          <cell r="CA78">
            <v>0</v>
          </cell>
          <cell r="CC78">
            <v>0</v>
          </cell>
          <cell r="CG78">
            <v>0</v>
          </cell>
          <cell r="CK78">
            <v>0</v>
          </cell>
          <cell r="CO78">
            <v>0</v>
          </cell>
          <cell r="CT78">
            <v>0</v>
          </cell>
          <cell r="CU78">
            <v>0</v>
          </cell>
          <cell r="CV78">
            <v>0</v>
          </cell>
          <cell r="CW78">
            <v>0</v>
          </cell>
          <cell r="CX78">
            <v>0</v>
          </cell>
          <cell r="CZ78">
            <v>0</v>
          </cell>
          <cell r="DC78">
            <v>0</v>
          </cell>
          <cell r="DF78">
            <v>0</v>
          </cell>
          <cell r="DI78">
            <v>0</v>
          </cell>
          <cell r="DK78">
            <v>0</v>
          </cell>
          <cell r="DL78">
            <v>0</v>
          </cell>
          <cell r="DN78" t="str">
            <v>50001</v>
          </cell>
          <cell r="DO78" t="str">
            <v>IHT_TEMPO INTEIRO</v>
          </cell>
          <cell r="DP78">
            <v>2</v>
          </cell>
          <cell r="DQ78">
            <v>100</v>
          </cell>
          <cell r="DR78" t="str">
            <v>PT01</v>
          </cell>
          <cell r="DT78" t="str">
            <v>00350888</v>
          </cell>
          <cell r="DU78" t="str">
            <v>CAIXA GERAL DE DEPOSITOS, SA</v>
          </cell>
        </row>
        <row r="79">
          <cell r="A79" t="str">
            <v>321192</v>
          </cell>
          <cell r="B79" t="str">
            <v>Maria Carmo Portas Monteiro Silva</v>
          </cell>
          <cell r="C79" t="str">
            <v>1980</v>
          </cell>
          <cell r="D79">
            <v>25</v>
          </cell>
          <cell r="E79">
            <v>25</v>
          </cell>
          <cell r="F79" t="str">
            <v>19610505</v>
          </cell>
          <cell r="G79" t="str">
            <v>44</v>
          </cell>
          <cell r="H79" t="str">
            <v>1</v>
          </cell>
          <cell r="I79" t="str">
            <v>Casado</v>
          </cell>
          <cell r="J79" t="str">
            <v>feminino</v>
          </cell>
          <cell r="K79">
            <v>1</v>
          </cell>
          <cell r="L79" t="str">
            <v>R Egas Moniz, 10</v>
          </cell>
          <cell r="M79" t="str">
            <v>4435-000</v>
          </cell>
          <cell r="N79" t="str">
            <v>RIO TINTO</v>
          </cell>
          <cell r="O79" t="str">
            <v>00676203</v>
          </cell>
          <cell r="P79" t="str">
            <v>CONTABILIDADE E ADMINISTRACAO</v>
          </cell>
          <cell r="R79" t="str">
            <v>3972265</v>
          </cell>
          <cell r="S79" t="str">
            <v>20001023</v>
          </cell>
          <cell r="T79" t="str">
            <v>LISBOA</v>
          </cell>
          <cell r="W79" t="str">
            <v>132836548</v>
          </cell>
          <cell r="X79" t="str">
            <v>3468</v>
          </cell>
          <cell r="Y79" t="str">
            <v>0.0</v>
          </cell>
          <cell r="Z79">
            <v>1</v>
          </cell>
          <cell r="AA79" t="str">
            <v>00</v>
          </cell>
          <cell r="AC79" t="str">
            <v>X</v>
          </cell>
          <cell r="AD79" t="str">
            <v>100</v>
          </cell>
          <cell r="AE79" t="str">
            <v>11267859820</v>
          </cell>
          <cell r="AF79" t="str">
            <v>02</v>
          </cell>
          <cell r="AG79" t="str">
            <v>19801101</v>
          </cell>
          <cell r="AH79" t="str">
            <v>DT.Adm.Corr.Antiguid</v>
          </cell>
          <cell r="AI79" t="str">
            <v>1</v>
          </cell>
          <cell r="AJ79" t="str">
            <v>ACTIVOS</v>
          </cell>
          <cell r="AK79" t="str">
            <v>AA</v>
          </cell>
          <cell r="AL79" t="str">
            <v>ACTIVO TEMP.INTEIRO</v>
          </cell>
          <cell r="AM79" t="str">
            <v>J100</v>
          </cell>
          <cell r="AN79" t="str">
            <v>EDPOutsourcing Comercial-N</v>
          </cell>
          <cell r="AO79" t="str">
            <v>J112</v>
          </cell>
          <cell r="AP79" t="str">
            <v>EDPOC-PRT-A Hrc</v>
          </cell>
          <cell r="AQ79" t="str">
            <v>40177761</v>
          </cell>
          <cell r="AR79" t="str">
            <v>70000037</v>
          </cell>
          <cell r="AS79" t="str">
            <v>01B1</v>
          </cell>
          <cell r="AT79" t="str">
            <v>BACHAREL I</v>
          </cell>
          <cell r="AU79" t="str">
            <v>1</v>
          </cell>
          <cell r="AV79" t="str">
            <v>00040134</v>
          </cell>
          <cell r="AW79" t="str">
            <v>J20302000810</v>
          </cell>
          <cell r="AX79" t="str">
            <v>PCSC-FC-GA FACTURAÇÃO E COBRANÇA</v>
          </cell>
          <cell r="AY79" t="str">
            <v>68904500</v>
          </cell>
          <cell r="AZ79" t="str">
            <v>Facturação, Cobrança</v>
          </cell>
          <cell r="BA79" t="str">
            <v>6890</v>
          </cell>
          <cell r="BB79" t="str">
            <v>EDP Outsourcing Comercial</v>
          </cell>
          <cell r="BC79" t="str">
            <v>6890</v>
          </cell>
          <cell r="BD79" t="str">
            <v>6890</v>
          </cell>
          <cell r="BE79" t="str">
            <v>2800</v>
          </cell>
          <cell r="BF79" t="str">
            <v>6890</v>
          </cell>
          <cell r="BG79" t="str">
            <v>EDP Outsourcing Comercial,SA</v>
          </cell>
          <cell r="BH79" t="str">
            <v>1010</v>
          </cell>
          <cell r="BI79">
            <v>1468</v>
          </cell>
          <cell r="BJ79" t="str">
            <v>C</v>
          </cell>
          <cell r="BK79">
            <v>25</v>
          </cell>
          <cell r="BL79">
            <v>252.75</v>
          </cell>
          <cell r="BM79" t="str">
            <v>BACH 1</v>
          </cell>
          <cell r="BN79" t="str">
            <v>00</v>
          </cell>
          <cell r="BO79" t="str">
            <v>C</v>
          </cell>
          <cell r="BP79" t="str">
            <v>20051001</v>
          </cell>
          <cell r="BQ79" t="str">
            <v>33</v>
          </cell>
          <cell r="BR79" t="str">
            <v>NOMEACAO</v>
          </cell>
          <cell r="BS79" t="str">
            <v>20050110</v>
          </cell>
          <cell r="BW79">
            <v>0</v>
          </cell>
          <cell r="BX79">
            <v>0</v>
          </cell>
          <cell r="BY79">
            <v>0</v>
          </cell>
          <cell r="BZ79">
            <v>0</v>
          </cell>
          <cell r="CA79">
            <v>0</v>
          </cell>
          <cell r="CC79">
            <v>0</v>
          </cell>
          <cell r="CG79">
            <v>0</v>
          </cell>
          <cell r="CK79">
            <v>0</v>
          </cell>
          <cell r="CO79">
            <v>0</v>
          </cell>
          <cell r="CT79">
            <v>0</v>
          </cell>
          <cell r="CU79">
            <v>0</v>
          </cell>
          <cell r="CV79">
            <v>0</v>
          </cell>
          <cell r="CW79">
            <v>0</v>
          </cell>
          <cell r="CX79">
            <v>0</v>
          </cell>
          <cell r="CZ79">
            <v>0</v>
          </cell>
          <cell r="DC79">
            <v>0</v>
          </cell>
          <cell r="DF79">
            <v>0</v>
          </cell>
          <cell r="DI79">
            <v>0</v>
          </cell>
          <cell r="DK79">
            <v>0</v>
          </cell>
          <cell r="DL79">
            <v>0</v>
          </cell>
          <cell r="DN79" t="str">
            <v>21D11</v>
          </cell>
          <cell r="DO79" t="str">
            <v>Flex.T.Int."Escrit"</v>
          </cell>
          <cell r="DP79">
            <v>2</v>
          </cell>
          <cell r="DQ79">
            <v>100</v>
          </cell>
          <cell r="DR79" t="str">
            <v>PT01</v>
          </cell>
          <cell r="DT79" t="str">
            <v>00360030</v>
          </cell>
          <cell r="DU79" t="str">
            <v>CAIXA ECONOMICA MONTEPIO GERAL</v>
          </cell>
        </row>
        <row r="80">
          <cell r="A80" t="str">
            <v>154075</v>
          </cell>
          <cell r="B80" t="str">
            <v>Ana Mesquita Sousa</v>
          </cell>
          <cell r="C80" t="str">
            <v>1977</v>
          </cell>
          <cell r="D80">
            <v>28</v>
          </cell>
          <cell r="E80">
            <v>28</v>
          </cell>
          <cell r="F80" t="str">
            <v>19570709</v>
          </cell>
          <cell r="G80" t="str">
            <v>47</v>
          </cell>
          <cell r="H80" t="str">
            <v>0</v>
          </cell>
          <cell r="I80" t="str">
            <v>Solt.</v>
          </cell>
          <cell r="J80" t="str">
            <v>feminino</v>
          </cell>
          <cell r="K80">
            <v>0</v>
          </cell>
          <cell r="L80" t="str">
            <v>R. Santo Condestavel, 752 - Vermoim</v>
          </cell>
          <cell r="M80" t="str">
            <v>4470-276</v>
          </cell>
          <cell r="N80" t="str">
            <v>MAIA</v>
          </cell>
          <cell r="O80" t="str">
            <v>00241132</v>
          </cell>
          <cell r="P80" t="str">
            <v>CURSO COMPLEMENTAR DOS LICEUS</v>
          </cell>
          <cell r="R80" t="str">
            <v>3990924</v>
          </cell>
          <cell r="S80" t="str">
            <v>19970725</v>
          </cell>
          <cell r="T80" t="str">
            <v>LISBOA</v>
          </cell>
          <cell r="U80" t="str">
            <v>9800</v>
          </cell>
          <cell r="V80" t="str">
            <v>SIND TRAB IND ELéCT NORTE</v>
          </cell>
          <cell r="W80" t="str">
            <v>168714124</v>
          </cell>
          <cell r="X80" t="str">
            <v>1805</v>
          </cell>
          <cell r="Y80" t="str">
            <v>0.0</v>
          </cell>
          <cell r="Z80">
            <v>0</v>
          </cell>
          <cell r="AA80" t="str">
            <v>00</v>
          </cell>
          <cell r="AD80" t="str">
            <v>100</v>
          </cell>
          <cell r="AE80" t="str">
            <v>11218295422</v>
          </cell>
          <cell r="AF80" t="str">
            <v>02</v>
          </cell>
          <cell r="AG80" t="str">
            <v>19771212</v>
          </cell>
          <cell r="AH80" t="str">
            <v>DT.Adm.Corr.Antiguid</v>
          </cell>
          <cell r="AI80" t="str">
            <v>1</v>
          </cell>
          <cell r="AJ80" t="str">
            <v>ACTIVOS</v>
          </cell>
          <cell r="AK80" t="str">
            <v>AA</v>
          </cell>
          <cell r="AL80" t="str">
            <v>ACTIVO TEMP.INTEIRO</v>
          </cell>
          <cell r="AM80" t="str">
            <v>J100</v>
          </cell>
          <cell r="AN80" t="str">
            <v>EDPOutsourcing Comercial-N</v>
          </cell>
          <cell r="AO80" t="str">
            <v>J112</v>
          </cell>
          <cell r="AP80" t="str">
            <v>EDPOC-PRT-A Hrc</v>
          </cell>
          <cell r="AQ80" t="str">
            <v>40177055</v>
          </cell>
          <cell r="AR80" t="str">
            <v>70000022</v>
          </cell>
          <cell r="AS80" t="str">
            <v>014.</v>
          </cell>
          <cell r="AT80" t="str">
            <v>TECNICO COMERCIAL</v>
          </cell>
          <cell r="AU80" t="str">
            <v>1</v>
          </cell>
          <cell r="AV80" t="str">
            <v>00040451</v>
          </cell>
          <cell r="AW80" t="str">
            <v>J20302001210</v>
          </cell>
          <cell r="AX80" t="str">
            <v>PCSC-AU-GA APOIO A UTILIZADORES</v>
          </cell>
          <cell r="AY80" t="str">
            <v>68904700</v>
          </cell>
          <cell r="AZ80" t="str">
            <v>Apoio a Utilizadores</v>
          </cell>
          <cell r="BA80" t="str">
            <v>6890</v>
          </cell>
          <cell r="BB80" t="str">
            <v>EDP Outsourcing Comercial</v>
          </cell>
          <cell r="BC80" t="str">
            <v>6890</v>
          </cell>
          <cell r="BD80" t="str">
            <v>6890</v>
          </cell>
          <cell r="BE80" t="str">
            <v>2800</v>
          </cell>
          <cell r="BF80" t="str">
            <v>6890</v>
          </cell>
          <cell r="BG80" t="str">
            <v>EDP Outsourcing Comercial,SA</v>
          </cell>
          <cell r="BH80" t="str">
            <v>1010</v>
          </cell>
          <cell r="BI80">
            <v>1520</v>
          </cell>
          <cell r="BJ80" t="str">
            <v>14</v>
          </cell>
          <cell r="BK80">
            <v>28</v>
          </cell>
          <cell r="BL80">
            <v>283.08</v>
          </cell>
          <cell r="BM80" t="str">
            <v>NÍVEL 4</v>
          </cell>
          <cell r="BN80" t="str">
            <v>01</v>
          </cell>
          <cell r="BO80" t="str">
            <v>08</v>
          </cell>
          <cell r="BP80" t="str">
            <v>20040101</v>
          </cell>
          <cell r="BQ80" t="str">
            <v>21</v>
          </cell>
          <cell r="BR80" t="str">
            <v>EVOLUCAO AUTOMATICA</v>
          </cell>
          <cell r="BS80" t="str">
            <v>20050101</v>
          </cell>
          <cell r="BW80">
            <v>0</v>
          </cell>
          <cell r="BX80">
            <v>0</v>
          </cell>
          <cell r="BY80">
            <v>0</v>
          </cell>
          <cell r="BZ80">
            <v>0</v>
          </cell>
          <cell r="CA80">
            <v>0</v>
          </cell>
          <cell r="CC80">
            <v>0</v>
          </cell>
          <cell r="CG80">
            <v>0</v>
          </cell>
          <cell r="CK80">
            <v>0</v>
          </cell>
          <cell r="CO80">
            <v>0</v>
          </cell>
          <cell r="CT80">
            <v>0</v>
          </cell>
          <cell r="CU80">
            <v>0</v>
          </cell>
          <cell r="CV80">
            <v>0</v>
          </cell>
          <cell r="CW80">
            <v>0</v>
          </cell>
          <cell r="CX80">
            <v>0</v>
          </cell>
          <cell r="CZ80">
            <v>0</v>
          </cell>
          <cell r="DC80">
            <v>0</v>
          </cell>
          <cell r="DF80">
            <v>0</v>
          </cell>
          <cell r="DI80">
            <v>0</v>
          </cell>
          <cell r="DK80">
            <v>0</v>
          </cell>
          <cell r="DL80">
            <v>0</v>
          </cell>
          <cell r="DN80" t="str">
            <v>21D11</v>
          </cell>
          <cell r="DO80" t="str">
            <v>Flex.T.Int."Escrit"</v>
          </cell>
          <cell r="DP80">
            <v>2</v>
          </cell>
          <cell r="DQ80">
            <v>100</v>
          </cell>
          <cell r="DR80" t="str">
            <v>PT01</v>
          </cell>
          <cell r="DT80" t="str">
            <v>00100000</v>
          </cell>
          <cell r="DU80" t="str">
            <v>BANCO BPI, SA</v>
          </cell>
        </row>
        <row r="81">
          <cell r="A81" t="str">
            <v>311006</v>
          </cell>
          <cell r="B81" t="str">
            <v>Veronica Alves Meireles</v>
          </cell>
          <cell r="C81" t="str">
            <v>1982</v>
          </cell>
          <cell r="D81">
            <v>23</v>
          </cell>
          <cell r="E81">
            <v>23</v>
          </cell>
          <cell r="F81" t="str">
            <v>19621106</v>
          </cell>
          <cell r="G81" t="str">
            <v>42</v>
          </cell>
          <cell r="H81" t="str">
            <v>1</v>
          </cell>
          <cell r="I81" t="str">
            <v>Casado</v>
          </cell>
          <cell r="J81" t="str">
            <v>feminino</v>
          </cell>
          <cell r="K81">
            <v>2</v>
          </cell>
          <cell r="L81" t="str">
            <v>R.Eduardo Joaquim Reis Figueira,71-2-Esq</v>
          </cell>
          <cell r="M81" t="str">
            <v>4440-647</v>
          </cell>
          <cell r="N81" t="str">
            <v>VALONGO</v>
          </cell>
          <cell r="O81" t="str">
            <v>00241132</v>
          </cell>
          <cell r="P81" t="str">
            <v>CURSO COMPLEMENTAR DOS LICEUS</v>
          </cell>
          <cell r="R81" t="str">
            <v>5929267</v>
          </cell>
          <cell r="S81" t="str">
            <v>20001123</v>
          </cell>
          <cell r="T81" t="str">
            <v>PORTO</v>
          </cell>
          <cell r="U81" t="str">
            <v>9803</v>
          </cell>
          <cell r="V81" t="str">
            <v>S.NAC IND ENERGIA-SINDEL</v>
          </cell>
          <cell r="W81" t="str">
            <v>156618745</v>
          </cell>
          <cell r="X81" t="str">
            <v>1899</v>
          </cell>
          <cell r="Y81" t="str">
            <v>0.0</v>
          </cell>
          <cell r="Z81">
            <v>2</v>
          </cell>
          <cell r="AA81" t="str">
            <v>00</v>
          </cell>
          <cell r="AD81" t="str">
            <v>100</v>
          </cell>
          <cell r="AE81" t="str">
            <v>11290667045</v>
          </cell>
          <cell r="AF81" t="str">
            <v>02</v>
          </cell>
          <cell r="AG81" t="str">
            <v>19820607</v>
          </cell>
          <cell r="AH81" t="str">
            <v>DT.Adm.Corr.Antiguid</v>
          </cell>
          <cell r="AI81" t="str">
            <v>1</v>
          </cell>
          <cell r="AJ81" t="str">
            <v>ACTIVOS</v>
          </cell>
          <cell r="AK81" t="str">
            <v>AA</v>
          </cell>
          <cell r="AL81" t="str">
            <v>ACTIVO TEMP.INTEIRO</v>
          </cell>
          <cell r="AM81" t="str">
            <v>J100</v>
          </cell>
          <cell r="AN81" t="str">
            <v>EDPOutsourcing Comercial-N</v>
          </cell>
          <cell r="AO81" t="str">
            <v>J113</v>
          </cell>
          <cell r="AP81" t="str">
            <v>EDPOC-GONDOMAR</v>
          </cell>
          <cell r="AQ81" t="str">
            <v>40177451</v>
          </cell>
          <cell r="AR81" t="str">
            <v>70000045</v>
          </cell>
          <cell r="AS81" t="str">
            <v>01S3</v>
          </cell>
          <cell r="AT81" t="str">
            <v>CHEFIA SECCAO ESCALAO III</v>
          </cell>
          <cell r="AU81" t="str">
            <v>1</v>
          </cell>
          <cell r="AV81" t="str">
            <v>00040179</v>
          </cell>
          <cell r="AW81" t="str">
            <v>J20424280110</v>
          </cell>
          <cell r="AX81" t="str">
            <v>AN-LJGDM-CH-CHEFIA</v>
          </cell>
          <cell r="AY81" t="str">
            <v>68905208</v>
          </cell>
          <cell r="AZ81" t="str">
            <v>Lj Gondomar</v>
          </cell>
          <cell r="BA81" t="str">
            <v>6890</v>
          </cell>
          <cell r="BB81" t="str">
            <v>EDP Outsourcing Comercial</v>
          </cell>
          <cell r="BC81" t="str">
            <v>6890</v>
          </cell>
          <cell r="BD81" t="str">
            <v>6890</v>
          </cell>
          <cell r="BE81" t="str">
            <v>2800</v>
          </cell>
          <cell r="BF81" t="str">
            <v>6890</v>
          </cell>
          <cell r="BG81" t="str">
            <v>EDP Outsourcing Comercial,SA</v>
          </cell>
          <cell r="BH81" t="str">
            <v>1010</v>
          </cell>
          <cell r="BI81">
            <v>1520</v>
          </cell>
          <cell r="BJ81" t="str">
            <v>14</v>
          </cell>
          <cell r="BK81">
            <v>23</v>
          </cell>
          <cell r="BL81">
            <v>232.53</v>
          </cell>
          <cell r="BM81" t="str">
            <v>C SECÇ3</v>
          </cell>
          <cell r="BN81" t="str">
            <v>01</v>
          </cell>
          <cell r="BO81" t="str">
            <v>F</v>
          </cell>
          <cell r="BP81" t="str">
            <v>20032409</v>
          </cell>
          <cell r="BQ81" t="str">
            <v>33</v>
          </cell>
          <cell r="BR81" t="str">
            <v>NOMEACAO</v>
          </cell>
          <cell r="BS81" t="str">
            <v>20050101</v>
          </cell>
          <cell r="BW81">
            <v>0</v>
          </cell>
          <cell r="BX81">
            <v>0</v>
          </cell>
          <cell r="BY81">
            <v>0</v>
          </cell>
          <cell r="BZ81">
            <v>0</v>
          </cell>
          <cell r="CA81">
            <v>0</v>
          </cell>
          <cell r="CC81">
            <v>0</v>
          </cell>
          <cell r="CG81">
            <v>0</v>
          </cell>
          <cell r="CK81">
            <v>0</v>
          </cell>
          <cell r="CO81">
            <v>0</v>
          </cell>
          <cell r="CT81">
            <v>0</v>
          </cell>
          <cell r="CU81">
            <v>0</v>
          </cell>
          <cell r="CV81">
            <v>0</v>
          </cell>
          <cell r="CW81">
            <v>0</v>
          </cell>
          <cell r="CX81">
            <v>0</v>
          </cell>
          <cell r="CZ81">
            <v>0</v>
          </cell>
          <cell r="DC81">
            <v>0</v>
          </cell>
          <cell r="DF81">
            <v>0</v>
          </cell>
          <cell r="DI81">
            <v>0</v>
          </cell>
          <cell r="DK81">
            <v>0</v>
          </cell>
          <cell r="DL81">
            <v>0</v>
          </cell>
          <cell r="DN81" t="str">
            <v>11D13</v>
          </cell>
          <cell r="DO81" t="str">
            <v>FixoTInt-"Lojas"2002</v>
          </cell>
          <cell r="DP81">
            <v>2</v>
          </cell>
          <cell r="DQ81">
            <v>100</v>
          </cell>
          <cell r="DR81" t="str">
            <v>PT01</v>
          </cell>
          <cell r="DT81" t="str">
            <v>00100000</v>
          </cell>
          <cell r="DU81" t="str">
            <v>BANCO BPI, SA</v>
          </cell>
        </row>
        <row r="82">
          <cell r="A82" t="str">
            <v>312380</v>
          </cell>
          <cell r="B82" t="str">
            <v>Manuel Fernando Oliveira Cunha</v>
          </cell>
          <cell r="C82" t="str">
            <v>1979</v>
          </cell>
          <cell r="D82">
            <v>26</v>
          </cell>
          <cell r="E82">
            <v>26</v>
          </cell>
          <cell r="F82" t="str">
            <v>19581009</v>
          </cell>
          <cell r="G82" t="str">
            <v>46</v>
          </cell>
          <cell r="H82" t="str">
            <v>1</v>
          </cell>
          <cell r="I82" t="str">
            <v>Casado</v>
          </cell>
          <cell r="J82" t="str">
            <v>masculino</v>
          </cell>
          <cell r="K82">
            <v>2</v>
          </cell>
          <cell r="L82" t="str">
            <v>R da Fabrica    321, Vila Nova S.Cosme Gondomr</v>
          </cell>
          <cell r="M82" t="str">
            <v>4420-000</v>
          </cell>
          <cell r="N82" t="str">
            <v>GONDOMAR</v>
          </cell>
          <cell r="O82" t="str">
            <v>00232243</v>
          </cell>
          <cell r="P82" t="str">
            <v>CURSO GERAL CONSTRUCAO CIVIL</v>
          </cell>
          <cell r="R82" t="str">
            <v>3702492</v>
          </cell>
          <cell r="S82" t="str">
            <v>19980601</v>
          </cell>
          <cell r="T82" t="str">
            <v>LISBOA</v>
          </cell>
          <cell r="U82" t="str">
            <v>9803</v>
          </cell>
          <cell r="V82" t="str">
            <v>S.NAC IND ENERGIA-SINDEL</v>
          </cell>
          <cell r="W82" t="str">
            <v>162172290</v>
          </cell>
          <cell r="X82" t="str">
            <v>1783</v>
          </cell>
          <cell r="Y82" t="str">
            <v>0.0</v>
          </cell>
          <cell r="Z82">
            <v>2</v>
          </cell>
          <cell r="AA82" t="str">
            <v>00</v>
          </cell>
          <cell r="AD82" t="str">
            <v>100</v>
          </cell>
          <cell r="AE82" t="str">
            <v>11267040919</v>
          </cell>
          <cell r="AF82" t="str">
            <v>02</v>
          </cell>
          <cell r="AG82" t="str">
            <v>19791104</v>
          </cell>
          <cell r="AH82" t="str">
            <v>DT.Adm.Corr.Antiguid</v>
          </cell>
          <cell r="AI82" t="str">
            <v>1</v>
          </cell>
          <cell r="AJ82" t="str">
            <v>ACTIVOS</v>
          </cell>
          <cell r="AK82" t="str">
            <v>AA</v>
          </cell>
          <cell r="AL82" t="str">
            <v>ACTIVO TEMP.INTEIRO</v>
          </cell>
          <cell r="AM82" t="str">
            <v>J100</v>
          </cell>
          <cell r="AN82" t="str">
            <v>EDPOutsourcing Comercial-N</v>
          </cell>
          <cell r="AO82" t="str">
            <v>J113</v>
          </cell>
          <cell r="AP82" t="str">
            <v>EDPOC-GONDOMAR</v>
          </cell>
          <cell r="AQ82" t="str">
            <v>40177475</v>
          </cell>
          <cell r="AR82" t="str">
            <v>70000060</v>
          </cell>
          <cell r="AS82" t="str">
            <v>025.</v>
          </cell>
          <cell r="AT82" t="str">
            <v>ESCRITURARIO COMERCIAL</v>
          </cell>
          <cell r="AU82" t="str">
            <v>1</v>
          </cell>
          <cell r="AV82" t="str">
            <v>00040284</v>
          </cell>
          <cell r="AW82" t="str">
            <v>J20424280410</v>
          </cell>
          <cell r="AX82" t="str">
            <v>AN-LJGDM-LOJA GONDOMAR</v>
          </cell>
          <cell r="AY82" t="str">
            <v>68905208</v>
          </cell>
          <cell r="AZ82" t="str">
            <v>Lj Gondomar</v>
          </cell>
          <cell r="BA82" t="str">
            <v>6890</v>
          </cell>
          <cell r="BB82" t="str">
            <v>EDP Outsourcing Comercial</v>
          </cell>
          <cell r="BC82" t="str">
            <v>6890</v>
          </cell>
          <cell r="BD82" t="str">
            <v>6890</v>
          </cell>
          <cell r="BE82" t="str">
            <v>2800</v>
          </cell>
          <cell r="BF82" t="str">
            <v>6890</v>
          </cell>
          <cell r="BG82" t="str">
            <v>EDP Outsourcing Comercial,SA</v>
          </cell>
          <cell r="BH82" t="str">
            <v>1010</v>
          </cell>
          <cell r="BI82">
            <v>1003</v>
          </cell>
          <cell r="BJ82" t="str">
            <v>08</v>
          </cell>
          <cell r="BK82">
            <v>26</v>
          </cell>
          <cell r="BL82">
            <v>262.86</v>
          </cell>
          <cell r="BM82" t="str">
            <v>NÍVEL 5</v>
          </cell>
          <cell r="BN82" t="str">
            <v>01</v>
          </cell>
          <cell r="BO82" t="str">
            <v>05</v>
          </cell>
          <cell r="BP82" t="str">
            <v>20040101</v>
          </cell>
          <cell r="BQ82" t="str">
            <v>21</v>
          </cell>
          <cell r="BR82" t="str">
            <v>EVOLUCAO AUTOMATICA</v>
          </cell>
          <cell r="BS82" t="str">
            <v>20050101</v>
          </cell>
          <cell r="BW82">
            <v>0</v>
          </cell>
          <cell r="BX82">
            <v>0</v>
          </cell>
          <cell r="BY82">
            <v>0</v>
          </cell>
          <cell r="BZ82">
            <v>0</v>
          </cell>
          <cell r="CA82">
            <v>0</v>
          </cell>
          <cell r="CC82">
            <v>0</v>
          </cell>
          <cell r="CG82">
            <v>0</v>
          </cell>
          <cell r="CK82">
            <v>0</v>
          </cell>
          <cell r="CO82">
            <v>0</v>
          </cell>
          <cell r="CT82">
            <v>0</v>
          </cell>
          <cell r="CU82">
            <v>0</v>
          </cell>
          <cell r="CV82">
            <v>0</v>
          </cell>
          <cell r="CW82">
            <v>0</v>
          </cell>
          <cell r="CX82">
            <v>1</v>
          </cell>
          <cell r="CY82" t="str">
            <v>6010</v>
          </cell>
          <cell r="CZ82">
            <v>39.54</v>
          </cell>
          <cell r="DC82">
            <v>0</v>
          </cell>
          <cell r="DF82">
            <v>0</v>
          </cell>
          <cell r="DI82">
            <v>0</v>
          </cell>
          <cell r="DK82">
            <v>0</v>
          </cell>
          <cell r="DL82">
            <v>0</v>
          </cell>
          <cell r="DN82" t="str">
            <v>11D13</v>
          </cell>
          <cell r="DO82" t="str">
            <v>FixoTInt-"Lojas"2002</v>
          </cell>
          <cell r="DP82">
            <v>2</v>
          </cell>
          <cell r="DQ82">
            <v>100</v>
          </cell>
          <cell r="DR82" t="str">
            <v>PT01</v>
          </cell>
          <cell r="DT82" t="str">
            <v>00300256</v>
          </cell>
          <cell r="DU82" t="str">
            <v>BANCO SANTANDER PORTUGAL, SA</v>
          </cell>
        </row>
        <row r="83">
          <cell r="A83" t="str">
            <v>311227</v>
          </cell>
          <cell r="B83" t="str">
            <v>Ana Maria Vieira Ferreira</v>
          </cell>
          <cell r="C83" t="str">
            <v>1981</v>
          </cell>
          <cell r="D83">
            <v>24</v>
          </cell>
          <cell r="E83">
            <v>24</v>
          </cell>
          <cell r="F83" t="str">
            <v>19620122</v>
          </cell>
          <cell r="G83" t="str">
            <v>43</v>
          </cell>
          <cell r="H83" t="str">
            <v>4</v>
          </cell>
          <cell r="I83" t="str">
            <v>Divorc</v>
          </cell>
          <cell r="J83" t="str">
            <v>feminino</v>
          </cell>
          <cell r="K83">
            <v>1</v>
          </cell>
          <cell r="L83" t="str">
            <v>Av General Humberto Delgado, 1649-2 - Fanzeres   /  Go</v>
          </cell>
          <cell r="M83" t="str">
            <v>4510-570</v>
          </cell>
          <cell r="N83" t="str">
            <v>FÂNZERES</v>
          </cell>
          <cell r="O83" t="str">
            <v>00243413</v>
          </cell>
          <cell r="P83" t="str">
            <v>12.ANO - 4. CURSO</v>
          </cell>
          <cell r="R83" t="str">
            <v>5801706</v>
          </cell>
          <cell r="S83" t="str">
            <v>19941006</v>
          </cell>
          <cell r="T83" t="str">
            <v>LISBOA</v>
          </cell>
          <cell r="U83" t="str">
            <v>9803</v>
          </cell>
          <cell r="V83" t="str">
            <v>S.NAC IND ENERGIA-SINDEL</v>
          </cell>
          <cell r="W83" t="str">
            <v>166925101</v>
          </cell>
          <cell r="X83" t="str">
            <v>1783</v>
          </cell>
          <cell r="Y83" t="str">
            <v>0.0</v>
          </cell>
          <cell r="Z83">
            <v>1</v>
          </cell>
          <cell r="AA83" t="str">
            <v>00</v>
          </cell>
          <cell r="AD83" t="str">
            <v>100</v>
          </cell>
          <cell r="AE83" t="str">
            <v>11321912057</v>
          </cell>
          <cell r="AF83" t="str">
            <v>02</v>
          </cell>
          <cell r="AG83" t="str">
            <v>19811109</v>
          </cell>
          <cell r="AH83" t="str">
            <v>DT.Adm.Corr.Antiguid</v>
          </cell>
          <cell r="AI83" t="str">
            <v>1</v>
          </cell>
          <cell r="AJ83" t="str">
            <v>ACTIVOS</v>
          </cell>
          <cell r="AK83" t="str">
            <v>AA</v>
          </cell>
          <cell r="AL83" t="str">
            <v>ACTIVO TEMP.INTEIRO</v>
          </cell>
          <cell r="AM83" t="str">
            <v>J100</v>
          </cell>
          <cell r="AN83" t="str">
            <v>EDPOutsourcing Comercial-N</v>
          </cell>
          <cell r="AO83" t="str">
            <v>J113</v>
          </cell>
          <cell r="AP83" t="str">
            <v>EDPOC-GONDOMAR</v>
          </cell>
          <cell r="AQ83" t="str">
            <v>40177474</v>
          </cell>
          <cell r="AR83" t="str">
            <v>70000060</v>
          </cell>
          <cell r="AS83" t="str">
            <v>025.</v>
          </cell>
          <cell r="AT83" t="str">
            <v>ESCRITURARIO COMERCIAL</v>
          </cell>
          <cell r="AU83" t="str">
            <v>1</v>
          </cell>
          <cell r="AV83" t="str">
            <v>00040284</v>
          </cell>
          <cell r="AW83" t="str">
            <v>J20424280410</v>
          </cell>
          <cell r="AX83" t="str">
            <v>AN-LJGDM-LOJA GONDOMAR</v>
          </cell>
          <cell r="AY83" t="str">
            <v>68905208</v>
          </cell>
          <cell r="AZ83" t="str">
            <v>Lj Gondomar</v>
          </cell>
          <cell r="BA83" t="str">
            <v>6890</v>
          </cell>
          <cell r="BB83" t="str">
            <v>EDP Outsourcing Comercial</v>
          </cell>
          <cell r="BC83" t="str">
            <v>6890</v>
          </cell>
          <cell r="BD83" t="str">
            <v>6890</v>
          </cell>
          <cell r="BE83" t="str">
            <v>2800</v>
          </cell>
          <cell r="BF83" t="str">
            <v>6890</v>
          </cell>
          <cell r="BG83" t="str">
            <v>EDP Outsourcing Comercial,SA</v>
          </cell>
          <cell r="BH83" t="str">
            <v>1010</v>
          </cell>
          <cell r="BI83">
            <v>1247</v>
          </cell>
          <cell r="BJ83" t="str">
            <v>11</v>
          </cell>
          <cell r="BK83">
            <v>24</v>
          </cell>
          <cell r="BL83">
            <v>242.64</v>
          </cell>
          <cell r="BM83" t="str">
            <v>NÍVEL 5</v>
          </cell>
          <cell r="BN83" t="str">
            <v>01</v>
          </cell>
          <cell r="BO83" t="str">
            <v>08</v>
          </cell>
          <cell r="BP83" t="str">
            <v>20030110</v>
          </cell>
          <cell r="BQ83" t="str">
            <v>22</v>
          </cell>
          <cell r="BR83" t="str">
            <v>ACELERACAO DE CARREIRA</v>
          </cell>
          <cell r="BS83" t="str">
            <v>20050101</v>
          </cell>
          <cell r="BW83">
            <v>0</v>
          </cell>
          <cell r="BX83">
            <v>0</v>
          </cell>
          <cell r="BY83">
            <v>0</v>
          </cell>
          <cell r="BZ83">
            <v>0</v>
          </cell>
          <cell r="CA83">
            <v>0</v>
          </cell>
          <cell r="CC83">
            <v>0</v>
          </cell>
          <cell r="CG83">
            <v>0</v>
          </cell>
          <cell r="CK83">
            <v>0</v>
          </cell>
          <cell r="CO83">
            <v>0</v>
          </cell>
          <cell r="CT83">
            <v>0</v>
          </cell>
          <cell r="CU83">
            <v>0</v>
          </cell>
          <cell r="CV83">
            <v>0</v>
          </cell>
          <cell r="CW83">
            <v>0</v>
          </cell>
          <cell r="CX83">
            <v>1</v>
          </cell>
          <cell r="CY83" t="str">
            <v>6010</v>
          </cell>
          <cell r="CZ83">
            <v>39.54</v>
          </cell>
          <cell r="DC83">
            <v>0</v>
          </cell>
          <cell r="DF83">
            <v>0</v>
          </cell>
          <cell r="DI83">
            <v>0</v>
          </cell>
          <cell r="DK83">
            <v>0</v>
          </cell>
          <cell r="DL83">
            <v>0</v>
          </cell>
          <cell r="DN83" t="str">
            <v>11D13</v>
          </cell>
          <cell r="DO83" t="str">
            <v>FixoTInt-"Lojas"2002</v>
          </cell>
          <cell r="DP83">
            <v>2</v>
          </cell>
          <cell r="DQ83">
            <v>100</v>
          </cell>
          <cell r="DR83" t="str">
            <v>PT01</v>
          </cell>
          <cell r="DT83" t="str">
            <v>00360094</v>
          </cell>
          <cell r="DU83" t="str">
            <v>CAIXA ECONOMICA MONTEPIO GERAL</v>
          </cell>
        </row>
        <row r="84">
          <cell r="A84" t="str">
            <v>310921</v>
          </cell>
          <cell r="B84" t="str">
            <v>Odilia Gabriela Oliveira Alves Moreira</v>
          </cell>
          <cell r="C84" t="str">
            <v>1982</v>
          </cell>
          <cell r="D84">
            <v>23</v>
          </cell>
          <cell r="E84">
            <v>23</v>
          </cell>
          <cell r="F84" t="str">
            <v>19570918</v>
          </cell>
          <cell r="G84" t="str">
            <v>47</v>
          </cell>
          <cell r="H84" t="str">
            <v>1</v>
          </cell>
          <cell r="I84" t="str">
            <v>Casado</v>
          </cell>
          <cell r="J84" t="str">
            <v>feminino</v>
          </cell>
          <cell r="K84">
            <v>2</v>
          </cell>
          <cell r="L84" t="str">
            <v>Lug VaLtve - Recarei / Paredes</v>
          </cell>
          <cell r="M84" t="str">
            <v>4580-000</v>
          </cell>
          <cell r="N84" t="str">
            <v>PAREDES</v>
          </cell>
          <cell r="O84" t="str">
            <v>00241132</v>
          </cell>
          <cell r="P84" t="str">
            <v>CURSO COMPLEMENTAR DOS LICEUS</v>
          </cell>
          <cell r="R84" t="str">
            <v>3581573</v>
          </cell>
          <cell r="S84" t="str">
            <v>20020307</v>
          </cell>
          <cell r="T84" t="str">
            <v>PORTO</v>
          </cell>
          <cell r="U84" t="str">
            <v>9800</v>
          </cell>
          <cell r="V84" t="str">
            <v>SIND TRAB IND ELéCT NORTE</v>
          </cell>
          <cell r="W84" t="str">
            <v>123948614</v>
          </cell>
          <cell r="X84" t="str">
            <v>1848</v>
          </cell>
          <cell r="Y84" t="str">
            <v>0.0</v>
          </cell>
          <cell r="Z84">
            <v>2</v>
          </cell>
          <cell r="AA84" t="str">
            <v>00</v>
          </cell>
          <cell r="AC84" t="str">
            <v>X</v>
          </cell>
          <cell r="AD84" t="str">
            <v>100</v>
          </cell>
          <cell r="AE84" t="str">
            <v>11321922505</v>
          </cell>
          <cell r="AF84" t="str">
            <v>02</v>
          </cell>
          <cell r="AG84" t="str">
            <v>19820601</v>
          </cell>
          <cell r="AH84" t="str">
            <v>DT.Adm.Corr.Antiguid</v>
          </cell>
          <cell r="AI84" t="str">
            <v>1</v>
          </cell>
          <cell r="AJ84" t="str">
            <v>ACTIVOS</v>
          </cell>
          <cell r="AK84" t="str">
            <v>AA</v>
          </cell>
          <cell r="AL84" t="str">
            <v>ACTIVO TEMP.INTEIRO</v>
          </cell>
          <cell r="AM84" t="str">
            <v>J100</v>
          </cell>
          <cell r="AN84" t="str">
            <v>EDPOutsourcing Comercial-N</v>
          </cell>
          <cell r="AO84" t="str">
            <v>J113</v>
          </cell>
          <cell r="AP84" t="str">
            <v>EDPOC-GONDOMAR</v>
          </cell>
          <cell r="AQ84" t="str">
            <v>40177472</v>
          </cell>
          <cell r="AR84" t="str">
            <v>70000060</v>
          </cell>
          <cell r="AS84" t="str">
            <v>025.</v>
          </cell>
          <cell r="AT84" t="str">
            <v>ESCRITURARIO COMERCIAL</v>
          </cell>
          <cell r="AU84" t="str">
            <v>1</v>
          </cell>
          <cell r="AV84" t="str">
            <v>00040284</v>
          </cell>
          <cell r="AW84" t="str">
            <v>J20424280410</v>
          </cell>
          <cell r="AX84" t="str">
            <v>AN-LJGDM-LOJA GONDOMAR</v>
          </cell>
          <cell r="AY84" t="str">
            <v>68905208</v>
          </cell>
          <cell r="AZ84" t="str">
            <v>Lj Gondomar</v>
          </cell>
          <cell r="BA84" t="str">
            <v>6890</v>
          </cell>
          <cell r="BB84" t="str">
            <v>EDP Outsourcing Comercial</v>
          </cell>
          <cell r="BC84" t="str">
            <v>6890</v>
          </cell>
          <cell r="BD84" t="str">
            <v>6890</v>
          </cell>
          <cell r="BE84" t="str">
            <v>2800</v>
          </cell>
          <cell r="BF84" t="str">
            <v>6890</v>
          </cell>
          <cell r="BG84" t="str">
            <v>EDP Outsourcing Comercial,SA</v>
          </cell>
          <cell r="BH84" t="str">
            <v>1010</v>
          </cell>
          <cell r="BI84">
            <v>1160</v>
          </cell>
          <cell r="BJ84" t="str">
            <v>10</v>
          </cell>
          <cell r="BK84">
            <v>23</v>
          </cell>
          <cell r="BL84">
            <v>232.53</v>
          </cell>
          <cell r="BM84" t="str">
            <v>NÍVEL 5</v>
          </cell>
          <cell r="BN84" t="str">
            <v>00</v>
          </cell>
          <cell r="BO84" t="str">
            <v>07</v>
          </cell>
          <cell r="BP84" t="str">
            <v>20050101</v>
          </cell>
          <cell r="BQ84" t="str">
            <v>21</v>
          </cell>
          <cell r="BR84" t="str">
            <v>EVOLUCAO AUTOMATICA</v>
          </cell>
          <cell r="BS84" t="str">
            <v>20050101</v>
          </cell>
          <cell r="BW84">
            <v>0</v>
          </cell>
          <cell r="BX84">
            <v>0</v>
          </cell>
          <cell r="BY84">
            <v>0</v>
          </cell>
          <cell r="BZ84">
            <v>0</v>
          </cell>
          <cell r="CA84">
            <v>0</v>
          </cell>
          <cell r="CC84">
            <v>0</v>
          </cell>
          <cell r="CG84">
            <v>0</v>
          </cell>
          <cell r="CK84">
            <v>0</v>
          </cell>
          <cell r="CO84">
            <v>0</v>
          </cell>
          <cell r="CT84">
            <v>0</v>
          </cell>
          <cell r="CU84">
            <v>0</v>
          </cell>
          <cell r="CV84">
            <v>0</v>
          </cell>
          <cell r="CW84">
            <v>0</v>
          </cell>
          <cell r="CX84">
            <v>1</v>
          </cell>
          <cell r="CY84" t="str">
            <v>6010</v>
          </cell>
          <cell r="CZ84">
            <v>39.54</v>
          </cell>
          <cell r="DC84">
            <v>0</v>
          </cell>
          <cell r="DF84">
            <v>0</v>
          </cell>
          <cell r="DI84">
            <v>0</v>
          </cell>
          <cell r="DK84">
            <v>0</v>
          </cell>
          <cell r="DL84">
            <v>0</v>
          </cell>
          <cell r="DN84" t="str">
            <v>11D13</v>
          </cell>
          <cell r="DO84" t="str">
            <v>FixoTInt-"Lojas"2002</v>
          </cell>
          <cell r="DP84">
            <v>2</v>
          </cell>
          <cell r="DQ84">
            <v>100</v>
          </cell>
          <cell r="DR84" t="str">
            <v>PT01</v>
          </cell>
          <cell r="DT84" t="str">
            <v>00350837</v>
          </cell>
          <cell r="DU84" t="str">
            <v>CAIXA GERAL DE DEPOSITOS, SA</v>
          </cell>
        </row>
        <row r="85">
          <cell r="A85" t="str">
            <v>310999</v>
          </cell>
          <cell r="B85" t="str">
            <v>Teresa Paula Moreira Padilha Neves</v>
          </cell>
          <cell r="C85" t="str">
            <v>1980</v>
          </cell>
          <cell r="D85">
            <v>25</v>
          </cell>
          <cell r="E85">
            <v>25</v>
          </cell>
          <cell r="F85" t="str">
            <v>19621222</v>
          </cell>
          <cell r="G85" t="str">
            <v>42</v>
          </cell>
          <cell r="H85" t="str">
            <v>1</v>
          </cell>
          <cell r="I85" t="str">
            <v>Casado</v>
          </cell>
          <cell r="J85" t="str">
            <v>feminino</v>
          </cell>
          <cell r="K85">
            <v>1</v>
          </cell>
          <cell r="L85" t="str">
            <v>Rua Alvares Cabral, 222</v>
          </cell>
          <cell r="M85" t="str">
            <v>4440-527</v>
          </cell>
          <cell r="N85" t="str">
            <v>VALONGO</v>
          </cell>
          <cell r="O85" t="str">
            <v>00242072</v>
          </cell>
          <cell r="P85" t="str">
            <v>CC CONTABILIDADE ADMINISTRACAO</v>
          </cell>
          <cell r="R85" t="str">
            <v>5919062</v>
          </cell>
          <cell r="S85" t="str">
            <v>19960513</v>
          </cell>
          <cell r="T85" t="str">
            <v>PORTO</v>
          </cell>
          <cell r="U85" t="str">
            <v>9803</v>
          </cell>
          <cell r="V85" t="str">
            <v>S.NAC IND ENERGIA-SINDEL</v>
          </cell>
          <cell r="W85" t="str">
            <v>157267750</v>
          </cell>
          <cell r="X85" t="str">
            <v>1899</v>
          </cell>
          <cell r="Y85" t="str">
            <v>0.0</v>
          </cell>
          <cell r="Z85">
            <v>1</v>
          </cell>
          <cell r="AA85" t="str">
            <v>00</v>
          </cell>
          <cell r="AC85" t="str">
            <v>X</v>
          </cell>
          <cell r="AD85" t="str">
            <v>100</v>
          </cell>
          <cell r="AE85" t="str">
            <v>11267863954</v>
          </cell>
          <cell r="AF85" t="str">
            <v>02</v>
          </cell>
          <cell r="AG85" t="str">
            <v>19800823</v>
          </cell>
          <cell r="AH85" t="str">
            <v>DT.Adm.Corr.Antiguid</v>
          </cell>
          <cell r="AI85" t="str">
            <v>1</v>
          </cell>
          <cell r="AJ85" t="str">
            <v>ACTIVOS</v>
          </cell>
          <cell r="AK85" t="str">
            <v>AA</v>
          </cell>
          <cell r="AL85" t="str">
            <v>ACTIVO TEMP.INTEIRO</v>
          </cell>
          <cell r="AM85" t="str">
            <v>J100</v>
          </cell>
          <cell r="AN85" t="str">
            <v>EDPOutsourcing Comercial-N</v>
          </cell>
          <cell r="AO85" t="str">
            <v>J113</v>
          </cell>
          <cell r="AP85" t="str">
            <v>EDPOC-GONDOMAR</v>
          </cell>
          <cell r="AQ85" t="str">
            <v>40177473</v>
          </cell>
          <cell r="AR85" t="str">
            <v>70000060</v>
          </cell>
          <cell r="AS85" t="str">
            <v>025.</v>
          </cell>
          <cell r="AT85" t="str">
            <v>ESCRITURARIO COMERCIAL</v>
          </cell>
          <cell r="AU85" t="str">
            <v>4</v>
          </cell>
          <cell r="AV85" t="str">
            <v>00040284</v>
          </cell>
          <cell r="AW85" t="str">
            <v>J20424280410</v>
          </cell>
          <cell r="AX85" t="str">
            <v>AN-LJGDM-LOJA GONDOMAR</v>
          </cell>
          <cell r="AY85" t="str">
            <v>68905208</v>
          </cell>
          <cell r="AZ85" t="str">
            <v>Lj Gondomar</v>
          </cell>
          <cell r="BA85" t="str">
            <v>6890</v>
          </cell>
          <cell r="BB85" t="str">
            <v>EDP Outsourcing Comercial</v>
          </cell>
          <cell r="BC85" t="str">
            <v>6890</v>
          </cell>
          <cell r="BD85" t="str">
            <v>6890</v>
          </cell>
          <cell r="BE85" t="str">
            <v>2800</v>
          </cell>
          <cell r="BF85" t="str">
            <v>6890</v>
          </cell>
          <cell r="BG85" t="str">
            <v>EDP Outsourcing Comercial,SA</v>
          </cell>
          <cell r="BH85" t="str">
            <v>1010</v>
          </cell>
          <cell r="BI85">
            <v>1247</v>
          </cell>
          <cell r="BJ85" t="str">
            <v>11</v>
          </cell>
          <cell r="BK85">
            <v>25</v>
          </cell>
          <cell r="BL85">
            <v>252.75</v>
          </cell>
          <cell r="BM85" t="str">
            <v>NÍVEL 5</v>
          </cell>
          <cell r="BN85" t="str">
            <v>01</v>
          </cell>
          <cell r="BO85" t="str">
            <v>08</v>
          </cell>
          <cell r="BP85" t="str">
            <v>20040101</v>
          </cell>
          <cell r="BQ85" t="str">
            <v>21</v>
          </cell>
          <cell r="BR85" t="str">
            <v>EVOLUCAO AUTOMATICA</v>
          </cell>
          <cell r="BS85" t="str">
            <v>20050101</v>
          </cell>
          <cell r="BW85">
            <v>0</v>
          </cell>
          <cell r="BX85">
            <v>0</v>
          </cell>
          <cell r="BY85">
            <v>0</v>
          </cell>
          <cell r="BZ85">
            <v>0</v>
          </cell>
          <cell r="CA85">
            <v>0</v>
          </cell>
          <cell r="CC85">
            <v>0</v>
          </cell>
          <cell r="CG85">
            <v>0</v>
          </cell>
          <cell r="CK85">
            <v>0</v>
          </cell>
          <cell r="CO85">
            <v>0</v>
          </cell>
          <cell r="CT85">
            <v>0</v>
          </cell>
          <cell r="CU85">
            <v>0</v>
          </cell>
          <cell r="CV85">
            <v>0</v>
          </cell>
          <cell r="CW85">
            <v>0</v>
          </cell>
          <cell r="CX85">
            <v>1</v>
          </cell>
          <cell r="CY85" t="str">
            <v>6010</v>
          </cell>
          <cell r="CZ85">
            <v>39.54</v>
          </cell>
          <cell r="DC85">
            <v>0</v>
          </cell>
          <cell r="DF85">
            <v>0</v>
          </cell>
          <cell r="DI85">
            <v>0</v>
          </cell>
          <cell r="DK85">
            <v>0</v>
          </cell>
          <cell r="DL85">
            <v>0</v>
          </cell>
          <cell r="DN85" t="str">
            <v>11D13</v>
          </cell>
          <cell r="DO85" t="str">
            <v>FixoTInt-"Lojas"2002</v>
          </cell>
          <cell r="DP85">
            <v>2</v>
          </cell>
          <cell r="DQ85">
            <v>100</v>
          </cell>
          <cell r="DR85" t="str">
            <v>PT01</v>
          </cell>
          <cell r="DT85" t="str">
            <v>00350837</v>
          </cell>
          <cell r="DU85" t="str">
            <v>CAIXA GERAL DE DEPOSITOS, SA</v>
          </cell>
        </row>
        <row r="86">
          <cell r="A86" t="str">
            <v>310166</v>
          </cell>
          <cell r="B86" t="str">
            <v>Ana Maria Comercio Teixeira Ferreira</v>
          </cell>
          <cell r="C86" t="str">
            <v>1984</v>
          </cell>
          <cell r="D86">
            <v>21</v>
          </cell>
          <cell r="E86">
            <v>21</v>
          </cell>
          <cell r="F86" t="str">
            <v>19610214</v>
          </cell>
          <cell r="G86" t="str">
            <v>44</v>
          </cell>
          <cell r="H86" t="str">
            <v>1</v>
          </cell>
          <cell r="I86" t="str">
            <v>Casado</v>
          </cell>
          <cell r="J86" t="str">
            <v>feminino</v>
          </cell>
          <cell r="K86">
            <v>1</v>
          </cell>
          <cell r="L86" t="str">
            <v>R Central da Capela, 591 Campo</v>
          </cell>
          <cell r="M86" t="str">
            <v>4440-000</v>
          </cell>
          <cell r="N86" t="str">
            <v>VALONGO</v>
          </cell>
          <cell r="O86" t="str">
            <v>00231021</v>
          </cell>
          <cell r="P86" t="str">
            <v>CURSO GERAL DOS LICEUS</v>
          </cell>
          <cell r="R86" t="str">
            <v>5816064</v>
          </cell>
          <cell r="S86" t="str">
            <v>19951124</v>
          </cell>
          <cell r="T86" t="str">
            <v>PORTO</v>
          </cell>
          <cell r="U86" t="str">
            <v>9803</v>
          </cell>
          <cell r="V86" t="str">
            <v>S.NAC IND ENERGIA-SINDEL</v>
          </cell>
          <cell r="W86" t="str">
            <v>123276560</v>
          </cell>
          <cell r="X86" t="str">
            <v>1899</v>
          </cell>
          <cell r="Y86" t="str">
            <v>0.0</v>
          </cell>
          <cell r="Z86">
            <v>1</v>
          </cell>
          <cell r="AA86" t="str">
            <v>00</v>
          </cell>
          <cell r="AD86" t="str">
            <v>100</v>
          </cell>
          <cell r="AE86" t="str">
            <v>11321907287</v>
          </cell>
          <cell r="AF86" t="str">
            <v>02</v>
          </cell>
          <cell r="AG86" t="str">
            <v>19840522</v>
          </cell>
          <cell r="AH86" t="str">
            <v>DT.Adm.Corr.Antiguid</v>
          </cell>
          <cell r="AI86" t="str">
            <v>1</v>
          </cell>
          <cell r="AJ86" t="str">
            <v>ACTIVOS</v>
          </cell>
          <cell r="AK86" t="str">
            <v>AA</v>
          </cell>
          <cell r="AL86" t="str">
            <v>ACTIVO TEMP.INTEIRO</v>
          </cell>
          <cell r="AM86" t="str">
            <v>J100</v>
          </cell>
          <cell r="AN86" t="str">
            <v>EDPOutsourcing Comercial-N</v>
          </cell>
          <cell r="AO86" t="str">
            <v>J113</v>
          </cell>
          <cell r="AP86" t="str">
            <v>EDPOC-GONDOMAR</v>
          </cell>
          <cell r="AQ86" t="str">
            <v>40177471</v>
          </cell>
          <cell r="AR86" t="str">
            <v>70000022</v>
          </cell>
          <cell r="AS86" t="str">
            <v>014.</v>
          </cell>
          <cell r="AT86" t="str">
            <v>TECNICO COMERCIAL</v>
          </cell>
          <cell r="AU86" t="str">
            <v>1</v>
          </cell>
          <cell r="AV86" t="str">
            <v>00040284</v>
          </cell>
          <cell r="AW86" t="str">
            <v>J20424280410</v>
          </cell>
          <cell r="AX86" t="str">
            <v>AN-LJGDM-LOJA GONDOMAR</v>
          </cell>
          <cell r="AY86" t="str">
            <v>68905208</v>
          </cell>
          <cell r="AZ86" t="str">
            <v>Lj Gondomar</v>
          </cell>
          <cell r="BA86" t="str">
            <v>6890</v>
          </cell>
          <cell r="BB86" t="str">
            <v>EDP Outsourcing Comercial</v>
          </cell>
          <cell r="BC86" t="str">
            <v>6890</v>
          </cell>
          <cell r="BD86" t="str">
            <v>6890</v>
          </cell>
          <cell r="BE86" t="str">
            <v>2800</v>
          </cell>
          <cell r="BF86" t="str">
            <v>6890</v>
          </cell>
          <cell r="BG86" t="str">
            <v>EDP Outsourcing Comercial,SA</v>
          </cell>
          <cell r="BH86" t="str">
            <v>1010</v>
          </cell>
          <cell r="BI86">
            <v>1160</v>
          </cell>
          <cell r="BJ86" t="str">
            <v>10</v>
          </cell>
          <cell r="BK86">
            <v>21</v>
          </cell>
          <cell r="BL86">
            <v>212.31</v>
          </cell>
          <cell r="BM86" t="str">
            <v>NÍVEL 4</v>
          </cell>
          <cell r="BN86" t="str">
            <v>01</v>
          </cell>
          <cell r="BO86" t="str">
            <v>04</v>
          </cell>
          <cell r="BP86" t="str">
            <v>20040110</v>
          </cell>
          <cell r="BQ86" t="str">
            <v>33</v>
          </cell>
          <cell r="BR86" t="str">
            <v>NOMEACAO</v>
          </cell>
          <cell r="BS86" t="str">
            <v>20050101</v>
          </cell>
          <cell r="BT86" t="str">
            <v>20040101</v>
          </cell>
          <cell r="BW86">
            <v>0</v>
          </cell>
          <cell r="BX86">
            <v>0</v>
          </cell>
          <cell r="BY86">
            <v>0</v>
          </cell>
          <cell r="BZ86">
            <v>0</v>
          </cell>
          <cell r="CA86">
            <v>0</v>
          </cell>
          <cell r="CC86">
            <v>0</v>
          </cell>
          <cell r="CG86">
            <v>0</v>
          </cell>
          <cell r="CK86">
            <v>0</v>
          </cell>
          <cell r="CO86">
            <v>0</v>
          </cell>
          <cell r="CT86">
            <v>0</v>
          </cell>
          <cell r="CU86">
            <v>0</v>
          </cell>
          <cell r="CV86">
            <v>0</v>
          </cell>
          <cell r="CW86">
            <v>0</v>
          </cell>
          <cell r="CX86">
            <v>1</v>
          </cell>
          <cell r="CY86" t="str">
            <v>6010</v>
          </cell>
          <cell r="CZ86">
            <v>39.54</v>
          </cell>
          <cell r="DC86">
            <v>0</v>
          </cell>
          <cell r="DF86">
            <v>0</v>
          </cell>
          <cell r="DI86">
            <v>0</v>
          </cell>
          <cell r="DK86">
            <v>0</v>
          </cell>
          <cell r="DL86">
            <v>0</v>
          </cell>
          <cell r="DN86" t="str">
            <v>11D13</v>
          </cell>
          <cell r="DO86" t="str">
            <v>FixoTInt-"Lojas"2002</v>
          </cell>
          <cell r="DP86">
            <v>2</v>
          </cell>
          <cell r="DQ86">
            <v>100</v>
          </cell>
          <cell r="DR86" t="str">
            <v>PT01</v>
          </cell>
          <cell r="DT86" t="str">
            <v>00330000</v>
          </cell>
          <cell r="DU86" t="str">
            <v>BANCO COMERCIAL PORTUGUES, SA</v>
          </cell>
        </row>
        <row r="87">
          <cell r="A87" t="str">
            <v>255114</v>
          </cell>
          <cell r="B87" t="str">
            <v>Florinda Fatima R Dias Senra</v>
          </cell>
          <cell r="C87" t="str">
            <v>1983</v>
          </cell>
          <cell r="D87">
            <v>22</v>
          </cell>
          <cell r="E87">
            <v>22</v>
          </cell>
          <cell r="F87" t="str">
            <v>19620623</v>
          </cell>
          <cell r="G87" t="str">
            <v>43</v>
          </cell>
          <cell r="H87" t="str">
            <v>1</v>
          </cell>
          <cell r="I87" t="str">
            <v>Casado</v>
          </cell>
          <cell r="J87" t="str">
            <v>feminino</v>
          </cell>
          <cell r="K87">
            <v>2</v>
          </cell>
          <cell r="L87" t="str">
            <v>R Eng. Alexandre Aranha, 164-1-EQ       Pacos Ferreira</v>
          </cell>
          <cell r="M87" t="str">
            <v>4590-591</v>
          </cell>
          <cell r="N87" t="str">
            <v>PAÇOS DE FERREIRA</v>
          </cell>
          <cell r="O87" t="str">
            <v>00241132</v>
          </cell>
          <cell r="P87" t="str">
            <v>CURSO COMPLEMENTAR DOS LICEUS</v>
          </cell>
          <cell r="R87" t="str">
            <v>9306182</v>
          </cell>
          <cell r="S87" t="str">
            <v>20010202</v>
          </cell>
          <cell r="T87" t="str">
            <v>PORTO</v>
          </cell>
          <cell r="U87" t="str">
            <v>9803</v>
          </cell>
          <cell r="V87" t="str">
            <v>S.NAC IND ENERGIA-SINDEL</v>
          </cell>
          <cell r="W87" t="str">
            <v>177959444</v>
          </cell>
          <cell r="X87" t="str">
            <v>1830</v>
          </cell>
          <cell r="Y87" t="str">
            <v>0.0</v>
          </cell>
          <cell r="Z87">
            <v>2</v>
          </cell>
          <cell r="AA87" t="str">
            <v>00</v>
          </cell>
          <cell r="AC87" t="str">
            <v>X</v>
          </cell>
          <cell r="AD87" t="str">
            <v>100</v>
          </cell>
          <cell r="AE87" t="str">
            <v>11267259826</v>
          </cell>
          <cell r="AF87" t="str">
            <v>02</v>
          </cell>
          <cell r="AG87" t="str">
            <v>19830701</v>
          </cell>
          <cell r="AH87" t="str">
            <v>DT.Adm.Corr.Antiguid</v>
          </cell>
          <cell r="AI87" t="str">
            <v>1</v>
          </cell>
          <cell r="AJ87" t="str">
            <v>ACTIVOS</v>
          </cell>
          <cell r="AK87" t="str">
            <v>AA</v>
          </cell>
          <cell r="AL87" t="str">
            <v>ACTIVO TEMP.INTEIRO</v>
          </cell>
          <cell r="AM87" t="str">
            <v>J100</v>
          </cell>
          <cell r="AN87" t="str">
            <v>EDPOutsourcing Comercial-N</v>
          </cell>
          <cell r="AO87" t="str">
            <v>J114</v>
          </cell>
          <cell r="AP87" t="str">
            <v>EDPOC-MAI-AgSm</v>
          </cell>
          <cell r="AQ87" t="str">
            <v>40177453</v>
          </cell>
          <cell r="AR87" t="str">
            <v>70000045</v>
          </cell>
          <cell r="AS87" t="str">
            <v>01S3</v>
          </cell>
          <cell r="AT87" t="str">
            <v>CHEFIA SECCAO ESCALAO III</v>
          </cell>
          <cell r="AU87" t="str">
            <v>4</v>
          </cell>
          <cell r="AV87" t="str">
            <v>00040181</v>
          </cell>
          <cell r="AW87" t="str">
            <v>J20424340110</v>
          </cell>
          <cell r="AX87" t="str">
            <v>AN-LJMAI-CH-CHEFIA</v>
          </cell>
          <cell r="AY87" t="str">
            <v>68905210</v>
          </cell>
          <cell r="AZ87" t="str">
            <v>Lj Maia</v>
          </cell>
          <cell r="BA87" t="str">
            <v>6890</v>
          </cell>
          <cell r="BB87" t="str">
            <v>EDP Outsourcing Comercial</v>
          </cell>
          <cell r="BC87" t="str">
            <v>6890</v>
          </cell>
          <cell r="BD87" t="str">
            <v>6890</v>
          </cell>
          <cell r="BE87" t="str">
            <v>2800</v>
          </cell>
          <cell r="BF87" t="str">
            <v>6890</v>
          </cell>
          <cell r="BG87" t="str">
            <v>EDP Outsourcing Comercial,SA</v>
          </cell>
          <cell r="BH87" t="str">
            <v>1010</v>
          </cell>
          <cell r="BI87">
            <v>1707</v>
          </cell>
          <cell r="BJ87" t="str">
            <v>16</v>
          </cell>
          <cell r="BK87">
            <v>22</v>
          </cell>
          <cell r="BL87">
            <v>222.42</v>
          </cell>
          <cell r="BM87" t="str">
            <v>C SECÇ3</v>
          </cell>
          <cell r="BN87" t="str">
            <v>02</v>
          </cell>
          <cell r="BO87" t="str">
            <v>H</v>
          </cell>
          <cell r="BP87" t="str">
            <v>20030101</v>
          </cell>
          <cell r="BQ87" t="str">
            <v>21</v>
          </cell>
          <cell r="BR87" t="str">
            <v>EVOLUCAO AUTOMATICA</v>
          </cell>
          <cell r="BS87" t="str">
            <v>20050101</v>
          </cell>
          <cell r="BW87">
            <v>0</v>
          </cell>
          <cell r="BX87">
            <v>0</v>
          </cell>
          <cell r="BY87">
            <v>0</v>
          </cell>
          <cell r="BZ87">
            <v>0</v>
          </cell>
          <cell r="CA87">
            <v>0</v>
          </cell>
          <cell r="CC87">
            <v>0</v>
          </cell>
          <cell r="CG87">
            <v>0</v>
          </cell>
          <cell r="CK87">
            <v>0</v>
          </cell>
          <cell r="CO87">
            <v>0</v>
          </cell>
          <cell r="CT87">
            <v>0</v>
          </cell>
          <cell r="CU87">
            <v>0</v>
          </cell>
          <cell r="CV87">
            <v>0</v>
          </cell>
          <cell r="CW87">
            <v>0</v>
          </cell>
          <cell r="CX87">
            <v>0</v>
          </cell>
          <cell r="CZ87">
            <v>0</v>
          </cell>
          <cell r="DC87">
            <v>0</v>
          </cell>
          <cell r="DF87">
            <v>0</v>
          </cell>
          <cell r="DI87">
            <v>0</v>
          </cell>
          <cell r="DK87">
            <v>0</v>
          </cell>
          <cell r="DL87">
            <v>0</v>
          </cell>
          <cell r="DN87" t="str">
            <v>11D13</v>
          </cell>
          <cell r="DO87" t="str">
            <v>FixoTInt-"Lojas"2002</v>
          </cell>
          <cell r="DP87">
            <v>9</v>
          </cell>
          <cell r="DQ87">
            <v>100</v>
          </cell>
          <cell r="DR87" t="str">
            <v>PT01</v>
          </cell>
          <cell r="DT87" t="str">
            <v>00350597</v>
          </cell>
          <cell r="DU87" t="str">
            <v>CAIXA GERAL DE DEPOSITOS, SA</v>
          </cell>
        </row>
        <row r="88">
          <cell r="A88" t="str">
            <v>255416</v>
          </cell>
          <cell r="B88" t="str">
            <v>Maria Teresa Silva Alves Dias</v>
          </cell>
          <cell r="C88" t="str">
            <v>1982</v>
          </cell>
          <cell r="D88">
            <v>23</v>
          </cell>
          <cell r="E88">
            <v>23</v>
          </cell>
          <cell r="F88" t="str">
            <v>19590307</v>
          </cell>
          <cell r="G88" t="str">
            <v>46</v>
          </cell>
          <cell r="H88" t="str">
            <v>1</v>
          </cell>
          <cell r="I88" t="str">
            <v>Casado</v>
          </cell>
          <cell r="J88" t="str">
            <v>feminino</v>
          </cell>
          <cell r="K88">
            <v>1</v>
          </cell>
          <cell r="L88" t="str">
            <v>Av dos Templarios, 418        Pacos de Ferreira</v>
          </cell>
          <cell r="M88" t="str">
            <v>4590-000</v>
          </cell>
          <cell r="N88" t="str">
            <v>PAÇOS DE FERREIRA</v>
          </cell>
          <cell r="O88" t="str">
            <v>00231013</v>
          </cell>
          <cell r="P88" t="str">
            <v>2. CICLO LICEAL</v>
          </cell>
          <cell r="R88" t="str">
            <v>3956155</v>
          </cell>
          <cell r="S88" t="str">
            <v>19980707</v>
          </cell>
          <cell r="T88" t="str">
            <v>PORTO</v>
          </cell>
          <cell r="U88" t="str">
            <v>9803</v>
          </cell>
          <cell r="V88" t="str">
            <v>S.NAC IND ENERGIA-SINDEL</v>
          </cell>
          <cell r="W88" t="str">
            <v>151370966</v>
          </cell>
          <cell r="X88" t="str">
            <v>1830</v>
          </cell>
          <cell r="Y88" t="str">
            <v>0.0</v>
          </cell>
          <cell r="Z88">
            <v>1</v>
          </cell>
          <cell r="AA88" t="str">
            <v>00</v>
          </cell>
          <cell r="AC88" t="str">
            <v>X</v>
          </cell>
          <cell r="AD88" t="str">
            <v>100</v>
          </cell>
          <cell r="AE88" t="str">
            <v>11290439496</v>
          </cell>
          <cell r="AF88" t="str">
            <v>02</v>
          </cell>
          <cell r="AG88" t="str">
            <v>19820416</v>
          </cell>
          <cell r="AH88" t="str">
            <v>DT.Adm.Corr.Antiguid</v>
          </cell>
          <cell r="AI88" t="str">
            <v>1</v>
          </cell>
          <cell r="AJ88" t="str">
            <v>ACTIVOS</v>
          </cell>
          <cell r="AK88" t="str">
            <v>AA</v>
          </cell>
          <cell r="AL88" t="str">
            <v>ACTIVO TEMP.INTEIRO</v>
          </cell>
          <cell r="AM88" t="str">
            <v>J100</v>
          </cell>
          <cell r="AN88" t="str">
            <v>EDPOutsourcing Comercial-N</v>
          </cell>
          <cell r="AO88" t="str">
            <v>J114</v>
          </cell>
          <cell r="AP88" t="str">
            <v>EDPOC-MAI-AgSm</v>
          </cell>
          <cell r="AQ88" t="str">
            <v>40177483</v>
          </cell>
          <cell r="AR88" t="str">
            <v>70000060</v>
          </cell>
          <cell r="AS88" t="str">
            <v>025.</v>
          </cell>
          <cell r="AT88" t="str">
            <v>ESCRITURARIO COMERCIAL</v>
          </cell>
          <cell r="AU88" t="str">
            <v>4</v>
          </cell>
          <cell r="AV88" t="str">
            <v>00040286</v>
          </cell>
          <cell r="AW88" t="str">
            <v>J20424340410</v>
          </cell>
          <cell r="AX88" t="str">
            <v>AN-LJMAI-LOJA MAIA</v>
          </cell>
          <cell r="AY88" t="str">
            <v>68905210</v>
          </cell>
          <cell r="AZ88" t="str">
            <v>Lj Maia</v>
          </cell>
          <cell r="BA88" t="str">
            <v>6890</v>
          </cell>
          <cell r="BB88" t="str">
            <v>EDP Outsourcing Comercial</v>
          </cell>
          <cell r="BC88" t="str">
            <v>6890</v>
          </cell>
          <cell r="BD88" t="str">
            <v>6890</v>
          </cell>
          <cell r="BE88" t="str">
            <v>2800</v>
          </cell>
          <cell r="BF88" t="str">
            <v>6890</v>
          </cell>
          <cell r="BG88" t="str">
            <v>EDP Outsourcing Comercial,SA</v>
          </cell>
          <cell r="BH88" t="str">
            <v>1010</v>
          </cell>
          <cell r="BI88">
            <v>1160</v>
          </cell>
          <cell r="BJ88" t="str">
            <v>10</v>
          </cell>
          <cell r="BK88">
            <v>23</v>
          </cell>
          <cell r="BL88">
            <v>232.53</v>
          </cell>
          <cell r="BM88" t="str">
            <v>NÍVEL 5</v>
          </cell>
          <cell r="BN88" t="str">
            <v>02</v>
          </cell>
          <cell r="BO88" t="str">
            <v>07</v>
          </cell>
          <cell r="BP88" t="str">
            <v>20030101</v>
          </cell>
          <cell r="BQ88" t="str">
            <v>21</v>
          </cell>
          <cell r="BR88" t="str">
            <v>EVOLUCAO AUTOMATICA</v>
          </cell>
          <cell r="BS88" t="str">
            <v>20050101</v>
          </cell>
          <cell r="BW88">
            <v>0</v>
          </cell>
          <cell r="BX88">
            <v>0</v>
          </cell>
          <cell r="BY88">
            <v>0</v>
          </cell>
          <cell r="BZ88">
            <v>0</v>
          </cell>
          <cell r="CA88">
            <v>0</v>
          </cell>
          <cell r="CC88">
            <v>0</v>
          </cell>
          <cell r="CG88">
            <v>0</v>
          </cell>
          <cell r="CK88">
            <v>0</v>
          </cell>
          <cell r="CO88">
            <v>0</v>
          </cell>
          <cell r="CT88">
            <v>0</v>
          </cell>
          <cell r="CU88">
            <v>0</v>
          </cell>
          <cell r="CV88">
            <v>0</v>
          </cell>
          <cell r="CW88">
            <v>0</v>
          </cell>
          <cell r="CX88">
            <v>1</v>
          </cell>
          <cell r="CY88" t="str">
            <v>6010</v>
          </cell>
          <cell r="CZ88">
            <v>39.54</v>
          </cell>
          <cell r="DC88">
            <v>0</v>
          </cell>
          <cell r="DF88">
            <v>0</v>
          </cell>
          <cell r="DI88">
            <v>0</v>
          </cell>
          <cell r="DK88">
            <v>0</v>
          </cell>
          <cell r="DL88">
            <v>0</v>
          </cell>
          <cell r="DN88" t="str">
            <v>11D13</v>
          </cell>
          <cell r="DO88" t="str">
            <v>FixoTInt-"Lojas"2002</v>
          </cell>
          <cell r="DP88">
            <v>9</v>
          </cell>
          <cell r="DQ88">
            <v>100</v>
          </cell>
          <cell r="DR88" t="str">
            <v>PT01</v>
          </cell>
          <cell r="DT88" t="str">
            <v>00350576</v>
          </cell>
          <cell r="DU88" t="str">
            <v>CAIXA GERAL DE DEPOSITOS, SA</v>
          </cell>
        </row>
        <row r="89">
          <cell r="A89" t="str">
            <v>255386</v>
          </cell>
          <cell r="B89" t="str">
            <v>Maria Deolinda Teix. Dias Meireles</v>
          </cell>
          <cell r="C89" t="str">
            <v>1982</v>
          </cell>
          <cell r="D89">
            <v>23</v>
          </cell>
          <cell r="E89">
            <v>23</v>
          </cell>
          <cell r="F89" t="str">
            <v>19550730</v>
          </cell>
          <cell r="G89" t="str">
            <v>49</v>
          </cell>
          <cell r="H89" t="str">
            <v>1</v>
          </cell>
          <cell r="I89" t="str">
            <v>Casado</v>
          </cell>
          <cell r="J89" t="str">
            <v>feminino</v>
          </cell>
          <cell r="K89">
            <v>2</v>
          </cell>
          <cell r="L89" t="str">
            <v>Ribeiro                       Eiriz</v>
          </cell>
          <cell r="M89" t="str">
            <v>4590-000</v>
          </cell>
          <cell r="N89" t="str">
            <v>PAÇOS DE FERREIRA</v>
          </cell>
          <cell r="O89" t="str">
            <v>00241132</v>
          </cell>
          <cell r="P89" t="str">
            <v>CURSO COMPLEMENTAR DOS LICEUS</v>
          </cell>
          <cell r="R89" t="str">
            <v>3456853</v>
          </cell>
          <cell r="S89" t="str">
            <v>19960419</v>
          </cell>
          <cell r="T89" t="str">
            <v>PORTO</v>
          </cell>
          <cell r="U89" t="str">
            <v>9803</v>
          </cell>
          <cell r="V89" t="str">
            <v>S.NAC IND ENERGIA-SINDEL</v>
          </cell>
          <cell r="W89" t="str">
            <v>145939286</v>
          </cell>
          <cell r="X89" t="str">
            <v>1830</v>
          </cell>
          <cell r="Y89" t="str">
            <v>0.0</v>
          </cell>
          <cell r="Z89">
            <v>2</v>
          </cell>
          <cell r="AA89" t="str">
            <v>00</v>
          </cell>
          <cell r="AC89" t="str">
            <v>X</v>
          </cell>
          <cell r="AD89" t="str">
            <v>100</v>
          </cell>
          <cell r="AE89" t="str">
            <v>11320057608</v>
          </cell>
          <cell r="AF89" t="str">
            <v>02</v>
          </cell>
          <cell r="AG89" t="str">
            <v>19820209</v>
          </cell>
          <cell r="AH89" t="str">
            <v>DT.Adm.Corr.Antiguid</v>
          </cell>
          <cell r="AI89" t="str">
            <v>1</v>
          </cell>
          <cell r="AJ89" t="str">
            <v>ACTIVOS</v>
          </cell>
          <cell r="AK89" t="str">
            <v>AA</v>
          </cell>
          <cell r="AL89" t="str">
            <v>ACTIVO TEMP.INTEIRO</v>
          </cell>
          <cell r="AM89" t="str">
            <v>J100</v>
          </cell>
          <cell r="AN89" t="str">
            <v>EDPOutsourcing Comercial-N</v>
          </cell>
          <cell r="AO89" t="str">
            <v>J114</v>
          </cell>
          <cell r="AP89" t="str">
            <v>EDPOC-MAI-AgSm</v>
          </cell>
          <cell r="AQ89" t="str">
            <v>40177482</v>
          </cell>
          <cell r="AR89" t="str">
            <v>70000060</v>
          </cell>
          <cell r="AS89" t="str">
            <v>025.</v>
          </cell>
          <cell r="AT89" t="str">
            <v>ESCRITURARIO COMERCIAL</v>
          </cell>
          <cell r="AU89" t="str">
            <v>4</v>
          </cell>
          <cell r="AV89" t="str">
            <v>00040286</v>
          </cell>
          <cell r="AW89" t="str">
            <v>J20424340410</v>
          </cell>
          <cell r="AX89" t="str">
            <v>AN-LJMAI-LOJA MAIA</v>
          </cell>
          <cell r="AY89" t="str">
            <v>68905210</v>
          </cell>
          <cell r="AZ89" t="str">
            <v>Lj Maia</v>
          </cell>
          <cell r="BA89" t="str">
            <v>6890</v>
          </cell>
          <cell r="BB89" t="str">
            <v>EDP Outsourcing Comercial</v>
          </cell>
          <cell r="BC89" t="str">
            <v>6890</v>
          </cell>
          <cell r="BD89" t="str">
            <v>6890</v>
          </cell>
          <cell r="BE89" t="str">
            <v>2800</v>
          </cell>
          <cell r="BF89" t="str">
            <v>6890</v>
          </cell>
          <cell r="BG89" t="str">
            <v>EDP Outsourcing Comercial,SA</v>
          </cell>
          <cell r="BH89" t="str">
            <v>1010</v>
          </cell>
          <cell r="BI89">
            <v>1247</v>
          </cell>
          <cell r="BJ89" t="str">
            <v>11</v>
          </cell>
          <cell r="BK89">
            <v>23</v>
          </cell>
          <cell r="BL89">
            <v>232.53</v>
          </cell>
          <cell r="BM89" t="str">
            <v>NÍVEL 5</v>
          </cell>
          <cell r="BN89" t="str">
            <v>01</v>
          </cell>
          <cell r="BO89" t="str">
            <v>08</v>
          </cell>
          <cell r="BP89" t="str">
            <v>20040101</v>
          </cell>
          <cell r="BQ89" t="str">
            <v>21</v>
          </cell>
          <cell r="BR89" t="str">
            <v>EVOLUCAO AUTOMATICA</v>
          </cell>
          <cell r="BS89" t="str">
            <v>20050101</v>
          </cell>
          <cell r="BW89">
            <v>0</v>
          </cell>
          <cell r="BX89">
            <v>0</v>
          </cell>
          <cell r="BY89">
            <v>0</v>
          </cell>
          <cell r="BZ89">
            <v>0</v>
          </cell>
          <cell r="CA89">
            <v>0</v>
          </cell>
          <cell r="CC89">
            <v>0</v>
          </cell>
          <cell r="CG89">
            <v>0</v>
          </cell>
          <cell r="CK89">
            <v>0</v>
          </cell>
          <cell r="CO89">
            <v>0</v>
          </cell>
          <cell r="CT89">
            <v>0</v>
          </cell>
          <cell r="CU89">
            <v>0</v>
          </cell>
          <cell r="CV89">
            <v>0</v>
          </cell>
          <cell r="CW89">
            <v>0</v>
          </cell>
          <cell r="CX89">
            <v>1</v>
          </cell>
          <cell r="CY89" t="str">
            <v>6010</v>
          </cell>
          <cell r="CZ89">
            <v>39.54</v>
          </cell>
          <cell r="DC89">
            <v>0</v>
          </cell>
          <cell r="DF89">
            <v>0</v>
          </cell>
          <cell r="DI89">
            <v>0</v>
          </cell>
          <cell r="DK89">
            <v>0</v>
          </cell>
          <cell r="DL89">
            <v>0</v>
          </cell>
          <cell r="DN89" t="str">
            <v>11D13</v>
          </cell>
          <cell r="DO89" t="str">
            <v>FixoTInt-"Lojas"2002</v>
          </cell>
          <cell r="DP89">
            <v>9</v>
          </cell>
          <cell r="DQ89">
            <v>100</v>
          </cell>
          <cell r="DR89" t="str">
            <v>PT01</v>
          </cell>
          <cell r="DT89" t="str">
            <v>00100000</v>
          </cell>
          <cell r="DU89" t="str">
            <v>BANCO BPI, SA</v>
          </cell>
        </row>
        <row r="90">
          <cell r="A90" t="str">
            <v>305812</v>
          </cell>
          <cell r="B90" t="str">
            <v>Maria Rosario Reis Oliveira</v>
          </cell>
          <cell r="C90" t="str">
            <v>1983</v>
          </cell>
          <cell r="D90">
            <v>22</v>
          </cell>
          <cell r="E90">
            <v>22</v>
          </cell>
          <cell r="F90" t="str">
            <v>19611013</v>
          </cell>
          <cell r="G90" t="str">
            <v>43</v>
          </cell>
          <cell r="H90" t="str">
            <v>1</v>
          </cell>
          <cell r="I90" t="str">
            <v>Casado</v>
          </cell>
          <cell r="J90" t="str">
            <v>feminino</v>
          </cell>
          <cell r="K90">
            <v>2</v>
          </cell>
          <cell r="L90" t="str">
            <v>R Cruzes do Monte, 115 R/C-C</v>
          </cell>
          <cell r="M90" t="str">
            <v>4470-000</v>
          </cell>
          <cell r="N90" t="str">
            <v>MAIA</v>
          </cell>
          <cell r="O90" t="str">
            <v>00233023</v>
          </cell>
          <cell r="P90" t="str">
            <v>C.GERAL UNIFICADO(9 ANO ESCOL)</v>
          </cell>
          <cell r="R90" t="str">
            <v>5809749</v>
          </cell>
          <cell r="S90" t="str">
            <v>19960118</v>
          </cell>
          <cell r="T90" t="str">
            <v>LISBOA</v>
          </cell>
          <cell r="U90" t="str">
            <v>9800</v>
          </cell>
          <cell r="V90" t="str">
            <v>SIND TRAB IND ELéCT NORTE</v>
          </cell>
          <cell r="W90" t="str">
            <v>156017245</v>
          </cell>
          <cell r="X90" t="str">
            <v>1805</v>
          </cell>
          <cell r="Y90" t="str">
            <v>0.0</v>
          </cell>
          <cell r="Z90">
            <v>2</v>
          </cell>
          <cell r="AA90" t="str">
            <v>00</v>
          </cell>
          <cell r="AD90" t="str">
            <v>100</v>
          </cell>
          <cell r="AE90" t="str">
            <v>10184772950</v>
          </cell>
          <cell r="AF90" t="str">
            <v>02</v>
          </cell>
          <cell r="AG90" t="str">
            <v>19830710</v>
          </cell>
          <cell r="AH90" t="str">
            <v>DT.Adm.Corr.Antiguid</v>
          </cell>
          <cell r="AI90" t="str">
            <v>1</v>
          </cell>
          <cell r="AJ90" t="str">
            <v>ACTIVOS</v>
          </cell>
          <cell r="AK90" t="str">
            <v>AA</v>
          </cell>
          <cell r="AL90" t="str">
            <v>ACTIVO TEMP.INTEIRO</v>
          </cell>
          <cell r="AM90" t="str">
            <v>J100</v>
          </cell>
          <cell r="AN90" t="str">
            <v>EDPOutsourcing Comercial-N</v>
          </cell>
          <cell r="AO90" t="str">
            <v>J114</v>
          </cell>
          <cell r="AP90" t="str">
            <v>EDPOC-MAI-AgSm</v>
          </cell>
          <cell r="AQ90" t="str">
            <v>40177484</v>
          </cell>
          <cell r="AR90" t="str">
            <v>70000060</v>
          </cell>
          <cell r="AS90" t="str">
            <v>025.</v>
          </cell>
          <cell r="AT90" t="str">
            <v>ESCRITURARIO COMERCIAL</v>
          </cell>
          <cell r="AU90" t="str">
            <v>1</v>
          </cell>
          <cell r="AV90" t="str">
            <v>00040286</v>
          </cell>
          <cell r="AW90" t="str">
            <v>J20424340410</v>
          </cell>
          <cell r="AX90" t="str">
            <v>AN-LJMAI-LOJA MAIA</v>
          </cell>
          <cell r="AY90" t="str">
            <v>68905210</v>
          </cell>
          <cell r="AZ90" t="str">
            <v>Lj Maia</v>
          </cell>
          <cell r="BA90" t="str">
            <v>6890</v>
          </cell>
          <cell r="BB90" t="str">
            <v>EDP Outsourcing Comercial</v>
          </cell>
          <cell r="BC90" t="str">
            <v>6890</v>
          </cell>
          <cell r="BD90" t="str">
            <v>6890</v>
          </cell>
          <cell r="BE90" t="str">
            <v>2800</v>
          </cell>
          <cell r="BF90" t="str">
            <v>6890</v>
          </cell>
          <cell r="BG90" t="str">
            <v>EDP Outsourcing Comercial,SA</v>
          </cell>
          <cell r="BH90" t="str">
            <v>1010</v>
          </cell>
          <cell r="BI90">
            <v>1160</v>
          </cell>
          <cell r="BJ90" t="str">
            <v>10</v>
          </cell>
          <cell r="BK90">
            <v>22</v>
          </cell>
          <cell r="BL90">
            <v>222.42</v>
          </cell>
          <cell r="BM90" t="str">
            <v>NÍVEL 5</v>
          </cell>
          <cell r="BN90" t="str">
            <v>00</v>
          </cell>
          <cell r="BO90" t="str">
            <v>07</v>
          </cell>
          <cell r="BP90" t="str">
            <v>20050101</v>
          </cell>
          <cell r="BQ90" t="str">
            <v>21</v>
          </cell>
          <cell r="BR90" t="str">
            <v>EVOLUCAO AUTOMATICA</v>
          </cell>
          <cell r="BS90" t="str">
            <v>20050101</v>
          </cell>
          <cell r="BW90">
            <v>0</v>
          </cell>
          <cell r="BX90">
            <v>0</v>
          </cell>
          <cell r="BY90">
            <v>0</v>
          </cell>
          <cell r="BZ90">
            <v>0</v>
          </cell>
          <cell r="CA90">
            <v>0</v>
          </cell>
          <cell r="CC90">
            <v>0</v>
          </cell>
          <cell r="CG90">
            <v>0</v>
          </cell>
          <cell r="CK90">
            <v>0</v>
          </cell>
          <cell r="CO90">
            <v>0</v>
          </cell>
          <cell r="CT90">
            <v>0</v>
          </cell>
          <cell r="CU90">
            <v>0</v>
          </cell>
          <cell r="CV90">
            <v>0</v>
          </cell>
          <cell r="CW90">
            <v>0</v>
          </cell>
          <cell r="CX90">
            <v>1</v>
          </cell>
          <cell r="CY90" t="str">
            <v>6010</v>
          </cell>
          <cell r="CZ90">
            <v>39.54</v>
          </cell>
          <cell r="DC90">
            <v>0</v>
          </cell>
          <cell r="DF90">
            <v>0</v>
          </cell>
          <cell r="DI90">
            <v>0</v>
          </cell>
          <cell r="DK90">
            <v>0</v>
          </cell>
          <cell r="DL90">
            <v>0</v>
          </cell>
          <cell r="DN90" t="str">
            <v>11D13</v>
          </cell>
          <cell r="DO90" t="str">
            <v>FixoTInt-"Lojas"2002</v>
          </cell>
          <cell r="DP90">
            <v>9</v>
          </cell>
          <cell r="DQ90">
            <v>100</v>
          </cell>
          <cell r="DR90" t="str">
            <v>PT01</v>
          </cell>
          <cell r="DT90" t="str">
            <v>00352069</v>
          </cell>
          <cell r="DU90" t="str">
            <v>CAIXA GERAL DE DEPOSITOS, SA</v>
          </cell>
        </row>
        <row r="91">
          <cell r="A91" t="str">
            <v>304476</v>
          </cell>
          <cell r="B91" t="str">
            <v>Francisco Manuel Silva Teixeira</v>
          </cell>
          <cell r="C91" t="str">
            <v>1984</v>
          </cell>
          <cell r="D91">
            <v>21</v>
          </cell>
          <cell r="E91">
            <v>21</v>
          </cell>
          <cell r="F91" t="str">
            <v>19661013</v>
          </cell>
          <cell r="G91" t="str">
            <v>38</v>
          </cell>
          <cell r="H91" t="str">
            <v>1</v>
          </cell>
          <cell r="I91" t="str">
            <v>Casado</v>
          </cell>
          <cell r="J91" t="str">
            <v>masculino</v>
          </cell>
          <cell r="K91">
            <v>1</v>
          </cell>
          <cell r="L91" t="str">
            <v>R Antonio Feliciano Castilho, 420 - Pedroucos</v>
          </cell>
          <cell r="M91" t="str">
            <v>4425-617</v>
          </cell>
          <cell r="N91" t="str">
            <v>MAIA</v>
          </cell>
          <cell r="O91" t="str">
            <v>00233023</v>
          </cell>
          <cell r="P91" t="str">
            <v>C.GERAL UNIFICADO(9 ANO ESCOL)</v>
          </cell>
          <cell r="R91" t="str">
            <v>7804670</v>
          </cell>
          <cell r="S91" t="str">
            <v>20040129</v>
          </cell>
          <cell r="T91" t="str">
            <v>LISBOA</v>
          </cell>
          <cell r="W91" t="str">
            <v>180010557</v>
          </cell>
          <cell r="X91" t="str">
            <v>3506</v>
          </cell>
          <cell r="Y91" t="str">
            <v>0.0</v>
          </cell>
          <cell r="Z91">
            <v>1</v>
          </cell>
          <cell r="AA91" t="str">
            <v>00</v>
          </cell>
          <cell r="AC91" t="str">
            <v>X</v>
          </cell>
          <cell r="AD91" t="str">
            <v>100</v>
          </cell>
          <cell r="AE91" t="str">
            <v>11320177213</v>
          </cell>
          <cell r="AF91" t="str">
            <v>02</v>
          </cell>
          <cell r="AG91" t="str">
            <v>19840326</v>
          </cell>
          <cell r="AH91" t="str">
            <v>DT.Adm.Corr.Antiguid</v>
          </cell>
          <cell r="AI91" t="str">
            <v>1</v>
          </cell>
          <cell r="AJ91" t="str">
            <v>ACTIVOS</v>
          </cell>
          <cell r="AK91" t="str">
            <v>AA</v>
          </cell>
          <cell r="AL91" t="str">
            <v>ACTIVO TEMP.INTEIRO</v>
          </cell>
          <cell r="AM91" t="str">
            <v>J100</v>
          </cell>
          <cell r="AN91" t="str">
            <v>EDPOutsourcing Comercial-N</v>
          </cell>
          <cell r="AO91" t="str">
            <v>J114</v>
          </cell>
          <cell r="AP91" t="str">
            <v>EDPOC-MAI-AgSm</v>
          </cell>
          <cell r="AQ91" t="str">
            <v>40177481</v>
          </cell>
          <cell r="AR91" t="str">
            <v>70000022</v>
          </cell>
          <cell r="AS91" t="str">
            <v>014.</v>
          </cell>
          <cell r="AT91" t="str">
            <v>TECNICO COMERCIAL</v>
          </cell>
          <cell r="AU91" t="str">
            <v>0</v>
          </cell>
          <cell r="AV91" t="str">
            <v>00040286</v>
          </cell>
          <cell r="AW91" t="str">
            <v>J20424340410</v>
          </cell>
          <cell r="AX91" t="str">
            <v>AN-LJMAI-LOJA MAIA</v>
          </cell>
          <cell r="AY91" t="str">
            <v>68905210</v>
          </cell>
          <cell r="AZ91" t="str">
            <v>Lj Maia</v>
          </cell>
          <cell r="BA91" t="str">
            <v>6890</v>
          </cell>
          <cell r="BB91" t="str">
            <v>EDP Outsourcing Comercial</v>
          </cell>
          <cell r="BC91" t="str">
            <v>6890</v>
          </cell>
          <cell r="BD91" t="str">
            <v>6890</v>
          </cell>
          <cell r="BE91" t="str">
            <v>2800</v>
          </cell>
          <cell r="BF91" t="str">
            <v>6890</v>
          </cell>
          <cell r="BG91" t="str">
            <v>EDP Outsourcing Comercial,SA</v>
          </cell>
          <cell r="BH91" t="str">
            <v>1010</v>
          </cell>
          <cell r="BI91">
            <v>1160</v>
          </cell>
          <cell r="BJ91" t="str">
            <v>10</v>
          </cell>
          <cell r="BK91">
            <v>21</v>
          </cell>
          <cell r="BL91">
            <v>212.31</v>
          </cell>
          <cell r="BM91" t="str">
            <v>NÍVEL 4</v>
          </cell>
          <cell r="BN91" t="str">
            <v>01</v>
          </cell>
          <cell r="BO91" t="str">
            <v>04</v>
          </cell>
          <cell r="BP91" t="str">
            <v>20030110</v>
          </cell>
          <cell r="BQ91" t="str">
            <v>33</v>
          </cell>
          <cell r="BR91" t="str">
            <v>NOMEACAO</v>
          </cell>
          <cell r="BS91" t="str">
            <v>20050101</v>
          </cell>
          <cell r="BW91">
            <v>0</v>
          </cell>
          <cell r="BX91">
            <v>0</v>
          </cell>
          <cell r="BY91">
            <v>0</v>
          </cell>
          <cell r="BZ91">
            <v>0</v>
          </cell>
          <cell r="CA91">
            <v>0</v>
          </cell>
          <cell r="CC91">
            <v>0</v>
          </cell>
          <cell r="CG91">
            <v>0</v>
          </cell>
          <cell r="CK91">
            <v>0</v>
          </cell>
          <cell r="CO91">
            <v>0</v>
          </cell>
          <cell r="CT91">
            <v>0</v>
          </cell>
          <cell r="CU91">
            <v>0</v>
          </cell>
          <cell r="CV91">
            <v>0</v>
          </cell>
          <cell r="CW91">
            <v>0</v>
          </cell>
          <cell r="CX91">
            <v>1</v>
          </cell>
          <cell r="CY91" t="str">
            <v>6010</v>
          </cell>
          <cell r="CZ91">
            <v>39.54</v>
          </cell>
          <cell r="DC91">
            <v>0</v>
          </cell>
          <cell r="DF91">
            <v>0</v>
          </cell>
          <cell r="DI91">
            <v>0</v>
          </cell>
          <cell r="DK91">
            <v>0</v>
          </cell>
          <cell r="DL91">
            <v>0</v>
          </cell>
          <cell r="DN91" t="str">
            <v>11D13</v>
          </cell>
          <cell r="DO91" t="str">
            <v>FixoTInt-"Lojas"2002</v>
          </cell>
          <cell r="DP91">
            <v>9</v>
          </cell>
          <cell r="DQ91">
            <v>100</v>
          </cell>
          <cell r="DR91" t="str">
            <v>PT01</v>
          </cell>
          <cell r="DT91" t="str">
            <v>00100000</v>
          </cell>
          <cell r="DU91" t="str">
            <v>BANCO BPI, SA</v>
          </cell>
        </row>
        <row r="92">
          <cell r="A92" t="str">
            <v>304468</v>
          </cell>
          <cell r="B92" t="str">
            <v>Francisco Janeiro Pimentel</v>
          </cell>
          <cell r="C92" t="str">
            <v>1974</v>
          </cell>
          <cell r="D92">
            <v>31</v>
          </cell>
          <cell r="E92">
            <v>31</v>
          </cell>
          <cell r="F92" t="str">
            <v>19550429</v>
          </cell>
          <cell r="G92" t="str">
            <v>50</v>
          </cell>
          <cell r="H92" t="str">
            <v>1</v>
          </cell>
          <cell r="I92" t="str">
            <v>Casado</v>
          </cell>
          <cell r="J92" t="str">
            <v>masculino</v>
          </cell>
          <cell r="K92">
            <v>2</v>
          </cell>
          <cell r="L92" t="str">
            <v>R Luis Azevedo Coutinho ,64-3.Dt0. SENHORA DA HORA</v>
          </cell>
          <cell r="M92" t="str">
            <v>4460-196</v>
          </cell>
          <cell r="N92" t="str">
            <v>CUSTÓIAS MTS</v>
          </cell>
          <cell r="O92" t="str">
            <v>00241132</v>
          </cell>
          <cell r="P92" t="str">
            <v>CURSO COMPLEMENTAR DOS LICEUS</v>
          </cell>
          <cell r="R92" t="str">
            <v>4072910</v>
          </cell>
          <cell r="S92" t="str">
            <v>20000821</v>
          </cell>
          <cell r="T92" t="str">
            <v>LISBOA</v>
          </cell>
          <cell r="U92" t="str">
            <v>9800</v>
          </cell>
          <cell r="V92" t="str">
            <v>SIND TRAB IND ELéCT NORTE</v>
          </cell>
          <cell r="W92" t="str">
            <v>150152140</v>
          </cell>
          <cell r="X92" t="str">
            <v>3514</v>
          </cell>
          <cell r="Y92" t="str">
            <v>0.0</v>
          </cell>
          <cell r="Z92">
            <v>2</v>
          </cell>
          <cell r="AA92" t="str">
            <v>00</v>
          </cell>
          <cell r="AC92" t="str">
            <v>X</v>
          </cell>
          <cell r="AD92" t="str">
            <v>100</v>
          </cell>
          <cell r="AE92" t="str">
            <v>11321297710</v>
          </cell>
          <cell r="AF92" t="str">
            <v>02</v>
          </cell>
          <cell r="AG92" t="str">
            <v>19740706</v>
          </cell>
          <cell r="AH92" t="str">
            <v>DT.Adm.Corr.Antiguid</v>
          </cell>
          <cell r="AI92" t="str">
            <v>1</v>
          </cell>
          <cell r="AJ92" t="str">
            <v>ACTIVOS</v>
          </cell>
          <cell r="AK92" t="str">
            <v>AA</v>
          </cell>
          <cell r="AL92" t="str">
            <v>ACTIVO TEMP.INTEIRO</v>
          </cell>
          <cell r="AM92" t="str">
            <v>J100</v>
          </cell>
          <cell r="AN92" t="str">
            <v>EDPOutsourcing Comercial-N</v>
          </cell>
          <cell r="AO92" t="str">
            <v>J115</v>
          </cell>
          <cell r="AP92" t="str">
            <v>EDPOC-MTSNHS</v>
          </cell>
          <cell r="AQ92" t="str">
            <v>40177455</v>
          </cell>
          <cell r="AR92" t="str">
            <v>70000045</v>
          </cell>
          <cell r="AS92" t="str">
            <v>01S3</v>
          </cell>
          <cell r="AT92" t="str">
            <v>CHEFIA SECCAO ESCALAO III</v>
          </cell>
          <cell r="AU92" t="str">
            <v>4</v>
          </cell>
          <cell r="AV92" t="str">
            <v>00040182</v>
          </cell>
          <cell r="AW92" t="str">
            <v>J20424360110</v>
          </cell>
          <cell r="AX92" t="str">
            <v>AN-LJMTS-CH-CHEFIA</v>
          </cell>
          <cell r="AY92" t="str">
            <v>68905212</v>
          </cell>
          <cell r="AZ92" t="str">
            <v>Lj Matosinhos</v>
          </cell>
          <cell r="BA92" t="str">
            <v>6890</v>
          </cell>
          <cell r="BB92" t="str">
            <v>EDP Outsourcing Comercial</v>
          </cell>
          <cell r="BC92" t="str">
            <v>6890</v>
          </cell>
          <cell r="BD92" t="str">
            <v>6890</v>
          </cell>
          <cell r="BE92" t="str">
            <v>2800</v>
          </cell>
          <cell r="BF92" t="str">
            <v>6890</v>
          </cell>
          <cell r="BG92" t="str">
            <v>EDP Outsourcing Comercial,SA</v>
          </cell>
          <cell r="BH92" t="str">
            <v>1010</v>
          </cell>
          <cell r="BI92">
            <v>1707</v>
          </cell>
          <cell r="BJ92" t="str">
            <v>16</v>
          </cell>
          <cell r="BK92">
            <v>31</v>
          </cell>
          <cell r="BL92">
            <v>313.41000000000003</v>
          </cell>
          <cell r="BM92" t="str">
            <v>C SECÇ3</v>
          </cell>
          <cell r="BN92" t="str">
            <v>02</v>
          </cell>
          <cell r="BO92" t="str">
            <v>H</v>
          </cell>
          <cell r="BP92" t="str">
            <v>20030101</v>
          </cell>
          <cell r="BQ92" t="str">
            <v>21</v>
          </cell>
          <cell r="BR92" t="str">
            <v>EVOLUCAO AUTOMATICA</v>
          </cell>
          <cell r="BS92" t="str">
            <v>20050101</v>
          </cell>
          <cell r="BW92">
            <v>0</v>
          </cell>
          <cell r="BX92">
            <v>0</v>
          </cell>
          <cell r="BY92">
            <v>0</v>
          </cell>
          <cell r="BZ92">
            <v>0</v>
          </cell>
          <cell r="CA92">
            <v>0</v>
          </cell>
          <cell r="CC92">
            <v>0</v>
          </cell>
          <cell r="CG92">
            <v>0</v>
          </cell>
          <cell r="CK92">
            <v>0</v>
          </cell>
          <cell r="CO92">
            <v>0</v>
          </cell>
          <cell r="CT92">
            <v>0</v>
          </cell>
          <cell r="CU92">
            <v>0</v>
          </cell>
          <cell r="CV92">
            <v>0</v>
          </cell>
          <cell r="CW92">
            <v>0</v>
          </cell>
          <cell r="CX92">
            <v>0</v>
          </cell>
          <cell r="CZ92">
            <v>0</v>
          </cell>
          <cell r="DC92">
            <v>0</v>
          </cell>
          <cell r="DF92">
            <v>0</v>
          </cell>
          <cell r="DI92">
            <v>0</v>
          </cell>
          <cell r="DK92">
            <v>0</v>
          </cell>
          <cell r="DL92">
            <v>0</v>
          </cell>
          <cell r="DN92" t="str">
            <v>21D11</v>
          </cell>
          <cell r="DO92" t="str">
            <v>Flex.T.Int."Escrit"</v>
          </cell>
          <cell r="DP92">
            <v>2</v>
          </cell>
          <cell r="DQ92">
            <v>100</v>
          </cell>
          <cell r="DR92" t="str">
            <v>PT01</v>
          </cell>
          <cell r="DT92" t="str">
            <v>00100000</v>
          </cell>
          <cell r="DU92" t="str">
            <v>BANCO BPI, SA</v>
          </cell>
        </row>
        <row r="93">
          <cell r="A93" t="str">
            <v>277029</v>
          </cell>
          <cell r="B93" t="str">
            <v>Isabel Maria Barros Reis Araujo</v>
          </cell>
          <cell r="C93" t="str">
            <v>1981</v>
          </cell>
          <cell r="D93">
            <v>24</v>
          </cell>
          <cell r="E93">
            <v>24</v>
          </cell>
          <cell r="F93" t="str">
            <v>19570528</v>
          </cell>
          <cell r="G93" t="str">
            <v>48</v>
          </cell>
          <cell r="H93" t="str">
            <v>1</v>
          </cell>
          <cell r="I93" t="str">
            <v>Casado</v>
          </cell>
          <cell r="J93" t="str">
            <v>feminino</v>
          </cell>
          <cell r="K93">
            <v>2</v>
          </cell>
          <cell r="L93" t="str">
            <v>R Castuares N. 82     Arvore</v>
          </cell>
          <cell r="M93" t="str">
            <v>4480-000</v>
          </cell>
          <cell r="N93" t="str">
            <v>VILA DO CONDE</v>
          </cell>
          <cell r="O93" t="str">
            <v>00231021</v>
          </cell>
          <cell r="P93" t="str">
            <v>CURSO GERAL DOS LICEUS</v>
          </cell>
          <cell r="R93" t="str">
            <v>3453577</v>
          </cell>
          <cell r="S93" t="str">
            <v>19990118</v>
          </cell>
          <cell r="T93" t="str">
            <v>PORTO</v>
          </cell>
          <cell r="W93" t="str">
            <v>144092476</v>
          </cell>
          <cell r="X93" t="str">
            <v>1902</v>
          </cell>
          <cell r="Y93" t="str">
            <v>0.0</v>
          </cell>
          <cell r="Z93">
            <v>2</v>
          </cell>
          <cell r="AA93" t="str">
            <v>00</v>
          </cell>
          <cell r="AC93" t="str">
            <v>X</v>
          </cell>
          <cell r="AD93" t="str">
            <v>100</v>
          </cell>
          <cell r="AE93" t="str">
            <v>10184740993</v>
          </cell>
          <cell r="AF93" t="str">
            <v>02</v>
          </cell>
          <cell r="AG93" t="str">
            <v>19811123</v>
          </cell>
          <cell r="AH93" t="str">
            <v>DT.Adm.Corr.Antiguid</v>
          </cell>
          <cell r="AI93" t="str">
            <v>1</v>
          </cell>
          <cell r="AJ93" t="str">
            <v>ACTIVOS</v>
          </cell>
          <cell r="AK93" t="str">
            <v>AA</v>
          </cell>
          <cell r="AL93" t="str">
            <v>ACTIVO TEMP.INTEIRO</v>
          </cell>
          <cell r="AM93" t="str">
            <v>J100</v>
          </cell>
          <cell r="AN93" t="str">
            <v>EDPOutsourcing Comercial-N</v>
          </cell>
          <cell r="AO93" t="str">
            <v>J115</v>
          </cell>
          <cell r="AP93" t="str">
            <v>EDPOC-MTSNHS</v>
          </cell>
          <cell r="AQ93" t="str">
            <v>40177488</v>
          </cell>
          <cell r="AR93" t="str">
            <v>70000060</v>
          </cell>
          <cell r="AS93" t="str">
            <v>025.</v>
          </cell>
          <cell r="AT93" t="str">
            <v>ESCRITURARIO COMERCIAL</v>
          </cell>
          <cell r="AU93" t="str">
            <v>1</v>
          </cell>
          <cell r="AV93" t="str">
            <v>00040287</v>
          </cell>
          <cell r="AW93" t="str">
            <v>J20424360410</v>
          </cell>
          <cell r="AX93" t="str">
            <v>AN-LJMTS-LOJA MATOSINHOS</v>
          </cell>
          <cell r="AY93" t="str">
            <v>68905212</v>
          </cell>
          <cell r="AZ93" t="str">
            <v>Lj Matosinhos</v>
          </cell>
          <cell r="BA93" t="str">
            <v>6890</v>
          </cell>
          <cell r="BB93" t="str">
            <v>EDP Outsourcing Comercial</v>
          </cell>
          <cell r="BC93" t="str">
            <v>6890</v>
          </cell>
          <cell r="BD93" t="str">
            <v>6890</v>
          </cell>
          <cell r="BE93" t="str">
            <v>2800</v>
          </cell>
          <cell r="BF93" t="str">
            <v>6890</v>
          </cell>
          <cell r="BG93" t="str">
            <v>EDP Outsourcing Comercial,SA</v>
          </cell>
          <cell r="BH93" t="str">
            <v>1010</v>
          </cell>
          <cell r="BI93">
            <v>1247</v>
          </cell>
          <cell r="BJ93" t="str">
            <v>11</v>
          </cell>
          <cell r="BK93">
            <v>24</v>
          </cell>
          <cell r="BL93">
            <v>242.64</v>
          </cell>
          <cell r="BM93" t="str">
            <v>NÍVEL 5</v>
          </cell>
          <cell r="BN93" t="str">
            <v>01</v>
          </cell>
          <cell r="BO93" t="str">
            <v>08</v>
          </cell>
          <cell r="BP93" t="str">
            <v>20040101</v>
          </cell>
          <cell r="BQ93" t="str">
            <v>21</v>
          </cell>
          <cell r="BR93" t="str">
            <v>EVOLUCAO AUTOMATICA</v>
          </cell>
          <cell r="BS93" t="str">
            <v>20050101</v>
          </cell>
          <cell r="BW93">
            <v>0</v>
          </cell>
          <cell r="BX93">
            <v>0</v>
          </cell>
          <cell r="BY93">
            <v>0</v>
          </cell>
          <cell r="BZ93">
            <v>0</v>
          </cell>
          <cell r="CA93">
            <v>0</v>
          </cell>
          <cell r="CC93">
            <v>0</v>
          </cell>
          <cell r="CG93">
            <v>0</v>
          </cell>
          <cell r="CK93">
            <v>0</v>
          </cell>
          <cell r="CO93">
            <v>0</v>
          </cell>
          <cell r="CT93">
            <v>0</v>
          </cell>
          <cell r="CU93">
            <v>0</v>
          </cell>
          <cell r="CV93">
            <v>0</v>
          </cell>
          <cell r="CW93">
            <v>0</v>
          </cell>
          <cell r="CX93">
            <v>1</v>
          </cell>
          <cell r="CY93" t="str">
            <v>6010</v>
          </cell>
          <cell r="CZ93">
            <v>39.54</v>
          </cell>
          <cell r="DC93">
            <v>0</v>
          </cell>
          <cell r="DF93">
            <v>0</v>
          </cell>
          <cell r="DI93">
            <v>0</v>
          </cell>
          <cell r="DK93">
            <v>0</v>
          </cell>
          <cell r="DL93">
            <v>0</v>
          </cell>
          <cell r="DN93" t="str">
            <v>11D13</v>
          </cell>
          <cell r="DO93" t="str">
            <v>FixoTInt-"Lojas"2002</v>
          </cell>
          <cell r="DP93">
            <v>2</v>
          </cell>
          <cell r="DQ93">
            <v>100</v>
          </cell>
          <cell r="DR93" t="str">
            <v>PT01</v>
          </cell>
          <cell r="DT93" t="str">
            <v>00350236</v>
          </cell>
          <cell r="DU93" t="str">
            <v>CAIXA GERAL DE DEPOSITOS, SA</v>
          </cell>
        </row>
        <row r="94">
          <cell r="A94" t="str">
            <v>240486</v>
          </cell>
          <cell r="B94" t="str">
            <v>Teresa Maria Tavares Ferreira</v>
          </cell>
          <cell r="C94" t="str">
            <v>1976</v>
          </cell>
          <cell r="D94">
            <v>29</v>
          </cell>
          <cell r="E94">
            <v>29</v>
          </cell>
          <cell r="F94" t="str">
            <v>19540509</v>
          </cell>
          <cell r="G94" t="str">
            <v>51</v>
          </cell>
          <cell r="H94" t="str">
            <v>1</v>
          </cell>
          <cell r="I94" t="str">
            <v>Casado</v>
          </cell>
          <cell r="J94" t="str">
            <v>feminino</v>
          </cell>
          <cell r="K94">
            <v>0</v>
          </cell>
          <cell r="L94" t="str">
            <v>R Dr.Afonso Cordeiro N.146-1.Dto</v>
          </cell>
          <cell r="M94" t="str">
            <v>4450-000</v>
          </cell>
          <cell r="N94" t="str">
            <v>MATOSINHOS</v>
          </cell>
          <cell r="O94" t="str">
            <v>00232133</v>
          </cell>
          <cell r="P94" t="str">
            <v>CURSO GERAL DO COMERCIO</v>
          </cell>
          <cell r="R94" t="str">
            <v>3008176</v>
          </cell>
          <cell r="S94" t="str">
            <v>19971030</v>
          </cell>
          <cell r="T94" t="str">
            <v>LISBOA</v>
          </cell>
          <cell r="U94" t="str">
            <v>9803</v>
          </cell>
          <cell r="V94" t="str">
            <v>S.NAC IND ENERGIA-SINDEL</v>
          </cell>
          <cell r="W94" t="str">
            <v>136410278</v>
          </cell>
          <cell r="X94" t="str">
            <v>1821</v>
          </cell>
          <cell r="Y94" t="str">
            <v>0.0</v>
          </cell>
          <cell r="Z94">
            <v>0</v>
          </cell>
          <cell r="AA94" t="str">
            <v>00</v>
          </cell>
          <cell r="AC94" t="str">
            <v>X</v>
          </cell>
          <cell r="AD94" t="str">
            <v>100</v>
          </cell>
          <cell r="AE94" t="str">
            <v>11260042821</v>
          </cell>
          <cell r="AF94" t="str">
            <v>02</v>
          </cell>
          <cell r="AG94" t="str">
            <v>19760415</v>
          </cell>
          <cell r="AH94" t="str">
            <v>DT.Adm.Corr.Antiguid</v>
          </cell>
          <cell r="AI94" t="str">
            <v>1</v>
          </cell>
          <cell r="AJ94" t="str">
            <v>ACTIVOS</v>
          </cell>
          <cell r="AK94" t="str">
            <v>AA</v>
          </cell>
          <cell r="AL94" t="str">
            <v>ACTIVO TEMP.INTEIRO</v>
          </cell>
          <cell r="AM94" t="str">
            <v>J100</v>
          </cell>
          <cell r="AN94" t="str">
            <v>EDPOutsourcing Comercial-N</v>
          </cell>
          <cell r="AO94" t="str">
            <v>J115</v>
          </cell>
          <cell r="AP94" t="str">
            <v>EDPOC-MTSNHS</v>
          </cell>
          <cell r="AQ94" t="str">
            <v>40177487</v>
          </cell>
          <cell r="AR94" t="str">
            <v>70000060</v>
          </cell>
          <cell r="AS94" t="str">
            <v>025.</v>
          </cell>
          <cell r="AT94" t="str">
            <v>ESCRITURARIO COMERCIAL</v>
          </cell>
          <cell r="AU94" t="str">
            <v>1</v>
          </cell>
          <cell r="AV94" t="str">
            <v>00040287</v>
          </cell>
          <cell r="AW94" t="str">
            <v>J20424360410</v>
          </cell>
          <cell r="AX94" t="str">
            <v>AN-LJMTS-LOJA MATOSINHOS</v>
          </cell>
          <cell r="AY94" t="str">
            <v>68905212</v>
          </cell>
          <cell r="AZ94" t="str">
            <v>Lj Matosinhos</v>
          </cell>
          <cell r="BA94" t="str">
            <v>6890</v>
          </cell>
          <cell r="BB94" t="str">
            <v>EDP Outsourcing Comercial</v>
          </cell>
          <cell r="BC94" t="str">
            <v>6890</v>
          </cell>
          <cell r="BD94" t="str">
            <v>6890</v>
          </cell>
          <cell r="BE94" t="str">
            <v>2800</v>
          </cell>
          <cell r="BF94" t="str">
            <v>6890</v>
          </cell>
          <cell r="BG94" t="str">
            <v>EDP Outsourcing Comercial,SA</v>
          </cell>
          <cell r="BH94" t="str">
            <v>1010</v>
          </cell>
          <cell r="BI94">
            <v>1339</v>
          </cell>
          <cell r="BJ94" t="str">
            <v>12</v>
          </cell>
          <cell r="BK94">
            <v>29</v>
          </cell>
          <cell r="BL94">
            <v>293.19</v>
          </cell>
          <cell r="BM94" t="str">
            <v>NÍVEL 5</v>
          </cell>
          <cell r="BN94" t="str">
            <v>00</v>
          </cell>
          <cell r="BO94" t="str">
            <v>09</v>
          </cell>
          <cell r="BP94" t="str">
            <v>20050101</v>
          </cell>
          <cell r="BQ94" t="str">
            <v>21</v>
          </cell>
          <cell r="BR94" t="str">
            <v>EVOLUCAO AUTOMATICA</v>
          </cell>
          <cell r="BS94" t="str">
            <v>20050101</v>
          </cell>
          <cell r="BW94">
            <v>0</v>
          </cell>
          <cell r="BX94">
            <v>0</v>
          </cell>
          <cell r="BY94">
            <v>0</v>
          </cell>
          <cell r="BZ94">
            <v>0</v>
          </cell>
          <cell r="CA94">
            <v>0</v>
          </cell>
          <cell r="CC94">
            <v>0</v>
          </cell>
          <cell r="CG94">
            <v>0</v>
          </cell>
          <cell r="CK94">
            <v>0</v>
          </cell>
          <cell r="CO94">
            <v>0</v>
          </cell>
          <cell r="CT94">
            <v>0</v>
          </cell>
          <cell r="CU94">
            <v>0</v>
          </cell>
          <cell r="CV94">
            <v>0</v>
          </cell>
          <cell r="CW94">
            <v>0</v>
          </cell>
          <cell r="CX94">
            <v>1</v>
          </cell>
          <cell r="CY94" t="str">
            <v>6010</v>
          </cell>
          <cell r="CZ94">
            <v>39.54</v>
          </cell>
          <cell r="DC94">
            <v>0</v>
          </cell>
          <cell r="DF94">
            <v>0</v>
          </cell>
          <cell r="DI94">
            <v>0</v>
          </cell>
          <cell r="DK94">
            <v>0</v>
          </cell>
          <cell r="DL94">
            <v>0</v>
          </cell>
          <cell r="DN94" t="str">
            <v>11D13</v>
          </cell>
          <cell r="DO94" t="str">
            <v>FixoTInt-"Lojas"2002</v>
          </cell>
          <cell r="DP94">
            <v>2</v>
          </cell>
          <cell r="DQ94">
            <v>100</v>
          </cell>
          <cell r="DR94" t="str">
            <v>PT01</v>
          </cell>
          <cell r="DT94" t="str">
            <v>00330000</v>
          </cell>
          <cell r="DU94" t="str">
            <v>BANCO COMERCIAL PORTUGUES, SA</v>
          </cell>
        </row>
        <row r="95">
          <cell r="A95" t="str">
            <v>277533</v>
          </cell>
          <cell r="B95" t="str">
            <v>Maria Luisa Silva Reis Laranja</v>
          </cell>
          <cell r="C95" t="str">
            <v>1979</v>
          </cell>
          <cell r="D95">
            <v>26</v>
          </cell>
          <cell r="E95">
            <v>26</v>
          </cell>
          <cell r="F95" t="str">
            <v>19541212</v>
          </cell>
          <cell r="G95" t="str">
            <v>50</v>
          </cell>
          <cell r="H95" t="str">
            <v>4</v>
          </cell>
          <cell r="I95" t="str">
            <v>Divorc</v>
          </cell>
          <cell r="J95" t="str">
            <v>feminino</v>
          </cell>
          <cell r="K95">
            <v>1</v>
          </cell>
          <cell r="L95" t="str">
            <v>Rua da Igreja, 160</v>
          </cell>
          <cell r="M95" t="str">
            <v>4480-656</v>
          </cell>
          <cell r="N95" t="str">
            <v>VILA DO CONDE</v>
          </cell>
          <cell r="O95" t="str">
            <v>00231021</v>
          </cell>
          <cell r="P95" t="str">
            <v>CURSO GERAL DOS LICEUS</v>
          </cell>
          <cell r="R95" t="str">
            <v>3164294</v>
          </cell>
          <cell r="S95" t="str">
            <v>19951213</v>
          </cell>
          <cell r="T95" t="str">
            <v>PORTO</v>
          </cell>
          <cell r="W95" t="str">
            <v>119700883</v>
          </cell>
          <cell r="X95" t="str">
            <v>1902</v>
          </cell>
          <cell r="Y95" t="str">
            <v>0.0</v>
          </cell>
          <cell r="Z95">
            <v>1</v>
          </cell>
          <cell r="AA95" t="str">
            <v>00</v>
          </cell>
          <cell r="AD95" t="str">
            <v>100</v>
          </cell>
          <cell r="AE95" t="str">
            <v>10294252034</v>
          </cell>
          <cell r="AF95" t="str">
            <v>02</v>
          </cell>
          <cell r="AG95" t="str">
            <v>19790301</v>
          </cell>
          <cell r="AH95" t="str">
            <v>DT.Adm.Corr.Antiguid</v>
          </cell>
          <cell r="AI95" t="str">
            <v>1</v>
          </cell>
          <cell r="AJ95" t="str">
            <v>ACTIVOS</v>
          </cell>
          <cell r="AK95" t="str">
            <v>AA</v>
          </cell>
          <cell r="AL95" t="str">
            <v>ACTIVO TEMP.INTEIRO</v>
          </cell>
          <cell r="AM95" t="str">
            <v>J100</v>
          </cell>
          <cell r="AN95" t="str">
            <v>EDPOutsourcing Comercial-N</v>
          </cell>
          <cell r="AO95" t="str">
            <v>J115</v>
          </cell>
          <cell r="AP95" t="str">
            <v>EDPOC-MTSNHS</v>
          </cell>
          <cell r="AQ95" t="str">
            <v>40177489</v>
          </cell>
          <cell r="AR95" t="str">
            <v>70000060</v>
          </cell>
          <cell r="AS95" t="str">
            <v>025.</v>
          </cell>
          <cell r="AT95" t="str">
            <v>ESCRITURARIO COMERCIAL</v>
          </cell>
          <cell r="AU95" t="str">
            <v>1</v>
          </cell>
          <cell r="AV95" t="str">
            <v>00040287</v>
          </cell>
          <cell r="AW95" t="str">
            <v>J20424360410</v>
          </cell>
          <cell r="AX95" t="str">
            <v>AN-LJMTS-LOJA MATOSINHOS</v>
          </cell>
          <cell r="AY95" t="str">
            <v>68905212</v>
          </cell>
          <cell r="AZ95" t="str">
            <v>Lj Matosinhos</v>
          </cell>
          <cell r="BA95" t="str">
            <v>6890</v>
          </cell>
          <cell r="BB95" t="str">
            <v>EDP Outsourcing Comercial</v>
          </cell>
          <cell r="BC95" t="str">
            <v>6890</v>
          </cell>
          <cell r="BD95" t="str">
            <v>6890</v>
          </cell>
          <cell r="BE95" t="str">
            <v>2800</v>
          </cell>
          <cell r="BF95" t="str">
            <v>6890</v>
          </cell>
          <cell r="BG95" t="str">
            <v>EDP Outsourcing Comercial,SA</v>
          </cell>
          <cell r="BH95" t="str">
            <v>1010</v>
          </cell>
          <cell r="BI95">
            <v>1339</v>
          </cell>
          <cell r="BJ95" t="str">
            <v>12</v>
          </cell>
          <cell r="BK95">
            <v>26</v>
          </cell>
          <cell r="BL95">
            <v>262.86</v>
          </cell>
          <cell r="BM95" t="str">
            <v>NÍVEL 5</v>
          </cell>
          <cell r="BN95" t="str">
            <v>00</v>
          </cell>
          <cell r="BO95" t="str">
            <v>09</v>
          </cell>
          <cell r="BP95" t="str">
            <v>20050101</v>
          </cell>
          <cell r="BQ95" t="str">
            <v>21</v>
          </cell>
          <cell r="BR95" t="str">
            <v>EVOLUCAO AUTOMATICA</v>
          </cell>
          <cell r="BS95" t="str">
            <v>20050101</v>
          </cell>
          <cell r="BW95">
            <v>0</v>
          </cell>
          <cell r="BX95">
            <v>0</v>
          </cell>
          <cell r="BY95">
            <v>0</v>
          </cell>
          <cell r="BZ95">
            <v>0</v>
          </cell>
          <cell r="CA95">
            <v>0</v>
          </cell>
          <cell r="CC95">
            <v>0</v>
          </cell>
          <cell r="CG95">
            <v>0</v>
          </cell>
          <cell r="CK95">
            <v>0</v>
          </cell>
          <cell r="CO95">
            <v>0</v>
          </cell>
          <cell r="CT95">
            <v>0</v>
          </cell>
          <cell r="CU95">
            <v>0</v>
          </cell>
          <cell r="CV95">
            <v>0</v>
          </cell>
          <cell r="CW95">
            <v>0</v>
          </cell>
          <cell r="CX95">
            <v>1</v>
          </cell>
          <cell r="CY95" t="str">
            <v>6010</v>
          </cell>
          <cell r="CZ95">
            <v>39.54</v>
          </cell>
          <cell r="DC95">
            <v>0</v>
          </cell>
          <cell r="DF95">
            <v>0</v>
          </cell>
          <cell r="DI95">
            <v>0</v>
          </cell>
          <cell r="DK95">
            <v>0</v>
          </cell>
          <cell r="DL95">
            <v>0</v>
          </cell>
          <cell r="DN95" t="str">
            <v>11D13</v>
          </cell>
          <cell r="DO95" t="str">
            <v>FixoTInt-"Lojas"2002</v>
          </cell>
          <cell r="DP95">
            <v>2</v>
          </cell>
          <cell r="DQ95">
            <v>100</v>
          </cell>
          <cell r="DR95" t="str">
            <v>PT01</v>
          </cell>
          <cell r="DT95" t="str">
            <v>00300253</v>
          </cell>
          <cell r="DU95" t="str">
            <v>BANCO SANTANDER PORTUGAL, SA</v>
          </cell>
        </row>
        <row r="96">
          <cell r="A96" t="str">
            <v>277550</v>
          </cell>
          <cell r="B96" t="str">
            <v>Maria Lurdes F. Costa Paulo Silva</v>
          </cell>
          <cell r="C96" t="str">
            <v>1981</v>
          </cell>
          <cell r="D96">
            <v>24</v>
          </cell>
          <cell r="E96">
            <v>24</v>
          </cell>
          <cell r="F96" t="str">
            <v>19621109</v>
          </cell>
          <cell r="G96" t="str">
            <v>42</v>
          </cell>
          <cell r="H96" t="str">
            <v>1</v>
          </cell>
          <cell r="I96" t="str">
            <v>Casado</v>
          </cell>
          <cell r="J96" t="str">
            <v>feminino</v>
          </cell>
          <cell r="K96">
            <v>1</v>
          </cell>
          <cell r="L96" t="str">
            <v>Est Nacional 104, 211 Árvore</v>
          </cell>
          <cell r="M96" t="str">
            <v>4480-054</v>
          </cell>
          <cell r="N96" t="str">
            <v>ÁRVORE</v>
          </cell>
          <cell r="O96" t="str">
            <v>00243212</v>
          </cell>
          <cell r="P96" t="str">
            <v>11 ANO CONTABIL.ADMINISTRACAO</v>
          </cell>
          <cell r="R96" t="str">
            <v>5943605</v>
          </cell>
          <cell r="S96" t="str">
            <v>20020809</v>
          </cell>
          <cell r="T96" t="str">
            <v>PORTO</v>
          </cell>
          <cell r="U96" t="str">
            <v>9803</v>
          </cell>
          <cell r="V96" t="str">
            <v>S.NAC IND ENERGIA-SINDEL</v>
          </cell>
          <cell r="W96" t="str">
            <v>178943266</v>
          </cell>
          <cell r="X96" t="str">
            <v>1902</v>
          </cell>
          <cell r="Y96" t="str">
            <v>0.0</v>
          </cell>
          <cell r="Z96">
            <v>1</v>
          </cell>
          <cell r="AA96" t="str">
            <v>00</v>
          </cell>
          <cell r="AC96" t="str">
            <v>X</v>
          </cell>
          <cell r="AD96" t="str">
            <v>100</v>
          </cell>
          <cell r="AE96" t="str">
            <v>10294247989</v>
          </cell>
          <cell r="AF96" t="str">
            <v>02</v>
          </cell>
          <cell r="AG96" t="str">
            <v>19810601</v>
          </cell>
          <cell r="AH96" t="str">
            <v>DT.Adm.Corr.Antiguid</v>
          </cell>
          <cell r="AI96" t="str">
            <v>1</v>
          </cell>
          <cell r="AJ96" t="str">
            <v>ACTIVOS</v>
          </cell>
          <cell r="AK96" t="str">
            <v>AA</v>
          </cell>
          <cell r="AL96" t="str">
            <v>ACTIVO TEMP.INTEIRO</v>
          </cell>
          <cell r="AM96" t="str">
            <v>J100</v>
          </cell>
          <cell r="AN96" t="str">
            <v>EDPOutsourcing Comercial-N</v>
          </cell>
          <cell r="AO96" t="str">
            <v>J115</v>
          </cell>
          <cell r="AP96" t="str">
            <v>EDPOC-MTSNHS</v>
          </cell>
          <cell r="AQ96" t="str">
            <v>40177490</v>
          </cell>
          <cell r="AR96" t="str">
            <v>70000060</v>
          </cell>
          <cell r="AS96" t="str">
            <v>025.</v>
          </cell>
          <cell r="AT96" t="str">
            <v>ESCRITURARIO COMERCIAL</v>
          </cell>
          <cell r="AU96" t="str">
            <v>1</v>
          </cell>
          <cell r="AV96" t="str">
            <v>00040287</v>
          </cell>
          <cell r="AW96" t="str">
            <v>J20424360410</v>
          </cell>
          <cell r="AX96" t="str">
            <v>AN-LJMTS-LOJA MATOSINHOS</v>
          </cell>
          <cell r="AY96" t="str">
            <v>68905212</v>
          </cell>
          <cell r="AZ96" t="str">
            <v>Lj Matosinhos</v>
          </cell>
          <cell r="BA96" t="str">
            <v>6890</v>
          </cell>
          <cell r="BB96" t="str">
            <v>EDP Outsourcing Comercial</v>
          </cell>
          <cell r="BC96" t="str">
            <v>6890</v>
          </cell>
          <cell r="BD96" t="str">
            <v>6890</v>
          </cell>
          <cell r="BE96" t="str">
            <v>2800</v>
          </cell>
          <cell r="BF96" t="str">
            <v>6890</v>
          </cell>
          <cell r="BG96" t="str">
            <v>EDP Outsourcing Comercial,SA</v>
          </cell>
          <cell r="BH96" t="str">
            <v>1010</v>
          </cell>
          <cell r="BI96">
            <v>1247</v>
          </cell>
          <cell r="BJ96" t="str">
            <v>11</v>
          </cell>
          <cell r="BK96">
            <v>24</v>
          </cell>
          <cell r="BL96">
            <v>242.64</v>
          </cell>
          <cell r="BM96" t="str">
            <v>NÍVEL 5</v>
          </cell>
          <cell r="BN96" t="str">
            <v>02</v>
          </cell>
          <cell r="BO96" t="str">
            <v>08</v>
          </cell>
          <cell r="BP96" t="str">
            <v>20030101</v>
          </cell>
          <cell r="BQ96" t="str">
            <v>21</v>
          </cell>
          <cell r="BR96" t="str">
            <v>EVOLUCAO AUTOMATICA</v>
          </cell>
          <cell r="BS96" t="str">
            <v>20050101</v>
          </cell>
          <cell r="BW96">
            <v>0</v>
          </cell>
          <cell r="BX96">
            <v>0</v>
          </cell>
          <cell r="BY96">
            <v>0</v>
          </cell>
          <cell r="BZ96">
            <v>0</v>
          </cell>
          <cell r="CA96">
            <v>0</v>
          </cell>
          <cell r="CC96">
            <v>0</v>
          </cell>
          <cell r="CG96">
            <v>0</v>
          </cell>
          <cell r="CK96">
            <v>0</v>
          </cell>
          <cell r="CO96">
            <v>0</v>
          </cell>
          <cell r="CT96">
            <v>0</v>
          </cell>
          <cell r="CU96">
            <v>0</v>
          </cell>
          <cell r="CV96">
            <v>0</v>
          </cell>
          <cell r="CW96">
            <v>0</v>
          </cell>
          <cell r="CX96">
            <v>1</v>
          </cell>
          <cell r="CY96" t="str">
            <v>6010</v>
          </cell>
          <cell r="CZ96">
            <v>39.54</v>
          </cell>
          <cell r="DC96">
            <v>0</v>
          </cell>
          <cell r="DF96">
            <v>0</v>
          </cell>
          <cell r="DI96">
            <v>0</v>
          </cell>
          <cell r="DK96">
            <v>0</v>
          </cell>
          <cell r="DL96">
            <v>0</v>
          </cell>
          <cell r="DN96" t="str">
            <v>11D13</v>
          </cell>
          <cell r="DO96" t="str">
            <v>FixoTInt-"Lojas"2002</v>
          </cell>
          <cell r="DP96">
            <v>2</v>
          </cell>
          <cell r="DQ96">
            <v>100</v>
          </cell>
          <cell r="DR96" t="str">
            <v>PT01</v>
          </cell>
          <cell r="DT96" t="str">
            <v>00350236</v>
          </cell>
          <cell r="DU96" t="str">
            <v>CAIXA GERAL DE DEPOSITOS, SA</v>
          </cell>
        </row>
        <row r="97">
          <cell r="A97" t="str">
            <v>240460</v>
          </cell>
          <cell r="B97" t="str">
            <v>Candida Augusta Marques Jose Sousa</v>
          </cell>
          <cell r="C97" t="str">
            <v>1974</v>
          </cell>
          <cell r="D97">
            <v>31</v>
          </cell>
          <cell r="E97">
            <v>31</v>
          </cell>
          <cell r="F97" t="str">
            <v>19560306</v>
          </cell>
          <cell r="G97" t="str">
            <v>49</v>
          </cell>
          <cell r="H97" t="str">
            <v>1</v>
          </cell>
          <cell r="I97" t="str">
            <v>Casado</v>
          </cell>
          <cell r="J97" t="str">
            <v>feminino</v>
          </cell>
          <cell r="K97">
            <v>2</v>
          </cell>
          <cell r="L97" t="str">
            <v>AV LIBERDADE  145 5.2</v>
          </cell>
          <cell r="M97" t="str">
            <v>4450-396</v>
          </cell>
          <cell r="N97" t="str">
            <v>MATOSINHOS</v>
          </cell>
          <cell r="O97" t="str">
            <v>00232213</v>
          </cell>
          <cell r="P97" t="str">
            <v>C.GERAL ADMINISTRACAO COMERCIO</v>
          </cell>
          <cell r="R97" t="str">
            <v>3321313</v>
          </cell>
          <cell r="S97" t="str">
            <v>19890718</v>
          </cell>
          <cell r="T97" t="str">
            <v>LISBOA</v>
          </cell>
          <cell r="W97" t="str">
            <v>108811522</v>
          </cell>
          <cell r="X97" t="str">
            <v>1821</v>
          </cell>
          <cell r="Y97" t="str">
            <v>0.0</v>
          </cell>
          <cell r="Z97">
            <v>2</v>
          </cell>
          <cell r="AA97" t="str">
            <v>00</v>
          </cell>
          <cell r="AC97" t="str">
            <v>X</v>
          </cell>
          <cell r="AD97" t="str">
            <v>100</v>
          </cell>
          <cell r="AE97" t="str">
            <v>11260043559</v>
          </cell>
          <cell r="AF97" t="str">
            <v>02</v>
          </cell>
          <cell r="AG97" t="str">
            <v>19740608</v>
          </cell>
          <cell r="AH97" t="str">
            <v>DT.Adm.Corr.Antiguid</v>
          </cell>
          <cell r="AI97" t="str">
            <v>1</v>
          </cell>
          <cell r="AJ97" t="str">
            <v>ACTIVOS</v>
          </cell>
          <cell r="AK97" t="str">
            <v>AA</v>
          </cell>
          <cell r="AL97" t="str">
            <v>ACTIVO TEMP.INTEIRO</v>
          </cell>
          <cell r="AM97" t="str">
            <v>J100</v>
          </cell>
          <cell r="AN97" t="str">
            <v>EDPOutsourcing Comercial-N</v>
          </cell>
          <cell r="AO97" t="str">
            <v>J115</v>
          </cell>
          <cell r="AP97" t="str">
            <v>EDPOC-MTSNHS</v>
          </cell>
          <cell r="AQ97" t="str">
            <v>40177486</v>
          </cell>
          <cell r="AR97" t="str">
            <v>70000060</v>
          </cell>
          <cell r="AS97" t="str">
            <v>025.</v>
          </cell>
          <cell r="AT97" t="str">
            <v>ESCRITURARIO COMERCIAL</v>
          </cell>
          <cell r="AU97" t="str">
            <v>1</v>
          </cell>
          <cell r="AV97" t="str">
            <v>00040287</v>
          </cell>
          <cell r="AW97" t="str">
            <v>J20424360410</v>
          </cell>
          <cell r="AX97" t="str">
            <v>AN-LJMTS-LOJA MATOSINHOS</v>
          </cell>
          <cell r="AY97" t="str">
            <v>68905212</v>
          </cell>
          <cell r="AZ97" t="str">
            <v>Lj Matosinhos</v>
          </cell>
          <cell r="BA97" t="str">
            <v>6890</v>
          </cell>
          <cell r="BB97" t="str">
            <v>EDP Outsourcing Comercial</v>
          </cell>
          <cell r="BC97" t="str">
            <v>6890</v>
          </cell>
          <cell r="BD97" t="str">
            <v>6890</v>
          </cell>
          <cell r="BE97" t="str">
            <v>2800</v>
          </cell>
          <cell r="BF97" t="str">
            <v>6890</v>
          </cell>
          <cell r="BG97" t="str">
            <v>EDP Outsourcing Comercial,SA</v>
          </cell>
          <cell r="BH97" t="str">
            <v>1010</v>
          </cell>
          <cell r="BI97">
            <v>1339</v>
          </cell>
          <cell r="BJ97" t="str">
            <v>12</v>
          </cell>
          <cell r="BK97">
            <v>31</v>
          </cell>
          <cell r="BL97">
            <v>313.41000000000003</v>
          </cell>
          <cell r="BM97" t="str">
            <v>NÍVEL 5</v>
          </cell>
          <cell r="BN97" t="str">
            <v>03</v>
          </cell>
          <cell r="BO97" t="str">
            <v>09</v>
          </cell>
          <cell r="BP97" t="str">
            <v>20020101</v>
          </cell>
          <cell r="BQ97" t="str">
            <v>21</v>
          </cell>
          <cell r="BR97" t="str">
            <v>EVOLUCAO AUTOMATICA</v>
          </cell>
          <cell r="BS97" t="str">
            <v>20050101</v>
          </cell>
          <cell r="BW97">
            <v>0</v>
          </cell>
          <cell r="BX97">
            <v>0</v>
          </cell>
          <cell r="BY97">
            <v>0</v>
          </cell>
          <cell r="BZ97">
            <v>0</v>
          </cell>
          <cell r="CA97">
            <v>0</v>
          </cell>
          <cell r="CC97">
            <v>0</v>
          </cell>
          <cell r="CG97">
            <v>0</v>
          </cell>
          <cell r="CK97">
            <v>0</v>
          </cell>
          <cell r="CO97">
            <v>0</v>
          </cell>
          <cell r="CT97">
            <v>0</v>
          </cell>
          <cell r="CU97">
            <v>0</v>
          </cell>
          <cell r="CV97">
            <v>0</v>
          </cell>
          <cell r="CW97">
            <v>0</v>
          </cell>
          <cell r="CX97">
            <v>1</v>
          </cell>
          <cell r="CY97" t="str">
            <v>6010</v>
          </cell>
          <cell r="CZ97">
            <v>39.54</v>
          </cell>
          <cell r="DC97">
            <v>0</v>
          </cell>
          <cell r="DF97">
            <v>0</v>
          </cell>
          <cell r="DI97">
            <v>0</v>
          </cell>
          <cell r="DK97">
            <v>0</v>
          </cell>
          <cell r="DL97">
            <v>0</v>
          </cell>
          <cell r="DN97" t="str">
            <v>11D13</v>
          </cell>
          <cell r="DO97" t="str">
            <v>FixoTInt-"Lojas"2002</v>
          </cell>
          <cell r="DP97">
            <v>2</v>
          </cell>
          <cell r="DQ97">
            <v>100</v>
          </cell>
          <cell r="DR97" t="str">
            <v>PT01</v>
          </cell>
          <cell r="DT97" t="str">
            <v>00330000</v>
          </cell>
          <cell r="DU97" t="str">
            <v>BANCO COMERCIAL PORTUGUES, SA</v>
          </cell>
        </row>
        <row r="98">
          <cell r="A98" t="str">
            <v>205362</v>
          </cell>
          <cell r="B98" t="str">
            <v>Isabel Fernanda Carvalho Tigre</v>
          </cell>
          <cell r="C98" t="str">
            <v>1980</v>
          </cell>
          <cell r="D98">
            <v>25</v>
          </cell>
          <cell r="E98">
            <v>25</v>
          </cell>
          <cell r="F98" t="str">
            <v>19570427</v>
          </cell>
          <cell r="G98" t="str">
            <v>48</v>
          </cell>
          <cell r="H98" t="str">
            <v>0</v>
          </cell>
          <cell r="I98" t="str">
            <v>Solt.</v>
          </cell>
          <cell r="J98" t="str">
            <v>feminino</v>
          </cell>
          <cell r="K98">
            <v>0</v>
          </cell>
          <cell r="L98" t="str">
            <v>R Diogo Cão 1451 2. Dt.    Paranhos</v>
          </cell>
          <cell r="M98" t="str">
            <v>4200-262</v>
          </cell>
          <cell r="N98" t="str">
            <v>PORTO</v>
          </cell>
          <cell r="O98" t="str">
            <v>00231023</v>
          </cell>
          <cell r="P98" t="str">
            <v>CURSO GERAL DOS LICEUS</v>
          </cell>
          <cell r="R98" t="str">
            <v>3459079</v>
          </cell>
          <cell r="S98" t="str">
            <v>20021219</v>
          </cell>
          <cell r="T98" t="str">
            <v>PORTO</v>
          </cell>
          <cell r="U98" t="str">
            <v>9800</v>
          </cell>
          <cell r="V98" t="str">
            <v>SIND TRAB IND ELéCT NORTE</v>
          </cell>
          <cell r="W98" t="str">
            <v>166827363</v>
          </cell>
          <cell r="X98" t="str">
            <v>3360</v>
          </cell>
          <cell r="Y98" t="str">
            <v>0.0</v>
          </cell>
          <cell r="Z98">
            <v>0</v>
          </cell>
          <cell r="AA98" t="str">
            <v>00</v>
          </cell>
          <cell r="AD98" t="str">
            <v>100</v>
          </cell>
          <cell r="AE98" t="str">
            <v>11218679228</v>
          </cell>
          <cell r="AF98" t="str">
            <v>02</v>
          </cell>
          <cell r="AG98" t="str">
            <v>19800901</v>
          </cell>
          <cell r="AH98" t="str">
            <v>DT.Adm.Corr.Antiguid</v>
          </cell>
          <cell r="AI98" t="str">
            <v>1</v>
          </cell>
          <cell r="AJ98" t="str">
            <v>ACTIVOS</v>
          </cell>
          <cell r="AK98" t="str">
            <v>AA</v>
          </cell>
          <cell r="AL98" t="str">
            <v>ACTIVO TEMP.INTEIRO</v>
          </cell>
          <cell r="AM98" t="str">
            <v>J100</v>
          </cell>
          <cell r="AN98" t="str">
            <v>EDPOutsourcing Comercial-N</v>
          </cell>
          <cell r="AO98" t="str">
            <v>J115</v>
          </cell>
          <cell r="AP98" t="str">
            <v>EDPOC-MTSNHS</v>
          </cell>
          <cell r="AQ98" t="str">
            <v>40177485</v>
          </cell>
          <cell r="AR98" t="str">
            <v>70000060</v>
          </cell>
          <cell r="AS98" t="str">
            <v>025.</v>
          </cell>
          <cell r="AT98" t="str">
            <v>ESCRITURARIO COMERCIAL</v>
          </cell>
          <cell r="AU98" t="str">
            <v>1</v>
          </cell>
          <cell r="AV98" t="str">
            <v>00040287</v>
          </cell>
          <cell r="AW98" t="str">
            <v>J20424360410</v>
          </cell>
          <cell r="AX98" t="str">
            <v>AN-LJMTS-LOJA MATOSINHOS</v>
          </cell>
          <cell r="AY98" t="str">
            <v>68905212</v>
          </cell>
          <cell r="AZ98" t="str">
            <v>Lj Matosinhos</v>
          </cell>
          <cell r="BA98" t="str">
            <v>6890</v>
          </cell>
          <cell r="BB98" t="str">
            <v>EDP Outsourcing Comercial</v>
          </cell>
          <cell r="BC98" t="str">
            <v>6890</v>
          </cell>
          <cell r="BD98" t="str">
            <v>6890</v>
          </cell>
          <cell r="BE98" t="str">
            <v>2800</v>
          </cell>
          <cell r="BF98" t="str">
            <v>6890</v>
          </cell>
          <cell r="BG98" t="str">
            <v>EDP Outsourcing Comercial,SA</v>
          </cell>
          <cell r="BH98" t="str">
            <v>1010</v>
          </cell>
          <cell r="BI98">
            <v>1247</v>
          </cell>
          <cell r="BJ98" t="str">
            <v>11</v>
          </cell>
          <cell r="BK98">
            <v>25</v>
          </cell>
          <cell r="BL98">
            <v>252.75</v>
          </cell>
          <cell r="BM98" t="str">
            <v>NÍVEL 5</v>
          </cell>
          <cell r="BN98" t="str">
            <v>03</v>
          </cell>
          <cell r="BO98" t="str">
            <v>08</v>
          </cell>
          <cell r="BP98" t="str">
            <v>20040110</v>
          </cell>
          <cell r="BQ98" t="str">
            <v>22</v>
          </cell>
          <cell r="BR98" t="str">
            <v>ACELERACAO DE CARREIRA</v>
          </cell>
          <cell r="BS98" t="str">
            <v>20050101</v>
          </cell>
          <cell r="BT98" t="str">
            <v>20020101</v>
          </cell>
          <cell r="BW98">
            <v>0</v>
          </cell>
          <cell r="BX98">
            <v>0</v>
          </cell>
          <cell r="BY98">
            <v>0</v>
          </cell>
          <cell r="BZ98">
            <v>0</v>
          </cell>
          <cell r="CA98">
            <v>0</v>
          </cell>
          <cell r="CC98">
            <v>0</v>
          </cell>
          <cell r="CG98">
            <v>0</v>
          </cell>
          <cell r="CK98">
            <v>0</v>
          </cell>
          <cell r="CO98">
            <v>0</v>
          </cell>
          <cell r="CT98">
            <v>0</v>
          </cell>
          <cell r="CU98">
            <v>0</v>
          </cell>
          <cell r="CV98">
            <v>0</v>
          </cell>
          <cell r="CW98">
            <v>0</v>
          </cell>
          <cell r="CX98">
            <v>1</v>
          </cell>
          <cell r="CY98" t="str">
            <v>6010</v>
          </cell>
          <cell r="CZ98">
            <v>39.54</v>
          </cell>
          <cell r="DC98">
            <v>0</v>
          </cell>
          <cell r="DF98">
            <v>0</v>
          </cell>
          <cell r="DI98">
            <v>0</v>
          </cell>
          <cell r="DK98">
            <v>0</v>
          </cell>
          <cell r="DL98">
            <v>0</v>
          </cell>
          <cell r="DN98" t="str">
            <v>11D13</v>
          </cell>
          <cell r="DO98" t="str">
            <v>FixoTInt-"Lojas"2002</v>
          </cell>
          <cell r="DP98">
            <v>2</v>
          </cell>
          <cell r="DQ98">
            <v>100</v>
          </cell>
          <cell r="DR98" t="str">
            <v>PT01</v>
          </cell>
          <cell r="DT98" t="str">
            <v>00070403</v>
          </cell>
          <cell r="DU98" t="str">
            <v>BANCO ESPIRITO SANTO, SA</v>
          </cell>
        </row>
        <row r="99">
          <cell r="A99" t="str">
            <v>318396</v>
          </cell>
          <cell r="B99" t="str">
            <v>Carlos Alberto Jesus Coelho</v>
          </cell>
          <cell r="C99" t="str">
            <v>1970</v>
          </cell>
          <cell r="D99">
            <v>35</v>
          </cell>
          <cell r="E99">
            <v>35</v>
          </cell>
          <cell r="F99" t="str">
            <v>19511031</v>
          </cell>
          <cell r="G99" t="str">
            <v>53</v>
          </cell>
          <cell r="H99" t="str">
            <v>1</v>
          </cell>
          <cell r="I99" t="str">
            <v>Casado</v>
          </cell>
          <cell r="J99" t="str">
            <v>masculino</v>
          </cell>
          <cell r="K99">
            <v>1</v>
          </cell>
          <cell r="L99" t="str">
            <v>R João Vieira, 102 - 1. Esq</v>
          </cell>
          <cell r="M99" t="str">
            <v>4435-000</v>
          </cell>
          <cell r="N99" t="str">
            <v>RIO TINTO</v>
          </cell>
          <cell r="O99" t="str">
            <v>00243383</v>
          </cell>
          <cell r="P99" t="str">
            <v>12.ANO - 1. CURSO</v>
          </cell>
          <cell r="R99" t="str">
            <v>7727355</v>
          </cell>
          <cell r="S99" t="str">
            <v>19930604</v>
          </cell>
          <cell r="T99" t="str">
            <v>LISBOA</v>
          </cell>
          <cell r="U99" t="str">
            <v>9803</v>
          </cell>
          <cell r="V99" t="str">
            <v>S.NAC IND ENERGIA-SINDEL</v>
          </cell>
          <cell r="W99" t="str">
            <v>154229288</v>
          </cell>
          <cell r="X99" t="str">
            <v>3468</v>
          </cell>
          <cell r="Y99" t="str">
            <v>0.0</v>
          </cell>
          <cell r="Z99">
            <v>0</v>
          </cell>
          <cell r="AA99" t="str">
            <v>00</v>
          </cell>
          <cell r="AD99" t="str">
            <v>100</v>
          </cell>
          <cell r="AE99" t="str">
            <v>11323391802</v>
          </cell>
          <cell r="AF99" t="str">
            <v>02</v>
          </cell>
          <cell r="AG99" t="str">
            <v>19701123</v>
          </cell>
          <cell r="AH99" t="str">
            <v>DT.Adm.Corr.Antiguid</v>
          </cell>
          <cell r="AI99" t="str">
            <v>1</v>
          </cell>
          <cell r="AJ99" t="str">
            <v>ACTIVOS</v>
          </cell>
          <cell r="AK99" t="str">
            <v>AA</v>
          </cell>
          <cell r="AL99" t="str">
            <v>ACTIVO TEMP.INTEIRO</v>
          </cell>
          <cell r="AM99" t="str">
            <v>J100</v>
          </cell>
          <cell r="AN99" t="str">
            <v>EDPOutsourcing Comercial-N</v>
          </cell>
          <cell r="AO99" t="str">
            <v>J116</v>
          </cell>
          <cell r="AP99" t="str">
            <v>EDPOC-PRT-LjCdd</v>
          </cell>
          <cell r="AQ99" t="str">
            <v>40177499</v>
          </cell>
          <cell r="AR99" t="str">
            <v>70000060</v>
          </cell>
          <cell r="AS99" t="str">
            <v>025.</v>
          </cell>
          <cell r="AT99" t="str">
            <v>ESCRITURARIO COMERCIAL</v>
          </cell>
          <cell r="AU99" t="str">
            <v>1</v>
          </cell>
          <cell r="AV99" t="str">
            <v>00040289</v>
          </cell>
          <cell r="AW99" t="str">
            <v>J20424440410</v>
          </cell>
          <cell r="AX99" t="str">
            <v>AN-LJPRT-CD-LOJA PORTO CIDADÃO</v>
          </cell>
          <cell r="AY99" t="str">
            <v>68905217</v>
          </cell>
          <cell r="AZ99" t="str">
            <v>Lj Porto - Loja Cida</v>
          </cell>
          <cell r="BA99" t="str">
            <v>6890</v>
          </cell>
          <cell r="BB99" t="str">
            <v>EDP Outsourcing Comercial</v>
          </cell>
          <cell r="BC99" t="str">
            <v>6890</v>
          </cell>
          <cell r="BD99" t="str">
            <v>6890</v>
          </cell>
          <cell r="BE99" t="str">
            <v>2800</v>
          </cell>
          <cell r="BF99" t="str">
            <v>6890</v>
          </cell>
          <cell r="BG99" t="str">
            <v>EDP Outsourcing Comercial,SA</v>
          </cell>
          <cell r="BH99" t="str">
            <v>1010</v>
          </cell>
          <cell r="BI99">
            <v>1247</v>
          </cell>
          <cell r="BJ99" t="str">
            <v>11</v>
          </cell>
          <cell r="BK99">
            <v>35</v>
          </cell>
          <cell r="BL99">
            <v>353.85</v>
          </cell>
          <cell r="BM99" t="str">
            <v>NÍVEL 5</v>
          </cell>
          <cell r="BN99" t="str">
            <v>02</v>
          </cell>
          <cell r="BO99" t="str">
            <v>08</v>
          </cell>
          <cell r="BP99" t="str">
            <v>20030101</v>
          </cell>
          <cell r="BQ99" t="str">
            <v>21</v>
          </cell>
          <cell r="BR99" t="str">
            <v>EVOLUCAO AUTOMATICA</v>
          </cell>
          <cell r="BS99" t="str">
            <v>20050101</v>
          </cell>
          <cell r="BW99">
            <v>0</v>
          </cell>
          <cell r="BX99">
            <v>0</v>
          </cell>
          <cell r="BY99">
            <v>0</v>
          </cell>
          <cell r="BZ99">
            <v>0</v>
          </cell>
          <cell r="CA99">
            <v>0</v>
          </cell>
          <cell r="CC99">
            <v>0</v>
          </cell>
          <cell r="CG99">
            <v>0</v>
          </cell>
          <cell r="CK99">
            <v>0</v>
          </cell>
          <cell r="CO99">
            <v>0</v>
          </cell>
          <cell r="CT99">
            <v>0</v>
          </cell>
          <cell r="CU99">
            <v>0</v>
          </cell>
          <cell r="CV99">
            <v>0</v>
          </cell>
          <cell r="CW99">
            <v>0</v>
          </cell>
          <cell r="CX99">
            <v>1</v>
          </cell>
          <cell r="CY99" t="str">
            <v>6010</v>
          </cell>
          <cell r="CZ99">
            <v>39.54</v>
          </cell>
          <cell r="DC99">
            <v>0</v>
          </cell>
          <cell r="DF99">
            <v>0</v>
          </cell>
          <cell r="DI99">
            <v>0</v>
          </cell>
          <cell r="DK99">
            <v>0</v>
          </cell>
          <cell r="DL99">
            <v>0</v>
          </cell>
          <cell r="DN99" t="str">
            <v>11LPB</v>
          </cell>
          <cell r="DO99" t="str">
            <v>EQ.B Loja Cid Porto</v>
          </cell>
          <cell r="DP99">
            <v>9</v>
          </cell>
          <cell r="DQ99">
            <v>100</v>
          </cell>
          <cell r="DR99" t="str">
            <v>PT01</v>
          </cell>
          <cell r="DT99" t="str">
            <v>00330000</v>
          </cell>
          <cell r="DU99" t="str">
            <v>BANCO COMERCIAL PORTUGUES, SA</v>
          </cell>
        </row>
        <row r="100">
          <cell r="A100" t="str">
            <v>317730</v>
          </cell>
          <cell r="B100" t="str">
            <v>Antonio Jose Dias</v>
          </cell>
          <cell r="C100" t="str">
            <v>1987</v>
          </cell>
          <cell r="D100">
            <v>18</v>
          </cell>
          <cell r="E100">
            <v>18</v>
          </cell>
          <cell r="F100" t="str">
            <v>19650915</v>
          </cell>
          <cell r="G100" t="str">
            <v>39</v>
          </cell>
          <cell r="H100" t="str">
            <v>1</v>
          </cell>
          <cell r="I100" t="str">
            <v>Casado</v>
          </cell>
          <cell r="J100" t="str">
            <v>masculino</v>
          </cell>
          <cell r="K100">
            <v>2</v>
          </cell>
          <cell r="L100" t="str">
            <v>Urb Lidador Rua 15 71   V N Telha</v>
          </cell>
          <cell r="M100" t="str">
            <v>4470-000</v>
          </cell>
          <cell r="N100" t="str">
            <v>MAIA</v>
          </cell>
          <cell r="O100" t="str">
            <v>00243383</v>
          </cell>
          <cell r="P100" t="str">
            <v>12.ANO - 1. CURSO</v>
          </cell>
          <cell r="R100" t="str">
            <v>6976770</v>
          </cell>
          <cell r="S100" t="str">
            <v>20030207</v>
          </cell>
          <cell r="T100" t="str">
            <v>LISBOA</v>
          </cell>
          <cell r="U100" t="str">
            <v>9800</v>
          </cell>
          <cell r="V100" t="str">
            <v>SIND TRAB IND ELéCT NORTE</v>
          </cell>
          <cell r="W100" t="str">
            <v>154876305</v>
          </cell>
          <cell r="X100" t="str">
            <v>1805</v>
          </cell>
          <cell r="Y100" t="str">
            <v>0.0</v>
          </cell>
          <cell r="Z100">
            <v>2</v>
          </cell>
          <cell r="AA100" t="str">
            <v>00</v>
          </cell>
          <cell r="AD100" t="str">
            <v>100</v>
          </cell>
          <cell r="AE100" t="str">
            <v>11323409707</v>
          </cell>
          <cell r="AF100" t="str">
            <v>02</v>
          </cell>
          <cell r="AG100" t="str">
            <v>19870509</v>
          </cell>
          <cell r="AH100" t="str">
            <v>DT.Adm.Corr.Antiguid</v>
          </cell>
          <cell r="AI100" t="str">
            <v>1</v>
          </cell>
          <cell r="AJ100" t="str">
            <v>ACTIVOS</v>
          </cell>
          <cell r="AK100" t="str">
            <v>AA</v>
          </cell>
          <cell r="AL100" t="str">
            <v>ACTIVO TEMP.INTEIRO</v>
          </cell>
          <cell r="AM100" t="str">
            <v>J100</v>
          </cell>
          <cell r="AN100" t="str">
            <v>EDPOutsourcing Comercial-N</v>
          </cell>
          <cell r="AO100" t="str">
            <v>J116</v>
          </cell>
          <cell r="AP100" t="str">
            <v>EDPOC-PRT-LjCdd</v>
          </cell>
          <cell r="AQ100" t="str">
            <v>40177498</v>
          </cell>
          <cell r="AR100" t="str">
            <v>70000060</v>
          </cell>
          <cell r="AS100" t="str">
            <v>025.</v>
          </cell>
          <cell r="AT100" t="str">
            <v>ESCRITURARIO COMERCIAL</v>
          </cell>
          <cell r="AU100" t="str">
            <v>1</v>
          </cell>
          <cell r="AV100" t="str">
            <v>00040289</v>
          </cell>
          <cell r="AW100" t="str">
            <v>J20424440410</v>
          </cell>
          <cell r="AX100" t="str">
            <v>AN-LJPRT-CD-LOJA PORTO CIDADÃO</v>
          </cell>
          <cell r="AY100" t="str">
            <v>68905217</v>
          </cell>
          <cell r="AZ100" t="str">
            <v>Lj Porto - Loja Cida</v>
          </cell>
          <cell r="BA100" t="str">
            <v>6890</v>
          </cell>
          <cell r="BB100" t="str">
            <v>EDP Outsourcing Comercial</v>
          </cell>
          <cell r="BC100" t="str">
            <v>6890</v>
          </cell>
          <cell r="BD100" t="str">
            <v>6890</v>
          </cell>
          <cell r="BE100" t="str">
            <v>2800</v>
          </cell>
          <cell r="BF100" t="str">
            <v>6890</v>
          </cell>
          <cell r="BG100" t="str">
            <v>EDP Outsourcing Comercial,SA</v>
          </cell>
          <cell r="BH100" t="str">
            <v>1010</v>
          </cell>
          <cell r="BI100">
            <v>1079</v>
          </cell>
          <cell r="BJ100" t="str">
            <v>09</v>
          </cell>
          <cell r="BK100">
            <v>18</v>
          </cell>
          <cell r="BL100">
            <v>181.98</v>
          </cell>
          <cell r="BM100" t="str">
            <v>NÍVEL 5</v>
          </cell>
          <cell r="BN100" t="str">
            <v>01</v>
          </cell>
          <cell r="BO100" t="str">
            <v>06</v>
          </cell>
          <cell r="BP100" t="str">
            <v>20040101</v>
          </cell>
          <cell r="BQ100" t="str">
            <v>21</v>
          </cell>
          <cell r="BR100" t="str">
            <v>EVOLUCAO AUTOMATICA</v>
          </cell>
          <cell r="BS100" t="str">
            <v>20050101</v>
          </cell>
          <cell r="BW100">
            <v>0</v>
          </cell>
          <cell r="BX100">
            <v>0</v>
          </cell>
          <cell r="BY100">
            <v>0</v>
          </cell>
          <cell r="BZ100">
            <v>0</v>
          </cell>
          <cell r="CA100">
            <v>0</v>
          </cell>
          <cell r="CC100">
            <v>0</v>
          </cell>
          <cell r="CG100">
            <v>0</v>
          </cell>
          <cell r="CK100">
            <v>0</v>
          </cell>
          <cell r="CO100">
            <v>0</v>
          </cell>
          <cell r="CT100">
            <v>0</v>
          </cell>
          <cell r="CU100">
            <v>0</v>
          </cell>
          <cell r="CV100">
            <v>0</v>
          </cell>
          <cell r="CW100">
            <v>0</v>
          </cell>
          <cell r="CX100">
            <v>1</v>
          </cell>
          <cell r="CY100" t="str">
            <v>6010</v>
          </cell>
          <cell r="CZ100">
            <v>39.54</v>
          </cell>
          <cell r="DC100">
            <v>0</v>
          </cell>
          <cell r="DF100">
            <v>0</v>
          </cell>
          <cell r="DI100">
            <v>0</v>
          </cell>
          <cell r="DK100">
            <v>0</v>
          </cell>
          <cell r="DL100">
            <v>0</v>
          </cell>
          <cell r="DN100" t="str">
            <v>11LPB</v>
          </cell>
          <cell r="DO100" t="str">
            <v>EQ.B Loja Cid Porto</v>
          </cell>
          <cell r="DP100">
            <v>9</v>
          </cell>
          <cell r="DQ100">
            <v>100</v>
          </cell>
          <cell r="DR100" t="str">
            <v>PT01</v>
          </cell>
          <cell r="DT100" t="str">
            <v>00330000</v>
          </cell>
          <cell r="DU100" t="str">
            <v>BANCO COMERCIAL PORTUGUES, SA</v>
          </cell>
        </row>
        <row r="101">
          <cell r="A101" t="str">
            <v>321001</v>
          </cell>
          <cell r="B101" t="str">
            <v>Manuel Porfirio Lapa Gomes</v>
          </cell>
          <cell r="C101" t="str">
            <v>1988</v>
          </cell>
          <cell r="D101">
            <v>17</v>
          </cell>
          <cell r="E101">
            <v>17</v>
          </cell>
          <cell r="F101" t="str">
            <v>19550110</v>
          </cell>
          <cell r="G101" t="str">
            <v>50</v>
          </cell>
          <cell r="H101" t="str">
            <v>1</v>
          </cell>
          <cell r="I101" t="str">
            <v>Casado</v>
          </cell>
          <cell r="J101" t="str">
            <v>masculino</v>
          </cell>
          <cell r="K101">
            <v>1</v>
          </cell>
          <cell r="L101" t="str">
            <v>R Ruben A 161 3 Esq</v>
          </cell>
          <cell r="M101" t="str">
            <v>4150-000</v>
          </cell>
          <cell r="N101" t="str">
            <v>PORTO</v>
          </cell>
          <cell r="O101" t="str">
            <v>00122141</v>
          </cell>
          <cell r="P101" t="str">
            <v>CICLO PREPARATORIO ELEMENTAR</v>
          </cell>
          <cell r="R101" t="str">
            <v>7560205</v>
          </cell>
          <cell r="S101" t="str">
            <v>19970812</v>
          </cell>
          <cell r="T101" t="str">
            <v>PORTO</v>
          </cell>
          <cell r="U101" t="str">
            <v>9800</v>
          </cell>
          <cell r="V101" t="str">
            <v>SIND TRAB IND ELéCT NORTE</v>
          </cell>
          <cell r="W101" t="str">
            <v>127665889</v>
          </cell>
          <cell r="X101" t="str">
            <v>3182</v>
          </cell>
          <cell r="Y101" t="str">
            <v>0.0</v>
          </cell>
          <cell r="Z101">
            <v>1</v>
          </cell>
          <cell r="AA101" t="str">
            <v>00</v>
          </cell>
          <cell r="AC101" t="str">
            <v>X</v>
          </cell>
          <cell r="AD101" t="str">
            <v>100</v>
          </cell>
          <cell r="AE101" t="str">
            <v>11216125169</v>
          </cell>
          <cell r="AF101" t="str">
            <v>02</v>
          </cell>
          <cell r="AG101" t="str">
            <v>19880501</v>
          </cell>
          <cell r="AH101" t="str">
            <v>DT.Adm.Corr.Antiguid</v>
          </cell>
          <cell r="AI101" t="str">
            <v>1</v>
          </cell>
          <cell r="AJ101" t="str">
            <v>ACTIVOS</v>
          </cell>
          <cell r="AK101" t="str">
            <v>AA</v>
          </cell>
          <cell r="AL101" t="str">
            <v>ACTIVO TEMP.INTEIRO</v>
          </cell>
          <cell r="AM101" t="str">
            <v>J100</v>
          </cell>
          <cell r="AN101" t="str">
            <v>EDPOutsourcing Comercial-N</v>
          </cell>
          <cell r="AO101" t="str">
            <v>J116</v>
          </cell>
          <cell r="AP101" t="str">
            <v>EDPOC-PRT-LjCdd</v>
          </cell>
          <cell r="AQ101" t="str">
            <v>40177501</v>
          </cell>
          <cell r="AR101" t="str">
            <v>70000060</v>
          </cell>
          <cell r="AS101" t="str">
            <v>025.</v>
          </cell>
          <cell r="AT101" t="str">
            <v>ESCRITURARIO COMERCIAL</v>
          </cell>
          <cell r="AU101" t="str">
            <v>1</v>
          </cell>
          <cell r="AV101" t="str">
            <v>00040289</v>
          </cell>
          <cell r="AW101" t="str">
            <v>J20424440410</v>
          </cell>
          <cell r="AX101" t="str">
            <v>AN-LJPRT-CD-LOJA PORTO CIDADÃO</v>
          </cell>
          <cell r="AY101" t="str">
            <v>68905217</v>
          </cell>
          <cell r="AZ101" t="str">
            <v>Lj Porto - Loja Cida</v>
          </cell>
          <cell r="BA101" t="str">
            <v>6890</v>
          </cell>
          <cell r="BB101" t="str">
            <v>EDP Outsourcing Comercial</v>
          </cell>
          <cell r="BC101" t="str">
            <v>6890</v>
          </cell>
          <cell r="BD101" t="str">
            <v>6890</v>
          </cell>
          <cell r="BE101" t="str">
            <v>2800</v>
          </cell>
          <cell r="BF101" t="str">
            <v>6890</v>
          </cell>
          <cell r="BG101" t="str">
            <v>EDP Outsourcing Comercial,SA</v>
          </cell>
          <cell r="BH101" t="str">
            <v>1010</v>
          </cell>
          <cell r="BI101">
            <v>1079</v>
          </cell>
          <cell r="BJ101" t="str">
            <v>09</v>
          </cell>
          <cell r="BK101">
            <v>17</v>
          </cell>
          <cell r="BL101">
            <v>171.87</v>
          </cell>
          <cell r="BM101" t="str">
            <v>NÍVEL 5</v>
          </cell>
          <cell r="BN101" t="str">
            <v>02</v>
          </cell>
          <cell r="BO101" t="str">
            <v>06</v>
          </cell>
          <cell r="BP101" t="str">
            <v>20030101</v>
          </cell>
          <cell r="BQ101" t="str">
            <v>21</v>
          </cell>
          <cell r="BR101" t="str">
            <v>EVOLUCAO AUTOMATICA</v>
          </cell>
          <cell r="BS101" t="str">
            <v>20050101</v>
          </cell>
          <cell r="BW101">
            <v>0</v>
          </cell>
          <cell r="BX101">
            <v>0</v>
          </cell>
          <cell r="BY101">
            <v>0</v>
          </cell>
          <cell r="BZ101">
            <v>0</v>
          </cell>
          <cell r="CA101">
            <v>0</v>
          </cell>
          <cell r="CC101">
            <v>0</v>
          </cell>
          <cell r="CG101">
            <v>0</v>
          </cell>
          <cell r="CK101">
            <v>0</v>
          </cell>
          <cell r="CO101">
            <v>0</v>
          </cell>
          <cell r="CT101">
            <v>0</v>
          </cell>
          <cell r="CU101">
            <v>0</v>
          </cell>
          <cell r="CV101">
            <v>0</v>
          </cell>
          <cell r="CW101">
            <v>0</v>
          </cell>
          <cell r="CX101">
            <v>1</v>
          </cell>
          <cell r="CY101" t="str">
            <v>6010</v>
          </cell>
          <cell r="CZ101">
            <v>39.54</v>
          </cell>
          <cell r="DC101">
            <v>0</v>
          </cell>
          <cell r="DF101">
            <v>0</v>
          </cell>
          <cell r="DI101">
            <v>0</v>
          </cell>
          <cell r="DK101">
            <v>0</v>
          </cell>
          <cell r="DL101">
            <v>0</v>
          </cell>
          <cell r="DN101" t="str">
            <v>11LPA</v>
          </cell>
          <cell r="DO101" t="str">
            <v>EQ.A Loja Cid Porto</v>
          </cell>
          <cell r="DP101">
            <v>9</v>
          </cell>
          <cell r="DQ101">
            <v>100</v>
          </cell>
          <cell r="DR101" t="str">
            <v>PT01</v>
          </cell>
          <cell r="DT101" t="str">
            <v>00350214</v>
          </cell>
          <cell r="DU101" t="str">
            <v>CAIXA GERAL DE DEPOSITOS, SA</v>
          </cell>
        </row>
        <row r="102">
          <cell r="A102" t="str">
            <v>321486</v>
          </cell>
          <cell r="B102" t="str">
            <v>Mario Jose Ferreira Martins Nogueira</v>
          </cell>
          <cell r="C102" t="str">
            <v>1987</v>
          </cell>
          <cell r="D102">
            <v>18</v>
          </cell>
          <cell r="E102">
            <v>18</v>
          </cell>
          <cell r="F102" t="str">
            <v>19660604</v>
          </cell>
          <cell r="G102" t="str">
            <v>39</v>
          </cell>
          <cell r="H102" t="str">
            <v>0</v>
          </cell>
          <cell r="I102" t="str">
            <v>Solt.</v>
          </cell>
          <cell r="J102" t="str">
            <v>masculino</v>
          </cell>
          <cell r="K102">
            <v>0</v>
          </cell>
          <cell r="L102" t="str">
            <v>R Jose Leite Vasconcelos,31 - Cepeda</v>
          </cell>
          <cell r="M102" t="str">
            <v>4580-131</v>
          </cell>
          <cell r="N102" t="str">
            <v>PAREDES</v>
          </cell>
          <cell r="O102" t="str">
            <v>00243413</v>
          </cell>
          <cell r="P102" t="str">
            <v>12.ANO - 4. CURSO</v>
          </cell>
          <cell r="R102" t="str">
            <v>7499980</v>
          </cell>
          <cell r="S102" t="str">
            <v>20010911</v>
          </cell>
          <cell r="T102" t="str">
            <v>PORTO</v>
          </cell>
          <cell r="U102" t="str">
            <v>9800</v>
          </cell>
          <cell r="V102" t="str">
            <v>SIND TRAB IND ELéCT NORTE</v>
          </cell>
          <cell r="W102" t="str">
            <v>183885376</v>
          </cell>
          <cell r="X102" t="str">
            <v>1848</v>
          </cell>
          <cell r="Y102" t="str">
            <v>0.0</v>
          </cell>
          <cell r="Z102">
            <v>0</v>
          </cell>
          <cell r="AA102" t="str">
            <v>00</v>
          </cell>
          <cell r="AD102" t="str">
            <v>100</v>
          </cell>
          <cell r="AE102" t="str">
            <v>11323408778</v>
          </cell>
          <cell r="AF102" t="str">
            <v>02</v>
          </cell>
          <cell r="AG102" t="str">
            <v>19870801</v>
          </cell>
          <cell r="AH102" t="str">
            <v>DT.Adm.Corr.Antiguid</v>
          </cell>
          <cell r="AI102" t="str">
            <v>1</v>
          </cell>
          <cell r="AJ102" t="str">
            <v>ACTIVOS</v>
          </cell>
          <cell r="AK102" t="str">
            <v>AA</v>
          </cell>
          <cell r="AL102" t="str">
            <v>ACTIVO TEMP.INTEIRO</v>
          </cell>
          <cell r="AM102" t="str">
            <v>J100</v>
          </cell>
          <cell r="AN102" t="str">
            <v>EDPOutsourcing Comercial-N</v>
          </cell>
          <cell r="AO102" t="str">
            <v>J116</v>
          </cell>
          <cell r="AP102" t="str">
            <v>EDPOC-PRT-LjCdd</v>
          </cell>
          <cell r="AQ102" t="str">
            <v>40177502</v>
          </cell>
          <cell r="AR102" t="str">
            <v>70000060</v>
          </cell>
          <cell r="AS102" t="str">
            <v>025.</v>
          </cell>
          <cell r="AT102" t="str">
            <v>ESCRITURARIO COMERCIAL</v>
          </cell>
          <cell r="AU102" t="str">
            <v>1</v>
          </cell>
          <cell r="AV102" t="str">
            <v>00040289</v>
          </cell>
          <cell r="AW102" t="str">
            <v>J20424440410</v>
          </cell>
          <cell r="AX102" t="str">
            <v>AN-LJPRT-CD-LOJA PORTO CIDADÃO</v>
          </cell>
          <cell r="AY102" t="str">
            <v>68905217</v>
          </cell>
          <cell r="AZ102" t="str">
            <v>Lj Porto - Loja Cida</v>
          </cell>
          <cell r="BA102" t="str">
            <v>6890</v>
          </cell>
          <cell r="BB102" t="str">
            <v>EDP Outsourcing Comercial</v>
          </cell>
          <cell r="BC102" t="str">
            <v>6890</v>
          </cell>
          <cell r="BD102" t="str">
            <v>6890</v>
          </cell>
          <cell r="BE102" t="str">
            <v>2800</v>
          </cell>
          <cell r="BF102" t="str">
            <v>6890</v>
          </cell>
          <cell r="BG102" t="str">
            <v>EDP Outsourcing Comercial,SA</v>
          </cell>
          <cell r="BH102" t="str">
            <v>1010</v>
          </cell>
          <cell r="BI102">
            <v>1079</v>
          </cell>
          <cell r="BJ102" t="str">
            <v>09</v>
          </cell>
          <cell r="BK102">
            <v>18</v>
          </cell>
          <cell r="BL102">
            <v>181.98</v>
          </cell>
          <cell r="BM102" t="str">
            <v>NÍVEL 5</v>
          </cell>
          <cell r="BN102" t="str">
            <v>00</v>
          </cell>
          <cell r="BO102" t="str">
            <v>06</v>
          </cell>
          <cell r="BP102" t="str">
            <v>20050101</v>
          </cell>
          <cell r="BQ102" t="str">
            <v>21</v>
          </cell>
          <cell r="BR102" t="str">
            <v>EVOLUCAO AUTOMATICA</v>
          </cell>
          <cell r="BS102" t="str">
            <v>20050101</v>
          </cell>
          <cell r="BW102">
            <v>0</v>
          </cell>
          <cell r="BX102">
            <v>0</v>
          </cell>
          <cell r="BY102">
            <v>0</v>
          </cell>
          <cell r="BZ102">
            <v>0</v>
          </cell>
          <cell r="CA102">
            <v>0</v>
          </cell>
          <cell r="CC102">
            <v>0</v>
          </cell>
          <cell r="CG102">
            <v>0</v>
          </cell>
          <cell r="CK102">
            <v>0</v>
          </cell>
          <cell r="CO102">
            <v>0</v>
          </cell>
          <cell r="CT102">
            <v>0</v>
          </cell>
          <cell r="CU102">
            <v>0</v>
          </cell>
          <cell r="CV102">
            <v>0</v>
          </cell>
          <cell r="CW102">
            <v>0</v>
          </cell>
          <cell r="CX102">
            <v>1</v>
          </cell>
          <cell r="CY102" t="str">
            <v>6010</v>
          </cell>
          <cell r="CZ102">
            <v>39.54</v>
          </cell>
          <cell r="DC102">
            <v>0</v>
          </cell>
          <cell r="DF102">
            <v>0</v>
          </cell>
          <cell r="DI102">
            <v>0</v>
          </cell>
          <cell r="DK102">
            <v>0</v>
          </cell>
          <cell r="DL102">
            <v>0</v>
          </cell>
          <cell r="DN102" t="str">
            <v>11LPA</v>
          </cell>
          <cell r="DO102" t="str">
            <v>EQ.A Loja Cid Porto</v>
          </cell>
          <cell r="DP102">
            <v>9</v>
          </cell>
          <cell r="DQ102">
            <v>100</v>
          </cell>
          <cell r="DR102" t="str">
            <v>PT01</v>
          </cell>
          <cell r="DT102" t="str">
            <v>00380070</v>
          </cell>
          <cell r="DU102" t="str">
            <v>BANIF-BANCO INTERNACIONAL DO F</v>
          </cell>
        </row>
        <row r="103">
          <cell r="A103" t="str">
            <v>317403</v>
          </cell>
          <cell r="B103" t="str">
            <v>Altino Ramos Silva</v>
          </cell>
          <cell r="C103" t="str">
            <v>1987</v>
          </cell>
          <cell r="D103">
            <v>18</v>
          </cell>
          <cell r="E103">
            <v>18</v>
          </cell>
          <cell r="F103" t="str">
            <v>19620323</v>
          </cell>
          <cell r="G103" t="str">
            <v>43</v>
          </cell>
          <cell r="H103" t="str">
            <v>1</v>
          </cell>
          <cell r="I103" t="str">
            <v>Casado</v>
          </cell>
          <cell r="J103" t="str">
            <v>masculino</v>
          </cell>
          <cell r="K103">
            <v>2</v>
          </cell>
          <cell r="L103" t="str">
            <v>R Nova de Real 161-Moreira</v>
          </cell>
          <cell r="M103" t="str">
            <v>4470-632</v>
          </cell>
          <cell r="N103" t="str">
            <v>MAIA</v>
          </cell>
          <cell r="O103" t="str">
            <v>00243403</v>
          </cell>
          <cell r="P103" t="str">
            <v>12.ANO - 3. CURSO</v>
          </cell>
          <cell r="R103" t="str">
            <v>5934397</v>
          </cell>
          <cell r="S103" t="str">
            <v>19981016</v>
          </cell>
          <cell r="T103" t="str">
            <v>LISBOA</v>
          </cell>
          <cell r="U103" t="str">
            <v>9800</v>
          </cell>
          <cell r="V103" t="str">
            <v>SIND TRAB IND ELéCT NORTE</v>
          </cell>
          <cell r="W103" t="str">
            <v>141036702</v>
          </cell>
          <cell r="X103" t="str">
            <v>1805</v>
          </cell>
          <cell r="Y103" t="str">
            <v>0.0</v>
          </cell>
          <cell r="Z103">
            <v>2</v>
          </cell>
          <cell r="AA103" t="str">
            <v>00</v>
          </cell>
          <cell r="AD103" t="str">
            <v>100</v>
          </cell>
          <cell r="AE103" t="str">
            <v>10185894758</v>
          </cell>
          <cell r="AF103" t="str">
            <v>02</v>
          </cell>
          <cell r="AG103" t="str">
            <v>19871116</v>
          </cell>
          <cell r="AH103" t="str">
            <v>DT.Adm.Corr.Antiguid</v>
          </cell>
          <cell r="AI103" t="str">
            <v>1</v>
          </cell>
          <cell r="AJ103" t="str">
            <v>ACTIVOS</v>
          </cell>
          <cell r="AK103" t="str">
            <v>AA</v>
          </cell>
          <cell r="AL103" t="str">
            <v>ACTIVO TEMP.INTEIRO</v>
          </cell>
          <cell r="AM103" t="str">
            <v>J100</v>
          </cell>
          <cell r="AN103" t="str">
            <v>EDPOutsourcing Comercial-N</v>
          </cell>
          <cell r="AO103" t="str">
            <v>J116</v>
          </cell>
          <cell r="AP103" t="str">
            <v>EDPOC-PRT-LjCdd</v>
          </cell>
          <cell r="AQ103" t="str">
            <v>40177497</v>
          </cell>
          <cell r="AR103" t="str">
            <v>70000060</v>
          </cell>
          <cell r="AS103" t="str">
            <v>025.</v>
          </cell>
          <cell r="AT103" t="str">
            <v>ESCRITURARIO COMERCIAL</v>
          </cell>
          <cell r="AU103" t="str">
            <v>1</v>
          </cell>
          <cell r="AV103" t="str">
            <v>00040289</v>
          </cell>
          <cell r="AW103" t="str">
            <v>J20424440410</v>
          </cell>
          <cell r="AX103" t="str">
            <v>AN-LJPRT-CD-LOJA PORTO CIDADÃO</v>
          </cell>
          <cell r="AY103" t="str">
            <v>68905217</v>
          </cell>
          <cell r="AZ103" t="str">
            <v>Lj Porto - Loja Cida</v>
          </cell>
          <cell r="BA103" t="str">
            <v>6890</v>
          </cell>
          <cell r="BB103" t="str">
            <v>EDP Outsourcing Comercial</v>
          </cell>
          <cell r="BC103" t="str">
            <v>6890</v>
          </cell>
          <cell r="BD103" t="str">
            <v>6890</v>
          </cell>
          <cell r="BE103" t="str">
            <v>2800</v>
          </cell>
          <cell r="BF103" t="str">
            <v>6890</v>
          </cell>
          <cell r="BG103" t="str">
            <v>EDP Outsourcing Comercial,SA</v>
          </cell>
          <cell r="BH103" t="str">
            <v>1010</v>
          </cell>
          <cell r="BI103">
            <v>1160</v>
          </cell>
          <cell r="BJ103" t="str">
            <v>10</v>
          </cell>
          <cell r="BK103">
            <v>18</v>
          </cell>
          <cell r="BL103">
            <v>181.98</v>
          </cell>
          <cell r="BM103" t="str">
            <v>NÍVEL 5</v>
          </cell>
          <cell r="BN103" t="str">
            <v>01</v>
          </cell>
          <cell r="BO103" t="str">
            <v>07</v>
          </cell>
          <cell r="BP103" t="str">
            <v>20040101</v>
          </cell>
          <cell r="BQ103" t="str">
            <v>21</v>
          </cell>
          <cell r="BR103" t="str">
            <v>EVOLUCAO AUTOMATICA</v>
          </cell>
          <cell r="BS103" t="str">
            <v>20050101</v>
          </cell>
          <cell r="BW103">
            <v>0</v>
          </cell>
          <cell r="BX103">
            <v>0</v>
          </cell>
          <cell r="BY103">
            <v>0</v>
          </cell>
          <cell r="BZ103">
            <v>0</v>
          </cell>
          <cell r="CA103">
            <v>0</v>
          </cell>
          <cell r="CC103">
            <v>0</v>
          </cell>
          <cell r="CG103">
            <v>0</v>
          </cell>
          <cell r="CK103">
            <v>0</v>
          </cell>
          <cell r="CO103">
            <v>0</v>
          </cell>
          <cell r="CT103">
            <v>0</v>
          </cell>
          <cell r="CU103">
            <v>0</v>
          </cell>
          <cell r="CV103">
            <v>0</v>
          </cell>
          <cell r="CW103">
            <v>0</v>
          </cell>
          <cell r="CX103">
            <v>1</v>
          </cell>
          <cell r="CY103" t="str">
            <v>6010</v>
          </cell>
          <cell r="CZ103">
            <v>39.54</v>
          </cell>
          <cell r="DC103">
            <v>0</v>
          </cell>
          <cell r="DF103">
            <v>0</v>
          </cell>
          <cell r="DI103">
            <v>0</v>
          </cell>
          <cell r="DK103">
            <v>0</v>
          </cell>
          <cell r="DL103">
            <v>0</v>
          </cell>
          <cell r="DN103" t="str">
            <v>11LPB</v>
          </cell>
          <cell r="DO103" t="str">
            <v>EQ.B Loja Cid Porto</v>
          </cell>
          <cell r="DP103">
            <v>9</v>
          </cell>
          <cell r="DQ103">
            <v>100</v>
          </cell>
          <cell r="DR103" t="str">
            <v>PT01</v>
          </cell>
          <cell r="DT103" t="str">
            <v>00350748</v>
          </cell>
          <cell r="DU103" t="str">
            <v>CAIXA GERAL DE DEPOSITOS, SA</v>
          </cell>
        </row>
        <row r="104">
          <cell r="A104" t="str">
            <v>319287</v>
          </cell>
          <cell r="B104" t="str">
            <v>Jaime Manuel Gomes Silva</v>
          </cell>
          <cell r="C104" t="str">
            <v>1984</v>
          </cell>
          <cell r="D104">
            <v>21</v>
          </cell>
          <cell r="E104">
            <v>21</v>
          </cell>
          <cell r="F104" t="str">
            <v>19570724</v>
          </cell>
          <cell r="G104" t="str">
            <v>47</v>
          </cell>
          <cell r="H104" t="str">
            <v>1</v>
          </cell>
          <cell r="I104" t="str">
            <v>Casado</v>
          </cell>
          <cell r="J104" t="str">
            <v>masculino</v>
          </cell>
          <cell r="K104">
            <v>2</v>
          </cell>
          <cell r="L104" t="str">
            <v>Pct Canelas Baixo 99</v>
          </cell>
          <cell r="M104" t="str">
            <v>4405-210</v>
          </cell>
          <cell r="N104" t="str">
            <v>CANELAS VNG</v>
          </cell>
          <cell r="O104" t="str">
            <v>00241132</v>
          </cell>
          <cell r="P104" t="str">
            <v>CURSO COMPLEMENTAR DOS LICEUS</v>
          </cell>
          <cell r="R104" t="str">
            <v>3580476</v>
          </cell>
          <cell r="S104" t="str">
            <v>19990104</v>
          </cell>
          <cell r="T104" t="str">
            <v>LISBOA</v>
          </cell>
          <cell r="U104" t="str">
            <v>9804</v>
          </cell>
          <cell r="V104" t="str">
            <v>SIND ENERGIA - SINERGIA</v>
          </cell>
          <cell r="W104" t="str">
            <v>162470479</v>
          </cell>
          <cell r="X104" t="str">
            <v>1910</v>
          </cell>
          <cell r="Y104" t="str">
            <v>0.0</v>
          </cell>
          <cell r="Z104">
            <v>2</v>
          </cell>
          <cell r="AA104" t="str">
            <v>00</v>
          </cell>
          <cell r="AC104" t="str">
            <v>X</v>
          </cell>
          <cell r="AD104" t="str">
            <v>100</v>
          </cell>
          <cell r="AE104" t="str">
            <v>11095494125</v>
          </cell>
          <cell r="AF104" t="str">
            <v>02</v>
          </cell>
          <cell r="AG104" t="str">
            <v>19840709</v>
          </cell>
          <cell r="AH104" t="str">
            <v>DT.Adm.Corr.Antiguid</v>
          </cell>
          <cell r="AI104" t="str">
            <v>1</v>
          </cell>
          <cell r="AJ104" t="str">
            <v>ACTIVOS</v>
          </cell>
          <cell r="AK104" t="str">
            <v>AA</v>
          </cell>
          <cell r="AL104" t="str">
            <v>ACTIVO TEMP.INTEIRO</v>
          </cell>
          <cell r="AM104" t="str">
            <v>J100</v>
          </cell>
          <cell r="AN104" t="str">
            <v>EDPOutsourcing Comercial-N</v>
          </cell>
          <cell r="AO104" t="str">
            <v>J116</v>
          </cell>
          <cell r="AP104" t="str">
            <v>EDPOC-PRT-LjCdd</v>
          </cell>
          <cell r="AQ104" t="str">
            <v>40177500</v>
          </cell>
          <cell r="AR104" t="str">
            <v>70000060</v>
          </cell>
          <cell r="AS104" t="str">
            <v>025.</v>
          </cell>
          <cell r="AT104" t="str">
            <v>ESCRITURARIO COMERCIAL</v>
          </cell>
          <cell r="AU104" t="str">
            <v>1</v>
          </cell>
          <cell r="AV104" t="str">
            <v>00040289</v>
          </cell>
          <cell r="AW104" t="str">
            <v>J20424440410</v>
          </cell>
          <cell r="AX104" t="str">
            <v>AN-LJPRT-CD-LOJA PORTO CIDADÃO</v>
          </cell>
          <cell r="AY104" t="str">
            <v>68905217</v>
          </cell>
          <cell r="AZ104" t="str">
            <v>Lj Porto - Loja Cida</v>
          </cell>
          <cell r="BA104" t="str">
            <v>6890</v>
          </cell>
          <cell r="BB104" t="str">
            <v>EDP Outsourcing Comercial</v>
          </cell>
          <cell r="BC104" t="str">
            <v>6890</v>
          </cell>
          <cell r="BD104" t="str">
            <v>6890</v>
          </cell>
          <cell r="BE104" t="str">
            <v>2800</v>
          </cell>
          <cell r="BF104" t="str">
            <v>6890</v>
          </cell>
          <cell r="BG104" t="str">
            <v>EDP Outsourcing Comercial,SA</v>
          </cell>
          <cell r="BH104" t="str">
            <v>1010</v>
          </cell>
          <cell r="BI104">
            <v>946</v>
          </cell>
          <cell r="BJ104" t="str">
            <v>07</v>
          </cell>
          <cell r="BK104">
            <v>21</v>
          </cell>
          <cell r="BL104">
            <v>212.31</v>
          </cell>
          <cell r="BM104" t="str">
            <v>NÍVEL 5</v>
          </cell>
          <cell r="BN104" t="str">
            <v>00</v>
          </cell>
          <cell r="BO104" t="str">
            <v>04</v>
          </cell>
          <cell r="BP104" t="str">
            <v>20050101</v>
          </cell>
          <cell r="BQ104" t="str">
            <v>21</v>
          </cell>
          <cell r="BR104" t="str">
            <v>EVOLUCAO AUTOMATICA</v>
          </cell>
          <cell r="BS104" t="str">
            <v>20050101</v>
          </cell>
          <cell r="BW104">
            <v>0</v>
          </cell>
          <cell r="BX104">
            <v>0</v>
          </cell>
          <cell r="BY104">
            <v>0</v>
          </cell>
          <cell r="BZ104">
            <v>0</v>
          </cell>
          <cell r="CA104">
            <v>0</v>
          </cell>
          <cell r="CC104">
            <v>0</v>
          </cell>
          <cell r="CG104">
            <v>0</v>
          </cell>
          <cell r="CK104">
            <v>0</v>
          </cell>
          <cell r="CO104">
            <v>0</v>
          </cell>
          <cell r="CT104">
            <v>0</v>
          </cell>
          <cell r="CU104">
            <v>0</v>
          </cell>
          <cell r="CV104">
            <v>0</v>
          </cell>
          <cell r="CW104">
            <v>0</v>
          </cell>
          <cell r="CX104">
            <v>1</v>
          </cell>
          <cell r="CY104" t="str">
            <v>6010</v>
          </cell>
          <cell r="CZ104">
            <v>39.54</v>
          </cell>
          <cell r="DC104">
            <v>0</v>
          </cell>
          <cell r="DF104">
            <v>0</v>
          </cell>
          <cell r="DI104">
            <v>0</v>
          </cell>
          <cell r="DK104">
            <v>0</v>
          </cell>
          <cell r="DL104">
            <v>0</v>
          </cell>
          <cell r="DN104" t="str">
            <v>11LPA</v>
          </cell>
          <cell r="DO104" t="str">
            <v>EQ.A Loja Cid Porto</v>
          </cell>
          <cell r="DP104">
            <v>9</v>
          </cell>
          <cell r="DQ104">
            <v>100</v>
          </cell>
          <cell r="DR104" t="str">
            <v>PT01</v>
          </cell>
          <cell r="DT104" t="str">
            <v>00070449</v>
          </cell>
          <cell r="DU104" t="str">
            <v>BANCO ESPIRITO SANTO, SA</v>
          </cell>
        </row>
        <row r="105">
          <cell r="A105" t="str">
            <v>288918</v>
          </cell>
          <cell r="B105" t="str">
            <v>Alirio Pereira Simões</v>
          </cell>
          <cell r="C105" t="str">
            <v>1982</v>
          </cell>
          <cell r="D105">
            <v>23</v>
          </cell>
          <cell r="E105">
            <v>23</v>
          </cell>
          <cell r="F105" t="str">
            <v>19500721</v>
          </cell>
          <cell r="G105" t="str">
            <v>54</v>
          </cell>
          <cell r="H105" t="str">
            <v>1</v>
          </cell>
          <cell r="I105" t="str">
            <v>Casado</v>
          </cell>
          <cell r="J105" t="str">
            <v>masculino</v>
          </cell>
          <cell r="K105">
            <v>0</v>
          </cell>
          <cell r="L105" t="str">
            <v>R Aquilino Ribeiro,237 R/C EsqºOliveira do Douro</v>
          </cell>
          <cell r="M105" t="str">
            <v>4430-310</v>
          </cell>
          <cell r="N105" t="str">
            <v>VILA NOVA DE GAIA</v>
          </cell>
          <cell r="O105" t="str">
            <v>00110024</v>
          </cell>
          <cell r="P105" t="str">
            <v>CICLO ELEMENTAR (4.CLASSE)</v>
          </cell>
          <cell r="R105" t="str">
            <v>3685517</v>
          </cell>
          <cell r="S105" t="str">
            <v>19901228</v>
          </cell>
          <cell r="T105" t="str">
            <v>LISBOA</v>
          </cell>
          <cell r="U105" t="str">
            <v>9804</v>
          </cell>
          <cell r="V105" t="str">
            <v>SIND ENERGIA - SINERGIA</v>
          </cell>
          <cell r="W105" t="str">
            <v>161571247</v>
          </cell>
          <cell r="X105" t="str">
            <v>1910</v>
          </cell>
          <cell r="Y105" t="str">
            <v>0.0</v>
          </cell>
          <cell r="Z105">
            <v>0</v>
          </cell>
          <cell r="AA105" t="str">
            <v>00</v>
          </cell>
          <cell r="AD105" t="str">
            <v>100</v>
          </cell>
          <cell r="AE105" t="str">
            <v>11290128865</v>
          </cell>
          <cell r="AF105" t="str">
            <v>02</v>
          </cell>
          <cell r="AG105" t="str">
            <v>19820118</v>
          </cell>
          <cell r="AH105" t="str">
            <v>DT.Adm.Corr.Antiguid</v>
          </cell>
          <cell r="AI105" t="str">
            <v>1</v>
          </cell>
          <cell r="AJ105" t="str">
            <v>ACTIVOS</v>
          </cell>
          <cell r="AK105" t="str">
            <v>AA</v>
          </cell>
          <cell r="AL105" t="str">
            <v>ACTIVO TEMP.INTEIRO</v>
          </cell>
          <cell r="AM105" t="str">
            <v>J100</v>
          </cell>
          <cell r="AN105" t="str">
            <v>EDPOutsourcing Comercial-N</v>
          </cell>
          <cell r="AO105" t="str">
            <v>J116</v>
          </cell>
          <cell r="AP105" t="str">
            <v>EDPOC-PRT-LjCdd</v>
          </cell>
          <cell r="AQ105" t="str">
            <v>40177496</v>
          </cell>
          <cell r="AR105" t="str">
            <v>70000060</v>
          </cell>
          <cell r="AS105" t="str">
            <v>025.</v>
          </cell>
          <cell r="AT105" t="str">
            <v>ESCRITURARIO COMERCIAL</v>
          </cell>
          <cell r="AU105" t="str">
            <v>1</v>
          </cell>
          <cell r="AV105" t="str">
            <v>00040289</v>
          </cell>
          <cell r="AW105" t="str">
            <v>J20424440410</v>
          </cell>
          <cell r="AX105" t="str">
            <v>AN-LJPRT-CD-LOJA PORTO CIDADÃO</v>
          </cell>
          <cell r="AY105" t="str">
            <v>68905217</v>
          </cell>
          <cell r="AZ105" t="str">
            <v>Lj Porto - Loja Cida</v>
          </cell>
          <cell r="BA105" t="str">
            <v>6890</v>
          </cell>
          <cell r="BB105" t="str">
            <v>EDP Outsourcing Comercial</v>
          </cell>
          <cell r="BC105" t="str">
            <v>6890</v>
          </cell>
          <cell r="BD105" t="str">
            <v>6890</v>
          </cell>
          <cell r="BE105" t="str">
            <v>2800</v>
          </cell>
          <cell r="BF105" t="str">
            <v>6890</v>
          </cell>
          <cell r="BG105" t="str">
            <v>EDP Outsourcing Comercial,SA</v>
          </cell>
          <cell r="BH105" t="str">
            <v>1010</v>
          </cell>
          <cell r="BI105">
            <v>1079</v>
          </cell>
          <cell r="BJ105" t="str">
            <v>09</v>
          </cell>
          <cell r="BK105">
            <v>23</v>
          </cell>
          <cell r="BL105">
            <v>232.53</v>
          </cell>
          <cell r="BM105" t="str">
            <v>NÍVEL 5</v>
          </cell>
          <cell r="BN105" t="str">
            <v>02</v>
          </cell>
          <cell r="BO105" t="str">
            <v>06</v>
          </cell>
          <cell r="BP105" t="str">
            <v>20030101</v>
          </cell>
          <cell r="BQ105" t="str">
            <v>21</v>
          </cell>
          <cell r="BR105" t="str">
            <v>EVOLUCAO AUTOMATICA</v>
          </cell>
          <cell r="BS105" t="str">
            <v>20050101</v>
          </cell>
          <cell r="BW105">
            <v>0</v>
          </cell>
          <cell r="BX105">
            <v>0</v>
          </cell>
          <cell r="BY105">
            <v>0</v>
          </cell>
          <cell r="BZ105">
            <v>0</v>
          </cell>
          <cell r="CA105">
            <v>0</v>
          </cell>
          <cell r="CC105">
            <v>0</v>
          </cell>
          <cell r="CG105">
            <v>0</v>
          </cell>
          <cell r="CK105">
            <v>0</v>
          </cell>
          <cell r="CO105">
            <v>0</v>
          </cell>
          <cell r="CT105">
            <v>0</v>
          </cell>
          <cell r="CU105">
            <v>0</v>
          </cell>
          <cell r="CV105">
            <v>0</v>
          </cell>
          <cell r="CW105">
            <v>0</v>
          </cell>
          <cell r="CX105">
            <v>1</v>
          </cell>
          <cell r="CY105" t="str">
            <v>6010</v>
          </cell>
          <cell r="CZ105">
            <v>39.54</v>
          </cell>
          <cell r="DC105">
            <v>0</v>
          </cell>
          <cell r="DF105">
            <v>0</v>
          </cell>
          <cell r="DI105">
            <v>0</v>
          </cell>
          <cell r="DK105">
            <v>0</v>
          </cell>
          <cell r="DL105">
            <v>0</v>
          </cell>
          <cell r="DN105" t="str">
            <v>11LPA</v>
          </cell>
          <cell r="DO105" t="str">
            <v>EQ.A Loja Cid Porto</v>
          </cell>
          <cell r="DP105">
            <v>9</v>
          </cell>
          <cell r="DQ105">
            <v>100</v>
          </cell>
          <cell r="DR105" t="str">
            <v>PT01</v>
          </cell>
          <cell r="DT105" t="str">
            <v>00330000</v>
          </cell>
          <cell r="DU105" t="str">
            <v>BANCO COMERCIAL PORTUGUES, SA</v>
          </cell>
        </row>
        <row r="106">
          <cell r="A106" t="str">
            <v>320510</v>
          </cell>
          <cell r="B106" t="str">
            <v>Julio Guilherme Marques Teixeira</v>
          </cell>
          <cell r="C106" t="str">
            <v>1986</v>
          </cell>
          <cell r="D106">
            <v>19</v>
          </cell>
          <cell r="E106">
            <v>19</v>
          </cell>
          <cell r="F106" t="str">
            <v>19550622</v>
          </cell>
          <cell r="G106" t="str">
            <v>50</v>
          </cell>
          <cell r="H106" t="str">
            <v>1</v>
          </cell>
          <cell r="I106" t="str">
            <v>Casado</v>
          </cell>
          <cell r="J106" t="str">
            <v>masculino</v>
          </cell>
          <cell r="K106">
            <v>3</v>
          </cell>
          <cell r="L106" t="str">
            <v>R Brito E Cunha 186 1 Esq</v>
          </cell>
          <cell r="M106" t="str">
            <v>4450-000</v>
          </cell>
          <cell r="N106" t="str">
            <v>MATOSINHOS</v>
          </cell>
          <cell r="O106" t="str">
            <v>00232133</v>
          </cell>
          <cell r="P106" t="str">
            <v>CURSO GERAL DO COMERCIO</v>
          </cell>
          <cell r="R106" t="str">
            <v>3169857</v>
          </cell>
          <cell r="S106" t="str">
            <v>19880316</v>
          </cell>
          <cell r="T106" t="str">
            <v>LISBOA</v>
          </cell>
          <cell r="U106" t="str">
            <v>9804</v>
          </cell>
          <cell r="V106" t="str">
            <v>SIND ENERGIA - SINERGIA</v>
          </cell>
          <cell r="W106" t="str">
            <v>179652176</v>
          </cell>
          <cell r="X106" t="str">
            <v>1821</v>
          </cell>
          <cell r="Y106" t="str">
            <v>0.0</v>
          </cell>
          <cell r="Z106">
            <v>3</v>
          </cell>
          <cell r="AA106" t="str">
            <v>00</v>
          </cell>
          <cell r="AD106" t="str">
            <v>100</v>
          </cell>
          <cell r="AE106" t="str">
            <v>11320264484</v>
          </cell>
          <cell r="AF106" t="str">
            <v>02</v>
          </cell>
          <cell r="AG106" t="str">
            <v>19860918</v>
          </cell>
          <cell r="AH106" t="str">
            <v>DT.Adm.Corr.Antiguid</v>
          </cell>
          <cell r="AI106" t="str">
            <v>1</v>
          </cell>
          <cell r="AJ106" t="str">
            <v>ACTIVOS</v>
          </cell>
          <cell r="AK106" t="str">
            <v>AA</v>
          </cell>
          <cell r="AL106" t="str">
            <v>ACTIVO TEMP.INTEIRO</v>
          </cell>
          <cell r="AM106" t="str">
            <v>J100</v>
          </cell>
          <cell r="AN106" t="str">
            <v>EDPOutsourcing Comercial-N</v>
          </cell>
          <cell r="AO106" t="str">
            <v>J116</v>
          </cell>
          <cell r="AP106" t="str">
            <v>EDPOC-PRT-LjCdd</v>
          </cell>
          <cell r="AQ106" t="str">
            <v>40177495</v>
          </cell>
          <cell r="AR106" t="str">
            <v>70000022</v>
          </cell>
          <cell r="AS106" t="str">
            <v>014.</v>
          </cell>
          <cell r="AT106" t="str">
            <v>TECNICO COMERCIAL</v>
          </cell>
          <cell r="AU106" t="str">
            <v>0</v>
          </cell>
          <cell r="AV106" t="str">
            <v>00040289</v>
          </cell>
          <cell r="AW106" t="str">
            <v>J20424440410</v>
          </cell>
          <cell r="AX106" t="str">
            <v>AN-LJPRT-CD-LOJA PORTO CIDADÃO</v>
          </cell>
          <cell r="AY106" t="str">
            <v>68905217</v>
          </cell>
          <cell r="AZ106" t="str">
            <v>Lj Porto - Loja Cida</v>
          </cell>
          <cell r="BA106" t="str">
            <v>6890</v>
          </cell>
          <cell r="BB106" t="str">
            <v>EDP Outsourcing Comercial</v>
          </cell>
          <cell r="BC106" t="str">
            <v>6890</v>
          </cell>
          <cell r="BD106" t="str">
            <v>6890</v>
          </cell>
          <cell r="BE106" t="str">
            <v>2800</v>
          </cell>
          <cell r="BF106" t="str">
            <v>6890</v>
          </cell>
          <cell r="BG106" t="str">
            <v>EDP Outsourcing Comercial,SA</v>
          </cell>
          <cell r="BH106" t="str">
            <v>1010</v>
          </cell>
          <cell r="BI106">
            <v>1079</v>
          </cell>
          <cell r="BJ106" t="str">
            <v>09</v>
          </cell>
          <cell r="BK106">
            <v>19</v>
          </cell>
          <cell r="BL106">
            <v>192.09</v>
          </cell>
          <cell r="BM106" t="str">
            <v>NÍVEL 4</v>
          </cell>
          <cell r="BN106" t="str">
            <v>01</v>
          </cell>
          <cell r="BO106" t="str">
            <v>03</v>
          </cell>
          <cell r="BP106" t="str">
            <v>20040101</v>
          </cell>
          <cell r="BQ106" t="str">
            <v>21</v>
          </cell>
          <cell r="BR106" t="str">
            <v>EVOLUCAO AUTOMATICA</v>
          </cell>
          <cell r="BS106" t="str">
            <v>20050101</v>
          </cell>
          <cell r="BW106">
            <v>0</v>
          </cell>
          <cell r="BX106">
            <v>0</v>
          </cell>
          <cell r="BY106">
            <v>0</v>
          </cell>
          <cell r="BZ106">
            <v>0</v>
          </cell>
          <cell r="CA106">
            <v>0</v>
          </cell>
          <cell r="CC106">
            <v>0</v>
          </cell>
          <cell r="CG106">
            <v>0</v>
          </cell>
          <cell r="CK106">
            <v>0</v>
          </cell>
          <cell r="CO106">
            <v>0</v>
          </cell>
          <cell r="CT106">
            <v>0</v>
          </cell>
          <cell r="CU106">
            <v>0</v>
          </cell>
          <cell r="CV106">
            <v>0</v>
          </cell>
          <cell r="CW106">
            <v>0</v>
          </cell>
          <cell r="CX106">
            <v>1</v>
          </cell>
          <cell r="CY106" t="str">
            <v>6010</v>
          </cell>
          <cell r="CZ106">
            <v>39.54</v>
          </cell>
          <cell r="DC106">
            <v>0</v>
          </cell>
          <cell r="DF106">
            <v>0</v>
          </cell>
          <cell r="DI106">
            <v>0</v>
          </cell>
          <cell r="DK106">
            <v>0</v>
          </cell>
          <cell r="DL106">
            <v>0</v>
          </cell>
          <cell r="DN106" t="str">
            <v>11LPB</v>
          </cell>
          <cell r="DO106" t="str">
            <v>EQ.B Loja Cid Porto</v>
          </cell>
          <cell r="DP106">
            <v>9</v>
          </cell>
          <cell r="DQ106">
            <v>100</v>
          </cell>
          <cell r="DR106" t="str">
            <v>PT01</v>
          </cell>
          <cell r="DT106" t="str">
            <v>00350447</v>
          </cell>
          <cell r="DU106" t="str">
            <v>CAIXA GERAL DE DEPOSITOS, SA</v>
          </cell>
        </row>
        <row r="107">
          <cell r="A107" t="str">
            <v>317721</v>
          </cell>
          <cell r="B107" t="str">
            <v>Antonio Jose Carvalho Abreu</v>
          </cell>
          <cell r="C107" t="str">
            <v>1983</v>
          </cell>
          <cell r="D107">
            <v>22</v>
          </cell>
          <cell r="E107">
            <v>22</v>
          </cell>
          <cell r="F107" t="str">
            <v>19540814</v>
          </cell>
          <cell r="G107" t="str">
            <v>50</v>
          </cell>
          <cell r="H107" t="str">
            <v>0</v>
          </cell>
          <cell r="I107" t="str">
            <v>Solt.</v>
          </cell>
          <cell r="J107" t="str">
            <v>masculino</v>
          </cell>
          <cell r="K107">
            <v>0</v>
          </cell>
          <cell r="L107" t="str">
            <v>Br Contumil-Bl 4-Ent 129-C/42</v>
          </cell>
          <cell r="M107" t="str">
            <v>4300-000</v>
          </cell>
          <cell r="N107" t="str">
            <v>PORTO</v>
          </cell>
          <cell r="O107" t="str">
            <v>00241132</v>
          </cell>
          <cell r="P107" t="str">
            <v>CURSO COMPLEMENTAR DOS LICEUS</v>
          </cell>
          <cell r="R107" t="str">
            <v>4906073</v>
          </cell>
          <cell r="S107" t="str">
            <v>19880314</v>
          </cell>
          <cell r="T107" t="str">
            <v>LISBOA</v>
          </cell>
          <cell r="U107" t="str">
            <v>9800</v>
          </cell>
          <cell r="V107" t="str">
            <v>SIND TRAB IND ELéCT NORTE</v>
          </cell>
          <cell r="W107" t="str">
            <v>182824195</v>
          </cell>
          <cell r="X107" t="str">
            <v>3174</v>
          </cell>
          <cell r="Y107" t="str">
            <v>0.0</v>
          </cell>
          <cell r="Z107">
            <v>0</v>
          </cell>
          <cell r="AA107" t="str">
            <v>00</v>
          </cell>
          <cell r="AD107" t="str">
            <v>100</v>
          </cell>
          <cell r="AE107" t="str">
            <v>11323409503</v>
          </cell>
          <cell r="AF107" t="str">
            <v>02</v>
          </cell>
          <cell r="AG107" t="str">
            <v>19830912</v>
          </cell>
          <cell r="AH107" t="str">
            <v>DT.Adm.Corr.Antiguid</v>
          </cell>
          <cell r="AI107" t="str">
            <v>1</v>
          </cell>
          <cell r="AJ107" t="str">
            <v>ACTIVOS</v>
          </cell>
          <cell r="AK107" t="str">
            <v>AA</v>
          </cell>
          <cell r="AL107" t="str">
            <v>ACTIVO TEMP.INTEIRO</v>
          </cell>
          <cell r="AM107" t="str">
            <v>J100</v>
          </cell>
          <cell r="AN107" t="str">
            <v>EDPOutsourcing Comercial-N</v>
          </cell>
          <cell r="AO107" t="str">
            <v>J117</v>
          </cell>
          <cell r="AP107" t="str">
            <v>EDPOC-PRT-DL166</v>
          </cell>
          <cell r="AQ107" t="str">
            <v>40177362</v>
          </cell>
          <cell r="AR107" t="str">
            <v>70000060</v>
          </cell>
          <cell r="AS107" t="str">
            <v>025.</v>
          </cell>
          <cell r="AT107" t="str">
            <v>ESCRITURARIO COMERCIAL</v>
          </cell>
          <cell r="AU107" t="str">
            <v>1</v>
          </cell>
          <cell r="AV107" t="str">
            <v>00040167</v>
          </cell>
          <cell r="AW107" t="str">
            <v>J20420000610</v>
          </cell>
          <cell r="AX107" t="str">
            <v>AN-LE-LOJAS E EQUIPAS</v>
          </cell>
          <cell r="AY107" t="str">
            <v>68905012</v>
          </cell>
          <cell r="AZ107" t="str">
            <v>Apoio à Rede Norte</v>
          </cell>
          <cell r="BA107" t="str">
            <v>6890</v>
          </cell>
          <cell r="BB107" t="str">
            <v>EDP Outsourcing Comercial</v>
          </cell>
          <cell r="BC107" t="str">
            <v>6890</v>
          </cell>
          <cell r="BD107" t="str">
            <v>6890</v>
          </cell>
          <cell r="BE107" t="str">
            <v>2800</v>
          </cell>
          <cell r="BF107" t="str">
            <v>6890</v>
          </cell>
          <cell r="BG107" t="str">
            <v>EDP Outsourcing Comercial,SA</v>
          </cell>
          <cell r="BH107" t="str">
            <v>1010</v>
          </cell>
          <cell r="BI107">
            <v>1079</v>
          </cell>
          <cell r="BJ107" t="str">
            <v>09</v>
          </cell>
          <cell r="BK107">
            <v>22</v>
          </cell>
          <cell r="BL107">
            <v>222.42</v>
          </cell>
          <cell r="BM107" t="str">
            <v>NÍVEL 5</v>
          </cell>
          <cell r="BN107" t="str">
            <v>02</v>
          </cell>
          <cell r="BO107" t="str">
            <v>06</v>
          </cell>
          <cell r="BP107" t="str">
            <v>20030101</v>
          </cell>
          <cell r="BQ107" t="str">
            <v>21</v>
          </cell>
          <cell r="BR107" t="str">
            <v>EVOLUCAO AUTOMATICA</v>
          </cell>
          <cell r="BS107" t="str">
            <v>20050101</v>
          </cell>
          <cell r="BW107">
            <v>0</v>
          </cell>
          <cell r="BX107">
            <v>0</v>
          </cell>
          <cell r="BY107">
            <v>0</v>
          </cell>
          <cell r="BZ107">
            <v>0</v>
          </cell>
          <cell r="CA107">
            <v>0</v>
          </cell>
          <cell r="CC107">
            <v>0</v>
          </cell>
          <cell r="CG107">
            <v>0</v>
          </cell>
          <cell r="CK107">
            <v>0</v>
          </cell>
          <cell r="CO107">
            <v>0</v>
          </cell>
          <cell r="CT107">
            <v>0</v>
          </cell>
          <cell r="CU107">
            <v>0</v>
          </cell>
          <cell r="CV107">
            <v>0</v>
          </cell>
          <cell r="CW107">
            <v>0</v>
          </cell>
          <cell r="CX107">
            <v>0</v>
          </cell>
          <cell r="CZ107">
            <v>0</v>
          </cell>
          <cell r="DC107">
            <v>0</v>
          </cell>
          <cell r="DF107">
            <v>0</v>
          </cell>
          <cell r="DI107">
            <v>0</v>
          </cell>
          <cell r="DK107">
            <v>0</v>
          </cell>
          <cell r="DL107">
            <v>0</v>
          </cell>
          <cell r="DN107" t="str">
            <v>11D13</v>
          </cell>
          <cell r="DO107" t="str">
            <v>FixoTInt-"Lojas"2002</v>
          </cell>
          <cell r="DP107">
            <v>2</v>
          </cell>
          <cell r="DQ107">
            <v>100</v>
          </cell>
          <cell r="DR107" t="str">
            <v>PT01</v>
          </cell>
          <cell r="DT107" t="str">
            <v>00100000</v>
          </cell>
          <cell r="DU107" t="str">
            <v>BANCO BPI, SA</v>
          </cell>
        </row>
        <row r="108">
          <cell r="A108" t="str">
            <v>309109</v>
          </cell>
          <cell r="B108" t="str">
            <v>Anibal Rodrigues Cruz</v>
          </cell>
          <cell r="C108" t="str">
            <v>1977</v>
          </cell>
          <cell r="D108">
            <v>28</v>
          </cell>
          <cell r="E108">
            <v>28</v>
          </cell>
          <cell r="F108" t="str">
            <v>19590722</v>
          </cell>
          <cell r="G108" t="str">
            <v>45</v>
          </cell>
          <cell r="H108" t="str">
            <v>1</v>
          </cell>
          <cell r="I108" t="str">
            <v>Casado</v>
          </cell>
          <cell r="J108" t="str">
            <v>masculino</v>
          </cell>
          <cell r="K108">
            <v>1</v>
          </cell>
          <cell r="L108" t="str">
            <v>RUA 36 ALMINHAS BAIRRO CUST. CASA N-4 ANTA</v>
          </cell>
          <cell r="M108" t="str">
            <v>4500-000</v>
          </cell>
          <cell r="N108" t="str">
            <v>ESPINHO</v>
          </cell>
          <cell r="O108" t="str">
            <v>00110024</v>
          </cell>
          <cell r="P108" t="str">
            <v>CICLO ELEMENTAR (4.CLASSE)</v>
          </cell>
          <cell r="R108" t="str">
            <v>6879862</v>
          </cell>
          <cell r="S108" t="str">
            <v>19961002</v>
          </cell>
          <cell r="T108" t="str">
            <v>LISBOA</v>
          </cell>
          <cell r="U108" t="str">
            <v>9803</v>
          </cell>
          <cell r="V108" t="str">
            <v>S.NAC IND ENERGIA-SINDEL</v>
          </cell>
          <cell r="W108" t="str">
            <v>129605549</v>
          </cell>
          <cell r="X108" t="str">
            <v>0078</v>
          </cell>
          <cell r="Y108" t="str">
            <v>0.0</v>
          </cell>
          <cell r="Z108">
            <v>1</v>
          </cell>
          <cell r="AA108" t="str">
            <v>00</v>
          </cell>
          <cell r="AD108" t="str">
            <v>100</v>
          </cell>
          <cell r="AE108" t="str">
            <v>11162130723</v>
          </cell>
          <cell r="AF108" t="str">
            <v>02</v>
          </cell>
          <cell r="AG108" t="str">
            <v>19770701</v>
          </cell>
          <cell r="AH108" t="str">
            <v>DT.Adm.Corr.Antiguid</v>
          </cell>
          <cell r="AI108" t="str">
            <v>1</v>
          </cell>
          <cell r="AJ108" t="str">
            <v>ACTIVOS</v>
          </cell>
          <cell r="AK108" t="str">
            <v>AA</v>
          </cell>
          <cell r="AL108" t="str">
            <v>ACTIVO TEMP.INTEIRO</v>
          </cell>
          <cell r="AM108" t="str">
            <v>J100</v>
          </cell>
          <cell r="AN108" t="str">
            <v>EDPOutsourcing Comercial-N</v>
          </cell>
          <cell r="AO108" t="str">
            <v>J117</v>
          </cell>
          <cell r="AP108" t="str">
            <v>EDPOC-PRT-DL166</v>
          </cell>
          <cell r="AQ108" t="str">
            <v>40177361</v>
          </cell>
          <cell r="AR108" t="str">
            <v>70000060</v>
          </cell>
          <cell r="AS108" t="str">
            <v>025.</v>
          </cell>
          <cell r="AT108" t="str">
            <v>ESCRITURARIO COMERCIAL</v>
          </cell>
          <cell r="AU108" t="str">
            <v>1</v>
          </cell>
          <cell r="AV108" t="str">
            <v>00040167</v>
          </cell>
          <cell r="AW108" t="str">
            <v>J20420000610</v>
          </cell>
          <cell r="AX108" t="str">
            <v>AN-LE-LOJAS E EQUIPAS</v>
          </cell>
          <cell r="AY108" t="str">
            <v>68905012</v>
          </cell>
          <cell r="AZ108" t="str">
            <v>Apoio à Rede Norte</v>
          </cell>
          <cell r="BA108" t="str">
            <v>6890</v>
          </cell>
          <cell r="BB108" t="str">
            <v>EDP Outsourcing Comercial</v>
          </cell>
          <cell r="BC108" t="str">
            <v>6890</v>
          </cell>
          <cell r="BD108" t="str">
            <v>6890</v>
          </cell>
          <cell r="BE108" t="str">
            <v>2800</v>
          </cell>
          <cell r="BF108" t="str">
            <v>6890</v>
          </cell>
          <cell r="BG108" t="str">
            <v>EDP Outsourcing Comercial,SA</v>
          </cell>
          <cell r="BH108" t="str">
            <v>1010</v>
          </cell>
          <cell r="BI108">
            <v>1079</v>
          </cell>
          <cell r="BJ108" t="str">
            <v>09</v>
          </cell>
          <cell r="BK108">
            <v>28</v>
          </cell>
          <cell r="BL108">
            <v>283.08</v>
          </cell>
          <cell r="BM108" t="str">
            <v>NÍVEL 5</v>
          </cell>
          <cell r="BN108" t="str">
            <v>02</v>
          </cell>
          <cell r="BO108" t="str">
            <v>06</v>
          </cell>
          <cell r="BP108" t="str">
            <v>20030101</v>
          </cell>
          <cell r="BQ108" t="str">
            <v>21</v>
          </cell>
          <cell r="BR108" t="str">
            <v>EVOLUCAO AUTOMATICA</v>
          </cell>
          <cell r="BS108" t="str">
            <v>20050101</v>
          </cell>
          <cell r="BW108">
            <v>0</v>
          </cell>
          <cell r="BX108">
            <v>0</v>
          </cell>
          <cell r="BY108">
            <v>0</v>
          </cell>
          <cell r="BZ108">
            <v>0</v>
          </cell>
          <cell r="CA108">
            <v>0</v>
          </cell>
          <cell r="CC108">
            <v>0</v>
          </cell>
          <cell r="CG108">
            <v>0</v>
          </cell>
          <cell r="CK108">
            <v>0</v>
          </cell>
          <cell r="CO108">
            <v>0</v>
          </cell>
          <cell r="CT108">
            <v>0</v>
          </cell>
          <cell r="CU108">
            <v>0</v>
          </cell>
          <cell r="CV108">
            <v>0</v>
          </cell>
          <cell r="CW108">
            <v>0</v>
          </cell>
          <cell r="CX108">
            <v>1</v>
          </cell>
          <cell r="CY108" t="str">
            <v>6010</v>
          </cell>
          <cell r="CZ108">
            <v>39.54</v>
          </cell>
          <cell r="DC108">
            <v>0</v>
          </cell>
          <cell r="DF108">
            <v>0</v>
          </cell>
          <cell r="DI108">
            <v>0</v>
          </cell>
          <cell r="DK108">
            <v>0</v>
          </cell>
          <cell r="DL108">
            <v>0</v>
          </cell>
          <cell r="DN108" t="str">
            <v>11D13</v>
          </cell>
          <cell r="DO108" t="str">
            <v>FixoTInt-"Lojas"2002</v>
          </cell>
          <cell r="DP108">
            <v>2</v>
          </cell>
          <cell r="DQ108">
            <v>100</v>
          </cell>
          <cell r="DR108" t="str">
            <v>PT01</v>
          </cell>
          <cell r="DT108" t="str">
            <v>00350285</v>
          </cell>
          <cell r="DU108" t="str">
            <v>CAIXA GERAL DE DEPOSITOS, SA</v>
          </cell>
        </row>
        <row r="109">
          <cell r="A109" t="str">
            <v>321575</v>
          </cell>
          <cell r="B109" t="str">
            <v>Nelson Costa Monteiro</v>
          </cell>
          <cell r="C109" t="str">
            <v>1986</v>
          </cell>
          <cell r="D109">
            <v>19</v>
          </cell>
          <cell r="E109">
            <v>19</v>
          </cell>
          <cell r="F109" t="str">
            <v>19601201</v>
          </cell>
          <cell r="G109" t="str">
            <v>44</v>
          </cell>
          <cell r="H109" t="str">
            <v>1</v>
          </cell>
          <cell r="I109" t="str">
            <v>Casado</v>
          </cell>
          <cell r="J109" t="str">
            <v>masculino</v>
          </cell>
          <cell r="K109">
            <v>1</v>
          </cell>
          <cell r="L109" t="str">
            <v>R Nova Outeiro Sa, 60-2. E</v>
          </cell>
          <cell r="M109" t="str">
            <v>4445-000</v>
          </cell>
          <cell r="N109" t="str">
            <v>ERMESINDE</v>
          </cell>
          <cell r="O109" t="str">
            <v>00231023</v>
          </cell>
          <cell r="P109" t="str">
            <v>CURSO GERAL DOS LICEUS</v>
          </cell>
          <cell r="R109" t="str">
            <v>5405006</v>
          </cell>
          <cell r="S109" t="str">
            <v>19960201</v>
          </cell>
          <cell r="T109" t="str">
            <v>PORTO</v>
          </cell>
          <cell r="U109" t="str">
            <v>9800</v>
          </cell>
          <cell r="V109" t="str">
            <v>SIND TRAB IND ELéCT NORTE</v>
          </cell>
          <cell r="W109" t="str">
            <v>150841060</v>
          </cell>
          <cell r="X109" t="str">
            <v>3565</v>
          </cell>
          <cell r="Y109" t="str">
            <v>0.0</v>
          </cell>
          <cell r="Z109">
            <v>1</v>
          </cell>
          <cell r="AA109" t="str">
            <v>00</v>
          </cell>
          <cell r="AD109" t="str">
            <v>100</v>
          </cell>
          <cell r="AE109" t="str">
            <v>11320572395</v>
          </cell>
          <cell r="AF109" t="str">
            <v>02</v>
          </cell>
          <cell r="AG109" t="str">
            <v>19860331</v>
          </cell>
          <cell r="AH109" t="str">
            <v>DT.Adm.Corr.Antiguid</v>
          </cell>
          <cell r="AI109" t="str">
            <v>1</v>
          </cell>
          <cell r="AJ109" t="str">
            <v>ACTIVOS</v>
          </cell>
          <cell r="AK109" t="str">
            <v>AA</v>
          </cell>
          <cell r="AL109" t="str">
            <v>ACTIVO TEMP.INTEIRO</v>
          </cell>
          <cell r="AM109" t="str">
            <v>J100</v>
          </cell>
          <cell r="AN109" t="str">
            <v>EDPOutsourcing Comercial-N</v>
          </cell>
          <cell r="AO109" t="str">
            <v>J117</v>
          </cell>
          <cell r="AP109" t="str">
            <v>EDPOC-PRT-DL166</v>
          </cell>
          <cell r="AQ109" t="str">
            <v>40177363</v>
          </cell>
          <cell r="AR109" t="str">
            <v>70000060</v>
          </cell>
          <cell r="AS109" t="str">
            <v>025.</v>
          </cell>
          <cell r="AT109" t="str">
            <v>ESCRITURARIO COMERCIAL</v>
          </cell>
          <cell r="AU109" t="str">
            <v>1</v>
          </cell>
          <cell r="AV109" t="str">
            <v>00040167</v>
          </cell>
          <cell r="AW109" t="str">
            <v>J20420000610</v>
          </cell>
          <cell r="AX109" t="str">
            <v>AN-LE-LOJAS E EQUIPAS</v>
          </cell>
          <cell r="AY109" t="str">
            <v>68905012</v>
          </cell>
          <cell r="AZ109" t="str">
            <v>Apoio à Rede Norte</v>
          </cell>
          <cell r="BA109" t="str">
            <v>6890</v>
          </cell>
          <cell r="BB109" t="str">
            <v>EDP Outsourcing Comercial</v>
          </cell>
          <cell r="BC109" t="str">
            <v>6890</v>
          </cell>
          <cell r="BD109" t="str">
            <v>6890</v>
          </cell>
          <cell r="BE109" t="str">
            <v>2800</v>
          </cell>
          <cell r="BF109" t="str">
            <v>6890</v>
          </cell>
          <cell r="BG109" t="str">
            <v>EDP Outsourcing Comercial,SA</v>
          </cell>
          <cell r="BH109" t="str">
            <v>1010</v>
          </cell>
          <cell r="BI109">
            <v>1160</v>
          </cell>
          <cell r="BJ109" t="str">
            <v>10</v>
          </cell>
          <cell r="BK109">
            <v>19</v>
          </cell>
          <cell r="BL109">
            <v>192.09</v>
          </cell>
          <cell r="BM109" t="str">
            <v>NÍVEL 5</v>
          </cell>
          <cell r="BN109" t="str">
            <v>01</v>
          </cell>
          <cell r="BO109" t="str">
            <v>07</v>
          </cell>
          <cell r="BP109" t="str">
            <v>20040101</v>
          </cell>
          <cell r="BQ109" t="str">
            <v>21</v>
          </cell>
          <cell r="BR109" t="str">
            <v>EVOLUCAO AUTOMATICA</v>
          </cell>
          <cell r="BS109" t="str">
            <v>20050101</v>
          </cell>
          <cell r="BW109">
            <v>0</v>
          </cell>
          <cell r="BX109">
            <v>0</v>
          </cell>
          <cell r="BY109">
            <v>0</v>
          </cell>
          <cell r="BZ109">
            <v>0</v>
          </cell>
          <cell r="CA109">
            <v>0</v>
          </cell>
          <cell r="CC109">
            <v>0</v>
          </cell>
          <cell r="CG109">
            <v>0</v>
          </cell>
          <cell r="CK109">
            <v>0</v>
          </cell>
          <cell r="CO109">
            <v>0</v>
          </cell>
          <cell r="CT109">
            <v>0</v>
          </cell>
          <cell r="CU109">
            <v>0</v>
          </cell>
          <cell r="CV109">
            <v>0</v>
          </cell>
          <cell r="CW109">
            <v>0</v>
          </cell>
          <cell r="CX109">
            <v>0</v>
          </cell>
          <cell r="CZ109">
            <v>0</v>
          </cell>
          <cell r="DC109">
            <v>0</v>
          </cell>
          <cell r="DF109">
            <v>0</v>
          </cell>
          <cell r="DI109">
            <v>0</v>
          </cell>
          <cell r="DK109">
            <v>0</v>
          </cell>
          <cell r="DL109">
            <v>0</v>
          </cell>
          <cell r="DN109" t="str">
            <v>11D13</v>
          </cell>
          <cell r="DO109" t="str">
            <v>FixoTInt-"Lojas"2002</v>
          </cell>
          <cell r="DP109">
            <v>2</v>
          </cell>
          <cell r="DQ109">
            <v>100</v>
          </cell>
          <cell r="DR109" t="str">
            <v>PT01</v>
          </cell>
          <cell r="DT109" t="str">
            <v>00330000</v>
          </cell>
          <cell r="DU109" t="str">
            <v>BANCO COMERCIAL PORTUGUES, SA</v>
          </cell>
        </row>
        <row r="110">
          <cell r="A110" t="str">
            <v>289540</v>
          </cell>
          <cell r="B110" t="str">
            <v>Fernando Barbosa Machado Ribeiro</v>
          </cell>
          <cell r="C110" t="str">
            <v>1982</v>
          </cell>
          <cell r="D110">
            <v>23</v>
          </cell>
          <cell r="E110">
            <v>23</v>
          </cell>
          <cell r="F110" t="str">
            <v>19600322</v>
          </cell>
          <cell r="G110" t="str">
            <v>45</v>
          </cell>
          <cell r="H110" t="str">
            <v>1</v>
          </cell>
          <cell r="I110" t="str">
            <v>Casado</v>
          </cell>
          <cell r="J110" t="str">
            <v>masculino</v>
          </cell>
          <cell r="K110">
            <v>2</v>
          </cell>
          <cell r="L110" t="str">
            <v>Tv Fonte da Ocha Nº29</v>
          </cell>
          <cell r="M110" t="str">
            <v>4515-071</v>
          </cell>
          <cell r="N110" t="str">
            <v>COVELO GDM</v>
          </cell>
          <cell r="O110" t="str">
            <v>00243403</v>
          </cell>
          <cell r="P110" t="str">
            <v>12.ANO - 3. CURSO</v>
          </cell>
          <cell r="R110" t="str">
            <v>5890385</v>
          </cell>
          <cell r="S110" t="str">
            <v>19970924</v>
          </cell>
          <cell r="T110" t="str">
            <v>LISBOA</v>
          </cell>
          <cell r="U110" t="str">
            <v>9800</v>
          </cell>
          <cell r="V110" t="str">
            <v>SIND TRAB IND ELéCT NORTE</v>
          </cell>
          <cell r="W110" t="str">
            <v>150867786</v>
          </cell>
          <cell r="X110" t="str">
            <v>1783</v>
          </cell>
          <cell r="Y110" t="str">
            <v>0.0</v>
          </cell>
          <cell r="Z110">
            <v>2</v>
          </cell>
          <cell r="AA110" t="str">
            <v>00</v>
          </cell>
          <cell r="AC110" t="str">
            <v>X</v>
          </cell>
          <cell r="AD110" t="str">
            <v>100</v>
          </cell>
          <cell r="AE110" t="str">
            <v>11320843584</v>
          </cell>
          <cell r="AF110" t="str">
            <v>02</v>
          </cell>
          <cell r="AG110" t="str">
            <v>19820510</v>
          </cell>
          <cell r="AH110" t="str">
            <v>DT.Adm.Corr.Antiguid</v>
          </cell>
          <cell r="AI110" t="str">
            <v>1</v>
          </cell>
          <cell r="AJ110" t="str">
            <v>ACTIVOS</v>
          </cell>
          <cell r="AK110" t="str">
            <v>AA</v>
          </cell>
          <cell r="AL110" t="str">
            <v>ACTIVO TEMP.INTEIRO</v>
          </cell>
          <cell r="AM110" t="str">
            <v>J100</v>
          </cell>
          <cell r="AN110" t="str">
            <v>EDPOutsourcing Comercial-N</v>
          </cell>
          <cell r="AO110" t="str">
            <v>J117</v>
          </cell>
          <cell r="AP110" t="str">
            <v>EDPOC-PRT-DL166</v>
          </cell>
          <cell r="AQ110" t="str">
            <v>40177358</v>
          </cell>
          <cell r="AR110" t="str">
            <v>70000060</v>
          </cell>
          <cell r="AS110" t="str">
            <v>025.</v>
          </cell>
          <cell r="AT110" t="str">
            <v>ESCRITURARIO COMERCIAL</v>
          </cell>
          <cell r="AU110" t="str">
            <v>4</v>
          </cell>
          <cell r="AV110" t="str">
            <v>00040167</v>
          </cell>
          <cell r="AW110" t="str">
            <v>J20420000610</v>
          </cell>
          <cell r="AX110" t="str">
            <v>AN-LE-LOJAS E EQUIPAS</v>
          </cell>
          <cell r="AY110" t="str">
            <v>68905012</v>
          </cell>
          <cell r="AZ110" t="str">
            <v>Apoio à Rede Norte</v>
          </cell>
          <cell r="BA110" t="str">
            <v>6890</v>
          </cell>
          <cell r="BB110" t="str">
            <v>EDP Outsourcing Comercial</v>
          </cell>
          <cell r="BC110" t="str">
            <v>6890</v>
          </cell>
          <cell r="BD110" t="str">
            <v>6890</v>
          </cell>
          <cell r="BE110" t="str">
            <v>2800</v>
          </cell>
          <cell r="BF110" t="str">
            <v>6890</v>
          </cell>
          <cell r="BG110" t="str">
            <v>EDP Outsourcing Comercial,SA</v>
          </cell>
          <cell r="BH110" t="str">
            <v>1010</v>
          </cell>
          <cell r="BI110">
            <v>1160</v>
          </cell>
          <cell r="BJ110" t="str">
            <v>10</v>
          </cell>
          <cell r="BK110">
            <v>23</v>
          </cell>
          <cell r="BL110">
            <v>232.53</v>
          </cell>
          <cell r="BM110" t="str">
            <v>NÍVEL 5</v>
          </cell>
          <cell r="BN110" t="str">
            <v>01</v>
          </cell>
          <cell r="BO110" t="str">
            <v>07</v>
          </cell>
          <cell r="BP110" t="str">
            <v>20040101</v>
          </cell>
          <cell r="BQ110" t="str">
            <v>21</v>
          </cell>
          <cell r="BR110" t="str">
            <v>EVOLUCAO AUTOMATICA</v>
          </cell>
          <cell r="BS110" t="str">
            <v>20050101</v>
          </cell>
          <cell r="BW110">
            <v>0</v>
          </cell>
          <cell r="BX110">
            <v>0</v>
          </cell>
          <cell r="BY110">
            <v>0</v>
          </cell>
          <cell r="BZ110">
            <v>0</v>
          </cell>
          <cell r="CA110">
            <v>0</v>
          </cell>
          <cell r="CC110">
            <v>0</v>
          </cell>
          <cell r="CG110">
            <v>0</v>
          </cell>
          <cell r="CK110">
            <v>0</v>
          </cell>
          <cell r="CO110">
            <v>0</v>
          </cell>
          <cell r="CT110">
            <v>0</v>
          </cell>
          <cell r="CU110">
            <v>0</v>
          </cell>
          <cell r="CV110">
            <v>0</v>
          </cell>
          <cell r="CW110">
            <v>0</v>
          </cell>
          <cell r="CX110">
            <v>1</v>
          </cell>
          <cell r="CY110" t="str">
            <v>6010</v>
          </cell>
          <cell r="CZ110">
            <v>39.54</v>
          </cell>
          <cell r="DC110">
            <v>0</v>
          </cell>
          <cell r="DF110">
            <v>0</v>
          </cell>
          <cell r="DI110">
            <v>0</v>
          </cell>
          <cell r="DK110">
            <v>0</v>
          </cell>
          <cell r="DL110">
            <v>0</v>
          </cell>
          <cell r="DN110" t="str">
            <v>11D13</v>
          </cell>
          <cell r="DO110" t="str">
            <v>FixoTInt-"Lojas"2002</v>
          </cell>
          <cell r="DP110">
            <v>2</v>
          </cell>
          <cell r="DQ110">
            <v>100</v>
          </cell>
          <cell r="DR110" t="str">
            <v>PT01</v>
          </cell>
          <cell r="DT110" t="str">
            <v>00360051</v>
          </cell>
          <cell r="DU110" t="str">
            <v>CAIXA ECONOMICA MONTEPIO GERAL</v>
          </cell>
        </row>
        <row r="111">
          <cell r="A111" t="str">
            <v>321648</v>
          </cell>
          <cell r="B111" t="str">
            <v>Paula Maria Neves Rodrigues</v>
          </cell>
          <cell r="C111" t="str">
            <v>1988</v>
          </cell>
          <cell r="D111">
            <v>17</v>
          </cell>
          <cell r="E111">
            <v>17</v>
          </cell>
          <cell r="F111" t="str">
            <v>19610520</v>
          </cell>
          <cell r="G111" t="str">
            <v>44</v>
          </cell>
          <cell r="H111" t="str">
            <v>4</v>
          </cell>
          <cell r="I111" t="str">
            <v>Divorc</v>
          </cell>
          <cell r="J111" t="str">
            <v>feminino</v>
          </cell>
          <cell r="K111">
            <v>2</v>
          </cell>
          <cell r="L111" t="str">
            <v>R Miguel S.Oliveira, 28 - 2º Dt</v>
          </cell>
          <cell r="M111" t="str">
            <v>4405-230</v>
          </cell>
          <cell r="N111" t="str">
            <v>CANELAS VNG</v>
          </cell>
          <cell r="O111" t="str">
            <v>00241132</v>
          </cell>
          <cell r="P111" t="str">
            <v>CURSO COMPLEMENTAR DOS LICEUS</v>
          </cell>
          <cell r="R111" t="str">
            <v>5540617</v>
          </cell>
          <cell r="S111" t="str">
            <v>19990525</v>
          </cell>
          <cell r="T111" t="str">
            <v>LISBOA</v>
          </cell>
          <cell r="U111" t="str">
            <v>9800</v>
          </cell>
          <cell r="V111" t="str">
            <v>SIND TRAB IND ELéCT NORTE</v>
          </cell>
          <cell r="W111" t="str">
            <v>148558402</v>
          </cell>
          <cell r="X111" t="str">
            <v>3964</v>
          </cell>
          <cell r="Y111" t="str">
            <v>0.0</v>
          </cell>
          <cell r="Z111">
            <v>2</v>
          </cell>
          <cell r="AA111" t="str">
            <v>00</v>
          </cell>
          <cell r="AD111" t="str">
            <v>100</v>
          </cell>
          <cell r="AE111" t="str">
            <v>11320237927</v>
          </cell>
          <cell r="AF111" t="str">
            <v>02</v>
          </cell>
          <cell r="AG111" t="str">
            <v>19880501</v>
          </cell>
          <cell r="AH111" t="str">
            <v>DT.Adm.Corr.Antiguid</v>
          </cell>
          <cell r="AI111" t="str">
            <v>1</v>
          </cell>
          <cell r="AJ111" t="str">
            <v>ACTIVOS</v>
          </cell>
          <cell r="AK111" t="str">
            <v>AA</v>
          </cell>
          <cell r="AL111" t="str">
            <v>ACTIVO TEMP.INTEIRO</v>
          </cell>
          <cell r="AM111" t="str">
            <v>J100</v>
          </cell>
          <cell r="AN111" t="str">
            <v>EDPOutsourcing Comercial-N</v>
          </cell>
          <cell r="AO111" t="str">
            <v>J117</v>
          </cell>
          <cell r="AP111" t="str">
            <v>EDPOC-PRT-DL166</v>
          </cell>
          <cell r="AQ111" t="str">
            <v>40177364</v>
          </cell>
          <cell r="AR111" t="str">
            <v>70000060</v>
          </cell>
          <cell r="AS111" t="str">
            <v>025.</v>
          </cell>
          <cell r="AT111" t="str">
            <v>ESCRITURARIO COMERCIAL</v>
          </cell>
          <cell r="AU111" t="str">
            <v>1</v>
          </cell>
          <cell r="AV111" t="str">
            <v>00040167</v>
          </cell>
          <cell r="AW111" t="str">
            <v>J20420000610</v>
          </cell>
          <cell r="AX111" t="str">
            <v>AN-LE-LOJAS E EQUIPAS</v>
          </cell>
          <cell r="AY111" t="str">
            <v>68905012</v>
          </cell>
          <cell r="AZ111" t="str">
            <v>Apoio à Rede Norte</v>
          </cell>
          <cell r="BA111" t="str">
            <v>6890</v>
          </cell>
          <cell r="BB111" t="str">
            <v>EDP Outsourcing Comercial</v>
          </cell>
          <cell r="BC111" t="str">
            <v>6890</v>
          </cell>
          <cell r="BD111" t="str">
            <v>6890</v>
          </cell>
          <cell r="BE111" t="str">
            <v>2800</v>
          </cell>
          <cell r="BF111" t="str">
            <v>6890</v>
          </cell>
          <cell r="BG111" t="str">
            <v>EDP Outsourcing Comercial,SA</v>
          </cell>
          <cell r="BH111" t="str">
            <v>1010</v>
          </cell>
          <cell r="BI111">
            <v>1079</v>
          </cell>
          <cell r="BJ111" t="str">
            <v>09</v>
          </cell>
          <cell r="BK111">
            <v>17</v>
          </cell>
          <cell r="BL111">
            <v>171.87</v>
          </cell>
          <cell r="BM111" t="str">
            <v>NÍVEL 5</v>
          </cell>
          <cell r="BN111" t="str">
            <v>02</v>
          </cell>
          <cell r="BO111" t="str">
            <v>06</v>
          </cell>
          <cell r="BP111" t="str">
            <v>20030101</v>
          </cell>
          <cell r="BQ111" t="str">
            <v>21</v>
          </cell>
          <cell r="BR111" t="str">
            <v>EVOLUCAO AUTOMATICA</v>
          </cell>
          <cell r="BS111" t="str">
            <v>20050101</v>
          </cell>
          <cell r="BW111">
            <v>0</v>
          </cell>
          <cell r="BX111">
            <v>0</v>
          </cell>
          <cell r="BY111">
            <v>0</v>
          </cell>
          <cell r="BZ111">
            <v>0</v>
          </cell>
          <cell r="CA111">
            <v>0</v>
          </cell>
          <cell r="CC111">
            <v>0</v>
          </cell>
          <cell r="CG111">
            <v>0</v>
          </cell>
          <cell r="CK111">
            <v>0</v>
          </cell>
          <cell r="CO111">
            <v>0</v>
          </cell>
          <cell r="CT111">
            <v>0</v>
          </cell>
          <cell r="CU111">
            <v>0</v>
          </cell>
          <cell r="CV111">
            <v>0</v>
          </cell>
          <cell r="CW111">
            <v>0</v>
          </cell>
          <cell r="CX111">
            <v>0</v>
          </cell>
          <cell r="CZ111">
            <v>0</v>
          </cell>
          <cell r="DC111">
            <v>0</v>
          </cell>
          <cell r="DF111">
            <v>0</v>
          </cell>
          <cell r="DI111">
            <v>0</v>
          </cell>
          <cell r="DK111">
            <v>0</v>
          </cell>
          <cell r="DL111">
            <v>0</v>
          </cell>
          <cell r="DN111" t="str">
            <v>11D13</v>
          </cell>
          <cell r="DO111" t="str">
            <v>FixoTInt-"Lojas"2002</v>
          </cell>
          <cell r="DP111">
            <v>2</v>
          </cell>
          <cell r="DQ111">
            <v>100</v>
          </cell>
          <cell r="DR111" t="str">
            <v>PT01</v>
          </cell>
          <cell r="DT111" t="str">
            <v>00330000</v>
          </cell>
          <cell r="DU111" t="str">
            <v>BANCO COMERCIAL PORTUGUES, SA</v>
          </cell>
        </row>
        <row r="112">
          <cell r="A112" t="str">
            <v>248819</v>
          </cell>
          <cell r="B112" t="str">
            <v>Maria Conceição Coelho Silva</v>
          </cell>
          <cell r="C112" t="str">
            <v>1982</v>
          </cell>
          <cell r="D112">
            <v>23</v>
          </cell>
          <cell r="E112">
            <v>23</v>
          </cell>
          <cell r="F112" t="str">
            <v>19620402</v>
          </cell>
          <cell r="G112" t="str">
            <v>43</v>
          </cell>
          <cell r="H112" t="str">
            <v>4</v>
          </cell>
          <cell r="I112" t="str">
            <v>Divorc</v>
          </cell>
          <cell r="J112" t="str">
            <v>feminino</v>
          </cell>
          <cell r="K112">
            <v>2</v>
          </cell>
          <cell r="L112" t="str">
            <v>Rua Vitorino Silva Coelho, 32 -  Fiães</v>
          </cell>
          <cell r="M112" t="str">
            <v>4505-392</v>
          </cell>
          <cell r="N112" t="str">
            <v>FIÃES VFR</v>
          </cell>
          <cell r="O112" t="str">
            <v>00231021</v>
          </cell>
          <cell r="P112" t="str">
            <v>CURSO GERAL DOS LICEUS</v>
          </cell>
          <cell r="R112" t="str">
            <v>6263807</v>
          </cell>
          <cell r="S112" t="str">
            <v>19970113</v>
          </cell>
          <cell r="T112" t="str">
            <v>LISBOA</v>
          </cell>
          <cell r="U112" t="str">
            <v>9800</v>
          </cell>
          <cell r="V112" t="str">
            <v>SIND TRAB IND ELéCT NORTE</v>
          </cell>
          <cell r="W112" t="str">
            <v>135509017</v>
          </cell>
          <cell r="X112" t="str">
            <v>3441</v>
          </cell>
          <cell r="Y112" t="str">
            <v>0.0</v>
          </cell>
          <cell r="Z112">
            <v>2</v>
          </cell>
          <cell r="AA112" t="str">
            <v>00</v>
          </cell>
          <cell r="AD112" t="str">
            <v>100</v>
          </cell>
          <cell r="AE112" t="str">
            <v>11163988858</v>
          </cell>
          <cell r="AF112" t="str">
            <v>02</v>
          </cell>
          <cell r="AG112" t="str">
            <v>19820608</v>
          </cell>
          <cell r="AH112" t="str">
            <v>DT.Adm.Corr.Antiguid</v>
          </cell>
          <cell r="AI112" t="str">
            <v>1</v>
          </cell>
          <cell r="AJ112" t="str">
            <v>ACTIVOS</v>
          </cell>
          <cell r="AK112" t="str">
            <v>AA</v>
          </cell>
          <cell r="AL112" t="str">
            <v>ACTIVO TEMP.INTEIRO</v>
          </cell>
          <cell r="AM112" t="str">
            <v>J100</v>
          </cell>
          <cell r="AN112" t="str">
            <v>EDPOutsourcing Comercial-N</v>
          </cell>
          <cell r="AO112" t="str">
            <v>J117</v>
          </cell>
          <cell r="AP112" t="str">
            <v>EDPOC-PRT-DL166</v>
          </cell>
          <cell r="AQ112" t="str">
            <v>40177354</v>
          </cell>
          <cell r="AR112" t="str">
            <v>70000060</v>
          </cell>
          <cell r="AS112" t="str">
            <v>025.</v>
          </cell>
          <cell r="AT112" t="str">
            <v>ESCRITURARIO COMERCIAL</v>
          </cell>
          <cell r="AU112" t="str">
            <v>4</v>
          </cell>
          <cell r="AV112" t="str">
            <v>00040167</v>
          </cell>
          <cell r="AW112" t="str">
            <v>J20420000610</v>
          </cell>
          <cell r="AX112" t="str">
            <v>AN-LE-LOJAS E EQUIPAS</v>
          </cell>
          <cell r="AY112" t="str">
            <v>68905012</v>
          </cell>
          <cell r="AZ112" t="str">
            <v>Apoio à Rede Norte</v>
          </cell>
          <cell r="BA112" t="str">
            <v>6890</v>
          </cell>
          <cell r="BB112" t="str">
            <v>EDP Outsourcing Comercial</v>
          </cell>
          <cell r="BC112" t="str">
            <v>6890</v>
          </cell>
          <cell r="BD112" t="str">
            <v>6890</v>
          </cell>
          <cell r="BE112" t="str">
            <v>2800</v>
          </cell>
          <cell r="BF112" t="str">
            <v>6890</v>
          </cell>
          <cell r="BG112" t="str">
            <v>EDP Outsourcing Comercial,SA</v>
          </cell>
          <cell r="BH112" t="str">
            <v>1010</v>
          </cell>
          <cell r="BI112">
            <v>1247</v>
          </cell>
          <cell r="BJ112" t="str">
            <v>11</v>
          </cell>
          <cell r="BK112">
            <v>23</v>
          </cell>
          <cell r="BL112">
            <v>232.53</v>
          </cell>
          <cell r="BM112" t="str">
            <v>NÍVEL 5</v>
          </cell>
          <cell r="BN112" t="str">
            <v>03</v>
          </cell>
          <cell r="BO112" t="str">
            <v>08</v>
          </cell>
          <cell r="BP112" t="str">
            <v>20020101</v>
          </cell>
          <cell r="BQ112" t="str">
            <v>67</v>
          </cell>
          <cell r="BR112" t="str">
            <v>MUDANCA FUNCAO MESMO GR.QUALIF</v>
          </cell>
          <cell r="BS112" t="str">
            <v>20050101</v>
          </cell>
          <cell r="BW112">
            <v>0</v>
          </cell>
          <cell r="BX112">
            <v>0</v>
          </cell>
          <cell r="BY112">
            <v>0</v>
          </cell>
          <cell r="BZ112">
            <v>0</v>
          </cell>
          <cell r="CA112">
            <v>0</v>
          </cell>
          <cell r="CC112">
            <v>0</v>
          </cell>
          <cell r="CG112">
            <v>0</v>
          </cell>
          <cell r="CK112">
            <v>0</v>
          </cell>
          <cell r="CO112">
            <v>0</v>
          </cell>
          <cell r="CT112">
            <v>0</v>
          </cell>
          <cell r="CU112">
            <v>0</v>
          </cell>
          <cell r="CV112">
            <v>0</v>
          </cell>
          <cell r="CW112">
            <v>0</v>
          </cell>
          <cell r="CX112">
            <v>1</v>
          </cell>
          <cell r="CY112" t="str">
            <v>6010</v>
          </cell>
          <cell r="CZ112">
            <v>39.54</v>
          </cell>
          <cell r="DC112">
            <v>0</v>
          </cell>
          <cell r="DF112">
            <v>0</v>
          </cell>
          <cell r="DI112">
            <v>0</v>
          </cell>
          <cell r="DK112">
            <v>0</v>
          </cell>
          <cell r="DL112">
            <v>0</v>
          </cell>
          <cell r="DN112" t="str">
            <v>11D13</v>
          </cell>
          <cell r="DO112" t="str">
            <v>FixoTInt-"Lojas"2002</v>
          </cell>
          <cell r="DP112">
            <v>2</v>
          </cell>
          <cell r="DQ112">
            <v>100</v>
          </cell>
          <cell r="DR112" t="str">
            <v>PT01</v>
          </cell>
          <cell r="DT112" t="str">
            <v>00352129</v>
          </cell>
          <cell r="DU112" t="str">
            <v>CAIXA GERAL DE DEPOSITOS, SA</v>
          </cell>
        </row>
        <row r="113">
          <cell r="A113" t="str">
            <v>291366</v>
          </cell>
          <cell r="B113" t="str">
            <v>Paulo Alexandre Dias Sousa</v>
          </cell>
          <cell r="C113" t="str">
            <v>1984</v>
          </cell>
          <cell r="D113">
            <v>21</v>
          </cell>
          <cell r="E113">
            <v>21</v>
          </cell>
          <cell r="F113" t="str">
            <v>19630616</v>
          </cell>
          <cell r="G113" t="str">
            <v>42</v>
          </cell>
          <cell r="H113" t="str">
            <v>0</v>
          </cell>
          <cell r="I113" t="str">
            <v>Solt.</v>
          </cell>
          <cell r="J113" t="str">
            <v>masculino</v>
          </cell>
          <cell r="K113">
            <v>1</v>
          </cell>
          <cell r="L113" t="str">
            <v>R. Eduardo Augusto Silva, 61-Rc-Dt</v>
          </cell>
          <cell r="M113" t="str">
            <v>4425-080</v>
          </cell>
          <cell r="N113" t="str">
            <v>MAIA</v>
          </cell>
          <cell r="O113" t="str">
            <v>00233083</v>
          </cell>
          <cell r="P113" t="str">
            <v>C.G. UNIF.INTROD.ACT.ECONOMICA</v>
          </cell>
          <cell r="R113" t="str">
            <v>5903078</v>
          </cell>
          <cell r="S113" t="str">
            <v>19950215</v>
          </cell>
          <cell r="T113" t="str">
            <v>PORTO</v>
          </cell>
          <cell r="U113" t="str">
            <v>9804</v>
          </cell>
          <cell r="V113" t="str">
            <v>SIND ENERGIA - SINERGIA</v>
          </cell>
          <cell r="W113" t="str">
            <v>142771414</v>
          </cell>
          <cell r="X113" t="str">
            <v>3174</v>
          </cell>
          <cell r="Y113" t="str">
            <v>0.0</v>
          </cell>
          <cell r="Z113">
            <v>1</v>
          </cell>
          <cell r="AA113" t="str">
            <v>00</v>
          </cell>
          <cell r="AD113" t="str">
            <v>100</v>
          </cell>
          <cell r="AE113" t="str">
            <v>11267997546</v>
          </cell>
          <cell r="AF113" t="str">
            <v>02</v>
          </cell>
          <cell r="AG113" t="str">
            <v>19840903</v>
          </cell>
          <cell r="AH113" t="str">
            <v>DT.Adm.Corr.Antiguid</v>
          </cell>
          <cell r="AI113" t="str">
            <v>1</v>
          </cell>
          <cell r="AJ113" t="str">
            <v>ACTIVOS</v>
          </cell>
          <cell r="AK113" t="str">
            <v>AA</v>
          </cell>
          <cell r="AL113" t="str">
            <v>ACTIVO TEMP.INTEIRO</v>
          </cell>
          <cell r="AM113" t="str">
            <v>J100</v>
          </cell>
          <cell r="AN113" t="str">
            <v>EDPOutsourcing Comercial-N</v>
          </cell>
          <cell r="AO113" t="str">
            <v>J117</v>
          </cell>
          <cell r="AP113" t="str">
            <v>EDPOC-PRT-DL166</v>
          </cell>
          <cell r="AQ113" t="str">
            <v>40177457</v>
          </cell>
          <cell r="AR113" t="str">
            <v>70000045</v>
          </cell>
          <cell r="AS113" t="str">
            <v>01S3</v>
          </cell>
          <cell r="AT113" t="str">
            <v>CHEFIA SECCAO ESCALAO III</v>
          </cell>
          <cell r="AU113" t="str">
            <v>4</v>
          </cell>
          <cell r="AV113" t="str">
            <v>00040185</v>
          </cell>
          <cell r="AW113" t="str">
            <v>J20424420110</v>
          </cell>
          <cell r="AX113" t="str">
            <v>AN-LJPRT-CH-CHEFIA</v>
          </cell>
          <cell r="AY113" t="str">
            <v>68905216</v>
          </cell>
          <cell r="AZ113" t="str">
            <v>Lj Porto</v>
          </cell>
          <cell r="BA113" t="str">
            <v>6890</v>
          </cell>
          <cell r="BB113" t="str">
            <v>EDP Outsourcing Comercial</v>
          </cell>
          <cell r="BC113" t="str">
            <v>6890</v>
          </cell>
          <cell r="BD113" t="str">
            <v>6890</v>
          </cell>
          <cell r="BE113" t="str">
            <v>2800</v>
          </cell>
          <cell r="BF113" t="str">
            <v>6890</v>
          </cell>
          <cell r="BG113" t="str">
            <v>EDP Outsourcing Comercial,SA</v>
          </cell>
          <cell r="BH113" t="str">
            <v>1010</v>
          </cell>
          <cell r="BI113">
            <v>1707</v>
          </cell>
          <cell r="BJ113" t="str">
            <v>16</v>
          </cell>
          <cell r="BK113">
            <v>21</v>
          </cell>
          <cell r="BL113">
            <v>212.31</v>
          </cell>
          <cell r="BM113" t="str">
            <v>C SECÇ3</v>
          </cell>
          <cell r="BN113" t="str">
            <v>01</v>
          </cell>
          <cell r="BO113" t="str">
            <v>H</v>
          </cell>
          <cell r="BP113" t="str">
            <v>20040101</v>
          </cell>
          <cell r="BQ113" t="str">
            <v>21</v>
          </cell>
          <cell r="BR113" t="str">
            <v>EVOLUCAO AUTOMATICA</v>
          </cell>
          <cell r="BS113" t="str">
            <v>20050101</v>
          </cell>
          <cell r="BW113">
            <v>0</v>
          </cell>
          <cell r="BX113">
            <v>0</v>
          </cell>
          <cell r="BY113">
            <v>0</v>
          </cell>
          <cell r="BZ113">
            <v>0</v>
          </cell>
          <cell r="CA113">
            <v>0</v>
          </cell>
          <cell r="CC113">
            <v>0</v>
          </cell>
          <cell r="CG113">
            <v>0</v>
          </cell>
          <cell r="CK113">
            <v>0</v>
          </cell>
          <cell r="CO113">
            <v>0</v>
          </cell>
          <cell r="CT113">
            <v>0</v>
          </cell>
          <cell r="CU113">
            <v>0</v>
          </cell>
          <cell r="CV113">
            <v>0</v>
          </cell>
          <cell r="CW113">
            <v>0</v>
          </cell>
          <cell r="CX113">
            <v>0</v>
          </cell>
          <cell r="CZ113">
            <v>0</v>
          </cell>
          <cell r="DC113">
            <v>0</v>
          </cell>
          <cell r="DF113">
            <v>0</v>
          </cell>
          <cell r="DI113">
            <v>0</v>
          </cell>
          <cell r="DK113">
            <v>0</v>
          </cell>
          <cell r="DL113">
            <v>0</v>
          </cell>
          <cell r="DN113" t="str">
            <v>21D11</v>
          </cell>
          <cell r="DO113" t="str">
            <v>Flex.T.Int."Escrit"</v>
          </cell>
          <cell r="DP113">
            <v>9</v>
          </cell>
          <cell r="DQ113">
            <v>100</v>
          </cell>
          <cell r="DR113" t="str">
            <v>PT01</v>
          </cell>
          <cell r="DT113" t="str">
            <v>00330000</v>
          </cell>
          <cell r="DU113" t="str">
            <v>BANCO COMERCIAL PORTUGUES, SA</v>
          </cell>
        </row>
        <row r="114">
          <cell r="A114" t="str">
            <v>299243</v>
          </cell>
          <cell r="B114" t="str">
            <v>Cesario Silva Alves</v>
          </cell>
          <cell r="C114" t="str">
            <v>1981</v>
          </cell>
          <cell r="D114">
            <v>24</v>
          </cell>
          <cell r="E114">
            <v>24</v>
          </cell>
          <cell r="F114" t="str">
            <v>19580907</v>
          </cell>
          <cell r="G114" t="str">
            <v>46</v>
          </cell>
          <cell r="H114" t="str">
            <v>1</v>
          </cell>
          <cell r="I114" t="str">
            <v>Casado</v>
          </cell>
          <cell r="J114" t="str">
            <v>masculino</v>
          </cell>
          <cell r="K114">
            <v>0</v>
          </cell>
          <cell r="L114" t="str">
            <v>Lomar                         Luzim</v>
          </cell>
          <cell r="M114" t="str">
            <v>4560-210</v>
          </cell>
          <cell r="N114" t="str">
            <v>LUZIM</v>
          </cell>
          <cell r="O114" t="str">
            <v>00231023</v>
          </cell>
          <cell r="P114" t="str">
            <v>CURSO GERAL DOS LICEUS</v>
          </cell>
          <cell r="R114" t="str">
            <v>3586731</v>
          </cell>
          <cell r="S114" t="str">
            <v>20020320</v>
          </cell>
          <cell r="T114" t="str">
            <v>PORTO</v>
          </cell>
          <cell r="U114" t="str">
            <v>9804</v>
          </cell>
          <cell r="V114" t="str">
            <v>SIND ENERGIA - SINERGIA</v>
          </cell>
          <cell r="W114" t="str">
            <v>175604126</v>
          </cell>
          <cell r="X114" t="str">
            <v>1856</v>
          </cell>
          <cell r="Y114" t="str">
            <v>0.0</v>
          </cell>
          <cell r="Z114">
            <v>0</v>
          </cell>
          <cell r="AA114" t="str">
            <v>00</v>
          </cell>
          <cell r="AD114" t="str">
            <v>100</v>
          </cell>
          <cell r="AE114" t="str">
            <v>11321004126</v>
          </cell>
          <cell r="AF114" t="str">
            <v>02</v>
          </cell>
          <cell r="AG114" t="str">
            <v>19810523</v>
          </cell>
          <cell r="AH114" t="str">
            <v>DT.Adm.Corr.Antiguid</v>
          </cell>
          <cell r="AI114" t="str">
            <v>1</v>
          </cell>
          <cell r="AJ114" t="str">
            <v>ACTIVOS</v>
          </cell>
          <cell r="AK114" t="str">
            <v>AA</v>
          </cell>
          <cell r="AL114" t="str">
            <v>ACTIVO TEMP.INTEIRO</v>
          </cell>
          <cell r="AM114" t="str">
            <v>J100</v>
          </cell>
          <cell r="AN114" t="str">
            <v>EDPOutsourcing Comercial-N</v>
          </cell>
          <cell r="AO114" t="str">
            <v>J117</v>
          </cell>
          <cell r="AP114" t="str">
            <v>EDPOC-PRT-DL166</v>
          </cell>
          <cell r="AQ114" t="str">
            <v>40177505</v>
          </cell>
          <cell r="AR114" t="str">
            <v>70000060</v>
          </cell>
          <cell r="AS114" t="str">
            <v>025.</v>
          </cell>
          <cell r="AT114" t="str">
            <v>ESCRITURARIO COMERCIAL</v>
          </cell>
          <cell r="AU114" t="str">
            <v>4</v>
          </cell>
          <cell r="AV114" t="str">
            <v>00040290</v>
          </cell>
          <cell r="AW114" t="str">
            <v>J20424420410</v>
          </cell>
          <cell r="AX114" t="str">
            <v>AN-LJPRT-LOJA PORTO</v>
          </cell>
          <cell r="AY114" t="str">
            <v>68905216</v>
          </cell>
          <cell r="AZ114" t="str">
            <v>Lj Porto</v>
          </cell>
          <cell r="BA114" t="str">
            <v>6890</v>
          </cell>
          <cell r="BB114" t="str">
            <v>EDP Outsourcing Comercial</v>
          </cell>
          <cell r="BC114" t="str">
            <v>6890</v>
          </cell>
          <cell r="BD114" t="str">
            <v>6890</v>
          </cell>
          <cell r="BE114" t="str">
            <v>2800</v>
          </cell>
          <cell r="BF114" t="str">
            <v>6890</v>
          </cell>
          <cell r="BG114" t="str">
            <v>EDP Outsourcing Comercial,SA</v>
          </cell>
          <cell r="BH114" t="str">
            <v>1010</v>
          </cell>
          <cell r="BI114">
            <v>1160</v>
          </cell>
          <cell r="BJ114" t="str">
            <v>10</v>
          </cell>
          <cell r="BK114">
            <v>24</v>
          </cell>
          <cell r="BL114">
            <v>242.64</v>
          </cell>
          <cell r="BM114" t="str">
            <v>NÍVEL 5</v>
          </cell>
          <cell r="BN114" t="str">
            <v>01</v>
          </cell>
          <cell r="BO114" t="str">
            <v>07</v>
          </cell>
          <cell r="BP114" t="str">
            <v>20040101</v>
          </cell>
          <cell r="BQ114" t="str">
            <v>21</v>
          </cell>
          <cell r="BR114" t="str">
            <v>EVOLUCAO AUTOMATICA</v>
          </cell>
          <cell r="BS114" t="str">
            <v>20050101</v>
          </cell>
          <cell r="BW114">
            <v>0</v>
          </cell>
          <cell r="BX114">
            <v>0</v>
          </cell>
          <cell r="BY114">
            <v>0</v>
          </cell>
          <cell r="BZ114">
            <v>0</v>
          </cell>
          <cell r="CA114">
            <v>0</v>
          </cell>
          <cell r="CC114">
            <v>0</v>
          </cell>
          <cell r="CG114">
            <v>0</v>
          </cell>
          <cell r="CK114">
            <v>0</v>
          </cell>
          <cell r="CO114">
            <v>0</v>
          </cell>
          <cell r="CT114">
            <v>0</v>
          </cell>
          <cell r="CU114">
            <v>0</v>
          </cell>
          <cell r="CV114">
            <v>0</v>
          </cell>
          <cell r="CW114">
            <v>0</v>
          </cell>
          <cell r="CX114">
            <v>1</v>
          </cell>
          <cell r="CY114" t="str">
            <v>6010</v>
          </cell>
          <cell r="CZ114">
            <v>39.54</v>
          </cell>
          <cell r="DC114">
            <v>0</v>
          </cell>
          <cell r="DF114">
            <v>0</v>
          </cell>
          <cell r="DI114">
            <v>0</v>
          </cell>
          <cell r="DK114">
            <v>0</v>
          </cell>
          <cell r="DL114">
            <v>0</v>
          </cell>
          <cell r="DN114" t="str">
            <v>11D13</v>
          </cell>
          <cell r="DO114" t="str">
            <v>FixoTInt-"Lojas"2002</v>
          </cell>
          <cell r="DP114">
            <v>9</v>
          </cell>
          <cell r="DQ114">
            <v>100</v>
          </cell>
          <cell r="DR114" t="str">
            <v>PT01</v>
          </cell>
          <cell r="DT114" t="str">
            <v>00330000</v>
          </cell>
          <cell r="DU114" t="str">
            <v>BANCO COMERCIAL PORTUGUES, SA</v>
          </cell>
        </row>
        <row r="115">
          <cell r="A115" t="str">
            <v>308056</v>
          </cell>
          <cell r="B115" t="str">
            <v>Carminda Moreira Brito</v>
          </cell>
          <cell r="C115" t="str">
            <v>1982</v>
          </cell>
          <cell r="D115">
            <v>23</v>
          </cell>
          <cell r="E115">
            <v>23</v>
          </cell>
          <cell r="F115" t="str">
            <v>19611027</v>
          </cell>
          <cell r="G115" t="str">
            <v>43</v>
          </cell>
          <cell r="H115" t="str">
            <v>1</v>
          </cell>
          <cell r="I115" t="str">
            <v>Casado</v>
          </cell>
          <cell r="J115" t="str">
            <v>feminino</v>
          </cell>
          <cell r="K115">
            <v>1</v>
          </cell>
          <cell r="L115" t="str">
            <v>Urb - O Ninho - Areal 13 R/C Baltar</v>
          </cell>
          <cell r="M115" t="str">
            <v>4585-027</v>
          </cell>
          <cell r="N115" t="str">
            <v>BALTAR</v>
          </cell>
          <cell r="O115" t="str">
            <v>00231023</v>
          </cell>
          <cell r="P115" t="str">
            <v>CURSO GERAL DOS LICEUS</v>
          </cell>
          <cell r="R115" t="str">
            <v>7955204</v>
          </cell>
          <cell r="S115" t="str">
            <v>19980629</v>
          </cell>
          <cell r="T115" t="str">
            <v>PORTO</v>
          </cell>
          <cell r="U115" t="str">
            <v>9803</v>
          </cell>
          <cell r="V115" t="str">
            <v>S.NAC IND ENERGIA-SINDEL</v>
          </cell>
          <cell r="W115" t="str">
            <v>158344421</v>
          </cell>
          <cell r="X115" t="str">
            <v>1848</v>
          </cell>
          <cell r="Y115" t="str">
            <v>0.0</v>
          </cell>
          <cell r="Z115">
            <v>1</v>
          </cell>
          <cell r="AA115" t="str">
            <v>00</v>
          </cell>
          <cell r="AC115" t="str">
            <v>X</v>
          </cell>
          <cell r="AD115" t="str">
            <v>100</v>
          </cell>
          <cell r="AE115" t="str">
            <v>11321479657</v>
          </cell>
          <cell r="AF115" t="str">
            <v>02</v>
          </cell>
          <cell r="AG115" t="str">
            <v>19820201</v>
          </cell>
          <cell r="AH115" t="str">
            <v>DT.Adm.Corr.Antiguid</v>
          </cell>
          <cell r="AI115" t="str">
            <v>1</v>
          </cell>
          <cell r="AJ115" t="str">
            <v>ACTIVOS</v>
          </cell>
          <cell r="AK115" t="str">
            <v>AA</v>
          </cell>
          <cell r="AL115" t="str">
            <v>ACTIVO TEMP.INTEIRO</v>
          </cell>
          <cell r="AM115" t="str">
            <v>J100</v>
          </cell>
          <cell r="AN115" t="str">
            <v>EDPOutsourcing Comercial-N</v>
          </cell>
          <cell r="AO115" t="str">
            <v>J117</v>
          </cell>
          <cell r="AP115" t="str">
            <v>EDPOC-PRT-DL166</v>
          </cell>
          <cell r="AQ115" t="str">
            <v>40177506</v>
          </cell>
          <cell r="AR115" t="str">
            <v>70000060</v>
          </cell>
          <cell r="AS115" t="str">
            <v>025.</v>
          </cell>
          <cell r="AT115" t="str">
            <v>ESCRITURARIO COMERCIAL</v>
          </cell>
          <cell r="AU115" t="str">
            <v>1</v>
          </cell>
          <cell r="AV115" t="str">
            <v>00040290</v>
          </cell>
          <cell r="AW115" t="str">
            <v>J20424420410</v>
          </cell>
          <cell r="AX115" t="str">
            <v>AN-LJPRT-LOJA PORTO</v>
          </cell>
          <cell r="AY115" t="str">
            <v>68905216</v>
          </cell>
          <cell r="AZ115" t="str">
            <v>Lj Porto</v>
          </cell>
          <cell r="BA115" t="str">
            <v>6890</v>
          </cell>
          <cell r="BB115" t="str">
            <v>EDP Outsourcing Comercial</v>
          </cell>
          <cell r="BC115" t="str">
            <v>6890</v>
          </cell>
          <cell r="BD115" t="str">
            <v>6890</v>
          </cell>
          <cell r="BE115" t="str">
            <v>2800</v>
          </cell>
          <cell r="BF115" t="str">
            <v>6890</v>
          </cell>
          <cell r="BG115" t="str">
            <v>EDP Outsourcing Comercial,SA</v>
          </cell>
          <cell r="BH115" t="str">
            <v>1010</v>
          </cell>
          <cell r="BI115">
            <v>1247</v>
          </cell>
          <cell r="BJ115" t="str">
            <v>11</v>
          </cell>
          <cell r="BK115">
            <v>23</v>
          </cell>
          <cell r="BL115">
            <v>232.53</v>
          </cell>
          <cell r="BM115" t="str">
            <v>NÍVEL 5</v>
          </cell>
          <cell r="BN115" t="str">
            <v>01</v>
          </cell>
          <cell r="BO115" t="str">
            <v>08</v>
          </cell>
          <cell r="BP115" t="str">
            <v>20040101</v>
          </cell>
          <cell r="BQ115" t="str">
            <v>21</v>
          </cell>
          <cell r="BR115" t="str">
            <v>EVOLUCAO AUTOMATICA</v>
          </cell>
          <cell r="BS115" t="str">
            <v>20050101</v>
          </cell>
          <cell r="BW115">
            <v>0</v>
          </cell>
          <cell r="BX115">
            <v>0</v>
          </cell>
          <cell r="BY115">
            <v>0</v>
          </cell>
          <cell r="BZ115">
            <v>0</v>
          </cell>
          <cell r="CA115">
            <v>0</v>
          </cell>
          <cell r="CC115">
            <v>0</v>
          </cell>
          <cell r="CG115">
            <v>0</v>
          </cell>
          <cell r="CK115">
            <v>0</v>
          </cell>
          <cell r="CO115">
            <v>0</v>
          </cell>
          <cell r="CT115">
            <v>0</v>
          </cell>
          <cell r="CU115">
            <v>0</v>
          </cell>
          <cell r="CV115">
            <v>0</v>
          </cell>
          <cell r="CW115">
            <v>0</v>
          </cell>
          <cell r="CX115">
            <v>1</v>
          </cell>
          <cell r="CY115" t="str">
            <v>6010</v>
          </cell>
          <cell r="CZ115">
            <v>39.54</v>
          </cell>
          <cell r="DC115">
            <v>0</v>
          </cell>
          <cell r="DF115">
            <v>0</v>
          </cell>
          <cell r="DI115">
            <v>0</v>
          </cell>
          <cell r="DK115">
            <v>0</v>
          </cell>
          <cell r="DL115">
            <v>0</v>
          </cell>
          <cell r="DN115" t="str">
            <v>11D13</v>
          </cell>
          <cell r="DO115" t="str">
            <v>FixoTInt-"Lojas"2002</v>
          </cell>
          <cell r="DP115">
            <v>2</v>
          </cell>
          <cell r="DQ115">
            <v>100</v>
          </cell>
          <cell r="DR115" t="str">
            <v>PT01</v>
          </cell>
          <cell r="DT115" t="str">
            <v>00350585</v>
          </cell>
          <cell r="DU115" t="str">
            <v>CAIXA GERAL DE DEPOSITOS, SA</v>
          </cell>
        </row>
        <row r="116">
          <cell r="A116" t="str">
            <v>308382</v>
          </cell>
          <cell r="B116" t="str">
            <v>Ana Maria Moreira Costa</v>
          </cell>
          <cell r="C116" t="str">
            <v>1987</v>
          </cell>
          <cell r="D116">
            <v>18</v>
          </cell>
          <cell r="E116">
            <v>18</v>
          </cell>
          <cell r="F116" t="str">
            <v>19651120</v>
          </cell>
          <cell r="G116" t="str">
            <v>39</v>
          </cell>
          <cell r="H116" t="str">
            <v>1</v>
          </cell>
          <cell r="I116" t="str">
            <v>Casado</v>
          </cell>
          <cell r="J116" t="str">
            <v>feminino</v>
          </cell>
          <cell r="K116">
            <v>1</v>
          </cell>
          <cell r="L116" t="str">
            <v>Marmoiral - Fonte Arcada</v>
          </cell>
          <cell r="M116" t="str">
            <v>4560-112</v>
          </cell>
          <cell r="N116" t="str">
            <v>FONTE ARCADA PNF</v>
          </cell>
          <cell r="O116" t="str">
            <v>00241132</v>
          </cell>
          <cell r="P116" t="str">
            <v>CURSO COMPLEMENTAR DOS LICEUS</v>
          </cell>
          <cell r="R116" t="str">
            <v>7399107</v>
          </cell>
          <cell r="S116" t="str">
            <v>20000329</v>
          </cell>
          <cell r="T116" t="str">
            <v>PORTO</v>
          </cell>
          <cell r="U116" t="str">
            <v>9803</v>
          </cell>
          <cell r="V116" t="str">
            <v>S.NAC IND ENERGIA-SINDEL</v>
          </cell>
          <cell r="W116" t="str">
            <v>180953486</v>
          </cell>
          <cell r="X116" t="str">
            <v>1856</v>
          </cell>
          <cell r="Y116" t="str">
            <v>0.0</v>
          </cell>
          <cell r="Z116">
            <v>1</v>
          </cell>
          <cell r="AA116" t="str">
            <v>00</v>
          </cell>
          <cell r="AC116" t="str">
            <v>X</v>
          </cell>
          <cell r="AD116" t="str">
            <v>100</v>
          </cell>
          <cell r="AE116" t="str">
            <v>11321615924</v>
          </cell>
          <cell r="AF116" t="str">
            <v>02</v>
          </cell>
          <cell r="AG116" t="str">
            <v>19870601</v>
          </cell>
          <cell r="AH116" t="str">
            <v>DT.Adm.Corr.Antiguid</v>
          </cell>
          <cell r="AI116" t="str">
            <v>1</v>
          </cell>
          <cell r="AJ116" t="str">
            <v>ACTIVOS</v>
          </cell>
          <cell r="AK116" t="str">
            <v>AA</v>
          </cell>
          <cell r="AL116" t="str">
            <v>ACTIVO TEMP.INTEIRO</v>
          </cell>
          <cell r="AM116" t="str">
            <v>J100</v>
          </cell>
          <cell r="AN116" t="str">
            <v>EDPOutsourcing Comercial-N</v>
          </cell>
          <cell r="AO116" t="str">
            <v>J117</v>
          </cell>
          <cell r="AP116" t="str">
            <v>EDPOC-PRT-DL166</v>
          </cell>
          <cell r="AQ116" t="str">
            <v>40176776</v>
          </cell>
          <cell r="AR116" t="str">
            <v>70000060</v>
          </cell>
          <cell r="AS116" t="str">
            <v>025.</v>
          </cell>
          <cell r="AT116" t="str">
            <v>ESCRITURARIO COMERCIAL</v>
          </cell>
          <cell r="AU116" t="str">
            <v>4</v>
          </cell>
          <cell r="AV116" t="str">
            <v>00040290</v>
          </cell>
          <cell r="AW116" t="str">
            <v>J20424420410</v>
          </cell>
          <cell r="AX116" t="str">
            <v>AN-LJPRT-LOJA PORTO</v>
          </cell>
          <cell r="AY116" t="str">
            <v>68905216</v>
          </cell>
          <cell r="AZ116" t="str">
            <v>Lj Porto</v>
          </cell>
          <cell r="BA116" t="str">
            <v>6890</v>
          </cell>
          <cell r="BB116" t="str">
            <v>EDP Outsourcing Comercial</v>
          </cell>
          <cell r="BC116" t="str">
            <v>6890</v>
          </cell>
          <cell r="BD116" t="str">
            <v>6890</v>
          </cell>
          <cell r="BE116" t="str">
            <v>2800</v>
          </cell>
          <cell r="BF116" t="str">
            <v>6890</v>
          </cell>
          <cell r="BG116" t="str">
            <v>EDP Outsourcing Comercial,SA</v>
          </cell>
          <cell r="BH116" t="str">
            <v>1010</v>
          </cell>
          <cell r="BI116">
            <v>1079</v>
          </cell>
          <cell r="BJ116" t="str">
            <v>09</v>
          </cell>
          <cell r="BK116">
            <v>18</v>
          </cell>
          <cell r="BL116">
            <v>181.98</v>
          </cell>
          <cell r="BM116" t="str">
            <v>NÍVEL 5</v>
          </cell>
          <cell r="BN116" t="str">
            <v>02</v>
          </cell>
          <cell r="BO116" t="str">
            <v>06</v>
          </cell>
          <cell r="BP116" t="str">
            <v>20030101</v>
          </cell>
          <cell r="BQ116" t="str">
            <v>21</v>
          </cell>
          <cell r="BR116" t="str">
            <v>EVOLUCAO AUTOMATICA</v>
          </cell>
          <cell r="BS116" t="str">
            <v>20050101</v>
          </cell>
          <cell r="BW116">
            <v>0</v>
          </cell>
          <cell r="BX116">
            <v>0</v>
          </cell>
          <cell r="BY116">
            <v>0</v>
          </cell>
          <cell r="BZ116">
            <v>0</v>
          </cell>
          <cell r="CA116">
            <v>0</v>
          </cell>
          <cell r="CC116">
            <v>0</v>
          </cell>
          <cell r="CG116">
            <v>0</v>
          </cell>
          <cell r="CK116">
            <v>0</v>
          </cell>
          <cell r="CO116">
            <v>0</v>
          </cell>
          <cell r="CT116">
            <v>0</v>
          </cell>
          <cell r="CU116">
            <v>0</v>
          </cell>
          <cell r="CV116">
            <v>0</v>
          </cell>
          <cell r="CW116">
            <v>0</v>
          </cell>
          <cell r="CX116">
            <v>1</v>
          </cell>
          <cell r="CY116" t="str">
            <v>6010</v>
          </cell>
          <cell r="CZ116">
            <v>39.54</v>
          </cell>
          <cell r="DC116">
            <v>0</v>
          </cell>
          <cell r="DF116">
            <v>0</v>
          </cell>
          <cell r="DI116">
            <v>0</v>
          </cell>
          <cell r="DK116">
            <v>0</v>
          </cell>
          <cell r="DL116">
            <v>0</v>
          </cell>
          <cell r="DN116" t="str">
            <v>11D13</v>
          </cell>
          <cell r="DO116" t="str">
            <v>FixoTInt-"Lojas"2002</v>
          </cell>
          <cell r="DP116">
            <v>9</v>
          </cell>
          <cell r="DQ116">
            <v>100</v>
          </cell>
          <cell r="DR116" t="str">
            <v>PT01</v>
          </cell>
          <cell r="DT116" t="str">
            <v>00350585</v>
          </cell>
          <cell r="DU116" t="str">
            <v>CAIXA GERAL DE DEPOSITOS, SA</v>
          </cell>
        </row>
        <row r="117">
          <cell r="A117" t="str">
            <v>321354</v>
          </cell>
          <cell r="B117" t="str">
            <v>Maria Idalina Matos Moreira Magalhães Pinto Ferreira</v>
          </cell>
          <cell r="C117" t="str">
            <v>1987</v>
          </cell>
          <cell r="D117">
            <v>18</v>
          </cell>
          <cell r="E117">
            <v>18</v>
          </cell>
          <cell r="F117" t="str">
            <v>19640201</v>
          </cell>
          <cell r="G117" t="str">
            <v>41</v>
          </cell>
          <cell r="H117" t="str">
            <v>1</v>
          </cell>
          <cell r="I117" t="str">
            <v>Casado</v>
          </cell>
          <cell r="J117" t="str">
            <v>feminino</v>
          </cell>
          <cell r="K117">
            <v>2</v>
          </cell>
          <cell r="L117" t="str">
            <v>rua part.cavadas-21-3 dt</v>
          </cell>
          <cell r="M117" t="str">
            <v>4435-000</v>
          </cell>
          <cell r="N117" t="str">
            <v>RIO TINTO</v>
          </cell>
          <cell r="O117" t="str">
            <v>00243403</v>
          </cell>
          <cell r="P117" t="str">
            <v>12.ANO - 3. CURSO</v>
          </cell>
          <cell r="R117" t="str">
            <v>6606660</v>
          </cell>
          <cell r="S117" t="str">
            <v>19960207</v>
          </cell>
          <cell r="T117" t="str">
            <v>LISBOA</v>
          </cell>
          <cell r="U117" t="str">
            <v>9800</v>
          </cell>
          <cell r="V117" t="str">
            <v>SIND TRAB IND ELéCT NORTE</v>
          </cell>
          <cell r="W117" t="str">
            <v>178715654</v>
          </cell>
          <cell r="X117" t="str">
            <v>3468</v>
          </cell>
          <cell r="Y117" t="str">
            <v>0.0</v>
          </cell>
          <cell r="Z117">
            <v>2</v>
          </cell>
          <cell r="AA117" t="str">
            <v>00</v>
          </cell>
          <cell r="AC117" t="str">
            <v>X</v>
          </cell>
          <cell r="AD117" t="str">
            <v>100</v>
          </cell>
          <cell r="AE117" t="str">
            <v>11320333934</v>
          </cell>
          <cell r="AF117" t="str">
            <v>02</v>
          </cell>
          <cell r="AG117" t="str">
            <v>19870801</v>
          </cell>
          <cell r="AH117" t="str">
            <v>DT.Adm.Corr.Antiguid</v>
          </cell>
          <cell r="AI117" t="str">
            <v>1</v>
          </cell>
          <cell r="AJ117" t="str">
            <v>ACTIVOS</v>
          </cell>
          <cell r="AK117" t="str">
            <v>AA</v>
          </cell>
          <cell r="AL117" t="str">
            <v>ACTIVO TEMP.INTEIRO</v>
          </cell>
          <cell r="AM117" t="str">
            <v>J100</v>
          </cell>
          <cell r="AN117" t="str">
            <v>EDPOutsourcing Comercial-N</v>
          </cell>
          <cell r="AO117" t="str">
            <v>J117</v>
          </cell>
          <cell r="AP117" t="str">
            <v>EDPOC-PRT-DL166</v>
          </cell>
          <cell r="AQ117" t="str">
            <v>40176779</v>
          </cell>
          <cell r="AR117" t="str">
            <v>70000060</v>
          </cell>
          <cell r="AS117" t="str">
            <v>025.</v>
          </cell>
          <cell r="AT117" t="str">
            <v>ESCRITURARIO COMERCIAL</v>
          </cell>
          <cell r="AU117" t="str">
            <v>1</v>
          </cell>
          <cell r="AV117" t="str">
            <v>00040290</v>
          </cell>
          <cell r="AW117" t="str">
            <v>J20424420410</v>
          </cell>
          <cell r="AX117" t="str">
            <v>AN-LJPRT-LOJA PORTO</v>
          </cell>
          <cell r="AY117" t="str">
            <v>68905216</v>
          </cell>
          <cell r="AZ117" t="str">
            <v>Lj Porto</v>
          </cell>
          <cell r="BA117" t="str">
            <v>6890</v>
          </cell>
          <cell r="BB117" t="str">
            <v>EDP Outsourcing Comercial</v>
          </cell>
          <cell r="BC117" t="str">
            <v>6890</v>
          </cell>
          <cell r="BD117" t="str">
            <v>6890</v>
          </cell>
          <cell r="BE117" t="str">
            <v>2800</v>
          </cell>
          <cell r="BF117" t="str">
            <v>6890</v>
          </cell>
          <cell r="BG117" t="str">
            <v>EDP Outsourcing Comercial,SA</v>
          </cell>
          <cell r="BH117" t="str">
            <v>1010</v>
          </cell>
          <cell r="BI117">
            <v>1160</v>
          </cell>
          <cell r="BJ117" t="str">
            <v>10</v>
          </cell>
          <cell r="BK117">
            <v>18</v>
          </cell>
          <cell r="BL117">
            <v>181.98</v>
          </cell>
          <cell r="BM117" t="str">
            <v>NÍVEL 5</v>
          </cell>
          <cell r="BN117" t="str">
            <v>01</v>
          </cell>
          <cell r="BO117" t="str">
            <v>07</v>
          </cell>
          <cell r="BP117" t="str">
            <v>20040101</v>
          </cell>
          <cell r="BQ117" t="str">
            <v>21</v>
          </cell>
          <cell r="BR117" t="str">
            <v>EVOLUCAO AUTOMATICA</v>
          </cell>
          <cell r="BS117" t="str">
            <v>20050101</v>
          </cell>
          <cell r="BW117">
            <v>0</v>
          </cell>
          <cell r="BX117">
            <v>0</v>
          </cell>
          <cell r="BY117">
            <v>0</v>
          </cell>
          <cell r="BZ117">
            <v>0</v>
          </cell>
          <cell r="CA117">
            <v>0</v>
          </cell>
          <cell r="CC117">
            <v>0</v>
          </cell>
          <cell r="CG117">
            <v>0</v>
          </cell>
          <cell r="CK117">
            <v>0</v>
          </cell>
          <cell r="CO117">
            <v>0</v>
          </cell>
          <cell r="CT117">
            <v>0</v>
          </cell>
          <cell r="CU117">
            <v>0</v>
          </cell>
          <cell r="CV117">
            <v>0</v>
          </cell>
          <cell r="CW117">
            <v>0</v>
          </cell>
          <cell r="CX117">
            <v>1</v>
          </cell>
          <cell r="CY117" t="str">
            <v>6010</v>
          </cell>
          <cell r="CZ117">
            <v>39.54</v>
          </cell>
          <cell r="DC117">
            <v>0</v>
          </cell>
          <cell r="DF117">
            <v>0</v>
          </cell>
          <cell r="DI117">
            <v>0</v>
          </cell>
          <cell r="DK117">
            <v>0</v>
          </cell>
          <cell r="DL117">
            <v>0</v>
          </cell>
          <cell r="DN117" t="str">
            <v>11D13</v>
          </cell>
          <cell r="DO117" t="str">
            <v>FixoTInt-"Lojas"2002</v>
          </cell>
          <cell r="DP117">
            <v>9</v>
          </cell>
          <cell r="DQ117">
            <v>100</v>
          </cell>
          <cell r="DR117" t="str">
            <v>PT01</v>
          </cell>
          <cell r="DT117" t="str">
            <v>00350748</v>
          </cell>
          <cell r="DU117" t="str">
            <v>CAIXA GERAL DE DEPOSITOS, SA</v>
          </cell>
        </row>
        <row r="118">
          <cell r="A118" t="str">
            <v>321788</v>
          </cell>
          <cell r="B118" t="str">
            <v>Rui Manuel Pereira Jesus</v>
          </cell>
          <cell r="C118" t="str">
            <v>1988</v>
          </cell>
          <cell r="D118">
            <v>17</v>
          </cell>
          <cell r="E118">
            <v>17</v>
          </cell>
          <cell r="F118" t="str">
            <v>19670119</v>
          </cell>
          <cell r="G118" t="str">
            <v>38</v>
          </cell>
          <cell r="H118" t="str">
            <v>1</v>
          </cell>
          <cell r="I118" t="str">
            <v>Casado</v>
          </cell>
          <cell r="J118" t="str">
            <v>masculino</v>
          </cell>
          <cell r="K118">
            <v>1</v>
          </cell>
          <cell r="L118" t="str">
            <v>R Ranha 544 2 Dt Nascente</v>
          </cell>
          <cell r="M118" t="str">
            <v>4435-000</v>
          </cell>
          <cell r="N118" t="str">
            <v>RIO TINTO</v>
          </cell>
          <cell r="O118" t="str">
            <v>00241132</v>
          </cell>
          <cell r="P118" t="str">
            <v>CURSO COMPLEMENTAR DOS LICEUS</v>
          </cell>
          <cell r="R118" t="str">
            <v>7812132</v>
          </cell>
          <cell r="S118" t="str">
            <v>20010717</v>
          </cell>
          <cell r="T118" t="str">
            <v>LISBOA</v>
          </cell>
          <cell r="U118" t="str">
            <v>9800</v>
          </cell>
          <cell r="V118" t="str">
            <v>SIND TRAB IND ELéCT NORTE</v>
          </cell>
          <cell r="W118" t="str">
            <v>183756185</v>
          </cell>
          <cell r="X118" t="str">
            <v>1783</v>
          </cell>
          <cell r="Y118" t="str">
            <v>0.0</v>
          </cell>
          <cell r="Z118">
            <v>2</v>
          </cell>
          <cell r="AA118" t="str">
            <v>00</v>
          </cell>
          <cell r="AC118" t="str">
            <v>X</v>
          </cell>
          <cell r="AD118" t="str">
            <v>100</v>
          </cell>
          <cell r="AE118" t="str">
            <v>11260059293</v>
          </cell>
          <cell r="AF118" t="str">
            <v>02</v>
          </cell>
          <cell r="AG118" t="str">
            <v>19880501</v>
          </cell>
          <cell r="AH118" t="str">
            <v>DT.Adm.Corr.Antiguid</v>
          </cell>
          <cell r="AI118" t="str">
            <v>1</v>
          </cell>
          <cell r="AJ118" t="str">
            <v>ACTIVOS</v>
          </cell>
          <cell r="AK118" t="str">
            <v>AA</v>
          </cell>
          <cell r="AL118" t="str">
            <v>ACTIVO TEMP.INTEIRO</v>
          </cell>
          <cell r="AM118" t="str">
            <v>J100</v>
          </cell>
          <cell r="AN118" t="str">
            <v>EDPOutsourcing Comercial-N</v>
          </cell>
          <cell r="AO118" t="str">
            <v>J117</v>
          </cell>
          <cell r="AP118" t="str">
            <v>EDPOC-PRT-DL166</v>
          </cell>
          <cell r="AQ118" t="str">
            <v>40176780</v>
          </cell>
          <cell r="AR118" t="str">
            <v>70000060</v>
          </cell>
          <cell r="AS118" t="str">
            <v>025.</v>
          </cell>
          <cell r="AT118" t="str">
            <v>ESCRITURARIO COMERCIAL</v>
          </cell>
          <cell r="AU118" t="str">
            <v>1</v>
          </cell>
          <cell r="AV118" t="str">
            <v>00040290</v>
          </cell>
          <cell r="AW118" t="str">
            <v>J20424420410</v>
          </cell>
          <cell r="AX118" t="str">
            <v>AN-LJPRT-LOJA PORTO</v>
          </cell>
          <cell r="AY118" t="str">
            <v>68905216</v>
          </cell>
          <cell r="AZ118" t="str">
            <v>Lj Porto</v>
          </cell>
          <cell r="BA118" t="str">
            <v>6890</v>
          </cell>
          <cell r="BB118" t="str">
            <v>EDP Outsourcing Comercial</v>
          </cell>
          <cell r="BC118" t="str">
            <v>6890</v>
          </cell>
          <cell r="BD118" t="str">
            <v>6890</v>
          </cell>
          <cell r="BE118" t="str">
            <v>2800</v>
          </cell>
          <cell r="BF118" t="str">
            <v>6890</v>
          </cell>
          <cell r="BG118" t="str">
            <v>EDP Outsourcing Comercial,SA</v>
          </cell>
          <cell r="BH118" t="str">
            <v>1010</v>
          </cell>
          <cell r="BI118">
            <v>1160</v>
          </cell>
          <cell r="BJ118" t="str">
            <v>10</v>
          </cell>
          <cell r="BK118">
            <v>17</v>
          </cell>
          <cell r="BL118">
            <v>171.87</v>
          </cell>
          <cell r="BM118" t="str">
            <v>NÍVEL 5</v>
          </cell>
          <cell r="BN118" t="str">
            <v>01</v>
          </cell>
          <cell r="BO118" t="str">
            <v>07</v>
          </cell>
          <cell r="BP118" t="str">
            <v>20040101</v>
          </cell>
          <cell r="BQ118" t="str">
            <v>21</v>
          </cell>
          <cell r="BR118" t="str">
            <v>EVOLUCAO AUTOMATICA</v>
          </cell>
          <cell r="BS118" t="str">
            <v>20050101</v>
          </cell>
          <cell r="BW118">
            <v>0</v>
          </cell>
          <cell r="BX118">
            <v>0</v>
          </cell>
          <cell r="BY118">
            <v>0</v>
          </cell>
          <cell r="BZ118">
            <v>0</v>
          </cell>
          <cell r="CA118">
            <v>0</v>
          </cell>
          <cell r="CC118">
            <v>0</v>
          </cell>
          <cell r="CG118">
            <v>0</v>
          </cell>
          <cell r="CK118">
            <v>0</v>
          </cell>
          <cell r="CO118">
            <v>0</v>
          </cell>
          <cell r="CT118">
            <v>0</v>
          </cell>
          <cell r="CU118">
            <v>0</v>
          </cell>
          <cell r="CV118">
            <v>0</v>
          </cell>
          <cell r="CW118">
            <v>0</v>
          </cell>
          <cell r="CX118">
            <v>1</v>
          </cell>
          <cell r="CY118" t="str">
            <v>6010</v>
          </cell>
          <cell r="CZ118">
            <v>39.54</v>
          </cell>
          <cell r="DC118">
            <v>0</v>
          </cell>
          <cell r="DF118">
            <v>0</v>
          </cell>
          <cell r="DI118">
            <v>0</v>
          </cell>
          <cell r="DK118">
            <v>0</v>
          </cell>
          <cell r="DL118">
            <v>0</v>
          </cell>
          <cell r="DN118" t="str">
            <v>11D13</v>
          </cell>
          <cell r="DO118" t="str">
            <v>FixoTInt-"Lojas"2002</v>
          </cell>
          <cell r="DP118">
            <v>9</v>
          </cell>
          <cell r="DQ118">
            <v>100</v>
          </cell>
          <cell r="DR118" t="str">
            <v>PT01</v>
          </cell>
          <cell r="DT118" t="str">
            <v>00350310</v>
          </cell>
          <cell r="DU118" t="str">
            <v>CAIXA GERAL DE DEPOSITOS, SA</v>
          </cell>
        </row>
        <row r="119">
          <cell r="A119" t="str">
            <v>318698</v>
          </cell>
          <cell r="B119" t="str">
            <v>Ercilia Adelina Silva Correia Melo Passos</v>
          </cell>
          <cell r="C119" t="str">
            <v>1987</v>
          </cell>
          <cell r="D119">
            <v>18</v>
          </cell>
          <cell r="E119">
            <v>18</v>
          </cell>
          <cell r="F119" t="str">
            <v>19610510</v>
          </cell>
          <cell r="G119" t="str">
            <v>44</v>
          </cell>
          <cell r="H119" t="str">
            <v>1</v>
          </cell>
          <cell r="I119" t="str">
            <v>Casado</v>
          </cell>
          <cell r="J119" t="str">
            <v>feminino</v>
          </cell>
          <cell r="K119">
            <v>2</v>
          </cell>
          <cell r="L119" t="str">
            <v>R Marechal Saldanha 573 4 Esq</v>
          </cell>
          <cell r="M119" t="str">
            <v>4150-000</v>
          </cell>
          <cell r="N119" t="str">
            <v>PORTO</v>
          </cell>
          <cell r="O119" t="str">
            <v>00241132</v>
          </cell>
          <cell r="P119" t="str">
            <v>CURSO COMPLEMENTAR DOS LICEUS</v>
          </cell>
          <cell r="R119" t="str">
            <v>3947905</v>
          </cell>
          <cell r="S119" t="str">
            <v>19960627</v>
          </cell>
          <cell r="T119" t="str">
            <v>PORTO</v>
          </cell>
          <cell r="U119" t="str">
            <v>9804</v>
          </cell>
          <cell r="V119" t="str">
            <v>SIND ENERGIA - SINERGIA</v>
          </cell>
          <cell r="W119" t="str">
            <v>176159576</v>
          </cell>
          <cell r="X119" t="str">
            <v>3182</v>
          </cell>
          <cell r="Y119" t="str">
            <v>0.0</v>
          </cell>
          <cell r="Z119">
            <v>2</v>
          </cell>
          <cell r="AA119" t="str">
            <v>00</v>
          </cell>
          <cell r="AC119" t="str">
            <v>X</v>
          </cell>
          <cell r="AD119" t="str">
            <v>100</v>
          </cell>
          <cell r="AE119" t="str">
            <v>11321074892</v>
          </cell>
          <cell r="AF119" t="str">
            <v>02</v>
          </cell>
          <cell r="AG119" t="str">
            <v>19870801</v>
          </cell>
          <cell r="AH119" t="str">
            <v>DT.Adm.Corr.Antiguid</v>
          </cell>
          <cell r="AI119" t="str">
            <v>1</v>
          </cell>
          <cell r="AJ119" t="str">
            <v>ACTIVOS</v>
          </cell>
          <cell r="AK119" t="str">
            <v>AA</v>
          </cell>
          <cell r="AL119" t="str">
            <v>ACTIVO TEMP.INTEIRO</v>
          </cell>
          <cell r="AM119" t="str">
            <v>J100</v>
          </cell>
          <cell r="AN119" t="str">
            <v>EDPOutsourcing Comercial-N</v>
          </cell>
          <cell r="AO119" t="str">
            <v>J117</v>
          </cell>
          <cell r="AP119" t="str">
            <v>EDPOC-PRT-DL166</v>
          </cell>
          <cell r="AQ119" t="str">
            <v>40176777</v>
          </cell>
          <cell r="AR119" t="str">
            <v>70000060</v>
          </cell>
          <cell r="AS119" t="str">
            <v>025.</v>
          </cell>
          <cell r="AT119" t="str">
            <v>ESCRITURARIO COMERCIAL</v>
          </cell>
          <cell r="AU119" t="str">
            <v>1</v>
          </cell>
          <cell r="AV119" t="str">
            <v>00040290</v>
          </cell>
          <cell r="AW119" t="str">
            <v>J20424420410</v>
          </cell>
          <cell r="AX119" t="str">
            <v>AN-LJPRT-LOJA PORTO</v>
          </cell>
          <cell r="AY119" t="str">
            <v>68905216</v>
          </cell>
          <cell r="AZ119" t="str">
            <v>Lj Porto</v>
          </cell>
          <cell r="BA119" t="str">
            <v>6890</v>
          </cell>
          <cell r="BB119" t="str">
            <v>EDP Outsourcing Comercial</v>
          </cell>
          <cell r="BC119" t="str">
            <v>6890</v>
          </cell>
          <cell r="BD119" t="str">
            <v>6890</v>
          </cell>
          <cell r="BE119" t="str">
            <v>2800</v>
          </cell>
          <cell r="BF119" t="str">
            <v>6890</v>
          </cell>
          <cell r="BG119" t="str">
            <v>EDP Outsourcing Comercial,SA</v>
          </cell>
          <cell r="BH119" t="str">
            <v>1010</v>
          </cell>
          <cell r="BI119">
            <v>1160</v>
          </cell>
          <cell r="BJ119" t="str">
            <v>10</v>
          </cell>
          <cell r="BK119">
            <v>18</v>
          </cell>
          <cell r="BL119">
            <v>181.98</v>
          </cell>
          <cell r="BM119" t="str">
            <v>NÍVEL 5</v>
          </cell>
          <cell r="BN119" t="str">
            <v>02</v>
          </cell>
          <cell r="BO119" t="str">
            <v>07</v>
          </cell>
          <cell r="BP119" t="str">
            <v>20040110</v>
          </cell>
          <cell r="BQ119" t="str">
            <v>22</v>
          </cell>
          <cell r="BR119" t="str">
            <v>ACELERACAO DE CARREIRA</v>
          </cell>
          <cell r="BS119" t="str">
            <v>20050101</v>
          </cell>
          <cell r="BT119" t="str">
            <v>20030101</v>
          </cell>
          <cell r="BW119">
            <v>0</v>
          </cell>
          <cell r="BX119">
            <v>0</v>
          </cell>
          <cell r="BY119">
            <v>0</v>
          </cell>
          <cell r="BZ119">
            <v>0</v>
          </cell>
          <cell r="CA119">
            <v>0</v>
          </cell>
          <cell r="CC119">
            <v>0</v>
          </cell>
          <cell r="CG119">
            <v>0</v>
          </cell>
          <cell r="CK119">
            <v>0</v>
          </cell>
          <cell r="CO119">
            <v>0</v>
          </cell>
          <cell r="CT119">
            <v>0</v>
          </cell>
          <cell r="CU119">
            <v>0</v>
          </cell>
          <cell r="CV119">
            <v>0</v>
          </cell>
          <cell r="CW119">
            <v>0</v>
          </cell>
          <cell r="CX119">
            <v>1</v>
          </cell>
          <cell r="CY119" t="str">
            <v>6010</v>
          </cell>
          <cell r="CZ119">
            <v>39.54</v>
          </cell>
          <cell r="DC119">
            <v>0</v>
          </cell>
          <cell r="DF119">
            <v>0</v>
          </cell>
          <cell r="DI119">
            <v>0</v>
          </cell>
          <cell r="DK119">
            <v>0</v>
          </cell>
          <cell r="DL119">
            <v>0</v>
          </cell>
          <cell r="DN119" t="str">
            <v>11D13</v>
          </cell>
          <cell r="DO119" t="str">
            <v>FixoTInt-"Lojas"2002</v>
          </cell>
          <cell r="DP119">
            <v>9</v>
          </cell>
          <cell r="DQ119">
            <v>100</v>
          </cell>
          <cell r="DR119" t="str">
            <v>PT01</v>
          </cell>
          <cell r="DT119" t="str">
            <v>00350328</v>
          </cell>
          <cell r="DU119" t="str">
            <v>CAIXA GERAL DE DEPOSITOS, SA</v>
          </cell>
        </row>
        <row r="120">
          <cell r="A120" t="str">
            <v>239380</v>
          </cell>
          <cell r="B120" t="str">
            <v>Joaquim Licinio R.Moreira</v>
          </cell>
          <cell r="C120" t="str">
            <v>1981</v>
          </cell>
          <cell r="D120">
            <v>24</v>
          </cell>
          <cell r="E120">
            <v>24</v>
          </cell>
          <cell r="F120" t="str">
            <v>19660629</v>
          </cell>
          <cell r="G120" t="str">
            <v>39</v>
          </cell>
          <cell r="H120" t="str">
            <v>1</v>
          </cell>
          <cell r="I120" t="str">
            <v>Casado</v>
          </cell>
          <cell r="J120" t="str">
            <v>masculino</v>
          </cell>
          <cell r="K120">
            <v>2</v>
          </cell>
          <cell r="L120" t="str">
            <v>Lug Agrela</v>
          </cell>
          <cell r="M120" t="str">
            <v>4620-023</v>
          </cell>
          <cell r="N120" t="str">
            <v>AVELEDA LSD</v>
          </cell>
          <cell r="O120" t="str">
            <v>00241132</v>
          </cell>
          <cell r="P120" t="str">
            <v>CURSO COMPLEMENTAR DOS LICEUS</v>
          </cell>
          <cell r="R120" t="str">
            <v>7408410</v>
          </cell>
          <cell r="S120" t="str">
            <v>19990129</v>
          </cell>
          <cell r="T120" t="str">
            <v>PORTO</v>
          </cell>
          <cell r="U120" t="str">
            <v>9800</v>
          </cell>
          <cell r="V120" t="str">
            <v>SIND TRAB IND ELéCT NORTE</v>
          </cell>
          <cell r="W120" t="str">
            <v>143658336</v>
          </cell>
          <cell r="X120" t="str">
            <v>1791</v>
          </cell>
          <cell r="Y120" t="str">
            <v>0.0</v>
          </cell>
          <cell r="Z120">
            <v>2</v>
          </cell>
          <cell r="AA120" t="str">
            <v>00</v>
          </cell>
          <cell r="AC120" t="str">
            <v>X</v>
          </cell>
          <cell r="AD120" t="str">
            <v>100</v>
          </cell>
          <cell r="AE120" t="str">
            <v>11260062704</v>
          </cell>
          <cell r="AF120" t="str">
            <v>02</v>
          </cell>
          <cell r="AG120" t="str">
            <v>19810924</v>
          </cell>
          <cell r="AH120" t="str">
            <v>DT.Adm.Corr.Antiguid</v>
          </cell>
          <cell r="AI120" t="str">
            <v>1</v>
          </cell>
          <cell r="AJ120" t="str">
            <v>ACTIVOS</v>
          </cell>
          <cell r="AK120" t="str">
            <v>AA</v>
          </cell>
          <cell r="AL120" t="str">
            <v>ACTIVO TEMP.INTEIRO</v>
          </cell>
          <cell r="AM120" t="str">
            <v>J100</v>
          </cell>
          <cell r="AN120" t="str">
            <v>EDPOutsourcing Comercial-N</v>
          </cell>
          <cell r="AO120" t="str">
            <v>J117</v>
          </cell>
          <cell r="AP120" t="str">
            <v>EDPOC-PRT-DL166</v>
          </cell>
          <cell r="AQ120" t="str">
            <v>40177504</v>
          </cell>
          <cell r="AR120" t="str">
            <v>70000060</v>
          </cell>
          <cell r="AS120" t="str">
            <v>025.</v>
          </cell>
          <cell r="AT120" t="str">
            <v>ESCRITURARIO COMERCIAL</v>
          </cell>
          <cell r="AU120" t="str">
            <v>1</v>
          </cell>
          <cell r="AV120" t="str">
            <v>00040290</v>
          </cell>
          <cell r="AW120" t="str">
            <v>J20424420410</v>
          </cell>
          <cell r="AX120" t="str">
            <v>AN-LJPRT-LOJA PORTO</v>
          </cell>
          <cell r="AY120" t="str">
            <v>68905216</v>
          </cell>
          <cell r="AZ120" t="str">
            <v>Lj Porto</v>
          </cell>
          <cell r="BA120" t="str">
            <v>6890</v>
          </cell>
          <cell r="BB120" t="str">
            <v>EDP Outsourcing Comercial</v>
          </cell>
          <cell r="BC120" t="str">
            <v>6890</v>
          </cell>
          <cell r="BD120" t="str">
            <v>6890</v>
          </cell>
          <cell r="BE120" t="str">
            <v>2800</v>
          </cell>
          <cell r="BF120" t="str">
            <v>6890</v>
          </cell>
          <cell r="BG120" t="str">
            <v>EDP Outsourcing Comercial,SA</v>
          </cell>
          <cell r="BH120" t="str">
            <v>1010</v>
          </cell>
          <cell r="BI120">
            <v>1079</v>
          </cell>
          <cell r="BJ120" t="str">
            <v>09</v>
          </cell>
          <cell r="BK120">
            <v>24</v>
          </cell>
          <cell r="BL120">
            <v>242.64</v>
          </cell>
          <cell r="BM120" t="str">
            <v>NÍVEL 5</v>
          </cell>
          <cell r="BN120" t="str">
            <v>01</v>
          </cell>
          <cell r="BO120" t="str">
            <v>06</v>
          </cell>
          <cell r="BP120" t="str">
            <v>20040101</v>
          </cell>
          <cell r="BQ120" t="str">
            <v>21</v>
          </cell>
          <cell r="BR120" t="str">
            <v>EVOLUCAO AUTOMATICA</v>
          </cell>
          <cell r="BS120" t="str">
            <v>20050101</v>
          </cell>
          <cell r="BW120">
            <v>0</v>
          </cell>
          <cell r="BX120">
            <v>0</v>
          </cell>
          <cell r="BY120">
            <v>0</v>
          </cell>
          <cell r="BZ120">
            <v>0</v>
          </cell>
          <cell r="CA120">
            <v>0</v>
          </cell>
          <cell r="CC120">
            <v>0</v>
          </cell>
          <cell r="CG120">
            <v>0</v>
          </cell>
          <cell r="CK120">
            <v>0</v>
          </cell>
          <cell r="CO120">
            <v>0</v>
          </cell>
          <cell r="CT120">
            <v>0</v>
          </cell>
          <cell r="CU120">
            <v>0</v>
          </cell>
          <cell r="CV120">
            <v>0</v>
          </cell>
          <cell r="CW120">
            <v>0</v>
          </cell>
          <cell r="CX120">
            <v>1</v>
          </cell>
          <cell r="CY120" t="str">
            <v>6010</v>
          </cell>
          <cell r="CZ120">
            <v>39.54</v>
          </cell>
          <cell r="DC120">
            <v>0</v>
          </cell>
          <cell r="DF120">
            <v>0</v>
          </cell>
          <cell r="DI120">
            <v>0</v>
          </cell>
          <cell r="DK120">
            <v>0</v>
          </cell>
          <cell r="DL120">
            <v>0</v>
          </cell>
          <cell r="DN120" t="str">
            <v>11D13</v>
          </cell>
          <cell r="DO120" t="str">
            <v>FixoTInt-"Lojas"2002</v>
          </cell>
          <cell r="DP120">
            <v>9</v>
          </cell>
          <cell r="DQ120">
            <v>100</v>
          </cell>
          <cell r="DR120" t="str">
            <v>PT01</v>
          </cell>
          <cell r="DT120" t="str">
            <v>00350411</v>
          </cell>
          <cell r="DU120" t="str">
            <v>CAIXA GERAL DE DEPOSITOS, SA</v>
          </cell>
        </row>
        <row r="121">
          <cell r="A121" t="str">
            <v>308293</v>
          </cell>
          <cell r="B121" t="str">
            <v>Maria Adelina Oliveira Santos</v>
          </cell>
          <cell r="C121" t="str">
            <v>1985</v>
          </cell>
          <cell r="D121">
            <v>20</v>
          </cell>
          <cell r="E121">
            <v>20</v>
          </cell>
          <cell r="F121" t="str">
            <v>19600526</v>
          </cell>
          <cell r="G121" t="str">
            <v>45</v>
          </cell>
          <cell r="H121" t="str">
            <v>1</v>
          </cell>
          <cell r="I121" t="str">
            <v>Casado</v>
          </cell>
          <cell r="J121" t="str">
            <v>feminino</v>
          </cell>
          <cell r="K121">
            <v>2</v>
          </cell>
          <cell r="L121" t="str">
            <v>Rua das Flores, 68</v>
          </cell>
          <cell r="M121" t="str">
            <v>4585-424</v>
          </cell>
          <cell r="N121" t="str">
            <v>REBORDOSA</v>
          </cell>
          <cell r="O121" t="str">
            <v>00231023</v>
          </cell>
          <cell r="P121" t="str">
            <v>CURSO GERAL DOS LICEUS</v>
          </cell>
          <cell r="R121" t="str">
            <v>5913076</v>
          </cell>
          <cell r="S121" t="str">
            <v>19941011</v>
          </cell>
          <cell r="T121" t="str">
            <v>PORTO</v>
          </cell>
          <cell r="U121" t="str">
            <v>9803</v>
          </cell>
          <cell r="V121" t="str">
            <v>S.NAC IND ENERGIA-SINDEL</v>
          </cell>
          <cell r="W121" t="str">
            <v>156167794</v>
          </cell>
          <cell r="X121" t="str">
            <v>1848</v>
          </cell>
          <cell r="Y121" t="str">
            <v>0.0</v>
          </cell>
          <cell r="Z121">
            <v>2</v>
          </cell>
          <cell r="AA121" t="str">
            <v>00</v>
          </cell>
          <cell r="AC121" t="str">
            <v>X</v>
          </cell>
          <cell r="AD121" t="str">
            <v>100</v>
          </cell>
          <cell r="AE121" t="str">
            <v>11290635478</v>
          </cell>
          <cell r="AF121" t="str">
            <v>02</v>
          </cell>
          <cell r="AG121" t="str">
            <v>19850902</v>
          </cell>
          <cell r="AH121" t="str">
            <v>DT.Adm.Corr.Antiguid</v>
          </cell>
          <cell r="AI121" t="str">
            <v>1</v>
          </cell>
          <cell r="AJ121" t="str">
            <v>ACTIVOS</v>
          </cell>
          <cell r="AK121" t="str">
            <v>AA</v>
          </cell>
          <cell r="AL121" t="str">
            <v>ACTIVO TEMP.INTEIRO</v>
          </cell>
          <cell r="AM121" t="str">
            <v>J100</v>
          </cell>
          <cell r="AN121" t="str">
            <v>EDPOutsourcing Comercial-N</v>
          </cell>
          <cell r="AO121" t="str">
            <v>J117</v>
          </cell>
          <cell r="AP121" t="str">
            <v>EDPOC-PRT-DL166</v>
          </cell>
          <cell r="AQ121" t="str">
            <v>40177507</v>
          </cell>
          <cell r="AR121" t="str">
            <v>70000060</v>
          </cell>
          <cell r="AS121" t="str">
            <v>025.</v>
          </cell>
          <cell r="AT121" t="str">
            <v>ESCRITURARIO COMERCIAL</v>
          </cell>
          <cell r="AU121" t="str">
            <v>4</v>
          </cell>
          <cell r="AV121" t="str">
            <v>00040290</v>
          </cell>
          <cell r="AW121" t="str">
            <v>J20424420410</v>
          </cell>
          <cell r="AX121" t="str">
            <v>AN-LJPRT-LOJA PORTO</v>
          </cell>
          <cell r="AY121" t="str">
            <v>68905216</v>
          </cell>
          <cell r="AZ121" t="str">
            <v>Lj Porto</v>
          </cell>
          <cell r="BA121" t="str">
            <v>6890</v>
          </cell>
          <cell r="BB121" t="str">
            <v>EDP Outsourcing Comercial</v>
          </cell>
          <cell r="BC121" t="str">
            <v>6890</v>
          </cell>
          <cell r="BD121" t="str">
            <v>6890</v>
          </cell>
          <cell r="BE121" t="str">
            <v>2800</v>
          </cell>
          <cell r="BF121" t="str">
            <v>6890</v>
          </cell>
          <cell r="BG121" t="str">
            <v>EDP Outsourcing Comercial,SA</v>
          </cell>
          <cell r="BH121" t="str">
            <v>1010</v>
          </cell>
          <cell r="BI121">
            <v>1160</v>
          </cell>
          <cell r="BJ121" t="str">
            <v>10</v>
          </cell>
          <cell r="BK121">
            <v>20</v>
          </cell>
          <cell r="BL121">
            <v>202.2</v>
          </cell>
          <cell r="BM121" t="str">
            <v>NÍVEL 5</v>
          </cell>
          <cell r="BN121" t="str">
            <v>00</v>
          </cell>
          <cell r="BO121" t="str">
            <v>07</v>
          </cell>
          <cell r="BP121" t="str">
            <v>20050101</v>
          </cell>
          <cell r="BQ121" t="str">
            <v>21</v>
          </cell>
          <cell r="BR121" t="str">
            <v>EVOLUCAO AUTOMATICA</v>
          </cell>
          <cell r="BS121" t="str">
            <v>20050101</v>
          </cell>
          <cell r="BW121">
            <v>0</v>
          </cell>
          <cell r="BX121">
            <v>0</v>
          </cell>
          <cell r="BY121">
            <v>0</v>
          </cell>
          <cell r="BZ121">
            <v>0</v>
          </cell>
          <cell r="CA121">
            <v>0</v>
          </cell>
          <cell r="CC121">
            <v>0</v>
          </cell>
          <cell r="CG121">
            <v>0</v>
          </cell>
          <cell r="CK121">
            <v>0</v>
          </cell>
          <cell r="CO121">
            <v>0</v>
          </cell>
          <cell r="CT121">
            <v>0</v>
          </cell>
          <cell r="CU121">
            <v>0</v>
          </cell>
          <cell r="CV121">
            <v>0</v>
          </cell>
          <cell r="CW121">
            <v>0</v>
          </cell>
          <cell r="CX121">
            <v>1</v>
          </cell>
          <cell r="CY121" t="str">
            <v>6010</v>
          </cell>
          <cell r="CZ121">
            <v>39.54</v>
          </cell>
          <cell r="DC121">
            <v>0</v>
          </cell>
          <cell r="DF121">
            <v>0</v>
          </cell>
          <cell r="DI121">
            <v>0</v>
          </cell>
          <cell r="DK121">
            <v>0</v>
          </cell>
          <cell r="DL121">
            <v>0</v>
          </cell>
          <cell r="DN121" t="str">
            <v>11D13</v>
          </cell>
          <cell r="DO121" t="str">
            <v>FixoTInt-"Lojas"2002</v>
          </cell>
          <cell r="DP121">
            <v>9</v>
          </cell>
          <cell r="DQ121">
            <v>100</v>
          </cell>
          <cell r="DR121" t="str">
            <v>PT01</v>
          </cell>
          <cell r="DT121" t="str">
            <v>00350585</v>
          </cell>
          <cell r="DU121" t="str">
            <v>CAIXA GERAL DE DEPOSITOS, SA</v>
          </cell>
        </row>
        <row r="122">
          <cell r="A122" t="str">
            <v>321206</v>
          </cell>
          <cell r="B122" t="str">
            <v>Maria Ceu Maia Esteves Silva</v>
          </cell>
          <cell r="C122" t="str">
            <v>1987</v>
          </cell>
          <cell r="D122">
            <v>18</v>
          </cell>
          <cell r="E122">
            <v>18</v>
          </cell>
          <cell r="F122" t="str">
            <v>19600202</v>
          </cell>
          <cell r="G122" t="str">
            <v>45</v>
          </cell>
          <cell r="H122" t="str">
            <v>1</v>
          </cell>
          <cell r="I122" t="str">
            <v>Casado</v>
          </cell>
          <cell r="J122" t="str">
            <v>feminino</v>
          </cell>
          <cell r="K122">
            <v>1</v>
          </cell>
          <cell r="L122" t="str">
            <v>Av Republica 2280 7Dto         Mafamude</v>
          </cell>
          <cell r="M122" t="str">
            <v>4430-000</v>
          </cell>
          <cell r="N122" t="str">
            <v>VILA NOVA DE GAIA</v>
          </cell>
          <cell r="O122" t="str">
            <v>00676203</v>
          </cell>
          <cell r="P122" t="str">
            <v>CONTABILIDADE E ADMINISTRACAO</v>
          </cell>
          <cell r="R122" t="str">
            <v>3830236</v>
          </cell>
          <cell r="S122" t="str">
            <v>19911115</v>
          </cell>
          <cell r="T122" t="str">
            <v>LISBOA</v>
          </cell>
          <cell r="U122" t="str">
            <v>9800</v>
          </cell>
          <cell r="V122" t="str">
            <v>SIND TRAB IND ELéCT NORTE</v>
          </cell>
          <cell r="W122" t="str">
            <v>142834947</v>
          </cell>
          <cell r="X122" t="str">
            <v>3964</v>
          </cell>
          <cell r="Y122" t="str">
            <v>0.0</v>
          </cell>
          <cell r="Z122">
            <v>1</v>
          </cell>
          <cell r="AA122" t="str">
            <v>00</v>
          </cell>
          <cell r="AC122" t="str">
            <v>X</v>
          </cell>
          <cell r="AD122" t="str">
            <v>100</v>
          </cell>
          <cell r="AE122" t="str">
            <v>10751204502</v>
          </cell>
          <cell r="AF122" t="str">
            <v>02</v>
          </cell>
          <cell r="AG122" t="str">
            <v>19870801</v>
          </cell>
          <cell r="AH122" t="str">
            <v>DT.Adm.Corr.Antiguid</v>
          </cell>
          <cell r="AI122" t="str">
            <v>1</v>
          </cell>
          <cell r="AJ122" t="str">
            <v>ACTIVOS</v>
          </cell>
          <cell r="AK122" t="str">
            <v>AA</v>
          </cell>
          <cell r="AL122" t="str">
            <v>ACTIVO TEMP.INTEIRO</v>
          </cell>
          <cell r="AM122" t="str">
            <v>J100</v>
          </cell>
          <cell r="AN122" t="str">
            <v>EDPOutsourcing Comercial-N</v>
          </cell>
          <cell r="AO122" t="str">
            <v>J117</v>
          </cell>
          <cell r="AP122" t="str">
            <v>EDPOC-PRT-DL166</v>
          </cell>
          <cell r="AQ122" t="str">
            <v>40176778</v>
          </cell>
          <cell r="AR122" t="str">
            <v>70000060</v>
          </cell>
          <cell r="AS122" t="str">
            <v>025.</v>
          </cell>
          <cell r="AT122" t="str">
            <v>ESCRITURARIO COMERCIAL</v>
          </cell>
          <cell r="AU122" t="str">
            <v>1</v>
          </cell>
          <cell r="AV122" t="str">
            <v>00040290</v>
          </cell>
          <cell r="AW122" t="str">
            <v>J20424420410</v>
          </cell>
          <cell r="AX122" t="str">
            <v>AN-LJPRT-LOJA PORTO</v>
          </cell>
          <cell r="AY122" t="str">
            <v>68905216</v>
          </cell>
          <cell r="AZ122" t="str">
            <v>Lj Porto</v>
          </cell>
          <cell r="BA122" t="str">
            <v>6890</v>
          </cell>
          <cell r="BB122" t="str">
            <v>EDP Outsourcing Comercial</v>
          </cell>
          <cell r="BC122" t="str">
            <v>6890</v>
          </cell>
          <cell r="BD122" t="str">
            <v>6890</v>
          </cell>
          <cell r="BE122" t="str">
            <v>2800</v>
          </cell>
          <cell r="BF122" t="str">
            <v>6890</v>
          </cell>
          <cell r="BG122" t="str">
            <v>EDP Outsourcing Comercial,SA</v>
          </cell>
          <cell r="BH122" t="str">
            <v>1010</v>
          </cell>
          <cell r="BI122">
            <v>1079</v>
          </cell>
          <cell r="BJ122" t="str">
            <v>09</v>
          </cell>
          <cell r="BK122">
            <v>18</v>
          </cell>
          <cell r="BL122">
            <v>181.98</v>
          </cell>
          <cell r="BM122" t="str">
            <v>NÍVEL 5</v>
          </cell>
          <cell r="BN122" t="str">
            <v>02</v>
          </cell>
          <cell r="BO122" t="str">
            <v>06</v>
          </cell>
          <cell r="BP122" t="str">
            <v>20030101</v>
          </cell>
          <cell r="BQ122" t="str">
            <v>21</v>
          </cell>
          <cell r="BR122" t="str">
            <v>EVOLUCAO AUTOMATICA</v>
          </cell>
          <cell r="BS122" t="str">
            <v>20050101</v>
          </cell>
          <cell r="BW122">
            <v>0</v>
          </cell>
          <cell r="BX122">
            <v>0</v>
          </cell>
          <cell r="BY122">
            <v>0</v>
          </cell>
          <cell r="BZ122">
            <v>0</v>
          </cell>
          <cell r="CA122">
            <v>0</v>
          </cell>
          <cell r="CC122">
            <v>0</v>
          </cell>
          <cell r="CG122">
            <v>0</v>
          </cell>
          <cell r="CK122">
            <v>0</v>
          </cell>
          <cell r="CO122">
            <v>0</v>
          </cell>
          <cell r="CT122">
            <v>0</v>
          </cell>
          <cell r="CU122">
            <v>0</v>
          </cell>
          <cell r="CV122">
            <v>0</v>
          </cell>
          <cell r="CW122">
            <v>0</v>
          </cell>
          <cell r="CX122">
            <v>1</v>
          </cell>
          <cell r="CY122" t="str">
            <v>6010</v>
          </cell>
          <cell r="CZ122">
            <v>39.54</v>
          </cell>
          <cell r="DC122">
            <v>0</v>
          </cell>
          <cell r="DF122">
            <v>0</v>
          </cell>
          <cell r="DI122">
            <v>0</v>
          </cell>
          <cell r="DK122">
            <v>0</v>
          </cell>
          <cell r="DL122">
            <v>0</v>
          </cell>
          <cell r="DN122" t="str">
            <v>11D13</v>
          </cell>
          <cell r="DO122" t="str">
            <v>FixoTInt-"Lojas"2002</v>
          </cell>
          <cell r="DP122">
            <v>9</v>
          </cell>
          <cell r="DQ122">
            <v>100</v>
          </cell>
          <cell r="DR122" t="str">
            <v>PT01</v>
          </cell>
          <cell r="DT122" t="str">
            <v>00350124</v>
          </cell>
          <cell r="DU122" t="str">
            <v>CAIXA GERAL DE DEPOSITOS, SA</v>
          </cell>
        </row>
        <row r="123">
          <cell r="A123" t="str">
            <v>318515</v>
          </cell>
          <cell r="B123" t="str">
            <v>Constantino Jose Vieira Rebelo Valente</v>
          </cell>
          <cell r="C123" t="str">
            <v>1986</v>
          </cell>
          <cell r="D123">
            <v>19</v>
          </cell>
          <cell r="E123">
            <v>19</v>
          </cell>
          <cell r="F123" t="str">
            <v>19611216</v>
          </cell>
          <cell r="G123" t="str">
            <v>43</v>
          </cell>
          <cell r="H123" t="str">
            <v>1</v>
          </cell>
          <cell r="I123" t="str">
            <v>Casado</v>
          </cell>
          <cell r="J123" t="str">
            <v>masculino</v>
          </cell>
          <cell r="K123">
            <v>2</v>
          </cell>
          <cell r="L123" t="str">
            <v>R Jardim 477 4 Dt Fr</v>
          </cell>
          <cell r="M123" t="str">
            <v>4405-000</v>
          </cell>
          <cell r="N123" t="str">
            <v>VALADARES</v>
          </cell>
          <cell r="O123" t="str">
            <v>00241001</v>
          </cell>
          <cell r="P123" t="str">
            <v>CURSO COMPLEMENTAR LICEAL</v>
          </cell>
          <cell r="R123" t="str">
            <v>5814694</v>
          </cell>
          <cell r="S123" t="str">
            <v>19880405</v>
          </cell>
          <cell r="T123" t="str">
            <v>LISBOA</v>
          </cell>
          <cell r="U123" t="str">
            <v>9804</v>
          </cell>
          <cell r="V123" t="str">
            <v>SIND ENERGIA - SINERGIA</v>
          </cell>
          <cell r="W123" t="str">
            <v>162256582</v>
          </cell>
          <cell r="X123" t="str">
            <v>3204</v>
          </cell>
          <cell r="Y123" t="str">
            <v>0.0</v>
          </cell>
          <cell r="Z123">
            <v>2</v>
          </cell>
          <cell r="AA123" t="str">
            <v>00</v>
          </cell>
          <cell r="AC123" t="str">
            <v>X</v>
          </cell>
          <cell r="AD123" t="str">
            <v>100</v>
          </cell>
          <cell r="AE123" t="str">
            <v>11320315297</v>
          </cell>
          <cell r="AF123" t="str">
            <v>02</v>
          </cell>
          <cell r="AG123" t="str">
            <v>19861129</v>
          </cell>
          <cell r="AH123" t="str">
            <v>DT.Adm.Corr.Antiguid</v>
          </cell>
          <cell r="AI123" t="str">
            <v>1</v>
          </cell>
          <cell r="AJ123" t="str">
            <v>ACTIVOS</v>
          </cell>
          <cell r="AK123" t="str">
            <v>AA</v>
          </cell>
          <cell r="AL123" t="str">
            <v>ACTIVO TEMP.INTEIRO</v>
          </cell>
          <cell r="AM123" t="str">
            <v>J100</v>
          </cell>
          <cell r="AN123" t="str">
            <v>EDPOutsourcing Comercial-N</v>
          </cell>
          <cell r="AO123" t="str">
            <v>J117</v>
          </cell>
          <cell r="AP123" t="str">
            <v>EDPOC-PRT-DL166</v>
          </cell>
          <cell r="AQ123" t="str">
            <v>40177503</v>
          </cell>
          <cell r="AR123" t="str">
            <v>70000022</v>
          </cell>
          <cell r="AS123" t="str">
            <v>014.</v>
          </cell>
          <cell r="AT123" t="str">
            <v>TECNICO COMERCIAL</v>
          </cell>
          <cell r="AU123" t="str">
            <v>1</v>
          </cell>
          <cell r="AV123" t="str">
            <v>00040290</v>
          </cell>
          <cell r="AW123" t="str">
            <v>J20424420410</v>
          </cell>
          <cell r="AX123" t="str">
            <v>AN-LJPRT-LOJA PORTO</v>
          </cell>
          <cell r="AY123" t="str">
            <v>68905216</v>
          </cell>
          <cell r="AZ123" t="str">
            <v>Lj Porto</v>
          </cell>
          <cell r="BA123" t="str">
            <v>6890</v>
          </cell>
          <cell r="BB123" t="str">
            <v>EDP Outsourcing Comercial</v>
          </cell>
          <cell r="BC123" t="str">
            <v>6890</v>
          </cell>
          <cell r="BD123" t="str">
            <v>6890</v>
          </cell>
          <cell r="BE123" t="str">
            <v>2800</v>
          </cell>
          <cell r="BF123" t="str">
            <v>6890</v>
          </cell>
          <cell r="BG123" t="str">
            <v>EDP Outsourcing Comercial,SA</v>
          </cell>
          <cell r="BH123" t="str">
            <v>1010</v>
          </cell>
          <cell r="BI123">
            <v>1160</v>
          </cell>
          <cell r="BJ123" t="str">
            <v>10</v>
          </cell>
          <cell r="BK123">
            <v>19</v>
          </cell>
          <cell r="BL123">
            <v>192.09</v>
          </cell>
          <cell r="BM123" t="str">
            <v>NÍVEL 4</v>
          </cell>
          <cell r="BN123" t="str">
            <v>01</v>
          </cell>
          <cell r="BO123" t="str">
            <v>04</v>
          </cell>
          <cell r="BP123" t="str">
            <v>20040110</v>
          </cell>
          <cell r="BQ123" t="str">
            <v>33</v>
          </cell>
          <cell r="BR123" t="str">
            <v>NOMEACAO</v>
          </cell>
          <cell r="BS123" t="str">
            <v>20050101</v>
          </cell>
          <cell r="BT123" t="str">
            <v>20040101</v>
          </cell>
          <cell r="BW123">
            <v>0</v>
          </cell>
          <cell r="BX123">
            <v>0</v>
          </cell>
          <cell r="BY123">
            <v>0</v>
          </cell>
          <cell r="BZ123">
            <v>0</v>
          </cell>
          <cell r="CA123">
            <v>0</v>
          </cell>
          <cell r="CC123">
            <v>0</v>
          </cell>
          <cell r="CG123">
            <v>0</v>
          </cell>
          <cell r="CK123">
            <v>0</v>
          </cell>
          <cell r="CO123">
            <v>0</v>
          </cell>
          <cell r="CT123">
            <v>0</v>
          </cell>
          <cell r="CU123">
            <v>0</v>
          </cell>
          <cell r="CV123">
            <v>0</v>
          </cell>
          <cell r="CW123">
            <v>0</v>
          </cell>
          <cell r="CX123">
            <v>1</v>
          </cell>
          <cell r="CY123" t="str">
            <v>6010</v>
          </cell>
          <cell r="CZ123">
            <v>39.54</v>
          </cell>
          <cell r="DC123">
            <v>0</v>
          </cell>
          <cell r="DF123">
            <v>0</v>
          </cell>
          <cell r="DI123">
            <v>0</v>
          </cell>
          <cell r="DK123">
            <v>0</v>
          </cell>
          <cell r="DL123">
            <v>0</v>
          </cell>
          <cell r="DN123" t="str">
            <v>11D13</v>
          </cell>
          <cell r="DO123" t="str">
            <v>FixoTInt-"Lojas"2002</v>
          </cell>
          <cell r="DP123">
            <v>9</v>
          </cell>
          <cell r="DQ123">
            <v>100</v>
          </cell>
          <cell r="DR123" t="str">
            <v>PT01</v>
          </cell>
          <cell r="DT123" t="str">
            <v>00330000</v>
          </cell>
          <cell r="DU123" t="str">
            <v>BANCO COMERCIAL PORTUGUES, SA</v>
          </cell>
        </row>
        <row r="124">
          <cell r="A124" t="str">
            <v>290130</v>
          </cell>
          <cell r="B124" t="str">
            <v>Jose Antonio Albuquerque Santos Castelo</v>
          </cell>
          <cell r="C124" t="str">
            <v>1979</v>
          </cell>
          <cell r="D124">
            <v>26</v>
          </cell>
          <cell r="E124">
            <v>26</v>
          </cell>
          <cell r="F124" t="str">
            <v>19570511</v>
          </cell>
          <cell r="G124" t="str">
            <v>48</v>
          </cell>
          <cell r="H124" t="str">
            <v>1</v>
          </cell>
          <cell r="I124" t="str">
            <v>Casado</v>
          </cell>
          <cell r="J124" t="str">
            <v>masculino</v>
          </cell>
          <cell r="K124">
            <v>2</v>
          </cell>
          <cell r="L124" t="str">
            <v>R 25 de Abril, 167 -Vilar de Andorinho</v>
          </cell>
          <cell r="M124" t="str">
            <v>4430-570</v>
          </cell>
          <cell r="N124" t="str">
            <v>VILA NOVA DE GAIA</v>
          </cell>
          <cell r="O124" t="str">
            <v>00241132</v>
          </cell>
          <cell r="P124" t="str">
            <v>CURSO COMPLEMENTAR DOS LICEUS</v>
          </cell>
          <cell r="R124" t="str">
            <v>3571610</v>
          </cell>
          <cell r="S124" t="str">
            <v>20000417</v>
          </cell>
          <cell r="T124" t="str">
            <v>LISBOA</v>
          </cell>
          <cell r="U124" t="str">
            <v>9804</v>
          </cell>
          <cell r="V124" t="str">
            <v>SIND ENERGIA - SINERGIA</v>
          </cell>
          <cell r="W124" t="str">
            <v>156427184</v>
          </cell>
          <cell r="X124" t="str">
            <v>3964</v>
          </cell>
          <cell r="Y124" t="str">
            <v>0.0</v>
          </cell>
          <cell r="Z124">
            <v>2</v>
          </cell>
          <cell r="AA124" t="str">
            <v>00</v>
          </cell>
          <cell r="AD124" t="str">
            <v>100</v>
          </cell>
          <cell r="AE124" t="str">
            <v>11320832099</v>
          </cell>
          <cell r="AF124" t="str">
            <v>02</v>
          </cell>
          <cell r="AG124" t="str">
            <v>19790722</v>
          </cell>
          <cell r="AH124" t="str">
            <v>DT.Adm.Corr.Antiguid</v>
          </cell>
          <cell r="AI124" t="str">
            <v>1</v>
          </cell>
          <cell r="AJ124" t="str">
            <v>ACTIVOS</v>
          </cell>
          <cell r="AK124" t="str">
            <v>AA</v>
          </cell>
          <cell r="AL124" t="str">
            <v>ACTIVO TEMP.INTEIRO</v>
          </cell>
          <cell r="AM124" t="str">
            <v>J100</v>
          </cell>
          <cell r="AN124" t="str">
            <v>EDPOutsourcing Comercial-N</v>
          </cell>
          <cell r="AO124" t="str">
            <v>J118</v>
          </cell>
          <cell r="AP124" t="str">
            <v>EDPOC-V N GAIA</v>
          </cell>
          <cell r="AQ124" t="str">
            <v>40177459</v>
          </cell>
          <cell r="AR124" t="str">
            <v>70000045</v>
          </cell>
          <cell r="AS124" t="str">
            <v>01S3</v>
          </cell>
          <cell r="AT124" t="str">
            <v>CHEFIA SECCAO ESCALAO III</v>
          </cell>
          <cell r="AU124" t="str">
            <v>4</v>
          </cell>
          <cell r="AV124" t="str">
            <v>00040187</v>
          </cell>
          <cell r="AW124" t="str">
            <v>J20424540110</v>
          </cell>
          <cell r="AX124" t="str">
            <v>AN-LJVNG-CH-CHEFIA</v>
          </cell>
          <cell r="AY124" t="str">
            <v>68905222</v>
          </cell>
          <cell r="AZ124" t="str">
            <v>Lj V.N.Gaia</v>
          </cell>
          <cell r="BA124" t="str">
            <v>6890</v>
          </cell>
          <cell r="BB124" t="str">
            <v>EDP Outsourcing Comercial</v>
          </cell>
          <cell r="BC124" t="str">
            <v>6890</v>
          </cell>
          <cell r="BD124" t="str">
            <v>6890</v>
          </cell>
          <cell r="BE124" t="str">
            <v>2800</v>
          </cell>
          <cell r="BF124" t="str">
            <v>6890</v>
          </cell>
          <cell r="BG124" t="str">
            <v>EDP Outsourcing Comercial,SA</v>
          </cell>
          <cell r="BH124" t="str">
            <v>1010</v>
          </cell>
          <cell r="BI124">
            <v>1799</v>
          </cell>
          <cell r="BJ124" t="str">
            <v>17</v>
          </cell>
          <cell r="BK124">
            <v>26</v>
          </cell>
          <cell r="BL124">
            <v>262.86</v>
          </cell>
          <cell r="BM124" t="str">
            <v>C SECÇ3</v>
          </cell>
          <cell r="BN124" t="str">
            <v>02</v>
          </cell>
          <cell r="BO124" t="str">
            <v>I</v>
          </cell>
          <cell r="BP124" t="str">
            <v>20030101</v>
          </cell>
          <cell r="BQ124" t="str">
            <v>21</v>
          </cell>
          <cell r="BR124" t="str">
            <v>EVOLUCAO AUTOMATICA</v>
          </cell>
          <cell r="BS124" t="str">
            <v>20050101</v>
          </cell>
          <cell r="BW124">
            <v>0</v>
          </cell>
          <cell r="BX124">
            <v>0</v>
          </cell>
          <cell r="BY124">
            <v>0</v>
          </cell>
          <cell r="BZ124">
            <v>0</v>
          </cell>
          <cell r="CA124">
            <v>0</v>
          </cell>
          <cell r="CC124">
            <v>0</v>
          </cell>
          <cell r="CG124">
            <v>0</v>
          </cell>
          <cell r="CK124">
            <v>0</v>
          </cell>
          <cell r="CO124">
            <v>0</v>
          </cell>
          <cell r="CT124">
            <v>0</v>
          </cell>
          <cell r="CU124">
            <v>0</v>
          </cell>
          <cell r="CV124">
            <v>0</v>
          </cell>
          <cell r="CW124">
            <v>0</v>
          </cell>
          <cell r="CX124">
            <v>0</v>
          </cell>
          <cell r="CZ124">
            <v>0</v>
          </cell>
          <cell r="DC124">
            <v>0</v>
          </cell>
          <cell r="DF124">
            <v>0</v>
          </cell>
          <cell r="DI124">
            <v>0</v>
          </cell>
          <cell r="DK124">
            <v>0</v>
          </cell>
          <cell r="DL124">
            <v>0</v>
          </cell>
          <cell r="DN124" t="str">
            <v>11D13</v>
          </cell>
          <cell r="DO124" t="str">
            <v>FixoTInt-"Lojas"2002</v>
          </cell>
          <cell r="DP124">
            <v>2</v>
          </cell>
          <cell r="DQ124">
            <v>100</v>
          </cell>
          <cell r="DR124" t="str">
            <v>PT01</v>
          </cell>
          <cell r="DT124" t="str">
            <v>00350888</v>
          </cell>
          <cell r="DU124" t="str">
            <v>CAIXA GERAL DE DEPOSITOS, SA</v>
          </cell>
        </row>
        <row r="125">
          <cell r="A125" t="str">
            <v>290335</v>
          </cell>
          <cell r="B125" t="str">
            <v>Jose Marcelino Moreira Carvalho</v>
          </cell>
          <cell r="C125" t="str">
            <v>1980</v>
          </cell>
          <cell r="D125">
            <v>25</v>
          </cell>
          <cell r="E125">
            <v>25</v>
          </cell>
          <cell r="F125" t="str">
            <v>19581208</v>
          </cell>
          <cell r="G125" t="str">
            <v>46</v>
          </cell>
          <cell r="H125" t="str">
            <v>1</v>
          </cell>
          <cell r="I125" t="str">
            <v>Casado</v>
          </cell>
          <cell r="J125" t="str">
            <v>masculino</v>
          </cell>
          <cell r="K125">
            <v>1</v>
          </cell>
          <cell r="L125" t="str">
            <v>R Joaquim Moreira Pacheco,27- 1ºD-Tr</v>
          </cell>
          <cell r="M125" t="str">
            <v>4440-666</v>
          </cell>
          <cell r="N125" t="str">
            <v>VALONGO</v>
          </cell>
          <cell r="O125" t="str">
            <v>00231023</v>
          </cell>
          <cell r="P125" t="str">
            <v>CURSO GERAL DOS LICEUS</v>
          </cell>
          <cell r="R125" t="str">
            <v>3704977</v>
          </cell>
          <cell r="S125" t="str">
            <v>20001023</v>
          </cell>
          <cell r="T125" t="str">
            <v>PORTO</v>
          </cell>
          <cell r="U125" t="str">
            <v>9803</v>
          </cell>
          <cell r="V125" t="str">
            <v>S.NAC IND ENERGIA-SINDEL</v>
          </cell>
          <cell r="W125" t="str">
            <v>168675250</v>
          </cell>
          <cell r="X125" t="str">
            <v>1899</v>
          </cell>
          <cell r="Y125" t="str">
            <v>0.0</v>
          </cell>
          <cell r="Z125">
            <v>1</v>
          </cell>
          <cell r="AA125" t="str">
            <v>00</v>
          </cell>
          <cell r="AD125" t="str">
            <v>100</v>
          </cell>
          <cell r="AE125" t="str">
            <v>11320829813</v>
          </cell>
          <cell r="AF125" t="str">
            <v>02</v>
          </cell>
          <cell r="AG125" t="str">
            <v>19800827</v>
          </cell>
          <cell r="AH125" t="str">
            <v>DT.Adm.Corr.Antiguid</v>
          </cell>
          <cell r="AI125" t="str">
            <v>1</v>
          </cell>
          <cell r="AJ125" t="str">
            <v>ACTIVOS</v>
          </cell>
          <cell r="AK125" t="str">
            <v>AA</v>
          </cell>
          <cell r="AL125" t="str">
            <v>ACTIVO TEMP.INTEIRO</v>
          </cell>
          <cell r="AM125" t="str">
            <v>J100</v>
          </cell>
          <cell r="AN125" t="str">
            <v>EDPOutsourcing Comercial-N</v>
          </cell>
          <cell r="AO125" t="str">
            <v>J118</v>
          </cell>
          <cell r="AP125" t="str">
            <v>EDPOC-V N GAIA</v>
          </cell>
          <cell r="AQ125" t="str">
            <v>40176787</v>
          </cell>
          <cell r="AR125" t="str">
            <v>70000060</v>
          </cell>
          <cell r="AS125" t="str">
            <v>025.</v>
          </cell>
          <cell r="AT125" t="str">
            <v>ESCRITURARIO COMERCIAL</v>
          </cell>
          <cell r="AU125" t="str">
            <v>1</v>
          </cell>
          <cell r="AV125" t="str">
            <v>00040292</v>
          </cell>
          <cell r="AW125" t="str">
            <v>J20424540410</v>
          </cell>
          <cell r="AX125" t="str">
            <v>AN-LJVNG-LOJA VN GAIA</v>
          </cell>
          <cell r="AY125" t="str">
            <v>68905222</v>
          </cell>
          <cell r="AZ125" t="str">
            <v>Lj V.N.Gaia</v>
          </cell>
          <cell r="BA125" t="str">
            <v>6890</v>
          </cell>
          <cell r="BB125" t="str">
            <v>EDP Outsourcing Comercial</v>
          </cell>
          <cell r="BC125" t="str">
            <v>6890</v>
          </cell>
          <cell r="BD125" t="str">
            <v>6890</v>
          </cell>
          <cell r="BE125" t="str">
            <v>2800</v>
          </cell>
          <cell r="BF125" t="str">
            <v>6890</v>
          </cell>
          <cell r="BG125" t="str">
            <v>EDP Outsourcing Comercial,SA</v>
          </cell>
          <cell r="BH125" t="str">
            <v>1010</v>
          </cell>
          <cell r="BI125">
            <v>1247</v>
          </cell>
          <cell r="BJ125" t="str">
            <v>11</v>
          </cell>
          <cell r="BK125">
            <v>25</v>
          </cell>
          <cell r="BL125">
            <v>252.75</v>
          </cell>
          <cell r="BM125" t="str">
            <v>NÍVEL 5</v>
          </cell>
          <cell r="BN125" t="str">
            <v>01</v>
          </cell>
          <cell r="BO125" t="str">
            <v>08</v>
          </cell>
          <cell r="BP125" t="str">
            <v>20030110</v>
          </cell>
          <cell r="BQ125" t="str">
            <v>22</v>
          </cell>
          <cell r="BR125" t="str">
            <v>ACELERACAO DE CARREIRA</v>
          </cell>
          <cell r="BS125" t="str">
            <v>20050101</v>
          </cell>
          <cell r="BW125">
            <v>0</v>
          </cell>
          <cell r="BX125">
            <v>0</v>
          </cell>
          <cell r="BY125">
            <v>0</v>
          </cell>
          <cell r="BZ125">
            <v>0</v>
          </cell>
          <cell r="CA125">
            <v>0</v>
          </cell>
          <cell r="CC125">
            <v>0</v>
          </cell>
          <cell r="CG125">
            <v>0</v>
          </cell>
          <cell r="CK125">
            <v>0</v>
          </cell>
          <cell r="CO125">
            <v>0</v>
          </cell>
          <cell r="CT125">
            <v>0</v>
          </cell>
          <cell r="CU125">
            <v>0</v>
          </cell>
          <cell r="CV125">
            <v>0</v>
          </cell>
          <cell r="CW125">
            <v>0</v>
          </cell>
          <cell r="CX125">
            <v>1</v>
          </cell>
          <cell r="CY125" t="str">
            <v>6010</v>
          </cell>
          <cell r="CZ125">
            <v>39.54</v>
          </cell>
          <cell r="DC125">
            <v>0</v>
          </cell>
          <cell r="DF125">
            <v>0</v>
          </cell>
          <cell r="DI125">
            <v>0</v>
          </cell>
          <cell r="DK125">
            <v>0</v>
          </cell>
          <cell r="DL125">
            <v>0</v>
          </cell>
          <cell r="DN125" t="str">
            <v>11D13</v>
          </cell>
          <cell r="DO125" t="str">
            <v>FixoTInt-"Lojas"2002</v>
          </cell>
          <cell r="DP125">
            <v>2</v>
          </cell>
          <cell r="DQ125">
            <v>100</v>
          </cell>
          <cell r="DR125" t="str">
            <v>PT01</v>
          </cell>
          <cell r="DT125" t="str">
            <v>00350837</v>
          </cell>
          <cell r="DU125" t="str">
            <v>CAIXA GERAL DE DEPOSITOS, SA</v>
          </cell>
        </row>
        <row r="126">
          <cell r="A126" t="str">
            <v>290025</v>
          </cell>
          <cell r="B126" t="str">
            <v>Jorge Manuel Afonso Castro</v>
          </cell>
          <cell r="C126" t="str">
            <v>1982</v>
          </cell>
          <cell r="D126">
            <v>23</v>
          </cell>
          <cell r="E126">
            <v>23</v>
          </cell>
          <cell r="F126" t="str">
            <v>19620112</v>
          </cell>
          <cell r="G126" t="str">
            <v>43</v>
          </cell>
          <cell r="H126" t="str">
            <v>0</v>
          </cell>
          <cell r="I126" t="str">
            <v>Solt.</v>
          </cell>
          <cell r="J126" t="str">
            <v>masculino</v>
          </cell>
          <cell r="K126">
            <v>0</v>
          </cell>
          <cell r="L126" t="str">
            <v>R N.Senhora do Alivio 121 R/C Perosinho</v>
          </cell>
          <cell r="M126" t="str">
            <v>4415-000</v>
          </cell>
          <cell r="N126" t="str">
            <v>CARVALHOS</v>
          </cell>
          <cell r="O126" t="str">
            <v>00241132</v>
          </cell>
          <cell r="P126" t="str">
            <v>CURSO COMPLEMENTAR DOS LICEUS</v>
          </cell>
          <cell r="R126" t="str">
            <v>5797629</v>
          </cell>
          <cell r="S126" t="str">
            <v>19890309</v>
          </cell>
          <cell r="T126" t="str">
            <v>LISBOA</v>
          </cell>
          <cell r="U126" t="str">
            <v>9803</v>
          </cell>
          <cell r="V126" t="str">
            <v>S.NAC IND ENERGIA-SINDEL</v>
          </cell>
          <cell r="W126" t="str">
            <v>150110260</v>
          </cell>
          <cell r="X126" t="str">
            <v>3581</v>
          </cell>
          <cell r="Y126" t="str">
            <v>0.0</v>
          </cell>
          <cell r="Z126">
            <v>0</v>
          </cell>
          <cell r="AA126" t="str">
            <v>00</v>
          </cell>
          <cell r="AD126" t="str">
            <v>100</v>
          </cell>
          <cell r="AE126" t="str">
            <v>10185936157</v>
          </cell>
          <cell r="AF126" t="str">
            <v>02</v>
          </cell>
          <cell r="AG126" t="str">
            <v>19820901</v>
          </cell>
          <cell r="AH126" t="str">
            <v>DT.Adm.Corr.Antiguid</v>
          </cell>
          <cell r="AI126" t="str">
            <v>1</v>
          </cell>
          <cell r="AJ126" t="str">
            <v>ACTIVOS</v>
          </cell>
          <cell r="AK126" t="str">
            <v>AA</v>
          </cell>
          <cell r="AL126" t="str">
            <v>ACTIVO TEMP.INTEIRO</v>
          </cell>
          <cell r="AM126" t="str">
            <v>J100</v>
          </cell>
          <cell r="AN126" t="str">
            <v>EDPOutsourcing Comercial-N</v>
          </cell>
          <cell r="AO126" t="str">
            <v>J118</v>
          </cell>
          <cell r="AP126" t="str">
            <v>EDPOC-V N GAIA</v>
          </cell>
          <cell r="AQ126" t="str">
            <v>40176786</v>
          </cell>
          <cell r="AR126" t="str">
            <v>70000060</v>
          </cell>
          <cell r="AS126" t="str">
            <v>025.</v>
          </cell>
          <cell r="AT126" t="str">
            <v>ESCRITURARIO COMERCIAL</v>
          </cell>
          <cell r="AU126" t="str">
            <v>1</v>
          </cell>
          <cell r="AV126" t="str">
            <v>00040292</v>
          </cell>
          <cell r="AW126" t="str">
            <v>J20424540410</v>
          </cell>
          <cell r="AX126" t="str">
            <v>AN-LJVNG-LOJA VN GAIA</v>
          </cell>
          <cell r="AY126" t="str">
            <v>68905222</v>
          </cell>
          <cell r="AZ126" t="str">
            <v>Lj V.N.Gaia</v>
          </cell>
          <cell r="BA126" t="str">
            <v>6890</v>
          </cell>
          <cell r="BB126" t="str">
            <v>EDP Outsourcing Comercial</v>
          </cell>
          <cell r="BC126" t="str">
            <v>6890</v>
          </cell>
          <cell r="BD126" t="str">
            <v>6890</v>
          </cell>
          <cell r="BE126" t="str">
            <v>2800</v>
          </cell>
          <cell r="BF126" t="str">
            <v>6890</v>
          </cell>
          <cell r="BG126" t="str">
            <v>EDP Outsourcing Comercial,SA</v>
          </cell>
          <cell r="BH126" t="str">
            <v>1010</v>
          </cell>
          <cell r="BI126">
            <v>1160</v>
          </cell>
          <cell r="BJ126" t="str">
            <v>10</v>
          </cell>
          <cell r="BK126">
            <v>23</v>
          </cell>
          <cell r="BL126">
            <v>232.53</v>
          </cell>
          <cell r="BM126" t="str">
            <v>NÍVEL 5</v>
          </cell>
          <cell r="BN126" t="str">
            <v>02</v>
          </cell>
          <cell r="BO126" t="str">
            <v>07</v>
          </cell>
          <cell r="BP126" t="str">
            <v>20030101</v>
          </cell>
          <cell r="BQ126" t="str">
            <v>21</v>
          </cell>
          <cell r="BR126" t="str">
            <v>EVOLUCAO AUTOMATICA</v>
          </cell>
          <cell r="BS126" t="str">
            <v>20050101</v>
          </cell>
          <cell r="BW126">
            <v>0</v>
          </cell>
          <cell r="BX126">
            <v>0</v>
          </cell>
          <cell r="BY126">
            <v>0</v>
          </cell>
          <cell r="BZ126">
            <v>0</v>
          </cell>
          <cell r="CA126">
            <v>0</v>
          </cell>
          <cell r="CC126">
            <v>0</v>
          </cell>
          <cell r="CG126">
            <v>0</v>
          </cell>
          <cell r="CK126">
            <v>0</v>
          </cell>
          <cell r="CO126">
            <v>0</v>
          </cell>
          <cell r="CT126">
            <v>0</v>
          </cell>
          <cell r="CU126">
            <v>0</v>
          </cell>
          <cell r="CV126">
            <v>0</v>
          </cell>
          <cell r="CW126">
            <v>0</v>
          </cell>
          <cell r="CX126">
            <v>1</v>
          </cell>
          <cell r="CY126" t="str">
            <v>6010</v>
          </cell>
          <cell r="CZ126">
            <v>39.54</v>
          </cell>
          <cell r="DC126">
            <v>0</v>
          </cell>
          <cell r="DF126">
            <v>0</v>
          </cell>
          <cell r="DI126">
            <v>0</v>
          </cell>
          <cell r="DK126">
            <v>0</v>
          </cell>
          <cell r="DL126">
            <v>0</v>
          </cell>
          <cell r="DN126" t="str">
            <v>11D13</v>
          </cell>
          <cell r="DO126" t="str">
            <v>FixoTInt-"Lojas"2002</v>
          </cell>
          <cell r="DP126">
            <v>2</v>
          </cell>
          <cell r="DQ126">
            <v>100</v>
          </cell>
          <cell r="DR126" t="str">
            <v>PT01</v>
          </cell>
          <cell r="DT126" t="str">
            <v>00330000</v>
          </cell>
          <cell r="DU126" t="str">
            <v>BANCO COMERCIAL PORTUGUES, SA</v>
          </cell>
        </row>
        <row r="127">
          <cell r="A127" t="str">
            <v>289809</v>
          </cell>
          <cell r="B127" t="str">
            <v>Humberto Silva Fernandes</v>
          </cell>
          <cell r="C127" t="str">
            <v>1982</v>
          </cell>
          <cell r="D127">
            <v>23</v>
          </cell>
          <cell r="E127">
            <v>23</v>
          </cell>
          <cell r="F127" t="str">
            <v>19550606</v>
          </cell>
          <cell r="G127" t="str">
            <v>50</v>
          </cell>
          <cell r="H127" t="str">
            <v>1</v>
          </cell>
          <cell r="I127" t="str">
            <v>Casado</v>
          </cell>
          <cell r="J127" t="str">
            <v>masculino</v>
          </cell>
          <cell r="K127">
            <v>2</v>
          </cell>
          <cell r="L127" t="str">
            <v>R Antonio F Fiandor 117 4 Dt  Mafamude</v>
          </cell>
          <cell r="M127" t="str">
            <v>4430-017</v>
          </cell>
          <cell r="N127" t="str">
            <v>VILA NOVA DE GAIA</v>
          </cell>
          <cell r="O127" t="str">
            <v>00241132</v>
          </cell>
          <cell r="P127" t="str">
            <v>CURSO COMPLEMENTAR DOS LICEUS</v>
          </cell>
          <cell r="R127" t="str">
            <v>3156443</v>
          </cell>
          <cell r="S127" t="str">
            <v>19960503</v>
          </cell>
          <cell r="T127" t="str">
            <v>LISBOA</v>
          </cell>
          <cell r="U127" t="str">
            <v>9803</v>
          </cell>
          <cell r="V127" t="str">
            <v>S.NAC IND ENERGIA-SINDEL</v>
          </cell>
          <cell r="W127" t="str">
            <v>104753129</v>
          </cell>
          <cell r="X127" t="str">
            <v>3964</v>
          </cell>
          <cell r="Y127" t="str">
            <v>0.0</v>
          </cell>
          <cell r="Z127">
            <v>2</v>
          </cell>
          <cell r="AA127" t="str">
            <v>00</v>
          </cell>
          <cell r="AC127" t="str">
            <v>X</v>
          </cell>
          <cell r="AD127" t="str">
            <v>100</v>
          </cell>
          <cell r="AE127" t="str">
            <v>11095670282</v>
          </cell>
          <cell r="AF127" t="str">
            <v>02</v>
          </cell>
          <cell r="AG127" t="str">
            <v>19820901</v>
          </cell>
          <cell r="AH127" t="str">
            <v>DT.Adm.Corr.Antiguid</v>
          </cell>
          <cell r="AI127" t="str">
            <v>1</v>
          </cell>
          <cell r="AJ127" t="str">
            <v>ACTIVOS</v>
          </cell>
          <cell r="AK127" t="str">
            <v>AA</v>
          </cell>
          <cell r="AL127" t="str">
            <v>ACTIVO TEMP.INTEIRO</v>
          </cell>
          <cell r="AM127" t="str">
            <v>J100</v>
          </cell>
          <cell r="AN127" t="str">
            <v>EDPOutsourcing Comercial-N</v>
          </cell>
          <cell r="AO127" t="str">
            <v>J118</v>
          </cell>
          <cell r="AP127" t="str">
            <v>EDPOC-V N GAIA</v>
          </cell>
          <cell r="AQ127" t="str">
            <v>40176785</v>
          </cell>
          <cell r="AR127" t="str">
            <v>70000060</v>
          </cell>
          <cell r="AS127" t="str">
            <v>025.</v>
          </cell>
          <cell r="AT127" t="str">
            <v>ESCRITURARIO COMERCIAL</v>
          </cell>
          <cell r="AU127" t="str">
            <v>1</v>
          </cell>
          <cell r="AV127" t="str">
            <v>00040292</v>
          </cell>
          <cell r="AW127" t="str">
            <v>J20424540410</v>
          </cell>
          <cell r="AX127" t="str">
            <v>AN-LJVNG-LOJA VN GAIA</v>
          </cell>
          <cell r="AY127" t="str">
            <v>68905222</v>
          </cell>
          <cell r="AZ127" t="str">
            <v>Lj V.N.Gaia</v>
          </cell>
          <cell r="BA127" t="str">
            <v>6890</v>
          </cell>
          <cell r="BB127" t="str">
            <v>EDP Outsourcing Comercial</v>
          </cell>
          <cell r="BC127" t="str">
            <v>6890</v>
          </cell>
          <cell r="BD127" t="str">
            <v>6890</v>
          </cell>
          <cell r="BE127" t="str">
            <v>2800</v>
          </cell>
          <cell r="BF127" t="str">
            <v>6890</v>
          </cell>
          <cell r="BG127" t="str">
            <v>EDP Outsourcing Comercial,SA</v>
          </cell>
          <cell r="BH127" t="str">
            <v>1010</v>
          </cell>
          <cell r="BI127">
            <v>1160</v>
          </cell>
          <cell r="BJ127" t="str">
            <v>10</v>
          </cell>
          <cell r="BK127">
            <v>23</v>
          </cell>
          <cell r="BL127">
            <v>232.53</v>
          </cell>
          <cell r="BM127" t="str">
            <v>NÍVEL 5</v>
          </cell>
          <cell r="BN127" t="str">
            <v>02</v>
          </cell>
          <cell r="BO127" t="str">
            <v>07</v>
          </cell>
          <cell r="BP127" t="str">
            <v>20030101</v>
          </cell>
          <cell r="BQ127" t="str">
            <v>21</v>
          </cell>
          <cell r="BR127" t="str">
            <v>EVOLUCAO AUTOMATICA</v>
          </cell>
          <cell r="BS127" t="str">
            <v>20050101</v>
          </cell>
          <cell r="BW127">
            <v>0</v>
          </cell>
          <cell r="BX127">
            <v>0</v>
          </cell>
          <cell r="BY127">
            <v>0</v>
          </cell>
          <cell r="BZ127">
            <v>0</v>
          </cell>
          <cell r="CA127">
            <v>0</v>
          </cell>
          <cell r="CC127">
            <v>0</v>
          </cell>
          <cell r="CG127">
            <v>0</v>
          </cell>
          <cell r="CK127">
            <v>0</v>
          </cell>
          <cell r="CO127">
            <v>0</v>
          </cell>
          <cell r="CT127">
            <v>0</v>
          </cell>
          <cell r="CU127">
            <v>0</v>
          </cell>
          <cell r="CV127">
            <v>0</v>
          </cell>
          <cell r="CW127">
            <v>0</v>
          </cell>
          <cell r="CX127">
            <v>1</v>
          </cell>
          <cell r="CY127" t="str">
            <v>6010</v>
          </cell>
          <cell r="CZ127">
            <v>39.54</v>
          </cell>
          <cell r="DC127">
            <v>0</v>
          </cell>
          <cell r="DF127">
            <v>0</v>
          </cell>
          <cell r="DI127">
            <v>0</v>
          </cell>
          <cell r="DK127">
            <v>0</v>
          </cell>
          <cell r="DL127">
            <v>0</v>
          </cell>
          <cell r="DN127" t="str">
            <v>11D13</v>
          </cell>
          <cell r="DO127" t="str">
            <v>FixoTInt-"Lojas"2002</v>
          </cell>
          <cell r="DP127">
            <v>2</v>
          </cell>
          <cell r="DQ127">
            <v>100</v>
          </cell>
          <cell r="DR127" t="str">
            <v>PT01</v>
          </cell>
          <cell r="DT127" t="str">
            <v>00100000</v>
          </cell>
          <cell r="DU127" t="str">
            <v>BANCO BPI, SA</v>
          </cell>
        </row>
        <row r="128">
          <cell r="A128" t="str">
            <v>290912</v>
          </cell>
          <cell r="B128" t="str">
            <v>Marta Maria Martinho Lourenco</v>
          </cell>
          <cell r="C128" t="str">
            <v>1982</v>
          </cell>
          <cell r="D128">
            <v>23</v>
          </cell>
          <cell r="E128">
            <v>23</v>
          </cell>
          <cell r="F128" t="str">
            <v>19610917</v>
          </cell>
          <cell r="G128" t="str">
            <v>43</v>
          </cell>
          <cell r="H128" t="str">
            <v>0</v>
          </cell>
          <cell r="I128" t="str">
            <v>Solt.</v>
          </cell>
          <cell r="J128" t="str">
            <v>feminino</v>
          </cell>
          <cell r="K128">
            <v>0</v>
          </cell>
          <cell r="L128" t="str">
            <v>Av Antonio C Moreira,444-1-APARTADO 73</v>
          </cell>
          <cell r="M128" t="str">
            <v>4405-528</v>
          </cell>
          <cell r="N128" t="str">
            <v>VILA NOVA DE GAIA</v>
          </cell>
          <cell r="O128" t="str">
            <v>00243152</v>
          </cell>
          <cell r="P128" t="str">
            <v>11 ANO TEXTIL</v>
          </cell>
          <cell r="R128" t="str">
            <v>7417612</v>
          </cell>
          <cell r="S128" t="str">
            <v>19960528</v>
          </cell>
          <cell r="T128" t="str">
            <v>LISBOA</v>
          </cell>
          <cell r="U128" t="str">
            <v>9800</v>
          </cell>
          <cell r="V128" t="str">
            <v>SIND TRAB IND ELéCT NORTE</v>
          </cell>
          <cell r="W128" t="str">
            <v>130172332</v>
          </cell>
          <cell r="X128" t="str">
            <v>3204</v>
          </cell>
          <cell r="Y128" t="str">
            <v>0.0</v>
          </cell>
          <cell r="Z128">
            <v>0</v>
          </cell>
          <cell r="AA128" t="str">
            <v>00</v>
          </cell>
          <cell r="AD128" t="str">
            <v>100</v>
          </cell>
          <cell r="AE128" t="str">
            <v>11320836308</v>
          </cell>
          <cell r="AF128" t="str">
            <v>02</v>
          </cell>
          <cell r="AG128" t="str">
            <v>19820413</v>
          </cell>
          <cell r="AH128" t="str">
            <v>DT.Adm.Corr.Antiguid</v>
          </cell>
          <cell r="AI128" t="str">
            <v>1</v>
          </cell>
          <cell r="AJ128" t="str">
            <v>ACTIVOS</v>
          </cell>
          <cell r="AK128" t="str">
            <v>AA</v>
          </cell>
          <cell r="AL128" t="str">
            <v>ACTIVO TEMP.INTEIRO</v>
          </cell>
          <cell r="AM128" t="str">
            <v>J100</v>
          </cell>
          <cell r="AN128" t="str">
            <v>EDPOutsourcing Comercial-N</v>
          </cell>
          <cell r="AO128" t="str">
            <v>J118</v>
          </cell>
          <cell r="AP128" t="str">
            <v>EDPOC-V N GAIA</v>
          </cell>
          <cell r="AQ128" t="str">
            <v>40176789</v>
          </cell>
          <cell r="AR128" t="str">
            <v>70000060</v>
          </cell>
          <cell r="AS128" t="str">
            <v>025.</v>
          </cell>
          <cell r="AT128" t="str">
            <v>ESCRITURARIO COMERCIAL</v>
          </cell>
          <cell r="AU128" t="str">
            <v>4</v>
          </cell>
          <cell r="AV128" t="str">
            <v>00040292</v>
          </cell>
          <cell r="AW128" t="str">
            <v>J20424540410</v>
          </cell>
          <cell r="AX128" t="str">
            <v>AN-LJVNG-LOJA VN GAIA</v>
          </cell>
          <cell r="AY128" t="str">
            <v>68905222</v>
          </cell>
          <cell r="AZ128" t="str">
            <v>Lj V.N.Gaia</v>
          </cell>
          <cell r="BA128" t="str">
            <v>6890</v>
          </cell>
          <cell r="BB128" t="str">
            <v>EDP Outsourcing Comercial</v>
          </cell>
          <cell r="BC128" t="str">
            <v>6890</v>
          </cell>
          <cell r="BD128" t="str">
            <v>6890</v>
          </cell>
          <cell r="BE128" t="str">
            <v>2800</v>
          </cell>
          <cell r="BF128" t="str">
            <v>6890</v>
          </cell>
          <cell r="BG128" t="str">
            <v>EDP Outsourcing Comercial,SA</v>
          </cell>
          <cell r="BH128" t="str">
            <v>1010</v>
          </cell>
          <cell r="BI128">
            <v>1160</v>
          </cell>
          <cell r="BJ128" t="str">
            <v>10</v>
          </cell>
          <cell r="BK128">
            <v>23</v>
          </cell>
          <cell r="BL128">
            <v>232.53</v>
          </cell>
          <cell r="BM128" t="str">
            <v>NÍVEL 5</v>
          </cell>
          <cell r="BN128" t="str">
            <v>02</v>
          </cell>
          <cell r="BO128" t="str">
            <v>07</v>
          </cell>
          <cell r="BP128" t="str">
            <v>20030101</v>
          </cell>
          <cell r="BQ128" t="str">
            <v>21</v>
          </cell>
          <cell r="BR128" t="str">
            <v>EVOLUCAO AUTOMATICA</v>
          </cell>
          <cell r="BS128" t="str">
            <v>20050101</v>
          </cell>
          <cell r="BW128">
            <v>0</v>
          </cell>
          <cell r="BX128">
            <v>0</v>
          </cell>
          <cell r="BY128">
            <v>0</v>
          </cell>
          <cell r="BZ128">
            <v>0</v>
          </cell>
          <cell r="CA128">
            <v>0</v>
          </cell>
          <cell r="CC128">
            <v>0</v>
          </cell>
          <cell r="CG128">
            <v>0</v>
          </cell>
          <cell r="CK128">
            <v>0</v>
          </cell>
          <cell r="CO128">
            <v>0</v>
          </cell>
          <cell r="CT128">
            <v>0</v>
          </cell>
          <cell r="CU128">
            <v>0</v>
          </cell>
          <cell r="CV128">
            <v>0</v>
          </cell>
          <cell r="CW128">
            <v>0</v>
          </cell>
          <cell r="CX128">
            <v>1</v>
          </cell>
          <cell r="CY128" t="str">
            <v>6010</v>
          </cell>
          <cell r="CZ128">
            <v>39.54</v>
          </cell>
          <cell r="DC128">
            <v>0</v>
          </cell>
          <cell r="DF128">
            <v>0</v>
          </cell>
          <cell r="DI128">
            <v>0</v>
          </cell>
          <cell r="DK128">
            <v>0</v>
          </cell>
          <cell r="DL128">
            <v>0</v>
          </cell>
          <cell r="DN128" t="str">
            <v>11D13</v>
          </cell>
          <cell r="DO128" t="str">
            <v>FixoTInt-"Lojas"2002</v>
          </cell>
          <cell r="DP128">
            <v>2</v>
          </cell>
          <cell r="DQ128">
            <v>100</v>
          </cell>
          <cell r="DR128" t="str">
            <v>PT01</v>
          </cell>
          <cell r="DT128" t="str">
            <v>00100000</v>
          </cell>
          <cell r="DU128" t="str">
            <v>BANCO BPI, SA</v>
          </cell>
        </row>
        <row r="129">
          <cell r="A129" t="str">
            <v>290653</v>
          </cell>
          <cell r="B129" t="str">
            <v>Manuel Fernando Magalhães Teixeira Paulino</v>
          </cell>
          <cell r="C129" t="str">
            <v>1979</v>
          </cell>
          <cell r="D129">
            <v>26</v>
          </cell>
          <cell r="E129">
            <v>26</v>
          </cell>
          <cell r="F129" t="str">
            <v>19580425</v>
          </cell>
          <cell r="G129" t="str">
            <v>47</v>
          </cell>
          <cell r="H129" t="str">
            <v>1</v>
          </cell>
          <cell r="I129" t="str">
            <v>Casado</v>
          </cell>
          <cell r="J129" t="str">
            <v>masculino</v>
          </cell>
          <cell r="K129">
            <v>1</v>
          </cell>
          <cell r="L129" t="str">
            <v>R das Oliveiras 272 -3 Dto    Madalena</v>
          </cell>
          <cell r="M129" t="str">
            <v>4405-000</v>
          </cell>
          <cell r="N129" t="str">
            <v>VALADARES</v>
          </cell>
          <cell r="O129" t="str">
            <v>00232253</v>
          </cell>
          <cell r="P129" t="str">
            <v>CURSO GERAL DE ELECTRICIDADE</v>
          </cell>
          <cell r="R129" t="str">
            <v>3707651</v>
          </cell>
          <cell r="S129" t="str">
            <v>20020930</v>
          </cell>
          <cell r="T129" t="str">
            <v>LISBOA</v>
          </cell>
          <cell r="U129" t="str">
            <v>9803</v>
          </cell>
          <cell r="V129" t="str">
            <v>S.NAC IND ENERGIA-SINDEL</v>
          </cell>
          <cell r="W129" t="str">
            <v>157967565</v>
          </cell>
          <cell r="X129" t="str">
            <v>1910</v>
          </cell>
          <cell r="Y129" t="str">
            <v>0.0</v>
          </cell>
          <cell r="Z129">
            <v>1</v>
          </cell>
          <cell r="AA129" t="str">
            <v>00</v>
          </cell>
          <cell r="AC129" t="str">
            <v>X</v>
          </cell>
          <cell r="AD129" t="str">
            <v>100</v>
          </cell>
          <cell r="AE129" t="str">
            <v>11320844602</v>
          </cell>
          <cell r="AF129" t="str">
            <v>02</v>
          </cell>
          <cell r="AG129" t="str">
            <v>19790729</v>
          </cell>
          <cell r="AH129" t="str">
            <v>DT.Adm.Corr.Antiguid</v>
          </cell>
          <cell r="AI129" t="str">
            <v>1</v>
          </cell>
          <cell r="AJ129" t="str">
            <v>ACTIVOS</v>
          </cell>
          <cell r="AK129" t="str">
            <v>AA</v>
          </cell>
          <cell r="AL129" t="str">
            <v>ACTIVO TEMP.INTEIRO</v>
          </cell>
          <cell r="AM129" t="str">
            <v>J100</v>
          </cell>
          <cell r="AN129" t="str">
            <v>EDPOutsourcing Comercial-N</v>
          </cell>
          <cell r="AO129" t="str">
            <v>J118</v>
          </cell>
          <cell r="AP129" t="str">
            <v>EDPOC-V N GAIA</v>
          </cell>
          <cell r="AQ129" t="str">
            <v>40176788</v>
          </cell>
          <cell r="AR129" t="str">
            <v>70000060</v>
          </cell>
          <cell r="AS129" t="str">
            <v>025.</v>
          </cell>
          <cell r="AT129" t="str">
            <v>ESCRITURARIO COMERCIAL</v>
          </cell>
          <cell r="AU129" t="str">
            <v>1</v>
          </cell>
          <cell r="AV129" t="str">
            <v>00040292</v>
          </cell>
          <cell r="AW129" t="str">
            <v>J20424540410</v>
          </cell>
          <cell r="AX129" t="str">
            <v>AN-LJVNG-LOJA VN GAIA</v>
          </cell>
          <cell r="AY129" t="str">
            <v>68905222</v>
          </cell>
          <cell r="AZ129" t="str">
            <v>Lj V.N.Gaia</v>
          </cell>
          <cell r="BA129" t="str">
            <v>6890</v>
          </cell>
          <cell r="BB129" t="str">
            <v>EDP Outsourcing Comercial</v>
          </cell>
          <cell r="BC129" t="str">
            <v>6890</v>
          </cell>
          <cell r="BD129" t="str">
            <v>6890</v>
          </cell>
          <cell r="BE129" t="str">
            <v>2800</v>
          </cell>
          <cell r="BF129" t="str">
            <v>6890</v>
          </cell>
          <cell r="BG129" t="str">
            <v>EDP Outsourcing Comercial,SA</v>
          </cell>
          <cell r="BH129" t="str">
            <v>1010</v>
          </cell>
          <cell r="BI129">
            <v>1247</v>
          </cell>
          <cell r="BJ129" t="str">
            <v>11</v>
          </cell>
          <cell r="BK129">
            <v>26</v>
          </cell>
          <cell r="BL129">
            <v>262.86</v>
          </cell>
          <cell r="BM129" t="str">
            <v>NÍVEL 5</v>
          </cell>
          <cell r="BN129" t="str">
            <v>00</v>
          </cell>
          <cell r="BO129" t="str">
            <v>08</v>
          </cell>
          <cell r="BP129" t="str">
            <v>20050101</v>
          </cell>
          <cell r="BQ129" t="str">
            <v>21</v>
          </cell>
          <cell r="BR129" t="str">
            <v>EVOLUCAO AUTOMATICA</v>
          </cell>
          <cell r="BS129" t="str">
            <v>20050101</v>
          </cell>
          <cell r="BW129">
            <v>0</v>
          </cell>
          <cell r="BX129">
            <v>0</v>
          </cell>
          <cell r="BY129">
            <v>0</v>
          </cell>
          <cell r="BZ129">
            <v>0</v>
          </cell>
          <cell r="CA129">
            <v>0</v>
          </cell>
          <cell r="CC129">
            <v>0</v>
          </cell>
          <cell r="CG129">
            <v>0</v>
          </cell>
          <cell r="CK129">
            <v>0</v>
          </cell>
          <cell r="CO129">
            <v>0</v>
          </cell>
          <cell r="CT129">
            <v>0</v>
          </cell>
          <cell r="CU129">
            <v>0</v>
          </cell>
          <cell r="CV129">
            <v>0</v>
          </cell>
          <cell r="CW129">
            <v>0</v>
          </cell>
          <cell r="CX129">
            <v>1</v>
          </cell>
          <cell r="CY129" t="str">
            <v>6010</v>
          </cell>
          <cell r="CZ129">
            <v>39.54</v>
          </cell>
          <cell r="DC129">
            <v>0</v>
          </cell>
          <cell r="DF129">
            <v>0</v>
          </cell>
          <cell r="DI129">
            <v>0</v>
          </cell>
          <cell r="DK129">
            <v>0</v>
          </cell>
          <cell r="DL129">
            <v>0</v>
          </cell>
          <cell r="DN129" t="str">
            <v>11D13</v>
          </cell>
          <cell r="DO129" t="str">
            <v>FixoTInt-"Lojas"2002</v>
          </cell>
          <cell r="DP129">
            <v>2</v>
          </cell>
          <cell r="DQ129">
            <v>100</v>
          </cell>
          <cell r="DR129" t="str">
            <v>PT01</v>
          </cell>
          <cell r="DT129" t="str">
            <v>00300260</v>
          </cell>
          <cell r="DU129" t="str">
            <v>BANCO SANTANDER PORTUGAL, SA</v>
          </cell>
        </row>
        <row r="130">
          <cell r="A130" t="str">
            <v>290033</v>
          </cell>
          <cell r="B130" t="str">
            <v>Jorge Manuel Alas Pereira</v>
          </cell>
          <cell r="C130" t="str">
            <v>1983</v>
          </cell>
          <cell r="D130">
            <v>22</v>
          </cell>
          <cell r="E130">
            <v>22</v>
          </cell>
          <cell r="F130" t="str">
            <v>19620210</v>
          </cell>
          <cell r="G130" t="str">
            <v>43</v>
          </cell>
          <cell r="H130" t="str">
            <v>1</v>
          </cell>
          <cell r="I130" t="str">
            <v>Casado</v>
          </cell>
          <cell r="J130" t="str">
            <v>masculino</v>
          </cell>
          <cell r="K130">
            <v>1</v>
          </cell>
          <cell r="L130" t="str">
            <v>Urb Vila D'Este Lt 54 7 Esq Vilar de Andorinho</v>
          </cell>
          <cell r="M130" t="str">
            <v>4430-000</v>
          </cell>
          <cell r="N130" t="str">
            <v>VILA NOVA DE GAIA</v>
          </cell>
          <cell r="O130" t="str">
            <v>00233023</v>
          </cell>
          <cell r="P130" t="str">
            <v>C.GERAL UNIFICADO(9 ANO ESCOL)</v>
          </cell>
          <cell r="R130" t="str">
            <v>5787457</v>
          </cell>
          <cell r="S130" t="str">
            <v>19950320</v>
          </cell>
          <cell r="T130" t="str">
            <v>LISBOA</v>
          </cell>
          <cell r="W130" t="str">
            <v>165445653</v>
          </cell>
          <cell r="X130" t="str">
            <v>3964</v>
          </cell>
          <cell r="Y130" t="str">
            <v>0.0</v>
          </cell>
          <cell r="Z130">
            <v>1</v>
          </cell>
          <cell r="AA130" t="str">
            <v>00</v>
          </cell>
          <cell r="AD130" t="str">
            <v>100</v>
          </cell>
          <cell r="AE130" t="str">
            <v>11096701834</v>
          </cell>
          <cell r="AF130" t="str">
            <v>02</v>
          </cell>
          <cell r="AG130" t="str">
            <v>19830919</v>
          </cell>
          <cell r="AH130" t="str">
            <v>DT.Adm.Corr.Antiguid</v>
          </cell>
          <cell r="AI130" t="str">
            <v>1</v>
          </cell>
          <cell r="AJ130" t="str">
            <v>ACTIVOS</v>
          </cell>
          <cell r="AK130" t="str">
            <v>AA</v>
          </cell>
          <cell r="AL130" t="str">
            <v>ACTIVO TEMP.INTEIRO</v>
          </cell>
          <cell r="AM130" t="str">
            <v>J100</v>
          </cell>
          <cell r="AN130" t="str">
            <v>EDPOutsourcing Comercial-N</v>
          </cell>
          <cell r="AO130" t="str">
            <v>J118</v>
          </cell>
          <cell r="AP130" t="str">
            <v>EDPOC-V N GAIA</v>
          </cell>
          <cell r="AQ130" t="str">
            <v>40176784</v>
          </cell>
          <cell r="AR130" t="str">
            <v>70000022</v>
          </cell>
          <cell r="AS130" t="str">
            <v>014.</v>
          </cell>
          <cell r="AT130" t="str">
            <v>TECNICO COMERCIAL</v>
          </cell>
          <cell r="AU130" t="str">
            <v>4</v>
          </cell>
          <cell r="AV130" t="str">
            <v>00040292</v>
          </cell>
          <cell r="AW130" t="str">
            <v>J20424540410</v>
          </cell>
          <cell r="AX130" t="str">
            <v>AN-LJVNG-LOJA VN GAIA</v>
          </cell>
          <cell r="AY130" t="str">
            <v>68905222</v>
          </cell>
          <cell r="AZ130" t="str">
            <v>Lj V.N.Gaia</v>
          </cell>
          <cell r="BA130" t="str">
            <v>6890</v>
          </cell>
          <cell r="BB130" t="str">
            <v>EDP Outsourcing Comercial</v>
          </cell>
          <cell r="BC130" t="str">
            <v>6890</v>
          </cell>
          <cell r="BD130" t="str">
            <v>6890</v>
          </cell>
          <cell r="BE130" t="str">
            <v>2800</v>
          </cell>
          <cell r="BF130" t="str">
            <v>6890</v>
          </cell>
          <cell r="BG130" t="str">
            <v>EDP Outsourcing Comercial,SA</v>
          </cell>
          <cell r="BH130" t="str">
            <v>1010</v>
          </cell>
          <cell r="BI130">
            <v>1339</v>
          </cell>
          <cell r="BJ130" t="str">
            <v>12</v>
          </cell>
          <cell r="BK130">
            <v>22</v>
          </cell>
          <cell r="BL130">
            <v>222.42</v>
          </cell>
          <cell r="BM130" t="str">
            <v>NÍVEL 4</v>
          </cell>
          <cell r="BN130" t="str">
            <v>01</v>
          </cell>
          <cell r="BO130" t="str">
            <v>06</v>
          </cell>
          <cell r="BP130" t="str">
            <v>20040101</v>
          </cell>
          <cell r="BQ130" t="str">
            <v>21</v>
          </cell>
          <cell r="BR130" t="str">
            <v>EVOLUCAO AUTOMATICA</v>
          </cell>
          <cell r="BS130" t="str">
            <v>20050101</v>
          </cell>
          <cell r="BW130">
            <v>0</v>
          </cell>
          <cell r="BX130">
            <v>0</v>
          </cell>
          <cell r="BY130">
            <v>0</v>
          </cell>
          <cell r="BZ130">
            <v>0</v>
          </cell>
          <cell r="CA130">
            <v>0</v>
          </cell>
          <cell r="CC130">
            <v>0</v>
          </cell>
          <cell r="CG130">
            <v>0</v>
          </cell>
          <cell r="CK130">
            <v>0</v>
          </cell>
          <cell r="CO130">
            <v>0</v>
          </cell>
          <cell r="CT130">
            <v>0</v>
          </cell>
          <cell r="CU130">
            <v>0</v>
          </cell>
          <cell r="CV130">
            <v>0</v>
          </cell>
          <cell r="CW130">
            <v>0</v>
          </cell>
          <cell r="CX130">
            <v>1</v>
          </cell>
          <cell r="CY130" t="str">
            <v>6010</v>
          </cell>
          <cell r="CZ130">
            <v>39.54</v>
          </cell>
          <cell r="DC130">
            <v>0</v>
          </cell>
          <cell r="DF130">
            <v>0</v>
          </cell>
          <cell r="DI130">
            <v>0</v>
          </cell>
          <cell r="DK130">
            <v>0</v>
          </cell>
          <cell r="DL130">
            <v>0</v>
          </cell>
          <cell r="DN130" t="str">
            <v>11D13</v>
          </cell>
          <cell r="DO130" t="str">
            <v>FixoTInt-"Lojas"2002</v>
          </cell>
          <cell r="DP130">
            <v>2</v>
          </cell>
          <cell r="DQ130">
            <v>100</v>
          </cell>
          <cell r="DR130" t="str">
            <v>PT01</v>
          </cell>
          <cell r="DT130" t="str">
            <v>00360051</v>
          </cell>
          <cell r="DU130" t="str">
            <v>CAIXA ECONOMICA MONTEPIO GERAL</v>
          </cell>
        </row>
        <row r="131">
          <cell r="A131" t="str">
            <v>287164</v>
          </cell>
          <cell r="B131" t="str">
            <v>Antonio Luis Araujo Nova</v>
          </cell>
          <cell r="C131" t="str">
            <v>1972</v>
          </cell>
          <cell r="D131">
            <v>33</v>
          </cell>
          <cell r="E131">
            <v>33</v>
          </cell>
          <cell r="F131" t="str">
            <v>19550320</v>
          </cell>
          <cell r="G131" t="str">
            <v>50</v>
          </cell>
          <cell r="H131" t="str">
            <v>4</v>
          </cell>
          <cell r="I131" t="str">
            <v>Divorc</v>
          </cell>
          <cell r="J131" t="str">
            <v>masculino</v>
          </cell>
          <cell r="K131">
            <v>1</v>
          </cell>
          <cell r="L131" t="str">
            <v>R Casa Poveiros Rio, 657-3.Centro</v>
          </cell>
          <cell r="M131" t="str">
            <v>4490-499</v>
          </cell>
          <cell r="N131" t="str">
            <v>PÓVOA DE VARZIM</v>
          </cell>
          <cell r="O131" t="str">
            <v>00232133</v>
          </cell>
          <cell r="P131" t="str">
            <v>CURSO GERAL DO COMERCIO</v>
          </cell>
          <cell r="R131" t="str">
            <v>3162816</v>
          </cell>
          <cell r="S131" t="str">
            <v>20010426</v>
          </cell>
          <cell r="T131" t="str">
            <v>PORTO</v>
          </cell>
          <cell r="U131" t="str">
            <v>9804</v>
          </cell>
          <cell r="V131" t="str">
            <v>SIND ENERGIA - SINERGIA</v>
          </cell>
          <cell r="W131" t="str">
            <v>102272190</v>
          </cell>
          <cell r="X131" t="str">
            <v>1872</v>
          </cell>
          <cell r="Y131" t="str">
            <v>0.0</v>
          </cell>
          <cell r="Z131">
            <v>1</v>
          </cell>
          <cell r="AA131" t="str">
            <v>00</v>
          </cell>
          <cell r="AC131" t="str">
            <v>X</v>
          </cell>
          <cell r="AD131" t="str">
            <v>100</v>
          </cell>
          <cell r="AE131" t="str">
            <v>10185673505</v>
          </cell>
          <cell r="AF131" t="str">
            <v>02</v>
          </cell>
          <cell r="AG131" t="str">
            <v>19720127</v>
          </cell>
          <cell r="AH131" t="str">
            <v>DT.Adm.Corr.Antiguid</v>
          </cell>
          <cell r="AI131" t="str">
            <v>1</v>
          </cell>
          <cell r="AJ131" t="str">
            <v>ACTIVOS</v>
          </cell>
          <cell r="AK131" t="str">
            <v>AA</v>
          </cell>
          <cell r="AL131" t="str">
            <v>ACTIVO TEMP.INTEIRO</v>
          </cell>
          <cell r="AM131" t="str">
            <v>J100</v>
          </cell>
          <cell r="AN131" t="str">
            <v>EDPOutsourcing Comercial-N</v>
          </cell>
          <cell r="AO131" t="str">
            <v>J119</v>
          </cell>
          <cell r="AP131" t="str">
            <v>EDPOC-P VARZIM</v>
          </cell>
          <cell r="AQ131" t="str">
            <v>40177243</v>
          </cell>
          <cell r="AR131" t="str">
            <v>70000053</v>
          </cell>
          <cell r="AS131" t="str">
            <v>022.</v>
          </cell>
          <cell r="AT131" t="str">
            <v>ASSISTENTE GESTAO</v>
          </cell>
          <cell r="AU131" t="str">
            <v>4</v>
          </cell>
          <cell r="AV131" t="str">
            <v>00040533</v>
          </cell>
          <cell r="AW131" t="str">
            <v>J20600001210</v>
          </cell>
          <cell r="AX131" t="str">
            <v>ACCN-CONTACTOS COMERCIAIS NORTE</v>
          </cell>
          <cell r="AY131" t="str">
            <v>68908200</v>
          </cell>
          <cell r="AZ131" t="str">
            <v>GC - GA Gestão Conta</v>
          </cell>
          <cell r="BA131" t="str">
            <v>6890</v>
          </cell>
          <cell r="BB131" t="str">
            <v>EDP Outsourcing Comercial</v>
          </cell>
          <cell r="BC131" t="str">
            <v>6890</v>
          </cell>
          <cell r="BD131" t="str">
            <v>6890</v>
          </cell>
          <cell r="BE131" t="str">
            <v>2800</v>
          </cell>
          <cell r="BF131" t="str">
            <v>6890</v>
          </cell>
          <cell r="BG131" t="str">
            <v>EDP Outsourcing Comercial,SA</v>
          </cell>
          <cell r="BH131" t="str">
            <v>1010</v>
          </cell>
          <cell r="BI131">
            <v>1891</v>
          </cell>
          <cell r="BJ131" t="str">
            <v>18</v>
          </cell>
          <cell r="BK131">
            <v>33</v>
          </cell>
          <cell r="BL131">
            <v>333.63</v>
          </cell>
          <cell r="BM131" t="str">
            <v>NÍVEL 2</v>
          </cell>
          <cell r="BN131" t="str">
            <v>00</v>
          </cell>
          <cell r="BO131" t="str">
            <v>06</v>
          </cell>
          <cell r="BP131" t="str">
            <v>20040110</v>
          </cell>
          <cell r="BQ131" t="str">
            <v>22</v>
          </cell>
          <cell r="BR131" t="str">
            <v>ACELERACAO DE CARREIRA</v>
          </cell>
          <cell r="BS131" t="str">
            <v>20050101</v>
          </cell>
          <cell r="BW131">
            <v>0</v>
          </cell>
          <cell r="BX131">
            <v>0</v>
          </cell>
          <cell r="BY131">
            <v>0</v>
          </cell>
          <cell r="BZ131">
            <v>0</v>
          </cell>
          <cell r="CA131">
            <v>0</v>
          </cell>
          <cell r="CC131">
            <v>0</v>
          </cell>
          <cell r="CG131">
            <v>0</v>
          </cell>
          <cell r="CK131">
            <v>0</v>
          </cell>
          <cell r="CO131">
            <v>0</v>
          </cell>
          <cell r="CT131">
            <v>0</v>
          </cell>
          <cell r="CU131">
            <v>0</v>
          </cell>
          <cell r="CV131">
            <v>0</v>
          </cell>
          <cell r="CW131">
            <v>0</v>
          </cell>
          <cell r="CX131">
            <v>0</v>
          </cell>
          <cell r="CZ131">
            <v>0</v>
          </cell>
          <cell r="DC131">
            <v>0</v>
          </cell>
          <cell r="DF131">
            <v>0</v>
          </cell>
          <cell r="DI131">
            <v>0</v>
          </cell>
          <cell r="DK131">
            <v>0</v>
          </cell>
          <cell r="DL131">
            <v>0</v>
          </cell>
          <cell r="DN131" t="str">
            <v>21D11</v>
          </cell>
          <cell r="DO131" t="str">
            <v>Flex.T.Int."Escrit"</v>
          </cell>
          <cell r="DP131">
            <v>2</v>
          </cell>
          <cell r="DQ131">
            <v>100</v>
          </cell>
          <cell r="DR131" t="str">
            <v>PT01</v>
          </cell>
          <cell r="DT131" t="str">
            <v>00180000</v>
          </cell>
          <cell r="DU131" t="str">
            <v>BANCO TOTTA &amp; ACORES, SA</v>
          </cell>
        </row>
        <row r="132">
          <cell r="A132" t="str">
            <v>181803</v>
          </cell>
          <cell r="B132" t="str">
            <v>Paulo Jose Melo Martins</v>
          </cell>
          <cell r="C132" t="str">
            <v>1977</v>
          </cell>
          <cell r="D132">
            <v>28</v>
          </cell>
          <cell r="E132">
            <v>28</v>
          </cell>
          <cell r="F132" t="str">
            <v>19610310</v>
          </cell>
          <cell r="G132" t="str">
            <v>44</v>
          </cell>
          <cell r="H132" t="str">
            <v>1</v>
          </cell>
          <cell r="I132" t="str">
            <v>Casado</v>
          </cell>
          <cell r="J132" t="str">
            <v>masculino</v>
          </cell>
          <cell r="K132">
            <v>0</v>
          </cell>
          <cell r="L132" t="str">
            <v>Da Biblioteca - Macedo Cavaleiros</v>
          </cell>
          <cell r="M132" t="str">
            <v>5340-000</v>
          </cell>
          <cell r="N132" t="str">
            <v>MACEDO DE CAVALEIROS</v>
          </cell>
          <cell r="O132" t="str">
            <v>00123032</v>
          </cell>
          <cell r="P132" t="str">
            <v>CICLO PREP. ENSINO SECUNDARIO</v>
          </cell>
          <cell r="R132" t="str">
            <v>5821498</v>
          </cell>
          <cell r="S132" t="str">
            <v>20031112</v>
          </cell>
          <cell r="T132" t="str">
            <v>Bragança</v>
          </cell>
          <cell r="U132" t="str">
            <v>9800</v>
          </cell>
          <cell r="V132" t="str">
            <v>SIND TRAB IND ELéCT NORTE</v>
          </cell>
          <cell r="W132" t="str">
            <v>123581575</v>
          </cell>
          <cell r="X132" t="str">
            <v>0515</v>
          </cell>
          <cell r="Y132" t="str">
            <v>0.0</v>
          </cell>
          <cell r="Z132">
            <v>0</v>
          </cell>
          <cell r="AA132" t="str">
            <v>00</v>
          </cell>
          <cell r="AC132" t="str">
            <v>X</v>
          </cell>
          <cell r="AD132" t="str">
            <v>100</v>
          </cell>
          <cell r="AE132" t="str">
            <v>11062058965</v>
          </cell>
          <cell r="AF132" t="str">
            <v>02</v>
          </cell>
          <cell r="AG132" t="str">
            <v>19770329</v>
          </cell>
          <cell r="AH132" t="str">
            <v>DT.Adm.Corr.Antiguid</v>
          </cell>
          <cell r="AI132" t="str">
            <v>1</v>
          </cell>
          <cell r="AJ132" t="str">
            <v>ACTIVOS</v>
          </cell>
          <cell r="AK132" t="str">
            <v>AA</v>
          </cell>
          <cell r="AL132" t="str">
            <v>ACTIVO TEMP.INTEIRO</v>
          </cell>
          <cell r="AM132" t="str">
            <v>J100</v>
          </cell>
          <cell r="AN132" t="str">
            <v>EDPOutsourcing Comercial-N</v>
          </cell>
          <cell r="AO132" t="str">
            <v>J120</v>
          </cell>
          <cell r="AP132" t="str">
            <v>EDPOC-V CASTELO</v>
          </cell>
          <cell r="AQ132" t="str">
            <v>40176793</v>
          </cell>
          <cell r="AR132" t="str">
            <v>70000060</v>
          </cell>
          <cell r="AS132" t="str">
            <v>025.</v>
          </cell>
          <cell r="AT132" t="str">
            <v>ESCRITURARIO COMERCIAL</v>
          </cell>
          <cell r="AU132" t="str">
            <v>4</v>
          </cell>
          <cell r="AV132" t="str">
            <v>00040167</v>
          </cell>
          <cell r="AW132" t="str">
            <v>J20420000610</v>
          </cell>
          <cell r="AX132" t="str">
            <v>AN-LE-LOJAS E EQUIPAS</v>
          </cell>
          <cell r="AY132" t="str">
            <v>68905012</v>
          </cell>
          <cell r="AZ132" t="str">
            <v>Apoio à Rede Norte</v>
          </cell>
          <cell r="BA132" t="str">
            <v>6890</v>
          </cell>
          <cell r="BB132" t="str">
            <v>EDP Outsourcing Comercial</v>
          </cell>
          <cell r="BC132" t="str">
            <v>6890</v>
          </cell>
          <cell r="BD132" t="str">
            <v>6890</v>
          </cell>
          <cell r="BE132" t="str">
            <v>2800</v>
          </cell>
          <cell r="BF132" t="str">
            <v>6890</v>
          </cell>
          <cell r="BG132" t="str">
            <v>EDP Outsourcing Comercial,SA</v>
          </cell>
          <cell r="BH132" t="str">
            <v>1010</v>
          </cell>
          <cell r="BI132">
            <v>1160</v>
          </cell>
          <cell r="BJ132" t="str">
            <v>10</v>
          </cell>
          <cell r="BK132">
            <v>28</v>
          </cell>
          <cell r="BL132">
            <v>283.08</v>
          </cell>
          <cell r="BM132" t="str">
            <v>NÍVEL 5</v>
          </cell>
          <cell r="BN132" t="str">
            <v>02</v>
          </cell>
          <cell r="BO132" t="str">
            <v>07</v>
          </cell>
          <cell r="BP132" t="str">
            <v>20030101</v>
          </cell>
          <cell r="BQ132" t="str">
            <v>21</v>
          </cell>
          <cell r="BR132" t="str">
            <v>EVOLUCAO AUTOMATICA</v>
          </cell>
          <cell r="BS132" t="str">
            <v>20050101</v>
          </cell>
          <cell r="BW132">
            <v>0</v>
          </cell>
          <cell r="BX132">
            <v>0</v>
          </cell>
          <cell r="BY132">
            <v>0</v>
          </cell>
          <cell r="BZ132">
            <v>0</v>
          </cell>
          <cell r="CA132">
            <v>0</v>
          </cell>
          <cell r="CC132">
            <v>0</v>
          </cell>
          <cell r="CG132">
            <v>0</v>
          </cell>
          <cell r="CK132">
            <v>0</v>
          </cell>
          <cell r="CO132">
            <v>0</v>
          </cell>
          <cell r="CT132">
            <v>0</v>
          </cell>
          <cell r="CU132">
            <v>0</v>
          </cell>
          <cell r="CV132">
            <v>0</v>
          </cell>
          <cell r="CW132">
            <v>0</v>
          </cell>
          <cell r="CX132">
            <v>0</v>
          </cell>
          <cell r="CZ132">
            <v>0</v>
          </cell>
          <cell r="DC132">
            <v>0</v>
          </cell>
          <cell r="DF132">
            <v>0</v>
          </cell>
          <cell r="DI132">
            <v>0</v>
          </cell>
          <cell r="DK132">
            <v>0</v>
          </cell>
          <cell r="DL132">
            <v>0</v>
          </cell>
          <cell r="DN132" t="str">
            <v>11D13</v>
          </cell>
          <cell r="DO132" t="str">
            <v>FixoTInt-"Lojas"2002</v>
          </cell>
          <cell r="DP132">
            <v>9</v>
          </cell>
          <cell r="DQ132">
            <v>100</v>
          </cell>
          <cell r="DR132" t="str">
            <v>PT01</v>
          </cell>
          <cell r="DT132" t="str">
            <v>00210000</v>
          </cell>
          <cell r="DU132" t="str">
            <v>CREDITO PREDIAL PORTUGUES, SA</v>
          </cell>
        </row>
        <row r="133">
          <cell r="A133" t="str">
            <v>291528</v>
          </cell>
          <cell r="B133" t="str">
            <v>Ana Maria Brito Correia Matos</v>
          </cell>
          <cell r="C133" t="str">
            <v>1975</v>
          </cell>
          <cell r="D133">
            <v>30</v>
          </cell>
          <cell r="E133">
            <v>30</v>
          </cell>
          <cell r="F133" t="str">
            <v>19560525</v>
          </cell>
          <cell r="G133" t="str">
            <v>49</v>
          </cell>
          <cell r="H133" t="str">
            <v>4</v>
          </cell>
          <cell r="I133" t="str">
            <v>Divorc</v>
          </cell>
          <cell r="J133" t="str">
            <v>feminino</v>
          </cell>
          <cell r="K133">
            <v>2</v>
          </cell>
          <cell r="L133" t="str">
            <v>R de Caminha, 42 - 2 E</v>
          </cell>
          <cell r="M133" t="str">
            <v>4900-468</v>
          </cell>
          <cell r="N133" t="str">
            <v>VIANA DO CASTELO</v>
          </cell>
          <cell r="O133" t="str">
            <v>00243403</v>
          </cell>
          <cell r="P133" t="str">
            <v>12.ANO - 3. CURSO</v>
          </cell>
          <cell r="R133" t="str">
            <v>3310109</v>
          </cell>
          <cell r="S133" t="str">
            <v>20000602</v>
          </cell>
          <cell r="T133" t="str">
            <v>VIANA DO</v>
          </cell>
          <cell r="U133" t="str">
            <v>9803</v>
          </cell>
          <cell r="V133" t="str">
            <v>S.NAC IND ENERGIA-SINDEL</v>
          </cell>
          <cell r="W133" t="str">
            <v>165474394</v>
          </cell>
          <cell r="X133" t="str">
            <v>2348</v>
          </cell>
          <cell r="Y133" t="str">
            <v>0.0</v>
          </cell>
          <cell r="Z133">
            <v>2</v>
          </cell>
          <cell r="AA133" t="str">
            <v>00</v>
          </cell>
          <cell r="AD133" t="str">
            <v>100</v>
          </cell>
          <cell r="AE133" t="str">
            <v>11141687474</v>
          </cell>
          <cell r="AF133" t="str">
            <v>02</v>
          </cell>
          <cell r="AG133" t="str">
            <v>19750602</v>
          </cell>
          <cell r="AH133" t="str">
            <v>DT.Adm.Corr.Antiguid</v>
          </cell>
          <cell r="AI133" t="str">
            <v>1</v>
          </cell>
          <cell r="AJ133" t="str">
            <v>ACTIVOS</v>
          </cell>
          <cell r="AK133" t="str">
            <v>AA</v>
          </cell>
          <cell r="AL133" t="str">
            <v>ACTIVO TEMP.INTEIRO</v>
          </cell>
          <cell r="AM133" t="str">
            <v>J100</v>
          </cell>
          <cell r="AN133" t="str">
            <v>EDPOutsourcing Comercial-N</v>
          </cell>
          <cell r="AO133" t="str">
            <v>J120</v>
          </cell>
          <cell r="AP133" t="str">
            <v>EDPOC-V CASTELO</v>
          </cell>
          <cell r="AQ133" t="str">
            <v>40177329</v>
          </cell>
          <cell r="AR133" t="str">
            <v>70000078</v>
          </cell>
          <cell r="AS133" t="str">
            <v>033.</v>
          </cell>
          <cell r="AT133" t="str">
            <v>TECNICO PRINCIPAL DE GESTAO</v>
          </cell>
          <cell r="AU133" t="str">
            <v>4</v>
          </cell>
          <cell r="AV133" t="str">
            <v>00040167</v>
          </cell>
          <cell r="AW133" t="str">
            <v>J20420000610</v>
          </cell>
          <cell r="AX133" t="str">
            <v>AN-LE-LOJAS E EQUIPAS</v>
          </cell>
          <cell r="AY133" t="str">
            <v>68905012</v>
          </cell>
          <cell r="AZ133" t="str">
            <v>Apoio à Rede Norte</v>
          </cell>
          <cell r="BA133" t="str">
            <v>6890</v>
          </cell>
          <cell r="BB133" t="str">
            <v>EDP Outsourcing Comercial</v>
          </cell>
          <cell r="BC133" t="str">
            <v>6890</v>
          </cell>
          <cell r="BD133" t="str">
            <v>6890</v>
          </cell>
          <cell r="BE133" t="str">
            <v>2800</v>
          </cell>
          <cell r="BF133" t="str">
            <v>6890</v>
          </cell>
          <cell r="BG133" t="str">
            <v>EDP Outsourcing Comercial,SA</v>
          </cell>
          <cell r="BH133" t="str">
            <v>1010</v>
          </cell>
          <cell r="BI133">
            <v>1707</v>
          </cell>
          <cell r="BJ133" t="str">
            <v>16</v>
          </cell>
          <cell r="BK133">
            <v>30</v>
          </cell>
          <cell r="BL133">
            <v>303.3</v>
          </cell>
          <cell r="BM133" t="str">
            <v>NÍVEL 3</v>
          </cell>
          <cell r="BN133" t="str">
            <v>00</v>
          </cell>
          <cell r="BO133" t="str">
            <v>07</v>
          </cell>
          <cell r="BP133" t="str">
            <v>20050101</v>
          </cell>
          <cell r="BQ133" t="str">
            <v>21</v>
          </cell>
          <cell r="BR133" t="str">
            <v>EVOLUCAO AUTOMATICA</v>
          </cell>
          <cell r="BS133" t="str">
            <v>20050101</v>
          </cell>
          <cell r="BW133">
            <v>0</v>
          </cell>
          <cell r="BX133">
            <v>0</v>
          </cell>
          <cell r="BY133">
            <v>0</v>
          </cell>
          <cell r="BZ133">
            <v>0</v>
          </cell>
          <cell r="CA133">
            <v>0</v>
          </cell>
          <cell r="CC133">
            <v>0</v>
          </cell>
          <cell r="CG133">
            <v>0</v>
          </cell>
          <cell r="CK133">
            <v>0</v>
          </cell>
          <cell r="CO133">
            <v>0</v>
          </cell>
          <cell r="CT133">
            <v>0</v>
          </cell>
          <cell r="CU133">
            <v>0</v>
          </cell>
          <cell r="CV133">
            <v>0</v>
          </cell>
          <cell r="CW133">
            <v>0</v>
          </cell>
          <cell r="CX133">
            <v>0</v>
          </cell>
          <cell r="CZ133">
            <v>0</v>
          </cell>
          <cell r="DC133">
            <v>0</v>
          </cell>
          <cell r="DF133">
            <v>0</v>
          </cell>
          <cell r="DI133">
            <v>0</v>
          </cell>
          <cell r="DK133">
            <v>0</v>
          </cell>
          <cell r="DL133">
            <v>0</v>
          </cell>
          <cell r="DN133" t="str">
            <v>21D12</v>
          </cell>
          <cell r="DO133" t="str">
            <v>Flex.T.Int."Act.Ind."</v>
          </cell>
          <cell r="DP133">
            <v>2</v>
          </cell>
          <cell r="DQ133">
            <v>100</v>
          </cell>
          <cell r="DR133" t="str">
            <v>PT01</v>
          </cell>
          <cell r="DT133" t="str">
            <v>00190026</v>
          </cell>
          <cell r="DU133" t="str">
            <v>BANCO BILBAO VIZCAYA ARGENTARI</v>
          </cell>
        </row>
        <row r="134">
          <cell r="A134" t="str">
            <v>291501</v>
          </cell>
          <cell r="B134" t="str">
            <v>Alvaro Martins Castanho Correia</v>
          </cell>
          <cell r="C134" t="str">
            <v>1978</v>
          </cell>
          <cell r="D134">
            <v>27</v>
          </cell>
          <cell r="E134">
            <v>27</v>
          </cell>
          <cell r="F134" t="str">
            <v>19571001</v>
          </cell>
          <cell r="G134" t="str">
            <v>47</v>
          </cell>
          <cell r="H134" t="str">
            <v>1</v>
          </cell>
          <cell r="I134" t="str">
            <v>Casado</v>
          </cell>
          <cell r="J134" t="str">
            <v>masculino</v>
          </cell>
          <cell r="K134">
            <v>2</v>
          </cell>
          <cell r="L134" t="str">
            <v>Trav. Fonte Quente, nº 7 Meadela</v>
          </cell>
          <cell r="M134" t="str">
            <v>4900-895</v>
          </cell>
          <cell r="N134" t="str">
            <v>VIANA DO CASTELO</v>
          </cell>
          <cell r="O134" t="str">
            <v>00241132</v>
          </cell>
          <cell r="P134" t="str">
            <v>CURSO COMPLEMENTAR DOS LICEUS</v>
          </cell>
          <cell r="R134" t="str">
            <v>3691041</v>
          </cell>
          <cell r="S134" t="str">
            <v>19971224</v>
          </cell>
          <cell r="T134" t="str">
            <v>V.CASTEL</v>
          </cell>
          <cell r="U134" t="str">
            <v>9803</v>
          </cell>
          <cell r="V134" t="str">
            <v>S.NAC IND ENERGIA-SINDEL</v>
          </cell>
          <cell r="W134" t="str">
            <v>163548854</v>
          </cell>
          <cell r="X134" t="str">
            <v>2348</v>
          </cell>
          <cell r="Y134" t="str">
            <v>0.0</v>
          </cell>
          <cell r="Z134">
            <v>2</v>
          </cell>
          <cell r="AA134" t="str">
            <v>00</v>
          </cell>
          <cell r="AC134" t="str">
            <v>X</v>
          </cell>
          <cell r="AD134" t="str">
            <v>100</v>
          </cell>
          <cell r="AE134" t="str">
            <v>11141687458</v>
          </cell>
          <cell r="AF134" t="str">
            <v>02</v>
          </cell>
          <cell r="AG134" t="str">
            <v>19781103</v>
          </cell>
          <cell r="AH134" t="str">
            <v>DT.Adm.Corr.Antiguid</v>
          </cell>
          <cell r="AI134" t="str">
            <v>1</v>
          </cell>
          <cell r="AJ134" t="str">
            <v>ACTIVOS</v>
          </cell>
          <cell r="AK134" t="str">
            <v>AA</v>
          </cell>
          <cell r="AL134" t="str">
            <v>ACTIVO TEMP.INTEIRO</v>
          </cell>
          <cell r="AM134" t="str">
            <v>J100</v>
          </cell>
          <cell r="AN134" t="str">
            <v>EDPOutsourcing Comercial-N</v>
          </cell>
          <cell r="AO134" t="str">
            <v>J120</v>
          </cell>
          <cell r="AP134" t="str">
            <v>EDPOC-V CASTELO</v>
          </cell>
          <cell r="AQ134" t="str">
            <v>40177399</v>
          </cell>
          <cell r="AR134" t="str">
            <v>70000045</v>
          </cell>
          <cell r="AS134" t="str">
            <v>01S3</v>
          </cell>
          <cell r="AT134" t="str">
            <v>CHEFIA SECCAO ESCALAO III</v>
          </cell>
          <cell r="AU134" t="str">
            <v>4</v>
          </cell>
          <cell r="AV134" t="str">
            <v>00040177</v>
          </cell>
          <cell r="AW134" t="str">
            <v>J20424480110</v>
          </cell>
          <cell r="AX134" t="str">
            <v>AN-LJVCT-CH-CHEFIA</v>
          </cell>
          <cell r="AY134" t="str">
            <v>68905118</v>
          </cell>
          <cell r="AZ134" t="str">
            <v>Lj Viana Castelo</v>
          </cell>
          <cell r="BA134" t="str">
            <v>6890</v>
          </cell>
          <cell r="BB134" t="str">
            <v>EDP Outsourcing Comercial</v>
          </cell>
          <cell r="BC134" t="str">
            <v>6890</v>
          </cell>
          <cell r="BD134" t="str">
            <v>6890</v>
          </cell>
          <cell r="BE134" t="str">
            <v>2800</v>
          </cell>
          <cell r="BF134" t="str">
            <v>6890</v>
          </cell>
          <cell r="BG134" t="str">
            <v>EDP Outsourcing Comercial,SA</v>
          </cell>
          <cell r="BH134" t="str">
            <v>1010</v>
          </cell>
          <cell r="BI134">
            <v>1799</v>
          </cell>
          <cell r="BJ134" t="str">
            <v>17</v>
          </cell>
          <cell r="BK134">
            <v>27</v>
          </cell>
          <cell r="BL134">
            <v>272.97000000000003</v>
          </cell>
          <cell r="BM134" t="str">
            <v>C SECÇ3</v>
          </cell>
          <cell r="BN134" t="str">
            <v>02</v>
          </cell>
          <cell r="BO134" t="str">
            <v>I</v>
          </cell>
          <cell r="BP134" t="str">
            <v>20030101</v>
          </cell>
          <cell r="BQ134" t="str">
            <v>21</v>
          </cell>
          <cell r="BR134" t="str">
            <v>EVOLUCAO AUTOMATICA</v>
          </cell>
          <cell r="BS134" t="str">
            <v>20050101</v>
          </cell>
          <cell r="BW134">
            <v>0</v>
          </cell>
          <cell r="BX134">
            <v>0</v>
          </cell>
          <cell r="BY134">
            <v>0</v>
          </cell>
          <cell r="BZ134">
            <v>0</v>
          </cell>
          <cell r="CA134">
            <v>0</v>
          </cell>
          <cell r="CC134">
            <v>0</v>
          </cell>
          <cell r="CG134">
            <v>0</v>
          </cell>
          <cell r="CK134">
            <v>0</v>
          </cell>
          <cell r="CO134">
            <v>0</v>
          </cell>
          <cell r="CT134">
            <v>0</v>
          </cell>
          <cell r="CU134">
            <v>0</v>
          </cell>
          <cell r="CV134">
            <v>0</v>
          </cell>
          <cell r="CW134">
            <v>0</v>
          </cell>
          <cell r="CX134">
            <v>0</v>
          </cell>
          <cell r="CZ134">
            <v>0</v>
          </cell>
          <cell r="DC134">
            <v>0</v>
          </cell>
          <cell r="DF134">
            <v>0</v>
          </cell>
          <cell r="DI134">
            <v>0</v>
          </cell>
          <cell r="DK134">
            <v>0</v>
          </cell>
          <cell r="DL134">
            <v>0</v>
          </cell>
          <cell r="DN134" t="str">
            <v>11D13</v>
          </cell>
          <cell r="DO134" t="str">
            <v>FixoTInt-"Lojas"2002</v>
          </cell>
          <cell r="DP134">
            <v>2</v>
          </cell>
          <cell r="DQ134">
            <v>100</v>
          </cell>
          <cell r="DR134" t="str">
            <v>PT01</v>
          </cell>
          <cell r="DT134" t="str">
            <v>00350901</v>
          </cell>
          <cell r="DU134" t="str">
            <v>CAIXA GERAL DE DEPOSITOS, SA</v>
          </cell>
        </row>
        <row r="135">
          <cell r="A135" t="str">
            <v>182656</v>
          </cell>
          <cell r="B135" t="str">
            <v>Rui Miguel Cerqueira Azevedo  Nunes Beirão</v>
          </cell>
          <cell r="C135" t="str">
            <v>1979</v>
          </cell>
          <cell r="D135">
            <v>26</v>
          </cell>
          <cell r="E135">
            <v>26</v>
          </cell>
          <cell r="F135" t="str">
            <v>19570421</v>
          </cell>
          <cell r="G135" t="str">
            <v>48</v>
          </cell>
          <cell r="H135" t="str">
            <v>1</v>
          </cell>
          <cell r="I135" t="str">
            <v>Casado</v>
          </cell>
          <cell r="J135" t="str">
            <v>masculino</v>
          </cell>
          <cell r="K135">
            <v>0</v>
          </cell>
          <cell r="L135" t="str">
            <v>Rua Alto da Veiga Urb Miraminho, Casa Nº 3</v>
          </cell>
          <cell r="M135" t="str">
            <v>4910-340</v>
          </cell>
          <cell r="N135" t="str">
            <v>SEIXAS CMN</v>
          </cell>
          <cell r="O135" t="str">
            <v>00243383</v>
          </cell>
          <cell r="P135" t="str">
            <v>12.ANO - 1. CURSO</v>
          </cell>
          <cell r="R135" t="str">
            <v>4866918</v>
          </cell>
          <cell r="S135" t="str">
            <v>19981105</v>
          </cell>
          <cell r="T135" t="str">
            <v>V.CASTEL</v>
          </cell>
          <cell r="U135" t="str">
            <v>9800</v>
          </cell>
          <cell r="V135" t="str">
            <v>SIND TRAB IND ELéCT NORTE</v>
          </cell>
          <cell r="W135" t="str">
            <v>133163580</v>
          </cell>
          <cell r="X135" t="str">
            <v>2275</v>
          </cell>
          <cell r="Y135" t="str">
            <v>0.0</v>
          </cell>
          <cell r="Z135">
            <v>0</v>
          </cell>
          <cell r="AA135" t="str">
            <v>00</v>
          </cell>
          <cell r="AB135" t="str">
            <v>X</v>
          </cell>
          <cell r="AC135" t="str">
            <v>X</v>
          </cell>
          <cell r="AD135" t="str">
            <v>100</v>
          </cell>
          <cell r="AE135" t="str">
            <v>11141034959</v>
          </cell>
          <cell r="AF135" t="str">
            <v>02</v>
          </cell>
          <cell r="AG135" t="str">
            <v>19791219</v>
          </cell>
          <cell r="AH135" t="str">
            <v>DT.Adm.Corr.Antiguid</v>
          </cell>
          <cell r="AI135" t="str">
            <v>1</v>
          </cell>
          <cell r="AJ135" t="str">
            <v>ACTIVOS</v>
          </cell>
          <cell r="AK135" t="str">
            <v>AA</v>
          </cell>
          <cell r="AL135" t="str">
            <v>ACTIVO TEMP.INTEIRO</v>
          </cell>
          <cell r="AM135" t="str">
            <v>J100</v>
          </cell>
          <cell r="AN135" t="str">
            <v>EDPOutsourcing Comercial-N</v>
          </cell>
          <cell r="AO135" t="str">
            <v>J120</v>
          </cell>
          <cell r="AP135" t="str">
            <v>EDPOC-V CASTELO</v>
          </cell>
          <cell r="AQ135" t="str">
            <v>40177465</v>
          </cell>
          <cell r="AR135" t="str">
            <v>70000060</v>
          </cell>
          <cell r="AS135" t="str">
            <v>025.</v>
          </cell>
          <cell r="AT135" t="str">
            <v>ESCRITURARIO COMERCIAL</v>
          </cell>
          <cell r="AU135" t="str">
            <v>1</v>
          </cell>
          <cell r="AV135" t="str">
            <v>00040282</v>
          </cell>
          <cell r="AW135" t="str">
            <v>J20424480410</v>
          </cell>
          <cell r="AX135" t="str">
            <v>AN-LJVCT-LOJA VIANA CASTELO</v>
          </cell>
          <cell r="AY135" t="str">
            <v>68905118</v>
          </cell>
          <cell r="AZ135" t="str">
            <v>Lj Viana Castelo</v>
          </cell>
          <cell r="BA135" t="str">
            <v>6890</v>
          </cell>
          <cell r="BB135" t="str">
            <v>EDP Outsourcing Comercial</v>
          </cell>
          <cell r="BC135" t="str">
            <v>6890</v>
          </cell>
          <cell r="BD135" t="str">
            <v>6890</v>
          </cell>
          <cell r="BE135" t="str">
            <v>2800</v>
          </cell>
          <cell r="BF135" t="str">
            <v>6890</v>
          </cell>
          <cell r="BG135" t="str">
            <v>EDP Outsourcing Comercial,SA</v>
          </cell>
          <cell r="BH135" t="str">
            <v>1010</v>
          </cell>
          <cell r="BI135">
            <v>1247</v>
          </cell>
          <cell r="BJ135" t="str">
            <v>11</v>
          </cell>
          <cell r="BK135">
            <v>26</v>
          </cell>
          <cell r="BL135">
            <v>262.86</v>
          </cell>
          <cell r="BM135" t="str">
            <v>NÍVEL 5</v>
          </cell>
          <cell r="BN135" t="str">
            <v>02</v>
          </cell>
          <cell r="BO135" t="str">
            <v>08</v>
          </cell>
          <cell r="BP135" t="str">
            <v>20030101</v>
          </cell>
          <cell r="BQ135" t="str">
            <v>21</v>
          </cell>
          <cell r="BR135" t="str">
            <v>EVOLUCAO AUTOMATICA</v>
          </cell>
          <cell r="BS135" t="str">
            <v>20050101</v>
          </cell>
          <cell r="BW135">
            <v>0</v>
          </cell>
          <cell r="BX135">
            <v>0</v>
          </cell>
          <cell r="BY135">
            <v>0</v>
          </cell>
          <cell r="BZ135">
            <v>0</v>
          </cell>
          <cell r="CA135">
            <v>0</v>
          </cell>
          <cell r="CC135">
            <v>0</v>
          </cell>
          <cell r="CG135">
            <v>0</v>
          </cell>
          <cell r="CK135">
            <v>0</v>
          </cell>
          <cell r="CO135">
            <v>0</v>
          </cell>
          <cell r="CT135">
            <v>0</v>
          </cell>
          <cell r="CU135">
            <v>0</v>
          </cell>
          <cell r="CV135">
            <v>0</v>
          </cell>
          <cell r="CW135">
            <v>0</v>
          </cell>
          <cell r="CX135">
            <v>1</v>
          </cell>
          <cell r="CY135" t="str">
            <v>6010</v>
          </cell>
          <cell r="CZ135">
            <v>39.54</v>
          </cell>
          <cell r="DC135">
            <v>0</v>
          </cell>
          <cell r="DF135">
            <v>0</v>
          </cell>
          <cell r="DI135">
            <v>0</v>
          </cell>
          <cell r="DK135">
            <v>0</v>
          </cell>
          <cell r="DL135">
            <v>0</v>
          </cell>
          <cell r="DN135" t="str">
            <v>11D13</v>
          </cell>
          <cell r="DO135" t="str">
            <v>FixoTInt-"Lojas"2002</v>
          </cell>
          <cell r="DP135">
            <v>2</v>
          </cell>
          <cell r="DQ135">
            <v>100</v>
          </cell>
          <cell r="DR135" t="str">
            <v>PT01</v>
          </cell>
          <cell r="DT135" t="str">
            <v>00330000</v>
          </cell>
          <cell r="DU135" t="str">
            <v>BANCO COMERCIAL PORTUGUES, SA</v>
          </cell>
        </row>
        <row r="136">
          <cell r="A136" t="str">
            <v>187534</v>
          </cell>
          <cell r="B136" t="str">
            <v>Agostinho Jose Simões Costa</v>
          </cell>
          <cell r="C136" t="str">
            <v>1980</v>
          </cell>
          <cell r="D136">
            <v>25</v>
          </cell>
          <cell r="E136">
            <v>25</v>
          </cell>
          <cell r="F136" t="str">
            <v>19570721</v>
          </cell>
          <cell r="G136" t="str">
            <v>47</v>
          </cell>
          <cell r="H136" t="str">
            <v>1</v>
          </cell>
          <cell r="I136" t="str">
            <v>Casado</v>
          </cell>
          <cell r="J136" t="str">
            <v>masculino</v>
          </cell>
          <cell r="K136">
            <v>1</v>
          </cell>
          <cell r="L136" t="str">
            <v>Lug do Mosteiro               Refoios do Lima</v>
          </cell>
          <cell r="M136" t="str">
            <v>4990-706</v>
          </cell>
          <cell r="N136" t="str">
            <v>REFÓIOS DO LIMA</v>
          </cell>
          <cell r="O136" t="str">
            <v>00242092</v>
          </cell>
          <cell r="P136" t="str">
            <v>C.COMPLEMENTAR ELECTROTECNIA</v>
          </cell>
          <cell r="R136" t="str">
            <v>14781807</v>
          </cell>
          <cell r="S136" t="str">
            <v>20041126</v>
          </cell>
          <cell r="T136" t="str">
            <v>VIANA DO</v>
          </cell>
          <cell r="U136" t="str">
            <v>9803</v>
          </cell>
          <cell r="V136" t="str">
            <v>S.NAC IND ENERGIA-SINDEL</v>
          </cell>
          <cell r="W136" t="str">
            <v>110714563</v>
          </cell>
          <cell r="X136" t="str">
            <v>2321</v>
          </cell>
          <cell r="Y136" t="str">
            <v>0.0</v>
          </cell>
          <cell r="Z136">
            <v>1</v>
          </cell>
          <cell r="AA136" t="str">
            <v>00</v>
          </cell>
          <cell r="AC136" t="str">
            <v>X</v>
          </cell>
          <cell r="AD136" t="str">
            <v>100</v>
          </cell>
          <cell r="AE136" t="str">
            <v>10185489479</v>
          </cell>
          <cell r="AF136" t="str">
            <v>02</v>
          </cell>
          <cell r="AG136" t="str">
            <v>19800204</v>
          </cell>
          <cell r="AH136" t="str">
            <v>DT.Adm.Corr.Antiguid</v>
          </cell>
          <cell r="AI136" t="str">
            <v>1</v>
          </cell>
          <cell r="AJ136" t="str">
            <v>ACTIVOS</v>
          </cell>
          <cell r="AK136" t="str">
            <v>AA</v>
          </cell>
          <cell r="AL136" t="str">
            <v>ACTIVO TEMP.INTEIRO</v>
          </cell>
          <cell r="AM136" t="str">
            <v>J100</v>
          </cell>
          <cell r="AN136" t="str">
            <v>EDPOutsourcing Comercial-N</v>
          </cell>
          <cell r="AO136" t="str">
            <v>J120</v>
          </cell>
          <cell r="AP136" t="str">
            <v>EDPOC-V CASTELO</v>
          </cell>
          <cell r="AQ136" t="str">
            <v>40177464</v>
          </cell>
          <cell r="AR136" t="str">
            <v>70000022</v>
          </cell>
          <cell r="AS136" t="str">
            <v>014.</v>
          </cell>
          <cell r="AT136" t="str">
            <v>TECNICO COMERCIAL</v>
          </cell>
          <cell r="AU136" t="str">
            <v>4</v>
          </cell>
          <cell r="AV136" t="str">
            <v>00040282</v>
          </cell>
          <cell r="AW136" t="str">
            <v>J20424480410</v>
          </cell>
          <cell r="AX136" t="str">
            <v>AN-LJVCT-LOJA VIANA CASTELO</v>
          </cell>
          <cell r="AY136" t="str">
            <v>68905118</v>
          </cell>
          <cell r="AZ136" t="str">
            <v>Lj Viana Castelo</v>
          </cell>
          <cell r="BA136" t="str">
            <v>6890</v>
          </cell>
          <cell r="BB136" t="str">
            <v>EDP Outsourcing Comercial</v>
          </cell>
          <cell r="BC136" t="str">
            <v>6890</v>
          </cell>
          <cell r="BD136" t="str">
            <v>6890</v>
          </cell>
          <cell r="BE136" t="str">
            <v>2800</v>
          </cell>
          <cell r="BF136" t="str">
            <v>6890</v>
          </cell>
          <cell r="BG136" t="str">
            <v>EDP Outsourcing Comercial,SA</v>
          </cell>
          <cell r="BH136" t="str">
            <v>1010</v>
          </cell>
          <cell r="BI136">
            <v>1339</v>
          </cell>
          <cell r="BJ136" t="str">
            <v>12</v>
          </cell>
          <cell r="BK136">
            <v>25</v>
          </cell>
          <cell r="BL136">
            <v>252.75</v>
          </cell>
          <cell r="BM136" t="str">
            <v>NÍVEL 4</v>
          </cell>
          <cell r="BN136" t="str">
            <v>01</v>
          </cell>
          <cell r="BO136" t="str">
            <v>06</v>
          </cell>
          <cell r="BP136" t="str">
            <v>20040101</v>
          </cell>
          <cell r="BQ136" t="str">
            <v>21</v>
          </cell>
          <cell r="BR136" t="str">
            <v>EVOLUCAO AUTOMATICA</v>
          </cell>
          <cell r="BS136" t="str">
            <v>20050101</v>
          </cell>
          <cell r="BW136">
            <v>0</v>
          </cell>
          <cell r="BX136">
            <v>0</v>
          </cell>
          <cell r="BY136">
            <v>0</v>
          </cell>
          <cell r="BZ136">
            <v>0</v>
          </cell>
          <cell r="CA136">
            <v>0</v>
          </cell>
          <cell r="CC136">
            <v>0</v>
          </cell>
          <cell r="CG136">
            <v>0</v>
          </cell>
          <cell r="CK136">
            <v>0</v>
          </cell>
          <cell r="CO136">
            <v>0</v>
          </cell>
          <cell r="CT136">
            <v>0</v>
          </cell>
          <cell r="CU136">
            <v>0</v>
          </cell>
          <cell r="CV136">
            <v>0</v>
          </cell>
          <cell r="CW136">
            <v>0</v>
          </cell>
          <cell r="CX136">
            <v>1</v>
          </cell>
          <cell r="CY136" t="str">
            <v>6010</v>
          </cell>
          <cell r="CZ136">
            <v>39.54</v>
          </cell>
          <cell r="DC136">
            <v>0</v>
          </cell>
          <cell r="DF136">
            <v>0</v>
          </cell>
          <cell r="DI136">
            <v>0</v>
          </cell>
          <cell r="DK136">
            <v>0</v>
          </cell>
          <cell r="DL136">
            <v>0</v>
          </cell>
          <cell r="DN136" t="str">
            <v>11D13</v>
          </cell>
          <cell r="DO136" t="str">
            <v>FixoTInt-"Lojas"2002</v>
          </cell>
          <cell r="DP136">
            <v>2</v>
          </cell>
          <cell r="DQ136">
            <v>100</v>
          </cell>
          <cell r="DR136" t="str">
            <v>PT01</v>
          </cell>
          <cell r="DT136" t="str">
            <v>00350636</v>
          </cell>
          <cell r="DU136" t="str">
            <v>CAIXA GERAL DE DEPOSITOS, SA</v>
          </cell>
        </row>
        <row r="137">
          <cell r="A137" t="str">
            <v>250597</v>
          </cell>
          <cell r="B137" t="str">
            <v>Francisco Antonio F S Miranda</v>
          </cell>
          <cell r="C137" t="str">
            <v>1979</v>
          </cell>
          <cell r="D137">
            <v>26</v>
          </cell>
          <cell r="E137">
            <v>26</v>
          </cell>
          <cell r="F137" t="str">
            <v>19600203</v>
          </cell>
          <cell r="G137" t="str">
            <v>45</v>
          </cell>
          <cell r="H137" t="str">
            <v>1</v>
          </cell>
          <cell r="I137" t="str">
            <v>Casado</v>
          </cell>
          <cell r="J137" t="str">
            <v>masculino</v>
          </cell>
          <cell r="K137">
            <v>2</v>
          </cell>
          <cell r="L137" t="str">
            <v>AVª DE GOIOS  CASA Nº 8  ALDEAMENTO DO CORVO MARINHAS</v>
          </cell>
          <cell r="M137" t="str">
            <v>4740-531</v>
          </cell>
          <cell r="N137" t="str">
            <v>ESPOSENDE</v>
          </cell>
          <cell r="O137" t="str">
            <v>00231023</v>
          </cell>
          <cell r="P137" t="str">
            <v>CURSO GERAL DOS LICEUS</v>
          </cell>
          <cell r="R137" t="str">
            <v>3980750</v>
          </cell>
          <cell r="S137" t="str">
            <v>20020228</v>
          </cell>
          <cell r="T137" t="str">
            <v>BRAGA</v>
          </cell>
          <cell r="U137" t="str">
            <v>9803</v>
          </cell>
          <cell r="V137" t="str">
            <v>S.NAC IND ENERGIA-SINDEL</v>
          </cell>
          <cell r="W137" t="str">
            <v>160492106</v>
          </cell>
          <cell r="X137" t="str">
            <v>0396</v>
          </cell>
          <cell r="Y137" t="str">
            <v>0.0</v>
          </cell>
          <cell r="Z137">
            <v>2</v>
          </cell>
          <cell r="AA137" t="str">
            <v>00</v>
          </cell>
          <cell r="AC137" t="str">
            <v>X</v>
          </cell>
          <cell r="AD137" t="str">
            <v>100</v>
          </cell>
          <cell r="AE137" t="str">
            <v>10293802442</v>
          </cell>
          <cell r="AF137" t="str">
            <v>02</v>
          </cell>
          <cell r="AG137" t="str">
            <v>19791101</v>
          </cell>
          <cell r="AH137" t="str">
            <v>DT.Adm.Corr.Antiguid</v>
          </cell>
          <cell r="AI137" t="str">
            <v>1</v>
          </cell>
          <cell r="AJ137" t="str">
            <v>ACTIVOS</v>
          </cell>
          <cell r="AK137" t="str">
            <v>AA</v>
          </cell>
          <cell r="AL137" t="str">
            <v>ACTIVO TEMP.INTEIRO</v>
          </cell>
          <cell r="AM137" t="str">
            <v>J100</v>
          </cell>
          <cell r="AN137" t="str">
            <v>EDPOutsourcing Comercial-N</v>
          </cell>
          <cell r="AO137" t="str">
            <v>J120</v>
          </cell>
          <cell r="AP137" t="str">
            <v>EDPOC-V CASTELO</v>
          </cell>
          <cell r="AQ137" t="str">
            <v>40177466</v>
          </cell>
          <cell r="AR137" t="str">
            <v>70000060</v>
          </cell>
          <cell r="AS137" t="str">
            <v>025.</v>
          </cell>
          <cell r="AT137" t="str">
            <v>ESCRITURARIO COMERCIAL</v>
          </cell>
          <cell r="AU137" t="str">
            <v>1</v>
          </cell>
          <cell r="AV137" t="str">
            <v>00040282</v>
          </cell>
          <cell r="AW137" t="str">
            <v>J20424480410</v>
          </cell>
          <cell r="AX137" t="str">
            <v>AN-LJVCT-LOJA VIANA CASTELO</v>
          </cell>
          <cell r="AY137" t="str">
            <v>68905118</v>
          </cell>
          <cell r="AZ137" t="str">
            <v>Lj Viana Castelo</v>
          </cell>
          <cell r="BA137" t="str">
            <v>6890</v>
          </cell>
          <cell r="BB137" t="str">
            <v>EDP Outsourcing Comercial</v>
          </cell>
          <cell r="BC137" t="str">
            <v>6890</v>
          </cell>
          <cell r="BD137" t="str">
            <v>6890</v>
          </cell>
          <cell r="BE137" t="str">
            <v>2800</v>
          </cell>
          <cell r="BF137" t="str">
            <v>6890</v>
          </cell>
          <cell r="BG137" t="str">
            <v>EDP Outsourcing Comercial,SA</v>
          </cell>
          <cell r="BH137" t="str">
            <v>1010</v>
          </cell>
          <cell r="BI137">
            <v>1247</v>
          </cell>
          <cell r="BJ137" t="str">
            <v>11</v>
          </cell>
          <cell r="BK137">
            <v>26</v>
          </cell>
          <cell r="BL137">
            <v>262.86</v>
          </cell>
          <cell r="BM137" t="str">
            <v>NÍVEL 5</v>
          </cell>
          <cell r="BN137" t="str">
            <v>02</v>
          </cell>
          <cell r="BO137" t="str">
            <v>08</v>
          </cell>
          <cell r="BP137" t="str">
            <v>20030101</v>
          </cell>
          <cell r="BQ137" t="str">
            <v>21</v>
          </cell>
          <cell r="BR137" t="str">
            <v>EVOLUCAO AUTOMATICA</v>
          </cell>
          <cell r="BS137" t="str">
            <v>20050101</v>
          </cell>
          <cell r="BW137">
            <v>0</v>
          </cell>
          <cell r="BX137">
            <v>0</v>
          </cell>
          <cell r="BY137">
            <v>0</v>
          </cell>
          <cell r="BZ137">
            <v>0</v>
          </cell>
          <cell r="CA137">
            <v>0</v>
          </cell>
          <cell r="CC137">
            <v>0</v>
          </cell>
          <cell r="CG137">
            <v>0</v>
          </cell>
          <cell r="CK137">
            <v>0</v>
          </cell>
          <cell r="CO137">
            <v>0</v>
          </cell>
          <cell r="CT137">
            <v>0</v>
          </cell>
          <cell r="CU137">
            <v>0</v>
          </cell>
          <cell r="CV137">
            <v>0</v>
          </cell>
          <cell r="CW137">
            <v>0</v>
          </cell>
          <cell r="CX137">
            <v>1</v>
          </cell>
          <cell r="CY137" t="str">
            <v>6010</v>
          </cell>
          <cell r="CZ137">
            <v>39.54</v>
          </cell>
          <cell r="DC137">
            <v>0</v>
          </cell>
          <cell r="DF137">
            <v>0</v>
          </cell>
          <cell r="DI137">
            <v>0</v>
          </cell>
          <cell r="DK137">
            <v>0</v>
          </cell>
          <cell r="DL137">
            <v>0</v>
          </cell>
          <cell r="DN137" t="str">
            <v>11D13</v>
          </cell>
          <cell r="DO137" t="str">
            <v>FixoTInt-"Lojas"2002</v>
          </cell>
          <cell r="DP137">
            <v>2</v>
          </cell>
          <cell r="DQ137">
            <v>100</v>
          </cell>
          <cell r="DR137" t="str">
            <v>PT01</v>
          </cell>
          <cell r="DT137" t="str">
            <v>00100000</v>
          </cell>
          <cell r="DU137" t="str">
            <v>BANCO BPI, SA</v>
          </cell>
        </row>
        <row r="138">
          <cell r="A138" t="str">
            <v>292010</v>
          </cell>
          <cell r="B138" t="str">
            <v>Joaquim Verissimo Correia Varajão</v>
          </cell>
          <cell r="C138" t="str">
            <v>1978</v>
          </cell>
          <cell r="D138">
            <v>27</v>
          </cell>
          <cell r="E138">
            <v>27</v>
          </cell>
          <cell r="F138" t="str">
            <v>19571001</v>
          </cell>
          <cell r="G138" t="str">
            <v>47</v>
          </cell>
          <cell r="H138" t="str">
            <v>1</v>
          </cell>
          <cell r="I138" t="str">
            <v>Casado</v>
          </cell>
          <cell r="J138" t="str">
            <v>masculino</v>
          </cell>
          <cell r="K138">
            <v>1</v>
          </cell>
          <cell r="L138" t="str">
            <v>R Jose Espregueira            Bloco 41 B - 4. Direito</v>
          </cell>
          <cell r="M138" t="str">
            <v>4900-459</v>
          </cell>
          <cell r="N138" t="str">
            <v>VIANA DO CASTELO</v>
          </cell>
          <cell r="O138" t="str">
            <v>00243403</v>
          </cell>
          <cell r="P138" t="str">
            <v>12.ANO - 3. CURSO</v>
          </cell>
          <cell r="R138" t="str">
            <v>3596267</v>
          </cell>
          <cell r="S138" t="str">
            <v>20020111</v>
          </cell>
          <cell r="T138" t="str">
            <v>V.CASTEL</v>
          </cell>
          <cell r="U138" t="str">
            <v>9803</v>
          </cell>
          <cell r="V138" t="str">
            <v>S.NAC IND ENERGIA-SINDEL</v>
          </cell>
          <cell r="W138" t="str">
            <v>170871177</v>
          </cell>
          <cell r="X138" t="str">
            <v>2348</v>
          </cell>
          <cell r="Y138" t="str">
            <v>0.0</v>
          </cell>
          <cell r="Z138">
            <v>1</v>
          </cell>
          <cell r="AA138" t="str">
            <v>00</v>
          </cell>
          <cell r="AC138" t="str">
            <v>X</v>
          </cell>
          <cell r="AD138" t="str">
            <v>100</v>
          </cell>
          <cell r="AE138" t="str">
            <v>11140450629</v>
          </cell>
          <cell r="AF138" t="str">
            <v>02</v>
          </cell>
          <cell r="AG138" t="str">
            <v>19780524</v>
          </cell>
          <cell r="AH138" t="str">
            <v>DT.Adm.Corr.Antiguid</v>
          </cell>
          <cell r="AI138" t="str">
            <v>1</v>
          </cell>
          <cell r="AJ138" t="str">
            <v>ACTIVOS</v>
          </cell>
          <cell r="AK138" t="str">
            <v>AA</v>
          </cell>
          <cell r="AL138" t="str">
            <v>ACTIVO TEMP.INTEIRO</v>
          </cell>
          <cell r="AM138" t="str">
            <v>J100</v>
          </cell>
          <cell r="AN138" t="str">
            <v>EDPOutsourcing Comercial-N</v>
          </cell>
          <cell r="AO138" t="str">
            <v>J120</v>
          </cell>
          <cell r="AP138" t="str">
            <v>EDPOC-V CASTELO</v>
          </cell>
          <cell r="AQ138" t="str">
            <v>40177467</v>
          </cell>
          <cell r="AR138" t="str">
            <v>70000060</v>
          </cell>
          <cell r="AS138" t="str">
            <v>025.</v>
          </cell>
          <cell r="AT138" t="str">
            <v>ESCRITURARIO COMERCIAL</v>
          </cell>
          <cell r="AU138" t="str">
            <v>1</v>
          </cell>
          <cell r="AV138" t="str">
            <v>00040282</v>
          </cell>
          <cell r="AW138" t="str">
            <v>J20424480410</v>
          </cell>
          <cell r="AX138" t="str">
            <v>AN-LJVCT-LOJA VIANA CASTELO</v>
          </cell>
          <cell r="AY138" t="str">
            <v>68905118</v>
          </cell>
          <cell r="AZ138" t="str">
            <v>Lj Viana Castelo</v>
          </cell>
          <cell r="BA138" t="str">
            <v>6890</v>
          </cell>
          <cell r="BB138" t="str">
            <v>EDP Outsourcing Comercial</v>
          </cell>
          <cell r="BC138" t="str">
            <v>6890</v>
          </cell>
          <cell r="BD138" t="str">
            <v>6890</v>
          </cell>
          <cell r="BE138" t="str">
            <v>2800</v>
          </cell>
          <cell r="BF138" t="str">
            <v>6890</v>
          </cell>
          <cell r="BG138" t="str">
            <v>EDP Outsourcing Comercial,SA</v>
          </cell>
          <cell r="BH138" t="str">
            <v>1010</v>
          </cell>
          <cell r="BI138">
            <v>1160</v>
          </cell>
          <cell r="BJ138" t="str">
            <v>10</v>
          </cell>
          <cell r="BK138">
            <v>27</v>
          </cell>
          <cell r="BL138">
            <v>272.97000000000003</v>
          </cell>
          <cell r="BM138" t="str">
            <v>NÍVEL 5</v>
          </cell>
          <cell r="BN138" t="str">
            <v>02</v>
          </cell>
          <cell r="BO138" t="str">
            <v>07</v>
          </cell>
          <cell r="BP138" t="str">
            <v>20030101</v>
          </cell>
          <cell r="BQ138" t="str">
            <v>21</v>
          </cell>
          <cell r="BR138" t="str">
            <v>EVOLUCAO AUTOMATICA</v>
          </cell>
          <cell r="BS138" t="str">
            <v>20050101</v>
          </cell>
          <cell r="BW138">
            <v>0</v>
          </cell>
          <cell r="BX138">
            <v>0</v>
          </cell>
          <cell r="BY138">
            <v>0</v>
          </cell>
          <cell r="BZ138">
            <v>0</v>
          </cell>
          <cell r="CA138">
            <v>0</v>
          </cell>
          <cell r="CC138">
            <v>0</v>
          </cell>
          <cell r="CG138">
            <v>0</v>
          </cell>
          <cell r="CK138">
            <v>0</v>
          </cell>
          <cell r="CO138">
            <v>0</v>
          </cell>
          <cell r="CT138">
            <v>0</v>
          </cell>
          <cell r="CU138">
            <v>0</v>
          </cell>
          <cell r="CV138">
            <v>0</v>
          </cell>
          <cell r="CW138">
            <v>0</v>
          </cell>
          <cell r="CX138">
            <v>1</v>
          </cell>
          <cell r="CY138" t="str">
            <v>6010</v>
          </cell>
          <cell r="CZ138">
            <v>39.54</v>
          </cell>
          <cell r="DC138">
            <v>0</v>
          </cell>
          <cell r="DF138">
            <v>0</v>
          </cell>
          <cell r="DI138">
            <v>0</v>
          </cell>
          <cell r="DK138">
            <v>0</v>
          </cell>
          <cell r="DL138">
            <v>0</v>
          </cell>
          <cell r="DN138" t="str">
            <v>11D13</v>
          </cell>
          <cell r="DO138" t="str">
            <v>FixoTInt-"Lojas"2002</v>
          </cell>
          <cell r="DP138">
            <v>2</v>
          </cell>
          <cell r="DQ138">
            <v>100</v>
          </cell>
          <cell r="DR138" t="str">
            <v>PT01</v>
          </cell>
          <cell r="DT138" t="str">
            <v>00100000</v>
          </cell>
          <cell r="DU138" t="str">
            <v>BANCO BPI, SA</v>
          </cell>
        </row>
        <row r="139">
          <cell r="A139" t="str">
            <v>254290</v>
          </cell>
          <cell r="B139" t="str">
            <v>Luisa Celeste Fernandes Gomes Garcez</v>
          </cell>
          <cell r="C139" t="str">
            <v>1983</v>
          </cell>
          <cell r="D139">
            <v>22</v>
          </cell>
          <cell r="E139">
            <v>22</v>
          </cell>
          <cell r="F139" t="str">
            <v>19570528</v>
          </cell>
          <cell r="G139" t="str">
            <v>48</v>
          </cell>
          <cell r="H139" t="str">
            <v>1</v>
          </cell>
          <cell r="I139" t="str">
            <v>Casado</v>
          </cell>
          <cell r="J139" t="str">
            <v>feminino</v>
          </cell>
          <cell r="K139">
            <v>2</v>
          </cell>
          <cell r="L139" t="str">
            <v>Fonte-Cova                    Paco Vedro Magalhães</v>
          </cell>
          <cell r="M139" t="str">
            <v>4980-552</v>
          </cell>
          <cell r="N139" t="str">
            <v>PAÇO VEDRO DE MAGALHÃES</v>
          </cell>
          <cell r="O139" t="str">
            <v>00231023</v>
          </cell>
          <cell r="P139" t="str">
            <v>CURSO GERAL DOS LICEUS</v>
          </cell>
          <cell r="R139" t="str">
            <v>3446590</v>
          </cell>
          <cell r="S139" t="str">
            <v>19920825</v>
          </cell>
          <cell r="T139" t="str">
            <v>LISBOA</v>
          </cell>
          <cell r="U139" t="str">
            <v>9803</v>
          </cell>
          <cell r="V139" t="str">
            <v>S.NAC IND ENERGIA-SINDEL</v>
          </cell>
          <cell r="W139" t="str">
            <v>179065173</v>
          </cell>
          <cell r="X139" t="str">
            <v>2313</v>
          </cell>
          <cell r="Y139" t="str">
            <v>0.0</v>
          </cell>
          <cell r="Z139">
            <v>2</v>
          </cell>
          <cell r="AA139" t="str">
            <v>00</v>
          </cell>
          <cell r="AC139" t="str">
            <v>X</v>
          </cell>
          <cell r="AD139" t="str">
            <v>100</v>
          </cell>
          <cell r="AE139" t="str">
            <v>11141404752</v>
          </cell>
          <cell r="AF139" t="str">
            <v>02</v>
          </cell>
          <cell r="AG139" t="str">
            <v>19830502</v>
          </cell>
          <cell r="AH139" t="str">
            <v>DT.Adm.Corr.Antiguid</v>
          </cell>
          <cell r="AI139" t="str">
            <v>1</v>
          </cell>
          <cell r="AJ139" t="str">
            <v>ACTIVOS</v>
          </cell>
          <cell r="AK139" t="str">
            <v>AA</v>
          </cell>
          <cell r="AL139" t="str">
            <v>ACTIVO TEMP.INTEIRO</v>
          </cell>
          <cell r="AM139" t="str">
            <v>J100</v>
          </cell>
          <cell r="AN139" t="str">
            <v>EDPOutsourcing Comercial-N</v>
          </cell>
          <cell r="AO139" t="str">
            <v>J121</v>
          </cell>
          <cell r="AP139" t="str">
            <v>EDPOC-BRG-LjCdd</v>
          </cell>
          <cell r="AQ139" t="str">
            <v>40177355</v>
          </cell>
          <cell r="AR139" t="str">
            <v>70000060</v>
          </cell>
          <cell r="AS139" t="str">
            <v>025.</v>
          </cell>
          <cell r="AT139" t="str">
            <v>ESCRITURARIO COMERCIAL</v>
          </cell>
          <cell r="AU139" t="str">
            <v>1</v>
          </cell>
          <cell r="AV139" t="str">
            <v>00040167</v>
          </cell>
          <cell r="AW139" t="str">
            <v>J20420000610</v>
          </cell>
          <cell r="AX139" t="str">
            <v>AN-LE-LOJAS E EQUIPAS</v>
          </cell>
          <cell r="AY139" t="str">
            <v>68905012</v>
          </cell>
          <cell r="AZ139" t="str">
            <v>Apoio à Rede Norte</v>
          </cell>
          <cell r="BA139" t="str">
            <v>6890</v>
          </cell>
          <cell r="BB139" t="str">
            <v>EDP Outsourcing Comercial</v>
          </cell>
          <cell r="BC139" t="str">
            <v>6890</v>
          </cell>
          <cell r="BD139" t="str">
            <v>6890</v>
          </cell>
          <cell r="BE139" t="str">
            <v>2800</v>
          </cell>
          <cell r="BF139" t="str">
            <v>6890</v>
          </cell>
          <cell r="BG139" t="str">
            <v>EDP Outsourcing Comercial,SA</v>
          </cell>
          <cell r="BH139" t="str">
            <v>1010</v>
          </cell>
          <cell r="BI139">
            <v>1247</v>
          </cell>
          <cell r="BJ139" t="str">
            <v>11</v>
          </cell>
          <cell r="BK139">
            <v>22</v>
          </cell>
          <cell r="BL139">
            <v>222.42</v>
          </cell>
          <cell r="BM139" t="str">
            <v>NÍVEL 5</v>
          </cell>
          <cell r="BN139" t="str">
            <v>00</v>
          </cell>
          <cell r="BO139" t="str">
            <v>08</v>
          </cell>
          <cell r="BP139" t="str">
            <v>20050101</v>
          </cell>
          <cell r="BQ139" t="str">
            <v>21</v>
          </cell>
          <cell r="BR139" t="str">
            <v>EVOLUCAO AUTOMATICA</v>
          </cell>
          <cell r="BS139" t="str">
            <v>20050101</v>
          </cell>
          <cell r="BW139">
            <v>0</v>
          </cell>
          <cell r="BX139">
            <v>0</v>
          </cell>
          <cell r="BY139">
            <v>0</v>
          </cell>
          <cell r="BZ139">
            <v>0</v>
          </cell>
          <cell r="CA139">
            <v>0</v>
          </cell>
          <cell r="CC139">
            <v>0</v>
          </cell>
          <cell r="CG139">
            <v>0</v>
          </cell>
          <cell r="CK139">
            <v>0</v>
          </cell>
          <cell r="CO139">
            <v>0</v>
          </cell>
          <cell r="CT139">
            <v>0</v>
          </cell>
          <cell r="CU139">
            <v>0</v>
          </cell>
          <cell r="CV139">
            <v>0</v>
          </cell>
          <cell r="CW139">
            <v>0</v>
          </cell>
          <cell r="CX139">
            <v>0</v>
          </cell>
          <cell r="CZ139">
            <v>0</v>
          </cell>
          <cell r="DC139">
            <v>0</v>
          </cell>
          <cell r="DF139">
            <v>0</v>
          </cell>
          <cell r="DI139">
            <v>0</v>
          </cell>
          <cell r="DK139">
            <v>0</v>
          </cell>
          <cell r="DL139">
            <v>0</v>
          </cell>
          <cell r="DN139" t="str">
            <v>11D13</v>
          </cell>
          <cell r="DO139" t="str">
            <v>FixoTInt-"Lojas"2002</v>
          </cell>
          <cell r="DP139">
            <v>9</v>
          </cell>
          <cell r="DQ139">
            <v>100</v>
          </cell>
          <cell r="DR139" t="str">
            <v>PT01</v>
          </cell>
          <cell r="DT139" t="str">
            <v>00070668</v>
          </cell>
          <cell r="DU139" t="str">
            <v>BANCO ESPIRITO SANTO, SA</v>
          </cell>
        </row>
        <row r="140">
          <cell r="A140" t="str">
            <v>204641</v>
          </cell>
          <cell r="B140" t="str">
            <v>Maria Adelaide Marques Borges Lopes</v>
          </cell>
          <cell r="C140" t="str">
            <v>1975</v>
          </cell>
          <cell r="D140">
            <v>30</v>
          </cell>
          <cell r="E140">
            <v>30</v>
          </cell>
          <cell r="F140" t="str">
            <v>19551018</v>
          </cell>
          <cell r="G140" t="str">
            <v>49</v>
          </cell>
          <cell r="H140" t="str">
            <v>1</v>
          </cell>
          <cell r="I140" t="str">
            <v>Casado</v>
          </cell>
          <cell r="J140" t="str">
            <v>feminino</v>
          </cell>
          <cell r="K140">
            <v>2</v>
          </cell>
          <cell r="L140" t="str">
            <v>R Belo Horizonte, 9 - Lamacães</v>
          </cell>
          <cell r="M140" t="str">
            <v>4710-098</v>
          </cell>
          <cell r="N140" t="str">
            <v>BRAGA</v>
          </cell>
          <cell r="O140" t="str">
            <v>00231013</v>
          </cell>
          <cell r="P140" t="str">
            <v>2. CICLO LICEAL</v>
          </cell>
          <cell r="R140" t="str">
            <v>3462666</v>
          </cell>
          <cell r="S140" t="str">
            <v>19991022</v>
          </cell>
          <cell r="T140" t="str">
            <v>LISBOA</v>
          </cell>
          <cell r="U140" t="str">
            <v>9803</v>
          </cell>
          <cell r="V140" t="str">
            <v>S.NAC IND ENERGIA-SINDEL</v>
          </cell>
          <cell r="W140" t="str">
            <v>138503370</v>
          </cell>
          <cell r="X140" t="str">
            <v>0361</v>
          </cell>
          <cell r="Y140" t="str">
            <v>0.0</v>
          </cell>
          <cell r="Z140">
            <v>2</v>
          </cell>
          <cell r="AA140" t="str">
            <v>00</v>
          </cell>
          <cell r="AC140" t="str">
            <v>X</v>
          </cell>
          <cell r="AD140" t="str">
            <v>100</v>
          </cell>
          <cell r="AE140" t="str">
            <v>10294017194</v>
          </cell>
          <cell r="AF140" t="str">
            <v>02</v>
          </cell>
          <cell r="AG140" t="str">
            <v>19750617</v>
          </cell>
          <cell r="AH140" t="str">
            <v>DT.Adm.Corr.Antiguid</v>
          </cell>
          <cell r="AI140" t="str">
            <v>1</v>
          </cell>
          <cell r="AJ140" t="str">
            <v>ACTIVOS</v>
          </cell>
          <cell r="AK140" t="str">
            <v>AA</v>
          </cell>
          <cell r="AL140" t="str">
            <v>ACTIVO TEMP.INTEIRO</v>
          </cell>
          <cell r="AM140" t="str">
            <v>J100</v>
          </cell>
          <cell r="AN140" t="str">
            <v>EDPOutsourcing Comercial-N</v>
          </cell>
          <cell r="AO140" t="str">
            <v>J121</v>
          </cell>
          <cell r="AP140" t="str">
            <v>EDPOC-BRG-LjCdd</v>
          </cell>
          <cell r="AQ140" t="str">
            <v>40177379</v>
          </cell>
          <cell r="AR140" t="str">
            <v>70000045</v>
          </cell>
          <cell r="AS140" t="str">
            <v>01S3</v>
          </cell>
          <cell r="AT140" t="str">
            <v>CHEFIA SECCAO ESCALAO III</v>
          </cell>
          <cell r="AU140" t="str">
            <v>4</v>
          </cell>
          <cell r="AV140" t="str">
            <v>00040169</v>
          </cell>
          <cell r="AW140" t="str">
            <v>J20424220110</v>
          </cell>
          <cell r="AX140" t="str">
            <v>AN-LJBRG-CDCH-CHEFIA</v>
          </cell>
          <cell r="AY140" t="str">
            <v>68905106</v>
          </cell>
          <cell r="AZ140" t="str">
            <v>Lj Braga - Loja Cida</v>
          </cell>
          <cell r="BA140" t="str">
            <v>6890</v>
          </cell>
          <cell r="BB140" t="str">
            <v>EDP Outsourcing Comercial</v>
          </cell>
          <cell r="BC140" t="str">
            <v>6890</v>
          </cell>
          <cell r="BD140" t="str">
            <v>6890</v>
          </cell>
          <cell r="BE140" t="str">
            <v>2800</v>
          </cell>
          <cell r="BF140" t="str">
            <v>6890</v>
          </cell>
          <cell r="BG140" t="str">
            <v>EDP Outsourcing Comercial,SA</v>
          </cell>
          <cell r="BH140" t="str">
            <v>1010</v>
          </cell>
          <cell r="BI140">
            <v>1799</v>
          </cell>
          <cell r="BJ140" t="str">
            <v>17</v>
          </cell>
          <cell r="BK140">
            <v>30</v>
          </cell>
          <cell r="BL140">
            <v>303.3</v>
          </cell>
          <cell r="BM140" t="str">
            <v>C SECÇ3</v>
          </cell>
          <cell r="BN140" t="str">
            <v>02</v>
          </cell>
          <cell r="BO140" t="str">
            <v>I</v>
          </cell>
          <cell r="BP140" t="str">
            <v>20030101</v>
          </cell>
          <cell r="BQ140" t="str">
            <v>21</v>
          </cell>
          <cell r="BR140" t="str">
            <v>EVOLUCAO AUTOMATICA</v>
          </cell>
          <cell r="BS140" t="str">
            <v>20050101</v>
          </cell>
          <cell r="BW140">
            <v>0</v>
          </cell>
          <cell r="BX140">
            <v>0</v>
          </cell>
          <cell r="BY140">
            <v>0</v>
          </cell>
          <cell r="BZ140">
            <v>0</v>
          </cell>
          <cell r="CA140">
            <v>0</v>
          </cell>
          <cell r="CC140">
            <v>0</v>
          </cell>
          <cell r="CG140">
            <v>0</v>
          </cell>
          <cell r="CK140">
            <v>0</v>
          </cell>
          <cell r="CO140">
            <v>0</v>
          </cell>
          <cell r="CT140">
            <v>0</v>
          </cell>
          <cell r="CU140">
            <v>0</v>
          </cell>
          <cell r="CV140">
            <v>0</v>
          </cell>
          <cell r="CW140">
            <v>0</v>
          </cell>
          <cell r="CX140">
            <v>0</v>
          </cell>
          <cell r="CZ140">
            <v>0</v>
          </cell>
          <cell r="DC140">
            <v>0</v>
          </cell>
          <cell r="DF140">
            <v>0</v>
          </cell>
          <cell r="DI140">
            <v>0</v>
          </cell>
          <cell r="DK140">
            <v>0</v>
          </cell>
          <cell r="DL140">
            <v>0</v>
          </cell>
          <cell r="DN140" t="str">
            <v>11LPA</v>
          </cell>
          <cell r="DO140" t="str">
            <v>EQ.A Loja Cid Braga</v>
          </cell>
          <cell r="DP140">
            <v>9</v>
          </cell>
          <cell r="DQ140">
            <v>100</v>
          </cell>
          <cell r="DR140" t="str">
            <v>PT01</v>
          </cell>
          <cell r="DT140" t="str">
            <v>00300272</v>
          </cell>
          <cell r="DU140" t="str">
            <v>BANCO SANTANDER PORTUGAL, SA</v>
          </cell>
        </row>
        <row r="141">
          <cell r="A141" t="str">
            <v>254142</v>
          </cell>
          <cell r="B141" t="str">
            <v>Carlos Manuel Rodrigues Silva</v>
          </cell>
          <cell r="C141" t="str">
            <v>1982</v>
          </cell>
          <cell r="D141">
            <v>23</v>
          </cell>
          <cell r="E141">
            <v>23</v>
          </cell>
          <cell r="F141" t="str">
            <v>19571227</v>
          </cell>
          <cell r="G141" t="str">
            <v>47</v>
          </cell>
          <cell r="H141" t="str">
            <v>1</v>
          </cell>
          <cell r="I141" t="str">
            <v>Casado</v>
          </cell>
          <cell r="J141" t="str">
            <v>masculino</v>
          </cell>
          <cell r="K141">
            <v>2</v>
          </cell>
          <cell r="L141" t="str">
            <v>Coto - Oleiros</v>
          </cell>
          <cell r="M141" t="str">
            <v>4980-509</v>
          </cell>
          <cell r="N141" t="str">
            <v>OLEIROS PTB</v>
          </cell>
          <cell r="O141" t="str">
            <v>00231023</v>
          </cell>
          <cell r="P141" t="str">
            <v>CURSO GERAL DOS LICEUS</v>
          </cell>
          <cell r="R141" t="str">
            <v>3609817</v>
          </cell>
          <cell r="S141" t="str">
            <v>19931210</v>
          </cell>
          <cell r="T141" t="str">
            <v>LISBOA</v>
          </cell>
          <cell r="U141" t="str">
            <v>9800</v>
          </cell>
          <cell r="V141" t="str">
            <v>SIND TRAB IND ELéCT NORTE</v>
          </cell>
          <cell r="W141" t="str">
            <v>153416289</v>
          </cell>
          <cell r="X141" t="str">
            <v>2313</v>
          </cell>
          <cell r="Y141" t="str">
            <v>0.0</v>
          </cell>
          <cell r="Z141">
            <v>2</v>
          </cell>
          <cell r="AA141" t="str">
            <v>00</v>
          </cell>
          <cell r="AD141" t="str">
            <v>100</v>
          </cell>
          <cell r="AE141" t="str">
            <v>11141079176</v>
          </cell>
          <cell r="AF141" t="str">
            <v>02</v>
          </cell>
          <cell r="AG141" t="str">
            <v>19820201</v>
          </cell>
          <cell r="AH141" t="str">
            <v>DT.Adm.Corr.Antiguid</v>
          </cell>
          <cell r="AI141" t="str">
            <v>1</v>
          </cell>
          <cell r="AJ141" t="str">
            <v>ACTIVOS</v>
          </cell>
          <cell r="AK141" t="str">
            <v>AA</v>
          </cell>
          <cell r="AL141" t="str">
            <v>ACTIVO TEMP.INTEIRO</v>
          </cell>
          <cell r="AM141" t="str">
            <v>J100</v>
          </cell>
          <cell r="AN141" t="str">
            <v>EDPOutsourcing Comercial-N</v>
          </cell>
          <cell r="AO141" t="str">
            <v>J121</v>
          </cell>
          <cell r="AP141" t="str">
            <v>EDPOC-BRG-LjCdd</v>
          </cell>
          <cell r="AQ141" t="str">
            <v>40177382</v>
          </cell>
          <cell r="AR141" t="str">
            <v>70000045</v>
          </cell>
          <cell r="AS141" t="str">
            <v>01S3</v>
          </cell>
          <cell r="AT141" t="str">
            <v>CHEFIA SECCAO ESCALAO III</v>
          </cell>
          <cell r="AU141" t="str">
            <v>4</v>
          </cell>
          <cell r="AV141" t="str">
            <v>00040169</v>
          </cell>
          <cell r="AW141" t="str">
            <v>J20424220110</v>
          </cell>
          <cell r="AX141" t="str">
            <v>AN-LJBRG-CDCH-CHEFIA</v>
          </cell>
          <cell r="AY141" t="str">
            <v>68905106</v>
          </cell>
          <cell r="AZ141" t="str">
            <v>Lj Braga - Loja Cida</v>
          </cell>
          <cell r="BA141" t="str">
            <v>6890</v>
          </cell>
          <cell r="BB141" t="str">
            <v>EDP Outsourcing Comercial</v>
          </cell>
          <cell r="BC141" t="str">
            <v>6890</v>
          </cell>
          <cell r="BD141" t="str">
            <v>6890</v>
          </cell>
          <cell r="BE141" t="str">
            <v>2800</v>
          </cell>
          <cell r="BF141" t="str">
            <v>6890</v>
          </cell>
          <cell r="BG141" t="str">
            <v>EDP Outsourcing Comercial,SA</v>
          </cell>
          <cell r="BH141" t="str">
            <v>1010</v>
          </cell>
          <cell r="BI141">
            <v>1799</v>
          </cell>
          <cell r="BJ141" t="str">
            <v>17</v>
          </cell>
          <cell r="BK141">
            <v>23</v>
          </cell>
          <cell r="BL141">
            <v>232.53</v>
          </cell>
          <cell r="BM141" t="str">
            <v>C SECÇ3</v>
          </cell>
          <cell r="BN141" t="str">
            <v>02</v>
          </cell>
          <cell r="BO141" t="str">
            <v>I</v>
          </cell>
          <cell r="BP141" t="str">
            <v>20030101</v>
          </cell>
          <cell r="BQ141" t="str">
            <v>21</v>
          </cell>
          <cell r="BR141" t="str">
            <v>EVOLUCAO AUTOMATICA</v>
          </cell>
          <cell r="BS141" t="str">
            <v>20050101</v>
          </cell>
          <cell r="BW141">
            <v>0</v>
          </cell>
          <cell r="BX141">
            <v>0</v>
          </cell>
          <cell r="BY141">
            <v>0</v>
          </cell>
          <cell r="BZ141">
            <v>0</v>
          </cell>
          <cell r="CA141">
            <v>0</v>
          </cell>
          <cell r="CC141">
            <v>0</v>
          </cell>
          <cell r="CG141">
            <v>0</v>
          </cell>
          <cell r="CK141">
            <v>0</v>
          </cell>
          <cell r="CO141">
            <v>0</v>
          </cell>
          <cell r="CT141">
            <v>0</v>
          </cell>
          <cell r="CU141">
            <v>0</v>
          </cell>
          <cell r="CV141">
            <v>0</v>
          </cell>
          <cell r="CW141">
            <v>0</v>
          </cell>
          <cell r="CX141">
            <v>0</v>
          </cell>
          <cell r="CZ141">
            <v>0</v>
          </cell>
          <cell r="DC141">
            <v>0</v>
          </cell>
          <cell r="DF141">
            <v>0</v>
          </cell>
          <cell r="DI141">
            <v>0</v>
          </cell>
          <cell r="DK141">
            <v>0</v>
          </cell>
          <cell r="DL141">
            <v>0</v>
          </cell>
          <cell r="DN141" t="str">
            <v>11LPB</v>
          </cell>
          <cell r="DO141" t="str">
            <v>EQ.B Loja Cid Braga</v>
          </cell>
          <cell r="DP141">
            <v>9</v>
          </cell>
          <cell r="DQ141">
            <v>100</v>
          </cell>
          <cell r="DR141" t="str">
            <v>PT01</v>
          </cell>
          <cell r="DT141" t="str">
            <v>00070668</v>
          </cell>
          <cell r="DU141" t="str">
            <v>BANCO ESPIRITO SANTO, SA</v>
          </cell>
        </row>
        <row r="142">
          <cell r="A142" t="str">
            <v>178039</v>
          </cell>
          <cell r="B142" t="str">
            <v>Jose Carlos Silva Ausina</v>
          </cell>
          <cell r="C142" t="str">
            <v>1979</v>
          </cell>
          <cell r="D142">
            <v>26</v>
          </cell>
          <cell r="E142">
            <v>26</v>
          </cell>
          <cell r="F142" t="str">
            <v>19570227</v>
          </cell>
          <cell r="G142" t="str">
            <v>48</v>
          </cell>
          <cell r="H142" t="str">
            <v>0</v>
          </cell>
          <cell r="I142" t="str">
            <v>Solt.</v>
          </cell>
          <cell r="J142" t="str">
            <v>masculino</v>
          </cell>
          <cell r="K142">
            <v>0</v>
          </cell>
          <cell r="L142" t="str">
            <v>Av João Paulo II, 354, 3ºEsq.</v>
          </cell>
          <cell r="M142" t="str">
            <v>4750-304</v>
          </cell>
          <cell r="N142" t="str">
            <v>BARCELOS</v>
          </cell>
          <cell r="O142" t="str">
            <v>00232213</v>
          </cell>
          <cell r="P142" t="str">
            <v>C.GERAL ADMINISTRACAO COMERCIO</v>
          </cell>
          <cell r="R142" t="str">
            <v>3716077</v>
          </cell>
          <cell r="S142" t="str">
            <v>20020321</v>
          </cell>
          <cell r="T142" t="str">
            <v>LISBOA</v>
          </cell>
          <cell r="U142" t="str">
            <v>9800</v>
          </cell>
          <cell r="V142" t="str">
            <v>SIND TRAB IND ELéCT NORTE</v>
          </cell>
          <cell r="W142" t="str">
            <v>158003551</v>
          </cell>
          <cell r="X142" t="str">
            <v>0353</v>
          </cell>
          <cell r="Y142" t="str">
            <v>0.0</v>
          </cell>
          <cell r="Z142">
            <v>0</v>
          </cell>
          <cell r="AA142" t="str">
            <v>00</v>
          </cell>
          <cell r="AD142" t="str">
            <v>100</v>
          </cell>
          <cell r="AE142" t="str">
            <v>10293173241</v>
          </cell>
          <cell r="AF142" t="str">
            <v>02</v>
          </cell>
          <cell r="AG142" t="str">
            <v>19791119</v>
          </cell>
          <cell r="AH142" t="str">
            <v>DT.Adm.Corr.Antiguid</v>
          </cell>
          <cell r="AI142" t="str">
            <v>1</v>
          </cell>
          <cell r="AJ142" t="str">
            <v>ACTIVOS</v>
          </cell>
          <cell r="AK142" t="str">
            <v>AA</v>
          </cell>
          <cell r="AL142" t="str">
            <v>ACTIVO TEMP.INTEIRO</v>
          </cell>
          <cell r="AM142" t="str">
            <v>J100</v>
          </cell>
          <cell r="AN142" t="str">
            <v>EDPOutsourcing Comercial-N</v>
          </cell>
          <cell r="AO142" t="str">
            <v>J121</v>
          </cell>
          <cell r="AP142" t="str">
            <v>EDPOC-BRG-LjCdd</v>
          </cell>
          <cell r="AQ142" t="str">
            <v>40177385</v>
          </cell>
          <cell r="AR142" t="str">
            <v>70000022</v>
          </cell>
          <cell r="AS142" t="str">
            <v>014.</v>
          </cell>
          <cell r="AT142" t="str">
            <v>TECNICO COMERCIAL</v>
          </cell>
          <cell r="AU142" t="str">
            <v>4</v>
          </cell>
          <cell r="AV142" t="str">
            <v>00040170</v>
          </cell>
          <cell r="AW142" t="str">
            <v>J20424220410</v>
          </cell>
          <cell r="AX142" t="str">
            <v>AN-LJBRG-CD-LOJA BRAGA-CIDADÃO</v>
          </cell>
          <cell r="AY142" t="str">
            <v>68905106</v>
          </cell>
          <cell r="AZ142" t="str">
            <v>Lj Braga - Loja Cida</v>
          </cell>
          <cell r="BA142" t="str">
            <v>6890</v>
          </cell>
          <cell r="BB142" t="str">
            <v>EDP Outsourcing Comercial</v>
          </cell>
          <cell r="BC142" t="str">
            <v>6890</v>
          </cell>
          <cell r="BD142" t="str">
            <v>6890</v>
          </cell>
          <cell r="BE142" t="str">
            <v>2800</v>
          </cell>
          <cell r="BF142" t="str">
            <v>6890</v>
          </cell>
          <cell r="BG142" t="str">
            <v>EDP Outsourcing Comercial,SA</v>
          </cell>
          <cell r="BH142" t="str">
            <v>1010</v>
          </cell>
          <cell r="BI142">
            <v>1432</v>
          </cell>
          <cell r="BJ142" t="str">
            <v>13</v>
          </cell>
          <cell r="BK142">
            <v>26</v>
          </cell>
          <cell r="BL142">
            <v>262.86</v>
          </cell>
          <cell r="BM142" t="str">
            <v>NÍVEL 4</v>
          </cell>
          <cell r="BN142" t="str">
            <v>01</v>
          </cell>
          <cell r="BO142" t="str">
            <v>07</v>
          </cell>
          <cell r="BP142" t="str">
            <v>20040101</v>
          </cell>
          <cell r="BQ142" t="str">
            <v>21</v>
          </cell>
          <cell r="BR142" t="str">
            <v>EVOLUCAO AUTOMATICA</v>
          </cell>
          <cell r="BS142" t="str">
            <v>20050101</v>
          </cell>
          <cell r="BW142">
            <v>0</v>
          </cell>
          <cell r="BX142">
            <v>0</v>
          </cell>
          <cell r="BY142">
            <v>0</v>
          </cell>
          <cell r="BZ142">
            <v>0</v>
          </cell>
          <cell r="CA142">
            <v>0</v>
          </cell>
          <cell r="CC142">
            <v>0</v>
          </cell>
          <cell r="CG142">
            <v>0</v>
          </cell>
          <cell r="CK142">
            <v>0</v>
          </cell>
          <cell r="CO142">
            <v>0</v>
          </cell>
          <cell r="CT142">
            <v>0</v>
          </cell>
          <cell r="CU142">
            <v>0</v>
          </cell>
          <cell r="CV142">
            <v>0</v>
          </cell>
          <cell r="CW142">
            <v>0</v>
          </cell>
          <cell r="CX142">
            <v>1</v>
          </cell>
          <cell r="CY142" t="str">
            <v>6010</v>
          </cell>
          <cell r="CZ142">
            <v>39.54</v>
          </cell>
          <cell r="DC142">
            <v>0</v>
          </cell>
          <cell r="DF142">
            <v>0</v>
          </cell>
          <cell r="DI142">
            <v>0</v>
          </cell>
          <cell r="DK142">
            <v>0</v>
          </cell>
          <cell r="DL142">
            <v>0</v>
          </cell>
          <cell r="DN142" t="str">
            <v>11LPA</v>
          </cell>
          <cell r="DO142" t="str">
            <v>EQ.A Loja Cid Braga</v>
          </cell>
          <cell r="DP142">
            <v>9</v>
          </cell>
          <cell r="DQ142">
            <v>100</v>
          </cell>
          <cell r="DR142" t="str">
            <v>PT01</v>
          </cell>
          <cell r="DT142" t="str">
            <v>00330000</v>
          </cell>
          <cell r="DU142" t="str">
            <v>BANCO COMERCIAL PORTUGUES, SA</v>
          </cell>
        </row>
        <row r="143">
          <cell r="A143" t="str">
            <v>203297</v>
          </cell>
          <cell r="B143" t="str">
            <v>Ana Maria Pinheiro Costa Braga</v>
          </cell>
          <cell r="C143" t="str">
            <v>1980</v>
          </cell>
          <cell r="D143">
            <v>25</v>
          </cell>
          <cell r="E143">
            <v>25</v>
          </cell>
          <cell r="F143" t="str">
            <v>19560411</v>
          </cell>
          <cell r="G143" t="str">
            <v>49</v>
          </cell>
          <cell r="H143" t="str">
            <v>1</v>
          </cell>
          <cell r="I143" t="str">
            <v>Casado</v>
          </cell>
          <cell r="J143" t="str">
            <v>feminino</v>
          </cell>
          <cell r="K143">
            <v>5</v>
          </cell>
          <cell r="L143" t="str">
            <v>Rua Cidade do Porto, 36 - 1º A</v>
          </cell>
          <cell r="M143" t="str">
            <v>4700-084</v>
          </cell>
          <cell r="N143" t="str">
            <v>BRAGA</v>
          </cell>
          <cell r="O143" t="str">
            <v>00110024</v>
          </cell>
          <cell r="P143" t="str">
            <v>CICLO ELEMENTAR (4.CLASSE)</v>
          </cell>
          <cell r="R143" t="str">
            <v>6709272</v>
          </cell>
          <cell r="S143" t="str">
            <v>19970401</v>
          </cell>
          <cell r="T143" t="str">
            <v>LISBOA</v>
          </cell>
          <cell r="U143" t="str">
            <v>9803</v>
          </cell>
          <cell r="V143" t="str">
            <v>S.NAC IND ENERGIA-SINDEL</v>
          </cell>
          <cell r="W143" t="str">
            <v>110665414</v>
          </cell>
          <cell r="X143" t="str">
            <v>3425</v>
          </cell>
          <cell r="Y143" t="str">
            <v>0.0</v>
          </cell>
          <cell r="Z143">
            <v>5</v>
          </cell>
          <cell r="AA143" t="str">
            <v>00</v>
          </cell>
          <cell r="AC143" t="str">
            <v>X</v>
          </cell>
          <cell r="AD143" t="str">
            <v>100</v>
          </cell>
          <cell r="AE143" t="str">
            <v>10291992363</v>
          </cell>
          <cell r="AF143" t="str">
            <v>02</v>
          </cell>
          <cell r="AG143" t="str">
            <v>19800109</v>
          </cell>
          <cell r="AH143" t="str">
            <v>DT.Adm.Corr.Antiguid</v>
          </cell>
          <cell r="AI143" t="str">
            <v>1</v>
          </cell>
          <cell r="AJ143" t="str">
            <v>ACTIVOS</v>
          </cell>
          <cell r="AK143" t="str">
            <v>AA</v>
          </cell>
          <cell r="AL143" t="str">
            <v>ACTIVO TEMP.INTEIRO</v>
          </cell>
          <cell r="AM143" t="str">
            <v>J100</v>
          </cell>
          <cell r="AN143" t="str">
            <v>EDPOutsourcing Comercial-N</v>
          </cell>
          <cell r="AO143" t="str">
            <v>J121</v>
          </cell>
          <cell r="AP143" t="str">
            <v>EDPOC-BRG-LjCdd</v>
          </cell>
          <cell r="AQ143" t="str">
            <v>40177387</v>
          </cell>
          <cell r="AR143" t="str">
            <v>70000060</v>
          </cell>
          <cell r="AS143" t="str">
            <v>025.</v>
          </cell>
          <cell r="AT143" t="str">
            <v>ESCRITURARIO COMERCIAL</v>
          </cell>
          <cell r="AU143" t="str">
            <v>1</v>
          </cell>
          <cell r="AV143" t="str">
            <v>00040170</v>
          </cell>
          <cell r="AW143" t="str">
            <v>J20424220410</v>
          </cell>
          <cell r="AX143" t="str">
            <v>AN-LJBRG-CD-LOJA BRAGA-CIDADÃO</v>
          </cell>
          <cell r="AY143" t="str">
            <v>68905106</v>
          </cell>
          <cell r="AZ143" t="str">
            <v>Lj Braga - Loja Cida</v>
          </cell>
          <cell r="BA143" t="str">
            <v>6890</v>
          </cell>
          <cell r="BB143" t="str">
            <v>EDP Outsourcing Comercial</v>
          </cell>
          <cell r="BC143" t="str">
            <v>6890</v>
          </cell>
          <cell r="BD143" t="str">
            <v>6890</v>
          </cell>
          <cell r="BE143" t="str">
            <v>2800</v>
          </cell>
          <cell r="BF143" t="str">
            <v>6890</v>
          </cell>
          <cell r="BG143" t="str">
            <v>EDP Outsourcing Comercial,SA</v>
          </cell>
          <cell r="BH143" t="str">
            <v>1010</v>
          </cell>
          <cell r="BI143">
            <v>1247</v>
          </cell>
          <cell r="BJ143" t="str">
            <v>11</v>
          </cell>
          <cell r="BK143">
            <v>25</v>
          </cell>
          <cell r="BL143">
            <v>252.75</v>
          </cell>
          <cell r="BM143" t="str">
            <v>NÍVEL 5</v>
          </cell>
          <cell r="BN143" t="str">
            <v>00</v>
          </cell>
          <cell r="BO143" t="str">
            <v>08</v>
          </cell>
          <cell r="BP143" t="str">
            <v>20050101</v>
          </cell>
          <cell r="BQ143" t="str">
            <v>21</v>
          </cell>
          <cell r="BR143" t="str">
            <v>EVOLUCAO AUTOMATICA</v>
          </cell>
          <cell r="BS143" t="str">
            <v>20050101</v>
          </cell>
          <cell r="BW143">
            <v>0</v>
          </cell>
          <cell r="BX143">
            <v>0</v>
          </cell>
          <cell r="BY143">
            <v>0</v>
          </cell>
          <cell r="BZ143">
            <v>0</v>
          </cell>
          <cell r="CA143">
            <v>0</v>
          </cell>
          <cell r="CC143">
            <v>0</v>
          </cell>
          <cell r="CG143">
            <v>0</v>
          </cell>
          <cell r="CK143">
            <v>0</v>
          </cell>
          <cell r="CO143">
            <v>0</v>
          </cell>
          <cell r="CT143">
            <v>0</v>
          </cell>
          <cell r="CU143">
            <v>0</v>
          </cell>
          <cell r="CV143">
            <v>0</v>
          </cell>
          <cell r="CW143">
            <v>0</v>
          </cell>
          <cell r="CX143">
            <v>1</v>
          </cell>
          <cell r="CY143" t="str">
            <v>6010</v>
          </cell>
          <cell r="CZ143">
            <v>39.54</v>
          </cell>
          <cell r="DC143">
            <v>0</v>
          </cell>
          <cell r="DF143">
            <v>0</v>
          </cell>
          <cell r="DI143">
            <v>0</v>
          </cell>
          <cell r="DK143">
            <v>0</v>
          </cell>
          <cell r="DL143">
            <v>0</v>
          </cell>
          <cell r="DN143" t="str">
            <v>11LPA</v>
          </cell>
          <cell r="DO143" t="str">
            <v>EQ.A Loja Cid Braga</v>
          </cell>
          <cell r="DP143">
            <v>9</v>
          </cell>
          <cell r="DQ143">
            <v>100</v>
          </cell>
          <cell r="DR143" t="str">
            <v>PT01</v>
          </cell>
          <cell r="DT143" t="str">
            <v>00180000</v>
          </cell>
          <cell r="DU143" t="str">
            <v>BANCO TOTTA &amp; ACORES, SA</v>
          </cell>
        </row>
        <row r="144">
          <cell r="A144" t="str">
            <v>204633</v>
          </cell>
          <cell r="B144" t="str">
            <v>Manuel Vieira Gomes</v>
          </cell>
          <cell r="C144" t="str">
            <v>1973</v>
          </cell>
          <cell r="D144">
            <v>32</v>
          </cell>
          <cell r="E144">
            <v>32</v>
          </cell>
          <cell r="F144" t="str">
            <v>19600113</v>
          </cell>
          <cell r="G144" t="str">
            <v>45</v>
          </cell>
          <cell r="H144" t="str">
            <v>1</v>
          </cell>
          <cell r="I144" t="str">
            <v>Casado</v>
          </cell>
          <cell r="J144" t="str">
            <v>masculino</v>
          </cell>
          <cell r="K144">
            <v>2</v>
          </cell>
          <cell r="L144" t="str">
            <v>R Fialho Almeida, 11-3. Dt</v>
          </cell>
          <cell r="M144" t="str">
            <v>4700-123</v>
          </cell>
          <cell r="N144" t="str">
            <v>BRAGA</v>
          </cell>
          <cell r="O144" t="str">
            <v>00110024</v>
          </cell>
          <cell r="P144" t="str">
            <v>CICLO ELEMENTAR (4.CLASSE)</v>
          </cell>
          <cell r="R144" t="str">
            <v>5945116</v>
          </cell>
          <cell r="S144" t="str">
            <v>19951103</v>
          </cell>
          <cell r="T144" t="str">
            <v>LISBOA</v>
          </cell>
          <cell r="U144" t="str">
            <v>9804</v>
          </cell>
          <cell r="V144" t="str">
            <v>SIND ENERGIA - SINERGIA</v>
          </cell>
          <cell r="W144" t="str">
            <v>107738252</v>
          </cell>
          <cell r="X144" t="str">
            <v>3425</v>
          </cell>
          <cell r="Y144" t="str">
            <v>0.0</v>
          </cell>
          <cell r="Z144">
            <v>2</v>
          </cell>
          <cell r="AA144" t="str">
            <v>00</v>
          </cell>
          <cell r="AD144" t="str">
            <v>100</v>
          </cell>
          <cell r="AE144" t="str">
            <v>10294017178</v>
          </cell>
          <cell r="AF144" t="str">
            <v>02</v>
          </cell>
          <cell r="AG144" t="str">
            <v>19731024</v>
          </cell>
          <cell r="AH144" t="str">
            <v>DT.Adm.Corr.Antiguid</v>
          </cell>
          <cell r="AI144" t="str">
            <v>1</v>
          </cell>
          <cell r="AJ144" t="str">
            <v>ACTIVOS</v>
          </cell>
          <cell r="AK144" t="str">
            <v>AA</v>
          </cell>
          <cell r="AL144" t="str">
            <v>ACTIVO TEMP.INTEIRO</v>
          </cell>
          <cell r="AM144" t="str">
            <v>J100</v>
          </cell>
          <cell r="AN144" t="str">
            <v>EDPOutsourcing Comercial-N</v>
          </cell>
          <cell r="AO144" t="str">
            <v>J121</v>
          </cell>
          <cell r="AP144" t="str">
            <v>EDPOC-BRG-LjCdd</v>
          </cell>
          <cell r="AQ144" t="str">
            <v>40177390</v>
          </cell>
          <cell r="AR144" t="str">
            <v>70000060</v>
          </cell>
          <cell r="AS144" t="str">
            <v>025.</v>
          </cell>
          <cell r="AT144" t="str">
            <v>ESCRITURARIO COMERCIAL</v>
          </cell>
          <cell r="AU144" t="str">
            <v>1</v>
          </cell>
          <cell r="AV144" t="str">
            <v>00040170</v>
          </cell>
          <cell r="AW144" t="str">
            <v>J20424220410</v>
          </cell>
          <cell r="AX144" t="str">
            <v>AN-LJBRG-CD-LOJA BRAGA-CIDADÃO</v>
          </cell>
          <cell r="AY144" t="str">
            <v>68905106</v>
          </cell>
          <cell r="AZ144" t="str">
            <v>Lj Braga - Loja Cida</v>
          </cell>
          <cell r="BA144" t="str">
            <v>6890</v>
          </cell>
          <cell r="BB144" t="str">
            <v>EDP Outsourcing Comercial</v>
          </cell>
          <cell r="BC144" t="str">
            <v>6890</v>
          </cell>
          <cell r="BD144" t="str">
            <v>6890</v>
          </cell>
          <cell r="BE144" t="str">
            <v>2800</v>
          </cell>
          <cell r="BF144" t="str">
            <v>6890</v>
          </cell>
          <cell r="BG144" t="str">
            <v>EDP Outsourcing Comercial,SA</v>
          </cell>
          <cell r="BH144" t="str">
            <v>1010</v>
          </cell>
          <cell r="BI144">
            <v>1339</v>
          </cell>
          <cell r="BJ144" t="str">
            <v>12</v>
          </cell>
          <cell r="BK144">
            <v>32</v>
          </cell>
          <cell r="BL144">
            <v>323.52</v>
          </cell>
          <cell r="BM144" t="str">
            <v>NÍVEL 5</v>
          </cell>
          <cell r="BN144" t="str">
            <v>00</v>
          </cell>
          <cell r="BO144" t="str">
            <v>09</v>
          </cell>
          <cell r="BP144" t="str">
            <v>20050101</v>
          </cell>
          <cell r="BQ144" t="str">
            <v>21</v>
          </cell>
          <cell r="BR144" t="str">
            <v>EVOLUCAO AUTOMATICA</v>
          </cell>
          <cell r="BS144" t="str">
            <v>20050101</v>
          </cell>
          <cell r="BW144">
            <v>0</v>
          </cell>
          <cell r="BX144">
            <v>0</v>
          </cell>
          <cell r="BY144">
            <v>0</v>
          </cell>
          <cell r="BZ144">
            <v>0</v>
          </cell>
          <cell r="CA144">
            <v>0</v>
          </cell>
          <cell r="CC144">
            <v>0</v>
          </cell>
          <cell r="CG144">
            <v>0</v>
          </cell>
          <cell r="CK144">
            <v>0</v>
          </cell>
          <cell r="CO144">
            <v>0</v>
          </cell>
          <cell r="CT144">
            <v>0</v>
          </cell>
          <cell r="CU144">
            <v>0</v>
          </cell>
          <cell r="CV144">
            <v>0</v>
          </cell>
          <cell r="CW144">
            <v>0</v>
          </cell>
          <cell r="CX144">
            <v>1</v>
          </cell>
          <cell r="CY144" t="str">
            <v>6010</v>
          </cell>
          <cell r="CZ144">
            <v>39.54</v>
          </cell>
          <cell r="DC144">
            <v>0</v>
          </cell>
          <cell r="DF144">
            <v>0</v>
          </cell>
          <cell r="DI144">
            <v>0</v>
          </cell>
          <cell r="DK144">
            <v>0</v>
          </cell>
          <cell r="DL144">
            <v>0</v>
          </cell>
          <cell r="DN144" t="str">
            <v>11LPA</v>
          </cell>
          <cell r="DO144" t="str">
            <v>EQ.A Loja Cid Braga</v>
          </cell>
          <cell r="DP144">
            <v>9</v>
          </cell>
          <cell r="DQ144">
            <v>100</v>
          </cell>
          <cell r="DR144" t="str">
            <v>PT01</v>
          </cell>
          <cell r="DT144" t="str">
            <v>00350171</v>
          </cell>
          <cell r="DU144" t="str">
            <v>CAIXA GERAL DE DEPOSITOS, SA</v>
          </cell>
        </row>
        <row r="145">
          <cell r="A145" t="str">
            <v>284904</v>
          </cell>
          <cell r="B145" t="str">
            <v>Antonio Hernani Fernandes Martins</v>
          </cell>
          <cell r="C145" t="str">
            <v>1983</v>
          </cell>
          <cell r="D145">
            <v>22</v>
          </cell>
          <cell r="E145">
            <v>22</v>
          </cell>
          <cell r="F145" t="str">
            <v>19620410</v>
          </cell>
          <cell r="G145" t="str">
            <v>43</v>
          </cell>
          <cell r="H145" t="str">
            <v>1</v>
          </cell>
          <cell r="I145" t="str">
            <v>Casado</v>
          </cell>
          <cell r="J145" t="str">
            <v>masculino</v>
          </cell>
          <cell r="K145">
            <v>2</v>
          </cell>
          <cell r="L145" t="str">
            <v>Rua do Pinheiro Lt 3</v>
          </cell>
          <cell r="M145" t="str">
            <v>4830-559</v>
          </cell>
          <cell r="N145" t="str">
            <v>PÓVOA DE LANHOSO</v>
          </cell>
          <cell r="O145" t="str">
            <v>00233023</v>
          </cell>
          <cell r="P145" t="str">
            <v>C.GERAL UNIFICADO(9 ANO ESCOL)</v>
          </cell>
          <cell r="R145" t="str">
            <v>5932428</v>
          </cell>
          <cell r="S145" t="str">
            <v>20000317</v>
          </cell>
          <cell r="T145" t="str">
            <v>BRAGA</v>
          </cell>
          <cell r="U145" t="str">
            <v>9803</v>
          </cell>
          <cell r="V145" t="str">
            <v>S.NAC IND ENERGIA-SINDEL</v>
          </cell>
          <cell r="W145" t="str">
            <v>170656918</v>
          </cell>
          <cell r="X145" t="str">
            <v>0426</v>
          </cell>
          <cell r="Y145" t="str">
            <v>0.0</v>
          </cell>
          <cell r="Z145">
            <v>2</v>
          </cell>
          <cell r="AA145" t="str">
            <v>00</v>
          </cell>
          <cell r="AD145" t="str">
            <v>100</v>
          </cell>
          <cell r="AE145" t="str">
            <v>10293802696</v>
          </cell>
          <cell r="AF145" t="str">
            <v>02</v>
          </cell>
          <cell r="AG145" t="str">
            <v>19830101</v>
          </cell>
          <cell r="AH145" t="str">
            <v>DT.Adm.Corr.Antiguid</v>
          </cell>
          <cell r="AI145" t="str">
            <v>1</v>
          </cell>
          <cell r="AJ145" t="str">
            <v>ACTIVOS</v>
          </cell>
          <cell r="AK145" t="str">
            <v>AA</v>
          </cell>
          <cell r="AL145" t="str">
            <v>ACTIVO TEMP.INTEIRO</v>
          </cell>
          <cell r="AM145" t="str">
            <v>J100</v>
          </cell>
          <cell r="AN145" t="str">
            <v>EDPOutsourcing Comercial-N</v>
          </cell>
          <cell r="AO145" t="str">
            <v>J121</v>
          </cell>
          <cell r="AP145" t="str">
            <v>EDPOC-BRG-LjCdd</v>
          </cell>
          <cell r="AQ145" t="str">
            <v>40177393</v>
          </cell>
          <cell r="AR145" t="str">
            <v>70000060</v>
          </cell>
          <cell r="AS145" t="str">
            <v>025.</v>
          </cell>
          <cell r="AT145" t="str">
            <v>ESCRITURARIO COMERCIAL</v>
          </cell>
          <cell r="AU145" t="str">
            <v>4</v>
          </cell>
          <cell r="AV145" t="str">
            <v>00040170</v>
          </cell>
          <cell r="AW145" t="str">
            <v>J20424220410</v>
          </cell>
          <cell r="AX145" t="str">
            <v>AN-LJBRG-CD-LOJA BRAGA-CIDADÃO</v>
          </cell>
          <cell r="AY145" t="str">
            <v>68905106</v>
          </cell>
          <cell r="AZ145" t="str">
            <v>Lj Braga - Loja Cida</v>
          </cell>
          <cell r="BA145" t="str">
            <v>6890</v>
          </cell>
          <cell r="BB145" t="str">
            <v>EDP Outsourcing Comercial</v>
          </cell>
          <cell r="BC145" t="str">
            <v>6890</v>
          </cell>
          <cell r="BD145" t="str">
            <v>6890</v>
          </cell>
          <cell r="BE145" t="str">
            <v>2800</v>
          </cell>
          <cell r="BF145" t="str">
            <v>6890</v>
          </cell>
          <cell r="BG145" t="str">
            <v>EDP Outsourcing Comercial,SA</v>
          </cell>
          <cell r="BH145" t="str">
            <v>1010</v>
          </cell>
          <cell r="BI145">
            <v>1160</v>
          </cell>
          <cell r="BJ145" t="str">
            <v>10</v>
          </cell>
          <cell r="BK145">
            <v>22</v>
          </cell>
          <cell r="BL145">
            <v>222.42</v>
          </cell>
          <cell r="BM145" t="str">
            <v>NÍVEL 5</v>
          </cell>
          <cell r="BN145" t="str">
            <v>02</v>
          </cell>
          <cell r="BO145" t="str">
            <v>07</v>
          </cell>
          <cell r="BP145" t="str">
            <v>20030101</v>
          </cell>
          <cell r="BQ145" t="str">
            <v>21</v>
          </cell>
          <cell r="BR145" t="str">
            <v>EVOLUCAO AUTOMATICA</v>
          </cell>
          <cell r="BS145" t="str">
            <v>20050101</v>
          </cell>
          <cell r="BW145">
            <v>0</v>
          </cell>
          <cell r="BX145">
            <v>0</v>
          </cell>
          <cell r="BY145">
            <v>0</v>
          </cell>
          <cell r="BZ145">
            <v>0</v>
          </cell>
          <cell r="CA145">
            <v>0</v>
          </cell>
          <cell r="CC145">
            <v>0</v>
          </cell>
          <cell r="CG145">
            <v>0</v>
          </cell>
          <cell r="CK145">
            <v>0</v>
          </cell>
          <cell r="CO145">
            <v>0</v>
          </cell>
          <cell r="CT145">
            <v>0</v>
          </cell>
          <cell r="CU145">
            <v>0</v>
          </cell>
          <cell r="CV145">
            <v>0</v>
          </cell>
          <cell r="CW145">
            <v>0</v>
          </cell>
          <cell r="CX145">
            <v>1</v>
          </cell>
          <cell r="CY145" t="str">
            <v>6010</v>
          </cell>
          <cell r="CZ145">
            <v>39.54</v>
          </cell>
          <cell r="DC145">
            <v>0</v>
          </cell>
          <cell r="DF145">
            <v>0</v>
          </cell>
          <cell r="DI145">
            <v>0</v>
          </cell>
          <cell r="DK145">
            <v>0</v>
          </cell>
          <cell r="DL145">
            <v>0</v>
          </cell>
          <cell r="DN145" t="str">
            <v>11LPA</v>
          </cell>
          <cell r="DO145" t="str">
            <v>EQ.A Loja Cid Braga</v>
          </cell>
          <cell r="DP145">
            <v>9</v>
          </cell>
          <cell r="DQ145">
            <v>100</v>
          </cell>
          <cell r="DR145" t="str">
            <v>PT01</v>
          </cell>
          <cell r="DT145" t="str">
            <v>00070612</v>
          </cell>
          <cell r="DU145" t="str">
            <v>BANCO ESPIRITO SANTO, SA</v>
          </cell>
        </row>
        <row r="146">
          <cell r="A146" t="str">
            <v>320951</v>
          </cell>
          <cell r="B146" t="str">
            <v>Manuel Jose Martins Pacheco</v>
          </cell>
          <cell r="C146" t="str">
            <v>1986</v>
          </cell>
          <cell r="D146">
            <v>19</v>
          </cell>
          <cell r="E146">
            <v>19</v>
          </cell>
          <cell r="F146" t="str">
            <v>19620424</v>
          </cell>
          <cell r="G146" t="str">
            <v>43</v>
          </cell>
          <cell r="H146" t="str">
            <v>1</v>
          </cell>
          <cell r="I146" t="str">
            <v>Casado</v>
          </cell>
          <cell r="J146" t="str">
            <v>masculino</v>
          </cell>
          <cell r="K146">
            <v>1</v>
          </cell>
          <cell r="L146" t="str">
            <v>R Oscar Dias Pereira 68 4 Dto  Gualtar</v>
          </cell>
          <cell r="M146" t="str">
            <v>4710-081</v>
          </cell>
          <cell r="N146" t="str">
            <v>BRAGA</v>
          </cell>
          <cell r="O146" t="str">
            <v>00243383</v>
          </cell>
          <cell r="P146" t="str">
            <v>12.ANO - 1. CURSO</v>
          </cell>
          <cell r="R146" t="str">
            <v>6069200</v>
          </cell>
          <cell r="S146" t="str">
            <v>19931110</v>
          </cell>
          <cell r="T146" t="str">
            <v>LISBOA</v>
          </cell>
          <cell r="U146" t="str">
            <v>9804</v>
          </cell>
          <cell r="V146" t="str">
            <v>SIND ENERGIA - SINERGIA</v>
          </cell>
          <cell r="W146" t="str">
            <v>175707782</v>
          </cell>
          <cell r="X146" t="str">
            <v>0361</v>
          </cell>
          <cell r="Y146" t="str">
            <v>0.0</v>
          </cell>
          <cell r="Z146">
            <v>1</v>
          </cell>
          <cell r="AA146" t="str">
            <v>00</v>
          </cell>
          <cell r="AC146" t="str">
            <v>X</v>
          </cell>
          <cell r="AD146" t="str">
            <v>100</v>
          </cell>
          <cell r="AE146" t="str">
            <v>11323409901</v>
          </cell>
          <cell r="AF146" t="str">
            <v>02</v>
          </cell>
          <cell r="AG146" t="str">
            <v>19860410</v>
          </cell>
          <cell r="AH146" t="str">
            <v>DT.Adm.Corr.Antiguid</v>
          </cell>
          <cell r="AI146" t="str">
            <v>1</v>
          </cell>
          <cell r="AJ146" t="str">
            <v>ACTIVOS</v>
          </cell>
          <cell r="AK146" t="str">
            <v>AA</v>
          </cell>
          <cell r="AL146" t="str">
            <v>ACTIVO TEMP.INTEIRO</v>
          </cell>
          <cell r="AM146" t="str">
            <v>J100</v>
          </cell>
          <cell r="AN146" t="str">
            <v>EDPOutsourcing Comercial-N</v>
          </cell>
          <cell r="AO146" t="str">
            <v>J121</v>
          </cell>
          <cell r="AP146" t="str">
            <v>EDPOC-BRG-LjCdd</v>
          </cell>
          <cell r="AQ146" t="str">
            <v>40177394</v>
          </cell>
          <cell r="AR146" t="str">
            <v>70000060</v>
          </cell>
          <cell r="AS146" t="str">
            <v>025.</v>
          </cell>
          <cell r="AT146" t="str">
            <v>ESCRITURARIO COMERCIAL</v>
          </cell>
          <cell r="AU146" t="str">
            <v>1</v>
          </cell>
          <cell r="AV146" t="str">
            <v>00040170</v>
          </cell>
          <cell r="AW146" t="str">
            <v>J20424220410</v>
          </cell>
          <cell r="AX146" t="str">
            <v>AN-LJBRG-CD-LOJA BRAGA-CIDADÃO</v>
          </cell>
          <cell r="AY146" t="str">
            <v>68905106</v>
          </cell>
          <cell r="AZ146" t="str">
            <v>Lj Braga - Loja Cida</v>
          </cell>
          <cell r="BA146" t="str">
            <v>6890</v>
          </cell>
          <cell r="BB146" t="str">
            <v>EDP Outsourcing Comercial</v>
          </cell>
          <cell r="BC146" t="str">
            <v>6890</v>
          </cell>
          <cell r="BD146" t="str">
            <v>6890</v>
          </cell>
          <cell r="BE146" t="str">
            <v>2800</v>
          </cell>
          <cell r="BF146" t="str">
            <v>6890</v>
          </cell>
          <cell r="BG146" t="str">
            <v>EDP Outsourcing Comercial,SA</v>
          </cell>
          <cell r="BH146" t="str">
            <v>1010</v>
          </cell>
          <cell r="BI146">
            <v>1079</v>
          </cell>
          <cell r="BJ146" t="str">
            <v>09</v>
          </cell>
          <cell r="BK146">
            <v>19</v>
          </cell>
          <cell r="BL146">
            <v>192.09</v>
          </cell>
          <cell r="BM146" t="str">
            <v>NÍVEL 5</v>
          </cell>
          <cell r="BN146" t="str">
            <v>02</v>
          </cell>
          <cell r="BO146" t="str">
            <v>06</v>
          </cell>
          <cell r="BP146" t="str">
            <v>20030101</v>
          </cell>
          <cell r="BQ146" t="str">
            <v>21</v>
          </cell>
          <cell r="BR146" t="str">
            <v>EVOLUCAO AUTOMATICA</v>
          </cell>
          <cell r="BS146" t="str">
            <v>20050101</v>
          </cell>
          <cell r="BW146">
            <v>0</v>
          </cell>
          <cell r="BX146">
            <v>0</v>
          </cell>
          <cell r="BY146">
            <v>0</v>
          </cell>
          <cell r="BZ146">
            <v>0</v>
          </cell>
          <cell r="CA146">
            <v>0</v>
          </cell>
          <cell r="CC146">
            <v>0</v>
          </cell>
          <cell r="CG146">
            <v>0</v>
          </cell>
          <cell r="CK146">
            <v>0</v>
          </cell>
          <cell r="CO146">
            <v>0</v>
          </cell>
          <cell r="CT146">
            <v>0</v>
          </cell>
          <cell r="CU146">
            <v>0</v>
          </cell>
          <cell r="CV146">
            <v>0</v>
          </cell>
          <cell r="CW146">
            <v>0</v>
          </cell>
          <cell r="CX146">
            <v>1</v>
          </cell>
          <cell r="CY146" t="str">
            <v>6010</v>
          </cell>
          <cell r="CZ146">
            <v>39.54</v>
          </cell>
          <cell r="DC146">
            <v>0</v>
          </cell>
          <cell r="DF146">
            <v>0</v>
          </cell>
          <cell r="DI146">
            <v>0</v>
          </cell>
          <cell r="DK146">
            <v>0</v>
          </cell>
          <cell r="DL146">
            <v>0</v>
          </cell>
          <cell r="DN146" t="str">
            <v>11LPA</v>
          </cell>
          <cell r="DO146" t="str">
            <v>EQ.A Loja Cid Braga</v>
          </cell>
          <cell r="DP146">
            <v>9</v>
          </cell>
          <cell r="DQ146">
            <v>100</v>
          </cell>
          <cell r="DR146" t="str">
            <v>PT01</v>
          </cell>
          <cell r="DT146" t="str">
            <v>00360030</v>
          </cell>
          <cell r="DU146" t="str">
            <v>CAIXA ECONOMICA MONTEPIO GERAL</v>
          </cell>
        </row>
        <row r="147">
          <cell r="A147" t="str">
            <v>208167</v>
          </cell>
          <cell r="B147" t="str">
            <v>Osvaldo Jorge Ferreira Prata</v>
          </cell>
          <cell r="C147" t="str">
            <v>1979</v>
          </cell>
          <cell r="D147">
            <v>26</v>
          </cell>
          <cell r="E147">
            <v>26</v>
          </cell>
          <cell r="F147" t="str">
            <v>19580831</v>
          </cell>
          <cell r="G147" t="str">
            <v>46</v>
          </cell>
          <cell r="H147" t="str">
            <v>1</v>
          </cell>
          <cell r="I147" t="str">
            <v>Casado</v>
          </cell>
          <cell r="J147" t="str">
            <v>masculino</v>
          </cell>
          <cell r="K147">
            <v>2</v>
          </cell>
          <cell r="L147" t="str">
            <v>LOT. FONTE COVA, LOTE 33 PARADA DE TIBÃES</v>
          </cell>
          <cell r="M147" t="str">
            <v>4700-765</v>
          </cell>
          <cell r="N147" t="str">
            <v>PARADA DE TIBÃES</v>
          </cell>
          <cell r="O147" t="str">
            <v>00232213</v>
          </cell>
          <cell r="P147" t="str">
            <v>C.GERAL ADMINISTRACAO COMERCIO</v>
          </cell>
          <cell r="R147" t="str">
            <v>3674897</v>
          </cell>
          <cell r="S147" t="str">
            <v>19951009</v>
          </cell>
          <cell r="T147" t="str">
            <v>BRAGA</v>
          </cell>
          <cell r="W147" t="str">
            <v>144546469</v>
          </cell>
          <cell r="X147" t="str">
            <v>0361</v>
          </cell>
          <cell r="Y147" t="str">
            <v>0.0</v>
          </cell>
          <cell r="Z147">
            <v>2</v>
          </cell>
          <cell r="AA147" t="str">
            <v>00</v>
          </cell>
          <cell r="AC147" t="str">
            <v>X</v>
          </cell>
          <cell r="AD147" t="str">
            <v>100</v>
          </cell>
          <cell r="AE147" t="str">
            <v>10294004455</v>
          </cell>
          <cell r="AF147" t="str">
            <v>02</v>
          </cell>
          <cell r="AG147" t="str">
            <v>19790210</v>
          </cell>
          <cell r="AH147" t="str">
            <v>DT.Adm.Corr.Antiguid</v>
          </cell>
          <cell r="AI147" t="str">
            <v>1</v>
          </cell>
          <cell r="AJ147" t="str">
            <v>ACTIVOS</v>
          </cell>
          <cell r="AK147" t="str">
            <v>AA</v>
          </cell>
          <cell r="AL147" t="str">
            <v>ACTIVO TEMP.INTEIRO</v>
          </cell>
          <cell r="AM147" t="str">
            <v>J100</v>
          </cell>
          <cell r="AN147" t="str">
            <v>EDPOutsourcing Comercial-N</v>
          </cell>
          <cell r="AO147" t="str">
            <v>J121</v>
          </cell>
          <cell r="AP147" t="str">
            <v>EDPOC-BRG-LjCdd</v>
          </cell>
          <cell r="AQ147" t="str">
            <v>40177386</v>
          </cell>
          <cell r="AR147" t="str">
            <v>70000022</v>
          </cell>
          <cell r="AS147" t="str">
            <v>014.</v>
          </cell>
          <cell r="AT147" t="str">
            <v>TECNICO COMERCIAL</v>
          </cell>
          <cell r="AU147" t="str">
            <v>4</v>
          </cell>
          <cell r="AV147" t="str">
            <v>00040170</v>
          </cell>
          <cell r="AW147" t="str">
            <v>J20424220410</v>
          </cell>
          <cell r="AX147" t="str">
            <v>AN-LJBRG-CD-LOJA BRAGA-CIDADÃO</v>
          </cell>
          <cell r="AY147" t="str">
            <v>68905106</v>
          </cell>
          <cell r="AZ147" t="str">
            <v>Lj Braga - Loja Cida</v>
          </cell>
          <cell r="BA147" t="str">
            <v>6890</v>
          </cell>
          <cell r="BB147" t="str">
            <v>EDP Outsourcing Comercial</v>
          </cell>
          <cell r="BC147" t="str">
            <v>6890</v>
          </cell>
          <cell r="BD147" t="str">
            <v>6890</v>
          </cell>
          <cell r="BE147" t="str">
            <v>2800</v>
          </cell>
          <cell r="BF147" t="str">
            <v>6890</v>
          </cell>
          <cell r="BG147" t="str">
            <v>EDP Outsourcing Comercial,SA</v>
          </cell>
          <cell r="BH147" t="str">
            <v>1010</v>
          </cell>
          <cell r="BI147">
            <v>1432</v>
          </cell>
          <cell r="BJ147" t="str">
            <v>13</v>
          </cell>
          <cell r="BK147">
            <v>26</v>
          </cell>
          <cell r="BL147">
            <v>262.86</v>
          </cell>
          <cell r="BM147" t="str">
            <v>NÍVEL 4</v>
          </cell>
          <cell r="BN147" t="str">
            <v>01</v>
          </cell>
          <cell r="BO147" t="str">
            <v>07</v>
          </cell>
          <cell r="BP147" t="str">
            <v>20040101</v>
          </cell>
          <cell r="BQ147" t="str">
            <v>21</v>
          </cell>
          <cell r="BR147" t="str">
            <v>EVOLUCAO AUTOMATICA</v>
          </cell>
          <cell r="BS147" t="str">
            <v>20050101</v>
          </cell>
          <cell r="BW147">
            <v>0</v>
          </cell>
          <cell r="BX147">
            <v>0</v>
          </cell>
          <cell r="BY147">
            <v>0</v>
          </cell>
          <cell r="BZ147">
            <v>0</v>
          </cell>
          <cell r="CA147">
            <v>0</v>
          </cell>
          <cell r="CC147">
            <v>0</v>
          </cell>
          <cell r="CG147">
            <v>0</v>
          </cell>
          <cell r="CK147">
            <v>0</v>
          </cell>
          <cell r="CO147">
            <v>0</v>
          </cell>
          <cell r="CT147">
            <v>0</v>
          </cell>
          <cell r="CU147">
            <v>0</v>
          </cell>
          <cell r="CV147">
            <v>0</v>
          </cell>
          <cell r="CW147">
            <v>0</v>
          </cell>
          <cell r="CX147">
            <v>1</v>
          </cell>
          <cell r="CY147" t="str">
            <v>6010</v>
          </cell>
          <cell r="CZ147">
            <v>39.54</v>
          </cell>
          <cell r="DC147">
            <v>0</v>
          </cell>
          <cell r="DF147">
            <v>0</v>
          </cell>
          <cell r="DI147">
            <v>0</v>
          </cell>
          <cell r="DK147">
            <v>0</v>
          </cell>
          <cell r="DL147">
            <v>0</v>
          </cell>
          <cell r="DN147" t="str">
            <v>11LPA</v>
          </cell>
          <cell r="DO147" t="str">
            <v>EQ.A Loja Cid Braga</v>
          </cell>
          <cell r="DP147">
            <v>9</v>
          </cell>
          <cell r="DQ147">
            <v>100</v>
          </cell>
          <cell r="DR147" t="str">
            <v>PT01</v>
          </cell>
          <cell r="DT147" t="str">
            <v>00210000</v>
          </cell>
          <cell r="DU147" t="str">
            <v>CREDITO PREDIAL PORTUGUES, SA</v>
          </cell>
        </row>
        <row r="148">
          <cell r="A148" t="str">
            <v>203947</v>
          </cell>
          <cell r="B148" t="str">
            <v>Hermenegildo Oliveira Fonseca</v>
          </cell>
          <cell r="C148" t="str">
            <v>1979</v>
          </cell>
          <cell r="D148">
            <v>26</v>
          </cell>
          <cell r="E148">
            <v>26</v>
          </cell>
          <cell r="F148" t="str">
            <v>19580723</v>
          </cell>
          <cell r="G148" t="str">
            <v>46</v>
          </cell>
          <cell r="H148" t="str">
            <v>1</v>
          </cell>
          <cell r="I148" t="str">
            <v>Casado</v>
          </cell>
          <cell r="J148" t="str">
            <v>masculino</v>
          </cell>
          <cell r="K148">
            <v>2</v>
          </cell>
          <cell r="L148" t="str">
            <v>Lug da Quinta - Frossos</v>
          </cell>
          <cell r="M148" t="str">
            <v>4700-153</v>
          </cell>
          <cell r="N148" t="str">
            <v>BRAGA</v>
          </cell>
          <cell r="O148" t="str">
            <v>00122141</v>
          </cell>
          <cell r="P148" t="str">
            <v>CICLO PREPARATORIO ELEMENTAR</v>
          </cell>
          <cell r="R148" t="str">
            <v>3712289</v>
          </cell>
          <cell r="S148" t="str">
            <v>19981109</v>
          </cell>
          <cell r="T148" t="str">
            <v>LISBOA</v>
          </cell>
          <cell r="U148" t="str">
            <v>9803</v>
          </cell>
          <cell r="V148" t="str">
            <v>S.NAC IND ENERGIA-SINDEL</v>
          </cell>
          <cell r="W148" t="str">
            <v>154775908</v>
          </cell>
          <cell r="X148" t="str">
            <v>3425</v>
          </cell>
          <cell r="Y148" t="str">
            <v>0.0</v>
          </cell>
          <cell r="Z148">
            <v>2</v>
          </cell>
          <cell r="AA148" t="str">
            <v>00</v>
          </cell>
          <cell r="AC148" t="str">
            <v>X</v>
          </cell>
          <cell r="AD148" t="str">
            <v>100</v>
          </cell>
          <cell r="AE148" t="str">
            <v>10294031611</v>
          </cell>
          <cell r="AF148" t="str">
            <v>02</v>
          </cell>
          <cell r="AG148" t="str">
            <v>19790702</v>
          </cell>
          <cell r="AH148" t="str">
            <v>DT.Adm.Corr.Antiguid</v>
          </cell>
          <cell r="AI148" t="str">
            <v>1</v>
          </cell>
          <cell r="AJ148" t="str">
            <v>ACTIVOS</v>
          </cell>
          <cell r="AK148" t="str">
            <v>AA</v>
          </cell>
          <cell r="AL148" t="str">
            <v>ACTIVO TEMP.INTEIRO</v>
          </cell>
          <cell r="AM148" t="str">
            <v>J100</v>
          </cell>
          <cell r="AN148" t="str">
            <v>EDPOutsourcing Comercial-N</v>
          </cell>
          <cell r="AO148" t="str">
            <v>J121</v>
          </cell>
          <cell r="AP148" t="str">
            <v>EDPOC-BRG-LjCdd</v>
          </cell>
          <cell r="AQ148" t="str">
            <v>40177389</v>
          </cell>
          <cell r="AR148" t="str">
            <v>70000060</v>
          </cell>
          <cell r="AS148" t="str">
            <v>025.</v>
          </cell>
          <cell r="AT148" t="str">
            <v>ESCRITURARIO COMERCIAL</v>
          </cell>
          <cell r="AU148" t="str">
            <v>1</v>
          </cell>
          <cell r="AV148" t="str">
            <v>00040477</v>
          </cell>
          <cell r="AW148" t="str">
            <v>J20424220410</v>
          </cell>
          <cell r="AX148" t="str">
            <v>AN-LJBRG-CD-LOJA BRAGA-CIDADÃO (I)</v>
          </cell>
          <cell r="AY148" t="str">
            <v>68905106</v>
          </cell>
          <cell r="AZ148" t="str">
            <v>Lj Braga - Loja Cida</v>
          </cell>
          <cell r="BA148" t="str">
            <v>6890</v>
          </cell>
          <cell r="BB148" t="str">
            <v>EDP Outsourcing Comercial</v>
          </cell>
          <cell r="BC148" t="str">
            <v>6890</v>
          </cell>
          <cell r="BD148" t="str">
            <v>6890</v>
          </cell>
          <cell r="BE148" t="str">
            <v>2800</v>
          </cell>
          <cell r="BF148" t="str">
            <v>6890</v>
          </cell>
          <cell r="BG148" t="str">
            <v>EDP Outsourcing Comercial,SA</v>
          </cell>
          <cell r="BH148" t="str">
            <v>1010</v>
          </cell>
          <cell r="BI148">
            <v>1247</v>
          </cell>
          <cell r="BJ148" t="str">
            <v>11</v>
          </cell>
          <cell r="BK148">
            <v>26</v>
          </cell>
          <cell r="BL148">
            <v>262.86</v>
          </cell>
          <cell r="BM148" t="str">
            <v>NÍVEL 5</v>
          </cell>
          <cell r="BN148" t="str">
            <v>03</v>
          </cell>
          <cell r="BO148" t="str">
            <v>08</v>
          </cell>
          <cell r="BP148" t="str">
            <v>20040110</v>
          </cell>
          <cell r="BQ148" t="str">
            <v>22</v>
          </cell>
          <cell r="BR148" t="str">
            <v>ACELERACAO DE CARREIRA</v>
          </cell>
          <cell r="BS148" t="str">
            <v>20050101</v>
          </cell>
          <cell r="BT148" t="str">
            <v>20020101</v>
          </cell>
          <cell r="BW148">
            <v>0</v>
          </cell>
          <cell r="BX148">
            <v>0</v>
          </cell>
          <cell r="BY148">
            <v>0</v>
          </cell>
          <cell r="BZ148">
            <v>0</v>
          </cell>
          <cell r="CA148">
            <v>0</v>
          </cell>
          <cell r="CC148">
            <v>0</v>
          </cell>
          <cell r="CG148">
            <v>0</v>
          </cell>
          <cell r="CK148">
            <v>0</v>
          </cell>
          <cell r="CO148">
            <v>0</v>
          </cell>
          <cell r="CT148">
            <v>0</v>
          </cell>
          <cell r="CU148">
            <v>0</v>
          </cell>
          <cell r="CV148">
            <v>0</v>
          </cell>
          <cell r="CW148">
            <v>0</v>
          </cell>
          <cell r="CX148">
            <v>1</v>
          </cell>
          <cell r="CY148" t="str">
            <v>6010</v>
          </cell>
          <cell r="CZ148">
            <v>39.54</v>
          </cell>
          <cell r="DC148">
            <v>0</v>
          </cell>
          <cell r="DF148">
            <v>0</v>
          </cell>
          <cell r="DI148">
            <v>0</v>
          </cell>
          <cell r="DK148">
            <v>0</v>
          </cell>
          <cell r="DL148">
            <v>0</v>
          </cell>
          <cell r="DN148" t="str">
            <v>11LPB</v>
          </cell>
          <cell r="DO148" t="str">
            <v>EQ.B Loja Cid Braga</v>
          </cell>
          <cell r="DP148">
            <v>9</v>
          </cell>
          <cell r="DQ148">
            <v>100</v>
          </cell>
          <cell r="DR148" t="str">
            <v>PT01</v>
          </cell>
          <cell r="DT148" t="str">
            <v>00360119</v>
          </cell>
          <cell r="DU148" t="str">
            <v>CAIXA ECONOMICA MONTEPIO GERAL</v>
          </cell>
        </row>
        <row r="149">
          <cell r="A149" t="str">
            <v>203890</v>
          </cell>
          <cell r="B149" t="str">
            <v>Francisco Goncalves Mota</v>
          </cell>
          <cell r="C149" t="str">
            <v>1974</v>
          </cell>
          <cell r="D149">
            <v>31</v>
          </cell>
          <cell r="E149">
            <v>31</v>
          </cell>
          <cell r="F149" t="str">
            <v>19531004</v>
          </cell>
          <cell r="G149" t="str">
            <v>51</v>
          </cell>
          <cell r="H149" t="str">
            <v>1</v>
          </cell>
          <cell r="I149" t="str">
            <v>Casado</v>
          </cell>
          <cell r="J149" t="str">
            <v>masculino</v>
          </cell>
          <cell r="K149">
            <v>2</v>
          </cell>
          <cell r="L149" t="str">
            <v>Lug Sarrido - Padim da Graca</v>
          </cell>
          <cell r="M149" t="str">
            <v>4700-670</v>
          </cell>
          <cell r="N149" t="str">
            <v>PADIM DA GRAÇA</v>
          </cell>
          <cell r="O149" t="str">
            <v>00110024</v>
          </cell>
          <cell r="P149" t="str">
            <v>CICLO ELEMENTAR (4.CLASSE)</v>
          </cell>
          <cell r="R149" t="str">
            <v>3617061</v>
          </cell>
          <cell r="S149" t="str">
            <v>19980310</v>
          </cell>
          <cell r="T149" t="str">
            <v>LISBOA</v>
          </cell>
          <cell r="U149" t="str">
            <v>9803</v>
          </cell>
          <cell r="V149" t="str">
            <v>S.NAC IND ENERGIA-SINDEL</v>
          </cell>
          <cell r="W149" t="str">
            <v>131523805</v>
          </cell>
          <cell r="X149" t="str">
            <v>0361</v>
          </cell>
          <cell r="Y149" t="str">
            <v>0.0</v>
          </cell>
          <cell r="Z149">
            <v>2</v>
          </cell>
          <cell r="AA149" t="str">
            <v>00</v>
          </cell>
          <cell r="AC149" t="str">
            <v>X</v>
          </cell>
          <cell r="AD149" t="str">
            <v>100</v>
          </cell>
          <cell r="AE149" t="str">
            <v>10291062965</v>
          </cell>
          <cell r="AF149" t="str">
            <v>02</v>
          </cell>
          <cell r="AG149" t="str">
            <v>19741021</v>
          </cell>
          <cell r="AH149" t="str">
            <v>DT.Adm.Corr.Antiguid</v>
          </cell>
          <cell r="AI149" t="str">
            <v>1</v>
          </cell>
          <cell r="AJ149" t="str">
            <v>ACTIVOS</v>
          </cell>
          <cell r="AK149" t="str">
            <v>AA</v>
          </cell>
          <cell r="AL149" t="str">
            <v>ACTIVO TEMP.INTEIRO</v>
          </cell>
          <cell r="AM149" t="str">
            <v>J100</v>
          </cell>
          <cell r="AN149" t="str">
            <v>EDPOutsourcing Comercial-N</v>
          </cell>
          <cell r="AO149" t="str">
            <v>J121</v>
          </cell>
          <cell r="AP149" t="str">
            <v>EDPOC-BRG-LjCdd</v>
          </cell>
          <cell r="AQ149" t="str">
            <v>40177388</v>
          </cell>
          <cell r="AR149" t="str">
            <v>70000060</v>
          </cell>
          <cell r="AS149" t="str">
            <v>025.</v>
          </cell>
          <cell r="AT149" t="str">
            <v>ESCRITURARIO COMERCIAL</v>
          </cell>
          <cell r="AU149" t="str">
            <v>1</v>
          </cell>
          <cell r="AV149" t="str">
            <v>00040477</v>
          </cell>
          <cell r="AW149" t="str">
            <v>J20424220410</v>
          </cell>
          <cell r="AX149" t="str">
            <v>AN-LJBRG-CD-LOJA BRAGA-CIDADÃO (I)</v>
          </cell>
          <cell r="AY149" t="str">
            <v>68905106</v>
          </cell>
          <cell r="AZ149" t="str">
            <v>Lj Braga - Loja Cida</v>
          </cell>
          <cell r="BA149" t="str">
            <v>6890</v>
          </cell>
          <cell r="BB149" t="str">
            <v>EDP Outsourcing Comercial</v>
          </cell>
          <cell r="BC149" t="str">
            <v>6890</v>
          </cell>
          <cell r="BD149" t="str">
            <v>6890</v>
          </cell>
          <cell r="BE149" t="str">
            <v>2800</v>
          </cell>
          <cell r="BF149" t="str">
            <v>6890</v>
          </cell>
          <cell r="BG149" t="str">
            <v>EDP Outsourcing Comercial,SA</v>
          </cell>
          <cell r="BH149" t="str">
            <v>1010</v>
          </cell>
          <cell r="BI149">
            <v>1247</v>
          </cell>
          <cell r="BJ149" t="str">
            <v>11</v>
          </cell>
          <cell r="BK149">
            <v>31</v>
          </cell>
          <cell r="BL149">
            <v>313.41000000000003</v>
          </cell>
          <cell r="BM149" t="str">
            <v>NÍVEL 5</v>
          </cell>
          <cell r="BN149" t="str">
            <v>03</v>
          </cell>
          <cell r="BO149" t="str">
            <v>08</v>
          </cell>
          <cell r="BP149" t="str">
            <v>20020101</v>
          </cell>
          <cell r="BQ149" t="str">
            <v>21</v>
          </cell>
          <cell r="BR149" t="str">
            <v>EVOLUCAO AUTOMATICA</v>
          </cell>
          <cell r="BS149" t="str">
            <v>20050101</v>
          </cell>
          <cell r="BW149">
            <v>0</v>
          </cell>
          <cell r="BX149">
            <v>0</v>
          </cell>
          <cell r="BY149">
            <v>0</v>
          </cell>
          <cell r="BZ149">
            <v>0</v>
          </cell>
          <cell r="CA149">
            <v>0</v>
          </cell>
          <cell r="CC149">
            <v>0</v>
          </cell>
          <cell r="CG149">
            <v>0</v>
          </cell>
          <cell r="CK149">
            <v>0</v>
          </cell>
          <cell r="CO149">
            <v>0</v>
          </cell>
          <cell r="CT149">
            <v>0</v>
          </cell>
          <cell r="CU149">
            <v>0</v>
          </cell>
          <cell r="CV149">
            <v>0</v>
          </cell>
          <cell r="CW149">
            <v>0</v>
          </cell>
          <cell r="CX149">
            <v>1</v>
          </cell>
          <cell r="CY149" t="str">
            <v>6010</v>
          </cell>
          <cell r="CZ149">
            <v>39.54</v>
          </cell>
          <cell r="DC149">
            <v>0</v>
          </cell>
          <cell r="DF149">
            <v>0</v>
          </cell>
          <cell r="DI149">
            <v>0</v>
          </cell>
          <cell r="DK149">
            <v>0</v>
          </cell>
          <cell r="DL149">
            <v>0</v>
          </cell>
          <cell r="DN149" t="str">
            <v>11LPB</v>
          </cell>
          <cell r="DO149" t="str">
            <v>EQ.B Loja Cid Braga</v>
          </cell>
          <cell r="DP149">
            <v>9</v>
          </cell>
          <cell r="DQ149">
            <v>100</v>
          </cell>
          <cell r="DR149" t="str">
            <v>PT01</v>
          </cell>
          <cell r="DT149" t="str">
            <v>00350171</v>
          </cell>
          <cell r="DU149" t="str">
            <v>CAIXA GERAL DE DEPOSITOS, SA</v>
          </cell>
        </row>
        <row r="150">
          <cell r="A150" t="str">
            <v>227838</v>
          </cell>
          <cell r="B150" t="str">
            <v>Augusto Costinha Nevoa</v>
          </cell>
          <cell r="C150" t="str">
            <v>1980</v>
          </cell>
          <cell r="D150">
            <v>25</v>
          </cell>
          <cell r="E150">
            <v>25</v>
          </cell>
          <cell r="F150" t="str">
            <v>19540805</v>
          </cell>
          <cell r="G150" t="str">
            <v>50</v>
          </cell>
          <cell r="H150" t="str">
            <v>1</v>
          </cell>
          <cell r="I150" t="str">
            <v>Casado</v>
          </cell>
          <cell r="J150" t="str">
            <v>masculino</v>
          </cell>
          <cell r="K150">
            <v>2</v>
          </cell>
          <cell r="L150" t="str">
            <v>R Dr. Francisco Xavier Araujo S/N</v>
          </cell>
          <cell r="M150" t="str">
            <v>4840-100</v>
          </cell>
          <cell r="N150" t="str">
            <v>TERRAS DE BOURO</v>
          </cell>
          <cell r="O150" t="str">
            <v>00231023</v>
          </cell>
          <cell r="P150" t="str">
            <v>CURSO GERAL DOS LICEUS</v>
          </cell>
          <cell r="R150" t="str">
            <v>3623945</v>
          </cell>
          <cell r="S150" t="str">
            <v>19950531</v>
          </cell>
          <cell r="T150" t="str">
            <v>BRAGA</v>
          </cell>
          <cell r="W150" t="str">
            <v>115616659</v>
          </cell>
          <cell r="X150" t="str">
            <v>0434</v>
          </cell>
          <cell r="Y150" t="str">
            <v>0.0</v>
          </cell>
          <cell r="Z150">
            <v>2</v>
          </cell>
          <cell r="AA150" t="str">
            <v>00</v>
          </cell>
          <cell r="AC150" t="str">
            <v>X</v>
          </cell>
          <cell r="AD150" t="str">
            <v>100</v>
          </cell>
          <cell r="AE150" t="str">
            <v>10294022833</v>
          </cell>
          <cell r="AF150" t="str">
            <v>02</v>
          </cell>
          <cell r="AG150" t="str">
            <v>19801106</v>
          </cell>
          <cell r="AH150" t="str">
            <v>DT.Adm.Corr.Antiguid</v>
          </cell>
          <cell r="AI150" t="str">
            <v>1</v>
          </cell>
          <cell r="AJ150" t="str">
            <v>ACTIVOS</v>
          </cell>
          <cell r="AK150" t="str">
            <v>AA</v>
          </cell>
          <cell r="AL150" t="str">
            <v>ACTIVO TEMP.INTEIRO</v>
          </cell>
          <cell r="AM150" t="str">
            <v>J100</v>
          </cell>
          <cell r="AN150" t="str">
            <v>EDPOutsourcing Comercial-N</v>
          </cell>
          <cell r="AO150" t="str">
            <v>J121</v>
          </cell>
          <cell r="AP150" t="str">
            <v>EDPOC-BRG-LjCdd</v>
          </cell>
          <cell r="AQ150" t="str">
            <v>40177392</v>
          </cell>
          <cell r="AR150" t="str">
            <v>70000060</v>
          </cell>
          <cell r="AS150" t="str">
            <v>025.</v>
          </cell>
          <cell r="AT150" t="str">
            <v>ESCRITURARIO COMERCIAL</v>
          </cell>
          <cell r="AU150" t="str">
            <v>1</v>
          </cell>
          <cell r="AV150" t="str">
            <v>00040477</v>
          </cell>
          <cell r="AW150" t="str">
            <v>J20424220410</v>
          </cell>
          <cell r="AX150" t="str">
            <v>AN-LJBRG-CD-LOJA BRAGA-CIDADÃO (I)</v>
          </cell>
          <cell r="AY150" t="str">
            <v>68905106</v>
          </cell>
          <cell r="AZ150" t="str">
            <v>Lj Braga - Loja Cida</v>
          </cell>
          <cell r="BA150" t="str">
            <v>6890</v>
          </cell>
          <cell r="BB150" t="str">
            <v>EDP Outsourcing Comercial</v>
          </cell>
          <cell r="BC150" t="str">
            <v>6890</v>
          </cell>
          <cell r="BD150" t="str">
            <v>6890</v>
          </cell>
          <cell r="BE150" t="str">
            <v>2800</v>
          </cell>
          <cell r="BF150" t="str">
            <v>6890</v>
          </cell>
          <cell r="BG150" t="str">
            <v>EDP Outsourcing Comercial,SA</v>
          </cell>
          <cell r="BH150" t="str">
            <v>1010</v>
          </cell>
          <cell r="BI150">
            <v>1339</v>
          </cell>
          <cell r="BJ150" t="str">
            <v>12</v>
          </cell>
          <cell r="BK150">
            <v>25</v>
          </cell>
          <cell r="BL150">
            <v>252.75</v>
          </cell>
          <cell r="BM150" t="str">
            <v>NÍVEL 5</v>
          </cell>
          <cell r="BN150" t="str">
            <v>00</v>
          </cell>
          <cell r="BO150" t="str">
            <v>09</v>
          </cell>
          <cell r="BP150" t="str">
            <v>20050101</v>
          </cell>
          <cell r="BQ150" t="str">
            <v>21</v>
          </cell>
          <cell r="BR150" t="str">
            <v>EVOLUCAO AUTOMATICA</v>
          </cell>
          <cell r="BS150" t="str">
            <v>20050101</v>
          </cell>
          <cell r="BW150">
            <v>0</v>
          </cell>
          <cell r="BX150">
            <v>0</v>
          </cell>
          <cell r="BY150">
            <v>0</v>
          </cell>
          <cell r="BZ150">
            <v>0</v>
          </cell>
          <cell r="CA150">
            <v>0</v>
          </cell>
          <cell r="CC150">
            <v>0</v>
          </cell>
          <cell r="CG150">
            <v>0</v>
          </cell>
          <cell r="CK150">
            <v>0</v>
          </cell>
          <cell r="CO150">
            <v>0</v>
          </cell>
          <cell r="CT150">
            <v>0</v>
          </cell>
          <cell r="CU150">
            <v>0</v>
          </cell>
          <cell r="CV150">
            <v>0</v>
          </cell>
          <cell r="CW150">
            <v>0</v>
          </cell>
          <cell r="CX150">
            <v>1</v>
          </cell>
          <cell r="CY150" t="str">
            <v>6010</v>
          </cell>
          <cell r="CZ150">
            <v>39.54</v>
          </cell>
          <cell r="DC150">
            <v>0</v>
          </cell>
          <cell r="DF150">
            <v>0</v>
          </cell>
          <cell r="DI150">
            <v>0</v>
          </cell>
          <cell r="DK150">
            <v>0</v>
          </cell>
          <cell r="DL150">
            <v>0</v>
          </cell>
          <cell r="DN150" t="str">
            <v>11LPB</v>
          </cell>
          <cell r="DO150" t="str">
            <v>EQ.B Loja Cid Braga</v>
          </cell>
          <cell r="DP150">
            <v>9</v>
          </cell>
          <cell r="DQ150">
            <v>100</v>
          </cell>
          <cell r="DR150" t="str">
            <v>PT01</v>
          </cell>
          <cell r="DT150" t="str">
            <v>00352127</v>
          </cell>
          <cell r="DU150" t="str">
            <v>CAIXA GERAL DE DEPOSITOS, SA</v>
          </cell>
        </row>
        <row r="151">
          <cell r="A151" t="str">
            <v>168963</v>
          </cell>
          <cell r="B151" t="str">
            <v>Joaquim Aurelio Almeida L. Oliveira</v>
          </cell>
          <cell r="C151" t="str">
            <v>1978</v>
          </cell>
          <cell r="D151">
            <v>27</v>
          </cell>
          <cell r="E151">
            <v>27</v>
          </cell>
          <cell r="F151" t="str">
            <v>19550509</v>
          </cell>
          <cell r="G151" t="str">
            <v>50</v>
          </cell>
          <cell r="H151" t="str">
            <v>1</v>
          </cell>
          <cell r="I151" t="str">
            <v>Casado</v>
          </cell>
          <cell r="J151" t="str">
            <v>masculino</v>
          </cell>
          <cell r="K151">
            <v>2</v>
          </cell>
          <cell r="L151" t="str">
            <v>Mirão - Galegos</v>
          </cell>
          <cell r="M151" t="str">
            <v>4830-253</v>
          </cell>
          <cell r="N151" t="str">
            <v>GALEGOS PVL</v>
          </cell>
          <cell r="O151" t="str">
            <v>00231021</v>
          </cell>
          <cell r="P151" t="str">
            <v>CURSO GERAL DOS LICEUS</v>
          </cell>
          <cell r="R151" t="str">
            <v>3498115</v>
          </cell>
          <cell r="S151" t="str">
            <v>20000822</v>
          </cell>
          <cell r="T151" t="str">
            <v>BRAGA</v>
          </cell>
          <cell r="U151" t="str">
            <v>9803</v>
          </cell>
          <cell r="V151" t="str">
            <v>S.NAC IND ENERGIA-SINDEL</v>
          </cell>
          <cell r="W151" t="str">
            <v>171526287</v>
          </cell>
          <cell r="X151" t="str">
            <v>0426</v>
          </cell>
          <cell r="Y151" t="str">
            <v>0.0</v>
          </cell>
          <cell r="Z151">
            <v>2</v>
          </cell>
          <cell r="AA151" t="str">
            <v>00</v>
          </cell>
          <cell r="AC151" t="str">
            <v>X</v>
          </cell>
          <cell r="AD151" t="str">
            <v>100</v>
          </cell>
          <cell r="AE151" t="str">
            <v>10292353987</v>
          </cell>
          <cell r="AF151" t="str">
            <v>02</v>
          </cell>
          <cell r="AG151" t="str">
            <v>19780515</v>
          </cell>
          <cell r="AH151" t="str">
            <v>DT.Adm.Corr.Antiguid</v>
          </cell>
          <cell r="AI151" t="str">
            <v>1</v>
          </cell>
          <cell r="AJ151" t="str">
            <v>ACTIVOS</v>
          </cell>
          <cell r="AK151" t="str">
            <v>AA</v>
          </cell>
          <cell r="AL151" t="str">
            <v>ACTIVO TEMP.INTEIRO</v>
          </cell>
          <cell r="AM151" t="str">
            <v>J100</v>
          </cell>
          <cell r="AN151" t="str">
            <v>EDPOutsourcing Comercial-N</v>
          </cell>
          <cell r="AO151" t="str">
            <v>J121</v>
          </cell>
          <cell r="AP151" t="str">
            <v>EDPOC-BRG-LjCdd</v>
          </cell>
          <cell r="AQ151" t="str">
            <v>40177383</v>
          </cell>
          <cell r="AR151" t="str">
            <v>70000022</v>
          </cell>
          <cell r="AS151" t="str">
            <v>014.</v>
          </cell>
          <cell r="AT151" t="str">
            <v>TECNICO COMERCIAL</v>
          </cell>
          <cell r="AU151" t="str">
            <v>4</v>
          </cell>
          <cell r="AV151" t="str">
            <v>00040477</v>
          </cell>
          <cell r="AW151" t="str">
            <v>J20424220410</v>
          </cell>
          <cell r="AX151" t="str">
            <v>AN-LJBRG-CD-LOJA BRAGA-CIDADÃO (I)</v>
          </cell>
          <cell r="AY151" t="str">
            <v>68905106</v>
          </cell>
          <cell r="AZ151" t="str">
            <v>Lj Braga - Loja Cida</v>
          </cell>
          <cell r="BA151" t="str">
            <v>6890</v>
          </cell>
          <cell r="BB151" t="str">
            <v>EDP Outsourcing Comercial</v>
          </cell>
          <cell r="BC151" t="str">
            <v>6890</v>
          </cell>
          <cell r="BD151" t="str">
            <v>6890</v>
          </cell>
          <cell r="BE151" t="str">
            <v>2800</v>
          </cell>
          <cell r="BF151" t="str">
            <v>6890</v>
          </cell>
          <cell r="BG151" t="str">
            <v>EDP Outsourcing Comercial,SA</v>
          </cell>
          <cell r="BH151" t="str">
            <v>1010</v>
          </cell>
          <cell r="BI151">
            <v>1339</v>
          </cell>
          <cell r="BJ151" t="str">
            <v>12</v>
          </cell>
          <cell r="BK151">
            <v>27</v>
          </cell>
          <cell r="BL151">
            <v>272.97000000000003</v>
          </cell>
          <cell r="BM151" t="str">
            <v>NÍVEL 4</v>
          </cell>
          <cell r="BN151" t="str">
            <v>02</v>
          </cell>
          <cell r="BO151" t="str">
            <v>06</v>
          </cell>
          <cell r="BP151" t="str">
            <v>20030101</v>
          </cell>
          <cell r="BQ151" t="str">
            <v>21</v>
          </cell>
          <cell r="BR151" t="str">
            <v>EVOLUCAO AUTOMATICA</v>
          </cell>
          <cell r="BS151" t="str">
            <v>20050101</v>
          </cell>
          <cell r="BW151">
            <v>0</v>
          </cell>
          <cell r="BX151">
            <v>0</v>
          </cell>
          <cell r="BY151">
            <v>0</v>
          </cell>
          <cell r="BZ151">
            <v>0</v>
          </cell>
          <cell r="CA151">
            <v>0</v>
          </cell>
          <cell r="CC151">
            <v>0</v>
          </cell>
          <cell r="CG151">
            <v>0</v>
          </cell>
          <cell r="CK151">
            <v>0</v>
          </cell>
          <cell r="CO151">
            <v>0</v>
          </cell>
          <cell r="CT151">
            <v>0</v>
          </cell>
          <cell r="CU151">
            <v>0</v>
          </cell>
          <cell r="CV151">
            <v>0</v>
          </cell>
          <cell r="CW151">
            <v>0</v>
          </cell>
          <cell r="CX151">
            <v>1</v>
          </cell>
          <cell r="CY151" t="str">
            <v>6010</v>
          </cell>
          <cell r="CZ151">
            <v>39.54</v>
          </cell>
          <cell r="DC151">
            <v>0</v>
          </cell>
          <cell r="DF151">
            <v>0</v>
          </cell>
          <cell r="DI151">
            <v>0</v>
          </cell>
          <cell r="DK151">
            <v>0</v>
          </cell>
          <cell r="DL151">
            <v>0</v>
          </cell>
          <cell r="DN151" t="str">
            <v>11LPB</v>
          </cell>
          <cell r="DO151" t="str">
            <v>EQ.B Loja Cid Braga</v>
          </cell>
          <cell r="DP151">
            <v>9</v>
          </cell>
          <cell r="DQ151">
            <v>100</v>
          </cell>
          <cell r="DR151" t="str">
            <v>PT01</v>
          </cell>
          <cell r="DT151" t="str">
            <v>00070612</v>
          </cell>
          <cell r="DU151" t="str">
            <v>BANCO ESPIRITO SANTO, SA</v>
          </cell>
        </row>
        <row r="152">
          <cell r="A152" t="str">
            <v>178020</v>
          </cell>
          <cell r="B152" t="str">
            <v>Domingos Jose Pereira Pias</v>
          </cell>
          <cell r="C152" t="str">
            <v>1979</v>
          </cell>
          <cell r="D152">
            <v>26</v>
          </cell>
          <cell r="E152">
            <v>26</v>
          </cell>
          <cell r="F152" t="str">
            <v>19511122</v>
          </cell>
          <cell r="G152" t="str">
            <v>53</v>
          </cell>
          <cell r="H152" t="str">
            <v>1</v>
          </cell>
          <cell r="I152" t="str">
            <v>Casado</v>
          </cell>
          <cell r="J152" t="str">
            <v>masculino</v>
          </cell>
          <cell r="K152">
            <v>3</v>
          </cell>
          <cell r="L152" t="str">
            <v>R Dr.Aires Duarte, nº95 Arcozelo</v>
          </cell>
          <cell r="M152" t="str">
            <v>4750-105</v>
          </cell>
          <cell r="N152" t="str">
            <v>BARCELOS</v>
          </cell>
          <cell r="O152" t="str">
            <v>00242072</v>
          </cell>
          <cell r="P152" t="str">
            <v>CC CONTABILIDADE ADMINISTRACAO</v>
          </cell>
          <cell r="R152" t="str">
            <v>2710028</v>
          </cell>
          <cell r="S152" t="str">
            <v>19860802</v>
          </cell>
          <cell r="T152" t="str">
            <v>LISBOA</v>
          </cell>
          <cell r="U152" t="str">
            <v>9803</v>
          </cell>
          <cell r="V152" t="str">
            <v>S.NAC IND ENERGIA-SINDEL</v>
          </cell>
          <cell r="W152" t="str">
            <v>130159140</v>
          </cell>
          <cell r="X152" t="str">
            <v>0353</v>
          </cell>
          <cell r="Y152" t="str">
            <v>0.0</v>
          </cell>
          <cell r="Z152">
            <v>3</v>
          </cell>
          <cell r="AA152" t="str">
            <v>00</v>
          </cell>
          <cell r="AD152" t="str">
            <v>100</v>
          </cell>
          <cell r="AE152" t="str">
            <v>10291480674</v>
          </cell>
          <cell r="AF152" t="str">
            <v>02</v>
          </cell>
          <cell r="AG152" t="str">
            <v>19791126</v>
          </cell>
          <cell r="AH152" t="str">
            <v>DT.Adm.Corr.Antiguid</v>
          </cell>
          <cell r="AI152" t="str">
            <v>1</v>
          </cell>
          <cell r="AJ152" t="str">
            <v>ACTIVOS</v>
          </cell>
          <cell r="AK152" t="str">
            <v>AA</v>
          </cell>
          <cell r="AL152" t="str">
            <v>ACTIVO TEMP.INTEIRO</v>
          </cell>
          <cell r="AM152" t="str">
            <v>J100</v>
          </cell>
          <cell r="AN152" t="str">
            <v>EDPOutsourcing Comercial-N</v>
          </cell>
          <cell r="AO152" t="str">
            <v>J121</v>
          </cell>
          <cell r="AP152" t="str">
            <v>EDPOC-BRG-LjCdd</v>
          </cell>
          <cell r="AQ152" t="str">
            <v>40177384</v>
          </cell>
          <cell r="AR152" t="str">
            <v>70000022</v>
          </cell>
          <cell r="AS152" t="str">
            <v>014.</v>
          </cell>
          <cell r="AT152" t="str">
            <v>TECNICO COMERCIAL</v>
          </cell>
          <cell r="AU152" t="str">
            <v>4</v>
          </cell>
          <cell r="AV152" t="str">
            <v>00040477</v>
          </cell>
          <cell r="AW152" t="str">
            <v>J20424220410</v>
          </cell>
          <cell r="AX152" t="str">
            <v>AN-LJBRG-CD-LOJA BRAGA-CIDADÃO (I)</v>
          </cell>
          <cell r="AY152" t="str">
            <v>68905106</v>
          </cell>
          <cell r="AZ152" t="str">
            <v>Lj Braga - Loja Cida</v>
          </cell>
          <cell r="BA152" t="str">
            <v>6890</v>
          </cell>
          <cell r="BB152" t="str">
            <v>EDP Outsourcing Comercial</v>
          </cell>
          <cell r="BC152" t="str">
            <v>6890</v>
          </cell>
          <cell r="BD152" t="str">
            <v>6890</v>
          </cell>
          <cell r="BE152" t="str">
            <v>2800</v>
          </cell>
          <cell r="BF152" t="str">
            <v>6890</v>
          </cell>
          <cell r="BG152" t="str">
            <v>EDP Outsourcing Comercial,SA</v>
          </cell>
          <cell r="BH152" t="str">
            <v>1010</v>
          </cell>
          <cell r="BI152">
            <v>1432</v>
          </cell>
          <cell r="BJ152" t="str">
            <v>13</v>
          </cell>
          <cell r="BK152">
            <v>26</v>
          </cell>
          <cell r="BL152">
            <v>262.86</v>
          </cell>
          <cell r="BM152" t="str">
            <v>NÍVEL 4</v>
          </cell>
          <cell r="BN152" t="str">
            <v>00</v>
          </cell>
          <cell r="BO152" t="str">
            <v>07</v>
          </cell>
          <cell r="BP152" t="str">
            <v>20050101</v>
          </cell>
          <cell r="BQ152" t="str">
            <v>21</v>
          </cell>
          <cell r="BR152" t="str">
            <v>EVOLUCAO AUTOMATICA</v>
          </cell>
          <cell r="BS152" t="str">
            <v>20050101</v>
          </cell>
          <cell r="BW152">
            <v>0</v>
          </cell>
          <cell r="BX152">
            <v>0</v>
          </cell>
          <cell r="BY152">
            <v>0</v>
          </cell>
          <cell r="BZ152">
            <v>0</v>
          </cell>
          <cell r="CA152">
            <v>0</v>
          </cell>
          <cell r="CC152">
            <v>0</v>
          </cell>
          <cell r="CG152">
            <v>0</v>
          </cell>
          <cell r="CK152">
            <v>0</v>
          </cell>
          <cell r="CO152">
            <v>0</v>
          </cell>
          <cell r="CT152">
            <v>0</v>
          </cell>
          <cell r="CU152">
            <v>0</v>
          </cell>
          <cell r="CV152">
            <v>0</v>
          </cell>
          <cell r="CW152">
            <v>0</v>
          </cell>
          <cell r="CX152">
            <v>1</v>
          </cell>
          <cell r="CY152" t="str">
            <v>6010</v>
          </cell>
          <cell r="CZ152">
            <v>39.54</v>
          </cell>
          <cell r="DC152">
            <v>0</v>
          </cell>
          <cell r="DF152">
            <v>0</v>
          </cell>
          <cell r="DI152">
            <v>0</v>
          </cell>
          <cell r="DK152">
            <v>0</v>
          </cell>
          <cell r="DL152">
            <v>0</v>
          </cell>
          <cell r="DN152" t="str">
            <v>11LPB</v>
          </cell>
          <cell r="DO152" t="str">
            <v>EQ.B Loja Cid Braga</v>
          </cell>
          <cell r="DP152">
            <v>9</v>
          </cell>
          <cell r="DQ152">
            <v>100</v>
          </cell>
          <cell r="DR152" t="str">
            <v>PT01</v>
          </cell>
          <cell r="DT152" t="str">
            <v>00180000</v>
          </cell>
          <cell r="DU152" t="str">
            <v>BANCO TOTTA &amp; ACORES, SA</v>
          </cell>
        </row>
        <row r="153">
          <cell r="A153" t="str">
            <v>221554</v>
          </cell>
          <cell r="B153" t="str">
            <v>Arnaldo Sousa Simões</v>
          </cell>
          <cell r="C153" t="str">
            <v>1982</v>
          </cell>
          <cell r="D153">
            <v>23</v>
          </cell>
          <cell r="E153">
            <v>23</v>
          </cell>
          <cell r="F153" t="str">
            <v>19580128</v>
          </cell>
          <cell r="G153" t="str">
            <v>47</v>
          </cell>
          <cell r="H153" t="str">
            <v>1</v>
          </cell>
          <cell r="I153" t="str">
            <v>Casado</v>
          </cell>
          <cell r="J153" t="str">
            <v>masculino</v>
          </cell>
          <cell r="K153">
            <v>1</v>
          </cell>
          <cell r="L153" t="str">
            <v>Lug do Rego - Caixa 112-Pousa</v>
          </cell>
          <cell r="M153" t="str">
            <v>4755-422</v>
          </cell>
          <cell r="N153" t="str">
            <v>POUSA</v>
          </cell>
          <cell r="O153" t="str">
            <v>00123022</v>
          </cell>
          <cell r="P153" t="str">
            <v>CICLO COMPL. ENSINO PRIMARIO</v>
          </cell>
          <cell r="R153" t="str">
            <v>5808826</v>
          </cell>
          <cell r="S153" t="str">
            <v>20021001</v>
          </cell>
          <cell r="T153" t="str">
            <v>LISBOA</v>
          </cell>
          <cell r="U153" t="str">
            <v>9803</v>
          </cell>
          <cell r="V153" t="str">
            <v>S.NAC IND ENERGIA-SINDEL</v>
          </cell>
          <cell r="W153" t="str">
            <v>142348112</v>
          </cell>
          <cell r="X153" t="str">
            <v>0353</v>
          </cell>
          <cell r="Y153" t="str">
            <v>0.0</v>
          </cell>
          <cell r="Z153">
            <v>1</v>
          </cell>
          <cell r="AA153" t="str">
            <v>00</v>
          </cell>
          <cell r="AC153" t="str">
            <v>X</v>
          </cell>
          <cell r="AD153" t="str">
            <v>100</v>
          </cell>
          <cell r="AE153" t="str">
            <v>11218914353</v>
          </cell>
          <cell r="AF153" t="str">
            <v>02</v>
          </cell>
          <cell r="AG153" t="str">
            <v>19820216</v>
          </cell>
          <cell r="AH153" t="str">
            <v>DT.Adm.Corr.Antiguid</v>
          </cell>
          <cell r="AI153" t="str">
            <v>1</v>
          </cell>
          <cell r="AJ153" t="str">
            <v>ACTIVOS</v>
          </cell>
          <cell r="AK153" t="str">
            <v>AA</v>
          </cell>
          <cell r="AL153" t="str">
            <v>ACTIVO TEMP.INTEIRO</v>
          </cell>
          <cell r="AM153" t="str">
            <v>J100</v>
          </cell>
          <cell r="AN153" t="str">
            <v>EDPOutsourcing Comercial-N</v>
          </cell>
          <cell r="AO153" t="str">
            <v>J121</v>
          </cell>
          <cell r="AP153" t="str">
            <v>EDPOC-BRG-LjCdd</v>
          </cell>
          <cell r="AQ153" t="str">
            <v>40177391</v>
          </cell>
          <cell r="AR153" t="str">
            <v>70000060</v>
          </cell>
          <cell r="AS153" t="str">
            <v>025.</v>
          </cell>
          <cell r="AT153" t="str">
            <v>ESCRITURARIO COMERCIAL</v>
          </cell>
          <cell r="AU153" t="str">
            <v>1</v>
          </cell>
          <cell r="AV153" t="str">
            <v>00040477</v>
          </cell>
          <cell r="AW153" t="str">
            <v>J20424220410</v>
          </cell>
          <cell r="AX153" t="str">
            <v>AN-LJBRG-CD-LOJA BRAGA-CIDADÃO (I)</v>
          </cell>
          <cell r="AY153" t="str">
            <v>68905106</v>
          </cell>
          <cell r="AZ153" t="str">
            <v>Lj Braga - Loja Cida</v>
          </cell>
          <cell r="BA153" t="str">
            <v>6890</v>
          </cell>
          <cell r="BB153" t="str">
            <v>EDP Outsourcing Comercial</v>
          </cell>
          <cell r="BC153" t="str">
            <v>6890</v>
          </cell>
          <cell r="BD153" t="str">
            <v>6890</v>
          </cell>
          <cell r="BE153" t="str">
            <v>2800</v>
          </cell>
          <cell r="BF153" t="str">
            <v>6890</v>
          </cell>
          <cell r="BG153" t="str">
            <v>EDP Outsourcing Comercial,SA</v>
          </cell>
          <cell r="BH153" t="str">
            <v>1010</v>
          </cell>
          <cell r="BI153">
            <v>1160</v>
          </cell>
          <cell r="BJ153" t="str">
            <v>10</v>
          </cell>
          <cell r="BK153">
            <v>23</v>
          </cell>
          <cell r="BL153">
            <v>232.53</v>
          </cell>
          <cell r="BM153" t="str">
            <v>NÍVEL 5</v>
          </cell>
          <cell r="BN153" t="str">
            <v>02</v>
          </cell>
          <cell r="BO153" t="str">
            <v>07</v>
          </cell>
          <cell r="BP153" t="str">
            <v>20030101</v>
          </cell>
          <cell r="BQ153" t="str">
            <v>21</v>
          </cell>
          <cell r="BR153" t="str">
            <v>EVOLUCAO AUTOMATICA</v>
          </cell>
          <cell r="BS153" t="str">
            <v>20050101</v>
          </cell>
          <cell r="BW153">
            <v>0</v>
          </cell>
          <cell r="BX153">
            <v>0</v>
          </cell>
          <cell r="BY153">
            <v>0</v>
          </cell>
          <cell r="BZ153">
            <v>0</v>
          </cell>
          <cell r="CA153">
            <v>0</v>
          </cell>
          <cell r="CC153">
            <v>0</v>
          </cell>
          <cell r="CG153">
            <v>0</v>
          </cell>
          <cell r="CK153">
            <v>0</v>
          </cell>
          <cell r="CO153">
            <v>0</v>
          </cell>
          <cell r="CT153">
            <v>0</v>
          </cell>
          <cell r="CU153">
            <v>0</v>
          </cell>
          <cell r="CV153">
            <v>0</v>
          </cell>
          <cell r="CW153">
            <v>0</v>
          </cell>
          <cell r="CX153">
            <v>1</v>
          </cell>
          <cell r="CY153" t="str">
            <v>6010</v>
          </cell>
          <cell r="CZ153">
            <v>39.54</v>
          </cell>
          <cell r="DC153">
            <v>0</v>
          </cell>
          <cell r="DF153">
            <v>0</v>
          </cell>
          <cell r="DI153">
            <v>0</v>
          </cell>
          <cell r="DK153">
            <v>0</v>
          </cell>
          <cell r="DL153">
            <v>0</v>
          </cell>
          <cell r="DN153" t="str">
            <v>11LPB</v>
          </cell>
          <cell r="DO153" t="str">
            <v>EQ.B Loja Cid Braga</v>
          </cell>
          <cell r="DP153">
            <v>9</v>
          </cell>
          <cell r="DQ153">
            <v>100</v>
          </cell>
          <cell r="DR153" t="str">
            <v>PT01</v>
          </cell>
          <cell r="DT153" t="str">
            <v>00350448</v>
          </cell>
          <cell r="DU153" t="str">
            <v>CAIXA GERAL DE DEPOSITOS, SA</v>
          </cell>
        </row>
        <row r="154">
          <cell r="A154" t="str">
            <v>227854</v>
          </cell>
          <cell r="B154" t="str">
            <v>Francisco Valerio Goncalves Antunes</v>
          </cell>
          <cell r="C154" t="str">
            <v>1978</v>
          </cell>
          <cell r="D154">
            <v>27</v>
          </cell>
          <cell r="E154">
            <v>27</v>
          </cell>
          <cell r="F154" t="str">
            <v>19570111</v>
          </cell>
          <cell r="G154" t="str">
            <v>48</v>
          </cell>
          <cell r="H154" t="str">
            <v>1</v>
          </cell>
          <cell r="I154" t="str">
            <v>Casado</v>
          </cell>
          <cell r="J154" t="str">
            <v>masculino</v>
          </cell>
          <cell r="K154">
            <v>2</v>
          </cell>
          <cell r="L154" t="str">
            <v>Lug de S.Pantaleão  Nº 15 Balanca</v>
          </cell>
          <cell r="M154" t="str">
            <v>4840-010</v>
          </cell>
          <cell r="N154" t="str">
            <v>BALANÇA</v>
          </cell>
          <cell r="O154" t="str">
            <v>00231023</v>
          </cell>
          <cell r="P154" t="str">
            <v>CURSO GERAL DOS LICEUS</v>
          </cell>
          <cell r="R154" t="str">
            <v>3930905</v>
          </cell>
          <cell r="S154" t="str">
            <v>19970704</v>
          </cell>
          <cell r="T154" t="str">
            <v>BRAGA</v>
          </cell>
          <cell r="U154" t="str">
            <v>9800</v>
          </cell>
          <cell r="V154" t="str">
            <v>SIND TRAB IND ELéCT NORTE</v>
          </cell>
          <cell r="W154" t="str">
            <v>111870240</v>
          </cell>
          <cell r="X154" t="str">
            <v>0434</v>
          </cell>
          <cell r="Y154" t="str">
            <v>0.0</v>
          </cell>
          <cell r="Z154">
            <v>2</v>
          </cell>
          <cell r="AA154" t="str">
            <v>00</v>
          </cell>
          <cell r="AC154" t="str">
            <v>X</v>
          </cell>
          <cell r="AD154" t="str">
            <v>100</v>
          </cell>
          <cell r="AE154" t="str">
            <v>10292099869</v>
          </cell>
          <cell r="AF154" t="str">
            <v>02</v>
          </cell>
          <cell r="AG154" t="str">
            <v>19780619</v>
          </cell>
          <cell r="AH154" t="str">
            <v>DT.Adm.Corr.Antiguid</v>
          </cell>
          <cell r="AI154" t="str">
            <v>1</v>
          </cell>
          <cell r="AJ154" t="str">
            <v>ACTIVOS</v>
          </cell>
          <cell r="AK154" t="str">
            <v>AA</v>
          </cell>
          <cell r="AL154" t="str">
            <v>ACTIVO TEMP.INTEIRO</v>
          </cell>
          <cell r="AM154" t="str">
            <v>J100</v>
          </cell>
          <cell r="AN154" t="str">
            <v>EDPOutsourcing Comercial-N</v>
          </cell>
          <cell r="AO154" t="str">
            <v>J122</v>
          </cell>
          <cell r="AP154" t="str">
            <v>EDPOC-BRG-C284</v>
          </cell>
          <cell r="AQ154" t="str">
            <v>40176798</v>
          </cell>
          <cell r="AR154" t="str">
            <v>70000060</v>
          </cell>
          <cell r="AS154" t="str">
            <v>025.</v>
          </cell>
          <cell r="AT154" t="str">
            <v>ESCRITURARIO COMERCIAL</v>
          </cell>
          <cell r="AU154" t="str">
            <v>4</v>
          </cell>
          <cell r="AV154" t="str">
            <v>00040167</v>
          </cell>
          <cell r="AW154" t="str">
            <v>J20420000610</v>
          </cell>
          <cell r="AX154" t="str">
            <v>AN-LE-LOJAS E EQUIPAS</v>
          </cell>
          <cell r="AY154" t="str">
            <v>68905012</v>
          </cell>
          <cell r="AZ154" t="str">
            <v>Apoio à Rede Norte</v>
          </cell>
          <cell r="BA154" t="str">
            <v>6890</v>
          </cell>
          <cell r="BB154" t="str">
            <v>EDP Outsourcing Comercial</v>
          </cell>
          <cell r="BC154" t="str">
            <v>6890</v>
          </cell>
          <cell r="BD154" t="str">
            <v>6890</v>
          </cell>
          <cell r="BE154" t="str">
            <v>2800</v>
          </cell>
          <cell r="BF154" t="str">
            <v>6890</v>
          </cell>
          <cell r="BG154" t="str">
            <v>EDP Outsourcing Comercial,SA</v>
          </cell>
          <cell r="BH154" t="str">
            <v>1010</v>
          </cell>
          <cell r="BI154">
            <v>1247</v>
          </cell>
          <cell r="BJ154" t="str">
            <v>11</v>
          </cell>
          <cell r="BK154">
            <v>27</v>
          </cell>
          <cell r="BL154">
            <v>272.97000000000003</v>
          </cell>
          <cell r="BM154" t="str">
            <v>NÍVEL 5</v>
          </cell>
          <cell r="BN154" t="str">
            <v>02</v>
          </cell>
          <cell r="BO154" t="str">
            <v>08</v>
          </cell>
          <cell r="BP154" t="str">
            <v>20030101</v>
          </cell>
          <cell r="BQ154" t="str">
            <v>21</v>
          </cell>
          <cell r="BR154" t="str">
            <v>EVOLUCAO AUTOMATICA</v>
          </cell>
          <cell r="BS154" t="str">
            <v>20050101</v>
          </cell>
          <cell r="BW154">
            <v>0</v>
          </cell>
          <cell r="BX154">
            <v>0</v>
          </cell>
          <cell r="BY154">
            <v>0</v>
          </cell>
          <cell r="BZ154">
            <v>0</v>
          </cell>
          <cell r="CA154">
            <v>0</v>
          </cell>
          <cell r="CC154">
            <v>0</v>
          </cell>
          <cell r="CG154">
            <v>0</v>
          </cell>
          <cell r="CK154">
            <v>0</v>
          </cell>
          <cell r="CO154">
            <v>0</v>
          </cell>
          <cell r="CT154">
            <v>0</v>
          </cell>
          <cell r="CU154">
            <v>0</v>
          </cell>
          <cell r="CV154">
            <v>0</v>
          </cell>
          <cell r="CW154">
            <v>0</v>
          </cell>
          <cell r="CX154">
            <v>0</v>
          </cell>
          <cell r="CZ154">
            <v>0</v>
          </cell>
          <cell r="DC154">
            <v>0</v>
          </cell>
          <cell r="DF154">
            <v>0</v>
          </cell>
          <cell r="DI154">
            <v>0</v>
          </cell>
          <cell r="DK154">
            <v>0</v>
          </cell>
          <cell r="DL154">
            <v>0</v>
          </cell>
          <cell r="DN154" t="str">
            <v>11D13</v>
          </cell>
          <cell r="DO154" t="str">
            <v>FixoTInt-"Lojas"2002</v>
          </cell>
          <cell r="DP154">
            <v>9</v>
          </cell>
          <cell r="DQ154">
            <v>100</v>
          </cell>
          <cell r="DR154" t="str">
            <v>PT01</v>
          </cell>
          <cell r="DT154" t="str">
            <v>00352127</v>
          </cell>
          <cell r="DU154" t="str">
            <v>CAIXA GERAL DE DEPOSITOS, SA</v>
          </cell>
        </row>
        <row r="155">
          <cell r="A155" t="str">
            <v>254363</v>
          </cell>
          <cell r="B155" t="str">
            <v>Maria Madalena Silva Guimarães Gameiro</v>
          </cell>
          <cell r="C155" t="str">
            <v>1976</v>
          </cell>
          <cell r="D155">
            <v>29</v>
          </cell>
          <cell r="E155">
            <v>29</v>
          </cell>
          <cell r="F155" t="str">
            <v>19571007</v>
          </cell>
          <cell r="G155" t="str">
            <v>47</v>
          </cell>
          <cell r="H155" t="str">
            <v>1</v>
          </cell>
          <cell r="I155" t="str">
            <v>Casado</v>
          </cell>
          <cell r="J155" t="str">
            <v>feminino</v>
          </cell>
          <cell r="K155">
            <v>2</v>
          </cell>
          <cell r="L155" t="str">
            <v>R Nunes Azevedo, 90 - 1. G</v>
          </cell>
          <cell r="M155" t="str">
            <v>4970-461</v>
          </cell>
          <cell r="N155" t="str">
            <v>ARCOS DE VALDEVEZ</v>
          </cell>
          <cell r="O155" t="str">
            <v>00231023</v>
          </cell>
          <cell r="P155" t="str">
            <v>CURSO GERAL DOS LICEUS</v>
          </cell>
          <cell r="R155" t="str">
            <v>3600796</v>
          </cell>
          <cell r="S155" t="str">
            <v>19960320</v>
          </cell>
          <cell r="T155" t="str">
            <v>V.CASTEL</v>
          </cell>
          <cell r="U155" t="str">
            <v>9803</v>
          </cell>
          <cell r="V155" t="str">
            <v>S.NAC IND ENERGIA-SINDEL</v>
          </cell>
          <cell r="W155" t="str">
            <v>102821038</v>
          </cell>
          <cell r="X155" t="str">
            <v>2267</v>
          </cell>
          <cell r="Y155" t="str">
            <v>0.0</v>
          </cell>
          <cell r="Z155">
            <v>2</v>
          </cell>
          <cell r="AA155" t="str">
            <v>00</v>
          </cell>
          <cell r="AC155" t="str">
            <v>X</v>
          </cell>
          <cell r="AD155" t="str">
            <v>100</v>
          </cell>
          <cell r="AE155" t="str">
            <v>11141425185</v>
          </cell>
          <cell r="AF155" t="str">
            <v>02</v>
          </cell>
          <cell r="AG155" t="str">
            <v>19760401</v>
          </cell>
          <cell r="AH155" t="str">
            <v>DT.Adm.Corr.Antiguid</v>
          </cell>
          <cell r="AI155" t="str">
            <v>1</v>
          </cell>
          <cell r="AJ155" t="str">
            <v>ACTIVOS</v>
          </cell>
          <cell r="AK155" t="str">
            <v>AA</v>
          </cell>
          <cell r="AL155" t="str">
            <v>ACTIVO TEMP.INTEIRO</v>
          </cell>
          <cell r="AM155" t="str">
            <v>J100</v>
          </cell>
          <cell r="AN155" t="str">
            <v>EDPOutsourcing Comercial-N</v>
          </cell>
          <cell r="AO155" t="str">
            <v>J122</v>
          </cell>
          <cell r="AP155" t="str">
            <v>EDPOC-BRG-C284</v>
          </cell>
          <cell r="AQ155" t="str">
            <v>40176901</v>
          </cell>
          <cell r="AR155" t="str">
            <v>70000060</v>
          </cell>
          <cell r="AS155" t="str">
            <v>025.</v>
          </cell>
          <cell r="AT155" t="str">
            <v>ESCRITURARIO COMERCIAL</v>
          </cell>
          <cell r="AU155" t="str">
            <v>1</v>
          </cell>
          <cell r="AV155" t="str">
            <v>00040293</v>
          </cell>
          <cell r="AW155" t="str">
            <v>J20420000810</v>
          </cell>
          <cell r="AX155" t="str">
            <v>AN-RA-REDE DE AGENTES - I</v>
          </cell>
          <cell r="AY155" t="str">
            <v>68905014</v>
          </cell>
          <cell r="AZ155" t="str">
            <v>Eq Contacto Directo</v>
          </cell>
          <cell r="BA155" t="str">
            <v>6890</v>
          </cell>
          <cell r="BB155" t="str">
            <v>EDP Outsourcing Comercial</v>
          </cell>
          <cell r="BC155" t="str">
            <v>6890</v>
          </cell>
          <cell r="BD155" t="str">
            <v>6890</v>
          </cell>
          <cell r="BE155" t="str">
            <v>2800</v>
          </cell>
          <cell r="BF155" t="str">
            <v>6890</v>
          </cell>
          <cell r="BG155" t="str">
            <v>EDP Outsourcing Comercial,SA</v>
          </cell>
          <cell r="BH155" t="str">
            <v>1010</v>
          </cell>
          <cell r="BI155">
            <v>1339</v>
          </cell>
          <cell r="BJ155" t="str">
            <v>12</v>
          </cell>
          <cell r="BK155">
            <v>29</v>
          </cell>
          <cell r="BL155">
            <v>293.19</v>
          </cell>
          <cell r="BM155" t="str">
            <v>NÍVEL 5</v>
          </cell>
          <cell r="BN155" t="str">
            <v>02</v>
          </cell>
          <cell r="BO155" t="str">
            <v>09</v>
          </cell>
          <cell r="BP155" t="str">
            <v>20030101</v>
          </cell>
          <cell r="BQ155" t="str">
            <v>21</v>
          </cell>
          <cell r="BR155" t="str">
            <v>EVOLUCAO AUTOMATICA</v>
          </cell>
          <cell r="BS155" t="str">
            <v>20050101</v>
          </cell>
          <cell r="BW155">
            <v>0</v>
          </cell>
          <cell r="BX155">
            <v>0</v>
          </cell>
          <cell r="BY155">
            <v>0</v>
          </cell>
          <cell r="BZ155">
            <v>0</v>
          </cell>
          <cell r="CA155">
            <v>0</v>
          </cell>
          <cell r="CC155">
            <v>0</v>
          </cell>
          <cell r="CG155">
            <v>0</v>
          </cell>
          <cell r="CK155">
            <v>0</v>
          </cell>
          <cell r="CO155">
            <v>0</v>
          </cell>
          <cell r="CT155">
            <v>0</v>
          </cell>
          <cell r="CU155">
            <v>0</v>
          </cell>
          <cell r="CV155">
            <v>0</v>
          </cell>
          <cell r="CW155">
            <v>0</v>
          </cell>
          <cell r="CX155">
            <v>0</v>
          </cell>
          <cell r="CZ155">
            <v>0</v>
          </cell>
          <cell r="DC155">
            <v>0</v>
          </cell>
          <cell r="DF155">
            <v>0</v>
          </cell>
          <cell r="DI155">
            <v>0</v>
          </cell>
          <cell r="DK155">
            <v>0</v>
          </cell>
          <cell r="DL155">
            <v>0</v>
          </cell>
          <cell r="DN155" t="str">
            <v>21D11</v>
          </cell>
          <cell r="DO155" t="str">
            <v>Flex.T.Int."Escrit"</v>
          </cell>
          <cell r="DP155">
            <v>2</v>
          </cell>
          <cell r="DQ155">
            <v>100</v>
          </cell>
          <cell r="DR155" t="str">
            <v>PT01</v>
          </cell>
          <cell r="DT155" t="str">
            <v>00330000</v>
          </cell>
          <cell r="DU155" t="str">
            <v>BANCO COMERCIAL PORTUGUES, SA</v>
          </cell>
        </row>
        <row r="156">
          <cell r="A156" t="str">
            <v>207004</v>
          </cell>
          <cell r="B156" t="str">
            <v>Jose Carlos Cacador Marinho</v>
          </cell>
          <cell r="C156" t="str">
            <v>1973</v>
          </cell>
          <cell r="D156">
            <v>32</v>
          </cell>
          <cell r="E156">
            <v>32</v>
          </cell>
          <cell r="F156" t="str">
            <v>19550422</v>
          </cell>
          <cell r="G156" t="str">
            <v>50</v>
          </cell>
          <cell r="H156" t="str">
            <v>1</v>
          </cell>
          <cell r="I156" t="str">
            <v>Casado</v>
          </cell>
          <cell r="J156" t="str">
            <v>masculino</v>
          </cell>
          <cell r="K156">
            <v>2</v>
          </cell>
          <cell r="L156" t="str">
            <v>SENRA LOTE Nº 3</v>
          </cell>
          <cell r="M156" t="str">
            <v>4970-740</v>
          </cell>
          <cell r="N156" t="str">
            <v>ARCOS DE VALDEVEZ</v>
          </cell>
          <cell r="O156" t="str">
            <v>00231013</v>
          </cell>
          <cell r="P156" t="str">
            <v>2. CICLO LICEAL</v>
          </cell>
          <cell r="R156" t="str">
            <v>3321047</v>
          </cell>
          <cell r="S156" t="str">
            <v>19990205</v>
          </cell>
          <cell r="T156" t="str">
            <v>V.CASTEL</v>
          </cell>
          <cell r="U156" t="str">
            <v>9803</v>
          </cell>
          <cell r="V156" t="str">
            <v>S.NAC IND ENERGIA-SINDEL</v>
          </cell>
          <cell r="W156" t="str">
            <v>147880963</v>
          </cell>
          <cell r="X156" t="str">
            <v>2267</v>
          </cell>
          <cell r="Y156" t="str">
            <v>0.0</v>
          </cell>
          <cell r="Z156">
            <v>2</v>
          </cell>
          <cell r="AA156" t="str">
            <v>00</v>
          </cell>
          <cell r="AC156" t="str">
            <v>X</v>
          </cell>
          <cell r="AD156" t="str">
            <v>100</v>
          </cell>
          <cell r="AE156" t="str">
            <v>11141323372</v>
          </cell>
          <cell r="AF156" t="str">
            <v>02</v>
          </cell>
          <cell r="AG156" t="str">
            <v>19730604</v>
          </cell>
          <cell r="AH156" t="str">
            <v>DT.Adm.Corr.Antiguid</v>
          </cell>
          <cell r="AI156" t="str">
            <v>1</v>
          </cell>
          <cell r="AJ156" t="str">
            <v>ACTIVOS</v>
          </cell>
          <cell r="AK156" t="str">
            <v>AA</v>
          </cell>
          <cell r="AL156" t="str">
            <v>ACTIVO TEMP.INTEIRO</v>
          </cell>
          <cell r="AM156" t="str">
            <v>J100</v>
          </cell>
          <cell r="AN156" t="str">
            <v>EDPOutsourcing Comercial-N</v>
          </cell>
          <cell r="AO156" t="str">
            <v>J122</v>
          </cell>
          <cell r="AP156" t="str">
            <v>EDPOC-BRG-C284</v>
          </cell>
          <cell r="AQ156" t="str">
            <v>40177326</v>
          </cell>
          <cell r="AR156" t="str">
            <v>70000078</v>
          </cell>
          <cell r="AS156" t="str">
            <v>033.</v>
          </cell>
          <cell r="AT156" t="str">
            <v>TECNICO PRINCIPAL DE GESTAO</v>
          </cell>
          <cell r="AU156" t="str">
            <v>4</v>
          </cell>
          <cell r="AV156" t="str">
            <v>00040293</v>
          </cell>
          <cell r="AW156" t="str">
            <v>J20420000810</v>
          </cell>
          <cell r="AX156" t="str">
            <v>AN-RA-REDE DE AGENTES - I</v>
          </cell>
          <cell r="AY156" t="str">
            <v>68905014</v>
          </cell>
          <cell r="AZ156" t="str">
            <v>Eq Contacto Directo</v>
          </cell>
          <cell r="BA156" t="str">
            <v>6890</v>
          </cell>
          <cell r="BB156" t="str">
            <v>EDP Outsourcing Comercial</v>
          </cell>
          <cell r="BC156" t="str">
            <v>6890</v>
          </cell>
          <cell r="BD156" t="str">
            <v>6890</v>
          </cell>
          <cell r="BE156" t="str">
            <v>2800</v>
          </cell>
          <cell r="BF156" t="str">
            <v>6890</v>
          </cell>
          <cell r="BG156" t="str">
            <v>EDP Outsourcing Comercial,SA</v>
          </cell>
          <cell r="BH156" t="str">
            <v>1010</v>
          </cell>
          <cell r="BI156">
            <v>1799</v>
          </cell>
          <cell r="BJ156" t="str">
            <v>17</v>
          </cell>
          <cell r="BK156">
            <v>32</v>
          </cell>
          <cell r="BL156">
            <v>323.52</v>
          </cell>
          <cell r="BM156" t="str">
            <v>NÍVEL 3</v>
          </cell>
          <cell r="BN156" t="str">
            <v>02</v>
          </cell>
          <cell r="BO156" t="str">
            <v>08</v>
          </cell>
          <cell r="BP156" t="str">
            <v>20030101</v>
          </cell>
          <cell r="BQ156" t="str">
            <v>63</v>
          </cell>
          <cell r="BR156" t="str">
            <v>REQUALIFICACAO</v>
          </cell>
          <cell r="BS156" t="str">
            <v>20050101</v>
          </cell>
          <cell r="BW156">
            <v>0</v>
          </cell>
          <cell r="BX156">
            <v>0</v>
          </cell>
          <cell r="BY156">
            <v>0</v>
          </cell>
          <cell r="BZ156">
            <v>0</v>
          </cell>
          <cell r="CA156">
            <v>0</v>
          </cell>
          <cell r="CC156">
            <v>0</v>
          </cell>
          <cell r="CG156">
            <v>0</v>
          </cell>
          <cell r="CK156">
            <v>0</v>
          </cell>
          <cell r="CO156">
            <v>0</v>
          </cell>
          <cell r="CT156">
            <v>0</v>
          </cell>
          <cell r="CU156">
            <v>0</v>
          </cell>
          <cell r="CV156">
            <v>0</v>
          </cell>
          <cell r="CW156">
            <v>0</v>
          </cell>
          <cell r="CX156">
            <v>0</v>
          </cell>
          <cell r="CZ156">
            <v>0</v>
          </cell>
          <cell r="DC156">
            <v>0</v>
          </cell>
          <cell r="DF156">
            <v>0</v>
          </cell>
          <cell r="DI156">
            <v>0</v>
          </cell>
          <cell r="DK156">
            <v>0</v>
          </cell>
          <cell r="DL156">
            <v>0</v>
          </cell>
          <cell r="DN156" t="str">
            <v>21D11</v>
          </cell>
          <cell r="DO156" t="str">
            <v>Flex.T.Int."Escrit"</v>
          </cell>
          <cell r="DP156">
            <v>2</v>
          </cell>
          <cell r="DQ156">
            <v>100</v>
          </cell>
          <cell r="DR156" t="str">
            <v>PT01</v>
          </cell>
          <cell r="DT156" t="str">
            <v>00070634</v>
          </cell>
          <cell r="DU156" t="str">
            <v>BANCO ESPIRITO SANTO, SA</v>
          </cell>
        </row>
        <row r="157">
          <cell r="A157" t="str">
            <v>318167</v>
          </cell>
          <cell r="B157" t="str">
            <v>Arnaldo Jose Ferreira Viegas Sousa</v>
          </cell>
          <cell r="C157" t="str">
            <v>1988</v>
          </cell>
          <cell r="D157">
            <v>17</v>
          </cell>
          <cell r="E157">
            <v>17</v>
          </cell>
          <cell r="F157" t="str">
            <v>19600824</v>
          </cell>
          <cell r="G157" t="str">
            <v>44</v>
          </cell>
          <cell r="H157" t="str">
            <v>0</v>
          </cell>
          <cell r="I157" t="str">
            <v>Solt.</v>
          </cell>
          <cell r="J157" t="str">
            <v>masculino</v>
          </cell>
          <cell r="K157">
            <v>0</v>
          </cell>
          <cell r="L157" t="str">
            <v>R Cavada Velha, 149 VALADARES</v>
          </cell>
          <cell r="M157" t="str">
            <v>4405-544</v>
          </cell>
          <cell r="N157" t="str">
            <v>VILA NOVA DE GAIA</v>
          </cell>
          <cell r="O157" t="str">
            <v>00776542</v>
          </cell>
          <cell r="P157" t="str">
            <v>ESE GESTAO MARKETING</v>
          </cell>
          <cell r="R157" t="str">
            <v>3813964</v>
          </cell>
          <cell r="S157" t="str">
            <v>19900314</v>
          </cell>
          <cell r="T157" t="str">
            <v>LISBOA</v>
          </cell>
          <cell r="U157" t="str">
            <v>9803</v>
          </cell>
          <cell r="V157" t="str">
            <v>S.NAC IND ENERGIA-SINDEL</v>
          </cell>
          <cell r="W157" t="str">
            <v>177151161</v>
          </cell>
          <cell r="X157" t="str">
            <v>3204</v>
          </cell>
          <cell r="Y157" t="str">
            <v>0.0</v>
          </cell>
          <cell r="Z157">
            <v>0</v>
          </cell>
          <cell r="AA157" t="str">
            <v>00</v>
          </cell>
          <cell r="AD157" t="str">
            <v>100</v>
          </cell>
          <cell r="AE157" t="str">
            <v>10621109574</v>
          </cell>
          <cell r="AF157" t="str">
            <v>02</v>
          </cell>
          <cell r="AG157" t="str">
            <v>19880301</v>
          </cell>
          <cell r="AH157" t="str">
            <v>DT.Adm.Corr.Antiguid</v>
          </cell>
          <cell r="AI157" t="str">
            <v>1</v>
          </cell>
          <cell r="AJ157" t="str">
            <v>ACTIVOS</v>
          </cell>
          <cell r="AK157" t="str">
            <v>AA</v>
          </cell>
          <cell r="AL157" t="str">
            <v>ACTIVO TEMP.INTEIRO</v>
          </cell>
          <cell r="AM157" t="str">
            <v>J100</v>
          </cell>
          <cell r="AN157" t="str">
            <v>EDPOutsourcing Comercial-N</v>
          </cell>
          <cell r="AO157" t="str">
            <v>J122</v>
          </cell>
          <cell r="AP157" t="str">
            <v>EDPOC-BRG-C284</v>
          </cell>
          <cell r="AQ157" t="str">
            <v>40177042</v>
          </cell>
          <cell r="AR157" t="str">
            <v>70000041</v>
          </cell>
          <cell r="AS157" t="str">
            <v>01L1</v>
          </cell>
          <cell r="AT157" t="str">
            <v>LICENCIADO I</v>
          </cell>
          <cell r="AU157" t="str">
            <v>1</v>
          </cell>
          <cell r="AV157" t="str">
            <v>00041834</v>
          </cell>
          <cell r="AW157" t="str">
            <v>J20420000810</v>
          </cell>
          <cell r="AX157" t="str">
            <v>AN-RA-REDE DE AGENTES - II</v>
          </cell>
          <cell r="AY157" t="str">
            <v>68905014</v>
          </cell>
          <cell r="AZ157" t="str">
            <v>Eq Contacto Directo</v>
          </cell>
          <cell r="BA157" t="str">
            <v>6890</v>
          </cell>
          <cell r="BB157" t="str">
            <v>EDP Outsourcing Comercial</v>
          </cell>
          <cell r="BC157" t="str">
            <v>6890</v>
          </cell>
          <cell r="BD157" t="str">
            <v>6890</v>
          </cell>
          <cell r="BE157" t="str">
            <v>2800</v>
          </cell>
          <cell r="BF157" t="str">
            <v>6890</v>
          </cell>
          <cell r="BG157" t="str">
            <v>EDP Outsourcing Comercial,SA</v>
          </cell>
          <cell r="BH157" t="str">
            <v>1010</v>
          </cell>
          <cell r="BI157">
            <v>1686</v>
          </cell>
          <cell r="BJ157" t="str">
            <v>E</v>
          </cell>
          <cell r="BK157">
            <v>17</v>
          </cell>
          <cell r="BL157">
            <v>171.87</v>
          </cell>
          <cell r="BM157" t="str">
            <v>LIC 1</v>
          </cell>
          <cell r="BN157" t="str">
            <v>01</v>
          </cell>
          <cell r="BO157" t="str">
            <v>E</v>
          </cell>
          <cell r="BP157" t="str">
            <v>20031612</v>
          </cell>
          <cell r="BQ157" t="str">
            <v>33</v>
          </cell>
          <cell r="BR157" t="str">
            <v>NOMEACAO</v>
          </cell>
          <cell r="BS157" t="str">
            <v>20050101</v>
          </cell>
          <cell r="BW157">
            <v>0</v>
          </cell>
          <cell r="BX157">
            <v>0</v>
          </cell>
          <cell r="BY157">
            <v>0</v>
          </cell>
          <cell r="BZ157">
            <v>0</v>
          </cell>
          <cell r="CA157">
            <v>0</v>
          </cell>
          <cell r="CC157">
            <v>0</v>
          </cell>
          <cell r="CG157">
            <v>0</v>
          </cell>
          <cell r="CK157">
            <v>0</v>
          </cell>
          <cell r="CO157">
            <v>0</v>
          </cell>
          <cell r="CT157">
            <v>0</v>
          </cell>
          <cell r="CU157">
            <v>0</v>
          </cell>
          <cell r="CV157">
            <v>0</v>
          </cell>
          <cell r="CW157">
            <v>0</v>
          </cell>
          <cell r="CX157">
            <v>0</v>
          </cell>
          <cell r="CZ157">
            <v>0</v>
          </cell>
          <cell r="DC157">
            <v>0</v>
          </cell>
          <cell r="DF157">
            <v>0</v>
          </cell>
          <cell r="DI157">
            <v>0</v>
          </cell>
          <cell r="DK157">
            <v>0</v>
          </cell>
          <cell r="DL157">
            <v>0</v>
          </cell>
          <cell r="DN157" t="str">
            <v>21D11</v>
          </cell>
          <cell r="DO157" t="str">
            <v>Flex.T.Int."Escrit"</v>
          </cell>
          <cell r="DP157">
            <v>2</v>
          </cell>
          <cell r="DQ157">
            <v>100</v>
          </cell>
          <cell r="DR157" t="str">
            <v>PT01</v>
          </cell>
          <cell r="DT157" t="str">
            <v>00210000</v>
          </cell>
          <cell r="DU157" t="str">
            <v>CREDITO PREDIAL PORTUGUES, SA</v>
          </cell>
        </row>
        <row r="158">
          <cell r="A158" t="str">
            <v>204714</v>
          </cell>
          <cell r="B158" t="str">
            <v>Maria Natalia Torres Faria</v>
          </cell>
          <cell r="C158" t="str">
            <v>1976</v>
          </cell>
          <cell r="D158">
            <v>29</v>
          </cell>
          <cell r="E158">
            <v>29</v>
          </cell>
          <cell r="F158" t="str">
            <v>19560210</v>
          </cell>
          <cell r="G158" t="str">
            <v>49</v>
          </cell>
          <cell r="H158" t="str">
            <v>4</v>
          </cell>
          <cell r="I158" t="str">
            <v>Divorc</v>
          </cell>
          <cell r="J158" t="str">
            <v>feminino</v>
          </cell>
          <cell r="K158">
            <v>2</v>
          </cell>
          <cell r="L158" t="str">
            <v>R do Espadanido, 22</v>
          </cell>
          <cell r="M158" t="str">
            <v>4715-025</v>
          </cell>
          <cell r="N158" t="str">
            <v>BRAGA</v>
          </cell>
          <cell r="O158" t="str">
            <v>00231023</v>
          </cell>
          <cell r="P158" t="str">
            <v>CURSO GERAL DOS LICEUS</v>
          </cell>
          <cell r="R158" t="str">
            <v>3443539</v>
          </cell>
          <cell r="S158" t="str">
            <v>20010427</v>
          </cell>
          <cell r="T158" t="str">
            <v>BRAGA</v>
          </cell>
          <cell r="U158" t="str">
            <v>9803</v>
          </cell>
          <cell r="V158" t="str">
            <v>S.NAC IND ENERGIA-SINDEL</v>
          </cell>
          <cell r="W158" t="str">
            <v>132117282</v>
          </cell>
          <cell r="X158" t="str">
            <v>0361</v>
          </cell>
          <cell r="Y158" t="str">
            <v>0.0</v>
          </cell>
          <cell r="Z158">
            <v>2</v>
          </cell>
          <cell r="AA158" t="str">
            <v>00</v>
          </cell>
          <cell r="AD158" t="str">
            <v>100</v>
          </cell>
          <cell r="AE158" t="str">
            <v>10294003701</v>
          </cell>
          <cell r="AF158" t="str">
            <v>02</v>
          </cell>
          <cell r="AG158" t="str">
            <v>19760301</v>
          </cell>
          <cell r="AH158" t="str">
            <v>DT.Adm.Corr.Antiguid</v>
          </cell>
          <cell r="AI158" t="str">
            <v>1</v>
          </cell>
          <cell r="AJ158" t="str">
            <v>ACTIVOS</v>
          </cell>
          <cell r="AK158" t="str">
            <v>AA</v>
          </cell>
          <cell r="AL158" t="str">
            <v>ACTIVO TEMP.INTEIRO</v>
          </cell>
          <cell r="AM158" t="str">
            <v>J100</v>
          </cell>
          <cell r="AN158" t="str">
            <v>EDPOutsourcing Comercial-N</v>
          </cell>
          <cell r="AO158" t="str">
            <v>J122</v>
          </cell>
          <cell r="AP158" t="str">
            <v>EDPOC-BRG-C284</v>
          </cell>
          <cell r="AQ158" t="str">
            <v>40177246</v>
          </cell>
          <cell r="AR158" t="str">
            <v>70000022</v>
          </cell>
          <cell r="AS158" t="str">
            <v>014.</v>
          </cell>
          <cell r="AT158" t="str">
            <v>TECNICO COMERCIAL</v>
          </cell>
          <cell r="AU158" t="str">
            <v>4</v>
          </cell>
          <cell r="AV158" t="str">
            <v>00040447</v>
          </cell>
          <cell r="AW158" t="str">
            <v>J20600001410</v>
          </cell>
          <cell r="AX158" t="str">
            <v>ACTN-GA CONTACTOS TECNICOS NORTE</v>
          </cell>
          <cell r="AY158" t="str">
            <v>68908200</v>
          </cell>
          <cell r="AZ158" t="str">
            <v>GC - GA Gestão Conta</v>
          </cell>
          <cell r="BA158" t="str">
            <v>6890</v>
          </cell>
          <cell r="BB158" t="str">
            <v>EDP Outsourcing Comercial</v>
          </cell>
          <cell r="BC158" t="str">
            <v>6890</v>
          </cell>
          <cell r="BD158" t="str">
            <v>6890</v>
          </cell>
          <cell r="BE158" t="str">
            <v>2800</v>
          </cell>
          <cell r="BF158" t="str">
            <v>6890</v>
          </cell>
          <cell r="BG158" t="str">
            <v>EDP Outsourcing Comercial,SA</v>
          </cell>
          <cell r="BH158" t="str">
            <v>1010</v>
          </cell>
          <cell r="BI158">
            <v>1520</v>
          </cell>
          <cell r="BJ158" t="str">
            <v>14</v>
          </cell>
          <cell r="BK158">
            <v>29</v>
          </cell>
          <cell r="BL158">
            <v>293.19</v>
          </cell>
          <cell r="BM158" t="str">
            <v>NÍVEL 4</v>
          </cell>
          <cell r="BN158" t="str">
            <v>01</v>
          </cell>
          <cell r="BO158" t="str">
            <v>08</v>
          </cell>
          <cell r="BP158" t="str">
            <v>20040101</v>
          </cell>
          <cell r="BQ158" t="str">
            <v>21</v>
          </cell>
          <cell r="BR158" t="str">
            <v>EVOLUCAO AUTOMATICA</v>
          </cell>
          <cell r="BS158" t="str">
            <v>20050101</v>
          </cell>
          <cell r="BW158">
            <v>0</v>
          </cell>
          <cell r="BX158">
            <v>0</v>
          </cell>
          <cell r="BY158">
            <v>0</v>
          </cell>
          <cell r="BZ158">
            <v>0</v>
          </cell>
          <cell r="CA158">
            <v>0</v>
          </cell>
          <cell r="CC158">
            <v>0</v>
          </cell>
          <cell r="CG158">
            <v>0</v>
          </cell>
          <cell r="CK158">
            <v>0</v>
          </cell>
          <cell r="CO158">
            <v>0</v>
          </cell>
          <cell r="CT158">
            <v>0</v>
          </cell>
          <cell r="CU158">
            <v>0</v>
          </cell>
          <cell r="CV158">
            <v>0</v>
          </cell>
          <cell r="CW158">
            <v>0</v>
          </cell>
          <cell r="CX158">
            <v>0</v>
          </cell>
          <cell r="CZ158">
            <v>0</v>
          </cell>
          <cell r="DC158">
            <v>0</v>
          </cell>
          <cell r="DF158">
            <v>0</v>
          </cell>
          <cell r="DI158">
            <v>0</v>
          </cell>
          <cell r="DK158">
            <v>0</v>
          </cell>
          <cell r="DL158">
            <v>0</v>
          </cell>
          <cell r="DN158" t="str">
            <v>21D11</v>
          </cell>
          <cell r="DO158" t="str">
            <v>Flex.T.Int."Escrit"</v>
          </cell>
          <cell r="DP158">
            <v>2</v>
          </cell>
          <cell r="DQ158">
            <v>100</v>
          </cell>
          <cell r="DR158" t="str">
            <v>PT01</v>
          </cell>
          <cell r="DT158" t="str">
            <v>00330000</v>
          </cell>
          <cell r="DU158" t="str">
            <v>BANCO COMERCIAL PORTUGUES, SA</v>
          </cell>
        </row>
        <row r="159">
          <cell r="A159" t="str">
            <v>203963</v>
          </cell>
          <cell r="B159" t="str">
            <v>Isabel Maria Oliveira Silva</v>
          </cell>
          <cell r="C159" t="str">
            <v>1979</v>
          </cell>
          <cell r="D159">
            <v>26</v>
          </cell>
          <cell r="E159">
            <v>26</v>
          </cell>
          <cell r="F159" t="str">
            <v>19590705</v>
          </cell>
          <cell r="G159" t="str">
            <v>45</v>
          </cell>
          <cell r="H159" t="str">
            <v>1</v>
          </cell>
          <cell r="I159" t="str">
            <v>Casado</v>
          </cell>
          <cell r="J159" t="str">
            <v>feminino</v>
          </cell>
          <cell r="K159">
            <v>2</v>
          </cell>
          <cell r="L159" t="str">
            <v>R. Coronel Albino Rodrigues, 50-1-DT</v>
          </cell>
          <cell r="M159" t="str">
            <v>4710-214</v>
          </cell>
          <cell r="N159" t="str">
            <v>BRAGA</v>
          </cell>
          <cell r="O159" t="str">
            <v>00243403</v>
          </cell>
          <cell r="P159" t="str">
            <v>12.ANO - 3. CURSO</v>
          </cell>
          <cell r="R159" t="str">
            <v>3717173</v>
          </cell>
          <cell r="S159" t="str">
            <v>19990801</v>
          </cell>
          <cell r="T159" t="str">
            <v>BRAGA</v>
          </cell>
          <cell r="U159" t="str">
            <v>9803</v>
          </cell>
          <cell r="V159" t="str">
            <v>S.NAC IND ENERGIA-SINDEL</v>
          </cell>
          <cell r="W159" t="str">
            <v>124529763</v>
          </cell>
          <cell r="X159" t="str">
            <v>3425</v>
          </cell>
          <cell r="Y159" t="str">
            <v>0.0</v>
          </cell>
          <cell r="Z159">
            <v>2</v>
          </cell>
          <cell r="AA159" t="str">
            <v>00</v>
          </cell>
          <cell r="AC159" t="str">
            <v>X</v>
          </cell>
          <cell r="AD159" t="str">
            <v>100</v>
          </cell>
          <cell r="AE159" t="str">
            <v>10294035027</v>
          </cell>
          <cell r="AF159" t="str">
            <v>02</v>
          </cell>
          <cell r="AG159" t="str">
            <v>19790702</v>
          </cell>
          <cell r="AH159" t="str">
            <v>DT.Adm.Corr.Antiguid</v>
          </cell>
          <cell r="AI159" t="str">
            <v>1</v>
          </cell>
          <cell r="AJ159" t="str">
            <v>ACTIVOS</v>
          </cell>
          <cell r="AK159" t="str">
            <v>AA</v>
          </cell>
          <cell r="AL159" t="str">
            <v>ACTIVO TEMP.INTEIRO</v>
          </cell>
          <cell r="AM159" t="str">
            <v>J100</v>
          </cell>
          <cell r="AN159" t="str">
            <v>EDPOutsourcing Comercial-N</v>
          </cell>
          <cell r="AO159" t="str">
            <v>J122</v>
          </cell>
          <cell r="AP159" t="str">
            <v>EDPOC-BRG-C284</v>
          </cell>
          <cell r="AQ159" t="str">
            <v>40177245</v>
          </cell>
          <cell r="AR159" t="str">
            <v>70000022</v>
          </cell>
          <cell r="AS159" t="str">
            <v>014.</v>
          </cell>
          <cell r="AT159" t="str">
            <v>TECNICO COMERCIAL</v>
          </cell>
          <cell r="AU159" t="str">
            <v>4</v>
          </cell>
          <cell r="AV159" t="str">
            <v>00040447</v>
          </cell>
          <cell r="AW159" t="str">
            <v>J20600001410</v>
          </cell>
          <cell r="AX159" t="str">
            <v>ACTN-GA CONTACTOS TECNICOS NORTE</v>
          </cell>
          <cell r="AY159" t="str">
            <v>68908200</v>
          </cell>
          <cell r="AZ159" t="str">
            <v>GC - GA Gestão Conta</v>
          </cell>
          <cell r="BA159" t="str">
            <v>6890</v>
          </cell>
          <cell r="BB159" t="str">
            <v>EDP Outsourcing Comercial</v>
          </cell>
          <cell r="BC159" t="str">
            <v>6890</v>
          </cell>
          <cell r="BD159" t="str">
            <v>6890</v>
          </cell>
          <cell r="BE159" t="str">
            <v>2800</v>
          </cell>
          <cell r="BF159" t="str">
            <v>6890</v>
          </cell>
          <cell r="BG159" t="str">
            <v>EDP Outsourcing Comercial,SA</v>
          </cell>
          <cell r="BH159" t="str">
            <v>1010</v>
          </cell>
          <cell r="BI159">
            <v>1520</v>
          </cell>
          <cell r="BJ159" t="str">
            <v>14</v>
          </cell>
          <cell r="BK159">
            <v>26</v>
          </cell>
          <cell r="BL159">
            <v>262.86</v>
          </cell>
          <cell r="BM159" t="str">
            <v>NÍVEL 4</v>
          </cell>
          <cell r="BN159" t="str">
            <v>00</v>
          </cell>
          <cell r="BO159" t="str">
            <v>08</v>
          </cell>
          <cell r="BP159" t="str">
            <v>20040110</v>
          </cell>
          <cell r="BQ159" t="str">
            <v>22</v>
          </cell>
          <cell r="BR159" t="str">
            <v>ACELERACAO DE CARREIRA</v>
          </cell>
          <cell r="BS159" t="str">
            <v>20050101</v>
          </cell>
          <cell r="BW159">
            <v>0</v>
          </cell>
          <cell r="BX159">
            <v>0</v>
          </cell>
          <cell r="BY159">
            <v>0</v>
          </cell>
          <cell r="BZ159">
            <v>0</v>
          </cell>
          <cell r="CA159">
            <v>0</v>
          </cell>
          <cell r="CC159">
            <v>0</v>
          </cell>
          <cell r="CG159">
            <v>0</v>
          </cell>
          <cell r="CK159">
            <v>0</v>
          </cell>
          <cell r="CO159">
            <v>0</v>
          </cell>
          <cell r="CT159">
            <v>0</v>
          </cell>
          <cell r="CU159">
            <v>0</v>
          </cell>
          <cell r="CV159">
            <v>0</v>
          </cell>
          <cell r="CW159">
            <v>0</v>
          </cell>
          <cell r="CX159">
            <v>0</v>
          </cell>
          <cell r="CZ159">
            <v>0</v>
          </cell>
          <cell r="DC159">
            <v>0</v>
          </cell>
          <cell r="DF159">
            <v>0</v>
          </cell>
          <cell r="DI159">
            <v>0</v>
          </cell>
          <cell r="DK159">
            <v>0</v>
          </cell>
          <cell r="DL159">
            <v>0</v>
          </cell>
          <cell r="DN159" t="str">
            <v>21D11</v>
          </cell>
          <cell r="DO159" t="str">
            <v>Flex.T.Int."Escrit"</v>
          </cell>
          <cell r="DP159">
            <v>2</v>
          </cell>
          <cell r="DQ159">
            <v>100</v>
          </cell>
          <cell r="DR159" t="str">
            <v>PT01</v>
          </cell>
          <cell r="DT159" t="str">
            <v>00350448</v>
          </cell>
          <cell r="DU159" t="str">
            <v>CAIXA GERAL DE DEPOSITOS, SA</v>
          </cell>
        </row>
        <row r="160">
          <cell r="A160" t="str">
            <v>234940</v>
          </cell>
          <cell r="B160" t="str">
            <v>Fernando Eloi Moura Magalhães</v>
          </cell>
          <cell r="C160" t="str">
            <v>1977</v>
          </cell>
          <cell r="D160">
            <v>28</v>
          </cell>
          <cell r="E160">
            <v>28</v>
          </cell>
          <cell r="F160" t="str">
            <v>19581108</v>
          </cell>
          <cell r="G160" t="str">
            <v>46</v>
          </cell>
          <cell r="H160" t="str">
            <v>1</v>
          </cell>
          <cell r="I160" t="str">
            <v>Casado</v>
          </cell>
          <cell r="J160" t="str">
            <v>masculino</v>
          </cell>
          <cell r="K160">
            <v>3</v>
          </cell>
          <cell r="L160" t="str">
            <v>R Rodrigues de Freitas Britelo</v>
          </cell>
          <cell r="M160" t="str">
            <v>4890-235</v>
          </cell>
          <cell r="N160" t="str">
            <v>CELORICO DE BASTO</v>
          </cell>
          <cell r="O160" t="str">
            <v>00123032</v>
          </cell>
          <cell r="P160" t="str">
            <v>CICLO PREP. ENSINO SECUNDARIO</v>
          </cell>
          <cell r="R160" t="str">
            <v>3866492</v>
          </cell>
          <cell r="S160" t="str">
            <v>19960325</v>
          </cell>
          <cell r="T160" t="str">
            <v>BRAGA</v>
          </cell>
          <cell r="U160" t="str">
            <v>9800</v>
          </cell>
          <cell r="V160" t="str">
            <v>SIND TRAB IND ELéCT NORTE</v>
          </cell>
          <cell r="W160" t="str">
            <v>137582986</v>
          </cell>
          <cell r="X160" t="str">
            <v>0388</v>
          </cell>
          <cell r="Y160" t="str">
            <v>0.0</v>
          </cell>
          <cell r="Z160">
            <v>3</v>
          </cell>
          <cell r="AA160" t="str">
            <v>00</v>
          </cell>
          <cell r="AD160" t="str">
            <v>100</v>
          </cell>
          <cell r="AE160" t="str">
            <v>11150592479</v>
          </cell>
          <cell r="AF160" t="str">
            <v>02</v>
          </cell>
          <cell r="AG160" t="str">
            <v>19770413</v>
          </cell>
          <cell r="AH160" t="str">
            <v>DT.Adm.Corr.Antiguid</v>
          </cell>
          <cell r="AI160" t="str">
            <v>1</v>
          </cell>
          <cell r="AJ160" t="str">
            <v>ACTIVOS</v>
          </cell>
          <cell r="AK160" t="str">
            <v>AA</v>
          </cell>
          <cell r="AL160" t="str">
            <v>ACTIVO TEMP.INTEIRO</v>
          </cell>
          <cell r="AM160" t="str">
            <v>J100</v>
          </cell>
          <cell r="AN160" t="str">
            <v>EDPOutsourcing Comercial-N</v>
          </cell>
          <cell r="AO160" t="str">
            <v>J123</v>
          </cell>
          <cell r="AP160" t="str">
            <v>EDPOC-GMRS</v>
          </cell>
          <cell r="AQ160" t="str">
            <v>40176800</v>
          </cell>
          <cell r="AR160" t="str">
            <v>70000060</v>
          </cell>
          <cell r="AS160" t="str">
            <v>025.</v>
          </cell>
          <cell r="AT160" t="str">
            <v>ESCRITURARIO COMERCIAL</v>
          </cell>
          <cell r="AU160" t="str">
            <v>1</v>
          </cell>
          <cell r="AV160" t="str">
            <v>00040167</v>
          </cell>
          <cell r="AW160" t="str">
            <v>J20420000610</v>
          </cell>
          <cell r="AX160" t="str">
            <v>AN-LE-LOJAS E EQUIPAS</v>
          </cell>
          <cell r="AY160" t="str">
            <v>68905012</v>
          </cell>
          <cell r="AZ160" t="str">
            <v>Apoio à Rede Norte</v>
          </cell>
          <cell r="BA160" t="str">
            <v>6890</v>
          </cell>
          <cell r="BB160" t="str">
            <v>EDP Outsourcing Comercial</v>
          </cell>
          <cell r="BC160" t="str">
            <v>6890</v>
          </cell>
          <cell r="BD160" t="str">
            <v>6890</v>
          </cell>
          <cell r="BE160" t="str">
            <v>2800</v>
          </cell>
          <cell r="BF160" t="str">
            <v>6890</v>
          </cell>
          <cell r="BG160" t="str">
            <v>EDP Outsourcing Comercial,SA</v>
          </cell>
          <cell r="BH160" t="str">
            <v>1010</v>
          </cell>
          <cell r="BI160">
            <v>1003</v>
          </cell>
          <cell r="BJ160" t="str">
            <v>08</v>
          </cell>
          <cell r="BK160">
            <v>28</v>
          </cell>
          <cell r="BL160">
            <v>283.08</v>
          </cell>
          <cell r="BM160" t="str">
            <v>NÍVEL 5</v>
          </cell>
          <cell r="BN160" t="str">
            <v>00</v>
          </cell>
          <cell r="BO160" t="str">
            <v>05</v>
          </cell>
          <cell r="BP160" t="str">
            <v>20050101</v>
          </cell>
          <cell r="BQ160" t="str">
            <v>21</v>
          </cell>
          <cell r="BR160" t="str">
            <v>EVOLUCAO AUTOMATICA</v>
          </cell>
          <cell r="BS160" t="str">
            <v>20050101</v>
          </cell>
          <cell r="BW160">
            <v>0</v>
          </cell>
          <cell r="BX160">
            <v>0</v>
          </cell>
          <cell r="BY160">
            <v>0</v>
          </cell>
          <cell r="BZ160">
            <v>0</v>
          </cell>
          <cell r="CA160">
            <v>0</v>
          </cell>
          <cell r="CC160">
            <v>0</v>
          </cell>
          <cell r="CG160">
            <v>0</v>
          </cell>
          <cell r="CK160">
            <v>0</v>
          </cell>
          <cell r="CO160">
            <v>0</v>
          </cell>
          <cell r="CT160">
            <v>0</v>
          </cell>
          <cell r="CU160">
            <v>0</v>
          </cell>
          <cell r="CV160">
            <v>0</v>
          </cell>
          <cell r="CW160">
            <v>0</v>
          </cell>
          <cell r="CX160">
            <v>0</v>
          </cell>
          <cell r="CZ160">
            <v>0</v>
          </cell>
          <cell r="DC160">
            <v>0</v>
          </cell>
          <cell r="DF160">
            <v>0</v>
          </cell>
          <cell r="DI160">
            <v>0</v>
          </cell>
          <cell r="DK160">
            <v>0</v>
          </cell>
          <cell r="DL160">
            <v>0</v>
          </cell>
          <cell r="DN160" t="str">
            <v>11D13</v>
          </cell>
          <cell r="DO160" t="str">
            <v>FixoTInt-"Lojas"2002</v>
          </cell>
          <cell r="DP160">
            <v>9</v>
          </cell>
          <cell r="DQ160">
            <v>100</v>
          </cell>
          <cell r="DR160" t="str">
            <v>PT01</v>
          </cell>
          <cell r="DT160" t="str">
            <v>00350240</v>
          </cell>
          <cell r="DU160" t="str">
            <v>CAIXA GERAL DE DEPOSITOS, SA</v>
          </cell>
        </row>
        <row r="161">
          <cell r="A161" t="str">
            <v>286460</v>
          </cell>
          <cell r="B161" t="str">
            <v>Salvador Joaquim Branco Pereira</v>
          </cell>
          <cell r="C161" t="str">
            <v>1983</v>
          </cell>
          <cell r="D161">
            <v>22</v>
          </cell>
          <cell r="E161">
            <v>22</v>
          </cell>
          <cell r="F161" t="str">
            <v>19541122</v>
          </cell>
          <cell r="G161" t="str">
            <v>50</v>
          </cell>
          <cell r="H161" t="str">
            <v>1</v>
          </cell>
          <cell r="I161" t="str">
            <v>Casado</v>
          </cell>
          <cell r="J161" t="str">
            <v>masculino</v>
          </cell>
          <cell r="K161">
            <v>2</v>
          </cell>
          <cell r="L161" t="str">
            <v>R.Mons.Ant.Costa,135-2E-U.Sard. Oliveira do Castelo</v>
          </cell>
          <cell r="M161" t="str">
            <v>4810-253</v>
          </cell>
          <cell r="N161" t="str">
            <v>GUIMARÃES</v>
          </cell>
          <cell r="O161" t="str">
            <v>00233131</v>
          </cell>
          <cell r="P161" t="str">
            <v>CURSO GERAL ENSINO SECUNDARIO</v>
          </cell>
          <cell r="R161" t="str">
            <v>3763274</v>
          </cell>
          <cell r="S161" t="str">
            <v>19951026</v>
          </cell>
          <cell r="T161" t="str">
            <v>LISBOA</v>
          </cell>
          <cell r="U161" t="str">
            <v>9803</v>
          </cell>
          <cell r="V161" t="str">
            <v>S.NAC IND ENERGIA-SINDEL</v>
          </cell>
          <cell r="W161" t="str">
            <v>148659969</v>
          </cell>
          <cell r="X161" t="str">
            <v>0418</v>
          </cell>
          <cell r="Y161" t="str">
            <v>0.0</v>
          </cell>
          <cell r="Z161">
            <v>2</v>
          </cell>
          <cell r="AA161" t="str">
            <v>00</v>
          </cell>
          <cell r="AC161" t="str">
            <v>X</v>
          </cell>
          <cell r="AD161" t="str">
            <v>100</v>
          </cell>
          <cell r="AE161" t="str">
            <v>10291261861</v>
          </cell>
          <cell r="AF161" t="str">
            <v>02</v>
          </cell>
          <cell r="AG161" t="str">
            <v>19830601</v>
          </cell>
          <cell r="AH161" t="str">
            <v>DT.Adm.Corr.Antiguid</v>
          </cell>
          <cell r="AI161" t="str">
            <v>1</v>
          </cell>
          <cell r="AJ161" t="str">
            <v>ACTIVOS</v>
          </cell>
          <cell r="AK161" t="str">
            <v>AA</v>
          </cell>
          <cell r="AL161" t="str">
            <v>ACTIVO TEMP.INTEIRO</v>
          </cell>
          <cell r="AM161" t="str">
            <v>J100</v>
          </cell>
          <cell r="AN161" t="str">
            <v>EDPOutsourcing Comercial-N</v>
          </cell>
          <cell r="AO161" t="str">
            <v>J123</v>
          </cell>
          <cell r="AP161" t="str">
            <v>EDPOC-GMRS</v>
          </cell>
          <cell r="AQ161" t="str">
            <v>40177357</v>
          </cell>
          <cell r="AR161" t="str">
            <v>70000060</v>
          </cell>
          <cell r="AS161" t="str">
            <v>025.</v>
          </cell>
          <cell r="AT161" t="str">
            <v>ESCRITURARIO COMERCIAL</v>
          </cell>
          <cell r="AU161" t="str">
            <v>1</v>
          </cell>
          <cell r="AV161" t="str">
            <v>00040167</v>
          </cell>
          <cell r="AW161" t="str">
            <v>J20420000610</v>
          </cell>
          <cell r="AX161" t="str">
            <v>AN-LE-LOJAS E EQUIPAS</v>
          </cell>
          <cell r="AY161" t="str">
            <v>68905012</v>
          </cell>
          <cell r="AZ161" t="str">
            <v>Apoio à Rede Norte</v>
          </cell>
          <cell r="BA161" t="str">
            <v>6890</v>
          </cell>
          <cell r="BB161" t="str">
            <v>EDP Outsourcing Comercial</v>
          </cell>
          <cell r="BC161" t="str">
            <v>6890</v>
          </cell>
          <cell r="BD161" t="str">
            <v>6890</v>
          </cell>
          <cell r="BE161" t="str">
            <v>2800</v>
          </cell>
          <cell r="BF161" t="str">
            <v>6890</v>
          </cell>
          <cell r="BG161" t="str">
            <v>EDP Outsourcing Comercial,SA</v>
          </cell>
          <cell r="BH161" t="str">
            <v>1010</v>
          </cell>
          <cell r="BI161">
            <v>1160</v>
          </cell>
          <cell r="BJ161" t="str">
            <v>10</v>
          </cell>
          <cell r="BK161">
            <v>22</v>
          </cell>
          <cell r="BL161">
            <v>222.42</v>
          </cell>
          <cell r="BM161" t="str">
            <v>NÍVEL 5</v>
          </cell>
          <cell r="BN161" t="str">
            <v>02</v>
          </cell>
          <cell r="BO161" t="str">
            <v>07</v>
          </cell>
          <cell r="BP161" t="str">
            <v>20030101</v>
          </cell>
          <cell r="BQ161" t="str">
            <v>21</v>
          </cell>
          <cell r="BR161" t="str">
            <v>EVOLUCAO AUTOMATICA</v>
          </cell>
          <cell r="BS161" t="str">
            <v>20050101</v>
          </cell>
          <cell r="BW161">
            <v>0</v>
          </cell>
          <cell r="BX161">
            <v>0</v>
          </cell>
          <cell r="BY161">
            <v>0</v>
          </cell>
          <cell r="BZ161">
            <v>0</v>
          </cell>
          <cell r="CA161">
            <v>0</v>
          </cell>
          <cell r="CC161">
            <v>0</v>
          </cell>
          <cell r="CG161">
            <v>0</v>
          </cell>
          <cell r="CK161">
            <v>0</v>
          </cell>
          <cell r="CO161">
            <v>0</v>
          </cell>
          <cell r="CT161">
            <v>0</v>
          </cell>
          <cell r="CU161">
            <v>0</v>
          </cell>
          <cell r="CV161">
            <v>0</v>
          </cell>
          <cell r="CW161">
            <v>0</v>
          </cell>
          <cell r="CX161">
            <v>0</v>
          </cell>
          <cell r="CZ161">
            <v>0</v>
          </cell>
          <cell r="DC161">
            <v>0</v>
          </cell>
          <cell r="DF161">
            <v>0</v>
          </cell>
          <cell r="DI161">
            <v>0</v>
          </cell>
          <cell r="DK161">
            <v>0</v>
          </cell>
          <cell r="DL161">
            <v>0</v>
          </cell>
          <cell r="DN161" t="str">
            <v>21D12</v>
          </cell>
          <cell r="DO161" t="str">
            <v>Flex.T.Int."Act.Ind."</v>
          </cell>
          <cell r="DP161">
            <v>2</v>
          </cell>
          <cell r="DQ161">
            <v>100</v>
          </cell>
          <cell r="DR161" t="str">
            <v>PT01</v>
          </cell>
          <cell r="DT161" t="str">
            <v>00330000</v>
          </cell>
          <cell r="DU161" t="str">
            <v>BANCO COMERCIAL PORTUGUES, SA</v>
          </cell>
        </row>
        <row r="162">
          <cell r="A162" t="str">
            <v>284858</v>
          </cell>
          <cell r="B162" t="str">
            <v>Antonio Carlos Freitas Sampaio</v>
          </cell>
          <cell r="C162" t="str">
            <v>1985</v>
          </cell>
          <cell r="D162">
            <v>20</v>
          </cell>
          <cell r="E162">
            <v>20</v>
          </cell>
          <cell r="F162" t="str">
            <v>19571127</v>
          </cell>
          <cell r="G162" t="str">
            <v>47</v>
          </cell>
          <cell r="H162" t="str">
            <v>1</v>
          </cell>
          <cell r="I162" t="str">
            <v>Casado</v>
          </cell>
          <cell r="J162" t="str">
            <v>masculino</v>
          </cell>
          <cell r="K162">
            <v>2</v>
          </cell>
          <cell r="L162" t="str">
            <v>Rua Comend Manuel P Bastos, 83 Urgeses</v>
          </cell>
          <cell r="M162" t="str">
            <v>4810-504</v>
          </cell>
          <cell r="N162" t="str">
            <v>GUIMARÃES</v>
          </cell>
          <cell r="O162" t="str">
            <v>00123022</v>
          </cell>
          <cell r="P162" t="str">
            <v>CICLO COMPL. ENSINO PRIMARIO</v>
          </cell>
          <cell r="R162" t="str">
            <v>6662748</v>
          </cell>
          <cell r="S162" t="str">
            <v>19991118</v>
          </cell>
          <cell r="T162" t="str">
            <v>LISBOA</v>
          </cell>
          <cell r="U162" t="str">
            <v>9803</v>
          </cell>
          <cell r="V162" t="str">
            <v>S.NAC IND ENERGIA-SINDEL</v>
          </cell>
          <cell r="W162" t="str">
            <v>123443997</v>
          </cell>
          <cell r="X162" t="str">
            <v>3476</v>
          </cell>
          <cell r="Y162" t="str">
            <v>0.0</v>
          </cell>
          <cell r="Z162">
            <v>2</v>
          </cell>
          <cell r="AA162" t="str">
            <v>00</v>
          </cell>
          <cell r="AC162" t="str">
            <v>X</v>
          </cell>
          <cell r="AD162" t="str">
            <v>100</v>
          </cell>
          <cell r="AE162" t="str">
            <v>10291604238</v>
          </cell>
          <cell r="AF162" t="str">
            <v>02</v>
          </cell>
          <cell r="AG162" t="str">
            <v>19850214</v>
          </cell>
          <cell r="AH162" t="str">
            <v>DT.Adm.Corr.Antiguid</v>
          </cell>
          <cell r="AI162" t="str">
            <v>1</v>
          </cell>
          <cell r="AJ162" t="str">
            <v>ACTIVOS</v>
          </cell>
          <cell r="AK162" t="str">
            <v>AA</v>
          </cell>
          <cell r="AL162" t="str">
            <v>ACTIVO TEMP.INTEIRO</v>
          </cell>
          <cell r="AM162" t="str">
            <v>J100</v>
          </cell>
          <cell r="AN162" t="str">
            <v>EDPOutsourcing Comercial-N</v>
          </cell>
          <cell r="AO162" t="str">
            <v>J123</v>
          </cell>
          <cell r="AP162" t="str">
            <v>EDPOC-GMRS</v>
          </cell>
          <cell r="AQ162" t="str">
            <v>40177356</v>
          </cell>
          <cell r="AR162" t="str">
            <v>70000060</v>
          </cell>
          <cell r="AS162" t="str">
            <v>025.</v>
          </cell>
          <cell r="AT162" t="str">
            <v>ESCRITURARIO COMERCIAL</v>
          </cell>
          <cell r="AU162" t="str">
            <v>1</v>
          </cell>
          <cell r="AV162" t="str">
            <v>00040167</v>
          </cell>
          <cell r="AW162" t="str">
            <v>J20420000610</v>
          </cell>
          <cell r="AX162" t="str">
            <v>AN-LE-LOJAS E EQUIPAS</v>
          </cell>
          <cell r="AY162" t="str">
            <v>68905012</v>
          </cell>
          <cell r="AZ162" t="str">
            <v>Apoio à Rede Norte</v>
          </cell>
          <cell r="BA162" t="str">
            <v>6890</v>
          </cell>
          <cell r="BB162" t="str">
            <v>EDP Outsourcing Comercial</v>
          </cell>
          <cell r="BC162" t="str">
            <v>6890</v>
          </cell>
          <cell r="BD162" t="str">
            <v>6890</v>
          </cell>
          <cell r="BE162" t="str">
            <v>2800</v>
          </cell>
          <cell r="BF162" t="str">
            <v>6890</v>
          </cell>
          <cell r="BG162" t="str">
            <v>EDP Outsourcing Comercial,SA</v>
          </cell>
          <cell r="BH162" t="str">
            <v>1010</v>
          </cell>
          <cell r="BI162">
            <v>1079</v>
          </cell>
          <cell r="BJ162" t="str">
            <v>09</v>
          </cell>
          <cell r="BK162">
            <v>20</v>
          </cell>
          <cell r="BL162">
            <v>202.2</v>
          </cell>
          <cell r="BM162" t="str">
            <v>NÍVEL 5</v>
          </cell>
          <cell r="BN162" t="str">
            <v>02</v>
          </cell>
          <cell r="BO162" t="str">
            <v>06</v>
          </cell>
          <cell r="BP162" t="str">
            <v>20030101</v>
          </cell>
          <cell r="BQ162" t="str">
            <v>21</v>
          </cell>
          <cell r="BR162" t="str">
            <v>EVOLUCAO AUTOMATICA</v>
          </cell>
          <cell r="BS162" t="str">
            <v>20050101</v>
          </cell>
          <cell r="BW162">
            <v>0</v>
          </cell>
          <cell r="BX162">
            <v>0</v>
          </cell>
          <cell r="BY162">
            <v>0</v>
          </cell>
          <cell r="BZ162">
            <v>0</v>
          </cell>
          <cell r="CA162">
            <v>0</v>
          </cell>
          <cell r="CC162">
            <v>0</v>
          </cell>
          <cell r="CG162">
            <v>0</v>
          </cell>
          <cell r="CK162">
            <v>0</v>
          </cell>
          <cell r="CO162">
            <v>0</v>
          </cell>
          <cell r="CT162">
            <v>0</v>
          </cell>
          <cell r="CU162">
            <v>0</v>
          </cell>
          <cell r="CV162">
            <v>0</v>
          </cell>
          <cell r="CW162">
            <v>0</v>
          </cell>
          <cell r="CX162">
            <v>0</v>
          </cell>
          <cell r="CZ162">
            <v>0</v>
          </cell>
          <cell r="DC162">
            <v>0</v>
          </cell>
          <cell r="DF162">
            <v>0</v>
          </cell>
          <cell r="DI162">
            <v>0</v>
          </cell>
          <cell r="DK162">
            <v>0</v>
          </cell>
          <cell r="DL162">
            <v>0</v>
          </cell>
          <cell r="DN162" t="str">
            <v>21D12</v>
          </cell>
          <cell r="DO162" t="str">
            <v>Flex.T.Int."Act.Ind."</v>
          </cell>
          <cell r="DP162">
            <v>2</v>
          </cell>
          <cell r="DQ162">
            <v>100</v>
          </cell>
          <cell r="DR162" t="str">
            <v>PT01</v>
          </cell>
          <cell r="DT162" t="str">
            <v>00350363</v>
          </cell>
          <cell r="DU162" t="str">
            <v>CAIXA GERAL DE DEPOSITOS, SA</v>
          </cell>
        </row>
        <row r="163">
          <cell r="A163" t="str">
            <v>226475</v>
          </cell>
          <cell r="B163" t="str">
            <v>Carlos Fernando Nogueira Veloso</v>
          </cell>
          <cell r="C163" t="str">
            <v>1979</v>
          </cell>
          <cell r="D163">
            <v>26</v>
          </cell>
          <cell r="E163">
            <v>26</v>
          </cell>
          <cell r="F163" t="str">
            <v>19590226</v>
          </cell>
          <cell r="G163" t="str">
            <v>46</v>
          </cell>
          <cell r="H163" t="str">
            <v>1</v>
          </cell>
          <cell r="I163" t="str">
            <v>Casado</v>
          </cell>
          <cell r="J163" t="str">
            <v>masculino</v>
          </cell>
          <cell r="K163">
            <v>2</v>
          </cell>
          <cell r="L163" t="str">
            <v>Pç Dr.Parcidio Matos,26-2-Esq</v>
          </cell>
          <cell r="M163" t="str">
            <v>4820-147</v>
          </cell>
          <cell r="N163" t="str">
            <v>FAFE</v>
          </cell>
          <cell r="O163" t="str">
            <v>00231023</v>
          </cell>
          <cell r="P163" t="str">
            <v>CURSO GERAL DOS LICEUS</v>
          </cell>
          <cell r="R163" t="str">
            <v>3814667</v>
          </cell>
          <cell r="S163" t="str">
            <v>19991207</v>
          </cell>
          <cell r="T163" t="str">
            <v>LISBOA</v>
          </cell>
          <cell r="W163" t="str">
            <v>103743740</v>
          </cell>
          <cell r="X163" t="str">
            <v>0400</v>
          </cell>
          <cell r="Y163" t="str">
            <v>0.0</v>
          </cell>
          <cell r="Z163">
            <v>2</v>
          </cell>
          <cell r="AA163" t="str">
            <v>00</v>
          </cell>
          <cell r="AC163" t="str">
            <v>X</v>
          </cell>
          <cell r="AD163" t="str">
            <v>100</v>
          </cell>
          <cell r="AE163" t="str">
            <v>10293985123</v>
          </cell>
          <cell r="AF163" t="str">
            <v>02</v>
          </cell>
          <cell r="AG163" t="str">
            <v>19791009</v>
          </cell>
          <cell r="AH163" t="str">
            <v>DT.Adm.Corr.Antiguid</v>
          </cell>
          <cell r="AI163" t="str">
            <v>1</v>
          </cell>
          <cell r="AJ163" t="str">
            <v>ACTIVOS</v>
          </cell>
          <cell r="AK163" t="str">
            <v>AA</v>
          </cell>
          <cell r="AL163" t="str">
            <v>ACTIVO TEMP.INTEIRO</v>
          </cell>
          <cell r="AM163" t="str">
            <v>J100</v>
          </cell>
          <cell r="AN163" t="str">
            <v>EDPOutsourcing Comercial-N</v>
          </cell>
          <cell r="AO163" t="str">
            <v>J123</v>
          </cell>
          <cell r="AP163" t="str">
            <v>EDPOC-GMRS</v>
          </cell>
          <cell r="AQ163" t="str">
            <v>40177352</v>
          </cell>
          <cell r="AR163" t="str">
            <v>70000060</v>
          </cell>
          <cell r="AS163" t="str">
            <v>025.</v>
          </cell>
          <cell r="AT163" t="str">
            <v>ESCRITURARIO COMERCIAL</v>
          </cell>
          <cell r="AU163" t="str">
            <v>4</v>
          </cell>
          <cell r="AV163" t="str">
            <v>00040167</v>
          </cell>
          <cell r="AW163" t="str">
            <v>J20420000610</v>
          </cell>
          <cell r="AX163" t="str">
            <v>AN-LE-LOJAS E EQUIPAS</v>
          </cell>
          <cell r="AY163" t="str">
            <v>68905012</v>
          </cell>
          <cell r="AZ163" t="str">
            <v>Apoio à Rede Norte</v>
          </cell>
          <cell r="BA163" t="str">
            <v>6890</v>
          </cell>
          <cell r="BB163" t="str">
            <v>EDP Outsourcing Comercial</v>
          </cell>
          <cell r="BC163" t="str">
            <v>6890</v>
          </cell>
          <cell r="BD163" t="str">
            <v>6890</v>
          </cell>
          <cell r="BE163" t="str">
            <v>2800</v>
          </cell>
          <cell r="BF163" t="str">
            <v>6890</v>
          </cell>
          <cell r="BG163" t="str">
            <v>EDP Outsourcing Comercial,SA</v>
          </cell>
          <cell r="BH163" t="str">
            <v>1010</v>
          </cell>
          <cell r="BI163">
            <v>1160</v>
          </cell>
          <cell r="BJ163" t="str">
            <v>10</v>
          </cell>
          <cell r="BK163">
            <v>26</v>
          </cell>
          <cell r="BL163">
            <v>262.86</v>
          </cell>
          <cell r="BM163" t="str">
            <v>NÍVEL 5</v>
          </cell>
          <cell r="BN163" t="str">
            <v>02</v>
          </cell>
          <cell r="BO163" t="str">
            <v>07</v>
          </cell>
          <cell r="BP163" t="str">
            <v>20030101</v>
          </cell>
          <cell r="BQ163" t="str">
            <v>21</v>
          </cell>
          <cell r="BR163" t="str">
            <v>EVOLUCAO AUTOMATICA</v>
          </cell>
          <cell r="BS163" t="str">
            <v>20050101</v>
          </cell>
          <cell r="BW163">
            <v>0</v>
          </cell>
          <cell r="BX163">
            <v>0</v>
          </cell>
          <cell r="BY163">
            <v>0</v>
          </cell>
          <cell r="BZ163">
            <v>0</v>
          </cell>
          <cell r="CA163">
            <v>0</v>
          </cell>
          <cell r="CC163">
            <v>0</v>
          </cell>
          <cell r="CG163">
            <v>0</v>
          </cell>
          <cell r="CK163">
            <v>0</v>
          </cell>
          <cell r="CO163">
            <v>0</v>
          </cell>
          <cell r="CT163">
            <v>0</v>
          </cell>
          <cell r="CU163">
            <v>0</v>
          </cell>
          <cell r="CV163">
            <v>0</v>
          </cell>
          <cell r="CW163">
            <v>0</v>
          </cell>
          <cell r="CX163">
            <v>0</v>
          </cell>
          <cell r="CZ163">
            <v>0</v>
          </cell>
          <cell r="DC163">
            <v>0</v>
          </cell>
          <cell r="DF163">
            <v>0</v>
          </cell>
          <cell r="DI163">
            <v>0</v>
          </cell>
          <cell r="DK163">
            <v>0</v>
          </cell>
          <cell r="DL163">
            <v>0</v>
          </cell>
          <cell r="DN163" t="str">
            <v>21D12</v>
          </cell>
          <cell r="DO163" t="str">
            <v>Flex.T.Int."Act.Ind."</v>
          </cell>
          <cell r="DP163">
            <v>2</v>
          </cell>
          <cell r="DQ163">
            <v>100</v>
          </cell>
          <cell r="DR163" t="str">
            <v>PT01</v>
          </cell>
          <cell r="DT163" t="str">
            <v>00330000</v>
          </cell>
          <cell r="DU163" t="str">
            <v>BANCO COMERCIAL PORTUGUES, SA</v>
          </cell>
        </row>
        <row r="164">
          <cell r="A164" t="str">
            <v>234923</v>
          </cell>
          <cell r="B164" t="str">
            <v>Carlos Alberto Martins Lopes</v>
          </cell>
          <cell r="C164" t="str">
            <v>1975</v>
          </cell>
          <cell r="D164">
            <v>30</v>
          </cell>
          <cell r="E164">
            <v>30</v>
          </cell>
          <cell r="F164" t="str">
            <v>19551010</v>
          </cell>
          <cell r="G164" t="str">
            <v>49</v>
          </cell>
          <cell r="H164" t="str">
            <v>1</v>
          </cell>
          <cell r="I164" t="str">
            <v>Casado</v>
          </cell>
          <cell r="J164" t="str">
            <v>masculino</v>
          </cell>
          <cell r="K164">
            <v>3</v>
          </cell>
          <cell r="L164" t="str">
            <v>Boucas Arnoia</v>
          </cell>
          <cell r="M164" t="str">
            <v>4890-054</v>
          </cell>
          <cell r="N164" t="str">
            <v>ARNOIA</v>
          </cell>
          <cell r="O164" t="str">
            <v>00241132</v>
          </cell>
          <cell r="P164" t="str">
            <v>CURSO COMPLEMENTAR DOS LICEUS</v>
          </cell>
          <cell r="R164" t="str">
            <v>5707287</v>
          </cell>
          <cell r="S164" t="str">
            <v>19960109</v>
          </cell>
          <cell r="T164" t="str">
            <v>LISBOA</v>
          </cell>
          <cell r="U164" t="str">
            <v>9800</v>
          </cell>
          <cell r="V164" t="str">
            <v>SIND TRAB IND ELéCT NORTE</v>
          </cell>
          <cell r="W164" t="str">
            <v>123024315</v>
          </cell>
          <cell r="X164" t="str">
            <v>0388</v>
          </cell>
          <cell r="Y164" t="str">
            <v>0.0</v>
          </cell>
          <cell r="Z164">
            <v>3</v>
          </cell>
          <cell r="AA164" t="str">
            <v>00</v>
          </cell>
          <cell r="AC164" t="str">
            <v>X</v>
          </cell>
          <cell r="AD164" t="str">
            <v>100</v>
          </cell>
          <cell r="AE164" t="str">
            <v>10294035271</v>
          </cell>
          <cell r="AF164" t="str">
            <v>02</v>
          </cell>
          <cell r="AG164" t="str">
            <v>19751117</v>
          </cell>
          <cell r="AH164" t="str">
            <v>DT.Adm.Corr.Antiguid</v>
          </cell>
          <cell r="AI164" t="str">
            <v>1</v>
          </cell>
          <cell r="AJ164" t="str">
            <v>ACTIVOS</v>
          </cell>
          <cell r="AK164" t="str">
            <v>AA</v>
          </cell>
          <cell r="AL164" t="str">
            <v>ACTIVO TEMP.INTEIRO</v>
          </cell>
          <cell r="AM164" t="str">
            <v>J100</v>
          </cell>
          <cell r="AN164" t="str">
            <v>EDPOutsourcing Comercial-N</v>
          </cell>
          <cell r="AO164" t="str">
            <v>J123</v>
          </cell>
          <cell r="AP164" t="str">
            <v>EDPOC-GMRS</v>
          </cell>
          <cell r="AQ164" t="str">
            <v>40176799</v>
          </cell>
          <cell r="AR164" t="str">
            <v>70000060</v>
          </cell>
          <cell r="AS164" t="str">
            <v>025.</v>
          </cell>
          <cell r="AT164" t="str">
            <v>ESCRITURARIO COMERCIAL</v>
          </cell>
          <cell r="AU164" t="str">
            <v>4</v>
          </cell>
          <cell r="AV164" t="str">
            <v>00040167</v>
          </cell>
          <cell r="AW164" t="str">
            <v>J20420000610</v>
          </cell>
          <cell r="AX164" t="str">
            <v>AN-LE-LOJAS E EQUIPAS</v>
          </cell>
          <cell r="AY164" t="str">
            <v>68905012</v>
          </cell>
          <cell r="AZ164" t="str">
            <v>Apoio à Rede Norte</v>
          </cell>
          <cell r="BA164" t="str">
            <v>6890</v>
          </cell>
          <cell r="BB164" t="str">
            <v>EDP Outsourcing Comercial</v>
          </cell>
          <cell r="BC164" t="str">
            <v>6890</v>
          </cell>
          <cell r="BD164" t="str">
            <v>6890</v>
          </cell>
          <cell r="BE164" t="str">
            <v>2800</v>
          </cell>
          <cell r="BF164" t="str">
            <v>6890</v>
          </cell>
          <cell r="BG164" t="str">
            <v>EDP Outsourcing Comercial,SA</v>
          </cell>
          <cell r="BH164" t="str">
            <v>1010</v>
          </cell>
          <cell r="BI164">
            <v>1247</v>
          </cell>
          <cell r="BJ164" t="str">
            <v>11</v>
          </cell>
          <cell r="BK164">
            <v>30</v>
          </cell>
          <cell r="BL164">
            <v>303.3</v>
          </cell>
          <cell r="BM164" t="str">
            <v>NÍVEL 5</v>
          </cell>
          <cell r="BN164" t="str">
            <v>02</v>
          </cell>
          <cell r="BO164" t="str">
            <v>08</v>
          </cell>
          <cell r="BP164" t="str">
            <v>20030101</v>
          </cell>
          <cell r="BQ164" t="str">
            <v>21</v>
          </cell>
          <cell r="BR164" t="str">
            <v>EVOLUCAO AUTOMATICA</v>
          </cell>
          <cell r="BS164" t="str">
            <v>20050101</v>
          </cell>
          <cell r="BW164">
            <v>0</v>
          </cell>
          <cell r="BX164">
            <v>0</v>
          </cell>
          <cell r="BY164">
            <v>0</v>
          </cell>
          <cell r="BZ164">
            <v>0</v>
          </cell>
          <cell r="CA164">
            <v>0</v>
          </cell>
          <cell r="CC164">
            <v>0</v>
          </cell>
          <cell r="CG164">
            <v>0</v>
          </cell>
          <cell r="CK164">
            <v>0</v>
          </cell>
          <cell r="CO164">
            <v>0</v>
          </cell>
          <cell r="CT164">
            <v>0</v>
          </cell>
          <cell r="CU164">
            <v>0</v>
          </cell>
          <cell r="CV164">
            <v>0</v>
          </cell>
          <cell r="CW164">
            <v>0</v>
          </cell>
          <cell r="CX164">
            <v>0</v>
          </cell>
          <cell r="CZ164">
            <v>0</v>
          </cell>
          <cell r="DC164">
            <v>0</v>
          </cell>
          <cell r="DF164">
            <v>0</v>
          </cell>
          <cell r="DI164">
            <v>0</v>
          </cell>
          <cell r="DK164">
            <v>0</v>
          </cell>
          <cell r="DL164">
            <v>0</v>
          </cell>
          <cell r="DN164" t="str">
            <v>11D13</v>
          </cell>
          <cell r="DO164" t="str">
            <v>FixoTInt-"Lojas"2002</v>
          </cell>
          <cell r="DP164">
            <v>9</v>
          </cell>
          <cell r="DQ164">
            <v>100</v>
          </cell>
          <cell r="DR164" t="str">
            <v>PT01</v>
          </cell>
          <cell r="DT164" t="str">
            <v>00330000</v>
          </cell>
          <cell r="DU164" t="str">
            <v>BANCO COMERCIAL PORTUGUES, SA</v>
          </cell>
        </row>
        <row r="165">
          <cell r="A165" t="str">
            <v>234613</v>
          </cell>
          <cell r="B165" t="str">
            <v>Jose Manuel Marques Oliveira Mendes</v>
          </cell>
          <cell r="C165" t="str">
            <v>1975</v>
          </cell>
          <cell r="D165">
            <v>30</v>
          </cell>
          <cell r="E165">
            <v>30</v>
          </cell>
          <cell r="F165" t="str">
            <v>19590118</v>
          </cell>
          <cell r="G165" t="str">
            <v>46</v>
          </cell>
          <cell r="H165" t="str">
            <v>1</v>
          </cell>
          <cell r="I165" t="str">
            <v>Casado</v>
          </cell>
          <cell r="J165" t="str">
            <v>masculino</v>
          </cell>
          <cell r="K165">
            <v>2</v>
          </cell>
          <cell r="L165" t="str">
            <v>Vila das Acácias - casa 1 Refojos</v>
          </cell>
          <cell r="M165" t="str">
            <v>4860-336</v>
          </cell>
          <cell r="N165" t="str">
            <v>CABECEIRAS DE BASTO</v>
          </cell>
          <cell r="O165" t="str">
            <v>00231013</v>
          </cell>
          <cell r="P165" t="str">
            <v>2. CICLO LICEAL</v>
          </cell>
          <cell r="R165" t="str">
            <v>7846920</v>
          </cell>
          <cell r="S165" t="str">
            <v>19980130</v>
          </cell>
          <cell r="T165" t="str">
            <v>BRAGA</v>
          </cell>
          <cell r="U165" t="str">
            <v>9804</v>
          </cell>
          <cell r="V165" t="str">
            <v>SIND ENERGIA - SINERGIA</v>
          </cell>
          <cell r="W165" t="str">
            <v>103723838</v>
          </cell>
          <cell r="X165" t="str">
            <v>0370</v>
          </cell>
          <cell r="Y165" t="str">
            <v>0.0</v>
          </cell>
          <cell r="Z165">
            <v>2</v>
          </cell>
          <cell r="AA165" t="str">
            <v>00</v>
          </cell>
          <cell r="AD165" t="str">
            <v>100</v>
          </cell>
          <cell r="AE165" t="str">
            <v>10294042384</v>
          </cell>
          <cell r="AF165" t="str">
            <v>02</v>
          </cell>
          <cell r="AG165" t="str">
            <v>19751103</v>
          </cell>
          <cell r="AH165" t="str">
            <v>DT.Adm.Corr.Antiguid</v>
          </cell>
          <cell r="AI165" t="str">
            <v>1</v>
          </cell>
          <cell r="AJ165" t="str">
            <v>ACTIVOS</v>
          </cell>
          <cell r="AK165" t="str">
            <v>AA</v>
          </cell>
          <cell r="AL165" t="str">
            <v>ACTIVO TEMP.INTEIRO</v>
          </cell>
          <cell r="AM165" t="str">
            <v>J100</v>
          </cell>
          <cell r="AN165" t="str">
            <v>EDPOutsourcing Comercial-N</v>
          </cell>
          <cell r="AO165" t="str">
            <v>J123</v>
          </cell>
          <cell r="AP165" t="str">
            <v>EDPOC-GMRS</v>
          </cell>
          <cell r="AQ165" t="str">
            <v>40177452</v>
          </cell>
          <cell r="AR165" t="str">
            <v>70000045</v>
          </cell>
          <cell r="AS165" t="str">
            <v>01S3</v>
          </cell>
          <cell r="AT165" t="str">
            <v>CHEFIA SECCAO ESCALAO III</v>
          </cell>
          <cell r="AU165" t="str">
            <v>4</v>
          </cell>
          <cell r="AV165" t="str">
            <v>00040180</v>
          </cell>
          <cell r="AW165" t="str">
            <v>J20424320110</v>
          </cell>
          <cell r="AX165" t="str">
            <v>AN-LJGMR-CH-CHEFIA</v>
          </cell>
          <cell r="AY165" t="str">
            <v>68905209</v>
          </cell>
          <cell r="AZ165" t="str">
            <v>Lj Guimarães</v>
          </cell>
          <cell r="BA165" t="str">
            <v>6890</v>
          </cell>
          <cell r="BB165" t="str">
            <v>EDP Outsourcing Comercial</v>
          </cell>
          <cell r="BC165" t="str">
            <v>6890</v>
          </cell>
          <cell r="BD165" t="str">
            <v>6890</v>
          </cell>
          <cell r="BE165" t="str">
            <v>2800</v>
          </cell>
          <cell r="BF165" t="str">
            <v>6890</v>
          </cell>
          <cell r="BG165" t="str">
            <v>EDP Outsourcing Comercial,SA</v>
          </cell>
          <cell r="BH165" t="str">
            <v>1010</v>
          </cell>
          <cell r="BI165">
            <v>1891</v>
          </cell>
          <cell r="BJ165" t="str">
            <v>18</v>
          </cell>
          <cell r="BK165">
            <v>30</v>
          </cell>
          <cell r="BL165">
            <v>303.3</v>
          </cell>
          <cell r="BM165" t="str">
            <v>C SECÇ3</v>
          </cell>
          <cell r="BN165" t="str">
            <v>00</v>
          </cell>
          <cell r="BO165" t="str">
            <v>J</v>
          </cell>
          <cell r="BP165" t="str">
            <v>20050101</v>
          </cell>
          <cell r="BQ165" t="str">
            <v>21</v>
          </cell>
          <cell r="BR165" t="str">
            <v>EVOLUCAO AUTOMATICA</v>
          </cell>
          <cell r="BS165" t="str">
            <v>20050101</v>
          </cell>
          <cell r="BW165">
            <v>0</v>
          </cell>
          <cell r="BX165">
            <v>0</v>
          </cell>
          <cell r="BY165">
            <v>0</v>
          </cell>
          <cell r="BZ165">
            <v>0</v>
          </cell>
          <cell r="CA165">
            <v>0</v>
          </cell>
          <cell r="CC165">
            <v>0</v>
          </cell>
          <cell r="CG165">
            <v>0</v>
          </cell>
          <cell r="CK165">
            <v>0</v>
          </cell>
          <cell r="CO165">
            <v>0</v>
          </cell>
          <cell r="CT165">
            <v>0</v>
          </cell>
          <cell r="CU165">
            <v>0</v>
          </cell>
          <cell r="CV165">
            <v>0</v>
          </cell>
          <cell r="CW165">
            <v>0</v>
          </cell>
          <cell r="CX165">
            <v>0</v>
          </cell>
          <cell r="CZ165">
            <v>0</v>
          </cell>
          <cell r="DC165">
            <v>0</v>
          </cell>
          <cell r="DF165">
            <v>0</v>
          </cell>
          <cell r="DI165">
            <v>0</v>
          </cell>
          <cell r="DK165">
            <v>0</v>
          </cell>
          <cell r="DL165">
            <v>0</v>
          </cell>
          <cell r="DN165" t="str">
            <v>11D13</v>
          </cell>
          <cell r="DO165" t="str">
            <v>FixoTInt-"Lojas"2002</v>
          </cell>
          <cell r="DP165">
            <v>2</v>
          </cell>
          <cell r="DQ165">
            <v>100</v>
          </cell>
          <cell r="DR165" t="str">
            <v>PT01</v>
          </cell>
          <cell r="DT165" t="str">
            <v>00180000</v>
          </cell>
          <cell r="DU165" t="str">
            <v>BANCO TOTTA &amp; ACORES, SA</v>
          </cell>
        </row>
        <row r="166">
          <cell r="A166" t="str">
            <v>234834</v>
          </cell>
          <cell r="B166" t="str">
            <v>Maria Elisa Castro Mendes</v>
          </cell>
          <cell r="C166" t="str">
            <v>1979</v>
          </cell>
          <cell r="D166">
            <v>26</v>
          </cell>
          <cell r="E166">
            <v>26</v>
          </cell>
          <cell r="F166" t="str">
            <v>19581116</v>
          </cell>
          <cell r="G166" t="str">
            <v>46</v>
          </cell>
          <cell r="H166" t="str">
            <v>1</v>
          </cell>
          <cell r="I166" t="str">
            <v>Casado</v>
          </cell>
          <cell r="J166" t="str">
            <v>feminino</v>
          </cell>
          <cell r="K166">
            <v>2</v>
          </cell>
          <cell r="L166" t="str">
            <v>Vila das Acacias, Casa 8 Refojos</v>
          </cell>
          <cell r="M166" t="str">
            <v>4860-369</v>
          </cell>
          <cell r="N166" t="str">
            <v>CABECEIRAS DE BASTO</v>
          </cell>
          <cell r="O166" t="str">
            <v>00241132</v>
          </cell>
          <cell r="P166" t="str">
            <v>CURSO COMPLEMENTAR DOS LICEUS</v>
          </cell>
          <cell r="R166" t="str">
            <v>8316850</v>
          </cell>
          <cell r="S166" t="str">
            <v>19960528</v>
          </cell>
          <cell r="T166" t="str">
            <v>BRAGA</v>
          </cell>
          <cell r="U166" t="str">
            <v>9803</v>
          </cell>
          <cell r="V166" t="str">
            <v>S.NAC IND ENERGIA-SINDEL</v>
          </cell>
          <cell r="W166" t="str">
            <v>103724494</v>
          </cell>
          <cell r="X166" t="str">
            <v>0370</v>
          </cell>
          <cell r="Y166" t="str">
            <v>0.0</v>
          </cell>
          <cell r="Z166">
            <v>2</v>
          </cell>
          <cell r="AA166" t="str">
            <v>00</v>
          </cell>
          <cell r="AC166" t="str">
            <v>X</v>
          </cell>
          <cell r="AD166" t="str">
            <v>100</v>
          </cell>
          <cell r="AE166" t="str">
            <v>10294035831</v>
          </cell>
          <cell r="AF166" t="str">
            <v>02</v>
          </cell>
          <cell r="AG166" t="str">
            <v>19790214</v>
          </cell>
          <cell r="AH166" t="str">
            <v>DT.Adm.Corr.Antiguid</v>
          </cell>
          <cell r="AI166" t="str">
            <v>1</v>
          </cell>
          <cell r="AJ166" t="str">
            <v>ACTIVOS</v>
          </cell>
          <cell r="AK166" t="str">
            <v>AA</v>
          </cell>
          <cell r="AL166" t="str">
            <v>ACTIVO TEMP.INTEIRO</v>
          </cell>
          <cell r="AM166" t="str">
            <v>J100</v>
          </cell>
          <cell r="AN166" t="str">
            <v>EDPOutsourcing Comercial-N</v>
          </cell>
          <cell r="AO166" t="str">
            <v>J123</v>
          </cell>
          <cell r="AP166" t="str">
            <v>EDPOC-GMRS</v>
          </cell>
          <cell r="AQ166" t="str">
            <v>40177478</v>
          </cell>
          <cell r="AR166" t="str">
            <v>70000060</v>
          </cell>
          <cell r="AS166" t="str">
            <v>025.</v>
          </cell>
          <cell r="AT166" t="str">
            <v>ESCRITURARIO COMERCIAL</v>
          </cell>
          <cell r="AU166" t="str">
            <v>1</v>
          </cell>
          <cell r="AV166" t="str">
            <v>00040285</v>
          </cell>
          <cell r="AW166" t="str">
            <v>J20424320410</v>
          </cell>
          <cell r="AX166" t="str">
            <v>AN-LJGMR-LOJA GUIMARÃES</v>
          </cell>
          <cell r="AY166" t="str">
            <v>68905209</v>
          </cell>
          <cell r="AZ166" t="str">
            <v>Lj Guimarães</v>
          </cell>
          <cell r="BA166" t="str">
            <v>6890</v>
          </cell>
          <cell r="BB166" t="str">
            <v>EDP Outsourcing Comercial</v>
          </cell>
          <cell r="BC166" t="str">
            <v>6890</v>
          </cell>
          <cell r="BD166" t="str">
            <v>6890</v>
          </cell>
          <cell r="BE166" t="str">
            <v>2800</v>
          </cell>
          <cell r="BF166" t="str">
            <v>6890</v>
          </cell>
          <cell r="BG166" t="str">
            <v>EDP Outsourcing Comercial,SA</v>
          </cell>
          <cell r="BH166" t="str">
            <v>1010</v>
          </cell>
          <cell r="BI166">
            <v>1339</v>
          </cell>
          <cell r="BJ166" t="str">
            <v>12</v>
          </cell>
          <cell r="BK166">
            <v>26</v>
          </cell>
          <cell r="BL166">
            <v>262.86</v>
          </cell>
          <cell r="BM166" t="str">
            <v>NÍVEL 5</v>
          </cell>
          <cell r="BN166" t="str">
            <v>03</v>
          </cell>
          <cell r="BO166" t="str">
            <v>09</v>
          </cell>
          <cell r="BP166" t="str">
            <v>20020101</v>
          </cell>
          <cell r="BQ166" t="str">
            <v>21</v>
          </cell>
          <cell r="BR166" t="str">
            <v>EVOLUCAO AUTOMATICA</v>
          </cell>
          <cell r="BS166" t="str">
            <v>20050101</v>
          </cell>
          <cell r="BW166">
            <v>0</v>
          </cell>
          <cell r="BX166">
            <v>0</v>
          </cell>
          <cell r="BY166">
            <v>0</v>
          </cell>
          <cell r="BZ166">
            <v>0</v>
          </cell>
          <cell r="CA166">
            <v>0</v>
          </cell>
          <cell r="CC166">
            <v>0</v>
          </cell>
          <cell r="CG166">
            <v>0</v>
          </cell>
          <cell r="CK166">
            <v>0</v>
          </cell>
          <cell r="CO166">
            <v>0</v>
          </cell>
          <cell r="CT166">
            <v>0</v>
          </cell>
          <cell r="CU166">
            <v>0</v>
          </cell>
          <cell r="CV166">
            <v>0</v>
          </cell>
          <cell r="CW166">
            <v>0</v>
          </cell>
          <cell r="CX166">
            <v>1</v>
          </cell>
          <cell r="CY166" t="str">
            <v>6010</v>
          </cell>
          <cell r="CZ166">
            <v>39.54</v>
          </cell>
          <cell r="DC166">
            <v>0</v>
          </cell>
          <cell r="DF166">
            <v>0</v>
          </cell>
          <cell r="DI166">
            <v>0</v>
          </cell>
          <cell r="DK166">
            <v>0</v>
          </cell>
          <cell r="DL166">
            <v>0</v>
          </cell>
          <cell r="DN166" t="str">
            <v>21D12</v>
          </cell>
          <cell r="DO166" t="str">
            <v>Flex.T.Int."Act.Ind."</v>
          </cell>
          <cell r="DP166">
            <v>2</v>
          </cell>
          <cell r="DQ166">
            <v>100</v>
          </cell>
          <cell r="DR166" t="str">
            <v>PT01</v>
          </cell>
          <cell r="DT166" t="str">
            <v>00180000</v>
          </cell>
          <cell r="DU166" t="str">
            <v>BANCO TOTTA &amp; ACORES, SA</v>
          </cell>
        </row>
        <row r="167">
          <cell r="A167" t="str">
            <v>284920</v>
          </cell>
          <cell r="B167" t="str">
            <v>Antonio Jose Carvalho Faria</v>
          </cell>
          <cell r="C167" t="str">
            <v>1983</v>
          </cell>
          <cell r="D167">
            <v>22</v>
          </cell>
          <cell r="E167">
            <v>22</v>
          </cell>
          <cell r="F167" t="str">
            <v>19600615</v>
          </cell>
          <cell r="G167" t="str">
            <v>45</v>
          </cell>
          <cell r="H167" t="str">
            <v>1</v>
          </cell>
          <cell r="I167" t="str">
            <v>Casado</v>
          </cell>
          <cell r="J167" t="str">
            <v>masculino</v>
          </cell>
          <cell r="K167">
            <v>1</v>
          </cell>
          <cell r="L167" t="str">
            <v>Rua S.  Bento N. 78</v>
          </cell>
          <cell r="M167" t="str">
            <v>4835-460</v>
          </cell>
          <cell r="N167" t="str">
            <v>TABUADELO</v>
          </cell>
          <cell r="O167" t="str">
            <v>00244143</v>
          </cell>
          <cell r="P167" t="str">
            <v>12.ANO-TECNICO CONTABILIDADE</v>
          </cell>
          <cell r="R167" t="str">
            <v>7905924</v>
          </cell>
          <cell r="S167" t="str">
            <v>19980629</v>
          </cell>
          <cell r="T167" t="str">
            <v>LISBOA</v>
          </cell>
          <cell r="U167" t="str">
            <v>9803</v>
          </cell>
          <cell r="V167" t="str">
            <v>S.NAC IND ENERGIA-SINDEL</v>
          </cell>
          <cell r="W167" t="str">
            <v>155090011</v>
          </cell>
          <cell r="X167" t="str">
            <v>3476</v>
          </cell>
          <cell r="Y167" t="str">
            <v>0.0</v>
          </cell>
          <cell r="Z167">
            <v>2</v>
          </cell>
          <cell r="AA167" t="str">
            <v>00</v>
          </cell>
          <cell r="AC167" t="str">
            <v>X</v>
          </cell>
          <cell r="AD167" t="str">
            <v>100</v>
          </cell>
          <cell r="AE167" t="str">
            <v>10292264651</v>
          </cell>
          <cell r="AF167" t="str">
            <v>02</v>
          </cell>
          <cell r="AG167" t="str">
            <v>19830801</v>
          </cell>
          <cell r="AH167" t="str">
            <v>DT.Adm.Corr.Antiguid</v>
          </cell>
          <cell r="AI167" t="str">
            <v>1</v>
          </cell>
          <cell r="AJ167" t="str">
            <v>ACTIVOS</v>
          </cell>
          <cell r="AK167" t="str">
            <v>AA</v>
          </cell>
          <cell r="AL167" t="str">
            <v>ACTIVO TEMP.INTEIRO</v>
          </cell>
          <cell r="AM167" t="str">
            <v>J100</v>
          </cell>
          <cell r="AN167" t="str">
            <v>EDPOutsourcing Comercial-N</v>
          </cell>
          <cell r="AO167" t="str">
            <v>J123</v>
          </cell>
          <cell r="AP167" t="str">
            <v>EDPOC-GMRS</v>
          </cell>
          <cell r="AQ167" t="str">
            <v>40177479</v>
          </cell>
          <cell r="AR167" t="str">
            <v>70000060</v>
          </cell>
          <cell r="AS167" t="str">
            <v>025.</v>
          </cell>
          <cell r="AT167" t="str">
            <v>ESCRITURARIO COMERCIAL</v>
          </cell>
          <cell r="AU167" t="str">
            <v>1</v>
          </cell>
          <cell r="AV167" t="str">
            <v>00040285</v>
          </cell>
          <cell r="AW167" t="str">
            <v>J20424320410</v>
          </cell>
          <cell r="AX167" t="str">
            <v>AN-LJGMR-LOJA GUIMARÃES</v>
          </cell>
          <cell r="AY167" t="str">
            <v>68905209</v>
          </cell>
          <cell r="AZ167" t="str">
            <v>Lj Guimarães</v>
          </cell>
          <cell r="BA167" t="str">
            <v>6890</v>
          </cell>
          <cell r="BB167" t="str">
            <v>EDP Outsourcing Comercial</v>
          </cell>
          <cell r="BC167" t="str">
            <v>6890</v>
          </cell>
          <cell r="BD167" t="str">
            <v>6890</v>
          </cell>
          <cell r="BE167" t="str">
            <v>2800</v>
          </cell>
          <cell r="BF167" t="str">
            <v>6890</v>
          </cell>
          <cell r="BG167" t="str">
            <v>EDP Outsourcing Comercial,SA</v>
          </cell>
          <cell r="BH167" t="str">
            <v>1010</v>
          </cell>
          <cell r="BI167">
            <v>1247</v>
          </cell>
          <cell r="BJ167" t="str">
            <v>11</v>
          </cell>
          <cell r="BK167">
            <v>22</v>
          </cell>
          <cell r="BL167">
            <v>222.42</v>
          </cell>
          <cell r="BM167" t="str">
            <v>NÍVEL 5</v>
          </cell>
          <cell r="BN167" t="str">
            <v>00</v>
          </cell>
          <cell r="BO167" t="str">
            <v>08</v>
          </cell>
          <cell r="BP167" t="str">
            <v>20050101</v>
          </cell>
          <cell r="BQ167" t="str">
            <v>21</v>
          </cell>
          <cell r="BR167" t="str">
            <v>EVOLUCAO AUTOMATICA</v>
          </cell>
          <cell r="BS167" t="str">
            <v>20050101</v>
          </cell>
          <cell r="BW167">
            <v>0</v>
          </cell>
          <cell r="BX167">
            <v>0</v>
          </cell>
          <cell r="BY167">
            <v>0</v>
          </cell>
          <cell r="BZ167">
            <v>0</v>
          </cell>
          <cell r="CA167">
            <v>0</v>
          </cell>
          <cell r="CC167">
            <v>0</v>
          </cell>
          <cell r="CG167">
            <v>0</v>
          </cell>
          <cell r="CK167">
            <v>0</v>
          </cell>
          <cell r="CO167">
            <v>0</v>
          </cell>
          <cell r="CT167">
            <v>0</v>
          </cell>
          <cell r="CU167">
            <v>0</v>
          </cell>
          <cell r="CV167">
            <v>0</v>
          </cell>
          <cell r="CW167">
            <v>0</v>
          </cell>
          <cell r="CX167">
            <v>1</v>
          </cell>
          <cell r="CY167" t="str">
            <v>6010</v>
          </cell>
          <cell r="CZ167">
            <v>39.54</v>
          </cell>
          <cell r="DC167">
            <v>0</v>
          </cell>
          <cell r="DF167">
            <v>0</v>
          </cell>
          <cell r="DI167">
            <v>0</v>
          </cell>
          <cell r="DK167">
            <v>0</v>
          </cell>
          <cell r="DL167">
            <v>0</v>
          </cell>
          <cell r="DN167" t="str">
            <v>11D13</v>
          </cell>
          <cell r="DO167" t="str">
            <v>FixoTInt-"Lojas"2002</v>
          </cell>
          <cell r="DP167">
            <v>2</v>
          </cell>
          <cell r="DQ167">
            <v>100</v>
          </cell>
          <cell r="DR167" t="str">
            <v>PT01</v>
          </cell>
          <cell r="DT167" t="str">
            <v>00330000</v>
          </cell>
          <cell r="DU167" t="str">
            <v>BANCO COMERCIAL PORTUGUES, SA</v>
          </cell>
        </row>
        <row r="168">
          <cell r="A168" t="str">
            <v>285692</v>
          </cell>
          <cell r="B168" t="str">
            <v>João Sampaio Leite</v>
          </cell>
          <cell r="C168" t="str">
            <v>1983</v>
          </cell>
          <cell r="D168">
            <v>22</v>
          </cell>
          <cell r="E168">
            <v>22</v>
          </cell>
          <cell r="F168" t="str">
            <v>19570116</v>
          </cell>
          <cell r="G168" t="str">
            <v>48</v>
          </cell>
          <cell r="H168" t="str">
            <v>1</v>
          </cell>
          <cell r="I168" t="str">
            <v>Casado</v>
          </cell>
          <cell r="J168" t="str">
            <v>masculino</v>
          </cell>
          <cell r="K168">
            <v>2</v>
          </cell>
          <cell r="L168" t="str">
            <v>Rua 24 Junho, nº2 Prazins (S.Tirso)</v>
          </cell>
          <cell r="M168" t="str">
            <v>4800-000</v>
          </cell>
          <cell r="N168" t="str">
            <v>GUIMARÃES</v>
          </cell>
          <cell r="O168" t="str">
            <v>00123022</v>
          </cell>
          <cell r="P168" t="str">
            <v>CICLO COMPL. ENSINO PRIMARIO</v>
          </cell>
          <cell r="R168" t="str">
            <v>3875713</v>
          </cell>
          <cell r="S168" t="str">
            <v>19940606</v>
          </cell>
          <cell r="T168" t="str">
            <v>LISBOA</v>
          </cell>
          <cell r="U168" t="str">
            <v>9803</v>
          </cell>
          <cell r="V168" t="str">
            <v>S.NAC IND ENERGIA-SINDEL</v>
          </cell>
          <cell r="W168" t="str">
            <v>107103087</v>
          </cell>
          <cell r="X168" t="str">
            <v>0418</v>
          </cell>
          <cell r="Y168" t="str">
            <v>0.0</v>
          </cell>
          <cell r="Z168">
            <v>2</v>
          </cell>
          <cell r="AA168" t="str">
            <v>00</v>
          </cell>
          <cell r="AD168" t="str">
            <v>100</v>
          </cell>
          <cell r="AE168" t="str">
            <v>10291754004</v>
          </cell>
          <cell r="AF168" t="str">
            <v>02</v>
          </cell>
          <cell r="AG168" t="str">
            <v>19830919</v>
          </cell>
          <cell r="AH168" t="str">
            <v>DT.Adm.Corr.Antiguid</v>
          </cell>
          <cell r="AI168" t="str">
            <v>1</v>
          </cell>
          <cell r="AJ168" t="str">
            <v>ACTIVOS</v>
          </cell>
          <cell r="AK168" t="str">
            <v>AA</v>
          </cell>
          <cell r="AL168" t="str">
            <v>ACTIVO TEMP.INTEIRO</v>
          </cell>
          <cell r="AM168" t="str">
            <v>J100</v>
          </cell>
          <cell r="AN168" t="str">
            <v>EDPOutsourcing Comercial-N</v>
          </cell>
          <cell r="AO168" t="str">
            <v>J123</v>
          </cell>
          <cell r="AP168" t="str">
            <v>EDPOC-GMRS</v>
          </cell>
          <cell r="AQ168" t="str">
            <v>40177480</v>
          </cell>
          <cell r="AR168" t="str">
            <v>70000060</v>
          </cell>
          <cell r="AS168" t="str">
            <v>025.</v>
          </cell>
          <cell r="AT168" t="str">
            <v>ESCRITURARIO COMERCIAL</v>
          </cell>
          <cell r="AU168" t="str">
            <v>1</v>
          </cell>
          <cell r="AV168" t="str">
            <v>00040285</v>
          </cell>
          <cell r="AW168" t="str">
            <v>J20424320410</v>
          </cell>
          <cell r="AX168" t="str">
            <v>AN-LJGMR-LOJA GUIMARÃES</v>
          </cell>
          <cell r="AY168" t="str">
            <v>68905209</v>
          </cell>
          <cell r="AZ168" t="str">
            <v>Lj Guimarães</v>
          </cell>
          <cell r="BA168" t="str">
            <v>6890</v>
          </cell>
          <cell r="BB168" t="str">
            <v>EDP Outsourcing Comercial</v>
          </cell>
          <cell r="BC168" t="str">
            <v>6890</v>
          </cell>
          <cell r="BD168" t="str">
            <v>6890</v>
          </cell>
          <cell r="BE168" t="str">
            <v>2800</v>
          </cell>
          <cell r="BF168" t="str">
            <v>6890</v>
          </cell>
          <cell r="BG168" t="str">
            <v>EDP Outsourcing Comercial,SA</v>
          </cell>
          <cell r="BH168" t="str">
            <v>1010</v>
          </cell>
          <cell r="BI168">
            <v>1160</v>
          </cell>
          <cell r="BJ168" t="str">
            <v>10</v>
          </cell>
          <cell r="BK168">
            <v>22</v>
          </cell>
          <cell r="BL168">
            <v>222.42</v>
          </cell>
          <cell r="BM168" t="str">
            <v>NÍVEL 5</v>
          </cell>
          <cell r="BN168" t="str">
            <v>01</v>
          </cell>
          <cell r="BO168" t="str">
            <v>07</v>
          </cell>
          <cell r="BP168" t="str">
            <v>20040101</v>
          </cell>
          <cell r="BQ168" t="str">
            <v>21</v>
          </cell>
          <cell r="BR168" t="str">
            <v>EVOLUCAO AUTOMATICA</v>
          </cell>
          <cell r="BS168" t="str">
            <v>20050101</v>
          </cell>
          <cell r="BW168">
            <v>0</v>
          </cell>
          <cell r="BX168">
            <v>0</v>
          </cell>
          <cell r="BY168">
            <v>0</v>
          </cell>
          <cell r="BZ168">
            <v>0</v>
          </cell>
          <cell r="CA168">
            <v>0</v>
          </cell>
          <cell r="CC168">
            <v>0</v>
          </cell>
          <cell r="CG168">
            <v>0</v>
          </cell>
          <cell r="CK168">
            <v>0</v>
          </cell>
          <cell r="CO168">
            <v>0</v>
          </cell>
          <cell r="CT168">
            <v>0</v>
          </cell>
          <cell r="CU168">
            <v>0</v>
          </cell>
          <cell r="CV168">
            <v>0</v>
          </cell>
          <cell r="CW168">
            <v>0</v>
          </cell>
          <cell r="CX168">
            <v>1</v>
          </cell>
          <cell r="CY168" t="str">
            <v>6010</v>
          </cell>
          <cell r="CZ168">
            <v>39.54</v>
          </cell>
          <cell r="DC168">
            <v>0</v>
          </cell>
          <cell r="DF168">
            <v>0</v>
          </cell>
          <cell r="DI168">
            <v>0</v>
          </cell>
          <cell r="DK168">
            <v>0</v>
          </cell>
          <cell r="DL168">
            <v>0</v>
          </cell>
          <cell r="DN168" t="str">
            <v>11D13</v>
          </cell>
          <cell r="DO168" t="str">
            <v>FixoTInt-"Lojas"2002</v>
          </cell>
          <cell r="DP168">
            <v>2</v>
          </cell>
          <cell r="DQ168">
            <v>100</v>
          </cell>
          <cell r="DR168" t="str">
            <v>PT01</v>
          </cell>
          <cell r="DT168" t="str">
            <v>00330000</v>
          </cell>
          <cell r="DU168" t="str">
            <v>BANCO COMERCIAL PORTUGUES, SA</v>
          </cell>
        </row>
        <row r="169">
          <cell r="A169" t="str">
            <v>285943</v>
          </cell>
          <cell r="B169" t="str">
            <v>Jose Carlos Freitas Teixeira</v>
          </cell>
          <cell r="C169" t="str">
            <v>1970</v>
          </cell>
          <cell r="D169">
            <v>35</v>
          </cell>
          <cell r="E169">
            <v>35</v>
          </cell>
          <cell r="F169" t="str">
            <v>19550221</v>
          </cell>
          <cell r="G169" t="str">
            <v>50</v>
          </cell>
          <cell r="H169" t="str">
            <v>1</v>
          </cell>
          <cell r="I169" t="str">
            <v>Casado</v>
          </cell>
          <cell r="J169" t="str">
            <v>masculino</v>
          </cell>
          <cell r="K169">
            <v>1</v>
          </cell>
          <cell r="L169" t="str">
            <v>R.Dr.João Afonso Almeida, 201-U</v>
          </cell>
          <cell r="M169" t="str">
            <v>4800-045</v>
          </cell>
          <cell r="N169" t="str">
            <v>GUIMARÃES</v>
          </cell>
          <cell r="O169" t="str">
            <v>00232213</v>
          </cell>
          <cell r="P169" t="str">
            <v>C.GERAL ADMINISTRACAO COMERCIO</v>
          </cell>
          <cell r="R169" t="str">
            <v>3324045</v>
          </cell>
          <cell r="S169" t="str">
            <v>19970311</v>
          </cell>
          <cell r="T169" t="str">
            <v>LISBOA</v>
          </cell>
          <cell r="U169" t="str">
            <v>9803</v>
          </cell>
          <cell r="V169" t="str">
            <v>S.NAC IND ENERGIA-SINDEL</v>
          </cell>
          <cell r="W169" t="str">
            <v>112909922</v>
          </cell>
          <cell r="X169" t="str">
            <v>0418</v>
          </cell>
          <cell r="Y169" t="str">
            <v>0.0</v>
          </cell>
          <cell r="Z169">
            <v>1</v>
          </cell>
          <cell r="AA169" t="str">
            <v>00</v>
          </cell>
          <cell r="AC169" t="str">
            <v>X</v>
          </cell>
          <cell r="AD169" t="str">
            <v>100</v>
          </cell>
          <cell r="AE169" t="str">
            <v>10291390068</v>
          </cell>
          <cell r="AF169" t="str">
            <v>02</v>
          </cell>
          <cell r="AG169" t="str">
            <v>19700403</v>
          </cell>
          <cell r="AH169" t="str">
            <v>DT.Adm.Corr.Antiguid</v>
          </cell>
          <cell r="AI169" t="str">
            <v>1</v>
          </cell>
          <cell r="AJ169" t="str">
            <v>ACTIVOS</v>
          </cell>
          <cell r="AK169" t="str">
            <v>AA</v>
          </cell>
          <cell r="AL169" t="str">
            <v>ACTIVO TEMP.INTEIRO</v>
          </cell>
          <cell r="AM169" t="str">
            <v>J100</v>
          </cell>
          <cell r="AN169" t="str">
            <v>EDPOutsourcing Comercial-N</v>
          </cell>
          <cell r="AO169" t="str">
            <v>J123</v>
          </cell>
          <cell r="AP169" t="str">
            <v>EDPOC-GMRS</v>
          </cell>
          <cell r="AQ169" t="str">
            <v>40177476</v>
          </cell>
          <cell r="AR169" t="str">
            <v>70000022</v>
          </cell>
          <cell r="AS169" t="str">
            <v>014.</v>
          </cell>
          <cell r="AT169" t="str">
            <v>TECNICO COMERCIAL</v>
          </cell>
          <cell r="AU169" t="str">
            <v>4</v>
          </cell>
          <cell r="AV169" t="str">
            <v>00040285</v>
          </cell>
          <cell r="AW169" t="str">
            <v>J20424320410</v>
          </cell>
          <cell r="AX169" t="str">
            <v>AN-LJGMR-LOJA GUIMARÃES</v>
          </cell>
          <cell r="AY169" t="str">
            <v>68905209</v>
          </cell>
          <cell r="AZ169" t="str">
            <v>Lj Guimarães</v>
          </cell>
          <cell r="BA169" t="str">
            <v>6890</v>
          </cell>
          <cell r="BB169" t="str">
            <v>EDP Outsourcing Comercial</v>
          </cell>
          <cell r="BC169" t="str">
            <v>6890</v>
          </cell>
          <cell r="BD169" t="str">
            <v>6890</v>
          </cell>
          <cell r="BE169" t="str">
            <v>2800</v>
          </cell>
          <cell r="BF169" t="str">
            <v>6890</v>
          </cell>
          <cell r="BG169" t="str">
            <v>EDP Outsourcing Comercial,SA</v>
          </cell>
          <cell r="BH169" t="str">
            <v>1010</v>
          </cell>
          <cell r="BI169">
            <v>1247</v>
          </cell>
          <cell r="BJ169" t="str">
            <v>11</v>
          </cell>
          <cell r="BK169">
            <v>35</v>
          </cell>
          <cell r="BL169">
            <v>353.85</v>
          </cell>
          <cell r="BM169" t="str">
            <v>NÍVEL 4</v>
          </cell>
          <cell r="BN169" t="str">
            <v>02</v>
          </cell>
          <cell r="BO169" t="str">
            <v>05</v>
          </cell>
          <cell r="BP169" t="str">
            <v>20030101</v>
          </cell>
          <cell r="BQ169" t="str">
            <v>21</v>
          </cell>
          <cell r="BR169" t="str">
            <v>EVOLUCAO AUTOMATICA</v>
          </cell>
          <cell r="BS169" t="str">
            <v>20050101</v>
          </cell>
          <cell r="BW169">
            <v>0</v>
          </cell>
          <cell r="BX169">
            <v>0</v>
          </cell>
          <cell r="BY169">
            <v>0</v>
          </cell>
          <cell r="BZ169">
            <v>0</v>
          </cell>
          <cell r="CA169">
            <v>0</v>
          </cell>
          <cell r="CC169">
            <v>0</v>
          </cell>
          <cell r="CG169">
            <v>0</v>
          </cell>
          <cell r="CK169">
            <v>0</v>
          </cell>
          <cell r="CO169">
            <v>0</v>
          </cell>
          <cell r="CT169">
            <v>0</v>
          </cell>
          <cell r="CU169">
            <v>0</v>
          </cell>
          <cell r="CV169">
            <v>0</v>
          </cell>
          <cell r="CW169">
            <v>0</v>
          </cell>
          <cell r="CX169">
            <v>1</v>
          </cell>
          <cell r="CY169" t="str">
            <v>6010</v>
          </cell>
          <cell r="CZ169">
            <v>39.54</v>
          </cell>
          <cell r="DC169">
            <v>0</v>
          </cell>
          <cell r="DF169">
            <v>0</v>
          </cell>
          <cell r="DI169">
            <v>0</v>
          </cell>
          <cell r="DK169">
            <v>0</v>
          </cell>
          <cell r="DL169">
            <v>0</v>
          </cell>
          <cell r="DN169" t="str">
            <v>11D13</v>
          </cell>
          <cell r="DO169" t="str">
            <v>FixoTInt-"Lojas"2002</v>
          </cell>
          <cell r="DP169">
            <v>2</v>
          </cell>
          <cell r="DQ169">
            <v>100</v>
          </cell>
          <cell r="DR169" t="str">
            <v>PT01</v>
          </cell>
          <cell r="DT169" t="str">
            <v>00350289</v>
          </cell>
          <cell r="DU169" t="str">
            <v>CAIXA GERAL DE DEPOSITOS, SA</v>
          </cell>
        </row>
        <row r="170">
          <cell r="A170" t="str">
            <v>234710</v>
          </cell>
          <cell r="B170" t="str">
            <v>Lucia Maria Alves Per.Fonseca Bastos</v>
          </cell>
          <cell r="C170" t="str">
            <v>1980</v>
          </cell>
          <cell r="D170">
            <v>25</v>
          </cell>
          <cell r="E170">
            <v>25</v>
          </cell>
          <cell r="F170" t="str">
            <v>19590122</v>
          </cell>
          <cell r="G170" t="str">
            <v>46</v>
          </cell>
          <cell r="H170" t="str">
            <v>1</v>
          </cell>
          <cell r="I170" t="str">
            <v>Casado</v>
          </cell>
          <cell r="J170" t="str">
            <v>feminino</v>
          </cell>
          <cell r="K170">
            <v>2</v>
          </cell>
          <cell r="L170" t="str">
            <v>Chacim Refojos</v>
          </cell>
          <cell r="M170" t="str">
            <v>4860-326</v>
          </cell>
          <cell r="N170" t="str">
            <v>CABECEIRAS DE BASTO</v>
          </cell>
          <cell r="O170" t="str">
            <v>00231023</v>
          </cell>
          <cell r="P170" t="str">
            <v>CURSO GERAL DOS LICEUS</v>
          </cell>
          <cell r="R170" t="str">
            <v>3729619</v>
          </cell>
          <cell r="S170" t="str">
            <v>19940325</v>
          </cell>
          <cell r="T170" t="str">
            <v>LISBOA</v>
          </cell>
          <cell r="U170" t="str">
            <v>9803</v>
          </cell>
          <cell r="V170" t="str">
            <v>S.NAC IND ENERGIA-SINDEL</v>
          </cell>
          <cell r="W170" t="str">
            <v>152284028</v>
          </cell>
          <cell r="X170" t="str">
            <v>0370</v>
          </cell>
          <cell r="Y170" t="str">
            <v>0.0</v>
          </cell>
          <cell r="Z170">
            <v>2</v>
          </cell>
          <cell r="AA170" t="str">
            <v>00</v>
          </cell>
          <cell r="AC170" t="str">
            <v>X</v>
          </cell>
          <cell r="AD170" t="str">
            <v>100</v>
          </cell>
          <cell r="AE170" t="str">
            <v>10293843473</v>
          </cell>
          <cell r="AF170" t="str">
            <v>02</v>
          </cell>
          <cell r="AG170" t="str">
            <v>19800501</v>
          </cell>
          <cell r="AH170" t="str">
            <v>DT.Adm.Corr.Antiguid</v>
          </cell>
          <cell r="AI170" t="str">
            <v>1</v>
          </cell>
          <cell r="AJ170" t="str">
            <v>ACTIVOS</v>
          </cell>
          <cell r="AK170" t="str">
            <v>AA</v>
          </cell>
          <cell r="AL170" t="str">
            <v>ACTIVO TEMP.INTEIRO</v>
          </cell>
          <cell r="AM170" t="str">
            <v>J100</v>
          </cell>
          <cell r="AN170" t="str">
            <v>EDPOutsourcing Comercial-N</v>
          </cell>
          <cell r="AO170" t="str">
            <v>J123</v>
          </cell>
          <cell r="AP170" t="str">
            <v>EDPOC-GMRS</v>
          </cell>
          <cell r="AQ170" t="str">
            <v>40177477</v>
          </cell>
          <cell r="AR170" t="str">
            <v>70000060</v>
          </cell>
          <cell r="AS170" t="str">
            <v>025.</v>
          </cell>
          <cell r="AT170" t="str">
            <v>ESCRITURARIO COMERCIAL</v>
          </cell>
          <cell r="AU170" t="str">
            <v>4</v>
          </cell>
          <cell r="AV170" t="str">
            <v>00040285</v>
          </cell>
          <cell r="AW170" t="str">
            <v>J20424320410</v>
          </cell>
          <cell r="AX170" t="str">
            <v>AN-LJGMR-LOJA GUIMARÃES</v>
          </cell>
          <cell r="AY170" t="str">
            <v>68905209</v>
          </cell>
          <cell r="AZ170" t="str">
            <v>Lj Guimarães</v>
          </cell>
          <cell r="BA170" t="str">
            <v>6890</v>
          </cell>
          <cell r="BB170" t="str">
            <v>EDP Outsourcing Comercial</v>
          </cell>
          <cell r="BC170" t="str">
            <v>6890</v>
          </cell>
          <cell r="BD170" t="str">
            <v>6890</v>
          </cell>
          <cell r="BE170" t="str">
            <v>2800</v>
          </cell>
          <cell r="BF170" t="str">
            <v>6890</v>
          </cell>
          <cell r="BG170" t="str">
            <v>EDP Outsourcing Comercial,SA</v>
          </cell>
          <cell r="BH170" t="str">
            <v>1010</v>
          </cell>
          <cell r="BI170">
            <v>1247</v>
          </cell>
          <cell r="BJ170" t="str">
            <v>11</v>
          </cell>
          <cell r="BK170">
            <v>25</v>
          </cell>
          <cell r="BL170">
            <v>252.75</v>
          </cell>
          <cell r="BM170" t="str">
            <v>NÍVEL 5</v>
          </cell>
          <cell r="BN170" t="str">
            <v>01</v>
          </cell>
          <cell r="BO170" t="str">
            <v>08</v>
          </cell>
          <cell r="BP170" t="str">
            <v>20040101</v>
          </cell>
          <cell r="BQ170" t="str">
            <v>21</v>
          </cell>
          <cell r="BR170" t="str">
            <v>EVOLUCAO AUTOMATICA</v>
          </cell>
          <cell r="BS170" t="str">
            <v>20050101</v>
          </cell>
          <cell r="BW170">
            <v>0</v>
          </cell>
          <cell r="BX170">
            <v>0</v>
          </cell>
          <cell r="BY170">
            <v>0</v>
          </cell>
          <cell r="BZ170">
            <v>0</v>
          </cell>
          <cell r="CA170">
            <v>0</v>
          </cell>
          <cell r="CC170">
            <v>0</v>
          </cell>
          <cell r="CG170">
            <v>0</v>
          </cell>
          <cell r="CK170">
            <v>0</v>
          </cell>
          <cell r="CO170">
            <v>0</v>
          </cell>
          <cell r="CT170">
            <v>0</v>
          </cell>
          <cell r="CU170">
            <v>0</v>
          </cell>
          <cell r="CV170">
            <v>0</v>
          </cell>
          <cell r="CW170">
            <v>0</v>
          </cell>
          <cell r="CX170">
            <v>1</v>
          </cell>
          <cell r="CY170" t="str">
            <v>6010</v>
          </cell>
          <cell r="CZ170">
            <v>39.54</v>
          </cell>
          <cell r="DC170">
            <v>0</v>
          </cell>
          <cell r="DF170">
            <v>0</v>
          </cell>
          <cell r="DI170">
            <v>0</v>
          </cell>
          <cell r="DK170">
            <v>0</v>
          </cell>
          <cell r="DL170">
            <v>0</v>
          </cell>
          <cell r="DN170" t="str">
            <v>21D11</v>
          </cell>
          <cell r="DO170" t="str">
            <v>Flex.T.Int."Escrit"</v>
          </cell>
          <cell r="DP170">
            <v>2</v>
          </cell>
          <cell r="DQ170">
            <v>100</v>
          </cell>
          <cell r="DR170" t="str">
            <v>PT01</v>
          </cell>
          <cell r="DT170" t="str">
            <v>00350177</v>
          </cell>
          <cell r="DU170" t="str">
            <v>CAIXA GERAL DE DEPOSITOS, SA</v>
          </cell>
        </row>
        <row r="171">
          <cell r="A171" t="str">
            <v>291382</v>
          </cell>
          <cell r="B171" t="str">
            <v>Ana Maria Correia Guedes Sousa</v>
          </cell>
          <cell r="C171" t="str">
            <v>1978</v>
          </cell>
          <cell r="D171">
            <v>27</v>
          </cell>
          <cell r="E171">
            <v>27</v>
          </cell>
          <cell r="F171" t="str">
            <v>19591210</v>
          </cell>
          <cell r="G171" t="str">
            <v>45</v>
          </cell>
          <cell r="H171" t="str">
            <v>1</v>
          </cell>
          <cell r="I171" t="str">
            <v>Casado</v>
          </cell>
          <cell r="J171" t="str">
            <v>feminino</v>
          </cell>
          <cell r="K171">
            <v>2</v>
          </cell>
          <cell r="L171" t="str">
            <v>Rua D.Ruy Gonçalves Pereira, nº476</v>
          </cell>
          <cell r="M171" t="str">
            <v>4765-021</v>
          </cell>
          <cell r="N171" t="str">
            <v>BAIRRO</v>
          </cell>
          <cell r="O171" t="str">
            <v>00231023</v>
          </cell>
          <cell r="P171" t="str">
            <v>CURSO GERAL DOS LICEUS</v>
          </cell>
          <cell r="R171" t="str">
            <v>3816916</v>
          </cell>
          <cell r="S171" t="str">
            <v>20021003</v>
          </cell>
          <cell r="T171" t="str">
            <v>LISBOA</v>
          </cell>
          <cell r="U171" t="str">
            <v>9803</v>
          </cell>
          <cell r="V171" t="str">
            <v>S.NAC IND ENERGIA-SINDEL</v>
          </cell>
          <cell r="W171" t="str">
            <v>162314566</v>
          </cell>
          <cell r="X171" t="str">
            <v>0450</v>
          </cell>
          <cell r="Y171" t="str">
            <v>0.0</v>
          </cell>
          <cell r="Z171">
            <v>2</v>
          </cell>
          <cell r="AA171" t="str">
            <v>00</v>
          </cell>
          <cell r="AC171" t="str">
            <v>X</v>
          </cell>
          <cell r="AD171" t="str">
            <v>100</v>
          </cell>
          <cell r="AE171" t="str">
            <v>10292226308</v>
          </cell>
          <cell r="AF171" t="str">
            <v>02</v>
          </cell>
          <cell r="AG171" t="str">
            <v>19780101</v>
          </cell>
          <cell r="AH171" t="str">
            <v>DT.Adm.Corr.Antiguid</v>
          </cell>
          <cell r="AI171" t="str">
            <v>1</v>
          </cell>
          <cell r="AJ171" t="str">
            <v>ACTIVOS</v>
          </cell>
          <cell r="AK171" t="str">
            <v>AA</v>
          </cell>
          <cell r="AL171" t="str">
            <v>ACTIVO TEMP.INTEIRO</v>
          </cell>
          <cell r="AM171" t="str">
            <v>J100</v>
          </cell>
          <cell r="AN171" t="str">
            <v>EDPOutsourcing Comercial-N</v>
          </cell>
          <cell r="AO171" t="str">
            <v>J123</v>
          </cell>
          <cell r="AP171" t="str">
            <v>EDPOC-GMRS</v>
          </cell>
          <cell r="AQ171" t="str">
            <v>40177248</v>
          </cell>
          <cell r="AR171" t="str">
            <v>70000022</v>
          </cell>
          <cell r="AS171" t="str">
            <v>014.</v>
          </cell>
          <cell r="AT171" t="str">
            <v>TECNICO COMERCIAL</v>
          </cell>
          <cell r="AU171" t="str">
            <v>4</v>
          </cell>
          <cell r="AV171" t="str">
            <v>00040447</v>
          </cell>
          <cell r="AW171" t="str">
            <v>J20600001410</v>
          </cell>
          <cell r="AX171" t="str">
            <v>ACTN-GA CONTACTOS TECNICOS NORTE</v>
          </cell>
          <cell r="AY171" t="str">
            <v>68908200</v>
          </cell>
          <cell r="AZ171" t="str">
            <v>GC - GA Gestão Conta</v>
          </cell>
          <cell r="BA171" t="str">
            <v>6890</v>
          </cell>
          <cell r="BB171" t="str">
            <v>EDP Outsourcing Comercial</v>
          </cell>
          <cell r="BC171" t="str">
            <v>6890</v>
          </cell>
          <cell r="BD171" t="str">
            <v>6890</v>
          </cell>
          <cell r="BE171" t="str">
            <v>2800</v>
          </cell>
          <cell r="BF171" t="str">
            <v>6890</v>
          </cell>
          <cell r="BG171" t="str">
            <v>EDP Outsourcing Comercial,SA</v>
          </cell>
          <cell r="BH171" t="str">
            <v>1010</v>
          </cell>
          <cell r="BI171">
            <v>1339</v>
          </cell>
          <cell r="BJ171" t="str">
            <v>12</v>
          </cell>
          <cell r="BK171">
            <v>27</v>
          </cell>
          <cell r="BL171">
            <v>272.97000000000003</v>
          </cell>
          <cell r="BM171" t="str">
            <v>NÍVEL 4</v>
          </cell>
          <cell r="BN171" t="str">
            <v>00</v>
          </cell>
          <cell r="BO171" t="str">
            <v>06</v>
          </cell>
          <cell r="BP171" t="str">
            <v>20050101</v>
          </cell>
          <cell r="BQ171" t="str">
            <v>21</v>
          </cell>
          <cell r="BR171" t="str">
            <v>EVOLUCAO AUTOMATICA</v>
          </cell>
          <cell r="BS171" t="str">
            <v>20050101</v>
          </cell>
          <cell r="BW171">
            <v>0</v>
          </cell>
          <cell r="BX171">
            <v>0</v>
          </cell>
          <cell r="BY171">
            <v>0</v>
          </cell>
          <cell r="BZ171">
            <v>0</v>
          </cell>
          <cell r="CA171">
            <v>0</v>
          </cell>
          <cell r="CC171">
            <v>0</v>
          </cell>
          <cell r="CG171">
            <v>0</v>
          </cell>
          <cell r="CK171">
            <v>0</v>
          </cell>
          <cell r="CO171">
            <v>0</v>
          </cell>
          <cell r="CT171">
            <v>0</v>
          </cell>
          <cell r="CU171">
            <v>0</v>
          </cell>
          <cell r="CV171">
            <v>0</v>
          </cell>
          <cell r="CW171">
            <v>0</v>
          </cell>
          <cell r="CX171">
            <v>0</v>
          </cell>
          <cell r="CZ171">
            <v>0</v>
          </cell>
          <cell r="DC171">
            <v>0</v>
          </cell>
          <cell r="DF171">
            <v>0</v>
          </cell>
          <cell r="DI171">
            <v>0</v>
          </cell>
          <cell r="DK171">
            <v>0</v>
          </cell>
          <cell r="DL171">
            <v>0</v>
          </cell>
          <cell r="DN171" t="str">
            <v>21D11</v>
          </cell>
          <cell r="DO171" t="str">
            <v>Flex.T.Int."Escrit"</v>
          </cell>
          <cell r="DP171">
            <v>2</v>
          </cell>
          <cell r="DQ171">
            <v>100</v>
          </cell>
          <cell r="DR171" t="str">
            <v>PT01</v>
          </cell>
          <cell r="DT171" t="str">
            <v>00330000</v>
          </cell>
          <cell r="DU171" t="str">
            <v>BANCO COMERCIAL PORTUGUES, SA</v>
          </cell>
        </row>
        <row r="172">
          <cell r="A172" t="str">
            <v>257591</v>
          </cell>
          <cell r="B172" t="str">
            <v>Abilio Sousa Monteiro</v>
          </cell>
          <cell r="C172" t="str">
            <v>1966</v>
          </cell>
          <cell r="D172">
            <v>39</v>
          </cell>
          <cell r="E172">
            <v>39</v>
          </cell>
          <cell r="F172" t="str">
            <v>19471127</v>
          </cell>
          <cell r="G172" t="str">
            <v>57</v>
          </cell>
          <cell r="H172" t="str">
            <v>1</v>
          </cell>
          <cell r="I172" t="str">
            <v>Casado</v>
          </cell>
          <cell r="J172" t="str">
            <v>masculino</v>
          </cell>
          <cell r="K172">
            <v>2</v>
          </cell>
          <cell r="L172" t="str">
            <v>Rua da Vergadela, nº117</v>
          </cell>
          <cell r="M172" t="str">
            <v>4795-241</v>
          </cell>
          <cell r="N172" t="str">
            <v>REBORDÕES</v>
          </cell>
          <cell r="O172" t="str">
            <v>00231023</v>
          </cell>
          <cell r="P172" t="str">
            <v>CURSO GERAL DOS LICEUS</v>
          </cell>
          <cell r="R172" t="str">
            <v>852691</v>
          </cell>
          <cell r="S172" t="str">
            <v>20040310</v>
          </cell>
          <cell r="T172" t="str">
            <v>LISBOA</v>
          </cell>
          <cell r="U172" t="str">
            <v>9803</v>
          </cell>
          <cell r="V172" t="str">
            <v>S.NAC IND ENERGIA-SINDEL</v>
          </cell>
          <cell r="W172" t="str">
            <v>107954788</v>
          </cell>
          <cell r="X172" t="str">
            <v>1880</v>
          </cell>
          <cell r="Y172" t="str">
            <v>0.0</v>
          </cell>
          <cell r="Z172">
            <v>2</v>
          </cell>
          <cell r="AA172" t="str">
            <v>00</v>
          </cell>
          <cell r="AC172" t="str">
            <v>X</v>
          </cell>
          <cell r="AD172" t="str">
            <v>100</v>
          </cell>
          <cell r="AE172" t="str">
            <v>10293847300</v>
          </cell>
          <cell r="AF172" t="str">
            <v>02</v>
          </cell>
          <cell r="AG172" t="str">
            <v>19660114</v>
          </cell>
          <cell r="AH172" t="str">
            <v>DT.Adm.Corr.Antiguid</v>
          </cell>
          <cell r="AI172" t="str">
            <v>1</v>
          </cell>
          <cell r="AJ172" t="str">
            <v>ACTIVOS</v>
          </cell>
          <cell r="AK172" t="str">
            <v>AA</v>
          </cell>
          <cell r="AL172" t="str">
            <v>ACTIVO TEMP.INTEIRO</v>
          </cell>
          <cell r="AM172" t="str">
            <v>J100</v>
          </cell>
          <cell r="AN172" t="str">
            <v>EDPOutsourcing Comercial-N</v>
          </cell>
          <cell r="AO172" t="str">
            <v>J123</v>
          </cell>
          <cell r="AP172" t="str">
            <v>EDPOC-GMRS</v>
          </cell>
          <cell r="AQ172" t="str">
            <v>40177244</v>
          </cell>
          <cell r="AR172" t="str">
            <v>70000078</v>
          </cell>
          <cell r="AS172" t="str">
            <v>033.</v>
          </cell>
          <cell r="AT172" t="str">
            <v>TECNICO PRINCIPAL DE GESTAO</v>
          </cell>
          <cell r="AU172" t="str">
            <v>4</v>
          </cell>
          <cell r="AV172" t="str">
            <v>00040447</v>
          </cell>
          <cell r="AW172" t="str">
            <v>J20600001410</v>
          </cell>
          <cell r="AX172" t="str">
            <v>ACTN-GA CONTACTOS TECNICOS NORTE</v>
          </cell>
          <cell r="AY172" t="str">
            <v>68908200</v>
          </cell>
          <cell r="AZ172" t="str">
            <v>GC - GA Gestão Conta</v>
          </cell>
          <cell r="BA172" t="str">
            <v>6890</v>
          </cell>
          <cell r="BB172" t="str">
            <v>EDP Outsourcing Comercial</v>
          </cell>
          <cell r="BC172" t="str">
            <v>6890</v>
          </cell>
          <cell r="BD172" t="str">
            <v>6890</v>
          </cell>
          <cell r="BE172" t="str">
            <v>2800</v>
          </cell>
          <cell r="BF172" t="str">
            <v>6890</v>
          </cell>
          <cell r="BG172" t="str">
            <v>EDP Outsourcing Comercial,SA</v>
          </cell>
          <cell r="BH172" t="str">
            <v>1010</v>
          </cell>
          <cell r="BI172">
            <v>1891</v>
          </cell>
          <cell r="BJ172" t="str">
            <v>18</v>
          </cell>
          <cell r="BK172">
            <v>39</v>
          </cell>
          <cell r="BL172">
            <v>394.29</v>
          </cell>
          <cell r="BM172" t="str">
            <v>NÍVEL 3</v>
          </cell>
          <cell r="BN172" t="str">
            <v>00</v>
          </cell>
          <cell r="BO172" t="str">
            <v>09</v>
          </cell>
          <cell r="BP172" t="str">
            <v>20040110</v>
          </cell>
          <cell r="BQ172" t="str">
            <v>22</v>
          </cell>
          <cell r="BR172" t="str">
            <v>ACELERACAO DE CARREIRA</v>
          </cell>
          <cell r="BS172" t="str">
            <v>20050101</v>
          </cell>
          <cell r="BW172">
            <v>0</v>
          </cell>
          <cell r="BX172">
            <v>21</v>
          </cell>
          <cell r="BY172">
            <v>509.94</v>
          </cell>
          <cell r="BZ172">
            <v>0</v>
          </cell>
          <cell r="CA172">
            <v>0</v>
          </cell>
          <cell r="CC172">
            <v>0</v>
          </cell>
          <cell r="CG172">
            <v>0</v>
          </cell>
          <cell r="CK172">
            <v>0</v>
          </cell>
          <cell r="CO172">
            <v>0</v>
          </cell>
          <cell r="CT172">
            <v>0</v>
          </cell>
          <cell r="CU172">
            <v>0</v>
          </cell>
          <cell r="CV172">
            <v>0</v>
          </cell>
          <cell r="CW172">
            <v>0</v>
          </cell>
          <cell r="CX172">
            <v>0</v>
          </cell>
          <cell r="CZ172">
            <v>0</v>
          </cell>
          <cell r="DC172">
            <v>0</v>
          </cell>
          <cell r="DF172">
            <v>0</v>
          </cell>
          <cell r="DG172" t="str">
            <v>1330</v>
          </cell>
          <cell r="DH172" t="str">
            <v>H</v>
          </cell>
          <cell r="DI172">
            <v>143</v>
          </cell>
          <cell r="DK172">
            <v>0</v>
          </cell>
          <cell r="DL172">
            <v>0</v>
          </cell>
          <cell r="DN172" t="str">
            <v>50001</v>
          </cell>
          <cell r="DO172" t="str">
            <v>IHT_TEMPO INTEIRO</v>
          </cell>
          <cell r="DP172">
            <v>2</v>
          </cell>
          <cell r="DQ172">
            <v>100</v>
          </cell>
          <cell r="DR172" t="str">
            <v>PT01</v>
          </cell>
          <cell r="DT172" t="str">
            <v>00330000</v>
          </cell>
          <cell r="DU172" t="str">
            <v>BANCO COMERCIAL PORTUGUES, SA</v>
          </cell>
        </row>
        <row r="173">
          <cell r="A173" t="str">
            <v>277967</v>
          </cell>
          <cell r="B173" t="str">
            <v>Abel Gomes Alves</v>
          </cell>
          <cell r="C173" t="str">
            <v>1972</v>
          </cell>
          <cell r="D173">
            <v>33</v>
          </cell>
          <cell r="E173">
            <v>33</v>
          </cell>
          <cell r="F173" t="str">
            <v>19560724</v>
          </cell>
          <cell r="G173" t="str">
            <v>48</v>
          </cell>
          <cell r="H173" t="str">
            <v>1</v>
          </cell>
          <cell r="I173" t="str">
            <v>Casado</v>
          </cell>
          <cell r="J173" t="str">
            <v>masculino</v>
          </cell>
          <cell r="K173">
            <v>2</v>
          </cell>
          <cell r="L173" t="str">
            <v>R Bernardim Ribeiro, N 25</v>
          </cell>
          <cell r="M173" t="str">
            <v>4760-302</v>
          </cell>
          <cell r="N173" t="str">
            <v>VILA NOVA DE FAMALICÃO</v>
          </cell>
          <cell r="O173" t="str">
            <v>00122213</v>
          </cell>
          <cell r="P173" t="str">
            <v>3.ANO COMPLETO CURSOS FORMACAO</v>
          </cell>
          <cell r="R173" t="str">
            <v>3590648</v>
          </cell>
          <cell r="S173" t="str">
            <v>20000426</v>
          </cell>
          <cell r="T173" t="str">
            <v>LISBOA</v>
          </cell>
          <cell r="U173" t="str">
            <v>9803</v>
          </cell>
          <cell r="V173" t="str">
            <v>S.NAC IND ENERGIA-SINDEL</v>
          </cell>
          <cell r="W173" t="str">
            <v>159505917</v>
          </cell>
          <cell r="X173" t="str">
            <v>3590</v>
          </cell>
          <cell r="Y173" t="str">
            <v>0.0</v>
          </cell>
          <cell r="Z173">
            <v>2</v>
          </cell>
          <cell r="AA173" t="str">
            <v>00</v>
          </cell>
          <cell r="AD173" t="str">
            <v>100</v>
          </cell>
          <cell r="AE173" t="str">
            <v>10291554399</v>
          </cell>
          <cell r="AF173" t="str">
            <v>02</v>
          </cell>
          <cell r="AG173" t="str">
            <v>19720918</v>
          </cell>
          <cell r="AH173" t="str">
            <v>DT.Adm.Corr.Antiguid</v>
          </cell>
          <cell r="AI173" t="str">
            <v>1</v>
          </cell>
          <cell r="AJ173" t="str">
            <v>ACTIVOS</v>
          </cell>
          <cell r="AK173" t="str">
            <v>AA</v>
          </cell>
          <cell r="AL173" t="str">
            <v>ACTIVO TEMP.INTEIRO</v>
          </cell>
          <cell r="AM173" t="str">
            <v>J100</v>
          </cell>
          <cell r="AN173" t="str">
            <v>EDPOutsourcing Comercial-N</v>
          </cell>
          <cell r="AO173" t="str">
            <v>J124</v>
          </cell>
          <cell r="AP173" t="str">
            <v>EDPOC-VN FMLC</v>
          </cell>
          <cell r="AQ173" t="str">
            <v>40177458</v>
          </cell>
          <cell r="AR173" t="str">
            <v>70000045</v>
          </cell>
          <cell r="AS173" t="str">
            <v>01S3</v>
          </cell>
          <cell r="AT173" t="str">
            <v>CHEFIA SECCAO ESCALAO III</v>
          </cell>
          <cell r="AU173" t="str">
            <v>4</v>
          </cell>
          <cell r="AV173" t="str">
            <v>00040186</v>
          </cell>
          <cell r="AW173" t="str">
            <v>J20424520110</v>
          </cell>
          <cell r="AX173" t="str">
            <v>AN-LJVNF-CH-CHEFIA</v>
          </cell>
          <cell r="AY173" t="str">
            <v>68905219</v>
          </cell>
          <cell r="AZ173" t="str">
            <v>Lj V.N.Famalicão</v>
          </cell>
          <cell r="BA173" t="str">
            <v>6890</v>
          </cell>
          <cell r="BB173" t="str">
            <v>EDP Outsourcing Comercial</v>
          </cell>
          <cell r="BC173" t="str">
            <v>6890</v>
          </cell>
          <cell r="BD173" t="str">
            <v>6890</v>
          </cell>
          <cell r="BE173" t="str">
            <v>2800</v>
          </cell>
          <cell r="BF173" t="str">
            <v>6890</v>
          </cell>
          <cell r="BG173" t="str">
            <v>EDP Outsourcing Comercial,SA</v>
          </cell>
          <cell r="BH173" t="str">
            <v>1010</v>
          </cell>
          <cell r="BI173">
            <v>1891</v>
          </cell>
          <cell r="BJ173" t="str">
            <v>18</v>
          </cell>
          <cell r="BK173">
            <v>33</v>
          </cell>
          <cell r="BL173">
            <v>333.63</v>
          </cell>
          <cell r="BM173" t="str">
            <v>C SECÇ3</v>
          </cell>
          <cell r="BN173" t="str">
            <v>00</v>
          </cell>
          <cell r="BO173" t="str">
            <v>J</v>
          </cell>
          <cell r="BP173" t="str">
            <v>20050101</v>
          </cell>
          <cell r="BQ173" t="str">
            <v>21</v>
          </cell>
          <cell r="BR173" t="str">
            <v>EVOLUCAO AUTOMATICA</v>
          </cell>
          <cell r="BS173" t="str">
            <v>20050101</v>
          </cell>
          <cell r="BW173">
            <v>0</v>
          </cell>
          <cell r="BX173">
            <v>0</v>
          </cell>
          <cell r="BY173">
            <v>0</v>
          </cell>
          <cell r="BZ173">
            <v>0</v>
          </cell>
          <cell r="CA173">
            <v>0</v>
          </cell>
          <cell r="CC173">
            <v>0</v>
          </cell>
          <cell r="CG173">
            <v>0</v>
          </cell>
          <cell r="CK173">
            <v>0</v>
          </cell>
          <cell r="CO173">
            <v>0</v>
          </cell>
          <cell r="CT173">
            <v>0</v>
          </cell>
          <cell r="CU173">
            <v>0</v>
          </cell>
          <cell r="CV173">
            <v>0</v>
          </cell>
          <cell r="CW173">
            <v>0</v>
          </cell>
          <cell r="CX173">
            <v>0</v>
          </cell>
          <cell r="CZ173">
            <v>0</v>
          </cell>
          <cell r="DC173">
            <v>0</v>
          </cell>
          <cell r="DF173">
            <v>0</v>
          </cell>
          <cell r="DI173">
            <v>0</v>
          </cell>
          <cell r="DK173">
            <v>0</v>
          </cell>
          <cell r="DL173">
            <v>0</v>
          </cell>
          <cell r="DN173" t="str">
            <v>11D13</v>
          </cell>
          <cell r="DO173" t="str">
            <v>FixoTInt-"Lojas"2002</v>
          </cell>
          <cell r="DP173">
            <v>9</v>
          </cell>
          <cell r="DQ173">
            <v>100</v>
          </cell>
          <cell r="DR173" t="str">
            <v>PT01</v>
          </cell>
          <cell r="DT173" t="str">
            <v>00330000</v>
          </cell>
          <cell r="DU173" t="str">
            <v>BANCO COMERCIAL PORTUGUES, SA</v>
          </cell>
        </row>
        <row r="174">
          <cell r="A174" t="str">
            <v>278459</v>
          </cell>
          <cell r="B174" t="str">
            <v>Lidia Martins Oliveira Azevedo</v>
          </cell>
          <cell r="C174" t="str">
            <v>1973</v>
          </cell>
          <cell r="D174">
            <v>32</v>
          </cell>
          <cell r="E174">
            <v>32</v>
          </cell>
          <cell r="F174" t="str">
            <v>19550405</v>
          </cell>
          <cell r="G174" t="str">
            <v>50</v>
          </cell>
          <cell r="H174" t="str">
            <v>1</v>
          </cell>
          <cell r="I174" t="str">
            <v>Casado</v>
          </cell>
          <cell r="J174" t="str">
            <v>feminino</v>
          </cell>
          <cell r="K174">
            <v>1</v>
          </cell>
          <cell r="L174" t="str">
            <v>Praceta da Liberdade 89 _ 5º Dto  Frt</v>
          </cell>
          <cell r="M174" t="str">
            <v>4760-287</v>
          </cell>
          <cell r="N174" t="str">
            <v>VILA NOVA DE FAMALICÃO</v>
          </cell>
          <cell r="O174" t="str">
            <v>00121022</v>
          </cell>
          <cell r="P174" t="str">
            <v>1. CICLO LICEAL (2 ANOS)</v>
          </cell>
          <cell r="R174" t="str">
            <v>3459842</v>
          </cell>
          <cell r="S174" t="str">
            <v>19940503</v>
          </cell>
          <cell r="T174" t="str">
            <v>LISBOA</v>
          </cell>
          <cell r="U174" t="str">
            <v>9800</v>
          </cell>
          <cell r="V174" t="str">
            <v>SIND TRAB IND ELéCT NORTE</v>
          </cell>
          <cell r="W174" t="str">
            <v>172259290</v>
          </cell>
          <cell r="X174" t="str">
            <v>3590</v>
          </cell>
          <cell r="Y174" t="str">
            <v>0.0</v>
          </cell>
          <cell r="Z174">
            <v>1</v>
          </cell>
          <cell r="AA174" t="str">
            <v>00</v>
          </cell>
          <cell r="AC174" t="str">
            <v>X</v>
          </cell>
          <cell r="AD174" t="str">
            <v>100</v>
          </cell>
          <cell r="AE174" t="str">
            <v>10291772034</v>
          </cell>
          <cell r="AF174" t="str">
            <v>02</v>
          </cell>
          <cell r="AG174" t="str">
            <v>19731204</v>
          </cell>
          <cell r="AH174" t="str">
            <v>DT.Adm.Corr.Antiguid</v>
          </cell>
          <cell r="AI174" t="str">
            <v>1</v>
          </cell>
          <cell r="AJ174" t="str">
            <v>ACTIVOS</v>
          </cell>
          <cell r="AK174" t="str">
            <v>AA</v>
          </cell>
          <cell r="AL174" t="str">
            <v>ACTIVO TEMP.INTEIRO</v>
          </cell>
          <cell r="AM174" t="str">
            <v>J100</v>
          </cell>
          <cell r="AN174" t="str">
            <v>EDPOutsourcing Comercial-N</v>
          </cell>
          <cell r="AO174" t="str">
            <v>J124</v>
          </cell>
          <cell r="AP174" t="str">
            <v>EDPOC-VN FMLC</v>
          </cell>
          <cell r="AQ174" t="str">
            <v>40176783</v>
          </cell>
          <cell r="AR174" t="str">
            <v>70000060</v>
          </cell>
          <cell r="AS174" t="str">
            <v>025.</v>
          </cell>
          <cell r="AT174" t="str">
            <v>ESCRITURARIO COMERCIAL</v>
          </cell>
          <cell r="AU174" t="str">
            <v>1</v>
          </cell>
          <cell r="AV174" t="str">
            <v>00040291</v>
          </cell>
          <cell r="AW174" t="str">
            <v>J20424520410</v>
          </cell>
          <cell r="AX174" t="str">
            <v>AN-LJVNF-LOJA VN FAMALICÃO</v>
          </cell>
          <cell r="AY174" t="str">
            <v>68905219</v>
          </cell>
          <cell r="AZ174" t="str">
            <v>Lj V.N.Famalicão</v>
          </cell>
          <cell r="BA174" t="str">
            <v>6890</v>
          </cell>
          <cell r="BB174" t="str">
            <v>EDP Outsourcing Comercial</v>
          </cell>
          <cell r="BC174" t="str">
            <v>6890</v>
          </cell>
          <cell r="BD174" t="str">
            <v>6890</v>
          </cell>
          <cell r="BE174" t="str">
            <v>2800</v>
          </cell>
          <cell r="BF174" t="str">
            <v>6890</v>
          </cell>
          <cell r="BG174" t="str">
            <v>EDP Outsourcing Comercial,SA</v>
          </cell>
          <cell r="BH174" t="str">
            <v>1010</v>
          </cell>
          <cell r="BI174">
            <v>1247</v>
          </cell>
          <cell r="BJ174" t="str">
            <v>11</v>
          </cell>
          <cell r="BK174">
            <v>32</v>
          </cell>
          <cell r="BL174">
            <v>323.52</v>
          </cell>
          <cell r="BM174" t="str">
            <v>NÍVEL 5</v>
          </cell>
          <cell r="BN174" t="str">
            <v>02</v>
          </cell>
          <cell r="BO174" t="str">
            <v>08</v>
          </cell>
          <cell r="BP174" t="str">
            <v>20030101</v>
          </cell>
          <cell r="BQ174" t="str">
            <v>21</v>
          </cell>
          <cell r="BR174" t="str">
            <v>EVOLUCAO AUTOMATICA</v>
          </cell>
          <cell r="BS174" t="str">
            <v>20050101</v>
          </cell>
          <cell r="BW174">
            <v>0</v>
          </cell>
          <cell r="BX174">
            <v>0</v>
          </cell>
          <cell r="BY174">
            <v>0</v>
          </cell>
          <cell r="BZ174">
            <v>0</v>
          </cell>
          <cell r="CA174">
            <v>0</v>
          </cell>
          <cell r="CC174">
            <v>0</v>
          </cell>
          <cell r="CG174">
            <v>0</v>
          </cell>
          <cell r="CK174">
            <v>0</v>
          </cell>
          <cell r="CO174">
            <v>0</v>
          </cell>
          <cell r="CT174">
            <v>0</v>
          </cell>
          <cell r="CU174">
            <v>0</v>
          </cell>
          <cell r="CV174">
            <v>0</v>
          </cell>
          <cell r="CW174">
            <v>0</v>
          </cell>
          <cell r="CX174">
            <v>1</v>
          </cell>
          <cell r="CY174" t="str">
            <v>6010</v>
          </cell>
          <cell r="CZ174">
            <v>39.54</v>
          </cell>
          <cell r="DC174">
            <v>0</v>
          </cell>
          <cell r="DF174">
            <v>0</v>
          </cell>
          <cell r="DI174">
            <v>0</v>
          </cell>
          <cell r="DK174">
            <v>0</v>
          </cell>
          <cell r="DL174">
            <v>0</v>
          </cell>
          <cell r="DN174" t="str">
            <v>11D13</v>
          </cell>
          <cell r="DO174" t="str">
            <v>FixoTInt-"Lojas"2002</v>
          </cell>
          <cell r="DP174">
            <v>9</v>
          </cell>
          <cell r="DQ174">
            <v>100</v>
          </cell>
          <cell r="DR174" t="str">
            <v>PT01</v>
          </cell>
          <cell r="DT174" t="str">
            <v>00380091</v>
          </cell>
          <cell r="DU174" t="str">
            <v>BANIF-BANCO INTERNACIONAL DO F</v>
          </cell>
        </row>
        <row r="175">
          <cell r="A175" t="str">
            <v>278351</v>
          </cell>
          <cell r="B175" t="str">
            <v>Jose Carlos Sa Barroso</v>
          </cell>
          <cell r="C175" t="str">
            <v>1969</v>
          </cell>
          <cell r="D175">
            <v>36</v>
          </cell>
          <cell r="E175">
            <v>36</v>
          </cell>
          <cell r="F175" t="str">
            <v>19550625</v>
          </cell>
          <cell r="G175" t="str">
            <v>50</v>
          </cell>
          <cell r="H175" t="str">
            <v>1</v>
          </cell>
          <cell r="I175" t="str">
            <v>Casado</v>
          </cell>
          <cell r="J175" t="str">
            <v>masculino</v>
          </cell>
          <cell r="K175">
            <v>2</v>
          </cell>
          <cell r="L175" t="str">
            <v>R D.Sancho I 1525-6ºEsq. Antas Santiago</v>
          </cell>
          <cell r="M175" t="str">
            <v>4760-104</v>
          </cell>
          <cell r="N175" t="str">
            <v>VILA NOVA DE FAMALICÃO</v>
          </cell>
          <cell r="O175" t="str">
            <v>00122142</v>
          </cell>
          <cell r="P175" t="str">
            <v>CICLO PREPARATORIO ELEMENTAR</v>
          </cell>
          <cell r="R175" t="str">
            <v>3714852</v>
          </cell>
          <cell r="S175" t="str">
            <v>19930331</v>
          </cell>
          <cell r="T175" t="str">
            <v>LISBOA</v>
          </cell>
          <cell r="W175" t="str">
            <v>117049247</v>
          </cell>
          <cell r="X175" t="str">
            <v>0450</v>
          </cell>
          <cell r="Y175" t="str">
            <v>0.0</v>
          </cell>
          <cell r="Z175">
            <v>2</v>
          </cell>
          <cell r="AA175" t="str">
            <v>00</v>
          </cell>
          <cell r="AD175" t="str">
            <v>100</v>
          </cell>
          <cell r="AE175" t="str">
            <v>10291347393</v>
          </cell>
          <cell r="AF175" t="str">
            <v>02</v>
          </cell>
          <cell r="AG175" t="str">
            <v>19691001</v>
          </cell>
          <cell r="AH175" t="str">
            <v>DT.Adm.Corr.Antiguid</v>
          </cell>
          <cell r="AI175" t="str">
            <v>1</v>
          </cell>
          <cell r="AJ175" t="str">
            <v>ACTIVOS</v>
          </cell>
          <cell r="AK175" t="str">
            <v>AA</v>
          </cell>
          <cell r="AL175" t="str">
            <v>ACTIVO TEMP.INTEIRO</v>
          </cell>
          <cell r="AM175" t="str">
            <v>J100</v>
          </cell>
          <cell r="AN175" t="str">
            <v>EDPOutsourcing Comercial-N</v>
          </cell>
          <cell r="AO175" t="str">
            <v>J124</v>
          </cell>
          <cell r="AP175" t="str">
            <v>EDPOC-VN FMLC</v>
          </cell>
          <cell r="AQ175" t="str">
            <v>40176781</v>
          </cell>
          <cell r="AR175" t="str">
            <v>70000022</v>
          </cell>
          <cell r="AS175" t="str">
            <v>014.</v>
          </cell>
          <cell r="AT175" t="str">
            <v>TECNICO COMERCIAL</v>
          </cell>
          <cell r="AU175" t="str">
            <v>4</v>
          </cell>
          <cell r="AV175" t="str">
            <v>00040291</v>
          </cell>
          <cell r="AW175" t="str">
            <v>J20424520410</v>
          </cell>
          <cell r="AX175" t="str">
            <v>AN-LJVNF-LOJA VN FAMALICÃO</v>
          </cell>
          <cell r="AY175" t="str">
            <v>68905219</v>
          </cell>
          <cell r="AZ175" t="str">
            <v>Lj V.N.Famalicão</v>
          </cell>
          <cell r="BA175" t="str">
            <v>6890</v>
          </cell>
          <cell r="BB175" t="str">
            <v>EDP Outsourcing Comercial</v>
          </cell>
          <cell r="BC175" t="str">
            <v>6890</v>
          </cell>
          <cell r="BD175" t="str">
            <v>6890</v>
          </cell>
          <cell r="BE175" t="str">
            <v>2800</v>
          </cell>
          <cell r="BF175" t="str">
            <v>6890</v>
          </cell>
          <cell r="BG175" t="str">
            <v>EDP Outsourcing Comercial,SA</v>
          </cell>
          <cell r="BH175" t="str">
            <v>1010</v>
          </cell>
          <cell r="BI175">
            <v>1520</v>
          </cell>
          <cell r="BJ175" t="str">
            <v>14</v>
          </cell>
          <cell r="BK175">
            <v>36</v>
          </cell>
          <cell r="BL175">
            <v>363.96</v>
          </cell>
          <cell r="BM175" t="str">
            <v>NÍVEL 4</v>
          </cell>
          <cell r="BN175" t="str">
            <v>00</v>
          </cell>
          <cell r="BO175" t="str">
            <v>08</v>
          </cell>
          <cell r="BP175" t="str">
            <v>20050101</v>
          </cell>
          <cell r="BQ175" t="str">
            <v>21</v>
          </cell>
          <cell r="BR175" t="str">
            <v>EVOLUCAO AUTOMATICA</v>
          </cell>
          <cell r="BS175" t="str">
            <v>20050101</v>
          </cell>
          <cell r="BW175">
            <v>0</v>
          </cell>
          <cell r="BX175">
            <v>0</v>
          </cell>
          <cell r="BY175">
            <v>0</v>
          </cell>
          <cell r="BZ175">
            <v>0</v>
          </cell>
          <cell r="CA175">
            <v>0</v>
          </cell>
          <cell r="CC175">
            <v>0</v>
          </cell>
          <cell r="CG175">
            <v>0</v>
          </cell>
          <cell r="CK175">
            <v>0</v>
          </cell>
          <cell r="CO175">
            <v>0</v>
          </cell>
          <cell r="CT175">
            <v>0</v>
          </cell>
          <cell r="CU175">
            <v>0</v>
          </cell>
          <cell r="CV175">
            <v>0</v>
          </cell>
          <cell r="CW175">
            <v>0</v>
          </cell>
          <cell r="CX175">
            <v>1</v>
          </cell>
          <cell r="CY175" t="str">
            <v>6010</v>
          </cell>
          <cell r="CZ175">
            <v>39.54</v>
          </cell>
          <cell r="DC175">
            <v>0</v>
          </cell>
          <cell r="DF175">
            <v>0</v>
          </cell>
          <cell r="DI175">
            <v>0</v>
          </cell>
          <cell r="DK175">
            <v>0</v>
          </cell>
          <cell r="DL175">
            <v>0</v>
          </cell>
          <cell r="DN175" t="str">
            <v>11D13</v>
          </cell>
          <cell r="DO175" t="str">
            <v>FixoTInt-"Lojas"2002</v>
          </cell>
          <cell r="DP175">
            <v>9</v>
          </cell>
          <cell r="DQ175">
            <v>100</v>
          </cell>
          <cell r="DR175" t="str">
            <v>PT01</v>
          </cell>
          <cell r="DT175" t="str">
            <v>00330000</v>
          </cell>
          <cell r="DU175" t="str">
            <v>BANCO COMERCIAL PORTUGUES, SA</v>
          </cell>
        </row>
        <row r="176">
          <cell r="A176" t="str">
            <v>278190</v>
          </cell>
          <cell r="B176" t="str">
            <v>Carlos Alberto T. Pereira Carvalho</v>
          </cell>
          <cell r="C176" t="str">
            <v>1973</v>
          </cell>
          <cell r="D176">
            <v>32</v>
          </cell>
          <cell r="E176">
            <v>32</v>
          </cell>
          <cell r="F176" t="str">
            <v>19570421</v>
          </cell>
          <cell r="G176" t="str">
            <v>48</v>
          </cell>
          <cell r="H176" t="str">
            <v>1</v>
          </cell>
          <cell r="I176" t="str">
            <v>Casado</v>
          </cell>
          <cell r="J176" t="str">
            <v>masculino</v>
          </cell>
          <cell r="K176">
            <v>2</v>
          </cell>
          <cell r="L176" t="str">
            <v>R Gaspar Antonio Borba, 236</v>
          </cell>
          <cell r="M176" t="str">
            <v>4760-145</v>
          </cell>
          <cell r="N176" t="str">
            <v>VILA NOVA DE FAMALICÃO</v>
          </cell>
          <cell r="O176" t="str">
            <v>00122141</v>
          </cell>
          <cell r="P176" t="str">
            <v>CICLO PREPARATORIO ELEMENTAR</v>
          </cell>
          <cell r="R176" t="str">
            <v>3593009</v>
          </cell>
          <cell r="S176" t="str">
            <v>19910227</v>
          </cell>
          <cell r="T176" t="str">
            <v>LISBOA</v>
          </cell>
          <cell r="U176" t="str">
            <v>9800</v>
          </cell>
          <cell r="V176" t="str">
            <v>SIND TRAB IND ELéCT NORTE</v>
          </cell>
          <cell r="W176" t="str">
            <v>159505291</v>
          </cell>
          <cell r="X176" t="str">
            <v>0450</v>
          </cell>
          <cell r="Y176" t="str">
            <v>0.0</v>
          </cell>
          <cell r="Z176">
            <v>2</v>
          </cell>
          <cell r="AA176" t="str">
            <v>01</v>
          </cell>
          <cell r="AC176" t="str">
            <v>X</v>
          </cell>
          <cell r="AD176" t="str">
            <v>100</v>
          </cell>
          <cell r="AE176" t="str">
            <v>10291815959</v>
          </cell>
          <cell r="AF176" t="str">
            <v>02</v>
          </cell>
          <cell r="AG176" t="str">
            <v>19730801</v>
          </cell>
          <cell r="AH176" t="str">
            <v>DT.Adm.Corr.Antiguid</v>
          </cell>
          <cell r="AI176" t="str">
            <v>1</v>
          </cell>
          <cell r="AJ176" t="str">
            <v>ACTIVOS</v>
          </cell>
          <cell r="AK176" t="str">
            <v>AA</v>
          </cell>
          <cell r="AL176" t="str">
            <v>ACTIVO TEMP.INTEIRO</v>
          </cell>
          <cell r="AM176" t="str">
            <v>J100</v>
          </cell>
          <cell r="AN176" t="str">
            <v>EDPOutsourcing Comercial-N</v>
          </cell>
          <cell r="AO176" t="str">
            <v>J124</v>
          </cell>
          <cell r="AP176" t="str">
            <v>EDPOC-VN FMLC</v>
          </cell>
          <cell r="AQ176" t="str">
            <v>40176782</v>
          </cell>
          <cell r="AR176" t="str">
            <v>70000060</v>
          </cell>
          <cell r="AS176" t="str">
            <v>025.</v>
          </cell>
          <cell r="AT176" t="str">
            <v>ESCRITURARIO COMERCIAL</v>
          </cell>
          <cell r="AU176" t="str">
            <v>1</v>
          </cell>
          <cell r="AV176" t="str">
            <v>00040291</v>
          </cell>
          <cell r="AW176" t="str">
            <v>J20424520410</v>
          </cell>
          <cell r="AX176" t="str">
            <v>AN-LJVNF-LOJA VN FAMALICÃO</v>
          </cell>
          <cell r="AY176" t="str">
            <v>68905219</v>
          </cell>
          <cell r="AZ176" t="str">
            <v>Lj V.N.Famalicão</v>
          </cell>
          <cell r="BA176" t="str">
            <v>6890</v>
          </cell>
          <cell r="BB176" t="str">
            <v>EDP Outsourcing Comercial</v>
          </cell>
          <cell r="BC176" t="str">
            <v>6890</v>
          </cell>
          <cell r="BD176" t="str">
            <v>6890</v>
          </cell>
          <cell r="BE176" t="str">
            <v>2800</v>
          </cell>
          <cell r="BF176" t="str">
            <v>6890</v>
          </cell>
          <cell r="BG176" t="str">
            <v>EDP Outsourcing Comercial,SA</v>
          </cell>
          <cell r="BH176" t="str">
            <v>1010</v>
          </cell>
          <cell r="BI176">
            <v>1339</v>
          </cell>
          <cell r="BJ176" t="str">
            <v>12</v>
          </cell>
          <cell r="BK176">
            <v>32</v>
          </cell>
          <cell r="BL176">
            <v>323.52</v>
          </cell>
          <cell r="BM176" t="str">
            <v>NÍVEL 5</v>
          </cell>
          <cell r="BN176" t="str">
            <v>00</v>
          </cell>
          <cell r="BO176" t="str">
            <v>09</v>
          </cell>
          <cell r="BP176" t="str">
            <v>20050101</v>
          </cell>
          <cell r="BQ176" t="str">
            <v>21</v>
          </cell>
          <cell r="BR176" t="str">
            <v>EVOLUCAO AUTOMATICA</v>
          </cell>
          <cell r="BS176" t="str">
            <v>20050101</v>
          </cell>
          <cell r="BW176">
            <v>0</v>
          </cell>
          <cell r="BX176">
            <v>0</v>
          </cell>
          <cell r="BY176">
            <v>0</v>
          </cell>
          <cell r="BZ176">
            <v>0</v>
          </cell>
          <cell r="CA176">
            <v>0</v>
          </cell>
          <cell r="CC176">
            <v>0</v>
          </cell>
          <cell r="CG176">
            <v>0</v>
          </cell>
          <cell r="CK176">
            <v>0</v>
          </cell>
          <cell r="CO176">
            <v>0</v>
          </cell>
          <cell r="CT176">
            <v>0</v>
          </cell>
          <cell r="CU176">
            <v>0</v>
          </cell>
          <cell r="CV176">
            <v>0</v>
          </cell>
          <cell r="CW176">
            <v>0</v>
          </cell>
          <cell r="CX176">
            <v>1</v>
          </cell>
          <cell r="CY176" t="str">
            <v>6010</v>
          </cell>
          <cell r="CZ176">
            <v>39.54</v>
          </cell>
          <cell r="DC176">
            <v>0</v>
          </cell>
          <cell r="DF176">
            <v>0</v>
          </cell>
          <cell r="DI176">
            <v>0</v>
          </cell>
          <cell r="DK176">
            <v>0</v>
          </cell>
          <cell r="DL176">
            <v>0</v>
          </cell>
          <cell r="DN176" t="str">
            <v>11D13</v>
          </cell>
          <cell r="DO176" t="str">
            <v>FixoTInt-"Lojas"2002</v>
          </cell>
          <cell r="DP176">
            <v>9</v>
          </cell>
          <cell r="DQ176">
            <v>100</v>
          </cell>
          <cell r="DR176" t="str">
            <v>PT01</v>
          </cell>
          <cell r="DT176" t="str">
            <v>00350882</v>
          </cell>
          <cell r="DU176" t="str">
            <v>CAIXA GERAL DE DEPOSITOS, SA</v>
          </cell>
        </row>
        <row r="177">
          <cell r="A177" t="str">
            <v>255408</v>
          </cell>
          <cell r="B177" t="str">
            <v>Maria Julia Barbosa Leão P. Gomes</v>
          </cell>
          <cell r="C177" t="str">
            <v>1978</v>
          </cell>
          <cell r="D177">
            <v>27</v>
          </cell>
          <cell r="E177">
            <v>27</v>
          </cell>
          <cell r="F177" t="str">
            <v>19591107</v>
          </cell>
          <cell r="G177" t="str">
            <v>45</v>
          </cell>
          <cell r="H177" t="str">
            <v>1</v>
          </cell>
          <cell r="I177" t="str">
            <v>Casado</v>
          </cell>
          <cell r="J177" t="str">
            <v>feminino</v>
          </cell>
          <cell r="K177">
            <v>2</v>
          </cell>
          <cell r="L177" t="str">
            <v>Urb Encosta da Ferrara Vivenda N 11</v>
          </cell>
          <cell r="M177" t="str">
            <v>4590-000</v>
          </cell>
          <cell r="N177" t="str">
            <v>PAÇOS DE FERREIRA</v>
          </cell>
          <cell r="O177" t="str">
            <v>00231023</v>
          </cell>
          <cell r="P177" t="str">
            <v>CURSO GERAL DOS LICEUS</v>
          </cell>
          <cell r="R177" t="str">
            <v>3880113</v>
          </cell>
          <cell r="S177" t="str">
            <v>20020909</v>
          </cell>
          <cell r="T177" t="str">
            <v>PORTO</v>
          </cell>
          <cell r="U177" t="str">
            <v>9803</v>
          </cell>
          <cell r="V177" t="str">
            <v>S.NAC IND ENERGIA-SINDEL</v>
          </cell>
          <cell r="W177" t="str">
            <v>100336272</v>
          </cell>
          <cell r="X177" t="str">
            <v>1830</v>
          </cell>
          <cell r="Y177" t="str">
            <v>0.0</v>
          </cell>
          <cell r="Z177">
            <v>2</v>
          </cell>
          <cell r="AA177" t="str">
            <v>00</v>
          </cell>
          <cell r="AC177" t="str">
            <v>X</v>
          </cell>
          <cell r="AD177" t="str">
            <v>100</v>
          </cell>
          <cell r="AE177" t="str">
            <v>11320044595</v>
          </cell>
          <cell r="AF177" t="str">
            <v>02</v>
          </cell>
          <cell r="AG177" t="str">
            <v>19780407</v>
          </cell>
          <cell r="AH177" t="str">
            <v>DT.Adm.Corr.Antiguid</v>
          </cell>
          <cell r="AI177" t="str">
            <v>1</v>
          </cell>
          <cell r="AJ177" t="str">
            <v>ACTIVOS</v>
          </cell>
          <cell r="AK177" t="str">
            <v>AA</v>
          </cell>
          <cell r="AL177" t="str">
            <v>ACTIVO TEMP.INTEIRO</v>
          </cell>
          <cell r="AM177" t="str">
            <v>J100</v>
          </cell>
          <cell r="AN177" t="str">
            <v>EDPOutsourcing Comercial-N</v>
          </cell>
          <cell r="AO177" t="str">
            <v>J125</v>
          </cell>
          <cell r="AP177" t="str">
            <v>EDPOC-PNF Agra</v>
          </cell>
          <cell r="AQ177" t="str">
            <v>40177343</v>
          </cell>
          <cell r="AR177" t="str">
            <v>70000244</v>
          </cell>
          <cell r="AS177" t="str">
            <v>134.</v>
          </cell>
          <cell r="AT177" t="str">
            <v>TECNICO GESTAO ADMINISTRATIVA</v>
          </cell>
          <cell r="AU177" t="str">
            <v>1</v>
          </cell>
          <cell r="AV177" t="str">
            <v>00040167</v>
          </cell>
          <cell r="AW177" t="str">
            <v>J20420000610</v>
          </cell>
          <cell r="AX177" t="str">
            <v>AN-LE-LOJAS E EQUIPAS</v>
          </cell>
          <cell r="AY177" t="str">
            <v>68905012</v>
          </cell>
          <cell r="AZ177" t="str">
            <v>Apoio à Rede Norte</v>
          </cell>
          <cell r="BA177" t="str">
            <v>6890</v>
          </cell>
          <cell r="BB177" t="str">
            <v>EDP Outsourcing Comercial</v>
          </cell>
          <cell r="BC177" t="str">
            <v>6890</v>
          </cell>
          <cell r="BD177" t="str">
            <v>6890</v>
          </cell>
          <cell r="BE177" t="str">
            <v>2800</v>
          </cell>
          <cell r="BF177" t="str">
            <v>6890</v>
          </cell>
          <cell r="BG177" t="str">
            <v>EDP Outsourcing Comercial,SA</v>
          </cell>
          <cell r="BH177" t="str">
            <v>1010</v>
          </cell>
          <cell r="BI177">
            <v>1432</v>
          </cell>
          <cell r="BJ177" t="str">
            <v>13</v>
          </cell>
          <cell r="BK177">
            <v>27</v>
          </cell>
          <cell r="BL177">
            <v>272.97000000000003</v>
          </cell>
          <cell r="BM177" t="str">
            <v>NÍVEL 4</v>
          </cell>
          <cell r="BN177" t="str">
            <v>00</v>
          </cell>
          <cell r="BO177" t="str">
            <v>07</v>
          </cell>
          <cell r="BP177" t="str">
            <v>20050101</v>
          </cell>
          <cell r="BQ177" t="str">
            <v>21</v>
          </cell>
          <cell r="BR177" t="str">
            <v>EVOLUCAO AUTOMATICA</v>
          </cell>
          <cell r="BS177" t="str">
            <v>20050101</v>
          </cell>
          <cell r="BW177">
            <v>0</v>
          </cell>
          <cell r="BX177">
            <v>0</v>
          </cell>
          <cell r="BY177">
            <v>0</v>
          </cell>
          <cell r="BZ177">
            <v>0</v>
          </cell>
          <cell r="CA177">
            <v>0</v>
          </cell>
          <cell r="CC177">
            <v>0</v>
          </cell>
          <cell r="CG177">
            <v>0</v>
          </cell>
          <cell r="CK177">
            <v>0</v>
          </cell>
          <cell r="CO177">
            <v>0</v>
          </cell>
          <cell r="CT177">
            <v>0</v>
          </cell>
          <cell r="CU177">
            <v>0</v>
          </cell>
          <cell r="CV177">
            <v>0</v>
          </cell>
          <cell r="CW177">
            <v>0</v>
          </cell>
          <cell r="CX177">
            <v>0</v>
          </cell>
          <cell r="CZ177">
            <v>0</v>
          </cell>
          <cell r="DC177">
            <v>0</v>
          </cell>
          <cell r="DF177">
            <v>0</v>
          </cell>
          <cell r="DI177">
            <v>0</v>
          </cell>
          <cell r="DK177">
            <v>0</v>
          </cell>
          <cell r="DL177">
            <v>0</v>
          </cell>
          <cell r="DN177" t="str">
            <v>21D11</v>
          </cell>
          <cell r="DO177" t="str">
            <v>Flex.T.Int."Escrit"</v>
          </cell>
          <cell r="DP177">
            <v>2</v>
          </cell>
          <cell r="DQ177">
            <v>100</v>
          </cell>
          <cell r="DR177" t="str">
            <v>PT01</v>
          </cell>
          <cell r="DT177" t="str">
            <v>00350576</v>
          </cell>
          <cell r="DU177" t="str">
            <v>CAIXA GERAL DE DEPOSITOS, SA</v>
          </cell>
        </row>
        <row r="178">
          <cell r="A178" t="str">
            <v>233854</v>
          </cell>
          <cell r="B178" t="str">
            <v>Iva Maria Felix S. Fonseca Azevedo</v>
          </cell>
          <cell r="C178" t="str">
            <v>1979</v>
          </cell>
          <cell r="D178">
            <v>26</v>
          </cell>
          <cell r="E178">
            <v>26</v>
          </cell>
          <cell r="F178" t="str">
            <v>19601006</v>
          </cell>
          <cell r="G178" t="str">
            <v>44</v>
          </cell>
          <cell r="H178" t="str">
            <v>1</v>
          </cell>
          <cell r="I178" t="str">
            <v>Casado</v>
          </cell>
          <cell r="J178" t="str">
            <v>feminino</v>
          </cell>
          <cell r="K178">
            <v>2</v>
          </cell>
          <cell r="L178" t="str">
            <v>Freixieiro Campelo</v>
          </cell>
          <cell r="M178" t="str">
            <v>4640-174</v>
          </cell>
          <cell r="N178" t="str">
            <v>BAIÃO</v>
          </cell>
          <cell r="O178" t="str">
            <v>00231023</v>
          </cell>
          <cell r="P178" t="str">
            <v>CURSO GERAL DOS LICEUS</v>
          </cell>
          <cell r="R178" t="str">
            <v>5875837</v>
          </cell>
          <cell r="S178" t="str">
            <v>19990209</v>
          </cell>
          <cell r="T178" t="str">
            <v>PORTO</v>
          </cell>
          <cell r="U178" t="str">
            <v>9800</v>
          </cell>
          <cell r="V178" t="str">
            <v>SIND TRAB IND ELéCT NORTE</v>
          </cell>
          <cell r="W178" t="str">
            <v>160549906</v>
          </cell>
          <cell r="X178" t="str">
            <v>1767</v>
          </cell>
          <cell r="Y178" t="str">
            <v>0.0</v>
          </cell>
          <cell r="Z178">
            <v>2</v>
          </cell>
          <cell r="AA178" t="str">
            <v>00</v>
          </cell>
          <cell r="AC178" t="str">
            <v>X</v>
          </cell>
          <cell r="AD178" t="str">
            <v>100</v>
          </cell>
          <cell r="AE178" t="str">
            <v>11260045460</v>
          </cell>
          <cell r="AF178" t="str">
            <v>02</v>
          </cell>
          <cell r="AG178" t="str">
            <v>19791107</v>
          </cell>
          <cell r="AH178" t="str">
            <v>DT.Adm.Corr.Antiguid</v>
          </cell>
          <cell r="AI178" t="str">
            <v>1</v>
          </cell>
          <cell r="AJ178" t="str">
            <v>ACTIVOS</v>
          </cell>
          <cell r="AK178" t="str">
            <v>AA</v>
          </cell>
          <cell r="AL178" t="str">
            <v>ACTIVO TEMP.INTEIRO</v>
          </cell>
          <cell r="AM178" t="str">
            <v>J100</v>
          </cell>
          <cell r="AN178" t="str">
            <v>EDPOutsourcing Comercial-N</v>
          </cell>
          <cell r="AO178" t="str">
            <v>J125</v>
          </cell>
          <cell r="AP178" t="str">
            <v>EDPOC-PNF Agra</v>
          </cell>
          <cell r="AQ178" t="str">
            <v>40177353</v>
          </cell>
          <cell r="AR178" t="str">
            <v>70000060</v>
          </cell>
          <cell r="AS178" t="str">
            <v>025.</v>
          </cell>
          <cell r="AT178" t="str">
            <v>ESCRITURARIO COMERCIAL</v>
          </cell>
          <cell r="AU178" t="str">
            <v>0</v>
          </cell>
          <cell r="AV178" t="str">
            <v>00040167</v>
          </cell>
          <cell r="AW178" t="str">
            <v>J20420000610</v>
          </cell>
          <cell r="AX178" t="str">
            <v>AN-LE-LOJAS E EQUIPAS</v>
          </cell>
          <cell r="AY178" t="str">
            <v>68905012</v>
          </cell>
          <cell r="AZ178" t="str">
            <v>Apoio à Rede Norte</v>
          </cell>
          <cell r="BA178" t="str">
            <v>6890</v>
          </cell>
          <cell r="BB178" t="str">
            <v>EDP Outsourcing Comercial</v>
          </cell>
          <cell r="BC178" t="str">
            <v>6890</v>
          </cell>
          <cell r="BD178" t="str">
            <v>6890</v>
          </cell>
          <cell r="BE178" t="str">
            <v>2800</v>
          </cell>
          <cell r="BF178" t="str">
            <v>6890</v>
          </cell>
          <cell r="BG178" t="str">
            <v>EDP Outsourcing Comercial,SA</v>
          </cell>
          <cell r="BH178" t="str">
            <v>1010</v>
          </cell>
          <cell r="BI178">
            <v>1247</v>
          </cell>
          <cell r="BJ178" t="str">
            <v>11</v>
          </cell>
          <cell r="BK178">
            <v>26</v>
          </cell>
          <cell r="BL178">
            <v>262.86</v>
          </cell>
          <cell r="BM178" t="str">
            <v>NÍVEL 5</v>
          </cell>
          <cell r="BN178" t="str">
            <v>02</v>
          </cell>
          <cell r="BO178" t="str">
            <v>08</v>
          </cell>
          <cell r="BP178" t="str">
            <v>20030101</v>
          </cell>
          <cell r="BQ178" t="str">
            <v>21</v>
          </cell>
          <cell r="BR178" t="str">
            <v>EVOLUCAO AUTOMATICA</v>
          </cell>
          <cell r="BS178" t="str">
            <v>20050101</v>
          </cell>
          <cell r="BW178">
            <v>0</v>
          </cell>
          <cell r="BX178">
            <v>0</v>
          </cell>
          <cell r="BY178">
            <v>0</v>
          </cell>
          <cell r="BZ178">
            <v>0</v>
          </cell>
          <cell r="CA178">
            <v>0</v>
          </cell>
          <cell r="CC178">
            <v>0</v>
          </cell>
          <cell r="CG178">
            <v>0</v>
          </cell>
          <cell r="CK178">
            <v>0</v>
          </cell>
          <cell r="CO178">
            <v>0</v>
          </cell>
          <cell r="CT178">
            <v>0</v>
          </cell>
          <cell r="CU178">
            <v>0</v>
          </cell>
          <cell r="CV178">
            <v>0</v>
          </cell>
          <cell r="CW178">
            <v>0</v>
          </cell>
          <cell r="CX178">
            <v>0</v>
          </cell>
          <cell r="CZ178">
            <v>0</v>
          </cell>
          <cell r="DC178">
            <v>0</v>
          </cell>
          <cell r="DF178">
            <v>0</v>
          </cell>
          <cell r="DI178">
            <v>0</v>
          </cell>
          <cell r="DK178">
            <v>0</v>
          </cell>
          <cell r="DL178">
            <v>0</v>
          </cell>
          <cell r="DN178" t="str">
            <v>21D11</v>
          </cell>
          <cell r="DO178" t="str">
            <v>Flex.T.Int."Escrit"</v>
          </cell>
          <cell r="DP178">
            <v>2</v>
          </cell>
          <cell r="DQ178">
            <v>100</v>
          </cell>
          <cell r="DR178" t="str">
            <v>PT01</v>
          </cell>
          <cell r="DT178" t="str">
            <v>00100000</v>
          </cell>
          <cell r="DU178" t="str">
            <v>BANCO BPI, SA</v>
          </cell>
        </row>
        <row r="179">
          <cell r="A179" t="str">
            <v>299600</v>
          </cell>
          <cell r="B179" t="str">
            <v>Jose Agostinho Guimarães Mendes</v>
          </cell>
          <cell r="C179" t="str">
            <v>1982</v>
          </cell>
          <cell r="D179">
            <v>23</v>
          </cell>
          <cell r="E179">
            <v>23</v>
          </cell>
          <cell r="F179" t="str">
            <v>19621209</v>
          </cell>
          <cell r="G179" t="str">
            <v>42</v>
          </cell>
          <cell r="H179" t="str">
            <v>1</v>
          </cell>
          <cell r="I179" t="str">
            <v>Casado</v>
          </cell>
          <cell r="J179" t="str">
            <v>masculino</v>
          </cell>
          <cell r="K179">
            <v>2</v>
          </cell>
          <cell r="L179" t="str">
            <v>Lug Ribeiro Cima - Luzim - Penafiel</v>
          </cell>
          <cell r="M179" t="str">
            <v>4560-210</v>
          </cell>
          <cell r="N179" t="str">
            <v>LUZIM</v>
          </cell>
          <cell r="O179" t="str">
            <v>00243403</v>
          </cell>
          <cell r="P179" t="str">
            <v>12.ANO - 3. CURSO</v>
          </cell>
          <cell r="R179" t="str">
            <v>5922278</v>
          </cell>
          <cell r="S179" t="str">
            <v>20000112</v>
          </cell>
          <cell r="T179" t="str">
            <v>PORTO</v>
          </cell>
          <cell r="U179" t="str">
            <v>9800</v>
          </cell>
          <cell r="V179" t="str">
            <v>SIND TRAB IND ELéCT NORTE</v>
          </cell>
          <cell r="W179" t="str">
            <v>143658891</v>
          </cell>
          <cell r="X179" t="str">
            <v>1856</v>
          </cell>
          <cell r="Y179" t="str">
            <v>0.0</v>
          </cell>
          <cell r="Z179">
            <v>2</v>
          </cell>
          <cell r="AA179" t="str">
            <v>00</v>
          </cell>
          <cell r="AD179" t="str">
            <v>100</v>
          </cell>
          <cell r="AE179" t="str">
            <v>11321093550</v>
          </cell>
          <cell r="AF179" t="str">
            <v>02</v>
          </cell>
          <cell r="AG179" t="str">
            <v>19820707</v>
          </cell>
          <cell r="AH179" t="str">
            <v>DT.Adm.Corr.Antiguid</v>
          </cell>
          <cell r="AI179" t="str">
            <v>1</v>
          </cell>
          <cell r="AJ179" t="str">
            <v>ACTIVOS</v>
          </cell>
          <cell r="AK179" t="str">
            <v>AA</v>
          </cell>
          <cell r="AL179" t="str">
            <v>ACTIVO TEMP.INTEIRO</v>
          </cell>
          <cell r="AM179" t="str">
            <v>J100</v>
          </cell>
          <cell r="AN179" t="str">
            <v>EDPOutsourcing Comercial-N</v>
          </cell>
          <cell r="AO179" t="str">
            <v>J125</v>
          </cell>
          <cell r="AP179" t="str">
            <v>EDPOC-PNF Agra</v>
          </cell>
          <cell r="AQ179" t="str">
            <v>40177339</v>
          </cell>
          <cell r="AR179" t="str">
            <v>70000022</v>
          </cell>
          <cell r="AS179" t="str">
            <v>014.</v>
          </cell>
          <cell r="AT179" t="str">
            <v>TECNICO COMERCIAL</v>
          </cell>
          <cell r="AU179" t="str">
            <v>4</v>
          </cell>
          <cell r="AV179" t="str">
            <v>00040293</v>
          </cell>
          <cell r="AW179" t="str">
            <v>J20420000810</v>
          </cell>
          <cell r="AX179" t="str">
            <v>AN-RA-REDE DE AGENTES - I</v>
          </cell>
          <cell r="AY179" t="str">
            <v>68905014</v>
          </cell>
          <cell r="AZ179" t="str">
            <v>Eq Contacto Directo</v>
          </cell>
          <cell r="BA179" t="str">
            <v>6890</v>
          </cell>
          <cell r="BB179" t="str">
            <v>EDP Outsourcing Comercial</v>
          </cell>
          <cell r="BC179" t="str">
            <v>6890</v>
          </cell>
          <cell r="BD179" t="str">
            <v>6890</v>
          </cell>
          <cell r="BE179" t="str">
            <v>2800</v>
          </cell>
          <cell r="BF179" t="str">
            <v>6890</v>
          </cell>
          <cell r="BG179" t="str">
            <v>EDP Outsourcing Comercial,SA</v>
          </cell>
          <cell r="BH179" t="str">
            <v>1010</v>
          </cell>
          <cell r="BI179">
            <v>1339</v>
          </cell>
          <cell r="BJ179" t="str">
            <v>12</v>
          </cell>
          <cell r="BK179">
            <v>23</v>
          </cell>
          <cell r="BL179">
            <v>232.53</v>
          </cell>
          <cell r="BM179" t="str">
            <v>NÍVEL 4</v>
          </cell>
          <cell r="BN179" t="str">
            <v>01</v>
          </cell>
          <cell r="BO179" t="str">
            <v>06</v>
          </cell>
          <cell r="BP179" t="str">
            <v>20030110</v>
          </cell>
          <cell r="BQ179" t="str">
            <v>22</v>
          </cell>
          <cell r="BR179" t="str">
            <v>ACELERACAO DE CARREIRA</v>
          </cell>
          <cell r="BS179" t="str">
            <v>20050101</v>
          </cell>
          <cell r="BT179" t="str">
            <v>20031001</v>
          </cell>
          <cell r="BW179">
            <v>0</v>
          </cell>
          <cell r="BX179">
            <v>0</v>
          </cell>
          <cell r="BY179">
            <v>0</v>
          </cell>
          <cell r="BZ179">
            <v>0</v>
          </cell>
          <cell r="CA179">
            <v>0</v>
          </cell>
          <cell r="CC179">
            <v>0</v>
          </cell>
          <cell r="CG179">
            <v>0</v>
          </cell>
          <cell r="CK179">
            <v>0</v>
          </cell>
          <cell r="CO179">
            <v>0</v>
          </cell>
          <cell r="CT179">
            <v>0</v>
          </cell>
          <cell r="CU179">
            <v>0</v>
          </cell>
          <cell r="CV179">
            <v>0</v>
          </cell>
          <cell r="CW179">
            <v>0</v>
          </cell>
          <cell r="CX179">
            <v>0</v>
          </cell>
          <cell r="CZ179">
            <v>0</v>
          </cell>
          <cell r="DC179">
            <v>0</v>
          </cell>
          <cell r="DF179">
            <v>0</v>
          </cell>
          <cell r="DI179">
            <v>0</v>
          </cell>
          <cell r="DK179">
            <v>0</v>
          </cell>
          <cell r="DL179">
            <v>0</v>
          </cell>
          <cell r="DN179" t="str">
            <v>21D11</v>
          </cell>
          <cell r="DO179" t="str">
            <v>Flex.T.Int."Escrit"</v>
          </cell>
          <cell r="DP179">
            <v>2</v>
          </cell>
          <cell r="DQ179">
            <v>100</v>
          </cell>
          <cell r="DR179" t="str">
            <v>PT01</v>
          </cell>
          <cell r="DT179" t="str">
            <v>00070445</v>
          </cell>
          <cell r="DU179" t="str">
            <v>BANCO ESPIRITO SANTO, SA</v>
          </cell>
        </row>
        <row r="180">
          <cell r="A180" t="str">
            <v>239941</v>
          </cell>
          <cell r="B180" t="str">
            <v>Joaquim Eduardo Mendes Silva</v>
          </cell>
          <cell r="C180" t="str">
            <v>1980</v>
          </cell>
          <cell r="D180">
            <v>25</v>
          </cell>
          <cell r="E180">
            <v>25</v>
          </cell>
          <cell r="F180" t="str">
            <v>19600803</v>
          </cell>
          <cell r="G180" t="str">
            <v>44</v>
          </cell>
          <cell r="H180" t="str">
            <v>1</v>
          </cell>
          <cell r="I180" t="str">
            <v>Casado</v>
          </cell>
          <cell r="J180" t="str">
            <v>masculino</v>
          </cell>
          <cell r="K180">
            <v>1</v>
          </cell>
          <cell r="L180" t="str">
            <v>R Dr Francisco Sa Carneiro N.709-D Apartamento  410 -</v>
          </cell>
          <cell r="M180" t="str">
            <v>4630-279</v>
          </cell>
          <cell r="N180" t="str">
            <v>MARCO DE CANAVESES</v>
          </cell>
          <cell r="O180" t="str">
            <v>00241132</v>
          </cell>
          <cell r="P180" t="str">
            <v>CURSO COMPLEMENTAR DOS LICEUS</v>
          </cell>
          <cell r="R180" t="str">
            <v>3997219</v>
          </cell>
          <cell r="S180" t="str">
            <v>19981218</v>
          </cell>
          <cell r="T180" t="str">
            <v>PORTO</v>
          </cell>
          <cell r="W180" t="str">
            <v>174593058</v>
          </cell>
          <cell r="X180" t="str">
            <v>1813</v>
          </cell>
          <cell r="Y180" t="str">
            <v>0.0</v>
          </cell>
          <cell r="Z180">
            <v>1</v>
          </cell>
          <cell r="AA180" t="str">
            <v>00</v>
          </cell>
          <cell r="AC180" t="str">
            <v>X</v>
          </cell>
          <cell r="AD180" t="str">
            <v>100</v>
          </cell>
          <cell r="AE180" t="str">
            <v>11260064974</v>
          </cell>
          <cell r="AF180" t="str">
            <v>02</v>
          </cell>
          <cell r="AG180" t="str">
            <v>19800415</v>
          </cell>
          <cell r="AH180" t="str">
            <v>DT.Adm.Corr.Antiguid</v>
          </cell>
          <cell r="AI180" t="str">
            <v>1</v>
          </cell>
          <cell r="AJ180" t="str">
            <v>ACTIVOS</v>
          </cell>
          <cell r="AK180" t="str">
            <v>AA</v>
          </cell>
          <cell r="AL180" t="str">
            <v>ACTIVO TEMP.INTEIRO</v>
          </cell>
          <cell r="AM180" t="str">
            <v>J100</v>
          </cell>
          <cell r="AN180" t="str">
            <v>EDPOutsourcing Comercial-N</v>
          </cell>
          <cell r="AO180" t="str">
            <v>J125</v>
          </cell>
          <cell r="AP180" t="str">
            <v>EDPOC-PNF Agra</v>
          </cell>
          <cell r="AQ180" t="str">
            <v>40177335</v>
          </cell>
          <cell r="AR180" t="str">
            <v>70000022</v>
          </cell>
          <cell r="AS180" t="str">
            <v>014.</v>
          </cell>
          <cell r="AT180" t="str">
            <v>TECNICO COMERCIAL</v>
          </cell>
          <cell r="AU180" t="str">
            <v>4</v>
          </cell>
          <cell r="AV180" t="str">
            <v>00040293</v>
          </cell>
          <cell r="AW180" t="str">
            <v>J20420000810</v>
          </cell>
          <cell r="AX180" t="str">
            <v>AN-RA-REDE DE AGENTES - I</v>
          </cell>
          <cell r="AY180" t="str">
            <v>68905014</v>
          </cell>
          <cell r="AZ180" t="str">
            <v>Eq Contacto Directo</v>
          </cell>
          <cell r="BA180" t="str">
            <v>6890</v>
          </cell>
          <cell r="BB180" t="str">
            <v>EDP Outsourcing Comercial</v>
          </cell>
          <cell r="BC180" t="str">
            <v>6890</v>
          </cell>
          <cell r="BD180" t="str">
            <v>6890</v>
          </cell>
          <cell r="BE180" t="str">
            <v>2800</v>
          </cell>
          <cell r="BF180" t="str">
            <v>6890</v>
          </cell>
          <cell r="BG180" t="str">
            <v>EDP Outsourcing Comercial,SA</v>
          </cell>
          <cell r="BH180" t="str">
            <v>1010</v>
          </cell>
          <cell r="BI180">
            <v>1339</v>
          </cell>
          <cell r="BJ180" t="str">
            <v>12</v>
          </cell>
          <cell r="BK180">
            <v>25</v>
          </cell>
          <cell r="BL180">
            <v>252.75</v>
          </cell>
          <cell r="BM180" t="str">
            <v>NÍVEL 4</v>
          </cell>
          <cell r="BN180" t="str">
            <v>01</v>
          </cell>
          <cell r="BO180" t="str">
            <v>06</v>
          </cell>
          <cell r="BP180" t="str">
            <v>20040101</v>
          </cell>
          <cell r="BQ180" t="str">
            <v>21</v>
          </cell>
          <cell r="BR180" t="str">
            <v>EVOLUCAO AUTOMATICA</v>
          </cell>
          <cell r="BS180" t="str">
            <v>20050101</v>
          </cell>
          <cell r="BW180">
            <v>0</v>
          </cell>
          <cell r="BX180">
            <v>0</v>
          </cell>
          <cell r="BY180">
            <v>0</v>
          </cell>
          <cell r="BZ180">
            <v>0</v>
          </cell>
          <cell r="CA180">
            <v>0</v>
          </cell>
          <cell r="CC180">
            <v>0</v>
          </cell>
          <cell r="CG180">
            <v>0</v>
          </cell>
          <cell r="CK180">
            <v>0</v>
          </cell>
          <cell r="CO180">
            <v>0</v>
          </cell>
          <cell r="CT180">
            <v>0</v>
          </cell>
          <cell r="CU180">
            <v>0</v>
          </cell>
          <cell r="CV180">
            <v>0</v>
          </cell>
          <cell r="CW180">
            <v>0</v>
          </cell>
          <cell r="CX180">
            <v>0</v>
          </cell>
          <cell r="CZ180">
            <v>0</v>
          </cell>
          <cell r="DC180">
            <v>0</v>
          </cell>
          <cell r="DF180">
            <v>0</v>
          </cell>
          <cell r="DI180">
            <v>0</v>
          </cell>
          <cell r="DK180">
            <v>0</v>
          </cell>
          <cell r="DL180">
            <v>0</v>
          </cell>
          <cell r="DN180" t="str">
            <v>21D11</v>
          </cell>
          <cell r="DO180" t="str">
            <v>Flex.T.Int."Escrit"</v>
          </cell>
          <cell r="DP180">
            <v>2</v>
          </cell>
          <cell r="DQ180">
            <v>100</v>
          </cell>
          <cell r="DR180" t="str">
            <v>PT01</v>
          </cell>
          <cell r="DT180" t="str">
            <v>00330000</v>
          </cell>
          <cell r="DU180" t="str">
            <v>BANCO COMERCIAL PORTUGUES, SA</v>
          </cell>
        </row>
        <row r="181">
          <cell r="A181" t="str">
            <v>225371</v>
          </cell>
          <cell r="B181" t="str">
            <v>Maria Fatima Teixeira Flores</v>
          </cell>
          <cell r="C181" t="str">
            <v>1979</v>
          </cell>
          <cell r="D181">
            <v>26</v>
          </cell>
          <cell r="E181">
            <v>26</v>
          </cell>
          <cell r="F181" t="str">
            <v>19581114</v>
          </cell>
          <cell r="G181" t="str">
            <v>46</v>
          </cell>
          <cell r="H181" t="str">
            <v>1</v>
          </cell>
          <cell r="I181" t="str">
            <v>Casado</v>
          </cell>
          <cell r="J181" t="str">
            <v>feminino</v>
          </cell>
          <cell r="K181">
            <v>2</v>
          </cell>
          <cell r="L181" t="str">
            <v>EDIFICIO DO SALTO 3 BL5 7A</v>
          </cell>
          <cell r="M181" t="str">
            <v>4600-281</v>
          </cell>
          <cell r="N181" t="str">
            <v>AMARANTE</v>
          </cell>
          <cell r="O181" t="str">
            <v>00231011</v>
          </cell>
          <cell r="P181" t="str">
            <v>2. CICLO LICEAL</v>
          </cell>
          <cell r="R181" t="str">
            <v>3856305</v>
          </cell>
          <cell r="S181" t="str">
            <v>20031125</v>
          </cell>
          <cell r="T181" t="str">
            <v>PORTO</v>
          </cell>
          <cell r="U181" t="str">
            <v>9800</v>
          </cell>
          <cell r="V181" t="str">
            <v>SIND TRAB IND ELéCT NORTE</v>
          </cell>
          <cell r="W181" t="str">
            <v>151995222</v>
          </cell>
          <cell r="X181" t="str">
            <v>1759</v>
          </cell>
          <cell r="Y181" t="str">
            <v>0.0</v>
          </cell>
          <cell r="Z181">
            <v>2</v>
          </cell>
          <cell r="AA181" t="str">
            <v>00</v>
          </cell>
          <cell r="AC181" t="str">
            <v>X</v>
          </cell>
          <cell r="AD181" t="str">
            <v>100</v>
          </cell>
          <cell r="AE181" t="str">
            <v>11267994826</v>
          </cell>
          <cell r="AF181" t="str">
            <v>02</v>
          </cell>
          <cell r="AG181" t="str">
            <v>19791221</v>
          </cell>
          <cell r="AH181" t="str">
            <v>DT.Adm.Corr.Antiguid</v>
          </cell>
          <cell r="AI181" t="str">
            <v>1</v>
          </cell>
          <cell r="AJ181" t="str">
            <v>ACTIVOS</v>
          </cell>
          <cell r="AK181" t="str">
            <v>AA</v>
          </cell>
          <cell r="AL181" t="str">
            <v>ACTIVO TEMP.INTEIRO</v>
          </cell>
          <cell r="AM181" t="str">
            <v>J100</v>
          </cell>
          <cell r="AN181" t="str">
            <v>EDPOutsourcing Comercial-N</v>
          </cell>
          <cell r="AO181" t="str">
            <v>J125</v>
          </cell>
          <cell r="AP181" t="str">
            <v>EDPOC-PNF Agra</v>
          </cell>
          <cell r="AQ181" t="str">
            <v>40177334</v>
          </cell>
          <cell r="AR181" t="str">
            <v>70000022</v>
          </cell>
          <cell r="AS181" t="str">
            <v>014.</v>
          </cell>
          <cell r="AT181" t="str">
            <v>TECNICO COMERCIAL</v>
          </cell>
          <cell r="AU181" t="str">
            <v>4</v>
          </cell>
          <cell r="AV181" t="str">
            <v>00040293</v>
          </cell>
          <cell r="AW181" t="str">
            <v>J20420000810</v>
          </cell>
          <cell r="AX181" t="str">
            <v>AN-RA-REDE DE AGENTES - I</v>
          </cell>
          <cell r="AY181" t="str">
            <v>68905014</v>
          </cell>
          <cell r="AZ181" t="str">
            <v>Eq Contacto Directo</v>
          </cell>
          <cell r="BA181" t="str">
            <v>6890</v>
          </cell>
          <cell r="BB181" t="str">
            <v>EDP Outsourcing Comercial</v>
          </cell>
          <cell r="BC181" t="str">
            <v>6890</v>
          </cell>
          <cell r="BD181" t="str">
            <v>6890</v>
          </cell>
          <cell r="BE181" t="str">
            <v>2800</v>
          </cell>
          <cell r="BF181" t="str">
            <v>6890</v>
          </cell>
          <cell r="BG181" t="str">
            <v>EDP Outsourcing Comercial,SA</v>
          </cell>
          <cell r="BH181" t="str">
            <v>1010</v>
          </cell>
          <cell r="BI181">
            <v>1432</v>
          </cell>
          <cell r="BJ181" t="str">
            <v>13</v>
          </cell>
          <cell r="BK181">
            <v>26</v>
          </cell>
          <cell r="BL181">
            <v>262.86</v>
          </cell>
          <cell r="BM181" t="str">
            <v>NÍVEL 4</v>
          </cell>
          <cell r="BN181" t="str">
            <v>02</v>
          </cell>
          <cell r="BO181" t="str">
            <v>07</v>
          </cell>
          <cell r="BP181" t="str">
            <v>20040110</v>
          </cell>
          <cell r="BQ181" t="str">
            <v>22</v>
          </cell>
          <cell r="BR181" t="str">
            <v>ACELERACAO DE CARREIRA</v>
          </cell>
          <cell r="BS181" t="str">
            <v>20050101</v>
          </cell>
          <cell r="BT181" t="str">
            <v>20030101</v>
          </cell>
          <cell r="BW181">
            <v>0</v>
          </cell>
          <cell r="BX181">
            <v>0</v>
          </cell>
          <cell r="BY181">
            <v>0</v>
          </cell>
          <cell r="BZ181">
            <v>0</v>
          </cell>
          <cell r="CA181">
            <v>0</v>
          </cell>
          <cell r="CC181">
            <v>0</v>
          </cell>
          <cell r="CG181">
            <v>0</v>
          </cell>
          <cell r="CK181">
            <v>0</v>
          </cell>
          <cell r="CO181">
            <v>0</v>
          </cell>
          <cell r="CT181">
            <v>0</v>
          </cell>
          <cell r="CU181">
            <v>0</v>
          </cell>
          <cell r="CV181">
            <v>0</v>
          </cell>
          <cell r="CW181">
            <v>0</v>
          </cell>
          <cell r="CX181">
            <v>0</v>
          </cell>
          <cell r="CZ181">
            <v>0</v>
          </cell>
          <cell r="DC181">
            <v>0</v>
          </cell>
          <cell r="DF181">
            <v>0</v>
          </cell>
          <cell r="DI181">
            <v>0</v>
          </cell>
          <cell r="DK181">
            <v>0</v>
          </cell>
          <cell r="DL181">
            <v>0</v>
          </cell>
          <cell r="DN181" t="str">
            <v>21D11</v>
          </cell>
          <cell r="DO181" t="str">
            <v>Flex.T.Int."Escrit"</v>
          </cell>
          <cell r="DP181">
            <v>2</v>
          </cell>
          <cell r="DQ181">
            <v>100</v>
          </cell>
          <cell r="DR181" t="str">
            <v>PT01</v>
          </cell>
          <cell r="DT181" t="str">
            <v>00100000</v>
          </cell>
          <cell r="DU181" t="str">
            <v>BANCO BPI, SA</v>
          </cell>
        </row>
        <row r="182">
          <cell r="A182" t="str">
            <v>299383</v>
          </cell>
          <cell r="B182" t="str">
            <v>Isabel Maria C Couto Faria Pinto</v>
          </cell>
          <cell r="C182" t="str">
            <v>1984</v>
          </cell>
          <cell r="D182">
            <v>21</v>
          </cell>
          <cell r="E182">
            <v>21</v>
          </cell>
          <cell r="F182" t="str">
            <v>19610619</v>
          </cell>
          <cell r="G182" t="str">
            <v>44</v>
          </cell>
          <cell r="H182" t="str">
            <v>1</v>
          </cell>
          <cell r="I182" t="str">
            <v>Casado</v>
          </cell>
          <cell r="J182" t="str">
            <v>feminino</v>
          </cell>
          <cell r="K182">
            <v>2</v>
          </cell>
          <cell r="L182" t="str">
            <v>R D. Antonio Ferreira Gomes, 104 - 3 A</v>
          </cell>
          <cell r="M182" t="str">
            <v>4560-568</v>
          </cell>
          <cell r="N182" t="str">
            <v>PENAFIEL</v>
          </cell>
          <cell r="O182" t="str">
            <v>00672203</v>
          </cell>
          <cell r="P182" t="str">
            <v>TEC.SUP.ADMINISTR. AUTARQUICA</v>
          </cell>
          <cell r="R182" t="str">
            <v>5844657</v>
          </cell>
          <cell r="S182" t="str">
            <v>20021202</v>
          </cell>
          <cell r="T182" t="str">
            <v>PORTO</v>
          </cell>
          <cell r="U182" t="str">
            <v>9803</v>
          </cell>
          <cell r="V182" t="str">
            <v>S.NAC IND ENERGIA-SINDEL</v>
          </cell>
          <cell r="W182" t="str">
            <v>139204792</v>
          </cell>
          <cell r="X182" t="str">
            <v>1856</v>
          </cell>
          <cell r="Y182" t="str">
            <v>0.0</v>
          </cell>
          <cell r="Z182">
            <v>2</v>
          </cell>
          <cell r="AA182" t="str">
            <v>00</v>
          </cell>
          <cell r="AC182" t="str">
            <v>X</v>
          </cell>
          <cell r="AD182" t="str">
            <v>100</v>
          </cell>
          <cell r="AE182" t="str">
            <v>11096704481</v>
          </cell>
          <cell r="AF182" t="str">
            <v>02</v>
          </cell>
          <cell r="AG182" t="str">
            <v>19840817</v>
          </cell>
          <cell r="AH182" t="str">
            <v>DT.Adm.Corr.Antiguid</v>
          </cell>
          <cell r="AI182" t="str">
            <v>1</v>
          </cell>
          <cell r="AJ182" t="str">
            <v>ACTIVOS</v>
          </cell>
          <cell r="AK182" t="str">
            <v>AA</v>
          </cell>
          <cell r="AL182" t="str">
            <v>ACTIVO TEMP.INTEIRO</v>
          </cell>
          <cell r="AM182" t="str">
            <v>J100</v>
          </cell>
          <cell r="AN182" t="str">
            <v>EDPOutsourcing Comercial-N</v>
          </cell>
          <cell r="AO182" t="str">
            <v>J125</v>
          </cell>
          <cell r="AP182" t="str">
            <v>EDPOC-PNF Agra</v>
          </cell>
          <cell r="AQ182" t="str">
            <v>40177242</v>
          </cell>
          <cell r="AR182" t="str">
            <v>70000038</v>
          </cell>
          <cell r="AS182" t="str">
            <v>01B2</v>
          </cell>
          <cell r="AT182" t="str">
            <v>BACHAREL II</v>
          </cell>
          <cell r="AU182" t="str">
            <v>4</v>
          </cell>
          <cell r="AV182" t="str">
            <v>00040533</v>
          </cell>
          <cell r="AW182" t="str">
            <v>J20600001210</v>
          </cell>
          <cell r="AX182" t="str">
            <v>ACCN-CONTACTOS COMERCIAIS NORTE</v>
          </cell>
          <cell r="AY182" t="str">
            <v>68908200</v>
          </cell>
          <cell r="AZ182" t="str">
            <v>GC - GA Gestão Conta</v>
          </cell>
          <cell r="BA182" t="str">
            <v>6890</v>
          </cell>
          <cell r="BB182" t="str">
            <v>EDP Outsourcing Comercial</v>
          </cell>
          <cell r="BC182" t="str">
            <v>6890</v>
          </cell>
          <cell r="BD182" t="str">
            <v>6890</v>
          </cell>
          <cell r="BE182" t="str">
            <v>2800</v>
          </cell>
          <cell r="BF182" t="str">
            <v>6890</v>
          </cell>
          <cell r="BG182" t="str">
            <v>EDP Outsourcing Comercial,SA</v>
          </cell>
          <cell r="BH182" t="str">
            <v>1010</v>
          </cell>
          <cell r="BI182">
            <v>1799</v>
          </cell>
          <cell r="BJ182" t="str">
            <v>F</v>
          </cell>
          <cell r="BK182">
            <v>21</v>
          </cell>
          <cell r="BL182">
            <v>212.31</v>
          </cell>
          <cell r="BM182" t="str">
            <v>BACH 2</v>
          </cell>
          <cell r="BN182" t="str">
            <v>01</v>
          </cell>
          <cell r="BO182" t="str">
            <v>F</v>
          </cell>
          <cell r="BP182" t="str">
            <v>20040112</v>
          </cell>
          <cell r="BQ182" t="str">
            <v>37</v>
          </cell>
          <cell r="BR182" t="str">
            <v>NOMEACAO PROTOC. Q.SUPERIORES</v>
          </cell>
          <cell r="BS182" t="str">
            <v>20050101</v>
          </cell>
          <cell r="BT182" t="str">
            <v>20040101</v>
          </cell>
          <cell r="BW182">
            <v>0</v>
          </cell>
          <cell r="BX182">
            <v>0</v>
          </cell>
          <cell r="BY182">
            <v>0</v>
          </cell>
          <cell r="BZ182">
            <v>0</v>
          </cell>
          <cell r="CA182">
            <v>0</v>
          </cell>
          <cell r="CC182">
            <v>0</v>
          </cell>
          <cell r="CG182">
            <v>0</v>
          </cell>
          <cell r="CK182">
            <v>0</v>
          </cell>
          <cell r="CO182">
            <v>0</v>
          </cell>
          <cell r="CT182">
            <v>0</v>
          </cell>
          <cell r="CU182">
            <v>0</v>
          </cell>
          <cell r="CV182">
            <v>0</v>
          </cell>
          <cell r="CW182">
            <v>0</v>
          </cell>
          <cell r="CX182">
            <v>0</v>
          </cell>
          <cell r="CZ182">
            <v>0</v>
          </cell>
          <cell r="DC182">
            <v>0</v>
          </cell>
          <cell r="DF182">
            <v>0</v>
          </cell>
          <cell r="DI182">
            <v>0</v>
          </cell>
          <cell r="DK182">
            <v>0</v>
          </cell>
          <cell r="DL182">
            <v>0</v>
          </cell>
          <cell r="DN182" t="str">
            <v>21D11</v>
          </cell>
          <cell r="DO182" t="str">
            <v>Flex.T.Int."Escrit"</v>
          </cell>
          <cell r="DP182">
            <v>2</v>
          </cell>
          <cell r="DQ182">
            <v>100</v>
          </cell>
          <cell r="DR182" t="str">
            <v>PT01</v>
          </cell>
          <cell r="DT182" t="str">
            <v>00310086</v>
          </cell>
          <cell r="DU182" t="str">
            <v>BANCO INTERNACIONAL DE CREDITO</v>
          </cell>
        </row>
        <row r="183">
          <cell r="A183" t="str">
            <v>299936</v>
          </cell>
          <cell r="B183" t="str">
            <v>Maria Augusta Ferreira Silva Soares</v>
          </cell>
          <cell r="C183" t="str">
            <v>1982</v>
          </cell>
          <cell r="D183">
            <v>23</v>
          </cell>
          <cell r="E183">
            <v>23</v>
          </cell>
          <cell r="F183" t="str">
            <v>19631221</v>
          </cell>
          <cell r="G183" t="str">
            <v>41</v>
          </cell>
          <cell r="H183" t="str">
            <v>4</v>
          </cell>
          <cell r="I183" t="str">
            <v>Divorc</v>
          </cell>
          <cell r="J183" t="str">
            <v>feminino</v>
          </cell>
          <cell r="K183">
            <v>1</v>
          </cell>
          <cell r="L183" t="str">
            <v>Trav Quinta do Bispo, 106 B - 3 EQ</v>
          </cell>
          <cell r="M183" t="str">
            <v>4560-490</v>
          </cell>
          <cell r="N183" t="str">
            <v>PENAFIEL</v>
          </cell>
          <cell r="O183" t="str">
            <v>00777505</v>
          </cell>
          <cell r="P183" t="str">
            <v>DIREITO</v>
          </cell>
          <cell r="R183" t="str">
            <v>6613808</v>
          </cell>
          <cell r="S183" t="str">
            <v>20030725</v>
          </cell>
          <cell r="T183" t="str">
            <v>PORTO</v>
          </cell>
          <cell r="U183" t="str">
            <v>9803</v>
          </cell>
          <cell r="V183" t="str">
            <v>S.NAC IND ENERGIA-SINDEL</v>
          </cell>
          <cell r="W183" t="str">
            <v>155170155</v>
          </cell>
          <cell r="X183" t="str">
            <v>1856</v>
          </cell>
          <cell r="Y183" t="str">
            <v>0.0</v>
          </cell>
          <cell r="Z183">
            <v>1</v>
          </cell>
          <cell r="AA183" t="str">
            <v>00</v>
          </cell>
          <cell r="AD183" t="str">
            <v>100</v>
          </cell>
          <cell r="AE183" t="str">
            <v>11320994876</v>
          </cell>
          <cell r="AF183" t="str">
            <v>02</v>
          </cell>
          <cell r="AG183" t="str">
            <v>19820726</v>
          </cell>
          <cell r="AH183" t="str">
            <v>DT.Adm.Corr.Antiguid</v>
          </cell>
          <cell r="AI183" t="str">
            <v>1</v>
          </cell>
          <cell r="AJ183" t="str">
            <v>ACTIVOS</v>
          </cell>
          <cell r="AK183" t="str">
            <v>AA</v>
          </cell>
          <cell r="AL183" t="str">
            <v>ACTIVO TEMP.INTEIRO</v>
          </cell>
          <cell r="AM183" t="str">
            <v>J100</v>
          </cell>
          <cell r="AN183" t="str">
            <v>EDPOutsourcing Comercial-N</v>
          </cell>
          <cell r="AO183" t="str">
            <v>J125</v>
          </cell>
          <cell r="AP183" t="str">
            <v>EDPOC-PNF Agra</v>
          </cell>
          <cell r="AQ183" t="str">
            <v>40177249</v>
          </cell>
          <cell r="AR183" t="str">
            <v>70000060</v>
          </cell>
          <cell r="AS183" t="str">
            <v>025.</v>
          </cell>
          <cell r="AT183" t="str">
            <v>ESCRITURARIO COMERCIAL</v>
          </cell>
          <cell r="AU183" t="str">
            <v>4</v>
          </cell>
          <cell r="AV183" t="str">
            <v>00040533</v>
          </cell>
          <cell r="AW183" t="str">
            <v>J20600001210</v>
          </cell>
          <cell r="AX183" t="str">
            <v>ACCN-CONTACTOS COMERCIAIS NORTE</v>
          </cell>
          <cell r="AY183" t="str">
            <v>68908200</v>
          </cell>
          <cell r="AZ183" t="str">
            <v>GC - GA Gestão Conta</v>
          </cell>
          <cell r="BA183" t="str">
            <v>6890</v>
          </cell>
          <cell r="BB183" t="str">
            <v>EDP Outsourcing Comercial</v>
          </cell>
          <cell r="BC183" t="str">
            <v>6890</v>
          </cell>
          <cell r="BD183" t="str">
            <v>6890</v>
          </cell>
          <cell r="BE183" t="str">
            <v>2800</v>
          </cell>
          <cell r="BF183" t="str">
            <v>6890</v>
          </cell>
          <cell r="BG183" t="str">
            <v>EDP Outsourcing Comercial,SA</v>
          </cell>
          <cell r="BH183" t="str">
            <v>1010</v>
          </cell>
          <cell r="BI183">
            <v>1160</v>
          </cell>
          <cell r="BJ183" t="str">
            <v>10</v>
          </cell>
          <cell r="BK183">
            <v>23</v>
          </cell>
          <cell r="BL183">
            <v>232.53</v>
          </cell>
          <cell r="BM183" t="str">
            <v>NÍVEL 5</v>
          </cell>
          <cell r="BN183" t="str">
            <v>02</v>
          </cell>
          <cell r="BO183" t="str">
            <v>07</v>
          </cell>
          <cell r="BP183" t="str">
            <v>20030101</v>
          </cell>
          <cell r="BQ183" t="str">
            <v>21</v>
          </cell>
          <cell r="BR183" t="str">
            <v>EVOLUCAO AUTOMATICA</v>
          </cell>
          <cell r="BS183" t="str">
            <v>20050101</v>
          </cell>
          <cell r="BW183">
            <v>0</v>
          </cell>
          <cell r="BX183">
            <v>0</v>
          </cell>
          <cell r="BY183">
            <v>0</v>
          </cell>
          <cell r="BZ183">
            <v>0</v>
          </cell>
          <cell r="CA183">
            <v>0</v>
          </cell>
          <cell r="CC183">
            <v>0</v>
          </cell>
          <cell r="CG183">
            <v>0</v>
          </cell>
          <cell r="CK183">
            <v>0</v>
          </cell>
          <cell r="CO183">
            <v>0</v>
          </cell>
          <cell r="CT183">
            <v>0</v>
          </cell>
          <cell r="CU183">
            <v>0</v>
          </cell>
          <cell r="CV183">
            <v>0</v>
          </cell>
          <cell r="CW183">
            <v>0</v>
          </cell>
          <cell r="CX183">
            <v>0</v>
          </cell>
          <cell r="CZ183">
            <v>0</v>
          </cell>
          <cell r="DC183">
            <v>0</v>
          </cell>
          <cell r="DF183">
            <v>0</v>
          </cell>
          <cell r="DI183">
            <v>0</v>
          </cell>
          <cell r="DK183">
            <v>0</v>
          </cell>
          <cell r="DL183">
            <v>0</v>
          </cell>
          <cell r="DN183" t="str">
            <v>21D11</v>
          </cell>
          <cell r="DO183" t="str">
            <v>Flex.T.Int."Escrit"</v>
          </cell>
          <cell r="DP183">
            <v>2</v>
          </cell>
          <cell r="DQ183">
            <v>100</v>
          </cell>
          <cell r="DR183" t="str">
            <v>PT01</v>
          </cell>
          <cell r="DT183" t="str">
            <v>00330000</v>
          </cell>
          <cell r="DU183" t="str">
            <v>BANCO COMERCIAL PORTUGUES, SA</v>
          </cell>
        </row>
        <row r="184">
          <cell r="A184" t="str">
            <v>239909</v>
          </cell>
          <cell r="B184" t="str">
            <v>Fernando Manuel Pinto Assis Miranda</v>
          </cell>
          <cell r="C184" t="str">
            <v>1980</v>
          </cell>
          <cell r="D184">
            <v>25</v>
          </cell>
          <cell r="E184">
            <v>25</v>
          </cell>
          <cell r="F184" t="str">
            <v>19600116</v>
          </cell>
          <cell r="G184" t="str">
            <v>45</v>
          </cell>
          <cell r="H184" t="str">
            <v>1</v>
          </cell>
          <cell r="I184" t="str">
            <v>Casado</v>
          </cell>
          <cell r="J184" t="str">
            <v>masculino</v>
          </cell>
          <cell r="K184">
            <v>1</v>
          </cell>
          <cell r="L184" t="str">
            <v>Av Dr. Artur Melo E Castro 109-A 7- Esq Fornos</v>
          </cell>
          <cell r="M184" t="str">
            <v>4630-204</v>
          </cell>
          <cell r="N184" t="str">
            <v>MARCO DE CANAVESES</v>
          </cell>
          <cell r="O184" t="str">
            <v>00243383</v>
          </cell>
          <cell r="P184" t="str">
            <v>12.ANO - 1. CURSO</v>
          </cell>
          <cell r="R184" t="str">
            <v>3865323</v>
          </cell>
          <cell r="S184" t="str">
            <v>20011122</v>
          </cell>
          <cell r="T184" t="str">
            <v>PORTO</v>
          </cell>
          <cell r="U184" t="str">
            <v>9803</v>
          </cell>
          <cell r="V184" t="str">
            <v>S.NAC IND ENERGIA-SINDEL</v>
          </cell>
          <cell r="W184" t="str">
            <v>155690213</v>
          </cell>
          <cell r="X184" t="str">
            <v>1813</v>
          </cell>
          <cell r="Y184" t="str">
            <v>0.0</v>
          </cell>
          <cell r="Z184">
            <v>2</v>
          </cell>
          <cell r="AA184" t="str">
            <v>00</v>
          </cell>
          <cell r="AD184" t="str">
            <v>100</v>
          </cell>
          <cell r="AE184" t="str">
            <v>11260029391</v>
          </cell>
          <cell r="AF184" t="str">
            <v>02</v>
          </cell>
          <cell r="AG184" t="str">
            <v>19800415</v>
          </cell>
          <cell r="AH184" t="str">
            <v>DT.Adm.Corr.Antiguid</v>
          </cell>
          <cell r="AI184" t="str">
            <v>1</v>
          </cell>
          <cell r="AJ184" t="str">
            <v>ACTIVOS</v>
          </cell>
          <cell r="AK184" t="str">
            <v>AA</v>
          </cell>
          <cell r="AL184" t="str">
            <v>ACTIVO TEMP.INTEIRO</v>
          </cell>
          <cell r="AM184" t="str">
            <v>J100</v>
          </cell>
          <cell r="AN184" t="str">
            <v>EDPOutsourcing Comercial-N</v>
          </cell>
          <cell r="AO184" t="str">
            <v>J126</v>
          </cell>
          <cell r="AP184" t="str">
            <v>EDPOC-PNF VISTA</v>
          </cell>
          <cell r="AQ184" t="str">
            <v>40177456</v>
          </cell>
          <cell r="AR184" t="str">
            <v>70000045</v>
          </cell>
          <cell r="AS184" t="str">
            <v>01S3</v>
          </cell>
          <cell r="AT184" t="str">
            <v>CHEFIA SECCAO ESCALAO III</v>
          </cell>
          <cell r="AU184" t="str">
            <v>4</v>
          </cell>
          <cell r="AV184" t="str">
            <v>00040183</v>
          </cell>
          <cell r="AW184" t="str">
            <v>J20424380110</v>
          </cell>
          <cell r="AX184" t="str">
            <v>AN-LJPNF-CH-CHEFIA</v>
          </cell>
          <cell r="AY184" t="str">
            <v>68905215</v>
          </cell>
          <cell r="AZ184" t="str">
            <v>Lj Penafiel</v>
          </cell>
          <cell r="BA184" t="str">
            <v>6890</v>
          </cell>
          <cell r="BB184" t="str">
            <v>EDP Outsourcing Comercial</v>
          </cell>
          <cell r="BC184" t="str">
            <v>6890</v>
          </cell>
          <cell r="BD184" t="str">
            <v>6890</v>
          </cell>
          <cell r="BE184" t="str">
            <v>2800</v>
          </cell>
          <cell r="BF184" t="str">
            <v>6890</v>
          </cell>
          <cell r="BG184" t="str">
            <v>EDP Outsourcing Comercial,SA</v>
          </cell>
          <cell r="BH184" t="str">
            <v>1010</v>
          </cell>
          <cell r="BI184">
            <v>1799</v>
          </cell>
          <cell r="BJ184" t="str">
            <v>17</v>
          </cell>
          <cell r="BK184">
            <v>25</v>
          </cell>
          <cell r="BL184">
            <v>252.75</v>
          </cell>
          <cell r="BM184" t="str">
            <v>C SECÇ3</v>
          </cell>
          <cell r="BN184" t="str">
            <v>01</v>
          </cell>
          <cell r="BO184" t="str">
            <v>I</v>
          </cell>
          <cell r="BP184" t="str">
            <v>20040101</v>
          </cell>
          <cell r="BQ184" t="str">
            <v>21</v>
          </cell>
          <cell r="BR184" t="str">
            <v>EVOLUCAO AUTOMATICA</v>
          </cell>
          <cell r="BS184" t="str">
            <v>20050101</v>
          </cell>
          <cell r="BW184">
            <v>0</v>
          </cell>
          <cell r="BX184">
            <v>0</v>
          </cell>
          <cell r="BY184">
            <v>0</v>
          </cell>
          <cell r="BZ184">
            <v>0</v>
          </cell>
          <cell r="CA184">
            <v>0</v>
          </cell>
          <cell r="CC184">
            <v>0</v>
          </cell>
          <cell r="CG184">
            <v>0</v>
          </cell>
          <cell r="CK184">
            <v>0</v>
          </cell>
          <cell r="CO184">
            <v>0</v>
          </cell>
          <cell r="CT184">
            <v>0</v>
          </cell>
          <cell r="CU184">
            <v>0</v>
          </cell>
          <cell r="CV184">
            <v>0</v>
          </cell>
          <cell r="CW184">
            <v>0</v>
          </cell>
          <cell r="CX184">
            <v>0</v>
          </cell>
          <cell r="CZ184">
            <v>0</v>
          </cell>
          <cell r="DC184">
            <v>0</v>
          </cell>
          <cell r="DF184">
            <v>0</v>
          </cell>
          <cell r="DI184">
            <v>0</v>
          </cell>
          <cell r="DK184">
            <v>0</v>
          </cell>
          <cell r="DL184">
            <v>0</v>
          </cell>
          <cell r="DN184" t="str">
            <v>11D13</v>
          </cell>
          <cell r="DO184" t="str">
            <v>FixoTInt-"Lojas"2002</v>
          </cell>
          <cell r="DP184">
            <v>9</v>
          </cell>
          <cell r="DQ184">
            <v>100</v>
          </cell>
          <cell r="DR184" t="str">
            <v>PT01</v>
          </cell>
          <cell r="DT184" t="str">
            <v>00210000</v>
          </cell>
          <cell r="DU184" t="str">
            <v>CREDITO PREDIAL PORTUGUES, SA</v>
          </cell>
        </row>
        <row r="185">
          <cell r="A185" t="str">
            <v>227650</v>
          </cell>
          <cell r="B185" t="str">
            <v>Jose Fernando D. Cunha</v>
          </cell>
          <cell r="C185" t="str">
            <v>1979</v>
          </cell>
          <cell r="D185">
            <v>26</v>
          </cell>
          <cell r="E185">
            <v>26</v>
          </cell>
          <cell r="F185" t="str">
            <v>19590304</v>
          </cell>
          <cell r="G185" t="str">
            <v>46</v>
          </cell>
          <cell r="H185" t="str">
            <v>1</v>
          </cell>
          <cell r="I185" t="str">
            <v>Casado</v>
          </cell>
          <cell r="J185" t="str">
            <v>masculino</v>
          </cell>
          <cell r="K185">
            <v>1</v>
          </cell>
          <cell r="L185" t="str">
            <v>Lug Cerdeira das Ervas Macieira da Lixa</v>
          </cell>
          <cell r="M185" t="str">
            <v>4615-620</v>
          </cell>
          <cell r="N185" t="str">
            <v>LIXA</v>
          </cell>
          <cell r="O185" t="str">
            <v>00232213</v>
          </cell>
          <cell r="P185" t="str">
            <v>C.GERAL ADMINISTRACAO COMERCIO</v>
          </cell>
          <cell r="R185" t="str">
            <v>3744573</v>
          </cell>
          <cell r="S185" t="str">
            <v>19951106</v>
          </cell>
          <cell r="T185" t="str">
            <v>PORTO</v>
          </cell>
          <cell r="U185" t="str">
            <v>9803</v>
          </cell>
          <cell r="V185" t="str">
            <v>S.NAC IND ENERGIA-SINDEL</v>
          </cell>
          <cell r="W185" t="str">
            <v>171786718</v>
          </cell>
          <cell r="X185" t="str">
            <v>3719</v>
          </cell>
          <cell r="Y185" t="str">
            <v>0.0</v>
          </cell>
          <cell r="Z185">
            <v>1</v>
          </cell>
          <cell r="AA185" t="str">
            <v>00</v>
          </cell>
          <cell r="AC185" t="str">
            <v>X</v>
          </cell>
          <cell r="AD185" t="str">
            <v>100</v>
          </cell>
          <cell r="AE185" t="str">
            <v>11096188350</v>
          </cell>
          <cell r="AF185" t="str">
            <v>02</v>
          </cell>
          <cell r="AG185" t="str">
            <v>19790308</v>
          </cell>
          <cell r="AH185" t="str">
            <v>DT.Adm.Corr.Antiguid</v>
          </cell>
          <cell r="AI185" t="str">
            <v>1</v>
          </cell>
          <cell r="AJ185" t="str">
            <v>ACTIVOS</v>
          </cell>
          <cell r="AK185" t="str">
            <v>AA</v>
          </cell>
          <cell r="AL185" t="str">
            <v>ACTIVO TEMP.INTEIRO</v>
          </cell>
          <cell r="AM185" t="str">
            <v>J100</v>
          </cell>
          <cell r="AN185" t="str">
            <v>EDPOutsourcing Comercial-N</v>
          </cell>
          <cell r="AO185" t="str">
            <v>J126</v>
          </cell>
          <cell r="AP185" t="str">
            <v>EDPOC-PNF VISTA</v>
          </cell>
          <cell r="AQ185" t="str">
            <v>40177491</v>
          </cell>
          <cell r="AR185" t="str">
            <v>70000022</v>
          </cell>
          <cell r="AS185" t="str">
            <v>014.</v>
          </cell>
          <cell r="AT185" t="str">
            <v>TECNICO COMERCIAL</v>
          </cell>
          <cell r="AU185" t="str">
            <v>4</v>
          </cell>
          <cell r="AV185" t="str">
            <v>00040288</v>
          </cell>
          <cell r="AW185" t="str">
            <v>J20424380410</v>
          </cell>
          <cell r="AX185" t="str">
            <v>AN-LJPNF-LOJA PENAFIEL</v>
          </cell>
          <cell r="AY185" t="str">
            <v>68905215</v>
          </cell>
          <cell r="AZ185" t="str">
            <v>Lj Penafiel</v>
          </cell>
          <cell r="BA185" t="str">
            <v>6890</v>
          </cell>
          <cell r="BB185" t="str">
            <v>EDP Outsourcing Comercial</v>
          </cell>
          <cell r="BC185" t="str">
            <v>6890</v>
          </cell>
          <cell r="BD185" t="str">
            <v>6890</v>
          </cell>
          <cell r="BE185" t="str">
            <v>2800</v>
          </cell>
          <cell r="BF185" t="str">
            <v>6890</v>
          </cell>
          <cell r="BG185" t="str">
            <v>EDP Outsourcing Comercial,SA</v>
          </cell>
          <cell r="BH185" t="str">
            <v>1010</v>
          </cell>
          <cell r="BI185">
            <v>1339</v>
          </cell>
          <cell r="BJ185" t="str">
            <v>12</v>
          </cell>
          <cell r="BK185">
            <v>26</v>
          </cell>
          <cell r="BL185">
            <v>262.86</v>
          </cell>
          <cell r="BM185" t="str">
            <v>NÍVEL 4</v>
          </cell>
          <cell r="BN185" t="str">
            <v>00</v>
          </cell>
          <cell r="BO185" t="str">
            <v>06</v>
          </cell>
          <cell r="BP185" t="str">
            <v>20050101</v>
          </cell>
          <cell r="BQ185" t="str">
            <v>21</v>
          </cell>
          <cell r="BR185" t="str">
            <v>EVOLUCAO AUTOMATICA</v>
          </cell>
          <cell r="BS185" t="str">
            <v>20050101</v>
          </cell>
          <cell r="BW185">
            <v>0</v>
          </cell>
          <cell r="BX185">
            <v>0</v>
          </cell>
          <cell r="BY185">
            <v>0</v>
          </cell>
          <cell r="BZ185">
            <v>0</v>
          </cell>
          <cell r="CA185">
            <v>0</v>
          </cell>
          <cell r="CC185">
            <v>0</v>
          </cell>
          <cell r="CG185">
            <v>0</v>
          </cell>
          <cell r="CK185">
            <v>0</v>
          </cell>
          <cell r="CO185">
            <v>0</v>
          </cell>
          <cell r="CT185">
            <v>0</v>
          </cell>
          <cell r="CU185">
            <v>0</v>
          </cell>
          <cell r="CV185">
            <v>0</v>
          </cell>
          <cell r="CW185">
            <v>0</v>
          </cell>
          <cell r="CX185">
            <v>1</v>
          </cell>
          <cell r="CY185" t="str">
            <v>6010</v>
          </cell>
          <cell r="CZ185">
            <v>39.54</v>
          </cell>
          <cell r="DC185">
            <v>0</v>
          </cell>
          <cell r="DF185">
            <v>0</v>
          </cell>
          <cell r="DI185">
            <v>0</v>
          </cell>
          <cell r="DK185">
            <v>0</v>
          </cell>
          <cell r="DL185">
            <v>0</v>
          </cell>
          <cell r="DN185" t="str">
            <v>11D13</v>
          </cell>
          <cell r="DO185" t="str">
            <v>FixoTInt-"Lojas"2002</v>
          </cell>
          <cell r="DP185">
            <v>9</v>
          </cell>
          <cell r="DQ185">
            <v>100</v>
          </cell>
          <cell r="DR185" t="str">
            <v>PT01</v>
          </cell>
          <cell r="DT185" t="str">
            <v>00350309</v>
          </cell>
          <cell r="DU185" t="str">
            <v>CAIXA GERAL DE DEPOSITOS, SA</v>
          </cell>
        </row>
        <row r="186">
          <cell r="A186" t="str">
            <v>299014</v>
          </cell>
          <cell r="B186" t="str">
            <v>Ana Maria Silva Ferreira</v>
          </cell>
          <cell r="C186" t="str">
            <v>1983</v>
          </cell>
          <cell r="D186">
            <v>22</v>
          </cell>
          <cell r="E186">
            <v>22</v>
          </cell>
          <cell r="F186" t="str">
            <v>19590927</v>
          </cell>
          <cell r="G186" t="str">
            <v>45</v>
          </cell>
          <cell r="H186" t="str">
            <v>1</v>
          </cell>
          <cell r="I186" t="str">
            <v>Casado</v>
          </cell>
          <cell r="J186" t="str">
            <v>feminino</v>
          </cell>
          <cell r="K186">
            <v>2</v>
          </cell>
          <cell r="L186" t="str">
            <v>R Sacramento, 62</v>
          </cell>
          <cell r="M186" t="str">
            <v>4560-470</v>
          </cell>
          <cell r="N186" t="str">
            <v>PENAFIEL</v>
          </cell>
          <cell r="O186" t="str">
            <v>00233033</v>
          </cell>
          <cell r="P186" t="str">
            <v>C.GERAL UNIF.ADMINIST.COMERCIO</v>
          </cell>
          <cell r="R186" t="str">
            <v>5709169</v>
          </cell>
          <cell r="S186" t="str">
            <v>19970408</v>
          </cell>
          <cell r="T186" t="str">
            <v>PORTO</v>
          </cell>
          <cell r="U186" t="str">
            <v>9803</v>
          </cell>
          <cell r="V186" t="str">
            <v>S.NAC IND ENERGIA-SINDEL</v>
          </cell>
          <cell r="W186" t="str">
            <v>133313441</v>
          </cell>
          <cell r="X186" t="str">
            <v>1856</v>
          </cell>
          <cell r="Y186" t="str">
            <v>0.0</v>
          </cell>
          <cell r="Z186">
            <v>2</v>
          </cell>
          <cell r="AA186" t="str">
            <v>00</v>
          </cell>
          <cell r="AC186" t="str">
            <v>X</v>
          </cell>
          <cell r="AD186" t="str">
            <v>100</v>
          </cell>
          <cell r="AE186" t="str">
            <v>11320994266</v>
          </cell>
          <cell r="AF186" t="str">
            <v>02</v>
          </cell>
          <cell r="AG186" t="str">
            <v>19831215</v>
          </cell>
          <cell r="AH186" t="str">
            <v>DT.Adm.Corr.Antiguid</v>
          </cell>
          <cell r="AI186" t="str">
            <v>1</v>
          </cell>
          <cell r="AJ186" t="str">
            <v>ACTIVOS</v>
          </cell>
          <cell r="AK186" t="str">
            <v>AA</v>
          </cell>
          <cell r="AL186" t="str">
            <v>ACTIVO TEMP.INTEIRO</v>
          </cell>
          <cell r="AM186" t="str">
            <v>J100</v>
          </cell>
          <cell r="AN186" t="str">
            <v>EDPOutsourcing Comercial-N</v>
          </cell>
          <cell r="AO186" t="str">
            <v>J126</v>
          </cell>
          <cell r="AP186" t="str">
            <v>EDPOC-PNF VISTA</v>
          </cell>
          <cell r="AQ186" t="str">
            <v>40177493</v>
          </cell>
          <cell r="AR186" t="str">
            <v>70000060</v>
          </cell>
          <cell r="AS186" t="str">
            <v>025.</v>
          </cell>
          <cell r="AT186" t="str">
            <v>ESCRITURARIO COMERCIAL</v>
          </cell>
          <cell r="AU186" t="str">
            <v>1</v>
          </cell>
          <cell r="AV186" t="str">
            <v>00040288</v>
          </cell>
          <cell r="AW186" t="str">
            <v>J20424380410</v>
          </cell>
          <cell r="AX186" t="str">
            <v>AN-LJPNF-LOJA PENAFIEL</v>
          </cell>
          <cell r="AY186" t="str">
            <v>68905215</v>
          </cell>
          <cell r="AZ186" t="str">
            <v>Lj Penafiel</v>
          </cell>
          <cell r="BA186" t="str">
            <v>6890</v>
          </cell>
          <cell r="BB186" t="str">
            <v>EDP Outsourcing Comercial</v>
          </cell>
          <cell r="BC186" t="str">
            <v>6890</v>
          </cell>
          <cell r="BD186" t="str">
            <v>6890</v>
          </cell>
          <cell r="BE186" t="str">
            <v>2800</v>
          </cell>
          <cell r="BF186" t="str">
            <v>6890</v>
          </cell>
          <cell r="BG186" t="str">
            <v>EDP Outsourcing Comercial,SA</v>
          </cell>
          <cell r="BH186" t="str">
            <v>1010</v>
          </cell>
          <cell r="BI186">
            <v>1339</v>
          </cell>
          <cell r="BJ186" t="str">
            <v>12</v>
          </cell>
          <cell r="BK186">
            <v>22</v>
          </cell>
          <cell r="BL186">
            <v>222.42</v>
          </cell>
          <cell r="BM186" t="str">
            <v>NÍVEL 5</v>
          </cell>
          <cell r="BN186" t="str">
            <v>00</v>
          </cell>
          <cell r="BO186" t="str">
            <v>09</v>
          </cell>
          <cell r="BP186" t="str">
            <v>20050101</v>
          </cell>
          <cell r="BQ186" t="str">
            <v>21</v>
          </cell>
          <cell r="BR186" t="str">
            <v>EVOLUCAO AUTOMATICA</v>
          </cell>
          <cell r="BS186" t="str">
            <v>20050101</v>
          </cell>
          <cell r="BW186">
            <v>0</v>
          </cell>
          <cell r="BX186">
            <v>0</v>
          </cell>
          <cell r="BY186">
            <v>0</v>
          </cell>
          <cell r="BZ186">
            <v>0</v>
          </cell>
          <cell r="CA186">
            <v>0</v>
          </cell>
          <cell r="CC186">
            <v>0</v>
          </cell>
          <cell r="CG186">
            <v>0</v>
          </cell>
          <cell r="CK186">
            <v>0</v>
          </cell>
          <cell r="CO186">
            <v>0</v>
          </cell>
          <cell r="CT186">
            <v>0</v>
          </cell>
          <cell r="CU186">
            <v>0</v>
          </cell>
          <cell r="CV186">
            <v>0</v>
          </cell>
          <cell r="CW186">
            <v>0</v>
          </cell>
          <cell r="CX186">
            <v>1</v>
          </cell>
          <cell r="CY186" t="str">
            <v>6010</v>
          </cell>
          <cell r="CZ186">
            <v>39.54</v>
          </cell>
          <cell r="DC186">
            <v>0</v>
          </cell>
          <cell r="DF186">
            <v>0</v>
          </cell>
          <cell r="DI186">
            <v>0</v>
          </cell>
          <cell r="DK186">
            <v>0</v>
          </cell>
          <cell r="DL186">
            <v>0</v>
          </cell>
          <cell r="DN186" t="str">
            <v>11D13</v>
          </cell>
          <cell r="DO186" t="str">
            <v>FixoTInt-"Lojas"2002</v>
          </cell>
          <cell r="DP186">
            <v>9</v>
          </cell>
          <cell r="DQ186">
            <v>100</v>
          </cell>
          <cell r="DR186" t="str">
            <v>PT01</v>
          </cell>
          <cell r="DT186" t="str">
            <v>00300257</v>
          </cell>
          <cell r="DU186" t="str">
            <v>BANCO SANTANDER PORTUGAL, SA</v>
          </cell>
        </row>
        <row r="187">
          <cell r="A187" t="str">
            <v>308137</v>
          </cell>
          <cell r="B187" t="str">
            <v>João Manuel Lemos Rodrigues Sousa</v>
          </cell>
          <cell r="C187" t="str">
            <v>1982</v>
          </cell>
          <cell r="D187">
            <v>23</v>
          </cell>
          <cell r="E187">
            <v>23</v>
          </cell>
          <cell r="F187" t="str">
            <v>19581125</v>
          </cell>
          <cell r="G187" t="str">
            <v>46</v>
          </cell>
          <cell r="H187" t="str">
            <v>1</v>
          </cell>
          <cell r="I187" t="str">
            <v>Casado</v>
          </cell>
          <cell r="J187" t="str">
            <v>masculino</v>
          </cell>
          <cell r="K187">
            <v>2</v>
          </cell>
          <cell r="L187" t="str">
            <v>R Dr.Jose Barbosa Leão N.73 2 Dt Castelões de Cepeda</v>
          </cell>
          <cell r="M187" t="str">
            <v>4580-123</v>
          </cell>
          <cell r="N187" t="str">
            <v>PAREDES</v>
          </cell>
          <cell r="O187" t="str">
            <v>00231023</v>
          </cell>
          <cell r="P187" t="str">
            <v>CURSO GERAL DOS LICEUS</v>
          </cell>
          <cell r="R187" t="str">
            <v>3703963</v>
          </cell>
          <cell r="S187" t="str">
            <v>20040531</v>
          </cell>
          <cell r="T187" t="str">
            <v>PORTO</v>
          </cell>
          <cell r="U187" t="str">
            <v>9803</v>
          </cell>
          <cell r="V187" t="str">
            <v>S.NAC IND ENERGIA-SINDEL</v>
          </cell>
          <cell r="W187" t="str">
            <v>146978854</v>
          </cell>
          <cell r="X187" t="str">
            <v>1848</v>
          </cell>
          <cell r="Y187" t="str">
            <v>0.0</v>
          </cell>
          <cell r="Z187">
            <v>2</v>
          </cell>
          <cell r="AA187" t="str">
            <v>00</v>
          </cell>
          <cell r="AD187" t="str">
            <v>100</v>
          </cell>
          <cell r="AE187" t="str">
            <v>11321492195</v>
          </cell>
          <cell r="AF187" t="str">
            <v>02</v>
          </cell>
          <cell r="AG187" t="str">
            <v>19820808</v>
          </cell>
          <cell r="AH187" t="str">
            <v>DT.Adm.Corr.Antiguid</v>
          </cell>
          <cell r="AI187" t="str">
            <v>1</v>
          </cell>
          <cell r="AJ187" t="str">
            <v>ACTIVOS</v>
          </cell>
          <cell r="AK187" t="str">
            <v>AA</v>
          </cell>
          <cell r="AL187" t="str">
            <v>ACTIVO TEMP.INTEIRO</v>
          </cell>
          <cell r="AM187" t="str">
            <v>J100</v>
          </cell>
          <cell r="AN187" t="str">
            <v>EDPOutsourcing Comercial-N</v>
          </cell>
          <cell r="AO187" t="str">
            <v>J126</v>
          </cell>
          <cell r="AP187" t="str">
            <v>EDPOC-PNF VISTA</v>
          </cell>
          <cell r="AQ187" t="str">
            <v>40177494</v>
          </cell>
          <cell r="AR187" t="str">
            <v>70000060</v>
          </cell>
          <cell r="AS187" t="str">
            <v>025.</v>
          </cell>
          <cell r="AT187" t="str">
            <v>ESCRITURARIO COMERCIAL</v>
          </cell>
          <cell r="AU187" t="str">
            <v>1</v>
          </cell>
          <cell r="AV187" t="str">
            <v>00040288</v>
          </cell>
          <cell r="AW187" t="str">
            <v>J20424380410</v>
          </cell>
          <cell r="AX187" t="str">
            <v>AN-LJPNF-LOJA PENAFIEL</v>
          </cell>
          <cell r="AY187" t="str">
            <v>68905215</v>
          </cell>
          <cell r="AZ187" t="str">
            <v>Lj Penafiel</v>
          </cell>
          <cell r="BA187" t="str">
            <v>6890</v>
          </cell>
          <cell r="BB187" t="str">
            <v>EDP Outsourcing Comercial</v>
          </cell>
          <cell r="BC187" t="str">
            <v>6890</v>
          </cell>
          <cell r="BD187" t="str">
            <v>6890</v>
          </cell>
          <cell r="BE187" t="str">
            <v>2800</v>
          </cell>
          <cell r="BF187" t="str">
            <v>6890</v>
          </cell>
          <cell r="BG187" t="str">
            <v>EDP Outsourcing Comercial,SA</v>
          </cell>
          <cell r="BH187" t="str">
            <v>1010</v>
          </cell>
          <cell r="BI187">
            <v>1160</v>
          </cell>
          <cell r="BJ187" t="str">
            <v>10</v>
          </cell>
          <cell r="BK187">
            <v>23</v>
          </cell>
          <cell r="BL187">
            <v>232.53</v>
          </cell>
          <cell r="BM187" t="str">
            <v>NÍVEL 5</v>
          </cell>
          <cell r="BN187" t="str">
            <v>01</v>
          </cell>
          <cell r="BO187" t="str">
            <v>07</v>
          </cell>
          <cell r="BP187" t="str">
            <v>20040101</v>
          </cell>
          <cell r="BQ187" t="str">
            <v>21</v>
          </cell>
          <cell r="BR187" t="str">
            <v>EVOLUCAO AUTOMATICA</v>
          </cell>
          <cell r="BS187" t="str">
            <v>20050101</v>
          </cell>
          <cell r="BW187">
            <v>0</v>
          </cell>
          <cell r="BX187">
            <v>0</v>
          </cell>
          <cell r="BY187">
            <v>0</v>
          </cell>
          <cell r="BZ187">
            <v>0</v>
          </cell>
          <cell r="CA187">
            <v>0</v>
          </cell>
          <cell r="CC187">
            <v>0</v>
          </cell>
          <cell r="CG187">
            <v>0</v>
          </cell>
          <cell r="CK187">
            <v>0</v>
          </cell>
          <cell r="CO187">
            <v>0</v>
          </cell>
          <cell r="CT187">
            <v>0</v>
          </cell>
          <cell r="CU187">
            <v>0</v>
          </cell>
          <cell r="CV187">
            <v>0</v>
          </cell>
          <cell r="CW187">
            <v>0</v>
          </cell>
          <cell r="CX187">
            <v>1</v>
          </cell>
          <cell r="CY187" t="str">
            <v>6010</v>
          </cell>
          <cell r="CZ187">
            <v>39.54</v>
          </cell>
          <cell r="DC187">
            <v>0</v>
          </cell>
          <cell r="DF187">
            <v>0</v>
          </cell>
          <cell r="DI187">
            <v>0</v>
          </cell>
          <cell r="DK187">
            <v>0</v>
          </cell>
          <cell r="DL187">
            <v>0</v>
          </cell>
          <cell r="DN187" t="str">
            <v>11D13</v>
          </cell>
          <cell r="DO187" t="str">
            <v>FixoTInt-"Lojas"2002</v>
          </cell>
          <cell r="DP187">
            <v>9</v>
          </cell>
          <cell r="DQ187">
            <v>100</v>
          </cell>
          <cell r="DR187" t="str">
            <v>PT01</v>
          </cell>
          <cell r="DT187" t="str">
            <v>00350585</v>
          </cell>
          <cell r="DU187" t="str">
            <v>CAIXA GERAL DE DEPOSITOS, SA</v>
          </cell>
        </row>
        <row r="188">
          <cell r="A188" t="str">
            <v>210730</v>
          </cell>
          <cell r="B188" t="str">
            <v>Antonio Augusto Almeida Pinto Sousa</v>
          </cell>
          <cell r="C188" t="str">
            <v>1979</v>
          </cell>
          <cell r="D188">
            <v>26</v>
          </cell>
          <cell r="E188">
            <v>26</v>
          </cell>
          <cell r="F188" t="str">
            <v>19560322</v>
          </cell>
          <cell r="G188" t="str">
            <v>49</v>
          </cell>
          <cell r="H188" t="str">
            <v>1</v>
          </cell>
          <cell r="I188" t="str">
            <v>Casado</v>
          </cell>
          <cell r="J188" t="str">
            <v>masculino</v>
          </cell>
          <cell r="K188">
            <v>0</v>
          </cell>
          <cell r="L188" t="str">
            <v>Outeiros - Cruz do Souto Real</v>
          </cell>
          <cell r="M188" t="str">
            <v>4605-320</v>
          </cell>
          <cell r="N188" t="str">
            <v>VILA MEÃ</v>
          </cell>
          <cell r="O188" t="str">
            <v>00231023</v>
          </cell>
          <cell r="P188" t="str">
            <v>CURSO GERAL DOS LICEUS</v>
          </cell>
          <cell r="R188" t="str">
            <v>3455881</v>
          </cell>
          <cell r="S188" t="str">
            <v>19980127</v>
          </cell>
          <cell r="T188" t="str">
            <v>PORTO</v>
          </cell>
          <cell r="U188" t="str">
            <v>9803</v>
          </cell>
          <cell r="V188" t="str">
            <v>S.NAC IND ENERGIA-SINDEL</v>
          </cell>
          <cell r="W188" t="str">
            <v>127859810</v>
          </cell>
          <cell r="X188" t="str">
            <v>1759</v>
          </cell>
          <cell r="Y188" t="str">
            <v>0.0</v>
          </cell>
          <cell r="Z188">
            <v>0</v>
          </cell>
          <cell r="AA188" t="str">
            <v>00</v>
          </cell>
          <cell r="AD188" t="str">
            <v>100</v>
          </cell>
          <cell r="AE188" t="str">
            <v>11218567098</v>
          </cell>
          <cell r="AF188" t="str">
            <v>02</v>
          </cell>
          <cell r="AG188" t="str">
            <v>19790201</v>
          </cell>
          <cell r="AH188" t="str">
            <v>DT.Adm.Corr.Antiguid</v>
          </cell>
          <cell r="AI188" t="str">
            <v>1</v>
          </cell>
          <cell r="AJ188" t="str">
            <v>ACTIVOS</v>
          </cell>
          <cell r="AK188" t="str">
            <v>AA</v>
          </cell>
          <cell r="AL188" t="str">
            <v>ACTIVO TEMP.INTEIRO</v>
          </cell>
          <cell r="AM188" t="str">
            <v>J100</v>
          </cell>
          <cell r="AN188" t="str">
            <v>EDPOutsourcing Comercial-N</v>
          </cell>
          <cell r="AO188" t="str">
            <v>J126</v>
          </cell>
          <cell r="AP188" t="str">
            <v>EDPOC-PNF VISTA</v>
          </cell>
          <cell r="AQ188" t="str">
            <v>40177492</v>
          </cell>
          <cell r="AR188" t="str">
            <v>70000060</v>
          </cell>
          <cell r="AS188" t="str">
            <v>025.</v>
          </cell>
          <cell r="AT188" t="str">
            <v>ESCRITURARIO COMERCIAL</v>
          </cell>
          <cell r="AU188" t="str">
            <v>1</v>
          </cell>
          <cell r="AV188" t="str">
            <v>00040288</v>
          </cell>
          <cell r="AW188" t="str">
            <v>J20424380410</v>
          </cell>
          <cell r="AX188" t="str">
            <v>AN-LJPNF-LOJA PENAFIEL</v>
          </cell>
          <cell r="AY188" t="str">
            <v>68905215</v>
          </cell>
          <cell r="AZ188" t="str">
            <v>Lj Penafiel</v>
          </cell>
          <cell r="BA188" t="str">
            <v>6890</v>
          </cell>
          <cell r="BB188" t="str">
            <v>EDP Outsourcing Comercial</v>
          </cell>
          <cell r="BC188" t="str">
            <v>6890</v>
          </cell>
          <cell r="BD188" t="str">
            <v>6890</v>
          </cell>
          <cell r="BE188" t="str">
            <v>2800</v>
          </cell>
          <cell r="BF188" t="str">
            <v>6890</v>
          </cell>
          <cell r="BG188" t="str">
            <v>EDP Outsourcing Comercial,SA</v>
          </cell>
          <cell r="BH188" t="str">
            <v>1010</v>
          </cell>
          <cell r="BI188">
            <v>1339</v>
          </cell>
          <cell r="BJ188" t="str">
            <v>12</v>
          </cell>
          <cell r="BK188">
            <v>26</v>
          </cell>
          <cell r="BL188">
            <v>262.86</v>
          </cell>
          <cell r="BM188" t="str">
            <v>NÍVEL 5</v>
          </cell>
          <cell r="BN188" t="str">
            <v>03</v>
          </cell>
          <cell r="BO188" t="str">
            <v>09</v>
          </cell>
          <cell r="BP188" t="str">
            <v>20020101</v>
          </cell>
          <cell r="BQ188" t="str">
            <v>21</v>
          </cell>
          <cell r="BR188" t="str">
            <v>EVOLUCAO AUTOMATICA</v>
          </cell>
          <cell r="BS188" t="str">
            <v>20050101</v>
          </cell>
          <cell r="BW188">
            <v>0</v>
          </cell>
          <cell r="BX188">
            <v>0</v>
          </cell>
          <cell r="BY188">
            <v>0</v>
          </cell>
          <cell r="BZ188">
            <v>0</v>
          </cell>
          <cell r="CA188">
            <v>0</v>
          </cell>
          <cell r="CC188">
            <v>0</v>
          </cell>
          <cell r="CG188">
            <v>0</v>
          </cell>
          <cell r="CK188">
            <v>0</v>
          </cell>
          <cell r="CO188">
            <v>0</v>
          </cell>
          <cell r="CT188">
            <v>0</v>
          </cell>
          <cell r="CU188">
            <v>0</v>
          </cell>
          <cell r="CV188">
            <v>0</v>
          </cell>
          <cell r="CW188">
            <v>0</v>
          </cell>
          <cell r="CX188">
            <v>1</v>
          </cell>
          <cell r="CY188" t="str">
            <v>6010</v>
          </cell>
          <cell r="CZ188">
            <v>39.54</v>
          </cell>
          <cell r="DC188">
            <v>0</v>
          </cell>
          <cell r="DF188">
            <v>0</v>
          </cell>
          <cell r="DI188">
            <v>0</v>
          </cell>
          <cell r="DK188">
            <v>0</v>
          </cell>
          <cell r="DL188">
            <v>0</v>
          </cell>
          <cell r="DN188" t="str">
            <v>11D13</v>
          </cell>
          <cell r="DO188" t="str">
            <v>FixoTInt-"Lojas"2002</v>
          </cell>
          <cell r="DP188">
            <v>9</v>
          </cell>
          <cell r="DQ188">
            <v>100</v>
          </cell>
          <cell r="DR188" t="str">
            <v>PT01</v>
          </cell>
          <cell r="DT188" t="str">
            <v>00330000</v>
          </cell>
          <cell r="DU188" t="str">
            <v>BANCO COMERCIAL PORTUGUES, SA</v>
          </cell>
        </row>
        <row r="189">
          <cell r="A189" t="str">
            <v>315206</v>
          </cell>
          <cell r="B189" t="str">
            <v>Estela Fernanda Geraldes Moura Ferreira</v>
          </cell>
          <cell r="C189" t="str">
            <v>1989</v>
          </cell>
          <cell r="D189">
            <v>16</v>
          </cell>
          <cell r="E189">
            <v>16</v>
          </cell>
          <cell r="F189" t="str">
            <v>19631006</v>
          </cell>
          <cell r="G189" t="str">
            <v>41</v>
          </cell>
          <cell r="H189" t="str">
            <v>1</v>
          </cell>
          <cell r="I189" t="str">
            <v>Casado</v>
          </cell>
          <cell r="J189" t="str">
            <v>feminino</v>
          </cell>
          <cell r="K189">
            <v>1</v>
          </cell>
          <cell r="L189" t="str">
            <v>Br Fonte Nova, Lt 16, 1. E.</v>
          </cell>
          <cell r="M189" t="str">
            <v>5200-000</v>
          </cell>
          <cell r="N189" t="str">
            <v>MOGADOURO</v>
          </cell>
          <cell r="O189" t="str">
            <v>00243042</v>
          </cell>
          <cell r="P189" t="str">
            <v>11 ANO SAUDE</v>
          </cell>
          <cell r="R189" t="str">
            <v>5931179</v>
          </cell>
          <cell r="S189" t="str">
            <v>19960212</v>
          </cell>
          <cell r="T189" t="str">
            <v>BRAGANCA</v>
          </cell>
          <cell r="U189" t="str">
            <v>9803</v>
          </cell>
          <cell r="V189" t="str">
            <v>S.NAC IND ENERGIA-SINDEL</v>
          </cell>
          <cell r="W189" t="str">
            <v>188344977</v>
          </cell>
          <cell r="X189" t="str">
            <v>0540</v>
          </cell>
          <cell r="Y189" t="str">
            <v>0.0</v>
          </cell>
          <cell r="Z189">
            <v>1</v>
          </cell>
          <cell r="AA189" t="str">
            <v>00</v>
          </cell>
          <cell r="AC189" t="str">
            <v>X</v>
          </cell>
          <cell r="AD189" t="str">
            <v>100</v>
          </cell>
          <cell r="AE189" t="str">
            <v>11062105443</v>
          </cell>
          <cell r="AF189" t="str">
            <v>02</v>
          </cell>
          <cell r="AG189" t="str">
            <v>19890423</v>
          </cell>
          <cell r="AH189" t="str">
            <v>DT.Adm.Corr.Antiguid</v>
          </cell>
          <cell r="AI189" t="str">
            <v>1</v>
          </cell>
          <cell r="AJ189" t="str">
            <v>ACTIVOS</v>
          </cell>
          <cell r="AK189" t="str">
            <v>AA</v>
          </cell>
          <cell r="AL189" t="str">
            <v>ACTIVO TEMP.INTEIRO</v>
          </cell>
          <cell r="AM189" t="str">
            <v>J100</v>
          </cell>
          <cell r="AN189" t="str">
            <v>EDPOutsourcing Comercial-N</v>
          </cell>
          <cell r="AO189" t="str">
            <v>J127</v>
          </cell>
          <cell r="AP189" t="str">
            <v>EDPOC-BGC MgTga</v>
          </cell>
          <cell r="AQ189" t="str">
            <v>40176792</v>
          </cell>
          <cell r="AR189" t="str">
            <v>70000022</v>
          </cell>
          <cell r="AS189" t="str">
            <v>014.</v>
          </cell>
          <cell r="AT189" t="str">
            <v>TECNICO COMERCIAL</v>
          </cell>
          <cell r="AU189" t="str">
            <v>0</v>
          </cell>
          <cell r="AV189" t="str">
            <v>00040167</v>
          </cell>
          <cell r="AW189" t="str">
            <v>J20420000610</v>
          </cell>
          <cell r="AX189" t="str">
            <v>AN-LE-LOJAS E EQUIPAS</v>
          </cell>
          <cell r="AY189" t="str">
            <v>68905012</v>
          </cell>
          <cell r="AZ189" t="str">
            <v>Apoio à Rede Norte</v>
          </cell>
          <cell r="BA189" t="str">
            <v>6890</v>
          </cell>
          <cell r="BB189" t="str">
            <v>EDP Outsourcing Comercial</v>
          </cell>
          <cell r="BC189" t="str">
            <v>6890</v>
          </cell>
          <cell r="BD189" t="str">
            <v>6890</v>
          </cell>
          <cell r="BE189" t="str">
            <v>2800</v>
          </cell>
          <cell r="BF189" t="str">
            <v>6890</v>
          </cell>
          <cell r="BG189" t="str">
            <v>EDP Outsourcing Comercial,SA</v>
          </cell>
          <cell r="BH189" t="str">
            <v>1010</v>
          </cell>
          <cell r="BI189">
            <v>1160</v>
          </cell>
          <cell r="BJ189" t="str">
            <v>10</v>
          </cell>
          <cell r="BK189">
            <v>16</v>
          </cell>
          <cell r="BL189">
            <v>161.76</v>
          </cell>
          <cell r="BM189" t="str">
            <v>NÍVEL 4</v>
          </cell>
          <cell r="BN189" t="str">
            <v>00</v>
          </cell>
          <cell r="BO189" t="str">
            <v>04</v>
          </cell>
          <cell r="BP189" t="str">
            <v>20050101</v>
          </cell>
          <cell r="BQ189" t="str">
            <v>21</v>
          </cell>
          <cell r="BR189" t="str">
            <v>EVOLUCAO AUTOMATICA</v>
          </cell>
          <cell r="BS189" t="str">
            <v>20050101</v>
          </cell>
          <cell r="BW189">
            <v>0</v>
          </cell>
          <cell r="BX189">
            <v>0</v>
          </cell>
          <cell r="BY189">
            <v>0</v>
          </cell>
          <cell r="BZ189">
            <v>0</v>
          </cell>
          <cell r="CA189">
            <v>0</v>
          </cell>
          <cell r="CC189">
            <v>0</v>
          </cell>
          <cell r="CG189">
            <v>0</v>
          </cell>
          <cell r="CK189">
            <v>0</v>
          </cell>
          <cell r="CO189">
            <v>0</v>
          </cell>
          <cell r="CT189">
            <v>0</v>
          </cell>
          <cell r="CU189">
            <v>0</v>
          </cell>
          <cell r="CV189">
            <v>0</v>
          </cell>
          <cell r="CW189">
            <v>0</v>
          </cell>
          <cell r="CX189">
            <v>0</v>
          </cell>
          <cell r="CZ189">
            <v>0</v>
          </cell>
          <cell r="DC189">
            <v>0</v>
          </cell>
          <cell r="DF189">
            <v>0</v>
          </cell>
          <cell r="DI189">
            <v>0</v>
          </cell>
          <cell r="DK189">
            <v>0</v>
          </cell>
          <cell r="DL189">
            <v>0</v>
          </cell>
          <cell r="DN189" t="str">
            <v>11D13</v>
          </cell>
          <cell r="DO189" t="str">
            <v>FixoTInt-"Lojas"2002</v>
          </cell>
          <cell r="DP189">
            <v>9</v>
          </cell>
          <cell r="DQ189">
            <v>100</v>
          </cell>
          <cell r="DR189" t="str">
            <v>PT01</v>
          </cell>
          <cell r="DT189" t="str">
            <v>00070622</v>
          </cell>
          <cell r="DU189" t="str">
            <v>BANCO ESPIRITO SANTO, SA</v>
          </cell>
        </row>
        <row r="190">
          <cell r="A190" t="str">
            <v>293032</v>
          </cell>
          <cell r="B190" t="str">
            <v>Carlos Alberto Corujas</v>
          </cell>
          <cell r="C190" t="str">
            <v>1983</v>
          </cell>
          <cell r="D190">
            <v>22</v>
          </cell>
          <cell r="E190">
            <v>22</v>
          </cell>
          <cell r="F190" t="str">
            <v>19600818</v>
          </cell>
          <cell r="G190" t="str">
            <v>44</v>
          </cell>
          <cell r="H190" t="str">
            <v>1</v>
          </cell>
          <cell r="I190" t="str">
            <v>Casado</v>
          </cell>
          <cell r="J190" t="str">
            <v>masculino</v>
          </cell>
          <cell r="K190">
            <v>2</v>
          </cell>
          <cell r="L190" t="str">
            <v>V. Chorido, R. José Saramago, 117</v>
          </cell>
          <cell r="M190" t="str">
            <v>5300-275</v>
          </cell>
          <cell r="N190" t="str">
            <v>BRAGANÇA</v>
          </cell>
          <cell r="O190" t="str">
            <v>00241132</v>
          </cell>
          <cell r="P190" t="str">
            <v>CURSO COMPLEMENTAR DOS LICEUS</v>
          </cell>
          <cell r="R190" t="str">
            <v>3850582</v>
          </cell>
          <cell r="S190" t="str">
            <v>19980213</v>
          </cell>
          <cell r="T190" t="str">
            <v>BRAGANCA</v>
          </cell>
          <cell r="U190" t="str">
            <v>9803</v>
          </cell>
          <cell r="V190" t="str">
            <v>S.NAC IND ENERGIA-SINDEL</v>
          </cell>
          <cell r="W190" t="str">
            <v>175013667</v>
          </cell>
          <cell r="X190" t="str">
            <v>0485</v>
          </cell>
          <cell r="Y190" t="str">
            <v>0.0</v>
          </cell>
          <cell r="Z190">
            <v>2</v>
          </cell>
          <cell r="AA190" t="str">
            <v>00</v>
          </cell>
          <cell r="AC190" t="str">
            <v>X</v>
          </cell>
          <cell r="AD190" t="str">
            <v>100</v>
          </cell>
          <cell r="AE190" t="str">
            <v>11062058907</v>
          </cell>
          <cell r="AF190" t="str">
            <v>02</v>
          </cell>
          <cell r="AG190" t="str">
            <v>19831223</v>
          </cell>
          <cell r="AH190" t="str">
            <v>DT.Adm.Corr.Antiguid</v>
          </cell>
          <cell r="AI190" t="str">
            <v>1</v>
          </cell>
          <cell r="AJ190" t="str">
            <v>ACTIVOS</v>
          </cell>
          <cell r="AK190" t="str">
            <v>AA</v>
          </cell>
          <cell r="AL190" t="str">
            <v>ACTIVO TEMP.INTEIRO</v>
          </cell>
          <cell r="AM190" t="str">
            <v>J100</v>
          </cell>
          <cell r="AN190" t="str">
            <v>EDPOutsourcing Comercial-N</v>
          </cell>
          <cell r="AO190" t="str">
            <v>J127</v>
          </cell>
          <cell r="AP190" t="str">
            <v>EDPOC-BGC MgTga</v>
          </cell>
          <cell r="AQ190" t="str">
            <v>40177330</v>
          </cell>
          <cell r="AR190" t="str">
            <v>70000078</v>
          </cell>
          <cell r="AS190" t="str">
            <v>033.</v>
          </cell>
          <cell r="AT190" t="str">
            <v>TECNICO PRINCIPAL DE GESTAO</v>
          </cell>
          <cell r="AU190" t="str">
            <v>4</v>
          </cell>
          <cell r="AV190" t="str">
            <v>00040293</v>
          </cell>
          <cell r="AW190" t="str">
            <v>J20420000810</v>
          </cell>
          <cell r="AX190" t="str">
            <v>AN-RA-REDE DE AGENTES - I</v>
          </cell>
          <cell r="AY190" t="str">
            <v>68905014</v>
          </cell>
          <cell r="AZ190" t="str">
            <v>Eq Contacto Directo</v>
          </cell>
          <cell r="BA190" t="str">
            <v>6890</v>
          </cell>
          <cell r="BB190" t="str">
            <v>EDP Outsourcing Comercial</v>
          </cell>
          <cell r="BC190" t="str">
            <v>6890</v>
          </cell>
          <cell r="BD190" t="str">
            <v>6890</v>
          </cell>
          <cell r="BE190" t="str">
            <v>2800</v>
          </cell>
          <cell r="BF190" t="str">
            <v>6890</v>
          </cell>
          <cell r="BG190" t="str">
            <v>EDP Outsourcing Comercial,SA</v>
          </cell>
          <cell r="BH190" t="str">
            <v>1010</v>
          </cell>
          <cell r="BI190">
            <v>1799</v>
          </cell>
          <cell r="BJ190" t="str">
            <v>17</v>
          </cell>
          <cell r="BK190">
            <v>22</v>
          </cell>
          <cell r="BL190">
            <v>222.42</v>
          </cell>
          <cell r="BM190" t="str">
            <v>NÍVEL 3</v>
          </cell>
          <cell r="BN190" t="str">
            <v>02</v>
          </cell>
          <cell r="BO190" t="str">
            <v>08</v>
          </cell>
          <cell r="BP190" t="str">
            <v>20030101</v>
          </cell>
          <cell r="BQ190" t="str">
            <v>21</v>
          </cell>
          <cell r="BR190" t="str">
            <v>EVOLUCAO AUTOMATICA</v>
          </cell>
          <cell r="BS190" t="str">
            <v>20050101</v>
          </cell>
          <cell r="BW190">
            <v>0</v>
          </cell>
          <cell r="BX190">
            <v>0</v>
          </cell>
          <cell r="BY190">
            <v>0</v>
          </cell>
          <cell r="BZ190">
            <v>0</v>
          </cell>
          <cell r="CA190">
            <v>0</v>
          </cell>
          <cell r="CC190">
            <v>0</v>
          </cell>
          <cell r="CG190">
            <v>0</v>
          </cell>
          <cell r="CK190">
            <v>0</v>
          </cell>
          <cell r="CO190">
            <v>0</v>
          </cell>
          <cell r="CT190">
            <v>0</v>
          </cell>
          <cell r="CU190">
            <v>0</v>
          </cell>
          <cell r="CV190">
            <v>0</v>
          </cell>
          <cell r="CW190">
            <v>0</v>
          </cell>
          <cell r="CX190">
            <v>0</v>
          </cell>
          <cell r="CZ190">
            <v>0</v>
          </cell>
          <cell r="DC190">
            <v>0</v>
          </cell>
          <cell r="DF190">
            <v>0</v>
          </cell>
          <cell r="DI190">
            <v>0</v>
          </cell>
          <cell r="DK190">
            <v>0</v>
          </cell>
          <cell r="DL190">
            <v>0</v>
          </cell>
          <cell r="DN190" t="str">
            <v>21D11</v>
          </cell>
          <cell r="DO190" t="str">
            <v>Flex.T.Int."Escrit"</v>
          </cell>
          <cell r="DP190">
            <v>9</v>
          </cell>
          <cell r="DQ190">
            <v>100</v>
          </cell>
          <cell r="DR190" t="str">
            <v>PT01</v>
          </cell>
          <cell r="DT190" t="str">
            <v>00330000</v>
          </cell>
          <cell r="DU190" t="str">
            <v>BANCO COMERCIAL PORTUGUES, SA</v>
          </cell>
        </row>
        <row r="191">
          <cell r="A191" t="str">
            <v>315176</v>
          </cell>
          <cell r="B191" t="str">
            <v>Antonio Almeida Dionisio</v>
          </cell>
          <cell r="C191" t="str">
            <v>1988</v>
          </cell>
          <cell r="D191">
            <v>17</v>
          </cell>
          <cell r="E191">
            <v>17</v>
          </cell>
          <cell r="F191" t="str">
            <v>19631004</v>
          </cell>
          <cell r="G191" t="str">
            <v>41</v>
          </cell>
          <cell r="H191" t="str">
            <v>1</v>
          </cell>
          <cell r="I191" t="str">
            <v>Casado</v>
          </cell>
          <cell r="J191" t="str">
            <v>masculino</v>
          </cell>
          <cell r="K191">
            <v>2</v>
          </cell>
          <cell r="L191" t="str">
            <v>Ltm Campo Redondo, Lt D, 2E</v>
          </cell>
          <cell r="M191" t="str">
            <v>5300-000</v>
          </cell>
          <cell r="N191" t="str">
            <v>BRAGANÇA</v>
          </cell>
          <cell r="O191" t="str">
            <v>00243403</v>
          </cell>
          <cell r="P191" t="str">
            <v>12.ANO - 3. CURSO</v>
          </cell>
          <cell r="R191" t="str">
            <v>6586771</v>
          </cell>
          <cell r="S191" t="str">
            <v>20000607</v>
          </cell>
          <cell r="T191" t="str">
            <v>BRAGANCA</v>
          </cell>
          <cell r="U191" t="str">
            <v>9804</v>
          </cell>
          <cell r="V191" t="str">
            <v>SIND ENERGIA - SINERGIA</v>
          </cell>
          <cell r="W191" t="str">
            <v>179464809</v>
          </cell>
          <cell r="X191" t="str">
            <v>0566</v>
          </cell>
          <cell r="Y191" t="str">
            <v>0.0</v>
          </cell>
          <cell r="Z191">
            <v>2</v>
          </cell>
          <cell r="AA191" t="str">
            <v>00</v>
          </cell>
          <cell r="AC191" t="str">
            <v>X</v>
          </cell>
          <cell r="AD191" t="str">
            <v>100</v>
          </cell>
          <cell r="AE191" t="str">
            <v>11062153032</v>
          </cell>
          <cell r="AF191" t="str">
            <v>02</v>
          </cell>
          <cell r="AG191" t="str">
            <v>19880314</v>
          </cell>
          <cell r="AH191" t="str">
            <v>DT.Adm.Corr.Antiguid</v>
          </cell>
          <cell r="AI191" t="str">
            <v>1</v>
          </cell>
          <cell r="AJ191" t="str">
            <v>ACTIVOS</v>
          </cell>
          <cell r="AK191" t="str">
            <v>AA</v>
          </cell>
          <cell r="AL191" t="str">
            <v>ACTIVO TEMP.INTEIRO</v>
          </cell>
          <cell r="AM191" t="str">
            <v>J100</v>
          </cell>
          <cell r="AN191" t="str">
            <v>EDPOutsourcing Comercial-N</v>
          </cell>
          <cell r="AO191" t="str">
            <v>J127</v>
          </cell>
          <cell r="AP191" t="str">
            <v>EDPOC-BGC MgTga</v>
          </cell>
          <cell r="AQ191" t="str">
            <v>40177395</v>
          </cell>
          <cell r="AR191" t="str">
            <v>70000045</v>
          </cell>
          <cell r="AS191" t="str">
            <v>01S3</v>
          </cell>
          <cell r="AT191" t="str">
            <v>CHEFIA SECCAO ESCALAO III</v>
          </cell>
          <cell r="AU191" t="str">
            <v>4</v>
          </cell>
          <cell r="AV191" t="str">
            <v>00040173</v>
          </cell>
          <cell r="AW191" t="str">
            <v>J20424240110</v>
          </cell>
          <cell r="AX191" t="str">
            <v>AN-LJBGC-CH-CHEFIA</v>
          </cell>
          <cell r="AY191" t="str">
            <v>68905107</v>
          </cell>
          <cell r="AZ191" t="str">
            <v>Lj Bragança</v>
          </cell>
          <cell r="BA191" t="str">
            <v>6890</v>
          </cell>
          <cell r="BB191" t="str">
            <v>EDP Outsourcing Comercial</v>
          </cell>
          <cell r="BC191" t="str">
            <v>6890</v>
          </cell>
          <cell r="BD191" t="str">
            <v>6890</v>
          </cell>
          <cell r="BE191" t="str">
            <v>2800</v>
          </cell>
          <cell r="BF191" t="str">
            <v>6890</v>
          </cell>
          <cell r="BG191" t="str">
            <v>EDP Outsourcing Comercial,SA</v>
          </cell>
          <cell r="BH191" t="str">
            <v>1010</v>
          </cell>
          <cell r="BI191">
            <v>1799</v>
          </cell>
          <cell r="BJ191" t="str">
            <v>17</v>
          </cell>
          <cell r="BK191">
            <v>17</v>
          </cell>
          <cell r="BL191">
            <v>171.87</v>
          </cell>
          <cell r="BM191" t="str">
            <v>C SECÇ3</v>
          </cell>
          <cell r="BN191" t="str">
            <v>02</v>
          </cell>
          <cell r="BO191" t="str">
            <v>I</v>
          </cell>
          <cell r="BP191" t="str">
            <v>20030101</v>
          </cell>
          <cell r="BQ191" t="str">
            <v>21</v>
          </cell>
          <cell r="BR191" t="str">
            <v>EVOLUCAO AUTOMATICA</v>
          </cell>
          <cell r="BS191" t="str">
            <v>20050101</v>
          </cell>
          <cell r="BW191">
            <v>0</v>
          </cell>
          <cell r="BX191">
            <v>0</v>
          </cell>
          <cell r="BY191">
            <v>0</v>
          </cell>
          <cell r="BZ191">
            <v>0</v>
          </cell>
          <cell r="CA191">
            <v>0</v>
          </cell>
          <cell r="CC191">
            <v>0</v>
          </cell>
          <cell r="CG191">
            <v>0</v>
          </cell>
          <cell r="CK191">
            <v>0</v>
          </cell>
          <cell r="CO191">
            <v>0</v>
          </cell>
          <cell r="CT191">
            <v>0</v>
          </cell>
          <cell r="CU191">
            <v>0</v>
          </cell>
          <cell r="CV191">
            <v>0</v>
          </cell>
          <cell r="CW191">
            <v>0</v>
          </cell>
          <cell r="CX191">
            <v>0</v>
          </cell>
          <cell r="CZ191">
            <v>0</v>
          </cell>
          <cell r="DC191">
            <v>0</v>
          </cell>
          <cell r="DF191">
            <v>0</v>
          </cell>
          <cell r="DI191">
            <v>0</v>
          </cell>
          <cell r="DK191">
            <v>0</v>
          </cell>
          <cell r="DL191">
            <v>0</v>
          </cell>
          <cell r="DN191" t="str">
            <v>11D13</v>
          </cell>
          <cell r="DO191" t="str">
            <v>FixoTInt-"Lojas"2002</v>
          </cell>
          <cell r="DP191">
            <v>9</v>
          </cell>
          <cell r="DQ191">
            <v>100</v>
          </cell>
          <cell r="DR191" t="str">
            <v>PT01</v>
          </cell>
          <cell r="DT191" t="str">
            <v>00100000</v>
          </cell>
          <cell r="DU191" t="str">
            <v>BANCO BPI, SA</v>
          </cell>
        </row>
        <row r="192">
          <cell r="A192" t="str">
            <v>315230</v>
          </cell>
          <cell r="B192" t="str">
            <v>Maria Helena Martins Corujas</v>
          </cell>
          <cell r="C192" t="str">
            <v>1988</v>
          </cell>
          <cell r="D192">
            <v>17</v>
          </cell>
          <cell r="E192">
            <v>17</v>
          </cell>
          <cell r="F192" t="str">
            <v>19610907</v>
          </cell>
          <cell r="G192" t="str">
            <v>43</v>
          </cell>
          <cell r="H192" t="str">
            <v>1</v>
          </cell>
          <cell r="I192" t="str">
            <v>Casado</v>
          </cell>
          <cell r="J192" t="str">
            <v>feminino</v>
          </cell>
          <cell r="K192">
            <v>2</v>
          </cell>
          <cell r="L192" t="str">
            <v>Urb Vale Churido, Lt. 117</v>
          </cell>
          <cell r="M192" t="str">
            <v>5300-000</v>
          </cell>
          <cell r="N192" t="str">
            <v>BRAGANÇA</v>
          </cell>
          <cell r="O192" t="str">
            <v>00241132</v>
          </cell>
          <cell r="P192" t="str">
            <v>CURSO COMPLEMENTAR DOS LICEUS</v>
          </cell>
          <cell r="R192" t="str">
            <v>7451967</v>
          </cell>
          <cell r="S192" t="str">
            <v>19921202</v>
          </cell>
          <cell r="T192" t="str">
            <v>LISBOA</v>
          </cell>
          <cell r="U192" t="str">
            <v>9803</v>
          </cell>
          <cell r="V192" t="str">
            <v>S.NAC IND ENERGIA-SINDEL</v>
          </cell>
          <cell r="W192" t="str">
            <v>130851507</v>
          </cell>
          <cell r="X192" t="str">
            <v>0485</v>
          </cell>
          <cell r="Y192" t="str">
            <v>0.0</v>
          </cell>
          <cell r="Z192">
            <v>2</v>
          </cell>
          <cell r="AA192" t="str">
            <v>00</v>
          </cell>
          <cell r="AC192" t="str">
            <v>X</v>
          </cell>
          <cell r="AD192" t="str">
            <v>100</v>
          </cell>
          <cell r="AE192" t="str">
            <v>11062191343</v>
          </cell>
          <cell r="AF192" t="str">
            <v>02</v>
          </cell>
          <cell r="AG192" t="str">
            <v>19880223</v>
          </cell>
          <cell r="AH192" t="str">
            <v>DT.Adm.Corr.Antiguid</v>
          </cell>
          <cell r="AI192" t="str">
            <v>1</v>
          </cell>
          <cell r="AJ192" t="str">
            <v>ACTIVOS</v>
          </cell>
          <cell r="AK192" t="str">
            <v>AA</v>
          </cell>
          <cell r="AL192" t="str">
            <v>ACTIVO TEMP.INTEIRO</v>
          </cell>
          <cell r="AM192" t="str">
            <v>J100</v>
          </cell>
          <cell r="AN192" t="str">
            <v>EDPOutsourcing Comercial-N</v>
          </cell>
          <cell r="AO192" t="str">
            <v>J127</v>
          </cell>
          <cell r="AP192" t="str">
            <v>EDPOC-BGC MgTga</v>
          </cell>
          <cell r="AQ192" t="str">
            <v>40177396</v>
          </cell>
          <cell r="AR192" t="str">
            <v>70000060</v>
          </cell>
          <cell r="AS192" t="str">
            <v>025.</v>
          </cell>
          <cell r="AT192" t="str">
            <v>ESCRITURARIO COMERCIAL</v>
          </cell>
          <cell r="AU192" t="str">
            <v>1</v>
          </cell>
          <cell r="AV192" t="str">
            <v>00040174</v>
          </cell>
          <cell r="AW192" t="str">
            <v>J20424240410</v>
          </cell>
          <cell r="AX192" t="str">
            <v>AN-LJBGC-LOJA BRAGANÇA</v>
          </cell>
          <cell r="AY192" t="str">
            <v>68905107</v>
          </cell>
          <cell r="AZ192" t="str">
            <v>Lj Bragança</v>
          </cell>
          <cell r="BA192" t="str">
            <v>6890</v>
          </cell>
          <cell r="BB192" t="str">
            <v>EDP Outsourcing Comercial</v>
          </cell>
          <cell r="BC192" t="str">
            <v>6890</v>
          </cell>
          <cell r="BD192" t="str">
            <v>6890</v>
          </cell>
          <cell r="BE192" t="str">
            <v>2800</v>
          </cell>
          <cell r="BF192" t="str">
            <v>6890</v>
          </cell>
          <cell r="BG192" t="str">
            <v>EDP Outsourcing Comercial,SA</v>
          </cell>
          <cell r="BH192" t="str">
            <v>1010</v>
          </cell>
          <cell r="BI192">
            <v>1160</v>
          </cell>
          <cell r="BJ192" t="str">
            <v>10</v>
          </cell>
          <cell r="BK192">
            <v>17</v>
          </cell>
          <cell r="BL192">
            <v>171.87</v>
          </cell>
          <cell r="BM192" t="str">
            <v>NÍVEL 5</v>
          </cell>
          <cell r="BN192" t="str">
            <v>00</v>
          </cell>
          <cell r="BO192" t="str">
            <v>07</v>
          </cell>
          <cell r="BP192" t="str">
            <v>20050101</v>
          </cell>
          <cell r="BQ192" t="str">
            <v>21</v>
          </cell>
          <cell r="BR192" t="str">
            <v>EVOLUCAO AUTOMATICA</v>
          </cell>
          <cell r="BS192" t="str">
            <v>20050101</v>
          </cell>
          <cell r="BW192">
            <v>0</v>
          </cell>
          <cell r="BX192">
            <v>0</v>
          </cell>
          <cell r="BY192">
            <v>0</v>
          </cell>
          <cell r="BZ192">
            <v>0</v>
          </cell>
          <cell r="CA192">
            <v>0</v>
          </cell>
          <cell r="CC192">
            <v>0</v>
          </cell>
          <cell r="CG192">
            <v>0</v>
          </cell>
          <cell r="CK192">
            <v>0</v>
          </cell>
          <cell r="CO192">
            <v>0</v>
          </cell>
          <cell r="CT192">
            <v>0</v>
          </cell>
          <cell r="CU192">
            <v>0</v>
          </cell>
          <cell r="CV192">
            <v>0</v>
          </cell>
          <cell r="CW192">
            <v>0</v>
          </cell>
          <cell r="CX192">
            <v>1</v>
          </cell>
          <cell r="CY192" t="str">
            <v>6010</v>
          </cell>
          <cell r="CZ192">
            <v>39.54</v>
          </cell>
          <cell r="DC192">
            <v>0</v>
          </cell>
          <cell r="DF192">
            <v>0</v>
          </cell>
          <cell r="DI192">
            <v>0</v>
          </cell>
          <cell r="DK192">
            <v>0</v>
          </cell>
          <cell r="DL192">
            <v>0</v>
          </cell>
          <cell r="DN192" t="str">
            <v>11D13</v>
          </cell>
          <cell r="DO192" t="str">
            <v>FixoTInt-"Lojas"2002</v>
          </cell>
          <cell r="DP192">
            <v>9</v>
          </cell>
          <cell r="DQ192">
            <v>100</v>
          </cell>
          <cell r="DR192" t="str">
            <v>PT01</v>
          </cell>
          <cell r="DT192" t="str">
            <v>00330000</v>
          </cell>
          <cell r="DU192" t="str">
            <v>BANCO COMERCIAL PORTUGUES, SA</v>
          </cell>
        </row>
        <row r="193">
          <cell r="A193" t="str">
            <v>201448</v>
          </cell>
          <cell r="B193" t="str">
            <v>Idalina Conceição Pacheco P. Leite</v>
          </cell>
          <cell r="C193" t="str">
            <v>1980</v>
          </cell>
          <cell r="D193">
            <v>25</v>
          </cell>
          <cell r="E193">
            <v>25</v>
          </cell>
          <cell r="F193" t="str">
            <v>19620323</v>
          </cell>
          <cell r="G193" t="str">
            <v>43</v>
          </cell>
          <cell r="H193" t="str">
            <v>0</v>
          </cell>
          <cell r="I193" t="str">
            <v>Solt.</v>
          </cell>
          <cell r="J193" t="str">
            <v>feminino</v>
          </cell>
          <cell r="K193">
            <v>0</v>
          </cell>
          <cell r="L193" t="str">
            <v>R Miguel Torga, 15, 6. E</v>
          </cell>
          <cell r="M193" t="str">
            <v>5300-000</v>
          </cell>
          <cell r="N193" t="str">
            <v>BRAGANÇA</v>
          </cell>
          <cell r="O193" t="str">
            <v>00110024</v>
          </cell>
          <cell r="P193" t="str">
            <v>CICLO ELEMENTAR (4.CLASSE)</v>
          </cell>
          <cell r="R193" t="str">
            <v>6652769</v>
          </cell>
          <cell r="S193" t="str">
            <v>19940506</v>
          </cell>
          <cell r="T193" t="str">
            <v>BRAGANCA</v>
          </cell>
          <cell r="W193" t="str">
            <v>139592016</v>
          </cell>
          <cell r="X193" t="str">
            <v>0485</v>
          </cell>
          <cell r="Y193" t="str">
            <v>0.0</v>
          </cell>
          <cell r="Z193">
            <v>0</v>
          </cell>
          <cell r="AA193" t="str">
            <v>00</v>
          </cell>
          <cell r="AD193" t="str">
            <v>100</v>
          </cell>
          <cell r="AE193" t="str">
            <v>11060792958</v>
          </cell>
          <cell r="AF193" t="str">
            <v>02</v>
          </cell>
          <cell r="AG193" t="str">
            <v>19800901</v>
          </cell>
          <cell r="AH193" t="str">
            <v>DT.Adm.Corr.Antiguid</v>
          </cell>
          <cell r="AI193" t="str">
            <v>1</v>
          </cell>
          <cell r="AJ193" t="str">
            <v>ACTIVOS</v>
          </cell>
          <cell r="AK193" t="str">
            <v>AA</v>
          </cell>
          <cell r="AL193" t="str">
            <v>ACTIVO TEMP.INTEIRO</v>
          </cell>
          <cell r="AM193" t="str">
            <v>J100</v>
          </cell>
          <cell r="AN193" t="str">
            <v>EDPOutsourcing Comercial-N</v>
          </cell>
          <cell r="AO193" t="str">
            <v>J127</v>
          </cell>
          <cell r="AP193" t="str">
            <v>EDPOC-BGC MgTga</v>
          </cell>
          <cell r="AQ193" t="str">
            <v>40177397</v>
          </cell>
          <cell r="AR193" t="str">
            <v>70000411</v>
          </cell>
          <cell r="AS193" t="str">
            <v>286.</v>
          </cell>
          <cell r="AT193" t="str">
            <v>TELEFONISTA</v>
          </cell>
          <cell r="AU193" t="str">
            <v>1</v>
          </cell>
          <cell r="AV193" t="str">
            <v>00040174</v>
          </cell>
          <cell r="AW193" t="str">
            <v>J20424240410</v>
          </cell>
          <cell r="AX193" t="str">
            <v>AN-LJBGC-LOJA BRAGANÇA</v>
          </cell>
          <cell r="AY193" t="str">
            <v>68905107</v>
          </cell>
          <cell r="AZ193" t="str">
            <v>Lj Bragança</v>
          </cell>
          <cell r="BA193" t="str">
            <v>6890</v>
          </cell>
          <cell r="BB193" t="str">
            <v>EDP Outsourcing Comercial</v>
          </cell>
          <cell r="BC193" t="str">
            <v>6890</v>
          </cell>
          <cell r="BD193" t="str">
            <v>6890</v>
          </cell>
          <cell r="BE193" t="str">
            <v>2800</v>
          </cell>
          <cell r="BF193" t="str">
            <v>6890</v>
          </cell>
          <cell r="BG193" t="str">
            <v>EDP Outsourcing Comercial,SA</v>
          </cell>
          <cell r="BH193" t="str">
            <v>1010</v>
          </cell>
          <cell r="BI193">
            <v>1003</v>
          </cell>
          <cell r="BJ193" t="str">
            <v>08</v>
          </cell>
          <cell r="BK193">
            <v>25</v>
          </cell>
          <cell r="BL193">
            <v>252.75</v>
          </cell>
          <cell r="BM193" t="str">
            <v>NÍVEL 6</v>
          </cell>
          <cell r="BN193" t="str">
            <v>00</v>
          </cell>
          <cell r="BO193" t="str">
            <v>08</v>
          </cell>
          <cell r="BP193" t="str">
            <v>20050101</v>
          </cell>
          <cell r="BQ193" t="str">
            <v>21</v>
          </cell>
          <cell r="BR193" t="str">
            <v>EVOLUCAO AUTOMATICA</v>
          </cell>
          <cell r="BS193" t="str">
            <v>20050101</v>
          </cell>
          <cell r="BW193">
            <v>0</v>
          </cell>
          <cell r="BX193">
            <v>0</v>
          </cell>
          <cell r="BY193">
            <v>0</v>
          </cell>
          <cell r="BZ193">
            <v>0</v>
          </cell>
          <cell r="CA193">
            <v>0</v>
          </cell>
          <cell r="CC193">
            <v>0</v>
          </cell>
          <cell r="CG193">
            <v>0</v>
          </cell>
          <cell r="CK193">
            <v>0</v>
          </cell>
          <cell r="CO193">
            <v>0</v>
          </cell>
          <cell r="CT193">
            <v>0</v>
          </cell>
          <cell r="CU193">
            <v>0</v>
          </cell>
          <cell r="CV193">
            <v>0</v>
          </cell>
          <cell r="CW193">
            <v>0</v>
          </cell>
          <cell r="CX193">
            <v>1</v>
          </cell>
          <cell r="CY193" t="str">
            <v>6010</v>
          </cell>
          <cell r="CZ193">
            <v>39.54</v>
          </cell>
          <cell r="DC193">
            <v>0</v>
          </cell>
          <cell r="DF193">
            <v>0</v>
          </cell>
          <cell r="DI193">
            <v>0</v>
          </cell>
          <cell r="DK193">
            <v>0</v>
          </cell>
          <cell r="DL193">
            <v>0</v>
          </cell>
          <cell r="DN193" t="str">
            <v>11D13</v>
          </cell>
          <cell r="DO193" t="str">
            <v>FixoTInt-"Lojas"2002</v>
          </cell>
          <cell r="DP193">
            <v>9</v>
          </cell>
          <cell r="DQ193">
            <v>100</v>
          </cell>
          <cell r="DR193" t="str">
            <v>PT01</v>
          </cell>
          <cell r="DT193" t="str">
            <v>00180000</v>
          </cell>
          <cell r="DU193" t="str">
            <v>BANCO TOTTA &amp; ACORES, SA</v>
          </cell>
        </row>
        <row r="194">
          <cell r="A194" t="str">
            <v>222445</v>
          </cell>
          <cell r="B194" t="str">
            <v>Ventura Val Costa</v>
          </cell>
          <cell r="C194" t="str">
            <v>1982</v>
          </cell>
          <cell r="D194">
            <v>23</v>
          </cell>
          <cell r="E194">
            <v>23</v>
          </cell>
          <cell r="F194" t="str">
            <v>19570416</v>
          </cell>
          <cell r="G194" t="str">
            <v>48</v>
          </cell>
          <cell r="H194" t="str">
            <v>1</v>
          </cell>
          <cell r="I194" t="str">
            <v>Casado</v>
          </cell>
          <cell r="J194" t="str">
            <v>masculino</v>
          </cell>
          <cell r="K194">
            <v>3</v>
          </cell>
          <cell r="L194" t="str">
            <v>R do Souto         Granja          Boticas</v>
          </cell>
          <cell r="M194" t="str">
            <v>5460-000</v>
          </cell>
          <cell r="N194" t="str">
            <v>BOTICAS</v>
          </cell>
          <cell r="O194" t="str">
            <v>00123032</v>
          </cell>
          <cell r="P194" t="str">
            <v>CICLO PREP. ENSINO SECUNDARIO</v>
          </cell>
          <cell r="R194" t="str">
            <v>6823115</v>
          </cell>
          <cell r="S194" t="str">
            <v>19931117</v>
          </cell>
          <cell r="T194" t="str">
            <v>LISBOA</v>
          </cell>
          <cell r="U194" t="str">
            <v>9805</v>
          </cell>
          <cell r="V194" t="str">
            <v>SD INDEP SECTOR ENERGéTIC</v>
          </cell>
          <cell r="W194" t="str">
            <v>125887280</v>
          </cell>
          <cell r="X194" t="str">
            <v>2372</v>
          </cell>
          <cell r="Y194" t="str">
            <v>0.0</v>
          </cell>
          <cell r="Z194">
            <v>3</v>
          </cell>
          <cell r="AA194" t="str">
            <v>00</v>
          </cell>
          <cell r="AD194" t="str">
            <v>100</v>
          </cell>
          <cell r="AE194" t="str">
            <v>11081118327</v>
          </cell>
          <cell r="AF194" t="str">
            <v>02</v>
          </cell>
          <cell r="AG194" t="str">
            <v>19820211</v>
          </cell>
          <cell r="AH194" t="str">
            <v>DT.Adm.Corr.Antiguid</v>
          </cell>
          <cell r="AI194" t="str">
            <v>1</v>
          </cell>
          <cell r="AJ194" t="str">
            <v>ACTIVOS</v>
          </cell>
          <cell r="AK194" t="str">
            <v>AA</v>
          </cell>
          <cell r="AL194" t="str">
            <v>ACTIVO TEMP.INTEIRO</v>
          </cell>
          <cell r="AM194" t="str">
            <v>J100</v>
          </cell>
          <cell r="AN194" t="str">
            <v>EDPOutsourcing Comercial-N</v>
          </cell>
          <cell r="AO194" t="str">
            <v>J128</v>
          </cell>
          <cell r="AP194" t="str">
            <v>EDPOC-Chaves</v>
          </cell>
          <cell r="AQ194" t="str">
            <v>40176795</v>
          </cell>
          <cell r="AR194" t="str">
            <v>70000060</v>
          </cell>
          <cell r="AS194" t="str">
            <v>025.</v>
          </cell>
          <cell r="AT194" t="str">
            <v>ESCRITURARIO COMERCIAL</v>
          </cell>
          <cell r="AU194" t="str">
            <v>1</v>
          </cell>
          <cell r="AV194" t="str">
            <v>00040167</v>
          </cell>
          <cell r="AW194" t="str">
            <v>J20420000610</v>
          </cell>
          <cell r="AX194" t="str">
            <v>AN-LE-LOJAS E EQUIPAS</v>
          </cell>
          <cell r="AY194" t="str">
            <v>68905012</v>
          </cell>
          <cell r="AZ194" t="str">
            <v>Apoio à Rede Norte</v>
          </cell>
          <cell r="BA194" t="str">
            <v>6890</v>
          </cell>
          <cell r="BB194" t="str">
            <v>EDP Outsourcing Comercial</v>
          </cell>
          <cell r="BC194" t="str">
            <v>6890</v>
          </cell>
          <cell r="BD194" t="str">
            <v>6890</v>
          </cell>
          <cell r="BE194" t="str">
            <v>2800</v>
          </cell>
          <cell r="BF194" t="str">
            <v>6890</v>
          </cell>
          <cell r="BG194" t="str">
            <v>EDP Outsourcing Comercial,SA</v>
          </cell>
          <cell r="BH194" t="str">
            <v>1010</v>
          </cell>
          <cell r="BI194">
            <v>1079</v>
          </cell>
          <cell r="BJ194" t="str">
            <v>09</v>
          </cell>
          <cell r="BK194">
            <v>23</v>
          </cell>
          <cell r="BL194">
            <v>232.53</v>
          </cell>
          <cell r="BM194" t="str">
            <v>NÍVEL 5</v>
          </cell>
          <cell r="BN194" t="str">
            <v>01</v>
          </cell>
          <cell r="BO194" t="str">
            <v>06</v>
          </cell>
          <cell r="BP194" t="str">
            <v>20040101</v>
          </cell>
          <cell r="BQ194" t="str">
            <v>21</v>
          </cell>
          <cell r="BR194" t="str">
            <v>EVOLUCAO AUTOMATICA</v>
          </cell>
          <cell r="BS194" t="str">
            <v>20050101</v>
          </cell>
          <cell r="BW194">
            <v>0</v>
          </cell>
          <cell r="BX194">
            <v>0</v>
          </cell>
          <cell r="BY194">
            <v>0</v>
          </cell>
          <cell r="BZ194">
            <v>0</v>
          </cell>
          <cell r="CA194">
            <v>0</v>
          </cell>
          <cell r="CC194">
            <v>0</v>
          </cell>
          <cell r="CG194">
            <v>0</v>
          </cell>
          <cell r="CK194">
            <v>0</v>
          </cell>
          <cell r="CO194">
            <v>0</v>
          </cell>
          <cell r="CT194">
            <v>0</v>
          </cell>
          <cell r="CU194">
            <v>0</v>
          </cell>
          <cell r="CV194">
            <v>0</v>
          </cell>
          <cell r="CW194">
            <v>0</v>
          </cell>
          <cell r="CX194">
            <v>0</v>
          </cell>
          <cell r="CZ194">
            <v>0</v>
          </cell>
          <cell r="DC194">
            <v>0</v>
          </cell>
          <cell r="DF194">
            <v>0</v>
          </cell>
          <cell r="DI194">
            <v>0</v>
          </cell>
          <cell r="DK194">
            <v>0</v>
          </cell>
          <cell r="DL194">
            <v>0</v>
          </cell>
          <cell r="DN194" t="str">
            <v>11D13</v>
          </cell>
          <cell r="DO194" t="str">
            <v>FixoTInt-"Lojas"2002</v>
          </cell>
          <cell r="DP194">
            <v>9</v>
          </cell>
          <cell r="DQ194">
            <v>100</v>
          </cell>
          <cell r="DR194" t="str">
            <v>PT01</v>
          </cell>
          <cell r="DT194" t="str">
            <v>00350168</v>
          </cell>
          <cell r="DU194" t="str">
            <v>CAIXA GERAL DE DEPOSITOS, SA</v>
          </cell>
        </row>
        <row r="195">
          <cell r="A195" t="str">
            <v>208884</v>
          </cell>
          <cell r="B195" t="str">
            <v>Vitor Manuel Alves Sousa</v>
          </cell>
          <cell r="C195" t="str">
            <v>1981</v>
          </cell>
          <cell r="D195">
            <v>24</v>
          </cell>
          <cell r="E195">
            <v>24</v>
          </cell>
          <cell r="F195" t="str">
            <v>19601025</v>
          </cell>
          <cell r="G195" t="str">
            <v>44</v>
          </cell>
          <cell r="H195" t="str">
            <v>1</v>
          </cell>
          <cell r="I195" t="str">
            <v>Casado</v>
          </cell>
          <cell r="J195" t="str">
            <v>masculino</v>
          </cell>
          <cell r="K195">
            <v>2</v>
          </cell>
          <cell r="L195" t="str">
            <v>Casarão - Arosa - Cavez          Cabeceiras de Basto</v>
          </cell>
          <cell r="M195" t="str">
            <v>4860-152</v>
          </cell>
          <cell r="N195" t="str">
            <v>CAVEZ</v>
          </cell>
          <cell r="O195" t="str">
            <v>00233173</v>
          </cell>
          <cell r="P195" t="str">
            <v>3. CICLO ENS.BASIC.P.UNID.CAP.</v>
          </cell>
          <cell r="R195" t="str">
            <v>5828703</v>
          </cell>
          <cell r="S195" t="str">
            <v>19950714</v>
          </cell>
          <cell r="T195" t="str">
            <v>LISBOA</v>
          </cell>
          <cell r="U195" t="str">
            <v>9805</v>
          </cell>
          <cell r="V195" t="str">
            <v>SD INDEP SECTOR ENERGéTIC</v>
          </cell>
          <cell r="W195" t="str">
            <v>130945501</v>
          </cell>
          <cell r="X195" t="str">
            <v>0370</v>
          </cell>
          <cell r="Y195" t="str">
            <v>0.0</v>
          </cell>
          <cell r="Z195">
            <v>2</v>
          </cell>
          <cell r="AA195" t="str">
            <v>00</v>
          </cell>
          <cell r="AC195" t="str">
            <v>X</v>
          </cell>
          <cell r="AD195" t="str">
            <v>100</v>
          </cell>
          <cell r="AE195" t="str">
            <v>11080633554</v>
          </cell>
          <cell r="AF195" t="str">
            <v>02</v>
          </cell>
          <cell r="AG195" t="str">
            <v>19810112</v>
          </cell>
          <cell r="AH195" t="str">
            <v>DT.Adm.Corr.Antiguid</v>
          </cell>
          <cell r="AI195" t="str">
            <v>1</v>
          </cell>
          <cell r="AJ195" t="str">
            <v>ACTIVOS</v>
          </cell>
          <cell r="AK195" t="str">
            <v>AA</v>
          </cell>
          <cell r="AL195" t="str">
            <v>ACTIVO TEMP.INTEIRO</v>
          </cell>
          <cell r="AM195" t="str">
            <v>J100</v>
          </cell>
          <cell r="AN195" t="str">
            <v>EDPOutsourcing Comercial-N</v>
          </cell>
          <cell r="AO195" t="str">
            <v>J128</v>
          </cell>
          <cell r="AP195" t="str">
            <v>EDPOC-Chaves</v>
          </cell>
          <cell r="AQ195" t="str">
            <v>40176794</v>
          </cell>
          <cell r="AR195" t="str">
            <v>70000060</v>
          </cell>
          <cell r="AS195" t="str">
            <v>025.</v>
          </cell>
          <cell r="AT195" t="str">
            <v>ESCRITURARIO COMERCIAL</v>
          </cell>
          <cell r="AU195" t="str">
            <v>1</v>
          </cell>
          <cell r="AV195" t="str">
            <v>00040167</v>
          </cell>
          <cell r="AW195" t="str">
            <v>J20420000610</v>
          </cell>
          <cell r="AX195" t="str">
            <v>AN-LE-LOJAS E EQUIPAS</v>
          </cell>
          <cell r="AY195" t="str">
            <v>68905012</v>
          </cell>
          <cell r="AZ195" t="str">
            <v>Apoio à Rede Norte</v>
          </cell>
          <cell r="BA195" t="str">
            <v>6890</v>
          </cell>
          <cell r="BB195" t="str">
            <v>EDP Outsourcing Comercial</v>
          </cell>
          <cell r="BC195" t="str">
            <v>6890</v>
          </cell>
          <cell r="BD195" t="str">
            <v>6890</v>
          </cell>
          <cell r="BE195" t="str">
            <v>2800</v>
          </cell>
          <cell r="BF195" t="str">
            <v>6890</v>
          </cell>
          <cell r="BG195" t="str">
            <v>EDP Outsourcing Comercial,SA</v>
          </cell>
          <cell r="BH195" t="str">
            <v>1010</v>
          </cell>
          <cell r="BI195">
            <v>1079</v>
          </cell>
          <cell r="BJ195" t="str">
            <v>09</v>
          </cell>
          <cell r="BK195">
            <v>24</v>
          </cell>
          <cell r="BL195">
            <v>242.64</v>
          </cell>
          <cell r="BM195" t="str">
            <v>NÍVEL 5</v>
          </cell>
          <cell r="BN195" t="str">
            <v>00</v>
          </cell>
          <cell r="BO195" t="str">
            <v>06</v>
          </cell>
          <cell r="BP195" t="str">
            <v>20050101</v>
          </cell>
          <cell r="BQ195" t="str">
            <v>21</v>
          </cell>
          <cell r="BR195" t="str">
            <v>EVOLUCAO AUTOMATICA</v>
          </cell>
          <cell r="BS195" t="str">
            <v>20050101</v>
          </cell>
          <cell r="BW195">
            <v>0</v>
          </cell>
          <cell r="BX195">
            <v>0</v>
          </cell>
          <cell r="BY195">
            <v>0</v>
          </cell>
          <cell r="BZ195">
            <v>0</v>
          </cell>
          <cell r="CA195">
            <v>0</v>
          </cell>
          <cell r="CC195">
            <v>0</v>
          </cell>
          <cell r="CG195">
            <v>0</v>
          </cell>
          <cell r="CK195">
            <v>0</v>
          </cell>
          <cell r="CO195">
            <v>0</v>
          </cell>
          <cell r="CT195">
            <v>0</v>
          </cell>
          <cell r="CU195">
            <v>0</v>
          </cell>
          <cell r="CV195">
            <v>0</v>
          </cell>
          <cell r="CW195">
            <v>0</v>
          </cell>
          <cell r="CX195">
            <v>0</v>
          </cell>
          <cell r="CZ195">
            <v>0</v>
          </cell>
          <cell r="DC195">
            <v>0</v>
          </cell>
          <cell r="DF195">
            <v>0</v>
          </cell>
          <cell r="DI195">
            <v>0</v>
          </cell>
          <cell r="DK195">
            <v>0</v>
          </cell>
          <cell r="DL195">
            <v>0</v>
          </cell>
          <cell r="DN195" t="str">
            <v>11D13</v>
          </cell>
          <cell r="DO195" t="str">
            <v>FixoTInt-"Lojas"2002</v>
          </cell>
          <cell r="DP195">
            <v>9</v>
          </cell>
          <cell r="DQ195">
            <v>100</v>
          </cell>
          <cell r="DR195" t="str">
            <v>PT01</v>
          </cell>
          <cell r="DT195" t="str">
            <v>00350900</v>
          </cell>
          <cell r="DU195" t="str">
            <v>CAIXA GERAL DE DEPOSITOS, SA</v>
          </cell>
        </row>
        <row r="196">
          <cell r="A196" t="str">
            <v>252948</v>
          </cell>
          <cell r="B196" t="str">
            <v>Carlos Manuel Terra Latoeiro</v>
          </cell>
          <cell r="C196" t="str">
            <v>1983</v>
          </cell>
          <cell r="D196">
            <v>22</v>
          </cell>
          <cell r="E196">
            <v>22</v>
          </cell>
          <cell r="F196" t="str">
            <v>19591010</v>
          </cell>
          <cell r="G196" t="str">
            <v>45</v>
          </cell>
          <cell r="H196" t="str">
            <v>1</v>
          </cell>
          <cell r="I196" t="str">
            <v>Casado</v>
          </cell>
          <cell r="J196" t="str">
            <v>masculino</v>
          </cell>
          <cell r="K196">
            <v>2</v>
          </cell>
          <cell r="L196" t="str">
            <v>R Bispo Gomes Cardoso, 14</v>
          </cell>
          <cell r="M196" t="str">
            <v>5430-000</v>
          </cell>
          <cell r="N196" t="str">
            <v>VALPAÇOS</v>
          </cell>
          <cell r="O196" t="str">
            <v>00231023</v>
          </cell>
          <cell r="P196" t="str">
            <v>CURSO GERAL DOS LICEUS</v>
          </cell>
          <cell r="R196" t="str">
            <v>7005811</v>
          </cell>
          <cell r="S196" t="str">
            <v>19980213</v>
          </cell>
          <cell r="T196" t="str">
            <v>VILA REA</v>
          </cell>
          <cell r="U196" t="str">
            <v>9804</v>
          </cell>
          <cell r="V196" t="str">
            <v>SIND ENERGIA - SINERGIA</v>
          </cell>
          <cell r="W196" t="str">
            <v>143899120</v>
          </cell>
          <cell r="X196" t="str">
            <v>2470</v>
          </cell>
          <cell r="Y196" t="str">
            <v>0.0</v>
          </cell>
          <cell r="Z196">
            <v>2</v>
          </cell>
          <cell r="AA196" t="str">
            <v>00</v>
          </cell>
          <cell r="AC196" t="str">
            <v>X</v>
          </cell>
          <cell r="AD196" t="str">
            <v>100</v>
          </cell>
          <cell r="AE196" t="str">
            <v>11081132632</v>
          </cell>
          <cell r="AF196" t="str">
            <v>02</v>
          </cell>
          <cell r="AG196" t="str">
            <v>19830517</v>
          </cell>
          <cell r="AH196" t="str">
            <v>DT.Adm.Corr.Antiguid</v>
          </cell>
          <cell r="AI196" t="str">
            <v>1</v>
          </cell>
          <cell r="AJ196" t="str">
            <v>ACTIVOS</v>
          </cell>
          <cell r="AK196" t="str">
            <v>AA</v>
          </cell>
          <cell r="AL196" t="str">
            <v>ACTIVO TEMP.INTEIRO</v>
          </cell>
          <cell r="AM196" t="str">
            <v>J100</v>
          </cell>
          <cell r="AN196" t="str">
            <v>EDPOutsourcing Comercial-N</v>
          </cell>
          <cell r="AO196" t="str">
            <v>J128</v>
          </cell>
          <cell r="AP196" t="str">
            <v>EDPOC-Chaves</v>
          </cell>
          <cell r="AQ196" t="str">
            <v>40177398</v>
          </cell>
          <cell r="AR196" t="str">
            <v>70000045</v>
          </cell>
          <cell r="AS196" t="str">
            <v>01S3</v>
          </cell>
          <cell r="AT196" t="str">
            <v>CHEFIA SECCAO ESCALAO III</v>
          </cell>
          <cell r="AU196" t="str">
            <v>4</v>
          </cell>
          <cell r="AV196" t="str">
            <v>00040176</v>
          </cell>
          <cell r="AW196" t="str">
            <v>J20424260110</v>
          </cell>
          <cell r="AX196" t="str">
            <v>AN-LJCHV-CH-CHEFIA</v>
          </cell>
          <cell r="AY196" t="str">
            <v>68905109</v>
          </cell>
          <cell r="AZ196" t="str">
            <v>Lj Chaves</v>
          </cell>
          <cell r="BA196" t="str">
            <v>6890</v>
          </cell>
          <cell r="BB196" t="str">
            <v>EDP Outsourcing Comercial</v>
          </cell>
          <cell r="BC196" t="str">
            <v>6890</v>
          </cell>
          <cell r="BD196" t="str">
            <v>6890</v>
          </cell>
          <cell r="BE196" t="str">
            <v>2800</v>
          </cell>
          <cell r="BF196" t="str">
            <v>6890</v>
          </cell>
          <cell r="BG196" t="str">
            <v>EDP Outsourcing Comercial,SA</v>
          </cell>
          <cell r="BH196" t="str">
            <v>1010</v>
          </cell>
          <cell r="BI196">
            <v>1799</v>
          </cell>
          <cell r="BJ196" t="str">
            <v>17</v>
          </cell>
          <cell r="BK196">
            <v>22</v>
          </cell>
          <cell r="BL196">
            <v>222.42</v>
          </cell>
          <cell r="BM196" t="str">
            <v>C SECÇ3</v>
          </cell>
          <cell r="BN196" t="str">
            <v>03</v>
          </cell>
          <cell r="BO196" t="str">
            <v>I</v>
          </cell>
          <cell r="BP196" t="str">
            <v>20040110</v>
          </cell>
          <cell r="BQ196" t="str">
            <v>22</v>
          </cell>
          <cell r="BR196" t="str">
            <v>ACELERACAO DE CARREIRA</v>
          </cell>
          <cell r="BS196" t="str">
            <v>20050101</v>
          </cell>
          <cell r="BT196" t="str">
            <v>20020101</v>
          </cell>
          <cell r="BW196">
            <v>0</v>
          </cell>
          <cell r="BX196">
            <v>0</v>
          </cell>
          <cell r="BY196">
            <v>0</v>
          </cell>
          <cell r="BZ196">
            <v>0</v>
          </cell>
          <cell r="CA196">
            <v>0</v>
          </cell>
          <cell r="CC196">
            <v>0</v>
          </cell>
          <cell r="CG196">
            <v>0</v>
          </cell>
          <cell r="CK196">
            <v>0</v>
          </cell>
          <cell r="CO196">
            <v>0</v>
          </cell>
          <cell r="CT196">
            <v>0</v>
          </cell>
          <cell r="CU196">
            <v>0</v>
          </cell>
          <cell r="CV196">
            <v>0</v>
          </cell>
          <cell r="CW196">
            <v>0</v>
          </cell>
          <cell r="CX196">
            <v>0</v>
          </cell>
          <cell r="CZ196">
            <v>0</v>
          </cell>
          <cell r="DC196">
            <v>0</v>
          </cell>
          <cell r="DF196">
            <v>0</v>
          </cell>
          <cell r="DI196">
            <v>0</v>
          </cell>
          <cell r="DK196">
            <v>0</v>
          </cell>
          <cell r="DL196">
            <v>0</v>
          </cell>
          <cell r="DN196" t="str">
            <v>11D13</v>
          </cell>
          <cell r="DO196" t="str">
            <v>FixoTInt-"Lojas"2002</v>
          </cell>
          <cell r="DP196">
            <v>9</v>
          </cell>
          <cell r="DQ196">
            <v>100</v>
          </cell>
          <cell r="DR196" t="str">
            <v>PT01</v>
          </cell>
          <cell r="DT196" t="str">
            <v>00210000</v>
          </cell>
          <cell r="DU196" t="str">
            <v>CREDITO PREDIAL PORTUGUES, SA</v>
          </cell>
        </row>
        <row r="197">
          <cell r="A197" t="str">
            <v>222470</v>
          </cell>
          <cell r="B197" t="str">
            <v>Alcino Oliveira Bastos</v>
          </cell>
          <cell r="C197" t="str">
            <v>1978</v>
          </cell>
          <cell r="D197">
            <v>27</v>
          </cell>
          <cell r="E197">
            <v>27</v>
          </cell>
          <cell r="F197" t="str">
            <v>19550313</v>
          </cell>
          <cell r="G197" t="str">
            <v>50</v>
          </cell>
          <cell r="H197" t="str">
            <v>1</v>
          </cell>
          <cell r="I197" t="str">
            <v>Casado</v>
          </cell>
          <cell r="J197" t="str">
            <v>masculino</v>
          </cell>
          <cell r="K197">
            <v>1</v>
          </cell>
          <cell r="L197" t="str">
            <v>Urb.Fernando Dias, Bloco 4  -  1º B QT do Calvário</v>
          </cell>
          <cell r="M197" t="str">
            <v>5400-001</v>
          </cell>
          <cell r="N197" t="str">
            <v>CHAVES</v>
          </cell>
          <cell r="O197" t="str">
            <v>00110024</v>
          </cell>
          <cell r="P197" t="str">
            <v>CICLO ELEMENTAR (4.CLASSE)</v>
          </cell>
          <cell r="R197" t="str">
            <v>6536544</v>
          </cell>
          <cell r="S197" t="str">
            <v>19981117</v>
          </cell>
          <cell r="T197" t="str">
            <v>VILA REA</v>
          </cell>
          <cell r="U197" t="str">
            <v>9803</v>
          </cell>
          <cell r="V197" t="str">
            <v>S.NAC IND ENERGIA-SINDEL</v>
          </cell>
          <cell r="W197" t="str">
            <v>101695306</v>
          </cell>
          <cell r="X197" t="str">
            <v>2380</v>
          </cell>
          <cell r="Y197" t="str">
            <v>0.0</v>
          </cell>
          <cell r="Z197">
            <v>1</v>
          </cell>
          <cell r="AA197" t="str">
            <v>00</v>
          </cell>
          <cell r="AC197" t="str">
            <v>X</v>
          </cell>
          <cell r="AD197" t="str">
            <v>100</v>
          </cell>
          <cell r="AE197" t="str">
            <v>11081278586</v>
          </cell>
          <cell r="AF197" t="str">
            <v>02</v>
          </cell>
          <cell r="AG197" t="str">
            <v>19780912</v>
          </cell>
          <cell r="AH197" t="str">
            <v>DT.Adm.Corr.Antiguid</v>
          </cell>
          <cell r="AI197" t="str">
            <v>1</v>
          </cell>
          <cell r="AJ197" t="str">
            <v>ACTIVOS</v>
          </cell>
          <cell r="AK197" t="str">
            <v>AA</v>
          </cell>
          <cell r="AL197" t="str">
            <v>ACTIVO TEMP.INTEIRO</v>
          </cell>
          <cell r="AM197" t="str">
            <v>J100</v>
          </cell>
          <cell r="AN197" t="str">
            <v>EDPOutsourcing Comercial-N</v>
          </cell>
          <cell r="AO197" t="str">
            <v>J128</v>
          </cell>
          <cell r="AP197" t="str">
            <v>EDPOC-Chaves</v>
          </cell>
          <cell r="AQ197" t="str">
            <v>40177460</v>
          </cell>
          <cell r="AR197" t="str">
            <v>70000022</v>
          </cell>
          <cell r="AS197" t="str">
            <v>014.</v>
          </cell>
          <cell r="AT197" t="str">
            <v>TECNICO COMERCIAL</v>
          </cell>
          <cell r="AU197" t="str">
            <v>4</v>
          </cell>
          <cell r="AV197" t="str">
            <v>00040281</v>
          </cell>
          <cell r="AW197" t="str">
            <v>J20424260410</v>
          </cell>
          <cell r="AX197" t="str">
            <v>AN-LJCHV-LOJA CHAVES</v>
          </cell>
          <cell r="AY197" t="str">
            <v>68905109</v>
          </cell>
          <cell r="AZ197" t="str">
            <v>Lj Chaves</v>
          </cell>
          <cell r="BA197" t="str">
            <v>6890</v>
          </cell>
          <cell r="BB197" t="str">
            <v>EDP Outsourcing Comercial</v>
          </cell>
          <cell r="BC197" t="str">
            <v>6890</v>
          </cell>
          <cell r="BD197" t="str">
            <v>6890</v>
          </cell>
          <cell r="BE197" t="str">
            <v>2800</v>
          </cell>
          <cell r="BF197" t="str">
            <v>6890</v>
          </cell>
          <cell r="BG197" t="str">
            <v>EDP Outsourcing Comercial,SA</v>
          </cell>
          <cell r="BH197" t="str">
            <v>1010</v>
          </cell>
          <cell r="BI197">
            <v>1432</v>
          </cell>
          <cell r="BJ197" t="str">
            <v>13</v>
          </cell>
          <cell r="BK197">
            <v>27</v>
          </cell>
          <cell r="BL197">
            <v>272.97000000000003</v>
          </cell>
          <cell r="BM197" t="str">
            <v>NÍVEL 4</v>
          </cell>
          <cell r="BN197" t="str">
            <v>01</v>
          </cell>
          <cell r="BO197" t="str">
            <v>07</v>
          </cell>
          <cell r="BP197" t="str">
            <v>20040101</v>
          </cell>
          <cell r="BQ197" t="str">
            <v>21</v>
          </cell>
          <cell r="BR197" t="str">
            <v>EVOLUCAO AUTOMATICA</v>
          </cell>
          <cell r="BS197" t="str">
            <v>20050101</v>
          </cell>
          <cell r="BW197">
            <v>0</v>
          </cell>
          <cell r="BX197">
            <v>0</v>
          </cell>
          <cell r="BY197">
            <v>0</v>
          </cell>
          <cell r="BZ197">
            <v>0</v>
          </cell>
          <cell r="CA197">
            <v>0</v>
          </cell>
          <cell r="CC197">
            <v>0</v>
          </cell>
          <cell r="CG197">
            <v>0</v>
          </cell>
          <cell r="CK197">
            <v>0</v>
          </cell>
          <cell r="CO197">
            <v>0</v>
          </cell>
          <cell r="CT197">
            <v>0</v>
          </cell>
          <cell r="CU197">
            <v>0</v>
          </cell>
          <cell r="CV197">
            <v>0</v>
          </cell>
          <cell r="CW197">
            <v>0</v>
          </cell>
          <cell r="CX197">
            <v>1</v>
          </cell>
          <cell r="CY197" t="str">
            <v>6010</v>
          </cell>
          <cell r="CZ197">
            <v>39.54</v>
          </cell>
          <cell r="DC197">
            <v>0</v>
          </cell>
          <cell r="DF197">
            <v>0</v>
          </cell>
          <cell r="DI197">
            <v>0</v>
          </cell>
          <cell r="DK197">
            <v>0</v>
          </cell>
          <cell r="DL197">
            <v>0</v>
          </cell>
          <cell r="DN197" t="str">
            <v>11D13</v>
          </cell>
          <cell r="DO197" t="str">
            <v>FixoTInt-"Lojas"2002</v>
          </cell>
          <cell r="DP197">
            <v>9</v>
          </cell>
          <cell r="DQ197">
            <v>100</v>
          </cell>
          <cell r="DR197" t="str">
            <v>PT01</v>
          </cell>
          <cell r="DT197" t="str">
            <v>00330000</v>
          </cell>
          <cell r="DU197" t="str">
            <v>BANCO COMERCIAL PORTUGUES, SA</v>
          </cell>
        </row>
        <row r="198">
          <cell r="A198" t="str">
            <v>315168</v>
          </cell>
          <cell r="B198" t="str">
            <v>Fernanda Maria Soeiro Faria    Oliveira</v>
          </cell>
          <cell r="C198" t="str">
            <v>1989</v>
          </cell>
          <cell r="D198">
            <v>16</v>
          </cell>
          <cell r="E198">
            <v>16</v>
          </cell>
          <cell r="F198" t="str">
            <v>19671202</v>
          </cell>
          <cell r="G198" t="str">
            <v>37</v>
          </cell>
          <cell r="H198" t="str">
            <v>1</v>
          </cell>
          <cell r="I198" t="str">
            <v>Casado</v>
          </cell>
          <cell r="J198" t="str">
            <v>feminino</v>
          </cell>
          <cell r="K198">
            <v>2</v>
          </cell>
          <cell r="L198" t="str">
            <v>Pct Brites Pereira N.13</v>
          </cell>
          <cell r="M198" t="str">
            <v>5400-000</v>
          </cell>
          <cell r="N198" t="str">
            <v>CHAVES</v>
          </cell>
          <cell r="O198" t="str">
            <v>00243383</v>
          </cell>
          <cell r="P198" t="str">
            <v>12.ANO - 1. CURSO</v>
          </cell>
          <cell r="R198" t="str">
            <v>7861808</v>
          </cell>
          <cell r="S198" t="str">
            <v>20000413</v>
          </cell>
          <cell r="T198" t="str">
            <v>LISBOA</v>
          </cell>
          <cell r="U198" t="str">
            <v>9800</v>
          </cell>
          <cell r="V198" t="str">
            <v>SIND TRAB IND ELéCT NORTE</v>
          </cell>
          <cell r="W198" t="str">
            <v>195478045</v>
          </cell>
          <cell r="X198" t="str">
            <v>2437</v>
          </cell>
          <cell r="Y198" t="str">
            <v>0.0</v>
          </cell>
          <cell r="Z198">
            <v>2</v>
          </cell>
          <cell r="AA198" t="str">
            <v>00</v>
          </cell>
          <cell r="AC198" t="str">
            <v>X</v>
          </cell>
          <cell r="AD198" t="str">
            <v>100</v>
          </cell>
          <cell r="AE198" t="str">
            <v>11082083559</v>
          </cell>
          <cell r="AF198" t="str">
            <v>02</v>
          </cell>
          <cell r="AG198" t="str">
            <v>19891114</v>
          </cell>
          <cell r="AH198" t="str">
            <v>DT.Adm.Corr.Antiguid</v>
          </cell>
          <cell r="AI198" t="str">
            <v>1</v>
          </cell>
          <cell r="AJ198" t="str">
            <v>ACTIVOS</v>
          </cell>
          <cell r="AK198" t="str">
            <v>AA</v>
          </cell>
          <cell r="AL198" t="str">
            <v>ACTIVO TEMP.INTEIRO</v>
          </cell>
          <cell r="AM198" t="str">
            <v>J100</v>
          </cell>
          <cell r="AN198" t="str">
            <v>EDPOutsourcing Comercial-N</v>
          </cell>
          <cell r="AO198" t="str">
            <v>J128</v>
          </cell>
          <cell r="AP198" t="str">
            <v>EDPOC-Chaves</v>
          </cell>
          <cell r="AQ198" t="str">
            <v>40177463</v>
          </cell>
          <cell r="AR198" t="str">
            <v>70000060</v>
          </cell>
          <cell r="AS198" t="str">
            <v>025.</v>
          </cell>
          <cell r="AT198" t="str">
            <v>ESCRITURARIO COMERCIAL</v>
          </cell>
          <cell r="AU198" t="str">
            <v>1</v>
          </cell>
          <cell r="AV198" t="str">
            <v>00040281</v>
          </cell>
          <cell r="AW198" t="str">
            <v>J20424260410</v>
          </cell>
          <cell r="AX198" t="str">
            <v>AN-LJCHV-LOJA CHAVES</v>
          </cell>
          <cell r="AY198" t="str">
            <v>68905109</v>
          </cell>
          <cell r="AZ198" t="str">
            <v>Lj Chaves</v>
          </cell>
          <cell r="BA198" t="str">
            <v>6890</v>
          </cell>
          <cell r="BB198" t="str">
            <v>EDP Outsourcing Comercial</v>
          </cell>
          <cell r="BC198" t="str">
            <v>6890</v>
          </cell>
          <cell r="BD198" t="str">
            <v>6890</v>
          </cell>
          <cell r="BE198" t="str">
            <v>2800</v>
          </cell>
          <cell r="BF198" t="str">
            <v>6890</v>
          </cell>
          <cell r="BG198" t="str">
            <v>EDP Outsourcing Comercial,SA</v>
          </cell>
          <cell r="BH198" t="str">
            <v>1010</v>
          </cell>
          <cell r="BI198">
            <v>1160</v>
          </cell>
          <cell r="BJ198" t="str">
            <v>10</v>
          </cell>
          <cell r="BK198">
            <v>16</v>
          </cell>
          <cell r="BL198">
            <v>161.76</v>
          </cell>
          <cell r="BM198" t="str">
            <v>NÍVEL 5</v>
          </cell>
          <cell r="BN198" t="str">
            <v>01</v>
          </cell>
          <cell r="BO198" t="str">
            <v>07</v>
          </cell>
          <cell r="BP198" t="str">
            <v>20040101</v>
          </cell>
          <cell r="BQ198" t="str">
            <v>21</v>
          </cell>
          <cell r="BR198" t="str">
            <v>EVOLUCAO AUTOMATICA</v>
          </cell>
          <cell r="BS198" t="str">
            <v>20050101</v>
          </cell>
          <cell r="BW198">
            <v>0</v>
          </cell>
          <cell r="BX198">
            <v>0</v>
          </cell>
          <cell r="BY198">
            <v>0</v>
          </cell>
          <cell r="BZ198">
            <v>0</v>
          </cell>
          <cell r="CA198">
            <v>0</v>
          </cell>
          <cell r="CC198">
            <v>0</v>
          </cell>
          <cell r="CG198">
            <v>0</v>
          </cell>
          <cell r="CK198">
            <v>0</v>
          </cell>
          <cell r="CO198">
            <v>0</v>
          </cell>
          <cell r="CT198">
            <v>0</v>
          </cell>
          <cell r="CU198">
            <v>0</v>
          </cell>
          <cell r="CV198">
            <v>0</v>
          </cell>
          <cell r="CW198">
            <v>0</v>
          </cell>
          <cell r="CX198">
            <v>1</v>
          </cell>
          <cell r="CY198" t="str">
            <v>6010</v>
          </cell>
          <cell r="CZ198">
            <v>39.54</v>
          </cell>
          <cell r="DC198">
            <v>0</v>
          </cell>
          <cell r="DF198">
            <v>0</v>
          </cell>
          <cell r="DI198">
            <v>0</v>
          </cell>
          <cell r="DK198">
            <v>0</v>
          </cell>
          <cell r="DL198">
            <v>0</v>
          </cell>
          <cell r="DN198" t="str">
            <v>11D13</v>
          </cell>
          <cell r="DO198" t="str">
            <v>FixoTInt-"Lojas"2002</v>
          </cell>
          <cell r="DP198">
            <v>9</v>
          </cell>
          <cell r="DQ198">
            <v>100</v>
          </cell>
          <cell r="DR198" t="str">
            <v>PT01</v>
          </cell>
          <cell r="DT198" t="str">
            <v>00330000</v>
          </cell>
          <cell r="DU198" t="str">
            <v>BANCO COMERCIAL PORTUGUES, SA</v>
          </cell>
        </row>
        <row r="199">
          <cell r="A199" t="str">
            <v>211001</v>
          </cell>
          <cell r="B199" t="str">
            <v>Arnaldo Castanheira Varandas</v>
          </cell>
          <cell r="C199" t="str">
            <v>1981</v>
          </cell>
          <cell r="D199">
            <v>24</v>
          </cell>
          <cell r="E199">
            <v>24</v>
          </cell>
          <cell r="F199" t="str">
            <v>19571106</v>
          </cell>
          <cell r="G199" t="str">
            <v>47</v>
          </cell>
          <cell r="H199" t="str">
            <v>1</v>
          </cell>
          <cell r="I199" t="str">
            <v>Casado</v>
          </cell>
          <cell r="J199" t="str">
            <v>masculino</v>
          </cell>
          <cell r="K199">
            <v>1</v>
          </cell>
          <cell r="L199" t="str">
            <v>Lug do Largo do Jardim</v>
          </cell>
          <cell r="M199" t="str">
            <v>5430-000</v>
          </cell>
          <cell r="N199" t="str">
            <v>VALPAÇOS</v>
          </cell>
          <cell r="O199" t="str">
            <v>00231013</v>
          </cell>
          <cell r="P199" t="str">
            <v>2. CICLO LICEAL</v>
          </cell>
          <cell r="R199" t="str">
            <v>3612281</v>
          </cell>
          <cell r="S199" t="str">
            <v>19891024</v>
          </cell>
          <cell r="T199" t="str">
            <v>LISBOA</v>
          </cell>
          <cell r="U199" t="str">
            <v>9804</v>
          </cell>
          <cell r="V199" t="str">
            <v>SIND ENERGIA - SINERGIA</v>
          </cell>
          <cell r="W199" t="str">
            <v>131580531</v>
          </cell>
          <cell r="X199" t="str">
            <v>2470</v>
          </cell>
          <cell r="Y199" t="str">
            <v>0.0</v>
          </cell>
          <cell r="Z199">
            <v>1</v>
          </cell>
          <cell r="AA199" t="str">
            <v>00</v>
          </cell>
          <cell r="AD199" t="str">
            <v>100</v>
          </cell>
          <cell r="AE199" t="str">
            <v>11218138551</v>
          </cell>
          <cell r="AF199" t="str">
            <v>02</v>
          </cell>
          <cell r="AG199" t="str">
            <v>19810301</v>
          </cell>
          <cell r="AH199" t="str">
            <v>DT.Adm.Corr.Antiguid</v>
          </cell>
          <cell r="AI199" t="str">
            <v>1</v>
          </cell>
          <cell r="AJ199" t="str">
            <v>ACTIVOS</v>
          </cell>
          <cell r="AK199" t="str">
            <v>AA</v>
          </cell>
          <cell r="AL199" t="str">
            <v>ACTIVO TEMP.INTEIRO</v>
          </cell>
          <cell r="AM199" t="str">
            <v>J100</v>
          </cell>
          <cell r="AN199" t="str">
            <v>EDPOutsourcing Comercial-N</v>
          </cell>
          <cell r="AO199" t="str">
            <v>J128</v>
          </cell>
          <cell r="AP199" t="str">
            <v>EDPOC-Chaves</v>
          </cell>
          <cell r="AQ199" t="str">
            <v>40177461</v>
          </cell>
          <cell r="AR199" t="str">
            <v>70000060</v>
          </cell>
          <cell r="AS199" t="str">
            <v>025.</v>
          </cell>
          <cell r="AT199" t="str">
            <v>ESCRITURARIO COMERCIAL</v>
          </cell>
          <cell r="AU199" t="str">
            <v>1</v>
          </cell>
          <cell r="AV199" t="str">
            <v>00040281</v>
          </cell>
          <cell r="AW199" t="str">
            <v>J20424260410</v>
          </cell>
          <cell r="AX199" t="str">
            <v>AN-LJCHV-LOJA CHAVES</v>
          </cell>
          <cell r="AY199" t="str">
            <v>68905109</v>
          </cell>
          <cell r="AZ199" t="str">
            <v>Lj Chaves</v>
          </cell>
          <cell r="BA199" t="str">
            <v>6890</v>
          </cell>
          <cell r="BB199" t="str">
            <v>EDP Outsourcing Comercial</v>
          </cell>
          <cell r="BC199" t="str">
            <v>6890</v>
          </cell>
          <cell r="BD199" t="str">
            <v>6890</v>
          </cell>
          <cell r="BE199" t="str">
            <v>2800</v>
          </cell>
          <cell r="BF199" t="str">
            <v>6890</v>
          </cell>
          <cell r="BG199" t="str">
            <v>EDP Outsourcing Comercial,SA</v>
          </cell>
          <cell r="BH199" t="str">
            <v>1010</v>
          </cell>
          <cell r="BI199">
            <v>1160</v>
          </cell>
          <cell r="BJ199" t="str">
            <v>10</v>
          </cell>
          <cell r="BK199">
            <v>24</v>
          </cell>
          <cell r="BL199">
            <v>242.64</v>
          </cell>
          <cell r="BM199" t="str">
            <v>NÍVEL 5</v>
          </cell>
          <cell r="BN199" t="str">
            <v>01</v>
          </cell>
          <cell r="BO199" t="str">
            <v>07</v>
          </cell>
          <cell r="BP199" t="str">
            <v>20040101</v>
          </cell>
          <cell r="BQ199" t="str">
            <v>21</v>
          </cell>
          <cell r="BR199" t="str">
            <v>EVOLUCAO AUTOMATICA</v>
          </cell>
          <cell r="BS199" t="str">
            <v>20050101</v>
          </cell>
          <cell r="BW199">
            <v>0</v>
          </cell>
          <cell r="BX199">
            <v>0</v>
          </cell>
          <cell r="BY199">
            <v>0</v>
          </cell>
          <cell r="BZ199">
            <v>0</v>
          </cell>
          <cell r="CA199">
            <v>0</v>
          </cell>
          <cell r="CC199">
            <v>0</v>
          </cell>
          <cell r="CG199">
            <v>0</v>
          </cell>
          <cell r="CK199">
            <v>0</v>
          </cell>
          <cell r="CO199">
            <v>0</v>
          </cell>
          <cell r="CT199">
            <v>0</v>
          </cell>
          <cell r="CU199">
            <v>0</v>
          </cell>
          <cell r="CV199">
            <v>0</v>
          </cell>
          <cell r="CW199">
            <v>0</v>
          </cell>
          <cell r="CX199">
            <v>1</v>
          </cell>
          <cell r="CY199" t="str">
            <v>6010</v>
          </cell>
          <cell r="CZ199">
            <v>39.54</v>
          </cell>
          <cell r="DC199">
            <v>0</v>
          </cell>
          <cell r="DF199">
            <v>0</v>
          </cell>
          <cell r="DI199">
            <v>0</v>
          </cell>
          <cell r="DK199">
            <v>0</v>
          </cell>
          <cell r="DL199">
            <v>0</v>
          </cell>
          <cell r="DN199" t="str">
            <v>11D13</v>
          </cell>
          <cell r="DO199" t="str">
            <v>FixoTInt-"Lojas"2002</v>
          </cell>
          <cell r="DP199">
            <v>9</v>
          </cell>
          <cell r="DQ199">
            <v>100</v>
          </cell>
          <cell r="DR199" t="str">
            <v>PT01</v>
          </cell>
          <cell r="DT199" t="str">
            <v>00070662</v>
          </cell>
          <cell r="DU199" t="str">
            <v>BANCO ESPIRITO SANTO, SA</v>
          </cell>
        </row>
        <row r="200">
          <cell r="A200" t="str">
            <v>251844</v>
          </cell>
          <cell r="B200" t="str">
            <v>Elvira Margarida Mendes H. Xavier</v>
          </cell>
          <cell r="C200" t="str">
            <v>1969</v>
          </cell>
          <cell r="D200">
            <v>36</v>
          </cell>
          <cell r="E200">
            <v>36</v>
          </cell>
          <cell r="F200" t="str">
            <v>19550801</v>
          </cell>
          <cell r="G200" t="str">
            <v>49</v>
          </cell>
          <cell r="H200" t="str">
            <v>1</v>
          </cell>
          <cell r="I200" t="str">
            <v>Casado</v>
          </cell>
          <cell r="J200" t="str">
            <v>feminino</v>
          </cell>
          <cell r="K200">
            <v>2</v>
          </cell>
          <cell r="L200" t="str">
            <v>Alto Portela, 40 Paradela de Veiga       S. Pedro Agos</v>
          </cell>
          <cell r="M200" t="str">
            <v>5400-000</v>
          </cell>
          <cell r="N200" t="str">
            <v>CHAVES</v>
          </cell>
          <cell r="O200" t="str">
            <v>00110024</v>
          </cell>
          <cell r="P200" t="str">
            <v>CICLO ELEMENTAR (4.CLASSE)</v>
          </cell>
          <cell r="R200" t="str">
            <v>6047914</v>
          </cell>
          <cell r="S200" t="str">
            <v>19990513</v>
          </cell>
          <cell r="T200" t="str">
            <v>VILA REA</v>
          </cell>
          <cell r="U200" t="str">
            <v>9804</v>
          </cell>
          <cell r="V200" t="str">
            <v>SIND ENERGIA - SINERGIA</v>
          </cell>
          <cell r="W200" t="str">
            <v>106010484</v>
          </cell>
          <cell r="X200" t="str">
            <v>2380</v>
          </cell>
          <cell r="Y200" t="str">
            <v>0.0</v>
          </cell>
          <cell r="Z200">
            <v>2</v>
          </cell>
          <cell r="AA200" t="str">
            <v>00</v>
          </cell>
          <cell r="AC200" t="str">
            <v>X</v>
          </cell>
          <cell r="AD200" t="str">
            <v>100</v>
          </cell>
          <cell r="AE200" t="str">
            <v>11163987154</v>
          </cell>
          <cell r="AF200" t="str">
            <v>02</v>
          </cell>
          <cell r="AG200" t="str">
            <v>19691001</v>
          </cell>
          <cell r="AH200" t="str">
            <v>DT.Adm.Corr.Antiguid</v>
          </cell>
          <cell r="AI200" t="str">
            <v>1</v>
          </cell>
          <cell r="AJ200" t="str">
            <v>ACTIVOS</v>
          </cell>
          <cell r="AK200" t="str">
            <v>AA</v>
          </cell>
          <cell r="AL200" t="str">
            <v>ACTIVO TEMP.INTEIRO</v>
          </cell>
          <cell r="AM200" t="str">
            <v>J100</v>
          </cell>
          <cell r="AN200" t="str">
            <v>EDPOutsourcing Comercial-N</v>
          </cell>
          <cell r="AO200" t="str">
            <v>J128</v>
          </cell>
          <cell r="AP200" t="str">
            <v>EDPOC-Chaves</v>
          </cell>
          <cell r="AQ200" t="str">
            <v>40177462</v>
          </cell>
          <cell r="AR200" t="str">
            <v>70000060</v>
          </cell>
          <cell r="AS200" t="str">
            <v>025.</v>
          </cell>
          <cell r="AT200" t="str">
            <v>ESCRITURARIO COMERCIAL</v>
          </cell>
          <cell r="AU200" t="str">
            <v>1</v>
          </cell>
          <cell r="AV200" t="str">
            <v>00040281</v>
          </cell>
          <cell r="AW200" t="str">
            <v>J20424260410</v>
          </cell>
          <cell r="AX200" t="str">
            <v>AN-LJCHV-LOJA CHAVES</v>
          </cell>
          <cell r="AY200" t="str">
            <v>68905109</v>
          </cell>
          <cell r="AZ200" t="str">
            <v>Lj Chaves</v>
          </cell>
          <cell r="BA200" t="str">
            <v>6890</v>
          </cell>
          <cell r="BB200" t="str">
            <v>EDP Outsourcing Comercial</v>
          </cell>
          <cell r="BC200" t="str">
            <v>6890</v>
          </cell>
          <cell r="BD200" t="str">
            <v>6890</v>
          </cell>
          <cell r="BE200" t="str">
            <v>2800</v>
          </cell>
          <cell r="BF200" t="str">
            <v>6890</v>
          </cell>
          <cell r="BG200" t="str">
            <v>EDP Outsourcing Comercial,SA</v>
          </cell>
          <cell r="BH200" t="str">
            <v>1010</v>
          </cell>
          <cell r="BI200">
            <v>1339</v>
          </cell>
          <cell r="BJ200" t="str">
            <v>12</v>
          </cell>
          <cell r="BK200">
            <v>36</v>
          </cell>
          <cell r="BL200">
            <v>363.96</v>
          </cell>
          <cell r="BM200" t="str">
            <v>NÍVEL 5</v>
          </cell>
          <cell r="BN200" t="str">
            <v>00</v>
          </cell>
          <cell r="BO200" t="str">
            <v>09</v>
          </cell>
          <cell r="BP200" t="str">
            <v>20050101</v>
          </cell>
          <cell r="BQ200" t="str">
            <v>21</v>
          </cell>
          <cell r="BR200" t="str">
            <v>EVOLUCAO AUTOMATICA</v>
          </cell>
          <cell r="BS200" t="str">
            <v>20050101</v>
          </cell>
          <cell r="BW200">
            <v>0</v>
          </cell>
          <cell r="BX200">
            <v>0</v>
          </cell>
          <cell r="BY200">
            <v>0</v>
          </cell>
          <cell r="BZ200">
            <v>0</v>
          </cell>
          <cell r="CA200">
            <v>0</v>
          </cell>
          <cell r="CC200">
            <v>0</v>
          </cell>
          <cell r="CG200">
            <v>0</v>
          </cell>
          <cell r="CK200">
            <v>0</v>
          </cell>
          <cell r="CO200">
            <v>0</v>
          </cell>
          <cell r="CT200">
            <v>0</v>
          </cell>
          <cell r="CU200">
            <v>0</v>
          </cell>
          <cell r="CV200">
            <v>0</v>
          </cell>
          <cell r="CW200">
            <v>0</v>
          </cell>
          <cell r="CX200">
            <v>1</v>
          </cell>
          <cell r="CY200" t="str">
            <v>6010</v>
          </cell>
          <cell r="CZ200">
            <v>39.54</v>
          </cell>
          <cell r="DC200">
            <v>0</v>
          </cell>
          <cell r="DF200">
            <v>0</v>
          </cell>
          <cell r="DI200">
            <v>0</v>
          </cell>
          <cell r="DK200">
            <v>0</v>
          </cell>
          <cell r="DL200">
            <v>0</v>
          </cell>
          <cell r="DN200" t="str">
            <v>11D13</v>
          </cell>
          <cell r="DO200" t="str">
            <v>FixoTInt-"Lojas"2002</v>
          </cell>
          <cell r="DP200">
            <v>9</v>
          </cell>
          <cell r="DQ200">
            <v>100</v>
          </cell>
          <cell r="DR200" t="str">
            <v>PT01</v>
          </cell>
          <cell r="DT200" t="str">
            <v>00350168</v>
          </cell>
          <cell r="DU200" t="str">
            <v>CAIXA GERAL DE DEPOSITOS, SA</v>
          </cell>
        </row>
        <row r="201">
          <cell r="A201" t="str">
            <v>215252</v>
          </cell>
          <cell r="B201" t="str">
            <v>Norberto Carrilho Gomes</v>
          </cell>
          <cell r="C201" t="str">
            <v>1981</v>
          </cell>
          <cell r="D201">
            <v>24</v>
          </cell>
          <cell r="E201">
            <v>24</v>
          </cell>
          <cell r="F201" t="str">
            <v>19510922</v>
          </cell>
          <cell r="G201" t="str">
            <v>53</v>
          </cell>
          <cell r="H201" t="str">
            <v>1</v>
          </cell>
          <cell r="I201" t="str">
            <v>Casado</v>
          </cell>
          <cell r="J201" t="str">
            <v>masculino</v>
          </cell>
          <cell r="K201">
            <v>2</v>
          </cell>
          <cell r="L201" t="str">
            <v>R da Batoca, Nº. 9                      Adoufe</v>
          </cell>
          <cell r="M201" t="str">
            <v>5000-027</v>
          </cell>
          <cell r="N201" t="str">
            <v>ADOUFE</v>
          </cell>
          <cell r="O201" t="str">
            <v>00743301</v>
          </cell>
          <cell r="P201" t="str">
            <v>E.ELECTROTECNICA COMPUTADORES</v>
          </cell>
          <cell r="R201" t="str">
            <v>1557637</v>
          </cell>
          <cell r="S201" t="str">
            <v>19920826</v>
          </cell>
          <cell r="T201" t="str">
            <v>LISBOA</v>
          </cell>
          <cell r="W201" t="str">
            <v>104669748</v>
          </cell>
          <cell r="X201" t="str">
            <v>2496</v>
          </cell>
          <cell r="Y201" t="str">
            <v>0.0</v>
          </cell>
          <cell r="Z201">
            <v>2</v>
          </cell>
          <cell r="AA201" t="str">
            <v>00</v>
          </cell>
          <cell r="AD201" t="str">
            <v>100</v>
          </cell>
          <cell r="AE201" t="str">
            <v>11215721239</v>
          </cell>
          <cell r="AF201" t="str">
            <v>02</v>
          </cell>
          <cell r="AG201" t="str">
            <v>19810901</v>
          </cell>
          <cell r="AH201" t="str">
            <v>DT.Adm.Corr.Antiguid</v>
          </cell>
          <cell r="AI201" t="str">
            <v>1</v>
          </cell>
          <cell r="AJ201" t="str">
            <v>ACTIVOS</v>
          </cell>
          <cell r="AK201" t="str">
            <v>AA</v>
          </cell>
          <cell r="AL201" t="str">
            <v>ACTIVO TEMP.INTEIRO</v>
          </cell>
          <cell r="AM201" t="str">
            <v>J100</v>
          </cell>
          <cell r="AN201" t="str">
            <v>EDPOutsourcing Comercial-N</v>
          </cell>
          <cell r="AO201" t="str">
            <v>J129</v>
          </cell>
          <cell r="AP201" t="str">
            <v>EDPOC-VRL RSI</v>
          </cell>
          <cell r="AQ201" t="str">
            <v>40177204</v>
          </cell>
          <cell r="AR201" t="str">
            <v>70000607</v>
          </cell>
          <cell r="AS201" t="str">
            <v>92L2</v>
          </cell>
          <cell r="AT201" t="str">
            <v>CHEFE DEPARTAMENTO</v>
          </cell>
          <cell r="AU201" t="str">
            <v>4</v>
          </cell>
          <cell r="AV201" t="str">
            <v>00040510</v>
          </cell>
          <cell r="AW201" t="str">
            <v>J20420000210</v>
          </cell>
          <cell r="AX201" t="str">
            <v>AN-AP-APOIO</v>
          </cell>
          <cell r="AY201" t="str">
            <v>68905010</v>
          </cell>
          <cell r="AZ201" t="str">
            <v>Dep Comercial Norte</v>
          </cell>
          <cell r="BA201" t="str">
            <v>6890</v>
          </cell>
          <cell r="BB201" t="str">
            <v>EDP Outsourcing Comercial</v>
          </cell>
          <cell r="BC201" t="str">
            <v>6890</v>
          </cell>
          <cell r="BD201" t="str">
            <v>6890</v>
          </cell>
          <cell r="BE201" t="str">
            <v>2800</v>
          </cell>
          <cell r="BF201" t="str">
            <v>6890</v>
          </cell>
          <cell r="BG201" t="str">
            <v>EDP Outsourcing Comercial,SA</v>
          </cell>
          <cell r="BH201" t="str">
            <v>1010</v>
          </cell>
          <cell r="BI201">
            <v>2659</v>
          </cell>
          <cell r="BJ201" t="str">
            <v>M</v>
          </cell>
          <cell r="BK201">
            <v>24</v>
          </cell>
          <cell r="BL201">
            <v>242.64</v>
          </cell>
          <cell r="BM201" t="str">
            <v>LIC 2</v>
          </cell>
          <cell r="BN201" t="str">
            <v>00</v>
          </cell>
          <cell r="BO201" t="str">
            <v>M</v>
          </cell>
          <cell r="BP201" t="str">
            <v>20040110</v>
          </cell>
          <cell r="BQ201" t="str">
            <v>22</v>
          </cell>
          <cell r="BR201" t="str">
            <v>ACELERACAO DE CARREIRA</v>
          </cell>
          <cell r="BS201" t="str">
            <v>20050101</v>
          </cell>
          <cell r="BU201" t="str">
            <v>C DEP D2</v>
          </cell>
          <cell r="BV201" t="str">
            <v>N</v>
          </cell>
          <cell r="BW201">
            <v>146</v>
          </cell>
          <cell r="BX201">
            <v>21</v>
          </cell>
          <cell r="BY201">
            <v>640</v>
          </cell>
          <cell r="BZ201">
            <v>0</v>
          </cell>
          <cell r="CA201">
            <v>0</v>
          </cell>
          <cell r="CC201">
            <v>0</v>
          </cell>
          <cell r="CG201">
            <v>0</v>
          </cell>
          <cell r="CK201">
            <v>0</v>
          </cell>
          <cell r="CO201">
            <v>0</v>
          </cell>
          <cell r="CT201">
            <v>0</v>
          </cell>
          <cell r="CU201">
            <v>0</v>
          </cell>
          <cell r="CV201">
            <v>0</v>
          </cell>
          <cell r="CW201">
            <v>0</v>
          </cell>
          <cell r="CX201">
            <v>0</v>
          </cell>
          <cell r="CZ201">
            <v>0</v>
          </cell>
          <cell r="DC201">
            <v>0</v>
          </cell>
          <cell r="DF201">
            <v>0</v>
          </cell>
          <cell r="DI201">
            <v>0</v>
          </cell>
          <cell r="DK201">
            <v>0</v>
          </cell>
          <cell r="DL201">
            <v>0</v>
          </cell>
          <cell r="DN201" t="str">
            <v>50001</v>
          </cell>
          <cell r="DO201" t="str">
            <v>IHT_TEMPO INTEIRO</v>
          </cell>
          <cell r="DP201">
            <v>2</v>
          </cell>
          <cell r="DQ201">
            <v>100</v>
          </cell>
          <cell r="DR201" t="str">
            <v>PT01</v>
          </cell>
          <cell r="DT201" t="str">
            <v>00360055</v>
          </cell>
          <cell r="DU201" t="str">
            <v>CAIXA ECONOMICA MONTEPIO GERAL</v>
          </cell>
        </row>
        <row r="202">
          <cell r="A202" t="str">
            <v>164593</v>
          </cell>
          <cell r="B202" t="str">
            <v>Maria Manuela Teixeira Pereira Almeida</v>
          </cell>
          <cell r="C202" t="str">
            <v>1979</v>
          </cell>
          <cell r="D202">
            <v>26</v>
          </cell>
          <cell r="E202">
            <v>26</v>
          </cell>
          <cell r="F202" t="str">
            <v>19561225</v>
          </cell>
          <cell r="G202" t="str">
            <v>48</v>
          </cell>
          <cell r="H202" t="str">
            <v>1</v>
          </cell>
          <cell r="I202" t="str">
            <v>Casado</v>
          </cell>
          <cell r="J202" t="str">
            <v>feminino</v>
          </cell>
          <cell r="K202">
            <v>2</v>
          </cell>
          <cell r="L202" t="str">
            <v>Rua do Espadanal Lt 26</v>
          </cell>
          <cell r="M202" t="str">
            <v>5000-410</v>
          </cell>
          <cell r="N202" t="str">
            <v>VILA REAL</v>
          </cell>
          <cell r="O202" t="str">
            <v>00231023</v>
          </cell>
          <cell r="P202" t="str">
            <v>CURSO GERAL DOS LICEUS</v>
          </cell>
          <cell r="R202" t="str">
            <v>5843712</v>
          </cell>
          <cell r="S202" t="str">
            <v>19991110</v>
          </cell>
          <cell r="T202" t="str">
            <v>VILA REA</v>
          </cell>
          <cell r="U202" t="str">
            <v>9800</v>
          </cell>
          <cell r="V202" t="str">
            <v>SIND TRAB IND ELéCT NORTE</v>
          </cell>
          <cell r="W202" t="str">
            <v>156806657</v>
          </cell>
          <cell r="X202" t="str">
            <v>2496</v>
          </cell>
          <cell r="Y202" t="str">
            <v>0.0</v>
          </cell>
          <cell r="Z202">
            <v>2</v>
          </cell>
          <cell r="AA202" t="str">
            <v>00</v>
          </cell>
          <cell r="AC202" t="str">
            <v>X</v>
          </cell>
          <cell r="AD202" t="str">
            <v>100</v>
          </cell>
          <cell r="AE202" t="str">
            <v>11267776288</v>
          </cell>
          <cell r="AF202" t="str">
            <v>02</v>
          </cell>
          <cell r="AG202" t="str">
            <v>19790409</v>
          </cell>
          <cell r="AH202" t="str">
            <v>DT.Adm.Corr.Antiguid</v>
          </cell>
          <cell r="AI202" t="str">
            <v>1</v>
          </cell>
          <cell r="AJ202" t="str">
            <v>ACTIVOS</v>
          </cell>
          <cell r="AK202" t="str">
            <v>AA</v>
          </cell>
          <cell r="AL202" t="str">
            <v>ACTIVO TEMP.INTEIRO</v>
          </cell>
          <cell r="AM202" t="str">
            <v>J100</v>
          </cell>
          <cell r="AN202" t="str">
            <v>EDPOutsourcing Comercial-N</v>
          </cell>
          <cell r="AO202" t="str">
            <v>J129</v>
          </cell>
          <cell r="AP202" t="str">
            <v>EDPOC-VRL RSI</v>
          </cell>
          <cell r="AQ202" t="str">
            <v>40176791</v>
          </cell>
          <cell r="AR202" t="str">
            <v>70000022</v>
          </cell>
          <cell r="AS202" t="str">
            <v>014.</v>
          </cell>
          <cell r="AT202" t="str">
            <v>TECNICO COMERCIAL</v>
          </cell>
          <cell r="AU202" t="str">
            <v>4</v>
          </cell>
          <cell r="AV202" t="str">
            <v>00040167</v>
          </cell>
          <cell r="AW202" t="str">
            <v>J20420000610</v>
          </cell>
          <cell r="AX202" t="str">
            <v>AN-LE-LOJAS E EQUIPAS</v>
          </cell>
          <cell r="AY202" t="str">
            <v>68905012</v>
          </cell>
          <cell r="AZ202" t="str">
            <v>Apoio à Rede Norte</v>
          </cell>
          <cell r="BA202" t="str">
            <v>6890</v>
          </cell>
          <cell r="BB202" t="str">
            <v>EDP Outsourcing Comercial</v>
          </cell>
          <cell r="BC202" t="str">
            <v>6890</v>
          </cell>
          <cell r="BD202" t="str">
            <v>6890</v>
          </cell>
          <cell r="BE202" t="str">
            <v>2800</v>
          </cell>
          <cell r="BF202" t="str">
            <v>6890</v>
          </cell>
          <cell r="BG202" t="str">
            <v>EDP Outsourcing Comercial,SA</v>
          </cell>
          <cell r="BH202" t="str">
            <v>1010</v>
          </cell>
          <cell r="BI202">
            <v>1520</v>
          </cell>
          <cell r="BJ202" t="str">
            <v>14</v>
          </cell>
          <cell r="BK202">
            <v>26</v>
          </cell>
          <cell r="BL202">
            <v>262.86</v>
          </cell>
          <cell r="BM202" t="str">
            <v>NÍVEL 4</v>
          </cell>
          <cell r="BN202" t="str">
            <v>01</v>
          </cell>
          <cell r="BO202" t="str">
            <v>08</v>
          </cell>
          <cell r="BP202" t="str">
            <v>20040101</v>
          </cell>
          <cell r="BQ202" t="str">
            <v>21</v>
          </cell>
          <cell r="BR202" t="str">
            <v>EVOLUCAO AUTOMATICA</v>
          </cell>
          <cell r="BS202" t="str">
            <v>20050101</v>
          </cell>
          <cell r="BW202">
            <v>0</v>
          </cell>
          <cell r="BX202">
            <v>0</v>
          </cell>
          <cell r="BY202">
            <v>0</v>
          </cell>
          <cell r="BZ202">
            <v>0</v>
          </cell>
          <cell r="CA202">
            <v>0</v>
          </cell>
          <cell r="CC202">
            <v>0</v>
          </cell>
          <cell r="CG202">
            <v>0</v>
          </cell>
          <cell r="CK202">
            <v>0</v>
          </cell>
          <cell r="CO202">
            <v>0</v>
          </cell>
          <cell r="CT202">
            <v>0</v>
          </cell>
          <cell r="CU202">
            <v>0</v>
          </cell>
          <cell r="CV202">
            <v>0</v>
          </cell>
          <cell r="CW202">
            <v>0</v>
          </cell>
          <cell r="CX202">
            <v>0</v>
          </cell>
          <cell r="CZ202">
            <v>0</v>
          </cell>
          <cell r="DC202">
            <v>0</v>
          </cell>
          <cell r="DF202">
            <v>0</v>
          </cell>
          <cell r="DI202">
            <v>0</v>
          </cell>
          <cell r="DK202">
            <v>0</v>
          </cell>
          <cell r="DL202">
            <v>0</v>
          </cell>
          <cell r="DN202" t="str">
            <v>21D11</v>
          </cell>
          <cell r="DO202" t="str">
            <v>Flex.T.Int."Escrit"</v>
          </cell>
          <cell r="DP202">
            <v>2</v>
          </cell>
          <cell r="DQ202">
            <v>100</v>
          </cell>
          <cell r="DR202" t="str">
            <v>PT01</v>
          </cell>
          <cell r="DT202" t="str">
            <v>00350079</v>
          </cell>
          <cell r="DU202" t="str">
            <v>CAIXA GERAL DE DEPOSITOS, SA</v>
          </cell>
        </row>
        <row r="203">
          <cell r="A203" t="str">
            <v>291331</v>
          </cell>
          <cell r="B203" t="str">
            <v>Maria Helena Lopes Pereira Alves</v>
          </cell>
          <cell r="C203" t="str">
            <v>1983</v>
          </cell>
          <cell r="D203">
            <v>22</v>
          </cell>
          <cell r="E203">
            <v>22</v>
          </cell>
          <cell r="F203" t="str">
            <v>19590210</v>
          </cell>
          <cell r="G203" t="str">
            <v>46</v>
          </cell>
          <cell r="H203" t="str">
            <v>1</v>
          </cell>
          <cell r="I203" t="str">
            <v>Casado</v>
          </cell>
          <cell r="J203" t="str">
            <v>feminino</v>
          </cell>
          <cell r="K203">
            <v>2</v>
          </cell>
          <cell r="L203" t="str">
            <v>Ferreirinho</v>
          </cell>
          <cell r="M203" t="str">
            <v>5450-283</v>
          </cell>
          <cell r="N203" t="str">
            <v>TELÕES VPA</v>
          </cell>
          <cell r="O203" t="str">
            <v>00231023</v>
          </cell>
          <cell r="P203" t="str">
            <v>CURSO GERAL DOS LICEUS</v>
          </cell>
          <cell r="R203" t="str">
            <v>6686544</v>
          </cell>
          <cell r="S203" t="str">
            <v>20000419</v>
          </cell>
          <cell r="T203" t="str">
            <v>VILA REA</v>
          </cell>
          <cell r="U203" t="str">
            <v>9805</v>
          </cell>
          <cell r="V203" t="str">
            <v>SD INDEP SECTOR ENERGéTIC</v>
          </cell>
          <cell r="W203" t="str">
            <v>134581202</v>
          </cell>
          <cell r="X203" t="str">
            <v>2488</v>
          </cell>
          <cell r="Y203" t="str">
            <v>0.0</v>
          </cell>
          <cell r="Z203">
            <v>2</v>
          </cell>
          <cell r="AA203" t="str">
            <v>00</v>
          </cell>
          <cell r="AD203" t="str">
            <v>100</v>
          </cell>
          <cell r="AE203" t="str">
            <v>11081279507</v>
          </cell>
          <cell r="AF203" t="str">
            <v>02</v>
          </cell>
          <cell r="AG203" t="str">
            <v>19830403</v>
          </cell>
          <cell r="AH203" t="str">
            <v>DT.Adm.Corr.Antiguid</v>
          </cell>
          <cell r="AI203" t="str">
            <v>1</v>
          </cell>
          <cell r="AJ203" t="str">
            <v>ACTIVOS</v>
          </cell>
          <cell r="AK203" t="str">
            <v>AA</v>
          </cell>
          <cell r="AL203" t="str">
            <v>ACTIVO TEMP.INTEIRO</v>
          </cell>
          <cell r="AM203" t="str">
            <v>J100</v>
          </cell>
          <cell r="AN203" t="str">
            <v>EDPOutsourcing Comercial-N</v>
          </cell>
          <cell r="AO203" t="str">
            <v>J129</v>
          </cell>
          <cell r="AP203" t="str">
            <v>EDPOC-VRL RSI</v>
          </cell>
          <cell r="AQ203" t="str">
            <v>40176902</v>
          </cell>
          <cell r="AR203" t="str">
            <v>70000060</v>
          </cell>
          <cell r="AS203" t="str">
            <v>025.</v>
          </cell>
          <cell r="AT203" t="str">
            <v>ESCRITURARIO COMERCIAL</v>
          </cell>
          <cell r="AU203" t="str">
            <v>4</v>
          </cell>
          <cell r="AV203" t="str">
            <v>00040167</v>
          </cell>
          <cell r="AW203" t="str">
            <v>J20420000610</v>
          </cell>
          <cell r="AX203" t="str">
            <v>AN-LE-LOJAS E EQUIPAS</v>
          </cell>
          <cell r="AY203" t="str">
            <v>68905012</v>
          </cell>
          <cell r="AZ203" t="str">
            <v>Apoio à Rede Norte</v>
          </cell>
          <cell r="BA203" t="str">
            <v>6890</v>
          </cell>
          <cell r="BB203" t="str">
            <v>EDP Outsourcing Comercial</v>
          </cell>
          <cell r="BC203" t="str">
            <v>6890</v>
          </cell>
          <cell r="BD203" t="str">
            <v>6890</v>
          </cell>
          <cell r="BE203" t="str">
            <v>2800</v>
          </cell>
          <cell r="BF203" t="str">
            <v>6890</v>
          </cell>
          <cell r="BG203" t="str">
            <v>EDP Outsourcing Comercial,SA</v>
          </cell>
          <cell r="BH203" t="str">
            <v>1010</v>
          </cell>
          <cell r="BI203">
            <v>1160</v>
          </cell>
          <cell r="BJ203" t="str">
            <v>10</v>
          </cell>
          <cell r="BK203">
            <v>22</v>
          </cell>
          <cell r="BL203">
            <v>222.42</v>
          </cell>
          <cell r="BM203" t="str">
            <v>NÍVEL 5</v>
          </cell>
          <cell r="BN203" t="str">
            <v>02</v>
          </cell>
          <cell r="BO203" t="str">
            <v>07</v>
          </cell>
          <cell r="BP203" t="str">
            <v>20030101</v>
          </cell>
          <cell r="BQ203" t="str">
            <v>21</v>
          </cell>
          <cell r="BR203" t="str">
            <v>EVOLUCAO AUTOMATICA</v>
          </cell>
          <cell r="BS203" t="str">
            <v>20050101</v>
          </cell>
          <cell r="BW203">
            <v>0</v>
          </cell>
          <cell r="BX203">
            <v>0</v>
          </cell>
          <cell r="BY203">
            <v>0</v>
          </cell>
          <cell r="BZ203">
            <v>0</v>
          </cell>
          <cell r="CA203">
            <v>0</v>
          </cell>
          <cell r="CC203">
            <v>0</v>
          </cell>
          <cell r="CG203">
            <v>0</v>
          </cell>
          <cell r="CK203">
            <v>0</v>
          </cell>
          <cell r="CO203">
            <v>0</v>
          </cell>
          <cell r="CT203">
            <v>0</v>
          </cell>
          <cell r="CU203">
            <v>0</v>
          </cell>
          <cell r="CV203">
            <v>0</v>
          </cell>
          <cell r="CW203">
            <v>0</v>
          </cell>
          <cell r="CX203">
            <v>0</v>
          </cell>
          <cell r="CZ203">
            <v>0</v>
          </cell>
          <cell r="DC203">
            <v>0</v>
          </cell>
          <cell r="DF203">
            <v>0</v>
          </cell>
          <cell r="DI203">
            <v>0</v>
          </cell>
          <cell r="DK203">
            <v>0</v>
          </cell>
          <cell r="DL203">
            <v>0</v>
          </cell>
          <cell r="DN203" t="str">
            <v>21D11</v>
          </cell>
          <cell r="DO203" t="str">
            <v>Flex.T.Int."Escrit"</v>
          </cell>
          <cell r="DP203">
            <v>2</v>
          </cell>
          <cell r="DQ203">
            <v>100</v>
          </cell>
          <cell r="DR203" t="str">
            <v>PT01</v>
          </cell>
          <cell r="DT203" t="str">
            <v>00460151</v>
          </cell>
          <cell r="DU203" t="str">
            <v>BNC-BANCO NACIONAL DE CREDITO</v>
          </cell>
        </row>
        <row r="204">
          <cell r="A204" t="str">
            <v>150894</v>
          </cell>
          <cell r="B204" t="str">
            <v>Manuel Goncalves Teixeira Campos</v>
          </cell>
          <cell r="C204" t="str">
            <v>1977</v>
          </cell>
          <cell r="D204">
            <v>28</v>
          </cell>
          <cell r="E204">
            <v>28</v>
          </cell>
          <cell r="F204" t="str">
            <v>19600515</v>
          </cell>
          <cell r="G204" t="str">
            <v>45</v>
          </cell>
          <cell r="H204" t="str">
            <v>1</v>
          </cell>
          <cell r="I204" t="str">
            <v>Casado</v>
          </cell>
          <cell r="J204" t="str">
            <v>masculino</v>
          </cell>
          <cell r="K204">
            <v>1</v>
          </cell>
          <cell r="L204" t="str">
            <v>Moimentinha</v>
          </cell>
          <cell r="M204" t="str">
            <v>5100-456</v>
          </cell>
          <cell r="N204" t="str">
            <v>CEPÕES LMG</v>
          </cell>
          <cell r="O204" t="str">
            <v>00123032</v>
          </cell>
          <cell r="P204" t="str">
            <v>CICLO PREP. ENSINO SECUNDARIO</v>
          </cell>
          <cell r="R204" t="str">
            <v>6283508</v>
          </cell>
          <cell r="S204" t="str">
            <v>20000204</v>
          </cell>
          <cell r="T204" t="str">
            <v>LISBOA</v>
          </cell>
          <cell r="U204" t="str">
            <v>9806</v>
          </cell>
          <cell r="V204" t="str">
            <v>ASOSI-ASS.S.TRAB.S.EN.TEL</v>
          </cell>
          <cell r="W204" t="str">
            <v>103976132</v>
          </cell>
          <cell r="X204" t="str">
            <v>2542</v>
          </cell>
          <cell r="Y204" t="str">
            <v>0.0</v>
          </cell>
          <cell r="Z204">
            <v>1</v>
          </cell>
          <cell r="AA204" t="str">
            <v>00</v>
          </cell>
          <cell r="AC204" t="str">
            <v>X</v>
          </cell>
          <cell r="AD204" t="str">
            <v>100</v>
          </cell>
          <cell r="AE204" t="str">
            <v>11180363882</v>
          </cell>
          <cell r="AF204" t="str">
            <v>02</v>
          </cell>
          <cell r="AG204" t="str">
            <v>19770701</v>
          </cell>
          <cell r="AH204" t="str">
            <v>DT.Adm.Corr.Antiguid</v>
          </cell>
          <cell r="AI204" t="str">
            <v>1</v>
          </cell>
          <cell r="AJ204" t="str">
            <v>ACTIVOS</v>
          </cell>
          <cell r="AK204" t="str">
            <v>AA</v>
          </cell>
          <cell r="AL204" t="str">
            <v>ACTIVO TEMP.INTEIRO</v>
          </cell>
          <cell r="AM204" t="str">
            <v>J100</v>
          </cell>
          <cell r="AN204" t="str">
            <v>EDPOutsourcing Comercial-N</v>
          </cell>
          <cell r="AO204" t="str">
            <v>J129</v>
          </cell>
          <cell r="AP204" t="str">
            <v>EDPOC-VRL RSI</v>
          </cell>
          <cell r="AQ204" t="str">
            <v>40177344</v>
          </cell>
          <cell r="AR204" t="str">
            <v>70000060</v>
          </cell>
          <cell r="AS204" t="str">
            <v>025.</v>
          </cell>
          <cell r="AT204" t="str">
            <v>ESCRITURARIO COMERCIAL</v>
          </cell>
          <cell r="AU204" t="str">
            <v>1</v>
          </cell>
          <cell r="AV204" t="str">
            <v>00040167</v>
          </cell>
          <cell r="AW204" t="str">
            <v>J20420000610</v>
          </cell>
          <cell r="AX204" t="str">
            <v>AN-LE-LOJAS E EQUIPAS</v>
          </cell>
          <cell r="AY204" t="str">
            <v>68905012</v>
          </cell>
          <cell r="AZ204" t="str">
            <v>Apoio à Rede Norte</v>
          </cell>
          <cell r="BA204" t="str">
            <v>6890</v>
          </cell>
          <cell r="BB204" t="str">
            <v>EDP Outsourcing Comercial</v>
          </cell>
          <cell r="BC204" t="str">
            <v>6890</v>
          </cell>
          <cell r="BD204" t="str">
            <v>6890</v>
          </cell>
          <cell r="BE204" t="str">
            <v>2800</v>
          </cell>
          <cell r="BF204" t="str">
            <v>6890</v>
          </cell>
          <cell r="BG204" t="str">
            <v>EDP Outsourcing Comercial,SA</v>
          </cell>
          <cell r="BH204" t="str">
            <v>1010</v>
          </cell>
          <cell r="BI204">
            <v>1247</v>
          </cell>
          <cell r="BJ204" t="str">
            <v>11</v>
          </cell>
          <cell r="BK204">
            <v>28</v>
          </cell>
          <cell r="BL204">
            <v>283.08</v>
          </cell>
          <cell r="BM204" t="str">
            <v>NÍVEL 5</v>
          </cell>
          <cell r="BN204" t="str">
            <v>02</v>
          </cell>
          <cell r="BO204" t="str">
            <v>08</v>
          </cell>
          <cell r="BP204" t="str">
            <v>20030101</v>
          </cell>
          <cell r="BQ204" t="str">
            <v>21</v>
          </cell>
          <cell r="BR204" t="str">
            <v>EVOLUCAO AUTOMATICA</v>
          </cell>
          <cell r="BS204" t="str">
            <v>20050101</v>
          </cell>
          <cell r="BW204">
            <v>0</v>
          </cell>
          <cell r="BX204">
            <v>0</v>
          </cell>
          <cell r="BY204">
            <v>0</v>
          </cell>
          <cell r="BZ204">
            <v>0</v>
          </cell>
          <cell r="CA204">
            <v>0</v>
          </cell>
          <cell r="CC204">
            <v>0</v>
          </cell>
          <cell r="CG204">
            <v>0</v>
          </cell>
          <cell r="CK204">
            <v>0</v>
          </cell>
          <cell r="CO204">
            <v>0</v>
          </cell>
          <cell r="CT204">
            <v>0</v>
          </cell>
          <cell r="CU204">
            <v>0</v>
          </cell>
          <cell r="CV204">
            <v>0</v>
          </cell>
          <cell r="CW204">
            <v>0</v>
          </cell>
          <cell r="CX204">
            <v>0</v>
          </cell>
          <cell r="CZ204">
            <v>0</v>
          </cell>
          <cell r="DC204">
            <v>0</v>
          </cell>
          <cell r="DF204">
            <v>0</v>
          </cell>
          <cell r="DI204">
            <v>0</v>
          </cell>
          <cell r="DK204">
            <v>0</v>
          </cell>
          <cell r="DL204">
            <v>0</v>
          </cell>
          <cell r="DN204" t="str">
            <v>21D11</v>
          </cell>
          <cell r="DO204" t="str">
            <v>Flex.T.Int."Escrit"</v>
          </cell>
          <cell r="DP204">
            <v>2</v>
          </cell>
          <cell r="DQ204">
            <v>100</v>
          </cell>
          <cell r="DR204" t="str">
            <v>PT01</v>
          </cell>
          <cell r="DT204" t="str">
            <v>00350825</v>
          </cell>
          <cell r="DU204" t="str">
            <v>CAIXA GERAL DE DEPOSITOS, SA</v>
          </cell>
        </row>
        <row r="205">
          <cell r="A205" t="str">
            <v>328553</v>
          </cell>
          <cell r="B205" t="str">
            <v>Luis Miguel Ferreira Carvalho</v>
          </cell>
          <cell r="C205" t="str">
            <v>1997</v>
          </cell>
          <cell r="D205">
            <v>8</v>
          </cell>
          <cell r="E205">
            <v>8</v>
          </cell>
          <cell r="F205" t="str">
            <v>19710312</v>
          </cell>
          <cell r="G205" t="str">
            <v>34</v>
          </cell>
          <cell r="H205" t="str">
            <v>0</v>
          </cell>
          <cell r="I205" t="str">
            <v>Solt.</v>
          </cell>
          <cell r="J205" t="str">
            <v>masculino</v>
          </cell>
          <cell r="K205">
            <v>0</v>
          </cell>
          <cell r="L205" t="str">
            <v>Prado - Borbela</v>
          </cell>
          <cell r="M205" t="str">
            <v>5000-063</v>
          </cell>
          <cell r="N205" t="str">
            <v>VILA REAL</v>
          </cell>
          <cell r="O205" t="str">
            <v>00243383</v>
          </cell>
          <cell r="P205" t="str">
            <v>12.ANO - 1. CURSO</v>
          </cell>
          <cell r="R205" t="str">
            <v>9861327</v>
          </cell>
          <cell r="S205" t="str">
            <v>19981028</v>
          </cell>
          <cell r="T205" t="str">
            <v>VILA REA</v>
          </cell>
          <cell r="U205" t="str">
            <v>9805</v>
          </cell>
          <cell r="V205" t="str">
            <v>SD INDEP SECTOR ENERGéTIC</v>
          </cell>
          <cell r="W205" t="str">
            <v>175906742</v>
          </cell>
          <cell r="X205" t="str">
            <v>2496</v>
          </cell>
          <cell r="Y205" t="str">
            <v>0.0</v>
          </cell>
          <cell r="Z205">
            <v>0</v>
          </cell>
          <cell r="AA205" t="str">
            <v>00</v>
          </cell>
          <cell r="AD205" t="str">
            <v>100</v>
          </cell>
          <cell r="AE205" t="str">
            <v>11082258773</v>
          </cell>
          <cell r="AF205" t="str">
            <v>02</v>
          </cell>
          <cell r="AG205" t="str">
            <v>19971001</v>
          </cell>
          <cell r="AH205" t="str">
            <v>DT.Adm.Corr.Antiguid</v>
          </cell>
          <cell r="AI205" t="str">
            <v>1</v>
          </cell>
          <cell r="AJ205" t="str">
            <v>ACTIVOS</v>
          </cell>
          <cell r="AK205" t="str">
            <v>AA</v>
          </cell>
          <cell r="AL205" t="str">
            <v>ACTIVO TEMP.INTEIRO</v>
          </cell>
          <cell r="AM205" t="str">
            <v>J100</v>
          </cell>
          <cell r="AN205" t="str">
            <v>EDPOutsourcing Comercial-N</v>
          </cell>
          <cell r="AO205" t="str">
            <v>J129</v>
          </cell>
          <cell r="AP205" t="str">
            <v>EDPOC-VRL RSI</v>
          </cell>
          <cell r="AQ205" t="str">
            <v>40177375</v>
          </cell>
          <cell r="AR205" t="str">
            <v>70000259</v>
          </cell>
          <cell r="AS205" t="str">
            <v>145.</v>
          </cell>
          <cell r="AT205" t="str">
            <v>ELECTRICISTA PRINCIPAL</v>
          </cell>
          <cell r="AU205" t="str">
            <v>2</v>
          </cell>
          <cell r="AV205" t="str">
            <v>00040167</v>
          </cell>
          <cell r="AW205" t="str">
            <v>J20420000610</v>
          </cell>
          <cell r="AX205" t="str">
            <v>AN-LE-LOJAS E EQUIPAS</v>
          </cell>
          <cell r="AY205" t="str">
            <v>68905012</v>
          </cell>
          <cell r="AZ205" t="str">
            <v>Apoio à Rede Norte</v>
          </cell>
          <cell r="BA205" t="str">
            <v>6890</v>
          </cell>
          <cell r="BB205" t="str">
            <v>EDP Outsourcing Comercial</v>
          </cell>
          <cell r="BC205" t="str">
            <v>6890</v>
          </cell>
          <cell r="BD205" t="str">
            <v>6890</v>
          </cell>
          <cell r="BE205" t="str">
            <v>2800</v>
          </cell>
          <cell r="BF205" t="str">
            <v>6890</v>
          </cell>
          <cell r="BG205" t="str">
            <v>EDP Outsourcing Comercial,SA</v>
          </cell>
          <cell r="BH205" t="str">
            <v>1010</v>
          </cell>
          <cell r="BI205">
            <v>885</v>
          </cell>
          <cell r="BJ205" t="str">
            <v>06</v>
          </cell>
          <cell r="BK205">
            <v>8</v>
          </cell>
          <cell r="BL205">
            <v>80.88</v>
          </cell>
          <cell r="BM205" t="str">
            <v>NÍVEL 5</v>
          </cell>
          <cell r="BN205" t="str">
            <v>00</v>
          </cell>
          <cell r="BO205" t="str">
            <v>03</v>
          </cell>
          <cell r="BP205" t="str">
            <v>20050101</v>
          </cell>
          <cell r="BQ205" t="str">
            <v>21</v>
          </cell>
          <cell r="BR205" t="str">
            <v>EVOLUCAO AUTOMATICA</v>
          </cell>
          <cell r="BS205" t="str">
            <v>20050101</v>
          </cell>
          <cell r="BW205">
            <v>0</v>
          </cell>
          <cell r="BX205">
            <v>0</v>
          </cell>
          <cell r="BY205">
            <v>0</v>
          </cell>
          <cell r="BZ205">
            <v>0</v>
          </cell>
          <cell r="CA205">
            <v>0</v>
          </cell>
          <cell r="CC205">
            <v>0</v>
          </cell>
          <cell r="CG205">
            <v>0</v>
          </cell>
          <cell r="CK205">
            <v>0</v>
          </cell>
          <cell r="CO205">
            <v>0</v>
          </cell>
          <cell r="CT205">
            <v>0</v>
          </cell>
          <cell r="CU205">
            <v>0</v>
          </cell>
          <cell r="CV205">
            <v>0</v>
          </cell>
          <cell r="CW205">
            <v>0</v>
          </cell>
          <cell r="CX205">
            <v>0</v>
          </cell>
          <cell r="CZ205">
            <v>0</v>
          </cell>
          <cell r="DC205">
            <v>0</v>
          </cell>
          <cell r="DF205">
            <v>0</v>
          </cell>
          <cell r="DI205">
            <v>0</v>
          </cell>
          <cell r="DK205">
            <v>0</v>
          </cell>
          <cell r="DL205">
            <v>0</v>
          </cell>
          <cell r="DN205" t="str">
            <v>11D11</v>
          </cell>
          <cell r="DO205" t="str">
            <v>Fixo T.Int-"ESCRIT."</v>
          </cell>
          <cell r="DP205">
            <v>2</v>
          </cell>
          <cell r="DQ205">
            <v>100</v>
          </cell>
          <cell r="DR205" t="str">
            <v>PT01</v>
          </cell>
          <cell r="DT205" t="str">
            <v>00452230</v>
          </cell>
          <cell r="DU205" t="str">
            <v>CAIXAS DE CREDITO AGRICOLA MUT</v>
          </cell>
        </row>
        <row r="206">
          <cell r="A206" t="str">
            <v>176001</v>
          </cell>
          <cell r="B206" t="str">
            <v>Carlos Alberto Ferreira Dias</v>
          </cell>
          <cell r="C206" t="str">
            <v>1967</v>
          </cell>
          <cell r="D206">
            <v>38</v>
          </cell>
          <cell r="E206">
            <v>38</v>
          </cell>
          <cell r="F206" t="str">
            <v>19520715</v>
          </cell>
          <cell r="G206" t="str">
            <v>52</v>
          </cell>
          <cell r="H206" t="str">
            <v>1</v>
          </cell>
          <cell r="I206" t="str">
            <v>Casado</v>
          </cell>
          <cell r="J206" t="str">
            <v>masculino</v>
          </cell>
          <cell r="K206">
            <v>2</v>
          </cell>
          <cell r="L206" t="str">
            <v>Rua das Mimosas Bairro das Flores</v>
          </cell>
          <cell r="M206" t="str">
            <v>5000-061</v>
          </cell>
          <cell r="N206" t="str">
            <v>VILA REAL</v>
          </cell>
          <cell r="O206" t="str">
            <v>00122141</v>
          </cell>
          <cell r="P206" t="str">
            <v>CICLO PREPARATORIO ELEMENTAR</v>
          </cell>
          <cell r="R206" t="str">
            <v>6442058</v>
          </cell>
          <cell r="S206" t="str">
            <v>19970924</v>
          </cell>
          <cell r="T206" t="str">
            <v>VILA REA</v>
          </cell>
          <cell r="U206" t="str">
            <v>9803</v>
          </cell>
          <cell r="V206" t="str">
            <v>S.NAC IND ENERGIA-SINDEL</v>
          </cell>
          <cell r="W206" t="str">
            <v>101648219</v>
          </cell>
          <cell r="X206" t="str">
            <v>2496</v>
          </cell>
          <cell r="Y206" t="str">
            <v>0.0</v>
          </cell>
          <cell r="Z206">
            <v>2</v>
          </cell>
          <cell r="AA206" t="str">
            <v>00</v>
          </cell>
          <cell r="AC206" t="str">
            <v>X</v>
          </cell>
          <cell r="AD206" t="str">
            <v>100</v>
          </cell>
          <cell r="AE206" t="str">
            <v>11081279052</v>
          </cell>
          <cell r="AF206" t="str">
            <v>02</v>
          </cell>
          <cell r="AG206" t="str">
            <v>19670123</v>
          </cell>
          <cell r="AH206" t="str">
            <v>DT.Adm.Corr.Antiguid</v>
          </cell>
          <cell r="AI206" t="str">
            <v>1</v>
          </cell>
          <cell r="AJ206" t="str">
            <v>ACTIVOS</v>
          </cell>
          <cell r="AK206" t="str">
            <v>AA</v>
          </cell>
          <cell r="AL206" t="str">
            <v>ACTIVO TEMP.INTEIRO</v>
          </cell>
          <cell r="AM206" t="str">
            <v>J100</v>
          </cell>
          <cell r="AN206" t="str">
            <v>EDPOutsourcing Comercial-N</v>
          </cell>
          <cell r="AO206" t="str">
            <v>J129</v>
          </cell>
          <cell r="AP206" t="str">
            <v>EDPOC-VRL RSI</v>
          </cell>
          <cell r="AQ206" t="str">
            <v>40176790</v>
          </cell>
          <cell r="AR206" t="str">
            <v>70000078</v>
          </cell>
          <cell r="AS206" t="str">
            <v>033.</v>
          </cell>
          <cell r="AT206" t="str">
            <v>TECNICO PRINCIPAL DE GESTAO</v>
          </cell>
          <cell r="AU206" t="str">
            <v>4</v>
          </cell>
          <cell r="AV206" t="str">
            <v>00040167</v>
          </cell>
          <cell r="AW206" t="str">
            <v>J20420000610</v>
          </cell>
          <cell r="AX206" t="str">
            <v>AN-LE-LOJAS E EQUIPAS</v>
          </cell>
          <cell r="AY206" t="str">
            <v>68905012</v>
          </cell>
          <cell r="AZ206" t="str">
            <v>Apoio à Rede Norte</v>
          </cell>
          <cell r="BA206" t="str">
            <v>6890</v>
          </cell>
          <cell r="BB206" t="str">
            <v>EDP Outsourcing Comercial</v>
          </cell>
          <cell r="BC206" t="str">
            <v>6890</v>
          </cell>
          <cell r="BD206" t="str">
            <v>6890</v>
          </cell>
          <cell r="BE206" t="str">
            <v>2800</v>
          </cell>
          <cell r="BF206" t="str">
            <v>6890</v>
          </cell>
          <cell r="BG206" t="str">
            <v>EDP Outsourcing Comercial,SA</v>
          </cell>
          <cell r="BH206" t="str">
            <v>1010</v>
          </cell>
          <cell r="BI206">
            <v>1799</v>
          </cell>
          <cell r="BJ206" t="str">
            <v>17</v>
          </cell>
          <cell r="BK206">
            <v>38</v>
          </cell>
          <cell r="BL206">
            <v>384.18</v>
          </cell>
          <cell r="BM206" t="str">
            <v>NÍVEL 3</v>
          </cell>
          <cell r="BN206" t="str">
            <v>01</v>
          </cell>
          <cell r="BO206" t="str">
            <v>08</v>
          </cell>
          <cell r="BP206" t="str">
            <v>20040101</v>
          </cell>
          <cell r="BQ206" t="str">
            <v>21</v>
          </cell>
          <cell r="BR206" t="str">
            <v>EVOLUCAO AUTOMATICA</v>
          </cell>
          <cell r="BS206" t="str">
            <v>20050101</v>
          </cell>
          <cell r="BW206">
            <v>0</v>
          </cell>
          <cell r="BX206">
            <v>0</v>
          </cell>
          <cell r="BY206">
            <v>0</v>
          </cell>
          <cell r="BZ206">
            <v>0</v>
          </cell>
          <cell r="CA206">
            <v>0</v>
          </cell>
          <cell r="CC206">
            <v>0</v>
          </cell>
          <cell r="CG206">
            <v>0</v>
          </cell>
          <cell r="CK206">
            <v>0</v>
          </cell>
          <cell r="CO206">
            <v>0</v>
          </cell>
          <cell r="CT206">
            <v>0</v>
          </cell>
          <cell r="CU206">
            <v>0</v>
          </cell>
          <cell r="CV206">
            <v>0</v>
          </cell>
          <cell r="CW206">
            <v>0</v>
          </cell>
          <cell r="CX206">
            <v>0</v>
          </cell>
          <cell r="CZ206">
            <v>0</v>
          </cell>
          <cell r="DC206">
            <v>0</v>
          </cell>
          <cell r="DF206">
            <v>0</v>
          </cell>
          <cell r="DI206">
            <v>0</v>
          </cell>
          <cell r="DK206">
            <v>0</v>
          </cell>
          <cell r="DL206">
            <v>0</v>
          </cell>
          <cell r="DN206" t="str">
            <v>11D11</v>
          </cell>
          <cell r="DO206" t="str">
            <v>Fixo T.Int-"ESCRIT."</v>
          </cell>
          <cell r="DP206">
            <v>9</v>
          </cell>
          <cell r="DQ206">
            <v>100</v>
          </cell>
          <cell r="DR206" t="str">
            <v>PT01</v>
          </cell>
          <cell r="DT206" t="str">
            <v>00452230</v>
          </cell>
          <cell r="DU206" t="str">
            <v>CAIXAS DE CREDITO AGRICOLA MUT</v>
          </cell>
        </row>
        <row r="207">
          <cell r="A207" t="str">
            <v>176184</v>
          </cell>
          <cell r="B207" t="str">
            <v>Jose Manuel Pereira Rodrigues Lisboa</v>
          </cell>
          <cell r="C207" t="str">
            <v>1972</v>
          </cell>
          <cell r="D207">
            <v>33</v>
          </cell>
          <cell r="E207">
            <v>33</v>
          </cell>
          <cell r="F207" t="str">
            <v>19560211</v>
          </cell>
          <cell r="G207" t="str">
            <v>49</v>
          </cell>
          <cell r="H207" t="str">
            <v>1</v>
          </cell>
          <cell r="I207" t="str">
            <v>Casado</v>
          </cell>
          <cell r="J207" t="str">
            <v>masculino</v>
          </cell>
          <cell r="K207">
            <v>2</v>
          </cell>
          <cell r="L207" t="str">
            <v>Av Cidade Orense N* 26 4* Dto B                Vila Re</v>
          </cell>
          <cell r="M207" t="str">
            <v>5000-691</v>
          </cell>
          <cell r="N207" t="str">
            <v>VILA REAL</v>
          </cell>
          <cell r="O207" t="str">
            <v>00110024</v>
          </cell>
          <cell r="P207" t="str">
            <v>CICLO ELEMENTAR (4.CLASSE)</v>
          </cell>
          <cell r="R207" t="str">
            <v>3765215</v>
          </cell>
          <cell r="S207" t="str">
            <v>19950109</v>
          </cell>
          <cell r="T207" t="str">
            <v>VILA REA</v>
          </cell>
          <cell r="U207" t="str">
            <v>9805</v>
          </cell>
          <cell r="V207" t="str">
            <v>SD INDEP SECTOR ENERGéTIC</v>
          </cell>
          <cell r="W207" t="str">
            <v>129619213</v>
          </cell>
          <cell r="X207" t="str">
            <v>2496</v>
          </cell>
          <cell r="Y207" t="str">
            <v>0.0</v>
          </cell>
          <cell r="Z207">
            <v>2</v>
          </cell>
          <cell r="AA207" t="str">
            <v>00</v>
          </cell>
          <cell r="AD207" t="str">
            <v>100</v>
          </cell>
          <cell r="AE207" t="str">
            <v>11081281576</v>
          </cell>
          <cell r="AF207" t="str">
            <v>02</v>
          </cell>
          <cell r="AG207" t="str">
            <v>19720102</v>
          </cell>
          <cell r="AH207" t="str">
            <v>DT.Adm.Corr.Antiguid</v>
          </cell>
          <cell r="AI207" t="str">
            <v>1</v>
          </cell>
          <cell r="AJ207" t="str">
            <v>ACTIVOS</v>
          </cell>
          <cell r="AK207" t="str">
            <v>AA</v>
          </cell>
          <cell r="AL207" t="str">
            <v>ACTIVO TEMP.INTEIRO</v>
          </cell>
          <cell r="AM207" t="str">
            <v>J100</v>
          </cell>
          <cell r="AN207" t="str">
            <v>EDPOutsourcing Comercial-N</v>
          </cell>
          <cell r="AO207" t="str">
            <v>J129</v>
          </cell>
          <cell r="AP207" t="str">
            <v>EDPOC-VRL RSI</v>
          </cell>
          <cell r="AQ207" t="str">
            <v>40177369</v>
          </cell>
          <cell r="AR207" t="str">
            <v>70000259</v>
          </cell>
          <cell r="AS207" t="str">
            <v>145.</v>
          </cell>
          <cell r="AT207" t="str">
            <v>ELECTRICISTA PRINCIPAL</v>
          </cell>
          <cell r="AU207" t="str">
            <v>2</v>
          </cell>
          <cell r="AV207" t="str">
            <v>00040167</v>
          </cell>
          <cell r="AW207" t="str">
            <v>J20420000610</v>
          </cell>
          <cell r="AX207" t="str">
            <v>AN-LE-LOJAS E EQUIPAS</v>
          </cell>
          <cell r="AY207" t="str">
            <v>68905012</v>
          </cell>
          <cell r="AZ207" t="str">
            <v>Apoio à Rede Norte</v>
          </cell>
          <cell r="BA207" t="str">
            <v>6890</v>
          </cell>
          <cell r="BB207" t="str">
            <v>EDP Outsourcing Comercial</v>
          </cell>
          <cell r="BC207" t="str">
            <v>6890</v>
          </cell>
          <cell r="BD207" t="str">
            <v>6890</v>
          </cell>
          <cell r="BE207" t="str">
            <v>2800</v>
          </cell>
          <cell r="BF207" t="str">
            <v>6890</v>
          </cell>
          <cell r="BG207" t="str">
            <v>EDP Outsourcing Comercial,SA</v>
          </cell>
          <cell r="BH207" t="str">
            <v>1010</v>
          </cell>
          <cell r="BI207">
            <v>1247</v>
          </cell>
          <cell r="BJ207" t="str">
            <v>11</v>
          </cell>
          <cell r="BK207">
            <v>33</v>
          </cell>
          <cell r="BL207">
            <v>333.63</v>
          </cell>
          <cell r="BM207" t="str">
            <v>NÍVEL 5</v>
          </cell>
          <cell r="BN207" t="str">
            <v>02</v>
          </cell>
          <cell r="BO207" t="str">
            <v>08</v>
          </cell>
          <cell r="BP207" t="str">
            <v>20030101</v>
          </cell>
          <cell r="BQ207" t="str">
            <v>21</v>
          </cell>
          <cell r="BR207" t="str">
            <v>EVOLUCAO AUTOMATICA</v>
          </cell>
          <cell r="BS207" t="str">
            <v>20050101</v>
          </cell>
          <cell r="BW207">
            <v>0</v>
          </cell>
          <cell r="BX207">
            <v>0</v>
          </cell>
          <cell r="BY207">
            <v>0</v>
          </cell>
          <cell r="BZ207">
            <v>0</v>
          </cell>
          <cell r="CA207">
            <v>0</v>
          </cell>
          <cell r="CC207">
            <v>0</v>
          </cell>
          <cell r="CF207" t="str">
            <v>1320</v>
          </cell>
          <cell r="CG207">
            <v>196.85</v>
          </cell>
          <cell r="CH207" t="str">
            <v>12</v>
          </cell>
          <cell r="CI207" t="str">
            <v>31122003</v>
          </cell>
          <cell r="CK207">
            <v>0</v>
          </cell>
          <cell r="CO207">
            <v>0</v>
          </cell>
          <cell r="CT207">
            <v>0</v>
          </cell>
          <cell r="CU207">
            <v>0</v>
          </cell>
          <cell r="CV207">
            <v>0</v>
          </cell>
          <cell r="CW207">
            <v>0</v>
          </cell>
          <cell r="CX207">
            <v>0</v>
          </cell>
          <cell r="CZ207">
            <v>0</v>
          </cell>
          <cell r="DC207">
            <v>0</v>
          </cell>
          <cell r="DF207">
            <v>0</v>
          </cell>
          <cell r="DI207">
            <v>0</v>
          </cell>
          <cell r="DK207">
            <v>0</v>
          </cell>
          <cell r="DL207">
            <v>0</v>
          </cell>
          <cell r="DN207" t="str">
            <v>11D11</v>
          </cell>
          <cell r="DO207" t="str">
            <v>Fixo T.Int-"ESCRIT."</v>
          </cell>
          <cell r="DP207">
            <v>2</v>
          </cell>
          <cell r="DQ207">
            <v>100</v>
          </cell>
          <cell r="DR207" t="str">
            <v>PT01</v>
          </cell>
          <cell r="DT207" t="str">
            <v>00100000</v>
          </cell>
          <cell r="DU207" t="str">
            <v>BANCO BPI, SA</v>
          </cell>
        </row>
        <row r="208">
          <cell r="A208" t="str">
            <v>291250</v>
          </cell>
          <cell r="B208" t="str">
            <v>Maria Manuela Cardoso Medeiros Lobão</v>
          </cell>
          <cell r="C208" t="str">
            <v>1983</v>
          </cell>
          <cell r="D208">
            <v>22</v>
          </cell>
          <cell r="E208">
            <v>22</v>
          </cell>
          <cell r="F208" t="str">
            <v>19551130</v>
          </cell>
          <cell r="G208" t="str">
            <v>49</v>
          </cell>
          <cell r="H208" t="str">
            <v>1</v>
          </cell>
          <cell r="I208" t="str">
            <v>Casado</v>
          </cell>
          <cell r="J208" t="str">
            <v>feminino</v>
          </cell>
          <cell r="K208">
            <v>2</v>
          </cell>
          <cell r="L208" t="str">
            <v>Lug do Cabo - N* 4</v>
          </cell>
          <cell r="M208" t="str">
            <v>5100-000</v>
          </cell>
          <cell r="N208" t="str">
            <v>LAMEGO</v>
          </cell>
          <cell r="O208" t="str">
            <v>00231023</v>
          </cell>
          <cell r="P208" t="str">
            <v>CURSO GERAL DOS LICEUS</v>
          </cell>
          <cell r="R208" t="str">
            <v>3304688</v>
          </cell>
          <cell r="S208" t="str">
            <v>19991112</v>
          </cell>
          <cell r="T208" t="str">
            <v>LISBOA</v>
          </cell>
          <cell r="U208" t="str">
            <v>9803</v>
          </cell>
          <cell r="V208" t="str">
            <v>S.NAC IND ENERGIA-SINDEL</v>
          </cell>
          <cell r="W208" t="str">
            <v>156115646</v>
          </cell>
          <cell r="X208" t="str">
            <v>2542</v>
          </cell>
          <cell r="Y208" t="str">
            <v>0.0</v>
          </cell>
          <cell r="Z208">
            <v>2</v>
          </cell>
          <cell r="AA208" t="str">
            <v>00</v>
          </cell>
          <cell r="AC208" t="str">
            <v>X</v>
          </cell>
          <cell r="AD208" t="str">
            <v>100</v>
          </cell>
          <cell r="AE208" t="str">
            <v>11060876171</v>
          </cell>
          <cell r="AF208" t="str">
            <v>02</v>
          </cell>
          <cell r="AG208" t="str">
            <v>19830903</v>
          </cell>
          <cell r="AH208" t="str">
            <v>DT.Adm.Corr.Antiguid</v>
          </cell>
          <cell r="AI208" t="str">
            <v>1</v>
          </cell>
          <cell r="AJ208" t="str">
            <v>ACTIVOS</v>
          </cell>
          <cell r="AK208" t="str">
            <v>AA</v>
          </cell>
          <cell r="AL208" t="str">
            <v>ACTIVO TEMP.INTEIRO</v>
          </cell>
          <cell r="AM208" t="str">
            <v>J100</v>
          </cell>
          <cell r="AN208" t="str">
            <v>EDPOutsourcing Comercial-N</v>
          </cell>
          <cell r="AO208" t="str">
            <v>J129</v>
          </cell>
          <cell r="AP208" t="str">
            <v>EDPOC-VRL RSI</v>
          </cell>
          <cell r="AQ208" t="str">
            <v>40177359</v>
          </cell>
          <cell r="AR208" t="str">
            <v>70000060</v>
          </cell>
          <cell r="AS208" t="str">
            <v>025.</v>
          </cell>
          <cell r="AT208" t="str">
            <v>ESCRITURARIO COMERCIAL</v>
          </cell>
          <cell r="AU208" t="str">
            <v>1</v>
          </cell>
          <cell r="AV208" t="str">
            <v>00040167</v>
          </cell>
          <cell r="AW208" t="str">
            <v>J20420000610</v>
          </cell>
          <cell r="AX208" t="str">
            <v>AN-LE-LOJAS E EQUIPAS</v>
          </cell>
          <cell r="AY208" t="str">
            <v>68905012</v>
          </cell>
          <cell r="AZ208" t="str">
            <v>Apoio à Rede Norte</v>
          </cell>
          <cell r="BA208" t="str">
            <v>6890</v>
          </cell>
          <cell r="BB208" t="str">
            <v>EDP Outsourcing Comercial</v>
          </cell>
          <cell r="BC208" t="str">
            <v>6890</v>
          </cell>
          <cell r="BD208" t="str">
            <v>6890</v>
          </cell>
          <cell r="BE208" t="str">
            <v>2800</v>
          </cell>
          <cell r="BF208" t="str">
            <v>6890</v>
          </cell>
          <cell r="BG208" t="str">
            <v>EDP Outsourcing Comercial,SA</v>
          </cell>
          <cell r="BH208" t="str">
            <v>1010</v>
          </cell>
          <cell r="BI208">
            <v>1160</v>
          </cell>
          <cell r="BJ208" t="str">
            <v>10</v>
          </cell>
          <cell r="BK208">
            <v>22</v>
          </cell>
          <cell r="BL208">
            <v>222.42</v>
          </cell>
          <cell r="BM208" t="str">
            <v>NÍVEL 5</v>
          </cell>
          <cell r="BN208" t="str">
            <v>00</v>
          </cell>
          <cell r="BO208" t="str">
            <v>07</v>
          </cell>
          <cell r="BP208" t="str">
            <v>20050101</v>
          </cell>
          <cell r="BQ208" t="str">
            <v>21</v>
          </cell>
          <cell r="BR208" t="str">
            <v>EVOLUCAO AUTOMATICA</v>
          </cell>
          <cell r="BS208" t="str">
            <v>20050101</v>
          </cell>
          <cell r="BW208">
            <v>0</v>
          </cell>
          <cell r="BX208">
            <v>0</v>
          </cell>
          <cell r="BY208">
            <v>0</v>
          </cell>
          <cell r="BZ208">
            <v>0</v>
          </cell>
          <cell r="CA208">
            <v>0</v>
          </cell>
          <cell r="CC208">
            <v>0</v>
          </cell>
          <cell r="CG208">
            <v>0</v>
          </cell>
          <cell r="CK208">
            <v>0</v>
          </cell>
          <cell r="CO208">
            <v>0</v>
          </cell>
          <cell r="CT208">
            <v>0</v>
          </cell>
          <cell r="CU208">
            <v>0</v>
          </cell>
          <cell r="CV208">
            <v>0</v>
          </cell>
          <cell r="CW208">
            <v>0</v>
          </cell>
          <cell r="CX208">
            <v>0</v>
          </cell>
          <cell r="CZ208">
            <v>0</v>
          </cell>
          <cell r="DC208">
            <v>0</v>
          </cell>
          <cell r="DF208">
            <v>0</v>
          </cell>
          <cell r="DI208">
            <v>0</v>
          </cell>
          <cell r="DK208">
            <v>0</v>
          </cell>
          <cell r="DL208">
            <v>0</v>
          </cell>
          <cell r="DN208" t="str">
            <v>21D11</v>
          </cell>
          <cell r="DO208" t="str">
            <v>Flex.T.Int."Escrit"</v>
          </cell>
          <cell r="DP208">
            <v>2</v>
          </cell>
          <cell r="DQ208">
            <v>100</v>
          </cell>
          <cell r="DR208" t="str">
            <v>PT01</v>
          </cell>
          <cell r="DT208" t="str">
            <v>00350390</v>
          </cell>
          <cell r="DU208" t="str">
            <v>CAIXA GERAL DE DEPOSITOS, SA</v>
          </cell>
        </row>
        <row r="209">
          <cell r="A209" t="str">
            <v>315150</v>
          </cell>
          <cell r="B209" t="str">
            <v>Ana Paula Soares Coutinho Matos</v>
          </cell>
          <cell r="C209" t="str">
            <v>1990</v>
          </cell>
          <cell r="D209">
            <v>15</v>
          </cell>
          <cell r="E209">
            <v>15</v>
          </cell>
          <cell r="F209" t="str">
            <v>19620726</v>
          </cell>
          <cell r="G209" t="str">
            <v>42</v>
          </cell>
          <cell r="H209" t="str">
            <v>1</v>
          </cell>
          <cell r="I209" t="str">
            <v>Casado</v>
          </cell>
          <cell r="J209" t="str">
            <v>feminino</v>
          </cell>
          <cell r="K209">
            <v>2</v>
          </cell>
          <cell r="L209" t="str">
            <v>Urbanização Vila Paulista, lote 42</v>
          </cell>
          <cell r="M209" t="str">
            <v>5000-262</v>
          </cell>
          <cell r="N209" t="str">
            <v>VILA REAL</v>
          </cell>
          <cell r="O209" t="str">
            <v>00243403</v>
          </cell>
          <cell r="P209" t="str">
            <v>12.ANO - 3. CURSO</v>
          </cell>
          <cell r="R209" t="str">
            <v>5805185</v>
          </cell>
          <cell r="S209" t="str">
            <v>19991123</v>
          </cell>
          <cell r="T209" t="str">
            <v>VILA REA</v>
          </cell>
          <cell r="U209" t="str">
            <v>9805</v>
          </cell>
          <cell r="V209" t="str">
            <v>SD INDEP SECTOR ENERGéTIC</v>
          </cell>
          <cell r="W209" t="str">
            <v>127866183</v>
          </cell>
          <cell r="X209" t="str">
            <v>2496</v>
          </cell>
          <cell r="Y209" t="str">
            <v>0.0</v>
          </cell>
          <cell r="Z209">
            <v>2</v>
          </cell>
          <cell r="AA209" t="str">
            <v>00</v>
          </cell>
          <cell r="AC209" t="str">
            <v>X</v>
          </cell>
          <cell r="AD209" t="str">
            <v>100</v>
          </cell>
          <cell r="AE209" t="str">
            <v>11082127453</v>
          </cell>
          <cell r="AF209" t="str">
            <v>02</v>
          </cell>
          <cell r="AG209" t="str">
            <v>19900214</v>
          </cell>
          <cell r="AH209" t="str">
            <v>DT.Adm.Corr.Antiguid</v>
          </cell>
          <cell r="AI209" t="str">
            <v>1</v>
          </cell>
          <cell r="AJ209" t="str">
            <v>ACTIVOS</v>
          </cell>
          <cell r="AK209" t="str">
            <v>AA</v>
          </cell>
          <cell r="AL209" t="str">
            <v>ACTIVO TEMP.INTEIRO</v>
          </cell>
          <cell r="AM209" t="str">
            <v>J100</v>
          </cell>
          <cell r="AN209" t="str">
            <v>EDPOutsourcing Comercial-N</v>
          </cell>
          <cell r="AO209" t="str">
            <v>J129</v>
          </cell>
          <cell r="AP209" t="str">
            <v>EDPOC-VRL RSI</v>
          </cell>
          <cell r="AQ209" t="str">
            <v>40177340</v>
          </cell>
          <cell r="AR209" t="str">
            <v>70000022</v>
          </cell>
          <cell r="AS209" t="str">
            <v>014.</v>
          </cell>
          <cell r="AT209" t="str">
            <v>TECNICO COMERCIAL</v>
          </cell>
          <cell r="AU209" t="str">
            <v>4</v>
          </cell>
          <cell r="AV209" t="str">
            <v>00040167</v>
          </cell>
          <cell r="AW209" t="str">
            <v>J20420000610</v>
          </cell>
          <cell r="AX209" t="str">
            <v>AN-LE-LOJAS E EQUIPAS</v>
          </cell>
          <cell r="AY209" t="str">
            <v>68905012</v>
          </cell>
          <cell r="AZ209" t="str">
            <v>Apoio à Rede Norte</v>
          </cell>
          <cell r="BA209" t="str">
            <v>6890</v>
          </cell>
          <cell r="BB209" t="str">
            <v>EDP Outsourcing Comercial</v>
          </cell>
          <cell r="BC209" t="str">
            <v>6890</v>
          </cell>
          <cell r="BD209" t="str">
            <v>6890</v>
          </cell>
          <cell r="BE209" t="str">
            <v>2800</v>
          </cell>
          <cell r="BF209" t="str">
            <v>6890</v>
          </cell>
          <cell r="BG209" t="str">
            <v>EDP Outsourcing Comercial,SA</v>
          </cell>
          <cell r="BH209" t="str">
            <v>1010</v>
          </cell>
          <cell r="BI209">
            <v>1247</v>
          </cell>
          <cell r="BJ209" t="str">
            <v>11</v>
          </cell>
          <cell r="BK209">
            <v>15</v>
          </cell>
          <cell r="BL209">
            <v>151.65</v>
          </cell>
          <cell r="BM209" t="str">
            <v>NÍVEL 4</v>
          </cell>
          <cell r="BN209" t="str">
            <v>02</v>
          </cell>
          <cell r="BO209" t="str">
            <v>05</v>
          </cell>
          <cell r="BP209" t="str">
            <v>20030101</v>
          </cell>
          <cell r="BQ209" t="str">
            <v>21</v>
          </cell>
          <cell r="BR209" t="str">
            <v>EVOLUCAO AUTOMATICA</v>
          </cell>
          <cell r="BS209" t="str">
            <v>20050101</v>
          </cell>
          <cell r="BW209">
            <v>0</v>
          </cell>
          <cell r="BX209">
            <v>0</v>
          </cell>
          <cell r="BY209">
            <v>0</v>
          </cell>
          <cell r="BZ209">
            <v>0</v>
          </cell>
          <cell r="CA209">
            <v>0</v>
          </cell>
          <cell r="CC209">
            <v>0</v>
          </cell>
          <cell r="CG209">
            <v>0</v>
          </cell>
          <cell r="CK209">
            <v>0</v>
          </cell>
          <cell r="CO209">
            <v>0</v>
          </cell>
          <cell r="CT209">
            <v>0</v>
          </cell>
          <cell r="CU209">
            <v>0</v>
          </cell>
          <cell r="CV209">
            <v>0</v>
          </cell>
          <cell r="CW209">
            <v>0</v>
          </cell>
          <cell r="CX209">
            <v>0</v>
          </cell>
          <cell r="CZ209">
            <v>0</v>
          </cell>
          <cell r="DC209">
            <v>0</v>
          </cell>
          <cell r="DF209">
            <v>0</v>
          </cell>
          <cell r="DI209">
            <v>0</v>
          </cell>
          <cell r="DK209">
            <v>0</v>
          </cell>
          <cell r="DL209">
            <v>0</v>
          </cell>
          <cell r="DN209" t="str">
            <v>21D11</v>
          </cell>
          <cell r="DO209" t="str">
            <v>Flex.T.Int."Escrit"</v>
          </cell>
          <cell r="DP209">
            <v>2</v>
          </cell>
          <cell r="DQ209">
            <v>100</v>
          </cell>
          <cell r="DR209" t="str">
            <v>PT01</v>
          </cell>
          <cell r="DT209" t="str">
            <v>00100000</v>
          </cell>
          <cell r="DU209" t="str">
            <v>BANCO BPI, SA</v>
          </cell>
        </row>
        <row r="210">
          <cell r="A210" t="str">
            <v>222577</v>
          </cell>
          <cell r="B210" t="str">
            <v>Jose Augusto Alves Narciso</v>
          </cell>
          <cell r="C210" t="str">
            <v>1980</v>
          </cell>
          <cell r="D210">
            <v>25</v>
          </cell>
          <cell r="E210">
            <v>25</v>
          </cell>
          <cell r="F210" t="str">
            <v>19561022</v>
          </cell>
          <cell r="G210" t="str">
            <v>48</v>
          </cell>
          <cell r="H210" t="str">
            <v>1</v>
          </cell>
          <cell r="I210" t="str">
            <v>Casado</v>
          </cell>
          <cell r="J210" t="str">
            <v>masculino</v>
          </cell>
          <cell r="K210">
            <v>2</v>
          </cell>
          <cell r="L210" t="str">
            <v>Urb do Bacelo         Sabrosa</v>
          </cell>
          <cell r="M210" t="str">
            <v>5060-000</v>
          </cell>
          <cell r="N210" t="str">
            <v>SABROSA</v>
          </cell>
          <cell r="O210" t="str">
            <v>00123022</v>
          </cell>
          <cell r="P210" t="str">
            <v>CICLO COMPL. ENSINO PRIMARIO</v>
          </cell>
          <cell r="R210" t="str">
            <v>5711482</v>
          </cell>
          <cell r="S210" t="str">
            <v>20001108</v>
          </cell>
          <cell r="T210" t="str">
            <v>VILA REA</v>
          </cell>
          <cell r="U210" t="str">
            <v>9800</v>
          </cell>
          <cell r="V210" t="str">
            <v>SIND TRAB IND ELéCT NORTE</v>
          </cell>
          <cell r="W210" t="str">
            <v>170223248</v>
          </cell>
          <cell r="X210" t="str">
            <v>2453</v>
          </cell>
          <cell r="Y210" t="str">
            <v>0.0</v>
          </cell>
          <cell r="Z210">
            <v>2</v>
          </cell>
          <cell r="AA210" t="str">
            <v>00</v>
          </cell>
          <cell r="AD210" t="str">
            <v>100</v>
          </cell>
          <cell r="AE210" t="str">
            <v>11081162275</v>
          </cell>
          <cell r="AF210" t="str">
            <v>02</v>
          </cell>
          <cell r="AG210" t="str">
            <v>19800801</v>
          </cell>
          <cell r="AH210" t="str">
            <v>DT.Adm.Corr.Antiguid</v>
          </cell>
          <cell r="AI210" t="str">
            <v>1</v>
          </cell>
          <cell r="AJ210" t="str">
            <v>ACTIVOS</v>
          </cell>
          <cell r="AK210" t="str">
            <v>AA</v>
          </cell>
          <cell r="AL210" t="str">
            <v>ACTIVO TEMP.INTEIRO</v>
          </cell>
          <cell r="AM210" t="str">
            <v>J100</v>
          </cell>
          <cell r="AN210" t="str">
            <v>EDPOutsourcing Comercial-N</v>
          </cell>
          <cell r="AO210" t="str">
            <v>J129</v>
          </cell>
          <cell r="AP210" t="str">
            <v>EDPOC-VRL RSI</v>
          </cell>
          <cell r="AQ210" t="str">
            <v>40176796</v>
          </cell>
          <cell r="AR210" t="str">
            <v>70000060</v>
          </cell>
          <cell r="AS210" t="str">
            <v>025.</v>
          </cell>
          <cell r="AT210" t="str">
            <v>ESCRITURARIO COMERCIAL</v>
          </cell>
          <cell r="AU210" t="str">
            <v>4</v>
          </cell>
          <cell r="AV210" t="str">
            <v>00040167</v>
          </cell>
          <cell r="AW210" t="str">
            <v>J20420000610</v>
          </cell>
          <cell r="AX210" t="str">
            <v>AN-LE-LOJAS E EQUIPAS</v>
          </cell>
          <cell r="AY210" t="str">
            <v>68905012</v>
          </cell>
          <cell r="AZ210" t="str">
            <v>Apoio à Rede Norte</v>
          </cell>
          <cell r="BA210" t="str">
            <v>6890</v>
          </cell>
          <cell r="BB210" t="str">
            <v>EDP Outsourcing Comercial</v>
          </cell>
          <cell r="BC210" t="str">
            <v>6890</v>
          </cell>
          <cell r="BD210" t="str">
            <v>6890</v>
          </cell>
          <cell r="BE210" t="str">
            <v>2800</v>
          </cell>
          <cell r="BF210" t="str">
            <v>6890</v>
          </cell>
          <cell r="BG210" t="str">
            <v>EDP Outsourcing Comercial,SA</v>
          </cell>
          <cell r="BH210" t="str">
            <v>1010</v>
          </cell>
          <cell r="BI210">
            <v>1160</v>
          </cell>
          <cell r="BJ210" t="str">
            <v>10</v>
          </cell>
          <cell r="BK210">
            <v>25</v>
          </cell>
          <cell r="BL210">
            <v>252.75</v>
          </cell>
          <cell r="BM210" t="str">
            <v>NÍVEL 5</v>
          </cell>
          <cell r="BN210" t="str">
            <v>01</v>
          </cell>
          <cell r="BO210" t="str">
            <v>07</v>
          </cell>
          <cell r="BP210" t="str">
            <v>20040101</v>
          </cell>
          <cell r="BQ210" t="str">
            <v>21</v>
          </cell>
          <cell r="BR210" t="str">
            <v>EVOLUCAO AUTOMATICA</v>
          </cell>
          <cell r="BS210" t="str">
            <v>20050101</v>
          </cell>
          <cell r="BW210">
            <v>0</v>
          </cell>
          <cell r="BX210">
            <v>0</v>
          </cell>
          <cell r="BY210">
            <v>0</v>
          </cell>
          <cell r="BZ210">
            <v>0</v>
          </cell>
          <cell r="CA210">
            <v>0</v>
          </cell>
          <cell r="CC210">
            <v>0</v>
          </cell>
          <cell r="CG210">
            <v>0</v>
          </cell>
          <cell r="CK210">
            <v>0</v>
          </cell>
          <cell r="CO210">
            <v>0</v>
          </cell>
          <cell r="CT210">
            <v>0</v>
          </cell>
          <cell r="CU210">
            <v>0</v>
          </cell>
          <cell r="CV210">
            <v>0</v>
          </cell>
          <cell r="CW210">
            <v>0</v>
          </cell>
          <cell r="CX210">
            <v>0</v>
          </cell>
          <cell r="CZ210">
            <v>0</v>
          </cell>
          <cell r="DC210">
            <v>0</v>
          </cell>
          <cell r="DF210">
            <v>0</v>
          </cell>
          <cell r="DI210">
            <v>0</v>
          </cell>
          <cell r="DK210">
            <v>0</v>
          </cell>
          <cell r="DL210">
            <v>0</v>
          </cell>
          <cell r="DN210" t="str">
            <v>11D11</v>
          </cell>
          <cell r="DO210" t="str">
            <v>Fixo T.Int-"ESCRIT."</v>
          </cell>
          <cell r="DP210">
            <v>9</v>
          </cell>
          <cell r="DQ210">
            <v>100</v>
          </cell>
          <cell r="DR210" t="str">
            <v>PT01</v>
          </cell>
          <cell r="DT210" t="str">
            <v>00452130</v>
          </cell>
          <cell r="DU210" t="str">
            <v>CAIXAS DE CREDITO AGRICOLA MUT</v>
          </cell>
        </row>
        <row r="211">
          <cell r="A211" t="str">
            <v>158054</v>
          </cell>
          <cell r="B211" t="str">
            <v>Maria Antonieta Seabra Sousa Neves</v>
          </cell>
          <cell r="C211" t="str">
            <v>1978</v>
          </cell>
          <cell r="D211">
            <v>27</v>
          </cell>
          <cell r="E211">
            <v>27</v>
          </cell>
          <cell r="F211" t="str">
            <v>19560607</v>
          </cell>
          <cell r="G211" t="str">
            <v>49</v>
          </cell>
          <cell r="H211" t="str">
            <v>1</v>
          </cell>
          <cell r="I211" t="str">
            <v>Casado</v>
          </cell>
          <cell r="J211" t="str">
            <v>feminino</v>
          </cell>
          <cell r="K211">
            <v>0</v>
          </cell>
          <cell r="L211" t="str">
            <v>Urb. Vila Paulista Lote 19</v>
          </cell>
          <cell r="M211" t="str">
            <v>5000-262</v>
          </cell>
          <cell r="N211" t="str">
            <v>VILA REAL</v>
          </cell>
          <cell r="O211" t="str">
            <v>00243403</v>
          </cell>
          <cell r="P211" t="str">
            <v>12.ANO - 3. CURSO</v>
          </cell>
          <cell r="R211" t="str">
            <v>3297326</v>
          </cell>
          <cell r="S211" t="str">
            <v>20000928</v>
          </cell>
          <cell r="T211" t="str">
            <v>VILA REA</v>
          </cell>
          <cell r="U211" t="str">
            <v>9805</v>
          </cell>
          <cell r="V211" t="str">
            <v>SD INDEP SECTOR ENERGéTIC</v>
          </cell>
          <cell r="W211" t="str">
            <v>108599019</v>
          </cell>
          <cell r="X211" t="str">
            <v>2496</v>
          </cell>
          <cell r="Y211" t="str">
            <v>0.0</v>
          </cell>
          <cell r="Z211">
            <v>1</v>
          </cell>
          <cell r="AA211" t="str">
            <v>00</v>
          </cell>
          <cell r="AC211" t="str">
            <v>X</v>
          </cell>
          <cell r="AD211" t="str">
            <v>100</v>
          </cell>
          <cell r="AE211" t="str">
            <v>11267683758</v>
          </cell>
          <cell r="AF211" t="str">
            <v>02</v>
          </cell>
          <cell r="AG211" t="str">
            <v>19780601</v>
          </cell>
          <cell r="AH211" t="str">
            <v>DT.Adm.Corr.Antiguid</v>
          </cell>
          <cell r="AI211" t="str">
            <v>1</v>
          </cell>
          <cell r="AJ211" t="str">
            <v>ACTIVOS</v>
          </cell>
          <cell r="AK211" t="str">
            <v>AA</v>
          </cell>
          <cell r="AL211" t="str">
            <v>ACTIVO TEMP.INTEIRO</v>
          </cell>
          <cell r="AM211" t="str">
            <v>J100</v>
          </cell>
          <cell r="AN211" t="str">
            <v>EDPOutsourcing Comercial-N</v>
          </cell>
          <cell r="AO211" t="str">
            <v>J129</v>
          </cell>
          <cell r="AP211" t="str">
            <v>EDPOC-VRL RSI</v>
          </cell>
          <cell r="AQ211" t="str">
            <v>40177351</v>
          </cell>
          <cell r="AR211" t="str">
            <v>70000060</v>
          </cell>
          <cell r="AS211" t="str">
            <v>025.</v>
          </cell>
          <cell r="AT211" t="str">
            <v>ESCRITURARIO COMERCIAL</v>
          </cell>
          <cell r="AU211" t="str">
            <v>1</v>
          </cell>
          <cell r="AV211" t="str">
            <v>00040167</v>
          </cell>
          <cell r="AW211" t="str">
            <v>J20420000610</v>
          </cell>
          <cell r="AX211" t="str">
            <v>AN-LE-LOJAS E EQUIPAS</v>
          </cell>
          <cell r="AY211" t="str">
            <v>68905012</v>
          </cell>
          <cell r="AZ211" t="str">
            <v>Apoio à Rede Norte</v>
          </cell>
          <cell r="BA211" t="str">
            <v>6890</v>
          </cell>
          <cell r="BB211" t="str">
            <v>EDP Outsourcing Comercial</v>
          </cell>
          <cell r="BC211" t="str">
            <v>6890</v>
          </cell>
          <cell r="BD211" t="str">
            <v>6890</v>
          </cell>
          <cell r="BE211" t="str">
            <v>2800</v>
          </cell>
          <cell r="BF211" t="str">
            <v>6890</v>
          </cell>
          <cell r="BG211" t="str">
            <v>EDP Outsourcing Comercial,SA</v>
          </cell>
          <cell r="BH211" t="str">
            <v>1010</v>
          </cell>
          <cell r="BI211">
            <v>1432</v>
          </cell>
          <cell r="BJ211" t="str">
            <v>13</v>
          </cell>
          <cell r="BK211">
            <v>27</v>
          </cell>
          <cell r="BL211">
            <v>272.97000000000003</v>
          </cell>
          <cell r="BM211" t="str">
            <v>NÍVEL 5</v>
          </cell>
          <cell r="BN211" t="str">
            <v>00</v>
          </cell>
          <cell r="BO211" t="str">
            <v>10</v>
          </cell>
          <cell r="BP211" t="str">
            <v>20050101</v>
          </cell>
          <cell r="BQ211" t="str">
            <v>21</v>
          </cell>
          <cell r="BR211" t="str">
            <v>EVOLUCAO AUTOMATICA</v>
          </cell>
          <cell r="BS211" t="str">
            <v>20050101</v>
          </cell>
          <cell r="BW211">
            <v>0</v>
          </cell>
          <cell r="BX211">
            <v>0</v>
          </cell>
          <cell r="BY211">
            <v>0</v>
          </cell>
          <cell r="BZ211">
            <v>0</v>
          </cell>
          <cell r="CA211">
            <v>0</v>
          </cell>
          <cell r="CC211">
            <v>0</v>
          </cell>
          <cell r="CG211">
            <v>0</v>
          </cell>
          <cell r="CK211">
            <v>0</v>
          </cell>
          <cell r="CO211">
            <v>0</v>
          </cell>
          <cell r="CT211">
            <v>0</v>
          </cell>
          <cell r="CU211">
            <v>0</v>
          </cell>
          <cell r="CV211">
            <v>0</v>
          </cell>
          <cell r="CW211">
            <v>0</v>
          </cell>
          <cell r="CX211">
            <v>0</v>
          </cell>
          <cell r="CZ211">
            <v>0</v>
          </cell>
          <cell r="DC211">
            <v>0</v>
          </cell>
          <cell r="DF211">
            <v>0</v>
          </cell>
          <cell r="DI211">
            <v>0</v>
          </cell>
          <cell r="DK211">
            <v>0</v>
          </cell>
          <cell r="DL211">
            <v>0</v>
          </cell>
          <cell r="DN211" t="str">
            <v>21001</v>
          </cell>
          <cell r="DO211" t="str">
            <v>Flex. Tempo Inteiro</v>
          </cell>
          <cell r="DP211">
            <v>2</v>
          </cell>
          <cell r="DQ211">
            <v>100</v>
          </cell>
          <cell r="DR211" t="str">
            <v>PT01</v>
          </cell>
          <cell r="DT211" t="str">
            <v>00360055</v>
          </cell>
          <cell r="DU211" t="str">
            <v>CAIXA ECONOMICA MONTEPIO GERAL</v>
          </cell>
        </row>
        <row r="212">
          <cell r="A212" t="str">
            <v>292672</v>
          </cell>
          <cell r="B212" t="str">
            <v>Adelaide Ermelinda F Pereira Pinto</v>
          </cell>
          <cell r="C212" t="str">
            <v>1984</v>
          </cell>
          <cell r="D212">
            <v>21</v>
          </cell>
          <cell r="E212">
            <v>21</v>
          </cell>
          <cell r="F212" t="str">
            <v>19550326</v>
          </cell>
          <cell r="G212" t="str">
            <v>50</v>
          </cell>
          <cell r="H212" t="str">
            <v>1</v>
          </cell>
          <cell r="I212" t="str">
            <v>Casado</v>
          </cell>
          <cell r="J212" t="str">
            <v>feminino</v>
          </cell>
          <cell r="K212">
            <v>2</v>
          </cell>
          <cell r="L212" t="str">
            <v>LOTEAMENTO CAVADAS LOTE-3</v>
          </cell>
          <cell r="M212" t="str">
            <v>5450-039</v>
          </cell>
          <cell r="N212" t="str">
            <v>VILA POUCA DE AGUIAR</v>
          </cell>
          <cell r="O212" t="str">
            <v>00232213</v>
          </cell>
          <cell r="P212" t="str">
            <v>C.GERAL ADMINISTRACAO COMERCIO</v>
          </cell>
          <cell r="R212" t="str">
            <v>3583107</v>
          </cell>
          <cell r="S212" t="str">
            <v>19961004</v>
          </cell>
          <cell r="T212" t="str">
            <v>VILA REA</v>
          </cell>
          <cell r="U212" t="str">
            <v>9800</v>
          </cell>
          <cell r="V212" t="str">
            <v>SIND TRAB IND ELéCT NORTE</v>
          </cell>
          <cell r="W212" t="str">
            <v>155248723</v>
          </cell>
          <cell r="X212" t="str">
            <v>2488</v>
          </cell>
          <cell r="Y212" t="str">
            <v>0.0</v>
          </cell>
          <cell r="Z212">
            <v>2</v>
          </cell>
          <cell r="AA212" t="str">
            <v>00</v>
          </cell>
          <cell r="AC212" t="str">
            <v>X</v>
          </cell>
          <cell r="AD212" t="str">
            <v>100</v>
          </cell>
          <cell r="AE212" t="str">
            <v>11267223526</v>
          </cell>
          <cell r="AF212" t="str">
            <v>02</v>
          </cell>
          <cell r="AG212" t="str">
            <v>19841021</v>
          </cell>
          <cell r="AH212" t="str">
            <v>DT.Adm.Corr.Antiguid</v>
          </cell>
          <cell r="AI212" t="str">
            <v>1</v>
          </cell>
          <cell r="AJ212" t="str">
            <v>ACTIVOS</v>
          </cell>
          <cell r="AK212" t="str">
            <v>AA</v>
          </cell>
          <cell r="AL212" t="str">
            <v>ACTIVO TEMP.INTEIRO</v>
          </cell>
          <cell r="AM212" t="str">
            <v>J100</v>
          </cell>
          <cell r="AN212" t="str">
            <v>EDPOutsourcing Comercial-N</v>
          </cell>
          <cell r="AO212" t="str">
            <v>J129</v>
          </cell>
          <cell r="AP212" t="str">
            <v>EDPOC-VRL RSI</v>
          </cell>
          <cell r="AQ212" t="str">
            <v>40177360</v>
          </cell>
          <cell r="AR212" t="str">
            <v>70000060</v>
          </cell>
          <cell r="AS212" t="str">
            <v>025.</v>
          </cell>
          <cell r="AT212" t="str">
            <v>ESCRITURARIO COMERCIAL</v>
          </cell>
          <cell r="AU212" t="str">
            <v>1</v>
          </cell>
          <cell r="AV212" t="str">
            <v>00040167</v>
          </cell>
          <cell r="AW212" t="str">
            <v>J20420000610</v>
          </cell>
          <cell r="AX212" t="str">
            <v>AN-LE-LOJAS E EQUIPAS</v>
          </cell>
          <cell r="AY212" t="str">
            <v>68905012</v>
          </cell>
          <cell r="AZ212" t="str">
            <v>Apoio à Rede Norte</v>
          </cell>
          <cell r="BA212" t="str">
            <v>6890</v>
          </cell>
          <cell r="BB212" t="str">
            <v>EDP Outsourcing Comercial</v>
          </cell>
          <cell r="BC212" t="str">
            <v>6890</v>
          </cell>
          <cell r="BD212" t="str">
            <v>6890</v>
          </cell>
          <cell r="BE212" t="str">
            <v>2800</v>
          </cell>
          <cell r="BF212" t="str">
            <v>6890</v>
          </cell>
          <cell r="BG212" t="str">
            <v>EDP Outsourcing Comercial,SA</v>
          </cell>
          <cell r="BH212" t="str">
            <v>1010</v>
          </cell>
          <cell r="BI212">
            <v>1003</v>
          </cell>
          <cell r="BJ212" t="str">
            <v>08</v>
          </cell>
          <cell r="BK212">
            <v>21</v>
          </cell>
          <cell r="BL212">
            <v>212.31</v>
          </cell>
          <cell r="BM212" t="str">
            <v>NÍVEL 5</v>
          </cell>
          <cell r="BN212" t="str">
            <v>03</v>
          </cell>
          <cell r="BO212" t="str">
            <v>05</v>
          </cell>
          <cell r="BP212" t="str">
            <v>20020101</v>
          </cell>
          <cell r="BQ212" t="str">
            <v>21</v>
          </cell>
          <cell r="BR212" t="str">
            <v>EVOLUCAO AUTOMATICA</v>
          </cell>
          <cell r="BS212" t="str">
            <v>20050101</v>
          </cell>
          <cell r="BW212">
            <v>0</v>
          </cell>
          <cell r="BX212">
            <v>0</v>
          </cell>
          <cell r="BY212">
            <v>0</v>
          </cell>
          <cell r="BZ212">
            <v>0</v>
          </cell>
          <cell r="CA212">
            <v>0</v>
          </cell>
          <cell r="CC212">
            <v>0</v>
          </cell>
          <cell r="CG212">
            <v>0</v>
          </cell>
          <cell r="CK212">
            <v>0</v>
          </cell>
          <cell r="CO212">
            <v>0</v>
          </cell>
          <cell r="CT212">
            <v>0</v>
          </cell>
          <cell r="CU212">
            <v>0</v>
          </cell>
          <cell r="CV212">
            <v>0</v>
          </cell>
          <cell r="CW212">
            <v>0</v>
          </cell>
          <cell r="CX212">
            <v>0</v>
          </cell>
          <cell r="CZ212">
            <v>0</v>
          </cell>
          <cell r="DC212">
            <v>0</v>
          </cell>
          <cell r="DF212">
            <v>0</v>
          </cell>
          <cell r="DI212">
            <v>0</v>
          </cell>
          <cell r="DK212">
            <v>0</v>
          </cell>
          <cell r="DL212">
            <v>0</v>
          </cell>
          <cell r="DN212" t="str">
            <v>21D11</v>
          </cell>
          <cell r="DO212" t="str">
            <v>Flex.T.Int."Escrit"</v>
          </cell>
          <cell r="DP212">
            <v>2</v>
          </cell>
          <cell r="DQ212">
            <v>100</v>
          </cell>
          <cell r="DR212" t="str">
            <v>PT01</v>
          </cell>
          <cell r="DT212" t="str">
            <v>00350079</v>
          </cell>
          <cell r="DU212" t="str">
            <v>CAIXA GERAL DE DEPOSITOS, SA</v>
          </cell>
        </row>
        <row r="213">
          <cell r="A213" t="str">
            <v>233773</v>
          </cell>
          <cell r="B213" t="str">
            <v>Arsenio Dino Abreu Ribeiro</v>
          </cell>
          <cell r="C213" t="str">
            <v>1982</v>
          </cell>
          <cell r="D213">
            <v>23</v>
          </cell>
          <cell r="E213">
            <v>23</v>
          </cell>
          <cell r="F213" t="str">
            <v>19660305</v>
          </cell>
          <cell r="G213" t="str">
            <v>39</v>
          </cell>
          <cell r="H213" t="str">
            <v>1</v>
          </cell>
          <cell r="I213" t="str">
            <v>Casado</v>
          </cell>
          <cell r="J213" t="str">
            <v>masculino</v>
          </cell>
          <cell r="K213">
            <v>1</v>
          </cell>
          <cell r="L213" t="str">
            <v>Qt Ramalheda Ent N*2 2*esq.</v>
          </cell>
          <cell r="M213" t="str">
            <v>5000-508</v>
          </cell>
          <cell r="N213" t="str">
            <v>VILA REAL</v>
          </cell>
          <cell r="O213" t="str">
            <v>00241132</v>
          </cell>
          <cell r="P213" t="str">
            <v>CURSO COMPLEMENTAR DOS LICEUS</v>
          </cell>
          <cell r="R213" t="str">
            <v>8148536</v>
          </cell>
          <cell r="S213" t="str">
            <v>20030911</v>
          </cell>
          <cell r="T213" t="str">
            <v>VILA REA</v>
          </cell>
          <cell r="U213" t="str">
            <v>9800</v>
          </cell>
          <cell r="V213" t="str">
            <v>SIND TRAB IND ELéCT NORTE</v>
          </cell>
          <cell r="W213" t="str">
            <v>174541236</v>
          </cell>
          <cell r="X213" t="str">
            <v>2496</v>
          </cell>
          <cell r="Y213" t="str">
            <v>0.0</v>
          </cell>
          <cell r="Z213">
            <v>1</v>
          </cell>
          <cell r="AA213" t="str">
            <v>00</v>
          </cell>
          <cell r="AC213" t="str">
            <v>X</v>
          </cell>
          <cell r="AD213" t="str">
            <v>100</v>
          </cell>
          <cell r="AE213" t="str">
            <v>11260043884</v>
          </cell>
          <cell r="AF213" t="str">
            <v>02</v>
          </cell>
          <cell r="AG213" t="str">
            <v>19820503</v>
          </cell>
          <cell r="AH213" t="str">
            <v>DT.Adm.Corr.Antiguid</v>
          </cell>
          <cell r="AI213" t="str">
            <v>1</v>
          </cell>
          <cell r="AJ213" t="str">
            <v>ACTIVOS</v>
          </cell>
          <cell r="AK213" t="str">
            <v>AA</v>
          </cell>
          <cell r="AL213" t="str">
            <v>ACTIVO TEMP.INTEIRO</v>
          </cell>
          <cell r="AM213" t="str">
            <v>J100</v>
          </cell>
          <cell r="AN213" t="str">
            <v>EDPOutsourcing Comercial-N</v>
          </cell>
          <cell r="AO213" t="str">
            <v>J129</v>
          </cell>
          <cell r="AP213" t="str">
            <v>EDPOC-VRL RSI</v>
          </cell>
          <cell r="AQ213" t="str">
            <v>40177374</v>
          </cell>
          <cell r="AR213" t="str">
            <v>70000259</v>
          </cell>
          <cell r="AS213" t="str">
            <v>145.</v>
          </cell>
          <cell r="AT213" t="str">
            <v>ELECTRICISTA PRINCIPAL</v>
          </cell>
          <cell r="AU213" t="str">
            <v>2</v>
          </cell>
          <cell r="AV213" t="str">
            <v>00040167</v>
          </cell>
          <cell r="AW213" t="str">
            <v>J20420000610</v>
          </cell>
          <cell r="AX213" t="str">
            <v>AN-LE-LOJAS E EQUIPAS</v>
          </cell>
          <cell r="AY213" t="str">
            <v>68905012</v>
          </cell>
          <cell r="AZ213" t="str">
            <v>Apoio à Rede Norte</v>
          </cell>
          <cell r="BA213" t="str">
            <v>6890</v>
          </cell>
          <cell r="BB213" t="str">
            <v>EDP Outsourcing Comercial</v>
          </cell>
          <cell r="BC213" t="str">
            <v>6890</v>
          </cell>
          <cell r="BD213" t="str">
            <v>6890</v>
          </cell>
          <cell r="BE213" t="str">
            <v>2800</v>
          </cell>
          <cell r="BF213" t="str">
            <v>6890</v>
          </cell>
          <cell r="BG213" t="str">
            <v>EDP Outsourcing Comercial,SA</v>
          </cell>
          <cell r="BH213" t="str">
            <v>1010</v>
          </cell>
          <cell r="BI213">
            <v>1003</v>
          </cell>
          <cell r="BJ213" t="str">
            <v>08</v>
          </cell>
          <cell r="BK213">
            <v>23</v>
          </cell>
          <cell r="BL213">
            <v>232.53</v>
          </cell>
          <cell r="BM213" t="str">
            <v>NÍVEL 5</v>
          </cell>
          <cell r="BN213" t="str">
            <v>02</v>
          </cell>
          <cell r="BO213" t="str">
            <v>05</v>
          </cell>
          <cell r="BP213" t="str">
            <v>20030101</v>
          </cell>
          <cell r="BQ213" t="str">
            <v>21</v>
          </cell>
          <cell r="BR213" t="str">
            <v>EVOLUCAO AUTOMATICA</v>
          </cell>
          <cell r="BS213" t="str">
            <v>20050101</v>
          </cell>
          <cell r="BW213">
            <v>0</v>
          </cell>
          <cell r="BX213">
            <v>0</v>
          </cell>
          <cell r="BY213">
            <v>0</v>
          </cell>
          <cell r="BZ213">
            <v>0</v>
          </cell>
          <cell r="CA213">
            <v>0</v>
          </cell>
          <cell r="CC213">
            <v>0</v>
          </cell>
          <cell r="CF213" t="str">
            <v>1320</v>
          </cell>
          <cell r="CG213">
            <v>196</v>
          </cell>
          <cell r="CH213" t="str">
            <v>11</v>
          </cell>
          <cell r="CI213" t="str">
            <v>31122003</v>
          </cell>
          <cell r="CK213">
            <v>0</v>
          </cell>
          <cell r="CO213">
            <v>0</v>
          </cell>
          <cell r="CT213">
            <v>0</v>
          </cell>
          <cell r="CU213">
            <v>0</v>
          </cell>
          <cell r="CV213">
            <v>0</v>
          </cell>
          <cell r="CW213">
            <v>0</v>
          </cell>
          <cell r="CX213">
            <v>0</v>
          </cell>
          <cell r="CZ213">
            <v>0</v>
          </cell>
          <cell r="DC213">
            <v>0</v>
          </cell>
          <cell r="DF213">
            <v>0</v>
          </cell>
          <cell r="DI213">
            <v>0</v>
          </cell>
          <cell r="DK213">
            <v>0</v>
          </cell>
          <cell r="DL213">
            <v>0</v>
          </cell>
          <cell r="DN213" t="str">
            <v>11D11</v>
          </cell>
          <cell r="DO213" t="str">
            <v>Fixo T.Int-"ESCRIT."</v>
          </cell>
          <cell r="DP213">
            <v>2</v>
          </cell>
          <cell r="DQ213">
            <v>100</v>
          </cell>
          <cell r="DR213" t="str">
            <v>PT01</v>
          </cell>
          <cell r="DT213" t="str">
            <v>00100000</v>
          </cell>
          <cell r="DU213" t="str">
            <v>BANCO BPI, SA</v>
          </cell>
        </row>
        <row r="214">
          <cell r="A214" t="str">
            <v>291315</v>
          </cell>
          <cell r="B214" t="str">
            <v>Maria Ester Nobrega Pinto Dias</v>
          </cell>
          <cell r="C214" t="str">
            <v>1983</v>
          </cell>
          <cell r="D214">
            <v>22</v>
          </cell>
          <cell r="E214">
            <v>22</v>
          </cell>
          <cell r="F214" t="str">
            <v>19580302</v>
          </cell>
          <cell r="G214" t="str">
            <v>47</v>
          </cell>
          <cell r="H214" t="str">
            <v>1</v>
          </cell>
          <cell r="I214" t="str">
            <v>Casado</v>
          </cell>
          <cell r="J214" t="str">
            <v>feminino</v>
          </cell>
          <cell r="K214">
            <v>2</v>
          </cell>
          <cell r="L214" t="str">
            <v>Br das Flores Borbela</v>
          </cell>
          <cell r="M214" t="str">
            <v>5000-061</v>
          </cell>
          <cell r="N214" t="str">
            <v>VILA REAL</v>
          </cell>
          <cell r="O214" t="str">
            <v>00242072</v>
          </cell>
          <cell r="P214" t="str">
            <v>CC CONTABILIDADE ADMINISTRACAO</v>
          </cell>
          <cell r="R214" t="str">
            <v>3564403</v>
          </cell>
          <cell r="S214" t="str">
            <v>19991108</v>
          </cell>
          <cell r="T214" t="str">
            <v>LISBOA</v>
          </cell>
          <cell r="U214" t="str">
            <v>9805</v>
          </cell>
          <cell r="V214" t="str">
            <v>SD INDEP SECTOR ENERGéTIC</v>
          </cell>
          <cell r="W214" t="str">
            <v>153716258</v>
          </cell>
          <cell r="X214" t="str">
            <v>2496</v>
          </cell>
          <cell r="Y214" t="str">
            <v>0.0</v>
          </cell>
          <cell r="Z214">
            <v>2</v>
          </cell>
          <cell r="AA214" t="str">
            <v>00</v>
          </cell>
          <cell r="AC214" t="str">
            <v>X</v>
          </cell>
          <cell r="AD214" t="str">
            <v>100</v>
          </cell>
          <cell r="AE214" t="str">
            <v>11081133378</v>
          </cell>
          <cell r="AF214" t="str">
            <v>02</v>
          </cell>
          <cell r="AG214" t="str">
            <v>19830603</v>
          </cell>
          <cell r="AH214" t="str">
            <v>DT.Adm.Corr.Antiguid</v>
          </cell>
          <cell r="AI214" t="str">
            <v>1</v>
          </cell>
          <cell r="AJ214" t="str">
            <v>ACTIVOS</v>
          </cell>
          <cell r="AK214" t="str">
            <v>AA</v>
          </cell>
          <cell r="AL214" t="str">
            <v>ACTIVO TEMP.INTEIRO</v>
          </cell>
          <cell r="AM214" t="str">
            <v>J100</v>
          </cell>
          <cell r="AN214" t="str">
            <v>EDPOutsourcing Comercial-N</v>
          </cell>
          <cell r="AO214" t="str">
            <v>J129</v>
          </cell>
          <cell r="AP214" t="str">
            <v>EDPOC-VRL RSI</v>
          </cell>
          <cell r="AQ214" t="str">
            <v>40177337</v>
          </cell>
          <cell r="AR214" t="str">
            <v>70000022</v>
          </cell>
          <cell r="AS214" t="str">
            <v>014.</v>
          </cell>
          <cell r="AT214" t="str">
            <v>TECNICO COMERCIAL</v>
          </cell>
          <cell r="AU214" t="str">
            <v>4</v>
          </cell>
          <cell r="AV214" t="str">
            <v>00040293</v>
          </cell>
          <cell r="AW214" t="str">
            <v>J20420000810</v>
          </cell>
          <cell r="AX214" t="str">
            <v>AN-RA-REDE DE AGENTES - I</v>
          </cell>
          <cell r="AY214" t="str">
            <v>68905014</v>
          </cell>
          <cell r="AZ214" t="str">
            <v>Eq Contacto Directo</v>
          </cell>
          <cell r="BA214" t="str">
            <v>6890</v>
          </cell>
          <cell r="BB214" t="str">
            <v>EDP Outsourcing Comercial</v>
          </cell>
          <cell r="BC214" t="str">
            <v>6890</v>
          </cell>
          <cell r="BD214" t="str">
            <v>6890</v>
          </cell>
          <cell r="BE214" t="str">
            <v>2800</v>
          </cell>
          <cell r="BF214" t="str">
            <v>6890</v>
          </cell>
          <cell r="BG214" t="str">
            <v>EDP Outsourcing Comercial,SA</v>
          </cell>
          <cell r="BH214" t="str">
            <v>1010</v>
          </cell>
          <cell r="BI214">
            <v>1432</v>
          </cell>
          <cell r="BJ214" t="str">
            <v>13</v>
          </cell>
          <cell r="BK214">
            <v>22</v>
          </cell>
          <cell r="BL214">
            <v>222.42</v>
          </cell>
          <cell r="BM214" t="str">
            <v>NÍVEL 4</v>
          </cell>
          <cell r="BN214" t="str">
            <v>01</v>
          </cell>
          <cell r="BO214" t="str">
            <v>07</v>
          </cell>
          <cell r="BP214" t="str">
            <v>20040101</v>
          </cell>
          <cell r="BQ214" t="str">
            <v>21</v>
          </cell>
          <cell r="BR214" t="str">
            <v>EVOLUCAO AUTOMATICA</v>
          </cell>
          <cell r="BS214" t="str">
            <v>20050101</v>
          </cell>
          <cell r="BW214">
            <v>0</v>
          </cell>
          <cell r="BX214">
            <v>0</v>
          </cell>
          <cell r="BY214">
            <v>0</v>
          </cell>
          <cell r="BZ214">
            <v>0</v>
          </cell>
          <cell r="CA214">
            <v>0</v>
          </cell>
          <cell r="CC214">
            <v>0</v>
          </cell>
          <cell r="CG214">
            <v>0</v>
          </cell>
          <cell r="CK214">
            <v>0</v>
          </cell>
          <cell r="CO214">
            <v>0</v>
          </cell>
          <cell r="CT214">
            <v>0</v>
          </cell>
          <cell r="CU214">
            <v>0</v>
          </cell>
          <cell r="CV214">
            <v>0</v>
          </cell>
          <cell r="CW214">
            <v>0</v>
          </cell>
          <cell r="CX214">
            <v>0</v>
          </cell>
          <cell r="CZ214">
            <v>0</v>
          </cell>
          <cell r="DC214">
            <v>0</v>
          </cell>
          <cell r="DF214">
            <v>0</v>
          </cell>
          <cell r="DI214">
            <v>0</v>
          </cell>
          <cell r="DK214">
            <v>0</v>
          </cell>
          <cell r="DL214">
            <v>0</v>
          </cell>
          <cell r="DN214" t="str">
            <v>21D11</v>
          </cell>
          <cell r="DO214" t="str">
            <v>Flex.T.Int."Escrit"</v>
          </cell>
          <cell r="DP214">
            <v>2</v>
          </cell>
          <cell r="DQ214">
            <v>100</v>
          </cell>
          <cell r="DR214" t="str">
            <v>PT01</v>
          </cell>
          <cell r="DT214" t="str">
            <v>00350079</v>
          </cell>
          <cell r="DU214" t="str">
            <v>CAIXA GERAL DE DEPOSITOS, SA</v>
          </cell>
        </row>
        <row r="215">
          <cell r="A215" t="str">
            <v>292702</v>
          </cell>
          <cell r="B215" t="str">
            <v>Armindo Fernandes Matos</v>
          </cell>
          <cell r="C215" t="str">
            <v>1984</v>
          </cell>
          <cell r="D215">
            <v>21</v>
          </cell>
          <cell r="E215">
            <v>21</v>
          </cell>
          <cell r="F215" t="str">
            <v>19611209</v>
          </cell>
          <cell r="G215" t="str">
            <v>43</v>
          </cell>
          <cell r="H215" t="str">
            <v>1</v>
          </cell>
          <cell r="I215" t="str">
            <v>Casado</v>
          </cell>
          <cell r="J215" t="str">
            <v>masculino</v>
          </cell>
          <cell r="K215">
            <v>2</v>
          </cell>
          <cell r="L215" t="str">
            <v>Urbanização Vila Paulista, lote 42 - Abambres Gar</v>
          </cell>
          <cell r="M215" t="str">
            <v>5000-262</v>
          </cell>
          <cell r="N215" t="str">
            <v>VILA REAL</v>
          </cell>
          <cell r="O215" t="str">
            <v>00233023</v>
          </cell>
          <cell r="P215" t="str">
            <v>C.GERAL UNIFICADO(9 ANO ESCOL)</v>
          </cell>
          <cell r="R215" t="str">
            <v>5810836</v>
          </cell>
          <cell r="S215" t="str">
            <v>19991123</v>
          </cell>
          <cell r="T215" t="str">
            <v>VILA REA</v>
          </cell>
          <cell r="U215" t="str">
            <v>9805</v>
          </cell>
          <cell r="V215" t="str">
            <v>SD INDEP SECTOR ENERGéTIC</v>
          </cell>
          <cell r="W215" t="str">
            <v>178619604</v>
          </cell>
          <cell r="X215" t="str">
            <v>2496</v>
          </cell>
          <cell r="Y215" t="str">
            <v>0.0</v>
          </cell>
          <cell r="Z215">
            <v>2</v>
          </cell>
          <cell r="AA215" t="str">
            <v>00</v>
          </cell>
          <cell r="AD215" t="str">
            <v>100</v>
          </cell>
          <cell r="AE215" t="str">
            <v>11081840329</v>
          </cell>
          <cell r="AF215" t="str">
            <v>02</v>
          </cell>
          <cell r="AG215" t="str">
            <v>19840601</v>
          </cell>
          <cell r="AH215" t="str">
            <v>DT.Adm.Corr.Antiguid</v>
          </cell>
          <cell r="AI215" t="str">
            <v>1</v>
          </cell>
          <cell r="AJ215" t="str">
            <v>ACTIVOS</v>
          </cell>
          <cell r="AK215" t="str">
            <v>AA</v>
          </cell>
          <cell r="AL215" t="str">
            <v>ACTIVO TEMP.INTEIRO</v>
          </cell>
          <cell r="AM215" t="str">
            <v>J100</v>
          </cell>
          <cell r="AN215" t="str">
            <v>EDPOutsourcing Comercial-N</v>
          </cell>
          <cell r="AO215" t="str">
            <v>J129</v>
          </cell>
          <cell r="AP215" t="str">
            <v>EDPOC-VRL RSI</v>
          </cell>
          <cell r="AQ215" t="str">
            <v>40177338</v>
          </cell>
          <cell r="AR215" t="str">
            <v>70000022</v>
          </cell>
          <cell r="AS215" t="str">
            <v>014.</v>
          </cell>
          <cell r="AT215" t="str">
            <v>TECNICO COMERCIAL</v>
          </cell>
          <cell r="AU215" t="str">
            <v>4</v>
          </cell>
          <cell r="AV215" t="str">
            <v>00040293</v>
          </cell>
          <cell r="AW215" t="str">
            <v>J20420000810</v>
          </cell>
          <cell r="AX215" t="str">
            <v>AN-RA-REDE DE AGENTES - I</v>
          </cell>
          <cell r="AY215" t="str">
            <v>68905014</v>
          </cell>
          <cell r="AZ215" t="str">
            <v>Eq Contacto Directo</v>
          </cell>
          <cell r="BA215" t="str">
            <v>6890</v>
          </cell>
          <cell r="BB215" t="str">
            <v>EDP Outsourcing Comercial</v>
          </cell>
          <cell r="BC215" t="str">
            <v>6890</v>
          </cell>
          <cell r="BD215" t="str">
            <v>6890</v>
          </cell>
          <cell r="BE215" t="str">
            <v>2800</v>
          </cell>
          <cell r="BF215" t="str">
            <v>6890</v>
          </cell>
          <cell r="BG215" t="str">
            <v>EDP Outsourcing Comercial,SA</v>
          </cell>
          <cell r="BH215" t="str">
            <v>1010</v>
          </cell>
          <cell r="BI215">
            <v>1247</v>
          </cell>
          <cell r="BJ215" t="str">
            <v>11</v>
          </cell>
          <cell r="BK215">
            <v>21</v>
          </cell>
          <cell r="BL215">
            <v>212.31</v>
          </cell>
          <cell r="BM215" t="str">
            <v>NÍVEL 4</v>
          </cell>
          <cell r="BN215" t="str">
            <v>02</v>
          </cell>
          <cell r="BO215" t="str">
            <v>05</v>
          </cell>
          <cell r="BP215" t="str">
            <v>20030101</v>
          </cell>
          <cell r="BQ215" t="str">
            <v>21</v>
          </cell>
          <cell r="BR215" t="str">
            <v>EVOLUCAO AUTOMATICA</v>
          </cell>
          <cell r="BS215" t="str">
            <v>20050101</v>
          </cell>
          <cell r="BW215">
            <v>0</v>
          </cell>
          <cell r="BX215">
            <v>0</v>
          </cell>
          <cell r="BY215">
            <v>0</v>
          </cell>
          <cell r="BZ215">
            <v>0</v>
          </cell>
          <cell r="CA215">
            <v>0</v>
          </cell>
          <cell r="CC215">
            <v>0</v>
          </cell>
          <cell r="CG215">
            <v>0</v>
          </cell>
          <cell r="CK215">
            <v>0</v>
          </cell>
          <cell r="CO215">
            <v>0</v>
          </cell>
          <cell r="CT215">
            <v>0</v>
          </cell>
          <cell r="CU215">
            <v>0</v>
          </cell>
          <cell r="CV215">
            <v>0</v>
          </cell>
          <cell r="CW215">
            <v>0</v>
          </cell>
          <cell r="CX215">
            <v>0</v>
          </cell>
          <cell r="CZ215">
            <v>0</v>
          </cell>
          <cell r="DC215">
            <v>0</v>
          </cell>
          <cell r="DF215">
            <v>0</v>
          </cell>
          <cell r="DI215">
            <v>0</v>
          </cell>
          <cell r="DK215">
            <v>0</v>
          </cell>
          <cell r="DL215">
            <v>0</v>
          </cell>
          <cell r="DN215" t="str">
            <v>21D11</v>
          </cell>
          <cell r="DO215" t="str">
            <v>Flex.T.Int."Escrit"</v>
          </cell>
          <cell r="DP215">
            <v>2</v>
          </cell>
          <cell r="DQ215">
            <v>100</v>
          </cell>
          <cell r="DR215" t="str">
            <v>PT01</v>
          </cell>
          <cell r="DT215" t="str">
            <v>00100000</v>
          </cell>
          <cell r="DU215" t="str">
            <v>BANCO BPI, SA</v>
          </cell>
        </row>
        <row r="216">
          <cell r="A216" t="str">
            <v>194506</v>
          </cell>
          <cell r="B216" t="str">
            <v>Isabel Maria Machado Ferreira Vieira</v>
          </cell>
          <cell r="C216" t="str">
            <v>1980</v>
          </cell>
          <cell r="D216">
            <v>25</v>
          </cell>
          <cell r="E216">
            <v>25</v>
          </cell>
          <cell r="F216" t="str">
            <v>19570716</v>
          </cell>
          <cell r="G216" t="str">
            <v>47</v>
          </cell>
          <cell r="H216" t="str">
            <v>1</v>
          </cell>
          <cell r="I216" t="str">
            <v>Casado</v>
          </cell>
          <cell r="J216" t="str">
            <v>feminino</v>
          </cell>
          <cell r="K216">
            <v>3</v>
          </cell>
          <cell r="L216" t="str">
            <v>Av Ovar Ed.Santa Rita I- 3Dt</v>
          </cell>
          <cell r="M216" t="str">
            <v>5050-223</v>
          </cell>
          <cell r="N216" t="str">
            <v>PESO DA RÉGUA</v>
          </cell>
          <cell r="O216" t="str">
            <v>00241132</v>
          </cell>
          <cell r="P216" t="str">
            <v>CURSO COMPLEMENTAR DOS LICEUS</v>
          </cell>
          <cell r="R216" t="str">
            <v>3442057</v>
          </cell>
          <cell r="S216" t="str">
            <v>19881110</v>
          </cell>
          <cell r="T216" t="str">
            <v>LISBOA</v>
          </cell>
          <cell r="U216" t="str">
            <v>9800</v>
          </cell>
          <cell r="V216" t="str">
            <v>SIND TRAB IND ELéCT NORTE</v>
          </cell>
          <cell r="W216" t="str">
            <v>112801650</v>
          </cell>
          <cell r="X216" t="str">
            <v>2437</v>
          </cell>
          <cell r="Y216" t="str">
            <v>0.0</v>
          </cell>
          <cell r="Z216">
            <v>3</v>
          </cell>
          <cell r="AA216" t="str">
            <v>00</v>
          </cell>
          <cell r="AC216" t="str">
            <v>X</v>
          </cell>
          <cell r="AD216" t="str">
            <v>100</v>
          </cell>
          <cell r="AE216" t="str">
            <v>11081140203</v>
          </cell>
          <cell r="AF216" t="str">
            <v>02</v>
          </cell>
          <cell r="AG216" t="str">
            <v>19800701</v>
          </cell>
          <cell r="AH216" t="str">
            <v>DT.Adm.Corr.Antiguid</v>
          </cell>
          <cell r="AI216" t="str">
            <v>1</v>
          </cell>
          <cell r="AJ216" t="str">
            <v>ACTIVOS</v>
          </cell>
          <cell r="AK216" t="str">
            <v>AA</v>
          </cell>
          <cell r="AL216" t="str">
            <v>ACTIVO TEMP.INTEIRO</v>
          </cell>
          <cell r="AM216" t="str">
            <v>J100</v>
          </cell>
          <cell r="AN216" t="str">
            <v>EDPOutsourcing Comercial-N</v>
          </cell>
          <cell r="AO216" t="str">
            <v>J129</v>
          </cell>
          <cell r="AP216" t="str">
            <v>EDPOC-VRL RSI</v>
          </cell>
          <cell r="AQ216" t="str">
            <v>40177400</v>
          </cell>
          <cell r="AR216" t="str">
            <v>70000045</v>
          </cell>
          <cell r="AS216" t="str">
            <v>01S3</v>
          </cell>
          <cell r="AT216" t="str">
            <v>CHEFIA SECCAO ESCALAO III</v>
          </cell>
          <cell r="AU216" t="str">
            <v>4</v>
          </cell>
          <cell r="AV216" t="str">
            <v>00040178</v>
          </cell>
          <cell r="AW216" t="str">
            <v>J20424560110</v>
          </cell>
          <cell r="AX216" t="str">
            <v>AN-LJVRL-CH-CHEFIA</v>
          </cell>
          <cell r="AY216" t="str">
            <v>68905119</v>
          </cell>
          <cell r="AZ216" t="str">
            <v>Lj Vila Real</v>
          </cell>
          <cell r="BA216" t="str">
            <v>6890</v>
          </cell>
          <cell r="BB216" t="str">
            <v>EDP Outsourcing Comercial</v>
          </cell>
          <cell r="BC216" t="str">
            <v>6890</v>
          </cell>
          <cell r="BD216" t="str">
            <v>6890</v>
          </cell>
          <cell r="BE216" t="str">
            <v>2800</v>
          </cell>
          <cell r="BF216" t="str">
            <v>6890</v>
          </cell>
          <cell r="BG216" t="str">
            <v>EDP Outsourcing Comercial,SA</v>
          </cell>
          <cell r="BH216" t="str">
            <v>1010</v>
          </cell>
          <cell r="BI216">
            <v>1618</v>
          </cell>
          <cell r="BJ216" t="str">
            <v>15</v>
          </cell>
          <cell r="BK216">
            <v>25</v>
          </cell>
          <cell r="BL216">
            <v>252.75</v>
          </cell>
          <cell r="BM216" t="str">
            <v>C SECÇ3</v>
          </cell>
          <cell r="BN216" t="str">
            <v>01</v>
          </cell>
          <cell r="BO216" t="str">
            <v>G</v>
          </cell>
          <cell r="BP216" t="str">
            <v>20040101</v>
          </cell>
          <cell r="BQ216" t="str">
            <v>21</v>
          </cell>
          <cell r="BR216" t="str">
            <v>EVOLUCAO AUTOMATICA</v>
          </cell>
          <cell r="BS216" t="str">
            <v>20050101</v>
          </cell>
          <cell r="BW216">
            <v>0</v>
          </cell>
          <cell r="BX216">
            <v>0</v>
          </cell>
          <cell r="BY216">
            <v>0</v>
          </cell>
          <cell r="BZ216">
            <v>0</v>
          </cell>
          <cell r="CA216">
            <v>0</v>
          </cell>
          <cell r="CC216">
            <v>0</v>
          </cell>
          <cell r="CG216">
            <v>0</v>
          </cell>
          <cell r="CK216">
            <v>0</v>
          </cell>
          <cell r="CO216">
            <v>0</v>
          </cell>
          <cell r="CT216">
            <v>0</v>
          </cell>
          <cell r="CU216">
            <v>0</v>
          </cell>
          <cell r="CV216">
            <v>0</v>
          </cell>
          <cell r="CW216">
            <v>0</v>
          </cell>
          <cell r="CX216">
            <v>0</v>
          </cell>
          <cell r="CZ216">
            <v>0</v>
          </cell>
          <cell r="DC216">
            <v>0</v>
          </cell>
          <cell r="DF216">
            <v>0</v>
          </cell>
          <cell r="DI216">
            <v>0</v>
          </cell>
          <cell r="DK216">
            <v>0</v>
          </cell>
          <cell r="DL216">
            <v>0</v>
          </cell>
          <cell r="DN216" t="str">
            <v>11D13</v>
          </cell>
          <cell r="DO216" t="str">
            <v>FixoTInt-"Lojas"2002</v>
          </cell>
          <cell r="DP216">
            <v>2</v>
          </cell>
          <cell r="DQ216">
            <v>100</v>
          </cell>
          <cell r="DR216" t="str">
            <v>PT01</v>
          </cell>
          <cell r="DT216" t="str">
            <v>00330000</v>
          </cell>
          <cell r="DU216" t="str">
            <v>BANCO COMERCIAL PORTUGUES, SA</v>
          </cell>
        </row>
        <row r="217">
          <cell r="A217" t="str">
            <v>248657</v>
          </cell>
          <cell r="B217" t="str">
            <v>Manuel Igreja Cardoso</v>
          </cell>
          <cell r="C217" t="str">
            <v>1977</v>
          </cell>
          <cell r="D217">
            <v>28</v>
          </cell>
          <cell r="E217">
            <v>28</v>
          </cell>
          <cell r="F217" t="str">
            <v>19600226</v>
          </cell>
          <cell r="G217" t="str">
            <v>45</v>
          </cell>
          <cell r="H217" t="str">
            <v>1</v>
          </cell>
          <cell r="I217" t="str">
            <v>Casado</v>
          </cell>
          <cell r="J217" t="str">
            <v>masculino</v>
          </cell>
          <cell r="K217">
            <v>2</v>
          </cell>
          <cell r="L217" t="str">
            <v>R da Ferreirinha 34-3*</v>
          </cell>
          <cell r="M217" t="str">
            <v>5050-000</v>
          </cell>
          <cell r="N217" t="str">
            <v>PESO DA RÉGUA</v>
          </cell>
          <cell r="O217" t="str">
            <v>00241132</v>
          </cell>
          <cell r="P217" t="str">
            <v>CURSO COMPLEMENTAR DOS LICEUS</v>
          </cell>
          <cell r="R217" t="str">
            <v>3858853</v>
          </cell>
          <cell r="S217" t="str">
            <v>19940607</v>
          </cell>
          <cell r="T217" t="str">
            <v>LISBOA</v>
          </cell>
          <cell r="U217" t="str">
            <v>9800</v>
          </cell>
          <cell r="V217" t="str">
            <v>SIND TRAB IND ELéCT NORTE</v>
          </cell>
          <cell r="W217" t="str">
            <v>171213289</v>
          </cell>
          <cell r="X217" t="str">
            <v>2437</v>
          </cell>
          <cell r="Y217" t="str">
            <v>0.0</v>
          </cell>
          <cell r="Z217">
            <v>2</v>
          </cell>
          <cell r="AA217" t="str">
            <v>00</v>
          </cell>
          <cell r="AC217" t="str">
            <v>X</v>
          </cell>
          <cell r="AD217" t="str">
            <v>100</v>
          </cell>
          <cell r="AE217" t="str">
            <v>11163988719</v>
          </cell>
          <cell r="AF217" t="str">
            <v>02</v>
          </cell>
          <cell r="AG217" t="str">
            <v>19770601</v>
          </cell>
          <cell r="AH217" t="str">
            <v>DT.Adm.Corr.Antiguid</v>
          </cell>
          <cell r="AI217" t="str">
            <v>1</v>
          </cell>
          <cell r="AJ217" t="str">
            <v>ACTIVOS</v>
          </cell>
          <cell r="AK217" t="str">
            <v>AA</v>
          </cell>
          <cell r="AL217" t="str">
            <v>ACTIVO TEMP.INTEIRO</v>
          </cell>
          <cell r="AM217" t="str">
            <v>J100</v>
          </cell>
          <cell r="AN217" t="str">
            <v>EDPOutsourcing Comercial-N</v>
          </cell>
          <cell r="AO217" t="str">
            <v>J129</v>
          </cell>
          <cell r="AP217" t="str">
            <v>EDPOC-VRL RSI</v>
          </cell>
          <cell r="AQ217" t="str">
            <v>40177468</v>
          </cell>
          <cell r="AR217" t="str">
            <v>70000022</v>
          </cell>
          <cell r="AS217" t="str">
            <v>014.</v>
          </cell>
          <cell r="AT217" t="str">
            <v>TECNICO COMERCIAL</v>
          </cell>
          <cell r="AU217" t="str">
            <v>0</v>
          </cell>
          <cell r="AV217" t="str">
            <v>00040283</v>
          </cell>
          <cell r="AW217" t="str">
            <v>J20424560410</v>
          </cell>
          <cell r="AX217" t="str">
            <v>AN-LJVRL-LOJA VILA REAL</v>
          </cell>
          <cell r="AY217" t="str">
            <v>68905119</v>
          </cell>
          <cell r="AZ217" t="str">
            <v>Lj Vila Real</v>
          </cell>
          <cell r="BA217" t="str">
            <v>6890</v>
          </cell>
          <cell r="BB217" t="str">
            <v>EDP Outsourcing Comercial</v>
          </cell>
          <cell r="BC217" t="str">
            <v>6890</v>
          </cell>
          <cell r="BD217" t="str">
            <v>6890</v>
          </cell>
          <cell r="BE217" t="str">
            <v>2800</v>
          </cell>
          <cell r="BF217" t="str">
            <v>6890</v>
          </cell>
          <cell r="BG217" t="str">
            <v>EDP Outsourcing Comercial,SA</v>
          </cell>
          <cell r="BH217" t="str">
            <v>1010</v>
          </cell>
          <cell r="BI217">
            <v>1339</v>
          </cell>
          <cell r="BJ217" t="str">
            <v>12</v>
          </cell>
          <cell r="BK217">
            <v>28</v>
          </cell>
          <cell r="BL217">
            <v>283.08</v>
          </cell>
          <cell r="BM217" t="str">
            <v>NÍVEL 4</v>
          </cell>
          <cell r="BN217" t="str">
            <v>00</v>
          </cell>
          <cell r="BO217" t="str">
            <v>06</v>
          </cell>
          <cell r="BP217" t="str">
            <v>20050101</v>
          </cell>
          <cell r="BQ217" t="str">
            <v>21</v>
          </cell>
          <cell r="BR217" t="str">
            <v>EVOLUCAO AUTOMATICA</v>
          </cell>
          <cell r="BS217" t="str">
            <v>20050101</v>
          </cell>
          <cell r="BW217">
            <v>0</v>
          </cell>
          <cell r="BX217">
            <v>0</v>
          </cell>
          <cell r="BY217">
            <v>0</v>
          </cell>
          <cell r="BZ217">
            <v>0</v>
          </cell>
          <cell r="CA217">
            <v>0</v>
          </cell>
          <cell r="CC217">
            <v>0</v>
          </cell>
          <cell r="CG217">
            <v>0</v>
          </cell>
          <cell r="CK217">
            <v>0</v>
          </cell>
          <cell r="CO217">
            <v>0</v>
          </cell>
          <cell r="CT217">
            <v>0</v>
          </cell>
          <cell r="CU217">
            <v>0</v>
          </cell>
          <cell r="CV217">
            <v>0</v>
          </cell>
          <cell r="CW217">
            <v>0</v>
          </cell>
          <cell r="CX217">
            <v>1</v>
          </cell>
          <cell r="CY217" t="str">
            <v>6010</v>
          </cell>
          <cell r="CZ217">
            <v>39.54</v>
          </cell>
          <cell r="DC217">
            <v>0</v>
          </cell>
          <cell r="DF217">
            <v>0</v>
          </cell>
          <cell r="DI217">
            <v>0</v>
          </cell>
          <cell r="DK217">
            <v>0</v>
          </cell>
          <cell r="DL217">
            <v>0</v>
          </cell>
          <cell r="DN217" t="str">
            <v>11D13</v>
          </cell>
          <cell r="DO217" t="str">
            <v>FixoTInt-"Lojas"2002</v>
          </cell>
          <cell r="DP217">
            <v>2</v>
          </cell>
          <cell r="DQ217">
            <v>100</v>
          </cell>
          <cell r="DR217" t="str">
            <v>PT01</v>
          </cell>
          <cell r="DT217" t="str">
            <v>00070646</v>
          </cell>
          <cell r="DU217" t="str">
            <v>BANCO ESPIRITO SANTO, SA</v>
          </cell>
        </row>
        <row r="218">
          <cell r="A218" t="str">
            <v>291285</v>
          </cell>
          <cell r="B218" t="str">
            <v>Candida Luisa Pimenta S Cunha Dinis</v>
          </cell>
          <cell r="C218" t="str">
            <v>1983</v>
          </cell>
          <cell r="D218">
            <v>22</v>
          </cell>
          <cell r="E218">
            <v>22</v>
          </cell>
          <cell r="F218" t="str">
            <v>19591014</v>
          </cell>
          <cell r="G218" t="str">
            <v>45</v>
          </cell>
          <cell r="H218" t="str">
            <v>1</v>
          </cell>
          <cell r="I218" t="str">
            <v>Casado</v>
          </cell>
          <cell r="J218" t="str">
            <v>feminino</v>
          </cell>
          <cell r="K218">
            <v>2</v>
          </cell>
          <cell r="L218" t="str">
            <v>Qt de S.Jose-Lt 15   Cruz das Almas</v>
          </cell>
          <cell r="M218" t="str">
            <v>5000-448</v>
          </cell>
          <cell r="N218" t="str">
            <v>VILA REAL</v>
          </cell>
          <cell r="O218" t="str">
            <v>00242212</v>
          </cell>
          <cell r="P218" t="str">
            <v>CC SECRETAR.RELACOES PUBLICAS</v>
          </cell>
          <cell r="R218" t="str">
            <v>5395009</v>
          </cell>
          <cell r="S218" t="str">
            <v>20021211</v>
          </cell>
          <cell r="T218" t="str">
            <v>VILA REA</v>
          </cell>
          <cell r="U218" t="str">
            <v>9800</v>
          </cell>
          <cell r="V218" t="str">
            <v>SIND TRAB IND ELéCT NORTE</v>
          </cell>
          <cell r="W218" t="str">
            <v>154882674</v>
          </cell>
          <cell r="X218" t="str">
            <v>2496</v>
          </cell>
          <cell r="Y218" t="str">
            <v>0.0</v>
          </cell>
          <cell r="Z218">
            <v>2</v>
          </cell>
          <cell r="AA218" t="str">
            <v>00</v>
          </cell>
          <cell r="AC218" t="str">
            <v>X</v>
          </cell>
          <cell r="AD218" t="str">
            <v>100</v>
          </cell>
          <cell r="AE218" t="str">
            <v>11290514517</v>
          </cell>
          <cell r="AF218" t="str">
            <v>02</v>
          </cell>
          <cell r="AG218" t="str">
            <v>19830502</v>
          </cell>
          <cell r="AH218" t="str">
            <v>DT.Adm.Corr.Antiguid</v>
          </cell>
          <cell r="AI218" t="str">
            <v>1</v>
          </cell>
          <cell r="AJ218" t="str">
            <v>ACTIVOS</v>
          </cell>
          <cell r="AK218" t="str">
            <v>AA</v>
          </cell>
          <cell r="AL218" t="str">
            <v>ACTIVO TEMP.INTEIRO</v>
          </cell>
          <cell r="AM218" t="str">
            <v>J100</v>
          </cell>
          <cell r="AN218" t="str">
            <v>EDPOutsourcing Comercial-N</v>
          </cell>
          <cell r="AO218" t="str">
            <v>J129</v>
          </cell>
          <cell r="AP218" t="str">
            <v>EDPOC-VRL RSI</v>
          </cell>
          <cell r="AQ218" t="str">
            <v>40177469</v>
          </cell>
          <cell r="AR218" t="str">
            <v>70000022</v>
          </cell>
          <cell r="AS218" t="str">
            <v>014.</v>
          </cell>
          <cell r="AT218" t="str">
            <v>TECNICO COMERCIAL</v>
          </cell>
          <cell r="AU218" t="str">
            <v>4</v>
          </cell>
          <cell r="AV218" t="str">
            <v>00040283</v>
          </cell>
          <cell r="AW218" t="str">
            <v>J20424560410</v>
          </cell>
          <cell r="AX218" t="str">
            <v>AN-LJVRL-LOJA VILA REAL</v>
          </cell>
          <cell r="AY218" t="str">
            <v>68905119</v>
          </cell>
          <cell r="AZ218" t="str">
            <v>Lj Vila Real</v>
          </cell>
          <cell r="BA218" t="str">
            <v>6890</v>
          </cell>
          <cell r="BB218" t="str">
            <v>EDP Outsourcing Comercial</v>
          </cell>
          <cell r="BC218" t="str">
            <v>6890</v>
          </cell>
          <cell r="BD218" t="str">
            <v>6890</v>
          </cell>
          <cell r="BE218" t="str">
            <v>2800</v>
          </cell>
          <cell r="BF218" t="str">
            <v>6890</v>
          </cell>
          <cell r="BG218" t="str">
            <v>EDP Outsourcing Comercial,SA</v>
          </cell>
          <cell r="BH218" t="str">
            <v>1010</v>
          </cell>
          <cell r="BI218">
            <v>1247</v>
          </cell>
          <cell r="BJ218" t="str">
            <v>11</v>
          </cell>
          <cell r="BK218">
            <v>22</v>
          </cell>
          <cell r="BL218">
            <v>222.42</v>
          </cell>
          <cell r="BM218" t="str">
            <v>NÍVEL 4</v>
          </cell>
          <cell r="BN218" t="str">
            <v>01</v>
          </cell>
          <cell r="BO218" t="str">
            <v>05</v>
          </cell>
          <cell r="BP218" t="str">
            <v>20040101</v>
          </cell>
          <cell r="BQ218" t="str">
            <v>21</v>
          </cell>
          <cell r="BR218" t="str">
            <v>EVOLUCAO AUTOMATICA</v>
          </cell>
          <cell r="BS218" t="str">
            <v>20050101</v>
          </cell>
          <cell r="BW218">
            <v>0</v>
          </cell>
          <cell r="BX218">
            <v>0</v>
          </cell>
          <cell r="BY218">
            <v>0</v>
          </cell>
          <cell r="BZ218">
            <v>0</v>
          </cell>
          <cell r="CA218">
            <v>0</v>
          </cell>
          <cell r="CC218">
            <v>0</v>
          </cell>
          <cell r="CG218">
            <v>0</v>
          </cell>
          <cell r="CK218">
            <v>0</v>
          </cell>
          <cell r="CO218">
            <v>0</v>
          </cell>
          <cell r="CT218">
            <v>0</v>
          </cell>
          <cell r="CU218">
            <v>0</v>
          </cell>
          <cell r="CV218">
            <v>0</v>
          </cell>
          <cell r="CW218">
            <v>0</v>
          </cell>
          <cell r="CX218">
            <v>1</v>
          </cell>
          <cell r="CY218" t="str">
            <v>6010</v>
          </cell>
          <cell r="CZ218">
            <v>39.54</v>
          </cell>
          <cell r="DC218">
            <v>0</v>
          </cell>
          <cell r="DF218">
            <v>0</v>
          </cell>
          <cell r="DI218">
            <v>0</v>
          </cell>
          <cell r="DK218">
            <v>0</v>
          </cell>
          <cell r="DL218">
            <v>0</v>
          </cell>
          <cell r="DN218" t="str">
            <v>11D13</v>
          </cell>
          <cell r="DO218" t="str">
            <v>FixoTInt-"Lojas"2002</v>
          </cell>
          <cell r="DP218">
            <v>2</v>
          </cell>
          <cell r="DQ218">
            <v>100</v>
          </cell>
          <cell r="DR218" t="str">
            <v>PT01</v>
          </cell>
          <cell r="DT218" t="str">
            <v>00350906</v>
          </cell>
          <cell r="DU218" t="str">
            <v>CAIXA GERAL DE DEPOSITOS, SA</v>
          </cell>
        </row>
        <row r="219">
          <cell r="A219" t="str">
            <v>202746</v>
          </cell>
          <cell r="B219" t="str">
            <v>Jose Luis Simões Cunha Silva</v>
          </cell>
          <cell r="C219" t="str">
            <v>1979</v>
          </cell>
          <cell r="D219">
            <v>26</v>
          </cell>
          <cell r="E219">
            <v>26</v>
          </cell>
          <cell r="F219" t="str">
            <v>19591019</v>
          </cell>
          <cell r="G219" t="str">
            <v>45</v>
          </cell>
          <cell r="H219" t="str">
            <v>1</v>
          </cell>
          <cell r="I219" t="str">
            <v>Casado</v>
          </cell>
          <cell r="J219" t="str">
            <v>masculino</v>
          </cell>
          <cell r="K219">
            <v>1</v>
          </cell>
          <cell r="L219" t="str">
            <v>Lug de Santa Barbara             Armamar</v>
          </cell>
          <cell r="M219" t="str">
            <v>5110-125</v>
          </cell>
          <cell r="N219" t="str">
            <v>ARMAMAR</v>
          </cell>
          <cell r="O219" t="str">
            <v>00241132</v>
          </cell>
          <cell r="P219" t="str">
            <v>CURSO COMPLEMENTAR DOS LICEUS</v>
          </cell>
          <cell r="R219" t="str">
            <v>5646757</v>
          </cell>
          <cell r="S219" t="str">
            <v>19990719</v>
          </cell>
          <cell r="T219" t="str">
            <v>VISEU</v>
          </cell>
          <cell r="U219" t="str">
            <v>9800</v>
          </cell>
          <cell r="V219" t="str">
            <v>SIND TRAB IND ELéCT NORTE</v>
          </cell>
          <cell r="W219" t="str">
            <v>102698732</v>
          </cell>
          <cell r="X219" t="str">
            <v>2500</v>
          </cell>
          <cell r="Y219" t="str">
            <v>0.0</v>
          </cell>
          <cell r="Z219">
            <v>1</v>
          </cell>
          <cell r="AA219" t="str">
            <v>00</v>
          </cell>
          <cell r="AC219" t="str">
            <v>X</v>
          </cell>
          <cell r="AD219" t="str">
            <v>100</v>
          </cell>
          <cell r="AE219" t="str">
            <v>11152539909</v>
          </cell>
          <cell r="AF219" t="str">
            <v>02</v>
          </cell>
          <cell r="AG219" t="str">
            <v>19790806</v>
          </cell>
          <cell r="AH219" t="str">
            <v>DT.Adm.Corr.Antiguid</v>
          </cell>
          <cell r="AI219" t="str">
            <v>1</v>
          </cell>
          <cell r="AJ219" t="str">
            <v>ACTIVOS</v>
          </cell>
          <cell r="AK219" t="str">
            <v>AA</v>
          </cell>
          <cell r="AL219" t="str">
            <v>ACTIVO TEMP.INTEIRO</v>
          </cell>
          <cell r="AM219" t="str">
            <v>J100</v>
          </cell>
          <cell r="AN219" t="str">
            <v>EDPOutsourcing Comercial-N</v>
          </cell>
          <cell r="AO219" t="str">
            <v>J129</v>
          </cell>
          <cell r="AP219" t="str">
            <v>EDPOC-VRL RSI</v>
          </cell>
          <cell r="AQ219" t="str">
            <v>40177470</v>
          </cell>
          <cell r="AR219" t="str">
            <v>70000060</v>
          </cell>
          <cell r="AS219" t="str">
            <v>025.</v>
          </cell>
          <cell r="AT219" t="str">
            <v>ESCRITURARIO COMERCIAL</v>
          </cell>
          <cell r="AU219" t="str">
            <v>4</v>
          </cell>
          <cell r="AV219" t="str">
            <v>00040283</v>
          </cell>
          <cell r="AW219" t="str">
            <v>J20424560410</v>
          </cell>
          <cell r="AX219" t="str">
            <v>AN-LJVRL-LOJA VILA REAL</v>
          </cell>
          <cell r="AY219" t="str">
            <v>68905119</v>
          </cell>
          <cell r="AZ219" t="str">
            <v>Lj Vila Real</v>
          </cell>
          <cell r="BA219" t="str">
            <v>6890</v>
          </cell>
          <cell r="BB219" t="str">
            <v>EDP Outsourcing Comercial</v>
          </cell>
          <cell r="BC219" t="str">
            <v>6890</v>
          </cell>
          <cell r="BD219" t="str">
            <v>6890</v>
          </cell>
          <cell r="BE219" t="str">
            <v>2800</v>
          </cell>
          <cell r="BF219" t="str">
            <v>6890</v>
          </cell>
          <cell r="BG219" t="str">
            <v>EDP Outsourcing Comercial,SA</v>
          </cell>
          <cell r="BH219" t="str">
            <v>1010</v>
          </cell>
          <cell r="BI219">
            <v>1339</v>
          </cell>
          <cell r="BJ219" t="str">
            <v>12</v>
          </cell>
          <cell r="BK219">
            <v>26</v>
          </cell>
          <cell r="BL219">
            <v>262.86</v>
          </cell>
          <cell r="BM219" t="str">
            <v>NÍVEL 5</v>
          </cell>
          <cell r="BN219" t="str">
            <v>00</v>
          </cell>
          <cell r="BO219" t="str">
            <v>09</v>
          </cell>
          <cell r="BP219" t="str">
            <v>20050101</v>
          </cell>
          <cell r="BQ219" t="str">
            <v>21</v>
          </cell>
          <cell r="BR219" t="str">
            <v>EVOLUCAO AUTOMATICA</v>
          </cell>
          <cell r="BS219" t="str">
            <v>20050101</v>
          </cell>
          <cell r="BW219">
            <v>0</v>
          </cell>
          <cell r="BX219">
            <v>0</v>
          </cell>
          <cell r="BY219">
            <v>0</v>
          </cell>
          <cell r="BZ219">
            <v>0</v>
          </cell>
          <cell r="CA219">
            <v>0</v>
          </cell>
          <cell r="CC219">
            <v>0</v>
          </cell>
          <cell r="CG219">
            <v>0</v>
          </cell>
          <cell r="CK219">
            <v>0</v>
          </cell>
          <cell r="CO219">
            <v>0</v>
          </cell>
          <cell r="CT219">
            <v>0</v>
          </cell>
          <cell r="CU219">
            <v>0</v>
          </cell>
          <cell r="CV219">
            <v>0</v>
          </cell>
          <cell r="CW219">
            <v>0</v>
          </cell>
          <cell r="CX219">
            <v>1</v>
          </cell>
          <cell r="CY219" t="str">
            <v>6010</v>
          </cell>
          <cell r="CZ219">
            <v>39.54</v>
          </cell>
          <cell r="DC219">
            <v>0</v>
          </cell>
          <cell r="DF219">
            <v>0</v>
          </cell>
          <cell r="DI219">
            <v>0</v>
          </cell>
          <cell r="DK219">
            <v>0</v>
          </cell>
          <cell r="DL219">
            <v>0</v>
          </cell>
          <cell r="DN219" t="str">
            <v>11D13</v>
          </cell>
          <cell r="DO219" t="str">
            <v>FixoTInt-"Lojas"2002</v>
          </cell>
          <cell r="DP219">
            <v>2</v>
          </cell>
          <cell r="DQ219">
            <v>100</v>
          </cell>
          <cell r="DR219" t="str">
            <v>PT01</v>
          </cell>
          <cell r="DT219" t="str">
            <v>00350108</v>
          </cell>
          <cell r="DU219" t="str">
            <v>CAIXA GERAL DE DEPOSITOS, SA</v>
          </cell>
        </row>
        <row r="220">
          <cell r="A220" t="str">
            <v>302465</v>
          </cell>
          <cell r="B220" t="str">
            <v>Maria Goretti Tavares Borges Martins</v>
          </cell>
          <cell r="C220" t="str">
            <v>1983</v>
          </cell>
          <cell r="D220">
            <v>22</v>
          </cell>
          <cell r="E220">
            <v>22</v>
          </cell>
          <cell r="F220" t="str">
            <v>19571109</v>
          </cell>
          <cell r="G220" t="str">
            <v>47</v>
          </cell>
          <cell r="H220" t="str">
            <v>1</v>
          </cell>
          <cell r="I220" t="str">
            <v>Casado</v>
          </cell>
          <cell r="J220" t="str">
            <v>feminino</v>
          </cell>
          <cell r="K220">
            <v>1</v>
          </cell>
          <cell r="L220" t="str">
            <v>Lug da Igreja, 1061 - Muro</v>
          </cell>
          <cell r="M220" t="str">
            <v>4745-321</v>
          </cell>
          <cell r="N220" t="str">
            <v>MURO</v>
          </cell>
          <cell r="O220" t="str">
            <v>00676203</v>
          </cell>
          <cell r="P220" t="str">
            <v>CONTABILIDADE E ADMINISTRACAO</v>
          </cell>
          <cell r="R220" t="str">
            <v>3583915</v>
          </cell>
          <cell r="S220" t="str">
            <v>20030102</v>
          </cell>
          <cell r="T220" t="str">
            <v>LISBOA</v>
          </cell>
          <cell r="W220" t="str">
            <v>156013665</v>
          </cell>
          <cell r="X220" t="str">
            <v>4219</v>
          </cell>
          <cell r="Y220" t="str">
            <v>0.0</v>
          </cell>
          <cell r="Z220">
            <v>1</v>
          </cell>
          <cell r="AA220" t="str">
            <v>00</v>
          </cell>
          <cell r="AC220" t="str">
            <v>X</v>
          </cell>
          <cell r="AD220" t="str">
            <v>100</v>
          </cell>
          <cell r="AE220" t="str">
            <v>11267857537</v>
          </cell>
          <cell r="AF220" t="str">
            <v>02</v>
          </cell>
          <cell r="AG220" t="str">
            <v>19830418</v>
          </cell>
          <cell r="AH220" t="str">
            <v>DT.Adm.Corr.Antiguid</v>
          </cell>
          <cell r="AI220" t="str">
            <v>1</v>
          </cell>
          <cell r="AJ220" t="str">
            <v>ACTIVOS</v>
          </cell>
          <cell r="AK220" t="str">
            <v>AA</v>
          </cell>
          <cell r="AL220" t="str">
            <v>ACTIVO TEMP.INTEIRO</v>
          </cell>
          <cell r="AM220" t="str">
            <v>J100</v>
          </cell>
          <cell r="AN220" t="str">
            <v>EDPOutsourcing Comercial-N</v>
          </cell>
          <cell r="AO220" t="str">
            <v>J129</v>
          </cell>
          <cell r="AP220" t="str">
            <v>EDPOC-VRL RSI</v>
          </cell>
          <cell r="AQ220" t="str">
            <v>40177241</v>
          </cell>
          <cell r="AR220" t="str">
            <v>70000038</v>
          </cell>
          <cell r="AS220" t="str">
            <v>01B2</v>
          </cell>
          <cell r="AT220" t="str">
            <v>BACHAREL II</v>
          </cell>
          <cell r="AU220" t="str">
            <v>4</v>
          </cell>
          <cell r="AV220" t="str">
            <v>00040447</v>
          </cell>
          <cell r="AW220" t="str">
            <v>J20600001410</v>
          </cell>
          <cell r="AX220" t="str">
            <v>ACTN-GA CONTACTOS TECNICOS NORTE</v>
          </cell>
          <cell r="AY220" t="str">
            <v>68908200</v>
          </cell>
          <cell r="AZ220" t="str">
            <v>GC - GA Gestão Conta</v>
          </cell>
          <cell r="BA220" t="str">
            <v>6890</v>
          </cell>
          <cell r="BB220" t="str">
            <v>EDP Outsourcing Comercial</v>
          </cell>
          <cell r="BC220" t="str">
            <v>6890</v>
          </cell>
          <cell r="BD220" t="str">
            <v>6890</v>
          </cell>
          <cell r="BE220" t="str">
            <v>2800</v>
          </cell>
          <cell r="BF220" t="str">
            <v>6890</v>
          </cell>
          <cell r="BG220" t="str">
            <v>EDP Outsourcing Comercial,SA</v>
          </cell>
          <cell r="BH220" t="str">
            <v>1010</v>
          </cell>
          <cell r="BI220">
            <v>2034</v>
          </cell>
          <cell r="BJ220" t="str">
            <v>H</v>
          </cell>
          <cell r="BK220">
            <v>22</v>
          </cell>
          <cell r="BL220">
            <v>222.42</v>
          </cell>
          <cell r="BM220" t="str">
            <v>BACH 2</v>
          </cell>
          <cell r="BN220" t="str">
            <v>01</v>
          </cell>
          <cell r="BO220" t="str">
            <v>H</v>
          </cell>
          <cell r="BP220" t="str">
            <v>20040101</v>
          </cell>
          <cell r="BQ220" t="str">
            <v>21</v>
          </cell>
          <cell r="BR220" t="str">
            <v>EVOLUCAO AUTOMATICA</v>
          </cell>
          <cell r="BS220" t="str">
            <v>20050101</v>
          </cell>
          <cell r="BW220">
            <v>0</v>
          </cell>
          <cell r="BX220">
            <v>21</v>
          </cell>
          <cell r="BY220">
            <v>473.85</v>
          </cell>
          <cell r="BZ220">
            <v>0</v>
          </cell>
          <cell r="CA220">
            <v>0</v>
          </cell>
          <cell r="CC220">
            <v>0</v>
          </cell>
          <cell r="CG220">
            <v>0</v>
          </cell>
          <cell r="CK220">
            <v>0</v>
          </cell>
          <cell r="CO220">
            <v>0</v>
          </cell>
          <cell r="CT220">
            <v>0</v>
          </cell>
          <cell r="CU220">
            <v>0</v>
          </cell>
          <cell r="CV220">
            <v>0</v>
          </cell>
          <cell r="CW220">
            <v>0</v>
          </cell>
          <cell r="CX220">
            <v>0</v>
          </cell>
          <cell r="CZ220">
            <v>0</v>
          </cell>
          <cell r="DC220">
            <v>0</v>
          </cell>
          <cell r="DF220">
            <v>0</v>
          </cell>
          <cell r="DI220">
            <v>0</v>
          </cell>
          <cell r="DK220">
            <v>0</v>
          </cell>
          <cell r="DL220">
            <v>0</v>
          </cell>
          <cell r="DN220" t="str">
            <v>50001</v>
          </cell>
          <cell r="DO220" t="str">
            <v>IHT_TEMPO INTEIRO</v>
          </cell>
          <cell r="DP220">
            <v>2</v>
          </cell>
          <cell r="DQ220">
            <v>100</v>
          </cell>
          <cell r="DR220" t="str">
            <v>PT01</v>
          </cell>
          <cell r="DT220" t="str">
            <v>00350079</v>
          </cell>
          <cell r="DU220" t="str">
            <v>CAIXA GERAL DE DEPOSITOS, SA</v>
          </cell>
        </row>
        <row r="221">
          <cell r="A221" t="str">
            <v>291323</v>
          </cell>
          <cell r="B221" t="str">
            <v>Maria Fatima Cerqueira P Vinhos</v>
          </cell>
          <cell r="C221" t="str">
            <v>1983</v>
          </cell>
          <cell r="D221">
            <v>22</v>
          </cell>
          <cell r="E221">
            <v>22</v>
          </cell>
          <cell r="F221" t="str">
            <v>19601013</v>
          </cell>
          <cell r="G221" t="str">
            <v>44</v>
          </cell>
          <cell r="H221" t="str">
            <v>1</v>
          </cell>
          <cell r="I221" t="str">
            <v>Casado</v>
          </cell>
          <cell r="J221" t="str">
            <v>feminino</v>
          </cell>
          <cell r="K221">
            <v>2</v>
          </cell>
          <cell r="L221" t="str">
            <v>Pct do Tronco N-3</v>
          </cell>
          <cell r="M221" t="str">
            <v>5000-443</v>
          </cell>
          <cell r="N221" t="str">
            <v>VILA REAL</v>
          </cell>
          <cell r="O221" t="str">
            <v>00241132</v>
          </cell>
          <cell r="P221" t="str">
            <v>CURSO COMPLEMENTAR DOS LICEUS</v>
          </cell>
          <cell r="R221" t="str">
            <v>5834772</v>
          </cell>
          <cell r="S221" t="str">
            <v>20030307</v>
          </cell>
          <cell r="T221" t="str">
            <v>VILA REA</v>
          </cell>
          <cell r="U221" t="str">
            <v>9803</v>
          </cell>
          <cell r="V221" t="str">
            <v>S.NAC IND ENERGIA-SINDEL</v>
          </cell>
          <cell r="W221" t="str">
            <v>154589195</v>
          </cell>
          <cell r="X221" t="str">
            <v>2496</v>
          </cell>
          <cell r="Y221" t="str">
            <v>0.0</v>
          </cell>
          <cell r="Z221">
            <v>2</v>
          </cell>
          <cell r="AA221" t="str">
            <v>00</v>
          </cell>
          <cell r="AC221" t="str">
            <v>X</v>
          </cell>
          <cell r="AD221" t="str">
            <v>100</v>
          </cell>
          <cell r="AE221" t="str">
            <v>11081245859</v>
          </cell>
          <cell r="AF221" t="str">
            <v>02</v>
          </cell>
          <cell r="AG221" t="str">
            <v>19830603</v>
          </cell>
          <cell r="AH221" t="str">
            <v>DT.Adm.Corr.Antiguid</v>
          </cell>
          <cell r="AI221" t="str">
            <v>1</v>
          </cell>
          <cell r="AJ221" t="str">
            <v>ACTIVOS</v>
          </cell>
          <cell r="AK221" t="str">
            <v>AA</v>
          </cell>
          <cell r="AL221" t="str">
            <v>ACTIVO TEMP.INTEIRO</v>
          </cell>
          <cell r="AM221" t="str">
            <v>J100</v>
          </cell>
          <cell r="AN221" t="str">
            <v>EDPOutsourcing Comercial-N</v>
          </cell>
          <cell r="AO221" t="str">
            <v>J129</v>
          </cell>
          <cell r="AP221" t="str">
            <v>EDPOC-VRL RSI</v>
          </cell>
          <cell r="AQ221" t="str">
            <v>40177247</v>
          </cell>
          <cell r="AR221" t="str">
            <v>70000022</v>
          </cell>
          <cell r="AS221" t="str">
            <v>014.</v>
          </cell>
          <cell r="AT221" t="str">
            <v>TECNICO COMERCIAL</v>
          </cell>
          <cell r="AU221" t="str">
            <v>4</v>
          </cell>
          <cell r="AV221" t="str">
            <v>00040447</v>
          </cell>
          <cell r="AW221" t="str">
            <v>J20600001410</v>
          </cell>
          <cell r="AX221" t="str">
            <v>ACTN-GA CONTACTOS TECNICOS NORTE</v>
          </cell>
          <cell r="AY221" t="str">
            <v>68908200</v>
          </cell>
          <cell r="AZ221" t="str">
            <v>GC - GA Gestão Conta</v>
          </cell>
          <cell r="BA221" t="str">
            <v>6890</v>
          </cell>
          <cell r="BB221" t="str">
            <v>EDP Outsourcing Comercial</v>
          </cell>
          <cell r="BC221" t="str">
            <v>6890</v>
          </cell>
          <cell r="BD221" t="str">
            <v>6890</v>
          </cell>
          <cell r="BE221" t="str">
            <v>2800</v>
          </cell>
          <cell r="BF221" t="str">
            <v>6890</v>
          </cell>
          <cell r="BG221" t="str">
            <v>EDP Outsourcing Comercial,SA</v>
          </cell>
          <cell r="BH221" t="str">
            <v>1010</v>
          </cell>
          <cell r="BI221">
            <v>1339</v>
          </cell>
          <cell r="BJ221" t="str">
            <v>12</v>
          </cell>
          <cell r="BK221">
            <v>22</v>
          </cell>
          <cell r="BL221">
            <v>222.42</v>
          </cell>
          <cell r="BM221" t="str">
            <v>NÍVEL 4</v>
          </cell>
          <cell r="BN221" t="str">
            <v>01</v>
          </cell>
          <cell r="BO221" t="str">
            <v>06</v>
          </cell>
          <cell r="BP221" t="str">
            <v>20040101</v>
          </cell>
          <cell r="BQ221" t="str">
            <v>21</v>
          </cell>
          <cell r="BR221" t="str">
            <v>EVOLUCAO AUTOMATICA</v>
          </cell>
          <cell r="BS221" t="str">
            <v>20050101</v>
          </cell>
          <cell r="BW221">
            <v>0</v>
          </cell>
          <cell r="BX221">
            <v>0</v>
          </cell>
          <cell r="BY221">
            <v>0</v>
          </cell>
          <cell r="BZ221">
            <v>0</v>
          </cell>
          <cell r="CA221">
            <v>0</v>
          </cell>
          <cell r="CC221">
            <v>0</v>
          </cell>
          <cell r="CG221">
            <v>0</v>
          </cell>
          <cell r="CK221">
            <v>0</v>
          </cell>
          <cell r="CO221">
            <v>0</v>
          </cell>
          <cell r="CT221">
            <v>0</v>
          </cell>
          <cell r="CU221">
            <v>0</v>
          </cell>
          <cell r="CV221">
            <v>0</v>
          </cell>
          <cell r="CW221">
            <v>0</v>
          </cell>
          <cell r="CX221">
            <v>0</v>
          </cell>
          <cell r="CZ221">
            <v>0</v>
          </cell>
          <cell r="DC221">
            <v>0</v>
          </cell>
          <cell r="DF221">
            <v>0</v>
          </cell>
          <cell r="DI221">
            <v>0</v>
          </cell>
          <cell r="DK221">
            <v>0</v>
          </cell>
          <cell r="DL221">
            <v>0</v>
          </cell>
          <cell r="DN221" t="str">
            <v>21D11</v>
          </cell>
          <cell r="DO221" t="str">
            <v>Flex.T.Int."Escrit"</v>
          </cell>
          <cell r="DP221">
            <v>2</v>
          </cell>
          <cell r="DQ221">
            <v>100</v>
          </cell>
          <cell r="DR221" t="str">
            <v>PT01</v>
          </cell>
          <cell r="DT221" t="str">
            <v>00070609</v>
          </cell>
          <cell r="DU221" t="str">
            <v>BANCO ESPIRITO SANTO, SA</v>
          </cell>
        </row>
        <row r="222">
          <cell r="A222" t="str">
            <v>193011</v>
          </cell>
          <cell r="B222" t="str">
            <v>Francisco Jose Costa Espirito Santo</v>
          </cell>
          <cell r="C222" t="str">
            <v>1980</v>
          </cell>
          <cell r="D222">
            <v>25</v>
          </cell>
          <cell r="E222">
            <v>0</v>
          </cell>
          <cell r="F222" t="str">
            <v>19530910</v>
          </cell>
          <cell r="G222" t="str">
            <v>51</v>
          </cell>
          <cell r="H222" t="str">
            <v>4</v>
          </cell>
          <cell r="I222" t="str">
            <v>Divorc</v>
          </cell>
          <cell r="J222" t="str">
            <v>masculino</v>
          </cell>
          <cell r="K222">
            <v>2</v>
          </cell>
          <cell r="L222" t="str">
            <v>Urb. Cruz Chão do Bispo, Lote 4</v>
          </cell>
          <cell r="M222" t="str">
            <v>3030-479</v>
          </cell>
          <cell r="N222" t="str">
            <v>COIMBRA</v>
          </cell>
          <cell r="O222" t="str">
            <v>00777505</v>
          </cell>
          <cell r="P222" t="str">
            <v>DIREITO</v>
          </cell>
          <cell r="R222" t="str">
            <v>2976709</v>
          </cell>
          <cell r="S222" t="str">
            <v>19990115</v>
          </cell>
          <cell r="T222" t="str">
            <v>COIMBRA</v>
          </cell>
          <cell r="W222" t="str">
            <v>146225236</v>
          </cell>
          <cell r="X222" t="str">
            <v>0728</v>
          </cell>
          <cell r="Y222" t="str">
            <v>0.0</v>
          </cell>
          <cell r="Z222">
            <v>0</v>
          </cell>
          <cell r="AA222" t="str">
            <v>00</v>
          </cell>
          <cell r="AD222" t="str">
            <v>100</v>
          </cell>
          <cell r="AE222" t="str">
            <v>11218637488</v>
          </cell>
          <cell r="AF222" t="str">
            <v>02</v>
          </cell>
          <cell r="AG222" t="str">
            <v>19800601</v>
          </cell>
          <cell r="AH222" t="str">
            <v>DT.Adm.Corr.Antiguid</v>
          </cell>
          <cell r="AI222" t="str">
            <v>1</v>
          </cell>
          <cell r="AJ222" t="str">
            <v>ACTIVOS</v>
          </cell>
          <cell r="AK222" t="str">
            <v>AA</v>
          </cell>
          <cell r="AL222" t="str">
            <v>ACTIVO TEMP.INTEIRO</v>
          </cell>
          <cell r="AM222" t="str">
            <v>J200</v>
          </cell>
          <cell r="AN222" t="str">
            <v>EDPOutsourcingComercial-Ce</v>
          </cell>
          <cell r="AO222" t="str">
            <v>J210</v>
          </cell>
          <cell r="AP222" t="str">
            <v>EDPOC-CBR-Urb D</v>
          </cell>
          <cell r="AQ222" t="str">
            <v>40184357</v>
          </cell>
          <cell r="AR222" t="str">
            <v>70000073</v>
          </cell>
          <cell r="AS222" t="str">
            <v>030I</v>
          </cell>
          <cell r="AT222" t="str">
            <v>DIRECTOR</v>
          </cell>
          <cell r="AU222" t="str">
            <v>1</v>
          </cell>
          <cell r="AV222" t="str">
            <v>00041276</v>
          </cell>
          <cell r="AW222" t="str">
            <v>J20220000120</v>
          </cell>
          <cell r="AX222" t="str">
            <v>GBRH-DR-DIRECTOR</v>
          </cell>
          <cell r="AY222" t="str">
            <v>68900100</v>
          </cell>
          <cell r="AZ222" t="str">
            <v>Orgãos Sociais</v>
          </cell>
          <cell r="BA222" t="str">
            <v>6890</v>
          </cell>
          <cell r="BB222" t="str">
            <v>EDP Outsourcing Comercial</v>
          </cell>
          <cell r="BC222" t="str">
            <v>6890</v>
          </cell>
          <cell r="BD222" t="str">
            <v>6890</v>
          </cell>
          <cell r="BE222" t="str">
            <v>2800</v>
          </cell>
          <cell r="BF222" t="str">
            <v>6890</v>
          </cell>
          <cell r="BG222" t="str">
            <v>EDP Outsourcing Comercial,SA</v>
          </cell>
          <cell r="BH222" t="str">
            <v>1010</v>
          </cell>
          <cell r="BI222">
            <v>5512</v>
          </cell>
          <cell r="BJ222" t="str">
            <v>RI</v>
          </cell>
          <cell r="BK222">
            <v>0</v>
          </cell>
          <cell r="BL222">
            <v>0</v>
          </cell>
          <cell r="BM222" t="str">
            <v>DIRECTOR</v>
          </cell>
          <cell r="BN222" t="str">
            <v>00</v>
          </cell>
          <cell r="BO222" t="str">
            <v>RI</v>
          </cell>
          <cell r="BP222" t="str">
            <v>20050104</v>
          </cell>
          <cell r="BQ222" t="str">
            <v>33</v>
          </cell>
          <cell r="BR222" t="str">
            <v>NOMEACAO</v>
          </cell>
          <cell r="BS222" t="str">
            <v>20050401</v>
          </cell>
          <cell r="BU222" t="str">
            <v>DIRECTOR</v>
          </cell>
          <cell r="BV222" t="str">
            <v>RI</v>
          </cell>
          <cell r="BW222">
            <v>-5512</v>
          </cell>
          <cell r="BX222">
            <v>0</v>
          </cell>
          <cell r="BY222">
            <v>0</v>
          </cell>
          <cell r="BZ222">
            <v>0</v>
          </cell>
          <cell r="CA222">
            <v>0</v>
          </cell>
          <cell r="CC222">
            <v>0</v>
          </cell>
          <cell r="CG222">
            <v>0</v>
          </cell>
          <cell r="CK222">
            <v>0</v>
          </cell>
          <cell r="CO222">
            <v>0</v>
          </cell>
          <cell r="CT222">
            <v>0</v>
          </cell>
          <cell r="CU222">
            <v>0</v>
          </cell>
          <cell r="CV222">
            <v>0</v>
          </cell>
          <cell r="CW222">
            <v>0</v>
          </cell>
          <cell r="CX222">
            <v>0</v>
          </cell>
          <cell r="CZ222">
            <v>0</v>
          </cell>
          <cell r="DC222">
            <v>0</v>
          </cell>
          <cell r="DF222">
            <v>0</v>
          </cell>
          <cell r="DI222">
            <v>0</v>
          </cell>
          <cell r="DK222">
            <v>0</v>
          </cell>
          <cell r="DL222">
            <v>0</v>
          </cell>
          <cell r="DN222" t="str">
            <v>50001</v>
          </cell>
          <cell r="DO222" t="str">
            <v>IHT_TEMPO INTEIRO</v>
          </cell>
          <cell r="DP222">
            <v>9</v>
          </cell>
          <cell r="DQ222">
            <v>100</v>
          </cell>
          <cell r="DR222" t="str">
            <v>CR01</v>
          </cell>
          <cell r="DT222" t="str">
            <v>00210000</v>
          </cell>
          <cell r="DU222" t="str">
            <v>CREDITO PREDIAL PORTUGUES, SA</v>
          </cell>
        </row>
        <row r="223">
          <cell r="A223" t="str">
            <v>180963</v>
          </cell>
          <cell r="B223" t="str">
            <v>Antonio Manuel Serrano Pancas</v>
          </cell>
          <cell r="C223" t="str">
            <v>1977</v>
          </cell>
          <cell r="D223">
            <v>28</v>
          </cell>
          <cell r="E223">
            <v>28</v>
          </cell>
          <cell r="F223" t="str">
            <v>19570806</v>
          </cell>
          <cell r="G223" t="str">
            <v>47</v>
          </cell>
          <cell r="H223" t="str">
            <v>1</v>
          </cell>
          <cell r="I223" t="str">
            <v>Casado</v>
          </cell>
          <cell r="J223" t="str">
            <v>masculino</v>
          </cell>
          <cell r="K223">
            <v>2</v>
          </cell>
          <cell r="L223" t="str">
            <v>R Alvaro Correia              Luzeiro</v>
          </cell>
          <cell r="M223" t="str">
            <v>3020-261</v>
          </cell>
          <cell r="N223" t="str">
            <v>COIMBRA</v>
          </cell>
          <cell r="O223" t="str">
            <v>00232213</v>
          </cell>
          <cell r="P223" t="str">
            <v>C.GERAL ADMINISTRACAO COMERCIO</v>
          </cell>
          <cell r="R223" t="str">
            <v>4193958</v>
          </cell>
          <cell r="S223" t="str">
            <v>20000714</v>
          </cell>
          <cell r="T223" t="str">
            <v>COIMBRA</v>
          </cell>
          <cell r="U223" t="str">
            <v>9803</v>
          </cell>
          <cell r="V223" t="str">
            <v>S.NAC IND ENERGIA-SINDEL</v>
          </cell>
          <cell r="W223" t="str">
            <v>105598933</v>
          </cell>
          <cell r="X223" t="str">
            <v>0728</v>
          </cell>
          <cell r="Y223" t="str">
            <v>0.0</v>
          </cell>
          <cell r="Z223">
            <v>1</v>
          </cell>
          <cell r="AA223" t="str">
            <v>00</v>
          </cell>
          <cell r="AD223" t="str">
            <v>100</v>
          </cell>
          <cell r="AE223" t="str">
            <v>11101152326</v>
          </cell>
          <cell r="AF223" t="str">
            <v>02</v>
          </cell>
          <cell r="AG223" t="str">
            <v>19770108</v>
          </cell>
          <cell r="AH223" t="str">
            <v>DT.Adm.Corr.Antiguid</v>
          </cell>
          <cell r="AI223" t="str">
            <v>1</v>
          </cell>
          <cell r="AJ223" t="str">
            <v>ACTIVOS</v>
          </cell>
          <cell r="AK223" t="str">
            <v>AA</v>
          </cell>
          <cell r="AL223" t="str">
            <v>ACTIVO TEMP.INTEIRO</v>
          </cell>
          <cell r="AM223" t="str">
            <v>J200</v>
          </cell>
          <cell r="AN223" t="str">
            <v>EDPOutsourcingComercial-Ce</v>
          </cell>
          <cell r="AO223" t="str">
            <v>J210</v>
          </cell>
          <cell r="AP223" t="str">
            <v>EDPOC-CBR-Urb D</v>
          </cell>
          <cell r="AQ223" t="str">
            <v>40185053</v>
          </cell>
          <cell r="AR223" t="str">
            <v>70000078</v>
          </cell>
          <cell r="AS223" t="str">
            <v>033.</v>
          </cell>
          <cell r="AT223" t="str">
            <v>TECNICO PRINCIPAL DE GESTAO</v>
          </cell>
          <cell r="AU223" t="str">
            <v>1</v>
          </cell>
          <cell r="AV223" t="str">
            <v>00041626</v>
          </cell>
          <cell r="AW223" t="str">
            <v>J20100000220</v>
          </cell>
          <cell r="AX223" t="str">
            <v>CASC-SECRETARIADO</v>
          </cell>
          <cell r="AY223" t="str">
            <v>68900100</v>
          </cell>
          <cell r="AZ223" t="str">
            <v>Orgãos Sociais</v>
          </cell>
          <cell r="BA223" t="str">
            <v>6890</v>
          </cell>
          <cell r="BB223" t="str">
            <v>EDP Outsourcing Comercial</v>
          </cell>
          <cell r="BC223" t="str">
            <v>6890</v>
          </cell>
          <cell r="BD223" t="str">
            <v>6890</v>
          </cell>
          <cell r="BE223" t="str">
            <v>2800</v>
          </cell>
          <cell r="BF223" t="str">
            <v>6890</v>
          </cell>
          <cell r="BG223" t="str">
            <v>EDP Outsourcing Comercial,SA</v>
          </cell>
          <cell r="BH223" t="str">
            <v>1010</v>
          </cell>
          <cell r="BI223">
            <v>1618</v>
          </cell>
          <cell r="BJ223" t="str">
            <v>15</v>
          </cell>
          <cell r="BK223">
            <v>28</v>
          </cell>
          <cell r="BL223">
            <v>283.08</v>
          </cell>
          <cell r="BM223" t="str">
            <v>NÍVEL 3</v>
          </cell>
          <cell r="BN223" t="str">
            <v>00</v>
          </cell>
          <cell r="BO223" t="str">
            <v>06</v>
          </cell>
          <cell r="BP223" t="str">
            <v>20050101</v>
          </cell>
          <cell r="BQ223" t="str">
            <v>21</v>
          </cell>
          <cell r="BR223" t="str">
            <v>EVOLUCAO AUTOMATICA</v>
          </cell>
          <cell r="BS223" t="str">
            <v>20050101</v>
          </cell>
          <cell r="BW223">
            <v>0</v>
          </cell>
          <cell r="BX223">
            <v>21</v>
          </cell>
          <cell r="BY223">
            <v>399.23</v>
          </cell>
          <cell r="BZ223">
            <v>0</v>
          </cell>
          <cell r="CA223">
            <v>0</v>
          </cell>
          <cell r="CC223">
            <v>0</v>
          </cell>
          <cell r="CG223">
            <v>0</v>
          </cell>
          <cell r="CK223">
            <v>0</v>
          </cell>
          <cell r="CO223">
            <v>0</v>
          </cell>
          <cell r="CT223">
            <v>0</v>
          </cell>
          <cell r="CU223">
            <v>0</v>
          </cell>
          <cell r="CV223">
            <v>0</v>
          </cell>
          <cell r="CW223">
            <v>0</v>
          </cell>
          <cell r="CX223">
            <v>0</v>
          </cell>
          <cell r="CZ223">
            <v>0</v>
          </cell>
          <cell r="DC223">
            <v>0</v>
          </cell>
          <cell r="DF223">
            <v>0</v>
          </cell>
          <cell r="DI223">
            <v>0</v>
          </cell>
          <cell r="DK223">
            <v>0</v>
          </cell>
          <cell r="DL223">
            <v>0</v>
          </cell>
          <cell r="DN223" t="str">
            <v>50001</v>
          </cell>
          <cell r="DO223" t="str">
            <v>IHT_TEMPO INTEIRO</v>
          </cell>
          <cell r="DP223">
            <v>2</v>
          </cell>
          <cell r="DQ223">
            <v>100</v>
          </cell>
          <cell r="DR223" t="str">
            <v>CR01</v>
          </cell>
          <cell r="DT223" t="str">
            <v>00180000</v>
          </cell>
          <cell r="DU223" t="str">
            <v>BANCO TOTTA &amp; ACORES, SA</v>
          </cell>
        </row>
        <row r="224">
          <cell r="A224" t="str">
            <v>264440</v>
          </cell>
          <cell r="B224" t="str">
            <v>Marilia Rodrigues Simões Reis</v>
          </cell>
          <cell r="C224" t="str">
            <v>1984</v>
          </cell>
          <cell r="D224">
            <v>21</v>
          </cell>
          <cell r="E224">
            <v>21</v>
          </cell>
          <cell r="F224" t="str">
            <v>19570907</v>
          </cell>
          <cell r="G224" t="str">
            <v>47</v>
          </cell>
          <cell r="H224" t="str">
            <v>4</v>
          </cell>
          <cell r="I224" t="str">
            <v>Divorc</v>
          </cell>
          <cell r="J224" t="str">
            <v>feminino</v>
          </cell>
          <cell r="K224">
            <v>2</v>
          </cell>
          <cell r="L224" t="str">
            <v>Urb.Quinta Várzea II, LT 30 A - 1º C Santa Clara</v>
          </cell>
          <cell r="M224" t="str">
            <v>3040-000</v>
          </cell>
          <cell r="N224" t="str">
            <v>COIMBRA</v>
          </cell>
          <cell r="O224" t="str">
            <v>00774105</v>
          </cell>
          <cell r="P224" t="str">
            <v>ECONOMIA</v>
          </cell>
          <cell r="R224" t="str">
            <v>4128566</v>
          </cell>
          <cell r="S224" t="str">
            <v>20040902</v>
          </cell>
          <cell r="T224" t="str">
            <v>COIMBRA</v>
          </cell>
          <cell r="U224" t="str">
            <v>9803</v>
          </cell>
          <cell r="V224" t="str">
            <v>S.NAC IND ENERGIA-SINDEL</v>
          </cell>
          <cell r="W224" t="str">
            <v>172286824</v>
          </cell>
          <cell r="X224" t="str">
            <v>0728</v>
          </cell>
          <cell r="Y224" t="str">
            <v>0.0</v>
          </cell>
          <cell r="Z224">
            <v>2</v>
          </cell>
          <cell r="AA224" t="str">
            <v>00</v>
          </cell>
          <cell r="AD224" t="str">
            <v>100</v>
          </cell>
          <cell r="AE224" t="str">
            <v>11102445762</v>
          </cell>
          <cell r="AF224" t="str">
            <v>02</v>
          </cell>
          <cell r="AG224" t="str">
            <v>19840316</v>
          </cell>
          <cell r="AH224" t="str">
            <v>DT.Adm.Corr.Antiguid</v>
          </cell>
          <cell r="AI224" t="str">
            <v>1</v>
          </cell>
          <cell r="AJ224" t="str">
            <v>ACTIVOS</v>
          </cell>
          <cell r="AK224" t="str">
            <v>AA</v>
          </cell>
          <cell r="AL224" t="str">
            <v>ACTIVO TEMP.INTEIRO</v>
          </cell>
          <cell r="AM224" t="str">
            <v>J200</v>
          </cell>
          <cell r="AN224" t="str">
            <v>EDPOutsourcingComercial-Ce</v>
          </cell>
          <cell r="AO224" t="str">
            <v>J210</v>
          </cell>
          <cell r="AP224" t="str">
            <v>EDPOC-CBR-Urb D</v>
          </cell>
          <cell r="AQ224" t="str">
            <v>40185052</v>
          </cell>
          <cell r="AR224" t="str">
            <v>70000607</v>
          </cell>
          <cell r="AS224" t="str">
            <v>92L2</v>
          </cell>
          <cell r="AT224" t="str">
            <v>CHEFE DEPARTAMENTO</v>
          </cell>
          <cell r="AU224" t="str">
            <v>1</v>
          </cell>
          <cell r="AV224" t="str">
            <v>00041802</v>
          </cell>
          <cell r="AW224" t="str">
            <v>J20220000220</v>
          </cell>
          <cell r="AX224" t="str">
            <v>GBRH-AP-APOIO</v>
          </cell>
          <cell r="AY224" t="str">
            <v>68900100</v>
          </cell>
          <cell r="AZ224" t="str">
            <v>Orgãos Sociais</v>
          </cell>
          <cell r="BA224" t="str">
            <v>6890</v>
          </cell>
          <cell r="BB224" t="str">
            <v>EDP Outsourcing Comercial</v>
          </cell>
          <cell r="BC224" t="str">
            <v>6890</v>
          </cell>
          <cell r="BD224" t="str">
            <v>6890</v>
          </cell>
          <cell r="BE224" t="str">
            <v>2800</v>
          </cell>
          <cell r="BF224" t="str">
            <v>6890</v>
          </cell>
          <cell r="BG224" t="str">
            <v>EDP Outsourcing Comercial,SA</v>
          </cell>
          <cell r="BH224" t="str">
            <v>1010</v>
          </cell>
          <cell r="BI224">
            <v>2283</v>
          </cell>
          <cell r="BJ224" t="str">
            <v>J</v>
          </cell>
          <cell r="BK224">
            <v>21</v>
          </cell>
          <cell r="BL224">
            <v>212.31</v>
          </cell>
          <cell r="BM224" t="str">
            <v>LIC 2</v>
          </cell>
          <cell r="BN224" t="str">
            <v>01</v>
          </cell>
          <cell r="BO224" t="str">
            <v>J</v>
          </cell>
          <cell r="BP224" t="str">
            <v>20040110</v>
          </cell>
          <cell r="BQ224" t="str">
            <v>22</v>
          </cell>
          <cell r="BR224" t="str">
            <v>ACELERACAO DE CARREIRA</v>
          </cell>
          <cell r="BS224" t="str">
            <v>20050101</v>
          </cell>
          <cell r="BT224" t="str">
            <v>20040101</v>
          </cell>
          <cell r="BU224" t="str">
            <v>C DEP D2</v>
          </cell>
          <cell r="BV224" t="str">
            <v>M</v>
          </cell>
          <cell r="BW224">
            <v>376</v>
          </cell>
          <cell r="BX224">
            <v>21</v>
          </cell>
          <cell r="BY224">
            <v>602.98</v>
          </cell>
          <cell r="BZ224">
            <v>0</v>
          </cell>
          <cell r="CA224">
            <v>0</v>
          </cell>
          <cell r="CC224">
            <v>0</v>
          </cell>
          <cell r="CG224">
            <v>0</v>
          </cell>
          <cell r="CK224">
            <v>0</v>
          </cell>
          <cell r="CO224">
            <v>0</v>
          </cell>
          <cell r="CT224">
            <v>0</v>
          </cell>
          <cell r="CU224">
            <v>0</v>
          </cell>
          <cell r="CV224">
            <v>0</v>
          </cell>
          <cell r="CW224">
            <v>0</v>
          </cell>
          <cell r="CX224">
            <v>0</v>
          </cell>
          <cell r="CZ224">
            <v>0</v>
          </cell>
          <cell r="DC224">
            <v>0</v>
          </cell>
          <cell r="DF224">
            <v>0</v>
          </cell>
          <cell r="DI224">
            <v>0</v>
          </cell>
          <cell r="DK224">
            <v>0</v>
          </cell>
          <cell r="DL224">
            <v>0</v>
          </cell>
          <cell r="DN224" t="str">
            <v>50001</v>
          </cell>
          <cell r="DO224" t="str">
            <v>IHT_TEMPO INTEIRO</v>
          </cell>
          <cell r="DP224">
            <v>2</v>
          </cell>
          <cell r="DQ224">
            <v>100</v>
          </cell>
          <cell r="DR224" t="str">
            <v>CR01</v>
          </cell>
          <cell r="DT224" t="str">
            <v>00350185</v>
          </cell>
          <cell r="DU224" t="str">
            <v>CAIXA GERAL DE DEPOSITOS, SA</v>
          </cell>
        </row>
        <row r="225">
          <cell r="A225" t="str">
            <v>168033</v>
          </cell>
          <cell r="B225" t="str">
            <v>Fernando Santos Coelho</v>
          </cell>
          <cell r="C225" t="str">
            <v>1979</v>
          </cell>
          <cell r="D225">
            <v>26</v>
          </cell>
          <cell r="E225">
            <v>26</v>
          </cell>
          <cell r="F225" t="str">
            <v>19600616</v>
          </cell>
          <cell r="G225" t="str">
            <v>45</v>
          </cell>
          <cell r="H225" t="str">
            <v>1</v>
          </cell>
          <cell r="I225" t="str">
            <v>Casado</v>
          </cell>
          <cell r="J225" t="str">
            <v>masculino</v>
          </cell>
          <cell r="K225">
            <v>2</v>
          </cell>
          <cell r="L225" t="str">
            <v>R do Tojal, 59</v>
          </cell>
          <cell r="M225" t="str">
            <v>3140-314</v>
          </cell>
          <cell r="N225" t="str">
            <v>PEREIRA MMV</v>
          </cell>
          <cell r="O225" t="str">
            <v>00241132</v>
          </cell>
          <cell r="P225" t="str">
            <v>CURSO COMPLEMENTAR DOS LICEUS</v>
          </cell>
          <cell r="R225" t="str">
            <v>4313958</v>
          </cell>
          <cell r="S225" t="str">
            <v>20011030</v>
          </cell>
          <cell r="T225" t="str">
            <v>COIMBRA</v>
          </cell>
          <cell r="W225" t="str">
            <v>168714540</v>
          </cell>
          <cell r="X225" t="str">
            <v>0795</v>
          </cell>
          <cell r="Y225" t="str">
            <v>0.0</v>
          </cell>
          <cell r="Z225">
            <v>1</v>
          </cell>
          <cell r="AA225" t="str">
            <v>00</v>
          </cell>
          <cell r="AD225" t="str">
            <v>100</v>
          </cell>
          <cell r="AE225" t="str">
            <v>11218522083</v>
          </cell>
          <cell r="AF225" t="str">
            <v>02</v>
          </cell>
          <cell r="AG225" t="str">
            <v>19790801</v>
          </cell>
          <cell r="AH225" t="str">
            <v>DT.Adm.Corr.Antiguid</v>
          </cell>
          <cell r="AI225" t="str">
            <v>1</v>
          </cell>
          <cell r="AJ225" t="str">
            <v>ACTIVOS</v>
          </cell>
          <cell r="AK225" t="str">
            <v>AA</v>
          </cell>
          <cell r="AL225" t="str">
            <v>ACTIVO TEMP.INTEIRO</v>
          </cell>
          <cell r="AM225" t="str">
            <v>J200</v>
          </cell>
          <cell r="AN225" t="str">
            <v>EDPOutsourcingComercial-Ce</v>
          </cell>
          <cell r="AO225" t="str">
            <v>J210</v>
          </cell>
          <cell r="AP225" t="str">
            <v>EDPOC-CBR-Urb D</v>
          </cell>
          <cell r="AQ225" t="str">
            <v>40184358</v>
          </cell>
          <cell r="AR225" t="str">
            <v>70000244</v>
          </cell>
          <cell r="AS225" t="str">
            <v>134.</v>
          </cell>
          <cell r="AT225" t="str">
            <v>TECNICO GESTAO ADMINISTRATIVA</v>
          </cell>
          <cell r="AU225" t="str">
            <v>1</v>
          </cell>
          <cell r="AV225" t="str">
            <v>00041802</v>
          </cell>
          <cell r="AW225" t="str">
            <v>J20220000220</v>
          </cell>
          <cell r="AX225" t="str">
            <v>GBRH-AP-APOIO</v>
          </cell>
          <cell r="AY225" t="str">
            <v>68900100</v>
          </cell>
          <cell r="AZ225" t="str">
            <v>Orgãos Sociais</v>
          </cell>
          <cell r="BA225" t="str">
            <v>6890</v>
          </cell>
          <cell r="BB225" t="str">
            <v>EDP Outsourcing Comercial</v>
          </cell>
          <cell r="BC225" t="str">
            <v>6890</v>
          </cell>
          <cell r="BD225" t="str">
            <v>6890</v>
          </cell>
          <cell r="BE225" t="str">
            <v>2800</v>
          </cell>
          <cell r="BF225" t="str">
            <v>6890</v>
          </cell>
          <cell r="BG225" t="str">
            <v>EDP Outsourcing Comercial,SA</v>
          </cell>
          <cell r="BH225" t="str">
            <v>1010</v>
          </cell>
          <cell r="BI225">
            <v>1432</v>
          </cell>
          <cell r="BJ225" t="str">
            <v>13</v>
          </cell>
          <cell r="BK225">
            <v>26</v>
          </cell>
          <cell r="BL225">
            <v>262.86</v>
          </cell>
          <cell r="BM225" t="str">
            <v>NÍVEL 4</v>
          </cell>
          <cell r="BN225" t="str">
            <v>01</v>
          </cell>
          <cell r="BO225" t="str">
            <v>07</v>
          </cell>
          <cell r="BP225" t="str">
            <v>20040101</v>
          </cell>
          <cell r="BQ225" t="str">
            <v>21</v>
          </cell>
          <cell r="BR225" t="str">
            <v>EVOLUCAO AUTOMATICA</v>
          </cell>
          <cell r="BS225" t="str">
            <v>20050101</v>
          </cell>
          <cell r="BW225">
            <v>0</v>
          </cell>
          <cell r="BX225">
            <v>0</v>
          </cell>
          <cell r="BY225">
            <v>0</v>
          </cell>
          <cell r="BZ225">
            <v>0</v>
          </cell>
          <cell r="CA225">
            <v>0</v>
          </cell>
          <cell r="CC225">
            <v>0</v>
          </cell>
          <cell r="CG225">
            <v>0</v>
          </cell>
          <cell r="CK225">
            <v>0</v>
          </cell>
          <cell r="CO225">
            <v>0</v>
          </cell>
          <cell r="CT225">
            <v>0</v>
          </cell>
          <cell r="CU225">
            <v>0</v>
          </cell>
          <cell r="CV225">
            <v>0</v>
          </cell>
          <cell r="CW225">
            <v>0</v>
          </cell>
          <cell r="CX225">
            <v>0</v>
          </cell>
          <cell r="CZ225">
            <v>0</v>
          </cell>
          <cell r="DC225">
            <v>0</v>
          </cell>
          <cell r="DF225">
            <v>0</v>
          </cell>
          <cell r="DI225">
            <v>0</v>
          </cell>
          <cell r="DK225">
            <v>0</v>
          </cell>
          <cell r="DL225">
            <v>0</v>
          </cell>
          <cell r="DN225" t="str">
            <v>21D11</v>
          </cell>
          <cell r="DO225" t="str">
            <v>Flex.T.Int."Escrit"</v>
          </cell>
          <cell r="DP225">
            <v>2</v>
          </cell>
          <cell r="DQ225">
            <v>100</v>
          </cell>
          <cell r="DR225" t="str">
            <v>CR01</v>
          </cell>
          <cell r="DT225" t="str">
            <v>00100000</v>
          </cell>
          <cell r="DU225" t="str">
            <v>BANCO BPI, SA</v>
          </cell>
        </row>
        <row r="226">
          <cell r="A226" t="str">
            <v>284491</v>
          </cell>
          <cell r="B226" t="str">
            <v>Carlos Gaspar Costa</v>
          </cell>
          <cell r="C226" t="str">
            <v>1984</v>
          </cell>
          <cell r="D226">
            <v>21</v>
          </cell>
          <cell r="E226">
            <v>21</v>
          </cell>
          <cell r="F226" t="str">
            <v>19600819</v>
          </cell>
          <cell r="G226" t="str">
            <v>44</v>
          </cell>
          <cell r="H226" t="str">
            <v>0</v>
          </cell>
          <cell r="I226" t="str">
            <v>Solt.</v>
          </cell>
          <cell r="J226" t="str">
            <v>masculino</v>
          </cell>
          <cell r="K226">
            <v>1</v>
          </cell>
          <cell r="L226" t="str">
            <v>Urb.Ferreira Jorge, Lt.6-1.Dt. Alto dos Barreiros</v>
          </cell>
          <cell r="M226" t="str">
            <v>3030-016</v>
          </cell>
          <cell r="N226" t="str">
            <v>COIMBRA</v>
          </cell>
          <cell r="O226" t="str">
            <v>00241132</v>
          </cell>
          <cell r="P226" t="str">
            <v>CURSO COMPLEMENTAR DOS LICEUS</v>
          </cell>
          <cell r="R226" t="str">
            <v>4418763</v>
          </cell>
          <cell r="S226" t="str">
            <v>20000710</v>
          </cell>
          <cell r="T226" t="str">
            <v>COIMBRA</v>
          </cell>
          <cell r="U226" t="str">
            <v>9803</v>
          </cell>
          <cell r="V226" t="str">
            <v>S.NAC IND ENERGIA-SINDEL</v>
          </cell>
          <cell r="W226" t="str">
            <v>179572245</v>
          </cell>
          <cell r="X226" t="str">
            <v>0728</v>
          </cell>
          <cell r="Y226" t="str">
            <v>0.0</v>
          </cell>
          <cell r="Z226">
            <v>1</v>
          </cell>
          <cell r="AA226" t="str">
            <v>00</v>
          </cell>
          <cell r="AD226" t="str">
            <v>100</v>
          </cell>
          <cell r="AE226" t="str">
            <v>11102639733</v>
          </cell>
          <cell r="AF226" t="str">
            <v>02</v>
          </cell>
          <cell r="AG226" t="str">
            <v>19840823</v>
          </cell>
          <cell r="AH226" t="str">
            <v>DT.Adm.Corr.Antiguid</v>
          </cell>
          <cell r="AI226" t="str">
            <v>1</v>
          </cell>
          <cell r="AJ226" t="str">
            <v>ACTIVOS</v>
          </cell>
          <cell r="AK226" t="str">
            <v>AA</v>
          </cell>
          <cell r="AL226" t="str">
            <v>ACTIVO TEMP.INTEIRO</v>
          </cell>
          <cell r="AM226" t="str">
            <v>J200</v>
          </cell>
          <cell r="AN226" t="str">
            <v>EDPOutsourcingComercial-Ce</v>
          </cell>
          <cell r="AO226" t="str">
            <v>J210</v>
          </cell>
          <cell r="AP226" t="str">
            <v>EDPOC-CBR-Urb D</v>
          </cell>
          <cell r="AQ226" t="str">
            <v>40185526</v>
          </cell>
          <cell r="AR226" t="str">
            <v>70000095</v>
          </cell>
          <cell r="AS226" t="str">
            <v>042.</v>
          </cell>
          <cell r="AT226" t="str">
            <v>ASSISTENTE ESTUDOS</v>
          </cell>
          <cell r="AU226" t="str">
            <v>1</v>
          </cell>
          <cell r="AV226" t="str">
            <v>00041802</v>
          </cell>
          <cell r="AW226" t="str">
            <v>J20220000220</v>
          </cell>
          <cell r="AX226" t="str">
            <v>GBRH-AP-APOIO</v>
          </cell>
          <cell r="AY226" t="str">
            <v>68900100</v>
          </cell>
          <cell r="AZ226" t="str">
            <v>Orgãos Sociais</v>
          </cell>
          <cell r="BA226" t="str">
            <v>6890</v>
          </cell>
          <cell r="BB226" t="str">
            <v>EDP Outsourcing Comercial</v>
          </cell>
          <cell r="BC226" t="str">
            <v>6890</v>
          </cell>
          <cell r="BD226" t="str">
            <v>6890</v>
          </cell>
          <cell r="BE226" t="str">
            <v>2800</v>
          </cell>
          <cell r="BF226" t="str">
            <v>6890</v>
          </cell>
          <cell r="BG226" t="str">
            <v>EDP Outsourcing Comercial,SA</v>
          </cell>
          <cell r="BH226" t="str">
            <v>1010</v>
          </cell>
          <cell r="BI226">
            <v>1618</v>
          </cell>
          <cell r="BJ226" t="str">
            <v>15</v>
          </cell>
          <cell r="BK226">
            <v>21</v>
          </cell>
          <cell r="BL226">
            <v>212.31</v>
          </cell>
          <cell r="BM226" t="str">
            <v>NÍVEL 2</v>
          </cell>
          <cell r="BN226" t="str">
            <v>00</v>
          </cell>
          <cell r="BO226" t="str">
            <v>03</v>
          </cell>
          <cell r="BP226" t="str">
            <v>20050101</v>
          </cell>
          <cell r="BQ226" t="str">
            <v>21</v>
          </cell>
          <cell r="BR226" t="str">
            <v>EVOLUCAO AUTOMATICA</v>
          </cell>
          <cell r="BS226" t="str">
            <v>20050101</v>
          </cell>
          <cell r="BW226">
            <v>0</v>
          </cell>
          <cell r="BX226">
            <v>0</v>
          </cell>
          <cell r="BY226">
            <v>0</v>
          </cell>
          <cell r="BZ226">
            <v>0</v>
          </cell>
          <cell r="CA226">
            <v>0</v>
          </cell>
          <cell r="CC226">
            <v>0</v>
          </cell>
          <cell r="CG226">
            <v>0</v>
          </cell>
          <cell r="CK226">
            <v>0</v>
          </cell>
          <cell r="CO226">
            <v>0</v>
          </cell>
          <cell r="CT226">
            <v>0</v>
          </cell>
          <cell r="CU226">
            <v>0</v>
          </cell>
          <cell r="CV226">
            <v>0</v>
          </cell>
          <cell r="CW226">
            <v>0</v>
          </cell>
          <cell r="CX226">
            <v>0</v>
          </cell>
          <cell r="CZ226">
            <v>0</v>
          </cell>
          <cell r="DC226">
            <v>0</v>
          </cell>
          <cell r="DF226">
            <v>0</v>
          </cell>
          <cell r="DI226">
            <v>0</v>
          </cell>
          <cell r="DK226">
            <v>0</v>
          </cell>
          <cell r="DL226">
            <v>0</v>
          </cell>
          <cell r="DN226" t="str">
            <v>21D11</v>
          </cell>
          <cell r="DO226" t="str">
            <v>Flex.T.Int."Escrit"</v>
          </cell>
          <cell r="DP226">
            <v>2</v>
          </cell>
          <cell r="DQ226">
            <v>100</v>
          </cell>
          <cell r="DR226" t="str">
            <v>CR01</v>
          </cell>
          <cell r="DT226" t="str">
            <v>00180000</v>
          </cell>
          <cell r="DU226" t="str">
            <v>BANCO TOTTA &amp; ACORES, SA</v>
          </cell>
        </row>
        <row r="227">
          <cell r="A227" t="str">
            <v>189693</v>
          </cell>
          <cell r="B227" t="str">
            <v>Luis Santos Placido</v>
          </cell>
          <cell r="C227" t="str">
            <v>1980</v>
          </cell>
          <cell r="D227">
            <v>25</v>
          </cell>
          <cell r="E227">
            <v>25</v>
          </cell>
          <cell r="F227" t="str">
            <v>19490416</v>
          </cell>
          <cell r="G227" t="str">
            <v>56</v>
          </cell>
          <cell r="H227" t="str">
            <v>1</v>
          </cell>
          <cell r="I227" t="str">
            <v>Casado</v>
          </cell>
          <cell r="J227" t="str">
            <v>masculino</v>
          </cell>
          <cell r="K227">
            <v>2</v>
          </cell>
          <cell r="L227" t="str">
            <v>R Visconde das Devesas N.205 1.Esq.</v>
          </cell>
          <cell r="M227" t="str">
            <v>4400-000</v>
          </cell>
          <cell r="N227" t="str">
            <v>VILA NOVA DE GAIA</v>
          </cell>
          <cell r="O227" t="str">
            <v>00774872</v>
          </cell>
          <cell r="P227" t="str">
            <v>EST.SUP.ESP.-CONTAB. ADMINIST.</v>
          </cell>
          <cell r="R227" t="str">
            <v>1780156</v>
          </cell>
          <cell r="S227" t="str">
            <v>20000914</v>
          </cell>
          <cell r="T227" t="str">
            <v>LISBOA</v>
          </cell>
          <cell r="U227" t="str">
            <v>9803</v>
          </cell>
          <cell r="V227" t="str">
            <v>S.NAC IND ENERGIA-SINDEL</v>
          </cell>
          <cell r="W227" t="str">
            <v>127741330</v>
          </cell>
          <cell r="X227" t="str">
            <v>1910</v>
          </cell>
          <cell r="Y227" t="str">
            <v>0.0</v>
          </cell>
          <cell r="Z227">
            <v>0</v>
          </cell>
          <cell r="AA227" t="str">
            <v>00</v>
          </cell>
          <cell r="AD227" t="str">
            <v>100</v>
          </cell>
          <cell r="AE227" t="str">
            <v>11290110561</v>
          </cell>
          <cell r="AF227" t="str">
            <v>02</v>
          </cell>
          <cell r="AG227" t="str">
            <v>19800301</v>
          </cell>
          <cell r="AH227" t="str">
            <v>DT.Adm.Corr.Antiguid</v>
          </cell>
          <cell r="AI227" t="str">
            <v>1</v>
          </cell>
          <cell r="AJ227" t="str">
            <v>ACTIVOS</v>
          </cell>
          <cell r="AK227" t="str">
            <v>AA</v>
          </cell>
          <cell r="AL227" t="str">
            <v>ACTIVO TEMP.INTEIRO</v>
          </cell>
          <cell r="AM227" t="str">
            <v>J200</v>
          </cell>
          <cell r="AN227" t="str">
            <v>EDPOutsourcingComercial-Ce</v>
          </cell>
          <cell r="AO227" t="str">
            <v>J210</v>
          </cell>
          <cell r="AP227" t="str">
            <v>EDPOC-CBR-Urb D</v>
          </cell>
          <cell r="AQ227" t="str">
            <v>40176760</v>
          </cell>
          <cell r="AR227" t="str">
            <v>70000038</v>
          </cell>
          <cell r="AS227" t="str">
            <v>01B2</v>
          </cell>
          <cell r="AT227" t="str">
            <v>BACHAREL II</v>
          </cell>
          <cell r="AU227" t="str">
            <v>1</v>
          </cell>
          <cell r="AV227" t="str">
            <v>00040111</v>
          </cell>
          <cell r="AW227" t="str">
            <v>J20260000820</v>
          </cell>
          <cell r="AX227" t="str">
            <v>GBAG-SA-GA SUPORTE ADMINISTRATIVO</v>
          </cell>
          <cell r="AY227" t="str">
            <v>68902300</v>
          </cell>
          <cell r="AZ227" t="str">
            <v>Adm e Financ</v>
          </cell>
          <cell r="BA227" t="str">
            <v>6890</v>
          </cell>
          <cell r="BB227" t="str">
            <v>EDP Outsourcing Comercial</v>
          </cell>
          <cell r="BC227" t="str">
            <v>6890</v>
          </cell>
          <cell r="BD227" t="str">
            <v>6890</v>
          </cell>
          <cell r="BE227" t="str">
            <v>2800</v>
          </cell>
          <cell r="BF227" t="str">
            <v>6890</v>
          </cell>
          <cell r="BG227" t="str">
            <v>EDP Outsourcing Comercial,SA</v>
          </cell>
          <cell r="BH227" t="str">
            <v>1010</v>
          </cell>
          <cell r="BI227">
            <v>2158</v>
          </cell>
          <cell r="BJ227" t="str">
            <v>I</v>
          </cell>
          <cell r="BK227">
            <v>25</v>
          </cell>
          <cell r="BL227">
            <v>252.75</v>
          </cell>
          <cell r="BM227" t="str">
            <v>BACH 2</v>
          </cell>
          <cell r="BN227" t="str">
            <v>07</v>
          </cell>
          <cell r="BO227" t="str">
            <v>I</v>
          </cell>
          <cell r="BP227" t="str">
            <v>19990106</v>
          </cell>
          <cell r="BQ227" t="str">
            <v>39</v>
          </cell>
          <cell r="BR227" t="str">
            <v>PROTOCOLO ACT</v>
          </cell>
          <cell r="BS227" t="str">
            <v>20050101</v>
          </cell>
          <cell r="BT227" t="str">
            <v>19980101</v>
          </cell>
          <cell r="BW227">
            <v>0</v>
          </cell>
          <cell r="BX227">
            <v>0</v>
          </cell>
          <cell r="BY227">
            <v>0</v>
          </cell>
          <cell r="BZ227">
            <v>0</v>
          </cell>
          <cell r="CA227">
            <v>0</v>
          </cell>
          <cell r="CC227">
            <v>0</v>
          </cell>
          <cell r="CF227" t="str">
            <v>1320</v>
          </cell>
          <cell r="CG227">
            <v>374.62</v>
          </cell>
          <cell r="CH227" t="str">
            <v>41</v>
          </cell>
          <cell r="CI227" t="str">
            <v>07062002</v>
          </cell>
          <cell r="CK227">
            <v>0</v>
          </cell>
          <cell r="CO227">
            <v>0</v>
          </cell>
          <cell r="CT227">
            <v>0</v>
          </cell>
          <cell r="CU227">
            <v>0</v>
          </cell>
          <cell r="CV227">
            <v>0</v>
          </cell>
          <cell r="CW227">
            <v>0</v>
          </cell>
          <cell r="CX227">
            <v>0</v>
          </cell>
          <cell r="CZ227">
            <v>0</v>
          </cell>
          <cell r="DC227">
            <v>0</v>
          </cell>
          <cell r="DF227">
            <v>0</v>
          </cell>
          <cell r="DG227" t="str">
            <v>1330</v>
          </cell>
          <cell r="DH227" t="str">
            <v>J</v>
          </cell>
          <cell r="DI227">
            <v>125</v>
          </cell>
          <cell r="DK227">
            <v>0</v>
          </cell>
          <cell r="DL227">
            <v>0</v>
          </cell>
          <cell r="DN227" t="str">
            <v>21D11</v>
          </cell>
          <cell r="DO227" t="str">
            <v>Flex.T.Int."Escrit"</v>
          </cell>
          <cell r="DP227">
            <v>2</v>
          </cell>
          <cell r="DQ227">
            <v>100</v>
          </cell>
          <cell r="DR227" t="str">
            <v>CR01</v>
          </cell>
          <cell r="DT227" t="str">
            <v>00330000</v>
          </cell>
          <cell r="DU227" t="str">
            <v>BANCO COMERCIAL PORTUGUES, SA</v>
          </cell>
        </row>
        <row r="228">
          <cell r="A228" t="str">
            <v>201502</v>
          </cell>
          <cell r="B228" t="str">
            <v>Mario Jorge Espirito Santo Simões</v>
          </cell>
          <cell r="C228" t="str">
            <v>1980</v>
          </cell>
          <cell r="D228">
            <v>25</v>
          </cell>
          <cell r="E228">
            <v>25</v>
          </cell>
          <cell r="F228" t="str">
            <v>19570524</v>
          </cell>
          <cell r="G228" t="str">
            <v>48</v>
          </cell>
          <cell r="H228" t="str">
            <v>1</v>
          </cell>
          <cell r="I228" t="str">
            <v>Casado</v>
          </cell>
          <cell r="J228" t="str">
            <v>masculino</v>
          </cell>
          <cell r="K228">
            <v>1</v>
          </cell>
          <cell r="L228" t="str">
            <v>Av Bissaya Barreto, 157-2.Y</v>
          </cell>
          <cell r="M228" t="str">
            <v>3000-076</v>
          </cell>
          <cell r="N228" t="str">
            <v>COIMBRA</v>
          </cell>
          <cell r="O228" t="str">
            <v>00241132</v>
          </cell>
          <cell r="P228" t="str">
            <v>CURSO COMPLEMENTAR DOS LICEUS</v>
          </cell>
          <cell r="R228" t="str">
            <v>4121113</v>
          </cell>
          <cell r="S228" t="str">
            <v>20030422</v>
          </cell>
          <cell r="T228" t="str">
            <v>COIMBRA</v>
          </cell>
          <cell r="U228" t="str">
            <v>9803</v>
          </cell>
          <cell r="V228" t="str">
            <v>S.NAC IND ENERGIA-SINDEL</v>
          </cell>
          <cell r="W228" t="str">
            <v>126243085</v>
          </cell>
          <cell r="X228" t="str">
            <v>0728</v>
          </cell>
          <cell r="Y228" t="str">
            <v>0.0</v>
          </cell>
          <cell r="Z228">
            <v>1</v>
          </cell>
          <cell r="AA228" t="str">
            <v>00</v>
          </cell>
          <cell r="AD228" t="str">
            <v>100</v>
          </cell>
          <cell r="AE228" t="str">
            <v>11060870286</v>
          </cell>
          <cell r="AF228" t="str">
            <v>02</v>
          </cell>
          <cell r="AG228" t="str">
            <v>19800901</v>
          </cell>
          <cell r="AH228" t="str">
            <v>DT.Adm.Corr.Antiguid</v>
          </cell>
          <cell r="AI228" t="str">
            <v>1</v>
          </cell>
          <cell r="AJ228" t="str">
            <v>ACTIVOS</v>
          </cell>
          <cell r="AK228" t="str">
            <v>AA</v>
          </cell>
          <cell r="AL228" t="str">
            <v>ACTIVO TEMP.INTEIRO</v>
          </cell>
          <cell r="AM228" t="str">
            <v>J200</v>
          </cell>
          <cell r="AN228" t="str">
            <v>EDPOutsourcingComercial-Ce</v>
          </cell>
          <cell r="AO228" t="str">
            <v>J210</v>
          </cell>
          <cell r="AP228" t="str">
            <v>EDPOC-CBR-Urb D</v>
          </cell>
          <cell r="AQ228" t="str">
            <v>40176761</v>
          </cell>
          <cell r="AR228" t="str">
            <v>70000022</v>
          </cell>
          <cell r="AS228" t="str">
            <v>014.</v>
          </cell>
          <cell r="AT228" t="str">
            <v>TECNICO COMERCIAL</v>
          </cell>
          <cell r="AU228" t="str">
            <v>1</v>
          </cell>
          <cell r="AV228" t="str">
            <v>00040111</v>
          </cell>
          <cell r="AW228" t="str">
            <v>J20260000820</v>
          </cell>
          <cell r="AX228" t="str">
            <v>GBAG-SA-GA SUPORTE ADMINISTRATIVO</v>
          </cell>
          <cell r="AY228" t="str">
            <v>68902300</v>
          </cell>
          <cell r="AZ228" t="str">
            <v>Adm e Financ</v>
          </cell>
          <cell r="BA228" t="str">
            <v>6890</v>
          </cell>
          <cell r="BB228" t="str">
            <v>EDP Outsourcing Comercial</v>
          </cell>
          <cell r="BC228" t="str">
            <v>6890</v>
          </cell>
          <cell r="BD228" t="str">
            <v>6890</v>
          </cell>
          <cell r="BE228" t="str">
            <v>2800</v>
          </cell>
          <cell r="BF228" t="str">
            <v>6890</v>
          </cell>
          <cell r="BG228" t="str">
            <v>EDP Outsourcing Comercial,SA</v>
          </cell>
          <cell r="BH228" t="str">
            <v>1010</v>
          </cell>
          <cell r="BI228">
            <v>1339</v>
          </cell>
          <cell r="BJ228" t="str">
            <v>12</v>
          </cell>
          <cell r="BK228">
            <v>25</v>
          </cell>
          <cell r="BL228">
            <v>252.75</v>
          </cell>
          <cell r="BM228" t="str">
            <v>NÍVEL 4</v>
          </cell>
          <cell r="BN228" t="str">
            <v>00</v>
          </cell>
          <cell r="BO228" t="str">
            <v>06</v>
          </cell>
          <cell r="BP228" t="str">
            <v>20040110</v>
          </cell>
          <cell r="BQ228" t="str">
            <v>22</v>
          </cell>
          <cell r="BR228" t="str">
            <v>ACELERACAO DE CARREIRA</v>
          </cell>
          <cell r="BS228" t="str">
            <v>20050101</v>
          </cell>
          <cell r="BW228">
            <v>0</v>
          </cell>
          <cell r="BX228">
            <v>0</v>
          </cell>
          <cell r="BY228">
            <v>0</v>
          </cell>
          <cell r="BZ228">
            <v>0</v>
          </cell>
          <cell r="CA228">
            <v>0</v>
          </cell>
          <cell r="CC228">
            <v>0</v>
          </cell>
          <cell r="CG228">
            <v>0</v>
          </cell>
          <cell r="CK228">
            <v>0</v>
          </cell>
          <cell r="CO228">
            <v>0</v>
          </cell>
          <cell r="CT228">
            <v>0</v>
          </cell>
          <cell r="CU228">
            <v>0</v>
          </cell>
          <cell r="CV228">
            <v>0</v>
          </cell>
          <cell r="CW228">
            <v>0</v>
          </cell>
          <cell r="CX228">
            <v>0</v>
          </cell>
          <cell r="CZ228">
            <v>0</v>
          </cell>
          <cell r="DC228">
            <v>0</v>
          </cell>
          <cell r="DF228">
            <v>0</v>
          </cell>
          <cell r="DI228">
            <v>0</v>
          </cell>
          <cell r="DK228">
            <v>0</v>
          </cell>
          <cell r="DL228">
            <v>0</v>
          </cell>
          <cell r="DN228" t="str">
            <v>21D11</v>
          </cell>
          <cell r="DO228" t="str">
            <v>Flex.T.Int."Escrit"</v>
          </cell>
          <cell r="DP228">
            <v>2</v>
          </cell>
          <cell r="DQ228">
            <v>100</v>
          </cell>
          <cell r="DR228" t="str">
            <v>CR01</v>
          </cell>
          <cell r="DT228" t="str">
            <v>00100000</v>
          </cell>
          <cell r="DU228" t="str">
            <v>BANCO BPI, SA</v>
          </cell>
        </row>
        <row r="229">
          <cell r="A229" t="str">
            <v>227340</v>
          </cell>
          <cell r="B229" t="str">
            <v>Victor Manuel Serra Matias</v>
          </cell>
          <cell r="C229" t="str">
            <v>1982</v>
          </cell>
          <cell r="D229">
            <v>23</v>
          </cell>
          <cell r="E229">
            <v>23</v>
          </cell>
          <cell r="F229" t="str">
            <v>19550515</v>
          </cell>
          <cell r="G229" t="str">
            <v>50</v>
          </cell>
          <cell r="H229" t="str">
            <v>1</v>
          </cell>
          <cell r="I229" t="str">
            <v>Casado</v>
          </cell>
          <cell r="J229" t="str">
            <v>masculino</v>
          </cell>
          <cell r="K229">
            <v>1</v>
          </cell>
          <cell r="L229" t="str">
            <v>Ladeira das Alpenduradas, 36</v>
          </cell>
          <cell r="M229" t="str">
            <v>3030-167</v>
          </cell>
          <cell r="N229" t="str">
            <v>COIMBRA</v>
          </cell>
          <cell r="O229" t="str">
            <v>00232253</v>
          </cell>
          <cell r="P229" t="str">
            <v>CURSO GERAL DE ELECTRICIDADE</v>
          </cell>
          <cell r="R229" t="str">
            <v>4075669</v>
          </cell>
          <cell r="S229" t="str">
            <v>20031226</v>
          </cell>
          <cell r="T229" t="str">
            <v>COIMBRA</v>
          </cell>
          <cell r="U229" t="str">
            <v>9801</v>
          </cell>
          <cell r="V229" t="str">
            <v>SIND IND ELéCT CENTRO</v>
          </cell>
          <cell r="W229" t="str">
            <v>180869094</v>
          </cell>
          <cell r="X229" t="str">
            <v>3050</v>
          </cell>
          <cell r="Y229" t="str">
            <v>70.0</v>
          </cell>
          <cell r="Z229">
            <v>1</v>
          </cell>
          <cell r="AA229" t="str">
            <v>00</v>
          </cell>
          <cell r="AC229" t="str">
            <v>X</v>
          </cell>
          <cell r="AD229" t="str">
            <v>100</v>
          </cell>
          <cell r="AE229" t="str">
            <v>11102446995</v>
          </cell>
          <cell r="AF229" t="str">
            <v>02</v>
          </cell>
          <cell r="AG229" t="str">
            <v>19820616</v>
          </cell>
          <cell r="AH229" t="str">
            <v>DT.Adm.Corr.Antiguid</v>
          </cell>
          <cell r="AI229" t="str">
            <v>1</v>
          </cell>
          <cell r="AJ229" t="str">
            <v>ACTIVOS</v>
          </cell>
          <cell r="AK229" t="str">
            <v>AA</v>
          </cell>
          <cell r="AL229" t="str">
            <v>ACTIVO TEMP.INTEIRO</v>
          </cell>
          <cell r="AM229" t="str">
            <v>J200</v>
          </cell>
          <cell r="AN229" t="str">
            <v>EDPOutsourcingComercial-Ce</v>
          </cell>
          <cell r="AO229" t="str">
            <v>J210</v>
          </cell>
          <cell r="AP229" t="str">
            <v>EDPOC-CBR-Urb D</v>
          </cell>
          <cell r="AQ229" t="str">
            <v>40176762</v>
          </cell>
          <cell r="AR229" t="str">
            <v>70000060</v>
          </cell>
          <cell r="AS229" t="str">
            <v>025.</v>
          </cell>
          <cell r="AT229" t="str">
            <v>ESCRITURARIO COMERCIAL</v>
          </cell>
          <cell r="AU229" t="str">
            <v>1</v>
          </cell>
          <cell r="AV229" t="str">
            <v>00040111</v>
          </cell>
          <cell r="AW229" t="str">
            <v>J20260000820</v>
          </cell>
          <cell r="AX229" t="str">
            <v>GBAG-SA-GA SUPORTE ADMINISTRATIVO</v>
          </cell>
          <cell r="AY229" t="str">
            <v>68902300</v>
          </cell>
          <cell r="AZ229" t="str">
            <v>Adm e Financ</v>
          </cell>
          <cell r="BA229" t="str">
            <v>6890</v>
          </cell>
          <cell r="BB229" t="str">
            <v>EDP Outsourcing Comercial</v>
          </cell>
          <cell r="BC229" t="str">
            <v>6890</v>
          </cell>
          <cell r="BD229" t="str">
            <v>6890</v>
          </cell>
          <cell r="BE229" t="str">
            <v>2800</v>
          </cell>
          <cell r="BF229" t="str">
            <v>6890</v>
          </cell>
          <cell r="BG229" t="str">
            <v>EDP Outsourcing Comercial,SA</v>
          </cell>
          <cell r="BH229" t="str">
            <v>1010</v>
          </cell>
          <cell r="BI229">
            <v>1160</v>
          </cell>
          <cell r="BJ229" t="str">
            <v>10</v>
          </cell>
          <cell r="BK229">
            <v>23</v>
          </cell>
          <cell r="BL229">
            <v>232.53</v>
          </cell>
          <cell r="BM229" t="str">
            <v>NÍVEL 5</v>
          </cell>
          <cell r="BN229" t="str">
            <v>02</v>
          </cell>
          <cell r="BO229" t="str">
            <v>07</v>
          </cell>
          <cell r="BP229" t="str">
            <v>20030101</v>
          </cell>
          <cell r="BQ229" t="str">
            <v>21</v>
          </cell>
          <cell r="BR229" t="str">
            <v>EVOLUCAO AUTOMATICA</v>
          </cell>
          <cell r="BS229" t="str">
            <v>20050101</v>
          </cell>
          <cell r="BW229">
            <v>0</v>
          </cell>
          <cell r="BX229">
            <v>0</v>
          </cell>
          <cell r="BY229">
            <v>0</v>
          </cell>
          <cell r="BZ229">
            <v>0</v>
          </cell>
          <cell r="CA229">
            <v>0</v>
          </cell>
          <cell r="CC229">
            <v>0</v>
          </cell>
          <cell r="CG229">
            <v>0</v>
          </cell>
          <cell r="CK229">
            <v>0</v>
          </cell>
          <cell r="CO229">
            <v>0</v>
          </cell>
          <cell r="CT229">
            <v>0</v>
          </cell>
          <cell r="CU229">
            <v>0</v>
          </cell>
          <cell r="CV229">
            <v>0</v>
          </cell>
          <cell r="CW229">
            <v>0</v>
          </cell>
          <cell r="CX229">
            <v>0</v>
          </cell>
          <cell r="CZ229">
            <v>0</v>
          </cell>
          <cell r="DC229">
            <v>0</v>
          </cell>
          <cell r="DF229">
            <v>0</v>
          </cell>
          <cell r="DI229">
            <v>0</v>
          </cell>
          <cell r="DK229">
            <v>0</v>
          </cell>
          <cell r="DL229">
            <v>0</v>
          </cell>
          <cell r="DN229" t="str">
            <v>21D11</v>
          </cell>
          <cell r="DO229" t="str">
            <v>Flex.T.Int."Escrit"</v>
          </cell>
          <cell r="DP229">
            <v>2</v>
          </cell>
          <cell r="DQ229">
            <v>100</v>
          </cell>
          <cell r="DR229" t="str">
            <v>CR01</v>
          </cell>
          <cell r="DT229" t="str">
            <v>00100000</v>
          </cell>
          <cell r="DU229" t="str">
            <v>BANCO BPI, SA</v>
          </cell>
        </row>
        <row r="230">
          <cell r="A230" t="str">
            <v>124222</v>
          </cell>
          <cell r="B230" t="str">
            <v>Fernando Ferreira Pratas</v>
          </cell>
          <cell r="C230" t="str">
            <v>1969</v>
          </cell>
          <cell r="D230">
            <v>36</v>
          </cell>
          <cell r="E230">
            <v>36</v>
          </cell>
          <cell r="F230" t="str">
            <v>19510602</v>
          </cell>
          <cell r="G230" t="str">
            <v>54</v>
          </cell>
          <cell r="H230" t="str">
            <v>1</v>
          </cell>
          <cell r="I230" t="str">
            <v>Casado</v>
          </cell>
          <cell r="J230" t="str">
            <v>masculino</v>
          </cell>
          <cell r="K230">
            <v>3</v>
          </cell>
          <cell r="L230" t="str">
            <v>Urb. da Faia, Lt. 33</v>
          </cell>
          <cell r="M230" t="str">
            <v>3150-152</v>
          </cell>
          <cell r="N230" t="str">
            <v>CONDEIXA-A-NOVA</v>
          </cell>
          <cell r="O230" t="str">
            <v>00774882</v>
          </cell>
          <cell r="P230" t="str">
            <v>E.S.E.-CONTROLO DE GESTAO</v>
          </cell>
          <cell r="R230" t="str">
            <v>2528157</v>
          </cell>
          <cell r="S230" t="str">
            <v>19950518</v>
          </cell>
          <cell r="T230" t="str">
            <v>COIMBRA</v>
          </cell>
          <cell r="U230" t="str">
            <v>9803</v>
          </cell>
          <cell r="V230" t="str">
            <v>S.NAC IND ENERGIA-SINDEL</v>
          </cell>
          <cell r="W230" t="str">
            <v>131829890</v>
          </cell>
          <cell r="X230" t="str">
            <v>0728</v>
          </cell>
          <cell r="Y230" t="str">
            <v>0.0</v>
          </cell>
          <cell r="Z230">
            <v>3</v>
          </cell>
          <cell r="AA230" t="str">
            <v>00</v>
          </cell>
          <cell r="AC230" t="str">
            <v>X</v>
          </cell>
          <cell r="AD230" t="str">
            <v>100</v>
          </cell>
          <cell r="AE230" t="str">
            <v>11100621265</v>
          </cell>
          <cell r="AF230" t="str">
            <v>02</v>
          </cell>
          <cell r="AG230" t="str">
            <v>19690714</v>
          </cell>
          <cell r="AH230" t="str">
            <v>DT.Adm.Corr.Antiguid</v>
          </cell>
          <cell r="AI230" t="str">
            <v>1</v>
          </cell>
          <cell r="AJ230" t="str">
            <v>ACTIVOS</v>
          </cell>
          <cell r="AK230" t="str">
            <v>AA</v>
          </cell>
          <cell r="AL230" t="str">
            <v>ACTIVO TEMP.INTEIRO</v>
          </cell>
          <cell r="AM230" t="str">
            <v>J200</v>
          </cell>
          <cell r="AN230" t="str">
            <v>EDPOutsourcingComercial-Ce</v>
          </cell>
          <cell r="AO230" t="str">
            <v>J210</v>
          </cell>
          <cell r="AP230" t="str">
            <v>EDPOC-CBR-Urb D</v>
          </cell>
          <cell r="AQ230" t="str">
            <v>40176758</v>
          </cell>
          <cell r="AR230" t="str">
            <v>70000042</v>
          </cell>
          <cell r="AS230" t="str">
            <v>01L2</v>
          </cell>
          <cell r="AT230" t="str">
            <v>LICENCIADO II</v>
          </cell>
          <cell r="AU230" t="str">
            <v>1</v>
          </cell>
          <cell r="AV230" t="str">
            <v>00040111</v>
          </cell>
          <cell r="AW230" t="str">
            <v>J20260000820</v>
          </cell>
          <cell r="AX230" t="str">
            <v>GBAG-SA-GA SUPORTE ADMINISTRATIVO</v>
          </cell>
          <cell r="AY230" t="str">
            <v>68902300</v>
          </cell>
          <cell r="AZ230" t="str">
            <v>Adm e Financ</v>
          </cell>
          <cell r="BA230" t="str">
            <v>6890</v>
          </cell>
          <cell r="BB230" t="str">
            <v>EDP Outsourcing Comercial</v>
          </cell>
          <cell r="BC230" t="str">
            <v>6890</v>
          </cell>
          <cell r="BD230" t="str">
            <v>6890</v>
          </cell>
          <cell r="BE230" t="str">
            <v>2800</v>
          </cell>
          <cell r="BF230" t="str">
            <v>6890</v>
          </cell>
          <cell r="BG230" t="str">
            <v>EDP Outsourcing Comercial,SA</v>
          </cell>
          <cell r="BH230" t="str">
            <v>1010</v>
          </cell>
          <cell r="BI230">
            <v>2283</v>
          </cell>
          <cell r="BJ230" t="str">
            <v>J</v>
          </cell>
          <cell r="BK230">
            <v>36</v>
          </cell>
          <cell r="BL230">
            <v>363.96</v>
          </cell>
          <cell r="BM230" t="str">
            <v>LIC 2</v>
          </cell>
          <cell r="BN230" t="str">
            <v>01</v>
          </cell>
          <cell r="BO230" t="str">
            <v>J</v>
          </cell>
          <cell r="BP230" t="str">
            <v>20030110</v>
          </cell>
          <cell r="BQ230" t="str">
            <v>22</v>
          </cell>
          <cell r="BR230" t="str">
            <v>ACELERACAO DE CARREIRA</v>
          </cell>
          <cell r="BS230" t="str">
            <v>20050101</v>
          </cell>
          <cell r="BW230">
            <v>0</v>
          </cell>
          <cell r="BX230">
            <v>21</v>
          </cell>
          <cell r="BY230">
            <v>582.32000000000005</v>
          </cell>
          <cell r="BZ230">
            <v>0</v>
          </cell>
          <cell r="CA230">
            <v>0</v>
          </cell>
          <cell r="CC230">
            <v>0</v>
          </cell>
          <cell r="CG230">
            <v>0</v>
          </cell>
          <cell r="CK230">
            <v>0</v>
          </cell>
          <cell r="CO230">
            <v>0</v>
          </cell>
          <cell r="CT230">
            <v>0</v>
          </cell>
          <cell r="CU230">
            <v>0</v>
          </cell>
          <cell r="CV230">
            <v>0</v>
          </cell>
          <cell r="CW230">
            <v>0</v>
          </cell>
          <cell r="CX230">
            <v>0</v>
          </cell>
          <cell r="CZ230">
            <v>0</v>
          </cell>
          <cell r="DC230">
            <v>0</v>
          </cell>
          <cell r="DD230" t="str">
            <v>1480</v>
          </cell>
          <cell r="DE230" t="str">
            <v>K</v>
          </cell>
          <cell r="DF230">
            <v>126</v>
          </cell>
          <cell r="DI230">
            <v>0</v>
          </cell>
          <cell r="DK230">
            <v>0</v>
          </cell>
          <cell r="DL230">
            <v>0</v>
          </cell>
          <cell r="DN230" t="str">
            <v>50001</v>
          </cell>
          <cell r="DO230" t="str">
            <v>IHT_TEMPO INTEIRO</v>
          </cell>
          <cell r="DP230">
            <v>2</v>
          </cell>
          <cell r="DQ230">
            <v>100</v>
          </cell>
          <cell r="DR230" t="str">
            <v>CR01</v>
          </cell>
          <cell r="DT230" t="str">
            <v>00350255</v>
          </cell>
          <cell r="DU230" t="str">
            <v>CAIXA GERAL DE DEPOSITOS, SA</v>
          </cell>
        </row>
        <row r="231">
          <cell r="A231" t="str">
            <v>254827</v>
          </cell>
          <cell r="B231" t="str">
            <v>Maria Dulce Mateus Rosa Seixo</v>
          </cell>
          <cell r="C231" t="str">
            <v>1983</v>
          </cell>
          <cell r="D231">
            <v>22</v>
          </cell>
          <cell r="E231">
            <v>22</v>
          </cell>
          <cell r="F231" t="str">
            <v>19581202</v>
          </cell>
          <cell r="G231" t="str">
            <v>46</v>
          </cell>
          <cell r="H231" t="str">
            <v>1</v>
          </cell>
          <cell r="I231" t="str">
            <v>Casado</v>
          </cell>
          <cell r="J231" t="str">
            <v>feminino</v>
          </cell>
          <cell r="K231">
            <v>1</v>
          </cell>
          <cell r="L231" t="str">
            <v>Av Fernando Namora nº 109-4º Esq</v>
          </cell>
          <cell r="M231" t="str">
            <v>3030-185</v>
          </cell>
          <cell r="N231" t="str">
            <v>COIMBRA</v>
          </cell>
          <cell r="O231" t="str">
            <v>00775802</v>
          </cell>
          <cell r="P231" t="str">
            <v>ESE GESTAO INFORMATICA</v>
          </cell>
          <cell r="R231" t="str">
            <v>4186457</v>
          </cell>
          <cell r="S231" t="str">
            <v>20001023</v>
          </cell>
          <cell r="T231" t="str">
            <v>COIMBRA</v>
          </cell>
          <cell r="U231" t="str">
            <v>9803</v>
          </cell>
          <cell r="V231" t="str">
            <v>S.NAC IND ENERGIA-SINDEL</v>
          </cell>
          <cell r="W231" t="str">
            <v>116969202</v>
          </cell>
          <cell r="X231" t="str">
            <v>1228</v>
          </cell>
          <cell r="Y231" t="str">
            <v>0.0</v>
          </cell>
          <cell r="Z231">
            <v>1</v>
          </cell>
          <cell r="AA231" t="str">
            <v>00</v>
          </cell>
          <cell r="AD231" t="str">
            <v>100</v>
          </cell>
          <cell r="AE231" t="str">
            <v>11218180742</v>
          </cell>
          <cell r="AF231" t="str">
            <v>02</v>
          </cell>
          <cell r="AG231" t="str">
            <v>19830801</v>
          </cell>
          <cell r="AH231" t="str">
            <v>DT.Adm.Corr.Antiguid</v>
          </cell>
          <cell r="AI231" t="str">
            <v>1</v>
          </cell>
          <cell r="AJ231" t="str">
            <v>ACTIVOS</v>
          </cell>
          <cell r="AK231" t="str">
            <v>AA</v>
          </cell>
          <cell r="AL231" t="str">
            <v>ACTIVO TEMP.INTEIRO</v>
          </cell>
          <cell r="AM231" t="str">
            <v>J200</v>
          </cell>
          <cell r="AN231" t="str">
            <v>EDPOutsourcingComercial-Ce</v>
          </cell>
          <cell r="AO231" t="str">
            <v>J210</v>
          </cell>
          <cell r="AP231" t="str">
            <v>EDPOC-CBR-Urb D</v>
          </cell>
          <cell r="AQ231" t="str">
            <v>40176759</v>
          </cell>
          <cell r="AR231" t="str">
            <v>70000041</v>
          </cell>
          <cell r="AS231" t="str">
            <v>01L1</v>
          </cell>
          <cell r="AT231" t="str">
            <v>LICENCIADO I</v>
          </cell>
          <cell r="AU231" t="str">
            <v>1</v>
          </cell>
          <cell r="AV231" t="str">
            <v>00040111</v>
          </cell>
          <cell r="AW231" t="str">
            <v>J20260000820</v>
          </cell>
          <cell r="AX231" t="str">
            <v>GBAG-SA-GA SUPORTE ADMINISTRATIVO</v>
          </cell>
          <cell r="AY231" t="str">
            <v>68902300</v>
          </cell>
          <cell r="AZ231" t="str">
            <v>Adm e Financ</v>
          </cell>
          <cell r="BA231" t="str">
            <v>6890</v>
          </cell>
          <cell r="BB231" t="str">
            <v>EDP Outsourcing Comercial</v>
          </cell>
          <cell r="BC231" t="str">
            <v>6890</v>
          </cell>
          <cell r="BD231" t="str">
            <v>6890</v>
          </cell>
          <cell r="BE231" t="str">
            <v>2800</v>
          </cell>
          <cell r="BF231" t="str">
            <v>6890</v>
          </cell>
          <cell r="BG231" t="str">
            <v>EDP Outsourcing Comercial,SA</v>
          </cell>
          <cell r="BH231" t="str">
            <v>1010</v>
          </cell>
          <cell r="BI231">
            <v>1799</v>
          </cell>
          <cell r="BJ231" t="str">
            <v>F</v>
          </cell>
          <cell r="BK231">
            <v>22</v>
          </cell>
          <cell r="BL231">
            <v>222.42</v>
          </cell>
          <cell r="BM231" t="str">
            <v>LIC 1</v>
          </cell>
          <cell r="BN231" t="str">
            <v>01</v>
          </cell>
          <cell r="BO231" t="str">
            <v>F</v>
          </cell>
          <cell r="BP231" t="str">
            <v>20040101</v>
          </cell>
          <cell r="BQ231" t="str">
            <v>21</v>
          </cell>
          <cell r="BR231" t="str">
            <v>EVOLUCAO AUTOMATICA</v>
          </cell>
          <cell r="BS231" t="str">
            <v>20050101</v>
          </cell>
          <cell r="BW231">
            <v>0</v>
          </cell>
          <cell r="BX231">
            <v>0</v>
          </cell>
          <cell r="BY231">
            <v>0</v>
          </cell>
          <cell r="BZ231">
            <v>0</v>
          </cell>
          <cell r="CA231">
            <v>0</v>
          </cell>
          <cell r="CC231">
            <v>0</v>
          </cell>
          <cell r="CG231">
            <v>0</v>
          </cell>
          <cell r="CK231">
            <v>0</v>
          </cell>
          <cell r="CO231">
            <v>0</v>
          </cell>
          <cell r="CT231">
            <v>0</v>
          </cell>
          <cell r="CU231">
            <v>0</v>
          </cell>
          <cell r="CV231">
            <v>0</v>
          </cell>
          <cell r="CW231">
            <v>0</v>
          </cell>
          <cell r="CX231">
            <v>0</v>
          </cell>
          <cell r="CZ231">
            <v>0</v>
          </cell>
          <cell r="DC231">
            <v>0</v>
          </cell>
          <cell r="DF231">
            <v>0</v>
          </cell>
          <cell r="DI231">
            <v>0</v>
          </cell>
          <cell r="DK231">
            <v>0</v>
          </cell>
          <cell r="DL231">
            <v>0</v>
          </cell>
          <cell r="DN231" t="str">
            <v>21D11</v>
          </cell>
          <cell r="DO231" t="str">
            <v>Flex.T.Int."Escrit"</v>
          </cell>
          <cell r="DP231">
            <v>2</v>
          </cell>
          <cell r="DQ231">
            <v>100</v>
          </cell>
          <cell r="DR231" t="str">
            <v>CR01</v>
          </cell>
          <cell r="DT231" t="str">
            <v>00350360</v>
          </cell>
          <cell r="DU231" t="str">
            <v>CAIXA GERAL DE DEPOSITOS, SA</v>
          </cell>
        </row>
        <row r="232">
          <cell r="A232" t="str">
            <v>216682</v>
          </cell>
          <cell r="B232" t="str">
            <v>Manuel Costa Ferreira</v>
          </cell>
          <cell r="C232" t="str">
            <v>1981</v>
          </cell>
          <cell r="D232">
            <v>24</v>
          </cell>
          <cell r="E232">
            <v>24</v>
          </cell>
          <cell r="F232" t="str">
            <v>19590704</v>
          </cell>
          <cell r="G232" t="str">
            <v>45</v>
          </cell>
          <cell r="H232" t="str">
            <v>0</v>
          </cell>
          <cell r="I232" t="str">
            <v>Solt.</v>
          </cell>
          <cell r="J232" t="str">
            <v>masculino</v>
          </cell>
          <cell r="K232">
            <v>0</v>
          </cell>
          <cell r="L232" t="str">
            <v>Rua Vale Soeiro s/n</v>
          </cell>
          <cell r="M232" t="str">
            <v>3030-853</v>
          </cell>
          <cell r="N232" t="str">
            <v>CEIRA</v>
          </cell>
          <cell r="O232" t="str">
            <v>00774882</v>
          </cell>
          <cell r="P232" t="str">
            <v>E.S.E.-CONTROLO DE GESTAO</v>
          </cell>
          <cell r="R232" t="str">
            <v>4314120</v>
          </cell>
          <cell r="S232" t="str">
            <v>20020122</v>
          </cell>
          <cell r="T232" t="str">
            <v>LISBOA</v>
          </cell>
          <cell r="W232" t="str">
            <v>149350635</v>
          </cell>
          <cell r="X232" t="str">
            <v>0728</v>
          </cell>
          <cell r="Y232" t="str">
            <v>0.0</v>
          </cell>
          <cell r="Z232">
            <v>0</v>
          </cell>
          <cell r="AA232" t="str">
            <v>00</v>
          </cell>
          <cell r="AD232" t="str">
            <v>100</v>
          </cell>
          <cell r="AE232" t="str">
            <v>11102410239</v>
          </cell>
          <cell r="AF232" t="str">
            <v>02</v>
          </cell>
          <cell r="AG232" t="str">
            <v>19811016</v>
          </cell>
          <cell r="AH232" t="str">
            <v>DT.Adm.Corr.Antiguid</v>
          </cell>
          <cell r="AI232" t="str">
            <v>1</v>
          </cell>
          <cell r="AJ232" t="str">
            <v>ACTIVOS</v>
          </cell>
          <cell r="AK232" t="str">
            <v>AA</v>
          </cell>
          <cell r="AL232" t="str">
            <v>ACTIVO TEMP.INTEIRO</v>
          </cell>
          <cell r="AM232" t="str">
            <v>J200</v>
          </cell>
          <cell r="AN232" t="str">
            <v>EDPOutsourcingComercial-Ce</v>
          </cell>
          <cell r="AO232" t="str">
            <v>J210</v>
          </cell>
          <cell r="AP232" t="str">
            <v>EDPOC-CBR-Urb D</v>
          </cell>
          <cell r="AQ232" t="str">
            <v>40176905</v>
          </cell>
          <cell r="AR232" t="str">
            <v>70000041</v>
          </cell>
          <cell r="AS232" t="str">
            <v>01L1</v>
          </cell>
          <cell r="AT232" t="str">
            <v>LICENCIADO I</v>
          </cell>
          <cell r="AU232" t="str">
            <v>1</v>
          </cell>
          <cell r="AV232" t="str">
            <v>00040297</v>
          </cell>
          <cell r="AW232" t="str">
            <v>J20440000820</v>
          </cell>
          <cell r="AX232" t="str">
            <v>AC-RA-REDE DE AGENTES</v>
          </cell>
          <cell r="AY232" t="str">
            <v>68905036</v>
          </cell>
          <cell r="AZ232" t="str">
            <v>Eq Contacto Directo</v>
          </cell>
          <cell r="BA232" t="str">
            <v>6890</v>
          </cell>
          <cell r="BB232" t="str">
            <v>EDP Outsourcing Comercial</v>
          </cell>
          <cell r="BC232" t="str">
            <v>6890</v>
          </cell>
          <cell r="BD232" t="str">
            <v>6890</v>
          </cell>
          <cell r="BE232" t="str">
            <v>2800</v>
          </cell>
          <cell r="BF232" t="str">
            <v>6890</v>
          </cell>
          <cell r="BG232" t="str">
            <v>EDP Outsourcing Comercial,SA</v>
          </cell>
          <cell r="BH232" t="str">
            <v>1010</v>
          </cell>
          <cell r="BI232">
            <v>2034</v>
          </cell>
          <cell r="BJ232" t="str">
            <v>H</v>
          </cell>
          <cell r="BK232">
            <v>24</v>
          </cell>
          <cell r="BL232">
            <v>242.64</v>
          </cell>
          <cell r="BM232" t="str">
            <v>LIC 1</v>
          </cell>
          <cell r="BN232" t="str">
            <v>00</v>
          </cell>
          <cell r="BO232" t="str">
            <v>H</v>
          </cell>
          <cell r="BP232" t="str">
            <v>20050101</v>
          </cell>
          <cell r="BQ232" t="str">
            <v>21</v>
          </cell>
          <cell r="BR232" t="str">
            <v>EVOLUCAO AUTOMATICA</v>
          </cell>
          <cell r="BS232" t="str">
            <v>20050101</v>
          </cell>
          <cell r="BW232">
            <v>0</v>
          </cell>
          <cell r="BX232">
            <v>0</v>
          </cell>
          <cell r="BY232">
            <v>0</v>
          </cell>
          <cell r="BZ232">
            <v>0</v>
          </cell>
          <cell r="CA232">
            <v>0</v>
          </cell>
          <cell r="CC232">
            <v>0</v>
          </cell>
          <cell r="CG232">
            <v>0</v>
          </cell>
          <cell r="CK232">
            <v>0</v>
          </cell>
          <cell r="CO232">
            <v>0</v>
          </cell>
          <cell r="CT232">
            <v>0</v>
          </cell>
          <cell r="CU232">
            <v>0</v>
          </cell>
          <cell r="CV232">
            <v>0</v>
          </cell>
          <cell r="CW232">
            <v>0</v>
          </cell>
          <cell r="CX232">
            <v>0</v>
          </cell>
          <cell r="CZ232">
            <v>0</v>
          </cell>
          <cell r="DC232">
            <v>0</v>
          </cell>
          <cell r="DF232">
            <v>0</v>
          </cell>
          <cell r="DI232">
            <v>0</v>
          </cell>
          <cell r="DK232">
            <v>0</v>
          </cell>
          <cell r="DL232">
            <v>0</v>
          </cell>
          <cell r="DN232" t="str">
            <v>21D11</v>
          </cell>
          <cell r="DO232" t="str">
            <v>Flex.T.Int."Escrit"</v>
          </cell>
          <cell r="DP232">
            <v>2</v>
          </cell>
          <cell r="DQ232">
            <v>100</v>
          </cell>
          <cell r="DR232" t="str">
            <v>CR01</v>
          </cell>
          <cell r="DT232" t="str">
            <v>00210000</v>
          </cell>
          <cell r="DU232" t="str">
            <v>CREDITO PREDIAL PORTUGUES, SA</v>
          </cell>
        </row>
        <row r="233">
          <cell r="A233" t="str">
            <v>133728</v>
          </cell>
          <cell r="B233" t="str">
            <v>Mario Piedade Rodrigues Fontes</v>
          </cell>
          <cell r="C233" t="str">
            <v>1973</v>
          </cell>
          <cell r="D233">
            <v>32</v>
          </cell>
          <cell r="E233">
            <v>32</v>
          </cell>
          <cell r="F233" t="str">
            <v>19580228</v>
          </cell>
          <cell r="G233" t="str">
            <v>47</v>
          </cell>
          <cell r="H233" t="str">
            <v>1</v>
          </cell>
          <cell r="I233" t="str">
            <v>Casado</v>
          </cell>
          <cell r="J233" t="str">
            <v>masculino</v>
          </cell>
          <cell r="K233">
            <v>2</v>
          </cell>
          <cell r="L233" t="str">
            <v>Vale de Maceira</v>
          </cell>
          <cell r="M233" t="str">
            <v>3200-127</v>
          </cell>
          <cell r="N233" t="str">
            <v>LOUSÃ</v>
          </cell>
          <cell r="O233" t="str">
            <v>00122141</v>
          </cell>
          <cell r="P233" t="str">
            <v>CICLO PREPARATORIO ELEMENTAR</v>
          </cell>
          <cell r="R233" t="str">
            <v>4316070</v>
          </cell>
          <cell r="S233" t="str">
            <v>20020607</v>
          </cell>
          <cell r="T233" t="str">
            <v>COIMBRA</v>
          </cell>
          <cell r="U233" t="str">
            <v>9803</v>
          </cell>
          <cell r="V233" t="str">
            <v>S.NAC IND ENERGIA-SINDEL</v>
          </cell>
          <cell r="W233" t="str">
            <v>101173750</v>
          </cell>
          <cell r="X233" t="str">
            <v>0760</v>
          </cell>
          <cell r="Y233" t="str">
            <v>0.0</v>
          </cell>
          <cell r="Z233">
            <v>2</v>
          </cell>
          <cell r="AA233" t="str">
            <v>00</v>
          </cell>
          <cell r="AD233" t="str">
            <v>100</v>
          </cell>
          <cell r="AE233" t="str">
            <v>11100807500</v>
          </cell>
          <cell r="AF233" t="str">
            <v>02</v>
          </cell>
          <cell r="AG233" t="str">
            <v>19730723</v>
          </cell>
          <cell r="AH233" t="str">
            <v>DT.Adm.Corr.Antiguid</v>
          </cell>
          <cell r="AI233" t="str">
            <v>1</v>
          </cell>
          <cell r="AJ233" t="str">
            <v>ACTIVOS</v>
          </cell>
          <cell r="AK233" t="str">
            <v>AA</v>
          </cell>
          <cell r="AL233" t="str">
            <v>ACTIVO TEMP.INTEIRO</v>
          </cell>
          <cell r="AM233" t="str">
            <v>J200</v>
          </cell>
          <cell r="AN233" t="str">
            <v>EDPOutsourcingComercial-Ce</v>
          </cell>
          <cell r="AO233" t="str">
            <v>J210</v>
          </cell>
          <cell r="AP233" t="str">
            <v>EDPOC-CBR-Urb D</v>
          </cell>
          <cell r="AQ233" t="str">
            <v>40176916</v>
          </cell>
          <cell r="AR233" t="str">
            <v>70000060</v>
          </cell>
          <cell r="AS233" t="str">
            <v>025.</v>
          </cell>
          <cell r="AT233" t="str">
            <v>ESCRITURARIO COMERCIAL</v>
          </cell>
          <cell r="AU233" t="str">
            <v>1</v>
          </cell>
          <cell r="AV233" t="str">
            <v>00040297</v>
          </cell>
          <cell r="AW233" t="str">
            <v>J20440000820</v>
          </cell>
          <cell r="AX233" t="str">
            <v>AC-RA-REDE DE AGENTES</v>
          </cell>
          <cell r="AY233" t="str">
            <v>68905036</v>
          </cell>
          <cell r="AZ233" t="str">
            <v>Eq Contacto Directo</v>
          </cell>
          <cell r="BA233" t="str">
            <v>6890</v>
          </cell>
          <cell r="BB233" t="str">
            <v>EDP Outsourcing Comercial</v>
          </cell>
          <cell r="BC233" t="str">
            <v>6890</v>
          </cell>
          <cell r="BD233" t="str">
            <v>6890</v>
          </cell>
          <cell r="BE233" t="str">
            <v>2800</v>
          </cell>
          <cell r="BF233" t="str">
            <v>6890</v>
          </cell>
          <cell r="BG233" t="str">
            <v>EDP Outsourcing Comercial,SA</v>
          </cell>
          <cell r="BH233" t="str">
            <v>1010</v>
          </cell>
          <cell r="BI233">
            <v>1339</v>
          </cell>
          <cell r="BJ233" t="str">
            <v>12</v>
          </cell>
          <cell r="BK233">
            <v>32</v>
          </cell>
          <cell r="BL233">
            <v>323.52</v>
          </cell>
          <cell r="BM233" t="str">
            <v>NÍVEL 5</v>
          </cell>
          <cell r="BN233" t="str">
            <v>00</v>
          </cell>
          <cell r="BO233" t="str">
            <v>09</v>
          </cell>
          <cell r="BP233" t="str">
            <v>20050101</v>
          </cell>
          <cell r="BQ233" t="str">
            <v>21</v>
          </cell>
          <cell r="BR233" t="str">
            <v>EVOLUCAO AUTOMATICA</v>
          </cell>
          <cell r="BS233" t="str">
            <v>20050101</v>
          </cell>
          <cell r="BW233">
            <v>0</v>
          </cell>
          <cell r="BX233">
            <v>0</v>
          </cell>
          <cell r="BY233">
            <v>0</v>
          </cell>
          <cell r="BZ233">
            <v>0</v>
          </cell>
          <cell r="CA233">
            <v>0</v>
          </cell>
          <cell r="CC233">
            <v>0</v>
          </cell>
          <cell r="CG233">
            <v>0</v>
          </cell>
          <cell r="CK233">
            <v>0</v>
          </cell>
          <cell r="CO233">
            <v>0</v>
          </cell>
          <cell r="CT233">
            <v>0</v>
          </cell>
          <cell r="CU233">
            <v>0</v>
          </cell>
          <cell r="CV233">
            <v>0</v>
          </cell>
          <cell r="CW233">
            <v>0</v>
          </cell>
          <cell r="CX233">
            <v>0</v>
          </cell>
          <cell r="CZ233">
            <v>0</v>
          </cell>
          <cell r="DC233">
            <v>0</v>
          </cell>
          <cell r="DF233">
            <v>0</v>
          </cell>
          <cell r="DI233">
            <v>0</v>
          </cell>
          <cell r="DK233">
            <v>0</v>
          </cell>
          <cell r="DL233">
            <v>0</v>
          </cell>
          <cell r="DN233" t="str">
            <v>21D12</v>
          </cell>
          <cell r="DO233" t="str">
            <v>Flex.T.Int."Act.Ind."</v>
          </cell>
          <cell r="DP233">
            <v>2</v>
          </cell>
          <cell r="DQ233">
            <v>100</v>
          </cell>
          <cell r="DR233" t="str">
            <v>CR01</v>
          </cell>
          <cell r="DT233" t="str">
            <v>00100000</v>
          </cell>
          <cell r="DU233" t="str">
            <v>BANCO BPI, SA</v>
          </cell>
        </row>
        <row r="234">
          <cell r="A234" t="str">
            <v>187305</v>
          </cell>
          <cell r="B234" t="str">
            <v>Jose Carlos Duarte Ribeiro</v>
          </cell>
          <cell r="C234" t="str">
            <v>1980</v>
          </cell>
          <cell r="D234">
            <v>25</v>
          </cell>
          <cell r="E234">
            <v>0</v>
          </cell>
          <cell r="F234" t="str">
            <v>19620109</v>
          </cell>
          <cell r="G234" t="str">
            <v>43</v>
          </cell>
          <cell r="H234" t="str">
            <v>1</v>
          </cell>
          <cell r="I234" t="str">
            <v>Casado</v>
          </cell>
          <cell r="J234" t="str">
            <v>masculino</v>
          </cell>
          <cell r="K234">
            <v>2</v>
          </cell>
          <cell r="L234" t="str">
            <v>Carragosela</v>
          </cell>
          <cell r="M234" t="str">
            <v>6270-031</v>
          </cell>
          <cell r="N234" t="str">
            <v>CARRAGOZELA</v>
          </cell>
          <cell r="O234" t="str">
            <v>00774105</v>
          </cell>
          <cell r="P234" t="str">
            <v>ECONOMIA</v>
          </cell>
          <cell r="R234" t="str">
            <v>5661537</v>
          </cell>
          <cell r="S234" t="str">
            <v>19970917</v>
          </cell>
          <cell r="T234" t="str">
            <v>GUARDA</v>
          </cell>
          <cell r="U234" t="str">
            <v>9803</v>
          </cell>
          <cell r="V234" t="str">
            <v>S.NAC IND ENERGIA-SINDEL</v>
          </cell>
          <cell r="W234" t="str">
            <v>129397431</v>
          </cell>
          <cell r="X234" t="str">
            <v>1279</v>
          </cell>
          <cell r="Y234" t="str">
            <v>0.0</v>
          </cell>
          <cell r="Z234">
            <v>2</v>
          </cell>
          <cell r="AA234" t="str">
            <v>00</v>
          </cell>
          <cell r="AD234" t="str">
            <v>100</v>
          </cell>
          <cell r="AE234" t="str">
            <v>11218598610</v>
          </cell>
          <cell r="AF234" t="str">
            <v>02</v>
          </cell>
          <cell r="AG234" t="str">
            <v>19800201</v>
          </cell>
          <cell r="AH234" t="str">
            <v>DT.Adm.Corr.Antiguid</v>
          </cell>
          <cell r="AI234" t="str">
            <v>1</v>
          </cell>
          <cell r="AJ234" t="str">
            <v>ACTIVOS</v>
          </cell>
          <cell r="AK234" t="str">
            <v>AA</v>
          </cell>
          <cell r="AL234" t="str">
            <v>ACTIVO TEMP.INTEIRO</v>
          </cell>
          <cell r="AM234" t="str">
            <v>J200</v>
          </cell>
          <cell r="AN234" t="str">
            <v>EDPOutsourcingComercial-Ce</v>
          </cell>
          <cell r="AO234" t="str">
            <v>J210</v>
          </cell>
          <cell r="AP234" t="str">
            <v>EDPOC-CBR-Urb D</v>
          </cell>
          <cell r="AQ234" t="str">
            <v>40177057</v>
          </cell>
          <cell r="AR234" t="str">
            <v>70000073</v>
          </cell>
          <cell r="AS234" t="str">
            <v>030I</v>
          </cell>
          <cell r="AT234" t="str">
            <v>DIRECTOR</v>
          </cell>
          <cell r="AU234" t="str">
            <v>1</v>
          </cell>
          <cell r="AV234" t="str">
            <v>00040153</v>
          </cell>
          <cell r="AW234" t="str">
            <v>J20400000120</v>
          </cell>
          <cell r="AX234" t="str">
            <v>CADR-DIRECTOR</v>
          </cell>
          <cell r="AY234" t="str">
            <v>68905045</v>
          </cell>
          <cell r="AZ234" t="str">
            <v>Apoio à coordenação</v>
          </cell>
          <cell r="BA234" t="str">
            <v>6890</v>
          </cell>
          <cell r="BB234" t="str">
            <v>EDP Outsourcing Comercial</v>
          </cell>
          <cell r="BC234" t="str">
            <v>6890</v>
          </cell>
          <cell r="BD234" t="str">
            <v>6890</v>
          </cell>
          <cell r="BE234" t="str">
            <v>2800</v>
          </cell>
          <cell r="BF234" t="str">
            <v>6890</v>
          </cell>
          <cell r="BG234" t="str">
            <v>EDP Outsourcing Comercial,SA</v>
          </cell>
          <cell r="BH234" t="str">
            <v>1010</v>
          </cell>
          <cell r="BI234">
            <v>5512</v>
          </cell>
          <cell r="BJ234" t="str">
            <v>RI</v>
          </cell>
          <cell r="BK234">
            <v>0</v>
          </cell>
          <cell r="BL234">
            <v>0</v>
          </cell>
          <cell r="BM234" t="str">
            <v>DIRECTOR</v>
          </cell>
          <cell r="BN234" t="str">
            <v>00</v>
          </cell>
          <cell r="BO234" t="str">
            <v>RI</v>
          </cell>
          <cell r="BP234" t="str">
            <v>20020103</v>
          </cell>
          <cell r="BQ234" t="str">
            <v>33</v>
          </cell>
          <cell r="BR234" t="str">
            <v>NOMEACAO</v>
          </cell>
          <cell r="BS234" t="str">
            <v>20050301</v>
          </cell>
          <cell r="BU234" t="str">
            <v>DIRECTOR</v>
          </cell>
          <cell r="BV234" t="str">
            <v>W1</v>
          </cell>
          <cell r="BW234">
            <v>-726</v>
          </cell>
          <cell r="BX234">
            <v>0</v>
          </cell>
          <cell r="BY234">
            <v>0</v>
          </cell>
          <cell r="BZ234">
            <v>0</v>
          </cell>
          <cell r="CA234">
            <v>0</v>
          </cell>
          <cell r="CC234">
            <v>0</v>
          </cell>
          <cell r="CG234">
            <v>0</v>
          </cell>
          <cell r="CK234">
            <v>0</v>
          </cell>
          <cell r="CO234">
            <v>0</v>
          </cell>
          <cell r="CT234">
            <v>0</v>
          </cell>
          <cell r="CU234">
            <v>0</v>
          </cell>
          <cell r="CV234">
            <v>0</v>
          </cell>
          <cell r="CW234">
            <v>0</v>
          </cell>
          <cell r="CX234">
            <v>0</v>
          </cell>
          <cell r="CZ234">
            <v>0</v>
          </cell>
          <cell r="DC234">
            <v>0</v>
          </cell>
          <cell r="DF234">
            <v>0</v>
          </cell>
          <cell r="DI234">
            <v>0</v>
          </cell>
          <cell r="DK234">
            <v>0</v>
          </cell>
          <cell r="DL234">
            <v>0</v>
          </cell>
          <cell r="DN234" t="str">
            <v>50001</v>
          </cell>
          <cell r="DO234" t="str">
            <v>IHT_TEMPO INTEIRO</v>
          </cell>
          <cell r="DP234">
            <v>9</v>
          </cell>
          <cell r="DQ234">
            <v>100</v>
          </cell>
          <cell r="DR234" t="str">
            <v>CR01</v>
          </cell>
          <cell r="DT234" t="str">
            <v>00180000</v>
          </cell>
          <cell r="DU234" t="str">
            <v>BANCO TOTTA &amp; ACORES, SA</v>
          </cell>
        </row>
        <row r="235">
          <cell r="A235" t="str">
            <v>145424</v>
          </cell>
          <cell r="B235" t="str">
            <v>Maria Branca Marques Borges</v>
          </cell>
          <cell r="C235" t="str">
            <v>1976</v>
          </cell>
          <cell r="D235">
            <v>29</v>
          </cell>
          <cell r="E235">
            <v>29</v>
          </cell>
          <cell r="F235" t="str">
            <v>19480118</v>
          </cell>
          <cell r="G235" t="str">
            <v>57</v>
          </cell>
          <cell r="H235" t="str">
            <v>1</v>
          </cell>
          <cell r="I235" t="str">
            <v>Casado</v>
          </cell>
          <cell r="J235" t="str">
            <v>feminino</v>
          </cell>
          <cell r="K235">
            <v>1</v>
          </cell>
          <cell r="L235" t="str">
            <v>Urb. Nova Conimbriga, Lote B 23 - R/C DTº</v>
          </cell>
          <cell r="M235" t="str">
            <v>3150-230</v>
          </cell>
          <cell r="N235" t="str">
            <v>CONDEIXA-A-VELHA</v>
          </cell>
          <cell r="O235" t="str">
            <v>00123032</v>
          </cell>
          <cell r="P235" t="str">
            <v>CICLO PREP. ENSINO SECUNDARIO</v>
          </cell>
          <cell r="R235" t="str">
            <v>1558585</v>
          </cell>
          <cell r="S235" t="str">
            <v>20011106</v>
          </cell>
          <cell r="T235" t="str">
            <v>COIMBRA</v>
          </cell>
          <cell r="U235" t="str">
            <v>9803</v>
          </cell>
          <cell r="V235" t="str">
            <v>S.NAC IND ENERGIA-SINDEL</v>
          </cell>
          <cell r="W235" t="str">
            <v>142799220</v>
          </cell>
          <cell r="X235" t="str">
            <v>0736</v>
          </cell>
          <cell r="Y235" t="str">
            <v>0.0</v>
          </cell>
          <cell r="Z235">
            <v>1</v>
          </cell>
          <cell r="AA235" t="str">
            <v>00</v>
          </cell>
          <cell r="AD235" t="str">
            <v>100</v>
          </cell>
          <cell r="AE235" t="str">
            <v>11267014978</v>
          </cell>
          <cell r="AF235" t="str">
            <v>02</v>
          </cell>
          <cell r="AG235" t="str">
            <v>19760614</v>
          </cell>
          <cell r="AH235" t="str">
            <v>DT.Adm.Corr.Antiguid</v>
          </cell>
          <cell r="AI235" t="str">
            <v>1</v>
          </cell>
          <cell r="AJ235" t="str">
            <v>ACTIVOS</v>
          </cell>
          <cell r="AK235" t="str">
            <v>AA</v>
          </cell>
          <cell r="AL235" t="str">
            <v>ACTIVO TEMP.INTEIRO</v>
          </cell>
          <cell r="AM235" t="str">
            <v>J200</v>
          </cell>
          <cell r="AN235" t="str">
            <v>EDPOutsourcingComercial-Ce</v>
          </cell>
          <cell r="AO235" t="str">
            <v>J210</v>
          </cell>
          <cell r="AP235" t="str">
            <v>EDPOC-CBR-Urb D</v>
          </cell>
          <cell r="AQ235" t="str">
            <v>40177058</v>
          </cell>
          <cell r="AR235" t="str">
            <v>70000244</v>
          </cell>
          <cell r="AS235" t="str">
            <v>134.</v>
          </cell>
          <cell r="AT235" t="str">
            <v>TECNICO GESTAO ADMINISTRATIVA</v>
          </cell>
          <cell r="AU235" t="str">
            <v>1</v>
          </cell>
          <cell r="AV235" t="str">
            <v>00040154</v>
          </cell>
          <cell r="AW235" t="str">
            <v>J20400000220</v>
          </cell>
          <cell r="AX235" t="str">
            <v>CAAP-APOIO</v>
          </cell>
          <cell r="AY235" t="str">
            <v>68905045</v>
          </cell>
          <cell r="AZ235" t="str">
            <v>Apoio à coordenação</v>
          </cell>
          <cell r="BA235" t="str">
            <v>6890</v>
          </cell>
          <cell r="BB235" t="str">
            <v>EDP Outsourcing Comercial</v>
          </cell>
          <cell r="BC235" t="str">
            <v>6890</v>
          </cell>
          <cell r="BD235" t="str">
            <v>6890</v>
          </cell>
          <cell r="BE235" t="str">
            <v>2800</v>
          </cell>
          <cell r="BF235" t="str">
            <v>6890</v>
          </cell>
          <cell r="BG235" t="str">
            <v>EDP Outsourcing Comercial,SA</v>
          </cell>
          <cell r="BH235" t="str">
            <v>1010</v>
          </cell>
          <cell r="BI235">
            <v>1618</v>
          </cell>
          <cell r="BJ235" t="str">
            <v>15</v>
          </cell>
          <cell r="BK235">
            <v>29</v>
          </cell>
          <cell r="BL235">
            <v>293.19</v>
          </cell>
          <cell r="BM235" t="str">
            <v>NÍVEL 4</v>
          </cell>
          <cell r="BN235" t="str">
            <v>00</v>
          </cell>
          <cell r="BO235" t="str">
            <v>09</v>
          </cell>
          <cell r="BP235" t="str">
            <v>20050101</v>
          </cell>
          <cell r="BQ235" t="str">
            <v>21</v>
          </cell>
          <cell r="BR235" t="str">
            <v>EVOLUCAO AUTOMATICA</v>
          </cell>
          <cell r="BS235" t="str">
            <v>20050101</v>
          </cell>
          <cell r="BW235">
            <v>0</v>
          </cell>
          <cell r="BX235">
            <v>0</v>
          </cell>
          <cell r="BY235">
            <v>0</v>
          </cell>
          <cell r="BZ235">
            <v>0</v>
          </cell>
          <cell r="CA235">
            <v>0</v>
          </cell>
          <cell r="CC235">
            <v>0</v>
          </cell>
          <cell r="CG235">
            <v>0</v>
          </cell>
          <cell r="CK235">
            <v>0</v>
          </cell>
          <cell r="CO235">
            <v>0</v>
          </cell>
          <cell r="CT235">
            <v>0</v>
          </cell>
          <cell r="CU235">
            <v>0</v>
          </cell>
          <cell r="CV235">
            <v>0</v>
          </cell>
          <cell r="CW235">
            <v>0</v>
          </cell>
          <cell r="CX235">
            <v>0</v>
          </cell>
          <cell r="CZ235">
            <v>0</v>
          </cell>
          <cell r="DC235">
            <v>0</v>
          </cell>
          <cell r="DF235">
            <v>0</v>
          </cell>
          <cell r="DI235">
            <v>0</v>
          </cell>
          <cell r="DK235">
            <v>0</v>
          </cell>
          <cell r="DL235">
            <v>0</v>
          </cell>
          <cell r="DN235" t="str">
            <v>21D11</v>
          </cell>
          <cell r="DO235" t="str">
            <v>Flex.T.Int."Escrit"</v>
          </cell>
          <cell r="DP235">
            <v>2</v>
          </cell>
          <cell r="DQ235">
            <v>100</v>
          </cell>
          <cell r="DR235" t="str">
            <v>CR01</v>
          </cell>
          <cell r="DT235" t="str">
            <v>00330000</v>
          </cell>
          <cell r="DU235" t="str">
            <v>BANCO COMERCIAL PORTUGUES, SA</v>
          </cell>
        </row>
        <row r="236">
          <cell r="A236" t="str">
            <v>297747</v>
          </cell>
          <cell r="B236" t="str">
            <v>Luis Filipe Pinto Futre</v>
          </cell>
          <cell r="C236" t="str">
            <v>1986</v>
          </cell>
          <cell r="D236">
            <v>19</v>
          </cell>
          <cell r="E236">
            <v>19</v>
          </cell>
          <cell r="F236" t="str">
            <v>19600901</v>
          </cell>
          <cell r="G236" t="str">
            <v>44</v>
          </cell>
          <cell r="H236" t="str">
            <v>1</v>
          </cell>
          <cell r="I236" t="str">
            <v>Casado</v>
          </cell>
          <cell r="J236" t="str">
            <v>masculino</v>
          </cell>
          <cell r="K236">
            <v>2</v>
          </cell>
          <cell r="L236" t="str">
            <v>Rua Prof. Dr. Veiga Simão, Nº 21</v>
          </cell>
          <cell r="M236" t="str">
            <v>3530-207</v>
          </cell>
          <cell r="N236" t="str">
            <v>MANGUALDE</v>
          </cell>
          <cell r="O236" t="str">
            <v>00743355</v>
          </cell>
          <cell r="P236" t="str">
            <v>"AUTOMACAO,ENERGIA,ELECTRONICA"</v>
          </cell>
          <cell r="R236" t="str">
            <v>4320166</v>
          </cell>
          <cell r="S236" t="str">
            <v>19990820</v>
          </cell>
          <cell r="T236" t="str">
            <v>LISBOA</v>
          </cell>
          <cell r="U236" t="str">
            <v>9803</v>
          </cell>
          <cell r="V236" t="str">
            <v>S.NAC IND ENERGIA-SINDEL</v>
          </cell>
          <cell r="W236" t="str">
            <v>170485919</v>
          </cell>
          <cell r="X236" t="str">
            <v>2550</v>
          </cell>
          <cell r="Y236" t="str">
            <v>0.0</v>
          </cell>
          <cell r="Z236">
            <v>2</v>
          </cell>
          <cell r="AA236" t="str">
            <v>00</v>
          </cell>
          <cell r="AD236" t="str">
            <v>100</v>
          </cell>
          <cell r="AE236" t="str">
            <v>11181532215</v>
          </cell>
          <cell r="AF236" t="str">
            <v>02</v>
          </cell>
          <cell r="AG236" t="str">
            <v>19860901</v>
          </cell>
          <cell r="AH236" t="str">
            <v>DT.Adm.Corr.Antiguid</v>
          </cell>
          <cell r="AI236" t="str">
            <v>1</v>
          </cell>
          <cell r="AJ236" t="str">
            <v>ACTIVOS</v>
          </cell>
          <cell r="AK236" t="str">
            <v>AA</v>
          </cell>
          <cell r="AL236" t="str">
            <v>ACTIVO TEMP.INTEIRO</v>
          </cell>
          <cell r="AM236" t="str">
            <v>J200</v>
          </cell>
          <cell r="AN236" t="str">
            <v>EDPOutsourcingComercial-Ce</v>
          </cell>
          <cell r="AO236" t="str">
            <v>J210</v>
          </cell>
          <cell r="AP236" t="str">
            <v>EDPOC-CBR-Urb D</v>
          </cell>
          <cell r="AQ236" t="str">
            <v>40177060</v>
          </cell>
          <cell r="AR236" t="str">
            <v>70000042</v>
          </cell>
          <cell r="AS236" t="str">
            <v>01L2</v>
          </cell>
          <cell r="AT236" t="str">
            <v>LICENCIADO II</v>
          </cell>
          <cell r="AU236" t="str">
            <v>1</v>
          </cell>
          <cell r="AV236" t="str">
            <v>00040552</v>
          </cell>
          <cell r="AW236" t="str">
            <v>J20400000820</v>
          </cell>
          <cell r="AX236" t="str">
            <v>CAPC-GA PROCED NORMALIZ E CONTROLO</v>
          </cell>
          <cell r="AY236" t="str">
            <v>68905045</v>
          </cell>
          <cell r="AZ236" t="str">
            <v>Apoio à coordenação</v>
          </cell>
          <cell r="BA236" t="str">
            <v>6890</v>
          </cell>
          <cell r="BB236" t="str">
            <v>EDP Outsourcing Comercial</v>
          </cell>
          <cell r="BC236" t="str">
            <v>6890</v>
          </cell>
          <cell r="BD236" t="str">
            <v>6890</v>
          </cell>
          <cell r="BE236" t="str">
            <v>2800</v>
          </cell>
          <cell r="BF236" t="str">
            <v>6890</v>
          </cell>
          <cell r="BG236" t="str">
            <v>EDP Outsourcing Comercial,SA</v>
          </cell>
          <cell r="BH236" t="str">
            <v>1010</v>
          </cell>
          <cell r="BI236">
            <v>2409</v>
          </cell>
          <cell r="BJ236" t="str">
            <v>K</v>
          </cell>
          <cell r="BK236">
            <v>19</v>
          </cell>
          <cell r="BL236">
            <v>192.09</v>
          </cell>
          <cell r="BM236" t="str">
            <v>LIC 2</v>
          </cell>
          <cell r="BN236" t="str">
            <v>03</v>
          </cell>
          <cell r="BO236" t="str">
            <v>K</v>
          </cell>
          <cell r="BP236" t="str">
            <v>20020101</v>
          </cell>
          <cell r="BQ236" t="str">
            <v>21</v>
          </cell>
          <cell r="BR236" t="str">
            <v>EVOLUCAO AUTOMATICA</v>
          </cell>
          <cell r="BS236" t="str">
            <v>20050101</v>
          </cell>
          <cell r="BW236">
            <v>0</v>
          </cell>
          <cell r="BX236">
            <v>21</v>
          </cell>
          <cell r="BY236">
            <v>572.27</v>
          </cell>
          <cell r="BZ236">
            <v>0</v>
          </cell>
          <cell r="CA236">
            <v>0</v>
          </cell>
          <cell r="CC236">
            <v>0</v>
          </cell>
          <cell r="CG236">
            <v>0</v>
          </cell>
          <cell r="CK236">
            <v>0</v>
          </cell>
          <cell r="CO236">
            <v>0</v>
          </cell>
          <cell r="CT236">
            <v>0</v>
          </cell>
          <cell r="CU236">
            <v>0</v>
          </cell>
          <cell r="CV236">
            <v>0</v>
          </cell>
          <cell r="CW236">
            <v>0</v>
          </cell>
          <cell r="CX236">
            <v>0</v>
          </cell>
          <cell r="CZ236">
            <v>0</v>
          </cell>
          <cell r="DC236">
            <v>0</v>
          </cell>
          <cell r="DD236" t="str">
            <v>1480</v>
          </cell>
          <cell r="DE236" t="str">
            <v>L</v>
          </cell>
          <cell r="DF236">
            <v>124</v>
          </cell>
          <cell r="DI236">
            <v>0</v>
          </cell>
          <cell r="DK236">
            <v>0</v>
          </cell>
          <cell r="DL236">
            <v>0</v>
          </cell>
          <cell r="DN236" t="str">
            <v>50001</v>
          </cell>
          <cell r="DO236" t="str">
            <v>IHT_TEMPO INTEIRO</v>
          </cell>
          <cell r="DP236">
            <v>2</v>
          </cell>
          <cell r="DQ236">
            <v>100</v>
          </cell>
          <cell r="DR236" t="str">
            <v>CR01</v>
          </cell>
          <cell r="DT236" t="str">
            <v>00350432</v>
          </cell>
          <cell r="DU236" t="str">
            <v>CAIXA GERAL DE DEPOSITOS, SA</v>
          </cell>
        </row>
        <row r="237">
          <cell r="A237" t="str">
            <v>182907</v>
          </cell>
          <cell r="B237" t="str">
            <v>Jorge Alexandre Batista Campos</v>
          </cell>
          <cell r="C237" t="str">
            <v>1980</v>
          </cell>
          <cell r="D237">
            <v>25</v>
          </cell>
          <cell r="E237">
            <v>25</v>
          </cell>
          <cell r="F237" t="str">
            <v>19580428</v>
          </cell>
          <cell r="G237" t="str">
            <v>47</v>
          </cell>
          <cell r="H237" t="str">
            <v>1</v>
          </cell>
          <cell r="I237" t="str">
            <v>Casado</v>
          </cell>
          <cell r="J237" t="str">
            <v>masculino</v>
          </cell>
          <cell r="K237">
            <v>3</v>
          </cell>
          <cell r="L237" t="str">
            <v>Quinta da Vinha Moura Stª Clara</v>
          </cell>
          <cell r="M237" t="str">
            <v>3040-226</v>
          </cell>
          <cell r="N237" t="str">
            <v>COIMBRA</v>
          </cell>
          <cell r="O237" t="str">
            <v>00783104</v>
          </cell>
          <cell r="P237" t="str">
            <v>HISTORIA</v>
          </cell>
          <cell r="R237" t="str">
            <v>4190874</v>
          </cell>
          <cell r="S237" t="str">
            <v>20020619</v>
          </cell>
          <cell r="T237" t="str">
            <v>COIMBRA</v>
          </cell>
          <cell r="U237" t="str">
            <v>9801</v>
          </cell>
          <cell r="V237" t="str">
            <v>SIND IND ELéCT CENTRO</v>
          </cell>
          <cell r="W237" t="str">
            <v>107475545</v>
          </cell>
          <cell r="X237" t="str">
            <v>0728</v>
          </cell>
          <cell r="Y237" t="str">
            <v>0.0</v>
          </cell>
          <cell r="Z237">
            <v>3</v>
          </cell>
          <cell r="AA237" t="str">
            <v>00</v>
          </cell>
          <cell r="AC237" t="str">
            <v>X</v>
          </cell>
          <cell r="AD237" t="str">
            <v>100</v>
          </cell>
          <cell r="AE237" t="str">
            <v>11102504104</v>
          </cell>
          <cell r="AF237" t="str">
            <v>02</v>
          </cell>
          <cell r="AG237" t="str">
            <v>19800102</v>
          </cell>
          <cell r="AH237" t="str">
            <v>DT.Adm.Corr.Antiguid</v>
          </cell>
          <cell r="AI237" t="str">
            <v>1</v>
          </cell>
          <cell r="AJ237" t="str">
            <v>ACTIVOS</v>
          </cell>
          <cell r="AK237" t="str">
            <v>AA</v>
          </cell>
          <cell r="AL237" t="str">
            <v>ACTIVO TEMP.INTEIRO</v>
          </cell>
          <cell r="AM237" t="str">
            <v>J200</v>
          </cell>
          <cell r="AN237" t="str">
            <v>EDPOutsourcingComercial-Ce</v>
          </cell>
          <cell r="AO237" t="str">
            <v>J210</v>
          </cell>
          <cell r="AP237" t="str">
            <v>EDPOC-CBR-Urb D</v>
          </cell>
          <cell r="AQ237" t="str">
            <v>40177064</v>
          </cell>
          <cell r="AR237" t="str">
            <v>70000041</v>
          </cell>
          <cell r="AS237" t="str">
            <v>01L1</v>
          </cell>
          <cell r="AT237" t="str">
            <v>LICENCIADO I</v>
          </cell>
          <cell r="AU237" t="str">
            <v>1</v>
          </cell>
          <cell r="AV237" t="str">
            <v>00040552</v>
          </cell>
          <cell r="AW237" t="str">
            <v>J20400000820</v>
          </cell>
          <cell r="AX237" t="str">
            <v>CAPC-GA PROCED NORMALIZ E CONTROLO</v>
          </cell>
          <cell r="AY237" t="str">
            <v>68905045</v>
          </cell>
          <cell r="AZ237" t="str">
            <v>Apoio à coordenação</v>
          </cell>
          <cell r="BA237" t="str">
            <v>6890</v>
          </cell>
          <cell r="BB237" t="str">
            <v>EDP Outsourcing Comercial</v>
          </cell>
          <cell r="BC237" t="str">
            <v>6890</v>
          </cell>
          <cell r="BD237" t="str">
            <v>6890</v>
          </cell>
          <cell r="BE237" t="str">
            <v>2800</v>
          </cell>
          <cell r="BF237" t="str">
            <v>6890</v>
          </cell>
          <cell r="BG237" t="str">
            <v>EDP Outsourcing Comercial,SA</v>
          </cell>
          <cell r="BH237" t="str">
            <v>1010</v>
          </cell>
          <cell r="BI237">
            <v>1799</v>
          </cell>
          <cell r="BJ237" t="str">
            <v>F</v>
          </cell>
          <cell r="BK237">
            <v>25</v>
          </cell>
          <cell r="BL237">
            <v>252.75</v>
          </cell>
          <cell r="BM237" t="str">
            <v>LIC 1</v>
          </cell>
          <cell r="BN237" t="str">
            <v>01</v>
          </cell>
          <cell r="BO237" t="str">
            <v>F</v>
          </cell>
          <cell r="BP237" t="str">
            <v>20040101</v>
          </cell>
          <cell r="BQ237" t="str">
            <v>21</v>
          </cell>
          <cell r="BR237" t="str">
            <v>EVOLUCAO AUTOMATICA</v>
          </cell>
          <cell r="BS237" t="str">
            <v>20050101</v>
          </cell>
          <cell r="BW237">
            <v>0</v>
          </cell>
          <cell r="BX237">
            <v>0</v>
          </cell>
          <cell r="BY237">
            <v>0</v>
          </cell>
          <cell r="BZ237">
            <v>0</v>
          </cell>
          <cell r="CA237">
            <v>0</v>
          </cell>
          <cell r="CC237">
            <v>0</v>
          </cell>
          <cell r="CG237">
            <v>0</v>
          </cell>
          <cell r="CK237">
            <v>0</v>
          </cell>
          <cell r="CO237">
            <v>0</v>
          </cell>
          <cell r="CT237">
            <v>0</v>
          </cell>
          <cell r="CU237">
            <v>0</v>
          </cell>
          <cell r="CV237">
            <v>0</v>
          </cell>
          <cell r="CW237">
            <v>0</v>
          </cell>
          <cell r="CX237">
            <v>0</v>
          </cell>
          <cell r="CZ237">
            <v>0</v>
          </cell>
          <cell r="DC237">
            <v>0</v>
          </cell>
          <cell r="DF237">
            <v>0</v>
          </cell>
          <cell r="DI237">
            <v>0</v>
          </cell>
          <cell r="DK237">
            <v>0</v>
          </cell>
          <cell r="DL237">
            <v>0</v>
          </cell>
          <cell r="DN237" t="str">
            <v>21D11</v>
          </cell>
          <cell r="DO237" t="str">
            <v>Flex.T.Int."Escrit"</v>
          </cell>
          <cell r="DP237">
            <v>2</v>
          </cell>
          <cell r="DQ237">
            <v>100</v>
          </cell>
          <cell r="DR237" t="str">
            <v>CR01</v>
          </cell>
          <cell r="DT237" t="str">
            <v>00310079</v>
          </cell>
          <cell r="DU237" t="str">
            <v>BANCO INTERNACIONAL DE CREDITO</v>
          </cell>
        </row>
        <row r="238">
          <cell r="A238" t="str">
            <v>128767</v>
          </cell>
          <cell r="B238" t="str">
            <v>Fernando Jose Paiva Coelho</v>
          </cell>
          <cell r="C238" t="str">
            <v>1971</v>
          </cell>
          <cell r="D238">
            <v>34</v>
          </cell>
          <cell r="E238">
            <v>34</v>
          </cell>
          <cell r="F238" t="str">
            <v>19530426</v>
          </cell>
          <cell r="G238" t="str">
            <v>52</v>
          </cell>
          <cell r="H238" t="str">
            <v>1</v>
          </cell>
          <cell r="I238" t="str">
            <v>Casado</v>
          </cell>
          <cell r="J238" t="str">
            <v>masculino</v>
          </cell>
          <cell r="K238">
            <v>2</v>
          </cell>
          <cell r="L238" t="str">
            <v>Rua dos Cabecinhos, nº. 9</v>
          </cell>
          <cell r="M238" t="str">
            <v>3140-308</v>
          </cell>
          <cell r="N238" t="str">
            <v>PEREIRA MMV</v>
          </cell>
          <cell r="O238" t="str">
            <v>00232133</v>
          </cell>
          <cell r="P238" t="str">
            <v>CURSO GERAL DO COMERCIO</v>
          </cell>
          <cell r="R238" t="str">
            <v>2524870</v>
          </cell>
          <cell r="S238" t="str">
            <v>19960112</v>
          </cell>
          <cell r="T238" t="str">
            <v>COIMBRA</v>
          </cell>
          <cell r="U238" t="str">
            <v>9803</v>
          </cell>
          <cell r="V238" t="str">
            <v>S.NAC IND ENERGIA-SINDEL</v>
          </cell>
          <cell r="W238" t="str">
            <v>151057605</v>
          </cell>
          <cell r="X238" t="str">
            <v>0795</v>
          </cell>
          <cell r="Y238" t="str">
            <v>0.0</v>
          </cell>
          <cell r="Z238">
            <v>2</v>
          </cell>
          <cell r="AA238" t="str">
            <v>00</v>
          </cell>
          <cell r="AD238" t="str">
            <v>100</v>
          </cell>
          <cell r="AE238" t="str">
            <v>11100683027</v>
          </cell>
          <cell r="AF238" t="str">
            <v>02</v>
          </cell>
          <cell r="AG238" t="str">
            <v>19710701</v>
          </cell>
          <cell r="AH238" t="str">
            <v>DT.Adm.Corr.Antiguid</v>
          </cell>
          <cell r="AI238" t="str">
            <v>1</v>
          </cell>
          <cell r="AJ238" t="str">
            <v>ACTIVOS</v>
          </cell>
          <cell r="AK238" t="str">
            <v>AA</v>
          </cell>
          <cell r="AL238" t="str">
            <v>ACTIVO TEMP.INTEIRO</v>
          </cell>
          <cell r="AM238" t="str">
            <v>J200</v>
          </cell>
          <cell r="AN238" t="str">
            <v>EDPOutsourcingComercial-Ce</v>
          </cell>
          <cell r="AO238" t="str">
            <v>J210</v>
          </cell>
          <cell r="AP238" t="str">
            <v>EDPOC-CBR-Urb D</v>
          </cell>
          <cell r="AQ238" t="str">
            <v>40177063</v>
          </cell>
          <cell r="AR238" t="str">
            <v>70000057</v>
          </cell>
          <cell r="AS238" t="str">
            <v>024.</v>
          </cell>
          <cell r="AT238" t="str">
            <v>TECNICO CONTAB.FINAN.ESTATISTI</v>
          </cell>
          <cell r="AU238" t="str">
            <v>1</v>
          </cell>
          <cell r="AV238" t="str">
            <v>00040552</v>
          </cell>
          <cell r="AW238" t="str">
            <v>J20400000820</v>
          </cell>
          <cell r="AX238" t="str">
            <v>CAPC-GA PROCED NORMALIZ E CONTROLO</v>
          </cell>
          <cell r="AY238" t="str">
            <v>68905045</v>
          </cell>
          <cell r="AZ238" t="str">
            <v>Apoio à coordenação</v>
          </cell>
          <cell r="BA238" t="str">
            <v>6890</v>
          </cell>
          <cell r="BB238" t="str">
            <v>EDP Outsourcing Comercial</v>
          </cell>
          <cell r="BC238" t="str">
            <v>6890</v>
          </cell>
          <cell r="BD238" t="str">
            <v>6890</v>
          </cell>
          <cell r="BE238" t="str">
            <v>2800</v>
          </cell>
          <cell r="BF238" t="str">
            <v>6890</v>
          </cell>
          <cell r="BG238" t="str">
            <v>EDP Outsourcing Comercial,SA</v>
          </cell>
          <cell r="BH238" t="str">
            <v>1010</v>
          </cell>
          <cell r="BI238">
            <v>1520</v>
          </cell>
          <cell r="BJ238" t="str">
            <v>14</v>
          </cell>
          <cell r="BK238">
            <v>34</v>
          </cell>
          <cell r="BL238">
            <v>343.74</v>
          </cell>
          <cell r="BM238" t="str">
            <v>NÍVEL 4</v>
          </cell>
          <cell r="BN238" t="str">
            <v>02</v>
          </cell>
          <cell r="BO238" t="str">
            <v>08</v>
          </cell>
          <cell r="BP238" t="str">
            <v>20030101</v>
          </cell>
          <cell r="BQ238" t="str">
            <v>21</v>
          </cell>
          <cell r="BR238" t="str">
            <v>EVOLUCAO AUTOMATICA</v>
          </cell>
          <cell r="BS238" t="str">
            <v>20050101</v>
          </cell>
          <cell r="BW238">
            <v>0</v>
          </cell>
          <cell r="BX238">
            <v>0</v>
          </cell>
          <cell r="BY238">
            <v>0</v>
          </cell>
          <cell r="BZ238">
            <v>0</v>
          </cell>
          <cell r="CA238">
            <v>0</v>
          </cell>
          <cell r="CC238">
            <v>0</v>
          </cell>
          <cell r="CG238">
            <v>0</v>
          </cell>
          <cell r="CK238">
            <v>0</v>
          </cell>
          <cell r="CO238">
            <v>0</v>
          </cell>
          <cell r="CT238">
            <v>0</v>
          </cell>
          <cell r="CU238">
            <v>0</v>
          </cell>
          <cell r="CV238">
            <v>0</v>
          </cell>
          <cell r="CW238">
            <v>0</v>
          </cell>
          <cell r="CX238">
            <v>0</v>
          </cell>
          <cell r="CZ238">
            <v>0</v>
          </cell>
          <cell r="DC238">
            <v>0</v>
          </cell>
          <cell r="DF238">
            <v>0</v>
          </cell>
          <cell r="DI238">
            <v>0</v>
          </cell>
          <cell r="DK238">
            <v>0</v>
          </cell>
          <cell r="DL238">
            <v>0</v>
          </cell>
          <cell r="DN238" t="str">
            <v>21D11</v>
          </cell>
          <cell r="DO238" t="str">
            <v>Flex.T.Int."Escrit"</v>
          </cell>
          <cell r="DP238">
            <v>2</v>
          </cell>
          <cell r="DQ238">
            <v>100</v>
          </cell>
          <cell r="DR238" t="str">
            <v>CR01</v>
          </cell>
          <cell r="DT238" t="str">
            <v>00360033</v>
          </cell>
          <cell r="DU238" t="str">
            <v>CAIXA ECONOMICA MONTEPIO GERAL</v>
          </cell>
        </row>
        <row r="239">
          <cell r="A239" t="str">
            <v>166200</v>
          </cell>
          <cell r="B239" t="str">
            <v>Antonio Carlos Graca Conceição</v>
          </cell>
          <cell r="C239" t="str">
            <v>1978</v>
          </cell>
          <cell r="D239">
            <v>27</v>
          </cell>
          <cell r="E239">
            <v>27</v>
          </cell>
          <cell r="F239" t="str">
            <v>19580316</v>
          </cell>
          <cell r="G239" t="str">
            <v>47</v>
          </cell>
          <cell r="H239" t="str">
            <v>1</v>
          </cell>
          <cell r="I239" t="str">
            <v>Casado</v>
          </cell>
          <cell r="J239" t="str">
            <v>masculino</v>
          </cell>
          <cell r="K239">
            <v>2</v>
          </cell>
          <cell r="L239" t="str">
            <v>Rua  do Tunel , nº 10 - R/C  D. Alto S. João</v>
          </cell>
          <cell r="M239" t="str">
            <v>3030-006</v>
          </cell>
          <cell r="N239" t="str">
            <v>COIMBRA</v>
          </cell>
          <cell r="O239" t="str">
            <v>00231011</v>
          </cell>
          <cell r="P239" t="str">
            <v>2. CICLO LICEAL</v>
          </cell>
          <cell r="R239" t="str">
            <v>4259491</v>
          </cell>
          <cell r="S239" t="str">
            <v>20031125</v>
          </cell>
          <cell r="T239" t="str">
            <v>COIMBRA</v>
          </cell>
          <cell r="U239" t="str">
            <v>9803</v>
          </cell>
          <cell r="V239" t="str">
            <v>S.NAC IND ENERGIA-SINDEL</v>
          </cell>
          <cell r="W239" t="str">
            <v>170195309</v>
          </cell>
          <cell r="X239" t="str">
            <v>1422</v>
          </cell>
          <cell r="Y239" t="str">
            <v>0.0</v>
          </cell>
          <cell r="Z239">
            <v>2</v>
          </cell>
          <cell r="AA239" t="str">
            <v>00</v>
          </cell>
          <cell r="AD239" t="str">
            <v>100</v>
          </cell>
          <cell r="AE239" t="str">
            <v>10185875341</v>
          </cell>
          <cell r="AF239" t="str">
            <v>02</v>
          </cell>
          <cell r="AG239" t="str">
            <v>19781120</v>
          </cell>
          <cell r="AH239" t="str">
            <v>DT.Adm.Corr.Antiguid</v>
          </cell>
          <cell r="AI239" t="str">
            <v>1</v>
          </cell>
          <cell r="AJ239" t="str">
            <v>ACTIVOS</v>
          </cell>
          <cell r="AK239" t="str">
            <v>AA</v>
          </cell>
          <cell r="AL239" t="str">
            <v>ACTIVO TEMP.INTEIRO</v>
          </cell>
          <cell r="AM239" t="str">
            <v>J200</v>
          </cell>
          <cell r="AN239" t="str">
            <v>EDPOutsourcingComercial-Ce</v>
          </cell>
          <cell r="AO239" t="str">
            <v>J210</v>
          </cell>
          <cell r="AP239" t="str">
            <v>EDPOC-CBR-Urb D</v>
          </cell>
          <cell r="AQ239" t="str">
            <v>40177062</v>
          </cell>
          <cell r="AR239" t="str">
            <v>70000022</v>
          </cell>
          <cell r="AS239" t="str">
            <v>014.</v>
          </cell>
          <cell r="AT239" t="str">
            <v>TECNICO COMERCIAL</v>
          </cell>
          <cell r="AU239" t="str">
            <v>1</v>
          </cell>
          <cell r="AV239" t="str">
            <v>00040552</v>
          </cell>
          <cell r="AW239" t="str">
            <v>J20400000820</v>
          </cell>
          <cell r="AX239" t="str">
            <v>CAPC-GA PROCED NORMALIZ E CONTROLO</v>
          </cell>
          <cell r="AY239" t="str">
            <v>68905045</v>
          </cell>
          <cell r="AZ239" t="str">
            <v>Apoio à coordenação</v>
          </cell>
          <cell r="BA239" t="str">
            <v>6890</v>
          </cell>
          <cell r="BB239" t="str">
            <v>EDP Outsourcing Comercial</v>
          </cell>
          <cell r="BC239" t="str">
            <v>6890</v>
          </cell>
          <cell r="BD239" t="str">
            <v>6890</v>
          </cell>
          <cell r="BE239" t="str">
            <v>2800</v>
          </cell>
          <cell r="BF239" t="str">
            <v>6890</v>
          </cell>
          <cell r="BG239" t="str">
            <v>EDP Outsourcing Comercial,SA</v>
          </cell>
          <cell r="BH239" t="str">
            <v>1010</v>
          </cell>
          <cell r="BI239">
            <v>1339</v>
          </cell>
          <cell r="BJ239" t="str">
            <v>12</v>
          </cell>
          <cell r="BK239">
            <v>27</v>
          </cell>
          <cell r="BL239">
            <v>272.97000000000003</v>
          </cell>
          <cell r="BM239" t="str">
            <v>NÍVEL 4</v>
          </cell>
          <cell r="BN239" t="str">
            <v>00</v>
          </cell>
          <cell r="BO239" t="str">
            <v>06</v>
          </cell>
          <cell r="BP239" t="str">
            <v>20050101</v>
          </cell>
          <cell r="BQ239" t="str">
            <v>21</v>
          </cell>
          <cell r="BR239" t="str">
            <v>EVOLUCAO AUTOMATICA</v>
          </cell>
          <cell r="BS239" t="str">
            <v>20050101</v>
          </cell>
          <cell r="BW239">
            <v>0</v>
          </cell>
          <cell r="BX239">
            <v>0</v>
          </cell>
          <cell r="BY239">
            <v>0</v>
          </cell>
          <cell r="BZ239">
            <v>0</v>
          </cell>
          <cell r="CA239">
            <v>0</v>
          </cell>
          <cell r="CC239">
            <v>0</v>
          </cell>
          <cell r="CG239">
            <v>0</v>
          </cell>
          <cell r="CK239">
            <v>0</v>
          </cell>
          <cell r="CO239">
            <v>0</v>
          </cell>
          <cell r="CT239">
            <v>0</v>
          </cell>
          <cell r="CU239">
            <v>0</v>
          </cell>
          <cell r="CV239">
            <v>0</v>
          </cell>
          <cell r="CW239">
            <v>0</v>
          </cell>
          <cell r="CX239">
            <v>0</v>
          </cell>
          <cell r="CZ239">
            <v>0</v>
          </cell>
          <cell r="DC239">
            <v>0</v>
          </cell>
          <cell r="DF239">
            <v>0</v>
          </cell>
          <cell r="DI239">
            <v>0</v>
          </cell>
          <cell r="DK239">
            <v>0</v>
          </cell>
          <cell r="DL239">
            <v>0</v>
          </cell>
          <cell r="DN239" t="str">
            <v>21D11</v>
          </cell>
          <cell r="DO239" t="str">
            <v>Flex.T.Int."Escrit"</v>
          </cell>
          <cell r="DP239">
            <v>2</v>
          </cell>
          <cell r="DQ239">
            <v>100</v>
          </cell>
          <cell r="DR239" t="str">
            <v>CR01</v>
          </cell>
          <cell r="DT239" t="str">
            <v>00330000</v>
          </cell>
          <cell r="DU239" t="str">
            <v>BANCO COMERCIAL PORTUGUES, SA</v>
          </cell>
        </row>
        <row r="240">
          <cell r="A240" t="str">
            <v>255980</v>
          </cell>
          <cell r="B240" t="str">
            <v>Celso Barros Pereira</v>
          </cell>
          <cell r="C240" t="str">
            <v>1983</v>
          </cell>
          <cell r="D240">
            <v>22</v>
          </cell>
          <cell r="E240">
            <v>22</v>
          </cell>
          <cell r="F240" t="str">
            <v>19590426</v>
          </cell>
          <cell r="G240" t="str">
            <v>46</v>
          </cell>
          <cell r="H240" t="str">
            <v>1</v>
          </cell>
          <cell r="I240" t="str">
            <v>Casado</v>
          </cell>
          <cell r="J240" t="str">
            <v>masculino</v>
          </cell>
          <cell r="K240">
            <v>2</v>
          </cell>
          <cell r="L240" t="str">
            <v>Bolho</v>
          </cell>
          <cell r="M240" t="str">
            <v>3060-000</v>
          </cell>
          <cell r="N240" t="str">
            <v>CANTANHEDE</v>
          </cell>
          <cell r="O240" t="str">
            <v>00774882</v>
          </cell>
          <cell r="P240" t="str">
            <v>E.S.E.-CONTROLO DE GESTAO</v>
          </cell>
          <cell r="R240" t="str">
            <v>5218909</v>
          </cell>
          <cell r="S240" t="str">
            <v>19991217</v>
          </cell>
          <cell r="T240" t="str">
            <v>COIMBRA</v>
          </cell>
          <cell r="U240" t="str">
            <v>9803</v>
          </cell>
          <cell r="V240" t="str">
            <v>S.NAC IND ENERGIA-SINDEL</v>
          </cell>
          <cell r="W240" t="str">
            <v>161161847</v>
          </cell>
          <cell r="X240" t="str">
            <v>0710</v>
          </cell>
          <cell r="Y240" t="str">
            <v>0.0</v>
          </cell>
          <cell r="Z240">
            <v>2</v>
          </cell>
          <cell r="AA240" t="str">
            <v>00</v>
          </cell>
          <cell r="AC240" t="str">
            <v>X</v>
          </cell>
          <cell r="AD240" t="str">
            <v>100</v>
          </cell>
          <cell r="AE240" t="str">
            <v>11181183073</v>
          </cell>
          <cell r="AF240" t="str">
            <v>02</v>
          </cell>
          <cell r="AG240" t="str">
            <v>19830816</v>
          </cell>
          <cell r="AH240" t="str">
            <v>DT.Adm.Corr.Antiguid</v>
          </cell>
          <cell r="AI240" t="str">
            <v>1</v>
          </cell>
          <cell r="AJ240" t="str">
            <v>ACTIVOS</v>
          </cell>
          <cell r="AK240" t="str">
            <v>AA</v>
          </cell>
          <cell r="AL240" t="str">
            <v>ACTIVO TEMP.INTEIRO</v>
          </cell>
          <cell r="AM240" t="str">
            <v>J200</v>
          </cell>
          <cell r="AN240" t="str">
            <v>EDPOutsourcingComercial-Ce</v>
          </cell>
          <cell r="AO240" t="str">
            <v>J210</v>
          </cell>
          <cell r="AP240" t="str">
            <v>EDPOC-CBR-Urb D</v>
          </cell>
          <cell r="AQ240" t="str">
            <v>40177061</v>
          </cell>
          <cell r="AR240" t="str">
            <v>70000041</v>
          </cell>
          <cell r="AS240" t="str">
            <v>01L1</v>
          </cell>
          <cell r="AT240" t="str">
            <v>LICENCIADO I</v>
          </cell>
          <cell r="AU240" t="str">
            <v>1</v>
          </cell>
          <cell r="AV240" t="str">
            <v>00040552</v>
          </cell>
          <cell r="AW240" t="str">
            <v>J20400000820</v>
          </cell>
          <cell r="AX240" t="str">
            <v>CAPC-GA PROCED NORMALIZ E CONTROLO</v>
          </cell>
          <cell r="AY240" t="str">
            <v>68905045</v>
          </cell>
          <cell r="AZ240" t="str">
            <v>Apoio à coordenação</v>
          </cell>
          <cell r="BA240" t="str">
            <v>6890</v>
          </cell>
          <cell r="BB240" t="str">
            <v>EDP Outsourcing Comercial</v>
          </cell>
          <cell r="BC240" t="str">
            <v>6890</v>
          </cell>
          <cell r="BD240" t="str">
            <v>6890</v>
          </cell>
          <cell r="BE240" t="str">
            <v>2800</v>
          </cell>
          <cell r="BF240" t="str">
            <v>6890</v>
          </cell>
          <cell r="BG240" t="str">
            <v>EDP Outsourcing Comercial,SA</v>
          </cell>
          <cell r="BH240" t="str">
            <v>1010</v>
          </cell>
          <cell r="BI240">
            <v>2034</v>
          </cell>
          <cell r="BJ240" t="str">
            <v>H</v>
          </cell>
          <cell r="BK240">
            <v>22</v>
          </cell>
          <cell r="BL240">
            <v>222.42</v>
          </cell>
          <cell r="BM240" t="str">
            <v>LIC 1</v>
          </cell>
          <cell r="BN240" t="str">
            <v>00</v>
          </cell>
          <cell r="BO240" t="str">
            <v>H</v>
          </cell>
          <cell r="BP240" t="str">
            <v>20050101</v>
          </cell>
          <cell r="BQ240" t="str">
            <v>21</v>
          </cell>
          <cell r="BR240" t="str">
            <v>EVOLUCAO AUTOMATICA</v>
          </cell>
          <cell r="BS240" t="str">
            <v>20050101</v>
          </cell>
          <cell r="BW240">
            <v>0</v>
          </cell>
          <cell r="BX240">
            <v>0</v>
          </cell>
          <cell r="BY240">
            <v>0</v>
          </cell>
          <cell r="BZ240">
            <v>0</v>
          </cell>
          <cell r="CA240">
            <v>0</v>
          </cell>
          <cell r="CC240">
            <v>0</v>
          </cell>
          <cell r="CG240">
            <v>0</v>
          </cell>
          <cell r="CK240">
            <v>0</v>
          </cell>
          <cell r="CO240">
            <v>0</v>
          </cell>
          <cell r="CT240">
            <v>0</v>
          </cell>
          <cell r="CU240">
            <v>0</v>
          </cell>
          <cell r="CV240">
            <v>0</v>
          </cell>
          <cell r="CW240">
            <v>0</v>
          </cell>
          <cell r="CX240">
            <v>0</v>
          </cell>
          <cell r="CZ240">
            <v>0</v>
          </cell>
          <cell r="DC240">
            <v>0</v>
          </cell>
          <cell r="DF240">
            <v>0</v>
          </cell>
          <cell r="DI240">
            <v>0</v>
          </cell>
          <cell r="DK240">
            <v>0</v>
          </cell>
          <cell r="DL240">
            <v>0</v>
          </cell>
          <cell r="DN240" t="str">
            <v>21D11</v>
          </cell>
          <cell r="DO240" t="str">
            <v>Flex.T.Int."Escrit"</v>
          </cell>
          <cell r="DP240">
            <v>2</v>
          </cell>
          <cell r="DQ240">
            <v>100</v>
          </cell>
          <cell r="DR240" t="str">
            <v>CR01</v>
          </cell>
          <cell r="DT240" t="str">
            <v>00350450</v>
          </cell>
          <cell r="DU240" t="str">
            <v>CAIXA GERAL DE DEPOSITOS, SA</v>
          </cell>
        </row>
        <row r="241">
          <cell r="A241" t="str">
            <v>128520</v>
          </cell>
          <cell r="B241" t="str">
            <v>Antonio Francisco Lopes Tomaz</v>
          </cell>
          <cell r="C241" t="str">
            <v>1971</v>
          </cell>
          <cell r="D241">
            <v>34</v>
          </cell>
          <cell r="E241">
            <v>34</v>
          </cell>
          <cell r="F241" t="str">
            <v>19531227</v>
          </cell>
          <cell r="G241" t="str">
            <v>51</v>
          </cell>
          <cell r="H241" t="str">
            <v>1</v>
          </cell>
          <cell r="I241" t="str">
            <v>Casado</v>
          </cell>
          <cell r="J241" t="str">
            <v>masculino</v>
          </cell>
          <cell r="K241">
            <v>1</v>
          </cell>
          <cell r="L241" t="str">
            <v>R Movimento das F.Armadas, 20-Rc Dto</v>
          </cell>
          <cell r="M241" t="str">
            <v>3200-249</v>
          </cell>
          <cell r="N241" t="str">
            <v>LOUSÃ</v>
          </cell>
          <cell r="O241" t="str">
            <v>00231023</v>
          </cell>
          <cell r="P241" t="str">
            <v>CURSO GERAL DOS LICEUS</v>
          </cell>
          <cell r="R241" t="str">
            <v>7516725</v>
          </cell>
          <cell r="S241" t="str">
            <v>19950503</v>
          </cell>
          <cell r="T241" t="str">
            <v>COIMBRA</v>
          </cell>
          <cell r="U241" t="str">
            <v>9803</v>
          </cell>
          <cell r="V241" t="str">
            <v>S.NAC IND ENERGIA-SINDEL</v>
          </cell>
          <cell r="W241" t="str">
            <v>163266964</v>
          </cell>
          <cell r="X241" t="str">
            <v>0760</v>
          </cell>
          <cell r="Y241" t="str">
            <v>0.0</v>
          </cell>
          <cell r="Z241">
            <v>1</v>
          </cell>
          <cell r="AA241" t="str">
            <v>00</v>
          </cell>
          <cell r="AD241" t="str">
            <v>100</v>
          </cell>
          <cell r="AE241" t="str">
            <v>11100721662</v>
          </cell>
          <cell r="AF241" t="str">
            <v>02</v>
          </cell>
          <cell r="AG241" t="str">
            <v>19710517</v>
          </cell>
          <cell r="AH241" t="str">
            <v>DT.Adm.Corr.Antiguid</v>
          </cell>
          <cell r="AI241" t="str">
            <v>1</v>
          </cell>
          <cell r="AJ241" t="str">
            <v>ACTIVOS</v>
          </cell>
          <cell r="AK241" t="str">
            <v>AA</v>
          </cell>
          <cell r="AL241" t="str">
            <v>ACTIVO TEMP.INTEIRO</v>
          </cell>
          <cell r="AM241" t="str">
            <v>J200</v>
          </cell>
          <cell r="AN241" t="str">
            <v>EDPOutsourcingComercial-Ce</v>
          </cell>
          <cell r="AO241" t="str">
            <v>J210</v>
          </cell>
          <cell r="AP241" t="str">
            <v>EDPOC-CBR-Urb D</v>
          </cell>
          <cell r="AQ241" t="str">
            <v>40177066</v>
          </cell>
          <cell r="AR241" t="str">
            <v>70000053</v>
          </cell>
          <cell r="AS241" t="str">
            <v>022.</v>
          </cell>
          <cell r="AT241" t="str">
            <v>ASSISTENTE GESTAO</v>
          </cell>
          <cell r="AU241" t="str">
            <v>4</v>
          </cell>
          <cell r="AV241" t="str">
            <v>00040552</v>
          </cell>
          <cell r="AW241" t="str">
            <v>J20400000820</v>
          </cell>
          <cell r="AX241" t="str">
            <v>CAPC-GA PROCED NORMALIZ E CONTROLO</v>
          </cell>
          <cell r="AY241" t="str">
            <v>68905045</v>
          </cell>
          <cell r="AZ241" t="str">
            <v>Apoio à coordenação</v>
          </cell>
          <cell r="BA241" t="str">
            <v>6890</v>
          </cell>
          <cell r="BB241" t="str">
            <v>EDP Outsourcing Comercial</v>
          </cell>
          <cell r="BC241" t="str">
            <v>6890</v>
          </cell>
          <cell r="BD241" t="str">
            <v>6890</v>
          </cell>
          <cell r="BE241" t="str">
            <v>2800</v>
          </cell>
          <cell r="BF241" t="str">
            <v>6890</v>
          </cell>
          <cell r="BG241" t="str">
            <v>EDP Outsourcing Comercial,SA</v>
          </cell>
          <cell r="BH241" t="str">
            <v>1010</v>
          </cell>
          <cell r="BI241">
            <v>1799</v>
          </cell>
          <cell r="BJ241" t="str">
            <v>17</v>
          </cell>
          <cell r="BK241">
            <v>34</v>
          </cell>
          <cell r="BL241">
            <v>343.74</v>
          </cell>
          <cell r="BM241" t="str">
            <v>NÍVEL 2</v>
          </cell>
          <cell r="BN241" t="str">
            <v>01</v>
          </cell>
          <cell r="BO241" t="str">
            <v>05</v>
          </cell>
          <cell r="BP241" t="str">
            <v>20030110</v>
          </cell>
          <cell r="BQ241" t="str">
            <v>22</v>
          </cell>
          <cell r="BR241" t="str">
            <v>ACELERACAO DE CARREIRA</v>
          </cell>
          <cell r="BS241" t="str">
            <v>20050101</v>
          </cell>
          <cell r="BT241" t="str">
            <v>20031001</v>
          </cell>
          <cell r="BW241">
            <v>0</v>
          </cell>
          <cell r="BX241">
            <v>0</v>
          </cell>
          <cell r="BY241">
            <v>0</v>
          </cell>
          <cell r="BZ241">
            <v>0</v>
          </cell>
          <cell r="CA241">
            <v>0</v>
          </cell>
          <cell r="CC241">
            <v>0</v>
          </cell>
          <cell r="CG241">
            <v>0</v>
          </cell>
          <cell r="CK241">
            <v>0</v>
          </cell>
          <cell r="CO241">
            <v>0</v>
          </cell>
          <cell r="CT241">
            <v>0</v>
          </cell>
          <cell r="CU241">
            <v>0</v>
          </cell>
          <cell r="CV241">
            <v>0</v>
          </cell>
          <cell r="CW241">
            <v>0</v>
          </cell>
          <cell r="CX241">
            <v>0</v>
          </cell>
          <cell r="CZ241">
            <v>0</v>
          </cell>
          <cell r="DC241">
            <v>0</v>
          </cell>
          <cell r="DF241">
            <v>0</v>
          </cell>
          <cell r="DI241">
            <v>0</v>
          </cell>
          <cell r="DK241">
            <v>0</v>
          </cell>
          <cell r="DL241">
            <v>0</v>
          </cell>
          <cell r="DN241" t="str">
            <v>21D11</v>
          </cell>
          <cell r="DO241" t="str">
            <v>Flex.T.Int."Escrit"</v>
          </cell>
          <cell r="DP241">
            <v>2</v>
          </cell>
          <cell r="DQ241">
            <v>100</v>
          </cell>
          <cell r="DR241" t="str">
            <v>CR01</v>
          </cell>
          <cell r="DT241" t="str">
            <v>00350408</v>
          </cell>
          <cell r="DU241" t="str">
            <v>CAIXA GERAL DE DEPOSITOS, SA</v>
          </cell>
        </row>
        <row r="242">
          <cell r="A242" t="str">
            <v>211753</v>
          </cell>
          <cell r="B242" t="str">
            <v>Antonio Jose Miranda Poças Pereira</v>
          </cell>
          <cell r="C242" t="str">
            <v>1981</v>
          </cell>
          <cell r="D242">
            <v>24</v>
          </cell>
          <cell r="E242">
            <v>24</v>
          </cell>
          <cell r="F242" t="str">
            <v>19460227</v>
          </cell>
          <cell r="G242" t="str">
            <v>59</v>
          </cell>
          <cell r="H242" t="str">
            <v>1</v>
          </cell>
          <cell r="I242" t="str">
            <v>Casado</v>
          </cell>
          <cell r="J242" t="str">
            <v>masculino</v>
          </cell>
          <cell r="K242">
            <v>0</v>
          </cell>
          <cell r="L242" t="str">
            <v>Alto da Conchada N.2-1</v>
          </cell>
          <cell r="M242" t="str">
            <v>3000-023</v>
          </cell>
          <cell r="N242" t="str">
            <v>COIMBRA</v>
          </cell>
          <cell r="O242" t="str">
            <v>00774812</v>
          </cell>
          <cell r="P242" t="str">
            <v>AUDITORIA</v>
          </cell>
          <cell r="R242" t="str">
            <v>1606208</v>
          </cell>
          <cell r="S242" t="str">
            <v>19961021</v>
          </cell>
          <cell r="T242" t="str">
            <v>COIMBRA</v>
          </cell>
          <cell r="W242" t="str">
            <v>102278180</v>
          </cell>
          <cell r="X242" t="str">
            <v>3050</v>
          </cell>
          <cell r="Y242" t="str">
            <v>0.0</v>
          </cell>
          <cell r="Z242">
            <v>0</v>
          </cell>
          <cell r="AA242" t="str">
            <v>00</v>
          </cell>
          <cell r="AD242" t="str">
            <v>100</v>
          </cell>
          <cell r="AE242" t="str">
            <v>11101006186</v>
          </cell>
          <cell r="AF242" t="str">
            <v>02</v>
          </cell>
          <cell r="AG242" t="str">
            <v>19810415</v>
          </cell>
          <cell r="AH242" t="str">
            <v>DT.Adm.Corr.Antiguid</v>
          </cell>
          <cell r="AI242" t="str">
            <v>1</v>
          </cell>
          <cell r="AJ242" t="str">
            <v>ACTIVOS</v>
          </cell>
          <cell r="AK242" t="str">
            <v>AA</v>
          </cell>
          <cell r="AL242" t="str">
            <v>ACTIVO TEMP.INTEIRO</v>
          </cell>
          <cell r="AM242" t="str">
            <v>J200</v>
          </cell>
          <cell r="AN242" t="str">
            <v>EDPOutsourcingComercial-Ce</v>
          </cell>
          <cell r="AO242" t="str">
            <v>J210</v>
          </cell>
          <cell r="AP242" t="str">
            <v>EDPOC-CBR-Urb D</v>
          </cell>
          <cell r="AQ242" t="str">
            <v>40177202</v>
          </cell>
          <cell r="AR242" t="str">
            <v>70000042</v>
          </cell>
          <cell r="AS242" t="str">
            <v>01L2</v>
          </cell>
          <cell r="AT242" t="str">
            <v>LICENCIADO II</v>
          </cell>
          <cell r="AU242" t="str">
            <v>1</v>
          </cell>
          <cell r="AV242" t="str">
            <v>00040164</v>
          </cell>
          <cell r="AW242" t="str">
            <v>J20402000320</v>
          </cell>
          <cell r="AX242" t="str">
            <v>CACC-CONTACT CENTER</v>
          </cell>
          <cell r="AY242" t="str">
            <v>68906000</v>
          </cell>
          <cell r="AZ242" t="str">
            <v>Gestão Contact Cente</v>
          </cell>
          <cell r="BA242" t="str">
            <v>6890</v>
          </cell>
          <cell r="BB242" t="str">
            <v>EDP Outsourcing Comercial</v>
          </cell>
          <cell r="BC242" t="str">
            <v>6890</v>
          </cell>
          <cell r="BD242" t="str">
            <v>6890</v>
          </cell>
          <cell r="BE242" t="str">
            <v>2800</v>
          </cell>
          <cell r="BF242" t="str">
            <v>6890</v>
          </cell>
          <cell r="BG242" t="str">
            <v>EDP Outsourcing Comercial,SA</v>
          </cell>
          <cell r="BH242" t="str">
            <v>1010</v>
          </cell>
          <cell r="BI242">
            <v>2409</v>
          </cell>
          <cell r="BJ242" t="str">
            <v>K</v>
          </cell>
          <cell r="BK242">
            <v>24</v>
          </cell>
          <cell r="BL242">
            <v>242.64</v>
          </cell>
          <cell r="BM242" t="str">
            <v>LIC 2</v>
          </cell>
          <cell r="BN242" t="str">
            <v>04</v>
          </cell>
          <cell r="BO242" t="str">
            <v>K</v>
          </cell>
          <cell r="BP242" t="str">
            <v>20000109</v>
          </cell>
          <cell r="BQ242" t="str">
            <v>82</v>
          </cell>
          <cell r="BR242" t="str">
            <v>ACEL.DE CARREIRA-Q. SUPERIORES</v>
          </cell>
          <cell r="BS242" t="str">
            <v>20050101</v>
          </cell>
          <cell r="BW242">
            <v>0</v>
          </cell>
          <cell r="BX242">
            <v>21</v>
          </cell>
          <cell r="BY242">
            <v>609.34</v>
          </cell>
          <cell r="BZ242">
            <v>0</v>
          </cell>
          <cell r="CA242">
            <v>0</v>
          </cell>
          <cell r="CC242">
            <v>0</v>
          </cell>
          <cell r="CG242">
            <v>0</v>
          </cell>
          <cell r="CK242">
            <v>0</v>
          </cell>
          <cell r="CO242">
            <v>0</v>
          </cell>
          <cell r="CT242">
            <v>0</v>
          </cell>
          <cell r="CU242">
            <v>0</v>
          </cell>
          <cell r="CV242">
            <v>0</v>
          </cell>
          <cell r="CW242">
            <v>0</v>
          </cell>
          <cell r="CX242">
            <v>0</v>
          </cell>
          <cell r="CZ242">
            <v>0</v>
          </cell>
          <cell r="DC242">
            <v>0</v>
          </cell>
          <cell r="DF242">
            <v>0</v>
          </cell>
          <cell r="DG242" t="str">
            <v>1330</v>
          </cell>
          <cell r="DH242" t="str">
            <v>M</v>
          </cell>
          <cell r="DI242">
            <v>250</v>
          </cell>
          <cell r="DK242">
            <v>0</v>
          </cell>
          <cell r="DL242">
            <v>0</v>
          </cell>
          <cell r="DN242" t="str">
            <v>50001</v>
          </cell>
          <cell r="DO242" t="str">
            <v>IHT_TEMPO INTEIRO</v>
          </cell>
          <cell r="DP242">
            <v>2</v>
          </cell>
          <cell r="DQ242">
            <v>100</v>
          </cell>
          <cell r="DR242" t="str">
            <v>CR01</v>
          </cell>
          <cell r="DT242" t="str">
            <v>00300001</v>
          </cell>
          <cell r="DU242" t="str">
            <v>BANCO SANTANDER PORTUGAL, SA</v>
          </cell>
        </row>
        <row r="243">
          <cell r="A243" t="str">
            <v>255971</v>
          </cell>
          <cell r="B243" t="str">
            <v>Rui Manuel Mendes Cruz</v>
          </cell>
          <cell r="C243" t="str">
            <v>1983</v>
          </cell>
          <cell r="D243">
            <v>22</v>
          </cell>
          <cell r="E243">
            <v>22</v>
          </cell>
          <cell r="F243" t="str">
            <v>19580610</v>
          </cell>
          <cell r="G243" t="str">
            <v>47</v>
          </cell>
          <cell r="H243" t="str">
            <v>1</v>
          </cell>
          <cell r="I243" t="str">
            <v>Casado</v>
          </cell>
          <cell r="J243" t="str">
            <v>masculino</v>
          </cell>
          <cell r="K243">
            <v>1</v>
          </cell>
          <cell r="L243" t="str">
            <v>1.A Tv Rua Luis Carrico, 16-2 Dto Frente</v>
          </cell>
          <cell r="M243" t="str">
            <v>3080-191</v>
          </cell>
          <cell r="N243" t="str">
            <v>FIGUEIRA DA FOZ</v>
          </cell>
          <cell r="O243" t="str">
            <v>00774882</v>
          </cell>
          <cell r="P243" t="str">
            <v>E.S.E.-CONTROLO DE GESTAO</v>
          </cell>
          <cell r="R243" t="str">
            <v>5034243</v>
          </cell>
          <cell r="S243" t="str">
            <v>19940620</v>
          </cell>
          <cell r="T243" t="str">
            <v>LISBOA</v>
          </cell>
          <cell r="U243" t="str">
            <v>9803</v>
          </cell>
          <cell r="V243" t="str">
            <v>S.NAC IND ENERGIA-SINDEL</v>
          </cell>
          <cell r="W243" t="str">
            <v>103806911</v>
          </cell>
          <cell r="X243" t="str">
            <v>0744</v>
          </cell>
          <cell r="Y243" t="str">
            <v>0.0</v>
          </cell>
          <cell r="Z243">
            <v>1</v>
          </cell>
          <cell r="AA243" t="str">
            <v>00</v>
          </cell>
          <cell r="AC243" t="str">
            <v>X</v>
          </cell>
          <cell r="AD243" t="str">
            <v>100</v>
          </cell>
          <cell r="AE243" t="str">
            <v>11101295534</v>
          </cell>
          <cell r="AF243" t="str">
            <v>02</v>
          </cell>
          <cell r="AG243" t="str">
            <v>19830816</v>
          </cell>
          <cell r="AH243" t="str">
            <v>DT.Adm.Corr.Antiguid</v>
          </cell>
          <cell r="AI243" t="str">
            <v>1</v>
          </cell>
          <cell r="AJ243" t="str">
            <v>ACTIVOS</v>
          </cell>
          <cell r="AK243" t="str">
            <v>AA</v>
          </cell>
          <cell r="AL243" t="str">
            <v>ACTIVO TEMP.INTEIRO</v>
          </cell>
          <cell r="AM243" t="str">
            <v>J200</v>
          </cell>
          <cell r="AN243" t="str">
            <v>EDPOutsourcingComercial-Ce</v>
          </cell>
          <cell r="AO243" t="str">
            <v>J210</v>
          </cell>
          <cell r="AP243" t="str">
            <v>EDPOC-CBR-Urb D</v>
          </cell>
          <cell r="AQ243" t="str">
            <v>40177067</v>
          </cell>
          <cell r="AR243" t="str">
            <v>70000041</v>
          </cell>
          <cell r="AS243" t="str">
            <v>01L1</v>
          </cell>
          <cell r="AT243" t="str">
            <v>LICENCIADO I</v>
          </cell>
          <cell r="AU243" t="str">
            <v>1</v>
          </cell>
          <cell r="AV243" t="str">
            <v>00040159</v>
          </cell>
          <cell r="AW243" t="str">
            <v>J20400001220</v>
          </cell>
          <cell r="AX243" t="str">
            <v>CAIT-INTERNET</v>
          </cell>
          <cell r="AY243" t="str">
            <v>68906300</v>
          </cell>
          <cell r="AZ243" t="str">
            <v>Internet</v>
          </cell>
          <cell r="BA243" t="str">
            <v>6890</v>
          </cell>
          <cell r="BB243" t="str">
            <v>EDP Outsourcing Comercial</v>
          </cell>
          <cell r="BC243" t="str">
            <v>6890</v>
          </cell>
          <cell r="BD243" t="str">
            <v>6890</v>
          </cell>
          <cell r="BE243" t="str">
            <v>2800</v>
          </cell>
          <cell r="BF243" t="str">
            <v>6890</v>
          </cell>
          <cell r="BG243" t="str">
            <v>EDP Outsourcing Comercial,SA</v>
          </cell>
          <cell r="BH243" t="str">
            <v>1010</v>
          </cell>
          <cell r="BI243">
            <v>1907</v>
          </cell>
          <cell r="BJ243" t="str">
            <v>G</v>
          </cell>
          <cell r="BK243">
            <v>22</v>
          </cell>
          <cell r="BL243">
            <v>222.42</v>
          </cell>
          <cell r="BM243" t="str">
            <v>LIC 1</v>
          </cell>
          <cell r="BN243" t="str">
            <v>01</v>
          </cell>
          <cell r="BO243" t="str">
            <v>G</v>
          </cell>
          <cell r="BP243" t="str">
            <v>20040101</v>
          </cell>
          <cell r="BQ243" t="str">
            <v>21</v>
          </cell>
          <cell r="BR243" t="str">
            <v>EVOLUCAO AUTOMATICA</v>
          </cell>
          <cell r="BS243" t="str">
            <v>20050101</v>
          </cell>
          <cell r="BW243">
            <v>0</v>
          </cell>
          <cell r="BX243">
            <v>0</v>
          </cell>
          <cell r="BY243">
            <v>0</v>
          </cell>
          <cell r="BZ243">
            <v>0</v>
          </cell>
          <cell r="CA243">
            <v>0</v>
          </cell>
          <cell r="CC243">
            <v>0</v>
          </cell>
          <cell r="CG243">
            <v>0</v>
          </cell>
          <cell r="CK243">
            <v>0</v>
          </cell>
          <cell r="CO243">
            <v>0</v>
          </cell>
          <cell r="CT243">
            <v>0</v>
          </cell>
          <cell r="CU243">
            <v>0</v>
          </cell>
          <cell r="CV243">
            <v>0</v>
          </cell>
          <cell r="CW243">
            <v>0</v>
          </cell>
          <cell r="CX243">
            <v>0</v>
          </cell>
          <cell r="CZ243">
            <v>0</v>
          </cell>
          <cell r="DC243">
            <v>0</v>
          </cell>
          <cell r="DF243">
            <v>0</v>
          </cell>
          <cell r="DI243">
            <v>0</v>
          </cell>
          <cell r="DK243">
            <v>0</v>
          </cell>
          <cell r="DL243">
            <v>0</v>
          </cell>
          <cell r="DN243" t="str">
            <v>21D11</v>
          </cell>
          <cell r="DO243" t="str">
            <v>Flex.T.Int."Escrit"</v>
          </cell>
          <cell r="DP243">
            <v>2</v>
          </cell>
          <cell r="DQ243">
            <v>100</v>
          </cell>
          <cell r="DR243" t="str">
            <v>CR01</v>
          </cell>
          <cell r="DT243" t="str">
            <v>00180000</v>
          </cell>
          <cell r="DU243" t="str">
            <v>BANCO TOTTA &amp; ACORES, SA</v>
          </cell>
        </row>
        <row r="244">
          <cell r="A244" t="str">
            <v>194433</v>
          </cell>
          <cell r="B244" t="str">
            <v>Dalia Maria Ferrão Marques</v>
          </cell>
          <cell r="C244" t="str">
            <v>1980</v>
          </cell>
          <cell r="D244">
            <v>25</v>
          </cell>
          <cell r="E244">
            <v>25</v>
          </cell>
          <cell r="F244" t="str">
            <v>19560613</v>
          </cell>
          <cell r="G244" t="str">
            <v>49</v>
          </cell>
          <cell r="H244" t="str">
            <v>4</v>
          </cell>
          <cell r="I244" t="str">
            <v>Divorc</v>
          </cell>
          <cell r="J244" t="str">
            <v>feminino</v>
          </cell>
          <cell r="K244">
            <v>2</v>
          </cell>
          <cell r="L244" t="str">
            <v>R.Alves Redol , 203 - 1º Dtº Brº Stª Apolonia</v>
          </cell>
          <cell r="M244" t="str">
            <v>3020-095</v>
          </cell>
          <cell r="N244" t="str">
            <v>COIMBRA</v>
          </cell>
          <cell r="O244" t="str">
            <v>00241132</v>
          </cell>
          <cell r="P244" t="str">
            <v>CURSO COMPLEMENTAR DOS LICEUS</v>
          </cell>
          <cell r="R244" t="str">
            <v>4201726</v>
          </cell>
          <cell r="S244" t="str">
            <v>20041216</v>
          </cell>
          <cell r="T244" t="str">
            <v>COIMBRA</v>
          </cell>
          <cell r="U244" t="str">
            <v>9803</v>
          </cell>
          <cell r="V244" t="str">
            <v>S.NAC IND ENERGIA-SINDEL</v>
          </cell>
          <cell r="W244" t="str">
            <v>118956094</v>
          </cell>
          <cell r="X244" t="str">
            <v>0728</v>
          </cell>
          <cell r="Y244" t="str">
            <v>0.0</v>
          </cell>
          <cell r="Z244">
            <v>2</v>
          </cell>
          <cell r="AA244" t="str">
            <v>00</v>
          </cell>
          <cell r="AD244" t="str">
            <v>100</v>
          </cell>
          <cell r="AE244" t="str">
            <v>11101449901</v>
          </cell>
          <cell r="AF244" t="str">
            <v>02</v>
          </cell>
          <cell r="AG244" t="str">
            <v>19800701</v>
          </cell>
          <cell r="AH244" t="str">
            <v>DT.Adm.Corr.Antiguid</v>
          </cell>
          <cell r="AI244" t="str">
            <v>1</v>
          </cell>
          <cell r="AJ244" t="str">
            <v>ACTIVOS</v>
          </cell>
          <cell r="AK244" t="str">
            <v>AA</v>
          </cell>
          <cell r="AL244" t="str">
            <v>ACTIVO TEMP.INTEIRO</v>
          </cell>
          <cell r="AM244" t="str">
            <v>J200</v>
          </cell>
          <cell r="AN244" t="str">
            <v>EDPOutsourcingComercial-Ce</v>
          </cell>
          <cell r="AO244" t="str">
            <v>J210</v>
          </cell>
          <cell r="AP244" t="str">
            <v>EDPOC-CBR-Urb D</v>
          </cell>
          <cell r="AQ244" t="str">
            <v>40177166</v>
          </cell>
          <cell r="AR244" t="str">
            <v>70000244</v>
          </cell>
          <cell r="AS244" t="str">
            <v>134.</v>
          </cell>
          <cell r="AT244" t="str">
            <v>TECNICO GESTAO ADMINISTRATIVA</v>
          </cell>
          <cell r="AU244" t="str">
            <v>1</v>
          </cell>
          <cell r="AV244" t="str">
            <v>00040403</v>
          </cell>
          <cell r="AW244" t="str">
            <v>J20500000220</v>
          </cell>
          <cell r="AX244" t="str">
            <v>OCAP-APOIO</v>
          </cell>
          <cell r="AY244" t="str">
            <v>68907000</v>
          </cell>
          <cell r="AZ244" t="str">
            <v>Operações Comerciais</v>
          </cell>
          <cell r="BA244" t="str">
            <v>6890</v>
          </cell>
          <cell r="BB244" t="str">
            <v>EDP Outsourcing Comercial</v>
          </cell>
          <cell r="BC244" t="str">
            <v>6890</v>
          </cell>
          <cell r="BD244" t="str">
            <v>6890</v>
          </cell>
          <cell r="BE244" t="str">
            <v>2800</v>
          </cell>
          <cell r="BF244" t="str">
            <v>6890</v>
          </cell>
          <cell r="BG244" t="str">
            <v>EDP Outsourcing Comercial,SA</v>
          </cell>
          <cell r="BH244" t="str">
            <v>1010</v>
          </cell>
          <cell r="BI244">
            <v>1432</v>
          </cell>
          <cell r="BJ244" t="str">
            <v>13</v>
          </cell>
          <cell r="BK244">
            <v>25</v>
          </cell>
          <cell r="BL244">
            <v>252.75</v>
          </cell>
          <cell r="BM244" t="str">
            <v>NÍVEL 4</v>
          </cell>
          <cell r="BN244" t="str">
            <v>00</v>
          </cell>
          <cell r="BO244" t="str">
            <v>07</v>
          </cell>
          <cell r="BP244" t="str">
            <v>20050101</v>
          </cell>
          <cell r="BQ244" t="str">
            <v>21</v>
          </cell>
          <cell r="BR244" t="str">
            <v>EVOLUCAO AUTOMATICA</v>
          </cell>
          <cell r="BS244" t="str">
            <v>20050101</v>
          </cell>
          <cell r="BW244">
            <v>0</v>
          </cell>
          <cell r="BX244">
            <v>0</v>
          </cell>
          <cell r="BY244">
            <v>0</v>
          </cell>
          <cell r="BZ244">
            <v>0</v>
          </cell>
          <cell r="CA244">
            <v>0</v>
          </cell>
          <cell r="CC244">
            <v>0</v>
          </cell>
          <cell r="CG244">
            <v>0</v>
          </cell>
          <cell r="CK244">
            <v>0</v>
          </cell>
          <cell r="CO244">
            <v>0</v>
          </cell>
          <cell r="CT244">
            <v>0</v>
          </cell>
          <cell r="CU244">
            <v>0</v>
          </cell>
          <cell r="CV244">
            <v>0</v>
          </cell>
          <cell r="CW244">
            <v>0</v>
          </cell>
          <cell r="CX244">
            <v>0</v>
          </cell>
          <cell r="CZ244">
            <v>0</v>
          </cell>
          <cell r="DC244">
            <v>0</v>
          </cell>
          <cell r="DF244">
            <v>0</v>
          </cell>
          <cell r="DI244">
            <v>0</v>
          </cell>
          <cell r="DK244">
            <v>0</v>
          </cell>
          <cell r="DL244">
            <v>0</v>
          </cell>
          <cell r="DN244" t="str">
            <v>21D11</v>
          </cell>
          <cell r="DO244" t="str">
            <v>Flex.T.Int."Escrit"</v>
          </cell>
          <cell r="DP244">
            <v>2</v>
          </cell>
          <cell r="DQ244">
            <v>100</v>
          </cell>
          <cell r="DR244" t="str">
            <v>CR01</v>
          </cell>
          <cell r="DT244" t="str">
            <v>00360033</v>
          </cell>
          <cell r="DU244" t="str">
            <v>CAIXA ECONOMICA MONTEPIO GERAL</v>
          </cell>
        </row>
        <row r="245">
          <cell r="A245" t="str">
            <v>331325</v>
          </cell>
          <cell r="B245" t="str">
            <v>Fernando Paulo Duarte Ferreira</v>
          </cell>
          <cell r="C245" t="str">
            <v>2001</v>
          </cell>
          <cell r="D245">
            <v>4</v>
          </cell>
          <cell r="E245">
            <v>4</v>
          </cell>
          <cell r="F245" t="str">
            <v>19670321</v>
          </cell>
          <cell r="G245" t="str">
            <v>38</v>
          </cell>
          <cell r="H245" t="str">
            <v>1</v>
          </cell>
          <cell r="I245" t="str">
            <v>Casado</v>
          </cell>
          <cell r="J245" t="str">
            <v>masculino</v>
          </cell>
          <cell r="K245">
            <v>1</v>
          </cell>
          <cell r="L245" t="str">
            <v>Rua da Escola Nova, 8 R/C - B Fala - S Martinho do Bis</v>
          </cell>
          <cell r="M245" t="str">
            <v>3045-057</v>
          </cell>
          <cell r="N245" t="str">
            <v>COIMBRA</v>
          </cell>
          <cell r="O245" t="str">
            <v>00743375</v>
          </cell>
          <cell r="P245" t="str">
            <v>ENG.ELECT.COMP-INFORMATICA</v>
          </cell>
          <cell r="R245" t="str">
            <v>7849578</v>
          </cell>
          <cell r="S245" t="str">
            <v>20000620</v>
          </cell>
          <cell r="T245" t="str">
            <v>Coimbra</v>
          </cell>
          <cell r="U245" t="str">
            <v>9803</v>
          </cell>
          <cell r="V245" t="str">
            <v>S.NAC IND ENERGIA-SINDEL</v>
          </cell>
          <cell r="W245" t="str">
            <v>184774799</v>
          </cell>
          <cell r="X245" t="str">
            <v>0728</v>
          </cell>
          <cell r="Y245" t="str">
            <v>0.0</v>
          </cell>
          <cell r="Z245">
            <v>1</v>
          </cell>
          <cell r="AA245" t="str">
            <v>00</v>
          </cell>
          <cell r="AD245" t="str">
            <v>100</v>
          </cell>
          <cell r="AE245" t="str">
            <v>11335217775</v>
          </cell>
          <cell r="AF245" t="str">
            <v>02</v>
          </cell>
          <cell r="AG245" t="str">
            <v>20010618</v>
          </cell>
          <cell r="AH245" t="str">
            <v>DT.Adm.Corr.Antiguid</v>
          </cell>
          <cell r="AI245" t="str">
            <v>1</v>
          </cell>
          <cell r="AJ245" t="str">
            <v>ACTIVOS</v>
          </cell>
          <cell r="AK245" t="str">
            <v>AA</v>
          </cell>
          <cell r="AL245" t="str">
            <v>ACTIVO TEMP.INTEIRO</v>
          </cell>
          <cell r="AM245" t="str">
            <v>J200</v>
          </cell>
          <cell r="AN245" t="str">
            <v>EDPOutsourcingComercial-Ce</v>
          </cell>
          <cell r="AO245" t="str">
            <v>J210</v>
          </cell>
          <cell r="AP245" t="str">
            <v>EDPOC-CBR-Urb D</v>
          </cell>
          <cell r="AQ245" t="str">
            <v>40177871</v>
          </cell>
          <cell r="AR245" t="str">
            <v>70000041</v>
          </cell>
          <cell r="AS245" t="str">
            <v>01L1</v>
          </cell>
          <cell r="AT245" t="str">
            <v>LICENCIADO I</v>
          </cell>
          <cell r="AU245" t="str">
            <v>1</v>
          </cell>
          <cell r="AV245" t="str">
            <v>00041828</v>
          </cell>
          <cell r="AW245" t="str">
            <v>J20504000220</v>
          </cell>
          <cell r="AX245" t="str">
            <v>OCB2C-AP-APOIO</v>
          </cell>
          <cell r="AY245" t="str">
            <v>68907100</v>
          </cell>
          <cell r="AZ245" t="str">
            <v>B2C -  Norte</v>
          </cell>
          <cell r="BA245" t="str">
            <v>6890</v>
          </cell>
          <cell r="BB245" t="str">
            <v>EDP Outsourcing Comercial</v>
          </cell>
          <cell r="BC245" t="str">
            <v>6890</v>
          </cell>
          <cell r="BD245" t="str">
            <v>6890</v>
          </cell>
          <cell r="BE245" t="str">
            <v>2800</v>
          </cell>
          <cell r="BF245" t="str">
            <v>6890</v>
          </cell>
          <cell r="BG245" t="str">
            <v>EDP Outsourcing Comercial,SA</v>
          </cell>
          <cell r="BH245" t="str">
            <v>1010</v>
          </cell>
          <cell r="BI245">
            <v>1799</v>
          </cell>
          <cell r="BJ245" t="str">
            <v>F</v>
          </cell>
          <cell r="BK245">
            <v>4</v>
          </cell>
          <cell r="BL245">
            <v>40.44</v>
          </cell>
          <cell r="BM245" t="str">
            <v>LIC 1</v>
          </cell>
          <cell r="BN245" t="str">
            <v>01</v>
          </cell>
          <cell r="BO245" t="str">
            <v>F</v>
          </cell>
          <cell r="BP245" t="str">
            <v>20040101</v>
          </cell>
          <cell r="BQ245" t="str">
            <v>21</v>
          </cell>
          <cell r="BR245" t="str">
            <v>EVOLUCAO AUTOMATICA</v>
          </cell>
          <cell r="BS245" t="str">
            <v>20050101</v>
          </cell>
          <cell r="BW245">
            <v>0</v>
          </cell>
          <cell r="BX245">
            <v>0</v>
          </cell>
          <cell r="BY245">
            <v>0</v>
          </cell>
          <cell r="BZ245">
            <v>0</v>
          </cell>
          <cell r="CA245">
            <v>0</v>
          </cell>
          <cell r="CC245">
            <v>0</v>
          </cell>
          <cell r="CG245">
            <v>0</v>
          </cell>
          <cell r="CK245">
            <v>0</v>
          </cell>
          <cell r="CO245">
            <v>0</v>
          </cell>
          <cell r="CT245">
            <v>0</v>
          </cell>
          <cell r="CU245">
            <v>0</v>
          </cell>
          <cell r="CV245">
            <v>0</v>
          </cell>
          <cell r="CW245">
            <v>0</v>
          </cell>
          <cell r="CX245">
            <v>0</v>
          </cell>
          <cell r="CZ245">
            <v>0</v>
          </cell>
          <cell r="DC245">
            <v>0</v>
          </cell>
          <cell r="DF245">
            <v>0</v>
          </cell>
          <cell r="DI245">
            <v>0</v>
          </cell>
          <cell r="DK245">
            <v>0</v>
          </cell>
          <cell r="DL245">
            <v>0</v>
          </cell>
          <cell r="DN245" t="str">
            <v>21D11</v>
          </cell>
          <cell r="DO245" t="str">
            <v>Flex.T.Int."Escrit"</v>
          </cell>
          <cell r="DP245">
            <v>2</v>
          </cell>
          <cell r="DQ245">
            <v>100</v>
          </cell>
          <cell r="DR245" t="str">
            <v>CR01</v>
          </cell>
          <cell r="DT245" t="str">
            <v>00310079</v>
          </cell>
          <cell r="DU245" t="str">
            <v>BANCO INTERNACIONAL DE CREDITO</v>
          </cell>
        </row>
        <row r="246">
          <cell r="A246" t="str">
            <v>298239</v>
          </cell>
          <cell r="B246" t="str">
            <v>Celia Maria Silva Mendes Almeida</v>
          </cell>
          <cell r="C246" t="str">
            <v>1981</v>
          </cell>
          <cell r="D246">
            <v>24</v>
          </cell>
          <cell r="E246">
            <v>24</v>
          </cell>
          <cell r="F246" t="str">
            <v>19590701</v>
          </cell>
          <cell r="G246" t="str">
            <v>45</v>
          </cell>
          <cell r="H246" t="str">
            <v>1</v>
          </cell>
          <cell r="I246" t="str">
            <v>Casado</v>
          </cell>
          <cell r="J246" t="str">
            <v>feminino</v>
          </cell>
          <cell r="K246">
            <v>2</v>
          </cell>
          <cell r="L246" t="str">
            <v>R da Filarmonica, 39</v>
          </cell>
          <cell r="M246" t="str">
            <v>3080-431</v>
          </cell>
          <cell r="N246" t="str">
            <v>ALQUEIDÃO</v>
          </cell>
          <cell r="O246" t="str">
            <v>00241132</v>
          </cell>
          <cell r="P246" t="str">
            <v>CURSO COMPLEMENTAR DOS LICEUS</v>
          </cell>
          <cell r="R246" t="str">
            <v>4305737</v>
          </cell>
          <cell r="S246" t="str">
            <v>19860620</v>
          </cell>
          <cell r="U246" t="str">
            <v>9803</v>
          </cell>
          <cell r="V246" t="str">
            <v>S.NAC IND ENERGIA-SINDEL</v>
          </cell>
          <cell r="W246" t="str">
            <v>146414799</v>
          </cell>
          <cell r="X246" t="str">
            <v>0744</v>
          </cell>
          <cell r="Y246" t="str">
            <v>0.0</v>
          </cell>
          <cell r="Z246">
            <v>2</v>
          </cell>
          <cell r="AA246" t="str">
            <v>00</v>
          </cell>
          <cell r="AC246" t="str">
            <v>X</v>
          </cell>
          <cell r="AD246" t="str">
            <v>100</v>
          </cell>
          <cell r="AE246" t="str">
            <v>11102337257</v>
          </cell>
          <cell r="AF246" t="str">
            <v>02</v>
          </cell>
          <cell r="AG246" t="str">
            <v>19810921</v>
          </cell>
          <cell r="AH246" t="str">
            <v>DT.Adm.Corr.Antiguid</v>
          </cell>
          <cell r="AI246" t="str">
            <v>1</v>
          </cell>
          <cell r="AJ246" t="str">
            <v>ACTIVOS</v>
          </cell>
          <cell r="AK246" t="str">
            <v>AA</v>
          </cell>
          <cell r="AL246" t="str">
            <v>ACTIVO TEMP.INTEIRO</v>
          </cell>
          <cell r="AM246" t="str">
            <v>J200</v>
          </cell>
          <cell r="AN246" t="str">
            <v>EDPOutsourcingComercial-Ce</v>
          </cell>
          <cell r="AO246" t="str">
            <v>J210</v>
          </cell>
          <cell r="AP246" t="str">
            <v>EDPOC-CBR-Urb D</v>
          </cell>
          <cell r="AQ246" t="str">
            <v>40176976</v>
          </cell>
          <cell r="AR246" t="str">
            <v>70000022</v>
          </cell>
          <cell r="AS246" t="str">
            <v>014.</v>
          </cell>
          <cell r="AT246" t="str">
            <v>TECNICO COMERCIAL</v>
          </cell>
          <cell r="AU246" t="str">
            <v>1</v>
          </cell>
          <cell r="AV246" t="str">
            <v>00040436</v>
          </cell>
          <cell r="AW246" t="str">
            <v>J20504000820</v>
          </cell>
          <cell r="AX246" t="str">
            <v>OCB2C-AC-GA ATEND ANALISE FACT CONT</v>
          </cell>
          <cell r="AY246" t="str">
            <v>68907101</v>
          </cell>
          <cell r="AZ246" t="str">
            <v>B2C - Centro</v>
          </cell>
          <cell r="BA246" t="str">
            <v>6890</v>
          </cell>
          <cell r="BB246" t="str">
            <v>EDP Outsourcing Comercial</v>
          </cell>
          <cell r="BC246" t="str">
            <v>6890</v>
          </cell>
          <cell r="BD246" t="str">
            <v>6890</v>
          </cell>
          <cell r="BE246" t="str">
            <v>2800</v>
          </cell>
          <cell r="BF246" t="str">
            <v>6890</v>
          </cell>
          <cell r="BG246" t="str">
            <v>EDP Outsourcing Comercial,SA</v>
          </cell>
          <cell r="BH246" t="str">
            <v>1010</v>
          </cell>
          <cell r="BI246">
            <v>1339</v>
          </cell>
          <cell r="BJ246" t="str">
            <v>12</v>
          </cell>
          <cell r="BK246">
            <v>24</v>
          </cell>
          <cell r="BL246">
            <v>242.64</v>
          </cell>
          <cell r="BM246" t="str">
            <v>NÍVEL 4</v>
          </cell>
          <cell r="BN246" t="str">
            <v>01</v>
          </cell>
          <cell r="BO246" t="str">
            <v>06</v>
          </cell>
          <cell r="BP246" t="str">
            <v>20040101</v>
          </cell>
          <cell r="BQ246" t="str">
            <v>21</v>
          </cell>
          <cell r="BR246" t="str">
            <v>EVOLUCAO AUTOMATICA</v>
          </cell>
          <cell r="BS246" t="str">
            <v>20050101</v>
          </cell>
          <cell r="BW246">
            <v>0</v>
          </cell>
          <cell r="BX246">
            <v>0</v>
          </cell>
          <cell r="BY246">
            <v>0</v>
          </cell>
          <cell r="BZ246">
            <v>0</v>
          </cell>
          <cell r="CA246">
            <v>0</v>
          </cell>
          <cell r="CC246">
            <v>0</v>
          </cell>
          <cell r="CG246">
            <v>0</v>
          </cell>
          <cell r="CK246">
            <v>0</v>
          </cell>
          <cell r="CO246">
            <v>0</v>
          </cell>
          <cell r="CT246">
            <v>0</v>
          </cell>
          <cell r="CU246">
            <v>0</v>
          </cell>
          <cell r="CV246">
            <v>0</v>
          </cell>
          <cell r="CW246">
            <v>0</v>
          </cell>
          <cell r="CX246">
            <v>0</v>
          </cell>
          <cell r="CZ246">
            <v>0</v>
          </cell>
          <cell r="DC246">
            <v>0</v>
          </cell>
          <cell r="DF246">
            <v>0</v>
          </cell>
          <cell r="DI246">
            <v>0</v>
          </cell>
          <cell r="DK246">
            <v>0</v>
          </cell>
          <cell r="DL246">
            <v>0</v>
          </cell>
          <cell r="DN246" t="str">
            <v>21D11</v>
          </cell>
          <cell r="DO246" t="str">
            <v>Flex.T.Int."Escrit"</v>
          </cell>
          <cell r="DP246">
            <v>2</v>
          </cell>
          <cell r="DQ246">
            <v>100</v>
          </cell>
          <cell r="DR246" t="str">
            <v>CR01</v>
          </cell>
          <cell r="DT246" t="str">
            <v>00350321</v>
          </cell>
          <cell r="DU246" t="str">
            <v>CAIXA GERAL DE DEPOSITOS, SA</v>
          </cell>
        </row>
        <row r="247">
          <cell r="A247" t="str">
            <v>223360</v>
          </cell>
          <cell r="B247" t="str">
            <v>Antonio Maia Correia</v>
          </cell>
          <cell r="C247" t="str">
            <v>1979</v>
          </cell>
          <cell r="D247">
            <v>26</v>
          </cell>
          <cell r="E247">
            <v>26</v>
          </cell>
          <cell r="F247" t="str">
            <v>19600423</v>
          </cell>
          <cell r="G247" t="str">
            <v>45</v>
          </cell>
          <cell r="H247" t="str">
            <v>1</v>
          </cell>
          <cell r="I247" t="str">
            <v>Casado</v>
          </cell>
          <cell r="J247" t="str">
            <v>masculino</v>
          </cell>
          <cell r="K247">
            <v>2</v>
          </cell>
          <cell r="L247" t="str">
            <v>R Infante D. Pedro</v>
          </cell>
          <cell r="M247" t="str">
            <v>3140-262</v>
          </cell>
          <cell r="N247" t="str">
            <v>MONTEMOR-O-VELHO</v>
          </cell>
          <cell r="O247" t="str">
            <v>00231023</v>
          </cell>
          <cell r="P247" t="str">
            <v>CURSO GERAL DOS LICEUS</v>
          </cell>
          <cell r="R247" t="str">
            <v>4325496</v>
          </cell>
          <cell r="S247" t="str">
            <v>19970217</v>
          </cell>
          <cell r="T247" t="str">
            <v>COIMBRA</v>
          </cell>
          <cell r="U247" t="str">
            <v>9803</v>
          </cell>
          <cell r="V247" t="str">
            <v>S.NAC IND ENERGIA-SINDEL</v>
          </cell>
          <cell r="W247" t="str">
            <v>133854698</v>
          </cell>
          <cell r="X247" t="str">
            <v>0795</v>
          </cell>
          <cell r="Y247" t="str">
            <v>0.0</v>
          </cell>
          <cell r="Z247">
            <v>2</v>
          </cell>
          <cell r="AA247" t="str">
            <v>00</v>
          </cell>
          <cell r="AC247" t="str">
            <v>X</v>
          </cell>
          <cell r="AD247" t="str">
            <v>100</v>
          </cell>
          <cell r="AE247" t="str">
            <v>11102522257</v>
          </cell>
          <cell r="AF247" t="str">
            <v>02</v>
          </cell>
          <cell r="AG247" t="str">
            <v>19791102</v>
          </cell>
          <cell r="AH247" t="str">
            <v>DT.Adm.Corr.Antiguid</v>
          </cell>
          <cell r="AI247" t="str">
            <v>1</v>
          </cell>
          <cell r="AJ247" t="str">
            <v>ACTIVOS</v>
          </cell>
          <cell r="AK247" t="str">
            <v>AA</v>
          </cell>
          <cell r="AL247" t="str">
            <v>ACTIVO TEMP.INTEIRO</v>
          </cell>
          <cell r="AM247" t="str">
            <v>J200</v>
          </cell>
          <cell r="AN247" t="str">
            <v>EDPOutsourcingComercial-Ce</v>
          </cell>
          <cell r="AO247" t="str">
            <v>J210</v>
          </cell>
          <cell r="AP247" t="str">
            <v>EDPOC-CBR-Urb D</v>
          </cell>
          <cell r="AQ247" t="str">
            <v>40176942</v>
          </cell>
          <cell r="AR247" t="str">
            <v>70000078</v>
          </cell>
          <cell r="AS247" t="str">
            <v>033.</v>
          </cell>
          <cell r="AT247" t="str">
            <v>TECNICO PRINCIPAL DE GESTAO</v>
          </cell>
          <cell r="AU247" t="str">
            <v>1</v>
          </cell>
          <cell r="AV247" t="str">
            <v>00040436</v>
          </cell>
          <cell r="AW247" t="str">
            <v>J20504000820</v>
          </cell>
          <cell r="AX247" t="str">
            <v>OCB2C-AC-GA ATEND ANALISE FACT CONT</v>
          </cell>
          <cell r="AY247" t="str">
            <v>68907101</v>
          </cell>
          <cell r="AZ247" t="str">
            <v>B2C - Centro</v>
          </cell>
          <cell r="BA247" t="str">
            <v>6890</v>
          </cell>
          <cell r="BB247" t="str">
            <v>EDP Outsourcing Comercial</v>
          </cell>
          <cell r="BC247" t="str">
            <v>6890</v>
          </cell>
          <cell r="BD247" t="str">
            <v>6890</v>
          </cell>
          <cell r="BE247" t="str">
            <v>2800</v>
          </cell>
          <cell r="BF247" t="str">
            <v>6890</v>
          </cell>
          <cell r="BG247" t="str">
            <v>EDP Outsourcing Comercial,SA</v>
          </cell>
          <cell r="BH247" t="str">
            <v>1010</v>
          </cell>
          <cell r="BI247">
            <v>1707</v>
          </cell>
          <cell r="BJ247" t="str">
            <v>16</v>
          </cell>
          <cell r="BK247">
            <v>26</v>
          </cell>
          <cell r="BL247">
            <v>262.86</v>
          </cell>
          <cell r="BM247" t="str">
            <v>NÍVEL 3</v>
          </cell>
          <cell r="BN247" t="str">
            <v>01</v>
          </cell>
          <cell r="BO247" t="str">
            <v>07</v>
          </cell>
          <cell r="BP247" t="str">
            <v>20040101</v>
          </cell>
          <cell r="BQ247" t="str">
            <v>21</v>
          </cell>
          <cell r="BR247" t="str">
            <v>EVOLUCAO AUTOMATICA</v>
          </cell>
          <cell r="BS247" t="str">
            <v>20050101</v>
          </cell>
          <cell r="BW247">
            <v>0</v>
          </cell>
          <cell r="BX247">
            <v>0</v>
          </cell>
          <cell r="BY247">
            <v>0</v>
          </cell>
          <cell r="BZ247">
            <v>0</v>
          </cell>
          <cell r="CA247">
            <v>0</v>
          </cell>
          <cell r="CC247">
            <v>0</v>
          </cell>
          <cell r="CG247">
            <v>0</v>
          </cell>
          <cell r="CK247">
            <v>0</v>
          </cell>
          <cell r="CO247">
            <v>0</v>
          </cell>
          <cell r="CT247">
            <v>0</v>
          </cell>
          <cell r="CU247">
            <v>0</v>
          </cell>
          <cell r="CV247">
            <v>0</v>
          </cell>
          <cell r="CW247">
            <v>0</v>
          </cell>
          <cell r="CX247">
            <v>0</v>
          </cell>
          <cell r="CZ247">
            <v>0</v>
          </cell>
          <cell r="DC247">
            <v>0</v>
          </cell>
          <cell r="DF247">
            <v>0</v>
          </cell>
          <cell r="DI247">
            <v>0</v>
          </cell>
          <cell r="DK247">
            <v>0</v>
          </cell>
          <cell r="DL247">
            <v>0</v>
          </cell>
          <cell r="DN247" t="str">
            <v>21D11</v>
          </cell>
          <cell r="DO247" t="str">
            <v>Flex.T.Int."Escrit"</v>
          </cell>
          <cell r="DP247">
            <v>2</v>
          </cell>
          <cell r="DQ247">
            <v>100</v>
          </cell>
          <cell r="DR247" t="str">
            <v>CR01</v>
          </cell>
          <cell r="DT247" t="str">
            <v>00100000</v>
          </cell>
          <cell r="DU247" t="str">
            <v>BANCO BPI, SA</v>
          </cell>
        </row>
        <row r="248">
          <cell r="A248" t="str">
            <v>180947</v>
          </cell>
          <cell r="B248" t="str">
            <v>João Ribeiro Curate</v>
          </cell>
          <cell r="C248" t="str">
            <v>1976</v>
          </cell>
          <cell r="D248">
            <v>29</v>
          </cell>
          <cell r="E248">
            <v>29</v>
          </cell>
          <cell r="F248" t="str">
            <v>19540420</v>
          </cell>
          <cell r="G248" t="str">
            <v>51</v>
          </cell>
          <cell r="H248" t="str">
            <v>1</v>
          </cell>
          <cell r="I248" t="str">
            <v>Casado</v>
          </cell>
          <cell r="J248" t="str">
            <v>masculino</v>
          </cell>
          <cell r="K248">
            <v>2</v>
          </cell>
          <cell r="L248" t="str">
            <v>Beco das Pedreiras, Nº 10</v>
          </cell>
          <cell r="M248" t="str">
            <v>3040-511</v>
          </cell>
          <cell r="N248" t="str">
            <v>AMEAL</v>
          </cell>
          <cell r="O248" t="str">
            <v>00232133</v>
          </cell>
          <cell r="P248" t="str">
            <v>CURSO GERAL DO COMERCIO</v>
          </cell>
          <cell r="R248" t="str">
            <v>4010145</v>
          </cell>
          <cell r="S248" t="str">
            <v>19970212</v>
          </cell>
          <cell r="T248" t="str">
            <v>COIMBRA</v>
          </cell>
          <cell r="U248" t="str">
            <v>9803</v>
          </cell>
          <cell r="V248" t="str">
            <v>S.NAC IND ENERGIA-SINDEL</v>
          </cell>
          <cell r="W248" t="str">
            <v>133253880</v>
          </cell>
          <cell r="X248" t="str">
            <v>0728</v>
          </cell>
          <cell r="Y248" t="str">
            <v>0.0</v>
          </cell>
          <cell r="Z248">
            <v>2</v>
          </cell>
          <cell r="AA248" t="str">
            <v>00</v>
          </cell>
          <cell r="AD248" t="str">
            <v>100</v>
          </cell>
          <cell r="AE248" t="str">
            <v>11101153737</v>
          </cell>
          <cell r="AF248" t="str">
            <v>02</v>
          </cell>
          <cell r="AG248" t="str">
            <v>19760824</v>
          </cell>
          <cell r="AH248" t="str">
            <v>DT.Adm.Corr.Antiguid</v>
          </cell>
          <cell r="AI248" t="str">
            <v>1</v>
          </cell>
          <cell r="AJ248" t="str">
            <v>ACTIVOS</v>
          </cell>
          <cell r="AK248" t="str">
            <v>AA</v>
          </cell>
          <cell r="AL248" t="str">
            <v>ACTIVO TEMP.INTEIRO</v>
          </cell>
          <cell r="AM248" t="str">
            <v>J200</v>
          </cell>
          <cell r="AN248" t="str">
            <v>EDPOutsourcingComercial-Ce</v>
          </cell>
          <cell r="AO248" t="str">
            <v>J210</v>
          </cell>
          <cell r="AP248" t="str">
            <v>EDPOC-CBR-Urb D</v>
          </cell>
          <cell r="AQ248" t="str">
            <v>40176943</v>
          </cell>
          <cell r="AR248" t="str">
            <v>70000022</v>
          </cell>
          <cell r="AS248" t="str">
            <v>014.</v>
          </cell>
          <cell r="AT248" t="str">
            <v>TECNICO COMERCIAL</v>
          </cell>
          <cell r="AU248" t="str">
            <v>1</v>
          </cell>
          <cell r="AV248" t="str">
            <v>00040436</v>
          </cell>
          <cell r="AW248" t="str">
            <v>J20504000820</v>
          </cell>
          <cell r="AX248" t="str">
            <v>OCB2C-AC-GA ATEND ANALISE FACT CONT</v>
          </cell>
          <cell r="AY248" t="str">
            <v>68907101</v>
          </cell>
          <cell r="AZ248" t="str">
            <v>B2C - Centro</v>
          </cell>
          <cell r="BA248" t="str">
            <v>6890</v>
          </cell>
          <cell r="BB248" t="str">
            <v>EDP Outsourcing Comercial</v>
          </cell>
          <cell r="BC248" t="str">
            <v>6890</v>
          </cell>
          <cell r="BD248" t="str">
            <v>6890</v>
          </cell>
          <cell r="BE248" t="str">
            <v>2800</v>
          </cell>
          <cell r="BF248" t="str">
            <v>6890</v>
          </cell>
          <cell r="BG248" t="str">
            <v>EDP Outsourcing Comercial,SA</v>
          </cell>
          <cell r="BH248" t="str">
            <v>1010</v>
          </cell>
          <cell r="BI248">
            <v>1432</v>
          </cell>
          <cell r="BJ248" t="str">
            <v>13</v>
          </cell>
          <cell r="BK248">
            <v>29</v>
          </cell>
          <cell r="BL248">
            <v>293.19</v>
          </cell>
          <cell r="BM248" t="str">
            <v>NÍVEL 4</v>
          </cell>
          <cell r="BN248" t="str">
            <v>00</v>
          </cell>
          <cell r="BO248" t="str">
            <v>07</v>
          </cell>
          <cell r="BP248" t="str">
            <v>20050101</v>
          </cell>
          <cell r="BQ248" t="str">
            <v>21</v>
          </cell>
          <cell r="BR248" t="str">
            <v>EVOLUCAO AUTOMATICA</v>
          </cell>
          <cell r="BS248" t="str">
            <v>20050101</v>
          </cell>
          <cell r="BW248">
            <v>0</v>
          </cell>
          <cell r="BX248">
            <v>0</v>
          </cell>
          <cell r="BY248">
            <v>0</v>
          </cell>
          <cell r="BZ248">
            <v>0</v>
          </cell>
          <cell r="CA248">
            <v>0</v>
          </cell>
          <cell r="CC248">
            <v>0</v>
          </cell>
          <cell r="CG248">
            <v>0</v>
          </cell>
          <cell r="CK248">
            <v>0</v>
          </cell>
          <cell r="CO248">
            <v>0</v>
          </cell>
          <cell r="CT248">
            <v>0</v>
          </cell>
          <cell r="CU248">
            <v>0</v>
          </cell>
          <cell r="CV248">
            <v>0</v>
          </cell>
          <cell r="CW248">
            <v>0</v>
          </cell>
          <cell r="CX248">
            <v>0</v>
          </cell>
          <cell r="CZ248">
            <v>0</v>
          </cell>
          <cell r="DC248">
            <v>0</v>
          </cell>
          <cell r="DF248">
            <v>0</v>
          </cell>
          <cell r="DI248">
            <v>0</v>
          </cell>
          <cell r="DK248">
            <v>0</v>
          </cell>
          <cell r="DL248">
            <v>0</v>
          </cell>
          <cell r="DN248" t="str">
            <v>21D11</v>
          </cell>
          <cell r="DO248" t="str">
            <v>Flex.T.Int."Escrit"</v>
          </cell>
          <cell r="DP248">
            <v>2</v>
          </cell>
          <cell r="DQ248">
            <v>100</v>
          </cell>
          <cell r="DR248" t="str">
            <v>CR01</v>
          </cell>
          <cell r="DT248" t="str">
            <v>00350255</v>
          </cell>
          <cell r="DU248" t="str">
            <v>CAIXA GERAL DE DEPOSITOS, SA</v>
          </cell>
        </row>
        <row r="249">
          <cell r="A249" t="str">
            <v>186309</v>
          </cell>
          <cell r="B249" t="str">
            <v>Maria Rosario Mendes Duarte Goncalves</v>
          </cell>
          <cell r="C249" t="str">
            <v>1973</v>
          </cell>
          <cell r="D249">
            <v>32</v>
          </cell>
          <cell r="E249">
            <v>32</v>
          </cell>
          <cell r="F249" t="str">
            <v>19531009</v>
          </cell>
          <cell r="G249" t="str">
            <v>51</v>
          </cell>
          <cell r="H249" t="str">
            <v>1</v>
          </cell>
          <cell r="I249" t="str">
            <v>Casado</v>
          </cell>
          <cell r="J249" t="str">
            <v>feminino</v>
          </cell>
          <cell r="K249">
            <v>2</v>
          </cell>
          <cell r="L249" t="str">
            <v>Rua 24 de Junho 50  Formigal</v>
          </cell>
          <cell r="M249" t="str">
            <v>3130-426</v>
          </cell>
          <cell r="N249" t="str">
            <v>VINHA DA RAINHA</v>
          </cell>
          <cell r="O249" t="str">
            <v>00232113</v>
          </cell>
          <cell r="P249" t="str">
            <v>CURSO DE FORMACAO FEMININA</v>
          </cell>
          <cell r="R249" t="str">
            <v>2583156</v>
          </cell>
          <cell r="S249" t="str">
            <v>19980821</v>
          </cell>
          <cell r="T249" t="str">
            <v>COIMBRA</v>
          </cell>
          <cell r="U249" t="str">
            <v>9803</v>
          </cell>
          <cell r="V249" t="str">
            <v>S.NAC IND ENERGIA-SINDEL</v>
          </cell>
          <cell r="W249" t="str">
            <v>171764773</v>
          </cell>
          <cell r="X249" t="str">
            <v>0850</v>
          </cell>
          <cell r="Y249" t="str">
            <v>0.0</v>
          </cell>
          <cell r="Z249">
            <v>0</v>
          </cell>
          <cell r="AA249" t="str">
            <v>00</v>
          </cell>
          <cell r="AC249" t="str">
            <v>X</v>
          </cell>
          <cell r="AD249" t="str">
            <v>100</v>
          </cell>
          <cell r="AE249" t="str">
            <v>11102607124</v>
          </cell>
          <cell r="AF249" t="str">
            <v>02</v>
          </cell>
          <cell r="AG249" t="str">
            <v>19731008</v>
          </cell>
          <cell r="AH249" t="str">
            <v>DT.Adm.Corr.Antiguid</v>
          </cell>
          <cell r="AI249" t="str">
            <v>1</v>
          </cell>
          <cell r="AJ249" t="str">
            <v>ACTIVOS</v>
          </cell>
          <cell r="AK249" t="str">
            <v>AA</v>
          </cell>
          <cell r="AL249" t="str">
            <v>ACTIVO TEMP.INTEIRO</v>
          </cell>
          <cell r="AM249" t="str">
            <v>J200</v>
          </cell>
          <cell r="AN249" t="str">
            <v>EDPOutsourcingComercial-Ce</v>
          </cell>
          <cell r="AO249" t="str">
            <v>J210</v>
          </cell>
          <cell r="AP249" t="str">
            <v>EDPOC-CBR-Urb D</v>
          </cell>
          <cell r="AQ249" t="str">
            <v>40176944</v>
          </cell>
          <cell r="AR249" t="str">
            <v>70000022</v>
          </cell>
          <cell r="AS249" t="str">
            <v>014.</v>
          </cell>
          <cell r="AT249" t="str">
            <v>TECNICO COMERCIAL</v>
          </cell>
          <cell r="AU249" t="str">
            <v>1</v>
          </cell>
          <cell r="AV249" t="str">
            <v>00040436</v>
          </cell>
          <cell r="AW249" t="str">
            <v>J20504000820</v>
          </cell>
          <cell r="AX249" t="str">
            <v>OCB2C-AC-GA ATEND ANALISE FACT CONT</v>
          </cell>
          <cell r="AY249" t="str">
            <v>68907101</v>
          </cell>
          <cell r="AZ249" t="str">
            <v>B2C - Centro</v>
          </cell>
          <cell r="BA249" t="str">
            <v>6890</v>
          </cell>
          <cell r="BB249" t="str">
            <v>EDP Outsourcing Comercial</v>
          </cell>
          <cell r="BC249" t="str">
            <v>6890</v>
          </cell>
          <cell r="BD249" t="str">
            <v>6890</v>
          </cell>
          <cell r="BE249" t="str">
            <v>2800</v>
          </cell>
          <cell r="BF249" t="str">
            <v>6890</v>
          </cell>
          <cell r="BG249" t="str">
            <v>EDP Outsourcing Comercial,SA</v>
          </cell>
          <cell r="BH249" t="str">
            <v>1010</v>
          </cell>
          <cell r="BI249">
            <v>1247</v>
          </cell>
          <cell r="BJ249" t="str">
            <v>11</v>
          </cell>
          <cell r="BK249">
            <v>32</v>
          </cell>
          <cell r="BL249">
            <v>323.52</v>
          </cell>
          <cell r="BM249" t="str">
            <v>NÍVEL 4</v>
          </cell>
          <cell r="BN249" t="str">
            <v>02</v>
          </cell>
          <cell r="BO249" t="str">
            <v>05</v>
          </cell>
          <cell r="BP249" t="str">
            <v>20030101</v>
          </cell>
          <cell r="BQ249" t="str">
            <v>21</v>
          </cell>
          <cell r="BR249" t="str">
            <v>EVOLUCAO AUTOMATICA</v>
          </cell>
          <cell r="BS249" t="str">
            <v>20050101</v>
          </cell>
          <cell r="BW249">
            <v>0</v>
          </cell>
          <cell r="BX249">
            <v>0</v>
          </cell>
          <cell r="BY249">
            <v>0</v>
          </cell>
          <cell r="BZ249">
            <v>0</v>
          </cell>
          <cell r="CA249">
            <v>0</v>
          </cell>
          <cell r="CC249">
            <v>0</v>
          </cell>
          <cell r="CG249">
            <v>0</v>
          </cell>
          <cell r="CK249">
            <v>0</v>
          </cell>
          <cell r="CO249">
            <v>0</v>
          </cell>
          <cell r="CT249">
            <v>0</v>
          </cell>
          <cell r="CU249">
            <v>0</v>
          </cell>
          <cell r="CV249">
            <v>0</v>
          </cell>
          <cell r="CW249">
            <v>0</v>
          </cell>
          <cell r="CX249">
            <v>0</v>
          </cell>
          <cell r="CZ249">
            <v>0</v>
          </cell>
          <cell r="DC249">
            <v>0</v>
          </cell>
          <cell r="DF249">
            <v>0</v>
          </cell>
          <cell r="DI249">
            <v>0</v>
          </cell>
          <cell r="DK249">
            <v>0</v>
          </cell>
          <cell r="DL249">
            <v>0</v>
          </cell>
          <cell r="DN249" t="str">
            <v>21D11</v>
          </cell>
          <cell r="DO249" t="str">
            <v>Flex.T.Int."Escrit"</v>
          </cell>
          <cell r="DP249">
            <v>2</v>
          </cell>
          <cell r="DQ249">
            <v>100</v>
          </cell>
          <cell r="DR249" t="str">
            <v>CR01</v>
          </cell>
          <cell r="DT249" t="str">
            <v>00100000</v>
          </cell>
          <cell r="DU249" t="str">
            <v>BANCO BPI, SA</v>
          </cell>
        </row>
        <row r="250">
          <cell r="A250" t="str">
            <v>209562</v>
          </cell>
          <cell r="B250" t="str">
            <v>Dina Teresa Oliveira Matos Fernandes Mendes</v>
          </cell>
          <cell r="C250" t="str">
            <v>1981</v>
          </cell>
          <cell r="D250">
            <v>24</v>
          </cell>
          <cell r="E250">
            <v>24</v>
          </cell>
          <cell r="F250" t="str">
            <v>19571010</v>
          </cell>
          <cell r="G250" t="str">
            <v>47</v>
          </cell>
          <cell r="H250" t="str">
            <v>1</v>
          </cell>
          <cell r="I250" t="str">
            <v>Casado</v>
          </cell>
          <cell r="J250" t="str">
            <v>feminino</v>
          </cell>
          <cell r="K250">
            <v>2</v>
          </cell>
          <cell r="L250" t="str">
            <v>R General Humberto Delgado Lt-4 4 Esq.</v>
          </cell>
          <cell r="M250" t="str">
            <v>3200-242</v>
          </cell>
          <cell r="N250" t="str">
            <v>LOUSÃ</v>
          </cell>
          <cell r="O250" t="str">
            <v>00241132</v>
          </cell>
          <cell r="P250" t="str">
            <v>CURSO COMPLEMENTAR DOS LICEUS</v>
          </cell>
          <cell r="R250" t="str">
            <v>3594970</v>
          </cell>
          <cell r="S250" t="str">
            <v>19970116</v>
          </cell>
          <cell r="T250" t="str">
            <v>COIMBRA</v>
          </cell>
          <cell r="U250" t="str">
            <v>9803</v>
          </cell>
          <cell r="V250" t="str">
            <v>S.NAC IND ENERGIA-SINDEL</v>
          </cell>
          <cell r="W250" t="str">
            <v>133908585</v>
          </cell>
          <cell r="X250" t="str">
            <v>0760</v>
          </cell>
          <cell r="Y250" t="str">
            <v>0.0</v>
          </cell>
          <cell r="Z250">
            <v>1</v>
          </cell>
          <cell r="AA250" t="str">
            <v>00</v>
          </cell>
          <cell r="AC250" t="str">
            <v>X</v>
          </cell>
          <cell r="AD250" t="str">
            <v>100</v>
          </cell>
          <cell r="AE250" t="str">
            <v>11102335574</v>
          </cell>
          <cell r="AF250" t="str">
            <v>02</v>
          </cell>
          <cell r="AG250" t="str">
            <v>19810212</v>
          </cell>
          <cell r="AH250" t="str">
            <v>DT.Adm.Corr.Antiguid</v>
          </cell>
          <cell r="AI250" t="str">
            <v>1</v>
          </cell>
          <cell r="AJ250" t="str">
            <v>ACTIVOS</v>
          </cell>
          <cell r="AK250" t="str">
            <v>AA</v>
          </cell>
          <cell r="AL250" t="str">
            <v>ACTIVO TEMP.INTEIRO</v>
          </cell>
          <cell r="AM250" t="str">
            <v>J200</v>
          </cell>
          <cell r="AN250" t="str">
            <v>EDPOutsourcingComercial-Ce</v>
          </cell>
          <cell r="AO250" t="str">
            <v>J210</v>
          </cell>
          <cell r="AP250" t="str">
            <v>EDPOC-CBR-Urb D</v>
          </cell>
          <cell r="AQ250" t="str">
            <v>40176945</v>
          </cell>
          <cell r="AR250" t="str">
            <v>70000022</v>
          </cell>
          <cell r="AS250" t="str">
            <v>014.</v>
          </cell>
          <cell r="AT250" t="str">
            <v>TECNICO COMERCIAL</v>
          </cell>
          <cell r="AU250" t="str">
            <v>1</v>
          </cell>
          <cell r="AV250" t="str">
            <v>00040436</v>
          </cell>
          <cell r="AW250" t="str">
            <v>J20504000820</v>
          </cell>
          <cell r="AX250" t="str">
            <v>OCB2C-AC-GA ATEND ANALISE FACT CONT</v>
          </cell>
          <cell r="AY250" t="str">
            <v>68907101</v>
          </cell>
          <cell r="AZ250" t="str">
            <v>B2C - Centro</v>
          </cell>
          <cell r="BA250" t="str">
            <v>6890</v>
          </cell>
          <cell r="BB250" t="str">
            <v>EDP Outsourcing Comercial</v>
          </cell>
          <cell r="BC250" t="str">
            <v>6890</v>
          </cell>
          <cell r="BD250" t="str">
            <v>6890</v>
          </cell>
          <cell r="BE250" t="str">
            <v>2800</v>
          </cell>
          <cell r="BF250" t="str">
            <v>6890</v>
          </cell>
          <cell r="BG250" t="str">
            <v>EDP Outsourcing Comercial,SA</v>
          </cell>
          <cell r="BH250" t="str">
            <v>1010</v>
          </cell>
          <cell r="BI250">
            <v>1432</v>
          </cell>
          <cell r="BJ250" t="str">
            <v>13</v>
          </cell>
          <cell r="BK250">
            <v>24</v>
          </cell>
          <cell r="BL250">
            <v>242.64</v>
          </cell>
          <cell r="BM250" t="str">
            <v>NÍVEL 4</v>
          </cell>
          <cell r="BN250" t="str">
            <v>01</v>
          </cell>
          <cell r="BO250" t="str">
            <v>07</v>
          </cell>
          <cell r="BP250" t="str">
            <v>20040101</v>
          </cell>
          <cell r="BQ250" t="str">
            <v>21</v>
          </cell>
          <cell r="BR250" t="str">
            <v>EVOLUCAO AUTOMATICA</v>
          </cell>
          <cell r="BS250" t="str">
            <v>20050101</v>
          </cell>
          <cell r="BW250">
            <v>0</v>
          </cell>
          <cell r="BX250">
            <v>0</v>
          </cell>
          <cell r="BY250">
            <v>0</v>
          </cell>
          <cell r="BZ250">
            <v>0</v>
          </cell>
          <cell r="CA250">
            <v>0</v>
          </cell>
          <cell r="CC250">
            <v>0</v>
          </cell>
          <cell r="CG250">
            <v>0</v>
          </cell>
          <cell r="CK250">
            <v>0</v>
          </cell>
          <cell r="CO250">
            <v>0</v>
          </cell>
          <cell r="CT250">
            <v>0</v>
          </cell>
          <cell r="CU250">
            <v>0</v>
          </cell>
          <cell r="CV250">
            <v>0</v>
          </cell>
          <cell r="CW250">
            <v>0</v>
          </cell>
          <cell r="CX250">
            <v>0</v>
          </cell>
          <cell r="CZ250">
            <v>0</v>
          </cell>
          <cell r="DC250">
            <v>0</v>
          </cell>
          <cell r="DF250">
            <v>0</v>
          </cell>
          <cell r="DI250">
            <v>0</v>
          </cell>
          <cell r="DK250">
            <v>0</v>
          </cell>
          <cell r="DL250">
            <v>0</v>
          </cell>
          <cell r="DN250" t="str">
            <v>21D11</v>
          </cell>
          <cell r="DO250" t="str">
            <v>Flex.T.Int."Escrit"</v>
          </cell>
          <cell r="DP250">
            <v>2</v>
          </cell>
          <cell r="DQ250">
            <v>100</v>
          </cell>
          <cell r="DR250" t="str">
            <v>CR01</v>
          </cell>
          <cell r="DT250" t="str">
            <v>00100000</v>
          </cell>
          <cell r="DU250" t="str">
            <v>BANCO BPI, SA</v>
          </cell>
        </row>
        <row r="251">
          <cell r="A251" t="str">
            <v>296147</v>
          </cell>
          <cell r="B251" t="str">
            <v>Alvaro Manuel Cardoso São Miguel</v>
          </cell>
          <cell r="C251" t="str">
            <v>1979</v>
          </cell>
          <cell r="D251">
            <v>26</v>
          </cell>
          <cell r="E251">
            <v>26</v>
          </cell>
          <cell r="F251" t="str">
            <v>19610722</v>
          </cell>
          <cell r="G251" t="str">
            <v>43</v>
          </cell>
          <cell r="H251" t="str">
            <v>1</v>
          </cell>
          <cell r="I251" t="str">
            <v>Casado</v>
          </cell>
          <cell r="J251" t="str">
            <v>masculino</v>
          </cell>
          <cell r="K251">
            <v>2</v>
          </cell>
          <cell r="L251" t="str">
            <v>R Santa Catarina,36</v>
          </cell>
          <cell r="M251" t="str">
            <v>3220-194</v>
          </cell>
          <cell r="N251" t="str">
            <v>MIRANDA DO CORVO</v>
          </cell>
          <cell r="O251" t="str">
            <v>00243433</v>
          </cell>
          <cell r="P251" t="str">
            <v>ENS.SECUNDARIO RECOR.P.UNI.CAP</v>
          </cell>
          <cell r="R251" t="str">
            <v>4417996</v>
          </cell>
          <cell r="S251" t="str">
            <v>19970519</v>
          </cell>
          <cell r="T251" t="str">
            <v>COIMBRA</v>
          </cell>
          <cell r="U251" t="str">
            <v>9804</v>
          </cell>
          <cell r="V251" t="str">
            <v>SIND ENERGIA - SINERGIA</v>
          </cell>
          <cell r="W251" t="str">
            <v>138286345</v>
          </cell>
          <cell r="X251" t="str">
            <v>0787</v>
          </cell>
          <cell r="Y251" t="str">
            <v>0.0</v>
          </cell>
          <cell r="Z251">
            <v>2</v>
          </cell>
          <cell r="AA251" t="str">
            <v>00</v>
          </cell>
          <cell r="AC251" t="str">
            <v>X</v>
          </cell>
          <cell r="AD251" t="str">
            <v>100</v>
          </cell>
          <cell r="AE251" t="str">
            <v>11113148100</v>
          </cell>
          <cell r="AF251" t="str">
            <v>02</v>
          </cell>
          <cell r="AG251" t="str">
            <v>19790624</v>
          </cell>
          <cell r="AH251" t="str">
            <v>DT.Adm.Corr.Antiguid</v>
          </cell>
          <cell r="AI251" t="str">
            <v>1</v>
          </cell>
          <cell r="AJ251" t="str">
            <v>ACTIVOS</v>
          </cell>
          <cell r="AK251" t="str">
            <v>AA</v>
          </cell>
          <cell r="AL251" t="str">
            <v>ACTIVO TEMP.INTEIRO</v>
          </cell>
          <cell r="AM251" t="str">
            <v>J200</v>
          </cell>
          <cell r="AN251" t="str">
            <v>EDPOutsourcingComercial-Ce</v>
          </cell>
          <cell r="AO251" t="str">
            <v>J210</v>
          </cell>
          <cell r="AP251" t="str">
            <v>EDPOC-CBR-Urb D</v>
          </cell>
          <cell r="AQ251" t="str">
            <v>40176949</v>
          </cell>
          <cell r="AR251" t="str">
            <v>70000022</v>
          </cell>
          <cell r="AS251" t="str">
            <v>014.</v>
          </cell>
          <cell r="AT251" t="str">
            <v>TECNICO COMERCIAL</v>
          </cell>
          <cell r="AU251" t="str">
            <v>1</v>
          </cell>
          <cell r="AV251" t="str">
            <v>00040436</v>
          </cell>
          <cell r="AW251" t="str">
            <v>J20504000820</v>
          </cell>
          <cell r="AX251" t="str">
            <v>OCB2C-AC-GA ATEND ANALISE FACT CONT</v>
          </cell>
          <cell r="AY251" t="str">
            <v>68907101</v>
          </cell>
          <cell r="AZ251" t="str">
            <v>B2C - Centro</v>
          </cell>
          <cell r="BA251" t="str">
            <v>6890</v>
          </cell>
          <cell r="BB251" t="str">
            <v>EDP Outsourcing Comercial</v>
          </cell>
          <cell r="BC251" t="str">
            <v>6890</v>
          </cell>
          <cell r="BD251" t="str">
            <v>6890</v>
          </cell>
          <cell r="BE251" t="str">
            <v>2800</v>
          </cell>
          <cell r="BF251" t="str">
            <v>6890</v>
          </cell>
          <cell r="BG251" t="str">
            <v>EDP Outsourcing Comercial,SA</v>
          </cell>
          <cell r="BH251" t="str">
            <v>1010</v>
          </cell>
          <cell r="BI251">
            <v>1339</v>
          </cell>
          <cell r="BJ251" t="str">
            <v>12</v>
          </cell>
          <cell r="BK251">
            <v>26</v>
          </cell>
          <cell r="BL251">
            <v>262.86</v>
          </cell>
          <cell r="BM251" t="str">
            <v>NÍVEL 4</v>
          </cell>
          <cell r="BN251" t="str">
            <v>01</v>
          </cell>
          <cell r="BO251" t="str">
            <v>06</v>
          </cell>
          <cell r="BP251" t="str">
            <v>20030110</v>
          </cell>
          <cell r="BQ251" t="str">
            <v>22</v>
          </cell>
          <cell r="BR251" t="str">
            <v>ACELERACAO DE CARREIRA</v>
          </cell>
          <cell r="BS251" t="str">
            <v>20050101</v>
          </cell>
          <cell r="BT251" t="str">
            <v>20031001</v>
          </cell>
          <cell r="BW251">
            <v>0</v>
          </cell>
          <cell r="BX251">
            <v>0</v>
          </cell>
          <cell r="BY251">
            <v>0</v>
          </cell>
          <cell r="BZ251">
            <v>0</v>
          </cell>
          <cell r="CA251">
            <v>0</v>
          </cell>
          <cell r="CC251">
            <v>0</v>
          </cell>
          <cell r="CG251">
            <v>0</v>
          </cell>
          <cell r="CK251">
            <v>0</v>
          </cell>
          <cell r="CO251">
            <v>0</v>
          </cell>
          <cell r="CT251">
            <v>0</v>
          </cell>
          <cell r="CU251">
            <v>0</v>
          </cell>
          <cell r="CV251">
            <v>0</v>
          </cell>
          <cell r="CW251">
            <v>0</v>
          </cell>
          <cell r="CX251">
            <v>0</v>
          </cell>
          <cell r="CZ251">
            <v>0</v>
          </cell>
          <cell r="DC251">
            <v>0</v>
          </cell>
          <cell r="DF251">
            <v>0</v>
          </cell>
          <cell r="DI251">
            <v>0</v>
          </cell>
          <cell r="DK251">
            <v>0</v>
          </cell>
          <cell r="DL251">
            <v>0</v>
          </cell>
          <cell r="DN251" t="str">
            <v>21D11</v>
          </cell>
          <cell r="DO251" t="str">
            <v>Flex.T.Int."Escrit"</v>
          </cell>
          <cell r="DP251">
            <v>2</v>
          </cell>
          <cell r="DQ251">
            <v>100</v>
          </cell>
          <cell r="DR251" t="str">
            <v>CR01</v>
          </cell>
          <cell r="DT251" t="str">
            <v>00180000</v>
          </cell>
          <cell r="DU251" t="str">
            <v>BANCO TOTTA &amp; ACORES, SA</v>
          </cell>
        </row>
        <row r="252">
          <cell r="A252" t="str">
            <v>259365</v>
          </cell>
          <cell r="B252" t="str">
            <v>Helder Antonio Ferreira Oliveira</v>
          </cell>
          <cell r="C252" t="str">
            <v>1973</v>
          </cell>
          <cell r="D252">
            <v>32</v>
          </cell>
          <cell r="E252">
            <v>32</v>
          </cell>
          <cell r="F252" t="str">
            <v>19520602</v>
          </cell>
          <cell r="G252" t="str">
            <v>53</v>
          </cell>
          <cell r="H252" t="str">
            <v>1</v>
          </cell>
          <cell r="I252" t="str">
            <v>Casado</v>
          </cell>
          <cell r="J252" t="str">
            <v>masculino</v>
          </cell>
          <cell r="K252">
            <v>2</v>
          </cell>
          <cell r="L252" t="str">
            <v>Lg Bombeiros, Bl A - 1 Esq</v>
          </cell>
          <cell r="M252" t="str">
            <v>3780-000</v>
          </cell>
          <cell r="N252" t="str">
            <v>ANADIA</v>
          </cell>
          <cell r="O252" t="str">
            <v>00122141</v>
          </cell>
          <cell r="P252" t="str">
            <v>CICLO PREPARATORIO ELEMENTAR</v>
          </cell>
          <cell r="R252" t="str">
            <v>2868039</v>
          </cell>
          <cell r="S252" t="str">
            <v>19951222</v>
          </cell>
          <cell r="T252" t="str">
            <v>AVEIRO</v>
          </cell>
          <cell r="U252" t="str">
            <v>9803</v>
          </cell>
          <cell r="V252" t="str">
            <v>S.NAC IND ENERGIA-SINDEL</v>
          </cell>
          <cell r="W252" t="str">
            <v>107604183</v>
          </cell>
          <cell r="X252" t="str">
            <v>0035</v>
          </cell>
          <cell r="Y252" t="str">
            <v>0.0</v>
          </cell>
          <cell r="Z252">
            <v>2</v>
          </cell>
          <cell r="AA252" t="str">
            <v>00</v>
          </cell>
          <cell r="AC252" t="str">
            <v>X</v>
          </cell>
          <cell r="AD252" t="str">
            <v>100</v>
          </cell>
          <cell r="AE252" t="str">
            <v>11161308246</v>
          </cell>
          <cell r="AF252" t="str">
            <v>02</v>
          </cell>
          <cell r="AG252" t="str">
            <v>19730420</v>
          </cell>
          <cell r="AH252" t="str">
            <v>DT.Adm.Corr.Antiguid</v>
          </cell>
          <cell r="AI252" t="str">
            <v>1</v>
          </cell>
          <cell r="AJ252" t="str">
            <v>ACTIVOS</v>
          </cell>
          <cell r="AK252" t="str">
            <v>AA</v>
          </cell>
          <cell r="AL252" t="str">
            <v>ACTIVO TEMP.INTEIRO</v>
          </cell>
          <cell r="AM252" t="str">
            <v>J200</v>
          </cell>
          <cell r="AN252" t="str">
            <v>EDPOutsourcingComercial-Ce</v>
          </cell>
          <cell r="AO252" t="str">
            <v>J210</v>
          </cell>
          <cell r="AP252" t="str">
            <v>EDPOC-CBR-Urb D</v>
          </cell>
          <cell r="AQ252" t="str">
            <v>40176946</v>
          </cell>
          <cell r="AR252" t="str">
            <v>70000022</v>
          </cell>
          <cell r="AS252" t="str">
            <v>014.</v>
          </cell>
          <cell r="AT252" t="str">
            <v>TECNICO COMERCIAL</v>
          </cell>
          <cell r="AU252" t="str">
            <v>1</v>
          </cell>
          <cell r="AV252" t="str">
            <v>00040436</v>
          </cell>
          <cell r="AW252" t="str">
            <v>J20504000820</v>
          </cell>
          <cell r="AX252" t="str">
            <v>OCB2C-AC-GA ATEND ANALISE FACT CONT</v>
          </cell>
          <cell r="AY252" t="str">
            <v>68907101</v>
          </cell>
          <cell r="AZ252" t="str">
            <v>B2C - Centro</v>
          </cell>
          <cell r="BA252" t="str">
            <v>6890</v>
          </cell>
          <cell r="BB252" t="str">
            <v>EDP Outsourcing Comercial</v>
          </cell>
          <cell r="BC252" t="str">
            <v>6890</v>
          </cell>
          <cell r="BD252" t="str">
            <v>6890</v>
          </cell>
          <cell r="BE252" t="str">
            <v>2800</v>
          </cell>
          <cell r="BF252" t="str">
            <v>6890</v>
          </cell>
          <cell r="BG252" t="str">
            <v>EDP Outsourcing Comercial,SA</v>
          </cell>
          <cell r="BH252" t="str">
            <v>1010</v>
          </cell>
          <cell r="BI252">
            <v>1432</v>
          </cell>
          <cell r="BJ252" t="str">
            <v>13</v>
          </cell>
          <cell r="BK252">
            <v>32</v>
          </cell>
          <cell r="BL252">
            <v>323.52</v>
          </cell>
          <cell r="BM252" t="str">
            <v>NÍVEL 4</v>
          </cell>
          <cell r="BN252" t="str">
            <v>01</v>
          </cell>
          <cell r="BO252" t="str">
            <v>07</v>
          </cell>
          <cell r="BP252" t="str">
            <v>20040101</v>
          </cell>
          <cell r="BQ252" t="str">
            <v>21</v>
          </cell>
          <cell r="BR252" t="str">
            <v>EVOLUCAO AUTOMATICA</v>
          </cell>
          <cell r="BS252" t="str">
            <v>20050101</v>
          </cell>
          <cell r="BW252">
            <v>0</v>
          </cell>
          <cell r="BX252">
            <v>0</v>
          </cell>
          <cell r="BY252">
            <v>0</v>
          </cell>
          <cell r="BZ252">
            <v>0</v>
          </cell>
          <cell r="CA252">
            <v>0</v>
          </cell>
          <cell r="CC252">
            <v>0</v>
          </cell>
          <cell r="CG252">
            <v>0</v>
          </cell>
          <cell r="CK252">
            <v>0</v>
          </cell>
          <cell r="CO252">
            <v>0</v>
          </cell>
          <cell r="CT252">
            <v>0</v>
          </cell>
          <cell r="CU252">
            <v>0</v>
          </cell>
          <cell r="CV252">
            <v>0</v>
          </cell>
          <cell r="CW252">
            <v>0</v>
          </cell>
          <cell r="CX252">
            <v>0</v>
          </cell>
          <cell r="CZ252">
            <v>0</v>
          </cell>
          <cell r="DC252">
            <v>0</v>
          </cell>
          <cell r="DF252">
            <v>0</v>
          </cell>
          <cell r="DI252">
            <v>0</v>
          </cell>
          <cell r="DK252">
            <v>0</v>
          </cell>
          <cell r="DL252">
            <v>0</v>
          </cell>
          <cell r="DN252" t="str">
            <v>21D11</v>
          </cell>
          <cell r="DO252" t="str">
            <v>Flex.T.Int."Escrit"</v>
          </cell>
          <cell r="DP252">
            <v>2</v>
          </cell>
          <cell r="DQ252">
            <v>100</v>
          </cell>
          <cell r="DR252" t="str">
            <v>CR01</v>
          </cell>
          <cell r="DT252" t="str">
            <v>00350093</v>
          </cell>
          <cell r="DU252" t="str">
            <v>CAIXA GERAL DE DEPOSITOS, SA</v>
          </cell>
        </row>
        <row r="253">
          <cell r="A253" t="str">
            <v>263400</v>
          </cell>
          <cell r="B253" t="str">
            <v>João Alberto Machado Patricio</v>
          </cell>
          <cell r="C253" t="str">
            <v>1984</v>
          </cell>
          <cell r="D253">
            <v>21</v>
          </cell>
          <cell r="E253">
            <v>21</v>
          </cell>
          <cell r="F253" t="str">
            <v>19540124</v>
          </cell>
          <cell r="G253" t="str">
            <v>51</v>
          </cell>
          <cell r="H253" t="str">
            <v>0</v>
          </cell>
          <cell r="I253" t="str">
            <v>Solt.</v>
          </cell>
          <cell r="J253" t="str">
            <v>masculino</v>
          </cell>
          <cell r="K253">
            <v>0</v>
          </cell>
          <cell r="L253" t="str">
            <v>Travessa Montarroio 45-C 1º</v>
          </cell>
          <cell r="M253" t="str">
            <v>3000-289</v>
          </cell>
          <cell r="N253" t="str">
            <v>COIMBRA</v>
          </cell>
          <cell r="O253" t="str">
            <v>00241131</v>
          </cell>
          <cell r="P253" t="str">
            <v>CURSO COMPLEMENTAR DOS LICEUS</v>
          </cell>
          <cell r="R253" t="str">
            <v>4596180</v>
          </cell>
          <cell r="S253" t="str">
            <v>19930309</v>
          </cell>
          <cell r="T253" t="str">
            <v>COIMBRA</v>
          </cell>
          <cell r="W253" t="str">
            <v>145092712</v>
          </cell>
          <cell r="X253" t="str">
            <v>0728</v>
          </cell>
          <cell r="Y253" t="str">
            <v>0.0</v>
          </cell>
          <cell r="Z253">
            <v>0</v>
          </cell>
          <cell r="AA253" t="str">
            <v>00</v>
          </cell>
          <cell r="AD253" t="str">
            <v>100</v>
          </cell>
          <cell r="AE253" t="str">
            <v>11218333245</v>
          </cell>
          <cell r="AF253" t="str">
            <v>02</v>
          </cell>
          <cell r="AG253" t="str">
            <v>19840116</v>
          </cell>
          <cell r="AH253" t="str">
            <v>DT.Adm.Corr.Antiguid</v>
          </cell>
          <cell r="AI253" t="str">
            <v>1</v>
          </cell>
          <cell r="AJ253" t="str">
            <v>ACTIVOS</v>
          </cell>
          <cell r="AK253" t="str">
            <v>AA</v>
          </cell>
          <cell r="AL253" t="str">
            <v>ACTIVO TEMP.INTEIRO</v>
          </cell>
          <cell r="AM253" t="str">
            <v>J200</v>
          </cell>
          <cell r="AN253" t="str">
            <v>EDPOutsourcingComercial-Ce</v>
          </cell>
          <cell r="AO253" t="str">
            <v>J210</v>
          </cell>
          <cell r="AP253" t="str">
            <v>EDPOC-CBR-Urb D</v>
          </cell>
          <cell r="AQ253" t="str">
            <v>40176948</v>
          </cell>
          <cell r="AR253" t="str">
            <v>70000022</v>
          </cell>
          <cell r="AS253" t="str">
            <v>014.</v>
          </cell>
          <cell r="AT253" t="str">
            <v>TECNICO COMERCIAL</v>
          </cell>
          <cell r="AU253" t="str">
            <v>1</v>
          </cell>
          <cell r="AV253" t="str">
            <v>00040436</v>
          </cell>
          <cell r="AW253" t="str">
            <v>J20504000820</v>
          </cell>
          <cell r="AX253" t="str">
            <v>OCB2C-AC-GA ATEND ANALISE FACT CONT</v>
          </cell>
          <cell r="AY253" t="str">
            <v>68907101</v>
          </cell>
          <cell r="AZ253" t="str">
            <v>B2C - Centro</v>
          </cell>
          <cell r="BA253" t="str">
            <v>6890</v>
          </cell>
          <cell r="BB253" t="str">
            <v>EDP Outsourcing Comercial</v>
          </cell>
          <cell r="BC253" t="str">
            <v>6890</v>
          </cell>
          <cell r="BD253" t="str">
            <v>6890</v>
          </cell>
          <cell r="BE253" t="str">
            <v>2800</v>
          </cell>
          <cell r="BF253" t="str">
            <v>6890</v>
          </cell>
          <cell r="BG253" t="str">
            <v>EDP Outsourcing Comercial,SA</v>
          </cell>
          <cell r="BH253" t="str">
            <v>1010</v>
          </cell>
          <cell r="BI253">
            <v>1520</v>
          </cell>
          <cell r="BJ253" t="str">
            <v>14</v>
          </cell>
          <cell r="BK253">
            <v>21</v>
          </cell>
          <cell r="BL253">
            <v>212.31</v>
          </cell>
          <cell r="BM253" t="str">
            <v>NÍVEL 4</v>
          </cell>
          <cell r="BN253" t="str">
            <v>01</v>
          </cell>
          <cell r="BO253" t="str">
            <v>08</v>
          </cell>
          <cell r="BP253" t="str">
            <v>20040101</v>
          </cell>
          <cell r="BQ253" t="str">
            <v>21</v>
          </cell>
          <cell r="BR253" t="str">
            <v>EVOLUCAO AUTOMATICA</v>
          </cell>
          <cell r="BS253" t="str">
            <v>20050101</v>
          </cell>
          <cell r="BW253">
            <v>0</v>
          </cell>
          <cell r="BX253">
            <v>0</v>
          </cell>
          <cell r="BY253">
            <v>0</v>
          </cell>
          <cell r="BZ253">
            <v>0</v>
          </cell>
          <cell r="CA253">
            <v>0</v>
          </cell>
          <cell r="CC253">
            <v>0</v>
          </cell>
          <cell r="CG253">
            <v>0</v>
          </cell>
          <cell r="CK253">
            <v>0</v>
          </cell>
          <cell r="CO253">
            <v>0</v>
          </cell>
          <cell r="CT253">
            <v>0</v>
          </cell>
          <cell r="CU253">
            <v>0</v>
          </cell>
          <cell r="CV253">
            <v>0</v>
          </cell>
          <cell r="CW253">
            <v>0</v>
          </cell>
          <cell r="CX253">
            <v>0</v>
          </cell>
          <cell r="CZ253">
            <v>0</v>
          </cell>
          <cell r="DC253">
            <v>0</v>
          </cell>
          <cell r="DF253">
            <v>0</v>
          </cell>
          <cell r="DI253">
            <v>0</v>
          </cell>
          <cell r="DK253">
            <v>0</v>
          </cell>
          <cell r="DL253">
            <v>0</v>
          </cell>
          <cell r="DN253" t="str">
            <v>21D11</v>
          </cell>
          <cell r="DO253" t="str">
            <v>Flex.T.Int."Escrit"</v>
          </cell>
          <cell r="DP253">
            <v>2</v>
          </cell>
          <cell r="DQ253">
            <v>100</v>
          </cell>
          <cell r="DR253" t="str">
            <v>CR01</v>
          </cell>
          <cell r="DT253" t="str">
            <v>00330000</v>
          </cell>
          <cell r="DU253" t="str">
            <v>BANCO COMERCIAL PORTUGUES, SA</v>
          </cell>
        </row>
        <row r="254">
          <cell r="A254" t="str">
            <v>124753</v>
          </cell>
          <cell r="B254" t="str">
            <v>Antonio Jose Raposo Simões</v>
          </cell>
          <cell r="C254" t="str">
            <v>1969</v>
          </cell>
          <cell r="D254">
            <v>36</v>
          </cell>
          <cell r="E254">
            <v>36</v>
          </cell>
          <cell r="F254" t="str">
            <v>19510730</v>
          </cell>
          <cell r="G254" t="str">
            <v>53</v>
          </cell>
          <cell r="H254" t="str">
            <v>1</v>
          </cell>
          <cell r="I254" t="str">
            <v>Casado</v>
          </cell>
          <cell r="J254" t="str">
            <v>masculino</v>
          </cell>
          <cell r="K254">
            <v>2</v>
          </cell>
          <cell r="L254" t="str">
            <v>Urb Alto Sto.Antonio,Lt-17</v>
          </cell>
          <cell r="M254" t="str">
            <v>3050-456</v>
          </cell>
          <cell r="N254" t="str">
            <v>PAMPILHOSA</v>
          </cell>
          <cell r="O254" t="str">
            <v>00242092</v>
          </cell>
          <cell r="P254" t="str">
            <v>C.COMPLEMENTAR ELECTROTECNIA</v>
          </cell>
          <cell r="R254" t="str">
            <v>2451571</v>
          </cell>
          <cell r="S254" t="str">
            <v>19950706</v>
          </cell>
          <cell r="T254" t="str">
            <v>COIMBRA</v>
          </cell>
          <cell r="U254" t="str">
            <v>9803</v>
          </cell>
          <cell r="V254" t="str">
            <v>S.NAC IND ENERGIA-SINDEL</v>
          </cell>
          <cell r="W254" t="str">
            <v>152154990</v>
          </cell>
          <cell r="X254" t="str">
            <v>0116</v>
          </cell>
          <cell r="Y254" t="str">
            <v>0.0</v>
          </cell>
          <cell r="Z254">
            <v>2</v>
          </cell>
          <cell r="AA254" t="str">
            <v>00</v>
          </cell>
          <cell r="AC254" t="str">
            <v>X</v>
          </cell>
          <cell r="AD254" t="str">
            <v>100</v>
          </cell>
          <cell r="AE254" t="str">
            <v>11100625540</v>
          </cell>
          <cell r="AF254" t="str">
            <v>02</v>
          </cell>
          <cell r="AG254" t="str">
            <v>19690929</v>
          </cell>
          <cell r="AH254" t="str">
            <v>DT.Adm.Corr.Antiguid</v>
          </cell>
          <cell r="AI254" t="str">
            <v>1</v>
          </cell>
          <cell r="AJ254" t="str">
            <v>ACTIVOS</v>
          </cell>
          <cell r="AK254" t="str">
            <v>AA</v>
          </cell>
          <cell r="AL254" t="str">
            <v>ACTIVO TEMP.INTEIRO</v>
          </cell>
          <cell r="AM254" t="str">
            <v>J200</v>
          </cell>
          <cell r="AN254" t="str">
            <v>EDPOutsourcingComercial-Ce</v>
          </cell>
          <cell r="AO254" t="str">
            <v>J210</v>
          </cell>
          <cell r="AP254" t="str">
            <v>EDPOC-CBR-Urb D</v>
          </cell>
          <cell r="AQ254" t="str">
            <v>40176940</v>
          </cell>
          <cell r="AR254" t="str">
            <v>70000078</v>
          </cell>
          <cell r="AS254" t="str">
            <v>033.</v>
          </cell>
          <cell r="AT254" t="str">
            <v>TECNICO PRINCIPAL DE GESTAO</v>
          </cell>
          <cell r="AU254" t="str">
            <v>0</v>
          </cell>
          <cell r="AV254" t="str">
            <v>00040436</v>
          </cell>
          <cell r="AW254" t="str">
            <v>J20504000820</v>
          </cell>
          <cell r="AX254" t="str">
            <v>OCB2C-AC-GA ATEND ANALISE FACT CONT</v>
          </cell>
          <cell r="AY254" t="str">
            <v>68907101</v>
          </cell>
          <cell r="AZ254" t="str">
            <v>B2C - Centro</v>
          </cell>
          <cell r="BA254" t="str">
            <v>6890</v>
          </cell>
          <cell r="BB254" t="str">
            <v>EDP Outsourcing Comercial</v>
          </cell>
          <cell r="BC254" t="str">
            <v>6890</v>
          </cell>
          <cell r="BD254" t="str">
            <v>6890</v>
          </cell>
          <cell r="BE254" t="str">
            <v>2800</v>
          </cell>
          <cell r="BF254" t="str">
            <v>6890</v>
          </cell>
          <cell r="BG254" t="str">
            <v>EDP Outsourcing Comercial,SA</v>
          </cell>
          <cell r="BH254" t="str">
            <v>1010</v>
          </cell>
          <cell r="BI254">
            <v>1707</v>
          </cell>
          <cell r="BJ254" t="str">
            <v>16</v>
          </cell>
          <cell r="BK254">
            <v>36</v>
          </cell>
          <cell r="BL254">
            <v>363.96</v>
          </cell>
          <cell r="BM254" t="str">
            <v>NÍVEL 3</v>
          </cell>
          <cell r="BN254" t="str">
            <v>01</v>
          </cell>
          <cell r="BO254" t="str">
            <v>07</v>
          </cell>
          <cell r="BP254" t="str">
            <v>20030110</v>
          </cell>
          <cell r="BQ254" t="str">
            <v>33</v>
          </cell>
          <cell r="BR254" t="str">
            <v>NOMEACAO</v>
          </cell>
          <cell r="BS254" t="str">
            <v>20050101</v>
          </cell>
          <cell r="BW254">
            <v>0</v>
          </cell>
          <cell r="BX254">
            <v>0</v>
          </cell>
          <cell r="BY254">
            <v>0</v>
          </cell>
          <cell r="BZ254">
            <v>0</v>
          </cell>
          <cell r="CA254">
            <v>0</v>
          </cell>
          <cell r="CC254">
            <v>0</v>
          </cell>
          <cell r="CG254">
            <v>0</v>
          </cell>
          <cell r="CK254">
            <v>0</v>
          </cell>
          <cell r="CO254">
            <v>0</v>
          </cell>
          <cell r="CT254">
            <v>0</v>
          </cell>
          <cell r="CU254">
            <v>0</v>
          </cell>
          <cell r="CV254">
            <v>0</v>
          </cell>
          <cell r="CW254">
            <v>0</v>
          </cell>
          <cell r="CX254">
            <v>0</v>
          </cell>
          <cell r="CZ254">
            <v>0</v>
          </cell>
          <cell r="DC254">
            <v>0</v>
          </cell>
          <cell r="DF254">
            <v>0</v>
          </cell>
          <cell r="DI254">
            <v>0</v>
          </cell>
          <cell r="DK254">
            <v>0</v>
          </cell>
          <cell r="DL254">
            <v>0</v>
          </cell>
          <cell r="DN254" t="str">
            <v>21D11</v>
          </cell>
          <cell r="DO254" t="str">
            <v>Flex.T.Int."Escrit"</v>
          </cell>
          <cell r="DP254">
            <v>2</v>
          </cell>
          <cell r="DQ254">
            <v>100</v>
          </cell>
          <cell r="DR254" t="str">
            <v>CR01</v>
          </cell>
          <cell r="DT254" t="str">
            <v>00360033</v>
          </cell>
          <cell r="DU254" t="str">
            <v>CAIXA ECONOMICA MONTEPIO GERAL</v>
          </cell>
        </row>
        <row r="255">
          <cell r="A255" t="str">
            <v>297046</v>
          </cell>
          <cell r="B255" t="str">
            <v>Maria Olinda Barata Salgueiro</v>
          </cell>
          <cell r="C255" t="str">
            <v>1983</v>
          </cell>
          <cell r="D255">
            <v>22</v>
          </cell>
          <cell r="E255">
            <v>22</v>
          </cell>
          <cell r="F255" t="str">
            <v>19630114</v>
          </cell>
          <cell r="G255" t="str">
            <v>42</v>
          </cell>
          <cell r="H255" t="str">
            <v>4</v>
          </cell>
          <cell r="I255" t="str">
            <v>Divorc</v>
          </cell>
          <cell r="J255" t="str">
            <v>feminino</v>
          </cell>
          <cell r="K255">
            <v>1</v>
          </cell>
          <cell r="L255" t="str">
            <v>Av D.Manuel  I , Lt 6 - 2 Dt</v>
          </cell>
          <cell r="M255" t="str">
            <v>3200-228</v>
          </cell>
          <cell r="N255" t="str">
            <v>LOUSÃ</v>
          </cell>
          <cell r="O255" t="str">
            <v>00233021</v>
          </cell>
          <cell r="P255" t="str">
            <v>C.GERAL UNIFICADO(9 ANO ESCOL)</v>
          </cell>
          <cell r="R255" t="str">
            <v>4483624</v>
          </cell>
          <cell r="S255" t="str">
            <v>19960917</v>
          </cell>
          <cell r="T255" t="str">
            <v>COIMBRA</v>
          </cell>
          <cell r="U255" t="str">
            <v>9803</v>
          </cell>
          <cell r="V255" t="str">
            <v>S.NAC IND ENERGIA-SINDEL</v>
          </cell>
          <cell r="W255" t="str">
            <v>157595048</v>
          </cell>
          <cell r="X255" t="str">
            <v>0760</v>
          </cell>
          <cell r="Y255" t="str">
            <v>0.0</v>
          </cell>
          <cell r="Z255">
            <v>1</v>
          </cell>
          <cell r="AA255" t="str">
            <v>00</v>
          </cell>
          <cell r="AD255" t="str">
            <v>100</v>
          </cell>
          <cell r="AE255" t="str">
            <v>11102555829</v>
          </cell>
          <cell r="AF255" t="str">
            <v>02</v>
          </cell>
          <cell r="AG255" t="str">
            <v>19830403</v>
          </cell>
          <cell r="AH255" t="str">
            <v>DT.Adm.Corr.Antiguid</v>
          </cell>
          <cell r="AI255" t="str">
            <v>1</v>
          </cell>
          <cell r="AJ255" t="str">
            <v>ACTIVOS</v>
          </cell>
          <cell r="AK255" t="str">
            <v>AA</v>
          </cell>
          <cell r="AL255" t="str">
            <v>ACTIVO TEMP.INTEIRO</v>
          </cell>
          <cell r="AM255" t="str">
            <v>J200</v>
          </cell>
          <cell r="AN255" t="str">
            <v>EDPOutsourcingComercial-Ce</v>
          </cell>
          <cell r="AO255" t="str">
            <v>J210</v>
          </cell>
          <cell r="AP255" t="str">
            <v>EDPOC-CBR-Urb D</v>
          </cell>
          <cell r="AQ255" t="str">
            <v>40176950</v>
          </cell>
          <cell r="AR255" t="str">
            <v>70000022</v>
          </cell>
          <cell r="AS255" t="str">
            <v>014.</v>
          </cell>
          <cell r="AT255" t="str">
            <v>TECNICO COMERCIAL</v>
          </cell>
          <cell r="AU255" t="str">
            <v>1</v>
          </cell>
          <cell r="AV255" t="str">
            <v>00040436</v>
          </cell>
          <cell r="AW255" t="str">
            <v>J20504000820</v>
          </cell>
          <cell r="AX255" t="str">
            <v>OCB2C-AC-GA ATEND ANALISE FACT CONT</v>
          </cell>
          <cell r="AY255" t="str">
            <v>68907101</v>
          </cell>
          <cell r="AZ255" t="str">
            <v>B2C - Centro</v>
          </cell>
          <cell r="BA255" t="str">
            <v>6890</v>
          </cell>
          <cell r="BB255" t="str">
            <v>EDP Outsourcing Comercial</v>
          </cell>
          <cell r="BC255" t="str">
            <v>6890</v>
          </cell>
          <cell r="BD255" t="str">
            <v>6890</v>
          </cell>
          <cell r="BE255" t="str">
            <v>2800</v>
          </cell>
          <cell r="BF255" t="str">
            <v>6890</v>
          </cell>
          <cell r="BG255" t="str">
            <v>EDP Outsourcing Comercial,SA</v>
          </cell>
          <cell r="BH255" t="str">
            <v>1010</v>
          </cell>
          <cell r="BI255">
            <v>1247</v>
          </cell>
          <cell r="BJ255" t="str">
            <v>11</v>
          </cell>
          <cell r="BK255">
            <v>22</v>
          </cell>
          <cell r="BL255">
            <v>222.42</v>
          </cell>
          <cell r="BM255" t="str">
            <v>NÍVEL 4</v>
          </cell>
          <cell r="BN255" t="str">
            <v>02</v>
          </cell>
          <cell r="BO255" t="str">
            <v>05</v>
          </cell>
          <cell r="BP255" t="str">
            <v>20030101</v>
          </cell>
          <cell r="BQ255" t="str">
            <v>21</v>
          </cell>
          <cell r="BR255" t="str">
            <v>EVOLUCAO AUTOMATICA</v>
          </cell>
          <cell r="BS255" t="str">
            <v>20050101</v>
          </cell>
          <cell r="BW255">
            <v>0</v>
          </cell>
          <cell r="BX255">
            <v>0</v>
          </cell>
          <cell r="BY255">
            <v>0</v>
          </cell>
          <cell r="BZ255">
            <v>0</v>
          </cell>
          <cell r="CA255">
            <v>0</v>
          </cell>
          <cell r="CC255">
            <v>0</v>
          </cell>
          <cell r="CG255">
            <v>0</v>
          </cell>
          <cell r="CK255">
            <v>0</v>
          </cell>
          <cell r="CO255">
            <v>0</v>
          </cell>
          <cell r="CT255">
            <v>0</v>
          </cell>
          <cell r="CU255">
            <v>0</v>
          </cell>
          <cell r="CV255">
            <v>0</v>
          </cell>
          <cell r="CW255">
            <v>0</v>
          </cell>
          <cell r="CX255">
            <v>0</v>
          </cell>
          <cell r="CZ255">
            <v>0</v>
          </cell>
          <cell r="DC255">
            <v>0</v>
          </cell>
          <cell r="DF255">
            <v>0</v>
          </cell>
          <cell r="DI255">
            <v>0</v>
          </cell>
          <cell r="DK255">
            <v>0</v>
          </cell>
          <cell r="DL255">
            <v>0</v>
          </cell>
          <cell r="DN255" t="str">
            <v>21D11</v>
          </cell>
          <cell r="DO255" t="str">
            <v>Flex.T.Int."Escrit"</v>
          </cell>
          <cell r="DP255">
            <v>2</v>
          </cell>
          <cell r="DQ255">
            <v>100</v>
          </cell>
          <cell r="DR255" t="str">
            <v>CR01</v>
          </cell>
          <cell r="DT255" t="str">
            <v>00350408</v>
          </cell>
          <cell r="DU255" t="str">
            <v>CAIXA GERAL DE DEPOSITOS, SA</v>
          </cell>
        </row>
        <row r="256">
          <cell r="A256" t="str">
            <v>259446</v>
          </cell>
          <cell r="B256" t="str">
            <v>Jose Antonio Almeida Santos</v>
          </cell>
          <cell r="C256" t="str">
            <v>1978</v>
          </cell>
          <cell r="D256">
            <v>27</v>
          </cell>
          <cell r="E256">
            <v>27</v>
          </cell>
          <cell r="F256" t="str">
            <v>19630320</v>
          </cell>
          <cell r="G256" t="str">
            <v>42</v>
          </cell>
          <cell r="H256" t="str">
            <v>0</v>
          </cell>
          <cell r="I256" t="str">
            <v>Solt.</v>
          </cell>
          <cell r="J256" t="str">
            <v>masculino</v>
          </cell>
          <cell r="K256">
            <v>0</v>
          </cell>
          <cell r="L256" t="str">
            <v>Lg da Feira</v>
          </cell>
          <cell r="M256" t="str">
            <v>3780-476</v>
          </cell>
          <cell r="N256" t="str">
            <v>MOITA AND</v>
          </cell>
          <cell r="O256" t="str">
            <v>00232213</v>
          </cell>
          <cell r="P256" t="str">
            <v>C.GERAL ADMINISTRACAO COMERCIO</v>
          </cell>
          <cell r="R256" t="str">
            <v>6569164</v>
          </cell>
          <cell r="S256" t="str">
            <v>20020502</v>
          </cell>
          <cell r="T256" t="str">
            <v>LISBOA</v>
          </cell>
          <cell r="U256" t="str">
            <v>9803</v>
          </cell>
          <cell r="V256" t="str">
            <v>S.NAC IND ENERGIA-SINDEL</v>
          </cell>
          <cell r="W256" t="str">
            <v>172604346</v>
          </cell>
          <cell r="X256" t="str">
            <v>0035</v>
          </cell>
          <cell r="Y256" t="str">
            <v>0.0</v>
          </cell>
          <cell r="Z256">
            <v>0</v>
          </cell>
          <cell r="AA256" t="str">
            <v>00</v>
          </cell>
          <cell r="AD256" t="str">
            <v>100</v>
          </cell>
          <cell r="AE256" t="str">
            <v>11102574595</v>
          </cell>
          <cell r="AF256" t="str">
            <v>02</v>
          </cell>
          <cell r="AG256" t="str">
            <v>19780109</v>
          </cell>
          <cell r="AH256" t="str">
            <v>DT.Adm.Corr.Antiguid</v>
          </cell>
          <cell r="AI256" t="str">
            <v>1</v>
          </cell>
          <cell r="AJ256" t="str">
            <v>ACTIVOS</v>
          </cell>
          <cell r="AK256" t="str">
            <v>AA</v>
          </cell>
          <cell r="AL256" t="str">
            <v>ACTIVO TEMP.INTEIRO</v>
          </cell>
          <cell r="AM256" t="str">
            <v>J200</v>
          </cell>
          <cell r="AN256" t="str">
            <v>EDPOutsourcingComercial-Ce</v>
          </cell>
          <cell r="AO256" t="str">
            <v>J210</v>
          </cell>
          <cell r="AP256" t="str">
            <v>EDPOC-CBR-Urb D</v>
          </cell>
          <cell r="AQ256" t="str">
            <v>40176947</v>
          </cell>
          <cell r="AR256" t="str">
            <v>70000022</v>
          </cell>
          <cell r="AS256" t="str">
            <v>014.</v>
          </cell>
          <cell r="AT256" t="str">
            <v>TECNICO COMERCIAL</v>
          </cell>
          <cell r="AU256" t="str">
            <v>1</v>
          </cell>
          <cell r="AV256" t="str">
            <v>00040436</v>
          </cell>
          <cell r="AW256" t="str">
            <v>J20504000820</v>
          </cell>
          <cell r="AX256" t="str">
            <v>OCB2C-AC-GA ATEND ANALISE FACT CONT</v>
          </cell>
          <cell r="AY256" t="str">
            <v>68907101</v>
          </cell>
          <cell r="AZ256" t="str">
            <v>B2C - Centro</v>
          </cell>
          <cell r="BA256" t="str">
            <v>6890</v>
          </cell>
          <cell r="BB256" t="str">
            <v>EDP Outsourcing Comercial</v>
          </cell>
          <cell r="BC256" t="str">
            <v>6890</v>
          </cell>
          <cell r="BD256" t="str">
            <v>6890</v>
          </cell>
          <cell r="BE256" t="str">
            <v>2800</v>
          </cell>
          <cell r="BF256" t="str">
            <v>6890</v>
          </cell>
          <cell r="BG256" t="str">
            <v>EDP Outsourcing Comercial,SA</v>
          </cell>
          <cell r="BH256" t="str">
            <v>1010</v>
          </cell>
          <cell r="BI256">
            <v>1339</v>
          </cell>
          <cell r="BJ256" t="str">
            <v>12</v>
          </cell>
          <cell r="BK256">
            <v>27</v>
          </cell>
          <cell r="BL256">
            <v>272.97000000000003</v>
          </cell>
          <cell r="BM256" t="str">
            <v>NÍVEL 4</v>
          </cell>
          <cell r="BN256" t="str">
            <v>01</v>
          </cell>
          <cell r="BO256" t="str">
            <v>06</v>
          </cell>
          <cell r="BP256" t="str">
            <v>20040101</v>
          </cell>
          <cell r="BQ256" t="str">
            <v>21</v>
          </cell>
          <cell r="BR256" t="str">
            <v>EVOLUCAO AUTOMATICA</v>
          </cell>
          <cell r="BS256" t="str">
            <v>20050101</v>
          </cell>
          <cell r="BW256">
            <v>0</v>
          </cell>
          <cell r="BX256">
            <v>0</v>
          </cell>
          <cell r="BY256">
            <v>0</v>
          </cell>
          <cell r="BZ256">
            <v>0</v>
          </cell>
          <cell r="CA256">
            <v>0</v>
          </cell>
          <cell r="CC256">
            <v>0</v>
          </cell>
          <cell r="CG256">
            <v>0</v>
          </cell>
          <cell r="CK256">
            <v>0</v>
          </cell>
          <cell r="CO256">
            <v>0</v>
          </cell>
          <cell r="CT256">
            <v>0</v>
          </cell>
          <cell r="CU256">
            <v>0</v>
          </cell>
          <cell r="CV256">
            <v>0</v>
          </cell>
          <cell r="CW256">
            <v>0</v>
          </cell>
          <cell r="CX256">
            <v>0</v>
          </cell>
          <cell r="CZ256">
            <v>0</v>
          </cell>
          <cell r="DC256">
            <v>0</v>
          </cell>
          <cell r="DF256">
            <v>0</v>
          </cell>
          <cell r="DI256">
            <v>0</v>
          </cell>
          <cell r="DK256">
            <v>0</v>
          </cell>
          <cell r="DL256">
            <v>0</v>
          </cell>
          <cell r="DN256" t="str">
            <v>21D11</v>
          </cell>
          <cell r="DO256" t="str">
            <v>Flex.T.Int."Escrit"</v>
          </cell>
          <cell r="DP256">
            <v>2</v>
          </cell>
          <cell r="DQ256">
            <v>100</v>
          </cell>
          <cell r="DR256" t="str">
            <v>CR01</v>
          </cell>
          <cell r="DT256" t="str">
            <v>00350093</v>
          </cell>
          <cell r="DU256" t="str">
            <v>CAIXA GERAL DE DEPOSITOS, SA</v>
          </cell>
        </row>
        <row r="257">
          <cell r="A257" t="str">
            <v>132470</v>
          </cell>
          <cell r="B257" t="str">
            <v>Luis Antonio Vitorino Serra</v>
          </cell>
          <cell r="C257" t="str">
            <v>1973</v>
          </cell>
          <cell r="D257">
            <v>32</v>
          </cell>
          <cell r="E257">
            <v>32</v>
          </cell>
          <cell r="F257" t="str">
            <v>19530206</v>
          </cell>
          <cell r="G257" t="str">
            <v>52</v>
          </cell>
          <cell r="H257" t="str">
            <v>1</v>
          </cell>
          <cell r="I257" t="str">
            <v>Casado</v>
          </cell>
          <cell r="J257" t="str">
            <v>masculino</v>
          </cell>
          <cell r="K257">
            <v>1</v>
          </cell>
          <cell r="L257" t="str">
            <v>R Carvalhal dos Pombos LT 8</v>
          </cell>
          <cell r="M257" t="str">
            <v>3330-313</v>
          </cell>
          <cell r="N257" t="str">
            <v>GÓIS</v>
          </cell>
          <cell r="O257" t="str">
            <v>00241102</v>
          </cell>
          <cell r="P257" t="str">
            <v>3. CICLO - ALINEA F)</v>
          </cell>
          <cell r="R257" t="str">
            <v>4002896</v>
          </cell>
          <cell r="S257" t="str">
            <v>19971202</v>
          </cell>
          <cell r="T257" t="str">
            <v>COIMBRA</v>
          </cell>
          <cell r="U257" t="str">
            <v>9803</v>
          </cell>
          <cell r="V257" t="str">
            <v>S.NAC IND ENERGIA-SINDEL</v>
          </cell>
          <cell r="W257" t="str">
            <v>107514370</v>
          </cell>
          <cell r="X257" t="str">
            <v>0752</v>
          </cell>
          <cell r="Y257" t="str">
            <v>0.0</v>
          </cell>
          <cell r="Z257">
            <v>1</v>
          </cell>
          <cell r="AA257" t="str">
            <v>00</v>
          </cell>
          <cell r="AC257" t="str">
            <v>X</v>
          </cell>
          <cell r="AD257" t="str">
            <v>100</v>
          </cell>
          <cell r="AE257" t="str">
            <v>11100818427</v>
          </cell>
          <cell r="AF257" t="str">
            <v>02</v>
          </cell>
          <cell r="AG257" t="str">
            <v>19730205</v>
          </cell>
          <cell r="AH257" t="str">
            <v>DT.Adm.Corr.Antiguid</v>
          </cell>
          <cell r="AI257" t="str">
            <v>1</v>
          </cell>
          <cell r="AJ257" t="str">
            <v>ACTIVOS</v>
          </cell>
          <cell r="AK257" t="str">
            <v>AA</v>
          </cell>
          <cell r="AL257" t="str">
            <v>ACTIVO TEMP.INTEIRO</v>
          </cell>
          <cell r="AM257" t="str">
            <v>J200</v>
          </cell>
          <cell r="AN257" t="str">
            <v>EDPOutsourcingComercial-Ce</v>
          </cell>
          <cell r="AO257" t="str">
            <v>J210</v>
          </cell>
          <cell r="AP257" t="str">
            <v>EDPOC-CBR-Urb D</v>
          </cell>
          <cell r="AQ257" t="str">
            <v>40176941</v>
          </cell>
          <cell r="AR257" t="str">
            <v>70000078</v>
          </cell>
          <cell r="AS257" t="str">
            <v>033.</v>
          </cell>
          <cell r="AT257" t="str">
            <v>TECNICO PRINCIPAL DE GESTAO</v>
          </cell>
          <cell r="AU257" t="str">
            <v>1</v>
          </cell>
          <cell r="AV257" t="str">
            <v>00040436</v>
          </cell>
          <cell r="AW257" t="str">
            <v>J20504000820</v>
          </cell>
          <cell r="AX257" t="str">
            <v>OCB2C-AC-GA ATEND ANALISE FACT CONT</v>
          </cell>
          <cell r="AY257" t="str">
            <v>68907101</v>
          </cell>
          <cell r="AZ257" t="str">
            <v>B2C - Centro</v>
          </cell>
          <cell r="BA257" t="str">
            <v>6890</v>
          </cell>
          <cell r="BB257" t="str">
            <v>EDP Outsourcing Comercial</v>
          </cell>
          <cell r="BC257" t="str">
            <v>6890</v>
          </cell>
          <cell r="BD257" t="str">
            <v>6890</v>
          </cell>
          <cell r="BE257" t="str">
            <v>2800</v>
          </cell>
          <cell r="BF257" t="str">
            <v>6890</v>
          </cell>
          <cell r="BG257" t="str">
            <v>EDP Outsourcing Comercial,SA</v>
          </cell>
          <cell r="BH257" t="str">
            <v>1010</v>
          </cell>
          <cell r="BI257">
            <v>1707</v>
          </cell>
          <cell r="BJ257" t="str">
            <v>16</v>
          </cell>
          <cell r="BK257">
            <v>32</v>
          </cell>
          <cell r="BL257">
            <v>323.52</v>
          </cell>
          <cell r="BM257" t="str">
            <v>NÍVEL 3</v>
          </cell>
          <cell r="BN257" t="str">
            <v>01</v>
          </cell>
          <cell r="BO257" t="str">
            <v>07</v>
          </cell>
          <cell r="BP257" t="str">
            <v>20040101</v>
          </cell>
          <cell r="BQ257" t="str">
            <v>21</v>
          </cell>
          <cell r="BR257" t="str">
            <v>EVOLUCAO AUTOMATICA</v>
          </cell>
          <cell r="BS257" t="str">
            <v>20050101</v>
          </cell>
          <cell r="BW257">
            <v>0</v>
          </cell>
          <cell r="BX257">
            <v>0</v>
          </cell>
          <cell r="BY257">
            <v>0</v>
          </cell>
          <cell r="BZ257">
            <v>0</v>
          </cell>
          <cell r="CA257">
            <v>0</v>
          </cell>
          <cell r="CC257">
            <v>0</v>
          </cell>
          <cell r="CG257">
            <v>0</v>
          </cell>
          <cell r="CK257">
            <v>0</v>
          </cell>
          <cell r="CO257">
            <v>0</v>
          </cell>
          <cell r="CT257">
            <v>0</v>
          </cell>
          <cell r="CU257">
            <v>0</v>
          </cell>
          <cell r="CV257">
            <v>0</v>
          </cell>
          <cell r="CW257">
            <v>0</v>
          </cell>
          <cell r="CX257">
            <v>0</v>
          </cell>
          <cell r="CZ257">
            <v>0</v>
          </cell>
          <cell r="DC257">
            <v>0</v>
          </cell>
          <cell r="DF257">
            <v>0</v>
          </cell>
          <cell r="DI257">
            <v>0</v>
          </cell>
          <cell r="DK257">
            <v>0</v>
          </cell>
          <cell r="DL257">
            <v>0</v>
          </cell>
          <cell r="DN257" t="str">
            <v>21D11</v>
          </cell>
          <cell r="DO257" t="str">
            <v>Flex.T.Int."Escrit"</v>
          </cell>
          <cell r="DP257">
            <v>2</v>
          </cell>
          <cell r="DQ257">
            <v>100</v>
          </cell>
          <cell r="DR257" t="str">
            <v>CR01</v>
          </cell>
          <cell r="DT257" t="str">
            <v>00350345</v>
          </cell>
          <cell r="DU257" t="str">
            <v>CAIXA GERAL DE DEPOSITOS, SA</v>
          </cell>
        </row>
        <row r="258">
          <cell r="A258" t="str">
            <v>186473</v>
          </cell>
          <cell r="B258" t="str">
            <v>Antonio Manuel Pereira Simões</v>
          </cell>
          <cell r="C258" t="str">
            <v>1975</v>
          </cell>
          <cell r="D258">
            <v>30</v>
          </cell>
          <cell r="E258">
            <v>30</v>
          </cell>
          <cell r="F258" t="str">
            <v>19540914</v>
          </cell>
          <cell r="G258" t="str">
            <v>50</v>
          </cell>
          <cell r="H258" t="str">
            <v>1</v>
          </cell>
          <cell r="I258" t="str">
            <v>Casado</v>
          </cell>
          <cell r="J258" t="str">
            <v>masculino</v>
          </cell>
          <cell r="K258">
            <v>1</v>
          </cell>
          <cell r="L258" t="str">
            <v>Rua Gimnodesportivo 8 Carvalhal</v>
          </cell>
          <cell r="M258" t="str">
            <v>3080-400</v>
          </cell>
          <cell r="N258" t="str">
            <v>FIGUEIRA DA FOZ</v>
          </cell>
          <cell r="O258" t="str">
            <v>00776805</v>
          </cell>
          <cell r="P258" t="str">
            <v>GESTAO</v>
          </cell>
          <cell r="R258" t="str">
            <v>4009935</v>
          </cell>
          <cell r="S258" t="str">
            <v>19991123</v>
          </cell>
          <cell r="T258" t="str">
            <v>COIMBRA</v>
          </cell>
          <cell r="U258" t="str">
            <v>9803</v>
          </cell>
          <cell r="V258" t="str">
            <v>S.NAC IND ENERGIA-SINDEL</v>
          </cell>
          <cell r="W258" t="str">
            <v>151885893</v>
          </cell>
          <cell r="X258" t="str">
            <v>3824</v>
          </cell>
          <cell r="Y258" t="str">
            <v>0.0</v>
          </cell>
          <cell r="Z258">
            <v>1</v>
          </cell>
          <cell r="AA258" t="str">
            <v>00</v>
          </cell>
          <cell r="AD258" t="str">
            <v>100</v>
          </cell>
          <cell r="AE258" t="str">
            <v>10171367300</v>
          </cell>
          <cell r="AF258" t="str">
            <v>02</v>
          </cell>
          <cell r="AG258" t="str">
            <v>19750911</v>
          </cell>
          <cell r="AH258" t="str">
            <v>DT.Adm.Corr.Antiguid</v>
          </cell>
          <cell r="AI258" t="str">
            <v>1</v>
          </cell>
          <cell r="AJ258" t="str">
            <v>ACTIVOS</v>
          </cell>
          <cell r="AK258" t="str">
            <v>AA</v>
          </cell>
          <cell r="AL258" t="str">
            <v>ACTIVO TEMP.INTEIRO</v>
          </cell>
          <cell r="AM258" t="str">
            <v>J200</v>
          </cell>
          <cell r="AN258" t="str">
            <v>EDPOutsourcingComercial-Ce</v>
          </cell>
          <cell r="AO258" t="str">
            <v>J210</v>
          </cell>
          <cell r="AP258" t="str">
            <v>EDPOC-CBR-Urb D</v>
          </cell>
          <cell r="AQ258" t="str">
            <v>40176939</v>
          </cell>
          <cell r="AR258" t="str">
            <v>70000041</v>
          </cell>
          <cell r="AS258" t="str">
            <v>01L1</v>
          </cell>
          <cell r="AT258" t="str">
            <v>LICENCIADO I</v>
          </cell>
          <cell r="AU258" t="str">
            <v>1</v>
          </cell>
          <cell r="AV258" t="str">
            <v>00040436</v>
          </cell>
          <cell r="AW258" t="str">
            <v>J20504000820</v>
          </cell>
          <cell r="AX258" t="str">
            <v>OCB2C-AC-GA ATEND ANALISE FACT CONT</v>
          </cell>
          <cell r="AY258" t="str">
            <v>68907101</v>
          </cell>
          <cell r="AZ258" t="str">
            <v>B2C - Centro</v>
          </cell>
          <cell r="BA258" t="str">
            <v>6890</v>
          </cell>
          <cell r="BB258" t="str">
            <v>EDP Outsourcing Comercial</v>
          </cell>
          <cell r="BC258" t="str">
            <v>6890</v>
          </cell>
          <cell r="BD258" t="str">
            <v>6890</v>
          </cell>
          <cell r="BE258" t="str">
            <v>2800</v>
          </cell>
          <cell r="BF258" t="str">
            <v>6890</v>
          </cell>
          <cell r="BG258" t="str">
            <v>EDP Outsourcing Comercial,SA</v>
          </cell>
          <cell r="BH258" t="str">
            <v>1010</v>
          </cell>
          <cell r="BI258">
            <v>1907</v>
          </cell>
          <cell r="BJ258" t="str">
            <v>G</v>
          </cell>
          <cell r="BK258">
            <v>30</v>
          </cell>
          <cell r="BL258">
            <v>303.3</v>
          </cell>
          <cell r="BM258" t="str">
            <v>LIC 1</v>
          </cell>
          <cell r="BN258" t="str">
            <v>00</v>
          </cell>
          <cell r="BO258" t="str">
            <v>G</v>
          </cell>
          <cell r="BP258" t="str">
            <v>20040110</v>
          </cell>
          <cell r="BQ258" t="str">
            <v>22</v>
          </cell>
          <cell r="BR258" t="str">
            <v>ACELERACAO DE CARREIRA</v>
          </cell>
          <cell r="BS258" t="str">
            <v>20050101</v>
          </cell>
          <cell r="BW258">
            <v>0</v>
          </cell>
          <cell r="BX258">
            <v>0</v>
          </cell>
          <cell r="BY258">
            <v>0</v>
          </cell>
          <cell r="BZ258">
            <v>0</v>
          </cell>
          <cell r="CA258">
            <v>0</v>
          </cell>
          <cell r="CC258">
            <v>0</v>
          </cell>
          <cell r="CG258">
            <v>0</v>
          </cell>
          <cell r="CK258">
            <v>0</v>
          </cell>
          <cell r="CO258">
            <v>0</v>
          </cell>
          <cell r="CT258">
            <v>0</v>
          </cell>
          <cell r="CU258">
            <v>0</v>
          </cell>
          <cell r="CV258">
            <v>0</v>
          </cell>
          <cell r="CW258">
            <v>0</v>
          </cell>
          <cell r="CX258">
            <v>0</v>
          </cell>
          <cell r="CZ258">
            <v>0</v>
          </cell>
          <cell r="DC258">
            <v>0</v>
          </cell>
          <cell r="DD258" t="str">
            <v>1480</v>
          </cell>
          <cell r="DE258" t="str">
            <v>H</v>
          </cell>
          <cell r="DF258">
            <v>127</v>
          </cell>
          <cell r="DI258">
            <v>0</v>
          </cell>
          <cell r="DK258">
            <v>0</v>
          </cell>
          <cell r="DL258">
            <v>0</v>
          </cell>
          <cell r="DN258" t="str">
            <v>21D11</v>
          </cell>
          <cell r="DO258" t="str">
            <v>Flex.T.Int."Escrit"</v>
          </cell>
          <cell r="DP258">
            <v>2</v>
          </cell>
          <cell r="DQ258">
            <v>100</v>
          </cell>
          <cell r="DR258" t="str">
            <v>CR01</v>
          </cell>
          <cell r="DT258" t="str">
            <v>00453050</v>
          </cell>
          <cell r="DU258" t="str">
            <v>CAIXAS DE CREDITO AGRICOLA MUT</v>
          </cell>
        </row>
        <row r="259">
          <cell r="A259" t="str">
            <v>124524</v>
          </cell>
          <cell r="B259" t="str">
            <v>Fernando Jose Cardoso Carvalho</v>
          </cell>
          <cell r="C259" t="str">
            <v>1969</v>
          </cell>
          <cell r="D259">
            <v>36</v>
          </cell>
          <cell r="E259">
            <v>36</v>
          </cell>
          <cell r="F259" t="str">
            <v>19510102</v>
          </cell>
          <cell r="G259" t="str">
            <v>54</v>
          </cell>
          <cell r="H259" t="str">
            <v>1</v>
          </cell>
          <cell r="I259" t="str">
            <v>Casado</v>
          </cell>
          <cell r="J259" t="str">
            <v>masculino</v>
          </cell>
          <cell r="K259">
            <v>2</v>
          </cell>
          <cell r="L259" t="str">
            <v>Vale Gemil, Bl. 2 - 2º. Esqº. Santa Clara</v>
          </cell>
          <cell r="M259" t="str">
            <v>3040-322</v>
          </cell>
          <cell r="N259" t="str">
            <v>COIMBRA</v>
          </cell>
          <cell r="O259" t="str">
            <v>00232133</v>
          </cell>
          <cell r="P259" t="str">
            <v>CURSO GERAL DO COMERCIO</v>
          </cell>
          <cell r="R259" t="str">
            <v>1582523</v>
          </cell>
          <cell r="S259" t="str">
            <v>19920410</v>
          </cell>
          <cell r="T259" t="str">
            <v>COIMBRA</v>
          </cell>
          <cell r="U259" t="str">
            <v>9803</v>
          </cell>
          <cell r="V259" t="str">
            <v>S.NAC IND ENERGIA-SINDEL</v>
          </cell>
          <cell r="W259" t="str">
            <v>154405388</v>
          </cell>
          <cell r="X259" t="str">
            <v>0728</v>
          </cell>
          <cell r="Y259" t="str">
            <v>0.0</v>
          </cell>
          <cell r="Z259">
            <v>2</v>
          </cell>
          <cell r="AA259" t="str">
            <v>00</v>
          </cell>
          <cell r="AC259" t="str">
            <v>X</v>
          </cell>
          <cell r="AD259" t="str">
            <v>100</v>
          </cell>
          <cell r="AE259" t="str">
            <v>11100632645</v>
          </cell>
          <cell r="AF259" t="str">
            <v>02</v>
          </cell>
          <cell r="AG259" t="str">
            <v>19690812</v>
          </cell>
          <cell r="AH259" t="str">
            <v>DT.Adm.Corr.Antiguid</v>
          </cell>
          <cell r="AI259" t="str">
            <v>1</v>
          </cell>
          <cell r="AJ259" t="str">
            <v>ACTIVOS</v>
          </cell>
          <cell r="AK259" t="str">
            <v>AA</v>
          </cell>
          <cell r="AL259" t="str">
            <v>ACTIVO TEMP.INTEIRO</v>
          </cell>
          <cell r="AM259" t="str">
            <v>J200</v>
          </cell>
          <cell r="AN259" t="str">
            <v>EDPOutsourcingComercial-Ce</v>
          </cell>
          <cell r="AO259" t="str">
            <v>J210</v>
          </cell>
          <cell r="AP259" t="str">
            <v>EDPOC-CBR-Urb D</v>
          </cell>
          <cell r="AQ259" t="str">
            <v>40177000</v>
          </cell>
          <cell r="AR259" t="str">
            <v>70000078</v>
          </cell>
          <cell r="AS259" t="str">
            <v>033.</v>
          </cell>
          <cell r="AT259" t="str">
            <v>TECNICO PRINCIPAL DE GESTAO</v>
          </cell>
          <cell r="AU259" t="str">
            <v>0</v>
          </cell>
          <cell r="AV259" t="str">
            <v>00040440</v>
          </cell>
          <cell r="AW259" t="str">
            <v>J20504001420</v>
          </cell>
          <cell r="AX259" t="str">
            <v>OCB2C-FR-FRAUDES E ANOMALIAS CONSUM</v>
          </cell>
          <cell r="AY259" t="str">
            <v>68907103</v>
          </cell>
          <cell r="AZ259" t="str">
            <v>B2C - Fraudes e Anom</v>
          </cell>
          <cell r="BA259" t="str">
            <v>6890</v>
          </cell>
          <cell r="BB259" t="str">
            <v>EDP Outsourcing Comercial</v>
          </cell>
          <cell r="BC259" t="str">
            <v>6890</v>
          </cell>
          <cell r="BD259" t="str">
            <v>6890</v>
          </cell>
          <cell r="BE259" t="str">
            <v>2800</v>
          </cell>
          <cell r="BF259" t="str">
            <v>6890</v>
          </cell>
          <cell r="BG259" t="str">
            <v>EDP Outsourcing Comercial,SA</v>
          </cell>
          <cell r="BH259" t="str">
            <v>1010</v>
          </cell>
          <cell r="BI259">
            <v>1707</v>
          </cell>
          <cell r="BJ259" t="str">
            <v>16</v>
          </cell>
          <cell r="BK259">
            <v>36</v>
          </cell>
          <cell r="BL259">
            <v>363.96</v>
          </cell>
          <cell r="BM259" t="str">
            <v>NÍVEL 3</v>
          </cell>
          <cell r="BN259" t="str">
            <v>01</v>
          </cell>
          <cell r="BO259" t="str">
            <v>07</v>
          </cell>
          <cell r="BP259" t="str">
            <v>20030110</v>
          </cell>
          <cell r="BQ259" t="str">
            <v>33</v>
          </cell>
          <cell r="BR259" t="str">
            <v>NOMEACAO</v>
          </cell>
          <cell r="BS259" t="str">
            <v>20050101</v>
          </cell>
          <cell r="BW259">
            <v>0</v>
          </cell>
          <cell r="BX259">
            <v>0</v>
          </cell>
          <cell r="BY259">
            <v>0</v>
          </cell>
          <cell r="BZ259">
            <v>0</v>
          </cell>
          <cell r="CA259">
            <v>0</v>
          </cell>
          <cell r="CC259">
            <v>0</v>
          </cell>
          <cell r="CG259">
            <v>0</v>
          </cell>
          <cell r="CK259">
            <v>0</v>
          </cell>
          <cell r="CO259">
            <v>0</v>
          </cell>
          <cell r="CT259">
            <v>0</v>
          </cell>
          <cell r="CU259">
            <v>0</v>
          </cell>
          <cell r="CV259">
            <v>0</v>
          </cell>
          <cell r="CW259">
            <v>0</v>
          </cell>
          <cell r="CX259">
            <v>0</v>
          </cell>
          <cell r="CZ259">
            <v>0</v>
          </cell>
          <cell r="DC259">
            <v>0</v>
          </cell>
          <cell r="DF259">
            <v>0</v>
          </cell>
          <cell r="DI259">
            <v>0</v>
          </cell>
          <cell r="DK259">
            <v>0</v>
          </cell>
          <cell r="DL259">
            <v>0</v>
          </cell>
          <cell r="DN259" t="str">
            <v>21D11</v>
          </cell>
          <cell r="DO259" t="str">
            <v>Flex.T.Int."Escrit"</v>
          </cell>
          <cell r="DP259">
            <v>2</v>
          </cell>
          <cell r="DQ259">
            <v>100</v>
          </cell>
          <cell r="DR259" t="str">
            <v>CR01</v>
          </cell>
          <cell r="DT259" t="str">
            <v>00360033</v>
          </cell>
          <cell r="DU259" t="str">
            <v>CAIXA ECONOMICA MONTEPIO GERAL</v>
          </cell>
        </row>
        <row r="260">
          <cell r="A260" t="str">
            <v>297763</v>
          </cell>
          <cell r="B260" t="str">
            <v>Luis Gonzaga Tenreiro Cruz</v>
          </cell>
          <cell r="C260" t="str">
            <v>1986</v>
          </cell>
          <cell r="D260">
            <v>19</v>
          </cell>
          <cell r="E260">
            <v>19</v>
          </cell>
          <cell r="F260" t="str">
            <v>19521229</v>
          </cell>
          <cell r="G260" t="str">
            <v>52</v>
          </cell>
          <cell r="H260" t="str">
            <v>1</v>
          </cell>
          <cell r="I260" t="str">
            <v>Casado</v>
          </cell>
          <cell r="J260" t="str">
            <v>masculino</v>
          </cell>
          <cell r="K260">
            <v>2</v>
          </cell>
          <cell r="L260" t="str">
            <v>Rua da Carvalha, nº.303</v>
          </cell>
          <cell r="M260" t="str">
            <v>3460-508</v>
          </cell>
          <cell r="N260" t="str">
            <v>TONDELA</v>
          </cell>
          <cell r="O260" t="str">
            <v>00743106</v>
          </cell>
          <cell r="P260" t="str">
            <v>ENG. ELECTROTECNICA</v>
          </cell>
          <cell r="R260" t="str">
            <v>2523323</v>
          </cell>
          <cell r="S260" t="str">
            <v>19950502</v>
          </cell>
          <cell r="T260" t="str">
            <v>LISBOA</v>
          </cell>
          <cell r="U260" t="str">
            <v>9803</v>
          </cell>
          <cell r="V260" t="str">
            <v>S.NAC IND ENERGIA-SINDEL</v>
          </cell>
          <cell r="W260" t="str">
            <v>149472218</v>
          </cell>
          <cell r="X260" t="str">
            <v>2704</v>
          </cell>
          <cell r="Y260" t="str">
            <v>0.0</v>
          </cell>
          <cell r="Z260">
            <v>2</v>
          </cell>
          <cell r="AA260" t="str">
            <v>00</v>
          </cell>
          <cell r="AC260" t="str">
            <v>X</v>
          </cell>
          <cell r="AD260" t="str">
            <v>100</v>
          </cell>
          <cell r="AE260" t="str">
            <v>11218277793</v>
          </cell>
          <cell r="AF260" t="str">
            <v>02</v>
          </cell>
          <cell r="AG260" t="str">
            <v>19861001</v>
          </cell>
          <cell r="AH260" t="str">
            <v>DT.Adm.Corr.Antiguid</v>
          </cell>
          <cell r="AI260" t="str">
            <v>1</v>
          </cell>
          <cell r="AJ260" t="str">
            <v>ACTIVOS</v>
          </cell>
          <cell r="AK260" t="str">
            <v>AA</v>
          </cell>
          <cell r="AL260" t="str">
            <v>ACTIVO TEMP.INTEIRO</v>
          </cell>
          <cell r="AM260" t="str">
            <v>J200</v>
          </cell>
          <cell r="AN260" t="str">
            <v>EDPOutsourcingComercial-Ce</v>
          </cell>
          <cell r="AO260" t="str">
            <v>J210</v>
          </cell>
          <cell r="AP260" t="str">
            <v>EDPOC-CBR-Urb D</v>
          </cell>
          <cell r="AQ260" t="str">
            <v>40177376</v>
          </cell>
          <cell r="AR260" t="str">
            <v>70000168</v>
          </cell>
          <cell r="AS260" t="str">
            <v>080I</v>
          </cell>
          <cell r="AT260" t="str">
            <v>SUBDIRECTOR (D1)</v>
          </cell>
          <cell r="AU260" t="str">
            <v>1</v>
          </cell>
          <cell r="AV260" t="str">
            <v>00040425</v>
          </cell>
          <cell r="AW260" t="str">
            <v>J20506000130</v>
          </cell>
          <cell r="AX260" t="str">
            <v>OCGCC-CHEFIA</v>
          </cell>
          <cell r="AY260" t="str">
            <v>68907500</v>
          </cell>
          <cell r="AZ260" t="str">
            <v>Depart. Gestão de Cr</v>
          </cell>
          <cell r="BA260" t="str">
            <v>6890</v>
          </cell>
          <cell r="BB260" t="str">
            <v>EDP Outsourcing Comercial</v>
          </cell>
          <cell r="BC260" t="str">
            <v>6890</v>
          </cell>
          <cell r="BD260" t="str">
            <v>6890</v>
          </cell>
          <cell r="BE260" t="str">
            <v>2800</v>
          </cell>
          <cell r="BF260" t="str">
            <v>6890</v>
          </cell>
          <cell r="BG260" t="str">
            <v>EDP Outsourcing Comercial,SA</v>
          </cell>
          <cell r="BH260" t="str">
            <v>1010</v>
          </cell>
          <cell r="BI260">
            <v>2805</v>
          </cell>
          <cell r="BJ260" t="str">
            <v>N</v>
          </cell>
          <cell r="BK260">
            <v>19</v>
          </cell>
          <cell r="BL260">
            <v>192.09</v>
          </cell>
          <cell r="BM260" t="str">
            <v>SUB DIR</v>
          </cell>
          <cell r="BN260" t="str">
            <v>02</v>
          </cell>
          <cell r="BO260" t="str">
            <v>N</v>
          </cell>
          <cell r="BP260" t="str">
            <v>20020107</v>
          </cell>
          <cell r="BQ260" t="str">
            <v>33</v>
          </cell>
          <cell r="BR260" t="str">
            <v>NOMEACAO</v>
          </cell>
          <cell r="BS260" t="str">
            <v>20050101</v>
          </cell>
          <cell r="BU260" t="str">
            <v>SUB DIR</v>
          </cell>
          <cell r="BV260" t="str">
            <v>N</v>
          </cell>
          <cell r="BW260">
            <v>0</v>
          </cell>
          <cell r="BX260">
            <v>25</v>
          </cell>
          <cell r="BY260">
            <v>749.27</v>
          </cell>
          <cell r="BZ260">
            <v>0</v>
          </cell>
          <cell r="CA260">
            <v>0</v>
          </cell>
          <cell r="CC260">
            <v>0</v>
          </cell>
          <cell r="CG260">
            <v>0</v>
          </cell>
          <cell r="CK260">
            <v>0</v>
          </cell>
          <cell r="CO260">
            <v>0</v>
          </cell>
          <cell r="CT260">
            <v>0</v>
          </cell>
          <cell r="CU260">
            <v>0</v>
          </cell>
          <cell r="CV260">
            <v>0</v>
          </cell>
          <cell r="CW260">
            <v>0</v>
          </cell>
          <cell r="CX260">
            <v>0</v>
          </cell>
          <cell r="CZ260">
            <v>0</v>
          </cell>
          <cell r="DC260">
            <v>0</v>
          </cell>
          <cell r="DF260">
            <v>0</v>
          </cell>
          <cell r="DI260">
            <v>0</v>
          </cell>
          <cell r="DK260">
            <v>0</v>
          </cell>
          <cell r="DL260">
            <v>0</v>
          </cell>
          <cell r="DN260" t="str">
            <v>50001</v>
          </cell>
          <cell r="DO260" t="str">
            <v>IHT_TEMPO INTEIRO</v>
          </cell>
          <cell r="DP260">
            <v>9</v>
          </cell>
          <cell r="DQ260">
            <v>100</v>
          </cell>
          <cell r="DR260" t="str">
            <v>CR01</v>
          </cell>
          <cell r="DT260" t="str">
            <v>00330000</v>
          </cell>
          <cell r="DU260" t="str">
            <v>BANCO COMERCIAL PORTUGUES, SA</v>
          </cell>
        </row>
        <row r="261">
          <cell r="A261" t="str">
            <v>331950</v>
          </cell>
          <cell r="B261" t="str">
            <v>Luis Miguel Duarte Soares Nunes Ferreira</v>
          </cell>
          <cell r="C261" t="str">
            <v>2002</v>
          </cell>
          <cell r="D261">
            <v>3</v>
          </cell>
          <cell r="E261">
            <v>3</v>
          </cell>
          <cell r="F261" t="str">
            <v>19730307</v>
          </cell>
          <cell r="G261" t="str">
            <v>32</v>
          </cell>
          <cell r="H261" t="str">
            <v>0</v>
          </cell>
          <cell r="I261" t="str">
            <v>Solt.</v>
          </cell>
          <cell r="J261" t="str">
            <v>masculino</v>
          </cell>
          <cell r="K261">
            <v>0</v>
          </cell>
          <cell r="L261" t="str">
            <v>Rua da Escola Nova, 132, R/C Dtº S Martinho do Bispo</v>
          </cell>
          <cell r="M261" t="str">
            <v>3040-165</v>
          </cell>
          <cell r="N261" t="str">
            <v>COIMBRA</v>
          </cell>
          <cell r="O261" t="str">
            <v>00774852</v>
          </cell>
          <cell r="P261" t="str">
            <v>AUDITORIA CONTABILISTICA</v>
          </cell>
          <cell r="U261" t="str">
            <v>9803</v>
          </cell>
          <cell r="V261" t="str">
            <v>S.NAC IND ENERGIA-SINDEL</v>
          </cell>
          <cell r="W261" t="str">
            <v>217736564</v>
          </cell>
          <cell r="X261" t="str">
            <v>0728</v>
          </cell>
          <cell r="Y261" t="str">
            <v>0.0</v>
          </cell>
          <cell r="Z261">
            <v>0</v>
          </cell>
          <cell r="AA261" t="str">
            <v>00</v>
          </cell>
          <cell r="AD261" t="str">
            <v>100</v>
          </cell>
          <cell r="AE261" t="str">
            <v>11104497185</v>
          </cell>
          <cell r="AF261" t="str">
            <v>02</v>
          </cell>
          <cell r="AG261" t="str">
            <v>20020218</v>
          </cell>
          <cell r="AH261" t="str">
            <v>DT.Adm.Corr.Antiguid</v>
          </cell>
          <cell r="AI261" t="str">
            <v>1</v>
          </cell>
          <cell r="AJ261" t="str">
            <v>ACTIVOS</v>
          </cell>
          <cell r="AK261" t="str">
            <v>AA</v>
          </cell>
          <cell r="AL261" t="str">
            <v>ACTIVO TEMP.INTEIRO</v>
          </cell>
          <cell r="AM261" t="str">
            <v>J200</v>
          </cell>
          <cell r="AN261" t="str">
            <v>EDPOutsourcingComercial-Ce</v>
          </cell>
          <cell r="AO261" t="str">
            <v>J210</v>
          </cell>
          <cell r="AP261" t="str">
            <v>EDPOC-CBR-Urb D</v>
          </cell>
          <cell r="AQ261" t="str">
            <v>40184328</v>
          </cell>
          <cell r="AR261" t="str">
            <v>70000041</v>
          </cell>
          <cell r="AS261" t="str">
            <v>01L1</v>
          </cell>
          <cell r="AT261" t="str">
            <v>LICENCIADO I</v>
          </cell>
          <cell r="AU261" t="str">
            <v>1</v>
          </cell>
          <cell r="AV261" t="str">
            <v>00041830</v>
          </cell>
          <cell r="AW261" t="str">
            <v>J20506000220</v>
          </cell>
          <cell r="AX261" t="str">
            <v>OCGCC-AP-APOIO</v>
          </cell>
          <cell r="AY261" t="str">
            <v>68907500</v>
          </cell>
          <cell r="AZ261" t="str">
            <v>Depart. Gestão de Cr</v>
          </cell>
          <cell r="BA261" t="str">
            <v>6890</v>
          </cell>
          <cell r="BB261" t="str">
            <v>EDP Outsourcing Comercial</v>
          </cell>
          <cell r="BC261" t="str">
            <v>6890</v>
          </cell>
          <cell r="BD261" t="str">
            <v>6890</v>
          </cell>
          <cell r="BE261" t="str">
            <v>2800</v>
          </cell>
          <cell r="BF261" t="str">
            <v>6890</v>
          </cell>
          <cell r="BG261" t="str">
            <v>EDP Outsourcing Comercial,SA</v>
          </cell>
          <cell r="BH261" t="str">
            <v>1010</v>
          </cell>
          <cell r="BI261">
            <v>1799</v>
          </cell>
          <cell r="BJ261" t="str">
            <v>F</v>
          </cell>
          <cell r="BK261">
            <v>3</v>
          </cell>
          <cell r="BL261">
            <v>30.33</v>
          </cell>
          <cell r="BM261" t="str">
            <v>LIC 1</v>
          </cell>
          <cell r="BN261" t="str">
            <v>01</v>
          </cell>
          <cell r="BO261" t="str">
            <v>F</v>
          </cell>
          <cell r="BP261" t="str">
            <v>20040101</v>
          </cell>
          <cell r="BQ261" t="str">
            <v>21</v>
          </cell>
          <cell r="BR261" t="str">
            <v>EVOLUCAO AUTOMATICA</v>
          </cell>
          <cell r="BS261" t="str">
            <v>20050101</v>
          </cell>
          <cell r="BW261">
            <v>0</v>
          </cell>
          <cell r="BX261">
            <v>0</v>
          </cell>
          <cell r="BY261">
            <v>0</v>
          </cell>
          <cell r="BZ261">
            <v>0</v>
          </cell>
          <cell r="CA261">
            <v>0</v>
          </cell>
          <cell r="CC261">
            <v>0</v>
          </cell>
          <cell r="CG261">
            <v>0</v>
          </cell>
          <cell r="CK261">
            <v>0</v>
          </cell>
          <cell r="CO261">
            <v>0</v>
          </cell>
          <cell r="CT261">
            <v>0</v>
          </cell>
          <cell r="CU261">
            <v>0</v>
          </cell>
          <cell r="CV261">
            <v>0</v>
          </cell>
          <cell r="CW261">
            <v>0</v>
          </cell>
          <cell r="CX261">
            <v>0</v>
          </cell>
          <cell r="CZ261">
            <v>0</v>
          </cell>
          <cell r="DC261">
            <v>0</v>
          </cell>
          <cell r="DF261">
            <v>0</v>
          </cell>
          <cell r="DI261">
            <v>0</v>
          </cell>
          <cell r="DK261">
            <v>0</v>
          </cell>
          <cell r="DL261">
            <v>0</v>
          </cell>
          <cell r="DN261" t="str">
            <v>21D11</v>
          </cell>
          <cell r="DO261" t="str">
            <v>Flex.T.Int."Escrit"</v>
          </cell>
          <cell r="DP261">
            <v>2</v>
          </cell>
          <cell r="DQ261">
            <v>100</v>
          </cell>
          <cell r="DR261" t="str">
            <v>CR01</v>
          </cell>
          <cell r="DT261" t="str">
            <v>00360058</v>
          </cell>
          <cell r="DU261" t="str">
            <v>CAIXA ECONOMICA MONTEPIO GERAL</v>
          </cell>
        </row>
        <row r="262">
          <cell r="A262" t="str">
            <v>153729</v>
          </cell>
          <cell r="B262" t="str">
            <v>Nelson Duarte Carvalho</v>
          </cell>
          <cell r="C262" t="str">
            <v>1977</v>
          </cell>
          <cell r="D262">
            <v>28</v>
          </cell>
          <cell r="E262">
            <v>28</v>
          </cell>
          <cell r="F262" t="str">
            <v>19510505</v>
          </cell>
          <cell r="G262" t="str">
            <v>54</v>
          </cell>
          <cell r="H262" t="str">
            <v>1</v>
          </cell>
          <cell r="I262" t="str">
            <v>Casado</v>
          </cell>
          <cell r="J262" t="str">
            <v>masculino</v>
          </cell>
          <cell r="K262">
            <v>1</v>
          </cell>
          <cell r="L262" t="str">
            <v>Fonte Vidal de Baixo</v>
          </cell>
          <cell r="M262" t="str">
            <v>3200-218</v>
          </cell>
          <cell r="N262" t="str">
            <v>LOUSÃ</v>
          </cell>
          <cell r="O262" t="str">
            <v>00242072</v>
          </cell>
          <cell r="P262" t="str">
            <v>CC CONTABILIDADE ADMINISTRACAO</v>
          </cell>
          <cell r="R262" t="str">
            <v>4242358</v>
          </cell>
          <cell r="S262" t="str">
            <v>20030127</v>
          </cell>
          <cell r="T262" t="str">
            <v>COIMBRA</v>
          </cell>
          <cell r="W262" t="str">
            <v>152125884</v>
          </cell>
          <cell r="X262" t="str">
            <v>0760</v>
          </cell>
          <cell r="Y262" t="str">
            <v>0.0</v>
          </cell>
          <cell r="Z262">
            <v>1</v>
          </cell>
          <cell r="AA262" t="str">
            <v>00</v>
          </cell>
          <cell r="AC262" t="str">
            <v>X</v>
          </cell>
          <cell r="AD262" t="str">
            <v>100</v>
          </cell>
          <cell r="AE262" t="str">
            <v>11100255640</v>
          </cell>
          <cell r="AF262" t="str">
            <v>02</v>
          </cell>
          <cell r="AG262" t="str">
            <v>19771116</v>
          </cell>
          <cell r="AH262" t="str">
            <v>DT.Adm.Corr.Antiguid</v>
          </cell>
          <cell r="AI262" t="str">
            <v>1</v>
          </cell>
          <cell r="AJ262" t="str">
            <v>ACTIVOS</v>
          </cell>
          <cell r="AK262" t="str">
            <v>AA</v>
          </cell>
          <cell r="AL262" t="str">
            <v>ACTIVO TEMP.INTEIRO</v>
          </cell>
          <cell r="AM262" t="str">
            <v>J200</v>
          </cell>
          <cell r="AN262" t="str">
            <v>EDPOutsourcingComercial-Ce</v>
          </cell>
          <cell r="AO262" t="str">
            <v>J210</v>
          </cell>
          <cell r="AP262" t="str">
            <v>EDPOC-CBR-Urb D</v>
          </cell>
          <cell r="AQ262" t="str">
            <v>40176807</v>
          </cell>
          <cell r="AR262" t="str">
            <v>70000078</v>
          </cell>
          <cell r="AS262" t="str">
            <v>033.</v>
          </cell>
          <cell r="AT262" t="str">
            <v>TECNICO PRINCIPAL DE GESTAO</v>
          </cell>
          <cell r="AU262" t="str">
            <v>1</v>
          </cell>
          <cell r="AV262" t="str">
            <v>00040426</v>
          </cell>
          <cell r="AW262" t="str">
            <v>J20506000620</v>
          </cell>
          <cell r="AX262" t="str">
            <v>OCGCC-EA-COBRANÇA ESTADO E AUTARQUI</v>
          </cell>
          <cell r="AY262" t="str">
            <v>68907501</v>
          </cell>
          <cell r="AZ262" t="str">
            <v>Cobranças Estado e A</v>
          </cell>
          <cell r="BA262" t="str">
            <v>6890</v>
          </cell>
          <cell r="BB262" t="str">
            <v>EDP Outsourcing Comercial</v>
          </cell>
          <cell r="BC262" t="str">
            <v>6890</v>
          </cell>
          <cell r="BD262" t="str">
            <v>6890</v>
          </cell>
          <cell r="BE262" t="str">
            <v>2800</v>
          </cell>
          <cell r="BF262" t="str">
            <v>6890</v>
          </cell>
          <cell r="BG262" t="str">
            <v>EDP Outsourcing Comercial,SA</v>
          </cell>
          <cell r="BH262" t="str">
            <v>1010</v>
          </cell>
          <cell r="BI262">
            <v>1707</v>
          </cell>
          <cell r="BJ262" t="str">
            <v>16</v>
          </cell>
          <cell r="BK262">
            <v>28</v>
          </cell>
          <cell r="BL262">
            <v>283.08</v>
          </cell>
          <cell r="BM262" t="str">
            <v>NÍVEL 3</v>
          </cell>
          <cell r="BN262" t="str">
            <v>01</v>
          </cell>
          <cell r="BO262" t="str">
            <v>07</v>
          </cell>
          <cell r="BP262" t="str">
            <v>20040110</v>
          </cell>
          <cell r="BQ262" t="str">
            <v>33</v>
          </cell>
          <cell r="BR262" t="str">
            <v>NOMEACAO</v>
          </cell>
          <cell r="BS262" t="str">
            <v>20050101</v>
          </cell>
          <cell r="BT262" t="str">
            <v>20040101</v>
          </cell>
          <cell r="BW262">
            <v>0</v>
          </cell>
          <cell r="BX262">
            <v>0</v>
          </cell>
          <cell r="BY262">
            <v>0</v>
          </cell>
          <cell r="BZ262">
            <v>0</v>
          </cell>
          <cell r="CA262">
            <v>0</v>
          </cell>
          <cell r="CC262">
            <v>0</v>
          </cell>
          <cell r="CG262">
            <v>0</v>
          </cell>
          <cell r="CK262">
            <v>0</v>
          </cell>
          <cell r="CO262">
            <v>0</v>
          </cell>
          <cell r="CT262">
            <v>0</v>
          </cell>
          <cell r="CU262">
            <v>0</v>
          </cell>
          <cell r="CV262">
            <v>0</v>
          </cell>
          <cell r="CW262">
            <v>0</v>
          </cell>
          <cell r="CX262">
            <v>0</v>
          </cell>
          <cell r="CZ262">
            <v>0</v>
          </cell>
          <cell r="DC262">
            <v>0</v>
          </cell>
          <cell r="DF262">
            <v>0</v>
          </cell>
          <cell r="DI262">
            <v>0</v>
          </cell>
          <cell r="DK262">
            <v>0</v>
          </cell>
          <cell r="DL262">
            <v>0</v>
          </cell>
          <cell r="DN262" t="str">
            <v>21D11</v>
          </cell>
          <cell r="DO262" t="str">
            <v>Flex.T.Int."Escrit"</v>
          </cell>
          <cell r="DP262">
            <v>2</v>
          </cell>
          <cell r="DQ262">
            <v>100</v>
          </cell>
          <cell r="DR262" t="str">
            <v>CR01</v>
          </cell>
          <cell r="DT262" t="str">
            <v>00350408</v>
          </cell>
          <cell r="DU262" t="str">
            <v>CAIXA GERAL DE DEPOSITOS, SA</v>
          </cell>
        </row>
        <row r="263">
          <cell r="A263" t="str">
            <v>203033</v>
          </cell>
          <cell r="B263" t="str">
            <v>Manuel Costa Coutinho</v>
          </cell>
          <cell r="C263" t="str">
            <v>1980</v>
          </cell>
          <cell r="D263">
            <v>25</v>
          </cell>
          <cell r="E263">
            <v>25</v>
          </cell>
          <cell r="F263" t="str">
            <v>19540910</v>
          </cell>
          <cell r="G263" t="str">
            <v>50</v>
          </cell>
          <cell r="H263" t="str">
            <v>1</v>
          </cell>
          <cell r="I263" t="str">
            <v>Casado</v>
          </cell>
          <cell r="J263" t="str">
            <v>masculino</v>
          </cell>
          <cell r="K263">
            <v>2</v>
          </cell>
          <cell r="L263" t="str">
            <v>R do Tiago, 3 - Lordemão</v>
          </cell>
          <cell r="M263" t="str">
            <v>3020-254</v>
          </cell>
          <cell r="N263" t="str">
            <v>COIMBRA</v>
          </cell>
          <cell r="O263" t="str">
            <v>00676203</v>
          </cell>
          <cell r="P263" t="str">
            <v>CONTABILIDADE E ADMINISTRACAO</v>
          </cell>
          <cell r="R263" t="str">
            <v>4013122</v>
          </cell>
          <cell r="S263" t="str">
            <v>19960411</v>
          </cell>
          <cell r="T263" t="str">
            <v>COIMBRA</v>
          </cell>
          <cell r="U263" t="str">
            <v>9801</v>
          </cell>
          <cell r="V263" t="str">
            <v>SIND IND ELéCT CENTRO</v>
          </cell>
          <cell r="W263" t="str">
            <v>129662852</v>
          </cell>
          <cell r="X263" t="str">
            <v>3050</v>
          </cell>
          <cell r="Y263" t="str">
            <v>0.0</v>
          </cell>
          <cell r="Z263">
            <v>2</v>
          </cell>
          <cell r="AA263" t="str">
            <v>00</v>
          </cell>
          <cell r="AC263" t="str">
            <v>X</v>
          </cell>
          <cell r="AD263" t="str">
            <v>100</v>
          </cell>
          <cell r="AE263" t="str">
            <v>11100694944</v>
          </cell>
          <cell r="AF263" t="str">
            <v>02</v>
          </cell>
          <cell r="AG263" t="str">
            <v>19800901</v>
          </cell>
          <cell r="AH263" t="str">
            <v>DT.Adm.Corr.Antiguid</v>
          </cell>
          <cell r="AI263" t="str">
            <v>1</v>
          </cell>
          <cell r="AJ263" t="str">
            <v>ACTIVOS</v>
          </cell>
          <cell r="AK263" t="str">
            <v>AA</v>
          </cell>
          <cell r="AL263" t="str">
            <v>ACTIVO TEMP.INTEIRO</v>
          </cell>
          <cell r="AM263" t="str">
            <v>J200</v>
          </cell>
          <cell r="AN263" t="str">
            <v>EDPOutsourcingComercial-Ce</v>
          </cell>
          <cell r="AO263" t="str">
            <v>J210</v>
          </cell>
          <cell r="AP263" t="str">
            <v>EDPOC-CBR-Urb D</v>
          </cell>
          <cell r="AQ263" t="str">
            <v>40176809</v>
          </cell>
          <cell r="AR263" t="str">
            <v>70000057</v>
          </cell>
          <cell r="AS263" t="str">
            <v>024.</v>
          </cell>
          <cell r="AT263" t="str">
            <v>TECNICO CONTAB.FINAN.ESTATISTI</v>
          </cell>
          <cell r="AU263" t="str">
            <v>1</v>
          </cell>
          <cell r="AV263" t="str">
            <v>00040426</v>
          </cell>
          <cell r="AW263" t="str">
            <v>J20506000620</v>
          </cell>
          <cell r="AX263" t="str">
            <v>OCGCC-EA-COBRANÇA ESTADO E AUTARQUI</v>
          </cell>
          <cell r="AY263" t="str">
            <v>68907501</v>
          </cell>
          <cell r="AZ263" t="str">
            <v>Cobranças Estado e A</v>
          </cell>
          <cell r="BA263" t="str">
            <v>6890</v>
          </cell>
          <cell r="BB263" t="str">
            <v>EDP Outsourcing Comercial</v>
          </cell>
          <cell r="BC263" t="str">
            <v>6890</v>
          </cell>
          <cell r="BD263" t="str">
            <v>6890</v>
          </cell>
          <cell r="BE263" t="str">
            <v>2800</v>
          </cell>
          <cell r="BF263" t="str">
            <v>6890</v>
          </cell>
          <cell r="BG263" t="str">
            <v>EDP Outsourcing Comercial,SA</v>
          </cell>
          <cell r="BH263" t="str">
            <v>1010</v>
          </cell>
          <cell r="BI263">
            <v>1520</v>
          </cell>
          <cell r="BJ263" t="str">
            <v>14</v>
          </cell>
          <cell r="BK263">
            <v>25</v>
          </cell>
          <cell r="BL263">
            <v>252.75</v>
          </cell>
          <cell r="BM263" t="str">
            <v>NÍVEL 4</v>
          </cell>
          <cell r="BN263" t="str">
            <v>01</v>
          </cell>
          <cell r="BO263" t="str">
            <v>08</v>
          </cell>
          <cell r="BP263" t="str">
            <v>20040101</v>
          </cell>
          <cell r="BQ263" t="str">
            <v>21</v>
          </cell>
          <cell r="BR263" t="str">
            <v>EVOLUCAO AUTOMATICA</v>
          </cell>
          <cell r="BS263" t="str">
            <v>20050101</v>
          </cell>
          <cell r="BW263">
            <v>0</v>
          </cell>
          <cell r="BX263">
            <v>0</v>
          </cell>
          <cell r="BY263">
            <v>0</v>
          </cell>
          <cell r="BZ263">
            <v>0</v>
          </cell>
          <cell r="CA263">
            <v>0</v>
          </cell>
          <cell r="CC263">
            <v>0</v>
          </cell>
          <cell r="CG263">
            <v>0</v>
          </cell>
          <cell r="CK263">
            <v>0</v>
          </cell>
          <cell r="CO263">
            <v>0</v>
          </cell>
          <cell r="CT263">
            <v>0</v>
          </cell>
          <cell r="CU263">
            <v>0</v>
          </cell>
          <cell r="CV263">
            <v>0</v>
          </cell>
          <cell r="CW263">
            <v>0</v>
          </cell>
          <cell r="CX263">
            <v>0</v>
          </cell>
          <cell r="CZ263">
            <v>0</v>
          </cell>
          <cell r="DC263">
            <v>0</v>
          </cell>
          <cell r="DF263">
            <v>0</v>
          </cell>
          <cell r="DI263">
            <v>0</v>
          </cell>
          <cell r="DK263">
            <v>0</v>
          </cell>
          <cell r="DL263">
            <v>0</v>
          </cell>
          <cell r="DN263" t="str">
            <v>21D11</v>
          </cell>
          <cell r="DO263" t="str">
            <v>Flex.T.Int."Escrit"</v>
          </cell>
          <cell r="DP263">
            <v>2</v>
          </cell>
          <cell r="DQ263">
            <v>100</v>
          </cell>
          <cell r="DR263" t="str">
            <v>CR01</v>
          </cell>
          <cell r="DT263" t="str">
            <v>00070279</v>
          </cell>
          <cell r="DU263" t="str">
            <v>BANCO ESPIRITO SANTO, SA</v>
          </cell>
        </row>
        <row r="264">
          <cell r="A264" t="str">
            <v>238783</v>
          </cell>
          <cell r="B264" t="str">
            <v>Manuel Cruz Lousado</v>
          </cell>
          <cell r="C264" t="str">
            <v>1982</v>
          </cell>
          <cell r="D264">
            <v>23</v>
          </cell>
          <cell r="E264">
            <v>23</v>
          </cell>
          <cell r="F264" t="str">
            <v>19601029</v>
          </cell>
          <cell r="G264" t="str">
            <v>44</v>
          </cell>
          <cell r="H264" t="str">
            <v>1</v>
          </cell>
          <cell r="I264" t="str">
            <v>Casado</v>
          </cell>
          <cell r="J264" t="str">
            <v>masculino</v>
          </cell>
          <cell r="K264">
            <v>1</v>
          </cell>
          <cell r="L264" t="str">
            <v>R D. Luis da Cunha Lt 21 - 7 B</v>
          </cell>
          <cell r="M264" t="str">
            <v>3030-000</v>
          </cell>
          <cell r="N264" t="str">
            <v>COIMBRA</v>
          </cell>
          <cell r="O264" t="str">
            <v>00243383</v>
          </cell>
          <cell r="P264" t="str">
            <v>12.ANO - 1. CURSO</v>
          </cell>
          <cell r="R264" t="str">
            <v>5521990</v>
          </cell>
          <cell r="S264" t="str">
            <v>19980617</v>
          </cell>
          <cell r="T264" t="str">
            <v>COIMBRA</v>
          </cell>
          <cell r="U264" t="str">
            <v>9803</v>
          </cell>
          <cell r="V264" t="str">
            <v>S.NAC IND ENERGIA-SINDEL</v>
          </cell>
          <cell r="W264" t="str">
            <v>105061956</v>
          </cell>
          <cell r="X264" t="str">
            <v>0728</v>
          </cell>
          <cell r="Y264" t="str">
            <v>0.0</v>
          </cell>
          <cell r="Z264">
            <v>1</v>
          </cell>
          <cell r="AA264" t="str">
            <v>00</v>
          </cell>
          <cell r="AD264" t="str">
            <v>100</v>
          </cell>
          <cell r="AE264" t="str">
            <v>11163460598</v>
          </cell>
          <cell r="AF264" t="str">
            <v>02</v>
          </cell>
          <cell r="AG264" t="str">
            <v>19820401</v>
          </cell>
          <cell r="AH264" t="str">
            <v>DT.Adm.Corr.Antiguid</v>
          </cell>
          <cell r="AI264" t="str">
            <v>1</v>
          </cell>
          <cell r="AJ264" t="str">
            <v>ACTIVOS</v>
          </cell>
          <cell r="AK264" t="str">
            <v>AA</v>
          </cell>
          <cell r="AL264" t="str">
            <v>ACTIVO TEMP.INTEIRO</v>
          </cell>
          <cell r="AM264" t="str">
            <v>J200</v>
          </cell>
          <cell r="AN264" t="str">
            <v>EDPOutsourcingComercial-Ce</v>
          </cell>
          <cell r="AO264" t="str">
            <v>J210</v>
          </cell>
          <cell r="AP264" t="str">
            <v>EDPOC-CBR-Urb D</v>
          </cell>
          <cell r="AQ264" t="str">
            <v>40177378</v>
          </cell>
          <cell r="AR264" t="str">
            <v>70000022</v>
          </cell>
          <cell r="AS264" t="str">
            <v>014.</v>
          </cell>
          <cell r="AT264" t="str">
            <v>TECNICO COMERCIAL</v>
          </cell>
          <cell r="AU264" t="str">
            <v>1</v>
          </cell>
          <cell r="AV264" t="str">
            <v>00040426</v>
          </cell>
          <cell r="AW264" t="str">
            <v>J20506000620</v>
          </cell>
          <cell r="AX264" t="str">
            <v>OCGCC-EA-COBRANÇA ESTADO E AUTARQUI</v>
          </cell>
          <cell r="AY264" t="str">
            <v>68907501</v>
          </cell>
          <cell r="AZ264" t="str">
            <v>Cobranças Estado e A</v>
          </cell>
          <cell r="BA264" t="str">
            <v>6890</v>
          </cell>
          <cell r="BB264" t="str">
            <v>EDP Outsourcing Comercial</v>
          </cell>
          <cell r="BC264" t="str">
            <v>6890</v>
          </cell>
          <cell r="BD264" t="str">
            <v>6890</v>
          </cell>
          <cell r="BE264" t="str">
            <v>2800</v>
          </cell>
          <cell r="BF264" t="str">
            <v>6890</v>
          </cell>
          <cell r="BG264" t="str">
            <v>EDP Outsourcing Comercial,SA</v>
          </cell>
          <cell r="BH264" t="str">
            <v>1010</v>
          </cell>
          <cell r="BI264">
            <v>1520</v>
          </cell>
          <cell r="BJ264" t="str">
            <v>14</v>
          </cell>
          <cell r="BK264">
            <v>23</v>
          </cell>
          <cell r="BL264">
            <v>232.53</v>
          </cell>
          <cell r="BM264" t="str">
            <v>NÍVEL 4</v>
          </cell>
          <cell r="BN264" t="str">
            <v>03</v>
          </cell>
          <cell r="BO264" t="str">
            <v>08</v>
          </cell>
          <cell r="BP264" t="str">
            <v>20040110</v>
          </cell>
          <cell r="BQ264" t="str">
            <v>22</v>
          </cell>
          <cell r="BR264" t="str">
            <v>ACELERACAO DE CARREIRA</v>
          </cell>
          <cell r="BS264" t="str">
            <v>20050101</v>
          </cell>
          <cell r="BT264" t="str">
            <v>20020101</v>
          </cell>
          <cell r="BW264">
            <v>0</v>
          </cell>
          <cell r="BX264">
            <v>0</v>
          </cell>
          <cell r="BY264">
            <v>0</v>
          </cell>
          <cell r="BZ264">
            <v>0</v>
          </cell>
          <cell r="CA264">
            <v>0</v>
          </cell>
          <cell r="CC264">
            <v>0</v>
          </cell>
          <cell r="CG264">
            <v>0</v>
          </cell>
          <cell r="CK264">
            <v>0</v>
          </cell>
          <cell r="CO264">
            <v>0</v>
          </cell>
          <cell r="CT264">
            <v>0</v>
          </cell>
          <cell r="CU264">
            <v>0</v>
          </cell>
          <cell r="CV264">
            <v>0</v>
          </cell>
          <cell r="CW264">
            <v>0</v>
          </cell>
          <cell r="CX264">
            <v>0</v>
          </cell>
          <cell r="CZ264">
            <v>0</v>
          </cell>
          <cell r="DC264">
            <v>0</v>
          </cell>
          <cell r="DF264">
            <v>0</v>
          </cell>
          <cell r="DI264">
            <v>0</v>
          </cell>
          <cell r="DK264">
            <v>0</v>
          </cell>
          <cell r="DL264">
            <v>0</v>
          </cell>
          <cell r="DN264" t="str">
            <v>21D11</v>
          </cell>
          <cell r="DO264" t="str">
            <v>Flex.T.Int."Escrit"</v>
          </cell>
          <cell r="DP264">
            <v>2</v>
          </cell>
          <cell r="DQ264">
            <v>100</v>
          </cell>
          <cell r="DR264" t="str">
            <v>CR01</v>
          </cell>
          <cell r="DT264" t="str">
            <v>00350255</v>
          </cell>
          <cell r="DU264" t="str">
            <v>CAIXA GERAL DE DEPOSITOS, SA</v>
          </cell>
        </row>
        <row r="265">
          <cell r="A265" t="str">
            <v>153648</v>
          </cell>
          <cell r="B265" t="str">
            <v>Antonio Augusto Rodrigues Goncalves</v>
          </cell>
          <cell r="C265" t="str">
            <v>1977</v>
          </cell>
          <cell r="D265">
            <v>28</v>
          </cell>
          <cell r="E265">
            <v>28</v>
          </cell>
          <cell r="F265" t="str">
            <v>19511205</v>
          </cell>
          <cell r="G265" t="str">
            <v>53</v>
          </cell>
          <cell r="H265" t="str">
            <v>2</v>
          </cell>
          <cell r="I265" t="str">
            <v>Viv.Mt</v>
          </cell>
          <cell r="J265" t="str">
            <v>masculino</v>
          </cell>
          <cell r="K265">
            <v>0</v>
          </cell>
          <cell r="L265" t="str">
            <v>Rua Augusto Marques Bom, 80 - 3º A</v>
          </cell>
          <cell r="M265" t="str">
            <v>3030-218</v>
          </cell>
          <cell r="N265" t="str">
            <v>COIMBRA</v>
          </cell>
          <cell r="O265" t="str">
            <v>00774882</v>
          </cell>
          <cell r="P265" t="str">
            <v>E.S.E.-CONTROLO DE GESTAO</v>
          </cell>
          <cell r="R265" t="str">
            <v>4177967</v>
          </cell>
          <cell r="S265" t="str">
            <v>19950803</v>
          </cell>
          <cell r="T265" t="str">
            <v>COIMBRA</v>
          </cell>
          <cell r="U265" t="str">
            <v>9803</v>
          </cell>
          <cell r="V265" t="str">
            <v>S.NAC IND ENERGIA-SINDEL</v>
          </cell>
          <cell r="W265" t="str">
            <v>143140612</v>
          </cell>
          <cell r="X265" t="str">
            <v>0728</v>
          </cell>
          <cell r="Y265" t="str">
            <v>0.0</v>
          </cell>
          <cell r="Z265">
            <v>0</v>
          </cell>
          <cell r="AA265" t="str">
            <v>00</v>
          </cell>
          <cell r="AD265" t="str">
            <v>100</v>
          </cell>
          <cell r="AE265" t="str">
            <v>11100279450</v>
          </cell>
          <cell r="AF265" t="str">
            <v>02</v>
          </cell>
          <cell r="AG265" t="str">
            <v>19771115</v>
          </cell>
          <cell r="AH265" t="str">
            <v>DT.Adm.Corr.Antiguid</v>
          </cell>
          <cell r="AI265" t="str">
            <v>1</v>
          </cell>
          <cell r="AJ265" t="str">
            <v>ACTIVOS</v>
          </cell>
          <cell r="AK265" t="str">
            <v>AA</v>
          </cell>
          <cell r="AL265" t="str">
            <v>ACTIVO TEMP.INTEIRO</v>
          </cell>
          <cell r="AM265" t="str">
            <v>J200</v>
          </cell>
          <cell r="AN265" t="str">
            <v>EDPOutsourcingComercial-Ce</v>
          </cell>
          <cell r="AO265" t="str">
            <v>J210</v>
          </cell>
          <cell r="AP265" t="str">
            <v>EDPOC-CBR-Urb D</v>
          </cell>
          <cell r="AQ265" t="str">
            <v>40177377</v>
          </cell>
          <cell r="AR265" t="str">
            <v>70000041</v>
          </cell>
          <cell r="AS265" t="str">
            <v>01L1</v>
          </cell>
          <cell r="AT265" t="str">
            <v>LICENCIADO I</v>
          </cell>
          <cell r="AU265" t="str">
            <v>1</v>
          </cell>
          <cell r="AV265" t="str">
            <v>00040426</v>
          </cell>
          <cell r="AW265" t="str">
            <v>J20506000620</v>
          </cell>
          <cell r="AX265" t="str">
            <v>OCGCC-EA-COBRANÇA ESTADO E AUTARQUI</v>
          </cell>
          <cell r="AY265" t="str">
            <v>68907501</v>
          </cell>
          <cell r="AZ265" t="str">
            <v>Cobranças Estado e A</v>
          </cell>
          <cell r="BA265" t="str">
            <v>6890</v>
          </cell>
          <cell r="BB265" t="str">
            <v>EDP Outsourcing Comercial</v>
          </cell>
          <cell r="BC265" t="str">
            <v>6890</v>
          </cell>
          <cell r="BD265" t="str">
            <v>6890</v>
          </cell>
          <cell r="BE265" t="str">
            <v>2800</v>
          </cell>
          <cell r="BF265" t="str">
            <v>6890</v>
          </cell>
          <cell r="BG265" t="str">
            <v>EDP Outsourcing Comercial,SA</v>
          </cell>
          <cell r="BH265" t="str">
            <v>1010</v>
          </cell>
          <cell r="BI265">
            <v>2158</v>
          </cell>
          <cell r="BJ265" t="str">
            <v>I</v>
          </cell>
          <cell r="BK265">
            <v>28</v>
          </cell>
          <cell r="BL265">
            <v>283.08</v>
          </cell>
          <cell r="BM265" t="str">
            <v>LIC 1</v>
          </cell>
          <cell r="BN265" t="str">
            <v>03</v>
          </cell>
          <cell r="BO265" t="str">
            <v>I</v>
          </cell>
          <cell r="BP265" t="str">
            <v>20020101</v>
          </cell>
          <cell r="BQ265" t="str">
            <v>21</v>
          </cell>
          <cell r="BR265" t="str">
            <v>EVOLUCAO AUTOMATICA</v>
          </cell>
          <cell r="BS265" t="str">
            <v>20050101</v>
          </cell>
          <cell r="BW265">
            <v>0</v>
          </cell>
          <cell r="BX265">
            <v>0</v>
          </cell>
          <cell r="BY265">
            <v>0</v>
          </cell>
          <cell r="BZ265">
            <v>0</v>
          </cell>
          <cell r="CA265">
            <v>0</v>
          </cell>
          <cell r="CC265">
            <v>0</v>
          </cell>
          <cell r="CG265">
            <v>0</v>
          </cell>
          <cell r="CK265">
            <v>0</v>
          </cell>
          <cell r="CO265">
            <v>0</v>
          </cell>
          <cell r="CT265">
            <v>0</v>
          </cell>
          <cell r="CU265">
            <v>0</v>
          </cell>
          <cell r="CV265">
            <v>0</v>
          </cell>
          <cell r="CW265">
            <v>0</v>
          </cell>
          <cell r="CX265">
            <v>0</v>
          </cell>
          <cell r="CZ265">
            <v>0</v>
          </cell>
          <cell r="DC265">
            <v>0</v>
          </cell>
          <cell r="DF265">
            <v>0</v>
          </cell>
          <cell r="DI265">
            <v>0</v>
          </cell>
          <cell r="DK265">
            <v>0</v>
          </cell>
          <cell r="DL265">
            <v>0</v>
          </cell>
          <cell r="DN265" t="str">
            <v>21D11</v>
          </cell>
          <cell r="DO265" t="str">
            <v>Flex.T.Int."Escrit"</v>
          </cell>
          <cell r="DP265">
            <v>2</v>
          </cell>
          <cell r="DQ265">
            <v>100</v>
          </cell>
          <cell r="DR265" t="str">
            <v>CR01</v>
          </cell>
          <cell r="DT265" t="str">
            <v>00350255</v>
          </cell>
          <cell r="DU265" t="str">
            <v>CAIXA GERAL DE DEPOSITOS, SA</v>
          </cell>
        </row>
        <row r="266">
          <cell r="A266" t="str">
            <v>127230</v>
          </cell>
          <cell r="B266" t="str">
            <v>Jose Manuel Ventura Rodrigues</v>
          </cell>
          <cell r="C266" t="str">
            <v>1970</v>
          </cell>
          <cell r="D266">
            <v>35</v>
          </cell>
          <cell r="E266">
            <v>35</v>
          </cell>
          <cell r="F266" t="str">
            <v>19520725</v>
          </cell>
          <cell r="G266" t="str">
            <v>52</v>
          </cell>
          <cell r="H266" t="str">
            <v>1</v>
          </cell>
          <cell r="I266" t="str">
            <v>Casado</v>
          </cell>
          <cell r="J266" t="str">
            <v>masculino</v>
          </cell>
          <cell r="K266">
            <v>2</v>
          </cell>
          <cell r="L266" t="str">
            <v>R Comb.Grande Guerra,Bl.3-4.Dt</v>
          </cell>
          <cell r="M266" t="str">
            <v>3200-000</v>
          </cell>
          <cell r="N266" t="str">
            <v>LOUSÃ</v>
          </cell>
          <cell r="O266" t="str">
            <v>00231013</v>
          </cell>
          <cell r="P266" t="str">
            <v>2. CICLO LICEAL</v>
          </cell>
          <cell r="R266" t="str">
            <v>2435966</v>
          </cell>
          <cell r="S266" t="str">
            <v>19951130</v>
          </cell>
          <cell r="T266" t="str">
            <v>COIMBRA</v>
          </cell>
          <cell r="U266" t="str">
            <v>9803</v>
          </cell>
          <cell r="V266" t="str">
            <v>S.NAC IND ENERGIA-SINDEL</v>
          </cell>
          <cell r="W266" t="str">
            <v>105764809</v>
          </cell>
          <cell r="X266" t="str">
            <v>0760</v>
          </cell>
          <cell r="Y266" t="str">
            <v>0.0</v>
          </cell>
          <cell r="Z266">
            <v>2</v>
          </cell>
          <cell r="AA266" t="str">
            <v>00</v>
          </cell>
          <cell r="AC266" t="str">
            <v>X</v>
          </cell>
          <cell r="AD266" t="str">
            <v>100</v>
          </cell>
          <cell r="AE266" t="str">
            <v>11100689221</v>
          </cell>
          <cell r="AF266" t="str">
            <v>02</v>
          </cell>
          <cell r="AG266" t="str">
            <v>19701001</v>
          </cell>
          <cell r="AH266" t="str">
            <v>DT.Adm.Corr.Antiguid</v>
          </cell>
          <cell r="AI266" t="str">
            <v>1</v>
          </cell>
          <cell r="AJ266" t="str">
            <v>ACTIVOS</v>
          </cell>
          <cell r="AK266" t="str">
            <v>AA</v>
          </cell>
          <cell r="AL266" t="str">
            <v>ACTIVO TEMP.INTEIRO</v>
          </cell>
          <cell r="AM266" t="str">
            <v>J200</v>
          </cell>
          <cell r="AN266" t="str">
            <v>EDPOutsourcingComercial-Ce</v>
          </cell>
          <cell r="AO266" t="str">
            <v>J210</v>
          </cell>
          <cell r="AP266" t="str">
            <v>EDPOC-CBR-Urb D</v>
          </cell>
          <cell r="AQ266" t="str">
            <v>40177381</v>
          </cell>
          <cell r="AR266" t="str">
            <v>70000462</v>
          </cell>
          <cell r="AS266" t="str">
            <v>344.</v>
          </cell>
          <cell r="AT266" t="str">
            <v>TECNICO TESOURARIA</v>
          </cell>
          <cell r="AU266" t="str">
            <v>1</v>
          </cell>
          <cell r="AV266" t="str">
            <v>00040426</v>
          </cell>
          <cell r="AW266" t="str">
            <v>J20506000620</v>
          </cell>
          <cell r="AX266" t="str">
            <v>OCGCC-EA-COBRANÇA ESTADO E AUTARQUI</v>
          </cell>
          <cell r="AY266" t="str">
            <v>68907501</v>
          </cell>
          <cell r="AZ266" t="str">
            <v>Cobranças Estado e A</v>
          </cell>
          <cell r="BA266" t="str">
            <v>6890</v>
          </cell>
          <cell r="BB266" t="str">
            <v>EDP Outsourcing Comercial</v>
          </cell>
          <cell r="BC266" t="str">
            <v>6890</v>
          </cell>
          <cell r="BD266" t="str">
            <v>6890</v>
          </cell>
          <cell r="BE266" t="str">
            <v>2800</v>
          </cell>
          <cell r="BF266" t="str">
            <v>6890</v>
          </cell>
          <cell r="BG266" t="str">
            <v>EDP Outsourcing Comercial,SA</v>
          </cell>
          <cell r="BH266" t="str">
            <v>1010</v>
          </cell>
          <cell r="BI266">
            <v>1618</v>
          </cell>
          <cell r="BJ266" t="str">
            <v>15</v>
          </cell>
          <cell r="BK266">
            <v>35</v>
          </cell>
          <cell r="BL266">
            <v>353.85</v>
          </cell>
          <cell r="BM266" t="str">
            <v>NÍVEL 4</v>
          </cell>
          <cell r="BN266" t="str">
            <v>03</v>
          </cell>
          <cell r="BO266" t="str">
            <v>09</v>
          </cell>
          <cell r="BP266" t="str">
            <v>20020101</v>
          </cell>
          <cell r="BQ266" t="str">
            <v>21</v>
          </cell>
          <cell r="BR266" t="str">
            <v>EVOLUCAO AUTOMATICA</v>
          </cell>
          <cell r="BS266" t="str">
            <v>20050101</v>
          </cell>
          <cell r="BW266">
            <v>0</v>
          </cell>
          <cell r="BX266">
            <v>0</v>
          </cell>
          <cell r="BY266">
            <v>0</v>
          </cell>
          <cell r="BZ266">
            <v>0</v>
          </cell>
          <cell r="CA266">
            <v>0</v>
          </cell>
          <cell r="CC266">
            <v>0</v>
          </cell>
          <cell r="CG266">
            <v>0</v>
          </cell>
          <cell r="CK266">
            <v>0</v>
          </cell>
          <cell r="CO266">
            <v>0</v>
          </cell>
          <cell r="CT266">
            <v>0</v>
          </cell>
          <cell r="CU266">
            <v>0</v>
          </cell>
          <cell r="CV266">
            <v>0</v>
          </cell>
          <cell r="CW266">
            <v>0</v>
          </cell>
          <cell r="CX266">
            <v>0</v>
          </cell>
          <cell r="CZ266">
            <v>0</v>
          </cell>
          <cell r="DC266">
            <v>0</v>
          </cell>
          <cell r="DF266">
            <v>0</v>
          </cell>
          <cell r="DI266">
            <v>0</v>
          </cell>
          <cell r="DK266">
            <v>0</v>
          </cell>
          <cell r="DL266">
            <v>0</v>
          </cell>
          <cell r="DN266" t="str">
            <v>21D11</v>
          </cell>
          <cell r="DO266" t="str">
            <v>Flex.T.Int."Escrit"</v>
          </cell>
          <cell r="DP266">
            <v>2</v>
          </cell>
          <cell r="DQ266">
            <v>100</v>
          </cell>
          <cell r="DR266" t="str">
            <v>CR01</v>
          </cell>
          <cell r="DT266" t="str">
            <v>00100000</v>
          </cell>
          <cell r="DU266" t="str">
            <v>BANCO BPI, SA</v>
          </cell>
        </row>
        <row r="267">
          <cell r="A267" t="str">
            <v>322040</v>
          </cell>
          <cell r="B267" t="str">
            <v>Maria Teresa Madeira Marques Vide da Cunha</v>
          </cell>
          <cell r="C267" t="str">
            <v>1992</v>
          </cell>
          <cell r="D267">
            <v>13</v>
          </cell>
          <cell r="E267">
            <v>13</v>
          </cell>
          <cell r="F267" t="str">
            <v>19640221</v>
          </cell>
          <cell r="G267" t="str">
            <v>41</v>
          </cell>
          <cell r="H267" t="str">
            <v>4</v>
          </cell>
          <cell r="I267" t="str">
            <v>Divorc</v>
          </cell>
          <cell r="J267" t="str">
            <v>feminino</v>
          </cell>
          <cell r="K267">
            <v>2</v>
          </cell>
          <cell r="L267" t="str">
            <v>Rua Dr. Daniel de Matos nº 16 2º Dt.º</v>
          </cell>
          <cell r="M267" t="str">
            <v>3030-049</v>
          </cell>
          <cell r="N267" t="str">
            <v>COIMBRA</v>
          </cell>
          <cell r="O267" t="str">
            <v>00243403</v>
          </cell>
          <cell r="P267" t="str">
            <v>12.ANO - 3. CURSO</v>
          </cell>
          <cell r="R267" t="str">
            <v>6613887</v>
          </cell>
          <cell r="S267" t="str">
            <v>20021023</v>
          </cell>
          <cell r="T267" t="str">
            <v>COIMBRA</v>
          </cell>
          <cell r="W267" t="str">
            <v>186708556</v>
          </cell>
          <cell r="X267" t="str">
            <v>0728</v>
          </cell>
          <cell r="Y267" t="str">
            <v>0.0</v>
          </cell>
          <cell r="Z267">
            <v>2</v>
          </cell>
          <cell r="AA267" t="str">
            <v>00</v>
          </cell>
          <cell r="AD267" t="str">
            <v>100</v>
          </cell>
          <cell r="AE267" t="str">
            <v>11103049991</v>
          </cell>
          <cell r="AF267" t="str">
            <v>02</v>
          </cell>
          <cell r="AG267" t="str">
            <v>19920616</v>
          </cell>
          <cell r="AH267" t="str">
            <v>DT.Adm.Corr.Antiguid</v>
          </cell>
          <cell r="AI267" t="str">
            <v>1</v>
          </cell>
          <cell r="AJ267" t="str">
            <v>ACTIVOS</v>
          </cell>
          <cell r="AK267" t="str">
            <v>AA</v>
          </cell>
          <cell r="AL267" t="str">
            <v>ACTIVO TEMP.INTEIRO</v>
          </cell>
          <cell r="AM267" t="str">
            <v>J200</v>
          </cell>
          <cell r="AN267" t="str">
            <v>EDPOutsourcingComercial-Ce</v>
          </cell>
          <cell r="AO267" t="str">
            <v>J210</v>
          </cell>
          <cell r="AP267" t="str">
            <v>EDPOC-CBR-Urb D</v>
          </cell>
          <cell r="AQ267" t="str">
            <v>40177380</v>
          </cell>
          <cell r="AR267" t="str">
            <v>70000022</v>
          </cell>
          <cell r="AS267" t="str">
            <v>014.</v>
          </cell>
          <cell r="AT267" t="str">
            <v>TECNICO COMERCIAL</v>
          </cell>
          <cell r="AU267" t="str">
            <v>1</v>
          </cell>
          <cell r="AV267" t="str">
            <v>00040426</v>
          </cell>
          <cell r="AW267" t="str">
            <v>J20506000620</v>
          </cell>
          <cell r="AX267" t="str">
            <v>OCGCC-EA-COBRANÇA ESTADO E AUTARQUI</v>
          </cell>
          <cell r="AY267" t="str">
            <v>68907501</v>
          </cell>
          <cell r="AZ267" t="str">
            <v>Cobranças Estado e A</v>
          </cell>
          <cell r="BA267" t="str">
            <v>6890</v>
          </cell>
          <cell r="BB267" t="str">
            <v>EDP Outsourcing Comercial</v>
          </cell>
          <cell r="BC267" t="str">
            <v>6890</v>
          </cell>
          <cell r="BD267" t="str">
            <v>6890</v>
          </cell>
          <cell r="BE267" t="str">
            <v>2800</v>
          </cell>
          <cell r="BF267" t="str">
            <v>6890</v>
          </cell>
          <cell r="BG267" t="str">
            <v>EDP Outsourcing Comercial,SA</v>
          </cell>
          <cell r="BH267" t="str">
            <v>1010</v>
          </cell>
          <cell r="BI267">
            <v>1160</v>
          </cell>
          <cell r="BJ267" t="str">
            <v>10</v>
          </cell>
          <cell r="BK267">
            <v>13</v>
          </cell>
          <cell r="BL267">
            <v>131.43</v>
          </cell>
          <cell r="BM267" t="str">
            <v>NÍVEL 4</v>
          </cell>
          <cell r="BN267" t="str">
            <v>01</v>
          </cell>
          <cell r="BO267" t="str">
            <v>04</v>
          </cell>
          <cell r="BP267" t="str">
            <v>20040101</v>
          </cell>
          <cell r="BQ267" t="str">
            <v>21</v>
          </cell>
          <cell r="BR267" t="str">
            <v>EVOLUCAO AUTOMATICA</v>
          </cell>
          <cell r="BS267" t="str">
            <v>20050101</v>
          </cell>
          <cell r="BW267">
            <v>0</v>
          </cell>
          <cell r="BX267">
            <v>0</v>
          </cell>
          <cell r="BY267">
            <v>0</v>
          </cell>
          <cell r="BZ267">
            <v>0</v>
          </cell>
          <cell r="CA267">
            <v>0</v>
          </cell>
          <cell r="CC267">
            <v>0</v>
          </cell>
          <cell r="CG267">
            <v>0</v>
          </cell>
          <cell r="CK267">
            <v>0</v>
          </cell>
          <cell r="CO267">
            <v>0</v>
          </cell>
          <cell r="CT267">
            <v>0</v>
          </cell>
          <cell r="CU267">
            <v>0</v>
          </cell>
          <cell r="CV267">
            <v>0</v>
          </cell>
          <cell r="CW267">
            <v>0</v>
          </cell>
          <cell r="CX267">
            <v>0</v>
          </cell>
          <cell r="CZ267">
            <v>0</v>
          </cell>
          <cell r="DC267">
            <v>0</v>
          </cell>
          <cell r="DF267">
            <v>0</v>
          </cell>
          <cell r="DI267">
            <v>0</v>
          </cell>
          <cell r="DK267">
            <v>0</v>
          </cell>
          <cell r="DL267">
            <v>0</v>
          </cell>
          <cell r="DN267" t="str">
            <v>21D11</v>
          </cell>
          <cell r="DO267" t="str">
            <v>Flex.T.Int."Escrit"</v>
          </cell>
          <cell r="DP267">
            <v>2</v>
          </cell>
          <cell r="DQ267">
            <v>100</v>
          </cell>
          <cell r="DR267" t="str">
            <v>CR01</v>
          </cell>
          <cell r="DT267" t="str">
            <v>00350105</v>
          </cell>
          <cell r="DU267" t="str">
            <v>CAIXA GERAL DE DEPOSITOS, SA</v>
          </cell>
        </row>
        <row r="268">
          <cell r="A268" t="str">
            <v>226092</v>
          </cell>
          <cell r="B268" t="str">
            <v>Rui Alberto Matos Cunha</v>
          </cell>
          <cell r="C268" t="str">
            <v>1982</v>
          </cell>
          <cell r="D268">
            <v>23</v>
          </cell>
          <cell r="E268">
            <v>23</v>
          </cell>
          <cell r="F268" t="str">
            <v>19530515</v>
          </cell>
          <cell r="G268" t="str">
            <v>52</v>
          </cell>
          <cell r="H268" t="str">
            <v>1</v>
          </cell>
          <cell r="I268" t="str">
            <v>Casado</v>
          </cell>
          <cell r="J268" t="str">
            <v>masculino</v>
          </cell>
          <cell r="K268">
            <v>1</v>
          </cell>
          <cell r="L268" t="str">
            <v>R Engº Gil D'Orey, Nº 1</v>
          </cell>
          <cell r="M268" t="str">
            <v>3200-000</v>
          </cell>
          <cell r="N268" t="str">
            <v>LOUSÃ</v>
          </cell>
          <cell r="O268" t="str">
            <v>00743205</v>
          </cell>
          <cell r="P268" t="str">
            <v>ENG. ELECTROTECNICA</v>
          </cell>
          <cell r="R268" t="str">
            <v>2517409</v>
          </cell>
          <cell r="S268" t="str">
            <v>19981215</v>
          </cell>
          <cell r="T268" t="str">
            <v>LISBOA</v>
          </cell>
          <cell r="U268" t="str">
            <v>9803</v>
          </cell>
          <cell r="V268" t="str">
            <v>S.NAC IND ENERGIA-SINDEL</v>
          </cell>
          <cell r="W268" t="str">
            <v>116961040</v>
          </cell>
          <cell r="X268" t="str">
            <v>0760</v>
          </cell>
          <cell r="Y268" t="str">
            <v>0.0</v>
          </cell>
          <cell r="Z268">
            <v>1</v>
          </cell>
          <cell r="AA268" t="str">
            <v>00</v>
          </cell>
          <cell r="AC268" t="str">
            <v>X</v>
          </cell>
          <cell r="AD268" t="str">
            <v>100</v>
          </cell>
          <cell r="AE268" t="str">
            <v>11102461271</v>
          </cell>
          <cell r="AF268" t="str">
            <v>02</v>
          </cell>
          <cell r="AG268" t="str">
            <v>19820517</v>
          </cell>
          <cell r="AH268" t="str">
            <v>DT.Adm.Corr.Antiguid</v>
          </cell>
          <cell r="AI268" t="str">
            <v>1</v>
          </cell>
          <cell r="AJ268" t="str">
            <v>ACTIVOS</v>
          </cell>
          <cell r="AK268" t="str">
            <v>AA</v>
          </cell>
          <cell r="AL268" t="str">
            <v>ACTIVO TEMP.INTEIRO</v>
          </cell>
          <cell r="AM268" t="str">
            <v>J200</v>
          </cell>
          <cell r="AN268" t="str">
            <v>EDPOutsourcingComercial-Ce</v>
          </cell>
          <cell r="AO268" t="str">
            <v>J210</v>
          </cell>
          <cell r="AP268" t="str">
            <v>EDPOC-CBR-Urb D</v>
          </cell>
          <cell r="AQ268" t="str">
            <v>40177030</v>
          </cell>
          <cell r="AR268" t="str">
            <v>70000113</v>
          </cell>
          <cell r="AS268" t="str">
            <v>050I</v>
          </cell>
          <cell r="AT268" t="str">
            <v>DIRECTOR ADJUNTO</v>
          </cell>
          <cell r="AU268" t="str">
            <v>1</v>
          </cell>
          <cell r="AV268" t="str">
            <v>00040443</v>
          </cell>
          <cell r="AW268" t="str">
            <v>J20600000120</v>
          </cell>
          <cell r="AX268" t="str">
            <v>ACDR-DIRECTOR</v>
          </cell>
          <cell r="AY268" t="str">
            <v>68908000</v>
          </cell>
          <cell r="AZ268" t="str">
            <v>AC- Acompanhamento d</v>
          </cell>
          <cell r="BA268" t="str">
            <v>6890</v>
          </cell>
          <cell r="BB268" t="str">
            <v>EDP Outsourcing Comercial</v>
          </cell>
          <cell r="BC268" t="str">
            <v>6890</v>
          </cell>
          <cell r="BD268" t="str">
            <v>6890</v>
          </cell>
          <cell r="BE268" t="str">
            <v>2800</v>
          </cell>
          <cell r="BF268" t="str">
            <v>6890</v>
          </cell>
          <cell r="BG268" t="str">
            <v>EDP Outsourcing Comercial,SA</v>
          </cell>
          <cell r="BH268" t="str">
            <v>1010</v>
          </cell>
          <cell r="BI268">
            <v>3386</v>
          </cell>
          <cell r="BJ268" t="str">
            <v>R</v>
          </cell>
          <cell r="BK268">
            <v>23</v>
          </cell>
          <cell r="BL268">
            <v>232.53</v>
          </cell>
          <cell r="BM268" t="str">
            <v>D ADJ/EQ</v>
          </cell>
          <cell r="BN268" t="str">
            <v>00</v>
          </cell>
          <cell r="BO268" t="str">
            <v>R</v>
          </cell>
          <cell r="BP268" t="str">
            <v>20040107</v>
          </cell>
          <cell r="BQ268" t="str">
            <v>22</v>
          </cell>
          <cell r="BR268" t="str">
            <v>ACELERACAO DE CARREIRA</v>
          </cell>
          <cell r="BS268" t="str">
            <v>20050101</v>
          </cell>
          <cell r="BU268" t="str">
            <v>D ADJ/EQ</v>
          </cell>
          <cell r="BV268" t="str">
            <v>R</v>
          </cell>
          <cell r="BW268">
            <v>0</v>
          </cell>
          <cell r="BX268">
            <v>25</v>
          </cell>
          <cell r="BY268">
            <v>904.63</v>
          </cell>
          <cell r="BZ268">
            <v>0</v>
          </cell>
          <cell r="CA268">
            <v>0</v>
          </cell>
          <cell r="CC268">
            <v>0</v>
          </cell>
          <cell r="CG268">
            <v>0</v>
          </cell>
          <cell r="CK268">
            <v>0</v>
          </cell>
          <cell r="CO268">
            <v>0</v>
          </cell>
          <cell r="CT268">
            <v>0</v>
          </cell>
          <cell r="CU268">
            <v>0</v>
          </cell>
          <cell r="CV268">
            <v>0</v>
          </cell>
          <cell r="CW268">
            <v>0</v>
          </cell>
          <cell r="CX268">
            <v>0</v>
          </cell>
          <cell r="CZ268">
            <v>0</v>
          </cell>
          <cell r="DC268">
            <v>0</v>
          </cell>
          <cell r="DF268">
            <v>0</v>
          </cell>
          <cell r="DI268">
            <v>0</v>
          </cell>
          <cell r="DK268">
            <v>0</v>
          </cell>
          <cell r="DL268">
            <v>0</v>
          </cell>
          <cell r="DN268" t="str">
            <v>50001</v>
          </cell>
          <cell r="DO268" t="str">
            <v>IHT_TEMPO INTEIRO</v>
          </cell>
          <cell r="DP268">
            <v>9</v>
          </cell>
          <cell r="DQ268">
            <v>100</v>
          </cell>
          <cell r="DR268" t="str">
            <v>CR01</v>
          </cell>
          <cell r="DT268" t="str">
            <v>00350408</v>
          </cell>
          <cell r="DU268" t="str">
            <v>CAIXA GERAL DE DEPOSITOS, SA</v>
          </cell>
        </row>
        <row r="269">
          <cell r="A269" t="str">
            <v>135607</v>
          </cell>
          <cell r="B269" t="str">
            <v>Maria Adelaide Sousa Rodrigues</v>
          </cell>
          <cell r="C269" t="str">
            <v>1974</v>
          </cell>
          <cell r="D269">
            <v>31</v>
          </cell>
          <cell r="E269">
            <v>31</v>
          </cell>
          <cell r="F269" t="str">
            <v>19520330</v>
          </cell>
          <cell r="G269" t="str">
            <v>53</v>
          </cell>
          <cell r="H269" t="str">
            <v>1</v>
          </cell>
          <cell r="I269" t="str">
            <v>Casado</v>
          </cell>
          <cell r="J269" t="str">
            <v>feminino</v>
          </cell>
          <cell r="K269">
            <v>1</v>
          </cell>
          <cell r="L269" t="str">
            <v>R Proj Casa Branca 42 2C</v>
          </cell>
          <cell r="M269" t="str">
            <v>3000-000</v>
          </cell>
          <cell r="N269" t="str">
            <v>COIMBRA</v>
          </cell>
          <cell r="O269" t="str">
            <v>00123022</v>
          </cell>
          <cell r="P269" t="str">
            <v>CICLO COMPL. ENSINO PRIMARIO</v>
          </cell>
          <cell r="R269" t="str">
            <v>5785908</v>
          </cell>
          <cell r="S269" t="str">
            <v>19941017</v>
          </cell>
          <cell r="T269" t="str">
            <v>COIMBRA</v>
          </cell>
          <cell r="U269" t="str">
            <v>9803</v>
          </cell>
          <cell r="V269" t="str">
            <v>S.NAC IND ENERGIA-SINDEL</v>
          </cell>
          <cell r="W269" t="str">
            <v>163267243</v>
          </cell>
          <cell r="X269" t="str">
            <v>0728</v>
          </cell>
          <cell r="Y269" t="str">
            <v>0.0</v>
          </cell>
          <cell r="Z269">
            <v>1</v>
          </cell>
          <cell r="AA269" t="str">
            <v>00</v>
          </cell>
          <cell r="AC269" t="str">
            <v>X</v>
          </cell>
          <cell r="AD269" t="str">
            <v>100</v>
          </cell>
          <cell r="AE269" t="str">
            <v>11266414464</v>
          </cell>
          <cell r="AF269" t="str">
            <v>02</v>
          </cell>
          <cell r="AG269" t="str">
            <v>19740204</v>
          </cell>
          <cell r="AH269" t="str">
            <v>DT.Adm.Corr.Antiguid</v>
          </cell>
          <cell r="AI269" t="str">
            <v>1</v>
          </cell>
          <cell r="AJ269" t="str">
            <v>ACTIVOS</v>
          </cell>
          <cell r="AK269" t="str">
            <v>AA</v>
          </cell>
          <cell r="AL269" t="str">
            <v>ACTIVO TEMP.INTEIRO</v>
          </cell>
          <cell r="AM269" t="str">
            <v>J200</v>
          </cell>
          <cell r="AN269" t="str">
            <v>EDPOutsourcingComercial-Ce</v>
          </cell>
          <cell r="AO269" t="str">
            <v>J210</v>
          </cell>
          <cell r="AP269" t="str">
            <v>EDPOC-CBR-Urb D</v>
          </cell>
          <cell r="AQ269" t="str">
            <v>40177032</v>
          </cell>
          <cell r="AR269" t="str">
            <v>70000244</v>
          </cell>
          <cell r="AS269" t="str">
            <v>134.</v>
          </cell>
          <cell r="AT269" t="str">
            <v>TECNICO GESTAO ADMINISTRATIVA</v>
          </cell>
          <cell r="AU269" t="str">
            <v>1</v>
          </cell>
          <cell r="AV269" t="str">
            <v>00040445</v>
          </cell>
          <cell r="AW269" t="str">
            <v>J20600000220</v>
          </cell>
          <cell r="AX269" t="str">
            <v>ACAP-APOIO</v>
          </cell>
          <cell r="AY269" t="str">
            <v>68908000</v>
          </cell>
          <cell r="AZ269" t="str">
            <v>AC- Acompanhamento d</v>
          </cell>
          <cell r="BA269" t="str">
            <v>6890</v>
          </cell>
          <cell r="BB269" t="str">
            <v>EDP Outsourcing Comercial</v>
          </cell>
          <cell r="BC269" t="str">
            <v>6890</v>
          </cell>
          <cell r="BD269" t="str">
            <v>6890</v>
          </cell>
          <cell r="BE269" t="str">
            <v>2800</v>
          </cell>
          <cell r="BF269" t="str">
            <v>6890</v>
          </cell>
          <cell r="BG269" t="str">
            <v>EDP Outsourcing Comercial,SA</v>
          </cell>
          <cell r="BH269" t="str">
            <v>1010</v>
          </cell>
          <cell r="BI269">
            <v>1247</v>
          </cell>
          <cell r="BJ269" t="str">
            <v>11</v>
          </cell>
          <cell r="BK269">
            <v>31</v>
          </cell>
          <cell r="BL269">
            <v>313.41000000000003</v>
          </cell>
          <cell r="BM269" t="str">
            <v>NÍVEL 4</v>
          </cell>
          <cell r="BN269" t="str">
            <v>00</v>
          </cell>
          <cell r="BO269" t="str">
            <v>05</v>
          </cell>
          <cell r="BP269" t="str">
            <v>20050101</v>
          </cell>
          <cell r="BQ269" t="str">
            <v>21</v>
          </cell>
          <cell r="BR269" t="str">
            <v>EVOLUCAO AUTOMATICA</v>
          </cell>
          <cell r="BS269" t="str">
            <v>20050101</v>
          </cell>
          <cell r="BW269">
            <v>0</v>
          </cell>
          <cell r="BX269">
            <v>0</v>
          </cell>
          <cell r="BY269">
            <v>0</v>
          </cell>
          <cell r="BZ269">
            <v>0</v>
          </cell>
          <cell r="CA269">
            <v>0</v>
          </cell>
          <cell r="CC269">
            <v>0</v>
          </cell>
          <cell r="CG269">
            <v>0</v>
          </cell>
          <cell r="CK269">
            <v>0</v>
          </cell>
          <cell r="CO269">
            <v>0</v>
          </cell>
          <cell r="CT269">
            <v>0</v>
          </cell>
          <cell r="CU269">
            <v>0</v>
          </cell>
          <cell r="CV269">
            <v>0</v>
          </cell>
          <cell r="CW269">
            <v>0</v>
          </cell>
          <cell r="CX269">
            <v>0</v>
          </cell>
          <cell r="CZ269">
            <v>0</v>
          </cell>
          <cell r="DC269">
            <v>0</v>
          </cell>
          <cell r="DF269">
            <v>0</v>
          </cell>
          <cell r="DI269">
            <v>0</v>
          </cell>
          <cell r="DK269">
            <v>0</v>
          </cell>
          <cell r="DL269">
            <v>0</v>
          </cell>
          <cell r="DN269" t="str">
            <v>21D11</v>
          </cell>
          <cell r="DO269" t="str">
            <v>Flex.T.Int."Escrit"</v>
          </cell>
          <cell r="DP269">
            <v>2</v>
          </cell>
          <cell r="DQ269">
            <v>100</v>
          </cell>
          <cell r="DR269" t="str">
            <v>CR01</v>
          </cell>
          <cell r="DT269" t="str">
            <v>00070363</v>
          </cell>
          <cell r="DU269" t="str">
            <v>BANCO ESPIRITO SANTO, SA</v>
          </cell>
        </row>
        <row r="270">
          <cell r="A270" t="str">
            <v>251208</v>
          </cell>
          <cell r="B270" t="str">
            <v>Jose Manuel Cardoso Marques</v>
          </cell>
          <cell r="C270" t="str">
            <v>1983</v>
          </cell>
          <cell r="D270">
            <v>22</v>
          </cell>
          <cell r="E270">
            <v>22</v>
          </cell>
          <cell r="F270" t="str">
            <v>19560817</v>
          </cell>
          <cell r="G270" t="str">
            <v>48</v>
          </cell>
          <cell r="H270" t="str">
            <v>5</v>
          </cell>
          <cell r="I270" t="str">
            <v>Viuvo</v>
          </cell>
          <cell r="J270" t="str">
            <v>masculino</v>
          </cell>
          <cell r="K270">
            <v>2</v>
          </cell>
          <cell r="L270" t="str">
            <v>R do Patameiro, 1 Vila Pouca do Campo</v>
          </cell>
          <cell r="M270" t="str">
            <v>3040-515</v>
          </cell>
          <cell r="N270" t="str">
            <v>AMEAL</v>
          </cell>
          <cell r="O270" t="str">
            <v>00643204</v>
          </cell>
          <cell r="P270" t="str">
            <v>ENG. ELECTROTECNICA</v>
          </cell>
          <cell r="R270" t="str">
            <v>7528446</v>
          </cell>
          <cell r="S270" t="str">
            <v>19940920</v>
          </cell>
          <cell r="T270" t="str">
            <v>COIMBRA</v>
          </cell>
          <cell r="U270" t="str">
            <v>9803</v>
          </cell>
          <cell r="V270" t="str">
            <v>S.NAC IND ENERGIA-SINDEL</v>
          </cell>
          <cell r="W270" t="str">
            <v>170462323</v>
          </cell>
          <cell r="X270" t="str">
            <v>0728</v>
          </cell>
          <cell r="Y270" t="str">
            <v>0.0</v>
          </cell>
          <cell r="Z270">
            <v>2</v>
          </cell>
          <cell r="AA270" t="str">
            <v>00</v>
          </cell>
          <cell r="AD270" t="str">
            <v>100</v>
          </cell>
          <cell r="AE270" t="str">
            <v>11102337794</v>
          </cell>
          <cell r="AF270" t="str">
            <v>02</v>
          </cell>
          <cell r="AG270" t="str">
            <v>19830314</v>
          </cell>
          <cell r="AH270" t="str">
            <v>DT.Adm.Corr.Antiguid</v>
          </cell>
          <cell r="AI270" t="str">
            <v>1</v>
          </cell>
          <cell r="AJ270" t="str">
            <v>ACTIVOS</v>
          </cell>
          <cell r="AK270" t="str">
            <v>AA</v>
          </cell>
          <cell r="AL270" t="str">
            <v>ACTIVO TEMP.INTEIRO</v>
          </cell>
          <cell r="AM270" t="str">
            <v>J200</v>
          </cell>
          <cell r="AN270" t="str">
            <v>EDPOutsourcingComercial-Ce</v>
          </cell>
          <cell r="AO270" t="str">
            <v>J210</v>
          </cell>
          <cell r="AP270" t="str">
            <v>EDPOC-CBR-Urb D</v>
          </cell>
          <cell r="AQ270" t="str">
            <v>40177410</v>
          </cell>
          <cell r="AR270" t="str">
            <v>70000038</v>
          </cell>
          <cell r="AS270" t="str">
            <v>01B2</v>
          </cell>
          <cell r="AT270" t="str">
            <v>BACHAREL II</v>
          </cell>
          <cell r="AU270" t="str">
            <v>1</v>
          </cell>
          <cell r="AV270" t="str">
            <v>00040448</v>
          </cell>
          <cell r="AW270" t="str">
            <v>J20600001820</v>
          </cell>
          <cell r="AX270" t="str">
            <v>ACTC-GA CONTACTOS TECNICOS CENTRO</v>
          </cell>
          <cell r="AY270" t="str">
            <v>68908200</v>
          </cell>
          <cell r="AZ270" t="str">
            <v>GC - GA Gestão Conta</v>
          </cell>
          <cell r="BA270" t="str">
            <v>6890</v>
          </cell>
          <cell r="BB270" t="str">
            <v>EDP Outsourcing Comercial</v>
          </cell>
          <cell r="BC270" t="str">
            <v>6890</v>
          </cell>
          <cell r="BD270" t="str">
            <v>6890</v>
          </cell>
          <cell r="BE270" t="str">
            <v>2800</v>
          </cell>
          <cell r="BF270" t="str">
            <v>6890</v>
          </cell>
          <cell r="BG270" t="str">
            <v>EDP Outsourcing Comercial,SA</v>
          </cell>
          <cell r="BH270" t="str">
            <v>1010</v>
          </cell>
          <cell r="BI270">
            <v>2158</v>
          </cell>
          <cell r="BJ270" t="str">
            <v>I</v>
          </cell>
          <cell r="BK270">
            <v>22</v>
          </cell>
          <cell r="BL270">
            <v>222.42</v>
          </cell>
          <cell r="BM270" t="str">
            <v>BACH 2</v>
          </cell>
          <cell r="BN270" t="str">
            <v>00</v>
          </cell>
          <cell r="BO270" t="str">
            <v>I</v>
          </cell>
          <cell r="BP270" t="str">
            <v>20050101</v>
          </cell>
          <cell r="BQ270" t="str">
            <v>21</v>
          </cell>
          <cell r="BR270" t="str">
            <v>EVOLUCAO AUTOMATICA</v>
          </cell>
          <cell r="BS270" t="str">
            <v>20050101</v>
          </cell>
          <cell r="BW270">
            <v>0</v>
          </cell>
          <cell r="BX270">
            <v>21</v>
          </cell>
          <cell r="BY270">
            <v>526.14</v>
          </cell>
          <cell r="BZ270">
            <v>0</v>
          </cell>
          <cell r="CA270">
            <v>0</v>
          </cell>
          <cell r="CC270">
            <v>0</v>
          </cell>
          <cell r="CG270">
            <v>0</v>
          </cell>
          <cell r="CK270">
            <v>0</v>
          </cell>
          <cell r="CO270">
            <v>0</v>
          </cell>
          <cell r="CT270">
            <v>0</v>
          </cell>
          <cell r="CU270">
            <v>0</v>
          </cell>
          <cell r="CV270">
            <v>0</v>
          </cell>
          <cell r="CW270">
            <v>0</v>
          </cell>
          <cell r="CX270">
            <v>0</v>
          </cell>
          <cell r="CZ270">
            <v>0</v>
          </cell>
          <cell r="DC270">
            <v>0</v>
          </cell>
          <cell r="DD270" t="str">
            <v>1480</v>
          </cell>
          <cell r="DE270" t="str">
            <v>J</v>
          </cell>
          <cell r="DF270">
            <v>125</v>
          </cell>
          <cell r="DI270">
            <v>0</v>
          </cell>
          <cell r="DK270">
            <v>0</v>
          </cell>
          <cell r="DL270">
            <v>0</v>
          </cell>
          <cell r="DN270" t="str">
            <v>50001</v>
          </cell>
          <cell r="DO270" t="str">
            <v>IHT_TEMPO INTEIRO</v>
          </cell>
          <cell r="DP270">
            <v>2</v>
          </cell>
          <cell r="DQ270">
            <v>100</v>
          </cell>
          <cell r="DR270" t="str">
            <v>CR01</v>
          </cell>
          <cell r="DT270" t="str">
            <v>00330000</v>
          </cell>
          <cell r="DU270" t="str">
            <v>BANCO COMERCIAL PORTUGUES, SA</v>
          </cell>
        </row>
        <row r="271">
          <cell r="A271" t="str">
            <v>283487</v>
          </cell>
          <cell r="B271" t="str">
            <v>Maria Isabel Bartolo de Campos Peixinho</v>
          </cell>
          <cell r="C271" t="str">
            <v>1985</v>
          </cell>
          <cell r="D271">
            <v>20</v>
          </cell>
          <cell r="E271">
            <v>20</v>
          </cell>
          <cell r="F271" t="str">
            <v>19540712</v>
          </cell>
          <cell r="G271" t="str">
            <v>50</v>
          </cell>
          <cell r="H271" t="str">
            <v>1</v>
          </cell>
          <cell r="I271" t="str">
            <v>Casado</v>
          </cell>
          <cell r="J271" t="str">
            <v>feminino</v>
          </cell>
          <cell r="K271">
            <v>1</v>
          </cell>
          <cell r="L271" t="str">
            <v>Tv Combatentes-23-Torre A-3 D</v>
          </cell>
          <cell r="M271" t="str">
            <v>3000-000</v>
          </cell>
          <cell r="N271" t="str">
            <v>COIMBRA</v>
          </cell>
          <cell r="O271" t="str">
            <v>00676203</v>
          </cell>
          <cell r="P271" t="str">
            <v>CONTABILIDADE E ADMINISTRACAO</v>
          </cell>
          <cell r="R271" t="str">
            <v>2647503</v>
          </cell>
          <cell r="S271" t="str">
            <v>19970409</v>
          </cell>
          <cell r="T271" t="str">
            <v>COIMBRA</v>
          </cell>
          <cell r="U271" t="str">
            <v>9803</v>
          </cell>
          <cell r="V271" t="str">
            <v>S.NAC IND ENERGIA-SINDEL</v>
          </cell>
          <cell r="W271" t="str">
            <v>133237508</v>
          </cell>
          <cell r="X271" t="str">
            <v>3050</v>
          </cell>
          <cell r="Y271" t="str">
            <v>0.0</v>
          </cell>
          <cell r="Z271">
            <v>1</v>
          </cell>
          <cell r="AA271" t="str">
            <v>00</v>
          </cell>
          <cell r="AC271" t="str">
            <v>X</v>
          </cell>
          <cell r="AD271" t="str">
            <v>100</v>
          </cell>
          <cell r="AE271" t="str">
            <v>11101320935</v>
          </cell>
          <cell r="AF271" t="str">
            <v>02</v>
          </cell>
          <cell r="AG271" t="str">
            <v>19850201</v>
          </cell>
          <cell r="AH271" t="str">
            <v>DT.Adm.Corr.Antiguid</v>
          </cell>
          <cell r="AI271" t="str">
            <v>1</v>
          </cell>
          <cell r="AJ271" t="str">
            <v>ACTIVOS</v>
          </cell>
          <cell r="AK271" t="str">
            <v>AA</v>
          </cell>
          <cell r="AL271" t="str">
            <v>ACTIVO TEMP.INTEIRO</v>
          </cell>
          <cell r="AM271" t="str">
            <v>J200</v>
          </cell>
          <cell r="AN271" t="str">
            <v>EDPOutsourcingComercial-Ce</v>
          </cell>
          <cell r="AO271" t="str">
            <v>J210</v>
          </cell>
          <cell r="AP271" t="str">
            <v>EDPOC-CBR-Urb D</v>
          </cell>
          <cell r="AQ271" t="str">
            <v>40177411</v>
          </cell>
          <cell r="AR271" t="str">
            <v>70000038</v>
          </cell>
          <cell r="AS271" t="str">
            <v>01B2</v>
          </cell>
          <cell r="AT271" t="str">
            <v>BACHAREL II</v>
          </cell>
          <cell r="AU271" t="str">
            <v>1</v>
          </cell>
          <cell r="AV271" t="str">
            <v>00040448</v>
          </cell>
          <cell r="AW271" t="str">
            <v>J20600001820</v>
          </cell>
          <cell r="AX271" t="str">
            <v>ACTC-GA CONTACTOS TECNICOS CENTRO</v>
          </cell>
          <cell r="AY271" t="str">
            <v>68908200</v>
          </cell>
          <cell r="AZ271" t="str">
            <v>GC - GA Gestão Conta</v>
          </cell>
          <cell r="BA271" t="str">
            <v>6890</v>
          </cell>
          <cell r="BB271" t="str">
            <v>EDP Outsourcing Comercial</v>
          </cell>
          <cell r="BC271" t="str">
            <v>6890</v>
          </cell>
          <cell r="BD271" t="str">
            <v>6890</v>
          </cell>
          <cell r="BE271" t="str">
            <v>2800</v>
          </cell>
          <cell r="BF271" t="str">
            <v>6890</v>
          </cell>
          <cell r="BG271" t="str">
            <v>EDP Outsourcing Comercial,SA</v>
          </cell>
          <cell r="BH271" t="str">
            <v>1010</v>
          </cell>
          <cell r="BI271">
            <v>2034</v>
          </cell>
          <cell r="BJ271" t="str">
            <v>H</v>
          </cell>
          <cell r="BK271">
            <v>20</v>
          </cell>
          <cell r="BL271">
            <v>202.2</v>
          </cell>
          <cell r="BM271" t="str">
            <v>BACH 2</v>
          </cell>
          <cell r="BN271" t="str">
            <v>02</v>
          </cell>
          <cell r="BO271" t="str">
            <v>H</v>
          </cell>
          <cell r="BP271" t="str">
            <v>20030101</v>
          </cell>
          <cell r="BQ271" t="str">
            <v>21</v>
          </cell>
          <cell r="BR271" t="str">
            <v>EVOLUCAO AUTOMATICA</v>
          </cell>
          <cell r="BS271" t="str">
            <v>20050101</v>
          </cell>
          <cell r="BW271">
            <v>0</v>
          </cell>
          <cell r="BX271">
            <v>21</v>
          </cell>
          <cell r="BY271">
            <v>469.6</v>
          </cell>
          <cell r="BZ271">
            <v>0</v>
          </cell>
          <cell r="CA271">
            <v>0</v>
          </cell>
          <cell r="CC271">
            <v>0</v>
          </cell>
          <cell r="CG271">
            <v>0</v>
          </cell>
          <cell r="CK271">
            <v>0</v>
          </cell>
          <cell r="CO271">
            <v>0</v>
          </cell>
          <cell r="CT271">
            <v>0</v>
          </cell>
          <cell r="CU271">
            <v>0</v>
          </cell>
          <cell r="CV271">
            <v>0</v>
          </cell>
          <cell r="CW271">
            <v>0</v>
          </cell>
          <cell r="CX271">
            <v>0</v>
          </cell>
          <cell r="CZ271">
            <v>0</v>
          </cell>
          <cell r="DC271">
            <v>0</v>
          </cell>
          <cell r="DF271">
            <v>0</v>
          </cell>
          <cell r="DI271">
            <v>0</v>
          </cell>
          <cell r="DK271">
            <v>0</v>
          </cell>
          <cell r="DL271">
            <v>0</v>
          </cell>
          <cell r="DN271" t="str">
            <v>50001</v>
          </cell>
          <cell r="DO271" t="str">
            <v>IHT_TEMPO INTEIRO</v>
          </cell>
          <cell r="DP271">
            <v>2</v>
          </cell>
          <cell r="DQ271">
            <v>100</v>
          </cell>
          <cell r="DR271" t="str">
            <v>CR01</v>
          </cell>
          <cell r="DT271" t="str">
            <v>00300251</v>
          </cell>
          <cell r="DU271" t="str">
            <v>BANCO SANTANDER PORTUGAL, SA</v>
          </cell>
        </row>
        <row r="272">
          <cell r="A272" t="str">
            <v>259632</v>
          </cell>
          <cell r="B272" t="str">
            <v>Mario Manuel Coelho Figueiredo</v>
          </cell>
          <cell r="C272" t="str">
            <v>1982</v>
          </cell>
          <cell r="D272">
            <v>23</v>
          </cell>
          <cell r="E272">
            <v>23</v>
          </cell>
          <cell r="F272" t="str">
            <v>19600728</v>
          </cell>
          <cell r="G272" t="str">
            <v>44</v>
          </cell>
          <cell r="H272" t="str">
            <v>1</v>
          </cell>
          <cell r="I272" t="str">
            <v>Casado</v>
          </cell>
          <cell r="J272" t="str">
            <v>masculino</v>
          </cell>
          <cell r="K272">
            <v>1</v>
          </cell>
          <cell r="L272" t="str">
            <v>R Flores-Urb.Enc.Sol BL  I, 61 R/C Dto</v>
          </cell>
          <cell r="M272" t="str">
            <v>3780-222</v>
          </cell>
          <cell r="N272" t="str">
            <v>ANADIA</v>
          </cell>
          <cell r="O272" t="str">
            <v>00231023</v>
          </cell>
          <cell r="P272" t="str">
            <v>CURSO GERAL DOS LICEUS</v>
          </cell>
          <cell r="R272" t="str">
            <v>6069325</v>
          </cell>
          <cell r="S272" t="str">
            <v>20000509</v>
          </cell>
          <cell r="T272" t="str">
            <v>AVEIRO</v>
          </cell>
          <cell r="U272" t="str">
            <v>9803</v>
          </cell>
          <cell r="V272" t="str">
            <v>S.NAC IND ENERGIA-SINDEL</v>
          </cell>
          <cell r="W272" t="str">
            <v>152651195</v>
          </cell>
          <cell r="X272" t="str">
            <v>0035</v>
          </cell>
          <cell r="Y272" t="str">
            <v>0.0</v>
          </cell>
          <cell r="Z272">
            <v>1</v>
          </cell>
          <cell r="AA272" t="str">
            <v>00</v>
          </cell>
          <cell r="AD272" t="str">
            <v>100</v>
          </cell>
          <cell r="AE272" t="str">
            <v>11163463137</v>
          </cell>
          <cell r="AF272" t="str">
            <v>02</v>
          </cell>
          <cell r="AG272" t="str">
            <v>19820601</v>
          </cell>
          <cell r="AH272" t="str">
            <v>DT.Adm.Corr.Antiguid</v>
          </cell>
          <cell r="AI272" t="str">
            <v>1</v>
          </cell>
          <cell r="AJ272" t="str">
            <v>ACTIVOS</v>
          </cell>
          <cell r="AK272" t="str">
            <v>AA</v>
          </cell>
          <cell r="AL272" t="str">
            <v>ACTIVO TEMP.INTEIRO</v>
          </cell>
          <cell r="AM272" t="str">
            <v>J200</v>
          </cell>
          <cell r="AN272" t="str">
            <v>EDPOutsourcingComercial-Ce</v>
          </cell>
          <cell r="AO272" t="str">
            <v>J210</v>
          </cell>
          <cell r="AP272" t="str">
            <v>EDPOC-CBR-Urb D</v>
          </cell>
          <cell r="AQ272" t="str">
            <v>40177418</v>
          </cell>
          <cell r="AR272" t="str">
            <v>70000060</v>
          </cell>
          <cell r="AS272" t="str">
            <v>025.</v>
          </cell>
          <cell r="AT272" t="str">
            <v>ESCRITURARIO COMERCIAL</v>
          </cell>
          <cell r="AU272" t="str">
            <v>1</v>
          </cell>
          <cell r="AV272" t="str">
            <v>00040532</v>
          </cell>
          <cell r="AW272" t="str">
            <v>J20600001620</v>
          </cell>
          <cell r="AX272" t="str">
            <v>ACCC-CONTACTOS COMERCIAIS CENTRO</v>
          </cell>
          <cell r="AY272" t="str">
            <v>68908200</v>
          </cell>
          <cell r="AZ272" t="str">
            <v>GC - GA Gestão Conta</v>
          </cell>
          <cell r="BA272" t="str">
            <v>6890</v>
          </cell>
          <cell r="BB272" t="str">
            <v>EDP Outsourcing Comercial</v>
          </cell>
          <cell r="BC272" t="str">
            <v>6890</v>
          </cell>
          <cell r="BD272" t="str">
            <v>6890</v>
          </cell>
          <cell r="BE272" t="str">
            <v>2800</v>
          </cell>
          <cell r="BF272" t="str">
            <v>6890</v>
          </cell>
          <cell r="BG272" t="str">
            <v>EDP Outsourcing Comercial,SA</v>
          </cell>
          <cell r="BH272" t="str">
            <v>1010</v>
          </cell>
          <cell r="BI272">
            <v>1160</v>
          </cell>
          <cell r="BJ272" t="str">
            <v>10</v>
          </cell>
          <cell r="BK272">
            <v>23</v>
          </cell>
          <cell r="BL272">
            <v>232.53</v>
          </cell>
          <cell r="BM272" t="str">
            <v>NÍVEL 5</v>
          </cell>
          <cell r="BN272" t="str">
            <v>02</v>
          </cell>
          <cell r="BO272" t="str">
            <v>07</v>
          </cell>
          <cell r="BP272" t="str">
            <v>20030101</v>
          </cell>
          <cell r="BQ272" t="str">
            <v>21</v>
          </cell>
          <cell r="BR272" t="str">
            <v>EVOLUCAO AUTOMATICA</v>
          </cell>
          <cell r="BS272" t="str">
            <v>20050101</v>
          </cell>
          <cell r="BW272">
            <v>0</v>
          </cell>
          <cell r="BX272">
            <v>0</v>
          </cell>
          <cell r="BY272">
            <v>0</v>
          </cell>
          <cell r="BZ272">
            <v>0</v>
          </cell>
          <cell r="CA272">
            <v>0</v>
          </cell>
          <cell r="CC272">
            <v>0</v>
          </cell>
          <cell r="CG272">
            <v>0</v>
          </cell>
          <cell r="CK272">
            <v>0</v>
          </cell>
          <cell r="CO272">
            <v>0</v>
          </cell>
          <cell r="CT272">
            <v>0</v>
          </cell>
          <cell r="CU272">
            <v>0</v>
          </cell>
          <cell r="CV272">
            <v>0</v>
          </cell>
          <cell r="CW272">
            <v>0</v>
          </cell>
          <cell r="CX272">
            <v>0</v>
          </cell>
          <cell r="CZ272">
            <v>0</v>
          </cell>
          <cell r="DC272">
            <v>0</v>
          </cell>
          <cell r="DF272">
            <v>0</v>
          </cell>
          <cell r="DI272">
            <v>0</v>
          </cell>
          <cell r="DK272">
            <v>0</v>
          </cell>
          <cell r="DL272">
            <v>0</v>
          </cell>
          <cell r="DN272" t="str">
            <v>21D11</v>
          </cell>
          <cell r="DO272" t="str">
            <v>Flex.T.Int."Escrit"</v>
          </cell>
          <cell r="DP272">
            <v>2</v>
          </cell>
          <cell r="DQ272">
            <v>100</v>
          </cell>
          <cell r="DR272" t="str">
            <v>CR01</v>
          </cell>
          <cell r="DT272" t="str">
            <v>00180000</v>
          </cell>
          <cell r="DU272" t="str">
            <v>BANCO TOTTA &amp; ACORES, SA</v>
          </cell>
        </row>
        <row r="273">
          <cell r="A273" t="str">
            <v>185930</v>
          </cell>
          <cell r="B273" t="str">
            <v>Americo Figueiredo Grou</v>
          </cell>
          <cell r="C273" t="str">
            <v>1973</v>
          </cell>
          <cell r="D273">
            <v>32</v>
          </cell>
          <cell r="E273">
            <v>32</v>
          </cell>
          <cell r="F273" t="str">
            <v>19570612</v>
          </cell>
          <cell r="G273" t="str">
            <v>48</v>
          </cell>
          <cell r="H273" t="str">
            <v>1</v>
          </cell>
          <cell r="I273" t="str">
            <v>Casado</v>
          </cell>
          <cell r="J273" t="str">
            <v>masculino</v>
          </cell>
          <cell r="K273">
            <v>2</v>
          </cell>
          <cell r="L273" t="str">
            <v>Fontinhas</v>
          </cell>
          <cell r="M273" t="str">
            <v>3080-000</v>
          </cell>
          <cell r="N273" t="str">
            <v>FIGUEIRA DA FOZ</v>
          </cell>
          <cell r="O273" t="str">
            <v>00776805</v>
          </cell>
          <cell r="P273" t="str">
            <v>GESTAO</v>
          </cell>
          <cell r="R273" t="str">
            <v>4261362</v>
          </cell>
          <cell r="S273" t="str">
            <v>19970624</v>
          </cell>
          <cell r="T273" t="str">
            <v>COIMBRA</v>
          </cell>
          <cell r="U273" t="str">
            <v>9803</v>
          </cell>
          <cell r="V273" t="str">
            <v>S.NAC IND ENERGIA-SINDEL</v>
          </cell>
          <cell r="W273" t="str">
            <v>151885842</v>
          </cell>
          <cell r="X273" t="str">
            <v>3824</v>
          </cell>
          <cell r="Y273" t="str">
            <v>0.0</v>
          </cell>
          <cell r="Z273">
            <v>2</v>
          </cell>
          <cell r="AA273" t="str">
            <v>00</v>
          </cell>
          <cell r="AD273" t="str">
            <v>100</v>
          </cell>
          <cell r="AE273" t="str">
            <v>11102603221</v>
          </cell>
          <cell r="AF273" t="str">
            <v>02</v>
          </cell>
          <cell r="AG273" t="str">
            <v>19731002</v>
          </cell>
          <cell r="AH273" t="str">
            <v>DT.Adm.Corr.Antiguid</v>
          </cell>
          <cell r="AI273" t="str">
            <v>1</v>
          </cell>
          <cell r="AJ273" t="str">
            <v>ACTIVOS</v>
          </cell>
          <cell r="AK273" t="str">
            <v>AA</v>
          </cell>
          <cell r="AL273" t="str">
            <v>ACTIVO TEMP.INTEIRO</v>
          </cell>
          <cell r="AM273" t="str">
            <v>J200</v>
          </cell>
          <cell r="AN273" t="str">
            <v>EDPOutsourcingComercial-Ce</v>
          </cell>
          <cell r="AO273" t="str">
            <v>J210</v>
          </cell>
          <cell r="AP273" t="str">
            <v>EDPOC-CBR-Urb D</v>
          </cell>
          <cell r="AQ273" t="str">
            <v>40177403</v>
          </cell>
          <cell r="AR273" t="str">
            <v>70000041</v>
          </cell>
          <cell r="AS273" t="str">
            <v>01L1</v>
          </cell>
          <cell r="AT273" t="str">
            <v>LICENCIADO I</v>
          </cell>
          <cell r="AU273" t="str">
            <v>1</v>
          </cell>
          <cell r="AV273" t="str">
            <v>00040532</v>
          </cell>
          <cell r="AW273" t="str">
            <v>J20600001620</v>
          </cell>
          <cell r="AX273" t="str">
            <v>ACCC-CONTACTOS COMERCIAIS CENTRO</v>
          </cell>
          <cell r="AY273" t="str">
            <v>68908200</v>
          </cell>
          <cell r="AZ273" t="str">
            <v>GC - GA Gestão Conta</v>
          </cell>
          <cell r="BA273" t="str">
            <v>6890</v>
          </cell>
          <cell r="BB273" t="str">
            <v>EDP Outsourcing Comercial</v>
          </cell>
          <cell r="BC273" t="str">
            <v>6890</v>
          </cell>
          <cell r="BD273" t="str">
            <v>6890</v>
          </cell>
          <cell r="BE273" t="str">
            <v>2800</v>
          </cell>
          <cell r="BF273" t="str">
            <v>6890</v>
          </cell>
          <cell r="BG273" t="str">
            <v>EDP Outsourcing Comercial,SA</v>
          </cell>
          <cell r="BH273" t="str">
            <v>1010</v>
          </cell>
          <cell r="BI273">
            <v>1799</v>
          </cell>
          <cell r="BJ273" t="str">
            <v>F</v>
          </cell>
          <cell r="BK273">
            <v>32</v>
          </cell>
          <cell r="BL273">
            <v>323.52</v>
          </cell>
          <cell r="BM273" t="str">
            <v>LIC 1</v>
          </cell>
          <cell r="BN273" t="str">
            <v>00</v>
          </cell>
          <cell r="BO273" t="str">
            <v>F</v>
          </cell>
          <cell r="BP273" t="str">
            <v>20050101</v>
          </cell>
          <cell r="BQ273" t="str">
            <v>21</v>
          </cell>
          <cell r="BR273" t="str">
            <v>EVOLUCAO AUTOMATICA</v>
          </cell>
          <cell r="BS273" t="str">
            <v>20050101</v>
          </cell>
          <cell r="BW273">
            <v>0</v>
          </cell>
          <cell r="BX273">
            <v>0</v>
          </cell>
          <cell r="BY273">
            <v>0</v>
          </cell>
          <cell r="BZ273">
            <v>0</v>
          </cell>
          <cell r="CA273">
            <v>0</v>
          </cell>
          <cell r="CC273">
            <v>0</v>
          </cell>
          <cell r="CG273">
            <v>0</v>
          </cell>
          <cell r="CK273">
            <v>0</v>
          </cell>
          <cell r="CO273">
            <v>0</v>
          </cell>
          <cell r="CT273">
            <v>0</v>
          </cell>
          <cell r="CU273">
            <v>0</v>
          </cell>
          <cell r="CV273">
            <v>0</v>
          </cell>
          <cell r="CW273">
            <v>0</v>
          </cell>
          <cell r="CX273">
            <v>0</v>
          </cell>
          <cell r="CZ273">
            <v>0</v>
          </cell>
          <cell r="DC273">
            <v>0</v>
          </cell>
          <cell r="DF273">
            <v>0</v>
          </cell>
          <cell r="DI273">
            <v>0</v>
          </cell>
          <cell r="DK273">
            <v>0</v>
          </cell>
          <cell r="DL273">
            <v>0</v>
          </cell>
          <cell r="DN273" t="str">
            <v>21D11</v>
          </cell>
          <cell r="DO273" t="str">
            <v>Flex.T.Int."Escrit"</v>
          </cell>
          <cell r="DP273">
            <v>2</v>
          </cell>
          <cell r="DQ273">
            <v>100</v>
          </cell>
          <cell r="DR273" t="str">
            <v>CR01</v>
          </cell>
          <cell r="DT273" t="str">
            <v>00070265</v>
          </cell>
          <cell r="DU273" t="str">
            <v>BANCO ESPIRITO SANTO, SA</v>
          </cell>
        </row>
        <row r="274">
          <cell r="A274" t="str">
            <v>326550</v>
          </cell>
          <cell r="B274" t="str">
            <v>Ione Leila Cabrita Pereira</v>
          </cell>
          <cell r="C274" t="str">
            <v>1996</v>
          </cell>
          <cell r="D274">
            <v>9</v>
          </cell>
          <cell r="E274">
            <v>9</v>
          </cell>
          <cell r="F274" t="str">
            <v>19721127</v>
          </cell>
          <cell r="G274" t="str">
            <v>32</v>
          </cell>
          <cell r="H274" t="str">
            <v>1</v>
          </cell>
          <cell r="I274" t="str">
            <v>Casado</v>
          </cell>
          <cell r="J274" t="str">
            <v>feminino</v>
          </cell>
          <cell r="K274">
            <v>1</v>
          </cell>
          <cell r="L274" t="str">
            <v>Avenida 25 de Abril, 52 B, 1º Dt</v>
          </cell>
          <cell r="M274" t="str">
            <v>3080-086</v>
          </cell>
          <cell r="N274" t="str">
            <v>FIGUEIRA DA FOZ</v>
          </cell>
          <cell r="O274" t="str">
            <v>00774105</v>
          </cell>
          <cell r="P274" t="str">
            <v>ECONOMIA</v>
          </cell>
          <cell r="R274" t="str">
            <v>9848466</v>
          </cell>
          <cell r="S274" t="str">
            <v>20001020</v>
          </cell>
          <cell r="T274" t="str">
            <v>COIMBRA</v>
          </cell>
          <cell r="U274" t="str">
            <v>9803</v>
          </cell>
          <cell r="V274" t="str">
            <v>S.NAC IND ENERGIA-SINDEL</v>
          </cell>
          <cell r="W274" t="str">
            <v>196001730</v>
          </cell>
          <cell r="X274" t="str">
            <v>0744</v>
          </cell>
          <cell r="Y274" t="str">
            <v>0.0</v>
          </cell>
          <cell r="Z274">
            <v>1</v>
          </cell>
          <cell r="AA274" t="str">
            <v>00</v>
          </cell>
          <cell r="AC274" t="str">
            <v>X</v>
          </cell>
          <cell r="AD274" t="str">
            <v>100</v>
          </cell>
          <cell r="AE274" t="str">
            <v>11103913537</v>
          </cell>
          <cell r="AF274" t="str">
            <v>02</v>
          </cell>
          <cell r="AG274" t="str">
            <v>19960916</v>
          </cell>
          <cell r="AH274" t="str">
            <v>DT.Adm.Corr.Antiguid</v>
          </cell>
          <cell r="AI274" t="str">
            <v>1</v>
          </cell>
          <cell r="AJ274" t="str">
            <v>ACTIVOS</v>
          </cell>
          <cell r="AK274" t="str">
            <v>AA</v>
          </cell>
          <cell r="AL274" t="str">
            <v>ACTIVO TEMP.INTEIRO</v>
          </cell>
          <cell r="AM274" t="str">
            <v>J200</v>
          </cell>
          <cell r="AN274" t="str">
            <v>EDPOutsourcingComercial-Ce</v>
          </cell>
          <cell r="AO274" t="str">
            <v>J210</v>
          </cell>
          <cell r="AP274" t="str">
            <v>EDPOC-CBR-Urb D</v>
          </cell>
          <cell r="AQ274" t="str">
            <v>40177409</v>
          </cell>
          <cell r="AR274" t="str">
            <v>70000041</v>
          </cell>
          <cell r="AS274" t="str">
            <v>01L1</v>
          </cell>
          <cell r="AT274" t="str">
            <v>LICENCIADO I</v>
          </cell>
          <cell r="AU274" t="str">
            <v>1</v>
          </cell>
          <cell r="AV274" t="str">
            <v>00040532</v>
          </cell>
          <cell r="AW274" t="str">
            <v>J20600001620</v>
          </cell>
          <cell r="AX274" t="str">
            <v>ACCC-CONTACTOS COMERCIAIS CENTRO</v>
          </cell>
          <cell r="AY274" t="str">
            <v>68908200</v>
          </cell>
          <cell r="AZ274" t="str">
            <v>GC - GA Gestão Conta</v>
          </cell>
          <cell r="BA274" t="str">
            <v>6890</v>
          </cell>
          <cell r="BB274" t="str">
            <v>EDP Outsourcing Comercial</v>
          </cell>
          <cell r="BC274" t="str">
            <v>6890</v>
          </cell>
          <cell r="BD274" t="str">
            <v>6890</v>
          </cell>
          <cell r="BE274" t="str">
            <v>2800</v>
          </cell>
          <cell r="BF274" t="str">
            <v>6890</v>
          </cell>
          <cell r="BG274" t="str">
            <v>EDP Outsourcing Comercial,SA</v>
          </cell>
          <cell r="BH274" t="str">
            <v>1010</v>
          </cell>
          <cell r="BI274">
            <v>2034</v>
          </cell>
          <cell r="BJ274" t="str">
            <v>H</v>
          </cell>
          <cell r="BK274">
            <v>9</v>
          </cell>
          <cell r="BL274">
            <v>90.99</v>
          </cell>
          <cell r="BM274" t="str">
            <v>LIC 1</v>
          </cell>
          <cell r="BN274" t="str">
            <v>00</v>
          </cell>
          <cell r="BO274" t="str">
            <v>H</v>
          </cell>
          <cell r="BP274" t="str">
            <v>20050101</v>
          </cell>
          <cell r="BQ274" t="str">
            <v>21</v>
          </cell>
          <cell r="BR274" t="str">
            <v>EVOLUCAO AUTOMATICA</v>
          </cell>
          <cell r="BS274" t="str">
            <v>20050101</v>
          </cell>
          <cell r="BW274">
            <v>0</v>
          </cell>
          <cell r="BX274">
            <v>0</v>
          </cell>
          <cell r="BY274">
            <v>0</v>
          </cell>
          <cell r="BZ274">
            <v>0</v>
          </cell>
          <cell r="CA274">
            <v>0</v>
          </cell>
          <cell r="CC274">
            <v>0</v>
          </cell>
          <cell r="CG274">
            <v>0</v>
          </cell>
          <cell r="CK274">
            <v>0</v>
          </cell>
          <cell r="CO274">
            <v>0</v>
          </cell>
          <cell r="CT274">
            <v>0</v>
          </cell>
          <cell r="CU274">
            <v>0</v>
          </cell>
          <cell r="CV274">
            <v>0</v>
          </cell>
          <cell r="CW274">
            <v>0</v>
          </cell>
          <cell r="CX274">
            <v>0</v>
          </cell>
          <cell r="CZ274">
            <v>0</v>
          </cell>
          <cell r="DC274">
            <v>0</v>
          </cell>
          <cell r="DF274">
            <v>0</v>
          </cell>
          <cell r="DI274">
            <v>0</v>
          </cell>
          <cell r="DK274">
            <v>0</v>
          </cell>
          <cell r="DL274">
            <v>0</v>
          </cell>
          <cell r="DN274" t="str">
            <v>21D11</v>
          </cell>
          <cell r="DO274" t="str">
            <v>Flex.T.Int."Escrit"</v>
          </cell>
          <cell r="DP274">
            <v>2</v>
          </cell>
          <cell r="DQ274">
            <v>100</v>
          </cell>
          <cell r="DR274" t="str">
            <v>CR01</v>
          </cell>
          <cell r="DT274" t="str">
            <v>00100000</v>
          </cell>
          <cell r="DU274" t="str">
            <v>BANCO BPI, SA</v>
          </cell>
        </row>
        <row r="275">
          <cell r="A275" t="str">
            <v>235768</v>
          </cell>
          <cell r="B275" t="str">
            <v>Antonio Sobral Camões Silva</v>
          </cell>
          <cell r="C275" t="str">
            <v>1975</v>
          </cell>
          <cell r="D275">
            <v>30</v>
          </cell>
          <cell r="E275">
            <v>30</v>
          </cell>
          <cell r="F275" t="str">
            <v>19511026</v>
          </cell>
          <cell r="G275" t="str">
            <v>53</v>
          </cell>
          <cell r="H275" t="str">
            <v>1</v>
          </cell>
          <cell r="I275" t="str">
            <v>Casado</v>
          </cell>
          <cell r="J275" t="str">
            <v>masculino</v>
          </cell>
          <cell r="K275">
            <v>2</v>
          </cell>
          <cell r="L275" t="str">
            <v>R Dr Luis de Camões, 44-1º Esq</v>
          </cell>
          <cell r="M275" t="str">
            <v>3860-381</v>
          </cell>
          <cell r="N275" t="str">
            <v>ESTARREJA</v>
          </cell>
          <cell r="O275" t="str">
            <v>00743205</v>
          </cell>
          <cell r="P275" t="str">
            <v>ENG. ELECTROTECNICA</v>
          </cell>
          <cell r="R275" t="str">
            <v>2437864</v>
          </cell>
          <cell r="S275" t="str">
            <v>19960710</v>
          </cell>
          <cell r="T275" t="str">
            <v>AVEIRO</v>
          </cell>
          <cell r="W275" t="str">
            <v>105444405</v>
          </cell>
          <cell r="X275" t="str">
            <v>0086</v>
          </cell>
          <cell r="Y275" t="str">
            <v>0.0</v>
          </cell>
          <cell r="Z275">
            <v>2</v>
          </cell>
          <cell r="AA275" t="str">
            <v>00</v>
          </cell>
          <cell r="AC275" t="str">
            <v>X</v>
          </cell>
          <cell r="AD275" t="str">
            <v>100</v>
          </cell>
          <cell r="AE275" t="str">
            <v>11163896551</v>
          </cell>
          <cell r="AF275" t="str">
            <v>02</v>
          </cell>
          <cell r="AG275" t="str">
            <v>19751001</v>
          </cell>
          <cell r="AH275" t="str">
            <v>DT.Adm.Corr.Antiguid</v>
          </cell>
          <cell r="AI275" t="str">
            <v>1</v>
          </cell>
          <cell r="AJ275" t="str">
            <v>ACTIVOS</v>
          </cell>
          <cell r="AK275" t="str">
            <v>AA</v>
          </cell>
          <cell r="AL275" t="str">
            <v>ACTIVO TEMP.INTEIRO</v>
          </cell>
          <cell r="AM275" t="str">
            <v>J200</v>
          </cell>
          <cell r="AN275" t="str">
            <v>EDPOutsourcingComercial-Ce</v>
          </cell>
          <cell r="AO275" t="str">
            <v>J211</v>
          </cell>
          <cell r="AP275" t="str">
            <v>EDPOC-AVR-V Haf</v>
          </cell>
          <cell r="AQ275" t="str">
            <v>40176954</v>
          </cell>
          <cell r="AR275" t="str">
            <v>70000607</v>
          </cell>
          <cell r="AS275" t="str">
            <v>92L2</v>
          </cell>
          <cell r="AT275" t="str">
            <v>CHEFE DEPARTAMENTO</v>
          </cell>
          <cell r="AU275" t="str">
            <v>4</v>
          </cell>
          <cell r="AV275" t="str">
            <v>00040511</v>
          </cell>
          <cell r="AW275" t="str">
            <v>J20440000220</v>
          </cell>
          <cell r="AX275" t="str">
            <v>AC-AP-APOIO</v>
          </cell>
          <cell r="AY275" t="str">
            <v>68905030</v>
          </cell>
          <cell r="AZ275" t="str">
            <v>Dep Comercial Centro</v>
          </cell>
          <cell r="BA275" t="str">
            <v>6890</v>
          </cell>
          <cell r="BB275" t="str">
            <v>EDP Outsourcing Comercial</v>
          </cell>
          <cell r="BC275" t="str">
            <v>6890</v>
          </cell>
          <cell r="BD275" t="str">
            <v>6890</v>
          </cell>
          <cell r="BE275" t="str">
            <v>2800</v>
          </cell>
          <cell r="BF275" t="str">
            <v>6890</v>
          </cell>
          <cell r="BG275" t="str">
            <v>EDP Outsourcing Comercial,SA</v>
          </cell>
          <cell r="BH275" t="str">
            <v>1010</v>
          </cell>
          <cell r="BI275">
            <v>2659</v>
          </cell>
          <cell r="BJ275" t="str">
            <v>M</v>
          </cell>
          <cell r="BK275">
            <v>30</v>
          </cell>
          <cell r="BL275">
            <v>303.3</v>
          </cell>
          <cell r="BM275" t="str">
            <v>LIC 2</v>
          </cell>
          <cell r="BN275" t="str">
            <v>00</v>
          </cell>
          <cell r="BO275" t="str">
            <v>M</v>
          </cell>
          <cell r="BP275" t="str">
            <v>20040110</v>
          </cell>
          <cell r="BQ275" t="str">
            <v>22</v>
          </cell>
          <cell r="BR275" t="str">
            <v>ACELERACAO DE CARREIRA</v>
          </cell>
          <cell r="BS275" t="str">
            <v>20050101</v>
          </cell>
          <cell r="BU275" t="str">
            <v>C DEP D2</v>
          </cell>
          <cell r="BV275" t="str">
            <v>N</v>
          </cell>
          <cell r="BW275">
            <v>146</v>
          </cell>
          <cell r="BX275">
            <v>21</v>
          </cell>
          <cell r="BY275">
            <v>652.74</v>
          </cell>
          <cell r="BZ275">
            <v>0</v>
          </cell>
          <cell r="CA275">
            <v>0</v>
          </cell>
          <cell r="CC275">
            <v>0</v>
          </cell>
          <cell r="CG275">
            <v>0</v>
          </cell>
          <cell r="CK275">
            <v>0</v>
          </cell>
          <cell r="CO275">
            <v>0</v>
          </cell>
          <cell r="CT275">
            <v>0</v>
          </cell>
          <cell r="CU275">
            <v>0</v>
          </cell>
          <cell r="CV275">
            <v>0</v>
          </cell>
          <cell r="CW275">
            <v>0</v>
          </cell>
          <cell r="CX275">
            <v>0</v>
          </cell>
          <cell r="CZ275">
            <v>0</v>
          </cell>
          <cell r="DC275">
            <v>0</v>
          </cell>
          <cell r="DF275">
            <v>0</v>
          </cell>
          <cell r="DI275">
            <v>0</v>
          </cell>
          <cell r="DK275">
            <v>0</v>
          </cell>
          <cell r="DL275">
            <v>0</v>
          </cell>
          <cell r="DN275" t="str">
            <v>50001</v>
          </cell>
          <cell r="DO275" t="str">
            <v>IHT_TEMPO INTEIRO</v>
          </cell>
          <cell r="DP275">
            <v>2</v>
          </cell>
          <cell r="DQ275">
            <v>100</v>
          </cell>
          <cell r="DR275" t="str">
            <v>CR01</v>
          </cell>
          <cell r="DT275" t="str">
            <v>00330000</v>
          </cell>
          <cell r="DU275" t="str">
            <v>BANCO COMERCIAL PORTUGUES, SA</v>
          </cell>
        </row>
        <row r="276">
          <cell r="A276" t="str">
            <v>236551</v>
          </cell>
          <cell r="B276" t="str">
            <v>Maria Ceu Carlos Ramos</v>
          </cell>
          <cell r="C276" t="str">
            <v>1980</v>
          </cell>
          <cell r="D276">
            <v>25</v>
          </cell>
          <cell r="E276">
            <v>25</v>
          </cell>
          <cell r="F276" t="str">
            <v>19600725</v>
          </cell>
          <cell r="G276" t="str">
            <v>44</v>
          </cell>
          <cell r="H276" t="str">
            <v>1</v>
          </cell>
          <cell r="I276" t="str">
            <v>Casado</v>
          </cell>
          <cell r="J276" t="str">
            <v>feminino</v>
          </cell>
          <cell r="K276">
            <v>4</v>
          </cell>
          <cell r="L276" t="str">
            <v>R Alm. Gago Coutinho, 110</v>
          </cell>
          <cell r="M276" t="str">
            <v>3830-669</v>
          </cell>
          <cell r="N276" t="str">
            <v>GAFANHA DA NAZARÉ</v>
          </cell>
          <cell r="O276" t="str">
            <v>00241132</v>
          </cell>
          <cell r="P276" t="str">
            <v>CURSO COMPLEMENTAR DOS LICEUS</v>
          </cell>
          <cell r="R276" t="str">
            <v>5401423</v>
          </cell>
          <cell r="S276" t="str">
            <v>20030514</v>
          </cell>
          <cell r="T276" t="str">
            <v>AVEIRO</v>
          </cell>
          <cell r="U276" t="str">
            <v>9803</v>
          </cell>
          <cell r="V276" t="str">
            <v>S.NAC IND ENERGIA-SINDEL</v>
          </cell>
          <cell r="W276" t="str">
            <v>120827131</v>
          </cell>
          <cell r="X276" t="str">
            <v>0108</v>
          </cell>
          <cell r="Y276" t="str">
            <v>0.0</v>
          </cell>
          <cell r="Z276">
            <v>4</v>
          </cell>
          <cell r="AA276" t="str">
            <v>00</v>
          </cell>
          <cell r="AC276" t="str">
            <v>X</v>
          </cell>
          <cell r="AD276" t="str">
            <v>100</v>
          </cell>
          <cell r="AE276" t="str">
            <v>11163508400</v>
          </cell>
          <cell r="AF276" t="str">
            <v>02</v>
          </cell>
          <cell r="AG276" t="str">
            <v>19800716</v>
          </cell>
          <cell r="AH276" t="str">
            <v>DT.Adm.Corr.Antiguid</v>
          </cell>
          <cell r="AI276" t="str">
            <v>1</v>
          </cell>
          <cell r="AJ276" t="str">
            <v>ACTIVOS</v>
          </cell>
          <cell r="AK276" t="str">
            <v>AA</v>
          </cell>
          <cell r="AL276" t="str">
            <v>ACTIVO TEMP.INTEIRO</v>
          </cell>
          <cell r="AM276" t="str">
            <v>J200</v>
          </cell>
          <cell r="AN276" t="str">
            <v>EDPOutsourcingComercial-Ce</v>
          </cell>
          <cell r="AO276" t="str">
            <v>J211</v>
          </cell>
          <cell r="AP276" t="str">
            <v>EDPOC-AVR-V Haf</v>
          </cell>
          <cell r="AQ276" t="str">
            <v>40176952</v>
          </cell>
          <cell r="AR276" t="str">
            <v>70000122</v>
          </cell>
          <cell r="AS276" t="str">
            <v>055.</v>
          </cell>
          <cell r="AT276" t="str">
            <v>ESCRITUR. PESSOAL E EXP.GERAL</v>
          </cell>
          <cell r="AU276" t="str">
            <v>1</v>
          </cell>
          <cell r="AV276" t="str">
            <v>00040606</v>
          </cell>
          <cell r="AW276" t="str">
            <v>J20440000620</v>
          </cell>
          <cell r="AX276" t="str">
            <v>AC-LE-LOJAS E EQUIPAS - II</v>
          </cell>
          <cell r="AY276" t="str">
            <v>68905034</v>
          </cell>
          <cell r="AZ276" t="str">
            <v>Apoio à Rede Centro</v>
          </cell>
          <cell r="BA276" t="str">
            <v>6890</v>
          </cell>
          <cell r="BB276" t="str">
            <v>EDP Outsourcing Comercial</v>
          </cell>
          <cell r="BC276" t="str">
            <v>6890</v>
          </cell>
          <cell r="BD276" t="str">
            <v>6890</v>
          </cell>
          <cell r="BE276" t="str">
            <v>2800</v>
          </cell>
          <cell r="BF276" t="str">
            <v>6890</v>
          </cell>
          <cell r="BG276" t="str">
            <v>EDP Outsourcing Comercial,SA</v>
          </cell>
          <cell r="BH276" t="str">
            <v>1010</v>
          </cell>
          <cell r="BI276">
            <v>1247</v>
          </cell>
          <cell r="BJ276" t="str">
            <v>11</v>
          </cell>
          <cell r="BK276">
            <v>25</v>
          </cell>
          <cell r="BL276">
            <v>252.75</v>
          </cell>
          <cell r="BM276" t="str">
            <v>NÍVEL 5</v>
          </cell>
          <cell r="BN276" t="str">
            <v>00</v>
          </cell>
          <cell r="BO276" t="str">
            <v>08</v>
          </cell>
          <cell r="BP276" t="str">
            <v>20050101</v>
          </cell>
          <cell r="BQ276" t="str">
            <v>21</v>
          </cell>
          <cell r="BR276" t="str">
            <v>EVOLUCAO AUTOMATICA</v>
          </cell>
          <cell r="BS276" t="str">
            <v>20050101</v>
          </cell>
          <cell r="BW276">
            <v>0</v>
          </cell>
          <cell r="BX276">
            <v>0</v>
          </cell>
          <cell r="BY276">
            <v>0</v>
          </cell>
          <cell r="BZ276">
            <v>0</v>
          </cell>
          <cell r="CA276">
            <v>0</v>
          </cell>
          <cell r="CC276">
            <v>0</v>
          </cell>
          <cell r="CG276">
            <v>0</v>
          </cell>
          <cell r="CK276">
            <v>0</v>
          </cell>
          <cell r="CO276">
            <v>0</v>
          </cell>
          <cell r="CT276">
            <v>0</v>
          </cell>
          <cell r="CU276">
            <v>0</v>
          </cell>
          <cell r="CV276">
            <v>0</v>
          </cell>
          <cell r="CW276">
            <v>0</v>
          </cell>
          <cell r="CX276">
            <v>0</v>
          </cell>
          <cell r="CZ276">
            <v>0</v>
          </cell>
          <cell r="DC276">
            <v>0</v>
          </cell>
          <cell r="DF276">
            <v>0</v>
          </cell>
          <cell r="DI276">
            <v>0</v>
          </cell>
          <cell r="DK276">
            <v>0</v>
          </cell>
          <cell r="DL276">
            <v>0</v>
          </cell>
          <cell r="DN276" t="str">
            <v>21D11</v>
          </cell>
          <cell r="DO276" t="str">
            <v>Flex.T.Int."Escrit"</v>
          </cell>
          <cell r="DP276">
            <v>2</v>
          </cell>
          <cell r="DQ276">
            <v>100</v>
          </cell>
          <cell r="DR276" t="str">
            <v>CR01</v>
          </cell>
          <cell r="DT276" t="str">
            <v>00100000</v>
          </cell>
          <cell r="DU276" t="str">
            <v>BANCO BPI, SA</v>
          </cell>
        </row>
        <row r="277">
          <cell r="A277" t="str">
            <v>243825</v>
          </cell>
          <cell r="B277" t="str">
            <v>Alfredo Manuel Pinho Ferreira</v>
          </cell>
          <cell r="C277" t="str">
            <v>1980</v>
          </cell>
          <cell r="D277">
            <v>25</v>
          </cell>
          <cell r="E277">
            <v>25</v>
          </cell>
          <cell r="F277" t="str">
            <v>19610424</v>
          </cell>
          <cell r="G277" t="str">
            <v>44</v>
          </cell>
          <cell r="H277" t="str">
            <v>1</v>
          </cell>
          <cell r="I277" t="str">
            <v>Casado</v>
          </cell>
          <cell r="J277" t="str">
            <v>masculino</v>
          </cell>
          <cell r="K277">
            <v>1</v>
          </cell>
          <cell r="L277" t="str">
            <v>Rua Manuel Maria Matos, nº. 116 - 2º. Esq.</v>
          </cell>
          <cell r="M277" t="str">
            <v>3880-294</v>
          </cell>
          <cell r="N277" t="str">
            <v>OVAR</v>
          </cell>
          <cell r="O277" t="str">
            <v>00232213</v>
          </cell>
          <cell r="P277" t="str">
            <v>C.GERAL ADMINISTRACAO COMERCIO</v>
          </cell>
          <cell r="R277" t="str">
            <v>7985165</v>
          </cell>
          <cell r="S277" t="str">
            <v>19990623</v>
          </cell>
          <cell r="T277" t="str">
            <v>LISBOA</v>
          </cell>
          <cell r="U277" t="str">
            <v>9803</v>
          </cell>
          <cell r="V277" t="str">
            <v>S.NAC IND ENERGIA-SINDEL</v>
          </cell>
          <cell r="W277" t="str">
            <v>149299834</v>
          </cell>
          <cell r="X277" t="str">
            <v>0159</v>
          </cell>
          <cell r="Y277" t="str">
            <v>0.0</v>
          </cell>
          <cell r="Z277">
            <v>1</v>
          </cell>
          <cell r="AA277" t="str">
            <v>00</v>
          </cell>
          <cell r="AC277" t="str">
            <v>X</v>
          </cell>
          <cell r="AD277" t="str">
            <v>100</v>
          </cell>
          <cell r="AE277" t="str">
            <v>11163410161</v>
          </cell>
          <cell r="AF277" t="str">
            <v>02</v>
          </cell>
          <cell r="AG277" t="str">
            <v>19800116</v>
          </cell>
          <cell r="AH277" t="str">
            <v>DT.Adm.Corr.Antiguid</v>
          </cell>
          <cell r="AI277" t="str">
            <v>1</v>
          </cell>
          <cell r="AJ277" t="str">
            <v>ACTIVOS</v>
          </cell>
          <cell r="AK277" t="str">
            <v>AA</v>
          </cell>
          <cell r="AL277" t="str">
            <v>ACTIVO TEMP.INTEIRO</v>
          </cell>
          <cell r="AM277" t="str">
            <v>J200</v>
          </cell>
          <cell r="AN277" t="str">
            <v>EDPOutsourcingComercial-Ce</v>
          </cell>
          <cell r="AO277" t="str">
            <v>J212</v>
          </cell>
          <cell r="AP277" t="str">
            <v>EDPOC-FEIRA-JSS</v>
          </cell>
          <cell r="AQ277" t="str">
            <v>40176910</v>
          </cell>
          <cell r="AR277" t="str">
            <v>70000022</v>
          </cell>
          <cell r="AS277" t="str">
            <v>014.</v>
          </cell>
          <cell r="AT277" t="str">
            <v>TECNICO COMERCIAL</v>
          </cell>
          <cell r="AU277" t="str">
            <v>0</v>
          </cell>
          <cell r="AV277" t="str">
            <v>00040297</v>
          </cell>
          <cell r="AW277" t="str">
            <v>J20440000820</v>
          </cell>
          <cell r="AX277" t="str">
            <v>AC-RA-REDE DE AGENTES</v>
          </cell>
          <cell r="AY277" t="str">
            <v>68905036</v>
          </cell>
          <cell r="AZ277" t="str">
            <v>Eq Contacto Directo</v>
          </cell>
          <cell r="BA277" t="str">
            <v>6890</v>
          </cell>
          <cell r="BB277" t="str">
            <v>EDP Outsourcing Comercial</v>
          </cell>
          <cell r="BC277" t="str">
            <v>6890</v>
          </cell>
          <cell r="BD277" t="str">
            <v>6890</v>
          </cell>
          <cell r="BE277" t="str">
            <v>2800</v>
          </cell>
          <cell r="BF277" t="str">
            <v>6890</v>
          </cell>
          <cell r="BG277" t="str">
            <v>EDP Outsourcing Comercial,SA</v>
          </cell>
          <cell r="BH277" t="str">
            <v>1010</v>
          </cell>
          <cell r="BI277">
            <v>1247</v>
          </cell>
          <cell r="BJ277" t="str">
            <v>11</v>
          </cell>
          <cell r="BK277">
            <v>25</v>
          </cell>
          <cell r="BL277">
            <v>252.75</v>
          </cell>
          <cell r="BM277" t="str">
            <v>NÍVEL 4</v>
          </cell>
          <cell r="BN277" t="str">
            <v>00</v>
          </cell>
          <cell r="BO277" t="str">
            <v>05</v>
          </cell>
          <cell r="BP277" t="str">
            <v>20040110</v>
          </cell>
          <cell r="BQ277" t="str">
            <v>22</v>
          </cell>
          <cell r="BR277" t="str">
            <v>ACELERACAO DE CARREIRA</v>
          </cell>
          <cell r="BS277" t="str">
            <v>20050101</v>
          </cell>
          <cell r="BW277">
            <v>0</v>
          </cell>
          <cell r="BX277">
            <v>0</v>
          </cell>
          <cell r="BY277">
            <v>0</v>
          </cell>
          <cell r="BZ277">
            <v>0</v>
          </cell>
          <cell r="CA277">
            <v>0</v>
          </cell>
          <cell r="CC277">
            <v>0</v>
          </cell>
          <cell r="CG277">
            <v>0</v>
          </cell>
          <cell r="CK277">
            <v>0</v>
          </cell>
          <cell r="CO277">
            <v>0</v>
          </cell>
          <cell r="CT277">
            <v>0</v>
          </cell>
          <cell r="CU277">
            <v>0</v>
          </cell>
          <cell r="CV277">
            <v>0</v>
          </cell>
          <cell r="CW277">
            <v>0</v>
          </cell>
          <cell r="CX277">
            <v>0</v>
          </cell>
          <cell r="CZ277">
            <v>0</v>
          </cell>
          <cell r="DC277">
            <v>0</v>
          </cell>
          <cell r="DF277">
            <v>0</v>
          </cell>
          <cell r="DI277">
            <v>0</v>
          </cell>
          <cell r="DK277">
            <v>0</v>
          </cell>
          <cell r="DL277">
            <v>0</v>
          </cell>
          <cell r="DN277" t="str">
            <v>21D12</v>
          </cell>
          <cell r="DO277" t="str">
            <v>Flex.T.Int."Act.Ind."</v>
          </cell>
          <cell r="DP277">
            <v>2</v>
          </cell>
          <cell r="DQ277">
            <v>100</v>
          </cell>
          <cell r="DR277" t="str">
            <v>CR01</v>
          </cell>
          <cell r="DT277" t="str">
            <v>00100000</v>
          </cell>
          <cell r="DU277" t="str">
            <v>BANCO BPI, SA</v>
          </cell>
        </row>
        <row r="278">
          <cell r="A278" t="str">
            <v>247553</v>
          </cell>
          <cell r="B278" t="str">
            <v>Alcindo Joaquim Pinho</v>
          </cell>
          <cell r="C278" t="str">
            <v>1973</v>
          </cell>
          <cell r="D278">
            <v>32</v>
          </cell>
          <cell r="E278">
            <v>32</v>
          </cell>
          <cell r="F278" t="str">
            <v>19540323</v>
          </cell>
          <cell r="G278" t="str">
            <v>51</v>
          </cell>
          <cell r="H278" t="str">
            <v>1</v>
          </cell>
          <cell r="I278" t="str">
            <v>Casado</v>
          </cell>
          <cell r="J278" t="str">
            <v>masculino</v>
          </cell>
          <cell r="K278">
            <v>1</v>
          </cell>
          <cell r="L278" t="str">
            <v>R. de Penoucos,80 - 1º</v>
          </cell>
          <cell r="M278" t="str">
            <v>4505-308</v>
          </cell>
          <cell r="N278" t="str">
            <v>FIÃES VFR</v>
          </cell>
          <cell r="O278" t="str">
            <v>00241132</v>
          </cell>
          <cell r="P278" t="str">
            <v>CURSO COMPLEMENTAR DOS LICEUS</v>
          </cell>
          <cell r="R278" t="str">
            <v>4922649</v>
          </cell>
          <cell r="S278" t="str">
            <v>19910114</v>
          </cell>
          <cell r="T278" t="str">
            <v>LISBOA</v>
          </cell>
          <cell r="U278" t="str">
            <v>9803</v>
          </cell>
          <cell r="V278" t="str">
            <v>S.NAC IND ENERGIA-SINDEL</v>
          </cell>
          <cell r="W278" t="str">
            <v>169562204</v>
          </cell>
          <cell r="X278" t="str">
            <v>3441</v>
          </cell>
          <cell r="Y278" t="str">
            <v>0.0</v>
          </cell>
          <cell r="Z278">
            <v>1</v>
          </cell>
          <cell r="AA278" t="str">
            <v>00</v>
          </cell>
          <cell r="AD278" t="str">
            <v>100</v>
          </cell>
          <cell r="AE278" t="str">
            <v>11163988044</v>
          </cell>
          <cell r="AF278" t="str">
            <v>02</v>
          </cell>
          <cell r="AG278" t="str">
            <v>19730802</v>
          </cell>
          <cell r="AH278" t="str">
            <v>DT.Adm.Corr.Antiguid</v>
          </cell>
          <cell r="AI278" t="str">
            <v>1</v>
          </cell>
          <cell r="AJ278" t="str">
            <v>ACTIVOS</v>
          </cell>
          <cell r="AK278" t="str">
            <v>AA</v>
          </cell>
          <cell r="AL278" t="str">
            <v>ACTIVO TEMP.INTEIRO</v>
          </cell>
          <cell r="AM278" t="str">
            <v>J200</v>
          </cell>
          <cell r="AN278" t="str">
            <v>EDPOutsourcingComercial-Ce</v>
          </cell>
          <cell r="AO278" t="str">
            <v>J212</v>
          </cell>
          <cell r="AP278" t="str">
            <v>EDPOC-FEIRA-JSS</v>
          </cell>
          <cell r="AQ278" t="str">
            <v>40177107</v>
          </cell>
          <cell r="AR278" t="str">
            <v>70000045</v>
          </cell>
          <cell r="AS278" t="str">
            <v>01S3</v>
          </cell>
          <cell r="AT278" t="str">
            <v>CHEFIA SECCAO ESCALAO III</v>
          </cell>
          <cell r="AU278" t="str">
            <v>1</v>
          </cell>
          <cell r="AV278" t="str">
            <v>00040317</v>
          </cell>
          <cell r="AW278" t="str">
            <v>J20444460120</v>
          </cell>
          <cell r="AX278" t="str">
            <v>AC-LJVFR-CH-CHEFIA</v>
          </cell>
          <cell r="AY278" t="str">
            <v>68905308</v>
          </cell>
          <cell r="AZ278" t="str">
            <v>Lj Stª Maria Feira</v>
          </cell>
          <cell r="BA278" t="str">
            <v>6890</v>
          </cell>
          <cell r="BB278" t="str">
            <v>EDP Outsourcing Comercial</v>
          </cell>
          <cell r="BC278" t="str">
            <v>6890</v>
          </cell>
          <cell r="BD278" t="str">
            <v>6890</v>
          </cell>
          <cell r="BE278" t="str">
            <v>2800</v>
          </cell>
          <cell r="BF278" t="str">
            <v>6890</v>
          </cell>
          <cell r="BG278" t="str">
            <v>EDP Outsourcing Comercial,SA</v>
          </cell>
          <cell r="BH278" t="str">
            <v>1010</v>
          </cell>
          <cell r="BI278">
            <v>1707</v>
          </cell>
          <cell r="BJ278" t="str">
            <v>16</v>
          </cell>
          <cell r="BK278">
            <v>32</v>
          </cell>
          <cell r="BL278">
            <v>323.52</v>
          </cell>
          <cell r="BM278" t="str">
            <v>C SECÇ3</v>
          </cell>
          <cell r="BN278" t="str">
            <v>00</v>
          </cell>
          <cell r="BO278" t="str">
            <v>H</v>
          </cell>
          <cell r="BP278" t="str">
            <v>20050101</v>
          </cell>
          <cell r="BQ278" t="str">
            <v>21</v>
          </cell>
          <cell r="BR278" t="str">
            <v>EVOLUCAO AUTOMATICA</v>
          </cell>
          <cell r="BS278" t="str">
            <v>20050101</v>
          </cell>
          <cell r="BW278">
            <v>0</v>
          </cell>
          <cell r="BX278">
            <v>0</v>
          </cell>
          <cell r="BY278">
            <v>0</v>
          </cell>
          <cell r="BZ278">
            <v>0</v>
          </cell>
          <cell r="CA278">
            <v>0</v>
          </cell>
          <cell r="CC278">
            <v>0</v>
          </cell>
          <cell r="CG278">
            <v>0</v>
          </cell>
          <cell r="CK278">
            <v>0</v>
          </cell>
          <cell r="CO278">
            <v>0</v>
          </cell>
          <cell r="CT278">
            <v>0</v>
          </cell>
          <cell r="CU278">
            <v>0</v>
          </cell>
          <cell r="CV278">
            <v>0</v>
          </cell>
          <cell r="CW278">
            <v>0</v>
          </cell>
          <cell r="CX278">
            <v>0</v>
          </cell>
          <cell r="CZ278">
            <v>0</v>
          </cell>
          <cell r="DC278">
            <v>0</v>
          </cell>
          <cell r="DF278">
            <v>0</v>
          </cell>
          <cell r="DI278">
            <v>0</v>
          </cell>
          <cell r="DK278">
            <v>0</v>
          </cell>
          <cell r="DL278">
            <v>0</v>
          </cell>
          <cell r="DN278" t="str">
            <v>11D13</v>
          </cell>
          <cell r="DO278" t="str">
            <v>FixoTInt-"Lojas"2002</v>
          </cell>
          <cell r="DP278">
            <v>9</v>
          </cell>
          <cell r="DQ278">
            <v>100</v>
          </cell>
          <cell r="DR278" t="str">
            <v>CR01</v>
          </cell>
          <cell r="DT278" t="str">
            <v>00350722</v>
          </cell>
          <cell r="DU278" t="str">
            <v>CAIXA GERAL DE DEPOSITOS, SA</v>
          </cell>
        </row>
        <row r="279">
          <cell r="A279" t="str">
            <v>252700</v>
          </cell>
          <cell r="B279" t="str">
            <v>Maria Madalena Silva Tavares</v>
          </cell>
          <cell r="C279" t="str">
            <v>1974</v>
          </cell>
          <cell r="D279">
            <v>31</v>
          </cell>
          <cell r="E279">
            <v>31</v>
          </cell>
          <cell r="F279" t="str">
            <v>19580918</v>
          </cell>
          <cell r="G279" t="str">
            <v>46</v>
          </cell>
          <cell r="H279" t="str">
            <v>1</v>
          </cell>
          <cell r="I279" t="str">
            <v>Casado</v>
          </cell>
          <cell r="J279" t="str">
            <v>feminino</v>
          </cell>
          <cell r="K279">
            <v>2</v>
          </cell>
          <cell r="L279" t="str">
            <v>Ervedoso - Arões              Vale de Cambra</v>
          </cell>
          <cell r="M279" t="str">
            <v>3730-000</v>
          </cell>
          <cell r="N279" t="str">
            <v>VALE DE CAMBRA</v>
          </cell>
          <cell r="O279" t="str">
            <v>00123012</v>
          </cell>
          <cell r="P279" t="str">
            <v>TELESCOLA</v>
          </cell>
          <cell r="R279" t="str">
            <v>6164382</v>
          </cell>
          <cell r="S279" t="str">
            <v>20010312</v>
          </cell>
          <cell r="T279" t="str">
            <v>AVEIRO</v>
          </cell>
          <cell r="U279" t="str">
            <v>9803</v>
          </cell>
          <cell r="V279" t="str">
            <v>S.NAC IND ENERGIA-SINDEL</v>
          </cell>
          <cell r="W279" t="str">
            <v>117279641</v>
          </cell>
          <cell r="X279" t="str">
            <v>0191</v>
          </cell>
          <cell r="Y279" t="str">
            <v>0.0</v>
          </cell>
          <cell r="Z279">
            <v>0</v>
          </cell>
          <cell r="AA279" t="str">
            <v>00</v>
          </cell>
          <cell r="AC279" t="str">
            <v>X</v>
          </cell>
          <cell r="AD279" t="str">
            <v>100</v>
          </cell>
          <cell r="AE279" t="str">
            <v>11162101240</v>
          </cell>
          <cell r="AF279" t="str">
            <v>02</v>
          </cell>
          <cell r="AG279" t="str">
            <v>19740502</v>
          </cell>
          <cell r="AH279" t="str">
            <v>DT.Adm.Corr.Antiguid</v>
          </cell>
          <cell r="AI279" t="str">
            <v>1</v>
          </cell>
          <cell r="AJ279" t="str">
            <v>ACTIVOS</v>
          </cell>
          <cell r="AK279" t="str">
            <v>AA</v>
          </cell>
          <cell r="AL279" t="str">
            <v>ACTIVO TEMP.INTEIRO</v>
          </cell>
          <cell r="AM279" t="str">
            <v>J200</v>
          </cell>
          <cell r="AN279" t="str">
            <v>EDPOutsourcingComercial-Ce</v>
          </cell>
          <cell r="AO279" t="str">
            <v>J212</v>
          </cell>
          <cell r="AP279" t="str">
            <v>EDPOC-FEIRA-JSS</v>
          </cell>
          <cell r="AQ279" t="str">
            <v>40177112</v>
          </cell>
          <cell r="AR279" t="str">
            <v>70000060</v>
          </cell>
          <cell r="AS279" t="str">
            <v>025.</v>
          </cell>
          <cell r="AT279" t="str">
            <v>ESCRITURARIO COMERCIAL</v>
          </cell>
          <cell r="AU279" t="str">
            <v>1</v>
          </cell>
          <cell r="AV279" t="str">
            <v>00040318</v>
          </cell>
          <cell r="AW279" t="str">
            <v>J20444460420</v>
          </cell>
          <cell r="AX279" t="str">
            <v>AC-LJVFR-LOJA VILA DA FEIRA</v>
          </cell>
          <cell r="AY279" t="str">
            <v>68905308</v>
          </cell>
          <cell r="AZ279" t="str">
            <v>Lj Stª Maria Feira</v>
          </cell>
          <cell r="BA279" t="str">
            <v>6890</v>
          </cell>
          <cell r="BB279" t="str">
            <v>EDP Outsourcing Comercial</v>
          </cell>
          <cell r="BC279" t="str">
            <v>6890</v>
          </cell>
          <cell r="BD279" t="str">
            <v>6890</v>
          </cell>
          <cell r="BE279" t="str">
            <v>2800</v>
          </cell>
          <cell r="BF279" t="str">
            <v>6890</v>
          </cell>
          <cell r="BG279" t="str">
            <v>EDP Outsourcing Comercial,SA</v>
          </cell>
          <cell r="BH279" t="str">
            <v>1010</v>
          </cell>
          <cell r="BI279">
            <v>1432</v>
          </cell>
          <cell r="BJ279" t="str">
            <v>13</v>
          </cell>
          <cell r="BK279">
            <v>31</v>
          </cell>
          <cell r="BL279">
            <v>313.41000000000003</v>
          </cell>
          <cell r="BM279" t="str">
            <v>NÍVEL 5</v>
          </cell>
          <cell r="BN279" t="str">
            <v>00</v>
          </cell>
          <cell r="BO279" t="str">
            <v>10</v>
          </cell>
          <cell r="BP279" t="str">
            <v>20050101</v>
          </cell>
          <cell r="BQ279" t="str">
            <v>21</v>
          </cell>
          <cell r="BR279" t="str">
            <v>EVOLUCAO AUTOMATICA</v>
          </cell>
          <cell r="BS279" t="str">
            <v>20050101</v>
          </cell>
          <cell r="BW279">
            <v>0</v>
          </cell>
          <cell r="BX279">
            <v>0</v>
          </cell>
          <cell r="BY279">
            <v>0</v>
          </cell>
          <cell r="BZ279">
            <v>0</v>
          </cell>
          <cell r="CA279">
            <v>0</v>
          </cell>
          <cell r="CC279">
            <v>0</v>
          </cell>
          <cell r="CG279">
            <v>0</v>
          </cell>
          <cell r="CK279">
            <v>0</v>
          </cell>
          <cell r="CO279">
            <v>0</v>
          </cell>
          <cell r="CT279">
            <v>0</v>
          </cell>
          <cell r="CU279">
            <v>0</v>
          </cell>
          <cell r="CV279">
            <v>0</v>
          </cell>
          <cell r="CW279">
            <v>0</v>
          </cell>
          <cell r="CX279">
            <v>1</v>
          </cell>
          <cell r="CY279" t="str">
            <v>6010</v>
          </cell>
          <cell r="CZ279">
            <v>39.54</v>
          </cell>
          <cell r="DC279">
            <v>0</v>
          </cell>
          <cell r="DF279">
            <v>0</v>
          </cell>
          <cell r="DI279">
            <v>0</v>
          </cell>
          <cell r="DK279">
            <v>0</v>
          </cell>
          <cell r="DL279">
            <v>0</v>
          </cell>
          <cell r="DN279" t="str">
            <v>11D13</v>
          </cell>
          <cell r="DO279" t="str">
            <v>FixoTInt-"Lojas"2002</v>
          </cell>
          <cell r="DP279">
            <v>9</v>
          </cell>
          <cell r="DQ279">
            <v>100</v>
          </cell>
          <cell r="DR279" t="str">
            <v>CR01</v>
          </cell>
          <cell r="DT279" t="str">
            <v>00350831</v>
          </cell>
          <cell r="DU279" t="str">
            <v>CAIXA GERAL DE DEPOSITOS, SA</v>
          </cell>
        </row>
        <row r="280">
          <cell r="A280" t="str">
            <v>253618</v>
          </cell>
          <cell r="B280" t="str">
            <v>Alice Fernandes Reis Pinto</v>
          </cell>
          <cell r="C280" t="str">
            <v>1983</v>
          </cell>
          <cell r="D280">
            <v>22</v>
          </cell>
          <cell r="E280">
            <v>22</v>
          </cell>
          <cell r="F280" t="str">
            <v>19581130</v>
          </cell>
          <cell r="G280" t="str">
            <v>46</v>
          </cell>
          <cell r="H280" t="str">
            <v>1</v>
          </cell>
          <cell r="I280" t="str">
            <v>Casado</v>
          </cell>
          <cell r="J280" t="str">
            <v>feminino</v>
          </cell>
          <cell r="K280">
            <v>2</v>
          </cell>
          <cell r="L280" t="str">
            <v>R. Monte Outeiro,97</v>
          </cell>
          <cell r="M280" t="str">
            <v>4520-462</v>
          </cell>
          <cell r="N280" t="str">
            <v>RIO MEÃO</v>
          </cell>
          <cell r="O280" t="str">
            <v>00232131</v>
          </cell>
          <cell r="P280" t="str">
            <v>CURSO GERAL DO COMERCIO</v>
          </cell>
          <cell r="R280" t="str">
            <v>5189138</v>
          </cell>
          <cell r="S280" t="str">
            <v>19901126</v>
          </cell>
          <cell r="T280" t="str">
            <v>LISBOA</v>
          </cell>
          <cell r="U280" t="str">
            <v>9803</v>
          </cell>
          <cell r="V280" t="str">
            <v>S.NAC IND ENERGIA-SINDEL</v>
          </cell>
          <cell r="W280" t="str">
            <v>150581548</v>
          </cell>
          <cell r="X280" t="str">
            <v>0094</v>
          </cell>
          <cell r="Y280" t="str">
            <v>0.0</v>
          </cell>
          <cell r="Z280">
            <v>2</v>
          </cell>
          <cell r="AA280" t="str">
            <v>00</v>
          </cell>
          <cell r="AC280" t="str">
            <v>X</v>
          </cell>
          <cell r="AD280" t="str">
            <v>100</v>
          </cell>
          <cell r="AE280" t="str">
            <v>11096439925</v>
          </cell>
          <cell r="AF280" t="str">
            <v>02</v>
          </cell>
          <cell r="AG280" t="str">
            <v>19830701</v>
          </cell>
          <cell r="AH280" t="str">
            <v>DT.Adm.Corr.Antiguid</v>
          </cell>
          <cell r="AI280" t="str">
            <v>1</v>
          </cell>
          <cell r="AJ280" t="str">
            <v>ACTIVOS</v>
          </cell>
          <cell r="AK280" t="str">
            <v>AA</v>
          </cell>
          <cell r="AL280" t="str">
            <v>ACTIVO TEMP.INTEIRO</v>
          </cell>
          <cell r="AM280" t="str">
            <v>J200</v>
          </cell>
          <cell r="AN280" t="str">
            <v>EDPOutsourcingComercial-Ce</v>
          </cell>
          <cell r="AO280" t="str">
            <v>J212</v>
          </cell>
          <cell r="AP280" t="str">
            <v>EDPOC-FEIRA-JSS</v>
          </cell>
          <cell r="AQ280" t="str">
            <v>40177113</v>
          </cell>
          <cell r="AR280" t="str">
            <v>70000060</v>
          </cell>
          <cell r="AS280" t="str">
            <v>025.</v>
          </cell>
          <cell r="AT280" t="str">
            <v>ESCRITURARIO COMERCIAL</v>
          </cell>
          <cell r="AU280" t="str">
            <v>1</v>
          </cell>
          <cell r="AV280" t="str">
            <v>00040318</v>
          </cell>
          <cell r="AW280" t="str">
            <v>J20444460420</v>
          </cell>
          <cell r="AX280" t="str">
            <v>AC-LJVFR-LOJA VILA DA FEIRA</v>
          </cell>
          <cell r="AY280" t="str">
            <v>68905308</v>
          </cell>
          <cell r="AZ280" t="str">
            <v>Lj Stª Maria Feira</v>
          </cell>
          <cell r="BA280" t="str">
            <v>6890</v>
          </cell>
          <cell r="BB280" t="str">
            <v>EDP Outsourcing Comercial</v>
          </cell>
          <cell r="BC280" t="str">
            <v>6890</v>
          </cell>
          <cell r="BD280" t="str">
            <v>6890</v>
          </cell>
          <cell r="BE280" t="str">
            <v>2800</v>
          </cell>
          <cell r="BF280" t="str">
            <v>6890</v>
          </cell>
          <cell r="BG280" t="str">
            <v>EDP Outsourcing Comercial,SA</v>
          </cell>
          <cell r="BH280" t="str">
            <v>1010</v>
          </cell>
          <cell r="BI280">
            <v>1160</v>
          </cell>
          <cell r="BJ280" t="str">
            <v>10</v>
          </cell>
          <cell r="BK280">
            <v>22</v>
          </cell>
          <cell r="BL280">
            <v>222.42</v>
          </cell>
          <cell r="BM280" t="str">
            <v>NÍVEL 5</v>
          </cell>
          <cell r="BN280" t="str">
            <v>01</v>
          </cell>
          <cell r="BO280" t="str">
            <v>07</v>
          </cell>
          <cell r="BP280" t="str">
            <v>20040101</v>
          </cell>
          <cell r="BQ280" t="str">
            <v>21</v>
          </cell>
          <cell r="BR280" t="str">
            <v>EVOLUCAO AUTOMATICA</v>
          </cell>
          <cell r="BS280" t="str">
            <v>20050101</v>
          </cell>
          <cell r="BW280">
            <v>0</v>
          </cell>
          <cell r="BX280">
            <v>0</v>
          </cell>
          <cell r="BY280">
            <v>0</v>
          </cell>
          <cell r="BZ280">
            <v>0</v>
          </cell>
          <cell r="CA280">
            <v>0</v>
          </cell>
          <cell r="CC280">
            <v>0</v>
          </cell>
          <cell r="CG280">
            <v>0</v>
          </cell>
          <cell r="CK280">
            <v>0</v>
          </cell>
          <cell r="CO280">
            <v>0</v>
          </cell>
          <cell r="CT280">
            <v>0</v>
          </cell>
          <cell r="CU280">
            <v>0</v>
          </cell>
          <cell r="CV280">
            <v>0</v>
          </cell>
          <cell r="CW280">
            <v>0</v>
          </cell>
          <cell r="CX280">
            <v>1</v>
          </cell>
          <cell r="CY280" t="str">
            <v>6010</v>
          </cell>
          <cell r="CZ280">
            <v>39.54</v>
          </cell>
          <cell r="DC280">
            <v>0</v>
          </cell>
          <cell r="DF280">
            <v>0</v>
          </cell>
          <cell r="DI280">
            <v>0</v>
          </cell>
          <cell r="DK280">
            <v>0</v>
          </cell>
          <cell r="DL280">
            <v>0</v>
          </cell>
          <cell r="DN280" t="str">
            <v>11D13</v>
          </cell>
          <cell r="DO280" t="str">
            <v>FixoTInt-"Lojas"2002</v>
          </cell>
          <cell r="DP280">
            <v>9</v>
          </cell>
          <cell r="DQ280">
            <v>100</v>
          </cell>
          <cell r="DR280" t="str">
            <v>CR01</v>
          </cell>
          <cell r="DT280" t="str">
            <v>00330000</v>
          </cell>
          <cell r="DU280" t="str">
            <v>BANCO COMERCIAL PORTUGUES, SA</v>
          </cell>
        </row>
        <row r="281">
          <cell r="A281" t="str">
            <v>248193</v>
          </cell>
          <cell r="B281" t="str">
            <v>Francisco Jose Oliveira Pinto</v>
          </cell>
          <cell r="C281" t="str">
            <v>1979</v>
          </cell>
          <cell r="D281">
            <v>26</v>
          </cell>
          <cell r="E281">
            <v>26</v>
          </cell>
          <cell r="F281" t="str">
            <v>19611114</v>
          </cell>
          <cell r="G281" t="str">
            <v>43</v>
          </cell>
          <cell r="H281" t="str">
            <v>1</v>
          </cell>
          <cell r="I281" t="str">
            <v>Casado</v>
          </cell>
          <cell r="J281" t="str">
            <v>masculino</v>
          </cell>
          <cell r="K281">
            <v>1</v>
          </cell>
          <cell r="L281" t="str">
            <v>Rua das Escolas, Nº 128</v>
          </cell>
          <cell r="M281" t="str">
            <v>4505-293</v>
          </cell>
          <cell r="N281" t="str">
            <v>FIÃES VFR</v>
          </cell>
          <cell r="O281" t="str">
            <v>00231013</v>
          </cell>
          <cell r="P281" t="str">
            <v>2. CICLO LICEAL</v>
          </cell>
          <cell r="R281" t="str">
            <v>5658213</v>
          </cell>
          <cell r="S281" t="str">
            <v>20010412</v>
          </cell>
          <cell r="T281" t="str">
            <v>LISBOA</v>
          </cell>
          <cell r="U281" t="str">
            <v>9803</v>
          </cell>
          <cell r="V281" t="str">
            <v>S.NAC IND ENERGIA-SINDEL</v>
          </cell>
          <cell r="W281" t="str">
            <v>138377430</v>
          </cell>
          <cell r="X281" t="str">
            <v>3441</v>
          </cell>
          <cell r="Y281" t="str">
            <v>0.0</v>
          </cell>
          <cell r="Z281">
            <v>1</v>
          </cell>
          <cell r="AA281" t="str">
            <v>00</v>
          </cell>
          <cell r="AC281" t="str">
            <v>X</v>
          </cell>
          <cell r="AD281" t="str">
            <v>100</v>
          </cell>
          <cell r="AE281" t="str">
            <v>11163270187</v>
          </cell>
          <cell r="AF281" t="str">
            <v>02</v>
          </cell>
          <cell r="AG281" t="str">
            <v>19790521</v>
          </cell>
          <cell r="AH281" t="str">
            <v>DT.Adm.Corr.Antiguid</v>
          </cell>
          <cell r="AI281" t="str">
            <v>1</v>
          </cell>
          <cell r="AJ281" t="str">
            <v>ACTIVOS</v>
          </cell>
          <cell r="AK281" t="str">
            <v>AA</v>
          </cell>
          <cell r="AL281" t="str">
            <v>ACTIVO TEMP.INTEIRO</v>
          </cell>
          <cell r="AM281" t="str">
            <v>J200</v>
          </cell>
          <cell r="AN281" t="str">
            <v>EDPOutsourcingComercial-Ce</v>
          </cell>
          <cell r="AO281" t="str">
            <v>J212</v>
          </cell>
          <cell r="AP281" t="str">
            <v>EDPOC-FEIRA-JSS</v>
          </cell>
          <cell r="AQ281" t="str">
            <v>40177109</v>
          </cell>
          <cell r="AR281" t="str">
            <v>70000060</v>
          </cell>
          <cell r="AS281" t="str">
            <v>025.</v>
          </cell>
          <cell r="AT281" t="str">
            <v>ESCRITURARIO COMERCIAL</v>
          </cell>
          <cell r="AU281" t="str">
            <v>1</v>
          </cell>
          <cell r="AV281" t="str">
            <v>00040318</v>
          </cell>
          <cell r="AW281" t="str">
            <v>J20444460420</v>
          </cell>
          <cell r="AX281" t="str">
            <v>AC-LJVFR-LOJA VILA DA FEIRA</v>
          </cell>
          <cell r="AY281" t="str">
            <v>68905308</v>
          </cell>
          <cell r="AZ281" t="str">
            <v>Lj Stª Maria Feira</v>
          </cell>
          <cell r="BA281" t="str">
            <v>6890</v>
          </cell>
          <cell r="BB281" t="str">
            <v>EDP Outsourcing Comercial</v>
          </cell>
          <cell r="BC281" t="str">
            <v>6890</v>
          </cell>
          <cell r="BD281" t="str">
            <v>6890</v>
          </cell>
          <cell r="BE281" t="str">
            <v>2800</v>
          </cell>
          <cell r="BF281" t="str">
            <v>6890</v>
          </cell>
          <cell r="BG281" t="str">
            <v>EDP Outsourcing Comercial,SA</v>
          </cell>
          <cell r="BH281" t="str">
            <v>1010</v>
          </cell>
          <cell r="BI281">
            <v>1247</v>
          </cell>
          <cell r="BJ281" t="str">
            <v>11</v>
          </cell>
          <cell r="BK281">
            <v>26</v>
          </cell>
          <cell r="BL281">
            <v>262.86</v>
          </cell>
          <cell r="BM281" t="str">
            <v>NÍVEL 5</v>
          </cell>
          <cell r="BN281" t="str">
            <v>02</v>
          </cell>
          <cell r="BO281" t="str">
            <v>08</v>
          </cell>
          <cell r="BP281" t="str">
            <v>20030101</v>
          </cell>
          <cell r="BQ281" t="str">
            <v>21</v>
          </cell>
          <cell r="BR281" t="str">
            <v>EVOLUCAO AUTOMATICA</v>
          </cell>
          <cell r="BS281" t="str">
            <v>20050101</v>
          </cell>
          <cell r="BW281">
            <v>0</v>
          </cell>
          <cell r="BX281">
            <v>0</v>
          </cell>
          <cell r="BY281">
            <v>0</v>
          </cell>
          <cell r="BZ281">
            <v>0</v>
          </cell>
          <cell r="CA281">
            <v>0</v>
          </cell>
          <cell r="CC281">
            <v>0</v>
          </cell>
          <cell r="CG281">
            <v>0</v>
          </cell>
          <cell r="CK281">
            <v>0</v>
          </cell>
          <cell r="CO281">
            <v>0</v>
          </cell>
          <cell r="CT281">
            <v>0</v>
          </cell>
          <cell r="CU281">
            <v>0</v>
          </cell>
          <cell r="CV281">
            <v>0</v>
          </cell>
          <cell r="CW281">
            <v>0</v>
          </cell>
          <cell r="CX281">
            <v>1</v>
          </cell>
          <cell r="CY281" t="str">
            <v>6010</v>
          </cell>
          <cell r="CZ281">
            <v>39.54</v>
          </cell>
          <cell r="DC281">
            <v>0</v>
          </cell>
          <cell r="DF281">
            <v>0</v>
          </cell>
          <cell r="DI281">
            <v>0</v>
          </cell>
          <cell r="DK281">
            <v>0</v>
          </cell>
          <cell r="DL281">
            <v>0</v>
          </cell>
          <cell r="DN281" t="str">
            <v>11D13</v>
          </cell>
          <cell r="DO281" t="str">
            <v>FixoTInt-"Lojas"2002</v>
          </cell>
          <cell r="DP281">
            <v>9</v>
          </cell>
          <cell r="DQ281">
            <v>100</v>
          </cell>
          <cell r="DR281" t="str">
            <v>CR01</v>
          </cell>
          <cell r="DT281" t="str">
            <v>00300001</v>
          </cell>
          <cell r="DU281" t="str">
            <v>BANCO SANTANDER PORTUGAL, SA</v>
          </cell>
        </row>
        <row r="282">
          <cell r="A282" t="str">
            <v>248428</v>
          </cell>
          <cell r="B282" t="str">
            <v>Jorge Manuel Pereira Correia Pinto</v>
          </cell>
          <cell r="C282" t="str">
            <v>1981</v>
          </cell>
          <cell r="D282">
            <v>24</v>
          </cell>
          <cell r="E282">
            <v>24</v>
          </cell>
          <cell r="F282" t="str">
            <v>19580101</v>
          </cell>
          <cell r="G282" t="str">
            <v>47</v>
          </cell>
          <cell r="H282" t="str">
            <v>1</v>
          </cell>
          <cell r="I282" t="str">
            <v>Casado</v>
          </cell>
          <cell r="J282" t="str">
            <v>masculino</v>
          </cell>
          <cell r="K282">
            <v>2</v>
          </cell>
          <cell r="L282" t="str">
            <v>RUA DE FORNOS 230 GUIZANDE</v>
          </cell>
          <cell r="M282" t="str">
            <v>4525-353</v>
          </cell>
          <cell r="N282" t="str">
            <v>LOUREDO VFR</v>
          </cell>
          <cell r="O282" t="str">
            <v>00231023</v>
          </cell>
          <cell r="P282" t="str">
            <v>CURSO GERAL DOS LICEUS</v>
          </cell>
          <cell r="R282" t="str">
            <v>5084601</v>
          </cell>
          <cell r="S282" t="str">
            <v>19940314</v>
          </cell>
          <cell r="T282" t="str">
            <v>LISBOA</v>
          </cell>
          <cell r="U282" t="str">
            <v>9803</v>
          </cell>
          <cell r="V282" t="str">
            <v>S.NAC IND ENERGIA-SINDEL</v>
          </cell>
          <cell r="W282" t="str">
            <v>139484990</v>
          </cell>
          <cell r="X282" t="str">
            <v>3735</v>
          </cell>
          <cell r="Y282" t="str">
            <v>0.0</v>
          </cell>
          <cell r="Z282">
            <v>2</v>
          </cell>
          <cell r="AA282" t="str">
            <v>00</v>
          </cell>
          <cell r="AC282" t="str">
            <v>X</v>
          </cell>
          <cell r="AD282" t="str">
            <v>100</v>
          </cell>
          <cell r="AE282" t="str">
            <v>11163988612</v>
          </cell>
          <cell r="AF282" t="str">
            <v>02</v>
          </cell>
          <cell r="AG282" t="str">
            <v>19810112</v>
          </cell>
          <cell r="AH282" t="str">
            <v>DT.Adm.Corr.Antiguid</v>
          </cell>
          <cell r="AI282" t="str">
            <v>1</v>
          </cell>
          <cell r="AJ282" t="str">
            <v>ACTIVOS</v>
          </cell>
          <cell r="AK282" t="str">
            <v>AA</v>
          </cell>
          <cell r="AL282" t="str">
            <v>ACTIVO TEMP.INTEIRO</v>
          </cell>
          <cell r="AM282" t="str">
            <v>J200</v>
          </cell>
          <cell r="AN282" t="str">
            <v>EDPOutsourcingComercial-Ce</v>
          </cell>
          <cell r="AO282" t="str">
            <v>J212</v>
          </cell>
          <cell r="AP282" t="str">
            <v>EDPOC-FEIRA-JSS</v>
          </cell>
          <cell r="AQ282" t="str">
            <v>40177110</v>
          </cell>
          <cell r="AR282" t="str">
            <v>70000060</v>
          </cell>
          <cell r="AS282" t="str">
            <v>025.</v>
          </cell>
          <cell r="AT282" t="str">
            <v>ESCRITURARIO COMERCIAL</v>
          </cell>
          <cell r="AU282" t="str">
            <v>1</v>
          </cell>
          <cell r="AV282" t="str">
            <v>00040318</v>
          </cell>
          <cell r="AW282" t="str">
            <v>J20444460420</v>
          </cell>
          <cell r="AX282" t="str">
            <v>AC-LJVFR-LOJA VILA DA FEIRA</v>
          </cell>
          <cell r="AY282" t="str">
            <v>68905308</v>
          </cell>
          <cell r="AZ282" t="str">
            <v>Lj Stª Maria Feira</v>
          </cell>
          <cell r="BA282" t="str">
            <v>6890</v>
          </cell>
          <cell r="BB282" t="str">
            <v>EDP Outsourcing Comercial</v>
          </cell>
          <cell r="BC282" t="str">
            <v>6890</v>
          </cell>
          <cell r="BD282" t="str">
            <v>6890</v>
          </cell>
          <cell r="BE282" t="str">
            <v>2800</v>
          </cell>
          <cell r="BF282" t="str">
            <v>6890</v>
          </cell>
          <cell r="BG282" t="str">
            <v>EDP Outsourcing Comercial,SA</v>
          </cell>
          <cell r="BH282" t="str">
            <v>1010</v>
          </cell>
          <cell r="BI282">
            <v>1160</v>
          </cell>
          <cell r="BJ282" t="str">
            <v>10</v>
          </cell>
          <cell r="BK282">
            <v>24</v>
          </cell>
          <cell r="BL282">
            <v>242.64</v>
          </cell>
          <cell r="BM282" t="str">
            <v>NÍVEL 5</v>
          </cell>
          <cell r="BN282" t="str">
            <v>01</v>
          </cell>
          <cell r="BO282" t="str">
            <v>07</v>
          </cell>
          <cell r="BP282" t="str">
            <v>20040101</v>
          </cell>
          <cell r="BQ282" t="str">
            <v>21</v>
          </cell>
          <cell r="BR282" t="str">
            <v>EVOLUCAO AUTOMATICA</v>
          </cell>
          <cell r="BS282" t="str">
            <v>20050101</v>
          </cell>
          <cell r="BW282">
            <v>0</v>
          </cell>
          <cell r="BX282">
            <v>0</v>
          </cell>
          <cell r="BY282">
            <v>0</v>
          </cell>
          <cell r="BZ282">
            <v>0</v>
          </cell>
          <cell r="CA282">
            <v>0</v>
          </cell>
          <cell r="CC282">
            <v>0</v>
          </cell>
          <cell r="CG282">
            <v>0</v>
          </cell>
          <cell r="CK282">
            <v>0</v>
          </cell>
          <cell r="CO282">
            <v>0</v>
          </cell>
          <cell r="CT282">
            <v>0</v>
          </cell>
          <cell r="CU282">
            <v>0</v>
          </cell>
          <cell r="CV282">
            <v>0</v>
          </cell>
          <cell r="CW282">
            <v>0</v>
          </cell>
          <cell r="CX282">
            <v>1</v>
          </cell>
          <cell r="CY282" t="str">
            <v>6010</v>
          </cell>
          <cell r="CZ282">
            <v>39.54</v>
          </cell>
          <cell r="DC282">
            <v>0</v>
          </cell>
          <cell r="DF282">
            <v>0</v>
          </cell>
          <cell r="DI282">
            <v>0</v>
          </cell>
          <cell r="DK282">
            <v>0</v>
          </cell>
          <cell r="DL282">
            <v>0</v>
          </cell>
          <cell r="DN282" t="str">
            <v>11D13</v>
          </cell>
          <cell r="DO282" t="str">
            <v>FixoTInt-"Lojas"2002</v>
          </cell>
          <cell r="DP282">
            <v>9</v>
          </cell>
          <cell r="DQ282">
            <v>100</v>
          </cell>
          <cell r="DR282" t="str">
            <v>CR01</v>
          </cell>
          <cell r="DT282" t="str">
            <v>00330000</v>
          </cell>
          <cell r="DU282" t="str">
            <v>BANCO COMERCIAL PORTUGUES, SA</v>
          </cell>
        </row>
        <row r="283">
          <cell r="A283" t="str">
            <v>244244</v>
          </cell>
          <cell r="B283" t="str">
            <v>Goncalina Maria Nunes Correia Dias Ramalhosa</v>
          </cell>
          <cell r="C283" t="str">
            <v>1972</v>
          </cell>
          <cell r="D283">
            <v>33</v>
          </cell>
          <cell r="E283">
            <v>33</v>
          </cell>
          <cell r="F283" t="str">
            <v>19560907</v>
          </cell>
          <cell r="G283" t="str">
            <v>48</v>
          </cell>
          <cell r="H283" t="str">
            <v>1</v>
          </cell>
          <cell r="I283" t="str">
            <v>Casado</v>
          </cell>
          <cell r="J283" t="str">
            <v>feminino</v>
          </cell>
          <cell r="K283">
            <v>1</v>
          </cell>
          <cell r="L283" t="str">
            <v>R Luis Camões,77- 1.E Ovar</v>
          </cell>
          <cell r="M283" t="str">
            <v>3880-240</v>
          </cell>
          <cell r="N283" t="str">
            <v>OVAR</v>
          </cell>
          <cell r="O283" t="str">
            <v>00123022</v>
          </cell>
          <cell r="P283" t="str">
            <v>CICLO COMPL. ENSINO PRIMARIO</v>
          </cell>
          <cell r="R283" t="str">
            <v>5059943</v>
          </cell>
          <cell r="S283" t="str">
            <v>19930217</v>
          </cell>
          <cell r="T283" t="str">
            <v>LISBOA</v>
          </cell>
          <cell r="W283" t="str">
            <v>172999251</v>
          </cell>
          <cell r="X283" t="str">
            <v>0159</v>
          </cell>
          <cell r="Y283" t="str">
            <v>0.0</v>
          </cell>
          <cell r="Z283">
            <v>1</v>
          </cell>
          <cell r="AA283" t="str">
            <v>00</v>
          </cell>
          <cell r="AC283" t="str">
            <v>X</v>
          </cell>
          <cell r="AD283" t="str">
            <v>100</v>
          </cell>
          <cell r="AE283" t="str">
            <v>10500041442</v>
          </cell>
          <cell r="AF283" t="str">
            <v>02</v>
          </cell>
          <cell r="AG283" t="str">
            <v>19720710</v>
          </cell>
          <cell r="AH283" t="str">
            <v>DT.Adm.Corr.Antiguid</v>
          </cell>
          <cell r="AI283" t="str">
            <v>1</v>
          </cell>
          <cell r="AJ283" t="str">
            <v>ACTIVOS</v>
          </cell>
          <cell r="AK283" t="str">
            <v>AA</v>
          </cell>
          <cell r="AL283" t="str">
            <v>ACTIVO TEMP.INTEIRO</v>
          </cell>
          <cell r="AM283" t="str">
            <v>J200</v>
          </cell>
          <cell r="AN283" t="str">
            <v>EDPOutsourcingComercial-Ce</v>
          </cell>
          <cell r="AO283" t="str">
            <v>J212</v>
          </cell>
          <cell r="AP283" t="str">
            <v>EDPOC-FEIRA-JSS</v>
          </cell>
          <cell r="AQ283" t="str">
            <v>40177108</v>
          </cell>
          <cell r="AR283" t="str">
            <v>70000022</v>
          </cell>
          <cell r="AS283" t="str">
            <v>014.</v>
          </cell>
          <cell r="AT283" t="str">
            <v>TECNICO COMERCIAL</v>
          </cell>
          <cell r="AU283" t="str">
            <v>1</v>
          </cell>
          <cell r="AV283" t="str">
            <v>00040318</v>
          </cell>
          <cell r="AW283" t="str">
            <v>J20444460420</v>
          </cell>
          <cell r="AX283" t="str">
            <v>AC-LJVFR-LOJA VILA DA FEIRA</v>
          </cell>
          <cell r="AY283" t="str">
            <v>68905308</v>
          </cell>
          <cell r="AZ283" t="str">
            <v>Lj Stª Maria Feira</v>
          </cell>
          <cell r="BA283" t="str">
            <v>6890</v>
          </cell>
          <cell r="BB283" t="str">
            <v>EDP Outsourcing Comercial</v>
          </cell>
          <cell r="BC283" t="str">
            <v>6890</v>
          </cell>
          <cell r="BD283" t="str">
            <v>6890</v>
          </cell>
          <cell r="BE283" t="str">
            <v>2800</v>
          </cell>
          <cell r="BF283" t="str">
            <v>6890</v>
          </cell>
          <cell r="BG283" t="str">
            <v>EDP Outsourcing Comercial,SA</v>
          </cell>
          <cell r="BH283" t="str">
            <v>1010</v>
          </cell>
          <cell r="BI283">
            <v>1432</v>
          </cell>
          <cell r="BJ283" t="str">
            <v>13</v>
          </cell>
          <cell r="BK283">
            <v>33</v>
          </cell>
          <cell r="BL283">
            <v>333.63</v>
          </cell>
          <cell r="BM283" t="str">
            <v>NÍVEL 4</v>
          </cell>
          <cell r="BN283" t="str">
            <v>01</v>
          </cell>
          <cell r="BO283" t="str">
            <v>07</v>
          </cell>
          <cell r="BP283" t="str">
            <v>20040101</v>
          </cell>
          <cell r="BQ283" t="str">
            <v>21</v>
          </cell>
          <cell r="BR283" t="str">
            <v>EVOLUCAO AUTOMATICA</v>
          </cell>
          <cell r="BS283" t="str">
            <v>20050101</v>
          </cell>
          <cell r="BW283">
            <v>0</v>
          </cell>
          <cell r="BX283">
            <v>0</v>
          </cell>
          <cell r="BY283">
            <v>0</v>
          </cell>
          <cell r="BZ283">
            <v>0</v>
          </cell>
          <cell r="CA283">
            <v>0</v>
          </cell>
          <cell r="CC283">
            <v>0</v>
          </cell>
          <cell r="CG283">
            <v>0</v>
          </cell>
          <cell r="CK283">
            <v>0</v>
          </cell>
          <cell r="CO283">
            <v>0</v>
          </cell>
          <cell r="CT283">
            <v>0</v>
          </cell>
          <cell r="CU283">
            <v>0</v>
          </cell>
          <cell r="CV283">
            <v>0</v>
          </cell>
          <cell r="CW283">
            <v>0</v>
          </cell>
          <cell r="CX283">
            <v>1</v>
          </cell>
          <cell r="CY283" t="str">
            <v>6010</v>
          </cell>
          <cell r="CZ283">
            <v>39.54</v>
          </cell>
          <cell r="DC283">
            <v>0</v>
          </cell>
          <cell r="DF283">
            <v>0</v>
          </cell>
          <cell r="DI283">
            <v>0</v>
          </cell>
          <cell r="DK283">
            <v>0</v>
          </cell>
          <cell r="DL283">
            <v>0</v>
          </cell>
          <cell r="DN283" t="str">
            <v>11D13</v>
          </cell>
          <cell r="DO283" t="str">
            <v>FixoTInt-"Lojas"2002</v>
          </cell>
          <cell r="DP283">
            <v>9</v>
          </cell>
          <cell r="DQ283">
            <v>100</v>
          </cell>
          <cell r="DR283" t="str">
            <v>CR01</v>
          </cell>
          <cell r="DT283" t="str">
            <v>00350573</v>
          </cell>
          <cell r="DU283" t="str">
            <v>CAIXA GERAL DE DEPOSITOS, SA</v>
          </cell>
        </row>
        <row r="284">
          <cell r="A284" t="str">
            <v>248690</v>
          </cell>
          <cell r="B284" t="str">
            <v>Manuel Leite Resende</v>
          </cell>
          <cell r="C284" t="str">
            <v>1980</v>
          </cell>
          <cell r="D284">
            <v>25</v>
          </cell>
          <cell r="E284">
            <v>25</v>
          </cell>
          <cell r="F284" t="str">
            <v>19591019</v>
          </cell>
          <cell r="G284" t="str">
            <v>45</v>
          </cell>
          <cell r="H284" t="str">
            <v>0</v>
          </cell>
          <cell r="I284" t="str">
            <v>Solt.</v>
          </cell>
          <cell r="J284" t="str">
            <v>masculino</v>
          </cell>
          <cell r="K284">
            <v>0</v>
          </cell>
          <cell r="L284" t="str">
            <v>R. Padre Albano P. Alferes, Nº 45-3º Dto</v>
          </cell>
          <cell r="M284" t="str">
            <v>4520-022</v>
          </cell>
          <cell r="N284" t="str">
            <v>ESCAPÃES</v>
          </cell>
          <cell r="O284" t="str">
            <v>00241132</v>
          </cell>
          <cell r="P284" t="str">
            <v>CURSO COMPLEMENTAR DOS LICEUS</v>
          </cell>
          <cell r="R284" t="str">
            <v>5426393</v>
          </cell>
          <cell r="S284" t="str">
            <v>20040528</v>
          </cell>
          <cell r="T284" t="str">
            <v>LISBOA</v>
          </cell>
          <cell r="U284" t="str">
            <v>9803</v>
          </cell>
          <cell r="V284" t="str">
            <v>S.NAC IND ENERGIA-SINDEL</v>
          </cell>
          <cell r="W284" t="str">
            <v>126988714</v>
          </cell>
          <cell r="X284" t="str">
            <v>0094</v>
          </cell>
          <cell r="Y284" t="str">
            <v>0.0</v>
          </cell>
          <cell r="Z284">
            <v>0</v>
          </cell>
          <cell r="AA284" t="str">
            <v>00</v>
          </cell>
          <cell r="AD284" t="str">
            <v>100</v>
          </cell>
          <cell r="AE284" t="str">
            <v>11163988735</v>
          </cell>
          <cell r="AF284" t="str">
            <v>02</v>
          </cell>
          <cell r="AG284" t="str">
            <v>19800903</v>
          </cell>
          <cell r="AH284" t="str">
            <v>DT.Adm.Corr.Antiguid</v>
          </cell>
          <cell r="AI284" t="str">
            <v>1</v>
          </cell>
          <cell r="AJ284" t="str">
            <v>ACTIVOS</v>
          </cell>
          <cell r="AK284" t="str">
            <v>AA</v>
          </cell>
          <cell r="AL284" t="str">
            <v>ACTIVO TEMP.INTEIRO</v>
          </cell>
          <cell r="AM284" t="str">
            <v>J200</v>
          </cell>
          <cell r="AN284" t="str">
            <v>EDPOutsourcingComercial-Ce</v>
          </cell>
          <cell r="AO284" t="str">
            <v>J212</v>
          </cell>
          <cell r="AP284" t="str">
            <v>EDPOC-FEIRA-JSS</v>
          </cell>
          <cell r="AQ284" t="str">
            <v>40177111</v>
          </cell>
          <cell r="AR284" t="str">
            <v>70000060</v>
          </cell>
          <cell r="AS284" t="str">
            <v>025.</v>
          </cell>
          <cell r="AT284" t="str">
            <v>ESCRITURARIO COMERCIAL</v>
          </cell>
          <cell r="AU284" t="str">
            <v>1</v>
          </cell>
          <cell r="AV284" t="str">
            <v>00040318</v>
          </cell>
          <cell r="AW284" t="str">
            <v>J20444460420</v>
          </cell>
          <cell r="AX284" t="str">
            <v>AC-LJVFR-LOJA VILA DA FEIRA</v>
          </cell>
          <cell r="AY284" t="str">
            <v>68905308</v>
          </cell>
          <cell r="AZ284" t="str">
            <v>Lj Stª Maria Feira</v>
          </cell>
          <cell r="BA284" t="str">
            <v>6890</v>
          </cell>
          <cell r="BB284" t="str">
            <v>EDP Outsourcing Comercial</v>
          </cell>
          <cell r="BC284" t="str">
            <v>6890</v>
          </cell>
          <cell r="BD284" t="str">
            <v>6890</v>
          </cell>
          <cell r="BE284" t="str">
            <v>2800</v>
          </cell>
          <cell r="BF284" t="str">
            <v>6890</v>
          </cell>
          <cell r="BG284" t="str">
            <v>EDP Outsourcing Comercial,SA</v>
          </cell>
          <cell r="BH284" t="str">
            <v>1010</v>
          </cell>
          <cell r="BI284">
            <v>1247</v>
          </cell>
          <cell r="BJ284" t="str">
            <v>11</v>
          </cell>
          <cell r="BK284">
            <v>25</v>
          </cell>
          <cell r="BL284">
            <v>252.75</v>
          </cell>
          <cell r="BM284" t="str">
            <v>NÍVEL 5</v>
          </cell>
          <cell r="BN284" t="str">
            <v>01</v>
          </cell>
          <cell r="BO284" t="str">
            <v>08</v>
          </cell>
          <cell r="BP284" t="str">
            <v>20040101</v>
          </cell>
          <cell r="BQ284" t="str">
            <v>21</v>
          </cell>
          <cell r="BR284" t="str">
            <v>EVOLUCAO AUTOMATICA</v>
          </cell>
          <cell r="BS284" t="str">
            <v>20050101</v>
          </cell>
          <cell r="BW284">
            <v>0</v>
          </cell>
          <cell r="BX284">
            <v>0</v>
          </cell>
          <cell r="BY284">
            <v>0</v>
          </cell>
          <cell r="BZ284">
            <v>0</v>
          </cell>
          <cell r="CA284">
            <v>0</v>
          </cell>
          <cell r="CC284">
            <v>0</v>
          </cell>
          <cell r="CG284">
            <v>0</v>
          </cell>
          <cell r="CK284">
            <v>0</v>
          </cell>
          <cell r="CO284">
            <v>0</v>
          </cell>
          <cell r="CT284">
            <v>0</v>
          </cell>
          <cell r="CU284">
            <v>0</v>
          </cell>
          <cell r="CV284">
            <v>0</v>
          </cell>
          <cell r="CW284">
            <v>0</v>
          </cell>
          <cell r="CX284">
            <v>1</v>
          </cell>
          <cell r="CY284" t="str">
            <v>6010</v>
          </cell>
          <cell r="CZ284">
            <v>39.54</v>
          </cell>
          <cell r="DC284">
            <v>0</v>
          </cell>
          <cell r="DF284">
            <v>0</v>
          </cell>
          <cell r="DI284">
            <v>0</v>
          </cell>
          <cell r="DK284">
            <v>0</v>
          </cell>
          <cell r="DL284">
            <v>0</v>
          </cell>
          <cell r="DN284" t="str">
            <v>11D13</v>
          </cell>
          <cell r="DO284" t="str">
            <v>FixoTInt-"Lojas"2002</v>
          </cell>
          <cell r="DP284">
            <v>9</v>
          </cell>
          <cell r="DQ284">
            <v>100</v>
          </cell>
          <cell r="DR284" t="str">
            <v>CR01</v>
          </cell>
          <cell r="DT284" t="str">
            <v>00350735</v>
          </cell>
          <cell r="DU284" t="str">
            <v>CAIXA GERAL DE DEPOSITOS, SA</v>
          </cell>
        </row>
        <row r="285">
          <cell r="A285" t="str">
            <v>237922</v>
          </cell>
          <cell r="B285" t="str">
            <v>Maria Alice Martins de Oliveira Silva</v>
          </cell>
          <cell r="C285" t="str">
            <v>1978</v>
          </cell>
          <cell r="D285">
            <v>27</v>
          </cell>
          <cell r="E285">
            <v>27</v>
          </cell>
          <cell r="F285" t="str">
            <v>19600606</v>
          </cell>
          <cell r="G285" t="str">
            <v>45</v>
          </cell>
          <cell r="H285" t="str">
            <v>1</v>
          </cell>
          <cell r="I285" t="str">
            <v>Casado</v>
          </cell>
          <cell r="J285" t="str">
            <v>feminino</v>
          </cell>
          <cell r="K285">
            <v>1</v>
          </cell>
          <cell r="L285" t="str">
            <v>Rua 13 Junho, 20 Carris</v>
          </cell>
          <cell r="M285" t="str">
            <v>3770-054</v>
          </cell>
          <cell r="N285" t="str">
            <v>OIÃ</v>
          </cell>
          <cell r="O285" t="str">
            <v>00231013</v>
          </cell>
          <cell r="P285" t="str">
            <v>2. CICLO LICEAL</v>
          </cell>
          <cell r="R285" t="str">
            <v>5536147</v>
          </cell>
          <cell r="S285" t="str">
            <v>19991011</v>
          </cell>
          <cell r="T285" t="str">
            <v>AVEIRO</v>
          </cell>
          <cell r="U285" t="str">
            <v>9803</v>
          </cell>
          <cell r="V285" t="str">
            <v>S.NAC IND ENERGIA-SINDEL</v>
          </cell>
          <cell r="W285" t="str">
            <v>126497028</v>
          </cell>
          <cell r="X285" t="str">
            <v>0140</v>
          </cell>
          <cell r="Y285" t="str">
            <v>0.0</v>
          </cell>
          <cell r="Z285">
            <v>1</v>
          </cell>
          <cell r="AA285" t="str">
            <v>00</v>
          </cell>
          <cell r="AC285" t="str">
            <v>X</v>
          </cell>
          <cell r="AD285" t="str">
            <v>100</v>
          </cell>
          <cell r="AE285" t="str">
            <v>11163082776</v>
          </cell>
          <cell r="AF285" t="str">
            <v>02</v>
          </cell>
          <cell r="AG285" t="str">
            <v>19781205</v>
          </cell>
          <cell r="AH285" t="str">
            <v>DT.Adm.Corr.Antiguid</v>
          </cell>
          <cell r="AI285" t="str">
            <v>1</v>
          </cell>
          <cell r="AJ285" t="str">
            <v>ACTIVOS</v>
          </cell>
          <cell r="AK285" t="str">
            <v>AA</v>
          </cell>
          <cell r="AL285" t="str">
            <v>ACTIVO TEMP.INTEIRO</v>
          </cell>
          <cell r="AM285" t="str">
            <v>J200</v>
          </cell>
          <cell r="AN285" t="str">
            <v>EDPOutsourcingComercial-Ce</v>
          </cell>
          <cell r="AO285" t="str">
            <v>J213</v>
          </cell>
          <cell r="AP285" t="str">
            <v>EDPOC-AVR-LjCdd</v>
          </cell>
          <cell r="AQ285" t="str">
            <v>40176961</v>
          </cell>
          <cell r="AR285" t="str">
            <v>70000045</v>
          </cell>
          <cell r="AS285" t="str">
            <v>01S3</v>
          </cell>
          <cell r="AT285" t="str">
            <v>CHEFIA SECCAO ESCALAO III</v>
          </cell>
          <cell r="AU285" t="str">
            <v>1</v>
          </cell>
          <cell r="AV285" t="str">
            <v>00040311</v>
          </cell>
          <cell r="AW285" t="str">
            <v>J20444220120</v>
          </cell>
          <cell r="AX285" t="str">
            <v>AC-LJAVR-CDCH-CHEFIA</v>
          </cell>
          <cell r="AY285" t="str">
            <v>68905304</v>
          </cell>
          <cell r="AZ285" t="str">
            <v>Lj Aveiro - Loja Cid</v>
          </cell>
          <cell r="BA285" t="str">
            <v>6890</v>
          </cell>
          <cell r="BB285" t="str">
            <v>EDP Outsourcing Comercial</v>
          </cell>
          <cell r="BC285" t="str">
            <v>6890</v>
          </cell>
          <cell r="BD285" t="str">
            <v>6890</v>
          </cell>
          <cell r="BE285" t="str">
            <v>2800</v>
          </cell>
          <cell r="BF285" t="str">
            <v>6890</v>
          </cell>
          <cell r="BG285" t="str">
            <v>EDP Outsourcing Comercial,SA</v>
          </cell>
          <cell r="BH285" t="str">
            <v>1010</v>
          </cell>
          <cell r="BI285">
            <v>1799</v>
          </cell>
          <cell r="BJ285" t="str">
            <v>17</v>
          </cell>
          <cell r="BK285">
            <v>27</v>
          </cell>
          <cell r="BL285">
            <v>272.97000000000003</v>
          </cell>
          <cell r="BM285" t="str">
            <v>C SECÇ3</v>
          </cell>
          <cell r="BN285" t="str">
            <v>01</v>
          </cell>
          <cell r="BO285" t="str">
            <v>I</v>
          </cell>
          <cell r="BP285" t="str">
            <v>20030110</v>
          </cell>
          <cell r="BQ285" t="str">
            <v>22</v>
          </cell>
          <cell r="BR285" t="str">
            <v>ACELERACAO DE CARREIRA</v>
          </cell>
          <cell r="BS285" t="str">
            <v>20050101</v>
          </cell>
          <cell r="BT285" t="str">
            <v>20031001</v>
          </cell>
          <cell r="BW285">
            <v>0</v>
          </cell>
          <cell r="BX285">
            <v>0</v>
          </cell>
          <cell r="BY285">
            <v>0</v>
          </cell>
          <cell r="BZ285">
            <v>0</v>
          </cell>
          <cell r="CA285">
            <v>0</v>
          </cell>
          <cell r="CC285">
            <v>0</v>
          </cell>
          <cell r="CG285">
            <v>0</v>
          </cell>
          <cell r="CK285">
            <v>0</v>
          </cell>
          <cell r="CO285">
            <v>0</v>
          </cell>
          <cell r="CT285">
            <v>0</v>
          </cell>
          <cell r="CU285">
            <v>0</v>
          </cell>
          <cell r="CV285">
            <v>0</v>
          </cell>
          <cell r="CW285">
            <v>0</v>
          </cell>
          <cell r="CX285">
            <v>0</v>
          </cell>
          <cell r="CZ285">
            <v>0</v>
          </cell>
          <cell r="DC285">
            <v>0</v>
          </cell>
          <cell r="DF285">
            <v>0</v>
          </cell>
          <cell r="DI285">
            <v>0</v>
          </cell>
          <cell r="DK285">
            <v>0</v>
          </cell>
          <cell r="DL285">
            <v>0</v>
          </cell>
          <cell r="DN285" t="str">
            <v>11LAB</v>
          </cell>
          <cell r="DO285" t="str">
            <v>Fixo Tempo Inteiro</v>
          </cell>
          <cell r="DP285">
            <v>9</v>
          </cell>
          <cell r="DQ285">
            <v>100</v>
          </cell>
          <cell r="DR285" t="str">
            <v>CR01</v>
          </cell>
          <cell r="DT285" t="str">
            <v>00330000</v>
          </cell>
          <cell r="DU285" t="str">
            <v>BANCO COMERCIAL PORTUGUES, SA</v>
          </cell>
        </row>
        <row r="286">
          <cell r="A286" t="str">
            <v>268305</v>
          </cell>
          <cell r="B286" t="str">
            <v>Pedro Mario Almeida Redondo Pires</v>
          </cell>
          <cell r="C286" t="str">
            <v>1984</v>
          </cell>
          <cell r="D286">
            <v>21</v>
          </cell>
          <cell r="E286">
            <v>21</v>
          </cell>
          <cell r="F286" t="str">
            <v>19580228</v>
          </cell>
          <cell r="G286" t="str">
            <v>47</v>
          </cell>
          <cell r="H286" t="str">
            <v>1</v>
          </cell>
          <cell r="I286" t="str">
            <v>Casado</v>
          </cell>
          <cell r="J286" t="str">
            <v>masculino</v>
          </cell>
          <cell r="K286">
            <v>2</v>
          </cell>
          <cell r="L286" t="str">
            <v>Rua da Fonte nº. 59 Póvoa do Paço</v>
          </cell>
          <cell r="M286" t="str">
            <v>3800-556</v>
          </cell>
          <cell r="N286" t="str">
            <v>CACIA</v>
          </cell>
          <cell r="O286" t="str">
            <v>00241132</v>
          </cell>
          <cell r="P286" t="str">
            <v>CURSO COMPLEMENTAR DOS LICEUS</v>
          </cell>
          <cell r="R286" t="str">
            <v>4202709</v>
          </cell>
          <cell r="S286" t="str">
            <v>20040909</v>
          </cell>
          <cell r="T286" t="str">
            <v>AVEIRO</v>
          </cell>
          <cell r="U286" t="str">
            <v>9803</v>
          </cell>
          <cell r="V286" t="str">
            <v>S.NAC IND ENERGIA-SINDEL</v>
          </cell>
          <cell r="W286" t="str">
            <v>135580552</v>
          </cell>
          <cell r="X286" t="str">
            <v>1287</v>
          </cell>
          <cell r="Y286" t="str">
            <v>0.0</v>
          </cell>
          <cell r="Z286">
            <v>2</v>
          </cell>
          <cell r="AA286" t="str">
            <v>00</v>
          </cell>
          <cell r="AC286" t="str">
            <v>X</v>
          </cell>
          <cell r="AD286" t="str">
            <v>100</v>
          </cell>
          <cell r="AE286" t="str">
            <v>11180446377</v>
          </cell>
          <cell r="AF286" t="str">
            <v>02</v>
          </cell>
          <cell r="AG286" t="str">
            <v>19840702</v>
          </cell>
          <cell r="AH286" t="str">
            <v>DT.Adm.Corr.Antiguid</v>
          </cell>
          <cell r="AI286" t="str">
            <v>1</v>
          </cell>
          <cell r="AJ286" t="str">
            <v>ACTIVOS</v>
          </cell>
          <cell r="AK286" t="str">
            <v>AA</v>
          </cell>
          <cell r="AL286" t="str">
            <v>ACTIVO TEMP.INTEIRO</v>
          </cell>
          <cell r="AM286" t="str">
            <v>J200</v>
          </cell>
          <cell r="AN286" t="str">
            <v>EDPOutsourcingComercial-Ce</v>
          </cell>
          <cell r="AO286" t="str">
            <v>J213</v>
          </cell>
          <cell r="AP286" t="str">
            <v>EDPOC-AVR-LjCdd</v>
          </cell>
          <cell r="AQ286" t="str">
            <v>40176962</v>
          </cell>
          <cell r="AR286" t="str">
            <v>70000045</v>
          </cell>
          <cell r="AS286" t="str">
            <v>01S3</v>
          </cell>
          <cell r="AT286" t="str">
            <v>CHEFIA SECCAO ESCALAO III</v>
          </cell>
          <cell r="AU286" t="str">
            <v>1</v>
          </cell>
          <cell r="AV286" t="str">
            <v>00040311</v>
          </cell>
          <cell r="AW286" t="str">
            <v>J20444220120</v>
          </cell>
          <cell r="AX286" t="str">
            <v>AC-LJAVR-CDCH-CHEFIA</v>
          </cell>
          <cell r="AY286" t="str">
            <v>68905304</v>
          </cell>
          <cell r="AZ286" t="str">
            <v>Lj Aveiro - Loja Cid</v>
          </cell>
          <cell r="BA286" t="str">
            <v>6890</v>
          </cell>
          <cell r="BB286" t="str">
            <v>EDP Outsourcing Comercial</v>
          </cell>
          <cell r="BC286" t="str">
            <v>6890</v>
          </cell>
          <cell r="BD286" t="str">
            <v>6890</v>
          </cell>
          <cell r="BE286" t="str">
            <v>2800</v>
          </cell>
          <cell r="BF286" t="str">
            <v>6890</v>
          </cell>
          <cell r="BG286" t="str">
            <v>EDP Outsourcing Comercial,SA</v>
          </cell>
          <cell r="BH286" t="str">
            <v>1010</v>
          </cell>
          <cell r="BI286">
            <v>1707</v>
          </cell>
          <cell r="BJ286" t="str">
            <v>16</v>
          </cell>
          <cell r="BK286">
            <v>21</v>
          </cell>
          <cell r="BL286">
            <v>212.31</v>
          </cell>
          <cell r="BM286" t="str">
            <v>C SECÇ3</v>
          </cell>
          <cell r="BN286" t="str">
            <v>01</v>
          </cell>
          <cell r="BO286" t="str">
            <v>H</v>
          </cell>
          <cell r="BP286" t="str">
            <v>20040101</v>
          </cell>
          <cell r="BQ286" t="str">
            <v>21</v>
          </cell>
          <cell r="BR286" t="str">
            <v>EVOLUCAO AUTOMATICA</v>
          </cell>
          <cell r="BS286" t="str">
            <v>20050101</v>
          </cell>
          <cell r="BW286">
            <v>0</v>
          </cell>
          <cell r="BX286">
            <v>0</v>
          </cell>
          <cell r="BY286">
            <v>0</v>
          </cell>
          <cell r="BZ286">
            <v>0</v>
          </cell>
          <cell r="CA286">
            <v>0</v>
          </cell>
          <cell r="CC286">
            <v>0</v>
          </cell>
          <cell r="CG286">
            <v>0</v>
          </cell>
          <cell r="CK286">
            <v>0</v>
          </cell>
          <cell r="CO286">
            <v>0</v>
          </cell>
          <cell r="CT286">
            <v>0</v>
          </cell>
          <cell r="CU286">
            <v>0</v>
          </cell>
          <cell r="CV286">
            <v>0</v>
          </cell>
          <cell r="CW286">
            <v>0</v>
          </cell>
          <cell r="CX286">
            <v>0</v>
          </cell>
          <cell r="CZ286">
            <v>0</v>
          </cell>
          <cell r="DC286">
            <v>0</v>
          </cell>
          <cell r="DF286">
            <v>0</v>
          </cell>
          <cell r="DI286">
            <v>0</v>
          </cell>
          <cell r="DK286">
            <v>0</v>
          </cell>
          <cell r="DL286">
            <v>0</v>
          </cell>
          <cell r="DN286" t="str">
            <v>11LAA</v>
          </cell>
          <cell r="DO286" t="str">
            <v>Fixo Tempo Inteiro</v>
          </cell>
          <cell r="DP286">
            <v>9</v>
          </cell>
          <cell r="DQ286">
            <v>100</v>
          </cell>
          <cell r="DR286" t="str">
            <v>CR01</v>
          </cell>
          <cell r="DT286" t="str">
            <v>00330000</v>
          </cell>
          <cell r="DU286" t="str">
            <v>BANCO COMERCIAL PORTUGUES, SA</v>
          </cell>
        </row>
        <row r="287">
          <cell r="A287" t="str">
            <v>245186</v>
          </cell>
          <cell r="B287" t="str">
            <v>Carlos Albino Figueiredo Pinheiro</v>
          </cell>
          <cell r="C287" t="str">
            <v>1978</v>
          </cell>
          <cell r="D287">
            <v>27</v>
          </cell>
          <cell r="E287">
            <v>27</v>
          </cell>
          <cell r="F287" t="str">
            <v>19570525</v>
          </cell>
          <cell r="G287" t="str">
            <v>48</v>
          </cell>
          <cell r="H287" t="str">
            <v>1</v>
          </cell>
          <cell r="I287" t="str">
            <v>Casado</v>
          </cell>
          <cell r="J287" t="str">
            <v>masculino</v>
          </cell>
          <cell r="K287">
            <v>2</v>
          </cell>
          <cell r="L287" t="str">
            <v>R Principal    -  Espinhel    Agueda</v>
          </cell>
          <cell r="M287" t="str">
            <v>3750-403</v>
          </cell>
          <cell r="N287" t="str">
            <v>ESPINHEL</v>
          </cell>
          <cell r="O287" t="str">
            <v>00123032</v>
          </cell>
          <cell r="P287" t="str">
            <v>CICLO PREP. ENSINO SECUNDARIO</v>
          </cell>
          <cell r="R287" t="str">
            <v>5185000</v>
          </cell>
          <cell r="S287" t="str">
            <v>19910104</v>
          </cell>
          <cell r="T287" t="str">
            <v>LISBOA</v>
          </cell>
          <cell r="U287" t="str">
            <v>9803</v>
          </cell>
          <cell r="V287" t="str">
            <v>S.NAC IND ENERGIA-SINDEL</v>
          </cell>
          <cell r="W287" t="str">
            <v>111358272</v>
          </cell>
          <cell r="X287" t="str">
            <v>0019</v>
          </cell>
          <cell r="Y287" t="str">
            <v>0.0</v>
          </cell>
          <cell r="Z287">
            <v>2</v>
          </cell>
          <cell r="AA287" t="str">
            <v>00</v>
          </cell>
          <cell r="AD287" t="str">
            <v>100</v>
          </cell>
          <cell r="AE287" t="str">
            <v>11163985683</v>
          </cell>
          <cell r="AF287" t="str">
            <v>02</v>
          </cell>
          <cell r="AG287" t="str">
            <v>19780521</v>
          </cell>
          <cell r="AH287" t="str">
            <v>DT.Adm.Corr.Antiguid</v>
          </cell>
          <cell r="AI287" t="str">
            <v>1</v>
          </cell>
          <cell r="AJ287" t="str">
            <v>ACTIVOS</v>
          </cell>
          <cell r="AK287" t="str">
            <v>AA</v>
          </cell>
          <cell r="AL287" t="str">
            <v>ACTIVO TEMP.INTEIRO</v>
          </cell>
          <cell r="AM287" t="str">
            <v>J200</v>
          </cell>
          <cell r="AN287" t="str">
            <v>EDPOutsourcingComercial-Ce</v>
          </cell>
          <cell r="AO287" t="str">
            <v>J213</v>
          </cell>
          <cell r="AP287" t="str">
            <v>EDPOC-AVR-LjCdd</v>
          </cell>
          <cell r="AQ287" t="str">
            <v>40176969</v>
          </cell>
          <cell r="AR287" t="str">
            <v>70000060</v>
          </cell>
          <cell r="AS287" t="str">
            <v>025.</v>
          </cell>
          <cell r="AT287" t="str">
            <v>ESCRITURARIO COMERCIAL</v>
          </cell>
          <cell r="AU287" t="str">
            <v>1</v>
          </cell>
          <cell r="AV287" t="str">
            <v>00040312</v>
          </cell>
          <cell r="AW287" t="str">
            <v>J20444220420</v>
          </cell>
          <cell r="AX287" t="str">
            <v>AC-LJAVR-CD-LOJA AVEIRO CIDADÃO</v>
          </cell>
          <cell r="AY287" t="str">
            <v>68905304</v>
          </cell>
          <cell r="AZ287" t="str">
            <v>Lj Aveiro - Loja Cid</v>
          </cell>
          <cell r="BA287" t="str">
            <v>6890</v>
          </cell>
          <cell r="BB287" t="str">
            <v>EDP Outsourcing Comercial</v>
          </cell>
          <cell r="BC287" t="str">
            <v>6890</v>
          </cell>
          <cell r="BD287" t="str">
            <v>6890</v>
          </cell>
          <cell r="BE287" t="str">
            <v>2800</v>
          </cell>
          <cell r="BF287" t="str">
            <v>6890</v>
          </cell>
          <cell r="BG287" t="str">
            <v>EDP Outsourcing Comercial,SA</v>
          </cell>
          <cell r="BH287" t="str">
            <v>1010</v>
          </cell>
          <cell r="BI287">
            <v>1247</v>
          </cell>
          <cell r="BJ287" t="str">
            <v>11</v>
          </cell>
          <cell r="BK287">
            <v>27</v>
          </cell>
          <cell r="BL287">
            <v>272.97000000000003</v>
          </cell>
          <cell r="BM287" t="str">
            <v>NÍVEL 5</v>
          </cell>
          <cell r="BN287" t="str">
            <v>02</v>
          </cell>
          <cell r="BO287" t="str">
            <v>08</v>
          </cell>
          <cell r="BP287" t="str">
            <v>20030101</v>
          </cell>
          <cell r="BQ287" t="str">
            <v>21</v>
          </cell>
          <cell r="BR287" t="str">
            <v>EVOLUCAO AUTOMATICA</v>
          </cell>
          <cell r="BS287" t="str">
            <v>20050101</v>
          </cell>
          <cell r="BW287">
            <v>0</v>
          </cell>
          <cell r="BX287">
            <v>0</v>
          </cell>
          <cell r="BY287">
            <v>0</v>
          </cell>
          <cell r="BZ287">
            <v>0</v>
          </cell>
          <cell r="CA287">
            <v>0</v>
          </cell>
          <cell r="CC287">
            <v>0</v>
          </cell>
          <cell r="CG287">
            <v>0</v>
          </cell>
          <cell r="CK287">
            <v>0</v>
          </cell>
          <cell r="CO287">
            <v>0</v>
          </cell>
          <cell r="CT287">
            <v>0</v>
          </cell>
          <cell r="CU287">
            <v>0</v>
          </cell>
          <cell r="CV287">
            <v>0</v>
          </cell>
          <cell r="CW287">
            <v>0</v>
          </cell>
          <cell r="CX287">
            <v>1</v>
          </cell>
          <cell r="CY287" t="str">
            <v>6010</v>
          </cell>
          <cell r="CZ287">
            <v>39.54</v>
          </cell>
          <cell r="DC287">
            <v>0</v>
          </cell>
          <cell r="DF287">
            <v>0</v>
          </cell>
          <cell r="DI287">
            <v>0</v>
          </cell>
          <cell r="DK287">
            <v>0</v>
          </cell>
          <cell r="DL287">
            <v>0</v>
          </cell>
          <cell r="DN287" t="str">
            <v>11LAB</v>
          </cell>
          <cell r="DO287" t="str">
            <v>Fixo Tempo Inteiro</v>
          </cell>
          <cell r="DP287">
            <v>9</v>
          </cell>
          <cell r="DQ287">
            <v>100</v>
          </cell>
          <cell r="DR287" t="str">
            <v>CR01</v>
          </cell>
          <cell r="DT287" t="str">
            <v>00350006</v>
          </cell>
          <cell r="DU287" t="str">
            <v>CAIXA GERAL DE DEPOSITOS, SA</v>
          </cell>
        </row>
        <row r="288">
          <cell r="A288" t="str">
            <v>242470</v>
          </cell>
          <cell r="B288" t="str">
            <v>Albino Jorge Cardoso Goncalves</v>
          </cell>
          <cell r="C288" t="str">
            <v>1979</v>
          </cell>
          <cell r="D288">
            <v>26</v>
          </cell>
          <cell r="E288">
            <v>26</v>
          </cell>
          <cell r="F288" t="str">
            <v>19600109</v>
          </cell>
          <cell r="G288" t="str">
            <v>45</v>
          </cell>
          <cell r="H288" t="str">
            <v>1</v>
          </cell>
          <cell r="I288" t="str">
            <v>Casado</v>
          </cell>
          <cell r="J288" t="str">
            <v>masculino</v>
          </cell>
          <cell r="K288">
            <v>2</v>
          </cell>
          <cell r="L288" t="str">
            <v>Murca</v>
          </cell>
          <cell r="M288" t="str">
            <v>4540-539</v>
          </cell>
          <cell r="N288" t="str">
            <v>SANTA EULÁLIA ARC</v>
          </cell>
          <cell r="O288" t="str">
            <v>00123032</v>
          </cell>
          <cell r="P288" t="str">
            <v>CICLO PREP. ENSINO SECUNDARIO</v>
          </cell>
          <cell r="R288" t="str">
            <v>7336660</v>
          </cell>
          <cell r="S288" t="str">
            <v>19880420</v>
          </cell>
          <cell r="T288" t="str">
            <v>LISBOA</v>
          </cell>
          <cell r="U288" t="str">
            <v>9803</v>
          </cell>
          <cell r="V288" t="str">
            <v>S.NAC IND ENERGIA-SINDEL</v>
          </cell>
          <cell r="W288" t="str">
            <v>122705530</v>
          </cell>
          <cell r="X288" t="str">
            <v>0043</v>
          </cell>
          <cell r="Y288" t="str">
            <v>0.0</v>
          </cell>
          <cell r="Z288">
            <v>2</v>
          </cell>
          <cell r="AA288" t="str">
            <v>00</v>
          </cell>
          <cell r="AD288" t="str">
            <v>100</v>
          </cell>
          <cell r="AE288" t="str">
            <v>11163962967</v>
          </cell>
          <cell r="AF288" t="str">
            <v>02</v>
          </cell>
          <cell r="AG288" t="str">
            <v>19790401</v>
          </cell>
          <cell r="AH288" t="str">
            <v>DT.Adm.Corr.Antiguid</v>
          </cell>
          <cell r="AI288" t="str">
            <v>1</v>
          </cell>
          <cell r="AJ288" t="str">
            <v>ACTIVOS</v>
          </cell>
          <cell r="AK288" t="str">
            <v>AA</v>
          </cell>
          <cell r="AL288" t="str">
            <v>ACTIVO TEMP.INTEIRO</v>
          </cell>
          <cell r="AM288" t="str">
            <v>J200</v>
          </cell>
          <cell r="AN288" t="str">
            <v>EDPOutsourcingComercial-Ce</v>
          </cell>
          <cell r="AO288" t="str">
            <v>J213</v>
          </cell>
          <cell r="AP288" t="str">
            <v>EDPOC-AVR-LjCdd</v>
          </cell>
          <cell r="AQ288" t="str">
            <v>40176967</v>
          </cell>
          <cell r="AR288" t="str">
            <v>70000060</v>
          </cell>
          <cell r="AS288" t="str">
            <v>025.</v>
          </cell>
          <cell r="AT288" t="str">
            <v>ESCRITURARIO COMERCIAL</v>
          </cell>
          <cell r="AU288" t="str">
            <v>1</v>
          </cell>
          <cell r="AV288" t="str">
            <v>00040312</v>
          </cell>
          <cell r="AW288" t="str">
            <v>J20444220420</v>
          </cell>
          <cell r="AX288" t="str">
            <v>AC-LJAVR-CD-LOJA AVEIRO CIDADÃO</v>
          </cell>
          <cell r="AY288" t="str">
            <v>68905304</v>
          </cell>
          <cell r="AZ288" t="str">
            <v>Lj Aveiro - Loja Cid</v>
          </cell>
          <cell r="BA288" t="str">
            <v>6890</v>
          </cell>
          <cell r="BB288" t="str">
            <v>EDP Outsourcing Comercial</v>
          </cell>
          <cell r="BC288" t="str">
            <v>6890</v>
          </cell>
          <cell r="BD288" t="str">
            <v>6890</v>
          </cell>
          <cell r="BE288" t="str">
            <v>2800</v>
          </cell>
          <cell r="BF288" t="str">
            <v>6890</v>
          </cell>
          <cell r="BG288" t="str">
            <v>EDP Outsourcing Comercial,SA</v>
          </cell>
          <cell r="BH288" t="str">
            <v>1010</v>
          </cell>
          <cell r="BI288">
            <v>1247</v>
          </cell>
          <cell r="BJ288" t="str">
            <v>11</v>
          </cell>
          <cell r="BK288">
            <v>26</v>
          </cell>
          <cell r="BL288">
            <v>262.86</v>
          </cell>
          <cell r="BM288" t="str">
            <v>NÍVEL 5</v>
          </cell>
          <cell r="BN288" t="str">
            <v>01</v>
          </cell>
          <cell r="BO288" t="str">
            <v>08</v>
          </cell>
          <cell r="BP288" t="str">
            <v>20040101</v>
          </cell>
          <cell r="BQ288" t="str">
            <v>21</v>
          </cell>
          <cell r="BR288" t="str">
            <v>EVOLUCAO AUTOMATICA</v>
          </cell>
          <cell r="BS288" t="str">
            <v>20050101</v>
          </cell>
          <cell r="BW288">
            <v>0</v>
          </cell>
          <cell r="BX288">
            <v>0</v>
          </cell>
          <cell r="BY288">
            <v>0</v>
          </cell>
          <cell r="BZ288">
            <v>0</v>
          </cell>
          <cell r="CA288">
            <v>0</v>
          </cell>
          <cell r="CC288">
            <v>0</v>
          </cell>
          <cell r="CG288">
            <v>0</v>
          </cell>
          <cell r="CK288">
            <v>0</v>
          </cell>
          <cell r="CO288">
            <v>0</v>
          </cell>
          <cell r="CT288">
            <v>0</v>
          </cell>
          <cell r="CU288">
            <v>0</v>
          </cell>
          <cell r="CV288">
            <v>0</v>
          </cell>
          <cell r="CW288">
            <v>0</v>
          </cell>
          <cell r="CX288">
            <v>1</v>
          </cell>
          <cell r="CY288" t="str">
            <v>6010</v>
          </cell>
          <cell r="CZ288">
            <v>39.54</v>
          </cell>
          <cell r="DC288">
            <v>0</v>
          </cell>
          <cell r="DF288">
            <v>0</v>
          </cell>
          <cell r="DI288">
            <v>0</v>
          </cell>
          <cell r="DK288">
            <v>0</v>
          </cell>
          <cell r="DL288">
            <v>0</v>
          </cell>
          <cell r="DN288" t="str">
            <v>11D13</v>
          </cell>
          <cell r="DO288" t="str">
            <v>FixoTInt-"Lojas"2002</v>
          </cell>
          <cell r="DP288">
            <v>9</v>
          </cell>
          <cell r="DQ288">
            <v>100</v>
          </cell>
          <cell r="DR288" t="str">
            <v>CR01</v>
          </cell>
          <cell r="DT288" t="str">
            <v>00350111</v>
          </cell>
          <cell r="DU288" t="str">
            <v>CAIXA GERAL DE DEPOSITOS, SA</v>
          </cell>
        </row>
        <row r="289">
          <cell r="A289" t="str">
            <v>236586</v>
          </cell>
          <cell r="B289" t="str">
            <v>Ricardo Jorge Martins Carlos</v>
          </cell>
          <cell r="C289" t="str">
            <v>1981</v>
          </cell>
          <cell r="D289">
            <v>24</v>
          </cell>
          <cell r="E289">
            <v>24</v>
          </cell>
          <cell r="F289" t="str">
            <v>19570216</v>
          </cell>
          <cell r="G289" t="str">
            <v>48</v>
          </cell>
          <cell r="H289" t="str">
            <v>1</v>
          </cell>
          <cell r="I289" t="str">
            <v>Casado</v>
          </cell>
          <cell r="J289" t="str">
            <v>masculino</v>
          </cell>
          <cell r="K289">
            <v>1</v>
          </cell>
          <cell r="L289" t="str">
            <v>R. Entrecampos, 17 Gafanha da Encarnação</v>
          </cell>
          <cell r="M289" t="str">
            <v>3830-000</v>
          </cell>
          <cell r="N289" t="str">
            <v>ÍLHAVO</v>
          </cell>
          <cell r="O289" t="str">
            <v>00231023</v>
          </cell>
          <cell r="P289" t="str">
            <v>CURSO GERAL DOS LICEUS</v>
          </cell>
          <cell r="R289" t="str">
            <v>16000225</v>
          </cell>
          <cell r="S289" t="str">
            <v>19880530</v>
          </cell>
          <cell r="T289" t="str">
            <v>LISBOA</v>
          </cell>
          <cell r="W289" t="str">
            <v>173034640</v>
          </cell>
          <cell r="X289" t="str">
            <v>0108</v>
          </cell>
          <cell r="Y289" t="str">
            <v>0.0</v>
          </cell>
          <cell r="Z289">
            <v>1</v>
          </cell>
          <cell r="AA289" t="str">
            <v>00</v>
          </cell>
          <cell r="AD289" t="str">
            <v>100</v>
          </cell>
          <cell r="AE289" t="str">
            <v>11163609844</v>
          </cell>
          <cell r="AF289" t="str">
            <v>02</v>
          </cell>
          <cell r="AG289" t="str">
            <v>19810409</v>
          </cell>
          <cell r="AH289" t="str">
            <v>DT.Adm.Corr.Antiguid</v>
          </cell>
          <cell r="AI289" t="str">
            <v>1</v>
          </cell>
          <cell r="AJ289" t="str">
            <v>ACTIVOS</v>
          </cell>
          <cell r="AK289" t="str">
            <v>AA</v>
          </cell>
          <cell r="AL289" t="str">
            <v>ACTIVO TEMP.INTEIRO</v>
          </cell>
          <cell r="AM289" t="str">
            <v>J200</v>
          </cell>
          <cell r="AN289" t="str">
            <v>EDPOutsourcingComercial-Ce</v>
          </cell>
          <cell r="AO289" t="str">
            <v>J213</v>
          </cell>
          <cell r="AP289" t="str">
            <v>EDPOC-AVR-LjCdd</v>
          </cell>
          <cell r="AQ289" t="str">
            <v>40176966</v>
          </cell>
          <cell r="AR289" t="str">
            <v>70000060</v>
          </cell>
          <cell r="AS289" t="str">
            <v>025.</v>
          </cell>
          <cell r="AT289" t="str">
            <v>ESCRITURARIO COMERCIAL</v>
          </cell>
          <cell r="AU289" t="str">
            <v>1</v>
          </cell>
          <cell r="AV289" t="str">
            <v>00040312</v>
          </cell>
          <cell r="AW289" t="str">
            <v>J20444220420</v>
          </cell>
          <cell r="AX289" t="str">
            <v>AC-LJAVR-CD-LOJA AVEIRO CIDADÃO</v>
          </cell>
          <cell r="AY289" t="str">
            <v>68905304</v>
          </cell>
          <cell r="AZ289" t="str">
            <v>Lj Aveiro - Loja Cid</v>
          </cell>
          <cell r="BA289" t="str">
            <v>6890</v>
          </cell>
          <cell r="BB289" t="str">
            <v>EDP Outsourcing Comercial</v>
          </cell>
          <cell r="BC289" t="str">
            <v>6890</v>
          </cell>
          <cell r="BD289" t="str">
            <v>6890</v>
          </cell>
          <cell r="BE289" t="str">
            <v>2800</v>
          </cell>
          <cell r="BF289" t="str">
            <v>6890</v>
          </cell>
          <cell r="BG289" t="str">
            <v>EDP Outsourcing Comercial,SA</v>
          </cell>
          <cell r="BH289" t="str">
            <v>1010</v>
          </cell>
          <cell r="BI289">
            <v>1160</v>
          </cell>
          <cell r="BJ289" t="str">
            <v>10</v>
          </cell>
          <cell r="BK289">
            <v>24</v>
          </cell>
          <cell r="BL289">
            <v>242.64</v>
          </cell>
          <cell r="BM289" t="str">
            <v>NÍVEL 5</v>
          </cell>
          <cell r="BN289" t="str">
            <v>02</v>
          </cell>
          <cell r="BO289" t="str">
            <v>07</v>
          </cell>
          <cell r="BP289" t="str">
            <v>20030101</v>
          </cell>
          <cell r="BQ289" t="str">
            <v>21</v>
          </cell>
          <cell r="BR289" t="str">
            <v>EVOLUCAO AUTOMATICA</v>
          </cell>
          <cell r="BS289" t="str">
            <v>20050101</v>
          </cell>
          <cell r="BW289">
            <v>0</v>
          </cell>
          <cell r="BX289">
            <v>0</v>
          </cell>
          <cell r="BY289">
            <v>0</v>
          </cell>
          <cell r="BZ289">
            <v>0</v>
          </cell>
          <cell r="CA289">
            <v>0</v>
          </cell>
          <cell r="CC289">
            <v>0</v>
          </cell>
          <cell r="CG289">
            <v>0</v>
          </cell>
          <cell r="CK289">
            <v>0</v>
          </cell>
          <cell r="CO289">
            <v>0</v>
          </cell>
          <cell r="CT289">
            <v>0</v>
          </cell>
          <cell r="CU289">
            <v>0</v>
          </cell>
          <cell r="CV289">
            <v>0</v>
          </cell>
          <cell r="CW289">
            <v>0</v>
          </cell>
          <cell r="CX289">
            <v>1</v>
          </cell>
          <cell r="CY289" t="str">
            <v>6010</v>
          </cell>
          <cell r="CZ289">
            <v>39.54</v>
          </cell>
          <cell r="DC289">
            <v>0</v>
          </cell>
          <cell r="DF289">
            <v>0</v>
          </cell>
          <cell r="DI289">
            <v>0</v>
          </cell>
          <cell r="DK289">
            <v>0</v>
          </cell>
          <cell r="DL289">
            <v>0</v>
          </cell>
          <cell r="DN289" t="str">
            <v>11LAA</v>
          </cell>
          <cell r="DO289" t="str">
            <v>Fixo Tempo Inteiro</v>
          </cell>
          <cell r="DP289">
            <v>9</v>
          </cell>
          <cell r="DQ289">
            <v>100</v>
          </cell>
          <cell r="DR289" t="str">
            <v>CR01</v>
          </cell>
          <cell r="DT289" t="str">
            <v>00350777</v>
          </cell>
          <cell r="DU289" t="str">
            <v>CAIXA GERAL DE DEPOSITOS, SA</v>
          </cell>
        </row>
        <row r="290">
          <cell r="A290" t="str">
            <v>252085</v>
          </cell>
          <cell r="B290" t="str">
            <v>Maria Ermelinda Costa Lemos</v>
          </cell>
          <cell r="C290" t="str">
            <v>1982</v>
          </cell>
          <cell r="D290">
            <v>23</v>
          </cell>
          <cell r="E290">
            <v>23</v>
          </cell>
          <cell r="F290" t="str">
            <v>19610715</v>
          </cell>
          <cell r="G290" t="str">
            <v>43</v>
          </cell>
          <cell r="H290" t="str">
            <v>1</v>
          </cell>
          <cell r="I290" t="str">
            <v>Casado</v>
          </cell>
          <cell r="J290" t="str">
            <v>feminino</v>
          </cell>
          <cell r="K290">
            <v>0</v>
          </cell>
          <cell r="L290" t="str">
            <v>R Dr. Alexandre Albuquerque, 22 - 2/Esq</v>
          </cell>
          <cell r="M290" t="str">
            <v>3850-011</v>
          </cell>
          <cell r="N290" t="str">
            <v>ALBERGARIA-A-VELHA</v>
          </cell>
          <cell r="O290" t="str">
            <v>00123032</v>
          </cell>
          <cell r="P290" t="str">
            <v>CICLO PREP. ENSINO SECUNDARIO</v>
          </cell>
          <cell r="R290" t="str">
            <v>5661500</v>
          </cell>
          <cell r="S290" t="str">
            <v>19890511</v>
          </cell>
          <cell r="T290" t="str">
            <v>LISBOA</v>
          </cell>
          <cell r="U290" t="str">
            <v>9803</v>
          </cell>
          <cell r="V290" t="str">
            <v>S.NAC IND ENERGIA-SINDEL</v>
          </cell>
          <cell r="W290" t="str">
            <v>141677333</v>
          </cell>
          <cell r="X290" t="str">
            <v>0027</v>
          </cell>
          <cell r="Y290" t="str">
            <v>0.0</v>
          </cell>
          <cell r="Z290">
            <v>1</v>
          </cell>
          <cell r="AA290" t="str">
            <v>00</v>
          </cell>
          <cell r="AC290" t="str">
            <v>X</v>
          </cell>
          <cell r="AD290" t="str">
            <v>100</v>
          </cell>
          <cell r="AE290" t="str">
            <v>11163987706</v>
          </cell>
          <cell r="AF290" t="str">
            <v>02</v>
          </cell>
          <cell r="AG290" t="str">
            <v>19820601</v>
          </cell>
          <cell r="AH290" t="str">
            <v>DT.Adm.Corr.Antiguid</v>
          </cell>
          <cell r="AI290" t="str">
            <v>1</v>
          </cell>
          <cell r="AJ290" t="str">
            <v>ACTIVOS</v>
          </cell>
          <cell r="AK290" t="str">
            <v>AA</v>
          </cell>
          <cell r="AL290" t="str">
            <v>ACTIVO TEMP.INTEIRO</v>
          </cell>
          <cell r="AM290" t="str">
            <v>J200</v>
          </cell>
          <cell r="AN290" t="str">
            <v>EDPOutsourcingComercial-Ce</v>
          </cell>
          <cell r="AO290" t="str">
            <v>J213</v>
          </cell>
          <cell r="AP290" t="str">
            <v>EDPOC-AVR-LjCdd</v>
          </cell>
          <cell r="AQ290" t="str">
            <v>40176970</v>
          </cell>
          <cell r="AR290" t="str">
            <v>70000060</v>
          </cell>
          <cell r="AS290" t="str">
            <v>025.</v>
          </cell>
          <cell r="AT290" t="str">
            <v>ESCRITURARIO COMERCIAL</v>
          </cell>
          <cell r="AU290" t="str">
            <v>1</v>
          </cell>
          <cell r="AV290" t="str">
            <v>00040312</v>
          </cell>
          <cell r="AW290" t="str">
            <v>J20444220420</v>
          </cell>
          <cell r="AX290" t="str">
            <v>AC-LJAVR-CD-LOJA AVEIRO CIDADÃO</v>
          </cell>
          <cell r="AY290" t="str">
            <v>68905304</v>
          </cell>
          <cell r="AZ290" t="str">
            <v>Lj Aveiro - Loja Cid</v>
          </cell>
          <cell r="BA290" t="str">
            <v>6890</v>
          </cell>
          <cell r="BB290" t="str">
            <v>EDP Outsourcing Comercial</v>
          </cell>
          <cell r="BC290" t="str">
            <v>6890</v>
          </cell>
          <cell r="BD290" t="str">
            <v>6890</v>
          </cell>
          <cell r="BE290" t="str">
            <v>2800</v>
          </cell>
          <cell r="BF290" t="str">
            <v>6890</v>
          </cell>
          <cell r="BG290" t="str">
            <v>EDP Outsourcing Comercial,SA</v>
          </cell>
          <cell r="BH290" t="str">
            <v>1010</v>
          </cell>
          <cell r="BI290">
            <v>1160</v>
          </cell>
          <cell r="BJ290" t="str">
            <v>10</v>
          </cell>
          <cell r="BK290">
            <v>23</v>
          </cell>
          <cell r="BL290">
            <v>232.53</v>
          </cell>
          <cell r="BM290" t="str">
            <v>NÍVEL 5</v>
          </cell>
          <cell r="BN290" t="str">
            <v>01</v>
          </cell>
          <cell r="BO290" t="str">
            <v>07</v>
          </cell>
          <cell r="BP290" t="str">
            <v>20040101</v>
          </cell>
          <cell r="BQ290" t="str">
            <v>21</v>
          </cell>
          <cell r="BR290" t="str">
            <v>EVOLUCAO AUTOMATICA</v>
          </cell>
          <cell r="BS290" t="str">
            <v>20050101</v>
          </cell>
          <cell r="BW290">
            <v>0</v>
          </cell>
          <cell r="BX290">
            <v>0</v>
          </cell>
          <cell r="BY290">
            <v>0</v>
          </cell>
          <cell r="BZ290">
            <v>0</v>
          </cell>
          <cell r="CA290">
            <v>0</v>
          </cell>
          <cell r="CC290">
            <v>0</v>
          </cell>
          <cell r="CG290">
            <v>0</v>
          </cell>
          <cell r="CK290">
            <v>0</v>
          </cell>
          <cell r="CO290">
            <v>0</v>
          </cell>
          <cell r="CT290">
            <v>0</v>
          </cell>
          <cell r="CU290">
            <v>0</v>
          </cell>
          <cell r="CV290">
            <v>0</v>
          </cell>
          <cell r="CW290">
            <v>0</v>
          </cell>
          <cell r="CX290">
            <v>1</v>
          </cell>
          <cell r="CY290" t="str">
            <v>6010</v>
          </cell>
          <cell r="CZ290">
            <v>39.54</v>
          </cell>
          <cell r="DC290">
            <v>0</v>
          </cell>
          <cell r="DF290">
            <v>0</v>
          </cell>
          <cell r="DI290">
            <v>0</v>
          </cell>
          <cell r="DK290">
            <v>0</v>
          </cell>
          <cell r="DL290">
            <v>0</v>
          </cell>
          <cell r="DN290" t="str">
            <v>11LAA</v>
          </cell>
          <cell r="DO290" t="str">
            <v>Fixo Tempo Inteiro</v>
          </cell>
          <cell r="DP290">
            <v>9</v>
          </cell>
          <cell r="DQ290">
            <v>100</v>
          </cell>
          <cell r="DR290" t="str">
            <v>CR01</v>
          </cell>
          <cell r="DT290" t="str">
            <v>00350015</v>
          </cell>
          <cell r="DU290" t="str">
            <v>CAIXA GERAL DE DEPOSITOS, SA</v>
          </cell>
        </row>
        <row r="291">
          <cell r="A291" t="str">
            <v>235938</v>
          </cell>
          <cell r="B291" t="str">
            <v>Maria Odete Saramago Sousa Tavares</v>
          </cell>
          <cell r="C291" t="str">
            <v>1981</v>
          </cell>
          <cell r="D291">
            <v>24</v>
          </cell>
          <cell r="E291">
            <v>24</v>
          </cell>
          <cell r="F291" t="str">
            <v>19591111</v>
          </cell>
          <cell r="G291" t="str">
            <v>45</v>
          </cell>
          <cell r="H291" t="str">
            <v>1</v>
          </cell>
          <cell r="I291" t="str">
            <v>Casado</v>
          </cell>
          <cell r="J291" t="str">
            <v>feminino</v>
          </cell>
          <cell r="K291">
            <v>2</v>
          </cell>
          <cell r="L291" t="str">
            <v>R. Adou de Cima, 37</v>
          </cell>
          <cell r="M291" t="str">
            <v>3865-202</v>
          </cell>
          <cell r="N291" t="str">
            <v>SALREU</v>
          </cell>
          <cell r="O291" t="str">
            <v>00231021</v>
          </cell>
          <cell r="P291" t="str">
            <v>CURSO GERAL DOS LICEUS</v>
          </cell>
          <cell r="R291" t="str">
            <v>5383921</v>
          </cell>
          <cell r="S291" t="str">
            <v>19890303</v>
          </cell>
          <cell r="T291" t="str">
            <v>LISBOA</v>
          </cell>
          <cell r="U291" t="str">
            <v>9803</v>
          </cell>
          <cell r="V291" t="str">
            <v>S.NAC IND ENERGIA-SINDEL</v>
          </cell>
          <cell r="W291" t="str">
            <v>105030465</v>
          </cell>
          <cell r="X291" t="str">
            <v>0086</v>
          </cell>
          <cell r="Y291" t="str">
            <v>0.0</v>
          </cell>
          <cell r="Z291">
            <v>2</v>
          </cell>
          <cell r="AA291" t="str">
            <v>00</v>
          </cell>
          <cell r="AC291" t="str">
            <v>X</v>
          </cell>
          <cell r="AD291" t="str">
            <v>100</v>
          </cell>
          <cell r="AE291" t="str">
            <v>11163899742</v>
          </cell>
          <cell r="AF291" t="str">
            <v>02</v>
          </cell>
          <cell r="AG291" t="str">
            <v>19811001</v>
          </cell>
          <cell r="AH291" t="str">
            <v>DT.Adm.Corr.Antiguid</v>
          </cell>
          <cell r="AI291" t="str">
            <v>1</v>
          </cell>
          <cell r="AJ291" t="str">
            <v>ACTIVOS</v>
          </cell>
          <cell r="AK291" t="str">
            <v>AA</v>
          </cell>
          <cell r="AL291" t="str">
            <v>ACTIVO TEMP.INTEIRO</v>
          </cell>
          <cell r="AM291" t="str">
            <v>J200</v>
          </cell>
          <cell r="AN291" t="str">
            <v>EDPOutsourcingComercial-Ce</v>
          </cell>
          <cell r="AO291" t="str">
            <v>J213</v>
          </cell>
          <cell r="AP291" t="str">
            <v>EDPOC-AVR-LjCdd</v>
          </cell>
          <cell r="AQ291" t="str">
            <v>40176965</v>
          </cell>
          <cell r="AR291" t="str">
            <v>70000060</v>
          </cell>
          <cell r="AS291" t="str">
            <v>025.</v>
          </cell>
          <cell r="AT291" t="str">
            <v>ESCRITURARIO COMERCIAL</v>
          </cell>
          <cell r="AU291" t="str">
            <v>1</v>
          </cell>
          <cell r="AV291" t="str">
            <v>00040312</v>
          </cell>
          <cell r="AW291" t="str">
            <v>J20444220420</v>
          </cell>
          <cell r="AX291" t="str">
            <v>AC-LJAVR-CD-LOJA AVEIRO CIDADÃO</v>
          </cell>
          <cell r="AY291" t="str">
            <v>68905304</v>
          </cell>
          <cell r="AZ291" t="str">
            <v>Lj Aveiro - Loja Cid</v>
          </cell>
          <cell r="BA291" t="str">
            <v>6890</v>
          </cell>
          <cell r="BB291" t="str">
            <v>EDP Outsourcing Comercial</v>
          </cell>
          <cell r="BC291" t="str">
            <v>6890</v>
          </cell>
          <cell r="BD291" t="str">
            <v>6890</v>
          </cell>
          <cell r="BE291" t="str">
            <v>2800</v>
          </cell>
          <cell r="BF291" t="str">
            <v>6890</v>
          </cell>
          <cell r="BG291" t="str">
            <v>EDP Outsourcing Comercial,SA</v>
          </cell>
          <cell r="BH291" t="str">
            <v>1010</v>
          </cell>
          <cell r="BI291">
            <v>1160</v>
          </cell>
          <cell r="BJ291" t="str">
            <v>10</v>
          </cell>
          <cell r="BK291">
            <v>24</v>
          </cell>
          <cell r="BL291">
            <v>242.64</v>
          </cell>
          <cell r="BM291" t="str">
            <v>NÍVEL 5</v>
          </cell>
          <cell r="BN291" t="str">
            <v>01</v>
          </cell>
          <cell r="BO291" t="str">
            <v>07</v>
          </cell>
          <cell r="BP291" t="str">
            <v>20040101</v>
          </cell>
          <cell r="BQ291" t="str">
            <v>21</v>
          </cell>
          <cell r="BR291" t="str">
            <v>EVOLUCAO AUTOMATICA</v>
          </cell>
          <cell r="BS291" t="str">
            <v>20050101</v>
          </cell>
          <cell r="BW291">
            <v>0</v>
          </cell>
          <cell r="BX291">
            <v>0</v>
          </cell>
          <cell r="BY291">
            <v>0</v>
          </cell>
          <cell r="BZ291">
            <v>0</v>
          </cell>
          <cell r="CA291">
            <v>0</v>
          </cell>
          <cell r="CC291">
            <v>0</v>
          </cell>
          <cell r="CG291">
            <v>0</v>
          </cell>
          <cell r="CK291">
            <v>0</v>
          </cell>
          <cell r="CO291">
            <v>0</v>
          </cell>
          <cell r="CT291">
            <v>0</v>
          </cell>
          <cell r="CU291">
            <v>0</v>
          </cell>
          <cell r="CV291">
            <v>0</v>
          </cell>
          <cell r="CW291">
            <v>0</v>
          </cell>
          <cell r="CX291">
            <v>1</v>
          </cell>
          <cell r="CY291" t="str">
            <v>6010</v>
          </cell>
          <cell r="CZ291">
            <v>39.54</v>
          </cell>
          <cell r="DC291">
            <v>0</v>
          </cell>
          <cell r="DF291">
            <v>0</v>
          </cell>
          <cell r="DI291">
            <v>0</v>
          </cell>
          <cell r="DK291">
            <v>0</v>
          </cell>
          <cell r="DL291">
            <v>0</v>
          </cell>
          <cell r="DN291" t="str">
            <v>11LAA</v>
          </cell>
          <cell r="DO291" t="str">
            <v>Fixo Tempo Inteiro</v>
          </cell>
          <cell r="DP291">
            <v>9</v>
          </cell>
          <cell r="DQ291">
            <v>100</v>
          </cell>
          <cell r="DR291" t="str">
            <v>CR01</v>
          </cell>
          <cell r="DT291" t="str">
            <v>00350291</v>
          </cell>
          <cell r="DU291" t="str">
            <v>CAIXA GERAL DE DEPOSITOS, SA</v>
          </cell>
        </row>
        <row r="292">
          <cell r="A292" t="str">
            <v>252620</v>
          </cell>
          <cell r="B292" t="str">
            <v>Delfim Correia Almeida Pinho</v>
          </cell>
          <cell r="C292" t="str">
            <v>1974</v>
          </cell>
          <cell r="D292">
            <v>31</v>
          </cell>
          <cell r="E292">
            <v>31</v>
          </cell>
          <cell r="F292" t="str">
            <v>19570208</v>
          </cell>
          <cell r="G292" t="str">
            <v>48</v>
          </cell>
          <cell r="H292" t="str">
            <v>0</v>
          </cell>
          <cell r="I292" t="str">
            <v>Solt.</v>
          </cell>
          <cell r="J292" t="str">
            <v>masculino</v>
          </cell>
          <cell r="K292">
            <v>2</v>
          </cell>
          <cell r="L292" t="str">
            <v>Lug de Sandiães - Roge</v>
          </cell>
          <cell r="M292" t="str">
            <v>3730-000</v>
          </cell>
          <cell r="N292" t="str">
            <v>VALE DE CAMBRA</v>
          </cell>
          <cell r="O292" t="str">
            <v>00123032</v>
          </cell>
          <cell r="P292" t="str">
            <v>CICLO PREP. ENSINO SECUNDARIO</v>
          </cell>
          <cell r="R292" t="str">
            <v>4951712</v>
          </cell>
          <cell r="S292" t="str">
            <v>19890403</v>
          </cell>
          <cell r="T292" t="str">
            <v>LISBOA</v>
          </cell>
          <cell r="U292" t="str">
            <v>9803</v>
          </cell>
          <cell r="V292" t="str">
            <v>S.NAC IND ENERGIA-SINDEL</v>
          </cell>
          <cell r="W292" t="str">
            <v>117279730</v>
          </cell>
          <cell r="X292" t="str">
            <v>0191</v>
          </cell>
          <cell r="Y292" t="str">
            <v>0.0</v>
          </cell>
          <cell r="Z292">
            <v>2</v>
          </cell>
          <cell r="AA292" t="str">
            <v>00</v>
          </cell>
          <cell r="AD292" t="str">
            <v>100</v>
          </cell>
          <cell r="AE292" t="str">
            <v>11161709904</v>
          </cell>
          <cell r="AF292" t="str">
            <v>02</v>
          </cell>
          <cell r="AG292" t="str">
            <v>19740502</v>
          </cell>
          <cell r="AH292" t="str">
            <v>DT.Adm.Corr.Antiguid</v>
          </cell>
          <cell r="AI292" t="str">
            <v>1</v>
          </cell>
          <cell r="AJ292" t="str">
            <v>ACTIVOS</v>
          </cell>
          <cell r="AK292" t="str">
            <v>AA</v>
          </cell>
          <cell r="AL292" t="str">
            <v>ACTIVO TEMP.INTEIRO</v>
          </cell>
          <cell r="AM292" t="str">
            <v>J200</v>
          </cell>
          <cell r="AN292" t="str">
            <v>EDPOutsourcingComercial-Ce</v>
          </cell>
          <cell r="AO292" t="str">
            <v>J213</v>
          </cell>
          <cell r="AP292" t="str">
            <v>EDPOC-AVR-LjCdd</v>
          </cell>
          <cell r="AQ292" t="str">
            <v>40176971</v>
          </cell>
          <cell r="AR292" t="str">
            <v>70000060</v>
          </cell>
          <cell r="AS292" t="str">
            <v>025.</v>
          </cell>
          <cell r="AT292" t="str">
            <v>ESCRITURARIO COMERCIAL</v>
          </cell>
          <cell r="AU292" t="str">
            <v>1</v>
          </cell>
          <cell r="AV292" t="str">
            <v>00040312</v>
          </cell>
          <cell r="AW292" t="str">
            <v>J20444220420</v>
          </cell>
          <cell r="AX292" t="str">
            <v>AC-LJAVR-CD-LOJA AVEIRO CIDADÃO</v>
          </cell>
          <cell r="AY292" t="str">
            <v>68905304</v>
          </cell>
          <cell r="AZ292" t="str">
            <v>Lj Aveiro - Loja Cid</v>
          </cell>
          <cell r="BA292" t="str">
            <v>6890</v>
          </cell>
          <cell r="BB292" t="str">
            <v>EDP Outsourcing Comercial</v>
          </cell>
          <cell r="BC292" t="str">
            <v>6890</v>
          </cell>
          <cell r="BD292" t="str">
            <v>6890</v>
          </cell>
          <cell r="BE292" t="str">
            <v>2800</v>
          </cell>
          <cell r="BF292" t="str">
            <v>6890</v>
          </cell>
          <cell r="BG292" t="str">
            <v>EDP Outsourcing Comercial,SA</v>
          </cell>
          <cell r="BH292" t="str">
            <v>1010</v>
          </cell>
          <cell r="BI292">
            <v>1247</v>
          </cell>
          <cell r="BJ292" t="str">
            <v>11</v>
          </cell>
          <cell r="BK292">
            <v>31</v>
          </cell>
          <cell r="BL292">
            <v>313.41000000000003</v>
          </cell>
          <cell r="BM292" t="str">
            <v>NÍVEL 5</v>
          </cell>
          <cell r="BN292" t="str">
            <v>02</v>
          </cell>
          <cell r="BO292" t="str">
            <v>08</v>
          </cell>
          <cell r="BP292" t="str">
            <v>20030101</v>
          </cell>
          <cell r="BQ292" t="str">
            <v>21</v>
          </cell>
          <cell r="BR292" t="str">
            <v>EVOLUCAO AUTOMATICA</v>
          </cell>
          <cell r="BS292" t="str">
            <v>20050101</v>
          </cell>
          <cell r="BW292">
            <v>0</v>
          </cell>
          <cell r="BX292">
            <v>0</v>
          </cell>
          <cell r="BY292">
            <v>0</v>
          </cell>
          <cell r="BZ292">
            <v>0</v>
          </cell>
          <cell r="CA292">
            <v>0</v>
          </cell>
          <cell r="CC292">
            <v>0</v>
          </cell>
          <cell r="CG292">
            <v>0</v>
          </cell>
          <cell r="CK292">
            <v>0</v>
          </cell>
          <cell r="CO292">
            <v>0</v>
          </cell>
          <cell r="CT292">
            <v>0</v>
          </cell>
          <cell r="CU292">
            <v>0</v>
          </cell>
          <cell r="CV292">
            <v>0</v>
          </cell>
          <cell r="CW292">
            <v>0</v>
          </cell>
          <cell r="CX292">
            <v>1</v>
          </cell>
          <cell r="CY292" t="str">
            <v>6010</v>
          </cell>
          <cell r="CZ292">
            <v>39.54</v>
          </cell>
          <cell r="DC292">
            <v>0</v>
          </cell>
          <cell r="DF292">
            <v>0</v>
          </cell>
          <cell r="DI292">
            <v>0</v>
          </cell>
          <cell r="DK292">
            <v>0</v>
          </cell>
          <cell r="DL292">
            <v>0</v>
          </cell>
          <cell r="DN292" t="str">
            <v>11D13</v>
          </cell>
          <cell r="DO292" t="str">
            <v>FixoTInt-"Lojas"2002</v>
          </cell>
          <cell r="DP292">
            <v>9</v>
          </cell>
          <cell r="DQ292">
            <v>100</v>
          </cell>
          <cell r="DR292" t="str">
            <v>CR01</v>
          </cell>
          <cell r="DT292" t="str">
            <v>00350831</v>
          </cell>
          <cell r="DU292" t="str">
            <v>CAIXA GERAL DE DEPOSITOS, SA</v>
          </cell>
        </row>
        <row r="293">
          <cell r="A293" t="str">
            <v>322059</v>
          </cell>
          <cell r="B293" t="str">
            <v>Amelia Conceição Almeida Santos</v>
          </cell>
          <cell r="C293" t="str">
            <v>1992</v>
          </cell>
          <cell r="D293">
            <v>13</v>
          </cell>
          <cell r="E293">
            <v>13</v>
          </cell>
          <cell r="F293" t="str">
            <v>19640911</v>
          </cell>
          <cell r="G293" t="str">
            <v>40</v>
          </cell>
          <cell r="H293" t="str">
            <v>1</v>
          </cell>
          <cell r="I293" t="str">
            <v>Casado</v>
          </cell>
          <cell r="J293" t="str">
            <v>feminino</v>
          </cell>
          <cell r="K293">
            <v>3</v>
          </cell>
          <cell r="L293" t="str">
            <v>R. José António Vidal, Lote 9 - B</v>
          </cell>
          <cell r="M293" t="str">
            <v>3830-203</v>
          </cell>
          <cell r="N293" t="str">
            <v>ÍLHAVO</v>
          </cell>
          <cell r="O293" t="str">
            <v>00242072</v>
          </cell>
          <cell r="P293" t="str">
            <v>CC CONTABILIDADE ADMINISTRACAO</v>
          </cell>
          <cell r="R293" t="str">
            <v>7154860</v>
          </cell>
          <cell r="S293" t="str">
            <v>20030904</v>
          </cell>
          <cell r="T293" t="str">
            <v>AVEIRO</v>
          </cell>
          <cell r="U293" t="str">
            <v>9803</v>
          </cell>
          <cell r="V293" t="str">
            <v>S.NAC IND ENERGIA-SINDEL</v>
          </cell>
          <cell r="W293" t="str">
            <v>193644827</v>
          </cell>
          <cell r="X293" t="str">
            <v>0051</v>
          </cell>
          <cell r="Y293" t="str">
            <v>0.0</v>
          </cell>
          <cell r="Z293">
            <v>3</v>
          </cell>
          <cell r="AA293" t="str">
            <v>00</v>
          </cell>
          <cell r="AC293" t="str">
            <v>X</v>
          </cell>
          <cell r="AD293" t="str">
            <v>100</v>
          </cell>
          <cell r="AE293" t="str">
            <v>11151905624</v>
          </cell>
          <cell r="AF293" t="str">
            <v>02</v>
          </cell>
          <cell r="AG293" t="str">
            <v>19920616</v>
          </cell>
          <cell r="AH293" t="str">
            <v>DT.Adm.Corr.Antiguid</v>
          </cell>
          <cell r="AI293" t="str">
            <v>1</v>
          </cell>
          <cell r="AJ293" t="str">
            <v>ACTIVOS</v>
          </cell>
          <cell r="AK293" t="str">
            <v>AA</v>
          </cell>
          <cell r="AL293" t="str">
            <v>ACTIVO TEMP.INTEIRO</v>
          </cell>
          <cell r="AM293" t="str">
            <v>J200</v>
          </cell>
          <cell r="AN293" t="str">
            <v>EDPOutsourcingComercial-Ce</v>
          </cell>
          <cell r="AO293" t="str">
            <v>J213</v>
          </cell>
          <cell r="AP293" t="str">
            <v>EDPOC-AVR-LjCdd</v>
          </cell>
          <cell r="AQ293" t="str">
            <v>40176972</v>
          </cell>
          <cell r="AR293" t="str">
            <v>70000060</v>
          </cell>
          <cell r="AS293" t="str">
            <v>025.</v>
          </cell>
          <cell r="AT293" t="str">
            <v>ESCRITURARIO COMERCIAL</v>
          </cell>
          <cell r="AU293" t="str">
            <v>1</v>
          </cell>
          <cell r="AV293" t="str">
            <v>00040312</v>
          </cell>
          <cell r="AW293" t="str">
            <v>J20444220420</v>
          </cell>
          <cell r="AX293" t="str">
            <v>AC-LJAVR-CD-LOJA AVEIRO CIDADÃO</v>
          </cell>
          <cell r="AY293" t="str">
            <v>68905304</v>
          </cell>
          <cell r="AZ293" t="str">
            <v>Lj Aveiro - Loja Cid</v>
          </cell>
          <cell r="BA293" t="str">
            <v>6890</v>
          </cell>
          <cell r="BB293" t="str">
            <v>EDP Outsourcing Comercial</v>
          </cell>
          <cell r="BC293" t="str">
            <v>6890</v>
          </cell>
          <cell r="BD293" t="str">
            <v>6890</v>
          </cell>
          <cell r="BE293" t="str">
            <v>2800</v>
          </cell>
          <cell r="BF293" t="str">
            <v>6890</v>
          </cell>
          <cell r="BG293" t="str">
            <v>EDP Outsourcing Comercial,SA</v>
          </cell>
          <cell r="BH293" t="str">
            <v>1010</v>
          </cell>
          <cell r="BI293">
            <v>1079</v>
          </cell>
          <cell r="BJ293" t="str">
            <v>09</v>
          </cell>
          <cell r="BK293">
            <v>13</v>
          </cell>
          <cell r="BL293">
            <v>131.43</v>
          </cell>
          <cell r="BM293" t="str">
            <v>NÍVEL 5</v>
          </cell>
          <cell r="BN293" t="str">
            <v>00</v>
          </cell>
          <cell r="BO293" t="str">
            <v>06</v>
          </cell>
          <cell r="BP293" t="str">
            <v>20040110</v>
          </cell>
          <cell r="BQ293" t="str">
            <v>22</v>
          </cell>
          <cell r="BR293" t="str">
            <v>ACELERACAO DE CARREIRA</v>
          </cell>
          <cell r="BS293" t="str">
            <v>20050101</v>
          </cell>
          <cell r="BW293">
            <v>0</v>
          </cell>
          <cell r="BX293">
            <v>0</v>
          </cell>
          <cell r="BY293">
            <v>0</v>
          </cell>
          <cell r="BZ293">
            <v>0</v>
          </cell>
          <cell r="CA293">
            <v>0</v>
          </cell>
          <cell r="CC293">
            <v>0</v>
          </cell>
          <cell r="CG293">
            <v>0</v>
          </cell>
          <cell r="CK293">
            <v>0</v>
          </cell>
          <cell r="CO293">
            <v>0</v>
          </cell>
          <cell r="CT293">
            <v>0</v>
          </cell>
          <cell r="CU293">
            <v>0</v>
          </cell>
          <cell r="CV293">
            <v>0</v>
          </cell>
          <cell r="CW293">
            <v>0</v>
          </cell>
          <cell r="CX293">
            <v>1</v>
          </cell>
          <cell r="CY293" t="str">
            <v>6010</v>
          </cell>
          <cell r="CZ293">
            <v>39.54</v>
          </cell>
          <cell r="DC293">
            <v>0</v>
          </cell>
          <cell r="DF293">
            <v>0</v>
          </cell>
          <cell r="DI293">
            <v>0</v>
          </cell>
          <cell r="DK293">
            <v>0</v>
          </cell>
          <cell r="DL293">
            <v>0</v>
          </cell>
          <cell r="DN293" t="str">
            <v>11LAB</v>
          </cell>
          <cell r="DO293" t="str">
            <v>Fixo Tempo Inteiro</v>
          </cell>
          <cell r="DP293">
            <v>9</v>
          </cell>
          <cell r="DQ293">
            <v>100</v>
          </cell>
          <cell r="DR293" t="str">
            <v>CR01</v>
          </cell>
          <cell r="DT293" t="str">
            <v>00100000</v>
          </cell>
          <cell r="DU293" t="str">
            <v>BANCO BPI, SA</v>
          </cell>
        </row>
        <row r="294">
          <cell r="A294" t="str">
            <v>235920</v>
          </cell>
          <cell r="B294" t="str">
            <v>Maria Madalena Santos Soares</v>
          </cell>
          <cell r="C294" t="str">
            <v>1982</v>
          </cell>
          <cell r="D294">
            <v>23</v>
          </cell>
          <cell r="E294">
            <v>23</v>
          </cell>
          <cell r="F294" t="str">
            <v>19590107</v>
          </cell>
          <cell r="G294" t="str">
            <v>46</v>
          </cell>
          <cell r="H294" t="str">
            <v>4</v>
          </cell>
          <cell r="I294" t="str">
            <v>Divorc</v>
          </cell>
          <cell r="J294" t="str">
            <v>feminino</v>
          </cell>
          <cell r="K294">
            <v>2</v>
          </cell>
          <cell r="L294" t="str">
            <v>R. de La Riche - Lt 140 Urb. Póvoa Baixo</v>
          </cell>
          <cell r="M294" t="str">
            <v>3860-000</v>
          </cell>
          <cell r="N294" t="str">
            <v>ESTARREJA</v>
          </cell>
          <cell r="O294" t="str">
            <v>00241132</v>
          </cell>
          <cell r="P294" t="str">
            <v>CURSO COMPLEMENTAR DOS LICEUS</v>
          </cell>
          <cell r="R294" t="str">
            <v>5402943</v>
          </cell>
          <cell r="S294" t="str">
            <v>20000626</v>
          </cell>
          <cell r="T294" t="str">
            <v>AVEIRO</v>
          </cell>
          <cell r="U294" t="str">
            <v>9803</v>
          </cell>
          <cell r="V294" t="str">
            <v>S.NAC IND ENERGIA-SINDEL</v>
          </cell>
          <cell r="W294" t="str">
            <v>142700703</v>
          </cell>
          <cell r="X294" t="str">
            <v>0086</v>
          </cell>
          <cell r="Y294" t="str">
            <v>0.0</v>
          </cell>
          <cell r="Z294">
            <v>2</v>
          </cell>
          <cell r="AA294" t="str">
            <v>00</v>
          </cell>
          <cell r="AD294" t="str">
            <v>100</v>
          </cell>
          <cell r="AE294" t="str">
            <v>11163899700</v>
          </cell>
          <cell r="AF294" t="str">
            <v>02</v>
          </cell>
          <cell r="AG294" t="str">
            <v>19820301</v>
          </cell>
          <cell r="AH294" t="str">
            <v>DT.Adm.Corr.Antiguid</v>
          </cell>
          <cell r="AI294" t="str">
            <v>1</v>
          </cell>
          <cell r="AJ294" t="str">
            <v>ACTIVOS</v>
          </cell>
          <cell r="AK294" t="str">
            <v>AA</v>
          </cell>
          <cell r="AL294" t="str">
            <v>ACTIVO TEMP.INTEIRO</v>
          </cell>
          <cell r="AM294" t="str">
            <v>J200</v>
          </cell>
          <cell r="AN294" t="str">
            <v>EDPOutsourcingComercial-Ce</v>
          </cell>
          <cell r="AO294" t="str">
            <v>J213</v>
          </cell>
          <cell r="AP294" t="str">
            <v>EDPOC-AVR-LjCdd</v>
          </cell>
          <cell r="AQ294" t="str">
            <v>40176964</v>
          </cell>
          <cell r="AR294" t="str">
            <v>70000060</v>
          </cell>
          <cell r="AS294" t="str">
            <v>025.</v>
          </cell>
          <cell r="AT294" t="str">
            <v>ESCRITURARIO COMERCIAL</v>
          </cell>
          <cell r="AU294" t="str">
            <v>1</v>
          </cell>
          <cell r="AV294" t="str">
            <v>00040312</v>
          </cell>
          <cell r="AW294" t="str">
            <v>J20444220420</v>
          </cell>
          <cell r="AX294" t="str">
            <v>AC-LJAVR-CD-LOJA AVEIRO CIDADÃO</v>
          </cell>
          <cell r="AY294" t="str">
            <v>68905304</v>
          </cell>
          <cell r="AZ294" t="str">
            <v>Lj Aveiro - Loja Cid</v>
          </cell>
          <cell r="BA294" t="str">
            <v>6890</v>
          </cell>
          <cell r="BB294" t="str">
            <v>EDP Outsourcing Comercial</v>
          </cell>
          <cell r="BC294" t="str">
            <v>6890</v>
          </cell>
          <cell r="BD294" t="str">
            <v>6890</v>
          </cell>
          <cell r="BE294" t="str">
            <v>2800</v>
          </cell>
          <cell r="BF294" t="str">
            <v>6890</v>
          </cell>
          <cell r="BG294" t="str">
            <v>EDP Outsourcing Comercial,SA</v>
          </cell>
          <cell r="BH294" t="str">
            <v>1010</v>
          </cell>
          <cell r="BI294">
            <v>1247</v>
          </cell>
          <cell r="BJ294" t="str">
            <v>11</v>
          </cell>
          <cell r="BK294">
            <v>23</v>
          </cell>
          <cell r="BL294">
            <v>232.53</v>
          </cell>
          <cell r="BM294" t="str">
            <v>NÍVEL 5</v>
          </cell>
          <cell r="BN294" t="str">
            <v>03</v>
          </cell>
          <cell r="BO294" t="str">
            <v>08</v>
          </cell>
          <cell r="BP294" t="str">
            <v>20040110</v>
          </cell>
          <cell r="BQ294" t="str">
            <v>22</v>
          </cell>
          <cell r="BR294" t="str">
            <v>ACELERACAO DE CARREIRA</v>
          </cell>
          <cell r="BS294" t="str">
            <v>20050101</v>
          </cell>
          <cell r="BT294" t="str">
            <v>20020101</v>
          </cell>
          <cell r="BW294">
            <v>0</v>
          </cell>
          <cell r="BX294">
            <v>0</v>
          </cell>
          <cell r="BY294">
            <v>0</v>
          </cell>
          <cell r="BZ294">
            <v>0</v>
          </cell>
          <cell r="CA294">
            <v>0</v>
          </cell>
          <cell r="CC294">
            <v>0</v>
          </cell>
          <cell r="CG294">
            <v>0</v>
          </cell>
          <cell r="CK294">
            <v>0</v>
          </cell>
          <cell r="CO294">
            <v>0</v>
          </cell>
          <cell r="CT294">
            <v>0</v>
          </cell>
          <cell r="CU294">
            <v>0</v>
          </cell>
          <cell r="CV294">
            <v>0</v>
          </cell>
          <cell r="CW294">
            <v>0</v>
          </cell>
          <cell r="CX294">
            <v>1</v>
          </cell>
          <cell r="CY294" t="str">
            <v>6010</v>
          </cell>
          <cell r="CZ294">
            <v>39.54</v>
          </cell>
          <cell r="DC294">
            <v>0</v>
          </cell>
          <cell r="DF294">
            <v>0</v>
          </cell>
          <cell r="DI294">
            <v>0</v>
          </cell>
          <cell r="DK294">
            <v>0</v>
          </cell>
          <cell r="DL294">
            <v>0</v>
          </cell>
          <cell r="DN294" t="str">
            <v>11LAA</v>
          </cell>
          <cell r="DO294" t="str">
            <v>Fixo Tempo Inteiro</v>
          </cell>
          <cell r="DP294">
            <v>9</v>
          </cell>
          <cell r="DQ294">
            <v>100</v>
          </cell>
          <cell r="DR294" t="str">
            <v>CR01</v>
          </cell>
          <cell r="DT294" t="str">
            <v>00330000</v>
          </cell>
          <cell r="DU294" t="str">
            <v>BANCO COMERCIAL PORTUGUES, SA</v>
          </cell>
        </row>
        <row r="295">
          <cell r="A295" t="str">
            <v>235881</v>
          </cell>
          <cell r="B295" t="str">
            <v>Lucinda Aurora Nogueira Valente</v>
          </cell>
          <cell r="C295" t="str">
            <v>1978</v>
          </cell>
          <cell r="D295">
            <v>27</v>
          </cell>
          <cell r="E295">
            <v>27</v>
          </cell>
          <cell r="F295" t="str">
            <v>19600408</v>
          </cell>
          <cell r="G295" t="str">
            <v>45</v>
          </cell>
          <cell r="H295" t="str">
            <v>1</v>
          </cell>
          <cell r="I295" t="str">
            <v>Casado</v>
          </cell>
          <cell r="J295" t="str">
            <v>feminino</v>
          </cell>
          <cell r="K295">
            <v>2</v>
          </cell>
          <cell r="L295" t="str">
            <v>R João Carlos Assis  nº 5</v>
          </cell>
          <cell r="M295" t="str">
            <v>3860-604</v>
          </cell>
          <cell r="N295" t="str">
            <v>VEIROS ETR</v>
          </cell>
          <cell r="O295" t="str">
            <v>00232213</v>
          </cell>
          <cell r="P295" t="str">
            <v>C.GERAL ADMINISTRACAO COMERCIO</v>
          </cell>
          <cell r="R295" t="str">
            <v>5576278</v>
          </cell>
          <cell r="S295" t="str">
            <v>20021120</v>
          </cell>
          <cell r="T295" t="str">
            <v>AVEIRO</v>
          </cell>
          <cell r="U295" t="str">
            <v>9803</v>
          </cell>
          <cell r="V295" t="str">
            <v>S.NAC IND ENERGIA-SINDEL</v>
          </cell>
          <cell r="W295" t="str">
            <v>142745715</v>
          </cell>
          <cell r="X295" t="str">
            <v>0086</v>
          </cell>
          <cell r="Y295" t="str">
            <v>0.0</v>
          </cell>
          <cell r="Z295">
            <v>2</v>
          </cell>
          <cell r="AA295" t="str">
            <v>00</v>
          </cell>
          <cell r="AD295" t="str">
            <v>100</v>
          </cell>
          <cell r="AE295" t="str">
            <v>11163898797</v>
          </cell>
          <cell r="AF295" t="str">
            <v>02</v>
          </cell>
          <cell r="AG295" t="str">
            <v>19780601</v>
          </cell>
          <cell r="AH295" t="str">
            <v>DT.Adm.Corr.Antiguid</v>
          </cell>
          <cell r="AI295" t="str">
            <v>1</v>
          </cell>
          <cell r="AJ295" t="str">
            <v>ACTIVOS</v>
          </cell>
          <cell r="AK295" t="str">
            <v>AA</v>
          </cell>
          <cell r="AL295" t="str">
            <v>ACTIVO TEMP.INTEIRO</v>
          </cell>
          <cell r="AM295" t="str">
            <v>J200</v>
          </cell>
          <cell r="AN295" t="str">
            <v>EDPOutsourcingComercial-Ce</v>
          </cell>
          <cell r="AO295" t="str">
            <v>J213</v>
          </cell>
          <cell r="AP295" t="str">
            <v>EDPOC-AVR-LjCdd</v>
          </cell>
          <cell r="AQ295" t="str">
            <v>40176963</v>
          </cell>
          <cell r="AR295" t="str">
            <v>70000060</v>
          </cell>
          <cell r="AS295" t="str">
            <v>025.</v>
          </cell>
          <cell r="AT295" t="str">
            <v>ESCRITURARIO COMERCIAL</v>
          </cell>
          <cell r="AU295" t="str">
            <v>1</v>
          </cell>
          <cell r="AV295" t="str">
            <v>00040312</v>
          </cell>
          <cell r="AW295" t="str">
            <v>J20444220420</v>
          </cell>
          <cell r="AX295" t="str">
            <v>AC-LJAVR-CD-LOJA AVEIRO CIDADÃO</v>
          </cell>
          <cell r="AY295" t="str">
            <v>68905304</v>
          </cell>
          <cell r="AZ295" t="str">
            <v>Lj Aveiro - Loja Cid</v>
          </cell>
          <cell r="BA295" t="str">
            <v>6890</v>
          </cell>
          <cell r="BB295" t="str">
            <v>EDP Outsourcing Comercial</v>
          </cell>
          <cell r="BC295" t="str">
            <v>6890</v>
          </cell>
          <cell r="BD295" t="str">
            <v>6890</v>
          </cell>
          <cell r="BE295" t="str">
            <v>2800</v>
          </cell>
          <cell r="BF295" t="str">
            <v>6890</v>
          </cell>
          <cell r="BG295" t="str">
            <v>EDP Outsourcing Comercial,SA</v>
          </cell>
          <cell r="BH295" t="str">
            <v>1010</v>
          </cell>
          <cell r="BI295">
            <v>1247</v>
          </cell>
          <cell r="BJ295" t="str">
            <v>11</v>
          </cell>
          <cell r="BK295">
            <v>27</v>
          </cell>
          <cell r="BL295">
            <v>272.97000000000003</v>
          </cell>
          <cell r="BM295" t="str">
            <v>NÍVEL 5</v>
          </cell>
          <cell r="BN295" t="str">
            <v>02</v>
          </cell>
          <cell r="BO295" t="str">
            <v>08</v>
          </cell>
          <cell r="BP295" t="str">
            <v>20030101</v>
          </cell>
          <cell r="BQ295" t="str">
            <v>21</v>
          </cell>
          <cell r="BR295" t="str">
            <v>EVOLUCAO AUTOMATICA</v>
          </cell>
          <cell r="BS295" t="str">
            <v>20050101</v>
          </cell>
          <cell r="BW295">
            <v>0</v>
          </cell>
          <cell r="BX295">
            <v>0</v>
          </cell>
          <cell r="BY295">
            <v>0</v>
          </cell>
          <cell r="BZ295">
            <v>0</v>
          </cell>
          <cell r="CA295">
            <v>0</v>
          </cell>
          <cell r="CC295">
            <v>0</v>
          </cell>
          <cell r="CG295">
            <v>0</v>
          </cell>
          <cell r="CK295">
            <v>0</v>
          </cell>
          <cell r="CO295">
            <v>0</v>
          </cell>
          <cell r="CT295">
            <v>0</v>
          </cell>
          <cell r="CU295">
            <v>0</v>
          </cell>
          <cell r="CV295">
            <v>0</v>
          </cell>
          <cell r="CW295">
            <v>0</v>
          </cell>
          <cell r="CX295">
            <v>1</v>
          </cell>
          <cell r="CY295" t="str">
            <v>6010</v>
          </cell>
          <cell r="CZ295">
            <v>39.54</v>
          </cell>
          <cell r="DC295">
            <v>0</v>
          </cell>
          <cell r="DF295">
            <v>0</v>
          </cell>
          <cell r="DI295">
            <v>0</v>
          </cell>
          <cell r="DK295">
            <v>0</v>
          </cell>
          <cell r="DL295">
            <v>0</v>
          </cell>
          <cell r="DN295" t="str">
            <v>11LAB</v>
          </cell>
          <cell r="DO295" t="str">
            <v>Fixo Tempo Inteiro</v>
          </cell>
          <cell r="DP295">
            <v>9</v>
          </cell>
          <cell r="DQ295">
            <v>100</v>
          </cell>
          <cell r="DR295" t="str">
            <v>CR01</v>
          </cell>
          <cell r="DT295" t="str">
            <v>00350291</v>
          </cell>
          <cell r="DU295" t="str">
            <v>CAIXA GERAL DE DEPOSITOS, SA</v>
          </cell>
        </row>
        <row r="296">
          <cell r="A296" t="str">
            <v>243574</v>
          </cell>
          <cell r="B296" t="str">
            <v>Maria Lurdes Valente Vieira</v>
          </cell>
          <cell r="C296" t="str">
            <v>1980</v>
          </cell>
          <cell r="D296">
            <v>25</v>
          </cell>
          <cell r="E296">
            <v>25</v>
          </cell>
          <cell r="F296" t="str">
            <v>19600804</v>
          </cell>
          <cell r="G296" t="str">
            <v>44</v>
          </cell>
          <cell r="H296" t="str">
            <v>4</v>
          </cell>
          <cell r="I296" t="str">
            <v>Divorc</v>
          </cell>
          <cell r="J296" t="str">
            <v>feminino</v>
          </cell>
          <cell r="K296">
            <v>2</v>
          </cell>
          <cell r="L296" t="str">
            <v>Urb. S. João de Deus, Bl.1 - 5º. Dtº.</v>
          </cell>
          <cell r="M296" t="str">
            <v>3800-000</v>
          </cell>
          <cell r="N296" t="str">
            <v>AVEIRO</v>
          </cell>
          <cell r="O296" t="str">
            <v>00233023</v>
          </cell>
          <cell r="P296" t="str">
            <v>C.GERAL UNIFICADO(9 ANO ESCOL)</v>
          </cell>
          <cell r="R296" t="str">
            <v>6290984</v>
          </cell>
          <cell r="S296" t="str">
            <v>20030529</v>
          </cell>
          <cell r="T296" t="str">
            <v>AVEIRO</v>
          </cell>
          <cell r="U296" t="str">
            <v>9803</v>
          </cell>
          <cell r="V296" t="str">
            <v>S.NAC IND ENERGIA-SINDEL</v>
          </cell>
          <cell r="W296" t="str">
            <v>174059353</v>
          </cell>
          <cell r="X296" t="str">
            <v>3417</v>
          </cell>
          <cell r="Y296" t="str">
            <v>0.0</v>
          </cell>
          <cell r="Z296">
            <v>2</v>
          </cell>
          <cell r="AA296" t="str">
            <v>00</v>
          </cell>
          <cell r="AD296" t="str">
            <v>100</v>
          </cell>
          <cell r="AE296" t="str">
            <v>11163987837</v>
          </cell>
          <cell r="AF296" t="str">
            <v>02</v>
          </cell>
          <cell r="AG296" t="str">
            <v>19800701</v>
          </cell>
          <cell r="AH296" t="str">
            <v>DT.Adm.Corr.Antiguid</v>
          </cell>
          <cell r="AI296" t="str">
            <v>1</v>
          </cell>
          <cell r="AJ296" t="str">
            <v>ACTIVOS</v>
          </cell>
          <cell r="AK296" t="str">
            <v>AA</v>
          </cell>
          <cell r="AL296" t="str">
            <v>ACTIVO TEMP.INTEIRO</v>
          </cell>
          <cell r="AM296" t="str">
            <v>J200</v>
          </cell>
          <cell r="AN296" t="str">
            <v>EDPOutsourcingComercial-Ce</v>
          </cell>
          <cell r="AO296" t="str">
            <v>J213</v>
          </cell>
          <cell r="AP296" t="str">
            <v>EDPOC-AVR-LjCdd</v>
          </cell>
          <cell r="AQ296" t="str">
            <v>40176968</v>
          </cell>
          <cell r="AR296" t="str">
            <v>70000060</v>
          </cell>
          <cell r="AS296" t="str">
            <v>025.</v>
          </cell>
          <cell r="AT296" t="str">
            <v>ESCRITURARIO COMERCIAL</v>
          </cell>
          <cell r="AU296" t="str">
            <v>1</v>
          </cell>
          <cell r="AV296" t="str">
            <v>00040312</v>
          </cell>
          <cell r="AW296" t="str">
            <v>J20444220420</v>
          </cell>
          <cell r="AX296" t="str">
            <v>AC-LJAVR-CD-LOJA AVEIRO CIDADÃO</v>
          </cell>
          <cell r="AY296" t="str">
            <v>68905304</v>
          </cell>
          <cell r="AZ296" t="str">
            <v>Lj Aveiro - Loja Cid</v>
          </cell>
          <cell r="BA296" t="str">
            <v>6890</v>
          </cell>
          <cell r="BB296" t="str">
            <v>EDP Outsourcing Comercial</v>
          </cell>
          <cell r="BC296" t="str">
            <v>6890</v>
          </cell>
          <cell r="BD296" t="str">
            <v>6890</v>
          </cell>
          <cell r="BE296" t="str">
            <v>2800</v>
          </cell>
          <cell r="BF296" t="str">
            <v>6890</v>
          </cell>
          <cell r="BG296" t="str">
            <v>EDP Outsourcing Comercial,SA</v>
          </cell>
          <cell r="BH296" t="str">
            <v>1010</v>
          </cell>
          <cell r="BI296">
            <v>1247</v>
          </cell>
          <cell r="BJ296" t="str">
            <v>11</v>
          </cell>
          <cell r="BK296">
            <v>25</v>
          </cell>
          <cell r="BL296">
            <v>252.75</v>
          </cell>
          <cell r="BM296" t="str">
            <v>NÍVEL 5</v>
          </cell>
          <cell r="BN296" t="str">
            <v>01</v>
          </cell>
          <cell r="BO296" t="str">
            <v>08</v>
          </cell>
          <cell r="BP296" t="str">
            <v>20040101</v>
          </cell>
          <cell r="BQ296" t="str">
            <v>21</v>
          </cell>
          <cell r="BR296" t="str">
            <v>EVOLUCAO AUTOMATICA</v>
          </cell>
          <cell r="BS296" t="str">
            <v>20050101</v>
          </cell>
          <cell r="BW296">
            <v>0</v>
          </cell>
          <cell r="BX296">
            <v>0</v>
          </cell>
          <cell r="BY296">
            <v>0</v>
          </cell>
          <cell r="BZ296">
            <v>0</v>
          </cell>
          <cell r="CA296">
            <v>0</v>
          </cell>
          <cell r="CC296">
            <v>0</v>
          </cell>
          <cell r="CG296">
            <v>0</v>
          </cell>
          <cell r="CK296">
            <v>0</v>
          </cell>
          <cell r="CO296">
            <v>0</v>
          </cell>
          <cell r="CT296">
            <v>0</v>
          </cell>
          <cell r="CU296">
            <v>0</v>
          </cell>
          <cell r="CV296">
            <v>0</v>
          </cell>
          <cell r="CW296">
            <v>0</v>
          </cell>
          <cell r="CX296">
            <v>1</v>
          </cell>
          <cell r="CY296" t="str">
            <v>6010</v>
          </cell>
          <cell r="CZ296">
            <v>39.54</v>
          </cell>
          <cell r="DC296">
            <v>0</v>
          </cell>
          <cell r="DF296">
            <v>0</v>
          </cell>
          <cell r="DI296">
            <v>0</v>
          </cell>
          <cell r="DK296">
            <v>0</v>
          </cell>
          <cell r="DL296">
            <v>0</v>
          </cell>
          <cell r="DN296" t="str">
            <v>11LAA</v>
          </cell>
          <cell r="DO296" t="str">
            <v>Fixo Tempo Inteiro</v>
          </cell>
          <cell r="DP296">
            <v>9</v>
          </cell>
          <cell r="DQ296">
            <v>100</v>
          </cell>
          <cell r="DR296" t="str">
            <v>CR01</v>
          </cell>
          <cell r="DT296" t="str">
            <v>00330000</v>
          </cell>
          <cell r="DU296" t="str">
            <v>BANCO COMERCIAL PORTUGUES, SA</v>
          </cell>
        </row>
        <row r="297">
          <cell r="A297" t="str">
            <v>270610</v>
          </cell>
          <cell r="B297" t="str">
            <v>Joaquim Luis Costa Coelho</v>
          </cell>
          <cell r="C297" t="str">
            <v>1977</v>
          </cell>
          <cell r="D297">
            <v>28</v>
          </cell>
          <cell r="E297">
            <v>28</v>
          </cell>
          <cell r="F297" t="str">
            <v>19610105</v>
          </cell>
          <cell r="G297" t="str">
            <v>44</v>
          </cell>
          <cell r="H297" t="str">
            <v>0</v>
          </cell>
          <cell r="I297" t="str">
            <v>Solt.</v>
          </cell>
          <cell r="J297" t="str">
            <v>masculino</v>
          </cell>
          <cell r="K297">
            <v>1</v>
          </cell>
          <cell r="L297" t="str">
            <v>R do Caixa,N.61               Santiago</v>
          </cell>
          <cell r="M297" t="str">
            <v>3500-000</v>
          </cell>
          <cell r="N297" t="str">
            <v>VISEU</v>
          </cell>
          <cell r="O297" t="str">
            <v>00231023</v>
          </cell>
          <cell r="P297" t="str">
            <v>CURSO GERAL DOS LICEUS</v>
          </cell>
          <cell r="R297" t="str">
            <v>3970344</v>
          </cell>
          <cell r="S297" t="str">
            <v>19940831</v>
          </cell>
          <cell r="T297" t="str">
            <v>VISEU</v>
          </cell>
          <cell r="W297" t="str">
            <v>147097053</v>
          </cell>
          <cell r="X297" t="str">
            <v>3700</v>
          </cell>
          <cell r="Y297" t="str">
            <v>0.0</v>
          </cell>
          <cell r="Z297">
            <v>1</v>
          </cell>
          <cell r="AA297" t="str">
            <v>00</v>
          </cell>
          <cell r="AD297" t="str">
            <v>100</v>
          </cell>
          <cell r="AE297" t="str">
            <v>11152755571</v>
          </cell>
          <cell r="AF297" t="str">
            <v>02</v>
          </cell>
          <cell r="AG297" t="str">
            <v>19771102</v>
          </cell>
          <cell r="AH297" t="str">
            <v>DT.Adm.Corr.Antiguid</v>
          </cell>
          <cell r="AI297" t="str">
            <v>1</v>
          </cell>
          <cell r="AJ297" t="str">
            <v>ACTIVOS</v>
          </cell>
          <cell r="AK297" t="str">
            <v>AA</v>
          </cell>
          <cell r="AL297" t="str">
            <v>ACTIVO TEMP.INTEIRO</v>
          </cell>
          <cell r="AM297" t="str">
            <v>J200</v>
          </cell>
          <cell r="AN297" t="str">
            <v>EDPOutsourcingComercial-Ce</v>
          </cell>
          <cell r="AO297" t="str">
            <v>J214</v>
          </cell>
          <cell r="AP297" t="str">
            <v>EDPOC-VISEU-Drt</v>
          </cell>
          <cell r="AQ297" t="str">
            <v>40176919</v>
          </cell>
          <cell r="AR297" t="str">
            <v>70000060</v>
          </cell>
          <cell r="AS297" t="str">
            <v>025.</v>
          </cell>
          <cell r="AT297" t="str">
            <v>ESCRITURARIO COMERCIAL</v>
          </cell>
          <cell r="AU297" t="str">
            <v>1</v>
          </cell>
          <cell r="AV297" t="str">
            <v>00040297</v>
          </cell>
          <cell r="AW297" t="str">
            <v>J20440000820</v>
          </cell>
          <cell r="AX297" t="str">
            <v>AC-RA-REDE DE AGENTES</v>
          </cell>
          <cell r="AY297" t="str">
            <v>68905036</v>
          </cell>
          <cell r="AZ297" t="str">
            <v>Eq Contacto Directo</v>
          </cell>
          <cell r="BA297" t="str">
            <v>6890</v>
          </cell>
          <cell r="BB297" t="str">
            <v>EDP Outsourcing Comercial</v>
          </cell>
          <cell r="BC297" t="str">
            <v>6890</v>
          </cell>
          <cell r="BD297" t="str">
            <v>6890</v>
          </cell>
          <cell r="BE297" t="str">
            <v>2800</v>
          </cell>
          <cell r="BF297" t="str">
            <v>6890</v>
          </cell>
          <cell r="BG297" t="str">
            <v>EDP Outsourcing Comercial,SA</v>
          </cell>
          <cell r="BH297" t="str">
            <v>1010</v>
          </cell>
          <cell r="BI297">
            <v>1160</v>
          </cell>
          <cell r="BJ297" t="str">
            <v>10</v>
          </cell>
          <cell r="BK297">
            <v>28</v>
          </cell>
          <cell r="BL297">
            <v>283.08</v>
          </cell>
          <cell r="BM297" t="str">
            <v>NÍVEL 5</v>
          </cell>
          <cell r="BN297" t="str">
            <v>00</v>
          </cell>
          <cell r="BO297" t="str">
            <v>07</v>
          </cell>
          <cell r="BP297" t="str">
            <v>20040110</v>
          </cell>
          <cell r="BQ297" t="str">
            <v>22</v>
          </cell>
          <cell r="BR297" t="str">
            <v>ACELERACAO DE CARREIRA</v>
          </cell>
          <cell r="BS297" t="str">
            <v>20050101</v>
          </cell>
          <cell r="BW297">
            <v>0</v>
          </cell>
          <cell r="BX297">
            <v>0</v>
          </cell>
          <cell r="BY297">
            <v>0</v>
          </cell>
          <cell r="BZ297">
            <v>0</v>
          </cell>
          <cell r="CA297">
            <v>0</v>
          </cell>
          <cell r="CC297">
            <v>0</v>
          </cell>
          <cell r="CG297">
            <v>0</v>
          </cell>
          <cell r="CK297">
            <v>0</v>
          </cell>
          <cell r="CO297">
            <v>0</v>
          </cell>
          <cell r="CT297">
            <v>0</v>
          </cell>
          <cell r="CU297">
            <v>0</v>
          </cell>
          <cell r="CV297">
            <v>0</v>
          </cell>
          <cell r="CW297">
            <v>0</v>
          </cell>
          <cell r="CX297">
            <v>0</v>
          </cell>
          <cell r="CZ297">
            <v>0</v>
          </cell>
          <cell r="DC297">
            <v>0</v>
          </cell>
          <cell r="DF297">
            <v>0</v>
          </cell>
          <cell r="DI297">
            <v>0</v>
          </cell>
          <cell r="DK297">
            <v>0</v>
          </cell>
          <cell r="DL297">
            <v>0</v>
          </cell>
          <cell r="DN297" t="str">
            <v>21D11</v>
          </cell>
          <cell r="DO297" t="str">
            <v>Flex.T.Int."Escrit"</v>
          </cell>
          <cell r="DP297">
            <v>2</v>
          </cell>
          <cell r="DQ297">
            <v>100</v>
          </cell>
          <cell r="DR297" t="str">
            <v>CR01</v>
          </cell>
          <cell r="DT297" t="str">
            <v>00330000</v>
          </cell>
          <cell r="DU297" t="str">
            <v>BANCO COMERCIAL PORTUGUES, SA</v>
          </cell>
        </row>
        <row r="298">
          <cell r="A298" t="str">
            <v>271691</v>
          </cell>
          <cell r="B298" t="str">
            <v>Vicente Lopes Almeida</v>
          </cell>
          <cell r="C298" t="str">
            <v>1970</v>
          </cell>
          <cell r="D298">
            <v>35</v>
          </cell>
          <cell r="E298">
            <v>35</v>
          </cell>
          <cell r="F298" t="str">
            <v>19470113</v>
          </cell>
          <cell r="G298" t="str">
            <v>58</v>
          </cell>
          <cell r="H298" t="str">
            <v>1</v>
          </cell>
          <cell r="I298" t="str">
            <v>Casado</v>
          </cell>
          <cell r="J298" t="str">
            <v>masculino</v>
          </cell>
          <cell r="K298">
            <v>0</v>
          </cell>
          <cell r="L298" t="str">
            <v>R Nova 38 3.                  Viseu</v>
          </cell>
          <cell r="M298" t="str">
            <v>3500-000</v>
          </cell>
          <cell r="N298" t="str">
            <v>VISEU</v>
          </cell>
          <cell r="O298" t="str">
            <v>00777505</v>
          </cell>
          <cell r="P298" t="str">
            <v>DIREITO</v>
          </cell>
          <cell r="R298" t="str">
            <v>3445928</v>
          </cell>
          <cell r="S298" t="str">
            <v>19901204</v>
          </cell>
          <cell r="T298" t="str">
            <v>LISBOA</v>
          </cell>
          <cell r="U298" t="str">
            <v>9803</v>
          </cell>
          <cell r="V298" t="str">
            <v>S.NAC IND ENERGIA-SINDEL</v>
          </cell>
          <cell r="W298" t="str">
            <v>115090673</v>
          </cell>
          <cell r="X298" t="str">
            <v>2720</v>
          </cell>
          <cell r="Y298" t="str">
            <v>0.0</v>
          </cell>
          <cell r="Z298">
            <v>0</v>
          </cell>
          <cell r="AA298" t="str">
            <v>00</v>
          </cell>
          <cell r="AD298" t="str">
            <v>100</v>
          </cell>
          <cell r="AE298" t="str">
            <v>11150285254</v>
          </cell>
          <cell r="AF298" t="str">
            <v>02</v>
          </cell>
          <cell r="AG298" t="str">
            <v>19700429</v>
          </cell>
          <cell r="AH298" t="str">
            <v>DT.Adm.Corr.Antiguid</v>
          </cell>
          <cell r="AI298" t="str">
            <v>1</v>
          </cell>
          <cell r="AJ298" t="str">
            <v>ACTIVOS</v>
          </cell>
          <cell r="AK298" t="str">
            <v>AA</v>
          </cell>
          <cell r="AL298" t="str">
            <v>ACTIVO TEMP.INTEIRO</v>
          </cell>
          <cell r="AM298" t="str">
            <v>J200</v>
          </cell>
          <cell r="AN298" t="str">
            <v>EDPOutsourcingComercial-Ce</v>
          </cell>
          <cell r="AO298" t="str">
            <v>J214</v>
          </cell>
          <cell r="AP298" t="str">
            <v>EDPOC-VISEU-Drt</v>
          </cell>
          <cell r="AQ298" t="str">
            <v>40177405</v>
          </cell>
          <cell r="AR298" t="str">
            <v>70000041</v>
          </cell>
          <cell r="AS298" t="str">
            <v>01L1</v>
          </cell>
          <cell r="AT298" t="str">
            <v>LICENCIADO I</v>
          </cell>
          <cell r="AU298" t="str">
            <v>1</v>
          </cell>
          <cell r="AV298" t="str">
            <v>00040448</v>
          </cell>
          <cell r="AW298" t="str">
            <v>J20600001820</v>
          </cell>
          <cell r="AX298" t="str">
            <v>ACTC-GA CONTACTOS TECNICOS CENTRO</v>
          </cell>
          <cell r="AY298" t="str">
            <v>68908200</v>
          </cell>
          <cell r="AZ298" t="str">
            <v>GC - GA Gestão Conta</v>
          </cell>
          <cell r="BA298" t="str">
            <v>6890</v>
          </cell>
          <cell r="BB298" t="str">
            <v>EDP Outsourcing Comercial</v>
          </cell>
          <cell r="BC298" t="str">
            <v>6890</v>
          </cell>
          <cell r="BD298" t="str">
            <v>6890</v>
          </cell>
          <cell r="BE298" t="str">
            <v>2800</v>
          </cell>
          <cell r="BF298" t="str">
            <v>6890</v>
          </cell>
          <cell r="BG298" t="str">
            <v>EDP Outsourcing Comercial,SA</v>
          </cell>
          <cell r="BH298" t="str">
            <v>1010</v>
          </cell>
          <cell r="BI298">
            <v>1799</v>
          </cell>
          <cell r="BJ298" t="str">
            <v>F</v>
          </cell>
          <cell r="BK298">
            <v>35</v>
          </cell>
          <cell r="BL298">
            <v>353.85</v>
          </cell>
          <cell r="BM298" t="str">
            <v>LIC 1</v>
          </cell>
          <cell r="BN298" t="str">
            <v>01</v>
          </cell>
          <cell r="BO298" t="str">
            <v>F</v>
          </cell>
          <cell r="BP298" t="str">
            <v>20040101</v>
          </cell>
          <cell r="BQ298" t="str">
            <v>21</v>
          </cell>
          <cell r="BR298" t="str">
            <v>EVOLUCAO AUTOMATICA</v>
          </cell>
          <cell r="BS298" t="str">
            <v>20050101</v>
          </cell>
          <cell r="BW298">
            <v>0</v>
          </cell>
          <cell r="BX298">
            <v>0</v>
          </cell>
          <cell r="BY298">
            <v>0</v>
          </cell>
          <cell r="BZ298">
            <v>0</v>
          </cell>
          <cell r="CA298">
            <v>0</v>
          </cell>
          <cell r="CC298">
            <v>0</v>
          </cell>
          <cell r="CG298">
            <v>0</v>
          </cell>
          <cell r="CK298">
            <v>0</v>
          </cell>
          <cell r="CO298">
            <v>0</v>
          </cell>
          <cell r="CT298">
            <v>0</v>
          </cell>
          <cell r="CU298">
            <v>0</v>
          </cell>
          <cell r="CV298">
            <v>0</v>
          </cell>
          <cell r="CW298">
            <v>0</v>
          </cell>
          <cell r="CX298">
            <v>0</v>
          </cell>
          <cell r="CZ298">
            <v>0</v>
          </cell>
          <cell r="DC298">
            <v>0</v>
          </cell>
          <cell r="DF298">
            <v>0</v>
          </cell>
          <cell r="DI298">
            <v>0</v>
          </cell>
          <cell r="DK298">
            <v>0</v>
          </cell>
          <cell r="DL298">
            <v>0</v>
          </cell>
          <cell r="DN298" t="str">
            <v>21D11</v>
          </cell>
          <cell r="DO298" t="str">
            <v>Flex.T.Int."Escrit"</v>
          </cell>
          <cell r="DP298">
            <v>2</v>
          </cell>
          <cell r="DQ298">
            <v>100</v>
          </cell>
          <cell r="DR298" t="str">
            <v>CR01</v>
          </cell>
          <cell r="DT298" t="str">
            <v>00360034</v>
          </cell>
          <cell r="DU298" t="str">
            <v>CAIXA ECONOMICA MONTEPIO GERAL</v>
          </cell>
        </row>
        <row r="299">
          <cell r="A299" t="str">
            <v>270520</v>
          </cell>
          <cell r="B299" t="str">
            <v>Joaquim Armando Sousa Morgado</v>
          </cell>
          <cell r="C299" t="str">
            <v>1980</v>
          </cell>
          <cell r="D299">
            <v>25</v>
          </cell>
          <cell r="E299">
            <v>25</v>
          </cell>
          <cell r="F299" t="str">
            <v>19581024</v>
          </cell>
          <cell r="G299" t="str">
            <v>46</v>
          </cell>
          <cell r="H299" t="str">
            <v>0</v>
          </cell>
          <cell r="I299" t="str">
            <v>Solt.</v>
          </cell>
          <cell r="J299" t="str">
            <v>masculino</v>
          </cell>
          <cell r="K299">
            <v>0</v>
          </cell>
          <cell r="L299" t="str">
            <v>R Juiz de Barrelas N.15       Vila N Paiva</v>
          </cell>
          <cell r="M299" t="str">
            <v>3650-000</v>
          </cell>
          <cell r="N299" t="str">
            <v>VILA NOVA DE PAIVA</v>
          </cell>
          <cell r="O299" t="str">
            <v>00231023</v>
          </cell>
          <cell r="P299" t="str">
            <v>CURSO GERAL DOS LICEUS</v>
          </cell>
          <cell r="R299" t="str">
            <v>3714182</v>
          </cell>
          <cell r="S299" t="str">
            <v>19910405</v>
          </cell>
          <cell r="T299" t="str">
            <v>LISBOA</v>
          </cell>
          <cell r="W299" t="str">
            <v>144398052</v>
          </cell>
          <cell r="X299" t="str">
            <v>2712</v>
          </cell>
          <cell r="Y299" t="str">
            <v>0.0</v>
          </cell>
          <cell r="Z299">
            <v>0</v>
          </cell>
          <cell r="AA299" t="str">
            <v>00</v>
          </cell>
          <cell r="AD299" t="str">
            <v>100</v>
          </cell>
          <cell r="AE299" t="str">
            <v>11151917083</v>
          </cell>
          <cell r="AF299" t="str">
            <v>02</v>
          </cell>
          <cell r="AG299" t="str">
            <v>19801122</v>
          </cell>
          <cell r="AH299" t="str">
            <v>DT.Adm.Corr.Antiguid</v>
          </cell>
          <cell r="AI299" t="str">
            <v>1</v>
          </cell>
          <cell r="AJ299" t="str">
            <v>ACTIVOS</v>
          </cell>
          <cell r="AK299" t="str">
            <v>AA</v>
          </cell>
          <cell r="AL299" t="str">
            <v>ACTIVO TEMP.INTEIRO</v>
          </cell>
          <cell r="AM299" t="str">
            <v>J200</v>
          </cell>
          <cell r="AN299" t="str">
            <v>EDPOutsourcingComercial-Ce</v>
          </cell>
          <cell r="AO299" t="str">
            <v>J214</v>
          </cell>
          <cell r="AP299" t="str">
            <v>EDPOC-VISEU-Drt</v>
          </cell>
          <cell r="AQ299" t="str">
            <v>40177416</v>
          </cell>
          <cell r="AR299" t="str">
            <v>70000022</v>
          </cell>
          <cell r="AS299" t="str">
            <v>014.</v>
          </cell>
          <cell r="AT299" t="str">
            <v>TECNICO COMERCIAL</v>
          </cell>
          <cell r="AU299" t="str">
            <v>1</v>
          </cell>
          <cell r="AV299" t="str">
            <v>00040533</v>
          </cell>
          <cell r="AW299" t="str">
            <v>J20600001210</v>
          </cell>
          <cell r="AX299" t="str">
            <v>ACCN-CONTACTOS COMERCIAIS NORTE</v>
          </cell>
          <cell r="AY299" t="str">
            <v>68908200</v>
          </cell>
          <cell r="AZ299" t="str">
            <v>GC - GA Gestão Conta</v>
          </cell>
          <cell r="BA299" t="str">
            <v>6890</v>
          </cell>
          <cell r="BB299" t="str">
            <v>EDP Outsourcing Comercial</v>
          </cell>
          <cell r="BC299" t="str">
            <v>6890</v>
          </cell>
          <cell r="BD299" t="str">
            <v>6890</v>
          </cell>
          <cell r="BE299" t="str">
            <v>2800</v>
          </cell>
          <cell r="BF299" t="str">
            <v>6890</v>
          </cell>
          <cell r="BG299" t="str">
            <v>EDP Outsourcing Comercial,SA</v>
          </cell>
          <cell r="BH299" t="str">
            <v>1010</v>
          </cell>
          <cell r="BI299">
            <v>1247</v>
          </cell>
          <cell r="BJ299" t="str">
            <v>11</v>
          </cell>
          <cell r="BK299">
            <v>25</v>
          </cell>
          <cell r="BL299">
            <v>252.75</v>
          </cell>
          <cell r="BM299" t="str">
            <v>NÍVEL 4</v>
          </cell>
          <cell r="BN299" t="str">
            <v>01</v>
          </cell>
          <cell r="BO299" t="str">
            <v>05</v>
          </cell>
          <cell r="BP299" t="str">
            <v>20040110</v>
          </cell>
          <cell r="BQ299" t="str">
            <v>33</v>
          </cell>
          <cell r="BR299" t="str">
            <v>NOMEACAO</v>
          </cell>
          <cell r="BS299" t="str">
            <v>20050101</v>
          </cell>
          <cell r="BT299" t="str">
            <v>20040101</v>
          </cell>
          <cell r="BW299">
            <v>0</v>
          </cell>
          <cell r="BX299">
            <v>0</v>
          </cell>
          <cell r="BY299">
            <v>0</v>
          </cell>
          <cell r="BZ299">
            <v>0</v>
          </cell>
          <cell r="CA299">
            <v>0</v>
          </cell>
          <cell r="CC299">
            <v>0</v>
          </cell>
          <cell r="CG299">
            <v>0</v>
          </cell>
          <cell r="CK299">
            <v>0</v>
          </cell>
          <cell r="CO299">
            <v>0</v>
          </cell>
          <cell r="CT299">
            <v>0</v>
          </cell>
          <cell r="CU299">
            <v>0</v>
          </cell>
          <cell r="CV299">
            <v>0</v>
          </cell>
          <cell r="CW299">
            <v>0</v>
          </cell>
          <cell r="CX299">
            <v>0</v>
          </cell>
          <cell r="CZ299">
            <v>0</v>
          </cell>
          <cell r="DC299">
            <v>0</v>
          </cell>
          <cell r="DF299">
            <v>0</v>
          </cell>
          <cell r="DI299">
            <v>0</v>
          </cell>
          <cell r="DK299">
            <v>0</v>
          </cell>
          <cell r="DL299">
            <v>0</v>
          </cell>
          <cell r="DN299" t="str">
            <v>21D11</v>
          </cell>
          <cell r="DO299" t="str">
            <v>Flex.T.Int."Escrit"</v>
          </cell>
          <cell r="DP299">
            <v>2</v>
          </cell>
          <cell r="DQ299">
            <v>100</v>
          </cell>
          <cell r="DR299" t="str">
            <v>CR01</v>
          </cell>
          <cell r="DT299" t="str">
            <v>00210000</v>
          </cell>
          <cell r="DU299" t="str">
            <v>CREDITO PREDIAL PORTUGUES, SA</v>
          </cell>
        </row>
        <row r="300">
          <cell r="A300" t="str">
            <v>269921</v>
          </cell>
          <cell r="B300" t="str">
            <v>Celso Manuel Bragues Silva</v>
          </cell>
          <cell r="C300" t="str">
            <v>1983</v>
          </cell>
          <cell r="D300">
            <v>22</v>
          </cell>
          <cell r="E300">
            <v>22</v>
          </cell>
          <cell r="F300" t="str">
            <v>19590210</v>
          </cell>
          <cell r="G300" t="str">
            <v>46</v>
          </cell>
          <cell r="H300" t="str">
            <v>1</v>
          </cell>
          <cell r="I300" t="str">
            <v>Casado</v>
          </cell>
          <cell r="J300" t="str">
            <v>masculino</v>
          </cell>
          <cell r="K300">
            <v>2</v>
          </cell>
          <cell r="L300" t="str">
            <v>Rua N.ª Sr.ª dos Remédios, 14</v>
          </cell>
          <cell r="M300" t="str">
            <v>3600-430</v>
          </cell>
          <cell r="N300" t="str">
            <v>MÕES</v>
          </cell>
          <cell r="O300" t="str">
            <v>00231023</v>
          </cell>
          <cell r="P300" t="str">
            <v>CURSO GERAL DOS LICEUS</v>
          </cell>
          <cell r="R300" t="str">
            <v>3932588</v>
          </cell>
          <cell r="S300" t="str">
            <v>20021108</v>
          </cell>
          <cell r="T300" t="str">
            <v>VISEU</v>
          </cell>
          <cell r="U300" t="str">
            <v>9806</v>
          </cell>
          <cell r="V300" t="str">
            <v>ASOSI-ASS.S.TRAB.S.EN.TEL</v>
          </cell>
          <cell r="W300" t="str">
            <v>158402871</v>
          </cell>
          <cell r="X300" t="str">
            <v>2526</v>
          </cell>
          <cell r="Y300" t="str">
            <v>0.0</v>
          </cell>
          <cell r="Z300">
            <v>2</v>
          </cell>
          <cell r="AA300" t="str">
            <v>00</v>
          </cell>
          <cell r="AD300" t="str">
            <v>100</v>
          </cell>
          <cell r="AE300" t="str">
            <v>11151949723</v>
          </cell>
          <cell r="AF300" t="str">
            <v>02</v>
          </cell>
          <cell r="AG300" t="str">
            <v>19830201</v>
          </cell>
          <cell r="AH300" t="str">
            <v>DT.Adm.Corr.Antiguid</v>
          </cell>
          <cell r="AI300" t="str">
            <v>1</v>
          </cell>
          <cell r="AJ300" t="str">
            <v>ACTIVOS</v>
          </cell>
          <cell r="AK300" t="str">
            <v>AA</v>
          </cell>
          <cell r="AL300" t="str">
            <v>ACTIVO TEMP.INTEIRO</v>
          </cell>
          <cell r="AM300" t="str">
            <v>J200</v>
          </cell>
          <cell r="AN300" t="str">
            <v>EDPOutsourcingComercial-Ce</v>
          </cell>
          <cell r="AO300" t="str">
            <v>J214</v>
          </cell>
          <cell r="AP300" t="str">
            <v>EDPOC-VISEU-Drt</v>
          </cell>
          <cell r="AQ300" t="str">
            <v>40177415</v>
          </cell>
          <cell r="AR300" t="str">
            <v>70000022</v>
          </cell>
          <cell r="AS300" t="str">
            <v>014.</v>
          </cell>
          <cell r="AT300" t="str">
            <v>TECNICO COMERCIAL</v>
          </cell>
          <cell r="AU300" t="str">
            <v>1</v>
          </cell>
          <cell r="AV300" t="str">
            <v>00040533</v>
          </cell>
          <cell r="AW300" t="str">
            <v>J20600001210</v>
          </cell>
          <cell r="AX300" t="str">
            <v>ACCN-CONTACTOS COMERCIAIS NORTE</v>
          </cell>
          <cell r="AY300" t="str">
            <v>68908200</v>
          </cell>
          <cell r="AZ300" t="str">
            <v>GC - GA Gestão Conta</v>
          </cell>
          <cell r="BA300" t="str">
            <v>6890</v>
          </cell>
          <cell r="BB300" t="str">
            <v>EDP Outsourcing Comercial</v>
          </cell>
          <cell r="BC300" t="str">
            <v>6890</v>
          </cell>
          <cell r="BD300" t="str">
            <v>6890</v>
          </cell>
          <cell r="BE300" t="str">
            <v>2800</v>
          </cell>
          <cell r="BF300" t="str">
            <v>6890</v>
          </cell>
          <cell r="BG300" t="str">
            <v>EDP Outsourcing Comercial,SA</v>
          </cell>
          <cell r="BH300" t="str">
            <v>1010</v>
          </cell>
          <cell r="BI300">
            <v>1247</v>
          </cell>
          <cell r="BJ300" t="str">
            <v>11</v>
          </cell>
          <cell r="BK300">
            <v>22</v>
          </cell>
          <cell r="BL300">
            <v>222.42</v>
          </cell>
          <cell r="BM300" t="str">
            <v>NÍVEL 4</v>
          </cell>
          <cell r="BN300" t="str">
            <v>01</v>
          </cell>
          <cell r="BO300" t="str">
            <v>05</v>
          </cell>
          <cell r="BP300" t="str">
            <v>20040110</v>
          </cell>
          <cell r="BQ300" t="str">
            <v>33</v>
          </cell>
          <cell r="BR300" t="str">
            <v>NOMEACAO</v>
          </cell>
          <cell r="BS300" t="str">
            <v>20050101</v>
          </cell>
          <cell r="BT300" t="str">
            <v>20040101</v>
          </cell>
          <cell r="BW300">
            <v>0</v>
          </cell>
          <cell r="BX300">
            <v>0</v>
          </cell>
          <cell r="BY300">
            <v>0</v>
          </cell>
          <cell r="BZ300">
            <v>0</v>
          </cell>
          <cell r="CA300">
            <v>0</v>
          </cell>
          <cell r="CC300">
            <v>0</v>
          </cell>
          <cell r="CG300">
            <v>0</v>
          </cell>
          <cell r="CK300">
            <v>0</v>
          </cell>
          <cell r="CO300">
            <v>0</v>
          </cell>
          <cell r="CT300">
            <v>0</v>
          </cell>
          <cell r="CU300">
            <v>0</v>
          </cell>
          <cell r="CV300">
            <v>0</v>
          </cell>
          <cell r="CW300">
            <v>0</v>
          </cell>
          <cell r="CX300">
            <v>0</v>
          </cell>
          <cell r="CZ300">
            <v>0</v>
          </cell>
          <cell r="DC300">
            <v>0</v>
          </cell>
          <cell r="DF300">
            <v>0</v>
          </cell>
          <cell r="DI300">
            <v>0</v>
          </cell>
          <cell r="DK300">
            <v>0</v>
          </cell>
          <cell r="DL300">
            <v>0</v>
          </cell>
          <cell r="DN300" t="str">
            <v>21D11</v>
          </cell>
          <cell r="DO300" t="str">
            <v>Flex.T.Int."Escrit"</v>
          </cell>
          <cell r="DP300">
            <v>2</v>
          </cell>
          <cell r="DQ300">
            <v>100</v>
          </cell>
          <cell r="DR300" t="str">
            <v>CR01</v>
          </cell>
          <cell r="DT300" t="str">
            <v>00330000</v>
          </cell>
          <cell r="DU300" t="str">
            <v>BANCO COMERCIAL PORTUGUES, SA</v>
          </cell>
        </row>
        <row r="301">
          <cell r="A301" t="str">
            <v>206580</v>
          </cell>
          <cell r="B301" t="str">
            <v>Antonio Eduardo Pina Melo</v>
          </cell>
          <cell r="C301" t="str">
            <v>1980</v>
          </cell>
          <cell r="D301">
            <v>25</v>
          </cell>
          <cell r="E301">
            <v>25</v>
          </cell>
          <cell r="F301" t="str">
            <v>19550421</v>
          </cell>
          <cell r="G301" t="str">
            <v>50</v>
          </cell>
          <cell r="H301" t="str">
            <v>2</v>
          </cell>
          <cell r="I301" t="str">
            <v>Viv.Mt</v>
          </cell>
          <cell r="J301" t="str">
            <v>masculino</v>
          </cell>
          <cell r="K301">
            <v>2</v>
          </cell>
          <cell r="L301" t="str">
            <v>Trav. Rua Salgueiro, Lt 4 - Esculca</v>
          </cell>
          <cell r="M301" t="str">
            <v>3500-421</v>
          </cell>
          <cell r="N301" t="str">
            <v>VISEU</v>
          </cell>
          <cell r="O301" t="str">
            <v>00243403</v>
          </cell>
          <cell r="P301" t="str">
            <v>12.ANO - 3. CURSO</v>
          </cell>
          <cell r="R301" t="str">
            <v>4065823</v>
          </cell>
          <cell r="S301" t="str">
            <v>20020320</v>
          </cell>
          <cell r="T301" t="str">
            <v>VISEU</v>
          </cell>
          <cell r="U301" t="str">
            <v>9801</v>
          </cell>
          <cell r="V301" t="str">
            <v>SIND IND ELéCT CENTRO</v>
          </cell>
          <cell r="W301" t="str">
            <v>118866419</v>
          </cell>
          <cell r="X301" t="str">
            <v>3700</v>
          </cell>
          <cell r="Y301" t="str">
            <v>0.0</v>
          </cell>
          <cell r="Z301">
            <v>2</v>
          </cell>
          <cell r="AA301" t="str">
            <v>00</v>
          </cell>
          <cell r="AD301" t="str">
            <v>100</v>
          </cell>
          <cell r="AE301" t="str">
            <v>11052357134</v>
          </cell>
          <cell r="AF301" t="str">
            <v>02</v>
          </cell>
          <cell r="AG301" t="str">
            <v>19801202</v>
          </cell>
          <cell r="AH301" t="str">
            <v>DT.Adm.Corr.Antiguid</v>
          </cell>
          <cell r="AI301" t="str">
            <v>1</v>
          </cell>
          <cell r="AJ301" t="str">
            <v>ACTIVOS</v>
          </cell>
          <cell r="AK301" t="str">
            <v>AA</v>
          </cell>
          <cell r="AL301" t="str">
            <v>ACTIVO TEMP.INTEIRO</v>
          </cell>
          <cell r="AM301" t="str">
            <v>J200</v>
          </cell>
          <cell r="AN301" t="str">
            <v>EDPOutsourcingComercial-Ce</v>
          </cell>
          <cell r="AO301" t="str">
            <v>J215</v>
          </cell>
          <cell r="AP301" t="str">
            <v>EDPOC-VISEU-LC</v>
          </cell>
          <cell r="AQ301" t="str">
            <v>40177120</v>
          </cell>
          <cell r="AR301" t="str">
            <v>70000045</v>
          </cell>
          <cell r="AS301" t="str">
            <v>01S3</v>
          </cell>
          <cell r="AT301" t="str">
            <v>CHEFIA SECCAO ESCALAO III</v>
          </cell>
          <cell r="AU301" t="str">
            <v>1</v>
          </cell>
          <cell r="AV301" t="str">
            <v>00040321</v>
          </cell>
          <cell r="AW301" t="str">
            <v>J20444480120</v>
          </cell>
          <cell r="AX301" t="str">
            <v>AC-LJVIS-CDCH-CHEFIA</v>
          </cell>
          <cell r="AY301" t="str">
            <v>68905325</v>
          </cell>
          <cell r="AZ301" t="str">
            <v>Lj Viseu - Loja Cida</v>
          </cell>
          <cell r="BA301" t="str">
            <v>6890</v>
          </cell>
          <cell r="BB301" t="str">
            <v>EDP Outsourcing Comercial</v>
          </cell>
          <cell r="BC301" t="str">
            <v>6890</v>
          </cell>
          <cell r="BD301" t="str">
            <v>6890</v>
          </cell>
          <cell r="BE301" t="str">
            <v>2800</v>
          </cell>
          <cell r="BF301" t="str">
            <v>6890</v>
          </cell>
          <cell r="BG301" t="str">
            <v>EDP Outsourcing Comercial,SA</v>
          </cell>
          <cell r="BH301" t="str">
            <v>1010</v>
          </cell>
          <cell r="BI301">
            <v>1891</v>
          </cell>
          <cell r="BJ301" t="str">
            <v>18</v>
          </cell>
          <cell r="BK301">
            <v>25</v>
          </cell>
          <cell r="BL301">
            <v>252.75</v>
          </cell>
          <cell r="BM301" t="str">
            <v>C SECÇ3</v>
          </cell>
          <cell r="BN301" t="str">
            <v>00</v>
          </cell>
          <cell r="BO301" t="str">
            <v>J</v>
          </cell>
          <cell r="BP301" t="str">
            <v>20050101</v>
          </cell>
          <cell r="BQ301" t="str">
            <v>21</v>
          </cell>
          <cell r="BR301" t="str">
            <v>EVOLUCAO AUTOMATICA</v>
          </cell>
          <cell r="BS301" t="str">
            <v>20050101</v>
          </cell>
          <cell r="BW301">
            <v>0</v>
          </cell>
          <cell r="BX301">
            <v>0</v>
          </cell>
          <cell r="BY301">
            <v>0</v>
          </cell>
          <cell r="BZ301">
            <v>0</v>
          </cell>
          <cell r="CA301">
            <v>0</v>
          </cell>
          <cell r="CC301">
            <v>0</v>
          </cell>
          <cell r="CG301">
            <v>0</v>
          </cell>
          <cell r="CK301">
            <v>0</v>
          </cell>
          <cell r="CO301">
            <v>0</v>
          </cell>
          <cell r="CT301">
            <v>0</v>
          </cell>
          <cell r="CU301">
            <v>0</v>
          </cell>
          <cell r="CV301">
            <v>0</v>
          </cell>
          <cell r="CW301">
            <v>0</v>
          </cell>
          <cell r="CX301">
            <v>0</v>
          </cell>
          <cell r="CZ301">
            <v>0</v>
          </cell>
          <cell r="DC301">
            <v>0</v>
          </cell>
          <cell r="DF301">
            <v>0</v>
          </cell>
          <cell r="DI301">
            <v>0</v>
          </cell>
          <cell r="DK301">
            <v>0</v>
          </cell>
          <cell r="DL301">
            <v>0</v>
          </cell>
          <cell r="DN301" t="str">
            <v>11LJB</v>
          </cell>
          <cell r="DO301" t="str">
            <v>Fixo Tempo Inteiro</v>
          </cell>
          <cell r="DP301">
            <v>9</v>
          </cell>
          <cell r="DQ301">
            <v>100</v>
          </cell>
          <cell r="DR301" t="str">
            <v>CR01</v>
          </cell>
          <cell r="DT301" t="str">
            <v>00350930</v>
          </cell>
          <cell r="DU301" t="str">
            <v>CAIXA GERAL DE DEPOSITOS, SA</v>
          </cell>
        </row>
        <row r="302">
          <cell r="A302" t="str">
            <v>157317</v>
          </cell>
          <cell r="B302" t="str">
            <v>Antonio Manuel Neves Moreira</v>
          </cell>
          <cell r="C302" t="str">
            <v>1978</v>
          </cell>
          <cell r="D302">
            <v>27</v>
          </cell>
          <cell r="E302">
            <v>27</v>
          </cell>
          <cell r="F302" t="str">
            <v>19541208</v>
          </cell>
          <cell r="G302" t="str">
            <v>50</v>
          </cell>
          <cell r="H302" t="str">
            <v>4</v>
          </cell>
          <cell r="I302" t="str">
            <v>Divorc</v>
          </cell>
          <cell r="J302" t="str">
            <v>masculino</v>
          </cell>
          <cell r="K302">
            <v>1</v>
          </cell>
          <cell r="L302" t="str">
            <v>Urbanização Qtª. do Bosque Lote117-1º.Dtº. Viseu</v>
          </cell>
          <cell r="M302" t="str">
            <v>3510-010</v>
          </cell>
          <cell r="N302" t="str">
            <v>VISEU</v>
          </cell>
          <cell r="O302" t="str">
            <v>00241102</v>
          </cell>
          <cell r="P302" t="str">
            <v>3. CICLO - ALINEA F)</v>
          </cell>
          <cell r="R302" t="str">
            <v>4001388</v>
          </cell>
          <cell r="S302" t="str">
            <v>20050128</v>
          </cell>
          <cell r="T302" t="str">
            <v>VISEU</v>
          </cell>
          <cell r="U302" t="str">
            <v>9803</v>
          </cell>
          <cell r="V302" t="str">
            <v>S.NAC IND ENERGIA-SINDEL</v>
          </cell>
          <cell r="W302" t="str">
            <v>147162521</v>
          </cell>
          <cell r="X302" t="str">
            <v>3700</v>
          </cell>
          <cell r="Y302" t="str">
            <v>0.0</v>
          </cell>
          <cell r="Z302">
            <v>0</v>
          </cell>
          <cell r="AA302" t="str">
            <v>00</v>
          </cell>
          <cell r="AD302" t="str">
            <v>100</v>
          </cell>
          <cell r="AE302" t="str">
            <v>11170761461</v>
          </cell>
          <cell r="AF302" t="str">
            <v>02</v>
          </cell>
          <cell r="AG302" t="str">
            <v>19780502</v>
          </cell>
          <cell r="AH302" t="str">
            <v>DT.Adm.Corr.Antiguid</v>
          </cell>
          <cell r="AI302" t="str">
            <v>1</v>
          </cell>
          <cell r="AJ302" t="str">
            <v>ACTIVOS</v>
          </cell>
          <cell r="AK302" t="str">
            <v>AA</v>
          </cell>
          <cell r="AL302" t="str">
            <v>ACTIVO TEMP.INTEIRO</v>
          </cell>
          <cell r="AM302" t="str">
            <v>J200</v>
          </cell>
          <cell r="AN302" t="str">
            <v>EDPOutsourcingComercial-Ce</v>
          </cell>
          <cell r="AO302" t="str">
            <v>J215</v>
          </cell>
          <cell r="AP302" t="str">
            <v>EDPOC-VISEU-LC</v>
          </cell>
          <cell r="AQ302" t="str">
            <v>40177119</v>
          </cell>
          <cell r="AR302" t="str">
            <v>70000045</v>
          </cell>
          <cell r="AS302" t="str">
            <v>01S3</v>
          </cell>
          <cell r="AT302" t="str">
            <v>CHEFIA SECCAO ESCALAO III</v>
          </cell>
          <cell r="AU302" t="str">
            <v>1</v>
          </cell>
          <cell r="AV302" t="str">
            <v>00040321</v>
          </cell>
          <cell r="AW302" t="str">
            <v>J20444480120</v>
          </cell>
          <cell r="AX302" t="str">
            <v>AC-LJVIS-CDCH-CHEFIA</v>
          </cell>
          <cell r="AY302" t="str">
            <v>68905325</v>
          </cell>
          <cell r="AZ302" t="str">
            <v>Lj Viseu - Loja Cida</v>
          </cell>
          <cell r="BA302" t="str">
            <v>6890</v>
          </cell>
          <cell r="BB302" t="str">
            <v>EDP Outsourcing Comercial</v>
          </cell>
          <cell r="BC302" t="str">
            <v>6890</v>
          </cell>
          <cell r="BD302" t="str">
            <v>6890</v>
          </cell>
          <cell r="BE302" t="str">
            <v>2800</v>
          </cell>
          <cell r="BF302" t="str">
            <v>6890</v>
          </cell>
          <cell r="BG302" t="str">
            <v>EDP Outsourcing Comercial,SA</v>
          </cell>
          <cell r="BH302" t="str">
            <v>1010</v>
          </cell>
          <cell r="BI302">
            <v>1707</v>
          </cell>
          <cell r="BJ302" t="str">
            <v>16</v>
          </cell>
          <cell r="BK302">
            <v>27</v>
          </cell>
          <cell r="BL302">
            <v>272.97000000000003</v>
          </cell>
          <cell r="BM302" t="str">
            <v>C SECÇ3</v>
          </cell>
          <cell r="BN302" t="str">
            <v>00</v>
          </cell>
          <cell r="BO302" t="str">
            <v>H</v>
          </cell>
          <cell r="BP302" t="str">
            <v>20050101</v>
          </cell>
          <cell r="BQ302" t="str">
            <v>21</v>
          </cell>
          <cell r="BR302" t="str">
            <v>EVOLUCAO AUTOMATICA</v>
          </cell>
          <cell r="BS302" t="str">
            <v>20050101</v>
          </cell>
          <cell r="BW302">
            <v>0</v>
          </cell>
          <cell r="BX302">
            <v>0</v>
          </cell>
          <cell r="BY302">
            <v>0</v>
          </cell>
          <cell r="BZ302">
            <v>0</v>
          </cell>
          <cell r="CA302">
            <v>0</v>
          </cell>
          <cell r="CC302">
            <v>0</v>
          </cell>
          <cell r="CG302">
            <v>0</v>
          </cell>
          <cell r="CK302">
            <v>0</v>
          </cell>
          <cell r="CO302">
            <v>0</v>
          </cell>
          <cell r="CT302">
            <v>0</v>
          </cell>
          <cell r="CU302">
            <v>0</v>
          </cell>
          <cell r="CV302">
            <v>0</v>
          </cell>
          <cell r="CW302">
            <v>0</v>
          </cell>
          <cell r="CX302">
            <v>0</v>
          </cell>
          <cell r="CZ302">
            <v>0</v>
          </cell>
          <cell r="DC302">
            <v>0</v>
          </cell>
          <cell r="DF302">
            <v>0</v>
          </cell>
          <cell r="DI302">
            <v>0</v>
          </cell>
          <cell r="DK302">
            <v>0</v>
          </cell>
          <cell r="DL302">
            <v>0</v>
          </cell>
          <cell r="DN302" t="str">
            <v>11LJA</v>
          </cell>
          <cell r="DO302" t="str">
            <v>Fixo Tempo Inteiro</v>
          </cell>
          <cell r="DP302">
            <v>9</v>
          </cell>
          <cell r="DQ302">
            <v>100</v>
          </cell>
          <cell r="DR302" t="str">
            <v>CR01</v>
          </cell>
          <cell r="DT302" t="str">
            <v>00330000</v>
          </cell>
          <cell r="DU302" t="str">
            <v>BANCO COMERCIAL PORTUGUES, SA</v>
          </cell>
        </row>
        <row r="303">
          <cell r="A303" t="str">
            <v>269085</v>
          </cell>
          <cell r="B303" t="str">
            <v>Aarão Ferreira Carneiro Cerineu</v>
          </cell>
          <cell r="C303" t="str">
            <v>1978</v>
          </cell>
          <cell r="D303">
            <v>27</v>
          </cell>
          <cell r="E303">
            <v>27</v>
          </cell>
          <cell r="F303" t="str">
            <v>19571120</v>
          </cell>
          <cell r="G303" t="str">
            <v>47</v>
          </cell>
          <cell r="H303" t="str">
            <v>1</v>
          </cell>
          <cell r="I303" t="str">
            <v>Casado</v>
          </cell>
          <cell r="J303" t="str">
            <v>masculino</v>
          </cell>
          <cell r="K303">
            <v>3</v>
          </cell>
          <cell r="L303" t="str">
            <v>Est. Nac.228  Nº 5 - Vale Carvalho Pepim - Castro Dair</v>
          </cell>
          <cell r="M303" t="str">
            <v>3600-528</v>
          </cell>
          <cell r="N303" t="str">
            <v>PEPIM</v>
          </cell>
          <cell r="O303" t="str">
            <v>00121021</v>
          </cell>
          <cell r="P303" t="str">
            <v>1. CICLO LICEAL (2 ANOS)</v>
          </cell>
          <cell r="R303" t="str">
            <v>3739208</v>
          </cell>
          <cell r="S303" t="str">
            <v>19930215</v>
          </cell>
          <cell r="T303" t="str">
            <v>LISBOA</v>
          </cell>
          <cell r="U303" t="str">
            <v>9806</v>
          </cell>
          <cell r="V303" t="str">
            <v>ASOSI-ASS.S.TRAB.S.EN.TEL</v>
          </cell>
          <cell r="W303" t="str">
            <v>128668814</v>
          </cell>
          <cell r="X303" t="str">
            <v>2526</v>
          </cell>
          <cell r="Y303" t="str">
            <v>0.0</v>
          </cell>
          <cell r="Z303">
            <v>3</v>
          </cell>
          <cell r="AA303" t="str">
            <v>00</v>
          </cell>
          <cell r="AC303" t="str">
            <v>X</v>
          </cell>
          <cell r="AD303" t="str">
            <v>100</v>
          </cell>
          <cell r="AE303" t="str">
            <v>11150963358</v>
          </cell>
          <cell r="AF303" t="str">
            <v>02</v>
          </cell>
          <cell r="AG303" t="str">
            <v>19780320</v>
          </cell>
          <cell r="AH303" t="str">
            <v>DT.Adm.Corr.Antiguid</v>
          </cell>
          <cell r="AI303" t="str">
            <v>1</v>
          </cell>
          <cell r="AJ303" t="str">
            <v>ACTIVOS</v>
          </cell>
          <cell r="AK303" t="str">
            <v>AA</v>
          </cell>
          <cell r="AL303" t="str">
            <v>ACTIVO TEMP.INTEIRO</v>
          </cell>
          <cell r="AM303" t="str">
            <v>J200</v>
          </cell>
          <cell r="AN303" t="str">
            <v>EDPOutsourcingComercial-Ce</v>
          </cell>
          <cell r="AO303" t="str">
            <v>J215</v>
          </cell>
          <cell r="AP303" t="str">
            <v>EDPOC-VISEU-LC</v>
          </cell>
          <cell r="AQ303" t="str">
            <v>40177251</v>
          </cell>
          <cell r="AR303" t="str">
            <v>70000060</v>
          </cell>
          <cell r="AS303" t="str">
            <v>025.</v>
          </cell>
          <cell r="AT303" t="str">
            <v>ESCRITURARIO COMERCIAL</v>
          </cell>
          <cell r="AU303" t="str">
            <v>1</v>
          </cell>
          <cell r="AV303" t="str">
            <v>00040322</v>
          </cell>
          <cell r="AW303" t="str">
            <v>J20444480420</v>
          </cell>
          <cell r="AX303" t="str">
            <v>AC-LJVIS-CD-LOJA VISEU CIDADÃO</v>
          </cell>
          <cell r="AY303" t="str">
            <v>68905325</v>
          </cell>
          <cell r="AZ303" t="str">
            <v>Lj Viseu - Loja Cida</v>
          </cell>
          <cell r="BA303" t="str">
            <v>6890</v>
          </cell>
          <cell r="BB303" t="str">
            <v>EDP Outsourcing Comercial</v>
          </cell>
          <cell r="BC303" t="str">
            <v>6890</v>
          </cell>
          <cell r="BD303" t="str">
            <v>6890</v>
          </cell>
          <cell r="BE303" t="str">
            <v>2800</v>
          </cell>
          <cell r="BF303" t="str">
            <v>6890</v>
          </cell>
          <cell r="BG303" t="str">
            <v>EDP Outsourcing Comercial,SA</v>
          </cell>
          <cell r="BH303" t="str">
            <v>1010</v>
          </cell>
          <cell r="BI303">
            <v>1160</v>
          </cell>
          <cell r="BJ303" t="str">
            <v>10</v>
          </cell>
          <cell r="BK303">
            <v>27</v>
          </cell>
          <cell r="BL303">
            <v>272.97000000000003</v>
          </cell>
          <cell r="BM303" t="str">
            <v>NÍVEL 5</v>
          </cell>
          <cell r="BN303" t="str">
            <v>02</v>
          </cell>
          <cell r="BO303" t="str">
            <v>07</v>
          </cell>
          <cell r="BP303" t="str">
            <v>20030101</v>
          </cell>
          <cell r="BQ303" t="str">
            <v>21</v>
          </cell>
          <cell r="BR303" t="str">
            <v>EVOLUCAO AUTOMATICA</v>
          </cell>
          <cell r="BS303" t="str">
            <v>20050101</v>
          </cell>
          <cell r="BW303">
            <v>0</v>
          </cell>
          <cell r="BX303">
            <v>0</v>
          </cell>
          <cell r="BY303">
            <v>0</v>
          </cell>
          <cell r="BZ303">
            <v>0</v>
          </cell>
          <cell r="CA303">
            <v>0</v>
          </cell>
          <cell r="CC303">
            <v>0</v>
          </cell>
          <cell r="CG303">
            <v>0</v>
          </cell>
          <cell r="CK303">
            <v>0</v>
          </cell>
          <cell r="CO303">
            <v>0</v>
          </cell>
          <cell r="CT303">
            <v>0</v>
          </cell>
          <cell r="CU303">
            <v>0</v>
          </cell>
          <cell r="CV303">
            <v>0</v>
          </cell>
          <cell r="CW303">
            <v>0</v>
          </cell>
          <cell r="CX303">
            <v>1</v>
          </cell>
          <cell r="CY303" t="str">
            <v>6010</v>
          </cell>
          <cell r="CZ303">
            <v>39.54</v>
          </cell>
          <cell r="DC303">
            <v>0</v>
          </cell>
          <cell r="DF303">
            <v>0</v>
          </cell>
          <cell r="DI303">
            <v>0</v>
          </cell>
          <cell r="DK303">
            <v>0</v>
          </cell>
          <cell r="DL303">
            <v>0</v>
          </cell>
          <cell r="DN303" t="str">
            <v>11LJA</v>
          </cell>
          <cell r="DO303" t="str">
            <v>Fixo Tempo Inteiro</v>
          </cell>
          <cell r="DP303">
            <v>9</v>
          </cell>
          <cell r="DQ303">
            <v>100</v>
          </cell>
          <cell r="DR303" t="str">
            <v>CR01</v>
          </cell>
          <cell r="DT303" t="str">
            <v>00350231</v>
          </cell>
          <cell r="DU303" t="str">
            <v>CAIXA GERAL DE DEPOSITOS, SA</v>
          </cell>
        </row>
        <row r="304">
          <cell r="A304" t="str">
            <v>269239</v>
          </cell>
          <cell r="B304" t="str">
            <v>Alberto Carlos Pinto Costa</v>
          </cell>
          <cell r="C304" t="str">
            <v>1981</v>
          </cell>
          <cell r="D304">
            <v>24</v>
          </cell>
          <cell r="E304">
            <v>24</v>
          </cell>
          <cell r="F304" t="str">
            <v>19581115</v>
          </cell>
          <cell r="G304" t="str">
            <v>46</v>
          </cell>
          <cell r="H304" t="str">
            <v>1</v>
          </cell>
          <cell r="I304" t="str">
            <v>Casado</v>
          </cell>
          <cell r="J304" t="str">
            <v>masculino</v>
          </cell>
          <cell r="K304">
            <v>2</v>
          </cell>
          <cell r="L304" t="str">
            <v>R Trás Outeiro Nº 27 - Stª. Margarida</v>
          </cell>
          <cell r="M304" t="str">
            <v>3600-284</v>
          </cell>
          <cell r="N304" t="str">
            <v>CASTRO DAIRE</v>
          </cell>
          <cell r="O304" t="str">
            <v>00233033</v>
          </cell>
          <cell r="P304" t="str">
            <v>C.GERAL UNIF.ADMINIST.COMERCIO</v>
          </cell>
          <cell r="R304" t="str">
            <v>3887584</v>
          </cell>
          <cell r="S304" t="str">
            <v>19940922</v>
          </cell>
          <cell r="T304" t="str">
            <v>LISBOA</v>
          </cell>
          <cell r="U304" t="str">
            <v>9803</v>
          </cell>
          <cell r="V304" t="str">
            <v>S.NAC IND ENERGIA-SINDEL</v>
          </cell>
          <cell r="W304" t="str">
            <v>128525231</v>
          </cell>
          <cell r="X304" t="str">
            <v>2526</v>
          </cell>
          <cell r="Y304" t="str">
            <v>0.0</v>
          </cell>
          <cell r="Z304">
            <v>2</v>
          </cell>
          <cell r="AA304" t="str">
            <v>00</v>
          </cell>
          <cell r="AD304" t="str">
            <v>100</v>
          </cell>
          <cell r="AE304" t="str">
            <v>11152752306</v>
          </cell>
          <cell r="AF304" t="str">
            <v>02</v>
          </cell>
          <cell r="AG304" t="str">
            <v>19811116</v>
          </cell>
          <cell r="AH304" t="str">
            <v>DT.Adm.Corr.Antiguid</v>
          </cell>
          <cell r="AI304" t="str">
            <v>1</v>
          </cell>
          <cell r="AJ304" t="str">
            <v>ACTIVOS</v>
          </cell>
          <cell r="AK304" t="str">
            <v>AA</v>
          </cell>
          <cell r="AL304" t="str">
            <v>ACTIVO TEMP.INTEIRO</v>
          </cell>
          <cell r="AM304" t="str">
            <v>J200</v>
          </cell>
          <cell r="AN304" t="str">
            <v>EDPOutsourcingComercial-Ce</v>
          </cell>
          <cell r="AO304" t="str">
            <v>J215</v>
          </cell>
          <cell r="AP304" t="str">
            <v>EDPOC-VISEU-LC</v>
          </cell>
          <cell r="AQ304" t="str">
            <v>40177122</v>
          </cell>
          <cell r="AR304" t="str">
            <v>70000022</v>
          </cell>
          <cell r="AS304" t="str">
            <v>014.</v>
          </cell>
          <cell r="AT304" t="str">
            <v>TECNICO COMERCIAL</v>
          </cell>
          <cell r="AU304" t="str">
            <v>1</v>
          </cell>
          <cell r="AV304" t="str">
            <v>00040322</v>
          </cell>
          <cell r="AW304" t="str">
            <v>J20444480420</v>
          </cell>
          <cell r="AX304" t="str">
            <v>AC-LJVIS-CD-LOJA VISEU CIDADÃO</v>
          </cell>
          <cell r="AY304" t="str">
            <v>68905325</v>
          </cell>
          <cell r="AZ304" t="str">
            <v>Lj Viseu - Loja Cida</v>
          </cell>
          <cell r="BA304" t="str">
            <v>6890</v>
          </cell>
          <cell r="BB304" t="str">
            <v>EDP Outsourcing Comercial</v>
          </cell>
          <cell r="BC304" t="str">
            <v>6890</v>
          </cell>
          <cell r="BD304" t="str">
            <v>6890</v>
          </cell>
          <cell r="BE304" t="str">
            <v>2800</v>
          </cell>
          <cell r="BF304" t="str">
            <v>6890</v>
          </cell>
          <cell r="BG304" t="str">
            <v>EDP Outsourcing Comercial,SA</v>
          </cell>
          <cell r="BH304" t="str">
            <v>1010</v>
          </cell>
          <cell r="BI304">
            <v>1247</v>
          </cell>
          <cell r="BJ304" t="str">
            <v>11</v>
          </cell>
          <cell r="BK304">
            <v>24</v>
          </cell>
          <cell r="BL304">
            <v>242.64</v>
          </cell>
          <cell r="BM304" t="str">
            <v>NÍVEL 4</v>
          </cell>
          <cell r="BN304" t="str">
            <v>01</v>
          </cell>
          <cell r="BO304" t="str">
            <v>05</v>
          </cell>
          <cell r="BP304" t="str">
            <v>20040101</v>
          </cell>
          <cell r="BQ304" t="str">
            <v>21</v>
          </cell>
          <cell r="BR304" t="str">
            <v>EVOLUCAO AUTOMATICA</v>
          </cell>
          <cell r="BS304" t="str">
            <v>20050101</v>
          </cell>
          <cell r="BW304">
            <v>0</v>
          </cell>
          <cell r="BX304">
            <v>0</v>
          </cell>
          <cell r="BY304">
            <v>0</v>
          </cell>
          <cell r="BZ304">
            <v>0</v>
          </cell>
          <cell r="CA304">
            <v>0</v>
          </cell>
          <cell r="CC304">
            <v>0</v>
          </cell>
          <cell r="CG304">
            <v>0</v>
          </cell>
          <cell r="CK304">
            <v>0</v>
          </cell>
          <cell r="CO304">
            <v>0</v>
          </cell>
          <cell r="CT304">
            <v>0</v>
          </cell>
          <cell r="CU304">
            <v>0</v>
          </cell>
          <cell r="CV304">
            <v>0</v>
          </cell>
          <cell r="CW304">
            <v>0</v>
          </cell>
          <cell r="CX304">
            <v>1</v>
          </cell>
          <cell r="CY304" t="str">
            <v>6010</v>
          </cell>
          <cell r="CZ304">
            <v>39.54</v>
          </cell>
          <cell r="DC304">
            <v>0</v>
          </cell>
          <cell r="DF304">
            <v>0</v>
          </cell>
          <cell r="DI304">
            <v>0</v>
          </cell>
          <cell r="DK304">
            <v>0</v>
          </cell>
          <cell r="DL304">
            <v>0</v>
          </cell>
          <cell r="DN304" t="str">
            <v>11LJA</v>
          </cell>
          <cell r="DO304" t="str">
            <v>Fixo Tempo Inteiro</v>
          </cell>
          <cell r="DP304">
            <v>9</v>
          </cell>
          <cell r="DQ304">
            <v>100</v>
          </cell>
          <cell r="DR304" t="str">
            <v>CR01</v>
          </cell>
          <cell r="DT304" t="str">
            <v>00070665</v>
          </cell>
          <cell r="DU304" t="str">
            <v>BANCO ESPIRITO SANTO, SA</v>
          </cell>
        </row>
        <row r="305">
          <cell r="A305" t="str">
            <v>270075</v>
          </cell>
          <cell r="B305" t="str">
            <v>Emidio Duarte Ferreira Esteves</v>
          </cell>
          <cell r="C305" t="str">
            <v>1980</v>
          </cell>
          <cell r="D305">
            <v>25</v>
          </cell>
          <cell r="E305">
            <v>25</v>
          </cell>
          <cell r="F305" t="str">
            <v>19560808</v>
          </cell>
          <cell r="G305" t="str">
            <v>48</v>
          </cell>
          <cell r="H305" t="str">
            <v>1</v>
          </cell>
          <cell r="I305" t="str">
            <v>Casado</v>
          </cell>
          <cell r="J305" t="str">
            <v>masculino</v>
          </cell>
          <cell r="K305">
            <v>1</v>
          </cell>
          <cell r="L305" t="str">
            <v>Av da Belgica 193-A</v>
          </cell>
          <cell r="M305" t="str">
            <v>3510-000</v>
          </cell>
          <cell r="N305" t="str">
            <v>VISEU</v>
          </cell>
          <cell r="O305" t="str">
            <v>00122141</v>
          </cell>
          <cell r="P305" t="str">
            <v>CICLO PREPARATORIO ELEMENTAR</v>
          </cell>
          <cell r="R305" t="str">
            <v>6739852</v>
          </cell>
          <cell r="S305" t="str">
            <v>19970321</v>
          </cell>
          <cell r="T305" t="str">
            <v>VISEU</v>
          </cell>
          <cell r="U305" t="str">
            <v>9803</v>
          </cell>
          <cell r="V305" t="str">
            <v>S.NAC IND ENERGIA-SINDEL</v>
          </cell>
          <cell r="W305" t="str">
            <v>120826348</v>
          </cell>
          <cell r="X305" t="str">
            <v>3700</v>
          </cell>
          <cell r="Y305" t="str">
            <v>0.0</v>
          </cell>
          <cell r="Z305">
            <v>1</v>
          </cell>
          <cell r="AA305" t="str">
            <v>00</v>
          </cell>
          <cell r="AD305" t="str">
            <v>100</v>
          </cell>
          <cell r="AE305" t="str">
            <v>11151139257</v>
          </cell>
          <cell r="AF305" t="str">
            <v>02</v>
          </cell>
          <cell r="AG305" t="str">
            <v>19800131</v>
          </cell>
          <cell r="AH305" t="str">
            <v>DT.Adm.Corr.Antiguid</v>
          </cell>
          <cell r="AI305" t="str">
            <v>1</v>
          </cell>
          <cell r="AJ305" t="str">
            <v>ACTIVOS</v>
          </cell>
          <cell r="AK305" t="str">
            <v>AA</v>
          </cell>
          <cell r="AL305" t="str">
            <v>ACTIVO TEMP.INTEIRO</v>
          </cell>
          <cell r="AM305" t="str">
            <v>J200</v>
          </cell>
          <cell r="AN305" t="str">
            <v>EDPOutsourcingComercial-Ce</v>
          </cell>
          <cell r="AO305" t="str">
            <v>J215</v>
          </cell>
          <cell r="AP305" t="str">
            <v>EDPOC-VISEU-LC</v>
          </cell>
          <cell r="AQ305" t="str">
            <v>40177252</v>
          </cell>
          <cell r="AR305" t="str">
            <v>70000060</v>
          </cell>
          <cell r="AS305" t="str">
            <v>025.</v>
          </cell>
          <cell r="AT305" t="str">
            <v>ESCRITURARIO COMERCIAL</v>
          </cell>
          <cell r="AU305" t="str">
            <v>1</v>
          </cell>
          <cell r="AV305" t="str">
            <v>00040322</v>
          </cell>
          <cell r="AW305" t="str">
            <v>J20444480420</v>
          </cell>
          <cell r="AX305" t="str">
            <v>AC-LJVIS-CD-LOJA VISEU CIDADÃO</v>
          </cell>
          <cell r="AY305" t="str">
            <v>68905325</v>
          </cell>
          <cell r="AZ305" t="str">
            <v>Lj Viseu - Loja Cida</v>
          </cell>
          <cell r="BA305" t="str">
            <v>6890</v>
          </cell>
          <cell r="BB305" t="str">
            <v>EDP Outsourcing Comercial</v>
          </cell>
          <cell r="BC305" t="str">
            <v>6890</v>
          </cell>
          <cell r="BD305" t="str">
            <v>6890</v>
          </cell>
          <cell r="BE305" t="str">
            <v>2800</v>
          </cell>
          <cell r="BF305" t="str">
            <v>6890</v>
          </cell>
          <cell r="BG305" t="str">
            <v>EDP Outsourcing Comercial,SA</v>
          </cell>
          <cell r="BH305" t="str">
            <v>1010</v>
          </cell>
          <cell r="BI305">
            <v>1079</v>
          </cell>
          <cell r="BJ305" t="str">
            <v>09</v>
          </cell>
          <cell r="BK305">
            <v>25</v>
          </cell>
          <cell r="BL305">
            <v>252.75</v>
          </cell>
          <cell r="BM305" t="str">
            <v>NÍVEL 5</v>
          </cell>
          <cell r="BN305" t="str">
            <v>02</v>
          </cell>
          <cell r="BO305" t="str">
            <v>06</v>
          </cell>
          <cell r="BP305" t="str">
            <v>20030101</v>
          </cell>
          <cell r="BQ305" t="str">
            <v>21</v>
          </cell>
          <cell r="BR305" t="str">
            <v>EVOLUCAO AUTOMATICA</v>
          </cell>
          <cell r="BS305" t="str">
            <v>20050101</v>
          </cell>
          <cell r="BW305">
            <v>0</v>
          </cell>
          <cell r="BX305">
            <v>0</v>
          </cell>
          <cell r="BY305">
            <v>0</v>
          </cell>
          <cell r="BZ305">
            <v>0</v>
          </cell>
          <cell r="CA305">
            <v>0</v>
          </cell>
          <cell r="CC305">
            <v>0</v>
          </cell>
          <cell r="CG305">
            <v>0</v>
          </cell>
          <cell r="CK305">
            <v>0</v>
          </cell>
          <cell r="CO305">
            <v>0</v>
          </cell>
          <cell r="CT305">
            <v>0</v>
          </cell>
          <cell r="CU305">
            <v>0</v>
          </cell>
          <cell r="CV305">
            <v>0</v>
          </cell>
          <cell r="CW305">
            <v>0</v>
          </cell>
          <cell r="CX305">
            <v>1</v>
          </cell>
          <cell r="CY305" t="str">
            <v>6010</v>
          </cell>
          <cell r="CZ305">
            <v>39.54</v>
          </cell>
          <cell r="DC305">
            <v>0</v>
          </cell>
          <cell r="DF305">
            <v>0</v>
          </cell>
          <cell r="DI305">
            <v>0</v>
          </cell>
          <cell r="DK305">
            <v>0</v>
          </cell>
          <cell r="DL305">
            <v>0</v>
          </cell>
          <cell r="DN305" t="str">
            <v>11LJB</v>
          </cell>
          <cell r="DO305" t="str">
            <v>Fixo Tempo Inteiro</v>
          </cell>
          <cell r="DP305">
            <v>9</v>
          </cell>
          <cell r="DQ305">
            <v>100</v>
          </cell>
          <cell r="DR305" t="str">
            <v>CR01</v>
          </cell>
          <cell r="DT305" t="str">
            <v>00350930</v>
          </cell>
          <cell r="DU305" t="str">
            <v>CAIXA GERAL DE DEPOSITOS, SA</v>
          </cell>
        </row>
        <row r="306">
          <cell r="A306" t="str">
            <v>271454</v>
          </cell>
          <cell r="B306" t="str">
            <v>Maria Luisa Dias Saldanha Matos Evangelista</v>
          </cell>
          <cell r="C306" t="str">
            <v>1982</v>
          </cell>
          <cell r="D306">
            <v>23</v>
          </cell>
          <cell r="E306">
            <v>23</v>
          </cell>
          <cell r="F306" t="str">
            <v>19581218</v>
          </cell>
          <cell r="G306" t="str">
            <v>46</v>
          </cell>
          <cell r="H306" t="str">
            <v>1</v>
          </cell>
          <cell r="I306" t="str">
            <v>Casado</v>
          </cell>
          <cell r="J306" t="str">
            <v>feminino</v>
          </cell>
          <cell r="K306">
            <v>2</v>
          </cell>
          <cell r="L306" t="str">
            <v>Av. Dr.Sá Carneiro, Bl.3-2O.Esq.</v>
          </cell>
          <cell r="M306" t="str">
            <v>3440-324</v>
          </cell>
          <cell r="N306" t="str">
            <v>SANTA COMBA DÃO</v>
          </cell>
          <cell r="O306" t="str">
            <v>00232213</v>
          </cell>
          <cell r="P306" t="str">
            <v>C.GERAL ADMINISTRACAO COMERCIO</v>
          </cell>
          <cell r="R306" t="str">
            <v>6299599</v>
          </cell>
          <cell r="S306" t="str">
            <v>19951106</v>
          </cell>
          <cell r="T306" t="str">
            <v>LISBOA</v>
          </cell>
          <cell r="U306" t="str">
            <v>9806</v>
          </cell>
          <cell r="V306" t="str">
            <v>ASOSI-ASS.S.TRAB.S.EN.TEL</v>
          </cell>
          <cell r="W306" t="str">
            <v>110290240</v>
          </cell>
          <cell r="X306" t="str">
            <v>2658</v>
          </cell>
          <cell r="Y306" t="str">
            <v>0.0</v>
          </cell>
          <cell r="Z306">
            <v>2</v>
          </cell>
          <cell r="AA306" t="str">
            <v>00</v>
          </cell>
          <cell r="AC306" t="str">
            <v>X</v>
          </cell>
          <cell r="AD306" t="str">
            <v>100</v>
          </cell>
          <cell r="AE306" t="str">
            <v>11218147648</v>
          </cell>
          <cell r="AF306" t="str">
            <v>02</v>
          </cell>
          <cell r="AG306" t="str">
            <v>19821001</v>
          </cell>
          <cell r="AH306" t="str">
            <v>DT.Adm.Corr.Antiguid</v>
          </cell>
          <cell r="AI306" t="str">
            <v>1</v>
          </cell>
          <cell r="AJ306" t="str">
            <v>ACTIVOS</v>
          </cell>
          <cell r="AK306" t="str">
            <v>AA</v>
          </cell>
          <cell r="AL306" t="str">
            <v>ACTIVO TEMP.INTEIRO</v>
          </cell>
          <cell r="AM306" t="str">
            <v>J200</v>
          </cell>
          <cell r="AN306" t="str">
            <v>EDPOutsourcingComercial-Ce</v>
          </cell>
          <cell r="AO306" t="str">
            <v>J215</v>
          </cell>
          <cell r="AP306" t="str">
            <v>EDPOC-VISEU-LC</v>
          </cell>
          <cell r="AQ306" t="str">
            <v>40177255</v>
          </cell>
          <cell r="AR306" t="str">
            <v>70000060</v>
          </cell>
          <cell r="AS306" t="str">
            <v>025.</v>
          </cell>
          <cell r="AT306" t="str">
            <v>ESCRITURARIO COMERCIAL</v>
          </cell>
          <cell r="AU306" t="str">
            <v>1</v>
          </cell>
          <cell r="AV306" t="str">
            <v>00040322</v>
          </cell>
          <cell r="AW306" t="str">
            <v>J20444480420</v>
          </cell>
          <cell r="AX306" t="str">
            <v>AC-LJVIS-CD-LOJA VISEU CIDADÃO</v>
          </cell>
          <cell r="AY306" t="str">
            <v>68905325</v>
          </cell>
          <cell r="AZ306" t="str">
            <v>Lj Viseu - Loja Cida</v>
          </cell>
          <cell r="BA306" t="str">
            <v>6890</v>
          </cell>
          <cell r="BB306" t="str">
            <v>EDP Outsourcing Comercial</v>
          </cell>
          <cell r="BC306" t="str">
            <v>6890</v>
          </cell>
          <cell r="BD306" t="str">
            <v>6890</v>
          </cell>
          <cell r="BE306" t="str">
            <v>2800</v>
          </cell>
          <cell r="BF306" t="str">
            <v>6890</v>
          </cell>
          <cell r="BG306" t="str">
            <v>EDP Outsourcing Comercial,SA</v>
          </cell>
          <cell r="BH306" t="str">
            <v>1010</v>
          </cell>
          <cell r="BI306">
            <v>1160</v>
          </cell>
          <cell r="BJ306" t="str">
            <v>10</v>
          </cell>
          <cell r="BK306">
            <v>23</v>
          </cell>
          <cell r="BL306">
            <v>232.53</v>
          </cell>
          <cell r="BM306" t="str">
            <v>NÍVEL 5</v>
          </cell>
          <cell r="BN306" t="str">
            <v>01</v>
          </cell>
          <cell r="BO306" t="str">
            <v>07</v>
          </cell>
          <cell r="BP306" t="str">
            <v>20040101</v>
          </cell>
          <cell r="BQ306" t="str">
            <v>21</v>
          </cell>
          <cell r="BR306" t="str">
            <v>EVOLUCAO AUTOMATICA</v>
          </cell>
          <cell r="BS306" t="str">
            <v>20050101</v>
          </cell>
          <cell r="BW306">
            <v>0</v>
          </cell>
          <cell r="BX306">
            <v>0</v>
          </cell>
          <cell r="BY306">
            <v>0</v>
          </cell>
          <cell r="BZ306">
            <v>0</v>
          </cell>
          <cell r="CA306">
            <v>0</v>
          </cell>
          <cell r="CC306">
            <v>0</v>
          </cell>
          <cell r="CG306">
            <v>0</v>
          </cell>
          <cell r="CK306">
            <v>0</v>
          </cell>
          <cell r="CO306">
            <v>0</v>
          </cell>
          <cell r="CT306">
            <v>0</v>
          </cell>
          <cell r="CU306">
            <v>0</v>
          </cell>
          <cell r="CV306">
            <v>0</v>
          </cell>
          <cell r="CW306">
            <v>0</v>
          </cell>
          <cell r="CX306">
            <v>1</v>
          </cell>
          <cell r="CY306" t="str">
            <v>6010</v>
          </cell>
          <cell r="CZ306">
            <v>39.54</v>
          </cell>
          <cell r="DC306">
            <v>0</v>
          </cell>
          <cell r="DF306">
            <v>0</v>
          </cell>
          <cell r="DI306">
            <v>0</v>
          </cell>
          <cell r="DK306">
            <v>0</v>
          </cell>
          <cell r="DL306">
            <v>0</v>
          </cell>
          <cell r="DN306" t="str">
            <v>11LJB</v>
          </cell>
          <cell r="DO306" t="str">
            <v>Fixo Tempo Inteiro</v>
          </cell>
          <cell r="DP306">
            <v>9</v>
          </cell>
          <cell r="DQ306">
            <v>100</v>
          </cell>
          <cell r="DR306" t="str">
            <v>CR01</v>
          </cell>
          <cell r="DT306" t="str">
            <v>00350708</v>
          </cell>
          <cell r="DU306" t="str">
            <v>CAIXA GERAL DE DEPOSITOS, SA</v>
          </cell>
        </row>
        <row r="307">
          <cell r="A307" t="str">
            <v>322008</v>
          </cell>
          <cell r="B307" t="str">
            <v>Anabela Pinheiro Rato Cardoso Felix</v>
          </cell>
          <cell r="C307" t="str">
            <v>1992</v>
          </cell>
          <cell r="D307">
            <v>13</v>
          </cell>
          <cell r="E307">
            <v>13</v>
          </cell>
          <cell r="F307" t="str">
            <v>19670614</v>
          </cell>
          <cell r="G307" t="str">
            <v>38</v>
          </cell>
          <cell r="H307" t="str">
            <v>1</v>
          </cell>
          <cell r="I307" t="str">
            <v>Casado</v>
          </cell>
          <cell r="J307" t="str">
            <v>feminino</v>
          </cell>
          <cell r="K307">
            <v>2</v>
          </cell>
          <cell r="L307" t="str">
            <v>Urbanização Martinhos, Bl 121 G, 4ºDtº</v>
          </cell>
          <cell r="M307" t="str">
            <v>6270-425</v>
          </cell>
          <cell r="N307" t="str">
            <v>SEIA</v>
          </cell>
          <cell r="O307" t="str">
            <v>00243403</v>
          </cell>
          <cell r="P307" t="str">
            <v>12.ANO - 3. CURSO</v>
          </cell>
          <cell r="R307" t="str">
            <v>8218758</v>
          </cell>
          <cell r="S307" t="str">
            <v>20030625</v>
          </cell>
          <cell r="T307" t="str">
            <v>GUARDA</v>
          </cell>
          <cell r="W307" t="str">
            <v>185947310</v>
          </cell>
          <cell r="X307" t="str">
            <v>1252</v>
          </cell>
          <cell r="Y307" t="str">
            <v>0.0</v>
          </cell>
          <cell r="Z307">
            <v>2</v>
          </cell>
          <cell r="AA307" t="str">
            <v>00</v>
          </cell>
          <cell r="AC307" t="str">
            <v>X</v>
          </cell>
          <cell r="AD307" t="str">
            <v>100</v>
          </cell>
          <cell r="AE307" t="str">
            <v>11181727419</v>
          </cell>
          <cell r="AF307" t="str">
            <v>02</v>
          </cell>
          <cell r="AG307" t="str">
            <v>19920616</v>
          </cell>
          <cell r="AH307" t="str">
            <v>DT.Adm.Corr.Antiguid</v>
          </cell>
          <cell r="AI307" t="str">
            <v>1</v>
          </cell>
          <cell r="AJ307" t="str">
            <v>ACTIVOS</v>
          </cell>
          <cell r="AK307" t="str">
            <v>AA</v>
          </cell>
          <cell r="AL307" t="str">
            <v>ACTIVO TEMP.INTEIRO</v>
          </cell>
          <cell r="AM307" t="str">
            <v>J200</v>
          </cell>
          <cell r="AN307" t="str">
            <v>EDPOutsourcingComercial-Ce</v>
          </cell>
          <cell r="AO307" t="str">
            <v>J215</v>
          </cell>
          <cell r="AP307" t="str">
            <v>EDPOC-VISEU-LC</v>
          </cell>
          <cell r="AQ307" t="str">
            <v>40177257</v>
          </cell>
          <cell r="AR307" t="str">
            <v>70000060</v>
          </cell>
          <cell r="AS307" t="str">
            <v>025.</v>
          </cell>
          <cell r="AT307" t="str">
            <v>ESCRITURARIO COMERCIAL</v>
          </cell>
          <cell r="AU307" t="str">
            <v>1</v>
          </cell>
          <cell r="AV307" t="str">
            <v>00040322</v>
          </cell>
          <cell r="AW307" t="str">
            <v>J20444480420</v>
          </cell>
          <cell r="AX307" t="str">
            <v>AC-LJVIS-CD-LOJA VISEU CIDADÃO</v>
          </cell>
          <cell r="AY307" t="str">
            <v>68905325</v>
          </cell>
          <cell r="AZ307" t="str">
            <v>Lj Viseu - Loja Cida</v>
          </cell>
          <cell r="BA307" t="str">
            <v>6890</v>
          </cell>
          <cell r="BB307" t="str">
            <v>EDP Outsourcing Comercial</v>
          </cell>
          <cell r="BC307" t="str">
            <v>6890</v>
          </cell>
          <cell r="BD307" t="str">
            <v>6890</v>
          </cell>
          <cell r="BE307" t="str">
            <v>2800</v>
          </cell>
          <cell r="BF307" t="str">
            <v>6890</v>
          </cell>
          <cell r="BG307" t="str">
            <v>EDP Outsourcing Comercial,SA</v>
          </cell>
          <cell r="BH307" t="str">
            <v>1010</v>
          </cell>
          <cell r="BI307">
            <v>1003</v>
          </cell>
          <cell r="BJ307" t="str">
            <v>08</v>
          </cell>
          <cell r="BK307">
            <v>13</v>
          </cell>
          <cell r="BL307">
            <v>131.43</v>
          </cell>
          <cell r="BM307" t="str">
            <v>NÍVEL 5</v>
          </cell>
          <cell r="BN307" t="str">
            <v>02</v>
          </cell>
          <cell r="BO307" t="str">
            <v>05</v>
          </cell>
          <cell r="BP307" t="str">
            <v>20030101</v>
          </cell>
          <cell r="BQ307" t="str">
            <v>21</v>
          </cell>
          <cell r="BR307" t="str">
            <v>EVOLUCAO AUTOMATICA</v>
          </cell>
          <cell r="BS307" t="str">
            <v>20050101</v>
          </cell>
          <cell r="BW307">
            <v>0</v>
          </cell>
          <cell r="BX307">
            <v>0</v>
          </cell>
          <cell r="BY307">
            <v>0</v>
          </cell>
          <cell r="BZ307">
            <v>0</v>
          </cell>
          <cell r="CA307">
            <v>0</v>
          </cell>
          <cell r="CC307">
            <v>0</v>
          </cell>
          <cell r="CG307">
            <v>0</v>
          </cell>
          <cell r="CK307">
            <v>0</v>
          </cell>
          <cell r="CO307">
            <v>0</v>
          </cell>
          <cell r="CT307">
            <v>0</v>
          </cell>
          <cell r="CU307">
            <v>0</v>
          </cell>
          <cell r="CV307">
            <v>0</v>
          </cell>
          <cell r="CW307">
            <v>0</v>
          </cell>
          <cell r="CX307">
            <v>1</v>
          </cell>
          <cell r="CY307" t="str">
            <v>6010</v>
          </cell>
          <cell r="CZ307">
            <v>39.54</v>
          </cell>
          <cell r="DC307">
            <v>0</v>
          </cell>
          <cell r="DF307">
            <v>0</v>
          </cell>
          <cell r="DI307">
            <v>0</v>
          </cell>
          <cell r="DK307">
            <v>0</v>
          </cell>
          <cell r="DL307">
            <v>0</v>
          </cell>
          <cell r="DN307" t="str">
            <v>11LJB</v>
          </cell>
          <cell r="DO307" t="str">
            <v>Fixo Tempo Inteiro</v>
          </cell>
          <cell r="DP307">
            <v>9</v>
          </cell>
          <cell r="DQ307">
            <v>100</v>
          </cell>
          <cell r="DR307" t="str">
            <v>CR01</v>
          </cell>
          <cell r="DT307" t="str">
            <v>00350618</v>
          </cell>
          <cell r="DU307" t="str">
            <v>CAIXA GERAL DE DEPOSITOS, SA</v>
          </cell>
        </row>
        <row r="308">
          <cell r="A308" t="str">
            <v>271284</v>
          </cell>
          <cell r="B308" t="str">
            <v>Manuel Alberto Fernandes Ferreira</v>
          </cell>
          <cell r="C308" t="str">
            <v>1982</v>
          </cell>
          <cell r="D308">
            <v>23</v>
          </cell>
          <cell r="E308">
            <v>23</v>
          </cell>
          <cell r="F308" t="str">
            <v>19581016</v>
          </cell>
          <cell r="G308" t="str">
            <v>46</v>
          </cell>
          <cell r="H308" t="str">
            <v>1</v>
          </cell>
          <cell r="I308" t="str">
            <v>Casado</v>
          </cell>
          <cell r="J308" t="str">
            <v>masculino</v>
          </cell>
          <cell r="K308">
            <v>1</v>
          </cell>
          <cell r="L308" t="str">
            <v>R Santo António, Nº. 11 - 1º.Dt.</v>
          </cell>
          <cell r="M308" t="str">
            <v>3600-135</v>
          </cell>
          <cell r="N308" t="str">
            <v>CASTRO DAIRE</v>
          </cell>
          <cell r="O308" t="str">
            <v>00231013</v>
          </cell>
          <cell r="P308" t="str">
            <v>2. CICLO LICEAL</v>
          </cell>
          <cell r="R308" t="str">
            <v>3730233</v>
          </cell>
          <cell r="S308" t="str">
            <v>19970524</v>
          </cell>
          <cell r="T308" t="str">
            <v>LISBOA</v>
          </cell>
          <cell r="U308" t="str">
            <v>9803</v>
          </cell>
          <cell r="V308" t="str">
            <v>S.NAC IND ENERGIA-SINDEL</v>
          </cell>
          <cell r="W308" t="str">
            <v>147309255</v>
          </cell>
          <cell r="X308" t="str">
            <v>2526</v>
          </cell>
          <cell r="Y308" t="str">
            <v>0.0</v>
          </cell>
          <cell r="Z308">
            <v>1</v>
          </cell>
          <cell r="AA308" t="str">
            <v>00</v>
          </cell>
          <cell r="AC308" t="str">
            <v>X</v>
          </cell>
          <cell r="AD308" t="str">
            <v>100</v>
          </cell>
          <cell r="AE308" t="str">
            <v>11152759018</v>
          </cell>
          <cell r="AF308" t="str">
            <v>02</v>
          </cell>
          <cell r="AG308" t="str">
            <v>19820224</v>
          </cell>
          <cell r="AH308" t="str">
            <v>DT.Adm.Corr.Antiguid</v>
          </cell>
          <cell r="AI308" t="str">
            <v>1</v>
          </cell>
          <cell r="AJ308" t="str">
            <v>ACTIVOS</v>
          </cell>
          <cell r="AK308" t="str">
            <v>AA</v>
          </cell>
          <cell r="AL308" t="str">
            <v>ACTIVO TEMP.INTEIRO</v>
          </cell>
          <cell r="AM308" t="str">
            <v>J200</v>
          </cell>
          <cell r="AN308" t="str">
            <v>EDPOutsourcingComercial-Ce</v>
          </cell>
          <cell r="AO308" t="str">
            <v>J215</v>
          </cell>
          <cell r="AP308" t="str">
            <v>EDPOC-VISEU-LC</v>
          </cell>
          <cell r="AQ308" t="str">
            <v>40177253</v>
          </cell>
          <cell r="AR308" t="str">
            <v>70000060</v>
          </cell>
          <cell r="AS308" t="str">
            <v>025.</v>
          </cell>
          <cell r="AT308" t="str">
            <v>ESCRITURARIO COMERCIAL</v>
          </cell>
          <cell r="AU308" t="str">
            <v>1</v>
          </cell>
          <cell r="AV308" t="str">
            <v>00040322</v>
          </cell>
          <cell r="AW308" t="str">
            <v>J20444480420</v>
          </cell>
          <cell r="AX308" t="str">
            <v>AC-LJVIS-CD-LOJA VISEU CIDADÃO</v>
          </cell>
          <cell r="AY308" t="str">
            <v>68905325</v>
          </cell>
          <cell r="AZ308" t="str">
            <v>Lj Viseu - Loja Cida</v>
          </cell>
          <cell r="BA308" t="str">
            <v>6890</v>
          </cell>
          <cell r="BB308" t="str">
            <v>EDP Outsourcing Comercial</v>
          </cell>
          <cell r="BC308" t="str">
            <v>6890</v>
          </cell>
          <cell r="BD308" t="str">
            <v>6890</v>
          </cell>
          <cell r="BE308" t="str">
            <v>2800</v>
          </cell>
          <cell r="BF308" t="str">
            <v>6890</v>
          </cell>
          <cell r="BG308" t="str">
            <v>EDP Outsourcing Comercial,SA</v>
          </cell>
          <cell r="BH308" t="str">
            <v>1010</v>
          </cell>
          <cell r="BI308">
            <v>1247</v>
          </cell>
          <cell r="BJ308" t="str">
            <v>11</v>
          </cell>
          <cell r="BK308">
            <v>23</v>
          </cell>
          <cell r="BL308">
            <v>232.53</v>
          </cell>
          <cell r="BM308" t="str">
            <v>NÍVEL 5</v>
          </cell>
          <cell r="BN308" t="str">
            <v>00</v>
          </cell>
          <cell r="BO308" t="str">
            <v>08</v>
          </cell>
          <cell r="BP308" t="str">
            <v>20050101</v>
          </cell>
          <cell r="BQ308" t="str">
            <v>21</v>
          </cell>
          <cell r="BR308" t="str">
            <v>EVOLUCAO AUTOMATICA</v>
          </cell>
          <cell r="BS308" t="str">
            <v>20050101</v>
          </cell>
          <cell r="BW308">
            <v>0</v>
          </cell>
          <cell r="BX308">
            <v>0</v>
          </cell>
          <cell r="BY308">
            <v>0</v>
          </cell>
          <cell r="BZ308">
            <v>0</v>
          </cell>
          <cell r="CA308">
            <v>0</v>
          </cell>
          <cell r="CC308">
            <v>0</v>
          </cell>
          <cell r="CG308">
            <v>0</v>
          </cell>
          <cell r="CK308">
            <v>0</v>
          </cell>
          <cell r="CO308">
            <v>0</v>
          </cell>
          <cell r="CT308">
            <v>0</v>
          </cell>
          <cell r="CU308">
            <v>0</v>
          </cell>
          <cell r="CV308">
            <v>0</v>
          </cell>
          <cell r="CW308">
            <v>0</v>
          </cell>
          <cell r="CX308">
            <v>1</v>
          </cell>
          <cell r="CY308" t="str">
            <v>6010</v>
          </cell>
          <cell r="CZ308">
            <v>39.54</v>
          </cell>
          <cell r="DC308">
            <v>0</v>
          </cell>
          <cell r="DF308">
            <v>0</v>
          </cell>
          <cell r="DI308">
            <v>0</v>
          </cell>
          <cell r="DK308">
            <v>0</v>
          </cell>
          <cell r="DL308">
            <v>0</v>
          </cell>
          <cell r="DN308" t="str">
            <v>11LJA</v>
          </cell>
          <cell r="DO308" t="str">
            <v>Fixo Tempo Inteiro</v>
          </cell>
          <cell r="DP308">
            <v>9</v>
          </cell>
          <cell r="DQ308">
            <v>100</v>
          </cell>
          <cell r="DR308" t="str">
            <v>CR01</v>
          </cell>
          <cell r="DT308" t="str">
            <v>00350231</v>
          </cell>
          <cell r="DU308" t="str">
            <v>CAIXA GERAL DE DEPOSITOS, SA</v>
          </cell>
        </row>
        <row r="309">
          <cell r="A309" t="str">
            <v>216607</v>
          </cell>
          <cell r="B309" t="str">
            <v>Antonio Dias Figueiredo</v>
          </cell>
          <cell r="C309" t="str">
            <v>1973</v>
          </cell>
          <cell r="D309">
            <v>32</v>
          </cell>
          <cell r="E309">
            <v>32</v>
          </cell>
          <cell r="F309" t="str">
            <v>19571229</v>
          </cell>
          <cell r="G309" t="str">
            <v>47</v>
          </cell>
          <cell r="H309" t="str">
            <v>0</v>
          </cell>
          <cell r="I309" t="str">
            <v>Solt.</v>
          </cell>
          <cell r="J309" t="str">
            <v>masculino</v>
          </cell>
          <cell r="K309">
            <v>0</v>
          </cell>
          <cell r="L309" t="str">
            <v>Qt do Vale de Aldeia</v>
          </cell>
          <cell r="M309" t="str">
            <v>3550-126</v>
          </cell>
          <cell r="N309" t="str">
            <v>PENALVA DO CASTELO</v>
          </cell>
          <cell r="O309" t="str">
            <v>00123022</v>
          </cell>
          <cell r="P309" t="str">
            <v>CICLO COMPL. ENSINO PRIMARIO</v>
          </cell>
          <cell r="R309" t="str">
            <v>6858715</v>
          </cell>
          <cell r="S309" t="str">
            <v>20000721</v>
          </cell>
          <cell r="T309" t="str">
            <v>LISBOA</v>
          </cell>
          <cell r="U309" t="str">
            <v>9806</v>
          </cell>
          <cell r="V309" t="str">
            <v>ASOSI-ASS.S.TRAB.S.EN.TEL</v>
          </cell>
          <cell r="W309" t="str">
            <v>150463626</v>
          </cell>
          <cell r="X309" t="str">
            <v>2607</v>
          </cell>
          <cell r="Y309" t="str">
            <v>0.0</v>
          </cell>
          <cell r="Z309">
            <v>0</v>
          </cell>
          <cell r="AA309" t="str">
            <v>00</v>
          </cell>
          <cell r="AD309" t="str">
            <v>100</v>
          </cell>
          <cell r="AE309" t="str">
            <v>11150665466</v>
          </cell>
          <cell r="AF309" t="str">
            <v>02</v>
          </cell>
          <cell r="AG309" t="str">
            <v>19730601</v>
          </cell>
          <cell r="AH309" t="str">
            <v>DT.Adm.Corr.Antiguid</v>
          </cell>
          <cell r="AI309" t="str">
            <v>1</v>
          </cell>
          <cell r="AJ309" t="str">
            <v>ACTIVOS</v>
          </cell>
          <cell r="AK309" t="str">
            <v>AA</v>
          </cell>
          <cell r="AL309" t="str">
            <v>ACTIVO TEMP.INTEIRO</v>
          </cell>
          <cell r="AM309" t="str">
            <v>J200</v>
          </cell>
          <cell r="AN309" t="str">
            <v>EDPOutsourcingComercial-Ce</v>
          </cell>
          <cell r="AO309" t="str">
            <v>J215</v>
          </cell>
          <cell r="AP309" t="str">
            <v>EDPOC-VISEU-LC</v>
          </cell>
          <cell r="AQ309" t="str">
            <v>40177121</v>
          </cell>
          <cell r="AR309" t="str">
            <v>70000022</v>
          </cell>
          <cell r="AS309" t="str">
            <v>014.</v>
          </cell>
          <cell r="AT309" t="str">
            <v>TECNICO COMERCIAL</v>
          </cell>
          <cell r="AU309" t="str">
            <v>0</v>
          </cell>
          <cell r="AV309" t="str">
            <v>00040322</v>
          </cell>
          <cell r="AW309" t="str">
            <v>J20444480420</v>
          </cell>
          <cell r="AX309" t="str">
            <v>AC-LJVIS-CD-LOJA VISEU CIDADÃO</v>
          </cell>
          <cell r="AY309" t="str">
            <v>68905325</v>
          </cell>
          <cell r="AZ309" t="str">
            <v>Lj Viseu - Loja Cida</v>
          </cell>
          <cell r="BA309" t="str">
            <v>6890</v>
          </cell>
          <cell r="BB309" t="str">
            <v>EDP Outsourcing Comercial</v>
          </cell>
          <cell r="BC309" t="str">
            <v>6890</v>
          </cell>
          <cell r="BD309" t="str">
            <v>6890</v>
          </cell>
          <cell r="BE309" t="str">
            <v>2800</v>
          </cell>
          <cell r="BF309" t="str">
            <v>6890</v>
          </cell>
          <cell r="BG309" t="str">
            <v>EDP Outsourcing Comercial,SA</v>
          </cell>
          <cell r="BH309" t="str">
            <v>1010</v>
          </cell>
          <cell r="BI309">
            <v>1432</v>
          </cell>
          <cell r="BJ309" t="str">
            <v>13</v>
          </cell>
          <cell r="BK309">
            <v>32</v>
          </cell>
          <cell r="BL309">
            <v>323.52</v>
          </cell>
          <cell r="BM309" t="str">
            <v>NÍVEL 4</v>
          </cell>
          <cell r="BN309" t="str">
            <v>01</v>
          </cell>
          <cell r="BO309" t="str">
            <v>07</v>
          </cell>
          <cell r="BP309" t="str">
            <v>20040101</v>
          </cell>
          <cell r="BQ309" t="str">
            <v>21</v>
          </cell>
          <cell r="BR309" t="str">
            <v>EVOLUCAO AUTOMATICA</v>
          </cell>
          <cell r="BS309" t="str">
            <v>20050101</v>
          </cell>
          <cell r="BW309">
            <v>0</v>
          </cell>
          <cell r="BX309">
            <v>0</v>
          </cell>
          <cell r="BY309">
            <v>0</v>
          </cell>
          <cell r="BZ309">
            <v>0</v>
          </cell>
          <cell r="CA309">
            <v>0</v>
          </cell>
          <cell r="CC309">
            <v>0</v>
          </cell>
          <cell r="CG309">
            <v>0</v>
          </cell>
          <cell r="CK309">
            <v>0</v>
          </cell>
          <cell r="CO309">
            <v>0</v>
          </cell>
          <cell r="CT309">
            <v>0</v>
          </cell>
          <cell r="CU309">
            <v>0</v>
          </cell>
          <cell r="CV309">
            <v>0</v>
          </cell>
          <cell r="CW309">
            <v>0</v>
          </cell>
          <cell r="CX309">
            <v>1</v>
          </cell>
          <cell r="CY309" t="str">
            <v>6010</v>
          </cell>
          <cell r="CZ309">
            <v>39.54</v>
          </cell>
          <cell r="DC309">
            <v>0</v>
          </cell>
          <cell r="DF309">
            <v>0</v>
          </cell>
          <cell r="DI309">
            <v>0</v>
          </cell>
          <cell r="DK309">
            <v>0</v>
          </cell>
          <cell r="DL309">
            <v>0</v>
          </cell>
          <cell r="DN309" t="str">
            <v>11LJB</v>
          </cell>
          <cell r="DO309" t="str">
            <v>Fixo Tempo Inteiro</v>
          </cell>
          <cell r="DP309">
            <v>9</v>
          </cell>
          <cell r="DQ309">
            <v>100</v>
          </cell>
          <cell r="DR309" t="str">
            <v>CR01</v>
          </cell>
          <cell r="DT309" t="str">
            <v>00350600</v>
          </cell>
          <cell r="DU309" t="str">
            <v>CAIXA GERAL DE DEPOSITOS, SA</v>
          </cell>
        </row>
        <row r="310">
          <cell r="A310" t="str">
            <v>271411</v>
          </cell>
          <cell r="B310" t="str">
            <v>Maria Berta Paiva Alves Pereira</v>
          </cell>
          <cell r="C310" t="str">
            <v>1982</v>
          </cell>
          <cell r="D310">
            <v>23</v>
          </cell>
          <cell r="E310">
            <v>23</v>
          </cell>
          <cell r="F310" t="str">
            <v>19580511</v>
          </cell>
          <cell r="G310" t="str">
            <v>47</v>
          </cell>
          <cell r="H310" t="str">
            <v>1</v>
          </cell>
          <cell r="I310" t="str">
            <v>Casado</v>
          </cell>
          <cell r="J310" t="str">
            <v>feminino</v>
          </cell>
          <cell r="K310">
            <v>2</v>
          </cell>
          <cell r="L310" t="str">
            <v>Reriz - Barroca</v>
          </cell>
          <cell r="M310" t="str">
            <v>3600-000</v>
          </cell>
          <cell r="N310" t="str">
            <v>CASTRO D'AIRE</v>
          </cell>
          <cell r="O310" t="str">
            <v>00231023</v>
          </cell>
          <cell r="P310" t="str">
            <v>CURSO GERAL DOS LICEUS</v>
          </cell>
          <cell r="R310" t="str">
            <v>6063705</v>
          </cell>
          <cell r="S310" t="str">
            <v>19960701</v>
          </cell>
          <cell r="T310" t="str">
            <v>LISBOA</v>
          </cell>
          <cell r="U310" t="str">
            <v>9803</v>
          </cell>
          <cell r="V310" t="str">
            <v>S.NAC IND ENERGIA-SINDEL</v>
          </cell>
          <cell r="W310" t="str">
            <v>103956425</v>
          </cell>
          <cell r="X310" t="str">
            <v>2526</v>
          </cell>
          <cell r="Y310" t="str">
            <v>0.0</v>
          </cell>
          <cell r="Z310">
            <v>2</v>
          </cell>
          <cell r="AA310" t="str">
            <v>00</v>
          </cell>
          <cell r="AC310" t="str">
            <v>X</v>
          </cell>
          <cell r="AD310" t="str">
            <v>100</v>
          </cell>
          <cell r="AE310" t="str">
            <v>11152759806</v>
          </cell>
          <cell r="AF310" t="str">
            <v>02</v>
          </cell>
          <cell r="AG310" t="str">
            <v>19820224</v>
          </cell>
          <cell r="AH310" t="str">
            <v>DT.Adm.Corr.Antiguid</v>
          </cell>
          <cell r="AI310" t="str">
            <v>1</v>
          </cell>
          <cell r="AJ310" t="str">
            <v>ACTIVOS</v>
          </cell>
          <cell r="AK310" t="str">
            <v>AA</v>
          </cell>
          <cell r="AL310" t="str">
            <v>ACTIVO TEMP.INTEIRO</v>
          </cell>
          <cell r="AM310" t="str">
            <v>J200</v>
          </cell>
          <cell r="AN310" t="str">
            <v>EDPOutsourcingComercial-Ce</v>
          </cell>
          <cell r="AO310" t="str">
            <v>J215</v>
          </cell>
          <cell r="AP310" t="str">
            <v>EDPOC-VISEU-LC</v>
          </cell>
          <cell r="AQ310" t="str">
            <v>40177254</v>
          </cell>
          <cell r="AR310" t="str">
            <v>70000060</v>
          </cell>
          <cell r="AS310" t="str">
            <v>025.</v>
          </cell>
          <cell r="AT310" t="str">
            <v>ESCRITURARIO COMERCIAL</v>
          </cell>
          <cell r="AU310" t="str">
            <v>1</v>
          </cell>
          <cell r="AV310" t="str">
            <v>00040322</v>
          </cell>
          <cell r="AW310" t="str">
            <v>J20444480420</v>
          </cell>
          <cell r="AX310" t="str">
            <v>AC-LJVIS-CD-LOJA VISEU CIDADÃO</v>
          </cell>
          <cell r="AY310" t="str">
            <v>68905325</v>
          </cell>
          <cell r="AZ310" t="str">
            <v>Lj Viseu - Loja Cida</v>
          </cell>
          <cell r="BA310" t="str">
            <v>6890</v>
          </cell>
          <cell r="BB310" t="str">
            <v>EDP Outsourcing Comercial</v>
          </cell>
          <cell r="BC310" t="str">
            <v>6890</v>
          </cell>
          <cell r="BD310" t="str">
            <v>6890</v>
          </cell>
          <cell r="BE310" t="str">
            <v>2800</v>
          </cell>
          <cell r="BF310" t="str">
            <v>6890</v>
          </cell>
          <cell r="BG310" t="str">
            <v>EDP Outsourcing Comercial,SA</v>
          </cell>
          <cell r="BH310" t="str">
            <v>1010</v>
          </cell>
          <cell r="BI310">
            <v>1160</v>
          </cell>
          <cell r="BJ310" t="str">
            <v>10</v>
          </cell>
          <cell r="BK310">
            <v>23</v>
          </cell>
          <cell r="BL310">
            <v>232.53</v>
          </cell>
          <cell r="BM310" t="str">
            <v>NÍVEL 5</v>
          </cell>
          <cell r="BN310" t="str">
            <v>01</v>
          </cell>
          <cell r="BO310" t="str">
            <v>07</v>
          </cell>
          <cell r="BP310" t="str">
            <v>20040101</v>
          </cell>
          <cell r="BQ310" t="str">
            <v>21</v>
          </cell>
          <cell r="BR310" t="str">
            <v>EVOLUCAO AUTOMATICA</v>
          </cell>
          <cell r="BS310" t="str">
            <v>20050101</v>
          </cell>
          <cell r="BW310">
            <v>0</v>
          </cell>
          <cell r="BX310">
            <v>0</v>
          </cell>
          <cell r="BY310">
            <v>0</v>
          </cell>
          <cell r="BZ310">
            <v>0</v>
          </cell>
          <cell r="CA310">
            <v>0</v>
          </cell>
          <cell r="CC310">
            <v>0</v>
          </cell>
          <cell r="CG310">
            <v>0</v>
          </cell>
          <cell r="CK310">
            <v>0</v>
          </cell>
          <cell r="CO310">
            <v>0</v>
          </cell>
          <cell r="CT310">
            <v>0</v>
          </cell>
          <cell r="CU310">
            <v>0</v>
          </cell>
          <cell r="CV310">
            <v>0</v>
          </cell>
          <cell r="CW310">
            <v>0</v>
          </cell>
          <cell r="CX310">
            <v>1</v>
          </cell>
          <cell r="CY310" t="str">
            <v>6010</v>
          </cell>
          <cell r="CZ310">
            <v>39.54</v>
          </cell>
          <cell r="DC310">
            <v>0</v>
          </cell>
          <cell r="DF310">
            <v>0</v>
          </cell>
          <cell r="DI310">
            <v>0</v>
          </cell>
          <cell r="DK310">
            <v>0</v>
          </cell>
          <cell r="DL310">
            <v>0</v>
          </cell>
          <cell r="DN310" t="str">
            <v>11LJA</v>
          </cell>
          <cell r="DO310" t="str">
            <v>Fixo Tempo Inteiro</v>
          </cell>
          <cell r="DP310">
            <v>9</v>
          </cell>
          <cell r="DQ310">
            <v>100</v>
          </cell>
          <cell r="DR310" t="str">
            <v>CR01</v>
          </cell>
          <cell r="DT310" t="str">
            <v>00350231</v>
          </cell>
          <cell r="DU310" t="str">
            <v>CAIXA GERAL DE DEPOSITOS, SA</v>
          </cell>
        </row>
        <row r="311">
          <cell r="A311" t="str">
            <v>307734</v>
          </cell>
          <cell r="B311" t="str">
            <v>Fernando Jose Nunes Santos</v>
          </cell>
          <cell r="C311" t="str">
            <v>1988</v>
          </cell>
          <cell r="D311">
            <v>17</v>
          </cell>
          <cell r="E311">
            <v>17</v>
          </cell>
          <cell r="F311" t="str">
            <v>19640509</v>
          </cell>
          <cell r="G311" t="str">
            <v>41</v>
          </cell>
          <cell r="H311" t="str">
            <v>1</v>
          </cell>
          <cell r="I311" t="str">
            <v>Casado</v>
          </cell>
          <cell r="J311" t="str">
            <v>masculino</v>
          </cell>
          <cell r="K311">
            <v>1</v>
          </cell>
          <cell r="L311" t="str">
            <v>Tr. do Modorninho, Nº 10</v>
          </cell>
          <cell r="M311" t="str">
            <v>3530-228</v>
          </cell>
          <cell r="N311" t="str">
            <v>MANGUALDE</v>
          </cell>
          <cell r="O311" t="str">
            <v>00241132</v>
          </cell>
          <cell r="P311" t="str">
            <v>CURSO COMPLEMENTAR DOS LICEUS</v>
          </cell>
          <cell r="R311" t="str">
            <v>6560078</v>
          </cell>
          <cell r="S311" t="str">
            <v>19951211</v>
          </cell>
          <cell r="T311" t="str">
            <v>LISBOA</v>
          </cell>
          <cell r="U311" t="str">
            <v>9806</v>
          </cell>
          <cell r="V311" t="str">
            <v>ASOSI-ASS.S.TRAB.S.EN.TEL</v>
          </cell>
          <cell r="W311" t="str">
            <v>175223130</v>
          </cell>
          <cell r="X311" t="str">
            <v>2550</v>
          </cell>
          <cell r="Y311" t="str">
            <v>0.0</v>
          </cell>
          <cell r="Z311">
            <v>2</v>
          </cell>
          <cell r="AA311" t="str">
            <v>00</v>
          </cell>
          <cell r="AC311" t="str">
            <v>X</v>
          </cell>
          <cell r="AD311" t="str">
            <v>100</v>
          </cell>
          <cell r="AE311" t="str">
            <v>11152539072</v>
          </cell>
          <cell r="AF311" t="str">
            <v>02</v>
          </cell>
          <cell r="AG311" t="str">
            <v>19880104</v>
          </cell>
          <cell r="AH311" t="str">
            <v>DT.Adm.Corr.Antiguid</v>
          </cell>
          <cell r="AI311" t="str">
            <v>1</v>
          </cell>
          <cell r="AJ311" t="str">
            <v>ACTIVOS</v>
          </cell>
          <cell r="AK311" t="str">
            <v>AA</v>
          </cell>
          <cell r="AL311" t="str">
            <v>ACTIVO TEMP.INTEIRO</v>
          </cell>
          <cell r="AM311" t="str">
            <v>J200</v>
          </cell>
          <cell r="AN311" t="str">
            <v>EDPOutsourcingComercial-Ce</v>
          </cell>
          <cell r="AO311" t="str">
            <v>J215</v>
          </cell>
          <cell r="AP311" t="str">
            <v>EDPOC-VISEU-LC</v>
          </cell>
          <cell r="AQ311" t="str">
            <v>40177256</v>
          </cell>
          <cell r="AR311" t="str">
            <v>70000060</v>
          </cell>
          <cell r="AS311" t="str">
            <v>025.</v>
          </cell>
          <cell r="AT311" t="str">
            <v>ESCRITURARIO COMERCIAL</v>
          </cell>
          <cell r="AU311" t="str">
            <v>1</v>
          </cell>
          <cell r="AV311" t="str">
            <v>00040322</v>
          </cell>
          <cell r="AW311" t="str">
            <v>J20444480420</v>
          </cell>
          <cell r="AX311" t="str">
            <v>AC-LJVIS-CD-LOJA VISEU CIDADÃO</v>
          </cell>
          <cell r="AY311" t="str">
            <v>68905325</v>
          </cell>
          <cell r="AZ311" t="str">
            <v>Lj Viseu - Loja Cida</v>
          </cell>
          <cell r="BA311" t="str">
            <v>6890</v>
          </cell>
          <cell r="BB311" t="str">
            <v>EDP Outsourcing Comercial</v>
          </cell>
          <cell r="BC311" t="str">
            <v>6890</v>
          </cell>
          <cell r="BD311" t="str">
            <v>6890</v>
          </cell>
          <cell r="BE311" t="str">
            <v>2800</v>
          </cell>
          <cell r="BF311" t="str">
            <v>6890</v>
          </cell>
          <cell r="BG311" t="str">
            <v>EDP Outsourcing Comercial,SA</v>
          </cell>
          <cell r="BH311" t="str">
            <v>1010</v>
          </cell>
          <cell r="BI311">
            <v>1079</v>
          </cell>
          <cell r="BJ311" t="str">
            <v>09</v>
          </cell>
          <cell r="BK311">
            <v>17</v>
          </cell>
          <cell r="BL311">
            <v>171.87</v>
          </cell>
          <cell r="BM311" t="str">
            <v>NÍVEL 5</v>
          </cell>
          <cell r="BN311" t="str">
            <v>02</v>
          </cell>
          <cell r="BO311" t="str">
            <v>06</v>
          </cell>
          <cell r="BP311" t="str">
            <v>20030101</v>
          </cell>
          <cell r="BQ311" t="str">
            <v>21</v>
          </cell>
          <cell r="BR311" t="str">
            <v>EVOLUCAO AUTOMATICA</v>
          </cell>
          <cell r="BS311" t="str">
            <v>20050101</v>
          </cell>
          <cell r="BW311">
            <v>0</v>
          </cell>
          <cell r="BX311">
            <v>0</v>
          </cell>
          <cell r="BY311">
            <v>0</v>
          </cell>
          <cell r="BZ311">
            <v>0</v>
          </cell>
          <cell r="CA311">
            <v>0</v>
          </cell>
          <cell r="CC311">
            <v>0</v>
          </cell>
          <cell r="CG311">
            <v>0</v>
          </cell>
          <cell r="CK311">
            <v>0</v>
          </cell>
          <cell r="CO311">
            <v>0</v>
          </cell>
          <cell r="CT311">
            <v>0</v>
          </cell>
          <cell r="CU311">
            <v>0</v>
          </cell>
          <cell r="CV311">
            <v>0</v>
          </cell>
          <cell r="CW311">
            <v>0</v>
          </cell>
          <cell r="CX311">
            <v>1</v>
          </cell>
          <cell r="CY311" t="str">
            <v>6010</v>
          </cell>
          <cell r="CZ311">
            <v>39.54</v>
          </cell>
          <cell r="DC311">
            <v>0</v>
          </cell>
          <cell r="DF311">
            <v>0</v>
          </cell>
          <cell r="DI311">
            <v>0</v>
          </cell>
          <cell r="DK311">
            <v>0</v>
          </cell>
          <cell r="DL311">
            <v>0</v>
          </cell>
          <cell r="DN311" t="str">
            <v>11LJB</v>
          </cell>
          <cell r="DO311" t="str">
            <v>Fixo Tempo Inteiro</v>
          </cell>
          <cell r="DP311">
            <v>9</v>
          </cell>
          <cell r="DQ311">
            <v>100</v>
          </cell>
          <cell r="DR311" t="str">
            <v>CR01</v>
          </cell>
          <cell r="DT311" t="str">
            <v>00350432</v>
          </cell>
          <cell r="DU311" t="str">
            <v>CAIXA GERAL DE DEPOSITOS, SA</v>
          </cell>
        </row>
        <row r="312">
          <cell r="A312" t="str">
            <v>270725</v>
          </cell>
          <cell r="B312" t="str">
            <v>Jose Alberto Rodrigues Santos</v>
          </cell>
          <cell r="C312" t="str">
            <v>1982</v>
          </cell>
          <cell r="D312">
            <v>23</v>
          </cell>
          <cell r="E312">
            <v>23</v>
          </cell>
          <cell r="F312" t="str">
            <v>19610810</v>
          </cell>
          <cell r="G312" t="str">
            <v>43</v>
          </cell>
          <cell r="H312" t="str">
            <v>1</v>
          </cell>
          <cell r="I312" t="str">
            <v>Casado</v>
          </cell>
          <cell r="J312" t="str">
            <v>masculino</v>
          </cell>
          <cell r="K312">
            <v>2</v>
          </cell>
          <cell r="L312" t="str">
            <v>Rua Tenente Manuel Joaquim BLOCO-E  1º D     VISEU</v>
          </cell>
          <cell r="M312" t="str">
            <v>3510-086</v>
          </cell>
          <cell r="N312" t="str">
            <v>VISEU</v>
          </cell>
          <cell r="O312" t="str">
            <v>00231011</v>
          </cell>
          <cell r="P312" t="str">
            <v>2. CICLO LICEAL</v>
          </cell>
          <cell r="R312" t="str">
            <v>3992826</v>
          </cell>
          <cell r="S312" t="str">
            <v>19991014</v>
          </cell>
          <cell r="T312" t="str">
            <v>VISEU</v>
          </cell>
          <cell r="U312" t="str">
            <v>9806</v>
          </cell>
          <cell r="V312" t="str">
            <v>ASOSI-ASS.S.TRAB.S.EN.TEL</v>
          </cell>
          <cell r="W312" t="str">
            <v>108165094</v>
          </cell>
          <cell r="X312" t="str">
            <v>2577</v>
          </cell>
          <cell r="Y312" t="str">
            <v>0.0</v>
          </cell>
          <cell r="Z312">
            <v>2</v>
          </cell>
          <cell r="AA312" t="str">
            <v>00</v>
          </cell>
          <cell r="AC312" t="str">
            <v>X</v>
          </cell>
          <cell r="AD312" t="str">
            <v>100</v>
          </cell>
          <cell r="AE312" t="str">
            <v>11152755725</v>
          </cell>
          <cell r="AF312" t="str">
            <v>02</v>
          </cell>
          <cell r="AG312" t="str">
            <v>19820504</v>
          </cell>
          <cell r="AH312" t="str">
            <v>DT.Adm.Corr.Antiguid</v>
          </cell>
          <cell r="AI312" t="str">
            <v>1</v>
          </cell>
          <cell r="AJ312" t="str">
            <v>ACTIVOS</v>
          </cell>
          <cell r="AK312" t="str">
            <v>AA</v>
          </cell>
          <cell r="AL312" t="str">
            <v>ACTIVO TEMP.INTEIRO</v>
          </cell>
          <cell r="AM312" t="str">
            <v>J200</v>
          </cell>
          <cell r="AN312" t="str">
            <v>EDPOutsourcingComercial-Ce</v>
          </cell>
          <cell r="AO312" t="str">
            <v>J215</v>
          </cell>
          <cell r="AP312" t="str">
            <v>EDPOC-VISEU-LC</v>
          </cell>
          <cell r="AQ312" t="str">
            <v>40177123</v>
          </cell>
          <cell r="AR312" t="str">
            <v>70000022</v>
          </cell>
          <cell r="AS312" t="str">
            <v>014.</v>
          </cell>
          <cell r="AT312" t="str">
            <v>TECNICO COMERCIAL</v>
          </cell>
          <cell r="AU312" t="str">
            <v>1</v>
          </cell>
          <cell r="AV312" t="str">
            <v>00040322</v>
          </cell>
          <cell r="AW312" t="str">
            <v>J20444480420</v>
          </cell>
          <cell r="AX312" t="str">
            <v>AC-LJVIS-CD-LOJA VISEU CIDADÃO</v>
          </cell>
          <cell r="AY312" t="str">
            <v>68905325</v>
          </cell>
          <cell r="AZ312" t="str">
            <v>Lj Viseu - Loja Cida</v>
          </cell>
          <cell r="BA312" t="str">
            <v>6890</v>
          </cell>
          <cell r="BB312" t="str">
            <v>EDP Outsourcing Comercial</v>
          </cell>
          <cell r="BC312" t="str">
            <v>6890</v>
          </cell>
          <cell r="BD312" t="str">
            <v>6890</v>
          </cell>
          <cell r="BE312" t="str">
            <v>2800</v>
          </cell>
          <cell r="BF312" t="str">
            <v>6890</v>
          </cell>
          <cell r="BG312" t="str">
            <v>EDP Outsourcing Comercial,SA</v>
          </cell>
          <cell r="BH312" t="str">
            <v>1010</v>
          </cell>
          <cell r="BI312">
            <v>1339</v>
          </cell>
          <cell r="BJ312" t="str">
            <v>12</v>
          </cell>
          <cell r="BK312">
            <v>23</v>
          </cell>
          <cell r="BL312">
            <v>232.53</v>
          </cell>
          <cell r="BM312" t="str">
            <v>NÍVEL 4</v>
          </cell>
          <cell r="BN312" t="str">
            <v>01</v>
          </cell>
          <cell r="BO312" t="str">
            <v>06</v>
          </cell>
          <cell r="BP312" t="str">
            <v>20040101</v>
          </cell>
          <cell r="BQ312" t="str">
            <v>21</v>
          </cell>
          <cell r="BR312" t="str">
            <v>EVOLUCAO AUTOMATICA</v>
          </cell>
          <cell r="BS312" t="str">
            <v>20050101</v>
          </cell>
          <cell r="BW312">
            <v>0</v>
          </cell>
          <cell r="BX312">
            <v>0</v>
          </cell>
          <cell r="BY312">
            <v>0</v>
          </cell>
          <cell r="BZ312">
            <v>0</v>
          </cell>
          <cell r="CA312">
            <v>0</v>
          </cell>
          <cell r="CC312">
            <v>0</v>
          </cell>
          <cell r="CG312">
            <v>0</v>
          </cell>
          <cell r="CK312">
            <v>0</v>
          </cell>
          <cell r="CO312">
            <v>0</v>
          </cell>
          <cell r="CT312">
            <v>0</v>
          </cell>
          <cell r="CU312">
            <v>0</v>
          </cell>
          <cell r="CV312">
            <v>0</v>
          </cell>
          <cell r="CW312">
            <v>0</v>
          </cell>
          <cell r="CX312">
            <v>1</v>
          </cell>
          <cell r="CY312" t="str">
            <v>6010</v>
          </cell>
          <cell r="CZ312">
            <v>39.54</v>
          </cell>
          <cell r="DC312">
            <v>0</v>
          </cell>
          <cell r="DF312">
            <v>0</v>
          </cell>
          <cell r="DI312">
            <v>0</v>
          </cell>
          <cell r="DK312">
            <v>0</v>
          </cell>
          <cell r="DL312">
            <v>0</v>
          </cell>
          <cell r="DN312" t="str">
            <v>11LJA</v>
          </cell>
          <cell r="DO312" t="str">
            <v>Fixo Tempo Inteiro</v>
          </cell>
          <cell r="DP312">
            <v>9</v>
          </cell>
          <cell r="DQ312">
            <v>100</v>
          </cell>
          <cell r="DR312" t="str">
            <v>CR01</v>
          </cell>
          <cell r="DT312" t="str">
            <v>00070665</v>
          </cell>
          <cell r="DU312" t="str">
            <v>BANCO ESPIRITO SANTO, SA</v>
          </cell>
        </row>
        <row r="313">
          <cell r="A313" t="str">
            <v>268291</v>
          </cell>
          <cell r="B313" t="str">
            <v>Maria Amélia Atanasio Gonçalves</v>
          </cell>
          <cell r="C313" t="str">
            <v>1984</v>
          </cell>
          <cell r="D313">
            <v>21</v>
          </cell>
          <cell r="E313">
            <v>21</v>
          </cell>
          <cell r="F313" t="str">
            <v>19620211</v>
          </cell>
          <cell r="G313" t="str">
            <v>43</v>
          </cell>
          <cell r="H313" t="str">
            <v>4</v>
          </cell>
          <cell r="I313" t="str">
            <v>Divorc</v>
          </cell>
          <cell r="J313" t="str">
            <v>feminino</v>
          </cell>
          <cell r="K313">
            <v>2</v>
          </cell>
          <cell r="L313" t="str">
            <v>Mendes Remédios nº26 CV - DTA</v>
          </cell>
          <cell r="M313" t="str">
            <v>3040-262</v>
          </cell>
          <cell r="N313" t="str">
            <v>COIMBRA</v>
          </cell>
          <cell r="O313" t="str">
            <v>00241132</v>
          </cell>
          <cell r="P313" t="str">
            <v>CURSO COMPLEMENTAR DOS LICEUS</v>
          </cell>
          <cell r="R313" t="str">
            <v>6700903</v>
          </cell>
          <cell r="S313" t="str">
            <v>20011218</v>
          </cell>
          <cell r="T313" t="str">
            <v>COIMBRA</v>
          </cell>
          <cell r="U313" t="str">
            <v>9803</v>
          </cell>
          <cell r="V313" t="str">
            <v>S.NAC IND ENERGIA-SINDEL</v>
          </cell>
          <cell r="W313" t="str">
            <v>171887069</v>
          </cell>
          <cell r="X313" t="str">
            <v>1252</v>
          </cell>
          <cell r="Y313" t="str">
            <v>0.0</v>
          </cell>
          <cell r="Z313">
            <v>2</v>
          </cell>
          <cell r="AA313" t="str">
            <v>00</v>
          </cell>
          <cell r="AD313" t="str">
            <v>100</v>
          </cell>
          <cell r="AE313" t="str">
            <v>11181203361</v>
          </cell>
          <cell r="AF313" t="str">
            <v>02</v>
          </cell>
          <cell r="AG313" t="str">
            <v>19840702</v>
          </cell>
          <cell r="AH313" t="str">
            <v>DT.Adm.Corr.Antiguid</v>
          </cell>
          <cell r="AI313" t="str">
            <v>1</v>
          </cell>
          <cell r="AJ313" t="str">
            <v>ACTIVOS</v>
          </cell>
          <cell r="AK313" t="str">
            <v>AA</v>
          </cell>
          <cell r="AL313" t="str">
            <v>ACTIVO TEMP.INTEIRO</v>
          </cell>
          <cell r="AM313" t="str">
            <v>J200</v>
          </cell>
          <cell r="AN313" t="str">
            <v>EDPOutsourcingComercial-Ce</v>
          </cell>
          <cell r="AO313" t="str">
            <v>J216</v>
          </cell>
          <cell r="AP313" t="str">
            <v>EDPOC-CBR-LjCdd</v>
          </cell>
          <cell r="AQ313" t="str">
            <v>40177182</v>
          </cell>
          <cell r="AR313" t="str">
            <v>70000045</v>
          </cell>
          <cell r="AS313" t="str">
            <v>01S3</v>
          </cell>
          <cell r="AT313" t="str">
            <v>CHEFIA SECCAO ESCALAO III</v>
          </cell>
          <cell r="AU313" t="str">
            <v>1</v>
          </cell>
          <cell r="AV313" t="str">
            <v>00040325</v>
          </cell>
          <cell r="AW313" t="str">
            <v>J20444280120</v>
          </cell>
          <cell r="AX313" t="str">
            <v>AC-LJCBR-CDCH-CHEFIA</v>
          </cell>
          <cell r="AY313" t="str">
            <v>68905409</v>
          </cell>
          <cell r="AZ313" t="str">
            <v>Lj Coimbra - Loja Ci</v>
          </cell>
          <cell r="BA313" t="str">
            <v>6890</v>
          </cell>
          <cell r="BB313" t="str">
            <v>EDP Outsourcing Comercial</v>
          </cell>
          <cell r="BC313" t="str">
            <v>6890</v>
          </cell>
          <cell r="BD313" t="str">
            <v>6890</v>
          </cell>
          <cell r="BE313" t="str">
            <v>2800</v>
          </cell>
          <cell r="BF313" t="str">
            <v>6890</v>
          </cell>
          <cell r="BG313" t="str">
            <v>EDP Outsourcing Comercial,SA</v>
          </cell>
          <cell r="BH313" t="str">
            <v>1010</v>
          </cell>
          <cell r="BI313">
            <v>1520</v>
          </cell>
          <cell r="BJ313" t="str">
            <v>14</v>
          </cell>
          <cell r="BK313">
            <v>21</v>
          </cell>
          <cell r="BL313">
            <v>212.31</v>
          </cell>
          <cell r="BM313" t="str">
            <v>C SECÇ3</v>
          </cell>
          <cell r="BN313" t="str">
            <v>01</v>
          </cell>
          <cell r="BO313" t="str">
            <v>F</v>
          </cell>
          <cell r="BP313" t="str">
            <v>20032409</v>
          </cell>
          <cell r="BQ313" t="str">
            <v>33</v>
          </cell>
          <cell r="BR313" t="str">
            <v>NOMEACAO</v>
          </cell>
          <cell r="BS313" t="str">
            <v>20050101</v>
          </cell>
          <cell r="BW313">
            <v>0</v>
          </cell>
          <cell r="BX313">
            <v>0</v>
          </cell>
          <cell r="BY313">
            <v>0</v>
          </cell>
          <cell r="BZ313">
            <v>0</v>
          </cell>
          <cell r="CA313">
            <v>0</v>
          </cell>
          <cell r="CC313">
            <v>0</v>
          </cell>
          <cell r="CG313">
            <v>0</v>
          </cell>
          <cell r="CK313">
            <v>0</v>
          </cell>
          <cell r="CO313">
            <v>0</v>
          </cell>
          <cell r="CT313">
            <v>0</v>
          </cell>
          <cell r="CU313">
            <v>0</v>
          </cell>
          <cell r="CV313">
            <v>0</v>
          </cell>
          <cell r="CW313">
            <v>0</v>
          </cell>
          <cell r="CX313">
            <v>0</v>
          </cell>
          <cell r="CZ313">
            <v>0</v>
          </cell>
          <cell r="DC313">
            <v>0</v>
          </cell>
          <cell r="DF313">
            <v>0</v>
          </cell>
          <cell r="DI313">
            <v>0</v>
          </cell>
          <cell r="DK313">
            <v>0</v>
          </cell>
          <cell r="DL313">
            <v>0</v>
          </cell>
          <cell r="DN313" t="str">
            <v>11LJA</v>
          </cell>
          <cell r="DO313" t="str">
            <v>Fixo Tempo Inteiro</v>
          </cell>
          <cell r="DP313">
            <v>9</v>
          </cell>
          <cell r="DQ313">
            <v>100</v>
          </cell>
          <cell r="DR313" t="str">
            <v>CR01</v>
          </cell>
          <cell r="DT313" t="str">
            <v>00330000</v>
          </cell>
          <cell r="DU313" t="str">
            <v>BANCO COMERCIAL PORTUGUES, SA</v>
          </cell>
        </row>
        <row r="314">
          <cell r="A314" t="str">
            <v>246379</v>
          </cell>
          <cell r="B314" t="str">
            <v>Jose Manuel Rodrigues Marques</v>
          </cell>
          <cell r="C314" t="str">
            <v>1979</v>
          </cell>
          <cell r="D314">
            <v>26</v>
          </cell>
          <cell r="E314">
            <v>26</v>
          </cell>
          <cell r="F314" t="str">
            <v>19540823</v>
          </cell>
          <cell r="G314" t="str">
            <v>50</v>
          </cell>
          <cell r="H314" t="str">
            <v>1</v>
          </cell>
          <cell r="I314" t="str">
            <v>Casado</v>
          </cell>
          <cell r="J314" t="str">
            <v>masculino</v>
          </cell>
          <cell r="K314">
            <v>2</v>
          </cell>
          <cell r="L314" t="str">
            <v>R Luis Manuel Branco Leal</v>
          </cell>
          <cell r="M314" t="str">
            <v>3420-332</v>
          </cell>
          <cell r="N314" t="str">
            <v>TÁBUA</v>
          </cell>
          <cell r="O314" t="str">
            <v>00110024</v>
          </cell>
          <cell r="P314" t="str">
            <v>CICLO ELEMENTAR (4.CLASSE)</v>
          </cell>
          <cell r="R314" t="str">
            <v>4245715</v>
          </cell>
          <cell r="S314" t="str">
            <v>19971014</v>
          </cell>
          <cell r="T314" t="str">
            <v>COIMBRA</v>
          </cell>
          <cell r="U314" t="str">
            <v>9803</v>
          </cell>
          <cell r="V314" t="str">
            <v>S.NAC IND ENERGIA-SINDEL</v>
          </cell>
          <cell r="W314" t="str">
            <v>114119589</v>
          </cell>
          <cell r="X314" t="str">
            <v>0868</v>
          </cell>
          <cell r="Y314" t="str">
            <v>0.0</v>
          </cell>
          <cell r="Z314">
            <v>2</v>
          </cell>
          <cell r="AA314" t="str">
            <v>00</v>
          </cell>
          <cell r="AD314" t="str">
            <v>100</v>
          </cell>
          <cell r="AE314" t="str">
            <v>10095206555</v>
          </cell>
          <cell r="AF314" t="str">
            <v>02</v>
          </cell>
          <cell r="AG314" t="str">
            <v>19790502</v>
          </cell>
          <cell r="AH314" t="str">
            <v>DT.Adm.Corr.Antiguid</v>
          </cell>
          <cell r="AI314" t="str">
            <v>1</v>
          </cell>
          <cell r="AJ314" t="str">
            <v>ACTIVOS</v>
          </cell>
          <cell r="AK314" t="str">
            <v>AA</v>
          </cell>
          <cell r="AL314" t="str">
            <v>ACTIVO TEMP.INTEIRO</v>
          </cell>
          <cell r="AM314" t="str">
            <v>J200</v>
          </cell>
          <cell r="AN314" t="str">
            <v>EDPOutsourcingComercial-Ce</v>
          </cell>
          <cell r="AO314" t="str">
            <v>J216</v>
          </cell>
          <cell r="AP314" t="str">
            <v>EDPOC-CBR-LjCdd</v>
          </cell>
          <cell r="AQ314" t="str">
            <v>40177181</v>
          </cell>
          <cell r="AR314" t="str">
            <v>70000045</v>
          </cell>
          <cell r="AS314" t="str">
            <v>01S3</v>
          </cell>
          <cell r="AT314" t="str">
            <v>CHEFIA SECCAO ESCALAO III</v>
          </cell>
          <cell r="AU314" t="str">
            <v>1</v>
          </cell>
          <cell r="AV314" t="str">
            <v>00040325</v>
          </cell>
          <cell r="AW314" t="str">
            <v>J20444280120</v>
          </cell>
          <cell r="AX314" t="str">
            <v>AC-LJCBR-CDCH-CHEFIA</v>
          </cell>
          <cell r="AY314" t="str">
            <v>68905409</v>
          </cell>
          <cell r="AZ314" t="str">
            <v>Lj Coimbra - Loja Ci</v>
          </cell>
          <cell r="BA314" t="str">
            <v>6890</v>
          </cell>
          <cell r="BB314" t="str">
            <v>EDP Outsourcing Comercial</v>
          </cell>
          <cell r="BC314" t="str">
            <v>6890</v>
          </cell>
          <cell r="BD314" t="str">
            <v>6890</v>
          </cell>
          <cell r="BE314" t="str">
            <v>2800</v>
          </cell>
          <cell r="BF314" t="str">
            <v>6890</v>
          </cell>
          <cell r="BG314" t="str">
            <v>EDP Outsourcing Comercial,SA</v>
          </cell>
          <cell r="BH314" t="str">
            <v>1010</v>
          </cell>
          <cell r="BI314">
            <v>1707</v>
          </cell>
          <cell r="BJ314" t="str">
            <v>16</v>
          </cell>
          <cell r="BK314">
            <v>26</v>
          </cell>
          <cell r="BL314">
            <v>262.86</v>
          </cell>
          <cell r="BM314" t="str">
            <v>C SECÇ3</v>
          </cell>
          <cell r="BN314" t="str">
            <v>01</v>
          </cell>
          <cell r="BO314" t="str">
            <v>H</v>
          </cell>
          <cell r="BP314" t="str">
            <v>20040101</v>
          </cell>
          <cell r="BQ314" t="str">
            <v>21</v>
          </cell>
          <cell r="BR314" t="str">
            <v>EVOLUCAO AUTOMATICA</v>
          </cell>
          <cell r="BS314" t="str">
            <v>20050101</v>
          </cell>
          <cell r="BW314">
            <v>0</v>
          </cell>
          <cell r="BX314">
            <v>0</v>
          </cell>
          <cell r="BY314">
            <v>0</v>
          </cell>
          <cell r="BZ314">
            <v>0</v>
          </cell>
          <cell r="CA314">
            <v>0</v>
          </cell>
          <cell r="CC314">
            <v>0</v>
          </cell>
          <cell r="CG314">
            <v>0</v>
          </cell>
          <cell r="CK314">
            <v>0</v>
          </cell>
          <cell r="CO314">
            <v>0</v>
          </cell>
          <cell r="CT314">
            <v>0</v>
          </cell>
          <cell r="CU314">
            <v>0</v>
          </cell>
          <cell r="CV314">
            <v>0</v>
          </cell>
          <cell r="CW314">
            <v>0</v>
          </cell>
          <cell r="CX314">
            <v>0</v>
          </cell>
          <cell r="CZ314">
            <v>0</v>
          </cell>
          <cell r="DC314">
            <v>0</v>
          </cell>
          <cell r="DF314">
            <v>0</v>
          </cell>
          <cell r="DI314">
            <v>0</v>
          </cell>
          <cell r="DK314">
            <v>0</v>
          </cell>
          <cell r="DL314">
            <v>0</v>
          </cell>
          <cell r="DN314" t="str">
            <v>11LJB</v>
          </cell>
          <cell r="DO314" t="str">
            <v>Fixo Tempo Inteiro</v>
          </cell>
          <cell r="DP314">
            <v>9</v>
          </cell>
          <cell r="DQ314">
            <v>100</v>
          </cell>
          <cell r="DR314" t="str">
            <v>CR01</v>
          </cell>
          <cell r="DT314" t="str">
            <v>00350798</v>
          </cell>
          <cell r="DU314" t="str">
            <v>CAIXA GERAL DE DEPOSITOS, SA</v>
          </cell>
        </row>
        <row r="315">
          <cell r="A315" t="str">
            <v>132861</v>
          </cell>
          <cell r="B315" t="str">
            <v>Antonio Jose Oliveira Alpoim</v>
          </cell>
          <cell r="C315" t="str">
            <v>1973</v>
          </cell>
          <cell r="D315">
            <v>32</v>
          </cell>
          <cell r="E315">
            <v>32</v>
          </cell>
          <cell r="F315" t="str">
            <v>19560709</v>
          </cell>
          <cell r="G315" t="str">
            <v>48</v>
          </cell>
          <cell r="H315" t="str">
            <v>1</v>
          </cell>
          <cell r="I315" t="str">
            <v>Casado</v>
          </cell>
          <cell r="J315" t="str">
            <v>masculino</v>
          </cell>
          <cell r="K315">
            <v>1</v>
          </cell>
          <cell r="L315" t="str">
            <v>Chainho</v>
          </cell>
          <cell r="M315" t="str">
            <v>3360-181</v>
          </cell>
          <cell r="N315" t="str">
            <v>PENACOVA</v>
          </cell>
          <cell r="O315" t="str">
            <v>00123022</v>
          </cell>
          <cell r="P315" t="str">
            <v>CICLO COMPL. ENSINO PRIMARIO</v>
          </cell>
          <cell r="R315" t="str">
            <v>4241214</v>
          </cell>
          <cell r="S315" t="str">
            <v>20000530</v>
          </cell>
          <cell r="T315" t="str">
            <v>COIMBRA</v>
          </cell>
          <cell r="U315" t="str">
            <v>9803</v>
          </cell>
          <cell r="V315" t="str">
            <v>S.NAC IND ENERGIA-SINDEL</v>
          </cell>
          <cell r="W315" t="str">
            <v>117422240</v>
          </cell>
          <cell r="X315" t="str">
            <v>0825</v>
          </cell>
          <cell r="Y315" t="str">
            <v>0.0</v>
          </cell>
          <cell r="Z315">
            <v>1</v>
          </cell>
          <cell r="AA315" t="str">
            <v>00</v>
          </cell>
          <cell r="AD315" t="str">
            <v>100</v>
          </cell>
          <cell r="AE315" t="str">
            <v>11100827603</v>
          </cell>
          <cell r="AF315" t="str">
            <v>02</v>
          </cell>
          <cell r="AG315" t="str">
            <v>19730402</v>
          </cell>
          <cell r="AH315" t="str">
            <v>DT.Adm.Corr.Antiguid</v>
          </cell>
          <cell r="AI315" t="str">
            <v>1</v>
          </cell>
          <cell r="AJ315" t="str">
            <v>ACTIVOS</v>
          </cell>
          <cell r="AK315" t="str">
            <v>AA</v>
          </cell>
          <cell r="AL315" t="str">
            <v>ACTIVO TEMP.INTEIRO</v>
          </cell>
          <cell r="AM315" t="str">
            <v>J200</v>
          </cell>
          <cell r="AN315" t="str">
            <v>EDPOutsourcingComercial-Ce</v>
          </cell>
          <cell r="AO315" t="str">
            <v>J216</v>
          </cell>
          <cell r="AP315" t="str">
            <v>EDPOC-CBR-LjCdd</v>
          </cell>
          <cell r="AQ315" t="str">
            <v>40177184</v>
          </cell>
          <cell r="AR315" t="str">
            <v>70000060</v>
          </cell>
          <cell r="AS315" t="str">
            <v>025.</v>
          </cell>
          <cell r="AT315" t="str">
            <v>ESCRITURARIO COMERCIAL</v>
          </cell>
          <cell r="AU315" t="str">
            <v>1</v>
          </cell>
          <cell r="AV315" t="str">
            <v>00040326</v>
          </cell>
          <cell r="AW315" t="str">
            <v>J20444280420</v>
          </cell>
          <cell r="AX315" t="str">
            <v>AC-LJCBR-CD-LOJA COIMBRA CIDADÃO</v>
          </cell>
          <cell r="AY315" t="str">
            <v>68905409</v>
          </cell>
          <cell r="AZ315" t="str">
            <v>Lj Coimbra - Loja Ci</v>
          </cell>
          <cell r="BA315" t="str">
            <v>6890</v>
          </cell>
          <cell r="BB315" t="str">
            <v>EDP Outsourcing Comercial</v>
          </cell>
          <cell r="BC315" t="str">
            <v>6890</v>
          </cell>
          <cell r="BD315" t="str">
            <v>6890</v>
          </cell>
          <cell r="BE315" t="str">
            <v>2800</v>
          </cell>
          <cell r="BF315" t="str">
            <v>6890</v>
          </cell>
          <cell r="BG315" t="str">
            <v>EDP Outsourcing Comercial,SA</v>
          </cell>
          <cell r="BH315" t="str">
            <v>1010</v>
          </cell>
          <cell r="BI315">
            <v>1160</v>
          </cell>
          <cell r="BJ315" t="str">
            <v>10</v>
          </cell>
          <cell r="BK315">
            <v>32</v>
          </cell>
          <cell r="BL315">
            <v>323.52</v>
          </cell>
          <cell r="BM315" t="str">
            <v>NÍVEL 5</v>
          </cell>
          <cell r="BN315" t="str">
            <v>02</v>
          </cell>
          <cell r="BO315" t="str">
            <v>07</v>
          </cell>
          <cell r="BP315" t="str">
            <v>20030101</v>
          </cell>
          <cell r="BQ315" t="str">
            <v>21</v>
          </cell>
          <cell r="BR315" t="str">
            <v>EVOLUCAO AUTOMATICA</v>
          </cell>
          <cell r="BS315" t="str">
            <v>20050101</v>
          </cell>
          <cell r="BW315">
            <v>0</v>
          </cell>
          <cell r="BX315">
            <v>0</v>
          </cell>
          <cell r="BY315">
            <v>0</v>
          </cell>
          <cell r="BZ315">
            <v>0</v>
          </cell>
          <cell r="CA315">
            <v>0</v>
          </cell>
          <cell r="CC315">
            <v>0</v>
          </cell>
          <cell r="CG315">
            <v>0</v>
          </cell>
          <cell r="CK315">
            <v>0</v>
          </cell>
          <cell r="CO315">
            <v>0</v>
          </cell>
          <cell r="CT315">
            <v>0</v>
          </cell>
          <cell r="CU315">
            <v>0</v>
          </cell>
          <cell r="CV315">
            <v>0</v>
          </cell>
          <cell r="CW315">
            <v>0</v>
          </cell>
          <cell r="CX315">
            <v>1</v>
          </cell>
          <cell r="CY315" t="str">
            <v>6010</v>
          </cell>
          <cell r="CZ315">
            <v>39.54</v>
          </cell>
          <cell r="DC315">
            <v>0</v>
          </cell>
          <cell r="DF315">
            <v>0</v>
          </cell>
          <cell r="DI315">
            <v>0</v>
          </cell>
          <cell r="DK315">
            <v>0</v>
          </cell>
          <cell r="DL315">
            <v>0</v>
          </cell>
          <cell r="DN315" t="str">
            <v>11LJB</v>
          </cell>
          <cell r="DO315" t="str">
            <v>Fixo Tempo Inteiro</v>
          </cell>
          <cell r="DP315">
            <v>9</v>
          </cell>
          <cell r="DQ315">
            <v>100</v>
          </cell>
          <cell r="DR315" t="str">
            <v>CR01</v>
          </cell>
          <cell r="DT315" t="str">
            <v>00350594</v>
          </cell>
          <cell r="DU315" t="str">
            <v>CAIXA GERAL DE DEPOSITOS, SA</v>
          </cell>
        </row>
        <row r="316">
          <cell r="A316" t="str">
            <v>138045</v>
          </cell>
          <cell r="B316" t="str">
            <v>Rosa Maria Leite Ferreira Batista</v>
          </cell>
          <cell r="C316" t="str">
            <v>1974</v>
          </cell>
          <cell r="D316">
            <v>31</v>
          </cell>
          <cell r="E316">
            <v>31</v>
          </cell>
          <cell r="F316" t="str">
            <v>19531016</v>
          </cell>
          <cell r="G316" t="str">
            <v>51</v>
          </cell>
          <cell r="H316" t="str">
            <v>1</v>
          </cell>
          <cell r="I316" t="str">
            <v>Casado</v>
          </cell>
          <cell r="J316" t="str">
            <v>feminino</v>
          </cell>
          <cell r="K316">
            <v>1</v>
          </cell>
          <cell r="L316" t="str">
            <v>R Loureiros, 55 - 2º. Esq. - Fala S. Martinho do Bispo</v>
          </cell>
          <cell r="M316" t="str">
            <v>3040-177</v>
          </cell>
          <cell r="N316" t="str">
            <v>COIMBRA</v>
          </cell>
          <cell r="O316" t="str">
            <v>00123032</v>
          </cell>
          <cell r="P316" t="str">
            <v>CICLO PREP. ENSINO SECUNDARIO</v>
          </cell>
          <cell r="R316" t="str">
            <v>5940273</v>
          </cell>
          <cell r="S316" t="str">
            <v>19910214</v>
          </cell>
          <cell r="T316" t="str">
            <v>LISBOA</v>
          </cell>
          <cell r="U316" t="str">
            <v>9803</v>
          </cell>
          <cell r="V316" t="str">
            <v>S.NAC IND ENERGIA-SINDEL</v>
          </cell>
          <cell r="W316" t="str">
            <v>163619255</v>
          </cell>
          <cell r="X316" t="str">
            <v>0728</v>
          </cell>
          <cell r="Y316" t="str">
            <v>0.0</v>
          </cell>
          <cell r="Z316">
            <v>1</v>
          </cell>
          <cell r="AA316" t="str">
            <v>00</v>
          </cell>
          <cell r="AC316" t="str">
            <v>X</v>
          </cell>
          <cell r="AD316" t="str">
            <v>100</v>
          </cell>
          <cell r="AE316" t="str">
            <v>11217887701</v>
          </cell>
          <cell r="AF316" t="str">
            <v>02</v>
          </cell>
          <cell r="AG316" t="str">
            <v>19741001</v>
          </cell>
          <cell r="AH316" t="str">
            <v>DT.Adm.Corr.Antiguid</v>
          </cell>
          <cell r="AI316" t="str">
            <v>1</v>
          </cell>
          <cell r="AJ316" t="str">
            <v>ACTIVOS</v>
          </cell>
          <cell r="AK316" t="str">
            <v>AA</v>
          </cell>
          <cell r="AL316" t="str">
            <v>ACTIVO TEMP.INTEIRO</v>
          </cell>
          <cell r="AM316" t="str">
            <v>J200</v>
          </cell>
          <cell r="AN316" t="str">
            <v>EDPOutsourcingComercial-Ce</v>
          </cell>
          <cell r="AO316" t="str">
            <v>J216</v>
          </cell>
          <cell r="AP316" t="str">
            <v>EDPOC-CBR-LjCdd</v>
          </cell>
          <cell r="AQ316" t="str">
            <v>40177186</v>
          </cell>
          <cell r="AR316" t="str">
            <v>70000060</v>
          </cell>
          <cell r="AS316" t="str">
            <v>025.</v>
          </cell>
          <cell r="AT316" t="str">
            <v>ESCRITURARIO COMERCIAL</v>
          </cell>
          <cell r="AU316" t="str">
            <v>1</v>
          </cell>
          <cell r="AV316" t="str">
            <v>00040326</v>
          </cell>
          <cell r="AW316" t="str">
            <v>J20444280420</v>
          </cell>
          <cell r="AX316" t="str">
            <v>AC-LJCBR-CD-LOJA COIMBRA CIDADÃO</v>
          </cell>
          <cell r="AY316" t="str">
            <v>68905409</v>
          </cell>
          <cell r="AZ316" t="str">
            <v>Lj Coimbra - Loja Ci</v>
          </cell>
          <cell r="BA316" t="str">
            <v>6890</v>
          </cell>
          <cell r="BB316" t="str">
            <v>EDP Outsourcing Comercial</v>
          </cell>
          <cell r="BC316" t="str">
            <v>6890</v>
          </cell>
          <cell r="BD316" t="str">
            <v>6890</v>
          </cell>
          <cell r="BE316" t="str">
            <v>2800</v>
          </cell>
          <cell r="BF316" t="str">
            <v>6890</v>
          </cell>
          <cell r="BG316" t="str">
            <v>EDP Outsourcing Comercial,SA</v>
          </cell>
          <cell r="BH316" t="str">
            <v>1010</v>
          </cell>
          <cell r="BI316">
            <v>1079</v>
          </cell>
          <cell r="BJ316" t="str">
            <v>09</v>
          </cell>
          <cell r="BK316">
            <v>31</v>
          </cell>
          <cell r="BL316">
            <v>313.41000000000003</v>
          </cell>
          <cell r="BM316" t="str">
            <v>NÍVEL 5</v>
          </cell>
          <cell r="BN316" t="str">
            <v>01</v>
          </cell>
          <cell r="BO316" t="str">
            <v>06</v>
          </cell>
          <cell r="BP316" t="str">
            <v>20040101</v>
          </cell>
          <cell r="BQ316" t="str">
            <v>21</v>
          </cell>
          <cell r="BR316" t="str">
            <v>EVOLUCAO AUTOMATICA</v>
          </cell>
          <cell r="BS316" t="str">
            <v>20050101</v>
          </cell>
          <cell r="BW316">
            <v>0</v>
          </cell>
          <cell r="BX316">
            <v>0</v>
          </cell>
          <cell r="BY316">
            <v>0</v>
          </cell>
          <cell r="BZ316">
            <v>0</v>
          </cell>
          <cell r="CA316">
            <v>0</v>
          </cell>
          <cell r="CC316">
            <v>0</v>
          </cell>
          <cell r="CG316">
            <v>0</v>
          </cell>
          <cell r="CK316">
            <v>0</v>
          </cell>
          <cell r="CO316">
            <v>0</v>
          </cell>
          <cell r="CT316">
            <v>0</v>
          </cell>
          <cell r="CU316">
            <v>0</v>
          </cell>
          <cell r="CV316">
            <v>0</v>
          </cell>
          <cell r="CW316">
            <v>0</v>
          </cell>
          <cell r="CX316">
            <v>1</v>
          </cell>
          <cell r="CY316" t="str">
            <v>6010</v>
          </cell>
          <cell r="CZ316">
            <v>39.54</v>
          </cell>
          <cell r="DC316">
            <v>0</v>
          </cell>
          <cell r="DF316">
            <v>0</v>
          </cell>
          <cell r="DI316">
            <v>0</v>
          </cell>
          <cell r="DK316">
            <v>0</v>
          </cell>
          <cell r="DL316">
            <v>0</v>
          </cell>
          <cell r="DN316" t="str">
            <v>11LJA</v>
          </cell>
          <cell r="DO316" t="str">
            <v>Fixo Tempo Inteiro</v>
          </cell>
          <cell r="DP316">
            <v>9</v>
          </cell>
          <cell r="DQ316">
            <v>100</v>
          </cell>
          <cell r="DR316" t="str">
            <v>CR01</v>
          </cell>
          <cell r="DT316" t="str">
            <v>00350708</v>
          </cell>
          <cell r="DU316" t="str">
            <v>CAIXA GERAL DE DEPOSITOS, SA</v>
          </cell>
        </row>
        <row r="317">
          <cell r="A317" t="str">
            <v>178934</v>
          </cell>
          <cell r="B317" t="str">
            <v>Joaquim Alves Carvalho</v>
          </cell>
          <cell r="C317" t="str">
            <v>1969</v>
          </cell>
          <cell r="D317">
            <v>36</v>
          </cell>
          <cell r="E317">
            <v>36</v>
          </cell>
          <cell r="F317" t="str">
            <v>19511211</v>
          </cell>
          <cell r="G317" t="str">
            <v>53</v>
          </cell>
          <cell r="H317" t="str">
            <v>1</v>
          </cell>
          <cell r="I317" t="str">
            <v>Casado</v>
          </cell>
          <cell r="J317" t="str">
            <v>masculino</v>
          </cell>
          <cell r="K317">
            <v>0</v>
          </cell>
          <cell r="L317" t="str">
            <v>Ferreira,N 17</v>
          </cell>
          <cell r="M317" t="str">
            <v>3350-074</v>
          </cell>
          <cell r="N317" t="str">
            <v>VILA NOVA DE POIARES</v>
          </cell>
          <cell r="O317" t="str">
            <v>00110024</v>
          </cell>
          <cell r="P317" t="str">
            <v>CICLO ELEMENTAR (4.CLASSE)</v>
          </cell>
          <cell r="R317" t="str">
            <v>4236109</v>
          </cell>
          <cell r="S317" t="str">
            <v>20030204</v>
          </cell>
          <cell r="T317" t="str">
            <v>COIMBRA</v>
          </cell>
          <cell r="U317" t="str">
            <v>9803</v>
          </cell>
          <cell r="V317" t="str">
            <v>S.NAC IND ENERGIA-SINDEL</v>
          </cell>
          <cell r="W317" t="str">
            <v>106999095</v>
          </cell>
          <cell r="X317" t="str">
            <v>0841</v>
          </cell>
          <cell r="Y317" t="str">
            <v>0.0</v>
          </cell>
          <cell r="Z317">
            <v>0</v>
          </cell>
          <cell r="AA317" t="str">
            <v>00</v>
          </cell>
          <cell r="AD317" t="str">
            <v>100</v>
          </cell>
          <cell r="AE317" t="str">
            <v>11102601441</v>
          </cell>
          <cell r="AF317" t="str">
            <v>02</v>
          </cell>
          <cell r="AG317" t="str">
            <v>19690531</v>
          </cell>
          <cell r="AH317" t="str">
            <v>DT.Adm.Corr.Antiguid</v>
          </cell>
          <cell r="AI317" t="str">
            <v>1</v>
          </cell>
          <cell r="AJ317" t="str">
            <v>ACTIVOS</v>
          </cell>
          <cell r="AK317" t="str">
            <v>AA</v>
          </cell>
          <cell r="AL317" t="str">
            <v>ACTIVO TEMP.INTEIRO</v>
          </cell>
          <cell r="AM317" t="str">
            <v>J200</v>
          </cell>
          <cell r="AN317" t="str">
            <v>EDPOutsourcingComercial-Ce</v>
          </cell>
          <cell r="AO317" t="str">
            <v>J216</v>
          </cell>
          <cell r="AP317" t="str">
            <v>EDPOC-CBR-LjCdd</v>
          </cell>
          <cell r="AQ317" t="str">
            <v>40177188</v>
          </cell>
          <cell r="AR317" t="str">
            <v>70000060</v>
          </cell>
          <cell r="AS317" t="str">
            <v>025.</v>
          </cell>
          <cell r="AT317" t="str">
            <v>ESCRITURARIO COMERCIAL</v>
          </cell>
          <cell r="AU317" t="str">
            <v>1</v>
          </cell>
          <cell r="AV317" t="str">
            <v>00040326</v>
          </cell>
          <cell r="AW317" t="str">
            <v>J20444280420</v>
          </cell>
          <cell r="AX317" t="str">
            <v>AC-LJCBR-CD-LOJA COIMBRA CIDADÃO</v>
          </cell>
          <cell r="AY317" t="str">
            <v>68905409</v>
          </cell>
          <cell r="AZ317" t="str">
            <v>Lj Coimbra - Loja Ci</v>
          </cell>
          <cell r="BA317" t="str">
            <v>6890</v>
          </cell>
          <cell r="BB317" t="str">
            <v>EDP Outsourcing Comercial</v>
          </cell>
          <cell r="BC317" t="str">
            <v>6890</v>
          </cell>
          <cell r="BD317" t="str">
            <v>6890</v>
          </cell>
          <cell r="BE317" t="str">
            <v>2800</v>
          </cell>
          <cell r="BF317" t="str">
            <v>6890</v>
          </cell>
          <cell r="BG317" t="str">
            <v>EDP Outsourcing Comercial,SA</v>
          </cell>
          <cell r="BH317" t="str">
            <v>1010</v>
          </cell>
          <cell r="BI317">
            <v>1247</v>
          </cell>
          <cell r="BJ317" t="str">
            <v>11</v>
          </cell>
          <cell r="BK317">
            <v>36</v>
          </cell>
          <cell r="BL317">
            <v>363.96</v>
          </cell>
          <cell r="BM317" t="str">
            <v>NÍVEL 5</v>
          </cell>
          <cell r="BN317" t="str">
            <v>03</v>
          </cell>
          <cell r="BO317" t="str">
            <v>08</v>
          </cell>
          <cell r="BP317" t="str">
            <v>20010109</v>
          </cell>
          <cell r="BQ317" t="str">
            <v>22</v>
          </cell>
          <cell r="BR317" t="str">
            <v>ACELERACAO DE CARREIRA</v>
          </cell>
          <cell r="BS317" t="str">
            <v>20050101</v>
          </cell>
          <cell r="BW317">
            <v>0</v>
          </cell>
          <cell r="BX317">
            <v>0</v>
          </cell>
          <cell r="BY317">
            <v>0</v>
          </cell>
          <cell r="BZ317">
            <v>0</v>
          </cell>
          <cell r="CA317">
            <v>0</v>
          </cell>
          <cell r="CC317">
            <v>0</v>
          </cell>
          <cell r="CG317">
            <v>0</v>
          </cell>
          <cell r="CK317">
            <v>0</v>
          </cell>
          <cell r="CO317">
            <v>0</v>
          </cell>
          <cell r="CT317">
            <v>0</v>
          </cell>
          <cell r="CU317">
            <v>0</v>
          </cell>
          <cell r="CV317">
            <v>0</v>
          </cell>
          <cell r="CW317">
            <v>0</v>
          </cell>
          <cell r="CX317">
            <v>1</v>
          </cell>
          <cell r="CY317" t="str">
            <v>6010</v>
          </cell>
          <cell r="CZ317">
            <v>39.54</v>
          </cell>
          <cell r="DC317">
            <v>0</v>
          </cell>
          <cell r="DF317">
            <v>0</v>
          </cell>
          <cell r="DI317">
            <v>0</v>
          </cell>
          <cell r="DK317">
            <v>0</v>
          </cell>
          <cell r="DL317">
            <v>0</v>
          </cell>
          <cell r="DN317" t="str">
            <v>11LJA</v>
          </cell>
          <cell r="DO317" t="str">
            <v>Fixo Tempo Inteiro</v>
          </cell>
          <cell r="DP317">
            <v>9</v>
          </cell>
          <cell r="DQ317">
            <v>100</v>
          </cell>
          <cell r="DR317" t="str">
            <v>CR01</v>
          </cell>
          <cell r="DT317" t="str">
            <v>00350621</v>
          </cell>
          <cell r="DU317" t="str">
            <v>CAIXA GERAL DE DEPOSITOS, SA</v>
          </cell>
        </row>
        <row r="318">
          <cell r="A318" t="str">
            <v>238767</v>
          </cell>
          <cell r="B318" t="str">
            <v>Lorena Maria Rosa Oliveira Castela</v>
          </cell>
          <cell r="C318" t="str">
            <v>1981</v>
          </cell>
          <cell r="D318">
            <v>24</v>
          </cell>
          <cell r="E318">
            <v>24</v>
          </cell>
          <cell r="F318" t="str">
            <v>19560324</v>
          </cell>
          <cell r="G318" t="str">
            <v>49</v>
          </cell>
          <cell r="H318" t="str">
            <v>1</v>
          </cell>
          <cell r="I318" t="str">
            <v>Casado</v>
          </cell>
          <cell r="J318" t="str">
            <v>feminino</v>
          </cell>
          <cell r="K318">
            <v>2</v>
          </cell>
          <cell r="L318" t="str">
            <v>R Jose Branquinho Carvalho, 9 - 1.0 Esq.</v>
          </cell>
          <cell r="M318" t="str">
            <v>3050-335</v>
          </cell>
          <cell r="N318" t="str">
            <v>MEALHADA</v>
          </cell>
          <cell r="O318" t="str">
            <v>00241132</v>
          </cell>
          <cell r="P318" t="str">
            <v>CURSO COMPLEMENTAR DOS LICEUS</v>
          </cell>
          <cell r="R318" t="str">
            <v>3460566</v>
          </cell>
          <cell r="S318" t="str">
            <v>19970314</v>
          </cell>
          <cell r="T318" t="str">
            <v>AVEIRO</v>
          </cell>
          <cell r="U318" t="str">
            <v>9803</v>
          </cell>
          <cell r="V318" t="str">
            <v>S.NAC IND ENERGIA-SINDEL</v>
          </cell>
          <cell r="W318" t="str">
            <v>112930611</v>
          </cell>
          <cell r="X318" t="str">
            <v>0116</v>
          </cell>
          <cell r="Y318" t="str">
            <v>0.0</v>
          </cell>
          <cell r="Z318">
            <v>2</v>
          </cell>
          <cell r="AA318" t="str">
            <v>00</v>
          </cell>
          <cell r="AC318" t="str">
            <v>X</v>
          </cell>
          <cell r="AD318" t="str">
            <v>100</v>
          </cell>
          <cell r="AE318" t="str">
            <v>11102513372</v>
          </cell>
          <cell r="AF318" t="str">
            <v>02</v>
          </cell>
          <cell r="AG318" t="str">
            <v>19810413</v>
          </cell>
          <cell r="AH318" t="str">
            <v>DT.Adm.Corr.Antiguid</v>
          </cell>
          <cell r="AI318" t="str">
            <v>1</v>
          </cell>
          <cell r="AJ318" t="str">
            <v>ACTIVOS</v>
          </cell>
          <cell r="AK318" t="str">
            <v>AA</v>
          </cell>
          <cell r="AL318" t="str">
            <v>ACTIVO TEMP.INTEIRO</v>
          </cell>
          <cell r="AM318" t="str">
            <v>J200</v>
          </cell>
          <cell r="AN318" t="str">
            <v>EDPOutsourcingComercial-Ce</v>
          </cell>
          <cell r="AO318" t="str">
            <v>J216</v>
          </cell>
          <cell r="AP318" t="str">
            <v>EDPOC-CBR-LjCdd</v>
          </cell>
          <cell r="AQ318" t="str">
            <v>40177193</v>
          </cell>
          <cell r="AR318" t="str">
            <v>70000060</v>
          </cell>
          <cell r="AS318" t="str">
            <v>025.</v>
          </cell>
          <cell r="AT318" t="str">
            <v>ESCRITURARIO COMERCIAL</v>
          </cell>
          <cell r="AU318" t="str">
            <v>1</v>
          </cell>
          <cell r="AV318" t="str">
            <v>00040326</v>
          </cell>
          <cell r="AW318" t="str">
            <v>J20444280420</v>
          </cell>
          <cell r="AX318" t="str">
            <v>AC-LJCBR-CD-LOJA COIMBRA CIDADÃO</v>
          </cell>
          <cell r="AY318" t="str">
            <v>68905409</v>
          </cell>
          <cell r="AZ318" t="str">
            <v>Lj Coimbra - Loja Ci</v>
          </cell>
          <cell r="BA318" t="str">
            <v>6890</v>
          </cell>
          <cell r="BB318" t="str">
            <v>EDP Outsourcing Comercial</v>
          </cell>
          <cell r="BC318" t="str">
            <v>6890</v>
          </cell>
          <cell r="BD318" t="str">
            <v>6890</v>
          </cell>
          <cell r="BE318" t="str">
            <v>2800</v>
          </cell>
          <cell r="BF318" t="str">
            <v>6890</v>
          </cell>
          <cell r="BG318" t="str">
            <v>EDP Outsourcing Comercial,SA</v>
          </cell>
          <cell r="BH318" t="str">
            <v>1010</v>
          </cell>
          <cell r="BI318">
            <v>1160</v>
          </cell>
          <cell r="BJ318" t="str">
            <v>10</v>
          </cell>
          <cell r="BK318">
            <v>24</v>
          </cell>
          <cell r="BL318">
            <v>242.64</v>
          </cell>
          <cell r="BM318" t="str">
            <v>NÍVEL 5</v>
          </cell>
          <cell r="BN318" t="str">
            <v>01</v>
          </cell>
          <cell r="BO318" t="str">
            <v>07</v>
          </cell>
          <cell r="BP318" t="str">
            <v>20040101</v>
          </cell>
          <cell r="BQ318" t="str">
            <v>21</v>
          </cell>
          <cell r="BR318" t="str">
            <v>EVOLUCAO AUTOMATICA</v>
          </cell>
          <cell r="BS318" t="str">
            <v>20050101</v>
          </cell>
          <cell r="BW318">
            <v>0</v>
          </cell>
          <cell r="BX318">
            <v>0</v>
          </cell>
          <cell r="BY318">
            <v>0</v>
          </cell>
          <cell r="BZ318">
            <v>0</v>
          </cell>
          <cell r="CA318">
            <v>0</v>
          </cell>
          <cell r="CC318">
            <v>0</v>
          </cell>
          <cell r="CG318">
            <v>0</v>
          </cell>
          <cell r="CK318">
            <v>0</v>
          </cell>
          <cell r="CO318">
            <v>0</v>
          </cell>
          <cell r="CT318">
            <v>0</v>
          </cell>
          <cell r="CU318">
            <v>0</v>
          </cell>
          <cell r="CV318">
            <v>0</v>
          </cell>
          <cell r="CW318">
            <v>0</v>
          </cell>
          <cell r="CX318">
            <v>1</v>
          </cell>
          <cell r="CY318" t="str">
            <v>6010</v>
          </cell>
          <cell r="CZ318">
            <v>39.54</v>
          </cell>
          <cell r="DC318">
            <v>0</v>
          </cell>
          <cell r="DF318">
            <v>0</v>
          </cell>
          <cell r="DI318">
            <v>0</v>
          </cell>
          <cell r="DK318">
            <v>0</v>
          </cell>
          <cell r="DL318">
            <v>0</v>
          </cell>
          <cell r="DN318" t="str">
            <v>11LJB</v>
          </cell>
          <cell r="DO318" t="str">
            <v>Fixo Tempo Inteiro</v>
          </cell>
          <cell r="DP318">
            <v>9</v>
          </cell>
          <cell r="DQ318">
            <v>100</v>
          </cell>
          <cell r="DR318" t="str">
            <v>CR01</v>
          </cell>
          <cell r="DT318" t="str">
            <v>00330000</v>
          </cell>
          <cell r="DU318" t="str">
            <v>BANCO COMERCIAL PORTUGUES, SA</v>
          </cell>
        </row>
        <row r="319">
          <cell r="A319" t="str">
            <v>236446</v>
          </cell>
          <cell r="B319" t="str">
            <v>Manuel Santos Costa</v>
          </cell>
          <cell r="C319" t="str">
            <v>1980</v>
          </cell>
          <cell r="D319">
            <v>25</v>
          </cell>
          <cell r="E319">
            <v>25</v>
          </cell>
          <cell r="F319" t="str">
            <v>19530217</v>
          </cell>
          <cell r="G319" t="str">
            <v>52</v>
          </cell>
          <cell r="H319" t="str">
            <v>1</v>
          </cell>
          <cell r="I319" t="str">
            <v>Casado</v>
          </cell>
          <cell r="J319" t="str">
            <v>masculino</v>
          </cell>
          <cell r="K319">
            <v>2</v>
          </cell>
          <cell r="L319" t="str">
            <v>Vale Janes</v>
          </cell>
          <cell r="M319" t="str">
            <v>3150-261</v>
          </cell>
          <cell r="N319" t="str">
            <v>EGA</v>
          </cell>
          <cell r="O319" t="str">
            <v>00232213</v>
          </cell>
          <cell r="P319" t="str">
            <v>C.GERAL ADMINISTRACAO COMERCIO</v>
          </cell>
          <cell r="R319" t="str">
            <v>4441683</v>
          </cell>
          <cell r="S319" t="str">
            <v>20001205</v>
          </cell>
          <cell r="T319" t="str">
            <v>COIMBRA</v>
          </cell>
          <cell r="U319" t="str">
            <v>9801</v>
          </cell>
          <cell r="V319" t="str">
            <v>SIND IND ELéCT CENTRO</v>
          </cell>
          <cell r="W319" t="str">
            <v>154996696</v>
          </cell>
          <cell r="X319" t="str">
            <v>0850</v>
          </cell>
          <cell r="Y319" t="str">
            <v>0.0</v>
          </cell>
          <cell r="Z319">
            <v>2</v>
          </cell>
          <cell r="AA319" t="str">
            <v>00</v>
          </cell>
          <cell r="AD319" t="str">
            <v>100</v>
          </cell>
          <cell r="AE319" t="str">
            <v>11218414382</v>
          </cell>
          <cell r="AF319" t="str">
            <v>02</v>
          </cell>
          <cell r="AG319" t="str">
            <v>19800401</v>
          </cell>
          <cell r="AH319" t="str">
            <v>DT.Adm.Corr.Antiguid</v>
          </cell>
          <cell r="AI319" t="str">
            <v>1</v>
          </cell>
          <cell r="AJ319" t="str">
            <v>ACTIVOS</v>
          </cell>
          <cell r="AK319" t="str">
            <v>AA</v>
          </cell>
          <cell r="AL319" t="str">
            <v>ACTIVO TEMP.INTEIRO</v>
          </cell>
          <cell r="AM319" t="str">
            <v>J200</v>
          </cell>
          <cell r="AN319" t="str">
            <v>EDPOutsourcingComercial-Ce</v>
          </cell>
          <cell r="AO319" t="str">
            <v>J216</v>
          </cell>
          <cell r="AP319" t="str">
            <v>EDPOC-CBR-LjCdd</v>
          </cell>
          <cell r="AQ319" t="str">
            <v>40177192</v>
          </cell>
          <cell r="AR319" t="str">
            <v>70000060</v>
          </cell>
          <cell r="AS319" t="str">
            <v>025.</v>
          </cell>
          <cell r="AT319" t="str">
            <v>ESCRITURARIO COMERCIAL</v>
          </cell>
          <cell r="AU319" t="str">
            <v>1</v>
          </cell>
          <cell r="AV319" t="str">
            <v>00040326</v>
          </cell>
          <cell r="AW319" t="str">
            <v>J20444280420</v>
          </cell>
          <cell r="AX319" t="str">
            <v>AC-LJCBR-CD-LOJA COIMBRA CIDADÃO</v>
          </cell>
          <cell r="AY319" t="str">
            <v>68905409</v>
          </cell>
          <cell r="AZ319" t="str">
            <v>Lj Coimbra - Loja Ci</v>
          </cell>
          <cell r="BA319" t="str">
            <v>6890</v>
          </cell>
          <cell r="BB319" t="str">
            <v>EDP Outsourcing Comercial</v>
          </cell>
          <cell r="BC319" t="str">
            <v>6890</v>
          </cell>
          <cell r="BD319" t="str">
            <v>6890</v>
          </cell>
          <cell r="BE319" t="str">
            <v>2800</v>
          </cell>
          <cell r="BF319" t="str">
            <v>6890</v>
          </cell>
          <cell r="BG319" t="str">
            <v>EDP Outsourcing Comercial,SA</v>
          </cell>
          <cell r="BH319" t="str">
            <v>1010</v>
          </cell>
          <cell r="BI319">
            <v>1160</v>
          </cell>
          <cell r="BJ319" t="str">
            <v>10</v>
          </cell>
          <cell r="BK319">
            <v>25</v>
          </cell>
          <cell r="BL319">
            <v>252.75</v>
          </cell>
          <cell r="BM319" t="str">
            <v>NÍVEL 5</v>
          </cell>
          <cell r="BN319" t="str">
            <v>02</v>
          </cell>
          <cell r="BO319" t="str">
            <v>07</v>
          </cell>
          <cell r="BP319" t="str">
            <v>20030101</v>
          </cell>
          <cell r="BQ319" t="str">
            <v>21</v>
          </cell>
          <cell r="BR319" t="str">
            <v>EVOLUCAO AUTOMATICA</v>
          </cell>
          <cell r="BS319" t="str">
            <v>20050101</v>
          </cell>
          <cell r="BW319">
            <v>0</v>
          </cell>
          <cell r="BX319">
            <v>0</v>
          </cell>
          <cell r="BY319">
            <v>0</v>
          </cell>
          <cell r="BZ319">
            <v>0</v>
          </cell>
          <cell r="CA319">
            <v>0</v>
          </cell>
          <cell r="CC319">
            <v>0</v>
          </cell>
          <cell r="CG319">
            <v>0</v>
          </cell>
          <cell r="CK319">
            <v>0</v>
          </cell>
          <cell r="CO319">
            <v>0</v>
          </cell>
          <cell r="CT319">
            <v>0</v>
          </cell>
          <cell r="CU319">
            <v>0</v>
          </cell>
          <cell r="CV319">
            <v>0</v>
          </cell>
          <cell r="CW319">
            <v>0</v>
          </cell>
          <cell r="CX319">
            <v>1</v>
          </cell>
          <cell r="CY319" t="str">
            <v>6010</v>
          </cell>
          <cell r="CZ319">
            <v>39.54</v>
          </cell>
          <cell r="DC319">
            <v>0</v>
          </cell>
          <cell r="DF319">
            <v>0</v>
          </cell>
          <cell r="DI319">
            <v>0</v>
          </cell>
          <cell r="DK319">
            <v>0</v>
          </cell>
          <cell r="DL319">
            <v>0</v>
          </cell>
          <cell r="DN319" t="str">
            <v>11LJB</v>
          </cell>
          <cell r="DO319" t="str">
            <v>Fixo Tempo Inteiro</v>
          </cell>
          <cell r="DP319">
            <v>9</v>
          </cell>
          <cell r="DQ319">
            <v>100</v>
          </cell>
          <cell r="DR319" t="str">
            <v>CR01</v>
          </cell>
          <cell r="DT319" t="str">
            <v>00350792</v>
          </cell>
          <cell r="DU319" t="str">
            <v>CAIXA GERAL DE DEPOSITOS, SA</v>
          </cell>
        </row>
        <row r="320">
          <cell r="A320" t="str">
            <v>180998</v>
          </cell>
          <cell r="B320" t="str">
            <v>Antonio Andre Gois</v>
          </cell>
          <cell r="C320" t="str">
            <v>1976</v>
          </cell>
          <cell r="D320">
            <v>29</v>
          </cell>
          <cell r="E320">
            <v>29</v>
          </cell>
          <cell r="F320" t="str">
            <v>19581217</v>
          </cell>
          <cell r="G320" t="str">
            <v>46</v>
          </cell>
          <cell r="H320" t="str">
            <v>1</v>
          </cell>
          <cell r="I320" t="str">
            <v>Casado</v>
          </cell>
          <cell r="J320" t="str">
            <v>masculino</v>
          </cell>
          <cell r="K320">
            <v>1</v>
          </cell>
          <cell r="L320" t="str">
            <v>R Martir Nº. 121 - Vila Pouca do Campo</v>
          </cell>
          <cell r="M320" t="str">
            <v>3045-338</v>
          </cell>
          <cell r="N320" t="str">
            <v>AMEAL</v>
          </cell>
          <cell r="O320" t="str">
            <v>00110024</v>
          </cell>
          <cell r="P320" t="str">
            <v>CICLO ELEMENTAR (4.CLASSE)</v>
          </cell>
          <cell r="R320" t="str">
            <v>4451911</v>
          </cell>
          <cell r="S320" t="str">
            <v>19890314</v>
          </cell>
          <cell r="T320" t="str">
            <v>LISBOA</v>
          </cell>
          <cell r="U320" t="str">
            <v>9803</v>
          </cell>
          <cell r="V320" t="str">
            <v>S.NAC IND ENERGIA-SINDEL</v>
          </cell>
          <cell r="W320" t="str">
            <v>103133607</v>
          </cell>
          <cell r="X320" t="str">
            <v>0728</v>
          </cell>
          <cell r="Y320" t="str">
            <v>0.0</v>
          </cell>
          <cell r="Z320">
            <v>1</v>
          </cell>
          <cell r="AA320" t="str">
            <v>00</v>
          </cell>
          <cell r="AC320" t="str">
            <v>X</v>
          </cell>
          <cell r="AD320" t="str">
            <v>100</v>
          </cell>
          <cell r="AE320" t="str">
            <v>11101153274</v>
          </cell>
          <cell r="AF320" t="str">
            <v>02</v>
          </cell>
          <cell r="AG320" t="str">
            <v>19760621</v>
          </cell>
          <cell r="AH320" t="str">
            <v>DT.Adm.Corr.Antiguid</v>
          </cell>
          <cell r="AI320" t="str">
            <v>1</v>
          </cell>
          <cell r="AJ320" t="str">
            <v>ACTIVOS</v>
          </cell>
          <cell r="AK320" t="str">
            <v>AA</v>
          </cell>
          <cell r="AL320" t="str">
            <v>ACTIVO TEMP.INTEIRO</v>
          </cell>
          <cell r="AM320" t="str">
            <v>J200</v>
          </cell>
          <cell r="AN320" t="str">
            <v>EDPOutsourcingComercial-Ce</v>
          </cell>
          <cell r="AO320" t="str">
            <v>J216</v>
          </cell>
          <cell r="AP320" t="str">
            <v>EDPOC-CBR-LjCdd</v>
          </cell>
          <cell r="AQ320" t="str">
            <v>40177190</v>
          </cell>
          <cell r="AR320" t="str">
            <v>70000060</v>
          </cell>
          <cell r="AS320" t="str">
            <v>025.</v>
          </cell>
          <cell r="AT320" t="str">
            <v>ESCRITURARIO COMERCIAL</v>
          </cell>
          <cell r="AU320" t="str">
            <v>1</v>
          </cell>
          <cell r="AV320" t="str">
            <v>00040326</v>
          </cell>
          <cell r="AW320" t="str">
            <v>J20444280420</v>
          </cell>
          <cell r="AX320" t="str">
            <v>AC-LJCBR-CD-LOJA COIMBRA CIDADÃO</v>
          </cell>
          <cell r="AY320" t="str">
            <v>68905409</v>
          </cell>
          <cell r="AZ320" t="str">
            <v>Lj Coimbra - Loja Ci</v>
          </cell>
          <cell r="BA320" t="str">
            <v>6890</v>
          </cell>
          <cell r="BB320" t="str">
            <v>EDP Outsourcing Comercial</v>
          </cell>
          <cell r="BC320" t="str">
            <v>6890</v>
          </cell>
          <cell r="BD320" t="str">
            <v>6890</v>
          </cell>
          <cell r="BE320" t="str">
            <v>2800</v>
          </cell>
          <cell r="BF320" t="str">
            <v>6890</v>
          </cell>
          <cell r="BG320" t="str">
            <v>EDP Outsourcing Comercial,SA</v>
          </cell>
          <cell r="BH320" t="str">
            <v>1010</v>
          </cell>
          <cell r="BI320">
            <v>1160</v>
          </cell>
          <cell r="BJ320" t="str">
            <v>10</v>
          </cell>
          <cell r="BK320">
            <v>29</v>
          </cell>
          <cell r="BL320">
            <v>293.19</v>
          </cell>
          <cell r="BM320" t="str">
            <v>NÍVEL 5</v>
          </cell>
          <cell r="BN320" t="str">
            <v>00</v>
          </cell>
          <cell r="BO320" t="str">
            <v>07</v>
          </cell>
          <cell r="BP320" t="str">
            <v>20050101</v>
          </cell>
          <cell r="BQ320" t="str">
            <v>21</v>
          </cell>
          <cell r="BR320" t="str">
            <v>EVOLUCAO AUTOMATICA</v>
          </cell>
          <cell r="BS320" t="str">
            <v>20050101</v>
          </cell>
          <cell r="BW320">
            <v>0</v>
          </cell>
          <cell r="BX320">
            <v>0</v>
          </cell>
          <cell r="BY320">
            <v>0</v>
          </cell>
          <cell r="BZ320">
            <v>0</v>
          </cell>
          <cell r="CA320">
            <v>0</v>
          </cell>
          <cell r="CC320">
            <v>0</v>
          </cell>
          <cell r="CG320">
            <v>0</v>
          </cell>
          <cell r="CK320">
            <v>0</v>
          </cell>
          <cell r="CO320">
            <v>0</v>
          </cell>
          <cell r="CT320">
            <v>0</v>
          </cell>
          <cell r="CU320">
            <v>0</v>
          </cell>
          <cell r="CV320">
            <v>0</v>
          </cell>
          <cell r="CW320">
            <v>0</v>
          </cell>
          <cell r="CX320">
            <v>1</v>
          </cell>
          <cell r="CY320" t="str">
            <v>6010</v>
          </cell>
          <cell r="CZ320">
            <v>39.54</v>
          </cell>
          <cell r="DC320">
            <v>0</v>
          </cell>
          <cell r="DF320">
            <v>0</v>
          </cell>
          <cell r="DI320">
            <v>0</v>
          </cell>
          <cell r="DK320">
            <v>0</v>
          </cell>
          <cell r="DL320">
            <v>0</v>
          </cell>
          <cell r="DN320" t="str">
            <v>11LJA</v>
          </cell>
          <cell r="DO320" t="str">
            <v>Fixo Tempo Inteiro</v>
          </cell>
          <cell r="DP320">
            <v>9</v>
          </cell>
          <cell r="DQ320">
            <v>100</v>
          </cell>
          <cell r="DR320" t="str">
            <v>CR01</v>
          </cell>
          <cell r="DT320" t="str">
            <v>00180000</v>
          </cell>
          <cell r="DU320" t="str">
            <v>BANCO TOTTA &amp; ACORES, SA</v>
          </cell>
        </row>
        <row r="321">
          <cell r="A321" t="str">
            <v>134120</v>
          </cell>
          <cell r="B321" t="str">
            <v>Ramiro Fernandes Jose</v>
          </cell>
          <cell r="C321" t="str">
            <v>1973</v>
          </cell>
          <cell r="D321">
            <v>32</v>
          </cell>
          <cell r="E321">
            <v>32</v>
          </cell>
          <cell r="F321" t="str">
            <v>19540720</v>
          </cell>
          <cell r="G321" t="str">
            <v>50</v>
          </cell>
          <cell r="H321" t="str">
            <v>1</v>
          </cell>
          <cell r="I321" t="str">
            <v>Casado</v>
          </cell>
          <cell r="J321" t="str">
            <v>masculino</v>
          </cell>
          <cell r="K321">
            <v>2</v>
          </cell>
          <cell r="L321" t="str">
            <v>Rua Principal - Casa Nova</v>
          </cell>
          <cell r="M321" t="str">
            <v>3220-405</v>
          </cell>
          <cell r="N321" t="str">
            <v>SEMIDE</v>
          </cell>
          <cell r="O321" t="str">
            <v>00231023</v>
          </cell>
          <cell r="P321" t="str">
            <v>CURSO GERAL DOS LICEUS</v>
          </cell>
          <cell r="R321" t="str">
            <v>4269731</v>
          </cell>
          <cell r="S321" t="str">
            <v>19960531</v>
          </cell>
          <cell r="T321" t="str">
            <v>COIMBRA</v>
          </cell>
          <cell r="U321" t="str">
            <v>9801</v>
          </cell>
          <cell r="V321" t="str">
            <v>SIND IND ELéCT CENTRO</v>
          </cell>
          <cell r="W321" t="str">
            <v>105883417</v>
          </cell>
          <cell r="X321" t="str">
            <v>0787</v>
          </cell>
          <cell r="Y321" t="str">
            <v>0.0</v>
          </cell>
          <cell r="Z321">
            <v>1</v>
          </cell>
          <cell r="AA321" t="str">
            <v>00</v>
          </cell>
          <cell r="AD321" t="str">
            <v>100</v>
          </cell>
          <cell r="AE321" t="str">
            <v>11100753116</v>
          </cell>
          <cell r="AF321" t="str">
            <v>02</v>
          </cell>
          <cell r="AG321" t="str">
            <v>19730903</v>
          </cell>
          <cell r="AH321" t="str">
            <v>DT.Adm.Corr.Antiguid</v>
          </cell>
          <cell r="AI321" t="str">
            <v>1</v>
          </cell>
          <cell r="AJ321" t="str">
            <v>ACTIVOS</v>
          </cell>
          <cell r="AK321" t="str">
            <v>AA</v>
          </cell>
          <cell r="AL321" t="str">
            <v>ACTIVO TEMP.INTEIRO</v>
          </cell>
          <cell r="AM321" t="str">
            <v>J200</v>
          </cell>
          <cell r="AN321" t="str">
            <v>EDPOutsourcingComercial-Ce</v>
          </cell>
          <cell r="AO321" t="str">
            <v>J216</v>
          </cell>
          <cell r="AP321" t="str">
            <v>EDPOC-CBR-LjCdd</v>
          </cell>
          <cell r="AQ321" t="str">
            <v>40177185</v>
          </cell>
          <cell r="AR321" t="str">
            <v>70000060</v>
          </cell>
          <cell r="AS321" t="str">
            <v>025.</v>
          </cell>
          <cell r="AT321" t="str">
            <v>ESCRITURARIO COMERCIAL</v>
          </cell>
          <cell r="AU321" t="str">
            <v>1</v>
          </cell>
          <cell r="AV321" t="str">
            <v>00040326</v>
          </cell>
          <cell r="AW321" t="str">
            <v>J20444280420</v>
          </cell>
          <cell r="AX321" t="str">
            <v>AC-LJCBR-CD-LOJA COIMBRA CIDADÃO</v>
          </cell>
          <cell r="AY321" t="str">
            <v>68905409</v>
          </cell>
          <cell r="AZ321" t="str">
            <v>Lj Coimbra - Loja Ci</v>
          </cell>
          <cell r="BA321" t="str">
            <v>6890</v>
          </cell>
          <cell r="BB321" t="str">
            <v>EDP Outsourcing Comercial</v>
          </cell>
          <cell r="BC321" t="str">
            <v>6890</v>
          </cell>
          <cell r="BD321" t="str">
            <v>6890</v>
          </cell>
          <cell r="BE321" t="str">
            <v>2800</v>
          </cell>
          <cell r="BF321" t="str">
            <v>6890</v>
          </cell>
          <cell r="BG321" t="str">
            <v>EDP Outsourcing Comercial,SA</v>
          </cell>
          <cell r="BH321" t="str">
            <v>1010</v>
          </cell>
          <cell r="BI321">
            <v>1247</v>
          </cell>
          <cell r="BJ321" t="str">
            <v>11</v>
          </cell>
          <cell r="BK321">
            <v>32</v>
          </cell>
          <cell r="BL321">
            <v>323.52</v>
          </cell>
          <cell r="BM321" t="str">
            <v>NÍVEL 5</v>
          </cell>
          <cell r="BN321" t="str">
            <v>00</v>
          </cell>
          <cell r="BO321" t="str">
            <v>08</v>
          </cell>
          <cell r="BP321" t="str">
            <v>20050101</v>
          </cell>
          <cell r="BQ321" t="str">
            <v>21</v>
          </cell>
          <cell r="BR321" t="str">
            <v>EVOLUCAO AUTOMATICA</v>
          </cell>
          <cell r="BS321" t="str">
            <v>20050101</v>
          </cell>
          <cell r="BW321">
            <v>0</v>
          </cell>
          <cell r="BX321">
            <v>0</v>
          </cell>
          <cell r="BY321">
            <v>0</v>
          </cell>
          <cell r="BZ321">
            <v>0</v>
          </cell>
          <cell r="CA321">
            <v>0</v>
          </cell>
          <cell r="CC321">
            <v>0</v>
          </cell>
          <cell r="CG321">
            <v>0</v>
          </cell>
          <cell r="CK321">
            <v>0</v>
          </cell>
          <cell r="CO321">
            <v>0</v>
          </cell>
          <cell r="CT321">
            <v>0</v>
          </cell>
          <cell r="CU321">
            <v>0</v>
          </cell>
          <cell r="CV321">
            <v>0</v>
          </cell>
          <cell r="CW321">
            <v>0</v>
          </cell>
          <cell r="CX321">
            <v>1</v>
          </cell>
          <cell r="CY321" t="str">
            <v>6010</v>
          </cell>
          <cell r="CZ321">
            <v>39.54</v>
          </cell>
          <cell r="DC321">
            <v>0</v>
          </cell>
          <cell r="DF321">
            <v>0</v>
          </cell>
          <cell r="DI321">
            <v>0</v>
          </cell>
          <cell r="DK321">
            <v>0</v>
          </cell>
          <cell r="DL321">
            <v>0</v>
          </cell>
          <cell r="DN321" t="str">
            <v>11LJA</v>
          </cell>
          <cell r="DO321" t="str">
            <v>Fixo Tempo Inteiro</v>
          </cell>
          <cell r="DP321">
            <v>9</v>
          </cell>
          <cell r="DQ321">
            <v>100</v>
          </cell>
          <cell r="DR321" t="str">
            <v>CR01</v>
          </cell>
          <cell r="DT321" t="str">
            <v>00100000</v>
          </cell>
          <cell r="DU321" t="str">
            <v>BANCO BPI, SA</v>
          </cell>
        </row>
        <row r="322">
          <cell r="A322" t="str">
            <v>158518</v>
          </cell>
          <cell r="B322" t="str">
            <v>Fernando Manuel Taborda Melo</v>
          </cell>
          <cell r="C322" t="str">
            <v>1978</v>
          </cell>
          <cell r="D322">
            <v>27</v>
          </cell>
          <cell r="E322">
            <v>27</v>
          </cell>
          <cell r="F322" t="str">
            <v>19511203</v>
          </cell>
          <cell r="G322" t="str">
            <v>53</v>
          </cell>
          <cell r="H322" t="str">
            <v>1</v>
          </cell>
          <cell r="I322" t="str">
            <v>Casado</v>
          </cell>
          <cell r="J322" t="str">
            <v>masculino</v>
          </cell>
          <cell r="K322">
            <v>2</v>
          </cell>
          <cell r="L322" t="str">
            <v>R do Pedregaco 122</v>
          </cell>
          <cell r="M322" t="str">
            <v>3045-311</v>
          </cell>
          <cell r="N322" t="str">
            <v>AMEAL</v>
          </cell>
          <cell r="O322" t="str">
            <v>00122141</v>
          </cell>
          <cell r="P322" t="str">
            <v>CICLO PREPARATORIO ELEMENTAR</v>
          </cell>
          <cell r="R322" t="str">
            <v>2456902</v>
          </cell>
          <cell r="S322" t="str">
            <v>19851106</v>
          </cell>
          <cell r="T322" t="str">
            <v>LISBOA</v>
          </cell>
          <cell r="U322" t="str">
            <v>9803</v>
          </cell>
          <cell r="V322" t="str">
            <v>S.NAC IND ENERGIA-SINDEL</v>
          </cell>
          <cell r="W322" t="str">
            <v>109212185</v>
          </cell>
          <cell r="X322" t="str">
            <v>0728</v>
          </cell>
          <cell r="Y322" t="str">
            <v>0.0</v>
          </cell>
          <cell r="Z322">
            <v>2</v>
          </cell>
          <cell r="AA322" t="str">
            <v>00</v>
          </cell>
          <cell r="AC322" t="str">
            <v>X</v>
          </cell>
          <cell r="AD322" t="str">
            <v>100</v>
          </cell>
          <cell r="AE322" t="str">
            <v>11100582332</v>
          </cell>
          <cell r="AF322" t="str">
            <v>02</v>
          </cell>
          <cell r="AG322" t="str">
            <v>19780703</v>
          </cell>
          <cell r="AH322" t="str">
            <v>DT.Adm.Corr.Antiguid</v>
          </cell>
          <cell r="AI322" t="str">
            <v>1</v>
          </cell>
          <cell r="AJ322" t="str">
            <v>ACTIVOS</v>
          </cell>
          <cell r="AK322" t="str">
            <v>AA</v>
          </cell>
          <cell r="AL322" t="str">
            <v>ACTIVO TEMP.INTEIRO</v>
          </cell>
          <cell r="AM322" t="str">
            <v>J200</v>
          </cell>
          <cell r="AN322" t="str">
            <v>EDPOutsourcingComercial-Ce</v>
          </cell>
          <cell r="AO322" t="str">
            <v>J216</v>
          </cell>
          <cell r="AP322" t="str">
            <v>EDPOC-CBR-LjCdd</v>
          </cell>
          <cell r="AQ322" t="str">
            <v>40177183</v>
          </cell>
          <cell r="AR322" t="str">
            <v>70000022</v>
          </cell>
          <cell r="AS322" t="str">
            <v>014.</v>
          </cell>
          <cell r="AT322" t="str">
            <v>TECNICO COMERCIAL</v>
          </cell>
          <cell r="AU322" t="str">
            <v>0</v>
          </cell>
          <cell r="AV322" t="str">
            <v>00040326</v>
          </cell>
          <cell r="AW322" t="str">
            <v>J20444280420</v>
          </cell>
          <cell r="AX322" t="str">
            <v>AC-LJCBR-CD-LOJA COIMBRA CIDADÃO</v>
          </cell>
          <cell r="AY322" t="str">
            <v>68905409</v>
          </cell>
          <cell r="AZ322" t="str">
            <v>Lj Coimbra - Loja Ci</v>
          </cell>
          <cell r="BA322" t="str">
            <v>6890</v>
          </cell>
          <cell r="BB322" t="str">
            <v>EDP Outsourcing Comercial</v>
          </cell>
          <cell r="BC322" t="str">
            <v>6890</v>
          </cell>
          <cell r="BD322" t="str">
            <v>6890</v>
          </cell>
          <cell r="BE322" t="str">
            <v>2800</v>
          </cell>
          <cell r="BF322" t="str">
            <v>6890</v>
          </cell>
          <cell r="BG322" t="str">
            <v>EDP Outsourcing Comercial,SA</v>
          </cell>
          <cell r="BH322" t="str">
            <v>1010</v>
          </cell>
          <cell r="BI322">
            <v>1247</v>
          </cell>
          <cell r="BJ322" t="str">
            <v>11</v>
          </cell>
          <cell r="BK322">
            <v>27</v>
          </cell>
          <cell r="BL322">
            <v>272.97000000000003</v>
          </cell>
          <cell r="BM322" t="str">
            <v>NÍVEL 4</v>
          </cell>
          <cell r="BN322" t="str">
            <v>01</v>
          </cell>
          <cell r="BO322" t="str">
            <v>05</v>
          </cell>
          <cell r="BP322" t="str">
            <v>20030110</v>
          </cell>
          <cell r="BQ322" t="str">
            <v>33</v>
          </cell>
          <cell r="BR322" t="str">
            <v>NOMEACAO</v>
          </cell>
          <cell r="BS322" t="str">
            <v>20050101</v>
          </cell>
          <cell r="BW322">
            <v>0</v>
          </cell>
          <cell r="BX322">
            <v>0</v>
          </cell>
          <cell r="BY322">
            <v>0</v>
          </cell>
          <cell r="BZ322">
            <v>0</v>
          </cell>
          <cell r="CA322">
            <v>0</v>
          </cell>
          <cell r="CC322">
            <v>0</v>
          </cell>
          <cell r="CG322">
            <v>0</v>
          </cell>
          <cell r="CK322">
            <v>0</v>
          </cell>
          <cell r="CO322">
            <v>0</v>
          </cell>
          <cell r="CT322">
            <v>0</v>
          </cell>
          <cell r="CU322">
            <v>0</v>
          </cell>
          <cell r="CV322">
            <v>0</v>
          </cell>
          <cell r="CW322">
            <v>0</v>
          </cell>
          <cell r="CX322">
            <v>1</v>
          </cell>
          <cell r="CY322" t="str">
            <v>6010</v>
          </cell>
          <cell r="CZ322">
            <v>39.54</v>
          </cell>
          <cell r="DC322">
            <v>0</v>
          </cell>
          <cell r="DF322">
            <v>0</v>
          </cell>
          <cell r="DI322">
            <v>0</v>
          </cell>
          <cell r="DK322">
            <v>0</v>
          </cell>
          <cell r="DL322">
            <v>0</v>
          </cell>
          <cell r="DN322" t="str">
            <v>11LJB</v>
          </cell>
          <cell r="DO322" t="str">
            <v>Fixo Tempo Inteiro</v>
          </cell>
          <cell r="DP322">
            <v>9</v>
          </cell>
          <cell r="DQ322">
            <v>100</v>
          </cell>
          <cell r="DR322" t="str">
            <v>CR01</v>
          </cell>
          <cell r="DT322" t="str">
            <v>00070202</v>
          </cell>
          <cell r="DU322" t="str">
            <v>BANCO ESPIRITO SANTO, SA</v>
          </cell>
        </row>
        <row r="323">
          <cell r="A323" t="str">
            <v>166154</v>
          </cell>
          <cell r="B323" t="str">
            <v>Arlindo Manuel Henriques Tomas Mendes</v>
          </cell>
          <cell r="C323" t="str">
            <v>1972</v>
          </cell>
          <cell r="D323">
            <v>33</v>
          </cell>
          <cell r="E323">
            <v>33</v>
          </cell>
          <cell r="F323" t="str">
            <v>19560404</v>
          </cell>
          <cell r="G323" t="str">
            <v>49</v>
          </cell>
          <cell r="H323" t="str">
            <v>1</v>
          </cell>
          <cell r="I323" t="str">
            <v>Casado</v>
          </cell>
          <cell r="J323" t="str">
            <v>masculino</v>
          </cell>
          <cell r="K323">
            <v>2</v>
          </cell>
          <cell r="L323" t="str">
            <v>Av Dr. Francisco Sa Carneiro</v>
          </cell>
          <cell r="M323" t="str">
            <v>3270-092</v>
          </cell>
          <cell r="N323" t="str">
            <v>PEDRÓGÃO GRANDE</v>
          </cell>
          <cell r="O323" t="str">
            <v>00123032</v>
          </cell>
          <cell r="P323" t="str">
            <v>CICLO PREP. ENSINO SECUNDARIO</v>
          </cell>
          <cell r="R323" t="str">
            <v>4412197</v>
          </cell>
          <cell r="S323" t="str">
            <v>19991020</v>
          </cell>
          <cell r="T323" t="str">
            <v>LEIRIA</v>
          </cell>
          <cell r="U323" t="str">
            <v>9803</v>
          </cell>
          <cell r="V323" t="str">
            <v>S.NAC IND ENERGIA-SINDEL</v>
          </cell>
          <cell r="W323" t="str">
            <v>110642678</v>
          </cell>
          <cell r="X323" t="str">
            <v>1422</v>
          </cell>
          <cell r="Y323" t="str">
            <v>0.0</v>
          </cell>
          <cell r="Z323">
            <v>2</v>
          </cell>
          <cell r="AA323" t="str">
            <v>00</v>
          </cell>
          <cell r="AC323" t="str">
            <v>X</v>
          </cell>
          <cell r="AD323" t="str">
            <v>100</v>
          </cell>
          <cell r="AE323" t="str">
            <v>10185703765</v>
          </cell>
          <cell r="AF323" t="str">
            <v>02</v>
          </cell>
          <cell r="AG323" t="str">
            <v>19720501</v>
          </cell>
          <cell r="AH323" t="str">
            <v>DT.Adm.Corr.Antiguid</v>
          </cell>
          <cell r="AI323" t="str">
            <v>1</v>
          </cell>
          <cell r="AJ323" t="str">
            <v>ACTIVOS</v>
          </cell>
          <cell r="AK323" t="str">
            <v>AA</v>
          </cell>
          <cell r="AL323" t="str">
            <v>ACTIVO TEMP.INTEIRO</v>
          </cell>
          <cell r="AM323" t="str">
            <v>J200</v>
          </cell>
          <cell r="AN323" t="str">
            <v>EDPOutsourcingComercial-Ce</v>
          </cell>
          <cell r="AO323" t="str">
            <v>J216</v>
          </cell>
          <cell r="AP323" t="str">
            <v>EDPOC-CBR-LjCdd</v>
          </cell>
          <cell r="AQ323" t="str">
            <v>40177187</v>
          </cell>
          <cell r="AR323" t="str">
            <v>70000060</v>
          </cell>
          <cell r="AS323" t="str">
            <v>025.</v>
          </cell>
          <cell r="AT323" t="str">
            <v>ESCRITURARIO COMERCIAL</v>
          </cell>
          <cell r="AU323" t="str">
            <v>1</v>
          </cell>
          <cell r="AV323" t="str">
            <v>00040326</v>
          </cell>
          <cell r="AW323" t="str">
            <v>J20444280420</v>
          </cell>
          <cell r="AX323" t="str">
            <v>AC-LJCBR-CD-LOJA COIMBRA CIDADÃO</v>
          </cell>
          <cell r="AY323" t="str">
            <v>68905409</v>
          </cell>
          <cell r="AZ323" t="str">
            <v>Lj Coimbra - Loja Ci</v>
          </cell>
          <cell r="BA323" t="str">
            <v>6890</v>
          </cell>
          <cell r="BB323" t="str">
            <v>EDP Outsourcing Comercial</v>
          </cell>
          <cell r="BC323" t="str">
            <v>6890</v>
          </cell>
          <cell r="BD323" t="str">
            <v>6890</v>
          </cell>
          <cell r="BE323" t="str">
            <v>2800</v>
          </cell>
          <cell r="BF323" t="str">
            <v>6890</v>
          </cell>
          <cell r="BG323" t="str">
            <v>EDP Outsourcing Comercial,SA</v>
          </cell>
          <cell r="BH323" t="str">
            <v>1010</v>
          </cell>
          <cell r="BI323">
            <v>1339</v>
          </cell>
          <cell r="BJ323" t="str">
            <v>12</v>
          </cell>
          <cell r="BK323">
            <v>33</v>
          </cell>
          <cell r="BL323">
            <v>333.63</v>
          </cell>
          <cell r="BM323" t="str">
            <v>NÍVEL 5</v>
          </cell>
          <cell r="BN323" t="str">
            <v>00</v>
          </cell>
          <cell r="BO323" t="str">
            <v>09</v>
          </cell>
          <cell r="BP323" t="str">
            <v>20050101</v>
          </cell>
          <cell r="BQ323" t="str">
            <v>21</v>
          </cell>
          <cell r="BR323" t="str">
            <v>EVOLUCAO AUTOMATICA</v>
          </cell>
          <cell r="BS323" t="str">
            <v>20050101</v>
          </cell>
          <cell r="BW323">
            <v>0</v>
          </cell>
          <cell r="BX323">
            <v>0</v>
          </cell>
          <cell r="BY323">
            <v>0</v>
          </cell>
          <cell r="BZ323">
            <v>0</v>
          </cell>
          <cell r="CA323">
            <v>0</v>
          </cell>
          <cell r="CC323">
            <v>0</v>
          </cell>
          <cell r="CG323">
            <v>0</v>
          </cell>
          <cell r="CK323">
            <v>0</v>
          </cell>
          <cell r="CO323">
            <v>0</v>
          </cell>
          <cell r="CT323">
            <v>0</v>
          </cell>
          <cell r="CU323">
            <v>0</v>
          </cell>
          <cell r="CV323">
            <v>0</v>
          </cell>
          <cell r="CW323">
            <v>0</v>
          </cell>
          <cell r="CX323">
            <v>1</v>
          </cell>
          <cell r="CY323" t="str">
            <v>6010</v>
          </cell>
          <cell r="CZ323">
            <v>39.54</v>
          </cell>
          <cell r="DC323">
            <v>0</v>
          </cell>
          <cell r="DF323">
            <v>0</v>
          </cell>
          <cell r="DI323">
            <v>0</v>
          </cell>
          <cell r="DK323">
            <v>0</v>
          </cell>
          <cell r="DL323">
            <v>0</v>
          </cell>
          <cell r="DN323" t="str">
            <v>11LJA</v>
          </cell>
          <cell r="DO323" t="str">
            <v>Fixo Tempo Inteiro</v>
          </cell>
          <cell r="DP323">
            <v>9</v>
          </cell>
          <cell r="DQ323">
            <v>100</v>
          </cell>
          <cell r="DR323" t="str">
            <v>CR01</v>
          </cell>
          <cell r="DT323" t="str">
            <v>00350591</v>
          </cell>
          <cell r="DU323" t="str">
            <v>CAIXA GERAL DE DEPOSITOS, SA</v>
          </cell>
        </row>
        <row r="324">
          <cell r="A324" t="str">
            <v>236411</v>
          </cell>
          <cell r="B324" t="str">
            <v>Vitalino Jose Ferreira Pereira</v>
          </cell>
          <cell r="C324" t="str">
            <v>1979</v>
          </cell>
          <cell r="D324">
            <v>26</v>
          </cell>
          <cell r="E324">
            <v>26</v>
          </cell>
          <cell r="F324" t="str">
            <v>19510123</v>
          </cell>
          <cell r="G324" t="str">
            <v>54</v>
          </cell>
          <cell r="H324" t="str">
            <v>1</v>
          </cell>
          <cell r="I324" t="str">
            <v>Casado</v>
          </cell>
          <cell r="J324" t="str">
            <v>masculino</v>
          </cell>
          <cell r="K324">
            <v>2</v>
          </cell>
          <cell r="L324" t="str">
            <v>R Dr Simão da Cunha</v>
          </cell>
          <cell r="M324" t="str">
            <v>3150-140</v>
          </cell>
          <cell r="N324" t="str">
            <v>CONDEIXA-A-NOVA</v>
          </cell>
          <cell r="O324" t="str">
            <v>00232253</v>
          </cell>
          <cell r="P324" t="str">
            <v>CURSO GERAL DE ELECTRICIDADE</v>
          </cell>
          <cell r="R324" t="str">
            <v>2449918</v>
          </cell>
          <cell r="S324" t="str">
            <v>19920406</v>
          </cell>
          <cell r="T324" t="str">
            <v>LISBOA</v>
          </cell>
          <cell r="U324" t="str">
            <v>9801</v>
          </cell>
          <cell r="V324" t="str">
            <v>SIND IND ELéCT CENTRO</v>
          </cell>
          <cell r="W324" t="str">
            <v>138378398</v>
          </cell>
          <cell r="X324" t="str">
            <v>0736</v>
          </cell>
          <cell r="Y324" t="str">
            <v>0.0</v>
          </cell>
          <cell r="Z324">
            <v>2</v>
          </cell>
          <cell r="AA324" t="str">
            <v>00</v>
          </cell>
          <cell r="AD324" t="str">
            <v>100</v>
          </cell>
          <cell r="AE324" t="str">
            <v>11266339181</v>
          </cell>
          <cell r="AF324" t="str">
            <v>02</v>
          </cell>
          <cell r="AG324" t="str">
            <v>19790102</v>
          </cell>
          <cell r="AH324" t="str">
            <v>DT.Adm.Corr.Antiguid</v>
          </cell>
          <cell r="AI324" t="str">
            <v>1</v>
          </cell>
          <cell r="AJ324" t="str">
            <v>ACTIVOS</v>
          </cell>
          <cell r="AK324" t="str">
            <v>AA</v>
          </cell>
          <cell r="AL324" t="str">
            <v>ACTIVO TEMP.INTEIRO</v>
          </cell>
          <cell r="AM324" t="str">
            <v>J200</v>
          </cell>
          <cell r="AN324" t="str">
            <v>EDPOutsourcingComercial-Ce</v>
          </cell>
          <cell r="AO324" t="str">
            <v>J216</v>
          </cell>
          <cell r="AP324" t="str">
            <v>EDPOC-CBR-LjCdd</v>
          </cell>
          <cell r="AQ324" t="str">
            <v>40177191</v>
          </cell>
          <cell r="AR324" t="str">
            <v>70000060</v>
          </cell>
          <cell r="AS324" t="str">
            <v>025.</v>
          </cell>
          <cell r="AT324" t="str">
            <v>ESCRITURARIO COMERCIAL</v>
          </cell>
          <cell r="AU324" t="str">
            <v>1</v>
          </cell>
          <cell r="AV324" t="str">
            <v>00040326</v>
          </cell>
          <cell r="AW324" t="str">
            <v>J20444280420</v>
          </cell>
          <cell r="AX324" t="str">
            <v>AC-LJCBR-CD-LOJA COIMBRA CIDADÃO</v>
          </cell>
          <cell r="AY324" t="str">
            <v>68905409</v>
          </cell>
          <cell r="AZ324" t="str">
            <v>Lj Coimbra - Loja Ci</v>
          </cell>
          <cell r="BA324" t="str">
            <v>6890</v>
          </cell>
          <cell r="BB324" t="str">
            <v>EDP Outsourcing Comercial</v>
          </cell>
          <cell r="BC324" t="str">
            <v>6890</v>
          </cell>
          <cell r="BD324" t="str">
            <v>6890</v>
          </cell>
          <cell r="BE324" t="str">
            <v>2800</v>
          </cell>
          <cell r="BF324" t="str">
            <v>6890</v>
          </cell>
          <cell r="BG324" t="str">
            <v>EDP Outsourcing Comercial,SA</v>
          </cell>
          <cell r="BH324" t="str">
            <v>1010</v>
          </cell>
          <cell r="BI324">
            <v>1247</v>
          </cell>
          <cell r="BJ324" t="str">
            <v>11</v>
          </cell>
          <cell r="BK324">
            <v>26</v>
          </cell>
          <cell r="BL324">
            <v>262.86</v>
          </cell>
          <cell r="BM324" t="str">
            <v>NÍVEL 5</v>
          </cell>
          <cell r="BN324" t="str">
            <v>00</v>
          </cell>
          <cell r="BO324" t="str">
            <v>08</v>
          </cell>
          <cell r="BP324" t="str">
            <v>20050101</v>
          </cell>
          <cell r="BQ324" t="str">
            <v>21</v>
          </cell>
          <cell r="BR324" t="str">
            <v>EVOLUCAO AUTOMATICA</v>
          </cell>
          <cell r="BS324" t="str">
            <v>20050101</v>
          </cell>
          <cell r="BW324">
            <v>0</v>
          </cell>
          <cell r="BX324">
            <v>0</v>
          </cell>
          <cell r="BY324">
            <v>0</v>
          </cell>
          <cell r="BZ324">
            <v>0</v>
          </cell>
          <cell r="CA324">
            <v>0</v>
          </cell>
          <cell r="CC324">
            <v>0</v>
          </cell>
          <cell r="CG324">
            <v>0</v>
          </cell>
          <cell r="CK324">
            <v>0</v>
          </cell>
          <cell r="CO324">
            <v>0</v>
          </cell>
          <cell r="CT324">
            <v>0</v>
          </cell>
          <cell r="CU324">
            <v>0</v>
          </cell>
          <cell r="CV324">
            <v>0</v>
          </cell>
          <cell r="CW324">
            <v>0</v>
          </cell>
          <cell r="CX324">
            <v>1</v>
          </cell>
          <cell r="CY324" t="str">
            <v>6010</v>
          </cell>
          <cell r="CZ324">
            <v>39.54</v>
          </cell>
          <cell r="DC324">
            <v>0</v>
          </cell>
          <cell r="DF324">
            <v>0</v>
          </cell>
          <cell r="DI324">
            <v>0</v>
          </cell>
          <cell r="DK324">
            <v>0</v>
          </cell>
          <cell r="DL324">
            <v>0</v>
          </cell>
          <cell r="DN324" t="str">
            <v>11LJB</v>
          </cell>
          <cell r="DO324" t="str">
            <v>Fixo Tempo Inteiro</v>
          </cell>
          <cell r="DP324">
            <v>9</v>
          </cell>
          <cell r="DQ324">
            <v>100</v>
          </cell>
          <cell r="DR324" t="str">
            <v>CR01</v>
          </cell>
          <cell r="DT324" t="str">
            <v>00350258</v>
          </cell>
          <cell r="DU324" t="str">
            <v>CAIXA GERAL DE DEPOSITOS, SA</v>
          </cell>
        </row>
        <row r="325">
          <cell r="A325" t="str">
            <v>180297</v>
          </cell>
          <cell r="B325" t="str">
            <v>Jose Herminio Ferreira Serrador</v>
          </cell>
          <cell r="C325" t="str">
            <v>1971</v>
          </cell>
          <cell r="D325">
            <v>34</v>
          </cell>
          <cell r="E325">
            <v>34</v>
          </cell>
          <cell r="F325" t="str">
            <v>19560402</v>
          </cell>
          <cell r="G325" t="str">
            <v>49</v>
          </cell>
          <cell r="H325" t="str">
            <v>1</v>
          </cell>
          <cell r="I325" t="str">
            <v>Casado</v>
          </cell>
          <cell r="J325" t="str">
            <v>masculino</v>
          </cell>
          <cell r="K325">
            <v>2</v>
          </cell>
          <cell r="L325" t="str">
            <v>R 1 de Maio, 10</v>
          </cell>
          <cell r="M325" t="str">
            <v>3020-000</v>
          </cell>
          <cell r="N325" t="str">
            <v>COIMBRA</v>
          </cell>
          <cell r="O325" t="str">
            <v>00110024</v>
          </cell>
          <cell r="P325" t="str">
            <v>CICLO ELEMENTAR (4.CLASSE)</v>
          </cell>
          <cell r="R325" t="str">
            <v>4375265</v>
          </cell>
          <cell r="S325" t="str">
            <v>19980626</v>
          </cell>
          <cell r="T325" t="str">
            <v>COIMBRA</v>
          </cell>
          <cell r="U325" t="str">
            <v>9801</v>
          </cell>
          <cell r="V325" t="str">
            <v>SIND IND ELéCT CENTRO</v>
          </cell>
          <cell r="W325" t="str">
            <v>105657573</v>
          </cell>
          <cell r="X325" t="str">
            <v>3050</v>
          </cell>
          <cell r="Y325" t="str">
            <v>0.0</v>
          </cell>
          <cell r="Z325">
            <v>2</v>
          </cell>
          <cell r="AA325" t="str">
            <v>00</v>
          </cell>
          <cell r="AD325" t="str">
            <v>100</v>
          </cell>
          <cell r="AE325" t="str">
            <v>11102600747</v>
          </cell>
          <cell r="AF325" t="str">
            <v>02</v>
          </cell>
          <cell r="AG325" t="str">
            <v>19710406</v>
          </cell>
          <cell r="AH325" t="str">
            <v>DT.Adm.Corr.Antiguid</v>
          </cell>
          <cell r="AI325" t="str">
            <v>1</v>
          </cell>
          <cell r="AJ325" t="str">
            <v>ACTIVOS</v>
          </cell>
          <cell r="AK325" t="str">
            <v>AA</v>
          </cell>
          <cell r="AL325" t="str">
            <v>ACTIVO TEMP.INTEIRO</v>
          </cell>
          <cell r="AM325" t="str">
            <v>J200</v>
          </cell>
          <cell r="AN325" t="str">
            <v>EDPOutsourcingComercial-Ce</v>
          </cell>
          <cell r="AO325" t="str">
            <v>J216</v>
          </cell>
          <cell r="AP325" t="str">
            <v>EDPOC-CBR-LjCdd</v>
          </cell>
          <cell r="AQ325" t="str">
            <v>40177189</v>
          </cell>
          <cell r="AR325" t="str">
            <v>70000060</v>
          </cell>
          <cell r="AS325" t="str">
            <v>025.</v>
          </cell>
          <cell r="AT325" t="str">
            <v>ESCRITURARIO COMERCIAL</v>
          </cell>
          <cell r="AU325" t="str">
            <v>1</v>
          </cell>
          <cell r="AV325" t="str">
            <v>00040326</v>
          </cell>
          <cell r="AW325" t="str">
            <v>J20444280420</v>
          </cell>
          <cell r="AX325" t="str">
            <v>AC-LJCBR-CD-LOJA COIMBRA CIDADÃO</v>
          </cell>
          <cell r="AY325" t="str">
            <v>68905409</v>
          </cell>
          <cell r="AZ325" t="str">
            <v>Lj Coimbra - Loja Ci</v>
          </cell>
          <cell r="BA325" t="str">
            <v>6890</v>
          </cell>
          <cell r="BB325" t="str">
            <v>EDP Outsourcing Comercial</v>
          </cell>
          <cell r="BC325" t="str">
            <v>6890</v>
          </cell>
          <cell r="BD325" t="str">
            <v>6890</v>
          </cell>
          <cell r="BE325" t="str">
            <v>2800</v>
          </cell>
          <cell r="BF325" t="str">
            <v>6890</v>
          </cell>
          <cell r="BG325" t="str">
            <v>EDP Outsourcing Comercial,SA</v>
          </cell>
          <cell r="BH325" t="str">
            <v>1010</v>
          </cell>
          <cell r="BI325">
            <v>1339</v>
          </cell>
          <cell r="BJ325" t="str">
            <v>12</v>
          </cell>
          <cell r="BK325">
            <v>34</v>
          </cell>
          <cell r="BL325">
            <v>343.74</v>
          </cell>
          <cell r="BM325" t="str">
            <v>NÍVEL 5</v>
          </cell>
          <cell r="BN325" t="str">
            <v>00</v>
          </cell>
          <cell r="BO325" t="str">
            <v>09</v>
          </cell>
          <cell r="BP325" t="str">
            <v>20050101</v>
          </cell>
          <cell r="BQ325" t="str">
            <v>21</v>
          </cell>
          <cell r="BR325" t="str">
            <v>EVOLUCAO AUTOMATICA</v>
          </cell>
          <cell r="BS325" t="str">
            <v>20050101</v>
          </cell>
          <cell r="BW325">
            <v>0</v>
          </cell>
          <cell r="BX325">
            <v>0</v>
          </cell>
          <cell r="BY325">
            <v>0</v>
          </cell>
          <cell r="BZ325">
            <v>0</v>
          </cell>
          <cell r="CA325">
            <v>0</v>
          </cell>
          <cell r="CC325">
            <v>0</v>
          </cell>
          <cell r="CG325">
            <v>0</v>
          </cell>
          <cell r="CK325">
            <v>0</v>
          </cell>
          <cell r="CO325">
            <v>0</v>
          </cell>
          <cell r="CT325">
            <v>0</v>
          </cell>
          <cell r="CU325">
            <v>0</v>
          </cell>
          <cell r="CV325">
            <v>0</v>
          </cell>
          <cell r="CW325">
            <v>0</v>
          </cell>
          <cell r="CX325">
            <v>1</v>
          </cell>
          <cell r="CY325" t="str">
            <v>6010</v>
          </cell>
          <cell r="CZ325">
            <v>39.54</v>
          </cell>
          <cell r="DC325">
            <v>0</v>
          </cell>
          <cell r="DF325">
            <v>0</v>
          </cell>
          <cell r="DI325">
            <v>0</v>
          </cell>
          <cell r="DK325">
            <v>0</v>
          </cell>
          <cell r="DL325">
            <v>0</v>
          </cell>
          <cell r="DN325" t="str">
            <v>11LJB</v>
          </cell>
          <cell r="DO325" t="str">
            <v>Fixo Tempo Inteiro</v>
          </cell>
          <cell r="DP325">
            <v>9</v>
          </cell>
          <cell r="DQ325">
            <v>100</v>
          </cell>
          <cell r="DR325" t="str">
            <v>CR01</v>
          </cell>
          <cell r="DT325" t="str">
            <v>00352021</v>
          </cell>
          <cell r="DU325" t="str">
            <v>CAIXA GERAL DE DEPOSITOS, SA</v>
          </cell>
        </row>
        <row r="326">
          <cell r="A326" t="str">
            <v>297488</v>
          </cell>
          <cell r="B326" t="str">
            <v>Maria Rosario Silva Santos Pires Teixeira</v>
          </cell>
          <cell r="C326" t="str">
            <v>1984</v>
          </cell>
          <cell r="D326">
            <v>21</v>
          </cell>
          <cell r="E326">
            <v>21</v>
          </cell>
          <cell r="F326" t="str">
            <v>19611128</v>
          </cell>
          <cell r="G326" t="str">
            <v>43</v>
          </cell>
          <cell r="H326" t="str">
            <v>1</v>
          </cell>
          <cell r="I326" t="str">
            <v>Casado</v>
          </cell>
          <cell r="J326" t="str">
            <v>feminino</v>
          </cell>
          <cell r="K326">
            <v>1</v>
          </cell>
          <cell r="L326" t="str">
            <v>R. Com. Joaquim A. Lacerda Edif. Pedreira, r/c Eq.</v>
          </cell>
          <cell r="M326" t="str">
            <v>3260-412</v>
          </cell>
          <cell r="N326" t="str">
            <v>FIGUEIRÓ DOS VINHOS</v>
          </cell>
          <cell r="O326" t="str">
            <v>00243383</v>
          </cell>
          <cell r="P326" t="str">
            <v>12.ANO - 1. CURSO</v>
          </cell>
          <cell r="R326" t="str">
            <v>4451840</v>
          </cell>
          <cell r="S326" t="str">
            <v>20000111</v>
          </cell>
          <cell r="T326" t="str">
            <v>LEIRIA</v>
          </cell>
          <cell r="U326" t="str">
            <v>9803</v>
          </cell>
          <cell r="V326" t="str">
            <v>S.NAC IND ENERGIA-SINDEL</v>
          </cell>
          <cell r="W326" t="str">
            <v>182642615</v>
          </cell>
          <cell r="X326" t="str">
            <v>1376</v>
          </cell>
          <cell r="Y326" t="str">
            <v>0.0</v>
          </cell>
          <cell r="Z326">
            <v>1</v>
          </cell>
          <cell r="AA326" t="str">
            <v>00</v>
          </cell>
          <cell r="AD326" t="str">
            <v>100</v>
          </cell>
          <cell r="AE326" t="str">
            <v>11113155051</v>
          </cell>
          <cell r="AF326" t="str">
            <v>02</v>
          </cell>
          <cell r="AG326" t="str">
            <v>19841103</v>
          </cell>
          <cell r="AH326" t="str">
            <v>DT.Adm.Corr.Antiguid</v>
          </cell>
          <cell r="AI326" t="str">
            <v>1</v>
          </cell>
          <cell r="AJ326" t="str">
            <v>ACTIVOS</v>
          </cell>
          <cell r="AK326" t="str">
            <v>AA</v>
          </cell>
          <cell r="AL326" t="str">
            <v>ACTIVO TEMP.INTEIRO</v>
          </cell>
          <cell r="AM326" t="str">
            <v>J200</v>
          </cell>
          <cell r="AN326" t="str">
            <v>EDPOutsourcingComercial-Ce</v>
          </cell>
          <cell r="AO326" t="str">
            <v>J216</v>
          </cell>
          <cell r="AP326" t="str">
            <v>EDPOC-CBR-LjCdd</v>
          </cell>
          <cell r="AQ326" t="str">
            <v>40177194</v>
          </cell>
          <cell r="AR326" t="str">
            <v>70000060</v>
          </cell>
          <cell r="AS326" t="str">
            <v>025.</v>
          </cell>
          <cell r="AT326" t="str">
            <v>ESCRITURARIO COMERCIAL</v>
          </cell>
          <cell r="AU326" t="str">
            <v>1</v>
          </cell>
          <cell r="AV326" t="str">
            <v>00040326</v>
          </cell>
          <cell r="AW326" t="str">
            <v>J20444280420</v>
          </cell>
          <cell r="AX326" t="str">
            <v>AC-LJCBR-CD-LOJA COIMBRA CIDADÃO</v>
          </cell>
          <cell r="AY326" t="str">
            <v>68905409</v>
          </cell>
          <cell r="AZ326" t="str">
            <v>Lj Coimbra - Loja Ci</v>
          </cell>
          <cell r="BA326" t="str">
            <v>6890</v>
          </cell>
          <cell r="BB326" t="str">
            <v>EDP Outsourcing Comercial</v>
          </cell>
          <cell r="BC326" t="str">
            <v>6890</v>
          </cell>
          <cell r="BD326" t="str">
            <v>6890</v>
          </cell>
          <cell r="BE326" t="str">
            <v>2800</v>
          </cell>
          <cell r="BF326" t="str">
            <v>6890</v>
          </cell>
          <cell r="BG326" t="str">
            <v>EDP Outsourcing Comercial,SA</v>
          </cell>
          <cell r="BH326" t="str">
            <v>1010</v>
          </cell>
          <cell r="BI326">
            <v>1160</v>
          </cell>
          <cell r="BJ326" t="str">
            <v>10</v>
          </cell>
          <cell r="BK326">
            <v>21</v>
          </cell>
          <cell r="BL326">
            <v>212.31</v>
          </cell>
          <cell r="BM326" t="str">
            <v>NÍVEL 5</v>
          </cell>
          <cell r="BN326" t="str">
            <v>01</v>
          </cell>
          <cell r="BO326" t="str">
            <v>07</v>
          </cell>
          <cell r="BP326" t="str">
            <v>20040101</v>
          </cell>
          <cell r="BQ326" t="str">
            <v>21</v>
          </cell>
          <cell r="BR326" t="str">
            <v>EVOLUCAO AUTOMATICA</v>
          </cell>
          <cell r="BS326" t="str">
            <v>20050101</v>
          </cell>
          <cell r="BW326">
            <v>0</v>
          </cell>
          <cell r="BX326">
            <v>0</v>
          </cell>
          <cell r="BY326">
            <v>0</v>
          </cell>
          <cell r="BZ326">
            <v>0</v>
          </cell>
          <cell r="CA326">
            <v>0</v>
          </cell>
          <cell r="CC326">
            <v>0</v>
          </cell>
          <cell r="CG326">
            <v>0</v>
          </cell>
          <cell r="CK326">
            <v>0</v>
          </cell>
          <cell r="CO326">
            <v>0</v>
          </cell>
          <cell r="CT326">
            <v>0</v>
          </cell>
          <cell r="CU326">
            <v>0</v>
          </cell>
          <cell r="CV326">
            <v>0</v>
          </cell>
          <cell r="CW326">
            <v>0</v>
          </cell>
          <cell r="CX326">
            <v>1</v>
          </cell>
          <cell r="CY326" t="str">
            <v>6010</v>
          </cell>
          <cell r="CZ326">
            <v>39.54</v>
          </cell>
          <cell r="DC326">
            <v>0</v>
          </cell>
          <cell r="DF326">
            <v>0</v>
          </cell>
          <cell r="DI326">
            <v>0</v>
          </cell>
          <cell r="DK326">
            <v>0</v>
          </cell>
          <cell r="DL326">
            <v>0</v>
          </cell>
          <cell r="DN326" t="str">
            <v>11LJA</v>
          </cell>
          <cell r="DO326" t="str">
            <v>Fixo Tempo Inteiro</v>
          </cell>
          <cell r="DP326">
            <v>9</v>
          </cell>
          <cell r="DQ326">
            <v>100</v>
          </cell>
          <cell r="DR326" t="str">
            <v>CR01</v>
          </cell>
          <cell r="DT326" t="str">
            <v>00350324</v>
          </cell>
          <cell r="DU326" t="str">
            <v>CAIXA GERAL DE DEPOSITOS, SA</v>
          </cell>
        </row>
        <row r="327">
          <cell r="A327" t="str">
            <v>266892</v>
          </cell>
          <cell r="B327" t="str">
            <v>Manuel Cabete Rodrigues</v>
          </cell>
          <cell r="C327" t="str">
            <v>1974</v>
          </cell>
          <cell r="D327">
            <v>31</v>
          </cell>
          <cell r="E327">
            <v>31</v>
          </cell>
          <cell r="F327" t="str">
            <v>19570206</v>
          </cell>
          <cell r="G327" t="str">
            <v>48</v>
          </cell>
          <cell r="H327" t="str">
            <v>1</v>
          </cell>
          <cell r="I327" t="str">
            <v>Casado</v>
          </cell>
          <cell r="J327" t="str">
            <v>masculino</v>
          </cell>
          <cell r="K327">
            <v>2</v>
          </cell>
          <cell r="L327" t="str">
            <v>R Conselheiros de Carvalho, 5 A-1 Dto</v>
          </cell>
          <cell r="M327" t="str">
            <v>3060-000</v>
          </cell>
          <cell r="N327" t="str">
            <v>CANTANHEDE</v>
          </cell>
          <cell r="O327" t="str">
            <v>00123022</v>
          </cell>
          <cell r="P327" t="str">
            <v>CICLO COMPL. ENSINO PRIMARIO</v>
          </cell>
          <cell r="R327" t="str">
            <v>7822552</v>
          </cell>
          <cell r="S327" t="str">
            <v>19960409</v>
          </cell>
          <cell r="T327" t="str">
            <v>COIMBRA</v>
          </cell>
          <cell r="U327" t="str">
            <v>9803</v>
          </cell>
          <cell r="V327" t="str">
            <v>S.NAC IND ENERGIA-SINDEL</v>
          </cell>
          <cell r="W327" t="str">
            <v>110620950</v>
          </cell>
          <cell r="X327" t="str">
            <v>0710</v>
          </cell>
          <cell r="Y327" t="str">
            <v>0.0</v>
          </cell>
          <cell r="Z327">
            <v>2</v>
          </cell>
          <cell r="AA327" t="str">
            <v>00</v>
          </cell>
          <cell r="AC327" t="str">
            <v>X</v>
          </cell>
          <cell r="AD327" t="str">
            <v>100</v>
          </cell>
          <cell r="AE327" t="str">
            <v>11100929335</v>
          </cell>
          <cell r="AF327" t="str">
            <v>02</v>
          </cell>
          <cell r="AG327" t="str">
            <v>19740201</v>
          </cell>
          <cell r="AH327" t="str">
            <v>DT.Adm.Corr.Antiguid</v>
          </cell>
          <cell r="AI327" t="str">
            <v>1</v>
          </cell>
          <cell r="AJ327" t="str">
            <v>ACTIVOS</v>
          </cell>
          <cell r="AK327" t="str">
            <v>AA</v>
          </cell>
          <cell r="AL327" t="str">
            <v>ACTIVO TEMP.INTEIRO</v>
          </cell>
          <cell r="AM327" t="str">
            <v>J200</v>
          </cell>
          <cell r="AN327" t="str">
            <v>EDPOutsourcingComercial-Ce</v>
          </cell>
          <cell r="AO327" t="str">
            <v>J217</v>
          </cell>
          <cell r="AP327" t="str">
            <v>EDPOC-FIG-S Cv</v>
          </cell>
          <cell r="AQ327" t="str">
            <v>40177195</v>
          </cell>
          <cell r="AR327" t="str">
            <v>70000045</v>
          </cell>
          <cell r="AS327" t="str">
            <v>01S3</v>
          </cell>
          <cell r="AT327" t="str">
            <v>CHEFIA SECCAO ESCALAO III</v>
          </cell>
          <cell r="AU327" t="str">
            <v>1</v>
          </cell>
          <cell r="AV327" t="str">
            <v>00040327</v>
          </cell>
          <cell r="AW327" t="str">
            <v>J20444340120</v>
          </cell>
          <cell r="AX327" t="str">
            <v>AC-LJFIG-CH-CHEFIA</v>
          </cell>
          <cell r="AY327" t="str">
            <v>68905410</v>
          </cell>
          <cell r="AZ327" t="str">
            <v>Lj Figueira Foz</v>
          </cell>
          <cell r="BA327" t="str">
            <v>6890</v>
          </cell>
          <cell r="BB327" t="str">
            <v>EDP Outsourcing Comercial</v>
          </cell>
          <cell r="BC327" t="str">
            <v>6890</v>
          </cell>
          <cell r="BD327" t="str">
            <v>6890</v>
          </cell>
          <cell r="BE327" t="str">
            <v>2800</v>
          </cell>
          <cell r="BF327" t="str">
            <v>6890</v>
          </cell>
          <cell r="BG327" t="str">
            <v>EDP Outsourcing Comercial,SA</v>
          </cell>
          <cell r="BH327" t="str">
            <v>1010</v>
          </cell>
          <cell r="BI327">
            <v>1520</v>
          </cell>
          <cell r="BJ327" t="str">
            <v>14</v>
          </cell>
          <cell r="BK327">
            <v>31</v>
          </cell>
          <cell r="BL327">
            <v>313.41000000000003</v>
          </cell>
          <cell r="BM327" t="str">
            <v>C SECÇ3</v>
          </cell>
          <cell r="BN327" t="str">
            <v>01</v>
          </cell>
          <cell r="BO327" t="str">
            <v>F</v>
          </cell>
          <cell r="BP327" t="str">
            <v>20032409</v>
          </cell>
          <cell r="BQ327" t="str">
            <v>33</v>
          </cell>
          <cell r="BR327" t="str">
            <v>NOMEACAO</v>
          </cell>
          <cell r="BS327" t="str">
            <v>20050101</v>
          </cell>
          <cell r="BW327">
            <v>0</v>
          </cell>
          <cell r="BX327">
            <v>0</v>
          </cell>
          <cell r="BY327">
            <v>0</v>
          </cell>
          <cell r="BZ327">
            <v>0</v>
          </cell>
          <cell r="CA327">
            <v>0</v>
          </cell>
          <cell r="CC327">
            <v>0</v>
          </cell>
          <cell r="CG327">
            <v>0</v>
          </cell>
          <cell r="CK327">
            <v>0</v>
          </cell>
          <cell r="CO327">
            <v>0</v>
          </cell>
          <cell r="CT327">
            <v>0</v>
          </cell>
          <cell r="CU327">
            <v>0</v>
          </cell>
          <cell r="CV327">
            <v>0</v>
          </cell>
          <cell r="CW327">
            <v>0</v>
          </cell>
          <cell r="CX327">
            <v>0</v>
          </cell>
          <cell r="CZ327">
            <v>0</v>
          </cell>
          <cell r="DC327">
            <v>0</v>
          </cell>
          <cell r="DF327">
            <v>0</v>
          </cell>
          <cell r="DI327">
            <v>0</v>
          </cell>
          <cell r="DK327">
            <v>0</v>
          </cell>
          <cell r="DL327">
            <v>0</v>
          </cell>
          <cell r="DN327" t="str">
            <v>21D12</v>
          </cell>
          <cell r="DO327" t="str">
            <v>Flex.T.Int."Act.Ind."</v>
          </cell>
          <cell r="DP327">
            <v>2</v>
          </cell>
          <cell r="DQ327">
            <v>100</v>
          </cell>
          <cell r="DR327" t="str">
            <v>CR01</v>
          </cell>
          <cell r="DT327" t="str">
            <v>00180000</v>
          </cell>
          <cell r="DU327" t="str">
            <v>BANCO TOTTA &amp; ACORES, SA</v>
          </cell>
        </row>
        <row r="328">
          <cell r="A328" t="str">
            <v>186279</v>
          </cell>
          <cell r="B328" t="str">
            <v>Vitor Manuel Fajardo Azenha</v>
          </cell>
          <cell r="C328" t="str">
            <v>1973</v>
          </cell>
          <cell r="D328">
            <v>32</v>
          </cell>
          <cell r="E328">
            <v>32</v>
          </cell>
          <cell r="F328" t="str">
            <v>19550625</v>
          </cell>
          <cell r="G328" t="str">
            <v>50</v>
          </cell>
          <cell r="H328" t="str">
            <v>1</v>
          </cell>
          <cell r="I328" t="str">
            <v>Casado</v>
          </cell>
          <cell r="J328" t="str">
            <v>masculino</v>
          </cell>
          <cell r="K328">
            <v>2</v>
          </cell>
          <cell r="L328" t="str">
            <v>Rua Principal, 188</v>
          </cell>
          <cell r="M328" t="str">
            <v>3080-751</v>
          </cell>
          <cell r="N328" t="str">
            <v>BOM SUCESSO</v>
          </cell>
          <cell r="O328" t="str">
            <v>00110021</v>
          </cell>
          <cell r="P328" t="str">
            <v>CICLO ELEMENTAR (4.CLASSE)</v>
          </cell>
          <cell r="R328" t="str">
            <v>4117308</v>
          </cell>
          <cell r="S328" t="str">
            <v>20000301</v>
          </cell>
          <cell r="T328" t="str">
            <v>COIMBRA</v>
          </cell>
          <cell r="U328" t="str">
            <v>9803</v>
          </cell>
          <cell r="V328" t="str">
            <v>S.NAC IND ENERGIA-SINDEL</v>
          </cell>
          <cell r="W328" t="str">
            <v>135171270</v>
          </cell>
          <cell r="X328" t="str">
            <v>3824</v>
          </cell>
          <cell r="Y328" t="str">
            <v>0.0</v>
          </cell>
          <cell r="Z328">
            <v>2</v>
          </cell>
          <cell r="AA328" t="str">
            <v>00</v>
          </cell>
          <cell r="AD328" t="str">
            <v>100</v>
          </cell>
          <cell r="AE328" t="str">
            <v>11102604226</v>
          </cell>
          <cell r="AF328" t="str">
            <v>02</v>
          </cell>
          <cell r="AG328" t="str">
            <v>19731217</v>
          </cell>
          <cell r="AH328" t="str">
            <v>DT.Adm.Corr.Antiguid</v>
          </cell>
          <cell r="AI328" t="str">
            <v>1</v>
          </cell>
          <cell r="AJ328" t="str">
            <v>ACTIVOS</v>
          </cell>
          <cell r="AK328" t="str">
            <v>AA</v>
          </cell>
          <cell r="AL328" t="str">
            <v>ACTIVO TEMP.INTEIRO</v>
          </cell>
          <cell r="AM328" t="str">
            <v>J200</v>
          </cell>
          <cell r="AN328" t="str">
            <v>EDPOutsourcingComercial-Ce</v>
          </cell>
          <cell r="AO328" t="str">
            <v>J217</v>
          </cell>
          <cell r="AP328" t="str">
            <v>EDPOC-FIG-S Cv</v>
          </cell>
          <cell r="AQ328" t="str">
            <v>40177197</v>
          </cell>
          <cell r="AR328" t="str">
            <v>70000060</v>
          </cell>
          <cell r="AS328" t="str">
            <v>025.</v>
          </cell>
          <cell r="AT328" t="str">
            <v>ESCRITURARIO COMERCIAL</v>
          </cell>
          <cell r="AU328" t="str">
            <v>1</v>
          </cell>
          <cell r="AV328" t="str">
            <v>00040328</v>
          </cell>
          <cell r="AW328" t="str">
            <v>J20444340420</v>
          </cell>
          <cell r="AX328" t="str">
            <v>AC-LJFIG-LOJA FIGUEIRA DA FOZ</v>
          </cell>
          <cell r="AY328" t="str">
            <v>68905410</v>
          </cell>
          <cell r="AZ328" t="str">
            <v>Lj Figueira Foz</v>
          </cell>
          <cell r="BA328" t="str">
            <v>6890</v>
          </cell>
          <cell r="BB328" t="str">
            <v>EDP Outsourcing Comercial</v>
          </cell>
          <cell r="BC328" t="str">
            <v>6890</v>
          </cell>
          <cell r="BD328" t="str">
            <v>6890</v>
          </cell>
          <cell r="BE328" t="str">
            <v>2800</v>
          </cell>
          <cell r="BF328" t="str">
            <v>6890</v>
          </cell>
          <cell r="BG328" t="str">
            <v>EDP Outsourcing Comercial,SA</v>
          </cell>
          <cell r="BH328" t="str">
            <v>1010</v>
          </cell>
          <cell r="BI328">
            <v>1247</v>
          </cell>
          <cell r="BJ328" t="str">
            <v>11</v>
          </cell>
          <cell r="BK328">
            <v>32</v>
          </cell>
          <cell r="BL328">
            <v>323.52</v>
          </cell>
          <cell r="BM328" t="str">
            <v>NÍVEL 5</v>
          </cell>
          <cell r="BN328" t="str">
            <v>02</v>
          </cell>
          <cell r="BO328" t="str">
            <v>08</v>
          </cell>
          <cell r="BP328" t="str">
            <v>20030101</v>
          </cell>
          <cell r="BQ328" t="str">
            <v>21</v>
          </cell>
          <cell r="BR328" t="str">
            <v>EVOLUCAO AUTOMATICA</v>
          </cell>
          <cell r="BS328" t="str">
            <v>20050101</v>
          </cell>
          <cell r="BW328">
            <v>0</v>
          </cell>
          <cell r="BX328">
            <v>0</v>
          </cell>
          <cell r="BY328">
            <v>0</v>
          </cell>
          <cell r="BZ328">
            <v>0</v>
          </cell>
          <cell r="CA328">
            <v>0</v>
          </cell>
          <cell r="CC328">
            <v>0</v>
          </cell>
          <cell r="CG328">
            <v>0</v>
          </cell>
          <cell r="CK328">
            <v>0</v>
          </cell>
          <cell r="CO328">
            <v>0</v>
          </cell>
          <cell r="CT328">
            <v>0</v>
          </cell>
          <cell r="CU328">
            <v>0</v>
          </cell>
          <cell r="CV328">
            <v>0</v>
          </cell>
          <cell r="CW328">
            <v>0</v>
          </cell>
          <cell r="CX328">
            <v>1</v>
          </cell>
          <cell r="CY328" t="str">
            <v>6010</v>
          </cell>
          <cell r="CZ328">
            <v>39.54</v>
          </cell>
          <cell r="DC328">
            <v>0</v>
          </cell>
          <cell r="DF328">
            <v>0</v>
          </cell>
          <cell r="DI328">
            <v>0</v>
          </cell>
          <cell r="DK328">
            <v>0</v>
          </cell>
          <cell r="DL328">
            <v>0</v>
          </cell>
          <cell r="DN328" t="str">
            <v>21D12</v>
          </cell>
          <cell r="DO328" t="str">
            <v>Flex.T.Int."Act.Ind."</v>
          </cell>
          <cell r="DP328">
            <v>2</v>
          </cell>
          <cell r="DQ328">
            <v>100</v>
          </cell>
          <cell r="DR328" t="str">
            <v>CR01</v>
          </cell>
          <cell r="DT328" t="str">
            <v>00350321</v>
          </cell>
          <cell r="DU328" t="str">
            <v>CAIXA GERAL DE DEPOSITOS, SA</v>
          </cell>
        </row>
        <row r="329">
          <cell r="A329" t="str">
            <v>186481</v>
          </cell>
          <cell r="B329" t="str">
            <v>Antonio Manuel Faim Cardoso</v>
          </cell>
          <cell r="C329" t="str">
            <v>1973</v>
          </cell>
          <cell r="D329">
            <v>32</v>
          </cell>
          <cell r="E329">
            <v>32</v>
          </cell>
          <cell r="F329" t="str">
            <v>19561101</v>
          </cell>
          <cell r="G329" t="str">
            <v>48</v>
          </cell>
          <cell r="H329" t="str">
            <v>1</v>
          </cell>
          <cell r="I329" t="str">
            <v>Casado</v>
          </cell>
          <cell r="J329" t="str">
            <v>masculino</v>
          </cell>
          <cell r="K329">
            <v>2</v>
          </cell>
          <cell r="L329" t="str">
            <v>R Bela Vista, 7 - Serra Boa Viagem Buarcos</v>
          </cell>
          <cell r="M329" t="str">
            <v>3080-000</v>
          </cell>
          <cell r="N329" t="str">
            <v>FIGUEIRA DA FOZ</v>
          </cell>
          <cell r="O329" t="str">
            <v>00244143</v>
          </cell>
          <cell r="P329" t="str">
            <v>12.ANO-TECNICO CONTABILIDADE</v>
          </cell>
          <cell r="R329" t="str">
            <v>2623423</v>
          </cell>
          <cell r="S329" t="str">
            <v>19990714</v>
          </cell>
          <cell r="T329" t="str">
            <v>LISBOA</v>
          </cell>
          <cell r="U329" t="str">
            <v>9803</v>
          </cell>
          <cell r="V329" t="str">
            <v>S.NAC IND ENERGIA-SINDEL</v>
          </cell>
          <cell r="W329" t="str">
            <v>143013467</v>
          </cell>
          <cell r="X329" t="str">
            <v>3824</v>
          </cell>
          <cell r="Y329" t="str">
            <v>0.0</v>
          </cell>
          <cell r="Z329">
            <v>2</v>
          </cell>
          <cell r="AA329" t="str">
            <v>00</v>
          </cell>
          <cell r="AD329" t="str">
            <v>100</v>
          </cell>
          <cell r="AE329" t="str">
            <v>11102602690</v>
          </cell>
          <cell r="AF329" t="str">
            <v>02</v>
          </cell>
          <cell r="AG329" t="str">
            <v>19731003</v>
          </cell>
          <cell r="AH329" t="str">
            <v>DT.Adm.Corr.Antiguid</v>
          </cell>
          <cell r="AI329" t="str">
            <v>1</v>
          </cell>
          <cell r="AJ329" t="str">
            <v>ACTIVOS</v>
          </cell>
          <cell r="AK329" t="str">
            <v>AA</v>
          </cell>
          <cell r="AL329" t="str">
            <v>ACTIVO TEMP.INTEIRO</v>
          </cell>
          <cell r="AM329" t="str">
            <v>J200</v>
          </cell>
          <cell r="AN329" t="str">
            <v>EDPOutsourcingComercial-Ce</v>
          </cell>
          <cell r="AO329" t="str">
            <v>J217</v>
          </cell>
          <cell r="AP329" t="str">
            <v>EDPOC-FIG-S Cv</v>
          </cell>
          <cell r="AQ329" t="str">
            <v>40177198</v>
          </cell>
          <cell r="AR329" t="str">
            <v>70000060</v>
          </cell>
          <cell r="AS329" t="str">
            <v>025.</v>
          </cell>
          <cell r="AT329" t="str">
            <v>ESCRITURARIO COMERCIAL</v>
          </cell>
          <cell r="AU329" t="str">
            <v>1</v>
          </cell>
          <cell r="AV329" t="str">
            <v>00040328</v>
          </cell>
          <cell r="AW329" t="str">
            <v>J20444340420</v>
          </cell>
          <cell r="AX329" t="str">
            <v>AC-LJFIG-LOJA FIGUEIRA DA FOZ</v>
          </cell>
          <cell r="AY329" t="str">
            <v>68905410</v>
          </cell>
          <cell r="AZ329" t="str">
            <v>Lj Figueira Foz</v>
          </cell>
          <cell r="BA329" t="str">
            <v>6890</v>
          </cell>
          <cell r="BB329" t="str">
            <v>EDP Outsourcing Comercial</v>
          </cell>
          <cell r="BC329" t="str">
            <v>6890</v>
          </cell>
          <cell r="BD329" t="str">
            <v>6890</v>
          </cell>
          <cell r="BE329" t="str">
            <v>2800</v>
          </cell>
          <cell r="BF329" t="str">
            <v>6890</v>
          </cell>
          <cell r="BG329" t="str">
            <v>EDP Outsourcing Comercial,SA</v>
          </cell>
          <cell r="BH329" t="str">
            <v>1010</v>
          </cell>
          <cell r="BI329">
            <v>1247</v>
          </cell>
          <cell r="BJ329" t="str">
            <v>11</v>
          </cell>
          <cell r="BK329">
            <v>32</v>
          </cell>
          <cell r="BL329">
            <v>323.52</v>
          </cell>
          <cell r="BM329" t="str">
            <v>NÍVEL 5</v>
          </cell>
          <cell r="BN329" t="str">
            <v>03</v>
          </cell>
          <cell r="BO329" t="str">
            <v>08</v>
          </cell>
          <cell r="BP329" t="str">
            <v>20020101</v>
          </cell>
          <cell r="BQ329" t="str">
            <v>21</v>
          </cell>
          <cell r="BR329" t="str">
            <v>EVOLUCAO AUTOMATICA</v>
          </cell>
          <cell r="BS329" t="str">
            <v>20050101</v>
          </cell>
          <cell r="BW329">
            <v>0</v>
          </cell>
          <cell r="BX329">
            <v>0</v>
          </cell>
          <cell r="BY329">
            <v>0</v>
          </cell>
          <cell r="BZ329">
            <v>0</v>
          </cell>
          <cell r="CA329">
            <v>0</v>
          </cell>
          <cell r="CC329">
            <v>0</v>
          </cell>
          <cell r="CG329">
            <v>0</v>
          </cell>
          <cell r="CK329">
            <v>0</v>
          </cell>
          <cell r="CO329">
            <v>0</v>
          </cell>
          <cell r="CT329">
            <v>0</v>
          </cell>
          <cell r="CU329">
            <v>0</v>
          </cell>
          <cell r="CV329">
            <v>0</v>
          </cell>
          <cell r="CW329">
            <v>0</v>
          </cell>
          <cell r="CX329">
            <v>1</v>
          </cell>
          <cell r="CY329" t="str">
            <v>6010</v>
          </cell>
          <cell r="CZ329">
            <v>39.54</v>
          </cell>
          <cell r="DC329">
            <v>0</v>
          </cell>
          <cell r="DF329">
            <v>0</v>
          </cell>
          <cell r="DI329">
            <v>0</v>
          </cell>
          <cell r="DK329">
            <v>0</v>
          </cell>
          <cell r="DL329">
            <v>0</v>
          </cell>
          <cell r="DN329" t="str">
            <v>21D12</v>
          </cell>
          <cell r="DO329" t="str">
            <v>Flex.T.Int."Act.Ind."</v>
          </cell>
          <cell r="DP329">
            <v>2</v>
          </cell>
          <cell r="DQ329">
            <v>100</v>
          </cell>
          <cell r="DR329" t="str">
            <v>CR01</v>
          </cell>
          <cell r="DT329" t="str">
            <v>00350321</v>
          </cell>
          <cell r="DU329" t="str">
            <v>CAIXA GERAL DE DEPOSITOS, SA</v>
          </cell>
        </row>
        <row r="330">
          <cell r="A330" t="str">
            <v>266450</v>
          </cell>
          <cell r="B330" t="str">
            <v>Antonio Leitão Neto</v>
          </cell>
          <cell r="C330" t="str">
            <v>1972</v>
          </cell>
          <cell r="D330">
            <v>33</v>
          </cell>
          <cell r="E330">
            <v>33</v>
          </cell>
          <cell r="F330" t="str">
            <v>19571031</v>
          </cell>
          <cell r="G330" t="str">
            <v>47</v>
          </cell>
          <cell r="H330" t="str">
            <v>0</v>
          </cell>
          <cell r="I330" t="str">
            <v>Solt.</v>
          </cell>
          <cell r="J330" t="str">
            <v>masculino</v>
          </cell>
          <cell r="K330">
            <v>0</v>
          </cell>
          <cell r="L330" t="str">
            <v>Lg S Tome N 13</v>
          </cell>
          <cell r="M330" t="str">
            <v>3060-503</v>
          </cell>
          <cell r="N330" t="str">
            <v>POCARIÇA</v>
          </cell>
          <cell r="O330" t="str">
            <v>00123032</v>
          </cell>
          <cell r="P330" t="str">
            <v>CICLO PREP. ENSINO SECUNDARIO</v>
          </cell>
          <cell r="R330" t="str">
            <v>4240853</v>
          </cell>
          <cell r="S330" t="str">
            <v>20000512</v>
          </cell>
          <cell r="T330" t="str">
            <v>COIMBRA</v>
          </cell>
          <cell r="U330" t="str">
            <v>9803</v>
          </cell>
          <cell r="V330" t="str">
            <v>S.NAC IND ENERGIA-SINDEL</v>
          </cell>
          <cell r="W330" t="str">
            <v>150257872</v>
          </cell>
          <cell r="X330" t="str">
            <v>0710</v>
          </cell>
          <cell r="Y330" t="str">
            <v>0.0</v>
          </cell>
          <cell r="Z330">
            <v>0</v>
          </cell>
          <cell r="AA330" t="str">
            <v>00</v>
          </cell>
          <cell r="AD330" t="str">
            <v>100</v>
          </cell>
          <cell r="AE330" t="str">
            <v>11100794113</v>
          </cell>
          <cell r="AF330" t="str">
            <v>02</v>
          </cell>
          <cell r="AG330" t="str">
            <v>19720901</v>
          </cell>
          <cell r="AH330" t="str">
            <v>DT.Adm.Corr.Antiguid</v>
          </cell>
          <cell r="AI330" t="str">
            <v>1</v>
          </cell>
          <cell r="AJ330" t="str">
            <v>ACTIVOS</v>
          </cell>
          <cell r="AK330" t="str">
            <v>AA</v>
          </cell>
          <cell r="AL330" t="str">
            <v>ACTIVO TEMP.INTEIRO</v>
          </cell>
          <cell r="AM330" t="str">
            <v>J200</v>
          </cell>
          <cell r="AN330" t="str">
            <v>EDPOutsourcingComercial-Ce</v>
          </cell>
          <cell r="AO330" t="str">
            <v>J217</v>
          </cell>
          <cell r="AP330" t="str">
            <v>EDPOC-FIG-S Cv</v>
          </cell>
          <cell r="AQ330" t="str">
            <v>40177199</v>
          </cell>
          <cell r="AR330" t="str">
            <v>70000060</v>
          </cell>
          <cell r="AS330" t="str">
            <v>025.</v>
          </cell>
          <cell r="AT330" t="str">
            <v>ESCRITURARIO COMERCIAL</v>
          </cell>
          <cell r="AU330" t="str">
            <v>1</v>
          </cell>
          <cell r="AV330" t="str">
            <v>00040328</v>
          </cell>
          <cell r="AW330" t="str">
            <v>J20444340420</v>
          </cell>
          <cell r="AX330" t="str">
            <v>AC-LJFIG-LOJA FIGUEIRA DA FOZ</v>
          </cell>
          <cell r="AY330" t="str">
            <v>68905410</v>
          </cell>
          <cell r="AZ330" t="str">
            <v>Lj Figueira Foz</v>
          </cell>
          <cell r="BA330" t="str">
            <v>6890</v>
          </cell>
          <cell r="BB330" t="str">
            <v>EDP Outsourcing Comercial</v>
          </cell>
          <cell r="BC330" t="str">
            <v>6890</v>
          </cell>
          <cell r="BD330" t="str">
            <v>6890</v>
          </cell>
          <cell r="BE330" t="str">
            <v>2800</v>
          </cell>
          <cell r="BF330" t="str">
            <v>6890</v>
          </cell>
          <cell r="BG330" t="str">
            <v>EDP Outsourcing Comercial,SA</v>
          </cell>
          <cell r="BH330" t="str">
            <v>1010</v>
          </cell>
          <cell r="BI330">
            <v>1247</v>
          </cell>
          <cell r="BJ330" t="str">
            <v>11</v>
          </cell>
          <cell r="BK330">
            <v>33</v>
          </cell>
          <cell r="BL330">
            <v>333.63</v>
          </cell>
          <cell r="BM330" t="str">
            <v>NÍVEL 5</v>
          </cell>
          <cell r="BN330" t="str">
            <v>02</v>
          </cell>
          <cell r="BO330" t="str">
            <v>08</v>
          </cell>
          <cell r="BP330" t="str">
            <v>20030101</v>
          </cell>
          <cell r="BQ330" t="str">
            <v>21</v>
          </cell>
          <cell r="BR330" t="str">
            <v>EVOLUCAO AUTOMATICA</v>
          </cell>
          <cell r="BS330" t="str">
            <v>20050101</v>
          </cell>
          <cell r="BW330">
            <v>0</v>
          </cell>
          <cell r="BX330">
            <v>0</v>
          </cell>
          <cell r="BY330">
            <v>0</v>
          </cell>
          <cell r="BZ330">
            <v>0</v>
          </cell>
          <cell r="CA330">
            <v>0</v>
          </cell>
          <cell r="CC330">
            <v>0</v>
          </cell>
          <cell r="CG330">
            <v>0</v>
          </cell>
          <cell r="CK330">
            <v>0</v>
          </cell>
          <cell r="CO330">
            <v>0</v>
          </cell>
          <cell r="CT330">
            <v>0</v>
          </cell>
          <cell r="CU330">
            <v>0</v>
          </cell>
          <cell r="CV330">
            <v>0</v>
          </cell>
          <cell r="CW330">
            <v>0</v>
          </cell>
          <cell r="CX330">
            <v>1</v>
          </cell>
          <cell r="CY330" t="str">
            <v>6010</v>
          </cell>
          <cell r="CZ330">
            <v>39.54</v>
          </cell>
          <cell r="DC330">
            <v>0</v>
          </cell>
          <cell r="DF330">
            <v>0</v>
          </cell>
          <cell r="DI330">
            <v>0</v>
          </cell>
          <cell r="DK330">
            <v>0</v>
          </cell>
          <cell r="DL330">
            <v>0</v>
          </cell>
          <cell r="DN330" t="str">
            <v>21D12</v>
          </cell>
          <cell r="DO330" t="str">
            <v>Flex.T.Int."Act.Ind."</v>
          </cell>
          <cell r="DP330">
            <v>2</v>
          </cell>
          <cell r="DQ330">
            <v>100</v>
          </cell>
          <cell r="DR330" t="str">
            <v>CR01</v>
          </cell>
          <cell r="DT330" t="str">
            <v>00180000</v>
          </cell>
          <cell r="DU330" t="str">
            <v>BANCO TOTTA &amp; ACORES, SA</v>
          </cell>
        </row>
        <row r="331">
          <cell r="A331" t="str">
            <v>185710</v>
          </cell>
          <cell r="B331" t="str">
            <v>Jose Carlos Figueiredo Ramos</v>
          </cell>
          <cell r="C331" t="str">
            <v>1971</v>
          </cell>
          <cell r="D331">
            <v>34</v>
          </cell>
          <cell r="E331">
            <v>34</v>
          </cell>
          <cell r="F331" t="str">
            <v>19510416</v>
          </cell>
          <cell r="G331" t="str">
            <v>54</v>
          </cell>
          <cell r="H331" t="str">
            <v>1</v>
          </cell>
          <cell r="I331" t="str">
            <v>Casado</v>
          </cell>
          <cell r="J331" t="str">
            <v>masculino</v>
          </cell>
          <cell r="K331">
            <v>2</v>
          </cell>
          <cell r="L331" t="str">
            <v>R S Mamede, 34</v>
          </cell>
          <cell r="M331" t="str">
            <v>3080-519</v>
          </cell>
          <cell r="N331" t="str">
            <v>FIGUEIRA DA FOZ</v>
          </cell>
          <cell r="O331" t="str">
            <v>00232133</v>
          </cell>
          <cell r="P331" t="str">
            <v>CURSO GERAL DO COMERCIO</v>
          </cell>
          <cell r="R331" t="str">
            <v>2431609</v>
          </cell>
          <cell r="S331" t="str">
            <v>19940111</v>
          </cell>
          <cell r="T331" t="str">
            <v>LISBOA</v>
          </cell>
          <cell r="U331" t="str">
            <v>9801</v>
          </cell>
          <cell r="V331" t="str">
            <v>SIND IND ELéCT CENTRO</v>
          </cell>
          <cell r="W331" t="str">
            <v>151716277</v>
          </cell>
          <cell r="X331" t="str">
            <v>3824</v>
          </cell>
          <cell r="Y331" t="str">
            <v>0.0</v>
          </cell>
          <cell r="Z331">
            <v>2</v>
          </cell>
          <cell r="AA331" t="str">
            <v>00</v>
          </cell>
          <cell r="AD331" t="str">
            <v>100</v>
          </cell>
          <cell r="AE331" t="str">
            <v>11102601768</v>
          </cell>
          <cell r="AF331" t="str">
            <v>02</v>
          </cell>
          <cell r="AG331" t="str">
            <v>19710621</v>
          </cell>
          <cell r="AH331" t="str">
            <v>DT.Adm.Corr.Antiguid</v>
          </cell>
          <cell r="AI331" t="str">
            <v>1</v>
          </cell>
          <cell r="AJ331" t="str">
            <v>ACTIVOS</v>
          </cell>
          <cell r="AK331" t="str">
            <v>AA</v>
          </cell>
          <cell r="AL331" t="str">
            <v>ACTIVO TEMP.INTEIRO</v>
          </cell>
          <cell r="AM331" t="str">
            <v>J200</v>
          </cell>
          <cell r="AN331" t="str">
            <v>EDPOutsourcingComercial-Ce</v>
          </cell>
          <cell r="AO331" t="str">
            <v>J217</v>
          </cell>
          <cell r="AP331" t="str">
            <v>EDPOC-FIG-S Cv</v>
          </cell>
          <cell r="AQ331" t="str">
            <v>40177196</v>
          </cell>
          <cell r="AR331" t="str">
            <v>70000060</v>
          </cell>
          <cell r="AS331" t="str">
            <v>025.</v>
          </cell>
          <cell r="AT331" t="str">
            <v>ESCRITURARIO COMERCIAL</v>
          </cell>
          <cell r="AU331" t="str">
            <v>1</v>
          </cell>
          <cell r="AV331" t="str">
            <v>00040328</v>
          </cell>
          <cell r="AW331" t="str">
            <v>J20444340420</v>
          </cell>
          <cell r="AX331" t="str">
            <v>AC-LJFIG-LOJA FIGUEIRA DA FOZ</v>
          </cell>
          <cell r="AY331" t="str">
            <v>68905410</v>
          </cell>
          <cell r="AZ331" t="str">
            <v>Lj Figueira Foz</v>
          </cell>
          <cell r="BA331" t="str">
            <v>6890</v>
          </cell>
          <cell r="BB331" t="str">
            <v>EDP Outsourcing Comercial</v>
          </cell>
          <cell r="BC331" t="str">
            <v>6890</v>
          </cell>
          <cell r="BD331" t="str">
            <v>6890</v>
          </cell>
          <cell r="BE331" t="str">
            <v>2800</v>
          </cell>
          <cell r="BF331" t="str">
            <v>6890</v>
          </cell>
          <cell r="BG331" t="str">
            <v>EDP Outsourcing Comercial,SA</v>
          </cell>
          <cell r="BH331" t="str">
            <v>1010</v>
          </cell>
          <cell r="BI331">
            <v>1432</v>
          </cell>
          <cell r="BJ331" t="str">
            <v>13</v>
          </cell>
          <cell r="BK331">
            <v>34</v>
          </cell>
          <cell r="BL331">
            <v>343.74</v>
          </cell>
          <cell r="BM331" t="str">
            <v>NÍVEL 5</v>
          </cell>
          <cell r="BN331" t="str">
            <v>01</v>
          </cell>
          <cell r="BO331" t="str">
            <v>10</v>
          </cell>
          <cell r="BP331" t="str">
            <v>20040101</v>
          </cell>
          <cell r="BQ331" t="str">
            <v>21</v>
          </cell>
          <cell r="BR331" t="str">
            <v>EVOLUCAO AUTOMATICA</v>
          </cell>
          <cell r="BS331" t="str">
            <v>20050101</v>
          </cell>
          <cell r="BW331">
            <v>0</v>
          </cell>
          <cell r="BX331">
            <v>0</v>
          </cell>
          <cell r="BY331">
            <v>0</v>
          </cell>
          <cell r="BZ331">
            <v>0</v>
          </cell>
          <cell r="CA331">
            <v>0</v>
          </cell>
          <cell r="CC331">
            <v>0</v>
          </cell>
          <cell r="CG331">
            <v>0</v>
          </cell>
          <cell r="CK331">
            <v>0</v>
          </cell>
          <cell r="CO331">
            <v>0</v>
          </cell>
          <cell r="CT331">
            <v>0</v>
          </cell>
          <cell r="CU331">
            <v>0</v>
          </cell>
          <cell r="CV331">
            <v>0</v>
          </cell>
          <cell r="CW331">
            <v>0</v>
          </cell>
          <cell r="CX331">
            <v>1</v>
          </cell>
          <cell r="CY331" t="str">
            <v>6010</v>
          </cell>
          <cell r="CZ331">
            <v>39.54</v>
          </cell>
          <cell r="DC331">
            <v>0</v>
          </cell>
          <cell r="DF331">
            <v>0</v>
          </cell>
          <cell r="DI331">
            <v>0</v>
          </cell>
          <cell r="DK331">
            <v>0</v>
          </cell>
          <cell r="DL331">
            <v>0</v>
          </cell>
          <cell r="DN331" t="str">
            <v>21D12</v>
          </cell>
          <cell r="DO331" t="str">
            <v>Flex.T.Int."Act.Ind."</v>
          </cell>
          <cell r="DP331">
            <v>2</v>
          </cell>
          <cell r="DQ331">
            <v>100</v>
          </cell>
          <cell r="DR331" t="str">
            <v>CR01</v>
          </cell>
          <cell r="DT331" t="str">
            <v>00330000</v>
          </cell>
          <cell r="DU331" t="str">
            <v>BANCO COMERCIAL PORTUGUES, SA</v>
          </cell>
        </row>
        <row r="332">
          <cell r="A332" t="str">
            <v>267422</v>
          </cell>
          <cell r="B332" t="str">
            <v>Jose Antonio Santos Gomes</v>
          </cell>
          <cell r="C332" t="str">
            <v>1976</v>
          </cell>
          <cell r="D332">
            <v>29</v>
          </cell>
          <cell r="E332">
            <v>29</v>
          </cell>
          <cell r="F332" t="str">
            <v>19560928</v>
          </cell>
          <cell r="G332" t="str">
            <v>48</v>
          </cell>
          <cell r="H332" t="str">
            <v>4</v>
          </cell>
          <cell r="I332" t="str">
            <v>Divorc</v>
          </cell>
          <cell r="J332" t="str">
            <v>masculino</v>
          </cell>
          <cell r="K332">
            <v>1</v>
          </cell>
          <cell r="L332" t="str">
            <v>R.Angelina Vidal,3-1ºEsq.-BRIC B739</v>
          </cell>
          <cell r="M332" t="str">
            <v>2300-626</v>
          </cell>
          <cell r="N332" t="str">
            <v>TOMAR</v>
          </cell>
          <cell r="O332" t="str">
            <v>00110024</v>
          </cell>
          <cell r="P332" t="str">
            <v>CICLO ELEMENTAR (4.CLASSE)</v>
          </cell>
          <cell r="R332" t="str">
            <v>6419156</v>
          </cell>
          <cell r="S332" t="str">
            <v>19990126</v>
          </cell>
          <cell r="T332" t="str">
            <v>SANTAREM</v>
          </cell>
          <cell r="U332" t="str">
            <v>9803</v>
          </cell>
          <cell r="V332" t="str">
            <v>S.NAC IND ENERGIA-SINDEL</v>
          </cell>
          <cell r="W332" t="str">
            <v>116387998</v>
          </cell>
          <cell r="X332" t="str">
            <v>2100</v>
          </cell>
          <cell r="Y332" t="str">
            <v>0.0</v>
          </cell>
          <cell r="Z332">
            <v>1</v>
          </cell>
          <cell r="AA332" t="str">
            <v>00</v>
          </cell>
          <cell r="AD332" t="str">
            <v>100</v>
          </cell>
          <cell r="AE332" t="str">
            <v>10951236383</v>
          </cell>
          <cell r="AF332" t="str">
            <v>02</v>
          </cell>
          <cell r="AG332" t="str">
            <v>19760405</v>
          </cell>
          <cell r="AH332" t="str">
            <v>DT.Adm.Corr.Antiguid</v>
          </cell>
          <cell r="AI332" t="str">
            <v>1</v>
          </cell>
          <cell r="AJ332" t="str">
            <v>ACTIVOS</v>
          </cell>
          <cell r="AK332" t="str">
            <v>AA</v>
          </cell>
          <cell r="AL332" t="str">
            <v>ACTIVO TEMP.INTEIRO</v>
          </cell>
          <cell r="AM332" t="str">
            <v>J200</v>
          </cell>
          <cell r="AN332" t="str">
            <v>EDPOutsourcingComercial-Ce</v>
          </cell>
          <cell r="AO332" t="str">
            <v>J218</v>
          </cell>
          <cell r="AP332" t="str">
            <v>EDPOC-TMR-AJA</v>
          </cell>
          <cell r="AQ332" t="str">
            <v>40176959</v>
          </cell>
          <cell r="AR332" t="str">
            <v>70000060</v>
          </cell>
          <cell r="AS332" t="str">
            <v>025.</v>
          </cell>
          <cell r="AT332" t="str">
            <v>ESCRITURARIO COMERCIAL</v>
          </cell>
          <cell r="AU332" t="str">
            <v>1</v>
          </cell>
          <cell r="AV332" t="str">
            <v>00040606</v>
          </cell>
          <cell r="AW332" t="str">
            <v>J20440000620</v>
          </cell>
          <cell r="AX332" t="str">
            <v>AC-LE-LOJAS E EQUIPAS - II</v>
          </cell>
          <cell r="AY332" t="str">
            <v>68905034</v>
          </cell>
          <cell r="AZ332" t="str">
            <v>Apoio à Rede Centro</v>
          </cell>
          <cell r="BA332" t="str">
            <v>6890</v>
          </cell>
          <cell r="BB332" t="str">
            <v>EDP Outsourcing Comercial</v>
          </cell>
          <cell r="BC332" t="str">
            <v>6890</v>
          </cell>
          <cell r="BD332" t="str">
            <v>6890</v>
          </cell>
          <cell r="BE332" t="str">
            <v>2800</v>
          </cell>
          <cell r="BF332" t="str">
            <v>6890</v>
          </cell>
          <cell r="BG332" t="str">
            <v>EDP Outsourcing Comercial,SA</v>
          </cell>
          <cell r="BH332" t="str">
            <v>1010</v>
          </cell>
          <cell r="BI332">
            <v>1079</v>
          </cell>
          <cell r="BJ332" t="str">
            <v>09</v>
          </cell>
          <cell r="BK332">
            <v>29</v>
          </cell>
          <cell r="BL332">
            <v>293.19</v>
          </cell>
          <cell r="BM332" t="str">
            <v>NÍVEL 5</v>
          </cell>
          <cell r="BN332" t="str">
            <v>02</v>
          </cell>
          <cell r="BO332" t="str">
            <v>06</v>
          </cell>
          <cell r="BP332" t="str">
            <v>20030101</v>
          </cell>
          <cell r="BQ332" t="str">
            <v>21</v>
          </cell>
          <cell r="BR332" t="str">
            <v>EVOLUCAO AUTOMATICA</v>
          </cell>
          <cell r="BS332" t="str">
            <v>20050101</v>
          </cell>
          <cell r="BW332">
            <v>0</v>
          </cell>
          <cell r="BX332">
            <v>0</v>
          </cell>
          <cell r="BY332">
            <v>0</v>
          </cell>
          <cell r="BZ332">
            <v>0</v>
          </cell>
          <cell r="CA332">
            <v>0</v>
          </cell>
          <cell r="CC332">
            <v>0</v>
          </cell>
          <cell r="CG332">
            <v>0</v>
          </cell>
          <cell r="CK332">
            <v>0</v>
          </cell>
          <cell r="CO332">
            <v>0</v>
          </cell>
          <cell r="CT332">
            <v>0</v>
          </cell>
          <cell r="CU332">
            <v>0</v>
          </cell>
          <cell r="CV332">
            <v>0</v>
          </cell>
          <cell r="CW332">
            <v>0</v>
          </cell>
          <cell r="CX332">
            <v>0</v>
          </cell>
          <cell r="CZ332">
            <v>0</v>
          </cell>
          <cell r="DC332">
            <v>0</v>
          </cell>
          <cell r="DF332">
            <v>0</v>
          </cell>
          <cell r="DI332">
            <v>0</v>
          </cell>
          <cell r="DK332">
            <v>0</v>
          </cell>
          <cell r="DL332">
            <v>0</v>
          </cell>
          <cell r="DN332" t="str">
            <v>11D12</v>
          </cell>
          <cell r="DO332" t="str">
            <v>Fixo T.Int-"A.IND."</v>
          </cell>
          <cell r="DP332">
            <v>9</v>
          </cell>
          <cell r="DQ332">
            <v>100</v>
          </cell>
          <cell r="DR332" t="str">
            <v>CR01</v>
          </cell>
          <cell r="DT332" t="str">
            <v>00350813</v>
          </cell>
          <cell r="DU332" t="str">
            <v>CAIXA GERAL DE DEPOSITOS, SA</v>
          </cell>
        </row>
        <row r="333">
          <cell r="A333" t="str">
            <v>267350</v>
          </cell>
          <cell r="B333" t="str">
            <v>João Manuel Dias Goncalves</v>
          </cell>
          <cell r="C333" t="str">
            <v>1973</v>
          </cell>
          <cell r="D333">
            <v>32</v>
          </cell>
          <cell r="E333">
            <v>32</v>
          </cell>
          <cell r="F333" t="str">
            <v>19550816</v>
          </cell>
          <cell r="G333" t="str">
            <v>49</v>
          </cell>
          <cell r="H333" t="str">
            <v>1</v>
          </cell>
          <cell r="I333" t="str">
            <v>Casado</v>
          </cell>
          <cell r="J333" t="str">
            <v>masculino</v>
          </cell>
          <cell r="K333">
            <v>1</v>
          </cell>
          <cell r="L333" t="str">
            <v>R 25 de Abril N 12</v>
          </cell>
          <cell r="M333" t="str">
            <v>2305-204</v>
          </cell>
          <cell r="N333" t="str">
            <v>CARREGUEIROS</v>
          </cell>
          <cell r="O333" t="str">
            <v>00123022</v>
          </cell>
          <cell r="P333" t="str">
            <v>CICLO COMPL. ENSINO PRIMARIO</v>
          </cell>
          <cell r="R333" t="str">
            <v>4980745</v>
          </cell>
          <cell r="S333" t="str">
            <v>20000627</v>
          </cell>
          <cell r="T333" t="str">
            <v>SANTARÉM</v>
          </cell>
          <cell r="U333" t="str">
            <v>9801</v>
          </cell>
          <cell r="V333" t="str">
            <v>SIND IND ELéCT CENTRO</v>
          </cell>
          <cell r="W333" t="str">
            <v>122840844</v>
          </cell>
          <cell r="X333" t="str">
            <v>2100</v>
          </cell>
          <cell r="Y333" t="str">
            <v>0.0</v>
          </cell>
          <cell r="Z333">
            <v>1</v>
          </cell>
          <cell r="AA333" t="str">
            <v>00</v>
          </cell>
          <cell r="AD333" t="str">
            <v>100</v>
          </cell>
          <cell r="AE333" t="str">
            <v>10951151513</v>
          </cell>
          <cell r="AF333" t="str">
            <v>02</v>
          </cell>
          <cell r="AG333" t="str">
            <v>19730910</v>
          </cell>
          <cell r="AH333" t="str">
            <v>DT.Adm.Corr.Antiguid</v>
          </cell>
          <cell r="AI333" t="str">
            <v>1</v>
          </cell>
          <cell r="AJ333" t="str">
            <v>ACTIVOS</v>
          </cell>
          <cell r="AK333" t="str">
            <v>AA</v>
          </cell>
          <cell r="AL333" t="str">
            <v>ACTIVO TEMP.INTEIRO</v>
          </cell>
          <cell r="AM333" t="str">
            <v>J200</v>
          </cell>
          <cell r="AN333" t="str">
            <v>EDPOutsourcingComercial-Ce</v>
          </cell>
          <cell r="AO333" t="str">
            <v>J218</v>
          </cell>
          <cell r="AP333" t="str">
            <v>EDPOC-TMR-AJA</v>
          </cell>
          <cell r="AQ333" t="str">
            <v>40176958</v>
          </cell>
          <cell r="AR333" t="str">
            <v>70000060</v>
          </cell>
          <cell r="AS333" t="str">
            <v>025.</v>
          </cell>
          <cell r="AT333" t="str">
            <v>ESCRITURARIO COMERCIAL</v>
          </cell>
          <cell r="AU333" t="str">
            <v>1</v>
          </cell>
          <cell r="AV333" t="str">
            <v>00040606</v>
          </cell>
          <cell r="AW333" t="str">
            <v>J20440000620</v>
          </cell>
          <cell r="AX333" t="str">
            <v>AC-LE-LOJAS E EQUIPAS - II</v>
          </cell>
          <cell r="AY333" t="str">
            <v>68905034</v>
          </cell>
          <cell r="AZ333" t="str">
            <v>Apoio à Rede Centro</v>
          </cell>
          <cell r="BA333" t="str">
            <v>6890</v>
          </cell>
          <cell r="BB333" t="str">
            <v>EDP Outsourcing Comercial</v>
          </cell>
          <cell r="BC333" t="str">
            <v>6890</v>
          </cell>
          <cell r="BD333" t="str">
            <v>6890</v>
          </cell>
          <cell r="BE333" t="str">
            <v>2800</v>
          </cell>
          <cell r="BF333" t="str">
            <v>6890</v>
          </cell>
          <cell r="BG333" t="str">
            <v>EDP Outsourcing Comercial,SA</v>
          </cell>
          <cell r="BH333" t="str">
            <v>1010</v>
          </cell>
          <cell r="BI333">
            <v>1247</v>
          </cell>
          <cell r="BJ333" t="str">
            <v>11</v>
          </cell>
          <cell r="BK333">
            <v>32</v>
          </cell>
          <cell r="BL333">
            <v>323.52</v>
          </cell>
          <cell r="BM333" t="str">
            <v>NÍVEL 5</v>
          </cell>
          <cell r="BN333" t="str">
            <v>00</v>
          </cell>
          <cell r="BO333" t="str">
            <v>08</v>
          </cell>
          <cell r="BP333" t="str">
            <v>20050101</v>
          </cell>
          <cell r="BQ333" t="str">
            <v>21</v>
          </cell>
          <cell r="BR333" t="str">
            <v>EVOLUCAO AUTOMATICA</v>
          </cell>
          <cell r="BS333" t="str">
            <v>20050101</v>
          </cell>
          <cell r="BW333">
            <v>0</v>
          </cell>
          <cell r="BX333">
            <v>0</v>
          </cell>
          <cell r="BY333">
            <v>0</v>
          </cell>
          <cell r="BZ333">
            <v>0</v>
          </cell>
          <cell r="CA333">
            <v>0</v>
          </cell>
          <cell r="CC333">
            <v>0</v>
          </cell>
          <cell r="CG333">
            <v>0</v>
          </cell>
          <cell r="CK333">
            <v>0</v>
          </cell>
          <cell r="CO333">
            <v>0</v>
          </cell>
          <cell r="CT333">
            <v>0</v>
          </cell>
          <cell r="CU333">
            <v>0</v>
          </cell>
          <cell r="CV333">
            <v>0</v>
          </cell>
          <cell r="CW333">
            <v>0</v>
          </cell>
          <cell r="CX333">
            <v>0</v>
          </cell>
          <cell r="CZ333">
            <v>0</v>
          </cell>
          <cell r="DC333">
            <v>0</v>
          </cell>
          <cell r="DF333">
            <v>0</v>
          </cell>
          <cell r="DI333">
            <v>0</v>
          </cell>
          <cell r="DK333">
            <v>0</v>
          </cell>
          <cell r="DL333">
            <v>0</v>
          </cell>
          <cell r="DN333" t="str">
            <v>11D12</v>
          </cell>
          <cell r="DO333" t="str">
            <v>Fixo T.Int-"A.IND."</v>
          </cell>
          <cell r="DP333">
            <v>9</v>
          </cell>
          <cell r="DQ333">
            <v>100</v>
          </cell>
          <cell r="DR333" t="str">
            <v>CR01</v>
          </cell>
          <cell r="DT333" t="str">
            <v>00070236</v>
          </cell>
          <cell r="DU333" t="str">
            <v>BANCO ESPIRITO SANTO, SA</v>
          </cell>
        </row>
        <row r="334">
          <cell r="A334" t="str">
            <v>207721</v>
          </cell>
          <cell r="B334" t="str">
            <v>Cristina Maria Cruz Moura Patricio</v>
          </cell>
          <cell r="C334" t="str">
            <v>1981</v>
          </cell>
          <cell r="D334">
            <v>24</v>
          </cell>
          <cell r="E334">
            <v>24</v>
          </cell>
          <cell r="F334" t="str">
            <v>19580727</v>
          </cell>
          <cell r="G334" t="str">
            <v>46</v>
          </cell>
          <cell r="H334" t="str">
            <v>1</v>
          </cell>
          <cell r="I334" t="str">
            <v>Casado</v>
          </cell>
          <cell r="J334" t="str">
            <v>feminino</v>
          </cell>
          <cell r="K334">
            <v>2</v>
          </cell>
          <cell r="L334" t="str">
            <v>Av 1 de Maio, Lt 2-2Dto</v>
          </cell>
          <cell r="M334" t="str">
            <v>6100-251</v>
          </cell>
          <cell r="N334" t="str">
            <v>CERNACHE DO BONJARDIM</v>
          </cell>
          <cell r="O334" t="str">
            <v>00241132</v>
          </cell>
          <cell r="P334" t="str">
            <v>CURSO COMPLEMENTAR DOS LICEUS</v>
          </cell>
          <cell r="R334" t="str">
            <v>5077492</v>
          </cell>
          <cell r="S334" t="str">
            <v>20020821</v>
          </cell>
          <cell r="T334" t="str">
            <v>CASTELO</v>
          </cell>
          <cell r="U334" t="str">
            <v>9803</v>
          </cell>
          <cell r="V334" t="str">
            <v>S.NAC IND ENERGIA-SINDEL</v>
          </cell>
          <cell r="W334" t="str">
            <v>103760636</v>
          </cell>
          <cell r="X334" t="str">
            <v>0671</v>
          </cell>
          <cell r="Y334" t="str">
            <v>0.0</v>
          </cell>
          <cell r="Z334">
            <v>2</v>
          </cell>
          <cell r="AA334" t="str">
            <v>00</v>
          </cell>
          <cell r="AC334" t="str">
            <v>X</v>
          </cell>
          <cell r="AD334" t="str">
            <v>100</v>
          </cell>
          <cell r="AE334" t="str">
            <v>10954008890</v>
          </cell>
          <cell r="AF334" t="str">
            <v>02</v>
          </cell>
          <cell r="AG334" t="str">
            <v>19810115</v>
          </cell>
          <cell r="AH334" t="str">
            <v>DT.Adm.Corr.Antiguid</v>
          </cell>
          <cell r="AI334" t="str">
            <v>1</v>
          </cell>
          <cell r="AJ334" t="str">
            <v>ACTIVOS</v>
          </cell>
          <cell r="AK334" t="str">
            <v>AA</v>
          </cell>
          <cell r="AL334" t="str">
            <v>ACTIVO TEMP.INTEIRO</v>
          </cell>
          <cell r="AM334" t="str">
            <v>J200</v>
          </cell>
          <cell r="AN334" t="str">
            <v>EDPOutsourcingComercial-Ce</v>
          </cell>
          <cell r="AO334" t="str">
            <v>J218</v>
          </cell>
          <cell r="AP334" t="str">
            <v>EDPOC-TMR-AJA</v>
          </cell>
          <cell r="AQ334" t="str">
            <v>40177262</v>
          </cell>
          <cell r="AR334" t="str">
            <v>70000078</v>
          </cell>
          <cell r="AS334" t="str">
            <v>033.</v>
          </cell>
          <cell r="AT334" t="str">
            <v>TECNICO PRINCIPAL DE GESTAO</v>
          </cell>
          <cell r="AU334" t="str">
            <v>1</v>
          </cell>
          <cell r="AV334" t="str">
            <v>00040333</v>
          </cell>
          <cell r="AW334" t="str">
            <v>J20444440120</v>
          </cell>
          <cell r="AX334" t="str">
            <v>AC-LJTMR-CH-CHEFIA</v>
          </cell>
          <cell r="AY334" t="str">
            <v>68905422</v>
          </cell>
          <cell r="AZ334" t="str">
            <v>Lj Tomar</v>
          </cell>
          <cell r="BA334" t="str">
            <v>6890</v>
          </cell>
          <cell r="BB334" t="str">
            <v>EDP Outsourcing Comercial</v>
          </cell>
          <cell r="BC334" t="str">
            <v>6890</v>
          </cell>
          <cell r="BD334" t="str">
            <v>6890</v>
          </cell>
          <cell r="BE334" t="str">
            <v>2800</v>
          </cell>
          <cell r="BF334" t="str">
            <v>6890</v>
          </cell>
          <cell r="BG334" t="str">
            <v>EDP Outsourcing Comercial,SA</v>
          </cell>
          <cell r="BH334" t="str">
            <v>1010</v>
          </cell>
          <cell r="BI334">
            <v>1618</v>
          </cell>
          <cell r="BJ334" t="str">
            <v>15</v>
          </cell>
          <cell r="BK334">
            <v>24</v>
          </cell>
          <cell r="BL334">
            <v>242.64</v>
          </cell>
          <cell r="BM334" t="str">
            <v>NÍVEL 3</v>
          </cell>
          <cell r="BN334" t="str">
            <v>02</v>
          </cell>
          <cell r="BO334" t="str">
            <v>06</v>
          </cell>
          <cell r="BP334" t="str">
            <v>20030103</v>
          </cell>
          <cell r="BQ334" t="str">
            <v>63</v>
          </cell>
          <cell r="BR334" t="str">
            <v>REQUALIFICACAO</v>
          </cell>
          <cell r="BS334" t="str">
            <v>20050101</v>
          </cell>
          <cell r="BT334" t="str">
            <v>20030101</v>
          </cell>
          <cell r="BW334">
            <v>0</v>
          </cell>
          <cell r="BX334">
            <v>0</v>
          </cell>
          <cell r="BY334">
            <v>0</v>
          </cell>
          <cell r="BZ334">
            <v>0</v>
          </cell>
          <cell r="CA334">
            <v>0</v>
          </cell>
          <cell r="CC334">
            <v>0</v>
          </cell>
          <cell r="CG334">
            <v>0</v>
          </cell>
          <cell r="CK334">
            <v>0</v>
          </cell>
          <cell r="CO334">
            <v>0</v>
          </cell>
          <cell r="CT334">
            <v>0</v>
          </cell>
          <cell r="CU334">
            <v>0</v>
          </cell>
          <cell r="CV334">
            <v>0</v>
          </cell>
          <cell r="CW334">
            <v>0</v>
          </cell>
          <cell r="CX334">
            <v>0</v>
          </cell>
          <cell r="CZ334">
            <v>0</v>
          </cell>
          <cell r="DC334">
            <v>0</v>
          </cell>
          <cell r="DF334">
            <v>0</v>
          </cell>
          <cell r="DI334">
            <v>0</v>
          </cell>
          <cell r="DK334">
            <v>0</v>
          </cell>
          <cell r="DL334">
            <v>0</v>
          </cell>
          <cell r="DN334" t="str">
            <v>11D12</v>
          </cell>
          <cell r="DO334" t="str">
            <v>Fixo T.Int-"A.IND."</v>
          </cell>
          <cell r="DP334">
            <v>9</v>
          </cell>
          <cell r="DQ334">
            <v>100</v>
          </cell>
          <cell r="DR334" t="str">
            <v>CR01</v>
          </cell>
          <cell r="DT334" t="str">
            <v>00350768</v>
          </cell>
          <cell r="DU334" t="str">
            <v>CAIXA GERAL DE DEPOSITOS, SA</v>
          </cell>
        </row>
        <row r="335">
          <cell r="A335" t="str">
            <v>267643</v>
          </cell>
          <cell r="B335" t="str">
            <v>Maria Carmen Ferreira Curdia Marques Cardoso</v>
          </cell>
          <cell r="C335" t="str">
            <v>1971</v>
          </cell>
          <cell r="D335">
            <v>34</v>
          </cell>
          <cell r="E335">
            <v>34</v>
          </cell>
          <cell r="F335" t="str">
            <v>19520228</v>
          </cell>
          <cell r="G335" t="str">
            <v>53</v>
          </cell>
          <cell r="H335" t="str">
            <v>1</v>
          </cell>
          <cell r="I335" t="str">
            <v>Casado</v>
          </cell>
          <cell r="J335" t="str">
            <v>feminino</v>
          </cell>
          <cell r="K335">
            <v>2</v>
          </cell>
          <cell r="L335" t="str">
            <v>R da Nabancia - N.13-R/C Dto</v>
          </cell>
          <cell r="M335" t="str">
            <v>2300-469</v>
          </cell>
          <cell r="N335" t="str">
            <v>TOMAR</v>
          </cell>
          <cell r="O335" t="str">
            <v>00232133</v>
          </cell>
          <cell r="P335" t="str">
            <v>CURSO GERAL DO COMERCIO</v>
          </cell>
          <cell r="R335" t="str">
            <v>2191519</v>
          </cell>
          <cell r="S335" t="str">
            <v>19980210</v>
          </cell>
          <cell r="T335" t="str">
            <v>SANTAREM</v>
          </cell>
          <cell r="U335" t="str">
            <v>9803</v>
          </cell>
          <cell r="V335" t="str">
            <v>S.NAC IND ENERGIA-SINDEL</v>
          </cell>
          <cell r="W335" t="str">
            <v>179556649</v>
          </cell>
          <cell r="X335" t="str">
            <v>2100</v>
          </cell>
          <cell r="Y335" t="str">
            <v>0.0</v>
          </cell>
          <cell r="Z335">
            <v>1</v>
          </cell>
          <cell r="AA335" t="str">
            <v>00</v>
          </cell>
          <cell r="AC335" t="str">
            <v>X</v>
          </cell>
          <cell r="AD335" t="str">
            <v>100</v>
          </cell>
          <cell r="AE335" t="str">
            <v>11102645582</v>
          </cell>
          <cell r="AF335" t="str">
            <v>02</v>
          </cell>
          <cell r="AG335" t="str">
            <v>19710802</v>
          </cell>
          <cell r="AH335" t="str">
            <v>DT.Adm.Corr.Antiguid</v>
          </cell>
          <cell r="AI335" t="str">
            <v>1</v>
          </cell>
          <cell r="AJ335" t="str">
            <v>ACTIVOS</v>
          </cell>
          <cell r="AK335" t="str">
            <v>AA</v>
          </cell>
          <cell r="AL335" t="str">
            <v>ACTIVO TEMP.INTEIRO</v>
          </cell>
          <cell r="AM335" t="str">
            <v>J200</v>
          </cell>
          <cell r="AN335" t="str">
            <v>EDPOutsourcingComercial-Ce</v>
          </cell>
          <cell r="AO335" t="str">
            <v>J218</v>
          </cell>
          <cell r="AP335" t="str">
            <v>EDPOC-TMR-AJA</v>
          </cell>
          <cell r="AQ335" t="str">
            <v>40177261</v>
          </cell>
          <cell r="AR335" t="str">
            <v>70000060</v>
          </cell>
          <cell r="AS335" t="str">
            <v>025.</v>
          </cell>
          <cell r="AT335" t="str">
            <v>ESCRITURARIO COMERCIAL</v>
          </cell>
          <cell r="AU335" t="str">
            <v>1</v>
          </cell>
          <cell r="AV335" t="str">
            <v>00040334</v>
          </cell>
          <cell r="AW335" t="str">
            <v>J20444440420</v>
          </cell>
          <cell r="AX335" t="str">
            <v>AC-LJTMR-LOJA TOMAR</v>
          </cell>
          <cell r="AY335" t="str">
            <v>68905422</v>
          </cell>
          <cell r="AZ335" t="str">
            <v>Lj Tomar</v>
          </cell>
          <cell r="BA335" t="str">
            <v>6890</v>
          </cell>
          <cell r="BB335" t="str">
            <v>EDP Outsourcing Comercial</v>
          </cell>
          <cell r="BC335" t="str">
            <v>6890</v>
          </cell>
          <cell r="BD335" t="str">
            <v>6890</v>
          </cell>
          <cell r="BE335" t="str">
            <v>2800</v>
          </cell>
          <cell r="BF335" t="str">
            <v>6890</v>
          </cell>
          <cell r="BG335" t="str">
            <v>EDP Outsourcing Comercial,SA</v>
          </cell>
          <cell r="BH335" t="str">
            <v>1010</v>
          </cell>
          <cell r="BI335">
            <v>1339</v>
          </cell>
          <cell r="BJ335" t="str">
            <v>12</v>
          </cell>
          <cell r="BK335">
            <v>34</v>
          </cell>
          <cell r="BL335">
            <v>343.74</v>
          </cell>
          <cell r="BM335" t="str">
            <v>NÍVEL 5</v>
          </cell>
          <cell r="BN335" t="str">
            <v>00</v>
          </cell>
          <cell r="BO335" t="str">
            <v>09</v>
          </cell>
          <cell r="BP335" t="str">
            <v>20050101</v>
          </cell>
          <cell r="BQ335" t="str">
            <v>21</v>
          </cell>
          <cell r="BR335" t="str">
            <v>EVOLUCAO AUTOMATICA</v>
          </cell>
          <cell r="BS335" t="str">
            <v>20050101</v>
          </cell>
          <cell r="BW335">
            <v>0</v>
          </cell>
          <cell r="BX335">
            <v>0</v>
          </cell>
          <cell r="BY335">
            <v>0</v>
          </cell>
          <cell r="BZ335">
            <v>0</v>
          </cell>
          <cell r="CA335">
            <v>0</v>
          </cell>
          <cell r="CC335">
            <v>0</v>
          </cell>
          <cell r="CG335">
            <v>0</v>
          </cell>
          <cell r="CK335">
            <v>0</v>
          </cell>
          <cell r="CO335">
            <v>0</v>
          </cell>
          <cell r="CT335">
            <v>0</v>
          </cell>
          <cell r="CU335">
            <v>0</v>
          </cell>
          <cell r="CV335">
            <v>0</v>
          </cell>
          <cell r="CW335">
            <v>0</v>
          </cell>
          <cell r="CX335">
            <v>1</v>
          </cell>
          <cell r="CY335" t="str">
            <v>6010</v>
          </cell>
          <cell r="CZ335">
            <v>39.54</v>
          </cell>
          <cell r="DC335">
            <v>0</v>
          </cell>
          <cell r="DF335">
            <v>0</v>
          </cell>
          <cell r="DI335">
            <v>0</v>
          </cell>
          <cell r="DK335">
            <v>0</v>
          </cell>
          <cell r="DL335">
            <v>0</v>
          </cell>
          <cell r="DN335" t="str">
            <v>11D12</v>
          </cell>
          <cell r="DO335" t="str">
            <v>Fixo T.Int-"A.IND."</v>
          </cell>
          <cell r="DP335">
            <v>9</v>
          </cell>
          <cell r="DQ335">
            <v>100</v>
          </cell>
          <cell r="DR335" t="str">
            <v>CR01</v>
          </cell>
          <cell r="DT335" t="str">
            <v>00070236</v>
          </cell>
          <cell r="DU335" t="str">
            <v>BANCO ESPIRITO SANTO, SA</v>
          </cell>
        </row>
        <row r="336">
          <cell r="A336" t="str">
            <v>166065</v>
          </cell>
          <cell r="B336" t="str">
            <v>Maria João Amorim Ataide Cordeiro Anjos Dias</v>
          </cell>
          <cell r="C336" t="str">
            <v>1979</v>
          </cell>
          <cell r="D336">
            <v>26</v>
          </cell>
          <cell r="E336">
            <v>26</v>
          </cell>
          <cell r="F336" t="str">
            <v>19560809</v>
          </cell>
          <cell r="G336" t="str">
            <v>48</v>
          </cell>
          <cell r="H336" t="str">
            <v>1</v>
          </cell>
          <cell r="I336" t="str">
            <v>Casado</v>
          </cell>
          <cell r="J336" t="str">
            <v>feminino</v>
          </cell>
          <cell r="K336">
            <v>3</v>
          </cell>
          <cell r="L336" t="str">
            <v>R da Bairrada-Casa Ataide Cordeiro</v>
          </cell>
          <cell r="M336" t="str">
            <v>2300-153</v>
          </cell>
          <cell r="N336" t="str">
            <v>SÃO PEDRO DE TOMAR</v>
          </cell>
          <cell r="O336" t="str">
            <v>00232213</v>
          </cell>
          <cell r="P336" t="str">
            <v>C.GERAL ADMINISTRACAO COMERCIO</v>
          </cell>
          <cell r="R336" t="str">
            <v>4706361</v>
          </cell>
          <cell r="S336" t="str">
            <v>19970218</v>
          </cell>
          <cell r="T336" t="str">
            <v>LISBOA</v>
          </cell>
          <cell r="U336" t="str">
            <v>9803</v>
          </cell>
          <cell r="V336" t="str">
            <v>S.NAC IND ENERGIA-SINDEL</v>
          </cell>
          <cell r="W336" t="str">
            <v>139131876</v>
          </cell>
          <cell r="X336" t="str">
            <v>2100</v>
          </cell>
          <cell r="Y336" t="str">
            <v>0.0</v>
          </cell>
          <cell r="Z336">
            <v>3</v>
          </cell>
          <cell r="AA336" t="str">
            <v>00</v>
          </cell>
          <cell r="AC336" t="str">
            <v>X</v>
          </cell>
          <cell r="AD336" t="str">
            <v>100</v>
          </cell>
          <cell r="AE336" t="str">
            <v>11218231076</v>
          </cell>
          <cell r="AF336" t="str">
            <v>02</v>
          </cell>
          <cell r="AG336" t="str">
            <v>19790101</v>
          </cell>
          <cell r="AH336" t="str">
            <v>DT.Adm.Corr.Antiguid</v>
          </cell>
          <cell r="AI336" t="str">
            <v>1</v>
          </cell>
          <cell r="AJ336" t="str">
            <v>ACTIVOS</v>
          </cell>
          <cell r="AK336" t="str">
            <v>AA</v>
          </cell>
          <cell r="AL336" t="str">
            <v>ACTIVO TEMP.INTEIRO</v>
          </cell>
          <cell r="AM336" t="str">
            <v>J200</v>
          </cell>
          <cell r="AN336" t="str">
            <v>EDPOutsourcingComercial-Ce</v>
          </cell>
          <cell r="AO336" t="str">
            <v>J218</v>
          </cell>
          <cell r="AP336" t="str">
            <v>EDPOC-TMR-AJA</v>
          </cell>
          <cell r="AQ336" t="str">
            <v>40177259</v>
          </cell>
          <cell r="AR336" t="str">
            <v>70000060</v>
          </cell>
          <cell r="AS336" t="str">
            <v>025.</v>
          </cell>
          <cell r="AT336" t="str">
            <v>ESCRITURARIO COMERCIAL</v>
          </cell>
          <cell r="AU336" t="str">
            <v>1</v>
          </cell>
          <cell r="AV336" t="str">
            <v>00040334</v>
          </cell>
          <cell r="AW336" t="str">
            <v>J20444440420</v>
          </cell>
          <cell r="AX336" t="str">
            <v>AC-LJTMR-LOJA TOMAR</v>
          </cell>
          <cell r="AY336" t="str">
            <v>68905422</v>
          </cell>
          <cell r="AZ336" t="str">
            <v>Lj Tomar</v>
          </cell>
          <cell r="BA336" t="str">
            <v>6890</v>
          </cell>
          <cell r="BB336" t="str">
            <v>EDP Outsourcing Comercial</v>
          </cell>
          <cell r="BC336" t="str">
            <v>6890</v>
          </cell>
          <cell r="BD336" t="str">
            <v>6890</v>
          </cell>
          <cell r="BE336" t="str">
            <v>2800</v>
          </cell>
          <cell r="BF336" t="str">
            <v>6890</v>
          </cell>
          <cell r="BG336" t="str">
            <v>EDP Outsourcing Comercial,SA</v>
          </cell>
          <cell r="BH336" t="str">
            <v>1010</v>
          </cell>
          <cell r="BI336">
            <v>1247</v>
          </cell>
          <cell r="BJ336" t="str">
            <v>11</v>
          </cell>
          <cell r="BK336">
            <v>26</v>
          </cell>
          <cell r="BL336">
            <v>262.86</v>
          </cell>
          <cell r="BM336" t="str">
            <v>NÍVEL 5</v>
          </cell>
          <cell r="BN336" t="str">
            <v>03</v>
          </cell>
          <cell r="BO336" t="str">
            <v>08</v>
          </cell>
          <cell r="BP336" t="str">
            <v>20020101</v>
          </cell>
          <cell r="BQ336" t="str">
            <v>21</v>
          </cell>
          <cell r="BR336" t="str">
            <v>EVOLUCAO AUTOMATICA</v>
          </cell>
          <cell r="BS336" t="str">
            <v>20050101</v>
          </cell>
          <cell r="BW336">
            <v>0</v>
          </cell>
          <cell r="BX336">
            <v>0</v>
          </cell>
          <cell r="BY336">
            <v>0</v>
          </cell>
          <cell r="BZ336">
            <v>0</v>
          </cell>
          <cell r="CA336">
            <v>0</v>
          </cell>
          <cell r="CC336">
            <v>0</v>
          </cell>
          <cell r="CG336">
            <v>0</v>
          </cell>
          <cell r="CK336">
            <v>0</v>
          </cell>
          <cell r="CO336">
            <v>0</v>
          </cell>
          <cell r="CT336">
            <v>0</v>
          </cell>
          <cell r="CU336">
            <v>0</v>
          </cell>
          <cell r="CV336">
            <v>0</v>
          </cell>
          <cell r="CW336">
            <v>0</v>
          </cell>
          <cell r="CX336">
            <v>1</v>
          </cell>
          <cell r="CY336" t="str">
            <v>6010</v>
          </cell>
          <cell r="CZ336">
            <v>39.54</v>
          </cell>
          <cell r="DC336">
            <v>0</v>
          </cell>
          <cell r="DF336">
            <v>0</v>
          </cell>
          <cell r="DI336">
            <v>0</v>
          </cell>
          <cell r="DK336">
            <v>0</v>
          </cell>
          <cell r="DL336">
            <v>0</v>
          </cell>
          <cell r="DN336" t="str">
            <v>11D12</v>
          </cell>
          <cell r="DO336" t="str">
            <v>Fixo T.Int-"A.IND."</v>
          </cell>
          <cell r="DP336">
            <v>9</v>
          </cell>
          <cell r="DQ336">
            <v>100</v>
          </cell>
          <cell r="DR336" t="str">
            <v>CR01</v>
          </cell>
          <cell r="DT336" t="str">
            <v>00070236</v>
          </cell>
          <cell r="DU336" t="str">
            <v>BANCO ESPIRITO SANTO, SA</v>
          </cell>
        </row>
        <row r="337">
          <cell r="A337" t="str">
            <v>158470</v>
          </cell>
          <cell r="B337" t="str">
            <v>Antonio Alves Freitas Henriques</v>
          </cell>
          <cell r="C337" t="str">
            <v>1978</v>
          </cell>
          <cell r="D337">
            <v>27</v>
          </cell>
          <cell r="E337">
            <v>27</v>
          </cell>
          <cell r="F337" t="str">
            <v>19550203</v>
          </cell>
          <cell r="G337" t="str">
            <v>50</v>
          </cell>
          <cell r="H337" t="str">
            <v>1</v>
          </cell>
          <cell r="I337" t="str">
            <v>Casado</v>
          </cell>
          <cell r="J337" t="str">
            <v>masculino</v>
          </cell>
          <cell r="K337">
            <v>2</v>
          </cell>
          <cell r="L337" t="str">
            <v>Milheiros</v>
          </cell>
          <cell r="M337" t="str">
            <v>2240-124</v>
          </cell>
          <cell r="N337" t="str">
            <v>AREIAS FZZ</v>
          </cell>
          <cell r="O337" t="str">
            <v>00243403</v>
          </cell>
          <cell r="P337" t="str">
            <v>12.ANO - 3. CURSO</v>
          </cell>
          <cell r="R337" t="str">
            <v>5588783</v>
          </cell>
          <cell r="S337" t="str">
            <v>19990727</v>
          </cell>
          <cell r="T337" t="str">
            <v>SANTAREM</v>
          </cell>
          <cell r="U337" t="str">
            <v>9803</v>
          </cell>
          <cell r="V337" t="str">
            <v>S.NAC IND ENERGIA-SINDEL</v>
          </cell>
          <cell r="W337" t="str">
            <v>141299444</v>
          </cell>
          <cell r="X337" t="str">
            <v>2038</v>
          </cell>
          <cell r="Y337" t="str">
            <v>0.0</v>
          </cell>
          <cell r="Z337">
            <v>1</v>
          </cell>
          <cell r="AA337" t="str">
            <v>00</v>
          </cell>
          <cell r="AC337" t="str">
            <v>X</v>
          </cell>
          <cell r="AD337" t="str">
            <v>100</v>
          </cell>
          <cell r="AE337" t="str">
            <v>11110624483</v>
          </cell>
          <cell r="AF337" t="str">
            <v>02</v>
          </cell>
          <cell r="AG337" t="str">
            <v>19780703</v>
          </cell>
          <cell r="AH337" t="str">
            <v>DT.Adm.Corr.Antiguid</v>
          </cell>
          <cell r="AI337" t="str">
            <v>1</v>
          </cell>
          <cell r="AJ337" t="str">
            <v>ACTIVOS</v>
          </cell>
          <cell r="AK337" t="str">
            <v>AA</v>
          </cell>
          <cell r="AL337" t="str">
            <v>ACTIVO TEMP.INTEIRO</v>
          </cell>
          <cell r="AM337" t="str">
            <v>J200</v>
          </cell>
          <cell r="AN337" t="str">
            <v>EDPOutsourcingComercial-Ce</v>
          </cell>
          <cell r="AO337" t="str">
            <v>J218</v>
          </cell>
          <cell r="AP337" t="str">
            <v>EDPOC-TMR-AJA</v>
          </cell>
          <cell r="AQ337" t="str">
            <v>40177258</v>
          </cell>
          <cell r="AR337" t="str">
            <v>70000060</v>
          </cell>
          <cell r="AS337" t="str">
            <v>025.</v>
          </cell>
          <cell r="AT337" t="str">
            <v>ESCRITURARIO COMERCIAL</v>
          </cell>
          <cell r="AU337" t="str">
            <v>1</v>
          </cell>
          <cell r="AV337" t="str">
            <v>00040334</v>
          </cell>
          <cell r="AW337" t="str">
            <v>J20444440420</v>
          </cell>
          <cell r="AX337" t="str">
            <v>AC-LJTMR-LOJA TOMAR</v>
          </cell>
          <cell r="AY337" t="str">
            <v>68905422</v>
          </cell>
          <cell r="AZ337" t="str">
            <v>Lj Tomar</v>
          </cell>
          <cell r="BA337" t="str">
            <v>6890</v>
          </cell>
          <cell r="BB337" t="str">
            <v>EDP Outsourcing Comercial</v>
          </cell>
          <cell r="BC337" t="str">
            <v>6890</v>
          </cell>
          <cell r="BD337" t="str">
            <v>6890</v>
          </cell>
          <cell r="BE337" t="str">
            <v>2800</v>
          </cell>
          <cell r="BF337" t="str">
            <v>6890</v>
          </cell>
          <cell r="BG337" t="str">
            <v>EDP Outsourcing Comercial,SA</v>
          </cell>
          <cell r="BH337" t="str">
            <v>1010</v>
          </cell>
          <cell r="BI337">
            <v>1247</v>
          </cell>
          <cell r="BJ337" t="str">
            <v>11</v>
          </cell>
          <cell r="BK337">
            <v>27</v>
          </cell>
          <cell r="BL337">
            <v>272.97000000000003</v>
          </cell>
          <cell r="BM337" t="str">
            <v>NÍVEL 5</v>
          </cell>
          <cell r="BN337" t="str">
            <v>01</v>
          </cell>
          <cell r="BO337" t="str">
            <v>08</v>
          </cell>
          <cell r="BP337" t="str">
            <v>20040101</v>
          </cell>
          <cell r="BQ337" t="str">
            <v>21</v>
          </cell>
          <cell r="BR337" t="str">
            <v>EVOLUCAO AUTOMATICA</v>
          </cell>
          <cell r="BS337" t="str">
            <v>20050101</v>
          </cell>
          <cell r="BW337">
            <v>0</v>
          </cell>
          <cell r="BX337">
            <v>0</v>
          </cell>
          <cell r="BY337">
            <v>0</v>
          </cell>
          <cell r="BZ337">
            <v>0</v>
          </cell>
          <cell r="CA337">
            <v>0</v>
          </cell>
          <cell r="CC337">
            <v>0</v>
          </cell>
          <cell r="CG337">
            <v>0</v>
          </cell>
          <cell r="CK337">
            <v>0</v>
          </cell>
          <cell r="CO337">
            <v>0</v>
          </cell>
          <cell r="CT337">
            <v>0</v>
          </cell>
          <cell r="CU337">
            <v>0</v>
          </cell>
          <cell r="CV337">
            <v>0</v>
          </cell>
          <cell r="CW337">
            <v>0</v>
          </cell>
          <cell r="CX337">
            <v>1</v>
          </cell>
          <cell r="CY337" t="str">
            <v>6010</v>
          </cell>
          <cell r="CZ337">
            <v>39.54</v>
          </cell>
          <cell r="DC337">
            <v>0</v>
          </cell>
          <cell r="DF337">
            <v>0</v>
          </cell>
          <cell r="DI337">
            <v>0</v>
          </cell>
          <cell r="DK337">
            <v>0</v>
          </cell>
          <cell r="DL337">
            <v>0</v>
          </cell>
          <cell r="DN337" t="str">
            <v>11D12</v>
          </cell>
          <cell r="DO337" t="str">
            <v>Fixo T.Int-"A.IND."</v>
          </cell>
          <cell r="DP337">
            <v>9</v>
          </cell>
          <cell r="DQ337">
            <v>100</v>
          </cell>
          <cell r="DR337" t="str">
            <v>CR01</v>
          </cell>
          <cell r="DT337" t="str">
            <v>00350315</v>
          </cell>
          <cell r="DU337" t="str">
            <v>CAIXA GERAL DE DEPOSITOS, SA</v>
          </cell>
        </row>
        <row r="338">
          <cell r="A338" t="str">
            <v>267511</v>
          </cell>
          <cell r="B338" t="str">
            <v>Lucilia Conceição Henriques Oliveira</v>
          </cell>
          <cell r="C338" t="str">
            <v>1971</v>
          </cell>
          <cell r="D338">
            <v>34</v>
          </cell>
          <cell r="E338">
            <v>34</v>
          </cell>
          <cell r="F338" t="str">
            <v>19541022</v>
          </cell>
          <cell r="G338" t="str">
            <v>50</v>
          </cell>
          <cell r="H338" t="str">
            <v>5</v>
          </cell>
          <cell r="I338" t="str">
            <v>Viuvo</v>
          </cell>
          <cell r="J338" t="str">
            <v>feminino</v>
          </cell>
          <cell r="K338">
            <v>1</v>
          </cell>
          <cell r="L338" t="str">
            <v>R Coronel Garcez Teixeira,6-3 Dto</v>
          </cell>
          <cell r="M338" t="str">
            <v>2300-460</v>
          </cell>
          <cell r="N338" t="str">
            <v>TOMAR</v>
          </cell>
          <cell r="O338" t="str">
            <v>00232183</v>
          </cell>
          <cell r="P338" t="str">
            <v>CURSO GERAL DO COMERCIO</v>
          </cell>
          <cell r="R338" t="str">
            <v>2322096</v>
          </cell>
          <cell r="S338" t="str">
            <v>19980930</v>
          </cell>
          <cell r="T338" t="str">
            <v>SANTAREM</v>
          </cell>
          <cell r="U338" t="str">
            <v>9806</v>
          </cell>
          <cell r="V338" t="str">
            <v>ASOSI-ASS.S.TRAB.S.EN.TEL</v>
          </cell>
          <cell r="W338" t="str">
            <v>141207191</v>
          </cell>
          <cell r="X338" t="str">
            <v>2100</v>
          </cell>
          <cell r="Y338" t="str">
            <v>0.0</v>
          </cell>
          <cell r="Z338">
            <v>1</v>
          </cell>
          <cell r="AA338" t="str">
            <v>00</v>
          </cell>
          <cell r="AD338" t="str">
            <v>100</v>
          </cell>
          <cell r="AE338" t="str">
            <v>11102643312</v>
          </cell>
          <cell r="AF338" t="str">
            <v>02</v>
          </cell>
          <cell r="AG338" t="str">
            <v>19711213</v>
          </cell>
          <cell r="AH338" t="str">
            <v>DT.Adm.Corr.Antiguid</v>
          </cell>
          <cell r="AI338" t="str">
            <v>1</v>
          </cell>
          <cell r="AJ338" t="str">
            <v>ACTIVOS</v>
          </cell>
          <cell r="AK338" t="str">
            <v>AA</v>
          </cell>
          <cell r="AL338" t="str">
            <v>ACTIVO TEMP.INTEIRO</v>
          </cell>
          <cell r="AM338" t="str">
            <v>J200</v>
          </cell>
          <cell r="AN338" t="str">
            <v>EDPOutsourcingComercial-Ce</v>
          </cell>
          <cell r="AO338" t="str">
            <v>J218</v>
          </cell>
          <cell r="AP338" t="str">
            <v>EDPOC-TMR-AJA</v>
          </cell>
          <cell r="AQ338" t="str">
            <v>40177260</v>
          </cell>
          <cell r="AR338" t="str">
            <v>70000060</v>
          </cell>
          <cell r="AS338" t="str">
            <v>025.</v>
          </cell>
          <cell r="AT338" t="str">
            <v>ESCRITURARIO COMERCIAL</v>
          </cell>
          <cell r="AU338" t="str">
            <v>1</v>
          </cell>
          <cell r="AV338" t="str">
            <v>00040334</v>
          </cell>
          <cell r="AW338" t="str">
            <v>J20444440420</v>
          </cell>
          <cell r="AX338" t="str">
            <v>AC-LJTMR-LOJA TOMAR</v>
          </cell>
          <cell r="AY338" t="str">
            <v>68905422</v>
          </cell>
          <cell r="AZ338" t="str">
            <v>Lj Tomar</v>
          </cell>
          <cell r="BA338" t="str">
            <v>6890</v>
          </cell>
          <cell r="BB338" t="str">
            <v>EDP Outsourcing Comercial</v>
          </cell>
          <cell r="BC338" t="str">
            <v>6890</v>
          </cell>
          <cell r="BD338" t="str">
            <v>6890</v>
          </cell>
          <cell r="BE338" t="str">
            <v>2800</v>
          </cell>
          <cell r="BF338" t="str">
            <v>6890</v>
          </cell>
          <cell r="BG338" t="str">
            <v>EDP Outsourcing Comercial,SA</v>
          </cell>
          <cell r="BH338" t="str">
            <v>1010</v>
          </cell>
          <cell r="BI338">
            <v>1247</v>
          </cell>
          <cell r="BJ338" t="str">
            <v>11</v>
          </cell>
          <cell r="BK338">
            <v>34</v>
          </cell>
          <cell r="BL338">
            <v>343.74</v>
          </cell>
          <cell r="BM338" t="str">
            <v>NÍVEL 5</v>
          </cell>
          <cell r="BN338" t="str">
            <v>02</v>
          </cell>
          <cell r="BO338" t="str">
            <v>08</v>
          </cell>
          <cell r="BP338" t="str">
            <v>20030101</v>
          </cell>
          <cell r="BQ338" t="str">
            <v>21</v>
          </cell>
          <cell r="BR338" t="str">
            <v>EVOLUCAO AUTOMATICA</v>
          </cell>
          <cell r="BS338" t="str">
            <v>20050101</v>
          </cell>
          <cell r="BW338">
            <v>0</v>
          </cell>
          <cell r="BX338">
            <v>0</v>
          </cell>
          <cell r="BY338">
            <v>0</v>
          </cell>
          <cell r="BZ338">
            <v>0</v>
          </cell>
          <cell r="CA338">
            <v>0</v>
          </cell>
          <cell r="CC338">
            <v>0</v>
          </cell>
          <cell r="CG338">
            <v>0</v>
          </cell>
          <cell r="CK338">
            <v>0</v>
          </cell>
          <cell r="CO338">
            <v>0</v>
          </cell>
          <cell r="CT338">
            <v>0</v>
          </cell>
          <cell r="CU338">
            <v>0</v>
          </cell>
          <cell r="CV338">
            <v>0</v>
          </cell>
          <cell r="CW338">
            <v>0</v>
          </cell>
          <cell r="CX338">
            <v>1</v>
          </cell>
          <cell r="CY338" t="str">
            <v>6010</v>
          </cell>
          <cell r="CZ338">
            <v>39.54</v>
          </cell>
          <cell r="DC338">
            <v>0</v>
          </cell>
          <cell r="DF338">
            <v>0</v>
          </cell>
          <cell r="DI338">
            <v>0</v>
          </cell>
          <cell r="DK338">
            <v>0</v>
          </cell>
          <cell r="DL338">
            <v>0</v>
          </cell>
          <cell r="DN338" t="str">
            <v>11D12</v>
          </cell>
          <cell r="DO338" t="str">
            <v>Fixo T.Int-"A.IND."</v>
          </cell>
          <cell r="DP338">
            <v>9</v>
          </cell>
          <cell r="DQ338">
            <v>100</v>
          </cell>
          <cell r="DR338" t="str">
            <v>CR01</v>
          </cell>
          <cell r="DT338" t="str">
            <v>00070236</v>
          </cell>
          <cell r="DU338" t="str">
            <v>BANCO ESPIRITO SANTO, SA</v>
          </cell>
        </row>
        <row r="339">
          <cell r="A339" t="str">
            <v>323101</v>
          </cell>
          <cell r="B339" t="str">
            <v>Maria Ceu Duarte Roxo</v>
          </cell>
          <cell r="C339" t="str">
            <v>1992</v>
          </cell>
          <cell r="D339">
            <v>13</v>
          </cell>
          <cell r="E339">
            <v>13</v>
          </cell>
          <cell r="F339" t="str">
            <v>19710509</v>
          </cell>
          <cell r="G339" t="str">
            <v>34</v>
          </cell>
          <cell r="H339" t="str">
            <v>0</v>
          </cell>
          <cell r="I339" t="str">
            <v>Solt.</v>
          </cell>
          <cell r="J339" t="str">
            <v>feminino</v>
          </cell>
          <cell r="K339">
            <v>0</v>
          </cell>
          <cell r="L339" t="str">
            <v>R. Engº. Frederico Ulrich Lt 7 E - 6º. Dt</v>
          </cell>
          <cell r="M339" t="str">
            <v>6000-223</v>
          </cell>
          <cell r="N339" t="str">
            <v>CASTELO BRANCO</v>
          </cell>
          <cell r="O339" t="str">
            <v>00776045</v>
          </cell>
          <cell r="P339" t="str">
            <v>GESTAO DE RECURSOS HUMANOS</v>
          </cell>
          <cell r="R339" t="str">
            <v>9848721</v>
          </cell>
          <cell r="S339" t="str">
            <v>19890714</v>
          </cell>
          <cell r="T339" t="str">
            <v>LISBOA</v>
          </cell>
          <cell r="U339" t="str">
            <v>9803</v>
          </cell>
          <cell r="V339" t="str">
            <v>S.NAC IND ENERGIA-SINDEL</v>
          </cell>
          <cell r="W339" t="str">
            <v>199846103</v>
          </cell>
          <cell r="X339" t="str">
            <v>0604</v>
          </cell>
          <cell r="Y339" t="str">
            <v>0.0</v>
          </cell>
          <cell r="Z339">
            <v>0</v>
          </cell>
          <cell r="AA339" t="str">
            <v>00</v>
          </cell>
          <cell r="AD339" t="str">
            <v>100</v>
          </cell>
          <cell r="AE339" t="str">
            <v>11195258029</v>
          </cell>
          <cell r="AF339" t="str">
            <v>02</v>
          </cell>
          <cell r="AG339" t="str">
            <v>19920317</v>
          </cell>
          <cell r="AH339" t="str">
            <v>DT.Adm.Corr.Antiguid</v>
          </cell>
          <cell r="AI339" t="str">
            <v>1</v>
          </cell>
          <cell r="AJ339" t="str">
            <v>ACTIVOS</v>
          </cell>
          <cell r="AK339" t="str">
            <v>AA</v>
          </cell>
          <cell r="AL339" t="str">
            <v>ACTIVO TEMP.INTEIRO</v>
          </cell>
          <cell r="AM339" t="str">
            <v>J200</v>
          </cell>
          <cell r="AN339" t="str">
            <v>EDPOutsourcingComercial-Ce</v>
          </cell>
          <cell r="AO339" t="str">
            <v>J219</v>
          </cell>
          <cell r="AP339" t="str">
            <v>EDPOC-C BRNC-NA</v>
          </cell>
          <cell r="AQ339" t="str">
            <v>40177408</v>
          </cell>
          <cell r="AR339" t="str">
            <v>70000041</v>
          </cell>
          <cell r="AS339" t="str">
            <v>01L1</v>
          </cell>
          <cell r="AT339" t="str">
            <v>LICENCIADO I</v>
          </cell>
          <cell r="AU339" t="str">
            <v>1</v>
          </cell>
          <cell r="AV339" t="str">
            <v>00040532</v>
          </cell>
          <cell r="AW339" t="str">
            <v>J20600001620</v>
          </cell>
          <cell r="AX339" t="str">
            <v>ACCC-CONTACTOS COMERCIAIS CENTRO</v>
          </cell>
          <cell r="AY339" t="str">
            <v>68908200</v>
          </cell>
          <cell r="AZ339" t="str">
            <v>GC - GA Gestão Conta</v>
          </cell>
          <cell r="BA339" t="str">
            <v>6890</v>
          </cell>
          <cell r="BB339" t="str">
            <v>EDP Outsourcing Comercial</v>
          </cell>
          <cell r="BC339" t="str">
            <v>6890</v>
          </cell>
          <cell r="BD339" t="str">
            <v>6890</v>
          </cell>
          <cell r="BE339" t="str">
            <v>2800</v>
          </cell>
          <cell r="BF339" t="str">
            <v>6890</v>
          </cell>
          <cell r="BG339" t="str">
            <v>EDP Outsourcing Comercial,SA</v>
          </cell>
          <cell r="BH339" t="str">
            <v>1010</v>
          </cell>
          <cell r="BI339">
            <v>1799</v>
          </cell>
          <cell r="BJ339" t="str">
            <v>F</v>
          </cell>
          <cell r="BK339">
            <v>13</v>
          </cell>
          <cell r="BL339">
            <v>131.43</v>
          </cell>
          <cell r="BM339" t="str">
            <v>LIC 1</v>
          </cell>
          <cell r="BN339" t="str">
            <v>01</v>
          </cell>
          <cell r="BO339" t="str">
            <v>F</v>
          </cell>
          <cell r="BP339" t="str">
            <v>20040101</v>
          </cell>
          <cell r="BQ339" t="str">
            <v>21</v>
          </cell>
          <cell r="BR339" t="str">
            <v>EVOLUCAO AUTOMATICA</v>
          </cell>
          <cell r="BS339" t="str">
            <v>20050101</v>
          </cell>
          <cell r="BW339">
            <v>0</v>
          </cell>
          <cell r="BX339">
            <v>0</v>
          </cell>
          <cell r="BY339">
            <v>0</v>
          </cell>
          <cell r="BZ339">
            <v>0</v>
          </cell>
          <cell r="CA339">
            <v>0</v>
          </cell>
          <cell r="CC339">
            <v>0</v>
          </cell>
          <cell r="CG339">
            <v>0</v>
          </cell>
          <cell r="CK339">
            <v>0</v>
          </cell>
          <cell r="CO339">
            <v>0</v>
          </cell>
          <cell r="CT339">
            <v>0</v>
          </cell>
          <cell r="CU339">
            <v>0</v>
          </cell>
          <cell r="CV339">
            <v>0</v>
          </cell>
          <cell r="CW339">
            <v>0</v>
          </cell>
          <cell r="CX339">
            <v>0</v>
          </cell>
          <cell r="CZ339">
            <v>0</v>
          </cell>
          <cell r="DC339">
            <v>0</v>
          </cell>
          <cell r="DF339">
            <v>0</v>
          </cell>
          <cell r="DI339">
            <v>0</v>
          </cell>
          <cell r="DK339">
            <v>0</v>
          </cell>
          <cell r="DL339">
            <v>0</v>
          </cell>
          <cell r="DN339" t="str">
            <v>21D12</v>
          </cell>
          <cell r="DO339" t="str">
            <v>Flex.T.Int."Act.Ind."</v>
          </cell>
          <cell r="DP339">
            <v>2</v>
          </cell>
          <cell r="DQ339">
            <v>100</v>
          </cell>
          <cell r="DR339" t="str">
            <v>CR01</v>
          </cell>
          <cell r="DT339" t="str">
            <v>00360036</v>
          </cell>
          <cell r="DU339" t="str">
            <v>CAIXA ECONOMICA MONTEPIO GERAL</v>
          </cell>
        </row>
        <row r="340">
          <cell r="A340" t="str">
            <v>192570</v>
          </cell>
          <cell r="B340" t="str">
            <v>Maria Zulmira Nascimento Rodrigues</v>
          </cell>
          <cell r="C340" t="str">
            <v>1980</v>
          </cell>
          <cell r="D340">
            <v>25</v>
          </cell>
          <cell r="E340">
            <v>25</v>
          </cell>
          <cell r="F340" t="str">
            <v>19550628</v>
          </cell>
          <cell r="G340" t="str">
            <v>50</v>
          </cell>
          <cell r="H340" t="str">
            <v>1</v>
          </cell>
          <cell r="I340" t="str">
            <v>Casado</v>
          </cell>
          <cell r="J340" t="str">
            <v>feminino</v>
          </cell>
          <cell r="K340">
            <v>2</v>
          </cell>
          <cell r="L340" t="str">
            <v>Av. Cidade Zhuhai, 16 - 5º. Esqº.</v>
          </cell>
          <cell r="M340" t="str">
            <v>6000-120</v>
          </cell>
          <cell r="N340" t="str">
            <v>CASTELO BRANCO</v>
          </cell>
          <cell r="O340" t="str">
            <v>00121013</v>
          </cell>
          <cell r="P340" t="str">
            <v>1. CICLO LICEAL (3 ANOS)</v>
          </cell>
          <cell r="R340" t="str">
            <v>6900700</v>
          </cell>
          <cell r="S340" t="str">
            <v>19880311</v>
          </cell>
          <cell r="T340" t="str">
            <v>LISBOA</v>
          </cell>
          <cell r="U340" t="str">
            <v>9803</v>
          </cell>
          <cell r="V340" t="str">
            <v>S.NAC IND ENERGIA-SINDEL</v>
          </cell>
          <cell r="W340" t="str">
            <v>104756810</v>
          </cell>
          <cell r="X340" t="str">
            <v>0604</v>
          </cell>
          <cell r="Y340" t="str">
            <v>0.0</v>
          </cell>
          <cell r="Z340">
            <v>2</v>
          </cell>
          <cell r="AA340" t="str">
            <v>00</v>
          </cell>
          <cell r="AC340" t="str">
            <v>X</v>
          </cell>
          <cell r="AD340" t="str">
            <v>100</v>
          </cell>
          <cell r="AE340" t="str">
            <v>10751028681</v>
          </cell>
          <cell r="AF340" t="str">
            <v>02</v>
          </cell>
          <cell r="AG340" t="str">
            <v>19800519</v>
          </cell>
          <cell r="AH340" t="str">
            <v>DT.Adm.Corr.Antiguid</v>
          </cell>
          <cell r="AI340" t="str">
            <v>1</v>
          </cell>
          <cell r="AJ340" t="str">
            <v>ACTIVOS</v>
          </cell>
          <cell r="AK340" t="str">
            <v>AA</v>
          </cell>
          <cell r="AL340" t="str">
            <v>ACTIVO TEMP.INTEIRO</v>
          </cell>
          <cell r="AM340" t="str">
            <v>J200</v>
          </cell>
          <cell r="AN340" t="str">
            <v>EDPOutsourcingComercial-Ce</v>
          </cell>
          <cell r="AO340" t="str">
            <v>J220</v>
          </cell>
          <cell r="AP340" t="str">
            <v>EDPOC-C BRNC-SP</v>
          </cell>
          <cell r="AQ340" t="str">
            <v>40176973</v>
          </cell>
          <cell r="AR340" t="str">
            <v>70000045</v>
          </cell>
          <cell r="AS340" t="str">
            <v>01S3</v>
          </cell>
          <cell r="AT340" t="str">
            <v>CHEFIA SECCAO ESCALAO III</v>
          </cell>
          <cell r="AU340" t="str">
            <v>1</v>
          </cell>
          <cell r="AV340" t="str">
            <v>00040313</v>
          </cell>
          <cell r="AW340" t="str">
            <v>J20444260120</v>
          </cell>
          <cell r="AX340" t="str">
            <v>AC-LJCTB-CH-CHEFIA</v>
          </cell>
          <cell r="AY340" t="str">
            <v>68905305</v>
          </cell>
          <cell r="AZ340" t="str">
            <v>Lj Castelo Branco</v>
          </cell>
          <cell r="BA340" t="str">
            <v>6890</v>
          </cell>
          <cell r="BB340" t="str">
            <v>EDP Outsourcing Comercial</v>
          </cell>
          <cell r="BC340" t="str">
            <v>6890</v>
          </cell>
          <cell r="BD340" t="str">
            <v>6890</v>
          </cell>
          <cell r="BE340" t="str">
            <v>2800</v>
          </cell>
          <cell r="BF340" t="str">
            <v>6890</v>
          </cell>
          <cell r="BG340" t="str">
            <v>EDP Outsourcing Comercial,SA</v>
          </cell>
          <cell r="BH340" t="str">
            <v>1010</v>
          </cell>
          <cell r="BI340">
            <v>1799</v>
          </cell>
          <cell r="BJ340" t="str">
            <v>17</v>
          </cell>
          <cell r="BK340">
            <v>25</v>
          </cell>
          <cell r="BL340">
            <v>252.75</v>
          </cell>
          <cell r="BM340" t="str">
            <v>C SECÇ3</v>
          </cell>
          <cell r="BN340" t="str">
            <v>02</v>
          </cell>
          <cell r="BO340" t="str">
            <v>I</v>
          </cell>
          <cell r="BP340" t="str">
            <v>20030101</v>
          </cell>
          <cell r="BQ340" t="str">
            <v>21</v>
          </cell>
          <cell r="BR340" t="str">
            <v>EVOLUCAO AUTOMATICA</v>
          </cell>
          <cell r="BS340" t="str">
            <v>20050101</v>
          </cell>
          <cell r="BW340">
            <v>0</v>
          </cell>
          <cell r="BX340">
            <v>0</v>
          </cell>
          <cell r="BY340">
            <v>0</v>
          </cell>
          <cell r="BZ340">
            <v>0</v>
          </cell>
          <cell r="CA340">
            <v>0</v>
          </cell>
          <cell r="CC340">
            <v>0</v>
          </cell>
          <cell r="CG340">
            <v>0</v>
          </cell>
          <cell r="CK340">
            <v>0</v>
          </cell>
          <cell r="CO340">
            <v>0</v>
          </cell>
          <cell r="CT340">
            <v>0</v>
          </cell>
          <cell r="CU340">
            <v>0</v>
          </cell>
          <cell r="CV340">
            <v>0</v>
          </cell>
          <cell r="CW340">
            <v>0</v>
          </cell>
          <cell r="CX340">
            <v>0</v>
          </cell>
          <cell r="CZ340">
            <v>0</v>
          </cell>
          <cell r="DC340">
            <v>0</v>
          </cell>
          <cell r="DF340">
            <v>0</v>
          </cell>
          <cell r="DI340">
            <v>0</v>
          </cell>
          <cell r="DK340">
            <v>0</v>
          </cell>
          <cell r="DL340">
            <v>0</v>
          </cell>
          <cell r="DN340" t="str">
            <v>21D12</v>
          </cell>
          <cell r="DO340" t="str">
            <v>Flex.T.Int."Act.Ind."</v>
          </cell>
          <cell r="DP340">
            <v>2</v>
          </cell>
          <cell r="DQ340">
            <v>100</v>
          </cell>
          <cell r="DR340" t="str">
            <v>CR01</v>
          </cell>
          <cell r="DT340" t="str">
            <v>00330000</v>
          </cell>
          <cell r="DU340" t="str">
            <v>BANCO COMERCIAL PORTUGUES, SA</v>
          </cell>
        </row>
        <row r="341">
          <cell r="A341" t="str">
            <v>322555</v>
          </cell>
          <cell r="B341" t="str">
            <v>Maria Manuela Ramos Mendes Candeias</v>
          </cell>
          <cell r="C341" t="str">
            <v>1991</v>
          </cell>
          <cell r="D341">
            <v>14</v>
          </cell>
          <cell r="E341">
            <v>14</v>
          </cell>
          <cell r="F341" t="str">
            <v>19590508</v>
          </cell>
          <cell r="G341" t="str">
            <v>46</v>
          </cell>
          <cell r="H341" t="str">
            <v>1</v>
          </cell>
          <cell r="I341" t="str">
            <v>Casado</v>
          </cell>
          <cell r="J341" t="str">
            <v>feminino</v>
          </cell>
          <cell r="K341">
            <v>2</v>
          </cell>
          <cell r="L341" t="str">
            <v>Urb Qt. Pires Marques,Rua7-Lt 246-1 Esq</v>
          </cell>
          <cell r="M341" t="str">
            <v>6000-414</v>
          </cell>
          <cell r="N341" t="str">
            <v>CASTELO BRANCO</v>
          </cell>
          <cell r="O341" t="str">
            <v>00233023</v>
          </cell>
          <cell r="P341" t="str">
            <v>C.GERAL UNIFICADO(9 ANO ESCOL)</v>
          </cell>
          <cell r="R341" t="str">
            <v>5194784</v>
          </cell>
          <cell r="S341" t="str">
            <v>19860808</v>
          </cell>
          <cell r="T341" t="str">
            <v>LISBOA</v>
          </cell>
          <cell r="U341" t="str">
            <v>9803</v>
          </cell>
          <cell r="V341" t="str">
            <v>S.NAC IND ENERGIA-SINDEL</v>
          </cell>
          <cell r="W341" t="str">
            <v>124184600</v>
          </cell>
          <cell r="X341" t="str">
            <v>0604</v>
          </cell>
          <cell r="Y341" t="str">
            <v>0.0</v>
          </cell>
          <cell r="Z341">
            <v>2</v>
          </cell>
          <cell r="AA341" t="str">
            <v>00</v>
          </cell>
          <cell r="AC341" t="str">
            <v>X</v>
          </cell>
          <cell r="AD341" t="str">
            <v>100</v>
          </cell>
          <cell r="AE341" t="str">
            <v>10621046352</v>
          </cell>
          <cell r="AF341" t="str">
            <v>02</v>
          </cell>
          <cell r="AG341" t="str">
            <v>19910902</v>
          </cell>
          <cell r="AH341" t="str">
            <v>DT.Adm.Corr.Antiguid</v>
          </cell>
          <cell r="AI341" t="str">
            <v>1</v>
          </cell>
          <cell r="AJ341" t="str">
            <v>ACTIVOS</v>
          </cell>
          <cell r="AK341" t="str">
            <v>AA</v>
          </cell>
          <cell r="AL341" t="str">
            <v>ACTIVO TEMP.INTEIRO</v>
          </cell>
          <cell r="AM341" t="str">
            <v>J200</v>
          </cell>
          <cell r="AN341" t="str">
            <v>EDPOutsourcingComercial-Ce</v>
          </cell>
          <cell r="AO341" t="str">
            <v>J220</v>
          </cell>
          <cell r="AP341" t="str">
            <v>EDPOC-C BRNC-SP</v>
          </cell>
          <cell r="AQ341" t="str">
            <v>40177102</v>
          </cell>
          <cell r="AR341" t="str">
            <v>70000060</v>
          </cell>
          <cell r="AS341" t="str">
            <v>025.</v>
          </cell>
          <cell r="AT341" t="str">
            <v>ESCRITURARIO COMERCIAL</v>
          </cell>
          <cell r="AU341" t="str">
            <v>1</v>
          </cell>
          <cell r="AV341" t="str">
            <v>00040314</v>
          </cell>
          <cell r="AW341" t="str">
            <v>J20444260420</v>
          </cell>
          <cell r="AX341" t="str">
            <v>AC-LJCTB-LOJA CASTELO BRANCO</v>
          </cell>
          <cell r="AY341" t="str">
            <v>68905305</v>
          </cell>
          <cell r="AZ341" t="str">
            <v>Lj Castelo Branco</v>
          </cell>
          <cell r="BA341" t="str">
            <v>6890</v>
          </cell>
          <cell r="BB341" t="str">
            <v>EDP Outsourcing Comercial</v>
          </cell>
          <cell r="BC341" t="str">
            <v>6890</v>
          </cell>
          <cell r="BD341" t="str">
            <v>6890</v>
          </cell>
          <cell r="BE341" t="str">
            <v>2800</v>
          </cell>
          <cell r="BF341" t="str">
            <v>6890</v>
          </cell>
          <cell r="BG341" t="str">
            <v>EDP Outsourcing Comercial,SA</v>
          </cell>
          <cell r="BH341" t="str">
            <v>1010</v>
          </cell>
          <cell r="BI341">
            <v>1003</v>
          </cell>
          <cell r="BJ341" t="str">
            <v>08</v>
          </cell>
          <cell r="BK341">
            <v>14</v>
          </cell>
          <cell r="BL341">
            <v>141.54</v>
          </cell>
          <cell r="BM341" t="str">
            <v>NÍVEL 5</v>
          </cell>
          <cell r="BN341" t="str">
            <v>01</v>
          </cell>
          <cell r="BO341" t="str">
            <v>05</v>
          </cell>
          <cell r="BP341" t="str">
            <v>20040101</v>
          </cell>
          <cell r="BQ341" t="str">
            <v>21</v>
          </cell>
          <cell r="BR341" t="str">
            <v>EVOLUCAO AUTOMATICA</v>
          </cell>
          <cell r="BS341" t="str">
            <v>20050101</v>
          </cell>
          <cell r="BW341">
            <v>0</v>
          </cell>
          <cell r="BX341">
            <v>0</v>
          </cell>
          <cell r="BY341">
            <v>0</v>
          </cell>
          <cell r="BZ341">
            <v>0</v>
          </cell>
          <cell r="CA341">
            <v>0</v>
          </cell>
          <cell r="CC341">
            <v>0</v>
          </cell>
          <cell r="CG341">
            <v>0</v>
          </cell>
          <cell r="CK341">
            <v>0</v>
          </cell>
          <cell r="CO341">
            <v>0</v>
          </cell>
          <cell r="CT341">
            <v>0</v>
          </cell>
          <cell r="CU341">
            <v>0</v>
          </cell>
          <cell r="CV341">
            <v>0</v>
          </cell>
          <cell r="CW341">
            <v>0</v>
          </cell>
          <cell r="CX341">
            <v>1</v>
          </cell>
          <cell r="CY341" t="str">
            <v>6010</v>
          </cell>
          <cell r="CZ341">
            <v>39.54</v>
          </cell>
          <cell r="DC341">
            <v>0</v>
          </cell>
          <cell r="DF341">
            <v>0</v>
          </cell>
          <cell r="DI341">
            <v>0</v>
          </cell>
          <cell r="DK341">
            <v>0</v>
          </cell>
          <cell r="DL341">
            <v>0</v>
          </cell>
          <cell r="DN341" t="str">
            <v>21D12</v>
          </cell>
          <cell r="DO341" t="str">
            <v>Flex.T.Int."Act.Ind."</v>
          </cell>
          <cell r="DP341">
            <v>2</v>
          </cell>
          <cell r="DQ341">
            <v>100</v>
          </cell>
          <cell r="DR341" t="str">
            <v>CR01</v>
          </cell>
          <cell r="DT341" t="str">
            <v>00070221</v>
          </cell>
          <cell r="DU341" t="str">
            <v>BANCO ESPIRITO SANTO, SA</v>
          </cell>
        </row>
        <row r="342">
          <cell r="A342" t="str">
            <v>183970</v>
          </cell>
          <cell r="B342" t="str">
            <v>Jose Manuel Cardoso Oliveira</v>
          </cell>
          <cell r="C342" t="str">
            <v>1980</v>
          </cell>
          <cell r="D342">
            <v>25</v>
          </cell>
          <cell r="E342">
            <v>25</v>
          </cell>
          <cell r="F342" t="str">
            <v>19570409</v>
          </cell>
          <cell r="G342" t="str">
            <v>48</v>
          </cell>
          <cell r="H342" t="str">
            <v>1</v>
          </cell>
          <cell r="I342" t="str">
            <v>Casado</v>
          </cell>
          <cell r="J342" t="str">
            <v>masculino</v>
          </cell>
          <cell r="K342">
            <v>2</v>
          </cell>
          <cell r="L342" t="str">
            <v>Av. da Carapalha, Lote 81 - 4º Dtº</v>
          </cell>
          <cell r="M342" t="str">
            <v>6000-334</v>
          </cell>
          <cell r="N342" t="str">
            <v>CASTELO BRANCO</v>
          </cell>
          <cell r="O342" t="str">
            <v>00242072</v>
          </cell>
          <cell r="P342" t="str">
            <v>CC CONTABILIDADE ADMINISTRACAO</v>
          </cell>
          <cell r="R342" t="str">
            <v>4867407</v>
          </cell>
          <cell r="S342" t="str">
            <v>20001010</v>
          </cell>
          <cell r="T342" t="str">
            <v>C.BRANCO</v>
          </cell>
          <cell r="U342" t="str">
            <v>9803</v>
          </cell>
          <cell r="V342" t="str">
            <v>S.NAC IND ENERGIA-SINDEL</v>
          </cell>
          <cell r="W342" t="str">
            <v>108909476</v>
          </cell>
          <cell r="X342" t="str">
            <v>0604</v>
          </cell>
          <cell r="Y342" t="str">
            <v>0.0</v>
          </cell>
          <cell r="Z342">
            <v>2</v>
          </cell>
          <cell r="AA342" t="str">
            <v>00</v>
          </cell>
          <cell r="AD342" t="str">
            <v>100</v>
          </cell>
          <cell r="AE342" t="str">
            <v>10519386808</v>
          </cell>
          <cell r="AF342" t="str">
            <v>02</v>
          </cell>
          <cell r="AG342" t="str">
            <v>19800101</v>
          </cell>
          <cell r="AH342" t="str">
            <v>DT.Adm.Corr.Antiguid</v>
          </cell>
          <cell r="AI342" t="str">
            <v>1</v>
          </cell>
          <cell r="AJ342" t="str">
            <v>ACTIVOS</v>
          </cell>
          <cell r="AK342" t="str">
            <v>AA</v>
          </cell>
          <cell r="AL342" t="str">
            <v>ACTIVO TEMP.INTEIRO</v>
          </cell>
          <cell r="AM342" t="str">
            <v>J200</v>
          </cell>
          <cell r="AN342" t="str">
            <v>EDPOutsourcingComercial-Ce</v>
          </cell>
          <cell r="AO342" t="str">
            <v>J220</v>
          </cell>
          <cell r="AP342" t="str">
            <v>EDPOC-C BRNC-SP</v>
          </cell>
          <cell r="AQ342" t="str">
            <v>40176975</v>
          </cell>
          <cell r="AR342" t="str">
            <v>70000022</v>
          </cell>
          <cell r="AS342" t="str">
            <v>014.</v>
          </cell>
          <cell r="AT342" t="str">
            <v>TECNICO COMERCIAL</v>
          </cell>
          <cell r="AU342" t="str">
            <v>1</v>
          </cell>
          <cell r="AV342" t="str">
            <v>00040314</v>
          </cell>
          <cell r="AW342" t="str">
            <v>J20444260420</v>
          </cell>
          <cell r="AX342" t="str">
            <v>AC-LJCTB-LOJA CASTELO BRANCO</v>
          </cell>
          <cell r="AY342" t="str">
            <v>68905305</v>
          </cell>
          <cell r="AZ342" t="str">
            <v>Lj Castelo Branco</v>
          </cell>
          <cell r="BA342" t="str">
            <v>6890</v>
          </cell>
          <cell r="BB342" t="str">
            <v>EDP Outsourcing Comercial</v>
          </cell>
          <cell r="BC342" t="str">
            <v>6890</v>
          </cell>
          <cell r="BD342" t="str">
            <v>6890</v>
          </cell>
          <cell r="BE342" t="str">
            <v>2800</v>
          </cell>
          <cell r="BF342" t="str">
            <v>6890</v>
          </cell>
          <cell r="BG342" t="str">
            <v>EDP Outsourcing Comercial,SA</v>
          </cell>
          <cell r="BH342" t="str">
            <v>1010</v>
          </cell>
          <cell r="BI342">
            <v>1432</v>
          </cell>
          <cell r="BJ342" t="str">
            <v>13</v>
          </cell>
          <cell r="BK342">
            <v>25</v>
          </cell>
          <cell r="BL342">
            <v>252.75</v>
          </cell>
          <cell r="BM342" t="str">
            <v>NÍVEL 4</v>
          </cell>
          <cell r="BN342" t="str">
            <v>01</v>
          </cell>
          <cell r="BO342" t="str">
            <v>07</v>
          </cell>
          <cell r="BP342" t="str">
            <v>20040101</v>
          </cell>
          <cell r="BQ342" t="str">
            <v>21</v>
          </cell>
          <cell r="BR342" t="str">
            <v>EVOLUCAO AUTOMATICA</v>
          </cell>
          <cell r="BS342" t="str">
            <v>20050101</v>
          </cell>
          <cell r="BW342">
            <v>0</v>
          </cell>
          <cell r="BX342">
            <v>0</v>
          </cell>
          <cell r="BY342">
            <v>0</v>
          </cell>
          <cell r="BZ342">
            <v>0</v>
          </cell>
          <cell r="CA342">
            <v>0</v>
          </cell>
          <cell r="CC342">
            <v>0</v>
          </cell>
          <cell r="CG342">
            <v>0</v>
          </cell>
          <cell r="CK342">
            <v>0</v>
          </cell>
          <cell r="CO342">
            <v>0</v>
          </cell>
          <cell r="CT342">
            <v>0</v>
          </cell>
          <cell r="CU342">
            <v>0</v>
          </cell>
          <cell r="CV342">
            <v>0</v>
          </cell>
          <cell r="CW342">
            <v>0</v>
          </cell>
          <cell r="CX342">
            <v>1</v>
          </cell>
          <cell r="CY342" t="str">
            <v>6010</v>
          </cell>
          <cell r="CZ342">
            <v>39.54</v>
          </cell>
          <cell r="DC342">
            <v>0</v>
          </cell>
          <cell r="DF342">
            <v>0</v>
          </cell>
          <cell r="DI342">
            <v>0</v>
          </cell>
          <cell r="DK342">
            <v>0</v>
          </cell>
          <cell r="DL342">
            <v>0</v>
          </cell>
          <cell r="DN342" t="str">
            <v>21D12</v>
          </cell>
          <cell r="DO342" t="str">
            <v>Flex.T.Int."Act.Ind."</v>
          </cell>
          <cell r="DP342">
            <v>2</v>
          </cell>
          <cell r="DQ342">
            <v>100</v>
          </cell>
          <cell r="DR342" t="str">
            <v>CR01</v>
          </cell>
          <cell r="DT342" t="str">
            <v>00360036</v>
          </cell>
          <cell r="DU342" t="str">
            <v>CAIXA ECONOMICA MONTEPIO GERAL</v>
          </cell>
        </row>
        <row r="343">
          <cell r="A343" t="str">
            <v>183954</v>
          </cell>
          <cell r="B343" t="str">
            <v>Clara Maria Santos Candeias Paulo</v>
          </cell>
          <cell r="C343" t="str">
            <v>1980</v>
          </cell>
          <cell r="D343">
            <v>25</v>
          </cell>
          <cell r="E343">
            <v>25</v>
          </cell>
          <cell r="F343" t="str">
            <v>19590827</v>
          </cell>
          <cell r="G343" t="str">
            <v>45</v>
          </cell>
          <cell r="H343" t="str">
            <v>1</v>
          </cell>
          <cell r="I343" t="str">
            <v>Casado</v>
          </cell>
          <cell r="J343" t="str">
            <v>feminino</v>
          </cell>
          <cell r="K343">
            <v>2</v>
          </cell>
          <cell r="L343" t="str">
            <v>R Poeta João Ruiz N.12-9 Drt</v>
          </cell>
          <cell r="M343" t="str">
            <v>6000-260</v>
          </cell>
          <cell r="N343" t="str">
            <v>CASTELO BRANCO</v>
          </cell>
          <cell r="O343" t="str">
            <v>00243371</v>
          </cell>
          <cell r="P343" t="str">
            <v>ANO PROPEDEUTICO</v>
          </cell>
          <cell r="R343" t="str">
            <v>4239385</v>
          </cell>
          <cell r="S343" t="str">
            <v>19940530</v>
          </cell>
          <cell r="T343" t="str">
            <v>C.BRANCO</v>
          </cell>
          <cell r="U343" t="str">
            <v>9803</v>
          </cell>
          <cell r="V343" t="str">
            <v>S.NAC IND ENERGIA-SINDEL</v>
          </cell>
          <cell r="W343" t="str">
            <v>108909450</v>
          </cell>
          <cell r="X343" t="str">
            <v>0604</v>
          </cell>
          <cell r="Y343" t="str">
            <v>0.0</v>
          </cell>
          <cell r="Z343">
            <v>2</v>
          </cell>
          <cell r="AA343" t="str">
            <v>00</v>
          </cell>
          <cell r="AC343" t="str">
            <v>X</v>
          </cell>
          <cell r="AD343" t="str">
            <v>100</v>
          </cell>
          <cell r="AE343" t="str">
            <v>11191244646</v>
          </cell>
          <cell r="AF343" t="str">
            <v>02</v>
          </cell>
          <cell r="AG343" t="str">
            <v>19800101</v>
          </cell>
          <cell r="AH343" t="str">
            <v>DT.Adm.Corr.Antiguid</v>
          </cell>
          <cell r="AI343" t="str">
            <v>1</v>
          </cell>
          <cell r="AJ343" t="str">
            <v>ACTIVOS</v>
          </cell>
          <cell r="AK343" t="str">
            <v>AA</v>
          </cell>
          <cell r="AL343" t="str">
            <v>ACTIVO TEMP.INTEIRO</v>
          </cell>
          <cell r="AM343" t="str">
            <v>J200</v>
          </cell>
          <cell r="AN343" t="str">
            <v>EDPOutsourcingComercial-Ce</v>
          </cell>
          <cell r="AO343" t="str">
            <v>J220</v>
          </cell>
          <cell r="AP343" t="str">
            <v>EDPOC-C BRNC-SP</v>
          </cell>
          <cell r="AQ343" t="str">
            <v>40176974</v>
          </cell>
          <cell r="AR343" t="str">
            <v>70000022</v>
          </cell>
          <cell r="AS343" t="str">
            <v>014.</v>
          </cell>
          <cell r="AT343" t="str">
            <v>TECNICO COMERCIAL</v>
          </cell>
          <cell r="AU343" t="str">
            <v>1</v>
          </cell>
          <cell r="AV343" t="str">
            <v>00040314</v>
          </cell>
          <cell r="AW343" t="str">
            <v>J20444260420</v>
          </cell>
          <cell r="AX343" t="str">
            <v>AC-LJCTB-LOJA CASTELO BRANCO</v>
          </cell>
          <cell r="AY343" t="str">
            <v>68905305</v>
          </cell>
          <cell r="AZ343" t="str">
            <v>Lj Castelo Branco</v>
          </cell>
          <cell r="BA343" t="str">
            <v>6890</v>
          </cell>
          <cell r="BB343" t="str">
            <v>EDP Outsourcing Comercial</v>
          </cell>
          <cell r="BC343" t="str">
            <v>6890</v>
          </cell>
          <cell r="BD343" t="str">
            <v>6890</v>
          </cell>
          <cell r="BE343" t="str">
            <v>2800</v>
          </cell>
          <cell r="BF343" t="str">
            <v>6890</v>
          </cell>
          <cell r="BG343" t="str">
            <v>EDP Outsourcing Comercial,SA</v>
          </cell>
          <cell r="BH343" t="str">
            <v>1010</v>
          </cell>
          <cell r="BI343">
            <v>1520</v>
          </cell>
          <cell r="BJ343" t="str">
            <v>14</v>
          </cell>
          <cell r="BK343">
            <v>25</v>
          </cell>
          <cell r="BL343">
            <v>252.75</v>
          </cell>
          <cell r="BM343" t="str">
            <v>NÍVEL 4</v>
          </cell>
          <cell r="BN343" t="str">
            <v>02</v>
          </cell>
          <cell r="BO343" t="str">
            <v>08</v>
          </cell>
          <cell r="BP343" t="str">
            <v>20030101</v>
          </cell>
          <cell r="BQ343" t="str">
            <v>21</v>
          </cell>
          <cell r="BR343" t="str">
            <v>EVOLUCAO AUTOMATICA</v>
          </cell>
          <cell r="BS343" t="str">
            <v>20050101</v>
          </cell>
          <cell r="BW343">
            <v>0</v>
          </cell>
          <cell r="BX343">
            <v>0</v>
          </cell>
          <cell r="BY343">
            <v>0</v>
          </cell>
          <cell r="BZ343">
            <v>0</v>
          </cell>
          <cell r="CA343">
            <v>0</v>
          </cell>
          <cell r="CC343">
            <v>0</v>
          </cell>
          <cell r="CG343">
            <v>0</v>
          </cell>
          <cell r="CK343">
            <v>0</v>
          </cell>
          <cell r="CO343">
            <v>0</v>
          </cell>
          <cell r="CT343">
            <v>0</v>
          </cell>
          <cell r="CU343">
            <v>0</v>
          </cell>
          <cell r="CV343">
            <v>0</v>
          </cell>
          <cell r="CW343">
            <v>0</v>
          </cell>
          <cell r="CX343">
            <v>1</v>
          </cell>
          <cell r="CY343" t="str">
            <v>6010</v>
          </cell>
          <cell r="CZ343">
            <v>39.54</v>
          </cell>
          <cell r="DC343">
            <v>0</v>
          </cell>
          <cell r="DF343">
            <v>0</v>
          </cell>
          <cell r="DI343">
            <v>0</v>
          </cell>
          <cell r="DK343">
            <v>0</v>
          </cell>
          <cell r="DL343">
            <v>0</v>
          </cell>
          <cell r="DN343" t="str">
            <v>21D12</v>
          </cell>
          <cell r="DO343" t="str">
            <v>Flex.T.Int."Act.Ind."</v>
          </cell>
          <cell r="DP343">
            <v>2</v>
          </cell>
          <cell r="DQ343">
            <v>100</v>
          </cell>
          <cell r="DR343" t="str">
            <v>CR01</v>
          </cell>
          <cell r="DT343" t="str">
            <v>00300390</v>
          </cell>
          <cell r="DU343" t="str">
            <v>BANCO SANTANDER PORTUGAL, SA</v>
          </cell>
        </row>
        <row r="344">
          <cell r="A344" t="str">
            <v>209066</v>
          </cell>
          <cell r="B344" t="str">
            <v>Isabel Margarida Falcão Antunes dos Santos</v>
          </cell>
          <cell r="C344" t="str">
            <v>1981</v>
          </cell>
          <cell r="D344">
            <v>24</v>
          </cell>
          <cell r="E344">
            <v>24</v>
          </cell>
          <cell r="F344" t="str">
            <v>19580302</v>
          </cell>
          <cell r="G344" t="str">
            <v>47</v>
          </cell>
          <cell r="H344" t="str">
            <v>1</v>
          </cell>
          <cell r="I344" t="str">
            <v>Casado</v>
          </cell>
          <cell r="J344" t="str">
            <v>feminino</v>
          </cell>
          <cell r="K344">
            <v>1</v>
          </cell>
          <cell r="L344" t="str">
            <v>En 18 - Cruz de Montalvão,6-Lt A-3Dt</v>
          </cell>
          <cell r="M344" t="str">
            <v>6000-050</v>
          </cell>
          <cell r="N344" t="str">
            <v>CASTELO BRANCO</v>
          </cell>
          <cell r="O344" t="str">
            <v>00241031</v>
          </cell>
          <cell r="P344" t="str">
            <v>CURSO COMPLEMENTAR DE CIENCIAS</v>
          </cell>
          <cell r="R344" t="str">
            <v>4192763</v>
          </cell>
          <cell r="S344" t="str">
            <v>19970516</v>
          </cell>
          <cell r="T344" t="str">
            <v>C.BRANCO</v>
          </cell>
          <cell r="U344" t="str">
            <v>9803</v>
          </cell>
          <cell r="V344" t="str">
            <v>S.NAC IND ENERGIA-SINDEL</v>
          </cell>
          <cell r="W344" t="str">
            <v>140194452</v>
          </cell>
          <cell r="X344" t="str">
            <v>0604</v>
          </cell>
          <cell r="Y344" t="str">
            <v>0.0</v>
          </cell>
          <cell r="Z344">
            <v>1</v>
          </cell>
          <cell r="AA344" t="str">
            <v>00</v>
          </cell>
          <cell r="AC344" t="str">
            <v>X</v>
          </cell>
          <cell r="AD344" t="str">
            <v>100</v>
          </cell>
          <cell r="AE344" t="str">
            <v>10940076882</v>
          </cell>
          <cell r="AF344" t="str">
            <v>02</v>
          </cell>
          <cell r="AG344" t="str">
            <v>19810202</v>
          </cell>
          <cell r="AH344" t="str">
            <v>DT.Adm.Corr.Antiguid</v>
          </cell>
          <cell r="AI344" t="str">
            <v>1</v>
          </cell>
          <cell r="AJ344" t="str">
            <v>ACTIVOS</v>
          </cell>
          <cell r="AK344" t="str">
            <v>AA</v>
          </cell>
          <cell r="AL344" t="str">
            <v>ACTIVO TEMP.INTEIRO</v>
          </cell>
          <cell r="AM344" t="str">
            <v>J200</v>
          </cell>
          <cell r="AN344" t="str">
            <v>EDPOutsourcingComercial-Ce</v>
          </cell>
          <cell r="AO344" t="str">
            <v>J220</v>
          </cell>
          <cell r="AP344" t="str">
            <v>EDPOC-C BRNC-SP</v>
          </cell>
          <cell r="AQ344" t="str">
            <v>40177101</v>
          </cell>
          <cell r="AR344" t="str">
            <v>70000060</v>
          </cell>
          <cell r="AS344" t="str">
            <v>025.</v>
          </cell>
          <cell r="AT344" t="str">
            <v>ESCRITURARIO COMERCIAL</v>
          </cell>
          <cell r="AU344" t="str">
            <v>4</v>
          </cell>
          <cell r="AV344" t="str">
            <v>00040314</v>
          </cell>
          <cell r="AW344" t="str">
            <v>J20444260420</v>
          </cell>
          <cell r="AX344" t="str">
            <v>AC-LJCTB-LOJA CASTELO BRANCO</v>
          </cell>
          <cell r="AY344" t="str">
            <v>68905305</v>
          </cell>
          <cell r="AZ344" t="str">
            <v>Lj Castelo Branco</v>
          </cell>
          <cell r="BA344" t="str">
            <v>6890</v>
          </cell>
          <cell r="BB344" t="str">
            <v>EDP Outsourcing Comercial</v>
          </cell>
          <cell r="BC344" t="str">
            <v>6890</v>
          </cell>
          <cell r="BD344" t="str">
            <v>6890</v>
          </cell>
          <cell r="BE344" t="str">
            <v>2800</v>
          </cell>
          <cell r="BF344" t="str">
            <v>6890</v>
          </cell>
          <cell r="BG344" t="str">
            <v>EDP Outsourcing Comercial,SA</v>
          </cell>
          <cell r="BH344" t="str">
            <v>1010</v>
          </cell>
          <cell r="BI344">
            <v>1247</v>
          </cell>
          <cell r="BJ344" t="str">
            <v>11</v>
          </cell>
          <cell r="BK344">
            <v>24</v>
          </cell>
          <cell r="BL344">
            <v>242.64</v>
          </cell>
          <cell r="BM344" t="str">
            <v>NÍVEL 5</v>
          </cell>
          <cell r="BN344" t="str">
            <v>02</v>
          </cell>
          <cell r="BO344" t="str">
            <v>08</v>
          </cell>
          <cell r="BP344" t="str">
            <v>20030101</v>
          </cell>
          <cell r="BQ344" t="str">
            <v>21</v>
          </cell>
          <cell r="BR344" t="str">
            <v>EVOLUCAO AUTOMATICA</v>
          </cell>
          <cell r="BS344" t="str">
            <v>20050101</v>
          </cell>
          <cell r="BW344">
            <v>0</v>
          </cell>
          <cell r="BX344">
            <v>0</v>
          </cell>
          <cell r="BY344">
            <v>0</v>
          </cell>
          <cell r="BZ344">
            <v>0</v>
          </cell>
          <cell r="CA344">
            <v>0</v>
          </cell>
          <cell r="CC344">
            <v>0</v>
          </cell>
          <cell r="CG344">
            <v>0</v>
          </cell>
          <cell r="CK344">
            <v>0</v>
          </cell>
          <cell r="CO344">
            <v>0</v>
          </cell>
          <cell r="CT344">
            <v>0</v>
          </cell>
          <cell r="CU344">
            <v>0</v>
          </cell>
          <cell r="CV344">
            <v>0</v>
          </cell>
          <cell r="CW344">
            <v>0</v>
          </cell>
          <cell r="CX344">
            <v>1</v>
          </cell>
          <cell r="CY344" t="str">
            <v>6010</v>
          </cell>
          <cell r="CZ344">
            <v>39.54</v>
          </cell>
          <cell r="DC344">
            <v>0</v>
          </cell>
          <cell r="DF344">
            <v>0</v>
          </cell>
          <cell r="DI344">
            <v>0</v>
          </cell>
          <cell r="DK344">
            <v>0</v>
          </cell>
          <cell r="DL344">
            <v>0</v>
          </cell>
          <cell r="DN344" t="str">
            <v>21D12</v>
          </cell>
          <cell r="DO344" t="str">
            <v>Flex.T.Int."Act.Ind."</v>
          </cell>
          <cell r="DP344">
            <v>2</v>
          </cell>
          <cell r="DQ344">
            <v>100</v>
          </cell>
          <cell r="DR344" t="str">
            <v>CR01</v>
          </cell>
          <cell r="DT344" t="str">
            <v>00360036</v>
          </cell>
          <cell r="DU344" t="str">
            <v>CAIXA ECONOMICA MONTEPIO GERAL</v>
          </cell>
        </row>
        <row r="345">
          <cell r="A345" t="str">
            <v>313475</v>
          </cell>
          <cell r="B345" t="str">
            <v>Jose Alexandre Dias</v>
          </cell>
          <cell r="C345" t="str">
            <v>1971</v>
          </cell>
          <cell r="D345">
            <v>34</v>
          </cell>
          <cell r="E345">
            <v>34</v>
          </cell>
          <cell r="F345" t="str">
            <v>19540919</v>
          </cell>
          <cell r="G345" t="str">
            <v>50</v>
          </cell>
          <cell r="H345" t="str">
            <v>1</v>
          </cell>
          <cell r="I345" t="str">
            <v>Casado</v>
          </cell>
          <cell r="J345" t="str">
            <v>masculino</v>
          </cell>
          <cell r="K345">
            <v>2</v>
          </cell>
          <cell r="L345" t="str">
            <v>Bairro Nossa Sra. Conceição L.22</v>
          </cell>
          <cell r="M345" t="str">
            <v>6200-323</v>
          </cell>
          <cell r="N345" t="str">
            <v>COVILHÃ</v>
          </cell>
          <cell r="O345" t="str">
            <v>00232083</v>
          </cell>
          <cell r="P345" t="str">
            <v>CURSO DE ELECTROMECANICO</v>
          </cell>
          <cell r="R345" t="str">
            <v>4007811</v>
          </cell>
          <cell r="S345" t="str">
            <v>19970203</v>
          </cell>
          <cell r="T345" t="str">
            <v>LISBOA</v>
          </cell>
          <cell r="U345" t="str">
            <v>9803</v>
          </cell>
          <cell r="V345" t="str">
            <v>S.NAC IND ENERGIA-SINDEL</v>
          </cell>
          <cell r="W345" t="str">
            <v>137426704</v>
          </cell>
          <cell r="X345" t="str">
            <v>3808</v>
          </cell>
          <cell r="Y345" t="str">
            <v>0.0</v>
          </cell>
          <cell r="Z345">
            <v>2</v>
          </cell>
          <cell r="AA345" t="str">
            <v>00</v>
          </cell>
          <cell r="AD345" t="str">
            <v>100</v>
          </cell>
          <cell r="AE345" t="str">
            <v>11191593627</v>
          </cell>
          <cell r="AF345" t="str">
            <v>02</v>
          </cell>
          <cell r="AG345" t="str">
            <v>19711206</v>
          </cell>
          <cell r="AH345" t="str">
            <v>DT.Adm.Corr.Antiguid</v>
          </cell>
          <cell r="AI345" t="str">
            <v>1</v>
          </cell>
          <cell r="AJ345" t="str">
            <v>ACTIVOS</v>
          </cell>
          <cell r="AK345" t="str">
            <v>AA</v>
          </cell>
          <cell r="AL345" t="str">
            <v>ACTIVO TEMP.INTEIRO</v>
          </cell>
          <cell r="AM345" t="str">
            <v>J200</v>
          </cell>
          <cell r="AN345" t="str">
            <v>EDPOutsourcingComercial-Ce</v>
          </cell>
          <cell r="AO345" t="str">
            <v>J221</v>
          </cell>
          <cell r="AP345" t="str">
            <v>EDPOC-CVLH-25 A</v>
          </cell>
          <cell r="AQ345" t="str">
            <v>40176906</v>
          </cell>
          <cell r="AR345" t="str">
            <v>70000078</v>
          </cell>
          <cell r="AS345" t="str">
            <v>033.</v>
          </cell>
          <cell r="AT345" t="str">
            <v>TECNICO PRINCIPAL DE GESTAO</v>
          </cell>
          <cell r="AU345" t="str">
            <v>1</v>
          </cell>
          <cell r="AV345" t="str">
            <v>00040606</v>
          </cell>
          <cell r="AW345" t="str">
            <v>J20440000620</v>
          </cell>
          <cell r="AX345" t="str">
            <v>AC-LE-LOJAS E EQUIPAS - II</v>
          </cell>
          <cell r="AY345" t="str">
            <v>68905034</v>
          </cell>
          <cell r="AZ345" t="str">
            <v>Apoio à Rede Centro</v>
          </cell>
          <cell r="BA345" t="str">
            <v>6890</v>
          </cell>
          <cell r="BB345" t="str">
            <v>EDP Outsourcing Comercial</v>
          </cell>
          <cell r="BC345" t="str">
            <v>6890</v>
          </cell>
          <cell r="BD345" t="str">
            <v>6890</v>
          </cell>
          <cell r="BE345" t="str">
            <v>2800</v>
          </cell>
          <cell r="BF345" t="str">
            <v>6890</v>
          </cell>
          <cell r="BG345" t="str">
            <v>EDP Outsourcing Comercial,SA</v>
          </cell>
          <cell r="BH345" t="str">
            <v>1010</v>
          </cell>
          <cell r="BI345">
            <v>1707</v>
          </cell>
          <cell r="BJ345" t="str">
            <v>16</v>
          </cell>
          <cell r="BK345">
            <v>34</v>
          </cell>
          <cell r="BL345">
            <v>343.74</v>
          </cell>
          <cell r="BM345" t="str">
            <v>NÍVEL 3</v>
          </cell>
          <cell r="BN345" t="str">
            <v>02</v>
          </cell>
          <cell r="BO345" t="str">
            <v>07</v>
          </cell>
          <cell r="BP345" t="str">
            <v>20030101</v>
          </cell>
          <cell r="BQ345" t="str">
            <v>21</v>
          </cell>
          <cell r="BR345" t="str">
            <v>EVOLUCAO AUTOMATICA</v>
          </cell>
          <cell r="BS345" t="str">
            <v>20050101</v>
          </cell>
          <cell r="BW345">
            <v>0</v>
          </cell>
          <cell r="BX345">
            <v>0</v>
          </cell>
          <cell r="BY345">
            <v>0</v>
          </cell>
          <cell r="BZ345">
            <v>0</v>
          </cell>
          <cell r="CA345">
            <v>0</v>
          </cell>
          <cell r="CC345">
            <v>0</v>
          </cell>
          <cell r="CG345">
            <v>0</v>
          </cell>
          <cell r="CK345">
            <v>0</v>
          </cell>
          <cell r="CO345">
            <v>0</v>
          </cell>
          <cell r="CT345">
            <v>0</v>
          </cell>
          <cell r="CU345">
            <v>0</v>
          </cell>
          <cell r="CV345">
            <v>0</v>
          </cell>
          <cell r="CW345">
            <v>0</v>
          </cell>
          <cell r="CX345">
            <v>0</v>
          </cell>
          <cell r="CZ345">
            <v>0</v>
          </cell>
          <cell r="DC345">
            <v>0</v>
          </cell>
          <cell r="DF345">
            <v>0</v>
          </cell>
          <cell r="DI345">
            <v>0</v>
          </cell>
          <cell r="DK345">
            <v>0</v>
          </cell>
          <cell r="DL345">
            <v>0</v>
          </cell>
          <cell r="DN345" t="str">
            <v>11D12</v>
          </cell>
          <cell r="DO345" t="str">
            <v>Fixo T.Int-"A.IND."</v>
          </cell>
          <cell r="DP345">
            <v>9</v>
          </cell>
          <cell r="DQ345">
            <v>100</v>
          </cell>
          <cell r="DR345" t="str">
            <v>CR01</v>
          </cell>
          <cell r="DT345" t="str">
            <v>00180000</v>
          </cell>
          <cell r="DU345" t="str">
            <v>BANCO TOTTA &amp; ACORES, SA</v>
          </cell>
        </row>
        <row r="346">
          <cell r="A346" t="str">
            <v>313670</v>
          </cell>
          <cell r="B346" t="str">
            <v>Luis Joaquim Silva Lindeza</v>
          </cell>
          <cell r="C346" t="str">
            <v>1970</v>
          </cell>
          <cell r="D346">
            <v>35</v>
          </cell>
          <cell r="E346">
            <v>35</v>
          </cell>
          <cell r="F346" t="str">
            <v>19540628</v>
          </cell>
          <cell r="G346" t="str">
            <v>51</v>
          </cell>
          <cell r="H346" t="str">
            <v>1</v>
          </cell>
          <cell r="I346" t="str">
            <v>Casado</v>
          </cell>
          <cell r="J346" t="str">
            <v>masculino</v>
          </cell>
          <cell r="K346">
            <v>3</v>
          </cell>
          <cell r="L346" t="str">
            <v>Br Nossa Sra. Conceição - Lt 2</v>
          </cell>
          <cell r="M346" t="str">
            <v>6200-323</v>
          </cell>
          <cell r="N346" t="str">
            <v>COVILHÃ</v>
          </cell>
          <cell r="O346" t="str">
            <v>00242242</v>
          </cell>
          <cell r="P346" t="str">
            <v>C.HABILITACAO COMPL.INSTITUTOS</v>
          </cell>
          <cell r="R346" t="str">
            <v>4031562</v>
          </cell>
          <cell r="S346" t="str">
            <v>19940913</v>
          </cell>
          <cell r="T346" t="str">
            <v>LISBOA</v>
          </cell>
          <cell r="U346" t="str">
            <v>9803</v>
          </cell>
          <cell r="V346" t="str">
            <v>S.NAC IND ENERGIA-SINDEL</v>
          </cell>
          <cell r="W346" t="str">
            <v>147227895</v>
          </cell>
          <cell r="X346" t="str">
            <v>0612</v>
          </cell>
          <cell r="Y346" t="str">
            <v>0.0</v>
          </cell>
          <cell r="Z346">
            <v>3</v>
          </cell>
          <cell r="AA346" t="str">
            <v>00</v>
          </cell>
          <cell r="AC346" t="str">
            <v>X</v>
          </cell>
          <cell r="AD346" t="str">
            <v>100</v>
          </cell>
          <cell r="AE346" t="str">
            <v>11191593716</v>
          </cell>
          <cell r="AF346" t="str">
            <v>02</v>
          </cell>
          <cell r="AG346" t="str">
            <v>19700819</v>
          </cell>
          <cell r="AH346" t="str">
            <v>DT.Adm.Corr.Antiguid</v>
          </cell>
          <cell r="AI346" t="str">
            <v>1</v>
          </cell>
          <cell r="AJ346" t="str">
            <v>ACTIVOS</v>
          </cell>
          <cell r="AK346" t="str">
            <v>AA</v>
          </cell>
          <cell r="AL346" t="str">
            <v>ACTIVO TEMP.INTEIRO</v>
          </cell>
          <cell r="AM346" t="str">
            <v>J200</v>
          </cell>
          <cell r="AN346" t="str">
            <v>EDPOutsourcingComercial-Ce</v>
          </cell>
          <cell r="AO346" t="str">
            <v>J221</v>
          </cell>
          <cell r="AP346" t="str">
            <v>EDPOC-CVLH-25 A</v>
          </cell>
          <cell r="AQ346" t="str">
            <v>40177103</v>
          </cell>
          <cell r="AR346" t="str">
            <v>70000045</v>
          </cell>
          <cell r="AS346" t="str">
            <v>01S3</v>
          </cell>
          <cell r="AT346" t="str">
            <v>CHEFIA SECCAO ESCALAO III</v>
          </cell>
          <cell r="AU346" t="str">
            <v>1</v>
          </cell>
          <cell r="AV346" t="str">
            <v>00040315</v>
          </cell>
          <cell r="AW346" t="str">
            <v>J20444320120</v>
          </cell>
          <cell r="AX346" t="str">
            <v>AC-LJCVL-CH-CHEFIA</v>
          </cell>
          <cell r="AY346" t="str">
            <v>68905306</v>
          </cell>
          <cell r="AZ346" t="str">
            <v>Lj Covilhã</v>
          </cell>
          <cell r="BA346" t="str">
            <v>6890</v>
          </cell>
          <cell r="BB346" t="str">
            <v>EDP Outsourcing Comercial</v>
          </cell>
          <cell r="BC346" t="str">
            <v>6890</v>
          </cell>
          <cell r="BD346" t="str">
            <v>6890</v>
          </cell>
          <cell r="BE346" t="str">
            <v>2800</v>
          </cell>
          <cell r="BF346" t="str">
            <v>6890</v>
          </cell>
          <cell r="BG346" t="str">
            <v>EDP Outsourcing Comercial,SA</v>
          </cell>
          <cell r="BH346" t="str">
            <v>1010</v>
          </cell>
          <cell r="BI346">
            <v>1891</v>
          </cell>
          <cell r="BJ346" t="str">
            <v>18</v>
          </cell>
          <cell r="BK346">
            <v>35</v>
          </cell>
          <cell r="BL346">
            <v>353.85</v>
          </cell>
          <cell r="BM346" t="str">
            <v>C SECÇ3</v>
          </cell>
          <cell r="BN346" t="str">
            <v>00</v>
          </cell>
          <cell r="BO346" t="str">
            <v>J</v>
          </cell>
          <cell r="BP346" t="str">
            <v>20050101</v>
          </cell>
          <cell r="BQ346" t="str">
            <v>21</v>
          </cell>
          <cell r="BR346" t="str">
            <v>EVOLUCAO AUTOMATICA</v>
          </cell>
          <cell r="BS346" t="str">
            <v>20050101</v>
          </cell>
          <cell r="BW346">
            <v>0</v>
          </cell>
          <cell r="BX346">
            <v>0</v>
          </cell>
          <cell r="BY346">
            <v>0</v>
          </cell>
          <cell r="BZ346">
            <v>0</v>
          </cell>
          <cell r="CA346">
            <v>0</v>
          </cell>
          <cell r="CC346">
            <v>0</v>
          </cell>
          <cell r="CG346">
            <v>0</v>
          </cell>
          <cell r="CK346">
            <v>0</v>
          </cell>
          <cell r="CO346">
            <v>0</v>
          </cell>
          <cell r="CT346">
            <v>0</v>
          </cell>
          <cell r="CU346">
            <v>0</v>
          </cell>
          <cell r="CV346">
            <v>0</v>
          </cell>
          <cell r="CW346">
            <v>0</v>
          </cell>
          <cell r="CX346">
            <v>0</v>
          </cell>
          <cell r="CZ346">
            <v>0</v>
          </cell>
          <cell r="DC346">
            <v>0</v>
          </cell>
          <cell r="DF346">
            <v>0</v>
          </cell>
          <cell r="DI346">
            <v>0</v>
          </cell>
          <cell r="DK346">
            <v>0</v>
          </cell>
          <cell r="DL346">
            <v>0</v>
          </cell>
          <cell r="DN346" t="str">
            <v>21D12</v>
          </cell>
          <cell r="DO346" t="str">
            <v>Flex.T.Int."Act.Ind."</v>
          </cell>
          <cell r="DP346">
            <v>9</v>
          </cell>
          <cell r="DQ346">
            <v>100</v>
          </cell>
          <cell r="DR346" t="str">
            <v>CR01</v>
          </cell>
          <cell r="DT346" t="str">
            <v>00070210</v>
          </cell>
          <cell r="DU346" t="str">
            <v>BANCO ESPIRITO SANTO, SA</v>
          </cell>
        </row>
        <row r="347">
          <cell r="A347" t="str">
            <v>140210</v>
          </cell>
          <cell r="B347" t="str">
            <v>Vitor Jose Ventura Paiva</v>
          </cell>
          <cell r="C347" t="str">
            <v>1975</v>
          </cell>
          <cell r="D347">
            <v>30</v>
          </cell>
          <cell r="E347">
            <v>30</v>
          </cell>
          <cell r="F347" t="str">
            <v>19570615</v>
          </cell>
          <cell r="G347" t="str">
            <v>48</v>
          </cell>
          <cell r="H347" t="str">
            <v>1</v>
          </cell>
          <cell r="I347" t="str">
            <v>Casado</v>
          </cell>
          <cell r="J347" t="str">
            <v>masculino</v>
          </cell>
          <cell r="K347">
            <v>2</v>
          </cell>
          <cell r="L347" t="str">
            <v>Urb Belozezere-R.F.-Lt.172 - Qta. Mata Mouros</v>
          </cell>
          <cell r="M347" t="str">
            <v>6200-254</v>
          </cell>
          <cell r="N347" t="str">
            <v>COVILHÃ</v>
          </cell>
          <cell r="O347" t="str">
            <v>00110021</v>
          </cell>
          <cell r="P347" t="str">
            <v>CICLO ELEMENTAR (4.CLASSE)</v>
          </cell>
          <cell r="R347" t="str">
            <v>7994242</v>
          </cell>
          <cell r="S347" t="str">
            <v>20020312</v>
          </cell>
          <cell r="T347" t="str">
            <v>C.BRANCO</v>
          </cell>
          <cell r="U347" t="str">
            <v>9803</v>
          </cell>
          <cell r="V347" t="str">
            <v>S.NAC IND ENERGIA-SINDEL</v>
          </cell>
          <cell r="W347" t="str">
            <v>105272710</v>
          </cell>
          <cell r="X347" t="str">
            <v>3808</v>
          </cell>
          <cell r="Y347" t="str">
            <v>0.0</v>
          </cell>
          <cell r="Z347">
            <v>2</v>
          </cell>
          <cell r="AA347" t="str">
            <v>00</v>
          </cell>
          <cell r="AC347" t="str">
            <v>X</v>
          </cell>
          <cell r="AD347" t="str">
            <v>100</v>
          </cell>
          <cell r="AE347" t="str">
            <v>11218335740</v>
          </cell>
          <cell r="AF347" t="str">
            <v>02</v>
          </cell>
          <cell r="AG347" t="str">
            <v>19750801</v>
          </cell>
          <cell r="AH347" t="str">
            <v>DT.Adm.Corr.Antiguid</v>
          </cell>
          <cell r="AI347" t="str">
            <v>1</v>
          </cell>
          <cell r="AJ347" t="str">
            <v>ACTIVOS</v>
          </cell>
          <cell r="AK347" t="str">
            <v>AA</v>
          </cell>
          <cell r="AL347" t="str">
            <v>ACTIVO TEMP.INTEIRO</v>
          </cell>
          <cell r="AM347" t="str">
            <v>J200</v>
          </cell>
          <cell r="AN347" t="str">
            <v>EDPOutsourcingComercial-Ce</v>
          </cell>
          <cell r="AO347" t="str">
            <v>J221</v>
          </cell>
          <cell r="AP347" t="str">
            <v>EDPOC-CVLH-25 A</v>
          </cell>
          <cell r="AQ347" t="str">
            <v>40177105</v>
          </cell>
          <cell r="AR347" t="str">
            <v>70000060</v>
          </cell>
          <cell r="AS347" t="str">
            <v>025.</v>
          </cell>
          <cell r="AT347" t="str">
            <v>ESCRITURARIO COMERCIAL</v>
          </cell>
          <cell r="AU347" t="str">
            <v>1</v>
          </cell>
          <cell r="AV347" t="str">
            <v>00040316</v>
          </cell>
          <cell r="AW347" t="str">
            <v>J20444320420</v>
          </cell>
          <cell r="AX347" t="str">
            <v>AC-LJCVL-LOJA COVILHÃ</v>
          </cell>
          <cell r="AY347" t="str">
            <v>68905306</v>
          </cell>
          <cell r="AZ347" t="str">
            <v>Lj Covilhã</v>
          </cell>
          <cell r="BA347" t="str">
            <v>6890</v>
          </cell>
          <cell r="BB347" t="str">
            <v>EDP Outsourcing Comercial</v>
          </cell>
          <cell r="BC347" t="str">
            <v>6890</v>
          </cell>
          <cell r="BD347" t="str">
            <v>6890</v>
          </cell>
          <cell r="BE347" t="str">
            <v>2800</v>
          </cell>
          <cell r="BF347" t="str">
            <v>6890</v>
          </cell>
          <cell r="BG347" t="str">
            <v>EDP Outsourcing Comercial,SA</v>
          </cell>
          <cell r="BH347" t="str">
            <v>1010</v>
          </cell>
          <cell r="BI347">
            <v>1247</v>
          </cell>
          <cell r="BJ347" t="str">
            <v>11</v>
          </cell>
          <cell r="BK347">
            <v>30</v>
          </cell>
          <cell r="BL347">
            <v>303.3</v>
          </cell>
          <cell r="BM347" t="str">
            <v>NÍVEL 5</v>
          </cell>
          <cell r="BN347" t="str">
            <v>00</v>
          </cell>
          <cell r="BO347" t="str">
            <v>08</v>
          </cell>
          <cell r="BP347" t="str">
            <v>20050101</v>
          </cell>
          <cell r="BQ347" t="str">
            <v>21</v>
          </cell>
          <cell r="BR347" t="str">
            <v>EVOLUCAO AUTOMATICA</v>
          </cell>
          <cell r="BS347" t="str">
            <v>20050101</v>
          </cell>
          <cell r="BW347">
            <v>0</v>
          </cell>
          <cell r="BX347">
            <v>0</v>
          </cell>
          <cell r="BY347">
            <v>0</v>
          </cell>
          <cell r="BZ347">
            <v>0</v>
          </cell>
          <cell r="CA347">
            <v>0</v>
          </cell>
          <cell r="CC347">
            <v>0</v>
          </cell>
          <cell r="CG347">
            <v>0</v>
          </cell>
          <cell r="CK347">
            <v>0</v>
          </cell>
          <cell r="CO347">
            <v>0</v>
          </cell>
          <cell r="CT347">
            <v>0</v>
          </cell>
          <cell r="CU347">
            <v>0</v>
          </cell>
          <cell r="CV347">
            <v>0</v>
          </cell>
          <cell r="CW347">
            <v>0</v>
          </cell>
          <cell r="CX347">
            <v>1</v>
          </cell>
          <cell r="CY347" t="str">
            <v>6010</v>
          </cell>
          <cell r="CZ347">
            <v>39.54</v>
          </cell>
          <cell r="DC347">
            <v>0</v>
          </cell>
          <cell r="DF347">
            <v>0</v>
          </cell>
          <cell r="DI347">
            <v>0</v>
          </cell>
          <cell r="DK347">
            <v>0</v>
          </cell>
          <cell r="DL347">
            <v>0</v>
          </cell>
          <cell r="DN347" t="str">
            <v>21D12</v>
          </cell>
          <cell r="DO347" t="str">
            <v>Flex.T.Int."Act.Ind."</v>
          </cell>
          <cell r="DP347">
            <v>9</v>
          </cell>
          <cell r="DQ347">
            <v>100</v>
          </cell>
          <cell r="DR347" t="str">
            <v>CR01</v>
          </cell>
          <cell r="DT347" t="str">
            <v>00180000</v>
          </cell>
          <cell r="DU347" t="str">
            <v>BANCO TOTTA &amp; ACORES, SA</v>
          </cell>
        </row>
        <row r="348">
          <cell r="A348" t="str">
            <v>313696</v>
          </cell>
          <cell r="B348" t="str">
            <v>Luis Mendes Pires</v>
          </cell>
          <cell r="C348" t="str">
            <v>1973</v>
          </cell>
          <cell r="D348">
            <v>32</v>
          </cell>
          <cell r="E348">
            <v>32</v>
          </cell>
          <cell r="F348" t="str">
            <v>19560916</v>
          </cell>
          <cell r="G348" t="str">
            <v>48</v>
          </cell>
          <cell r="H348" t="str">
            <v>1</v>
          </cell>
          <cell r="I348" t="str">
            <v>Casado</v>
          </cell>
          <cell r="J348" t="str">
            <v>masculino</v>
          </cell>
          <cell r="K348">
            <v>2</v>
          </cell>
          <cell r="L348" t="str">
            <v>Transv.Dt.Pré-Fab.Viv.Pires Penedos Altos-Conceição</v>
          </cell>
          <cell r="M348" t="str">
            <v>6200-440</v>
          </cell>
          <cell r="N348" t="str">
            <v>COVILHÃ</v>
          </cell>
          <cell r="O348" t="str">
            <v>00242092</v>
          </cell>
          <cell r="P348" t="str">
            <v>C.COMPLEMENTAR ELECTROTECNIA</v>
          </cell>
          <cell r="R348" t="str">
            <v>4119521</v>
          </cell>
          <cell r="S348" t="str">
            <v>19970311</v>
          </cell>
          <cell r="T348" t="str">
            <v>C.BRANCO</v>
          </cell>
          <cell r="U348" t="str">
            <v>9803</v>
          </cell>
          <cell r="V348" t="str">
            <v>S.NAC IND ENERGIA-SINDEL</v>
          </cell>
          <cell r="W348" t="str">
            <v>170131165</v>
          </cell>
          <cell r="X348" t="str">
            <v>0612</v>
          </cell>
          <cell r="Y348" t="str">
            <v>0.0</v>
          </cell>
          <cell r="Z348">
            <v>2</v>
          </cell>
          <cell r="AA348" t="str">
            <v>00</v>
          </cell>
          <cell r="AC348" t="str">
            <v>X</v>
          </cell>
          <cell r="AD348" t="str">
            <v>100</v>
          </cell>
          <cell r="AE348" t="str">
            <v>11191593724</v>
          </cell>
          <cell r="AF348" t="str">
            <v>02</v>
          </cell>
          <cell r="AG348" t="str">
            <v>19730630</v>
          </cell>
          <cell r="AH348" t="str">
            <v>DT.Adm.Corr.Antiguid</v>
          </cell>
          <cell r="AI348" t="str">
            <v>1</v>
          </cell>
          <cell r="AJ348" t="str">
            <v>ACTIVOS</v>
          </cell>
          <cell r="AK348" t="str">
            <v>AA</v>
          </cell>
          <cell r="AL348" t="str">
            <v>ACTIVO TEMP.INTEIRO</v>
          </cell>
          <cell r="AM348" t="str">
            <v>J200</v>
          </cell>
          <cell r="AN348" t="str">
            <v>EDPOutsourcingComercial-Ce</v>
          </cell>
          <cell r="AO348" t="str">
            <v>J221</v>
          </cell>
          <cell r="AP348" t="str">
            <v>EDPOC-CVLH-25 A</v>
          </cell>
          <cell r="AQ348" t="str">
            <v>40177106</v>
          </cell>
          <cell r="AR348" t="str">
            <v>70000060</v>
          </cell>
          <cell r="AS348" t="str">
            <v>025.</v>
          </cell>
          <cell r="AT348" t="str">
            <v>ESCRITURARIO COMERCIAL</v>
          </cell>
          <cell r="AU348" t="str">
            <v>1</v>
          </cell>
          <cell r="AV348" t="str">
            <v>00040316</v>
          </cell>
          <cell r="AW348" t="str">
            <v>J20444320420</v>
          </cell>
          <cell r="AX348" t="str">
            <v>AC-LJCVL-LOJA COVILHÃ</v>
          </cell>
          <cell r="AY348" t="str">
            <v>68905306</v>
          </cell>
          <cell r="AZ348" t="str">
            <v>Lj Covilhã</v>
          </cell>
          <cell r="BA348" t="str">
            <v>6890</v>
          </cell>
          <cell r="BB348" t="str">
            <v>EDP Outsourcing Comercial</v>
          </cell>
          <cell r="BC348" t="str">
            <v>6890</v>
          </cell>
          <cell r="BD348" t="str">
            <v>6890</v>
          </cell>
          <cell r="BE348" t="str">
            <v>2800</v>
          </cell>
          <cell r="BF348" t="str">
            <v>6890</v>
          </cell>
          <cell r="BG348" t="str">
            <v>EDP Outsourcing Comercial,SA</v>
          </cell>
          <cell r="BH348" t="str">
            <v>1010</v>
          </cell>
          <cell r="BI348">
            <v>1247</v>
          </cell>
          <cell r="BJ348" t="str">
            <v>11</v>
          </cell>
          <cell r="BK348">
            <v>32</v>
          </cell>
          <cell r="BL348">
            <v>323.52</v>
          </cell>
          <cell r="BM348" t="str">
            <v>NÍVEL 5</v>
          </cell>
          <cell r="BN348" t="str">
            <v>01</v>
          </cell>
          <cell r="BO348" t="str">
            <v>08</v>
          </cell>
          <cell r="BP348" t="str">
            <v>20040101</v>
          </cell>
          <cell r="BQ348" t="str">
            <v>21</v>
          </cell>
          <cell r="BR348" t="str">
            <v>EVOLUCAO AUTOMATICA</v>
          </cell>
          <cell r="BS348" t="str">
            <v>20050101</v>
          </cell>
          <cell r="BW348">
            <v>0</v>
          </cell>
          <cell r="BX348">
            <v>0</v>
          </cell>
          <cell r="BY348">
            <v>0</v>
          </cell>
          <cell r="BZ348">
            <v>0</v>
          </cell>
          <cell r="CA348">
            <v>0</v>
          </cell>
          <cell r="CC348">
            <v>0</v>
          </cell>
          <cell r="CG348">
            <v>0</v>
          </cell>
          <cell r="CK348">
            <v>0</v>
          </cell>
          <cell r="CO348">
            <v>0</v>
          </cell>
          <cell r="CT348">
            <v>0</v>
          </cell>
          <cell r="CU348">
            <v>0</v>
          </cell>
          <cell r="CV348">
            <v>0</v>
          </cell>
          <cell r="CW348">
            <v>0</v>
          </cell>
          <cell r="CX348">
            <v>1</v>
          </cell>
          <cell r="CY348" t="str">
            <v>6010</v>
          </cell>
          <cell r="CZ348">
            <v>39.54</v>
          </cell>
          <cell r="DC348">
            <v>0</v>
          </cell>
          <cell r="DF348">
            <v>0</v>
          </cell>
          <cell r="DI348">
            <v>0</v>
          </cell>
          <cell r="DK348">
            <v>0</v>
          </cell>
          <cell r="DL348">
            <v>0</v>
          </cell>
          <cell r="DN348" t="str">
            <v>21D12</v>
          </cell>
          <cell r="DO348" t="str">
            <v>Flex.T.Int."Act.Ind."</v>
          </cell>
          <cell r="DP348">
            <v>9</v>
          </cell>
          <cell r="DQ348">
            <v>100</v>
          </cell>
          <cell r="DR348" t="str">
            <v>CR01</v>
          </cell>
          <cell r="DT348" t="str">
            <v>00350270</v>
          </cell>
          <cell r="DU348" t="str">
            <v>CAIXA GERAL DE DEPOSITOS, SA</v>
          </cell>
        </row>
        <row r="349">
          <cell r="A349" t="str">
            <v>313319</v>
          </cell>
          <cell r="B349" t="str">
            <v>Francisco Manuel Batista Fernandes Prior</v>
          </cell>
          <cell r="C349" t="str">
            <v>1971</v>
          </cell>
          <cell r="D349">
            <v>34</v>
          </cell>
          <cell r="E349">
            <v>34</v>
          </cell>
          <cell r="F349" t="str">
            <v>19521229</v>
          </cell>
          <cell r="G349" t="str">
            <v>52</v>
          </cell>
          <cell r="H349" t="str">
            <v>1</v>
          </cell>
          <cell r="I349" t="str">
            <v>Casado</v>
          </cell>
          <cell r="J349" t="str">
            <v>masculino</v>
          </cell>
          <cell r="K349">
            <v>1</v>
          </cell>
          <cell r="L349" t="str">
            <v>R Laranjeiras -  Apartado 85</v>
          </cell>
          <cell r="M349" t="str">
            <v>6200-752</v>
          </cell>
          <cell r="N349" t="str">
            <v>TORTOSENDO</v>
          </cell>
          <cell r="O349" t="str">
            <v>00122141</v>
          </cell>
          <cell r="P349" t="str">
            <v>CICLO PREPARATORIO ELEMENTAR</v>
          </cell>
          <cell r="R349" t="str">
            <v>2519249</v>
          </cell>
          <cell r="S349" t="str">
            <v>20040520</v>
          </cell>
          <cell r="T349" t="str">
            <v>CASTELO</v>
          </cell>
          <cell r="U349" t="str">
            <v>9806</v>
          </cell>
          <cell r="V349" t="str">
            <v>ASOSI-ASS.S.TRAB.S.EN.TEL</v>
          </cell>
          <cell r="W349" t="str">
            <v>109941527</v>
          </cell>
          <cell r="X349" t="str">
            <v>0612</v>
          </cell>
          <cell r="Y349" t="str">
            <v>0.0</v>
          </cell>
          <cell r="Z349">
            <v>1</v>
          </cell>
          <cell r="AA349" t="str">
            <v>00</v>
          </cell>
          <cell r="AC349" t="str">
            <v>X</v>
          </cell>
          <cell r="AD349" t="str">
            <v>100</v>
          </cell>
          <cell r="AE349" t="str">
            <v>11191593538</v>
          </cell>
          <cell r="AF349" t="str">
            <v>02</v>
          </cell>
          <cell r="AG349" t="str">
            <v>19710423</v>
          </cell>
          <cell r="AH349" t="str">
            <v>DT.Adm.Corr.Antiguid</v>
          </cell>
          <cell r="AI349" t="str">
            <v>1</v>
          </cell>
          <cell r="AJ349" t="str">
            <v>ACTIVOS</v>
          </cell>
          <cell r="AK349" t="str">
            <v>AA</v>
          </cell>
          <cell r="AL349" t="str">
            <v>ACTIVO TEMP.INTEIRO</v>
          </cell>
          <cell r="AM349" t="str">
            <v>J200</v>
          </cell>
          <cell r="AN349" t="str">
            <v>EDPOutsourcingComercial-Ce</v>
          </cell>
          <cell r="AO349" t="str">
            <v>J221</v>
          </cell>
          <cell r="AP349" t="str">
            <v>EDPOC-CVLH-25 A</v>
          </cell>
          <cell r="AQ349" t="str">
            <v>40177104</v>
          </cell>
          <cell r="AR349" t="str">
            <v>70000122</v>
          </cell>
          <cell r="AS349" t="str">
            <v>055.</v>
          </cell>
          <cell r="AT349" t="str">
            <v>ESCRITUR. PESSOAL E EXP.GERAL</v>
          </cell>
          <cell r="AU349" t="str">
            <v>1</v>
          </cell>
          <cell r="AV349" t="str">
            <v>00040316</v>
          </cell>
          <cell r="AW349" t="str">
            <v>J20444320420</v>
          </cell>
          <cell r="AX349" t="str">
            <v>AC-LJCVL-LOJA COVILHÃ</v>
          </cell>
          <cell r="AY349" t="str">
            <v>68905306</v>
          </cell>
          <cell r="AZ349" t="str">
            <v>Lj Covilhã</v>
          </cell>
          <cell r="BA349" t="str">
            <v>6890</v>
          </cell>
          <cell r="BB349" t="str">
            <v>EDP Outsourcing Comercial</v>
          </cell>
          <cell r="BC349" t="str">
            <v>6890</v>
          </cell>
          <cell r="BD349" t="str">
            <v>6890</v>
          </cell>
          <cell r="BE349" t="str">
            <v>2800</v>
          </cell>
          <cell r="BF349" t="str">
            <v>6890</v>
          </cell>
          <cell r="BG349" t="str">
            <v>EDP Outsourcing Comercial,SA</v>
          </cell>
          <cell r="BH349" t="str">
            <v>1010</v>
          </cell>
          <cell r="BI349">
            <v>1247</v>
          </cell>
          <cell r="BJ349" t="str">
            <v>11</v>
          </cell>
          <cell r="BK349">
            <v>34</v>
          </cell>
          <cell r="BL349">
            <v>343.74</v>
          </cell>
          <cell r="BM349" t="str">
            <v>NÍVEL 5</v>
          </cell>
          <cell r="BN349" t="str">
            <v>00</v>
          </cell>
          <cell r="BO349" t="str">
            <v>08</v>
          </cell>
          <cell r="BP349" t="str">
            <v>20050101</v>
          </cell>
          <cell r="BQ349" t="str">
            <v>21</v>
          </cell>
          <cell r="BR349" t="str">
            <v>EVOLUCAO AUTOMATICA</v>
          </cell>
          <cell r="BS349" t="str">
            <v>20050101</v>
          </cell>
          <cell r="BW349">
            <v>0</v>
          </cell>
          <cell r="BX349">
            <v>0</v>
          </cell>
          <cell r="BY349">
            <v>0</v>
          </cell>
          <cell r="BZ349">
            <v>0</v>
          </cell>
          <cell r="CA349">
            <v>0</v>
          </cell>
          <cell r="CC349">
            <v>0</v>
          </cell>
          <cell r="CG349">
            <v>0</v>
          </cell>
          <cell r="CK349">
            <v>0</v>
          </cell>
          <cell r="CO349">
            <v>0</v>
          </cell>
          <cell r="CT349">
            <v>0</v>
          </cell>
          <cell r="CU349">
            <v>0</v>
          </cell>
          <cell r="CV349">
            <v>0</v>
          </cell>
          <cell r="CW349">
            <v>0</v>
          </cell>
          <cell r="CX349">
            <v>1</v>
          </cell>
          <cell r="CY349" t="str">
            <v>6010</v>
          </cell>
          <cell r="CZ349">
            <v>39.54</v>
          </cell>
          <cell r="DC349">
            <v>0</v>
          </cell>
          <cell r="DF349">
            <v>0</v>
          </cell>
          <cell r="DI349">
            <v>0</v>
          </cell>
          <cell r="DK349">
            <v>0</v>
          </cell>
          <cell r="DL349">
            <v>0</v>
          </cell>
          <cell r="DN349" t="str">
            <v>21D12</v>
          </cell>
          <cell r="DO349" t="str">
            <v>Flex.T.Int."Act.Ind."</v>
          </cell>
          <cell r="DP349">
            <v>9</v>
          </cell>
          <cell r="DQ349">
            <v>100</v>
          </cell>
          <cell r="DR349" t="str">
            <v>CR01</v>
          </cell>
          <cell r="DT349" t="str">
            <v>00070208</v>
          </cell>
          <cell r="DU349" t="str">
            <v>BANCO ESPIRITO SANTO, SA</v>
          </cell>
        </row>
        <row r="350">
          <cell r="A350" t="str">
            <v>260541</v>
          </cell>
          <cell r="B350" t="str">
            <v>Alberto Firmino Almeida Fernandes</v>
          </cell>
          <cell r="C350" t="str">
            <v>1983</v>
          </cell>
          <cell r="D350">
            <v>22</v>
          </cell>
          <cell r="E350">
            <v>22</v>
          </cell>
          <cell r="F350" t="str">
            <v>19590901</v>
          </cell>
          <cell r="G350" t="str">
            <v>45</v>
          </cell>
          <cell r="H350" t="str">
            <v>1</v>
          </cell>
          <cell r="I350" t="str">
            <v>Casado</v>
          </cell>
          <cell r="J350" t="str">
            <v>masculino</v>
          </cell>
          <cell r="K350">
            <v>3</v>
          </cell>
          <cell r="L350" t="str">
            <v>Pousade</v>
          </cell>
          <cell r="M350" t="str">
            <v>6300-175</v>
          </cell>
          <cell r="N350" t="str">
            <v>POUSADA GRD</v>
          </cell>
          <cell r="O350" t="str">
            <v>00123032</v>
          </cell>
          <cell r="P350" t="str">
            <v>CICLO PREP. ENSINO SECUNDARIO</v>
          </cell>
          <cell r="R350" t="str">
            <v>4321619</v>
          </cell>
          <cell r="S350" t="str">
            <v>19930512</v>
          </cell>
          <cell r="T350" t="str">
            <v>LISBOA</v>
          </cell>
          <cell r="U350" t="str">
            <v>9803</v>
          </cell>
          <cell r="V350" t="str">
            <v>S.NAC IND ENERGIA-SINDEL</v>
          </cell>
          <cell r="W350" t="str">
            <v>174023316</v>
          </cell>
          <cell r="X350" t="str">
            <v>1228</v>
          </cell>
          <cell r="Y350" t="str">
            <v>0.0</v>
          </cell>
          <cell r="Z350">
            <v>3</v>
          </cell>
          <cell r="AA350" t="str">
            <v>00</v>
          </cell>
          <cell r="AD350" t="str">
            <v>100</v>
          </cell>
          <cell r="AE350" t="str">
            <v>11181185992</v>
          </cell>
          <cell r="AF350" t="str">
            <v>02</v>
          </cell>
          <cell r="AG350" t="str">
            <v>19831102</v>
          </cell>
          <cell r="AH350" t="str">
            <v>DT.Adm.Corr.Antiguid</v>
          </cell>
          <cell r="AI350" t="str">
            <v>1</v>
          </cell>
          <cell r="AJ350" t="str">
            <v>ACTIVOS</v>
          </cell>
          <cell r="AK350" t="str">
            <v>AA</v>
          </cell>
          <cell r="AL350" t="str">
            <v>ACTIVO TEMP.INTEIRO</v>
          </cell>
          <cell r="AM350" t="str">
            <v>J200</v>
          </cell>
          <cell r="AN350" t="str">
            <v>EDPOutsourcingComercial-Ce</v>
          </cell>
          <cell r="AO350" t="str">
            <v>J222</v>
          </cell>
          <cell r="AP350" t="str">
            <v>EDPOC-GUARDA</v>
          </cell>
          <cell r="AQ350" t="str">
            <v>40176957</v>
          </cell>
          <cell r="AR350" t="str">
            <v>70000060</v>
          </cell>
          <cell r="AS350" t="str">
            <v>025.</v>
          </cell>
          <cell r="AT350" t="str">
            <v>ESCRITURARIO COMERCIAL</v>
          </cell>
          <cell r="AU350" t="str">
            <v>1</v>
          </cell>
          <cell r="AV350" t="str">
            <v>00040606</v>
          </cell>
          <cell r="AW350" t="str">
            <v>J20440000620</v>
          </cell>
          <cell r="AX350" t="str">
            <v>AC-LE-LOJAS E EQUIPAS - II</v>
          </cell>
          <cell r="AY350" t="str">
            <v>68905034</v>
          </cell>
          <cell r="AZ350" t="str">
            <v>Apoio à Rede Centro</v>
          </cell>
          <cell r="BA350" t="str">
            <v>6890</v>
          </cell>
          <cell r="BB350" t="str">
            <v>EDP Outsourcing Comercial</v>
          </cell>
          <cell r="BC350" t="str">
            <v>6890</v>
          </cell>
          <cell r="BD350" t="str">
            <v>6890</v>
          </cell>
          <cell r="BE350" t="str">
            <v>2800</v>
          </cell>
          <cell r="BF350" t="str">
            <v>6890</v>
          </cell>
          <cell r="BG350" t="str">
            <v>EDP Outsourcing Comercial,SA</v>
          </cell>
          <cell r="BH350" t="str">
            <v>1010</v>
          </cell>
          <cell r="BI350">
            <v>1003</v>
          </cell>
          <cell r="BJ350" t="str">
            <v>08</v>
          </cell>
          <cell r="BK350">
            <v>22</v>
          </cell>
          <cell r="BL350">
            <v>222.42</v>
          </cell>
          <cell r="BM350" t="str">
            <v>NÍVEL 5</v>
          </cell>
          <cell r="BN350" t="str">
            <v>01</v>
          </cell>
          <cell r="BO350" t="str">
            <v>05</v>
          </cell>
          <cell r="BP350" t="str">
            <v>20040101</v>
          </cell>
          <cell r="BQ350" t="str">
            <v>21</v>
          </cell>
          <cell r="BR350" t="str">
            <v>EVOLUCAO AUTOMATICA</v>
          </cell>
          <cell r="BS350" t="str">
            <v>20050101</v>
          </cell>
          <cell r="BW350">
            <v>0</v>
          </cell>
          <cell r="BX350">
            <v>0</v>
          </cell>
          <cell r="BY350">
            <v>0</v>
          </cell>
          <cell r="BZ350">
            <v>0</v>
          </cell>
          <cell r="CA350">
            <v>0</v>
          </cell>
          <cell r="CC350">
            <v>0</v>
          </cell>
          <cell r="CG350">
            <v>0</v>
          </cell>
          <cell r="CK350">
            <v>0</v>
          </cell>
          <cell r="CO350">
            <v>0</v>
          </cell>
          <cell r="CT350">
            <v>0</v>
          </cell>
          <cell r="CU350">
            <v>0</v>
          </cell>
          <cell r="CV350">
            <v>0</v>
          </cell>
          <cell r="CW350">
            <v>0</v>
          </cell>
          <cell r="CX350">
            <v>0</v>
          </cell>
          <cell r="CZ350">
            <v>0</v>
          </cell>
          <cell r="DC350">
            <v>0</v>
          </cell>
          <cell r="DF350">
            <v>0</v>
          </cell>
          <cell r="DI350">
            <v>0</v>
          </cell>
          <cell r="DK350">
            <v>0</v>
          </cell>
          <cell r="DL350">
            <v>0</v>
          </cell>
          <cell r="DN350" t="str">
            <v>21D12</v>
          </cell>
          <cell r="DO350" t="str">
            <v>Flex.T.Int."Act.Ind."</v>
          </cell>
          <cell r="DP350">
            <v>2</v>
          </cell>
          <cell r="DQ350">
            <v>100</v>
          </cell>
          <cell r="DR350" t="str">
            <v>CR01</v>
          </cell>
          <cell r="DT350" t="str">
            <v>00330000</v>
          </cell>
          <cell r="DU350" t="str">
            <v>BANCO COMERCIAL PORTUGUES, SA</v>
          </cell>
        </row>
        <row r="351">
          <cell r="A351" t="str">
            <v>300543</v>
          </cell>
          <cell r="B351" t="str">
            <v>Luis Isidoro Leitão Lourenco</v>
          </cell>
          <cell r="C351" t="str">
            <v>1987</v>
          </cell>
          <cell r="D351">
            <v>18</v>
          </cell>
          <cell r="E351">
            <v>18</v>
          </cell>
          <cell r="F351" t="str">
            <v>19640819</v>
          </cell>
          <cell r="G351" t="str">
            <v>40</v>
          </cell>
          <cell r="H351" t="str">
            <v>4</v>
          </cell>
          <cell r="I351" t="str">
            <v>Divorc</v>
          </cell>
          <cell r="J351" t="str">
            <v>masculino</v>
          </cell>
          <cell r="K351">
            <v>0</v>
          </cell>
          <cell r="L351" t="str">
            <v>R Principal - Creado - Casal de Cinza</v>
          </cell>
          <cell r="M351" t="str">
            <v>6300-070</v>
          </cell>
          <cell r="N351" t="str">
            <v>CASAL DE CINZA</v>
          </cell>
          <cell r="O351" t="str">
            <v>00231021</v>
          </cell>
          <cell r="P351" t="str">
            <v>CURSO GERAL DOS LICEUS</v>
          </cell>
          <cell r="R351" t="str">
            <v>6957272</v>
          </cell>
          <cell r="S351" t="str">
            <v>20020731</v>
          </cell>
          <cell r="T351" t="str">
            <v>GUARDA</v>
          </cell>
          <cell r="U351" t="str">
            <v>9801</v>
          </cell>
          <cell r="V351" t="str">
            <v>SIND IND ELéCT CENTRO</v>
          </cell>
          <cell r="W351" t="str">
            <v>183238770</v>
          </cell>
          <cell r="X351" t="str">
            <v>1228</v>
          </cell>
          <cell r="Y351" t="str">
            <v>0.0</v>
          </cell>
          <cell r="Z351">
            <v>0</v>
          </cell>
          <cell r="AA351" t="str">
            <v>00</v>
          </cell>
          <cell r="AD351" t="str">
            <v>100</v>
          </cell>
          <cell r="AE351" t="str">
            <v>11181526301</v>
          </cell>
          <cell r="AF351" t="str">
            <v>02</v>
          </cell>
          <cell r="AG351" t="str">
            <v>19870102</v>
          </cell>
          <cell r="AH351" t="str">
            <v>DT.Adm.Corr.Antiguid</v>
          </cell>
          <cell r="AI351" t="str">
            <v>1</v>
          </cell>
          <cell r="AJ351" t="str">
            <v>ACTIVOS</v>
          </cell>
          <cell r="AK351" t="str">
            <v>AA</v>
          </cell>
          <cell r="AL351" t="str">
            <v>ACTIVO TEMP.INTEIRO</v>
          </cell>
          <cell r="AM351" t="str">
            <v>J200</v>
          </cell>
          <cell r="AN351" t="str">
            <v>EDPOutsourcingComercial-Ce</v>
          </cell>
          <cell r="AO351" t="str">
            <v>J222</v>
          </cell>
          <cell r="AP351" t="str">
            <v>EDPOC-GUARDA</v>
          </cell>
          <cell r="AQ351" t="str">
            <v>40176956</v>
          </cell>
          <cell r="AR351" t="str">
            <v>70000022</v>
          </cell>
          <cell r="AS351" t="str">
            <v>014.</v>
          </cell>
          <cell r="AT351" t="str">
            <v>TECNICO COMERCIAL</v>
          </cell>
          <cell r="AU351" t="str">
            <v>1</v>
          </cell>
          <cell r="AV351" t="str">
            <v>00040606</v>
          </cell>
          <cell r="AW351" t="str">
            <v>J20440000620</v>
          </cell>
          <cell r="AX351" t="str">
            <v>AC-LE-LOJAS E EQUIPAS - II</v>
          </cell>
          <cell r="AY351" t="str">
            <v>68905034</v>
          </cell>
          <cell r="AZ351" t="str">
            <v>Apoio à Rede Centro</v>
          </cell>
          <cell r="BA351" t="str">
            <v>6890</v>
          </cell>
          <cell r="BB351" t="str">
            <v>EDP Outsourcing Comercial</v>
          </cell>
          <cell r="BC351" t="str">
            <v>6890</v>
          </cell>
          <cell r="BD351" t="str">
            <v>6890</v>
          </cell>
          <cell r="BE351" t="str">
            <v>2800</v>
          </cell>
          <cell r="BF351" t="str">
            <v>6890</v>
          </cell>
          <cell r="BG351" t="str">
            <v>EDP Outsourcing Comercial,SA</v>
          </cell>
          <cell r="BH351" t="str">
            <v>1010</v>
          </cell>
          <cell r="BI351">
            <v>1247</v>
          </cell>
          <cell r="BJ351" t="str">
            <v>11</v>
          </cell>
          <cell r="BK351">
            <v>18</v>
          </cell>
          <cell r="BL351">
            <v>181.98</v>
          </cell>
          <cell r="BM351" t="str">
            <v>NÍVEL 4</v>
          </cell>
          <cell r="BN351" t="str">
            <v>00</v>
          </cell>
          <cell r="BO351" t="str">
            <v>05</v>
          </cell>
          <cell r="BP351" t="str">
            <v>20050101</v>
          </cell>
          <cell r="BQ351" t="str">
            <v>21</v>
          </cell>
          <cell r="BR351" t="str">
            <v>EVOLUCAO AUTOMATICA</v>
          </cell>
          <cell r="BS351" t="str">
            <v>20050101</v>
          </cell>
          <cell r="BW351">
            <v>0</v>
          </cell>
          <cell r="BX351">
            <v>0</v>
          </cell>
          <cell r="BY351">
            <v>0</v>
          </cell>
          <cell r="BZ351">
            <v>0</v>
          </cell>
          <cell r="CA351">
            <v>0</v>
          </cell>
          <cell r="CC351">
            <v>0</v>
          </cell>
          <cell r="CG351">
            <v>0</v>
          </cell>
          <cell r="CK351">
            <v>0</v>
          </cell>
          <cell r="CO351">
            <v>0</v>
          </cell>
          <cell r="CT351">
            <v>0</v>
          </cell>
          <cell r="CU351">
            <v>0</v>
          </cell>
          <cell r="CV351">
            <v>0</v>
          </cell>
          <cell r="CW351">
            <v>0</v>
          </cell>
          <cell r="CX351">
            <v>0</v>
          </cell>
          <cell r="CZ351">
            <v>0</v>
          </cell>
          <cell r="DC351">
            <v>0</v>
          </cell>
          <cell r="DF351">
            <v>0</v>
          </cell>
          <cell r="DI351">
            <v>0</v>
          </cell>
          <cell r="DK351">
            <v>0</v>
          </cell>
          <cell r="DL351">
            <v>0</v>
          </cell>
          <cell r="DN351" t="str">
            <v>21D12</v>
          </cell>
          <cell r="DO351" t="str">
            <v>Flex.T.Int."Act.Ind."</v>
          </cell>
          <cell r="DP351">
            <v>2</v>
          </cell>
          <cell r="DQ351">
            <v>100</v>
          </cell>
          <cell r="DR351" t="str">
            <v>CR01</v>
          </cell>
          <cell r="DT351" t="str">
            <v>00330000</v>
          </cell>
          <cell r="DU351" t="str">
            <v>BANCO COMERCIAL PORTUGUES, SA</v>
          </cell>
        </row>
        <row r="352">
          <cell r="A352" t="str">
            <v>255602</v>
          </cell>
          <cell r="B352" t="str">
            <v>João Albino Perdigão Rodrigues</v>
          </cell>
          <cell r="C352" t="str">
            <v>1983</v>
          </cell>
          <cell r="D352">
            <v>22</v>
          </cell>
          <cell r="E352">
            <v>22</v>
          </cell>
          <cell r="F352" t="str">
            <v>19560322</v>
          </cell>
          <cell r="G352" t="str">
            <v>49</v>
          </cell>
          <cell r="H352" t="str">
            <v>1</v>
          </cell>
          <cell r="I352" t="str">
            <v>Casado</v>
          </cell>
          <cell r="J352" t="str">
            <v>masculino</v>
          </cell>
          <cell r="K352">
            <v>2</v>
          </cell>
          <cell r="L352" t="str">
            <v>R Portela da Regada</v>
          </cell>
          <cell r="M352" t="str">
            <v>6430-207</v>
          </cell>
          <cell r="N352" t="str">
            <v>MEDA</v>
          </cell>
          <cell r="O352" t="str">
            <v>00231023</v>
          </cell>
          <cell r="P352" t="str">
            <v>CURSO GERAL DOS LICEUS</v>
          </cell>
          <cell r="R352" t="str">
            <v>4124334</v>
          </cell>
          <cell r="S352" t="str">
            <v>19960514</v>
          </cell>
          <cell r="T352" t="str">
            <v>GUARDA</v>
          </cell>
          <cell r="U352" t="str">
            <v>9803</v>
          </cell>
          <cell r="V352" t="str">
            <v>S.NAC IND ENERGIA-SINDEL</v>
          </cell>
          <cell r="W352" t="str">
            <v>160796474</v>
          </cell>
          <cell r="X352" t="str">
            <v>1244</v>
          </cell>
          <cell r="Y352" t="str">
            <v>0.0</v>
          </cell>
          <cell r="Z352">
            <v>2</v>
          </cell>
          <cell r="AA352" t="str">
            <v>00</v>
          </cell>
          <cell r="AC352" t="str">
            <v>X</v>
          </cell>
          <cell r="AD352" t="str">
            <v>100</v>
          </cell>
          <cell r="AE352" t="str">
            <v>11180357910</v>
          </cell>
          <cell r="AF352" t="str">
            <v>02</v>
          </cell>
          <cell r="AG352" t="str">
            <v>19830919</v>
          </cell>
          <cell r="AH352" t="str">
            <v>DT.Adm.Corr.Antiguid</v>
          </cell>
          <cell r="AI352" t="str">
            <v>1</v>
          </cell>
          <cell r="AJ352" t="str">
            <v>ACTIVOS</v>
          </cell>
          <cell r="AK352" t="str">
            <v>AA</v>
          </cell>
          <cell r="AL352" t="str">
            <v>ACTIVO TEMP.INTEIRO</v>
          </cell>
          <cell r="AM352" t="str">
            <v>J200</v>
          </cell>
          <cell r="AN352" t="str">
            <v>EDPOutsourcingComercial-Ce</v>
          </cell>
          <cell r="AO352" t="str">
            <v>J222</v>
          </cell>
          <cell r="AP352" t="str">
            <v>EDPOC-GUARDA</v>
          </cell>
          <cell r="AQ352" t="str">
            <v>40176918</v>
          </cell>
          <cell r="AR352" t="str">
            <v>70000060</v>
          </cell>
          <cell r="AS352" t="str">
            <v>025.</v>
          </cell>
          <cell r="AT352" t="str">
            <v>ESCRITURARIO COMERCIAL</v>
          </cell>
          <cell r="AU352" t="str">
            <v>1</v>
          </cell>
          <cell r="AV352" t="str">
            <v>00040606</v>
          </cell>
          <cell r="AW352" t="str">
            <v>J20440000620</v>
          </cell>
          <cell r="AX352" t="str">
            <v>AC-LE-LOJAS E EQUIPAS - II</v>
          </cell>
          <cell r="AY352" t="str">
            <v>68905034</v>
          </cell>
          <cell r="AZ352" t="str">
            <v>Apoio à Rede Centro</v>
          </cell>
          <cell r="BA352" t="str">
            <v>6890</v>
          </cell>
          <cell r="BB352" t="str">
            <v>EDP Outsourcing Comercial</v>
          </cell>
          <cell r="BC352" t="str">
            <v>6890</v>
          </cell>
          <cell r="BD352" t="str">
            <v>6890</v>
          </cell>
          <cell r="BE352" t="str">
            <v>2800</v>
          </cell>
          <cell r="BF352" t="str">
            <v>6890</v>
          </cell>
          <cell r="BG352" t="str">
            <v>EDP Outsourcing Comercial,SA</v>
          </cell>
          <cell r="BH352" t="str">
            <v>1010</v>
          </cell>
          <cell r="BI352">
            <v>1160</v>
          </cell>
          <cell r="BJ352" t="str">
            <v>10</v>
          </cell>
          <cell r="BK352">
            <v>22</v>
          </cell>
          <cell r="BL352">
            <v>222.42</v>
          </cell>
          <cell r="BM352" t="str">
            <v>NÍVEL 5</v>
          </cell>
          <cell r="BN352" t="str">
            <v>00</v>
          </cell>
          <cell r="BO352" t="str">
            <v>07</v>
          </cell>
          <cell r="BP352" t="str">
            <v>20050101</v>
          </cell>
          <cell r="BQ352" t="str">
            <v>21</v>
          </cell>
          <cell r="BR352" t="str">
            <v>EVOLUCAO AUTOMATICA</v>
          </cell>
          <cell r="BS352" t="str">
            <v>20050101</v>
          </cell>
          <cell r="BW352">
            <v>0</v>
          </cell>
          <cell r="BX352">
            <v>0</v>
          </cell>
          <cell r="BY352">
            <v>0</v>
          </cell>
          <cell r="BZ352">
            <v>0</v>
          </cell>
          <cell r="CA352">
            <v>0</v>
          </cell>
          <cell r="CC352">
            <v>0</v>
          </cell>
          <cell r="CG352">
            <v>0</v>
          </cell>
          <cell r="CK352">
            <v>0</v>
          </cell>
          <cell r="CO352">
            <v>0</v>
          </cell>
          <cell r="CT352">
            <v>0</v>
          </cell>
          <cell r="CU352">
            <v>0</v>
          </cell>
          <cell r="CV352">
            <v>0</v>
          </cell>
          <cell r="CW352">
            <v>0</v>
          </cell>
          <cell r="CX352">
            <v>0</v>
          </cell>
          <cell r="CZ352">
            <v>0</v>
          </cell>
          <cell r="DC352">
            <v>0</v>
          </cell>
          <cell r="DF352">
            <v>0</v>
          </cell>
          <cell r="DI352">
            <v>0</v>
          </cell>
          <cell r="DK352">
            <v>0</v>
          </cell>
          <cell r="DL352">
            <v>0</v>
          </cell>
          <cell r="DN352" t="str">
            <v>11D12</v>
          </cell>
          <cell r="DO352" t="str">
            <v>Fixo T.Int-"A.IND."</v>
          </cell>
          <cell r="DP352">
            <v>9</v>
          </cell>
          <cell r="DQ352">
            <v>100</v>
          </cell>
          <cell r="DR352" t="str">
            <v>CR01</v>
          </cell>
          <cell r="DT352" t="str">
            <v>00330000</v>
          </cell>
          <cell r="DU352" t="str">
            <v>BANCO COMERCIAL PORTUGUES, SA</v>
          </cell>
        </row>
        <row r="353">
          <cell r="A353" t="str">
            <v>293067</v>
          </cell>
          <cell r="B353" t="str">
            <v>Antonio Manuel Miranda Bernardo</v>
          </cell>
          <cell r="C353" t="str">
            <v>1978</v>
          </cell>
          <cell r="D353">
            <v>27</v>
          </cell>
          <cell r="E353">
            <v>27</v>
          </cell>
          <cell r="F353" t="str">
            <v>19610325</v>
          </cell>
          <cell r="G353" t="str">
            <v>44</v>
          </cell>
          <cell r="H353" t="str">
            <v>1</v>
          </cell>
          <cell r="I353" t="str">
            <v>Casado</v>
          </cell>
          <cell r="J353" t="str">
            <v>masculino</v>
          </cell>
          <cell r="K353">
            <v>2</v>
          </cell>
          <cell r="L353" t="str">
            <v>Rua da Praça nº 34</v>
          </cell>
          <cell r="M353" t="str">
            <v>6250-162</v>
          </cell>
          <cell r="N353" t="str">
            <v>INGUIAS</v>
          </cell>
          <cell r="O353" t="str">
            <v>00233023</v>
          </cell>
          <cell r="P353" t="str">
            <v>C.GERAL UNIFICADO(9 ANO ESCOL)</v>
          </cell>
          <cell r="R353" t="str">
            <v>4396008</v>
          </cell>
          <cell r="S353" t="str">
            <v>19920212</v>
          </cell>
          <cell r="T353" t="str">
            <v>LISBOA</v>
          </cell>
          <cell r="U353" t="str">
            <v>9803</v>
          </cell>
          <cell r="V353" t="str">
            <v>S.NAC IND ENERGIA-SINDEL</v>
          </cell>
          <cell r="W353" t="str">
            <v>172652006</v>
          </cell>
          <cell r="X353" t="str">
            <v>0590</v>
          </cell>
          <cell r="Y353" t="str">
            <v>0.0</v>
          </cell>
          <cell r="Z353">
            <v>2</v>
          </cell>
          <cell r="AA353" t="str">
            <v>00</v>
          </cell>
          <cell r="AC353" t="str">
            <v>X</v>
          </cell>
          <cell r="AD353" t="str">
            <v>100</v>
          </cell>
          <cell r="AE353" t="str">
            <v>11191527197</v>
          </cell>
          <cell r="AF353" t="str">
            <v>02</v>
          </cell>
          <cell r="AG353" t="str">
            <v>19780102</v>
          </cell>
          <cell r="AH353" t="str">
            <v>DT.Adm.Corr.Antiguid</v>
          </cell>
          <cell r="AI353" t="str">
            <v>1</v>
          </cell>
          <cell r="AJ353" t="str">
            <v>ACTIVOS</v>
          </cell>
          <cell r="AK353" t="str">
            <v>AA</v>
          </cell>
          <cell r="AL353" t="str">
            <v>ACTIVO TEMP.INTEIRO</v>
          </cell>
          <cell r="AM353" t="str">
            <v>J200</v>
          </cell>
          <cell r="AN353" t="str">
            <v>EDPOutsourcingComercial-Ce</v>
          </cell>
          <cell r="AO353" t="str">
            <v>J222</v>
          </cell>
          <cell r="AP353" t="str">
            <v>EDPOC-GUARDA</v>
          </cell>
          <cell r="AQ353" t="str">
            <v>40176921</v>
          </cell>
          <cell r="AR353" t="str">
            <v>70000060</v>
          </cell>
          <cell r="AS353" t="str">
            <v>025.</v>
          </cell>
          <cell r="AT353" t="str">
            <v>ESCRITURARIO COMERCIAL</v>
          </cell>
          <cell r="AU353" t="str">
            <v>1</v>
          </cell>
          <cell r="AV353" t="str">
            <v>00040606</v>
          </cell>
          <cell r="AW353" t="str">
            <v>J20440000620</v>
          </cell>
          <cell r="AX353" t="str">
            <v>AC-LE-LOJAS E EQUIPAS - II</v>
          </cell>
          <cell r="AY353" t="str">
            <v>68905034</v>
          </cell>
          <cell r="AZ353" t="str">
            <v>Apoio à Rede Centro</v>
          </cell>
          <cell r="BA353" t="str">
            <v>6890</v>
          </cell>
          <cell r="BB353" t="str">
            <v>EDP Outsourcing Comercial</v>
          </cell>
          <cell r="BC353" t="str">
            <v>6890</v>
          </cell>
          <cell r="BD353" t="str">
            <v>6890</v>
          </cell>
          <cell r="BE353" t="str">
            <v>2800</v>
          </cell>
          <cell r="BF353" t="str">
            <v>6890</v>
          </cell>
          <cell r="BG353" t="str">
            <v>EDP Outsourcing Comercial,SA</v>
          </cell>
          <cell r="BH353" t="str">
            <v>1010</v>
          </cell>
          <cell r="BI353">
            <v>1247</v>
          </cell>
          <cell r="BJ353" t="str">
            <v>11</v>
          </cell>
          <cell r="BK353">
            <v>27</v>
          </cell>
          <cell r="BL353">
            <v>272.97000000000003</v>
          </cell>
          <cell r="BM353" t="str">
            <v>NÍVEL 5</v>
          </cell>
          <cell r="BN353" t="str">
            <v>00</v>
          </cell>
          <cell r="BO353" t="str">
            <v>08</v>
          </cell>
          <cell r="BP353" t="str">
            <v>20050101</v>
          </cell>
          <cell r="BQ353" t="str">
            <v>21</v>
          </cell>
          <cell r="BR353" t="str">
            <v>EVOLUCAO AUTOMATICA</v>
          </cell>
          <cell r="BS353" t="str">
            <v>20050101</v>
          </cell>
          <cell r="BW353">
            <v>0</v>
          </cell>
          <cell r="BX353">
            <v>0</v>
          </cell>
          <cell r="BY353">
            <v>0</v>
          </cell>
          <cell r="BZ353">
            <v>0</v>
          </cell>
          <cell r="CA353">
            <v>0</v>
          </cell>
          <cell r="CC353">
            <v>0</v>
          </cell>
          <cell r="CG353">
            <v>0</v>
          </cell>
          <cell r="CK353">
            <v>0</v>
          </cell>
          <cell r="CO353">
            <v>0</v>
          </cell>
          <cell r="CT353">
            <v>0</v>
          </cell>
          <cell r="CU353">
            <v>0</v>
          </cell>
          <cell r="CV353">
            <v>0</v>
          </cell>
          <cell r="CW353">
            <v>0</v>
          </cell>
          <cell r="CX353">
            <v>0</v>
          </cell>
          <cell r="CZ353">
            <v>0</v>
          </cell>
          <cell r="DC353">
            <v>0</v>
          </cell>
          <cell r="DF353">
            <v>0</v>
          </cell>
          <cell r="DI353">
            <v>0</v>
          </cell>
          <cell r="DK353">
            <v>0</v>
          </cell>
          <cell r="DL353">
            <v>0</v>
          </cell>
          <cell r="DN353" t="str">
            <v>21D12</v>
          </cell>
          <cell r="DO353" t="str">
            <v>Flex.T.Int."Act.Ind."</v>
          </cell>
          <cell r="DP353">
            <v>2</v>
          </cell>
          <cell r="DQ353">
            <v>100</v>
          </cell>
          <cell r="DR353" t="str">
            <v>CR01</v>
          </cell>
          <cell r="DT353" t="str">
            <v>00100000</v>
          </cell>
          <cell r="DU353" t="str">
            <v>BANCO BPI, SA</v>
          </cell>
        </row>
        <row r="354">
          <cell r="A354" t="str">
            <v>283479</v>
          </cell>
          <cell r="B354" t="str">
            <v>Luis Maria Andrade Franco</v>
          </cell>
          <cell r="C354" t="str">
            <v>1985</v>
          </cell>
          <cell r="D354">
            <v>20</v>
          </cell>
          <cell r="E354">
            <v>20</v>
          </cell>
          <cell r="F354" t="str">
            <v>19620118</v>
          </cell>
          <cell r="G354" t="str">
            <v>43</v>
          </cell>
          <cell r="H354" t="str">
            <v>1</v>
          </cell>
          <cell r="I354" t="str">
            <v>Casado</v>
          </cell>
          <cell r="J354" t="str">
            <v>masculino</v>
          </cell>
          <cell r="K354">
            <v>0</v>
          </cell>
          <cell r="L354" t="str">
            <v>R. Dr. Alberto C.R. Saraiva</v>
          </cell>
          <cell r="M354" t="str">
            <v>6420-016</v>
          </cell>
          <cell r="N354" t="str">
            <v>TRANCOSO</v>
          </cell>
          <cell r="O354" t="str">
            <v>00121021</v>
          </cell>
          <cell r="P354" t="str">
            <v>1. CICLO LICEAL (2 ANOS)</v>
          </cell>
          <cell r="R354" t="str">
            <v>6656917</v>
          </cell>
          <cell r="S354" t="str">
            <v>20000511</v>
          </cell>
          <cell r="T354" t="str">
            <v>GUARDA</v>
          </cell>
          <cell r="U354" t="str">
            <v>9806</v>
          </cell>
          <cell r="V354" t="str">
            <v>ASOSI-ASS.S.TRAB.S.EN.TEL</v>
          </cell>
          <cell r="W354" t="str">
            <v>173734804</v>
          </cell>
          <cell r="X354" t="str">
            <v>1228</v>
          </cell>
          <cell r="Y354" t="str">
            <v>60.0</v>
          </cell>
          <cell r="Z354">
            <v>0</v>
          </cell>
          <cell r="AA354" t="str">
            <v>00</v>
          </cell>
          <cell r="AD354" t="str">
            <v>100</v>
          </cell>
          <cell r="AE354" t="str">
            <v>11180468153</v>
          </cell>
          <cell r="AF354" t="str">
            <v>02</v>
          </cell>
          <cell r="AG354" t="str">
            <v>19850201</v>
          </cell>
          <cell r="AH354" t="str">
            <v>DT.Adm.Corr.Antiguid</v>
          </cell>
          <cell r="AI354" t="str">
            <v>1</v>
          </cell>
          <cell r="AJ354" t="str">
            <v>ACTIVOS</v>
          </cell>
          <cell r="AK354" t="str">
            <v>AA</v>
          </cell>
          <cell r="AL354" t="str">
            <v>ACTIVO TEMP.INTEIRO</v>
          </cell>
          <cell r="AM354" t="str">
            <v>J200</v>
          </cell>
          <cell r="AN354" t="str">
            <v>EDPOutsourcingComercial-Ce</v>
          </cell>
          <cell r="AO354" t="str">
            <v>J222</v>
          </cell>
          <cell r="AP354" t="str">
            <v>EDPOC-GUARDA</v>
          </cell>
          <cell r="AQ354" t="str">
            <v>40176920</v>
          </cell>
          <cell r="AR354" t="str">
            <v>70000060</v>
          </cell>
          <cell r="AS354" t="str">
            <v>025.</v>
          </cell>
          <cell r="AT354" t="str">
            <v>ESCRITURARIO COMERCIAL</v>
          </cell>
          <cell r="AU354" t="str">
            <v>1</v>
          </cell>
          <cell r="AV354" t="str">
            <v>00040606</v>
          </cell>
          <cell r="AW354" t="str">
            <v>J20440000620</v>
          </cell>
          <cell r="AX354" t="str">
            <v>AC-LE-LOJAS E EQUIPAS - II</v>
          </cell>
          <cell r="AY354" t="str">
            <v>68905034</v>
          </cell>
          <cell r="AZ354" t="str">
            <v>Apoio à Rede Centro</v>
          </cell>
          <cell r="BA354" t="str">
            <v>6890</v>
          </cell>
          <cell r="BB354" t="str">
            <v>EDP Outsourcing Comercial</v>
          </cell>
          <cell r="BC354" t="str">
            <v>6890</v>
          </cell>
          <cell r="BD354" t="str">
            <v>6890</v>
          </cell>
          <cell r="BE354" t="str">
            <v>2800</v>
          </cell>
          <cell r="BF354" t="str">
            <v>6890</v>
          </cell>
          <cell r="BG354" t="str">
            <v>EDP Outsourcing Comercial,SA</v>
          </cell>
          <cell r="BH354" t="str">
            <v>1010</v>
          </cell>
          <cell r="BI354">
            <v>1003</v>
          </cell>
          <cell r="BJ354" t="str">
            <v>08</v>
          </cell>
          <cell r="BK354">
            <v>20</v>
          </cell>
          <cell r="BL354">
            <v>202.2</v>
          </cell>
          <cell r="BM354" t="str">
            <v>NÍVEL 5</v>
          </cell>
          <cell r="BN354" t="str">
            <v>01</v>
          </cell>
          <cell r="BO354" t="str">
            <v>05</v>
          </cell>
          <cell r="BP354" t="str">
            <v>20040101</v>
          </cell>
          <cell r="BQ354" t="str">
            <v>21</v>
          </cell>
          <cell r="BR354" t="str">
            <v>EVOLUCAO AUTOMATICA</v>
          </cell>
          <cell r="BS354" t="str">
            <v>20050101</v>
          </cell>
          <cell r="BW354">
            <v>0</v>
          </cell>
          <cell r="BX354">
            <v>0</v>
          </cell>
          <cell r="BY354">
            <v>0</v>
          </cell>
          <cell r="BZ354">
            <v>0</v>
          </cell>
          <cell r="CA354">
            <v>0</v>
          </cell>
          <cell r="CC354">
            <v>0</v>
          </cell>
          <cell r="CG354">
            <v>0</v>
          </cell>
          <cell r="CK354">
            <v>0</v>
          </cell>
          <cell r="CO354">
            <v>0</v>
          </cell>
          <cell r="CT354">
            <v>0</v>
          </cell>
          <cell r="CU354">
            <v>0</v>
          </cell>
          <cell r="CV354">
            <v>0</v>
          </cell>
          <cell r="CW354">
            <v>0</v>
          </cell>
          <cell r="CX354">
            <v>0</v>
          </cell>
          <cell r="CZ354">
            <v>0</v>
          </cell>
          <cell r="DC354">
            <v>0</v>
          </cell>
          <cell r="DF354">
            <v>0</v>
          </cell>
          <cell r="DI354">
            <v>0</v>
          </cell>
          <cell r="DK354">
            <v>0</v>
          </cell>
          <cell r="DL354">
            <v>0</v>
          </cell>
          <cell r="DN354" t="str">
            <v>21D12</v>
          </cell>
          <cell r="DO354" t="str">
            <v>Flex.T.Int."Act.Ind."</v>
          </cell>
          <cell r="DP354">
            <v>2</v>
          </cell>
          <cell r="DQ354">
            <v>100</v>
          </cell>
          <cell r="DR354" t="str">
            <v>CR01</v>
          </cell>
          <cell r="DT354" t="str">
            <v>00330000</v>
          </cell>
          <cell r="DU354" t="str">
            <v>BANCO COMERCIAL PORTUGUES, SA</v>
          </cell>
        </row>
        <row r="355">
          <cell r="A355" t="str">
            <v>187194</v>
          </cell>
          <cell r="B355" t="str">
            <v>Sebastião Augusto Pina Figueiredo</v>
          </cell>
          <cell r="C355" t="str">
            <v>1980</v>
          </cell>
          <cell r="D355">
            <v>25</v>
          </cell>
          <cell r="E355">
            <v>25</v>
          </cell>
          <cell r="F355" t="str">
            <v>19570120</v>
          </cell>
          <cell r="G355" t="str">
            <v>48</v>
          </cell>
          <cell r="H355" t="str">
            <v>4</v>
          </cell>
          <cell r="I355" t="str">
            <v>Divorc</v>
          </cell>
          <cell r="J355" t="str">
            <v>masculino</v>
          </cell>
          <cell r="K355">
            <v>1</v>
          </cell>
          <cell r="L355" t="str">
            <v>R Comandante Salvador Nascimento-(antiga Casa EDP)</v>
          </cell>
          <cell r="M355" t="str">
            <v>6300-678</v>
          </cell>
          <cell r="N355" t="str">
            <v>GUARDA</v>
          </cell>
          <cell r="O355" t="str">
            <v>00243393</v>
          </cell>
          <cell r="P355" t="str">
            <v>12.ANO - 2. CURSO</v>
          </cell>
          <cell r="R355" t="str">
            <v>4193381</v>
          </cell>
          <cell r="S355" t="str">
            <v>19970227</v>
          </cell>
          <cell r="T355" t="str">
            <v>LISBOA</v>
          </cell>
          <cell r="U355" t="str">
            <v>9801</v>
          </cell>
          <cell r="V355" t="str">
            <v>SIND IND ELéCT CENTRO</v>
          </cell>
          <cell r="W355" t="str">
            <v>115772936</v>
          </cell>
          <cell r="X355" t="str">
            <v>1228</v>
          </cell>
          <cell r="Y355" t="str">
            <v>0.0</v>
          </cell>
          <cell r="Z355">
            <v>0</v>
          </cell>
          <cell r="AA355" t="str">
            <v>00</v>
          </cell>
          <cell r="AD355" t="str">
            <v>100</v>
          </cell>
          <cell r="AE355" t="str">
            <v>11180230520</v>
          </cell>
          <cell r="AF355" t="str">
            <v>02</v>
          </cell>
          <cell r="AG355" t="str">
            <v>19800121</v>
          </cell>
          <cell r="AH355" t="str">
            <v>DT.Adm.Corr.Antiguid</v>
          </cell>
          <cell r="AI355" t="str">
            <v>1</v>
          </cell>
          <cell r="AJ355" t="str">
            <v>ACTIVOS</v>
          </cell>
          <cell r="AK355" t="str">
            <v>AA</v>
          </cell>
          <cell r="AL355" t="str">
            <v>ACTIVO TEMP.INTEIRO</v>
          </cell>
          <cell r="AM355" t="str">
            <v>J200</v>
          </cell>
          <cell r="AN355" t="str">
            <v>EDPOutsourcingComercial-Ce</v>
          </cell>
          <cell r="AO355" t="str">
            <v>J222</v>
          </cell>
          <cell r="AP355" t="str">
            <v>EDPOC-GUARDA</v>
          </cell>
          <cell r="AQ355" t="str">
            <v>40177976</v>
          </cell>
          <cell r="AR355" t="str">
            <v>70000022</v>
          </cell>
          <cell r="AS355" t="str">
            <v>014.</v>
          </cell>
          <cell r="AT355" t="str">
            <v>TECNICO COMERCIAL</v>
          </cell>
          <cell r="AU355" t="str">
            <v>1</v>
          </cell>
          <cell r="AV355" t="str">
            <v>00040297</v>
          </cell>
          <cell r="AW355" t="str">
            <v>J20440000820</v>
          </cell>
          <cell r="AX355" t="str">
            <v>AC-RA-REDE DE AGENTES</v>
          </cell>
          <cell r="AY355" t="str">
            <v>68905036</v>
          </cell>
          <cell r="AZ355" t="str">
            <v>Eq Contacto Directo</v>
          </cell>
          <cell r="BA355" t="str">
            <v>6890</v>
          </cell>
          <cell r="BB355" t="str">
            <v>EDP Outsourcing Comercial</v>
          </cell>
          <cell r="BC355" t="str">
            <v>6890</v>
          </cell>
          <cell r="BD355" t="str">
            <v>6890</v>
          </cell>
          <cell r="BE355" t="str">
            <v>2800</v>
          </cell>
          <cell r="BF355" t="str">
            <v>6890</v>
          </cell>
          <cell r="BG355" t="str">
            <v>EDP Outsourcing Comercial,SA</v>
          </cell>
          <cell r="BH355" t="str">
            <v>1010</v>
          </cell>
          <cell r="BI355">
            <v>1247</v>
          </cell>
          <cell r="BJ355" t="str">
            <v>11</v>
          </cell>
          <cell r="BK355">
            <v>25</v>
          </cell>
          <cell r="BL355">
            <v>252.75</v>
          </cell>
          <cell r="BM355" t="str">
            <v>NÍVEL 4</v>
          </cell>
          <cell r="BN355" t="str">
            <v>02</v>
          </cell>
          <cell r="BO355" t="str">
            <v>05</v>
          </cell>
          <cell r="BP355" t="str">
            <v>20030101</v>
          </cell>
          <cell r="BQ355" t="str">
            <v>21</v>
          </cell>
          <cell r="BR355" t="str">
            <v>EVOLUCAO AUTOMATICA</v>
          </cell>
          <cell r="BS355" t="str">
            <v>20050101</v>
          </cell>
          <cell r="BW355">
            <v>0</v>
          </cell>
          <cell r="BX355">
            <v>0</v>
          </cell>
          <cell r="BY355">
            <v>0</v>
          </cell>
          <cell r="BZ355">
            <v>0</v>
          </cell>
          <cell r="CA355">
            <v>0</v>
          </cell>
          <cell r="CC355">
            <v>0</v>
          </cell>
          <cell r="CG355">
            <v>0</v>
          </cell>
          <cell r="CK355">
            <v>0</v>
          </cell>
          <cell r="CO355">
            <v>0</v>
          </cell>
          <cell r="CT355">
            <v>0</v>
          </cell>
          <cell r="CU355">
            <v>0</v>
          </cell>
          <cell r="CV355">
            <v>0</v>
          </cell>
          <cell r="CW355">
            <v>0</v>
          </cell>
          <cell r="CX355">
            <v>0</v>
          </cell>
          <cell r="CZ355">
            <v>0</v>
          </cell>
          <cell r="DC355">
            <v>0</v>
          </cell>
          <cell r="DF355">
            <v>0</v>
          </cell>
          <cell r="DI355">
            <v>0</v>
          </cell>
          <cell r="DK355">
            <v>0</v>
          </cell>
          <cell r="DL355">
            <v>0</v>
          </cell>
          <cell r="DN355" t="str">
            <v>21D12</v>
          </cell>
          <cell r="DO355" t="str">
            <v>Flex.T.Int."Act.Ind."</v>
          </cell>
          <cell r="DP355">
            <v>2</v>
          </cell>
          <cell r="DQ355">
            <v>100</v>
          </cell>
          <cell r="DR355" t="str">
            <v>CR01</v>
          </cell>
          <cell r="DT355" t="str">
            <v>00350360</v>
          </cell>
          <cell r="DU355" t="str">
            <v>CAIXA GERAL DE DEPOSITOS, SA</v>
          </cell>
        </row>
        <row r="356">
          <cell r="A356" t="str">
            <v>254444</v>
          </cell>
          <cell r="B356" t="str">
            <v>Antonio Nunes Martins</v>
          </cell>
          <cell r="C356" t="str">
            <v>1983</v>
          </cell>
          <cell r="D356">
            <v>22</v>
          </cell>
          <cell r="E356">
            <v>22</v>
          </cell>
          <cell r="F356" t="str">
            <v>19550516</v>
          </cell>
          <cell r="G356" t="str">
            <v>50</v>
          </cell>
          <cell r="H356" t="str">
            <v>1</v>
          </cell>
          <cell r="I356" t="str">
            <v>Casado</v>
          </cell>
          <cell r="J356" t="str">
            <v>masculino</v>
          </cell>
          <cell r="K356">
            <v>2</v>
          </cell>
          <cell r="L356" t="str">
            <v>R. Francisco Pissara Matos, 44 - 1º.Esqº.</v>
          </cell>
          <cell r="M356" t="str">
            <v>6300-693</v>
          </cell>
          <cell r="N356" t="str">
            <v>GUARDA</v>
          </cell>
          <cell r="O356" t="str">
            <v>00242072</v>
          </cell>
          <cell r="P356" t="str">
            <v>CC CONTABILIDADE ADMINISTRACAO</v>
          </cell>
          <cell r="R356" t="str">
            <v>4059040</v>
          </cell>
          <cell r="S356" t="str">
            <v>20010710</v>
          </cell>
          <cell r="T356" t="str">
            <v>GUARDA</v>
          </cell>
          <cell r="W356" t="str">
            <v>151730318</v>
          </cell>
          <cell r="X356" t="str">
            <v>1228</v>
          </cell>
          <cell r="Y356" t="str">
            <v>0.0</v>
          </cell>
          <cell r="Z356">
            <v>2</v>
          </cell>
          <cell r="AA356" t="str">
            <v>00</v>
          </cell>
          <cell r="AD356" t="str">
            <v>100</v>
          </cell>
          <cell r="AE356" t="str">
            <v>11190487107</v>
          </cell>
          <cell r="AF356" t="str">
            <v>02</v>
          </cell>
          <cell r="AG356" t="str">
            <v>19830718</v>
          </cell>
          <cell r="AH356" t="str">
            <v>DT.Adm.Corr.Antiguid</v>
          </cell>
          <cell r="AI356" t="str">
            <v>1</v>
          </cell>
          <cell r="AJ356" t="str">
            <v>ACTIVOS</v>
          </cell>
          <cell r="AK356" t="str">
            <v>AA</v>
          </cell>
          <cell r="AL356" t="str">
            <v>ACTIVO TEMP.INTEIRO</v>
          </cell>
          <cell r="AM356" t="str">
            <v>J200</v>
          </cell>
          <cell r="AN356" t="str">
            <v>EDPOutsourcingComercial-Ce</v>
          </cell>
          <cell r="AO356" t="str">
            <v>J222</v>
          </cell>
          <cell r="AP356" t="str">
            <v>EDPOC-GUARDA</v>
          </cell>
          <cell r="AQ356" t="str">
            <v>40176911</v>
          </cell>
          <cell r="AR356" t="str">
            <v>70000022</v>
          </cell>
          <cell r="AS356" t="str">
            <v>014.</v>
          </cell>
          <cell r="AT356" t="str">
            <v>TECNICO COMERCIAL</v>
          </cell>
          <cell r="AU356" t="str">
            <v>1</v>
          </cell>
          <cell r="AV356" t="str">
            <v>00040297</v>
          </cell>
          <cell r="AW356" t="str">
            <v>J20440000820</v>
          </cell>
          <cell r="AX356" t="str">
            <v>AC-RA-REDE DE AGENTES</v>
          </cell>
          <cell r="AY356" t="str">
            <v>68905036</v>
          </cell>
          <cell r="AZ356" t="str">
            <v>Eq Contacto Directo</v>
          </cell>
          <cell r="BA356" t="str">
            <v>6890</v>
          </cell>
          <cell r="BB356" t="str">
            <v>EDP Outsourcing Comercial</v>
          </cell>
          <cell r="BC356" t="str">
            <v>6890</v>
          </cell>
          <cell r="BD356" t="str">
            <v>6890</v>
          </cell>
          <cell r="BE356" t="str">
            <v>2800</v>
          </cell>
          <cell r="BF356" t="str">
            <v>6890</v>
          </cell>
          <cell r="BG356" t="str">
            <v>EDP Outsourcing Comercial,SA</v>
          </cell>
          <cell r="BH356" t="str">
            <v>1010</v>
          </cell>
          <cell r="BI356">
            <v>1520</v>
          </cell>
          <cell r="BJ356" t="str">
            <v>14</v>
          </cell>
          <cell r="BK356">
            <v>22</v>
          </cell>
          <cell r="BL356">
            <v>222.42</v>
          </cell>
          <cell r="BM356" t="str">
            <v>NÍVEL 4</v>
          </cell>
          <cell r="BN356" t="str">
            <v>01</v>
          </cell>
          <cell r="BO356" t="str">
            <v>08</v>
          </cell>
          <cell r="BP356" t="str">
            <v>20040101</v>
          </cell>
          <cell r="BQ356" t="str">
            <v>21</v>
          </cell>
          <cell r="BR356" t="str">
            <v>EVOLUCAO AUTOMATICA</v>
          </cell>
          <cell r="BS356" t="str">
            <v>20050101</v>
          </cell>
          <cell r="BW356">
            <v>0</v>
          </cell>
          <cell r="BX356">
            <v>0</v>
          </cell>
          <cell r="BY356">
            <v>0</v>
          </cell>
          <cell r="BZ356">
            <v>0</v>
          </cell>
          <cell r="CA356">
            <v>0</v>
          </cell>
          <cell r="CC356">
            <v>0</v>
          </cell>
          <cell r="CG356">
            <v>0</v>
          </cell>
          <cell r="CK356">
            <v>0</v>
          </cell>
          <cell r="CO356">
            <v>0</v>
          </cell>
          <cell r="CT356">
            <v>0</v>
          </cell>
          <cell r="CU356">
            <v>0</v>
          </cell>
          <cell r="CV356">
            <v>0</v>
          </cell>
          <cell r="CW356">
            <v>0</v>
          </cell>
          <cell r="CX356">
            <v>0</v>
          </cell>
          <cell r="CZ356">
            <v>0</v>
          </cell>
          <cell r="DC356">
            <v>0</v>
          </cell>
          <cell r="DF356">
            <v>0</v>
          </cell>
          <cell r="DI356">
            <v>0</v>
          </cell>
          <cell r="DK356">
            <v>0</v>
          </cell>
          <cell r="DL356">
            <v>0</v>
          </cell>
          <cell r="DN356" t="str">
            <v>21D12</v>
          </cell>
          <cell r="DO356" t="str">
            <v>Flex.T.Int."Act.Ind."</v>
          </cell>
          <cell r="DP356">
            <v>2</v>
          </cell>
          <cell r="DQ356">
            <v>100</v>
          </cell>
          <cell r="DR356" t="str">
            <v>CR01</v>
          </cell>
          <cell r="DT356" t="str">
            <v>00360053</v>
          </cell>
          <cell r="DU356" t="str">
            <v>CAIXA ECONOMICA MONTEPIO GERAL</v>
          </cell>
        </row>
        <row r="357">
          <cell r="A357" t="str">
            <v>254460</v>
          </cell>
          <cell r="B357" t="str">
            <v>Luis Alberto Marques Tome</v>
          </cell>
          <cell r="C357" t="str">
            <v>1983</v>
          </cell>
          <cell r="D357">
            <v>22</v>
          </cell>
          <cell r="E357">
            <v>22</v>
          </cell>
          <cell r="F357" t="str">
            <v>19611018</v>
          </cell>
          <cell r="G357" t="str">
            <v>43</v>
          </cell>
          <cell r="H357" t="str">
            <v>1</v>
          </cell>
          <cell r="I357" t="str">
            <v>Casado</v>
          </cell>
          <cell r="J357" t="str">
            <v>masculino</v>
          </cell>
          <cell r="K357">
            <v>1</v>
          </cell>
          <cell r="L357" t="str">
            <v>R Duque de Braganca, 11 - 2. Esq.</v>
          </cell>
          <cell r="M357" t="str">
            <v>6300-703</v>
          </cell>
          <cell r="N357" t="str">
            <v>GUARDA</v>
          </cell>
          <cell r="O357" t="str">
            <v>00244143</v>
          </cell>
          <cell r="P357" t="str">
            <v>12.ANO-TECNICO CONTABILIDADE</v>
          </cell>
          <cell r="R357" t="str">
            <v>6105932</v>
          </cell>
          <cell r="S357" t="str">
            <v>19990430</v>
          </cell>
          <cell r="T357" t="str">
            <v>GUARDA</v>
          </cell>
          <cell r="U357" t="str">
            <v>9803</v>
          </cell>
          <cell r="V357" t="str">
            <v>S.NAC IND ENERGIA-SINDEL</v>
          </cell>
          <cell r="W357" t="str">
            <v>120992809</v>
          </cell>
          <cell r="X357" t="str">
            <v>1228</v>
          </cell>
          <cell r="Y357" t="str">
            <v>0.0</v>
          </cell>
          <cell r="Z357">
            <v>1</v>
          </cell>
          <cell r="AA357" t="str">
            <v>00</v>
          </cell>
          <cell r="AC357" t="str">
            <v>X</v>
          </cell>
          <cell r="AD357" t="str">
            <v>100</v>
          </cell>
          <cell r="AE357" t="str">
            <v>11181129766</v>
          </cell>
          <cell r="AF357" t="str">
            <v>02</v>
          </cell>
          <cell r="AG357" t="str">
            <v>19830718</v>
          </cell>
          <cell r="AH357" t="str">
            <v>DT.Adm.Corr.Antiguid</v>
          </cell>
          <cell r="AI357" t="str">
            <v>1</v>
          </cell>
          <cell r="AJ357" t="str">
            <v>ACTIVOS</v>
          </cell>
          <cell r="AK357" t="str">
            <v>AA</v>
          </cell>
          <cell r="AL357" t="str">
            <v>ACTIVO TEMP.INTEIRO</v>
          </cell>
          <cell r="AM357" t="str">
            <v>J200</v>
          </cell>
          <cell r="AN357" t="str">
            <v>EDPOutsourcingComercial-Ce</v>
          </cell>
          <cell r="AO357" t="str">
            <v>J222</v>
          </cell>
          <cell r="AP357" t="str">
            <v>EDPOC-GUARDA</v>
          </cell>
          <cell r="AQ357" t="str">
            <v>40176912</v>
          </cell>
          <cell r="AR357" t="str">
            <v>70000022</v>
          </cell>
          <cell r="AS357" t="str">
            <v>014.</v>
          </cell>
          <cell r="AT357" t="str">
            <v>TECNICO COMERCIAL</v>
          </cell>
          <cell r="AU357" t="str">
            <v>1</v>
          </cell>
          <cell r="AV357" t="str">
            <v>00040297</v>
          </cell>
          <cell r="AW357" t="str">
            <v>J20440000820</v>
          </cell>
          <cell r="AX357" t="str">
            <v>AC-RA-REDE DE AGENTES</v>
          </cell>
          <cell r="AY357" t="str">
            <v>68905036</v>
          </cell>
          <cell r="AZ357" t="str">
            <v>Eq Contacto Directo</v>
          </cell>
          <cell r="BA357" t="str">
            <v>6890</v>
          </cell>
          <cell r="BB357" t="str">
            <v>EDP Outsourcing Comercial</v>
          </cell>
          <cell r="BC357" t="str">
            <v>6890</v>
          </cell>
          <cell r="BD357" t="str">
            <v>6890</v>
          </cell>
          <cell r="BE357" t="str">
            <v>2800</v>
          </cell>
          <cell r="BF357" t="str">
            <v>6890</v>
          </cell>
          <cell r="BG357" t="str">
            <v>EDP Outsourcing Comercial,SA</v>
          </cell>
          <cell r="BH357" t="str">
            <v>1010</v>
          </cell>
          <cell r="BI357">
            <v>1432</v>
          </cell>
          <cell r="BJ357" t="str">
            <v>13</v>
          </cell>
          <cell r="BK357">
            <v>22</v>
          </cell>
          <cell r="BL357">
            <v>222.42</v>
          </cell>
          <cell r="BM357" t="str">
            <v>NÍVEL 4</v>
          </cell>
          <cell r="BN357" t="str">
            <v>01</v>
          </cell>
          <cell r="BO357" t="str">
            <v>07</v>
          </cell>
          <cell r="BP357" t="str">
            <v>20040101</v>
          </cell>
          <cell r="BQ357" t="str">
            <v>21</v>
          </cell>
          <cell r="BR357" t="str">
            <v>EVOLUCAO AUTOMATICA</v>
          </cell>
          <cell r="BS357" t="str">
            <v>20050101</v>
          </cell>
          <cell r="BW357">
            <v>0</v>
          </cell>
          <cell r="BX357">
            <v>0</v>
          </cell>
          <cell r="BY357">
            <v>0</v>
          </cell>
          <cell r="BZ357">
            <v>0</v>
          </cell>
          <cell r="CA357">
            <v>0</v>
          </cell>
          <cell r="CC357">
            <v>0</v>
          </cell>
          <cell r="CG357">
            <v>0</v>
          </cell>
          <cell r="CK357">
            <v>0</v>
          </cell>
          <cell r="CO357">
            <v>0</v>
          </cell>
          <cell r="CT357">
            <v>0</v>
          </cell>
          <cell r="CU357">
            <v>0</v>
          </cell>
          <cell r="CV357">
            <v>0</v>
          </cell>
          <cell r="CW357">
            <v>0</v>
          </cell>
          <cell r="CX357">
            <v>0</v>
          </cell>
          <cell r="CZ357">
            <v>0</v>
          </cell>
          <cell r="DC357">
            <v>0</v>
          </cell>
          <cell r="DF357">
            <v>0</v>
          </cell>
          <cell r="DI357">
            <v>0</v>
          </cell>
          <cell r="DK357">
            <v>0</v>
          </cell>
          <cell r="DL357">
            <v>0</v>
          </cell>
          <cell r="DN357" t="str">
            <v>21D12</v>
          </cell>
          <cell r="DO357" t="str">
            <v>Flex.T.Int."Act.Ind."</v>
          </cell>
          <cell r="DP357">
            <v>2</v>
          </cell>
          <cell r="DQ357">
            <v>100</v>
          </cell>
          <cell r="DR357" t="str">
            <v>CR01</v>
          </cell>
          <cell r="DT357" t="str">
            <v>00350360</v>
          </cell>
          <cell r="DU357" t="str">
            <v>CAIXA GERAL DE DEPOSITOS, SA</v>
          </cell>
        </row>
        <row r="358">
          <cell r="A358" t="str">
            <v>217786</v>
          </cell>
          <cell r="B358" t="str">
            <v>Antonio Herminio Pina Reis</v>
          </cell>
          <cell r="C358" t="str">
            <v>1981</v>
          </cell>
          <cell r="D358">
            <v>24</v>
          </cell>
          <cell r="E358">
            <v>24</v>
          </cell>
          <cell r="F358" t="str">
            <v>19580405</v>
          </cell>
          <cell r="G358" t="str">
            <v>47</v>
          </cell>
          <cell r="H358" t="str">
            <v>1</v>
          </cell>
          <cell r="I358" t="str">
            <v>Casado</v>
          </cell>
          <cell r="J358" t="str">
            <v>masculino</v>
          </cell>
          <cell r="K358">
            <v>2</v>
          </cell>
          <cell r="L358" t="str">
            <v>R Dr.Manuel da Fonseca Lt C03A-A Bairro Sra dos Remedi</v>
          </cell>
          <cell r="M358" t="str">
            <v>6300-727</v>
          </cell>
          <cell r="N358" t="str">
            <v>GUARDA</v>
          </cell>
          <cell r="O358" t="str">
            <v>00241131</v>
          </cell>
          <cell r="P358" t="str">
            <v>CURSO COMPLEMENTAR DOS LICEUS</v>
          </cell>
          <cell r="R358" t="str">
            <v>4186346</v>
          </cell>
          <cell r="S358" t="str">
            <v>19951110</v>
          </cell>
          <cell r="T358" t="str">
            <v>GUARDA</v>
          </cell>
          <cell r="U358" t="str">
            <v>9801</v>
          </cell>
          <cell r="V358" t="str">
            <v>SIND IND ELéCT CENTRO</v>
          </cell>
          <cell r="W358" t="str">
            <v>131432605</v>
          </cell>
          <cell r="X358" t="str">
            <v>1228</v>
          </cell>
          <cell r="Y358" t="str">
            <v>0.0</v>
          </cell>
          <cell r="Z358">
            <v>2</v>
          </cell>
          <cell r="AA358" t="str">
            <v>00</v>
          </cell>
          <cell r="AD358" t="str">
            <v>100</v>
          </cell>
          <cell r="AE358" t="str">
            <v>11102415331</v>
          </cell>
          <cell r="AF358" t="str">
            <v>02</v>
          </cell>
          <cell r="AG358" t="str">
            <v>19811102</v>
          </cell>
          <cell r="AH358" t="str">
            <v>DT.Adm.Corr.Antiguid</v>
          </cell>
          <cell r="AI358" t="str">
            <v>1</v>
          </cell>
          <cell r="AJ358" t="str">
            <v>ACTIVOS</v>
          </cell>
          <cell r="AK358" t="str">
            <v>AA</v>
          </cell>
          <cell r="AL358" t="str">
            <v>ACTIVO TEMP.INTEIRO</v>
          </cell>
          <cell r="AM358" t="str">
            <v>J200</v>
          </cell>
          <cell r="AN358" t="str">
            <v>EDPOutsourcingComercial-Ce</v>
          </cell>
          <cell r="AO358" t="str">
            <v>J222</v>
          </cell>
          <cell r="AP358" t="str">
            <v>EDPOC-GUARDA</v>
          </cell>
          <cell r="AQ358" t="str">
            <v>40177114</v>
          </cell>
          <cell r="AR358" t="str">
            <v>70000045</v>
          </cell>
          <cell r="AS358" t="str">
            <v>01S3</v>
          </cell>
          <cell r="AT358" t="str">
            <v>CHEFIA SECCAO ESCALAO III</v>
          </cell>
          <cell r="AU358" t="str">
            <v>1</v>
          </cell>
          <cell r="AV358" t="str">
            <v>00040319</v>
          </cell>
          <cell r="AW358" t="str">
            <v>J20444360120</v>
          </cell>
          <cell r="AX358" t="str">
            <v>AC-LJGRD-CH-CHEFIA</v>
          </cell>
          <cell r="AY358" t="str">
            <v>68905311</v>
          </cell>
          <cell r="AZ358" t="str">
            <v>Lj Guarda</v>
          </cell>
          <cell r="BA358" t="str">
            <v>6890</v>
          </cell>
          <cell r="BB358" t="str">
            <v>EDP Outsourcing Comercial</v>
          </cell>
          <cell r="BC358" t="str">
            <v>6890</v>
          </cell>
          <cell r="BD358" t="str">
            <v>6890</v>
          </cell>
          <cell r="BE358" t="str">
            <v>2800</v>
          </cell>
          <cell r="BF358" t="str">
            <v>6890</v>
          </cell>
          <cell r="BG358" t="str">
            <v>EDP Outsourcing Comercial,SA</v>
          </cell>
          <cell r="BH358" t="str">
            <v>1010</v>
          </cell>
          <cell r="BI358">
            <v>1799</v>
          </cell>
          <cell r="BJ358" t="str">
            <v>17</v>
          </cell>
          <cell r="BK358">
            <v>24</v>
          </cell>
          <cell r="BL358">
            <v>242.64</v>
          </cell>
          <cell r="BM358" t="str">
            <v>C SECÇ3</v>
          </cell>
          <cell r="BN358" t="str">
            <v>02</v>
          </cell>
          <cell r="BO358" t="str">
            <v>I</v>
          </cell>
          <cell r="BP358" t="str">
            <v>20030101</v>
          </cell>
          <cell r="BQ358" t="str">
            <v>21</v>
          </cell>
          <cell r="BR358" t="str">
            <v>EVOLUCAO AUTOMATICA</v>
          </cell>
          <cell r="BS358" t="str">
            <v>20050101</v>
          </cell>
          <cell r="BW358">
            <v>0</v>
          </cell>
          <cell r="BX358">
            <v>0</v>
          </cell>
          <cell r="BY358">
            <v>0</v>
          </cell>
          <cell r="BZ358">
            <v>0</v>
          </cell>
          <cell r="CA358">
            <v>0</v>
          </cell>
          <cell r="CC358">
            <v>0</v>
          </cell>
          <cell r="CG358">
            <v>0</v>
          </cell>
          <cell r="CK358">
            <v>0</v>
          </cell>
          <cell r="CO358">
            <v>0</v>
          </cell>
          <cell r="CT358">
            <v>0</v>
          </cell>
          <cell r="CU358">
            <v>0</v>
          </cell>
          <cell r="CV358">
            <v>0</v>
          </cell>
          <cell r="CW358">
            <v>0</v>
          </cell>
          <cell r="CX358">
            <v>0</v>
          </cell>
          <cell r="CZ358">
            <v>0</v>
          </cell>
          <cell r="DC358">
            <v>0</v>
          </cell>
          <cell r="DF358">
            <v>0</v>
          </cell>
          <cell r="DI358">
            <v>0</v>
          </cell>
          <cell r="DK358">
            <v>0</v>
          </cell>
          <cell r="DL358">
            <v>0</v>
          </cell>
          <cell r="DN358" t="str">
            <v>21D12</v>
          </cell>
          <cell r="DO358" t="str">
            <v>Flex.T.Int."Act.Ind."</v>
          </cell>
          <cell r="DP358">
            <v>2</v>
          </cell>
          <cell r="DQ358">
            <v>100</v>
          </cell>
          <cell r="DR358" t="str">
            <v>CR01</v>
          </cell>
          <cell r="DT358" t="str">
            <v>00360053</v>
          </cell>
          <cell r="DU358" t="str">
            <v>CAIXA ECONOMICA MONTEPIO GERAL</v>
          </cell>
        </row>
        <row r="359">
          <cell r="A359" t="str">
            <v>322083</v>
          </cell>
          <cell r="B359" t="str">
            <v>Fernanda Manuela Sena Figueiredo</v>
          </cell>
          <cell r="C359" t="str">
            <v>1992</v>
          </cell>
          <cell r="D359">
            <v>13</v>
          </cell>
          <cell r="E359">
            <v>13</v>
          </cell>
          <cell r="F359" t="str">
            <v>19660401</v>
          </cell>
          <cell r="G359" t="str">
            <v>39</v>
          </cell>
          <cell r="H359" t="str">
            <v>1</v>
          </cell>
          <cell r="I359" t="str">
            <v>Casado</v>
          </cell>
          <cell r="J359" t="str">
            <v>feminino</v>
          </cell>
          <cell r="K359">
            <v>2</v>
          </cell>
          <cell r="L359" t="str">
            <v>R do Rosmaninhal, Lt 5</v>
          </cell>
          <cell r="M359" t="str">
            <v>6300-856</v>
          </cell>
          <cell r="N359" t="str">
            <v>GUARDA</v>
          </cell>
          <cell r="O359" t="str">
            <v>00243403</v>
          </cell>
          <cell r="P359" t="str">
            <v>12.ANO - 3. CURSO</v>
          </cell>
          <cell r="R359" t="str">
            <v>7442344</v>
          </cell>
          <cell r="S359" t="str">
            <v>20000414</v>
          </cell>
          <cell r="T359" t="str">
            <v>GUARDA</v>
          </cell>
          <cell r="U359" t="str">
            <v>9803</v>
          </cell>
          <cell r="V359" t="str">
            <v>S.NAC IND ENERGIA-SINDEL</v>
          </cell>
          <cell r="W359" t="str">
            <v>184895324</v>
          </cell>
          <cell r="X359" t="str">
            <v>1228</v>
          </cell>
          <cell r="Y359" t="str">
            <v>0.0</v>
          </cell>
          <cell r="Z359">
            <v>2</v>
          </cell>
          <cell r="AA359" t="str">
            <v>00</v>
          </cell>
          <cell r="AD359" t="str">
            <v>100</v>
          </cell>
          <cell r="AE359" t="str">
            <v>11181645288</v>
          </cell>
          <cell r="AF359" t="str">
            <v>02</v>
          </cell>
          <cell r="AG359" t="str">
            <v>19920616</v>
          </cell>
          <cell r="AH359" t="str">
            <v>DT.Adm.Corr.Antiguid</v>
          </cell>
          <cell r="AI359" t="str">
            <v>1</v>
          </cell>
          <cell r="AJ359" t="str">
            <v>ACTIVOS</v>
          </cell>
          <cell r="AK359" t="str">
            <v>AA</v>
          </cell>
          <cell r="AL359" t="str">
            <v>ACTIVO TEMP.INTEIRO</v>
          </cell>
          <cell r="AM359" t="str">
            <v>J200</v>
          </cell>
          <cell r="AN359" t="str">
            <v>EDPOutsourcingComercial-Ce</v>
          </cell>
          <cell r="AO359" t="str">
            <v>J222</v>
          </cell>
          <cell r="AP359" t="str">
            <v>EDPOC-GUARDA</v>
          </cell>
          <cell r="AQ359" t="str">
            <v>40177118</v>
          </cell>
          <cell r="AR359" t="str">
            <v>70000060</v>
          </cell>
          <cell r="AS359" t="str">
            <v>025.</v>
          </cell>
          <cell r="AT359" t="str">
            <v>ESCRITURARIO COMERCIAL</v>
          </cell>
          <cell r="AU359" t="str">
            <v>1</v>
          </cell>
          <cell r="AV359" t="str">
            <v>00040320</v>
          </cell>
          <cell r="AW359" t="str">
            <v>J20444360420</v>
          </cell>
          <cell r="AX359" t="str">
            <v>AC-LJGRD-LOJA GUARDA</v>
          </cell>
          <cell r="AY359" t="str">
            <v>68905311</v>
          </cell>
          <cell r="AZ359" t="str">
            <v>Lj Guarda</v>
          </cell>
          <cell r="BA359" t="str">
            <v>6890</v>
          </cell>
          <cell r="BB359" t="str">
            <v>EDP Outsourcing Comercial</v>
          </cell>
          <cell r="BC359" t="str">
            <v>6890</v>
          </cell>
          <cell r="BD359" t="str">
            <v>6890</v>
          </cell>
          <cell r="BE359" t="str">
            <v>2800</v>
          </cell>
          <cell r="BF359" t="str">
            <v>6890</v>
          </cell>
          <cell r="BG359" t="str">
            <v>EDP Outsourcing Comercial,SA</v>
          </cell>
          <cell r="BH359" t="str">
            <v>1010</v>
          </cell>
          <cell r="BI359">
            <v>1003</v>
          </cell>
          <cell r="BJ359" t="str">
            <v>08</v>
          </cell>
          <cell r="BK359">
            <v>13</v>
          </cell>
          <cell r="BL359">
            <v>131.43</v>
          </cell>
          <cell r="BM359" t="str">
            <v>NÍVEL 5</v>
          </cell>
          <cell r="BN359" t="str">
            <v>02</v>
          </cell>
          <cell r="BO359" t="str">
            <v>05</v>
          </cell>
          <cell r="BP359" t="str">
            <v>20030101</v>
          </cell>
          <cell r="BQ359" t="str">
            <v>21</v>
          </cell>
          <cell r="BR359" t="str">
            <v>EVOLUCAO AUTOMATICA</v>
          </cell>
          <cell r="BS359" t="str">
            <v>20050101</v>
          </cell>
          <cell r="BW359">
            <v>0</v>
          </cell>
          <cell r="BX359">
            <v>0</v>
          </cell>
          <cell r="BY359">
            <v>0</v>
          </cell>
          <cell r="BZ359">
            <v>0</v>
          </cell>
          <cell r="CA359">
            <v>0</v>
          </cell>
          <cell r="CC359">
            <v>0</v>
          </cell>
          <cell r="CG359">
            <v>0</v>
          </cell>
          <cell r="CK359">
            <v>0</v>
          </cell>
          <cell r="CO359">
            <v>0</v>
          </cell>
          <cell r="CT359">
            <v>0</v>
          </cell>
          <cell r="CU359">
            <v>0</v>
          </cell>
          <cell r="CV359">
            <v>0</v>
          </cell>
          <cell r="CW359">
            <v>0</v>
          </cell>
          <cell r="CX359">
            <v>1</v>
          </cell>
          <cell r="CY359" t="str">
            <v>6010</v>
          </cell>
          <cell r="CZ359">
            <v>39.54</v>
          </cell>
          <cell r="DC359">
            <v>0</v>
          </cell>
          <cell r="DF359">
            <v>0</v>
          </cell>
          <cell r="DI359">
            <v>0</v>
          </cell>
          <cell r="DK359">
            <v>0</v>
          </cell>
          <cell r="DL359">
            <v>0</v>
          </cell>
          <cell r="DN359" t="str">
            <v>21D12</v>
          </cell>
          <cell r="DO359" t="str">
            <v>Flex.T.Int."Act.Ind."</v>
          </cell>
          <cell r="DP359">
            <v>2</v>
          </cell>
          <cell r="DQ359">
            <v>100</v>
          </cell>
          <cell r="DR359" t="str">
            <v>CR01</v>
          </cell>
          <cell r="DT359" t="str">
            <v>00330000</v>
          </cell>
          <cell r="DU359" t="str">
            <v>BANCO COMERCIAL PORTUGUES, SA</v>
          </cell>
        </row>
        <row r="360">
          <cell r="A360" t="str">
            <v>300527</v>
          </cell>
          <cell r="B360" t="str">
            <v>Jose Fernando Monteiro Goncalves</v>
          </cell>
          <cell r="C360" t="str">
            <v>1987</v>
          </cell>
          <cell r="D360">
            <v>18</v>
          </cell>
          <cell r="E360">
            <v>18</v>
          </cell>
          <cell r="F360" t="str">
            <v>19650204</v>
          </cell>
          <cell r="G360" t="str">
            <v>40</v>
          </cell>
          <cell r="H360" t="str">
            <v>1</v>
          </cell>
          <cell r="I360" t="str">
            <v>Casado</v>
          </cell>
          <cell r="J360" t="str">
            <v>masculino</v>
          </cell>
          <cell r="K360">
            <v>2</v>
          </cell>
          <cell r="L360" t="str">
            <v>Prado Mendonças-R Nuno Montemor s/n</v>
          </cell>
          <cell r="M360" t="str">
            <v>6320-386</v>
          </cell>
          <cell r="N360" t="str">
            <v>SABUGAL</v>
          </cell>
          <cell r="O360" t="str">
            <v>00243383</v>
          </cell>
          <cell r="P360" t="str">
            <v>12.ANO - 1. CURSO</v>
          </cell>
          <cell r="R360" t="str">
            <v>7436360</v>
          </cell>
          <cell r="S360" t="str">
            <v>19990514</v>
          </cell>
          <cell r="T360" t="str">
            <v>GUARDA</v>
          </cell>
          <cell r="U360" t="str">
            <v>9803</v>
          </cell>
          <cell r="V360" t="str">
            <v>S.NAC IND ENERGIA-SINDEL</v>
          </cell>
          <cell r="W360" t="str">
            <v>190224304</v>
          </cell>
          <cell r="X360" t="str">
            <v>1260</v>
          </cell>
          <cell r="Y360" t="str">
            <v>0.0</v>
          </cell>
          <cell r="Z360">
            <v>2</v>
          </cell>
          <cell r="AA360" t="str">
            <v>00</v>
          </cell>
          <cell r="AC360" t="str">
            <v>X</v>
          </cell>
          <cell r="AD360" t="str">
            <v>100</v>
          </cell>
          <cell r="AE360" t="str">
            <v>11181558261</v>
          </cell>
          <cell r="AF360" t="str">
            <v>02</v>
          </cell>
          <cell r="AG360" t="str">
            <v>19870102</v>
          </cell>
          <cell r="AH360" t="str">
            <v>DT.Adm.Corr.Antiguid</v>
          </cell>
          <cell r="AI360" t="str">
            <v>1</v>
          </cell>
          <cell r="AJ360" t="str">
            <v>ACTIVOS</v>
          </cell>
          <cell r="AK360" t="str">
            <v>AA</v>
          </cell>
          <cell r="AL360" t="str">
            <v>ACTIVO TEMP.INTEIRO</v>
          </cell>
          <cell r="AM360" t="str">
            <v>J200</v>
          </cell>
          <cell r="AN360" t="str">
            <v>EDPOutsourcingComercial-Ce</v>
          </cell>
          <cell r="AO360" t="str">
            <v>J222</v>
          </cell>
          <cell r="AP360" t="str">
            <v>EDPOC-GUARDA</v>
          </cell>
          <cell r="AQ360" t="str">
            <v>40177116</v>
          </cell>
          <cell r="AR360" t="str">
            <v>70000060</v>
          </cell>
          <cell r="AS360" t="str">
            <v>025.</v>
          </cell>
          <cell r="AT360" t="str">
            <v>ESCRITURARIO COMERCIAL</v>
          </cell>
          <cell r="AU360" t="str">
            <v>1</v>
          </cell>
          <cell r="AV360" t="str">
            <v>00040320</v>
          </cell>
          <cell r="AW360" t="str">
            <v>J20444360420</v>
          </cell>
          <cell r="AX360" t="str">
            <v>AC-LJGRD-LOJA GUARDA</v>
          </cell>
          <cell r="AY360" t="str">
            <v>68905311</v>
          </cell>
          <cell r="AZ360" t="str">
            <v>Lj Guarda</v>
          </cell>
          <cell r="BA360" t="str">
            <v>6890</v>
          </cell>
          <cell r="BB360" t="str">
            <v>EDP Outsourcing Comercial</v>
          </cell>
          <cell r="BC360" t="str">
            <v>6890</v>
          </cell>
          <cell r="BD360" t="str">
            <v>6890</v>
          </cell>
          <cell r="BE360" t="str">
            <v>2800</v>
          </cell>
          <cell r="BF360" t="str">
            <v>6890</v>
          </cell>
          <cell r="BG360" t="str">
            <v>EDP Outsourcing Comercial,SA</v>
          </cell>
          <cell r="BH360" t="str">
            <v>1010</v>
          </cell>
          <cell r="BI360">
            <v>1079</v>
          </cell>
          <cell r="BJ360" t="str">
            <v>09</v>
          </cell>
          <cell r="BK360">
            <v>18</v>
          </cell>
          <cell r="BL360">
            <v>181.98</v>
          </cell>
          <cell r="BM360" t="str">
            <v>NÍVEL 5</v>
          </cell>
          <cell r="BN360" t="str">
            <v>02</v>
          </cell>
          <cell r="BO360" t="str">
            <v>06</v>
          </cell>
          <cell r="BP360" t="str">
            <v>20030101</v>
          </cell>
          <cell r="BQ360" t="str">
            <v>21</v>
          </cell>
          <cell r="BR360" t="str">
            <v>EVOLUCAO AUTOMATICA</v>
          </cell>
          <cell r="BS360" t="str">
            <v>20050101</v>
          </cell>
          <cell r="BW360">
            <v>0</v>
          </cell>
          <cell r="BX360">
            <v>0</v>
          </cell>
          <cell r="BY360">
            <v>0</v>
          </cell>
          <cell r="BZ360">
            <v>0</v>
          </cell>
          <cell r="CA360">
            <v>0</v>
          </cell>
          <cell r="CC360">
            <v>0</v>
          </cell>
          <cell r="CG360">
            <v>0</v>
          </cell>
          <cell r="CK360">
            <v>0</v>
          </cell>
          <cell r="CO360">
            <v>0</v>
          </cell>
          <cell r="CT360">
            <v>0</v>
          </cell>
          <cell r="CU360">
            <v>0</v>
          </cell>
          <cell r="CV360">
            <v>0</v>
          </cell>
          <cell r="CW360">
            <v>0</v>
          </cell>
          <cell r="CX360">
            <v>1</v>
          </cell>
          <cell r="CY360" t="str">
            <v>6010</v>
          </cell>
          <cell r="CZ360">
            <v>39.54</v>
          </cell>
          <cell r="DC360">
            <v>0</v>
          </cell>
          <cell r="DF360">
            <v>0</v>
          </cell>
          <cell r="DI360">
            <v>0</v>
          </cell>
          <cell r="DK360">
            <v>0</v>
          </cell>
          <cell r="DL360">
            <v>0</v>
          </cell>
          <cell r="DN360" t="str">
            <v>21D12</v>
          </cell>
          <cell r="DO360" t="str">
            <v>Flex.T.Int."Act.Ind."</v>
          </cell>
          <cell r="DP360">
            <v>2</v>
          </cell>
          <cell r="DQ360">
            <v>100</v>
          </cell>
          <cell r="DR360" t="str">
            <v>CR01</v>
          </cell>
          <cell r="DT360" t="str">
            <v>00350702</v>
          </cell>
          <cell r="DU360" t="str">
            <v>CAIXA GERAL DE DEPOSITOS, SA</v>
          </cell>
        </row>
        <row r="361">
          <cell r="A361" t="str">
            <v>322016</v>
          </cell>
          <cell r="B361" t="str">
            <v>Fatima Louro Bento Prata Pina</v>
          </cell>
          <cell r="C361" t="str">
            <v>1992</v>
          </cell>
          <cell r="D361">
            <v>13</v>
          </cell>
          <cell r="E361">
            <v>13</v>
          </cell>
          <cell r="F361" t="str">
            <v>19701209</v>
          </cell>
          <cell r="G361" t="str">
            <v>34</v>
          </cell>
          <cell r="H361" t="str">
            <v>1</v>
          </cell>
          <cell r="I361" t="str">
            <v>Casado</v>
          </cell>
          <cell r="J361" t="str">
            <v>feminino</v>
          </cell>
          <cell r="K361">
            <v>2</v>
          </cell>
          <cell r="L361" t="str">
            <v>Urb Vale do Alem, Lt 15</v>
          </cell>
          <cell r="M361" t="str">
            <v>6300-770</v>
          </cell>
          <cell r="N361" t="str">
            <v>GUARDA</v>
          </cell>
          <cell r="O361" t="str">
            <v>00243403</v>
          </cell>
          <cell r="P361" t="str">
            <v>12.ANO - 3. CURSO</v>
          </cell>
          <cell r="R361" t="str">
            <v>9972339</v>
          </cell>
          <cell r="S361" t="str">
            <v>19991223</v>
          </cell>
          <cell r="T361" t="str">
            <v>GUARDA</v>
          </cell>
          <cell r="U361" t="str">
            <v>9804</v>
          </cell>
          <cell r="V361" t="str">
            <v>SIND ENERGIA - SINERGIA</v>
          </cell>
          <cell r="W361" t="str">
            <v>204071461</v>
          </cell>
          <cell r="X361" t="str">
            <v>1260</v>
          </cell>
          <cell r="Y361" t="str">
            <v>0.0</v>
          </cell>
          <cell r="Z361">
            <v>2</v>
          </cell>
          <cell r="AA361" t="str">
            <v>00</v>
          </cell>
          <cell r="AD361" t="str">
            <v>100</v>
          </cell>
          <cell r="AE361" t="str">
            <v>11181677724</v>
          </cell>
          <cell r="AF361" t="str">
            <v>02</v>
          </cell>
          <cell r="AG361" t="str">
            <v>19920616</v>
          </cell>
          <cell r="AH361" t="str">
            <v>DT.Adm.Corr.Antiguid</v>
          </cell>
          <cell r="AI361" t="str">
            <v>1</v>
          </cell>
          <cell r="AJ361" t="str">
            <v>ACTIVOS</v>
          </cell>
          <cell r="AK361" t="str">
            <v>AA</v>
          </cell>
          <cell r="AL361" t="str">
            <v>ACTIVO TEMP.INTEIRO</v>
          </cell>
          <cell r="AM361" t="str">
            <v>J200</v>
          </cell>
          <cell r="AN361" t="str">
            <v>EDPOutsourcingComercial-Ce</v>
          </cell>
          <cell r="AO361" t="str">
            <v>J222</v>
          </cell>
          <cell r="AP361" t="str">
            <v>EDPOC-GUARDA</v>
          </cell>
          <cell r="AQ361" t="str">
            <v>40177117</v>
          </cell>
          <cell r="AR361" t="str">
            <v>70000060</v>
          </cell>
          <cell r="AS361" t="str">
            <v>025.</v>
          </cell>
          <cell r="AT361" t="str">
            <v>ESCRITURARIO COMERCIAL</v>
          </cell>
          <cell r="AU361" t="str">
            <v>1</v>
          </cell>
          <cell r="AV361" t="str">
            <v>00040320</v>
          </cell>
          <cell r="AW361" t="str">
            <v>J20444360420</v>
          </cell>
          <cell r="AX361" t="str">
            <v>AC-LJGRD-LOJA GUARDA</v>
          </cell>
          <cell r="AY361" t="str">
            <v>68905311</v>
          </cell>
          <cell r="AZ361" t="str">
            <v>Lj Guarda</v>
          </cell>
          <cell r="BA361" t="str">
            <v>6890</v>
          </cell>
          <cell r="BB361" t="str">
            <v>EDP Outsourcing Comercial</v>
          </cell>
          <cell r="BC361" t="str">
            <v>6890</v>
          </cell>
          <cell r="BD361" t="str">
            <v>6890</v>
          </cell>
          <cell r="BE361" t="str">
            <v>2800</v>
          </cell>
          <cell r="BF361" t="str">
            <v>6890</v>
          </cell>
          <cell r="BG361" t="str">
            <v>EDP Outsourcing Comercial,SA</v>
          </cell>
          <cell r="BH361" t="str">
            <v>1010</v>
          </cell>
          <cell r="BI361">
            <v>1003</v>
          </cell>
          <cell r="BJ361" t="str">
            <v>08</v>
          </cell>
          <cell r="BK361">
            <v>13</v>
          </cell>
          <cell r="BL361">
            <v>131.43</v>
          </cell>
          <cell r="BM361" t="str">
            <v>NÍVEL 5</v>
          </cell>
          <cell r="BN361" t="str">
            <v>02</v>
          </cell>
          <cell r="BO361" t="str">
            <v>05</v>
          </cell>
          <cell r="BP361" t="str">
            <v>20030101</v>
          </cell>
          <cell r="BQ361" t="str">
            <v>21</v>
          </cell>
          <cell r="BR361" t="str">
            <v>EVOLUCAO AUTOMATICA</v>
          </cell>
          <cell r="BS361" t="str">
            <v>20050101</v>
          </cell>
          <cell r="BW361">
            <v>0</v>
          </cell>
          <cell r="BX361">
            <v>0</v>
          </cell>
          <cell r="BY361">
            <v>0</v>
          </cell>
          <cell r="BZ361">
            <v>0</v>
          </cell>
          <cell r="CA361">
            <v>0</v>
          </cell>
          <cell r="CC361">
            <v>0</v>
          </cell>
          <cell r="CG361">
            <v>0</v>
          </cell>
          <cell r="CK361">
            <v>0</v>
          </cell>
          <cell r="CO361">
            <v>0</v>
          </cell>
          <cell r="CT361">
            <v>0</v>
          </cell>
          <cell r="CU361">
            <v>0</v>
          </cell>
          <cell r="CV361">
            <v>0</v>
          </cell>
          <cell r="CW361">
            <v>0</v>
          </cell>
          <cell r="CX361">
            <v>1</v>
          </cell>
          <cell r="CY361" t="str">
            <v>6010</v>
          </cell>
          <cell r="CZ361">
            <v>39.54</v>
          </cell>
          <cell r="DC361">
            <v>0</v>
          </cell>
          <cell r="DF361">
            <v>0</v>
          </cell>
          <cell r="DI361">
            <v>0</v>
          </cell>
          <cell r="DK361">
            <v>0</v>
          </cell>
          <cell r="DL361">
            <v>0</v>
          </cell>
          <cell r="DN361" t="str">
            <v>21D12</v>
          </cell>
          <cell r="DO361" t="str">
            <v>Flex.T.Int."Act.Ind."</v>
          </cell>
          <cell r="DP361">
            <v>2</v>
          </cell>
          <cell r="DQ361">
            <v>100</v>
          </cell>
          <cell r="DR361" t="str">
            <v>CR01</v>
          </cell>
          <cell r="DT361" t="str">
            <v>00330000</v>
          </cell>
          <cell r="DU361" t="str">
            <v>BANCO COMERCIAL PORTUGUES, SA</v>
          </cell>
        </row>
        <row r="362">
          <cell r="A362" t="str">
            <v>254819</v>
          </cell>
          <cell r="B362" t="str">
            <v>Antonio Marques Tavares</v>
          </cell>
          <cell r="C362" t="str">
            <v>1983</v>
          </cell>
          <cell r="D362">
            <v>22</v>
          </cell>
          <cell r="E362">
            <v>22</v>
          </cell>
          <cell r="F362" t="str">
            <v>19580625</v>
          </cell>
          <cell r="G362" t="str">
            <v>47</v>
          </cell>
          <cell r="H362" t="str">
            <v>1</v>
          </cell>
          <cell r="I362" t="str">
            <v>Casado</v>
          </cell>
          <cell r="J362" t="str">
            <v>masculino</v>
          </cell>
          <cell r="K362">
            <v>2</v>
          </cell>
          <cell r="L362" t="str">
            <v>R.João Caetano Salvado - Lt Nº.2 Br do Pinheiro</v>
          </cell>
          <cell r="M362" t="str">
            <v>6300-572</v>
          </cell>
          <cell r="N362" t="str">
            <v>GUARDA</v>
          </cell>
          <cell r="O362" t="str">
            <v>00241132</v>
          </cell>
          <cell r="P362" t="str">
            <v>CURSO COMPLEMENTAR DOS LICEUS</v>
          </cell>
          <cell r="R362" t="str">
            <v>4257128</v>
          </cell>
          <cell r="S362" t="str">
            <v>19840131</v>
          </cell>
          <cell r="T362" t="str">
            <v>LISBOA</v>
          </cell>
          <cell r="U362" t="str">
            <v>9806</v>
          </cell>
          <cell r="V362" t="str">
            <v>ASOSI-ASS.S.TRAB.S.EN.TEL</v>
          </cell>
          <cell r="W362" t="str">
            <v>172777534</v>
          </cell>
          <cell r="X362" t="str">
            <v>1252</v>
          </cell>
          <cell r="Y362" t="str">
            <v>0.0</v>
          </cell>
          <cell r="Z362">
            <v>2</v>
          </cell>
          <cell r="AA362" t="str">
            <v>00</v>
          </cell>
          <cell r="AD362" t="str">
            <v>100</v>
          </cell>
          <cell r="AE362" t="str">
            <v>11181181439</v>
          </cell>
          <cell r="AF362" t="str">
            <v>02</v>
          </cell>
          <cell r="AG362" t="str">
            <v>19830801</v>
          </cell>
          <cell r="AH362" t="str">
            <v>DT.Adm.Corr.Antiguid</v>
          </cell>
          <cell r="AI362" t="str">
            <v>1</v>
          </cell>
          <cell r="AJ362" t="str">
            <v>ACTIVOS</v>
          </cell>
          <cell r="AK362" t="str">
            <v>AA</v>
          </cell>
          <cell r="AL362" t="str">
            <v>ACTIVO TEMP.INTEIRO</v>
          </cell>
          <cell r="AM362" t="str">
            <v>J200</v>
          </cell>
          <cell r="AN362" t="str">
            <v>EDPOutsourcingComercial-Ce</v>
          </cell>
          <cell r="AO362" t="str">
            <v>J222</v>
          </cell>
          <cell r="AP362" t="str">
            <v>EDPOC-GUARDA</v>
          </cell>
          <cell r="AQ362" t="str">
            <v>40177115</v>
          </cell>
          <cell r="AR362" t="str">
            <v>70000060</v>
          </cell>
          <cell r="AS362" t="str">
            <v>025.</v>
          </cell>
          <cell r="AT362" t="str">
            <v>ESCRITURARIO COMERCIAL</v>
          </cell>
          <cell r="AU362" t="str">
            <v>1</v>
          </cell>
          <cell r="AV362" t="str">
            <v>00040320</v>
          </cell>
          <cell r="AW362" t="str">
            <v>J20444360420</v>
          </cell>
          <cell r="AX362" t="str">
            <v>AC-LJGRD-LOJA GUARDA</v>
          </cell>
          <cell r="AY362" t="str">
            <v>68905311</v>
          </cell>
          <cell r="AZ362" t="str">
            <v>Lj Guarda</v>
          </cell>
          <cell r="BA362" t="str">
            <v>6890</v>
          </cell>
          <cell r="BB362" t="str">
            <v>EDP Outsourcing Comercial</v>
          </cell>
          <cell r="BC362" t="str">
            <v>6890</v>
          </cell>
          <cell r="BD362" t="str">
            <v>6890</v>
          </cell>
          <cell r="BE362" t="str">
            <v>2800</v>
          </cell>
          <cell r="BF362" t="str">
            <v>6890</v>
          </cell>
          <cell r="BG362" t="str">
            <v>EDP Outsourcing Comercial,SA</v>
          </cell>
          <cell r="BH362" t="str">
            <v>1010</v>
          </cell>
          <cell r="BI362">
            <v>1160</v>
          </cell>
          <cell r="BJ362" t="str">
            <v>10</v>
          </cell>
          <cell r="BK362">
            <v>22</v>
          </cell>
          <cell r="BL362">
            <v>222.42</v>
          </cell>
          <cell r="BM362" t="str">
            <v>NÍVEL 5</v>
          </cell>
          <cell r="BN362" t="str">
            <v>01</v>
          </cell>
          <cell r="BO362" t="str">
            <v>07</v>
          </cell>
          <cell r="BP362" t="str">
            <v>20040101</v>
          </cell>
          <cell r="BQ362" t="str">
            <v>21</v>
          </cell>
          <cell r="BR362" t="str">
            <v>EVOLUCAO AUTOMATICA</v>
          </cell>
          <cell r="BS362" t="str">
            <v>20050101</v>
          </cell>
          <cell r="BW362">
            <v>0</v>
          </cell>
          <cell r="BX362">
            <v>0</v>
          </cell>
          <cell r="BY362">
            <v>0</v>
          </cell>
          <cell r="BZ362">
            <v>0</v>
          </cell>
          <cell r="CA362">
            <v>0</v>
          </cell>
          <cell r="CC362">
            <v>0</v>
          </cell>
          <cell r="CG362">
            <v>0</v>
          </cell>
          <cell r="CK362">
            <v>0</v>
          </cell>
          <cell r="CO362">
            <v>0</v>
          </cell>
          <cell r="CT362">
            <v>0</v>
          </cell>
          <cell r="CU362">
            <v>0</v>
          </cell>
          <cell r="CV362">
            <v>0</v>
          </cell>
          <cell r="CW362">
            <v>0</v>
          </cell>
          <cell r="CX362">
            <v>1</v>
          </cell>
          <cell r="CY362" t="str">
            <v>6010</v>
          </cell>
          <cell r="CZ362">
            <v>39.54</v>
          </cell>
          <cell r="DC362">
            <v>0</v>
          </cell>
          <cell r="DF362">
            <v>0</v>
          </cell>
          <cell r="DI362">
            <v>0</v>
          </cell>
          <cell r="DK362">
            <v>0</v>
          </cell>
          <cell r="DL362">
            <v>0</v>
          </cell>
          <cell r="DN362" t="str">
            <v>21D12</v>
          </cell>
          <cell r="DO362" t="str">
            <v>Flex.T.Int."Act.Ind."</v>
          </cell>
          <cell r="DP362">
            <v>2</v>
          </cell>
          <cell r="DQ362">
            <v>100</v>
          </cell>
          <cell r="DR362" t="str">
            <v>CR01</v>
          </cell>
          <cell r="DT362" t="str">
            <v>00350360</v>
          </cell>
          <cell r="DU362" t="str">
            <v>CAIXA GERAL DE DEPOSITOS, SA</v>
          </cell>
        </row>
        <row r="363">
          <cell r="A363" t="str">
            <v>268992</v>
          </cell>
          <cell r="B363" t="str">
            <v>Maria Carmo Lopes Cruz</v>
          </cell>
          <cell r="C363" t="str">
            <v>1984</v>
          </cell>
          <cell r="D363">
            <v>21</v>
          </cell>
          <cell r="E363">
            <v>21</v>
          </cell>
          <cell r="F363" t="str">
            <v>19610910</v>
          </cell>
          <cell r="G363" t="str">
            <v>43</v>
          </cell>
          <cell r="H363" t="str">
            <v>0</v>
          </cell>
          <cell r="I363" t="str">
            <v>Solt.</v>
          </cell>
          <cell r="J363" t="str">
            <v>feminino</v>
          </cell>
          <cell r="K363">
            <v>0</v>
          </cell>
          <cell r="L363" t="str">
            <v>R do Fundo, N.6 - Soutinho</v>
          </cell>
          <cell r="M363" t="str">
            <v>6360-180</v>
          </cell>
          <cell r="N363" t="str">
            <v>VALE DE AZARES</v>
          </cell>
          <cell r="O363" t="str">
            <v>00772404</v>
          </cell>
          <cell r="P363" t="str">
            <v>SOCIOLOGIA</v>
          </cell>
          <cell r="R363" t="str">
            <v>5654639</v>
          </cell>
          <cell r="S363" t="str">
            <v>20010105</v>
          </cell>
          <cell r="T363" t="str">
            <v>GUARDA</v>
          </cell>
          <cell r="W363" t="str">
            <v>142615390</v>
          </cell>
          <cell r="X363" t="str">
            <v>1180</v>
          </cell>
          <cell r="Y363" t="str">
            <v>0.0</v>
          </cell>
          <cell r="Z363">
            <v>0</v>
          </cell>
          <cell r="AA363" t="str">
            <v>00</v>
          </cell>
          <cell r="AD363" t="str">
            <v>100</v>
          </cell>
          <cell r="AE363" t="str">
            <v>11181155985</v>
          </cell>
          <cell r="AF363" t="str">
            <v>02</v>
          </cell>
          <cell r="AG363" t="str">
            <v>19840816</v>
          </cell>
          <cell r="AH363" t="str">
            <v>DT.Adm.Corr.Antiguid</v>
          </cell>
          <cell r="AI363" t="str">
            <v>1</v>
          </cell>
          <cell r="AJ363" t="str">
            <v>ACTIVOS</v>
          </cell>
          <cell r="AK363" t="str">
            <v>AA</v>
          </cell>
          <cell r="AL363" t="str">
            <v>ACTIVO TEMP.INTEIRO</v>
          </cell>
          <cell r="AM363" t="str">
            <v>J200</v>
          </cell>
          <cell r="AN363" t="str">
            <v>EDPOutsourcingComercial-Ce</v>
          </cell>
          <cell r="AO363" t="str">
            <v>J222</v>
          </cell>
          <cell r="AP363" t="str">
            <v>EDPOC-GUARDA</v>
          </cell>
          <cell r="AQ363" t="str">
            <v>40177404</v>
          </cell>
          <cell r="AR363" t="str">
            <v>70000041</v>
          </cell>
          <cell r="AS363" t="str">
            <v>01L1</v>
          </cell>
          <cell r="AT363" t="str">
            <v>LICENCIADO I</v>
          </cell>
          <cell r="AU363" t="str">
            <v>1</v>
          </cell>
          <cell r="AV363" t="str">
            <v>00040448</v>
          </cell>
          <cell r="AW363" t="str">
            <v>J20600001820</v>
          </cell>
          <cell r="AX363" t="str">
            <v>ACTC-GA CONTACTOS TECNICOS CENTRO</v>
          </cell>
          <cell r="AY363" t="str">
            <v>68908200</v>
          </cell>
          <cell r="AZ363" t="str">
            <v>GC - GA Gestão Conta</v>
          </cell>
          <cell r="BA363" t="str">
            <v>6890</v>
          </cell>
          <cell r="BB363" t="str">
            <v>EDP Outsourcing Comercial</v>
          </cell>
          <cell r="BC363" t="str">
            <v>6890</v>
          </cell>
          <cell r="BD363" t="str">
            <v>6890</v>
          </cell>
          <cell r="BE363" t="str">
            <v>2800</v>
          </cell>
          <cell r="BF363" t="str">
            <v>6890</v>
          </cell>
          <cell r="BG363" t="str">
            <v>EDP Outsourcing Comercial,SA</v>
          </cell>
          <cell r="BH363" t="str">
            <v>1010</v>
          </cell>
          <cell r="BI363">
            <v>1799</v>
          </cell>
          <cell r="BJ363" t="str">
            <v>F</v>
          </cell>
          <cell r="BK363">
            <v>21</v>
          </cell>
          <cell r="BL363">
            <v>212.31</v>
          </cell>
          <cell r="BM363" t="str">
            <v>LIC 1</v>
          </cell>
          <cell r="BN363" t="str">
            <v>00</v>
          </cell>
          <cell r="BO363" t="str">
            <v>F</v>
          </cell>
          <cell r="BP363" t="str">
            <v>20050101</v>
          </cell>
          <cell r="BQ363" t="str">
            <v>21</v>
          </cell>
          <cell r="BR363" t="str">
            <v>EVOLUCAO AUTOMATICA</v>
          </cell>
          <cell r="BS363" t="str">
            <v>20050101</v>
          </cell>
          <cell r="BW363">
            <v>0</v>
          </cell>
          <cell r="BX363">
            <v>0</v>
          </cell>
          <cell r="BY363">
            <v>0</v>
          </cell>
          <cell r="BZ363">
            <v>0</v>
          </cell>
          <cell r="CA363">
            <v>0</v>
          </cell>
          <cell r="CC363">
            <v>0</v>
          </cell>
          <cell r="CG363">
            <v>0</v>
          </cell>
          <cell r="CK363">
            <v>0</v>
          </cell>
          <cell r="CO363">
            <v>0</v>
          </cell>
          <cell r="CT363">
            <v>0</v>
          </cell>
          <cell r="CU363">
            <v>0</v>
          </cell>
          <cell r="CV363">
            <v>0</v>
          </cell>
          <cell r="CW363">
            <v>0</v>
          </cell>
          <cell r="CX363">
            <v>0</v>
          </cell>
          <cell r="CZ363">
            <v>0</v>
          </cell>
          <cell r="DC363">
            <v>0</v>
          </cell>
          <cell r="DF363">
            <v>0</v>
          </cell>
          <cell r="DI363">
            <v>0</v>
          </cell>
          <cell r="DK363">
            <v>0</v>
          </cell>
          <cell r="DL363">
            <v>0</v>
          </cell>
          <cell r="DN363" t="str">
            <v>21D12</v>
          </cell>
          <cell r="DO363" t="str">
            <v>Flex.T.Int."Act.Ind."</v>
          </cell>
          <cell r="DP363">
            <v>2</v>
          </cell>
          <cell r="DQ363">
            <v>100</v>
          </cell>
          <cell r="DR363" t="str">
            <v>CR01</v>
          </cell>
          <cell r="DT363" t="str">
            <v>00210000</v>
          </cell>
          <cell r="DU363" t="str">
            <v>CREDITO PREDIAL PORTUGUES, SA</v>
          </cell>
        </row>
        <row r="364">
          <cell r="A364" t="str">
            <v>202460</v>
          </cell>
          <cell r="B364" t="str">
            <v>Antonio Cesar Marcos Gata</v>
          </cell>
          <cell r="C364" t="str">
            <v>1980</v>
          </cell>
          <cell r="D364">
            <v>25</v>
          </cell>
          <cell r="E364">
            <v>25</v>
          </cell>
          <cell r="F364" t="str">
            <v>19540819</v>
          </cell>
          <cell r="G364" t="str">
            <v>50</v>
          </cell>
          <cell r="H364" t="str">
            <v>1</v>
          </cell>
          <cell r="I364" t="str">
            <v>Casado</v>
          </cell>
          <cell r="J364" t="str">
            <v>masculino</v>
          </cell>
          <cell r="K364">
            <v>2</v>
          </cell>
          <cell r="L364" t="str">
            <v>Rua Dr. Adalberto Pereira, No 15 (Loteamento Camarário</v>
          </cell>
          <cell r="M364" t="str">
            <v>6320-338</v>
          </cell>
          <cell r="N364" t="str">
            <v>SABUGAL</v>
          </cell>
          <cell r="O364" t="str">
            <v>00678403</v>
          </cell>
          <cell r="P364" t="str">
            <v>C.SUPERIOR ASSISTENTE ADMINIST</v>
          </cell>
          <cell r="R364" t="str">
            <v>4007279</v>
          </cell>
          <cell r="S364" t="str">
            <v>19980210</v>
          </cell>
          <cell r="T364" t="str">
            <v>GUARDA</v>
          </cell>
          <cell r="W364" t="str">
            <v>114364672</v>
          </cell>
          <cell r="X364" t="str">
            <v>1260</v>
          </cell>
          <cell r="Y364" t="str">
            <v>0.0</v>
          </cell>
          <cell r="Z364">
            <v>2</v>
          </cell>
          <cell r="AA364" t="str">
            <v>00</v>
          </cell>
          <cell r="AC364" t="str">
            <v>X</v>
          </cell>
          <cell r="AD364" t="str">
            <v>100</v>
          </cell>
          <cell r="AE364" t="str">
            <v>11180485772</v>
          </cell>
          <cell r="AF364" t="str">
            <v>02</v>
          </cell>
          <cell r="AG364" t="str">
            <v>19800922</v>
          </cell>
          <cell r="AH364" t="str">
            <v>DT.Adm.Corr.Antiguid</v>
          </cell>
          <cell r="AI364" t="str">
            <v>1</v>
          </cell>
          <cell r="AJ364" t="str">
            <v>ACTIVOS</v>
          </cell>
          <cell r="AK364" t="str">
            <v>AA</v>
          </cell>
          <cell r="AL364" t="str">
            <v>ACTIVO TEMP.INTEIRO</v>
          </cell>
          <cell r="AM364" t="str">
            <v>J200</v>
          </cell>
          <cell r="AN364" t="str">
            <v>EDPOutsourcingComercial-Ce</v>
          </cell>
          <cell r="AO364" t="str">
            <v>J222</v>
          </cell>
          <cell r="AP364" t="str">
            <v>EDPOC-GUARDA</v>
          </cell>
          <cell r="AQ364" t="str">
            <v>40177412</v>
          </cell>
          <cell r="AR364" t="str">
            <v>70000038</v>
          </cell>
          <cell r="AS364" t="str">
            <v>01B2</v>
          </cell>
          <cell r="AT364" t="str">
            <v>BACHAREL II</v>
          </cell>
          <cell r="AU364" t="str">
            <v>1</v>
          </cell>
          <cell r="AV364" t="str">
            <v>00040448</v>
          </cell>
          <cell r="AW364" t="str">
            <v>J20600001820</v>
          </cell>
          <cell r="AX364" t="str">
            <v>ACTC-GA CONTACTOS TECNICOS CENTRO</v>
          </cell>
          <cell r="AY364" t="str">
            <v>68908200</v>
          </cell>
          <cell r="AZ364" t="str">
            <v>GC - GA Gestão Conta</v>
          </cell>
          <cell r="BA364" t="str">
            <v>6890</v>
          </cell>
          <cell r="BB364" t="str">
            <v>EDP Outsourcing Comercial</v>
          </cell>
          <cell r="BC364" t="str">
            <v>6890</v>
          </cell>
          <cell r="BD364" t="str">
            <v>6890</v>
          </cell>
          <cell r="BE364" t="str">
            <v>2800</v>
          </cell>
          <cell r="BF364" t="str">
            <v>6890</v>
          </cell>
          <cell r="BG364" t="str">
            <v>EDP Outsourcing Comercial,SA</v>
          </cell>
          <cell r="BH364" t="str">
            <v>1010</v>
          </cell>
          <cell r="BI364">
            <v>1799</v>
          </cell>
          <cell r="BJ364" t="str">
            <v>F</v>
          </cell>
          <cell r="BK364">
            <v>25</v>
          </cell>
          <cell r="BL364">
            <v>252.75</v>
          </cell>
          <cell r="BM364" t="str">
            <v>BACH 2</v>
          </cell>
          <cell r="BN364" t="str">
            <v>01</v>
          </cell>
          <cell r="BO364" t="str">
            <v>F</v>
          </cell>
          <cell r="BP364" t="str">
            <v>20040112</v>
          </cell>
          <cell r="BQ364" t="str">
            <v>37</v>
          </cell>
          <cell r="BR364" t="str">
            <v>NOMEACAO PROTOC. Q.SUPERIORES</v>
          </cell>
          <cell r="BS364" t="str">
            <v>20050101</v>
          </cell>
          <cell r="BT364" t="str">
            <v>20040101</v>
          </cell>
          <cell r="BW364">
            <v>0</v>
          </cell>
          <cell r="BX364">
            <v>0</v>
          </cell>
          <cell r="BY364">
            <v>0</v>
          </cell>
          <cell r="BZ364">
            <v>0</v>
          </cell>
          <cell r="CA364">
            <v>0</v>
          </cell>
          <cell r="CC364">
            <v>0</v>
          </cell>
          <cell r="CG364">
            <v>0</v>
          </cell>
          <cell r="CK364">
            <v>0</v>
          </cell>
          <cell r="CO364">
            <v>0</v>
          </cell>
          <cell r="CT364">
            <v>0</v>
          </cell>
          <cell r="CU364">
            <v>0</v>
          </cell>
          <cell r="CV364">
            <v>0</v>
          </cell>
          <cell r="CW364">
            <v>0</v>
          </cell>
          <cell r="CX364">
            <v>0</v>
          </cell>
          <cell r="CZ364">
            <v>0</v>
          </cell>
          <cell r="DC364">
            <v>0</v>
          </cell>
          <cell r="DF364">
            <v>0</v>
          </cell>
          <cell r="DI364">
            <v>0</v>
          </cell>
          <cell r="DK364">
            <v>0</v>
          </cell>
          <cell r="DL364">
            <v>0</v>
          </cell>
          <cell r="DN364" t="str">
            <v>21D12</v>
          </cell>
          <cell r="DO364" t="str">
            <v>Flex.T.Int."Act.Ind."</v>
          </cell>
          <cell r="DP364">
            <v>2</v>
          </cell>
          <cell r="DQ364">
            <v>100</v>
          </cell>
          <cell r="DR364" t="str">
            <v>CR01</v>
          </cell>
          <cell r="DT364" t="str">
            <v>00210000</v>
          </cell>
          <cell r="DU364" t="str">
            <v>CREDITO PREDIAL PORTUGUES, SA</v>
          </cell>
        </row>
        <row r="365">
          <cell r="A365" t="str">
            <v>188565</v>
          </cell>
          <cell r="B365" t="str">
            <v>Jose Grilo Geraldes</v>
          </cell>
          <cell r="C365" t="str">
            <v>1980</v>
          </cell>
          <cell r="D365">
            <v>25</v>
          </cell>
          <cell r="E365">
            <v>25</v>
          </cell>
          <cell r="F365" t="str">
            <v>19550702</v>
          </cell>
          <cell r="G365" t="str">
            <v>49</v>
          </cell>
          <cell r="H365" t="str">
            <v>1</v>
          </cell>
          <cell r="I365" t="str">
            <v>Casado</v>
          </cell>
          <cell r="J365" t="str">
            <v>masculino</v>
          </cell>
          <cell r="K365">
            <v>2</v>
          </cell>
          <cell r="L365" t="str">
            <v>Urbanização Águas Santas, LT 20</v>
          </cell>
          <cell r="M365" t="str">
            <v>6300-808</v>
          </cell>
          <cell r="N365" t="str">
            <v>GUARDA</v>
          </cell>
          <cell r="O365" t="str">
            <v>00241132</v>
          </cell>
          <cell r="P365" t="str">
            <v>CURSO COMPLEMENTAR DOS LICEUS</v>
          </cell>
          <cell r="R365" t="str">
            <v>4000092</v>
          </cell>
          <cell r="S365" t="str">
            <v>20010319</v>
          </cell>
          <cell r="T365" t="str">
            <v>GUARDA</v>
          </cell>
          <cell r="U365" t="str">
            <v>9803</v>
          </cell>
          <cell r="V365" t="str">
            <v>S.NAC IND ENERGIA-SINDEL</v>
          </cell>
          <cell r="W365" t="str">
            <v>118303015</v>
          </cell>
          <cell r="X365" t="str">
            <v>1228</v>
          </cell>
          <cell r="Y365" t="str">
            <v>0.0</v>
          </cell>
          <cell r="Z365">
            <v>2</v>
          </cell>
          <cell r="AA365" t="str">
            <v>00</v>
          </cell>
          <cell r="AC365" t="str">
            <v>X</v>
          </cell>
          <cell r="AD365" t="str">
            <v>100</v>
          </cell>
          <cell r="AE365" t="str">
            <v>11191211969</v>
          </cell>
          <cell r="AF365" t="str">
            <v>02</v>
          </cell>
          <cell r="AG365" t="str">
            <v>19800130</v>
          </cell>
          <cell r="AH365" t="str">
            <v>DT.Adm.Corr.Antiguid</v>
          </cell>
          <cell r="AI365" t="str">
            <v>1</v>
          </cell>
          <cell r="AJ365" t="str">
            <v>ACTIVOS</v>
          </cell>
          <cell r="AK365" t="str">
            <v>AA</v>
          </cell>
          <cell r="AL365" t="str">
            <v>ACTIVO TEMP.INTEIRO</v>
          </cell>
          <cell r="AM365" t="str">
            <v>J200</v>
          </cell>
          <cell r="AN365" t="str">
            <v>EDPOutsourcingComercial-Ce</v>
          </cell>
          <cell r="AO365" t="str">
            <v>J222</v>
          </cell>
          <cell r="AP365" t="str">
            <v>EDPOC-GUARDA</v>
          </cell>
          <cell r="AQ365" t="str">
            <v>40177413</v>
          </cell>
          <cell r="AR365" t="str">
            <v>70000044</v>
          </cell>
          <cell r="AS365" t="str">
            <v>01S2</v>
          </cell>
          <cell r="AT365" t="str">
            <v>CHEFIA SECCAO ESCALAO II</v>
          </cell>
          <cell r="AU365" t="str">
            <v>1</v>
          </cell>
          <cell r="AV365" t="str">
            <v>00040448</v>
          </cell>
          <cell r="AW365" t="str">
            <v>J20600001820</v>
          </cell>
          <cell r="AX365" t="str">
            <v>ACTC-GA CONTACTOS TECNICOS CENTRO</v>
          </cell>
          <cell r="AY365" t="str">
            <v>68908200</v>
          </cell>
          <cell r="AZ365" t="str">
            <v>GC - GA Gestão Conta</v>
          </cell>
          <cell r="BA365" t="str">
            <v>6890</v>
          </cell>
          <cell r="BB365" t="str">
            <v>EDP Outsourcing Comercial</v>
          </cell>
          <cell r="BC365" t="str">
            <v>6890</v>
          </cell>
          <cell r="BD365" t="str">
            <v>6890</v>
          </cell>
          <cell r="BE365" t="str">
            <v>2800</v>
          </cell>
          <cell r="BF365" t="str">
            <v>6890</v>
          </cell>
          <cell r="BG365" t="str">
            <v>EDP Outsourcing Comercial,SA</v>
          </cell>
          <cell r="BH365" t="str">
            <v>1010</v>
          </cell>
          <cell r="BI365">
            <v>1520</v>
          </cell>
          <cell r="BJ365" t="str">
            <v>14</v>
          </cell>
          <cell r="BK365">
            <v>25</v>
          </cell>
          <cell r="BL365">
            <v>252.75</v>
          </cell>
          <cell r="BM365" t="str">
            <v>C SECÇ2</v>
          </cell>
          <cell r="BN365" t="str">
            <v>00</v>
          </cell>
          <cell r="BO365" t="str">
            <v>I</v>
          </cell>
          <cell r="BP365" t="str">
            <v>20050101</v>
          </cell>
          <cell r="BQ365" t="str">
            <v>21</v>
          </cell>
          <cell r="BR365" t="str">
            <v>EVOLUCAO AUTOMATICA</v>
          </cell>
          <cell r="BS365" t="str">
            <v>20050101</v>
          </cell>
          <cell r="BW365">
            <v>0</v>
          </cell>
          <cell r="BX365">
            <v>0</v>
          </cell>
          <cell r="BY365">
            <v>0</v>
          </cell>
          <cell r="BZ365">
            <v>0</v>
          </cell>
          <cell r="CA365">
            <v>0</v>
          </cell>
          <cell r="CC365">
            <v>0</v>
          </cell>
          <cell r="CG365">
            <v>0</v>
          </cell>
          <cell r="CK365">
            <v>0</v>
          </cell>
          <cell r="CO365">
            <v>0</v>
          </cell>
          <cell r="CT365">
            <v>0</v>
          </cell>
          <cell r="CU365">
            <v>0</v>
          </cell>
          <cell r="CV365">
            <v>0</v>
          </cell>
          <cell r="CW365">
            <v>0</v>
          </cell>
          <cell r="CX365">
            <v>0</v>
          </cell>
          <cell r="CZ365">
            <v>0</v>
          </cell>
          <cell r="DC365">
            <v>0</v>
          </cell>
          <cell r="DF365">
            <v>0</v>
          </cell>
          <cell r="DI365">
            <v>0</v>
          </cell>
          <cell r="DK365">
            <v>0</v>
          </cell>
          <cell r="DL365">
            <v>0</v>
          </cell>
          <cell r="DN365" t="str">
            <v>21D12</v>
          </cell>
          <cell r="DO365" t="str">
            <v>Flex.T.Int."Act.Ind."</v>
          </cell>
          <cell r="DP365">
            <v>2</v>
          </cell>
          <cell r="DQ365">
            <v>100</v>
          </cell>
          <cell r="DR365" t="str">
            <v>CR01</v>
          </cell>
          <cell r="DT365" t="str">
            <v>00350360</v>
          </cell>
          <cell r="DU365" t="str">
            <v>CAIXA GERAL DE DEPOSITOS, SA</v>
          </cell>
        </row>
        <row r="366">
          <cell r="A366" t="str">
            <v>190020</v>
          </cell>
          <cell r="B366" t="str">
            <v>Antonio Filipe Gaspar Oliveira</v>
          </cell>
          <cell r="C366" t="str">
            <v>1980</v>
          </cell>
          <cell r="D366">
            <v>25</v>
          </cell>
          <cell r="E366">
            <v>25</v>
          </cell>
          <cell r="F366" t="str">
            <v>19530207</v>
          </cell>
          <cell r="G366" t="str">
            <v>52</v>
          </cell>
          <cell r="H366" t="str">
            <v>1</v>
          </cell>
          <cell r="I366" t="str">
            <v>Casado</v>
          </cell>
          <cell r="J366" t="str">
            <v>masculino</v>
          </cell>
          <cell r="K366">
            <v>1</v>
          </cell>
          <cell r="L366" t="str">
            <v>R Dr. Sousa Martins, Lt 34</v>
          </cell>
          <cell r="M366" t="str">
            <v>6300-761</v>
          </cell>
          <cell r="N366" t="str">
            <v>GUARDA</v>
          </cell>
          <cell r="O366" t="str">
            <v>00776015</v>
          </cell>
          <cell r="P366" t="str">
            <v>GESTAO DE EMPRESAS</v>
          </cell>
          <cell r="R366" t="str">
            <v>2530710</v>
          </cell>
          <cell r="S366" t="str">
            <v>19950105</v>
          </cell>
          <cell r="T366" t="str">
            <v>GUARDA</v>
          </cell>
          <cell r="U366" t="str">
            <v>9813</v>
          </cell>
          <cell r="V366" t="str">
            <v>SINDICATO ECONOMISTAS</v>
          </cell>
          <cell r="W366" t="str">
            <v>174459955</v>
          </cell>
          <cell r="X366" t="str">
            <v>1228</v>
          </cell>
          <cell r="Y366" t="str">
            <v>0.0</v>
          </cell>
          <cell r="Z366">
            <v>1</v>
          </cell>
          <cell r="AA366" t="str">
            <v>00</v>
          </cell>
          <cell r="AC366" t="str">
            <v>X</v>
          </cell>
          <cell r="AD366" t="str">
            <v>100</v>
          </cell>
          <cell r="AE366" t="str">
            <v>11190399452</v>
          </cell>
          <cell r="AF366" t="str">
            <v>02</v>
          </cell>
          <cell r="AG366" t="str">
            <v>19800303</v>
          </cell>
          <cell r="AH366" t="str">
            <v>DT.Adm.Corr.Antiguid</v>
          </cell>
          <cell r="AI366" t="str">
            <v>1</v>
          </cell>
          <cell r="AJ366" t="str">
            <v>ACTIVOS</v>
          </cell>
          <cell r="AK366" t="str">
            <v>AA</v>
          </cell>
          <cell r="AL366" t="str">
            <v>ACTIVO TEMP.INTEIRO</v>
          </cell>
          <cell r="AM366" t="str">
            <v>J200</v>
          </cell>
          <cell r="AN366" t="str">
            <v>EDPOutsourcingComercial-Ce</v>
          </cell>
          <cell r="AO366" t="str">
            <v>J222</v>
          </cell>
          <cell r="AP366" t="str">
            <v>EDPOC-GUARDA</v>
          </cell>
          <cell r="AQ366" t="str">
            <v>40177402</v>
          </cell>
          <cell r="AR366" t="str">
            <v>70000042</v>
          </cell>
          <cell r="AS366" t="str">
            <v>01L2</v>
          </cell>
          <cell r="AT366" t="str">
            <v>LICENCIADO II</v>
          </cell>
          <cell r="AU366" t="str">
            <v>1</v>
          </cell>
          <cell r="AV366" t="str">
            <v>00040448</v>
          </cell>
          <cell r="AW366" t="str">
            <v>J20600001820</v>
          </cell>
          <cell r="AX366" t="str">
            <v>ACTC-GA CONTACTOS TECNICOS CENTRO</v>
          </cell>
          <cell r="AY366" t="str">
            <v>68908200</v>
          </cell>
          <cell r="AZ366" t="str">
            <v>GC - GA Gestão Conta</v>
          </cell>
          <cell r="BA366" t="str">
            <v>6890</v>
          </cell>
          <cell r="BB366" t="str">
            <v>EDP Outsourcing Comercial</v>
          </cell>
          <cell r="BC366" t="str">
            <v>6890</v>
          </cell>
          <cell r="BD366" t="str">
            <v>6890</v>
          </cell>
          <cell r="BE366" t="str">
            <v>2800</v>
          </cell>
          <cell r="BF366" t="str">
            <v>6890</v>
          </cell>
          <cell r="BG366" t="str">
            <v>EDP Outsourcing Comercial,SA</v>
          </cell>
          <cell r="BH366" t="str">
            <v>1010</v>
          </cell>
          <cell r="BI366">
            <v>2158</v>
          </cell>
          <cell r="BJ366" t="str">
            <v>I</v>
          </cell>
          <cell r="BK366">
            <v>25</v>
          </cell>
          <cell r="BL366">
            <v>252.75</v>
          </cell>
          <cell r="BM366" t="str">
            <v>LIC 2</v>
          </cell>
          <cell r="BN366" t="str">
            <v>02</v>
          </cell>
          <cell r="BO366" t="str">
            <v>I</v>
          </cell>
          <cell r="BP366" t="str">
            <v>20020112</v>
          </cell>
          <cell r="BQ366" t="str">
            <v>37</v>
          </cell>
          <cell r="BR366" t="str">
            <v>NOMEACAO PROTOC. Q.SUPERIORES</v>
          </cell>
          <cell r="BS366" t="str">
            <v>20050101</v>
          </cell>
          <cell r="BW366">
            <v>0</v>
          </cell>
          <cell r="BX366">
            <v>21</v>
          </cell>
          <cell r="BY366">
            <v>506.26</v>
          </cell>
          <cell r="BZ366">
            <v>0</v>
          </cell>
          <cell r="CA366">
            <v>0</v>
          </cell>
          <cell r="CC366">
            <v>0</v>
          </cell>
          <cell r="CG366">
            <v>0</v>
          </cell>
          <cell r="CK366">
            <v>0</v>
          </cell>
          <cell r="CO366">
            <v>0</v>
          </cell>
          <cell r="CT366">
            <v>0</v>
          </cell>
          <cell r="CU366">
            <v>0</v>
          </cell>
          <cell r="CV366">
            <v>0</v>
          </cell>
          <cell r="CW366">
            <v>0</v>
          </cell>
          <cell r="CX366">
            <v>0</v>
          </cell>
          <cell r="CZ366">
            <v>0</v>
          </cell>
          <cell r="DC366">
            <v>0</v>
          </cell>
          <cell r="DF366">
            <v>0</v>
          </cell>
          <cell r="DI366">
            <v>0</v>
          </cell>
          <cell r="DK366">
            <v>0</v>
          </cell>
          <cell r="DL366">
            <v>0</v>
          </cell>
          <cell r="DN366" t="str">
            <v>50001</v>
          </cell>
          <cell r="DO366" t="str">
            <v>IHT_TEMPO INTEIRO</v>
          </cell>
          <cell r="DP366">
            <v>2</v>
          </cell>
          <cell r="DQ366">
            <v>100</v>
          </cell>
          <cell r="DR366" t="str">
            <v>CR01</v>
          </cell>
          <cell r="DT366" t="str">
            <v>00350360</v>
          </cell>
          <cell r="DU366" t="str">
            <v>CAIXA GERAL DE DEPOSITOS, SA</v>
          </cell>
        </row>
        <row r="367">
          <cell r="A367" t="str">
            <v>167649</v>
          </cell>
          <cell r="B367" t="str">
            <v>Luis Manuel Silva Paixão</v>
          </cell>
          <cell r="C367" t="str">
            <v>1979</v>
          </cell>
          <cell r="D367">
            <v>26</v>
          </cell>
          <cell r="E367">
            <v>26</v>
          </cell>
          <cell r="F367" t="str">
            <v>19521201</v>
          </cell>
          <cell r="G367" t="str">
            <v>52</v>
          </cell>
          <cell r="H367" t="str">
            <v>1</v>
          </cell>
          <cell r="I367" t="str">
            <v>Casado</v>
          </cell>
          <cell r="J367" t="str">
            <v>masculino</v>
          </cell>
          <cell r="K367">
            <v>2</v>
          </cell>
          <cell r="L367" t="str">
            <v>R Agostinho da Silva Lt Co1D - 2ºEsq.</v>
          </cell>
          <cell r="M367" t="str">
            <v>6300-748</v>
          </cell>
          <cell r="N367" t="str">
            <v>GUARDA</v>
          </cell>
          <cell r="O367" t="str">
            <v>00774882</v>
          </cell>
          <cell r="P367" t="str">
            <v>E.S.E.-CONTROLO DE GESTAO</v>
          </cell>
          <cell r="R367" t="str">
            <v>2585606</v>
          </cell>
          <cell r="S367" t="str">
            <v>20040920</v>
          </cell>
          <cell r="T367" t="str">
            <v>GUARDA</v>
          </cell>
          <cell r="U367" t="str">
            <v>9803</v>
          </cell>
          <cell r="V367" t="str">
            <v>S.NAC IND ENERGIA-SINDEL</v>
          </cell>
          <cell r="W367" t="str">
            <v>126104182</v>
          </cell>
          <cell r="X367" t="str">
            <v>1228</v>
          </cell>
          <cell r="Y367" t="str">
            <v>0.0</v>
          </cell>
          <cell r="Z367">
            <v>2</v>
          </cell>
          <cell r="AA367" t="str">
            <v>00</v>
          </cell>
          <cell r="AC367" t="str">
            <v>X</v>
          </cell>
          <cell r="AD367" t="str">
            <v>100</v>
          </cell>
          <cell r="AE367" t="str">
            <v>11180466103</v>
          </cell>
          <cell r="AF367" t="str">
            <v>02</v>
          </cell>
          <cell r="AG367" t="str">
            <v>19790801</v>
          </cell>
          <cell r="AH367" t="str">
            <v>DT.Adm.Corr.Antiguid</v>
          </cell>
          <cell r="AI367" t="str">
            <v>1</v>
          </cell>
          <cell r="AJ367" t="str">
            <v>ACTIVOS</v>
          </cell>
          <cell r="AK367" t="str">
            <v>AA</v>
          </cell>
          <cell r="AL367" t="str">
            <v>ACTIVO TEMP.INTEIRO</v>
          </cell>
          <cell r="AM367" t="str">
            <v>J200</v>
          </cell>
          <cell r="AN367" t="str">
            <v>EDPOutsourcingComercial-Ce</v>
          </cell>
          <cell r="AO367" t="str">
            <v>J222</v>
          </cell>
          <cell r="AP367" t="str">
            <v>EDPOC-GUARDA</v>
          </cell>
          <cell r="AQ367" t="str">
            <v>40177401</v>
          </cell>
          <cell r="AR367" t="str">
            <v>70000042</v>
          </cell>
          <cell r="AS367" t="str">
            <v>01L2</v>
          </cell>
          <cell r="AT367" t="str">
            <v>LICENCIADO II</v>
          </cell>
          <cell r="AU367" t="str">
            <v>0</v>
          </cell>
          <cell r="AV367" t="str">
            <v>00040448</v>
          </cell>
          <cell r="AW367" t="str">
            <v>J20600001820</v>
          </cell>
          <cell r="AX367" t="str">
            <v>ACTC-GA CONTACTOS TECNICOS CENTRO</v>
          </cell>
          <cell r="AY367" t="str">
            <v>68908200</v>
          </cell>
          <cell r="AZ367" t="str">
            <v>GC - GA Gestão Conta</v>
          </cell>
          <cell r="BA367" t="str">
            <v>6890</v>
          </cell>
          <cell r="BB367" t="str">
            <v>EDP Outsourcing Comercial</v>
          </cell>
          <cell r="BC367" t="str">
            <v>6890</v>
          </cell>
          <cell r="BD367" t="str">
            <v>6890</v>
          </cell>
          <cell r="BE367" t="str">
            <v>2800</v>
          </cell>
          <cell r="BF367" t="str">
            <v>6890</v>
          </cell>
          <cell r="BG367" t="str">
            <v>EDP Outsourcing Comercial,SA</v>
          </cell>
          <cell r="BH367" t="str">
            <v>1010</v>
          </cell>
          <cell r="BI367">
            <v>2158</v>
          </cell>
          <cell r="BJ367" t="str">
            <v>I</v>
          </cell>
          <cell r="BK367">
            <v>26</v>
          </cell>
          <cell r="BL367">
            <v>262.86</v>
          </cell>
          <cell r="BM367" t="str">
            <v>LIC 2</v>
          </cell>
          <cell r="BN367" t="str">
            <v>02</v>
          </cell>
          <cell r="BO367" t="str">
            <v>I</v>
          </cell>
          <cell r="BP367" t="str">
            <v>20021511</v>
          </cell>
          <cell r="BQ367" t="str">
            <v>33</v>
          </cell>
          <cell r="BR367" t="str">
            <v>NOMEACAO</v>
          </cell>
          <cell r="BS367" t="str">
            <v>20050101</v>
          </cell>
          <cell r="BW367">
            <v>0</v>
          </cell>
          <cell r="BX367">
            <v>21</v>
          </cell>
          <cell r="BY367">
            <v>508.38</v>
          </cell>
          <cell r="BZ367">
            <v>0</v>
          </cell>
          <cell r="CA367">
            <v>0</v>
          </cell>
          <cell r="CC367">
            <v>0</v>
          </cell>
          <cell r="CG367">
            <v>0</v>
          </cell>
          <cell r="CK367">
            <v>0</v>
          </cell>
          <cell r="CO367">
            <v>0</v>
          </cell>
          <cell r="CT367">
            <v>0</v>
          </cell>
          <cell r="CU367">
            <v>0</v>
          </cell>
          <cell r="CV367">
            <v>0</v>
          </cell>
          <cell r="CW367">
            <v>0</v>
          </cell>
          <cell r="CX367">
            <v>0</v>
          </cell>
          <cell r="CZ367">
            <v>0</v>
          </cell>
          <cell r="DC367">
            <v>0</v>
          </cell>
          <cell r="DF367">
            <v>0</v>
          </cell>
          <cell r="DI367">
            <v>0</v>
          </cell>
          <cell r="DK367">
            <v>0</v>
          </cell>
          <cell r="DL367">
            <v>0</v>
          </cell>
          <cell r="DN367" t="str">
            <v>50001</v>
          </cell>
          <cell r="DO367" t="str">
            <v>IHT_TEMPO INTEIRO</v>
          </cell>
          <cell r="DP367">
            <v>2</v>
          </cell>
          <cell r="DQ367">
            <v>100</v>
          </cell>
          <cell r="DR367" t="str">
            <v>CR01</v>
          </cell>
          <cell r="DT367" t="str">
            <v>00352038</v>
          </cell>
          <cell r="DU367" t="str">
            <v>CAIXA GERAL DE DEPOSITOS, SA</v>
          </cell>
        </row>
        <row r="368">
          <cell r="A368" t="str">
            <v>256420</v>
          </cell>
          <cell r="B368" t="str">
            <v>Antonio Jose Graca Santos</v>
          </cell>
          <cell r="C368" t="str">
            <v>1977</v>
          </cell>
          <cell r="D368">
            <v>28</v>
          </cell>
          <cell r="E368">
            <v>28</v>
          </cell>
          <cell r="F368" t="str">
            <v>19540623</v>
          </cell>
          <cell r="G368" t="str">
            <v>51</v>
          </cell>
          <cell r="H368" t="str">
            <v>1</v>
          </cell>
          <cell r="I368" t="str">
            <v>Casado</v>
          </cell>
          <cell r="J368" t="str">
            <v>masculino</v>
          </cell>
          <cell r="K368">
            <v>2</v>
          </cell>
          <cell r="L368" t="str">
            <v>R Oliva de La Frontera-Csª.dos Alpendres Nossa Senhora</v>
          </cell>
          <cell r="M368" t="str">
            <v>2500-886</v>
          </cell>
          <cell r="N368" t="str">
            <v>CALDAS DA RAINHA</v>
          </cell>
          <cell r="O368" t="str">
            <v>00644004</v>
          </cell>
          <cell r="P368" t="str">
            <v>ENG.ENERGIA SISTEMAS POTENCIA</v>
          </cell>
          <cell r="R368" t="str">
            <v>2587304</v>
          </cell>
          <cell r="S368" t="str">
            <v>19901116</v>
          </cell>
          <cell r="T368" t="str">
            <v>LISBOA</v>
          </cell>
          <cell r="U368" t="str">
            <v>9803</v>
          </cell>
          <cell r="V368" t="str">
            <v>S.NAC IND ENERGIA-SINDEL</v>
          </cell>
          <cell r="W368" t="str">
            <v>101176171</v>
          </cell>
          <cell r="X368" t="str">
            <v>1350</v>
          </cell>
          <cell r="Y368" t="str">
            <v>0.0</v>
          </cell>
          <cell r="Z368">
            <v>2</v>
          </cell>
          <cell r="AA368" t="str">
            <v>00</v>
          </cell>
          <cell r="AC368" t="str">
            <v>X</v>
          </cell>
          <cell r="AD368" t="str">
            <v>100</v>
          </cell>
          <cell r="AE368" t="str">
            <v>11112869076</v>
          </cell>
          <cell r="AF368" t="str">
            <v>02</v>
          </cell>
          <cell r="AG368" t="str">
            <v>19770104</v>
          </cell>
          <cell r="AH368" t="str">
            <v>DT.Adm.Corr.Antiguid</v>
          </cell>
          <cell r="AI368" t="str">
            <v>1</v>
          </cell>
          <cell r="AJ368" t="str">
            <v>ACTIVOS</v>
          </cell>
          <cell r="AK368" t="str">
            <v>AA</v>
          </cell>
          <cell r="AL368" t="str">
            <v>ACTIVO TEMP.INTEIRO</v>
          </cell>
          <cell r="AM368" t="str">
            <v>J200</v>
          </cell>
          <cell r="AN368" t="str">
            <v>EDPOutsourcingComercial-Ce</v>
          </cell>
          <cell r="AO368" t="str">
            <v>J223</v>
          </cell>
          <cell r="AP368" t="str">
            <v>EDPOC-CLD RAINH</v>
          </cell>
          <cell r="AQ368" t="str">
            <v>40176953</v>
          </cell>
          <cell r="AR368" t="str">
            <v>70000168</v>
          </cell>
          <cell r="AS368" t="str">
            <v>080I</v>
          </cell>
          <cell r="AT368" t="str">
            <v>SUBDIRECTOR (D1)</v>
          </cell>
          <cell r="AU368" t="str">
            <v>1</v>
          </cell>
          <cell r="AV368" t="str">
            <v>00040295</v>
          </cell>
          <cell r="AW368" t="str">
            <v>J20440000120</v>
          </cell>
          <cell r="AX368" t="str">
            <v>AC-CH-CHEFIA</v>
          </cell>
          <cell r="AY368" t="str">
            <v>68905030</v>
          </cell>
          <cell r="AZ368" t="str">
            <v>Dep Comercial Centro</v>
          </cell>
          <cell r="BA368" t="str">
            <v>6890</v>
          </cell>
          <cell r="BB368" t="str">
            <v>EDP Outsourcing Comercial</v>
          </cell>
          <cell r="BC368" t="str">
            <v>6890</v>
          </cell>
          <cell r="BD368" t="str">
            <v>6890</v>
          </cell>
          <cell r="BE368" t="str">
            <v>2800</v>
          </cell>
          <cell r="BF368" t="str">
            <v>6890</v>
          </cell>
          <cell r="BG368" t="str">
            <v>EDP Outsourcing Comercial,SA</v>
          </cell>
          <cell r="BH368" t="str">
            <v>1010</v>
          </cell>
          <cell r="BI368">
            <v>3242</v>
          </cell>
          <cell r="BJ368" t="str">
            <v>Q</v>
          </cell>
          <cell r="BK368">
            <v>28</v>
          </cell>
          <cell r="BL368">
            <v>283.08</v>
          </cell>
          <cell r="BM368" t="str">
            <v>SUB DIR</v>
          </cell>
          <cell r="BN368" t="str">
            <v>00</v>
          </cell>
          <cell r="BO368" t="str">
            <v>Q</v>
          </cell>
          <cell r="BP368" t="str">
            <v>20040107</v>
          </cell>
          <cell r="BQ368" t="str">
            <v>22</v>
          </cell>
          <cell r="BR368" t="str">
            <v>ACELERACAO DE CARREIRA</v>
          </cell>
          <cell r="BS368" t="str">
            <v>20050101</v>
          </cell>
          <cell r="BU368" t="str">
            <v>SUB DIR</v>
          </cell>
          <cell r="BV368" t="str">
            <v>Q</v>
          </cell>
          <cell r="BW368">
            <v>0</v>
          </cell>
          <cell r="BX368">
            <v>25</v>
          </cell>
          <cell r="BY368">
            <v>881.27</v>
          </cell>
          <cell r="BZ368">
            <v>0</v>
          </cell>
          <cell r="CA368">
            <v>0</v>
          </cell>
          <cell r="CC368">
            <v>0</v>
          </cell>
          <cell r="CG368">
            <v>0</v>
          </cell>
          <cell r="CK368">
            <v>0</v>
          </cell>
          <cell r="CO368">
            <v>0</v>
          </cell>
          <cell r="CT368">
            <v>0</v>
          </cell>
          <cell r="CU368">
            <v>0</v>
          </cell>
          <cell r="CV368">
            <v>0</v>
          </cell>
          <cell r="CW368">
            <v>0</v>
          </cell>
          <cell r="CX368">
            <v>0</v>
          </cell>
          <cell r="CZ368">
            <v>0</v>
          </cell>
          <cell r="DC368">
            <v>0</v>
          </cell>
          <cell r="DF368">
            <v>0</v>
          </cell>
          <cell r="DI368">
            <v>0</v>
          </cell>
          <cell r="DK368">
            <v>0</v>
          </cell>
          <cell r="DL368">
            <v>0</v>
          </cell>
          <cell r="DN368" t="str">
            <v>50001</v>
          </cell>
          <cell r="DO368" t="str">
            <v>IHT_TEMPO INTEIRO</v>
          </cell>
          <cell r="DP368">
            <v>9</v>
          </cell>
          <cell r="DQ368">
            <v>100</v>
          </cell>
          <cell r="DR368" t="str">
            <v>CR01</v>
          </cell>
          <cell r="DT368" t="str">
            <v>00180000</v>
          </cell>
          <cell r="DU368" t="str">
            <v>BANCO TOTTA &amp; ACORES, SA</v>
          </cell>
        </row>
        <row r="369">
          <cell r="A369" t="str">
            <v>194921</v>
          </cell>
          <cell r="B369" t="str">
            <v>Carlos Jose Cruz Alfaro</v>
          </cell>
          <cell r="C369" t="str">
            <v>1980</v>
          </cell>
          <cell r="D369">
            <v>25</v>
          </cell>
          <cell r="E369">
            <v>25</v>
          </cell>
          <cell r="F369" t="str">
            <v>19560527</v>
          </cell>
          <cell r="G369" t="str">
            <v>49</v>
          </cell>
          <cell r="H369" t="str">
            <v>1</v>
          </cell>
          <cell r="I369" t="str">
            <v>Casado</v>
          </cell>
          <cell r="J369" t="str">
            <v>masculino</v>
          </cell>
          <cell r="K369">
            <v>1</v>
          </cell>
          <cell r="L369" t="str">
            <v>Rua Dr. Mário de Castro, nº10</v>
          </cell>
          <cell r="M369" t="str">
            <v>2500-194</v>
          </cell>
          <cell r="N369" t="str">
            <v>CALDAS DA RAINHA</v>
          </cell>
          <cell r="O369" t="str">
            <v>00243403</v>
          </cell>
          <cell r="P369" t="str">
            <v>12.ANO - 3. CURSO</v>
          </cell>
          <cell r="R369" t="str">
            <v>5080377</v>
          </cell>
          <cell r="S369" t="str">
            <v>20000922</v>
          </cell>
          <cell r="T369" t="str">
            <v>LISBOA</v>
          </cell>
          <cell r="U369" t="str">
            <v>9801</v>
          </cell>
          <cell r="V369" t="str">
            <v>SIND IND ELéCT CENTRO</v>
          </cell>
          <cell r="W369" t="str">
            <v>121321142</v>
          </cell>
          <cell r="X369" t="str">
            <v>1350</v>
          </cell>
          <cell r="Y369" t="str">
            <v>0.0</v>
          </cell>
          <cell r="Z369">
            <v>1</v>
          </cell>
          <cell r="AA369" t="str">
            <v>00</v>
          </cell>
          <cell r="AC369" t="str">
            <v>X</v>
          </cell>
          <cell r="AD369" t="str">
            <v>100</v>
          </cell>
          <cell r="AE369" t="str">
            <v>11110793438</v>
          </cell>
          <cell r="AF369" t="str">
            <v>02</v>
          </cell>
          <cell r="AG369" t="str">
            <v>19800707</v>
          </cell>
          <cell r="AH369" t="str">
            <v>DT.Adm.Corr.Antiguid</v>
          </cell>
          <cell r="AI369" t="str">
            <v>1</v>
          </cell>
          <cell r="AJ369" t="str">
            <v>ACTIVOS</v>
          </cell>
          <cell r="AK369" t="str">
            <v>AA</v>
          </cell>
          <cell r="AL369" t="str">
            <v>ACTIVO TEMP.INTEIRO</v>
          </cell>
          <cell r="AM369" t="str">
            <v>J200</v>
          </cell>
          <cell r="AN369" t="str">
            <v>EDPOutsourcingComercial-Ce</v>
          </cell>
          <cell r="AO369" t="str">
            <v>J223</v>
          </cell>
          <cell r="AP369" t="str">
            <v>EDPOC-CLD RAINH</v>
          </cell>
          <cell r="AQ369" t="str">
            <v>40176909</v>
          </cell>
          <cell r="AR369" t="str">
            <v>70000022</v>
          </cell>
          <cell r="AS369" t="str">
            <v>014.</v>
          </cell>
          <cell r="AT369" t="str">
            <v>TECNICO COMERCIAL</v>
          </cell>
          <cell r="AU369" t="str">
            <v>0</v>
          </cell>
          <cell r="AV369" t="str">
            <v>00040511</v>
          </cell>
          <cell r="AW369" t="str">
            <v>J20440000220</v>
          </cell>
          <cell r="AX369" t="str">
            <v>AC-AP-APOIO</v>
          </cell>
          <cell r="AY369" t="str">
            <v>68905030</v>
          </cell>
          <cell r="AZ369" t="str">
            <v>Dep Comercial Centro</v>
          </cell>
          <cell r="BA369" t="str">
            <v>6890</v>
          </cell>
          <cell r="BB369" t="str">
            <v>EDP Outsourcing Comercial</v>
          </cell>
          <cell r="BC369" t="str">
            <v>6890</v>
          </cell>
          <cell r="BD369" t="str">
            <v>6890</v>
          </cell>
          <cell r="BE369" t="str">
            <v>2800</v>
          </cell>
          <cell r="BF369" t="str">
            <v>6890</v>
          </cell>
          <cell r="BG369" t="str">
            <v>EDP Outsourcing Comercial,SA</v>
          </cell>
          <cell r="BH369" t="str">
            <v>1010</v>
          </cell>
          <cell r="BI369">
            <v>1339</v>
          </cell>
          <cell r="BJ369" t="str">
            <v>12</v>
          </cell>
          <cell r="BK369">
            <v>25</v>
          </cell>
          <cell r="BL369">
            <v>252.75</v>
          </cell>
          <cell r="BM369" t="str">
            <v>NÍVEL 4</v>
          </cell>
          <cell r="BN369" t="str">
            <v>00</v>
          </cell>
          <cell r="BO369" t="str">
            <v>06</v>
          </cell>
          <cell r="BP369" t="str">
            <v>20050101</v>
          </cell>
          <cell r="BQ369" t="str">
            <v>21</v>
          </cell>
          <cell r="BR369" t="str">
            <v>EVOLUCAO AUTOMATICA</v>
          </cell>
          <cell r="BS369" t="str">
            <v>20050101</v>
          </cell>
          <cell r="BW369">
            <v>0</v>
          </cell>
          <cell r="BX369">
            <v>0</v>
          </cell>
          <cell r="BY369">
            <v>0</v>
          </cell>
          <cell r="BZ369">
            <v>0</v>
          </cell>
          <cell r="CA369">
            <v>0</v>
          </cell>
          <cell r="CC369">
            <v>0</v>
          </cell>
          <cell r="CG369">
            <v>0</v>
          </cell>
          <cell r="CK369">
            <v>0</v>
          </cell>
          <cell r="CO369">
            <v>0</v>
          </cell>
          <cell r="CT369">
            <v>0</v>
          </cell>
          <cell r="CU369">
            <v>0</v>
          </cell>
          <cell r="CV369">
            <v>0</v>
          </cell>
          <cell r="CW369">
            <v>0</v>
          </cell>
          <cell r="CX369">
            <v>0</v>
          </cell>
          <cell r="CZ369">
            <v>0</v>
          </cell>
          <cell r="DC369">
            <v>0</v>
          </cell>
          <cell r="DF369">
            <v>0</v>
          </cell>
          <cell r="DI369">
            <v>0</v>
          </cell>
          <cell r="DK369">
            <v>0</v>
          </cell>
          <cell r="DL369">
            <v>0</v>
          </cell>
          <cell r="DN369" t="str">
            <v>21D12</v>
          </cell>
          <cell r="DO369" t="str">
            <v>Flex.T.Int."Act.Ind."</v>
          </cell>
          <cell r="DP369">
            <v>9</v>
          </cell>
          <cell r="DQ369">
            <v>100</v>
          </cell>
          <cell r="DR369" t="str">
            <v>CR01</v>
          </cell>
          <cell r="DT369" t="str">
            <v>00100000</v>
          </cell>
          <cell r="DU369" t="str">
            <v>BANCO BPI, SA</v>
          </cell>
        </row>
        <row r="370">
          <cell r="A370" t="str">
            <v>148210</v>
          </cell>
          <cell r="B370" t="str">
            <v>Jorge Manuel Venancio Amaral Redondo</v>
          </cell>
          <cell r="C370" t="str">
            <v>1977</v>
          </cell>
          <cell r="D370">
            <v>28</v>
          </cell>
          <cell r="E370">
            <v>28</v>
          </cell>
          <cell r="F370" t="str">
            <v>19580425</v>
          </cell>
          <cell r="G370" t="str">
            <v>47</v>
          </cell>
          <cell r="H370" t="str">
            <v>1</v>
          </cell>
          <cell r="I370" t="str">
            <v>Casado</v>
          </cell>
          <cell r="J370" t="str">
            <v>masculino</v>
          </cell>
          <cell r="K370">
            <v>2</v>
          </cell>
          <cell r="L370" t="str">
            <v>R Sebastião de Lima N.18-2</v>
          </cell>
          <cell r="M370" t="str">
            <v>2500-277</v>
          </cell>
          <cell r="N370" t="str">
            <v>CALDAS DA RAINHA</v>
          </cell>
          <cell r="O370" t="str">
            <v>00777715</v>
          </cell>
          <cell r="P370" t="str">
            <v>CIENCIAS JURIDICAS</v>
          </cell>
          <cell r="R370" t="str">
            <v>4247950</v>
          </cell>
          <cell r="S370" t="str">
            <v>19990129</v>
          </cell>
          <cell r="T370" t="str">
            <v>LISBOA</v>
          </cell>
          <cell r="U370" t="str">
            <v>9803</v>
          </cell>
          <cell r="V370" t="str">
            <v>S.NAC IND ENERGIA-SINDEL</v>
          </cell>
          <cell r="W370" t="str">
            <v>101190425</v>
          </cell>
          <cell r="X370" t="str">
            <v>1350</v>
          </cell>
          <cell r="Y370" t="str">
            <v>0.0</v>
          </cell>
          <cell r="Z370">
            <v>2</v>
          </cell>
          <cell r="AA370" t="str">
            <v>00</v>
          </cell>
          <cell r="AC370" t="str">
            <v>X</v>
          </cell>
          <cell r="AD370" t="str">
            <v>100</v>
          </cell>
          <cell r="AE370" t="str">
            <v>11111237482</v>
          </cell>
          <cell r="AF370" t="str">
            <v>02</v>
          </cell>
          <cell r="AG370" t="str">
            <v>19770101</v>
          </cell>
          <cell r="AH370" t="str">
            <v>DT.Adm.Corr.Antiguid</v>
          </cell>
          <cell r="AI370" t="str">
            <v>1</v>
          </cell>
          <cell r="AJ370" t="str">
            <v>ACTIVOS</v>
          </cell>
          <cell r="AK370" t="str">
            <v>AA</v>
          </cell>
          <cell r="AL370" t="str">
            <v>ACTIVO TEMP.INTEIRO</v>
          </cell>
          <cell r="AM370" t="str">
            <v>J200</v>
          </cell>
          <cell r="AN370" t="str">
            <v>EDPOutsourcingComercial-Ce</v>
          </cell>
          <cell r="AO370" t="str">
            <v>J223</v>
          </cell>
          <cell r="AP370" t="str">
            <v>EDPOC-CLD RAINH</v>
          </cell>
          <cell r="AQ370" t="str">
            <v>40176904</v>
          </cell>
          <cell r="AR370" t="str">
            <v>70000041</v>
          </cell>
          <cell r="AS370" t="str">
            <v>01L1</v>
          </cell>
          <cell r="AT370" t="str">
            <v>LICENCIADO I</v>
          </cell>
          <cell r="AU370" t="str">
            <v>1</v>
          </cell>
          <cell r="AV370" t="str">
            <v>00040511</v>
          </cell>
          <cell r="AW370" t="str">
            <v>J20440000220</v>
          </cell>
          <cell r="AX370" t="str">
            <v>AC-AP-APOIO</v>
          </cell>
          <cell r="AY370" t="str">
            <v>68905030</v>
          </cell>
          <cell r="AZ370" t="str">
            <v>Dep Comercial Centro</v>
          </cell>
          <cell r="BA370" t="str">
            <v>6890</v>
          </cell>
          <cell r="BB370" t="str">
            <v>EDP Outsourcing Comercial</v>
          </cell>
          <cell r="BC370" t="str">
            <v>6890</v>
          </cell>
          <cell r="BD370" t="str">
            <v>6890</v>
          </cell>
          <cell r="BE370" t="str">
            <v>2800</v>
          </cell>
          <cell r="BF370" t="str">
            <v>6890</v>
          </cell>
          <cell r="BG370" t="str">
            <v>EDP Outsourcing Comercial,SA</v>
          </cell>
          <cell r="BH370" t="str">
            <v>1010</v>
          </cell>
          <cell r="BI370">
            <v>2034</v>
          </cell>
          <cell r="BJ370" t="str">
            <v>H</v>
          </cell>
          <cell r="BK370">
            <v>28</v>
          </cell>
          <cell r="BL370">
            <v>283.08</v>
          </cell>
          <cell r="BM370" t="str">
            <v>LIC 1</v>
          </cell>
          <cell r="BN370" t="str">
            <v>00</v>
          </cell>
          <cell r="BO370" t="str">
            <v>H</v>
          </cell>
          <cell r="BP370" t="str">
            <v>20050101</v>
          </cell>
          <cell r="BQ370" t="str">
            <v>21</v>
          </cell>
          <cell r="BR370" t="str">
            <v>EVOLUCAO AUTOMATICA</v>
          </cell>
          <cell r="BS370" t="str">
            <v>20050101</v>
          </cell>
          <cell r="BW370">
            <v>0</v>
          </cell>
          <cell r="BX370">
            <v>21</v>
          </cell>
          <cell r="BY370">
            <v>486.59</v>
          </cell>
          <cell r="BZ370">
            <v>0</v>
          </cell>
          <cell r="CA370">
            <v>0</v>
          </cell>
          <cell r="CC370">
            <v>0</v>
          </cell>
          <cell r="CG370">
            <v>0</v>
          </cell>
          <cell r="CK370">
            <v>0</v>
          </cell>
          <cell r="CO370">
            <v>0</v>
          </cell>
          <cell r="CT370">
            <v>0</v>
          </cell>
          <cell r="CU370">
            <v>0</v>
          </cell>
          <cell r="CV370">
            <v>0</v>
          </cell>
          <cell r="CW370">
            <v>0</v>
          </cell>
          <cell r="CX370">
            <v>0</v>
          </cell>
          <cell r="CZ370">
            <v>0</v>
          </cell>
          <cell r="DC370">
            <v>0</v>
          </cell>
          <cell r="DF370">
            <v>0</v>
          </cell>
          <cell r="DI370">
            <v>0</v>
          </cell>
          <cell r="DK370">
            <v>0</v>
          </cell>
          <cell r="DL370">
            <v>0</v>
          </cell>
          <cell r="DN370" t="str">
            <v>50001</v>
          </cell>
          <cell r="DO370" t="str">
            <v>IHT_TEMPO INTEIRO</v>
          </cell>
          <cell r="DP370">
            <v>9</v>
          </cell>
          <cell r="DQ370">
            <v>100</v>
          </cell>
          <cell r="DR370" t="str">
            <v>CR01</v>
          </cell>
          <cell r="DT370" t="str">
            <v>00070233</v>
          </cell>
          <cell r="DU370" t="str">
            <v>BANCO ESPIRITO SANTO, SA</v>
          </cell>
        </row>
        <row r="371">
          <cell r="A371" t="str">
            <v>296015</v>
          </cell>
          <cell r="B371" t="str">
            <v>Aldina Maria Vidal Duarte</v>
          </cell>
          <cell r="C371" t="str">
            <v>1978</v>
          </cell>
          <cell r="D371">
            <v>27</v>
          </cell>
          <cell r="E371">
            <v>27</v>
          </cell>
          <cell r="F371" t="str">
            <v>19571103</v>
          </cell>
          <cell r="G371" t="str">
            <v>47</v>
          </cell>
          <cell r="H371" t="str">
            <v>4</v>
          </cell>
          <cell r="I371" t="str">
            <v>Divorc</v>
          </cell>
          <cell r="J371" t="str">
            <v>feminino</v>
          </cell>
          <cell r="K371">
            <v>1</v>
          </cell>
          <cell r="L371" t="str">
            <v>Urb. Fortunato Lt 70 B Casal do Andrade</v>
          </cell>
          <cell r="M371" t="str">
            <v>2460-098</v>
          </cell>
          <cell r="N371" t="str">
            <v>SÃO MARTINHO DO PORTO</v>
          </cell>
          <cell r="O371" t="str">
            <v>00233033</v>
          </cell>
          <cell r="P371" t="str">
            <v>C.GERAL UNIF.ADMINIST.COMERCIO</v>
          </cell>
          <cell r="R371" t="str">
            <v>4196337</v>
          </cell>
          <cell r="S371" t="str">
            <v>19861029</v>
          </cell>
          <cell r="T371" t="str">
            <v>LISBOA</v>
          </cell>
          <cell r="U371" t="str">
            <v>9803</v>
          </cell>
          <cell r="V371" t="str">
            <v>S.NAC IND ENERGIA-SINDEL</v>
          </cell>
          <cell r="W371" t="str">
            <v>109882466</v>
          </cell>
          <cell r="X371" t="str">
            <v>1309</v>
          </cell>
          <cell r="Y371" t="str">
            <v>0.0</v>
          </cell>
          <cell r="Z371">
            <v>1</v>
          </cell>
          <cell r="AA371" t="str">
            <v>00</v>
          </cell>
          <cell r="AD371" t="str">
            <v>100</v>
          </cell>
          <cell r="AE371" t="str">
            <v>11113148087</v>
          </cell>
          <cell r="AF371" t="str">
            <v>02</v>
          </cell>
          <cell r="AG371" t="str">
            <v>19780302</v>
          </cell>
          <cell r="AH371" t="str">
            <v>DT.Adm.Corr.Antiguid</v>
          </cell>
          <cell r="AI371" t="str">
            <v>1</v>
          </cell>
          <cell r="AJ371" t="str">
            <v>ACTIVOS</v>
          </cell>
          <cell r="AK371" t="str">
            <v>AA</v>
          </cell>
          <cell r="AL371" t="str">
            <v>ACTIVO TEMP.INTEIRO</v>
          </cell>
          <cell r="AM371" t="str">
            <v>J200</v>
          </cell>
          <cell r="AN371" t="str">
            <v>EDPOutsourcingComercial-Ce</v>
          </cell>
          <cell r="AO371" t="str">
            <v>J223</v>
          </cell>
          <cell r="AP371" t="str">
            <v>EDPOC-CLD RAINH</v>
          </cell>
          <cell r="AQ371" t="str">
            <v>40176914</v>
          </cell>
          <cell r="AR371" t="str">
            <v>70000022</v>
          </cell>
          <cell r="AS371" t="str">
            <v>014.</v>
          </cell>
          <cell r="AT371" t="str">
            <v>TECNICO COMERCIAL</v>
          </cell>
          <cell r="AU371" t="str">
            <v>1</v>
          </cell>
          <cell r="AV371" t="str">
            <v>00040297</v>
          </cell>
          <cell r="AW371" t="str">
            <v>J20440000820</v>
          </cell>
          <cell r="AX371" t="str">
            <v>AC-RA-REDE DE AGENTES</v>
          </cell>
          <cell r="AY371" t="str">
            <v>68905036</v>
          </cell>
          <cell r="AZ371" t="str">
            <v>Eq Contacto Directo</v>
          </cell>
          <cell r="BA371" t="str">
            <v>6890</v>
          </cell>
          <cell r="BB371" t="str">
            <v>EDP Outsourcing Comercial</v>
          </cell>
          <cell r="BC371" t="str">
            <v>6890</v>
          </cell>
          <cell r="BD371" t="str">
            <v>6890</v>
          </cell>
          <cell r="BE371" t="str">
            <v>2800</v>
          </cell>
          <cell r="BF371" t="str">
            <v>6890</v>
          </cell>
          <cell r="BG371" t="str">
            <v>EDP Outsourcing Comercial,SA</v>
          </cell>
          <cell r="BH371" t="str">
            <v>1010</v>
          </cell>
          <cell r="BI371">
            <v>1339</v>
          </cell>
          <cell r="BJ371" t="str">
            <v>12</v>
          </cell>
          <cell r="BK371">
            <v>27</v>
          </cell>
          <cell r="BL371">
            <v>272.97000000000003</v>
          </cell>
          <cell r="BM371" t="str">
            <v>NÍVEL 4</v>
          </cell>
          <cell r="BN371" t="str">
            <v>02</v>
          </cell>
          <cell r="BO371" t="str">
            <v>06</v>
          </cell>
          <cell r="BP371" t="str">
            <v>20030101</v>
          </cell>
          <cell r="BQ371" t="str">
            <v>21</v>
          </cell>
          <cell r="BR371" t="str">
            <v>EVOLUCAO AUTOMATICA</v>
          </cell>
          <cell r="BS371" t="str">
            <v>20050101</v>
          </cell>
          <cell r="BW371">
            <v>0</v>
          </cell>
          <cell r="BX371">
            <v>0</v>
          </cell>
          <cell r="BY371">
            <v>0</v>
          </cell>
          <cell r="BZ371">
            <v>0</v>
          </cell>
          <cell r="CA371">
            <v>0</v>
          </cell>
          <cell r="CC371">
            <v>0</v>
          </cell>
          <cell r="CG371">
            <v>0</v>
          </cell>
          <cell r="CK371">
            <v>0</v>
          </cell>
          <cell r="CO371">
            <v>0</v>
          </cell>
          <cell r="CT371">
            <v>0</v>
          </cell>
          <cell r="CU371">
            <v>0</v>
          </cell>
          <cell r="CV371">
            <v>0</v>
          </cell>
          <cell r="CW371">
            <v>0</v>
          </cell>
          <cell r="CX371">
            <v>0</v>
          </cell>
          <cell r="CZ371">
            <v>0</v>
          </cell>
          <cell r="DC371">
            <v>0</v>
          </cell>
          <cell r="DF371">
            <v>0</v>
          </cell>
          <cell r="DI371">
            <v>0</v>
          </cell>
          <cell r="DK371">
            <v>0</v>
          </cell>
          <cell r="DL371">
            <v>0</v>
          </cell>
          <cell r="DN371" t="str">
            <v>21D12</v>
          </cell>
          <cell r="DO371" t="str">
            <v>Flex.T.Int."Act.Ind."</v>
          </cell>
          <cell r="DP371">
            <v>9</v>
          </cell>
          <cell r="DQ371">
            <v>100</v>
          </cell>
          <cell r="DR371" t="str">
            <v>CR01</v>
          </cell>
          <cell r="DT371" t="str">
            <v>00330000</v>
          </cell>
          <cell r="DU371" t="str">
            <v>BANCO COMERCIAL PORTUGUES, SA</v>
          </cell>
        </row>
        <row r="372">
          <cell r="A372" t="str">
            <v>133604</v>
          </cell>
          <cell r="B372" t="str">
            <v>Antonio Rodrigues Machado</v>
          </cell>
          <cell r="C372" t="str">
            <v>1973</v>
          </cell>
          <cell r="D372">
            <v>32</v>
          </cell>
          <cell r="E372">
            <v>32</v>
          </cell>
          <cell r="F372" t="str">
            <v>19560722</v>
          </cell>
          <cell r="G372" t="str">
            <v>48</v>
          </cell>
          <cell r="H372" t="str">
            <v>1</v>
          </cell>
          <cell r="I372" t="str">
            <v>Casado</v>
          </cell>
          <cell r="J372" t="str">
            <v>masculino</v>
          </cell>
          <cell r="K372">
            <v>2</v>
          </cell>
          <cell r="L372" t="str">
            <v>R Jose F N Rebelo,N 15-2 Esq.</v>
          </cell>
          <cell r="M372" t="str">
            <v>2500-222</v>
          </cell>
          <cell r="N372" t="str">
            <v>CALDAS DA RAINHA</v>
          </cell>
          <cell r="O372" t="str">
            <v>00242072</v>
          </cell>
          <cell r="P372" t="str">
            <v>CC CONTABILIDADE ADMINISTRACAO</v>
          </cell>
          <cell r="R372" t="str">
            <v>4069769</v>
          </cell>
          <cell r="S372" t="str">
            <v>19891122</v>
          </cell>
          <cell r="T372" t="str">
            <v>LISBOA</v>
          </cell>
          <cell r="U372" t="str">
            <v>9801</v>
          </cell>
          <cell r="V372" t="str">
            <v>SIND IND ELéCT CENTRO</v>
          </cell>
          <cell r="W372" t="str">
            <v>101190280</v>
          </cell>
          <cell r="X372" t="str">
            <v>1350</v>
          </cell>
          <cell r="Y372" t="str">
            <v>0.0</v>
          </cell>
          <cell r="Z372">
            <v>2</v>
          </cell>
          <cell r="AA372" t="str">
            <v>00</v>
          </cell>
          <cell r="AC372" t="str">
            <v>X</v>
          </cell>
          <cell r="AD372" t="str">
            <v>100</v>
          </cell>
          <cell r="AE372" t="str">
            <v>11110920498</v>
          </cell>
          <cell r="AF372" t="str">
            <v>02</v>
          </cell>
          <cell r="AG372" t="str">
            <v>19730704</v>
          </cell>
          <cell r="AH372" t="str">
            <v>DT.Adm.Corr.Antiguid</v>
          </cell>
          <cell r="AI372" t="str">
            <v>1</v>
          </cell>
          <cell r="AJ372" t="str">
            <v>ACTIVOS</v>
          </cell>
          <cell r="AK372" t="str">
            <v>AA</v>
          </cell>
          <cell r="AL372" t="str">
            <v>ACTIVO TEMP.INTEIRO</v>
          </cell>
          <cell r="AM372" t="str">
            <v>J200</v>
          </cell>
          <cell r="AN372" t="str">
            <v>EDPOutsourcingComercial-Ce</v>
          </cell>
          <cell r="AO372" t="str">
            <v>J223</v>
          </cell>
          <cell r="AP372" t="str">
            <v>EDPOC-CLD RAINH</v>
          </cell>
          <cell r="AQ372" t="str">
            <v>40176907</v>
          </cell>
          <cell r="AR372" t="str">
            <v>70000022</v>
          </cell>
          <cell r="AS372" t="str">
            <v>014.</v>
          </cell>
          <cell r="AT372" t="str">
            <v>TECNICO COMERCIAL</v>
          </cell>
          <cell r="AU372" t="str">
            <v>1</v>
          </cell>
          <cell r="AV372" t="str">
            <v>00040297</v>
          </cell>
          <cell r="AW372" t="str">
            <v>J20440000820</v>
          </cell>
          <cell r="AX372" t="str">
            <v>AC-RA-REDE DE AGENTES</v>
          </cell>
          <cell r="AY372" t="str">
            <v>68905036</v>
          </cell>
          <cell r="AZ372" t="str">
            <v>Eq Contacto Directo</v>
          </cell>
          <cell r="BA372" t="str">
            <v>6890</v>
          </cell>
          <cell r="BB372" t="str">
            <v>EDP Outsourcing Comercial</v>
          </cell>
          <cell r="BC372" t="str">
            <v>6890</v>
          </cell>
          <cell r="BD372" t="str">
            <v>6890</v>
          </cell>
          <cell r="BE372" t="str">
            <v>2800</v>
          </cell>
          <cell r="BF372" t="str">
            <v>6890</v>
          </cell>
          <cell r="BG372" t="str">
            <v>EDP Outsourcing Comercial,SA</v>
          </cell>
          <cell r="BH372" t="str">
            <v>1010</v>
          </cell>
          <cell r="BI372">
            <v>1707</v>
          </cell>
          <cell r="BJ372" t="str">
            <v>16</v>
          </cell>
          <cell r="BK372">
            <v>32</v>
          </cell>
          <cell r="BL372">
            <v>323.52</v>
          </cell>
          <cell r="BM372" t="str">
            <v>NÍVEL 4</v>
          </cell>
          <cell r="BN372" t="str">
            <v>00</v>
          </cell>
          <cell r="BO372" t="str">
            <v>10</v>
          </cell>
          <cell r="BP372" t="str">
            <v>20040110</v>
          </cell>
          <cell r="BQ372" t="str">
            <v>22</v>
          </cell>
          <cell r="BR372" t="str">
            <v>ACELERACAO DE CARREIRA</v>
          </cell>
          <cell r="BS372" t="str">
            <v>20050101</v>
          </cell>
          <cell r="BW372">
            <v>0</v>
          </cell>
          <cell r="BX372">
            <v>0</v>
          </cell>
          <cell r="BY372">
            <v>0</v>
          </cell>
          <cell r="BZ372">
            <v>0</v>
          </cell>
          <cell r="CA372">
            <v>0</v>
          </cell>
          <cell r="CC372">
            <v>0</v>
          </cell>
          <cell r="CG372">
            <v>0</v>
          </cell>
          <cell r="CK372">
            <v>0</v>
          </cell>
          <cell r="CO372">
            <v>0</v>
          </cell>
          <cell r="CT372">
            <v>0</v>
          </cell>
          <cell r="CU372">
            <v>0</v>
          </cell>
          <cell r="CV372">
            <v>0</v>
          </cell>
          <cell r="CW372">
            <v>0</v>
          </cell>
          <cell r="CX372">
            <v>0</v>
          </cell>
          <cell r="CZ372">
            <v>0</v>
          </cell>
          <cell r="DC372">
            <v>0</v>
          </cell>
          <cell r="DF372">
            <v>0</v>
          </cell>
          <cell r="DI372">
            <v>0</v>
          </cell>
          <cell r="DK372">
            <v>0</v>
          </cell>
          <cell r="DL372">
            <v>0</v>
          </cell>
          <cell r="DN372" t="str">
            <v>21D12</v>
          </cell>
          <cell r="DO372" t="str">
            <v>Flex.T.Int."Act.Ind."</v>
          </cell>
          <cell r="DP372">
            <v>9</v>
          </cell>
          <cell r="DQ372">
            <v>100</v>
          </cell>
          <cell r="DR372" t="str">
            <v>CR01</v>
          </cell>
          <cell r="DT372" t="str">
            <v>00350183</v>
          </cell>
          <cell r="DU372" t="str">
            <v>CAIXA GERAL DE DEPOSITOS, SA</v>
          </cell>
        </row>
        <row r="373">
          <cell r="A373" t="str">
            <v>136646</v>
          </cell>
          <cell r="B373" t="str">
            <v>Maria Lucilia Jesus Pereira Silva Machado</v>
          </cell>
          <cell r="C373" t="str">
            <v>1974</v>
          </cell>
          <cell r="D373">
            <v>31</v>
          </cell>
          <cell r="E373">
            <v>31</v>
          </cell>
          <cell r="F373" t="str">
            <v>19550901</v>
          </cell>
          <cell r="G373" t="str">
            <v>49</v>
          </cell>
          <cell r="H373" t="str">
            <v>1</v>
          </cell>
          <cell r="I373" t="str">
            <v>Casado</v>
          </cell>
          <cell r="J373" t="str">
            <v>feminino</v>
          </cell>
          <cell r="K373">
            <v>2</v>
          </cell>
          <cell r="L373" t="str">
            <v>R Jose F N Rebelo, N 15-2 Esq</v>
          </cell>
          <cell r="M373" t="str">
            <v>2500-222</v>
          </cell>
          <cell r="N373" t="str">
            <v>CALDAS DA RAINHA</v>
          </cell>
          <cell r="O373" t="str">
            <v>00122141</v>
          </cell>
          <cell r="P373" t="str">
            <v>CICLO PREPARATORIO ELEMENTAR</v>
          </cell>
          <cell r="R373" t="str">
            <v>4914816</v>
          </cell>
          <cell r="S373" t="str">
            <v>19891122</v>
          </cell>
          <cell r="T373" t="str">
            <v>LISBOA</v>
          </cell>
          <cell r="U373" t="str">
            <v>9803</v>
          </cell>
          <cell r="V373" t="str">
            <v>S.NAC IND ENERGIA-SINDEL</v>
          </cell>
          <cell r="W373" t="str">
            <v>101190298</v>
          </cell>
          <cell r="X373" t="str">
            <v>1350</v>
          </cell>
          <cell r="Y373" t="str">
            <v>0.0</v>
          </cell>
          <cell r="Z373">
            <v>2</v>
          </cell>
          <cell r="AA373" t="str">
            <v>00</v>
          </cell>
          <cell r="AC373" t="str">
            <v>X</v>
          </cell>
          <cell r="AD373" t="str">
            <v>100</v>
          </cell>
          <cell r="AE373" t="str">
            <v>11111002414</v>
          </cell>
          <cell r="AF373" t="str">
            <v>02</v>
          </cell>
          <cell r="AG373" t="str">
            <v>19740502</v>
          </cell>
          <cell r="AH373" t="str">
            <v>DT.Adm.Corr.Antiguid</v>
          </cell>
          <cell r="AI373" t="str">
            <v>1</v>
          </cell>
          <cell r="AJ373" t="str">
            <v>ACTIVOS</v>
          </cell>
          <cell r="AK373" t="str">
            <v>AA</v>
          </cell>
          <cell r="AL373" t="str">
            <v>ACTIVO TEMP.INTEIRO</v>
          </cell>
          <cell r="AM373" t="str">
            <v>J200</v>
          </cell>
          <cell r="AN373" t="str">
            <v>EDPOutsourcingComercial-Ce</v>
          </cell>
          <cell r="AO373" t="str">
            <v>J223</v>
          </cell>
          <cell r="AP373" t="str">
            <v>EDPOC-CLD RAINH</v>
          </cell>
          <cell r="AQ373" t="str">
            <v>40176908</v>
          </cell>
          <cell r="AR373" t="str">
            <v>70000022</v>
          </cell>
          <cell r="AS373" t="str">
            <v>014.</v>
          </cell>
          <cell r="AT373" t="str">
            <v>TECNICO COMERCIAL</v>
          </cell>
          <cell r="AU373" t="str">
            <v>1</v>
          </cell>
          <cell r="AV373" t="str">
            <v>00040297</v>
          </cell>
          <cell r="AW373" t="str">
            <v>J20440000820</v>
          </cell>
          <cell r="AX373" t="str">
            <v>AC-RA-REDE DE AGENTES</v>
          </cell>
          <cell r="AY373" t="str">
            <v>68905036</v>
          </cell>
          <cell r="AZ373" t="str">
            <v>Eq Contacto Directo</v>
          </cell>
          <cell r="BA373" t="str">
            <v>6890</v>
          </cell>
          <cell r="BB373" t="str">
            <v>EDP Outsourcing Comercial</v>
          </cell>
          <cell r="BC373" t="str">
            <v>6890</v>
          </cell>
          <cell r="BD373" t="str">
            <v>6890</v>
          </cell>
          <cell r="BE373" t="str">
            <v>2800</v>
          </cell>
          <cell r="BF373" t="str">
            <v>6890</v>
          </cell>
          <cell r="BG373" t="str">
            <v>EDP Outsourcing Comercial,SA</v>
          </cell>
          <cell r="BH373" t="str">
            <v>1010</v>
          </cell>
          <cell r="BI373">
            <v>1432</v>
          </cell>
          <cell r="BJ373" t="str">
            <v>13</v>
          </cell>
          <cell r="BK373">
            <v>31</v>
          </cell>
          <cell r="BL373">
            <v>313.41000000000003</v>
          </cell>
          <cell r="BM373" t="str">
            <v>NÍVEL 4</v>
          </cell>
          <cell r="BN373" t="str">
            <v>01</v>
          </cell>
          <cell r="BO373" t="str">
            <v>07</v>
          </cell>
          <cell r="BP373" t="str">
            <v>20040101</v>
          </cell>
          <cell r="BQ373" t="str">
            <v>21</v>
          </cell>
          <cell r="BR373" t="str">
            <v>EVOLUCAO AUTOMATICA</v>
          </cell>
          <cell r="BS373" t="str">
            <v>20050101</v>
          </cell>
          <cell r="BW373">
            <v>0</v>
          </cell>
          <cell r="BX373">
            <v>0</v>
          </cell>
          <cell r="BY373">
            <v>0</v>
          </cell>
          <cell r="BZ373">
            <v>0</v>
          </cell>
          <cell r="CA373">
            <v>0</v>
          </cell>
          <cell r="CC373">
            <v>0</v>
          </cell>
          <cell r="CG373">
            <v>0</v>
          </cell>
          <cell r="CK373">
            <v>0</v>
          </cell>
          <cell r="CO373">
            <v>0</v>
          </cell>
          <cell r="CT373">
            <v>0</v>
          </cell>
          <cell r="CU373">
            <v>0</v>
          </cell>
          <cell r="CV373">
            <v>0</v>
          </cell>
          <cell r="CW373">
            <v>0</v>
          </cell>
          <cell r="CX373">
            <v>0</v>
          </cell>
          <cell r="CZ373">
            <v>0</v>
          </cell>
          <cell r="DC373">
            <v>0</v>
          </cell>
          <cell r="DF373">
            <v>0</v>
          </cell>
          <cell r="DI373">
            <v>0</v>
          </cell>
          <cell r="DK373">
            <v>0</v>
          </cell>
          <cell r="DL373">
            <v>0</v>
          </cell>
          <cell r="DN373" t="str">
            <v>21D12</v>
          </cell>
          <cell r="DO373" t="str">
            <v>Flex.T.Int."Act.Ind."</v>
          </cell>
          <cell r="DP373">
            <v>9</v>
          </cell>
          <cell r="DQ373">
            <v>100</v>
          </cell>
          <cell r="DR373" t="str">
            <v>CR01</v>
          </cell>
          <cell r="DT373" t="str">
            <v>00180000</v>
          </cell>
          <cell r="DU373" t="str">
            <v>BANCO TOTTA &amp; ACORES, SA</v>
          </cell>
        </row>
        <row r="374">
          <cell r="A374" t="str">
            <v>149799</v>
          </cell>
          <cell r="B374" t="str">
            <v>Luis Alberto Chaves Rosario Dias</v>
          </cell>
          <cell r="C374" t="str">
            <v>1977</v>
          </cell>
          <cell r="D374">
            <v>28</v>
          </cell>
          <cell r="E374">
            <v>28</v>
          </cell>
          <cell r="F374" t="str">
            <v>19551130</v>
          </cell>
          <cell r="G374" t="str">
            <v>49</v>
          </cell>
          <cell r="H374" t="str">
            <v>4</v>
          </cell>
          <cell r="I374" t="str">
            <v>Divorc</v>
          </cell>
          <cell r="J374" t="str">
            <v>masculino</v>
          </cell>
          <cell r="K374">
            <v>4</v>
          </cell>
          <cell r="L374" t="str">
            <v>R Arquit.Paulino Montez Lt 15-2B,N.27</v>
          </cell>
          <cell r="M374" t="str">
            <v>2520-294</v>
          </cell>
          <cell r="N374" t="str">
            <v>PENICHE</v>
          </cell>
          <cell r="O374" t="str">
            <v>00232213</v>
          </cell>
          <cell r="P374" t="str">
            <v>C.GERAL ADMINISTRACAO COMERCIO</v>
          </cell>
          <cell r="R374" t="str">
            <v>4070489</v>
          </cell>
          <cell r="S374" t="str">
            <v>19900419</v>
          </cell>
          <cell r="T374" t="str">
            <v>LISBOA</v>
          </cell>
          <cell r="U374" t="str">
            <v>9806</v>
          </cell>
          <cell r="V374" t="str">
            <v>ASOSI-ASS.S.TRAB.S.EN.TEL</v>
          </cell>
          <cell r="W374" t="str">
            <v>116587423</v>
          </cell>
          <cell r="X374" t="str">
            <v>1430</v>
          </cell>
          <cell r="Y374" t="str">
            <v>0.0</v>
          </cell>
          <cell r="Z374">
            <v>4</v>
          </cell>
          <cell r="AA374" t="str">
            <v>00</v>
          </cell>
          <cell r="AD374" t="str">
            <v>100</v>
          </cell>
          <cell r="AE374" t="str">
            <v>11111271395</v>
          </cell>
          <cell r="AF374" t="str">
            <v>02</v>
          </cell>
          <cell r="AG374" t="str">
            <v>19770502</v>
          </cell>
          <cell r="AH374" t="str">
            <v>DT.Adm.Corr.Antiguid</v>
          </cell>
          <cell r="AI374" t="str">
            <v>1</v>
          </cell>
          <cell r="AJ374" t="str">
            <v>ACTIVOS</v>
          </cell>
          <cell r="AK374" t="str">
            <v>AA</v>
          </cell>
          <cell r="AL374" t="str">
            <v>ACTIVO TEMP.INTEIRO</v>
          </cell>
          <cell r="AM374" t="str">
            <v>J200</v>
          </cell>
          <cell r="AN374" t="str">
            <v>EDPOutsourcingComercial-Ce</v>
          </cell>
          <cell r="AO374" t="str">
            <v>J223</v>
          </cell>
          <cell r="AP374" t="str">
            <v>EDPOC-CLD RAINH</v>
          </cell>
          <cell r="AQ374" t="str">
            <v>40177125</v>
          </cell>
          <cell r="AR374" t="str">
            <v>70000045</v>
          </cell>
          <cell r="AS374" t="str">
            <v>01S3</v>
          </cell>
          <cell r="AT374" t="str">
            <v>CHEFIA SECCAO ESCALAO III</v>
          </cell>
          <cell r="AU374" t="str">
            <v>1</v>
          </cell>
          <cell r="AV374" t="str">
            <v>00040323</v>
          </cell>
          <cell r="AW374" t="str">
            <v>J20444240120</v>
          </cell>
          <cell r="AX374" t="str">
            <v>AC-LJCLD-CH-CHEFIA</v>
          </cell>
          <cell r="AY374" t="str">
            <v>68905407</v>
          </cell>
          <cell r="AZ374" t="str">
            <v>Lj Caldas Rainha</v>
          </cell>
          <cell r="BA374" t="str">
            <v>6890</v>
          </cell>
          <cell r="BB374" t="str">
            <v>EDP Outsourcing Comercial</v>
          </cell>
          <cell r="BC374" t="str">
            <v>6890</v>
          </cell>
          <cell r="BD374" t="str">
            <v>6890</v>
          </cell>
          <cell r="BE374" t="str">
            <v>2800</v>
          </cell>
          <cell r="BF374" t="str">
            <v>6890</v>
          </cell>
          <cell r="BG374" t="str">
            <v>EDP Outsourcing Comercial,SA</v>
          </cell>
          <cell r="BH374" t="str">
            <v>1010</v>
          </cell>
          <cell r="BI374">
            <v>1707</v>
          </cell>
          <cell r="BJ374" t="str">
            <v>16</v>
          </cell>
          <cell r="BK374">
            <v>28</v>
          </cell>
          <cell r="BL374">
            <v>283.08</v>
          </cell>
          <cell r="BM374" t="str">
            <v>C SECÇ3</v>
          </cell>
          <cell r="BN374" t="str">
            <v>02</v>
          </cell>
          <cell r="BO374" t="str">
            <v>H</v>
          </cell>
          <cell r="BP374" t="str">
            <v>20030101</v>
          </cell>
          <cell r="BQ374" t="str">
            <v>21</v>
          </cell>
          <cell r="BR374" t="str">
            <v>EVOLUCAO AUTOMATICA</v>
          </cell>
          <cell r="BS374" t="str">
            <v>20050101</v>
          </cell>
          <cell r="BW374">
            <v>0</v>
          </cell>
          <cell r="BX374">
            <v>0</v>
          </cell>
          <cell r="BY374">
            <v>0</v>
          </cell>
          <cell r="BZ374">
            <v>0</v>
          </cell>
          <cell r="CA374">
            <v>0</v>
          </cell>
          <cell r="CC374">
            <v>0</v>
          </cell>
          <cell r="CG374">
            <v>0</v>
          </cell>
          <cell r="CK374">
            <v>0</v>
          </cell>
          <cell r="CO374">
            <v>0</v>
          </cell>
          <cell r="CT374">
            <v>0</v>
          </cell>
          <cell r="CU374">
            <v>0</v>
          </cell>
          <cell r="CV374">
            <v>0</v>
          </cell>
          <cell r="CW374">
            <v>0</v>
          </cell>
          <cell r="CX374">
            <v>0</v>
          </cell>
          <cell r="CZ374">
            <v>0</v>
          </cell>
          <cell r="DC374">
            <v>0</v>
          </cell>
          <cell r="DF374">
            <v>0</v>
          </cell>
          <cell r="DI374">
            <v>0</v>
          </cell>
          <cell r="DK374">
            <v>0</v>
          </cell>
          <cell r="DL374">
            <v>0</v>
          </cell>
          <cell r="DN374" t="str">
            <v>21D12</v>
          </cell>
          <cell r="DO374" t="str">
            <v>Flex.T.Int."Act.Ind."</v>
          </cell>
          <cell r="DP374">
            <v>9</v>
          </cell>
          <cell r="DQ374">
            <v>100</v>
          </cell>
          <cell r="DR374" t="str">
            <v>CR01</v>
          </cell>
          <cell r="DT374" t="str">
            <v>00330000</v>
          </cell>
          <cell r="DU374" t="str">
            <v>BANCO COMERCIAL PORTUGUES, SA</v>
          </cell>
        </row>
        <row r="375">
          <cell r="A375" t="str">
            <v>214736</v>
          </cell>
          <cell r="B375" t="str">
            <v>Jose Rosario Blanc Capinha</v>
          </cell>
          <cell r="C375" t="str">
            <v>1974</v>
          </cell>
          <cell r="D375">
            <v>31</v>
          </cell>
          <cell r="E375">
            <v>31</v>
          </cell>
          <cell r="F375" t="str">
            <v>19550728</v>
          </cell>
          <cell r="G375" t="str">
            <v>49</v>
          </cell>
          <cell r="H375" t="str">
            <v>4</v>
          </cell>
          <cell r="I375" t="str">
            <v>Divorc</v>
          </cell>
          <cell r="J375" t="str">
            <v>masculino</v>
          </cell>
          <cell r="K375">
            <v>2</v>
          </cell>
          <cell r="L375" t="str">
            <v>Bc Flores,N.4</v>
          </cell>
          <cell r="M375" t="str">
            <v>2510-321</v>
          </cell>
          <cell r="N375" t="str">
            <v>A DOS NEGROS</v>
          </cell>
          <cell r="O375" t="str">
            <v>00232213</v>
          </cell>
          <cell r="P375" t="str">
            <v>C.GERAL ADMINISTRACAO COMERCIO</v>
          </cell>
          <cell r="R375" t="str">
            <v>4135491</v>
          </cell>
          <cell r="S375" t="str">
            <v>19940408</v>
          </cell>
          <cell r="T375" t="str">
            <v>LISBOA</v>
          </cell>
          <cell r="U375" t="str">
            <v>9801</v>
          </cell>
          <cell r="V375" t="str">
            <v>SIND IND ELéCT CENTRO</v>
          </cell>
          <cell r="W375" t="str">
            <v>141468319</v>
          </cell>
          <cell r="X375" t="str">
            <v>1414</v>
          </cell>
          <cell r="Y375" t="str">
            <v>0.0</v>
          </cell>
          <cell r="Z375">
            <v>0</v>
          </cell>
          <cell r="AA375" t="str">
            <v>00</v>
          </cell>
          <cell r="AD375" t="str">
            <v>100</v>
          </cell>
          <cell r="AE375" t="str">
            <v>11112913761</v>
          </cell>
          <cell r="AF375" t="str">
            <v>02</v>
          </cell>
          <cell r="AG375" t="str">
            <v>19740909</v>
          </cell>
          <cell r="AH375" t="str">
            <v>DT.Adm.Corr.Antiguid</v>
          </cell>
          <cell r="AI375" t="str">
            <v>1</v>
          </cell>
          <cell r="AJ375" t="str">
            <v>ACTIVOS</v>
          </cell>
          <cell r="AK375" t="str">
            <v>AA</v>
          </cell>
          <cell r="AL375" t="str">
            <v>ACTIVO TEMP.INTEIRO</v>
          </cell>
          <cell r="AM375" t="str">
            <v>J200</v>
          </cell>
          <cell r="AN375" t="str">
            <v>EDPOutsourcingComercial-Ce</v>
          </cell>
          <cell r="AO375" t="str">
            <v>J223</v>
          </cell>
          <cell r="AP375" t="str">
            <v>EDPOC-CLD RAINH</v>
          </cell>
          <cell r="AQ375" t="str">
            <v>40177178</v>
          </cell>
          <cell r="AR375" t="str">
            <v>70000060</v>
          </cell>
          <cell r="AS375" t="str">
            <v>025.</v>
          </cell>
          <cell r="AT375" t="str">
            <v>ESCRITURARIO COMERCIAL</v>
          </cell>
          <cell r="AU375" t="str">
            <v>1</v>
          </cell>
          <cell r="AV375" t="str">
            <v>00040324</v>
          </cell>
          <cell r="AW375" t="str">
            <v>J20444240420</v>
          </cell>
          <cell r="AX375" t="str">
            <v>AC-LJCLD-LOJA CALDAS DA RAINHA</v>
          </cell>
          <cell r="AY375" t="str">
            <v>68905407</v>
          </cell>
          <cell r="AZ375" t="str">
            <v>Lj Caldas Rainha</v>
          </cell>
          <cell r="BA375" t="str">
            <v>6890</v>
          </cell>
          <cell r="BB375" t="str">
            <v>EDP Outsourcing Comercial</v>
          </cell>
          <cell r="BC375" t="str">
            <v>6890</v>
          </cell>
          <cell r="BD375" t="str">
            <v>6890</v>
          </cell>
          <cell r="BE375" t="str">
            <v>2800</v>
          </cell>
          <cell r="BF375" t="str">
            <v>6890</v>
          </cell>
          <cell r="BG375" t="str">
            <v>EDP Outsourcing Comercial,SA</v>
          </cell>
          <cell r="BH375" t="str">
            <v>1010</v>
          </cell>
          <cell r="BI375">
            <v>1247</v>
          </cell>
          <cell r="BJ375" t="str">
            <v>11</v>
          </cell>
          <cell r="BK375">
            <v>31</v>
          </cell>
          <cell r="BL375">
            <v>313.41000000000003</v>
          </cell>
          <cell r="BM375" t="str">
            <v>NÍVEL 5</v>
          </cell>
          <cell r="BN375" t="str">
            <v>02</v>
          </cell>
          <cell r="BO375" t="str">
            <v>08</v>
          </cell>
          <cell r="BP375" t="str">
            <v>20030101</v>
          </cell>
          <cell r="BQ375" t="str">
            <v>21</v>
          </cell>
          <cell r="BR375" t="str">
            <v>EVOLUCAO AUTOMATICA</v>
          </cell>
          <cell r="BS375" t="str">
            <v>20050101</v>
          </cell>
          <cell r="BW375">
            <v>0</v>
          </cell>
          <cell r="BX375">
            <v>0</v>
          </cell>
          <cell r="BY375">
            <v>0</v>
          </cell>
          <cell r="BZ375">
            <v>0</v>
          </cell>
          <cell r="CA375">
            <v>0</v>
          </cell>
          <cell r="CC375">
            <v>0</v>
          </cell>
          <cell r="CG375">
            <v>0</v>
          </cell>
          <cell r="CK375">
            <v>0</v>
          </cell>
          <cell r="CO375">
            <v>0</v>
          </cell>
          <cell r="CT375">
            <v>0</v>
          </cell>
          <cell r="CU375">
            <v>0</v>
          </cell>
          <cell r="CV375">
            <v>0</v>
          </cell>
          <cell r="CW375">
            <v>0</v>
          </cell>
          <cell r="CX375">
            <v>1</v>
          </cell>
          <cell r="CY375" t="str">
            <v>6010</v>
          </cell>
          <cell r="CZ375">
            <v>39.54</v>
          </cell>
          <cell r="DC375">
            <v>0</v>
          </cell>
          <cell r="DF375">
            <v>0</v>
          </cell>
          <cell r="DI375">
            <v>0</v>
          </cell>
          <cell r="DK375">
            <v>0</v>
          </cell>
          <cell r="DL375">
            <v>0</v>
          </cell>
          <cell r="DN375" t="str">
            <v>21D12</v>
          </cell>
          <cell r="DO375" t="str">
            <v>Flex.T.Int."Act.Ind."</v>
          </cell>
          <cell r="DP375">
            <v>9</v>
          </cell>
          <cell r="DQ375">
            <v>100</v>
          </cell>
          <cell r="DR375" t="str">
            <v>CR01</v>
          </cell>
          <cell r="DT375" t="str">
            <v>00100000</v>
          </cell>
          <cell r="DU375" t="str">
            <v>BANCO BPI, SA</v>
          </cell>
        </row>
        <row r="376">
          <cell r="A376" t="str">
            <v>297666</v>
          </cell>
          <cell r="B376" t="str">
            <v>Maria Fatima Sampaio Gaitas Coutinho</v>
          </cell>
          <cell r="C376" t="str">
            <v>1985</v>
          </cell>
          <cell r="D376">
            <v>20</v>
          </cell>
          <cell r="E376">
            <v>20</v>
          </cell>
          <cell r="F376" t="str">
            <v>19570119</v>
          </cell>
          <cell r="G376" t="str">
            <v>48</v>
          </cell>
          <cell r="H376" t="str">
            <v>1</v>
          </cell>
          <cell r="I376" t="str">
            <v>Casado</v>
          </cell>
          <cell r="J376" t="str">
            <v>feminino</v>
          </cell>
          <cell r="K376">
            <v>1</v>
          </cell>
          <cell r="L376" t="str">
            <v>R Afonso Albuquerque, 115 - 2 Dto</v>
          </cell>
          <cell r="M376" t="str">
            <v>2460-020</v>
          </cell>
          <cell r="N376" t="str">
            <v>ALCOBAÇA</v>
          </cell>
          <cell r="O376" t="str">
            <v>00122141</v>
          </cell>
          <cell r="P376" t="str">
            <v>CICLO PREPARATORIO ELEMENTAR</v>
          </cell>
          <cell r="R376" t="str">
            <v>5077355</v>
          </cell>
          <cell r="S376" t="str">
            <v>19851011</v>
          </cell>
          <cell r="T376" t="str">
            <v>LISBOA</v>
          </cell>
          <cell r="U376" t="str">
            <v>9803</v>
          </cell>
          <cell r="V376" t="str">
            <v>S.NAC IND ENERGIA-SINDEL</v>
          </cell>
          <cell r="W376" t="str">
            <v>101210671</v>
          </cell>
          <cell r="X376" t="str">
            <v>1309</v>
          </cell>
          <cell r="Y376" t="str">
            <v>0.0</v>
          </cell>
          <cell r="Z376">
            <v>1</v>
          </cell>
          <cell r="AA376" t="str">
            <v>00</v>
          </cell>
          <cell r="AC376" t="str">
            <v>X</v>
          </cell>
          <cell r="AD376" t="str">
            <v>100</v>
          </cell>
          <cell r="AE376" t="str">
            <v>11111093026</v>
          </cell>
          <cell r="AF376" t="str">
            <v>02</v>
          </cell>
          <cell r="AG376" t="str">
            <v>19850724</v>
          </cell>
          <cell r="AH376" t="str">
            <v>DT.Adm.Corr.Antiguid</v>
          </cell>
          <cell r="AI376" t="str">
            <v>1</v>
          </cell>
          <cell r="AJ376" t="str">
            <v>ACTIVOS</v>
          </cell>
          <cell r="AK376" t="str">
            <v>AA</v>
          </cell>
          <cell r="AL376" t="str">
            <v>ACTIVO TEMP.INTEIRO</v>
          </cell>
          <cell r="AM376" t="str">
            <v>J200</v>
          </cell>
          <cell r="AN376" t="str">
            <v>EDPOutsourcingComercial-Ce</v>
          </cell>
          <cell r="AO376" t="str">
            <v>J223</v>
          </cell>
          <cell r="AP376" t="str">
            <v>EDPOC-CLD RAINH</v>
          </cell>
          <cell r="AQ376" t="str">
            <v>40177180</v>
          </cell>
          <cell r="AR376" t="str">
            <v>70000060</v>
          </cell>
          <cell r="AS376" t="str">
            <v>025.</v>
          </cell>
          <cell r="AT376" t="str">
            <v>ESCRITURARIO COMERCIAL</v>
          </cell>
          <cell r="AU376" t="str">
            <v>1</v>
          </cell>
          <cell r="AV376" t="str">
            <v>00040324</v>
          </cell>
          <cell r="AW376" t="str">
            <v>J20444240420</v>
          </cell>
          <cell r="AX376" t="str">
            <v>AC-LJCLD-LOJA CALDAS DA RAINHA</v>
          </cell>
          <cell r="AY376" t="str">
            <v>68905407</v>
          </cell>
          <cell r="AZ376" t="str">
            <v>Lj Caldas Rainha</v>
          </cell>
          <cell r="BA376" t="str">
            <v>6890</v>
          </cell>
          <cell r="BB376" t="str">
            <v>EDP Outsourcing Comercial</v>
          </cell>
          <cell r="BC376" t="str">
            <v>6890</v>
          </cell>
          <cell r="BD376" t="str">
            <v>6890</v>
          </cell>
          <cell r="BE376" t="str">
            <v>2800</v>
          </cell>
          <cell r="BF376" t="str">
            <v>6890</v>
          </cell>
          <cell r="BG376" t="str">
            <v>EDP Outsourcing Comercial,SA</v>
          </cell>
          <cell r="BH376" t="str">
            <v>1010</v>
          </cell>
          <cell r="BI376">
            <v>1079</v>
          </cell>
          <cell r="BJ376" t="str">
            <v>09</v>
          </cell>
          <cell r="BK376">
            <v>20</v>
          </cell>
          <cell r="BL376">
            <v>202.2</v>
          </cell>
          <cell r="BM376" t="str">
            <v>NÍVEL 5</v>
          </cell>
          <cell r="BN376" t="str">
            <v>02</v>
          </cell>
          <cell r="BO376" t="str">
            <v>06</v>
          </cell>
          <cell r="BP376" t="str">
            <v>20030101</v>
          </cell>
          <cell r="BQ376" t="str">
            <v>21</v>
          </cell>
          <cell r="BR376" t="str">
            <v>EVOLUCAO AUTOMATICA</v>
          </cell>
          <cell r="BS376" t="str">
            <v>20050101</v>
          </cell>
          <cell r="BW376">
            <v>0</v>
          </cell>
          <cell r="BX376">
            <v>0</v>
          </cell>
          <cell r="BY376">
            <v>0</v>
          </cell>
          <cell r="BZ376">
            <v>0</v>
          </cell>
          <cell r="CA376">
            <v>0</v>
          </cell>
          <cell r="CC376">
            <v>0</v>
          </cell>
          <cell r="CG376">
            <v>0</v>
          </cell>
          <cell r="CK376">
            <v>0</v>
          </cell>
          <cell r="CO376">
            <v>0</v>
          </cell>
          <cell r="CT376">
            <v>0</v>
          </cell>
          <cell r="CU376">
            <v>0</v>
          </cell>
          <cell r="CV376">
            <v>0</v>
          </cell>
          <cell r="CW376">
            <v>0</v>
          </cell>
          <cell r="CX376">
            <v>1</v>
          </cell>
          <cell r="CY376" t="str">
            <v>6010</v>
          </cell>
          <cell r="CZ376">
            <v>39.54</v>
          </cell>
          <cell r="DC376">
            <v>0</v>
          </cell>
          <cell r="DF376">
            <v>0</v>
          </cell>
          <cell r="DI376">
            <v>0</v>
          </cell>
          <cell r="DK376">
            <v>0</v>
          </cell>
          <cell r="DL376">
            <v>0</v>
          </cell>
          <cell r="DN376" t="str">
            <v>11D12</v>
          </cell>
          <cell r="DO376" t="str">
            <v>Fixo T.Int-"A.IND."</v>
          </cell>
          <cell r="DP376">
            <v>9</v>
          </cell>
          <cell r="DQ376">
            <v>100</v>
          </cell>
          <cell r="DR376" t="str">
            <v>CR01</v>
          </cell>
          <cell r="DT376" t="str">
            <v>00350030</v>
          </cell>
          <cell r="DU376" t="str">
            <v>CAIXA GERAL DE DEPOSITOS, SA</v>
          </cell>
        </row>
        <row r="377">
          <cell r="A377" t="str">
            <v>184713</v>
          </cell>
          <cell r="B377" t="str">
            <v>Francisco Machado Mendes</v>
          </cell>
          <cell r="C377" t="str">
            <v>1977</v>
          </cell>
          <cell r="D377">
            <v>28</v>
          </cell>
          <cell r="E377">
            <v>28</v>
          </cell>
          <cell r="F377" t="str">
            <v>19560503</v>
          </cell>
          <cell r="G377" t="str">
            <v>49</v>
          </cell>
          <cell r="H377" t="str">
            <v>0</v>
          </cell>
          <cell r="I377" t="str">
            <v>Solt.</v>
          </cell>
          <cell r="J377" t="str">
            <v>masculino</v>
          </cell>
          <cell r="K377">
            <v>1</v>
          </cell>
          <cell r="L377" t="str">
            <v>R. Dr. Miguel Bombarda, nº. 49-1º. Esqº.</v>
          </cell>
          <cell r="M377" t="str">
            <v>2500-218</v>
          </cell>
          <cell r="N377" t="str">
            <v>CALDAS DA RAINHA</v>
          </cell>
          <cell r="O377" t="str">
            <v>00241132</v>
          </cell>
          <cell r="P377" t="str">
            <v>CURSO COMPLEMENTAR DOS LICEUS</v>
          </cell>
          <cell r="R377" t="str">
            <v>4134443</v>
          </cell>
          <cell r="S377" t="str">
            <v>19950804</v>
          </cell>
          <cell r="T377" t="str">
            <v>LISBOA</v>
          </cell>
          <cell r="U377" t="str">
            <v>9801</v>
          </cell>
          <cell r="V377" t="str">
            <v>SIND IND ELéCT CENTRO</v>
          </cell>
          <cell r="W377" t="str">
            <v>159249961</v>
          </cell>
          <cell r="X377" t="str">
            <v>1350</v>
          </cell>
          <cell r="Y377" t="str">
            <v>0.0</v>
          </cell>
          <cell r="Z377">
            <v>1</v>
          </cell>
          <cell r="AA377" t="str">
            <v>00</v>
          </cell>
          <cell r="AD377" t="str">
            <v>100</v>
          </cell>
          <cell r="AE377" t="str">
            <v>11112913680</v>
          </cell>
          <cell r="AF377" t="str">
            <v>02</v>
          </cell>
          <cell r="AG377" t="str">
            <v>19770103</v>
          </cell>
          <cell r="AH377" t="str">
            <v>DT.Adm.Corr.Antiguid</v>
          </cell>
          <cell r="AI377" t="str">
            <v>1</v>
          </cell>
          <cell r="AJ377" t="str">
            <v>ACTIVOS</v>
          </cell>
          <cell r="AK377" t="str">
            <v>AA</v>
          </cell>
          <cell r="AL377" t="str">
            <v>ACTIVO TEMP.INTEIRO</v>
          </cell>
          <cell r="AM377" t="str">
            <v>J200</v>
          </cell>
          <cell r="AN377" t="str">
            <v>EDPOutsourcingComercial-Ce</v>
          </cell>
          <cell r="AO377" t="str">
            <v>J223</v>
          </cell>
          <cell r="AP377" t="str">
            <v>EDPOC-CLD RAINH</v>
          </cell>
          <cell r="AQ377" t="str">
            <v>40177176</v>
          </cell>
          <cell r="AR377" t="str">
            <v>70000022</v>
          </cell>
          <cell r="AS377" t="str">
            <v>014.</v>
          </cell>
          <cell r="AT377" t="str">
            <v>TECNICO COMERCIAL</v>
          </cell>
          <cell r="AU377" t="str">
            <v>1</v>
          </cell>
          <cell r="AV377" t="str">
            <v>00040324</v>
          </cell>
          <cell r="AW377" t="str">
            <v>J20444240420</v>
          </cell>
          <cell r="AX377" t="str">
            <v>AC-LJCLD-LOJA CALDAS DA RAINHA</v>
          </cell>
          <cell r="AY377" t="str">
            <v>68905407</v>
          </cell>
          <cell r="AZ377" t="str">
            <v>Lj Caldas Rainha</v>
          </cell>
          <cell r="BA377" t="str">
            <v>6890</v>
          </cell>
          <cell r="BB377" t="str">
            <v>EDP Outsourcing Comercial</v>
          </cell>
          <cell r="BC377" t="str">
            <v>6890</v>
          </cell>
          <cell r="BD377" t="str">
            <v>6890</v>
          </cell>
          <cell r="BE377" t="str">
            <v>2800</v>
          </cell>
          <cell r="BF377" t="str">
            <v>6890</v>
          </cell>
          <cell r="BG377" t="str">
            <v>EDP Outsourcing Comercial,SA</v>
          </cell>
          <cell r="BH377" t="str">
            <v>1010</v>
          </cell>
          <cell r="BI377">
            <v>1432</v>
          </cell>
          <cell r="BJ377" t="str">
            <v>13</v>
          </cell>
          <cell r="BK377">
            <v>28</v>
          </cell>
          <cell r="BL377">
            <v>283.08</v>
          </cell>
          <cell r="BM377" t="str">
            <v>NÍVEL 4</v>
          </cell>
          <cell r="BN377" t="str">
            <v>00</v>
          </cell>
          <cell r="BO377" t="str">
            <v>07</v>
          </cell>
          <cell r="BP377" t="str">
            <v>20050101</v>
          </cell>
          <cell r="BQ377" t="str">
            <v>21</v>
          </cell>
          <cell r="BR377" t="str">
            <v>EVOLUCAO AUTOMATICA</v>
          </cell>
          <cell r="BS377" t="str">
            <v>20050101</v>
          </cell>
          <cell r="BW377">
            <v>0</v>
          </cell>
          <cell r="BX377">
            <v>0</v>
          </cell>
          <cell r="BY377">
            <v>0</v>
          </cell>
          <cell r="BZ377">
            <v>0</v>
          </cell>
          <cell r="CA377">
            <v>0</v>
          </cell>
          <cell r="CC377">
            <v>0</v>
          </cell>
          <cell r="CG377">
            <v>0</v>
          </cell>
          <cell r="CK377">
            <v>0</v>
          </cell>
          <cell r="CO377">
            <v>0</v>
          </cell>
          <cell r="CT377">
            <v>0</v>
          </cell>
          <cell r="CU377">
            <v>0</v>
          </cell>
          <cell r="CV377">
            <v>0</v>
          </cell>
          <cell r="CW377">
            <v>0</v>
          </cell>
          <cell r="CX377">
            <v>1</v>
          </cell>
          <cell r="CY377" t="str">
            <v>6010</v>
          </cell>
          <cell r="CZ377">
            <v>39.54</v>
          </cell>
          <cell r="DC377">
            <v>0</v>
          </cell>
          <cell r="DF377">
            <v>0</v>
          </cell>
          <cell r="DI377">
            <v>0</v>
          </cell>
          <cell r="DK377">
            <v>0</v>
          </cell>
          <cell r="DL377">
            <v>0</v>
          </cell>
          <cell r="DN377" t="str">
            <v>21D12</v>
          </cell>
          <cell r="DO377" t="str">
            <v>Flex.T.Int."Act.Ind."</v>
          </cell>
          <cell r="DP377">
            <v>9</v>
          </cell>
          <cell r="DQ377">
            <v>100</v>
          </cell>
          <cell r="DR377" t="str">
            <v>CR01</v>
          </cell>
          <cell r="DT377" t="str">
            <v>00350183</v>
          </cell>
          <cell r="DU377" t="str">
            <v>CAIXA GERAL DE DEPOSITOS, SA</v>
          </cell>
        </row>
        <row r="378">
          <cell r="A378" t="str">
            <v>297399</v>
          </cell>
          <cell r="B378" t="str">
            <v>Ana Paula Sousa Vitorino Rosa Fernandes</v>
          </cell>
          <cell r="C378" t="str">
            <v>1984</v>
          </cell>
          <cell r="D378">
            <v>21</v>
          </cell>
          <cell r="E378">
            <v>21</v>
          </cell>
          <cell r="F378" t="str">
            <v>19660110</v>
          </cell>
          <cell r="G378" t="str">
            <v>39</v>
          </cell>
          <cell r="H378" t="str">
            <v>1</v>
          </cell>
          <cell r="I378" t="str">
            <v>Casado</v>
          </cell>
          <cell r="J378" t="str">
            <v>feminino</v>
          </cell>
          <cell r="K378">
            <v>1</v>
          </cell>
          <cell r="L378" t="str">
            <v>R Herois do Ultramar, N.2</v>
          </cell>
          <cell r="M378" t="str">
            <v>2460-743</v>
          </cell>
          <cell r="N378" t="str">
            <v>VESTIARIA</v>
          </cell>
          <cell r="O378" t="str">
            <v>00233103</v>
          </cell>
          <cell r="P378" t="str">
            <v>CURSO GERAL UNIF.QUIMICOTECNIA</v>
          </cell>
          <cell r="R378" t="str">
            <v>7439503</v>
          </cell>
          <cell r="S378" t="str">
            <v>19890721</v>
          </cell>
          <cell r="T378" t="str">
            <v>LISBOA</v>
          </cell>
          <cell r="U378" t="str">
            <v>9803</v>
          </cell>
          <cell r="V378" t="str">
            <v>S.NAC IND ENERGIA-SINDEL</v>
          </cell>
          <cell r="W378" t="str">
            <v>142227080</v>
          </cell>
          <cell r="X378" t="str">
            <v>1309</v>
          </cell>
          <cell r="Y378" t="str">
            <v>0.0</v>
          </cell>
          <cell r="Z378">
            <v>1</v>
          </cell>
          <cell r="AA378" t="str">
            <v>00</v>
          </cell>
          <cell r="AC378" t="str">
            <v>X</v>
          </cell>
          <cell r="AD378" t="str">
            <v>100</v>
          </cell>
          <cell r="AE378" t="str">
            <v>11113148142</v>
          </cell>
          <cell r="AF378" t="str">
            <v>02</v>
          </cell>
          <cell r="AG378" t="str">
            <v>19841103</v>
          </cell>
          <cell r="AH378" t="str">
            <v>DT.Adm.Corr.Antiguid</v>
          </cell>
          <cell r="AI378" t="str">
            <v>1</v>
          </cell>
          <cell r="AJ378" t="str">
            <v>ACTIVOS</v>
          </cell>
          <cell r="AK378" t="str">
            <v>AA</v>
          </cell>
          <cell r="AL378" t="str">
            <v>ACTIVO TEMP.INTEIRO</v>
          </cell>
          <cell r="AM378" t="str">
            <v>J200</v>
          </cell>
          <cell r="AN378" t="str">
            <v>EDPOutsourcingComercial-Ce</v>
          </cell>
          <cell r="AO378" t="str">
            <v>J223</v>
          </cell>
          <cell r="AP378" t="str">
            <v>EDPOC-CLD RAINH</v>
          </cell>
          <cell r="AQ378" t="str">
            <v>40177179</v>
          </cell>
          <cell r="AR378" t="str">
            <v>70000060</v>
          </cell>
          <cell r="AS378" t="str">
            <v>025.</v>
          </cell>
          <cell r="AT378" t="str">
            <v>ESCRITURARIO COMERCIAL</v>
          </cell>
          <cell r="AU378" t="str">
            <v>1</v>
          </cell>
          <cell r="AV378" t="str">
            <v>00040324</v>
          </cell>
          <cell r="AW378" t="str">
            <v>J20444240420</v>
          </cell>
          <cell r="AX378" t="str">
            <v>AC-LJCLD-LOJA CALDAS DA RAINHA</v>
          </cell>
          <cell r="AY378" t="str">
            <v>68905407</v>
          </cell>
          <cell r="AZ378" t="str">
            <v>Lj Caldas Rainha</v>
          </cell>
          <cell r="BA378" t="str">
            <v>6890</v>
          </cell>
          <cell r="BB378" t="str">
            <v>EDP Outsourcing Comercial</v>
          </cell>
          <cell r="BC378" t="str">
            <v>6890</v>
          </cell>
          <cell r="BD378" t="str">
            <v>6890</v>
          </cell>
          <cell r="BE378" t="str">
            <v>2800</v>
          </cell>
          <cell r="BF378" t="str">
            <v>6890</v>
          </cell>
          <cell r="BG378" t="str">
            <v>EDP Outsourcing Comercial,SA</v>
          </cell>
          <cell r="BH378" t="str">
            <v>1010</v>
          </cell>
          <cell r="BI378">
            <v>1079</v>
          </cell>
          <cell r="BJ378" t="str">
            <v>09</v>
          </cell>
          <cell r="BK378">
            <v>21</v>
          </cell>
          <cell r="BL378">
            <v>212.31</v>
          </cell>
          <cell r="BM378" t="str">
            <v>NÍVEL 5</v>
          </cell>
          <cell r="BN378" t="str">
            <v>02</v>
          </cell>
          <cell r="BO378" t="str">
            <v>06</v>
          </cell>
          <cell r="BP378" t="str">
            <v>20030101</v>
          </cell>
          <cell r="BQ378" t="str">
            <v>21</v>
          </cell>
          <cell r="BR378" t="str">
            <v>EVOLUCAO AUTOMATICA</v>
          </cell>
          <cell r="BS378" t="str">
            <v>20050101</v>
          </cell>
          <cell r="BW378">
            <v>0</v>
          </cell>
          <cell r="BX378">
            <v>0</v>
          </cell>
          <cell r="BY378">
            <v>0</v>
          </cell>
          <cell r="BZ378">
            <v>0</v>
          </cell>
          <cell r="CA378">
            <v>0</v>
          </cell>
          <cell r="CC378">
            <v>0</v>
          </cell>
          <cell r="CG378">
            <v>0</v>
          </cell>
          <cell r="CK378">
            <v>0</v>
          </cell>
          <cell r="CO378">
            <v>0</v>
          </cell>
          <cell r="CT378">
            <v>0</v>
          </cell>
          <cell r="CU378">
            <v>0</v>
          </cell>
          <cell r="CV378">
            <v>0</v>
          </cell>
          <cell r="CW378">
            <v>0</v>
          </cell>
          <cell r="CX378">
            <v>1</v>
          </cell>
          <cell r="CY378" t="str">
            <v>6010</v>
          </cell>
          <cell r="CZ378">
            <v>39.54</v>
          </cell>
          <cell r="DC378">
            <v>0</v>
          </cell>
          <cell r="DF378">
            <v>0</v>
          </cell>
          <cell r="DI378">
            <v>0</v>
          </cell>
          <cell r="DK378">
            <v>0</v>
          </cell>
          <cell r="DL378">
            <v>0</v>
          </cell>
          <cell r="DN378" t="str">
            <v>11D12</v>
          </cell>
          <cell r="DO378" t="str">
            <v>Fixo T.Int-"A.IND."</v>
          </cell>
          <cell r="DP378">
            <v>9</v>
          </cell>
          <cell r="DQ378">
            <v>100</v>
          </cell>
          <cell r="DR378" t="str">
            <v>CR01</v>
          </cell>
          <cell r="DT378" t="str">
            <v>00350030</v>
          </cell>
          <cell r="DU378" t="str">
            <v>CAIXA GERAL DE DEPOSITOS, SA</v>
          </cell>
        </row>
        <row r="379">
          <cell r="A379" t="str">
            <v>297518</v>
          </cell>
          <cell r="B379" t="str">
            <v>Paulo Jorge Coelho Leão Silva</v>
          </cell>
          <cell r="C379" t="str">
            <v>1984</v>
          </cell>
          <cell r="D379">
            <v>21</v>
          </cell>
          <cell r="E379">
            <v>21</v>
          </cell>
          <cell r="F379" t="str">
            <v>19640106</v>
          </cell>
          <cell r="G379" t="str">
            <v>41</v>
          </cell>
          <cell r="H379" t="str">
            <v>1</v>
          </cell>
          <cell r="I379" t="str">
            <v>Casado</v>
          </cell>
          <cell r="J379" t="str">
            <v>masculino</v>
          </cell>
          <cell r="K379">
            <v>2</v>
          </cell>
          <cell r="L379" t="str">
            <v>R Miguel Bombarda,N.24</v>
          </cell>
          <cell r="M379" t="str">
            <v>2460-068</v>
          </cell>
          <cell r="N379" t="str">
            <v>ALCOBAÇA</v>
          </cell>
          <cell r="O379" t="str">
            <v>00241132</v>
          </cell>
          <cell r="P379" t="str">
            <v>CURSO COMPLEMENTAR DOS LICEUS</v>
          </cell>
          <cell r="R379" t="str">
            <v>6621248</v>
          </cell>
          <cell r="S379" t="str">
            <v>20011127</v>
          </cell>
          <cell r="T379" t="str">
            <v>LISBOA</v>
          </cell>
          <cell r="U379" t="str">
            <v>9803</v>
          </cell>
          <cell r="V379" t="str">
            <v>S.NAC IND ENERGIA-SINDEL</v>
          </cell>
          <cell r="W379" t="str">
            <v>104049332</v>
          </cell>
          <cell r="X379" t="str">
            <v>1309</v>
          </cell>
          <cell r="Y379" t="str">
            <v>0.0</v>
          </cell>
          <cell r="Z379">
            <v>2</v>
          </cell>
          <cell r="AA379" t="str">
            <v>01</v>
          </cell>
          <cell r="AD379" t="str">
            <v>100</v>
          </cell>
          <cell r="AE379" t="str">
            <v>11113155328</v>
          </cell>
          <cell r="AF379" t="str">
            <v>02</v>
          </cell>
          <cell r="AG379" t="str">
            <v>19841103</v>
          </cell>
          <cell r="AH379" t="str">
            <v>DT.Adm.Corr.Antiguid</v>
          </cell>
          <cell r="AI379" t="str">
            <v>1</v>
          </cell>
          <cell r="AJ379" t="str">
            <v>ACTIVOS</v>
          </cell>
          <cell r="AK379" t="str">
            <v>AA</v>
          </cell>
          <cell r="AL379" t="str">
            <v>ACTIVO TEMP.INTEIRO</v>
          </cell>
          <cell r="AM379" t="str">
            <v>J200</v>
          </cell>
          <cell r="AN379" t="str">
            <v>EDPOutsourcingComercial-Ce</v>
          </cell>
          <cell r="AO379" t="str">
            <v>J223</v>
          </cell>
          <cell r="AP379" t="str">
            <v>EDPOC-CLD RAINH</v>
          </cell>
          <cell r="AQ379" t="str">
            <v>40177177</v>
          </cell>
          <cell r="AR379" t="str">
            <v>70000022</v>
          </cell>
          <cell r="AS379" t="str">
            <v>014.</v>
          </cell>
          <cell r="AT379" t="str">
            <v>TECNICO COMERCIAL</v>
          </cell>
          <cell r="AU379" t="str">
            <v>1</v>
          </cell>
          <cell r="AV379" t="str">
            <v>00040324</v>
          </cell>
          <cell r="AW379" t="str">
            <v>J20444240420</v>
          </cell>
          <cell r="AX379" t="str">
            <v>AC-LJCLD-LOJA CALDAS DA RAINHA</v>
          </cell>
          <cell r="AY379" t="str">
            <v>68905407</v>
          </cell>
          <cell r="AZ379" t="str">
            <v>Lj Caldas Rainha</v>
          </cell>
          <cell r="BA379" t="str">
            <v>6890</v>
          </cell>
          <cell r="BB379" t="str">
            <v>EDP Outsourcing Comercial</v>
          </cell>
          <cell r="BC379" t="str">
            <v>6890</v>
          </cell>
          <cell r="BD379" t="str">
            <v>6890</v>
          </cell>
          <cell r="BE379" t="str">
            <v>2800</v>
          </cell>
          <cell r="BF379" t="str">
            <v>6890</v>
          </cell>
          <cell r="BG379" t="str">
            <v>EDP Outsourcing Comercial,SA</v>
          </cell>
          <cell r="BH379" t="str">
            <v>1010</v>
          </cell>
          <cell r="BI379">
            <v>1247</v>
          </cell>
          <cell r="BJ379" t="str">
            <v>11</v>
          </cell>
          <cell r="BK379">
            <v>21</v>
          </cell>
          <cell r="BL379">
            <v>212.31</v>
          </cell>
          <cell r="BM379" t="str">
            <v>NÍVEL 4</v>
          </cell>
          <cell r="BN379" t="str">
            <v>02</v>
          </cell>
          <cell r="BO379" t="str">
            <v>05</v>
          </cell>
          <cell r="BP379" t="str">
            <v>20030101</v>
          </cell>
          <cell r="BQ379" t="str">
            <v>21</v>
          </cell>
          <cell r="BR379" t="str">
            <v>EVOLUCAO AUTOMATICA</v>
          </cell>
          <cell r="BS379" t="str">
            <v>20050101</v>
          </cell>
          <cell r="BW379">
            <v>0</v>
          </cell>
          <cell r="BX379">
            <v>0</v>
          </cell>
          <cell r="BY379">
            <v>0</v>
          </cell>
          <cell r="BZ379">
            <v>0</v>
          </cell>
          <cell r="CA379">
            <v>0</v>
          </cell>
          <cell r="CC379">
            <v>0</v>
          </cell>
          <cell r="CG379">
            <v>0</v>
          </cell>
          <cell r="CK379">
            <v>0</v>
          </cell>
          <cell r="CO379">
            <v>0</v>
          </cell>
          <cell r="CT379">
            <v>0</v>
          </cell>
          <cell r="CU379">
            <v>0</v>
          </cell>
          <cell r="CV379">
            <v>0</v>
          </cell>
          <cell r="CW379">
            <v>0</v>
          </cell>
          <cell r="CX379">
            <v>1</v>
          </cell>
          <cell r="CY379" t="str">
            <v>6010</v>
          </cell>
          <cell r="CZ379">
            <v>39.54</v>
          </cell>
          <cell r="DC379">
            <v>0</v>
          </cell>
          <cell r="DF379">
            <v>0</v>
          </cell>
          <cell r="DI379">
            <v>0</v>
          </cell>
          <cell r="DK379">
            <v>0</v>
          </cell>
          <cell r="DL379">
            <v>0</v>
          </cell>
          <cell r="DN379" t="str">
            <v>11D12</v>
          </cell>
          <cell r="DO379" t="str">
            <v>Fixo T.Int-"A.IND."</v>
          </cell>
          <cell r="DP379">
            <v>9</v>
          </cell>
          <cell r="DQ379">
            <v>100</v>
          </cell>
          <cell r="DR379" t="str">
            <v>CR01</v>
          </cell>
          <cell r="DT379" t="str">
            <v>00330000</v>
          </cell>
          <cell r="DU379" t="str">
            <v>BANCO COMERCIAL PORTUGUES, SA</v>
          </cell>
        </row>
        <row r="380">
          <cell r="A380" t="str">
            <v>295949</v>
          </cell>
          <cell r="B380" t="str">
            <v>Elidio Seica Dias</v>
          </cell>
          <cell r="C380" t="str">
            <v>1977</v>
          </cell>
          <cell r="D380">
            <v>28</v>
          </cell>
          <cell r="E380">
            <v>28</v>
          </cell>
          <cell r="F380" t="str">
            <v>19580222</v>
          </cell>
          <cell r="G380" t="str">
            <v>47</v>
          </cell>
          <cell r="H380" t="str">
            <v>1</v>
          </cell>
          <cell r="I380" t="str">
            <v>Casado</v>
          </cell>
          <cell r="J380" t="str">
            <v>masculino</v>
          </cell>
          <cell r="K380">
            <v>2</v>
          </cell>
          <cell r="L380" t="str">
            <v>R Martingil, 68               Marrazes</v>
          </cell>
          <cell r="M380" t="str">
            <v>2400-394</v>
          </cell>
          <cell r="N380" t="str">
            <v>LEIRIA</v>
          </cell>
          <cell r="O380" t="str">
            <v>00231021</v>
          </cell>
          <cell r="P380" t="str">
            <v>CURSO GERAL DOS LICEUS</v>
          </cell>
          <cell r="R380" t="str">
            <v>4194007</v>
          </cell>
          <cell r="S380" t="str">
            <v>19980202</v>
          </cell>
          <cell r="T380" t="str">
            <v>LEIRIA</v>
          </cell>
          <cell r="U380" t="str">
            <v>9803</v>
          </cell>
          <cell r="V380" t="str">
            <v>S.NAC IND ENERGIA-SINDEL</v>
          </cell>
          <cell r="W380" t="str">
            <v>132667690</v>
          </cell>
          <cell r="X380" t="str">
            <v>3603</v>
          </cell>
          <cell r="Y380" t="str">
            <v>0.0</v>
          </cell>
          <cell r="Z380">
            <v>2</v>
          </cell>
          <cell r="AA380" t="str">
            <v>00</v>
          </cell>
          <cell r="AC380" t="str">
            <v>X</v>
          </cell>
          <cell r="AD380" t="str">
            <v>100</v>
          </cell>
          <cell r="AE380" t="str">
            <v>11113151750</v>
          </cell>
          <cell r="AF380" t="str">
            <v>02</v>
          </cell>
          <cell r="AG380" t="str">
            <v>19771120</v>
          </cell>
          <cell r="AH380" t="str">
            <v>DT.Adm.Corr.Antiguid</v>
          </cell>
          <cell r="AI380" t="str">
            <v>1</v>
          </cell>
          <cell r="AJ380" t="str">
            <v>ACTIVOS</v>
          </cell>
          <cell r="AK380" t="str">
            <v>AA</v>
          </cell>
          <cell r="AL380" t="str">
            <v>ACTIVO TEMP.INTEIRO</v>
          </cell>
          <cell r="AM380" t="str">
            <v>J200</v>
          </cell>
          <cell r="AN380" t="str">
            <v>EDPOutsourcingComercial-Ce</v>
          </cell>
          <cell r="AO380" t="str">
            <v>J224</v>
          </cell>
          <cell r="AP380" t="str">
            <v>EDPOC-LEIR PHR</v>
          </cell>
          <cell r="AQ380" t="str">
            <v>40176922</v>
          </cell>
          <cell r="AR380" t="str">
            <v>70000060</v>
          </cell>
          <cell r="AS380" t="str">
            <v>025.</v>
          </cell>
          <cell r="AT380" t="str">
            <v>ESCRITURARIO COMERCIAL</v>
          </cell>
          <cell r="AU380" t="str">
            <v>1</v>
          </cell>
          <cell r="AV380" t="str">
            <v>00040605</v>
          </cell>
          <cell r="AW380" t="str">
            <v>J20440000620</v>
          </cell>
          <cell r="AX380" t="str">
            <v>AC-LE-LOJAS E EQUIPAS - I</v>
          </cell>
          <cell r="AY380" t="str">
            <v>68905034</v>
          </cell>
          <cell r="AZ380" t="str">
            <v>Apoio à Rede Centro</v>
          </cell>
          <cell r="BA380" t="str">
            <v>6890</v>
          </cell>
          <cell r="BB380" t="str">
            <v>EDP Outsourcing Comercial</v>
          </cell>
          <cell r="BC380" t="str">
            <v>6890</v>
          </cell>
          <cell r="BD380" t="str">
            <v>6890</v>
          </cell>
          <cell r="BE380" t="str">
            <v>2800</v>
          </cell>
          <cell r="BF380" t="str">
            <v>6890</v>
          </cell>
          <cell r="BG380" t="str">
            <v>EDP Outsourcing Comercial,SA</v>
          </cell>
          <cell r="BH380" t="str">
            <v>1010</v>
          </cell>
          <cell r="BI380">
            <v>1160</v>
          </cell>
          <cell r="BJ380" t="str">
            <v>10</v>
          </cell>
          <cell r="BK380">
            <v>28</v>
          </cell>
          <cell r="BL380">
            <v>283.08</v>
          </cell>
          <cell r="BM380" t="str">
            <v>NÍVEL 5</v>
          </cell>
          <cell r="BN380" t="str">
            <v>00</v>
          </cell>
          <cell r="BO380" t="str">
            <v>07</v>
          </cell>
          <cell r="BP380" t="str">
            <v>20050101</v>
          </cell>
          <cell r="BQ380" t="str">
            <v>21</v>
          </cell>
          <cell r="BR380" t="str">
            <v>EVOLUCAO AUTOMATICA</v>
          </cell>
          <cell r="BS380" t="str">
            <v>20050101</v>
          </cell>
          <cell r="BW380">
            <v>0</v>
          </cell>
          <cell r="BX380">
            <v>0</v>
          </cell>
          <cell r="BY380">
            <v>0</v>
          </cell>
          <cell r="BZ380">
            <v>0</v>
          </cell>
          <cell r="CA380">
            <v>0</v>
          </cell>
          <cell r="CC380">
            <v>0</v>
          </cell>
          <cell r="CG380">
            <v>0</v>
          </cell>
          <cell r="CK380">
            <v>0</v>
          </cell>
          <cell r="CO380">
            <v>0</v>
          </cell>
          <cell r="CT380">
            <v>0</v>
          </cell>
          <cell r="CU380">
            <v>0</v>
          </cell>
          <cell r="CV380">
            <v>0</v>
          </cell>
          <cell r="CW380">
            <v>0</v>
          </cell>
          <cell r="CX380">
            <v>0</v>
          </cell>
          <cell r="CZ380">
            <v>0</v>
          </cell>
          <cell r="DC380">
            <v>0</v>
          </cell>
          <cell r="DF380">
            <v>0</v>
          </cell>
          <cell r="DI380">
            <v>0</v>
          </cell>
          <cell r="DK380">
            <v>0</v>
          </cell>
          <cell r="DL380">
            <v>0</v>
          </cell>
          <cell r="DN380" t="str">
            <v>21D12</v>
          </cell>
          <cell r="DO380" t="str">
            <v>Flex.T.Int."Act.Ind."</v>
          </cell>
          <cell r="DP380">
            <v>9</v>
          </cell>
          <cell r="DQ380">
            <v>100</v>
          </cell>
          <cell r="DR380" t="str">
            <v>CR01</v>
          </cell>
          <cell r="DT380" t="str">
            <v>00210000</v>
          </cell>
          <cell r="DU380" t="str">
            <v>CREDITO PREDIAL PORTUGUES, SA</v>
          </cell>
        </row>
        <row r="381">
          <cell r="A381" t="str">
            <v>297496</v>
          </cell>
          <cell r="B381" t="str">
            <v>Jose Luis Neves Faria</v>
          </cell>
          <cell r="C381" t="str">
            <v>1984</v>
          </cell>
          <cell r="D381">
            <v>21</v>
          </cell>
          <cell r="E381">
            <v>21</v>
          </cell>
          <cell r="F381" t="str">
            <v>19541224</v>
          </cell>
          <cell r="G381" t="str">
            <v>50</v>
          </cell>
          <cell r="H381" t="str">
            <v>0</v>
          </cell>
          <cell r="I381" t="str">
            <v>Solt.</v>
          </cell>
          <cell r="J381" t="str">
            <v>masculino</v>
          </cell>
          <cell r="K381">
            <v>0</v>
          </cell>
          <cell r="L381" t="str">
            <v>R D.Nuno Alvares Pereira, 26</v>
          </cell>
          <cell r="M381" t="str">
            <v>2400-196</v>
          </cell>
          <cell r="N381" t="str">
            <v>LEIRIA</v>
          </cell>
          <cell r="O381" t="str">
            <v>00240000</v>
          </cell>
          <cell r="P381" t="str">
            <v>CURSO COMPLEMENTAR</v>
          </cell>
          <cell r="R381" t="str">
            <v>4006057</v>
          </cell>
          <cell r="S381" t="str">
            <v>19961014</v>
          </cell>
          <cell r="T381" t="str">
            <v>LEIRIA</v>
          </cell>
          <cell r="U381" t="str">
            <v>9803</v>
          </cell>
          <cell r="V381" t="str">
            <v>S.NAC IND ENERGIA-SINDEL</v>
          </cell>
          <cell r="W381" t="str">
            <v>110204018</v>
          </cell>
          <cell r="X381" t="str">
            <v>1384</v>
          </cell>
          <cell r="Y381" t="str">
            <v>0.0</v>
          </cell>
          <cell r="Z381">
            <v>0</v>
          </cell>
          <cell r="AA381" t="str">
            <v>00</v>
          </cell>
          <cell r="AD381" t="str">
            <v>100</v>
          </cell>
          <cell r="AE381" t="str">
            <v>11112848627</v>
          </cell>
          <cell r="AF381" t="str">
            <v>02</v>
          </cell>
          <cell r="AG381" t="str">
            <v>19841103</v>
          </cell>
          <cell r="AH381" t="str">
            <v>DT.Adm.Corr.Antiguid</v>
          </cell>
          <cell r="AI381" t="str">
            <v>1</v>
          </cell>
          <cell r="AJ381" t="str">
            <v>ACTIVOS</v>
          </cell>
          <cell r="AK381" t="str">
            <v>AA</v>
          </cell>
          <cell r="AL381" t="str">
            <v>ACTIVO TEMP.INTEIRO</v>
          </cell>
          <cell r="AM381" t="str">
            <v>J200</v>
          </cell>
          <cell r="AN381" t="str">
            <v>EDPOutsourcingComercial-Ce</v>
          </cell>
          <cell r="AO381" t="str">
            <v>J224</v>
          </cell>
          <cell r="AP381" t="str">
            <v>EDPOC-LEIR PHR</v>
          </cell>
          <cell r="AQ381" t="str">
            <v>40176951</v>
          </cell>
          <cell r="AR381" t="str">
            <v>70000060</v>
          </cell>
          <cell r="AS381" t="str">
            <v>025.</v>
          </cell>
          <cell r="AT381" t="str">
            <v>ESCRITURARIO COMERCIAL</v>
          </cell>
          <cell r="AU381" t="str">
            <v>1</v>
          </cell>
          <cell r="AV381" t="str">
            <v>00040605</v>
          </cell>
          <cell r="AW381" t="str">
            <v>J20440000620</v>
          </cell>
          <cell r="AX381" t="str">
            <v>AC-LE-LOJAS E EQUIPAS - I</v>
          </cell>
          <cell r="AY381" t="str">
            <v>68905034</v>
          </cell>
          <cell r="AZ381" t="str">
            <v>Apoio à Rede Centro</v>
          </cell>
          <cell r="BA381" t="str">
            <v>6890</v>
          </cell>
          <cell r="BB381" t="str">
            <v>EDP Outsourcing Comercial</v>
          </cell>
          <cell r="BC381" t="str">
            <v>6890</v>
          </cell>
          <cell r="BD381" t="str">
            <v>6890</v>
          </cell>
          <cell r="BE381" t="str">
            <v>2800</v>
          </cell>
          <cell r="BF381" t="str">
            <v>6890</v>
          </cell>
          <cell r="BG381" t="str">
            <v>EDP Outsourcing Comercial,SA</v>
          </cell>
          <cell r="BH381" t="str">
            <v>1010</v>
          </cell>
          <cell r="BI381">
            <v>1079</v>
          </cell>
          <cell r="BJ381" t="str">
            <v>09</v>
          </cell>
          <cell r="BK381">
            <v>21</v>
          </cell>
          <cell r="BL381">
            <v>212.31</v>
          </cell>
          <cell r="BM381" t="str">
            <v>NÍVEL 5</v>
          </cell>
          <cell r="BN381" t="str">
            <v>01</v>
          </cell>
          <cell r="BO381" t="str">
            <v>06</v>
          </cell>
          <cell r="BP381" t="str">
            <v>20040101</v>
          </cell>
          <cell r="BQ381" t="str">
            <v>21</v>
          </cell>
          <cell r="BR381" t="str">
            <v>EVOLUCAO AUTOMATICA</v>
          </cell>
          <cell r="BS381" t="str">
            <v>20050101</v>
          </cell>
          <cell r="BW381">
            <v>0</v>
          </cell>
          <cell r="BX381">
            <v>0</v>
          </cell>
          <cell r="BY381">
            <v>0</v>
          </cell>
          <cell r="BZ381">
            <v>0</v>
          </cell>
          <cell r="CA381">
            <v>0</v>
          </cell>
          <cell r="CC381">
            <v>0</v>
          </cell>
          <cell r="CG381">
            <v>0</v>
          </cell>
          <cell r="CK381">
            <v>0</v>
          </cell>
          <cell r="CO381">
            <v>0</v>
          </cell>
          <cell r="CT381">
            <v>0</v>
          </cell>
          <cell r="CU381">
            <v>0</v>
          </cell>
          <cell r="CV381">
            <v>0</v>
          </cell>
          <cell r="CW381">
            <v>0</v>
          </cell>
          <cell r="CX381">
            <v>0</v>
          </cell>
          <cell r="CZ381">
            <v>0</v>
          </cell>
          <cell r="DC381">
            <v>0</v>
          </cell>
          <cell r="DF381">
            <v>0</v>
          </cell>
          <cell r="DI381">
            <v>0</v>
          </cell>
          <cell r="DK381">
            <v>0</v>
          </cell>
          <cell r="DL381">
            <v>0</v>
          </cell>
          <cell r="DN381" t="str">
            <v>21D12</v>
          </cell>
          <cell r="DO381" t="str">
            <v>Flex.T.Int."Act.Ind."</v>
          </cell>
          <cell r="DP381">
            <v>9</v>
          </cell>
          <cell r="DQ381">
            <v>100</v>
          </cell>
          <cell r="DR381" t="str">
            <v>CR01</v>
          </cell>
          <cell r="DT381" t="str">
            <v>00350393</v>
          </cell>
          <cell r="DU381" t="str">
            <v>CAIXA GERAL DE DEPOSITOS, SA</v>
          </cell>
        </row>
        <row r="382">
          <cell r="A382" t="str">
            <v>159220</v>
          </cell>
          <cell r="B382" t="str">
            <v>Jorge Belo Gomes</v>
          </cell>
          <cell r="C382" t="str">
            <v>1978</v>
          </cell>
          <cell r="D382">
            <v>27</v>
          </cell>
          <cell r="E382">
            <v>27</v>
          </cell>
          <cell r="F382" t="str">
            <v>19540609</v>
          </cell>
          <cell r="G382" t="str">
            <v>51</v>
          </cell>
          <cell r="H382" t="str">
            <v>1</v>
          </cell>
          <cell r="I382" t="str">
            <v>Casado</v>
          </cell>
          <cell r="J382" t="str">
            <v>masculino</v>
          </cell>
          <cell r="K382">
            <v>1</v>
          </cell>
          <cell r="L382" t="str">
            <v>Rua do Carqueijal, 8 - S. Jorge</v>
          </cell>
          <cell r="M382" t="str">
            <v>2480-056</v>
          </cell>
          <cell r="N382" t="str">
            <v>CALVARIA DE CIMA</v>
          </cell>
          <cell r="O382" t="str">
            <v>00232133</v>
          </cell>
          <cell r="P382" t="str">
            <v>CURSO GERAL DO COMERCIO</v>
          </cell>
          <cell r="R382" t="str">
            <v>2646979</v>
          </cell>
          <cell r="S382" t="str">
            <v>19970130</v>
          </cell>
          <cell r="T382" t="str">
            <v>LEIRIA</v>
          </cell>
          <cell r="U382" t="str">
            <v>9803</v>
          </cell>
          <cell r="V382" t="str">
            <v>S.NAC IND ENERGIA-SINDEL</v>
          </cell>
          <cell r="W382" t="str">
            <v>177330775</v>
          </cell>
          <cell r="X382" t="str">
            <v>1457</v>
          </cell>
          <cell r="Y382" t="str">
            <v>0.0</v>
          </cell>
          <cell r="Z382">
            <v>1</v>
          </cell>
          <cell r="AA382" t="str">
            <v>00</v>
          </cell>
          <cell r="AC382" t="str">
            <v>X</v>
          </cell>
          <cell r="AD382" t="str">
            <v>100</v>
          </cell>
          <cell r="AE382" t="str">
            <v>11051877269</v>
          </cell>
          <cell r="AF382" t="str">
            <v>02</v>
          </cell>
          <cell r="AG382" t="str">
            <v>19780801</v>
          </cell>
          <cell r="AH382" t="str">
            <v>DT.Adm.Corr.Antiguid</v>
          </cell>
          <cell r="AI382" t="str">
            <v>1</v>
          </cell>
          <cell r="AJ382" t="str">
            <v>ACTIVOS</v>
          </cell>
          <cell r="AK382" t="str">
            <v>AA</v>
          </cell>
          <cell r="AL382" t="str">
            <v>ACTIVO TEMP.INTEIRO</v>
          </cell>
          <cell r="AM382" t="str">
            <v>J200</v>
          </cell>
          <cell r="AN382" t="str">
            <v>EDPOutsourcingComercial-Ce</v>
          </cell>
          <cell r="AO382" t="str">
            <v>J224</v>
          </cell>
          <cell r="AP382" t="str">
            <v>EDPOC-LEIR PHR</v>
          </cell>
          <cell r="AQ382" t="str">
            <v>40176917</v>
          </cell>
          <cell r="AR382" t="str">
            <v>70000060</v>
          </cell>
          <cell r="AS382" t="str">
            <v>025.</v>
          </cell>
          <cell r="AT382" t="str">
            <v>ESCRITURARIO COMERCIAL</v>
          </cell>
          <cell r="AU382" t="str">
            <v>1</v>
          </cell>
          <cell r="AV382" t="str">
            <v>00040605</v>
          </cell>
          <cell r="AW382" t="str">
            <v>J20440000620</v>
          </cell>
          <cell r="AX382" t="str">
            <v>AC-LE-LOJAS E EQUIPAS - I</v>
          </cell>
          <cell r="AY382" t="str">
            <v>68905034</v>
          </cell>
          <cell r="AZ382" t="str">
            <v>Apoio à Rede Centro</v>
          </cell>
          <cell r="BA382" t="str">
            <v>6890</v>
          </cell>
          <cell r="BB382" t="str">
            <v>EDP Outsourcing Comercial</v>
          </cell>
          <cell r="BC382" t="str">
            <v>6890</v>
          </cell>
          <cell r="BD382" t="str">
            <v>6890</v>
          </cell>
          <cell r="BE382" t="str">
            <v>2800</v>
          </cell>
          <cell r="BF382" t="str">
            <v>6890</v>
          </cell>
          <cell r="BG382" t="str">
            <v>EDP Outsourcing Comercial,SA</v>
          </cell>
          <cell r="BH382" t="str">
            <v>1010</v>
          </cell>
          <cell r="BI382">
            <v>1247</v>
          </cell>
          <cell r="BJ382" t="str">
            <v>11</v>
          </cell>
          <cell r="BK382">
            <v>27</v>
          </cell>
          <cell r="BL382">
            <v>272.97000000000003</v>
          </cell>
          <cell r="BM382" t="str">
            <v>NÍVEL 5</v>
          </cell>
          <cell r="BN382" t="str">
            <v>02</v>
          </cell>
          <cell r="BO382" t="str">
            <v>08</v>
          </cell>
          <cell r="BP382" t="str">
            <v>20030101</v>
          </cell>
          <cell r="BQ382" t="str">
            <v>21</v>
          </cell>
          <cell r="BR382" t="str">
            <v>EVOLUCAO AUTOMATICA</v>
          </cell>
          <cell r="BS382" t="str">
            <v>20050101</v>
          </cell>
          <cell r="BW382">
            <v>0</v>
          </cell>
          <cell r="BX382">
            <v>0</v>
          </cell>
          <cell r="BY382">
            <v>0</v>
          </cell>
          <cell r="BZ382">
            <v>0</v>
          </cell>
          <cell r="CA382">
            <v>0</v>
          </cell>
          <cell r="CC382">
            <v>0</v>
          </cell>
          <cell r="CG382">
            <v>0</v>
          </cell>
          <cell r="CK382">
            <v>0</v>
          </cell>
          <cell r="CO382">
            <v>0</v>
          </cell>
          <cell r="CT382">
            <v>0</v>
          </cell>
          <cell r="CU382">
            <v>0</v>
          </cell>
          <cell r="CV382">
            <v>0</v>
          </cell>
          <cell r="CW382">
            <v>0</v>
          </cell>
          <cell r="CX382">
            <v>1</v>
          </cell>
          <cell r="CY382" t="str">
            <v>6010</v>
          </cell>
          <cell r="CZ382">
            <v>39.54</v>
          </cell>
          <cell r="DC382">
            <v>0</v>
          </cell>
          <cell r="DF382">
            <v>0</v>
          </cell>
          <cell r="DI382">
            <v>0</v>
          </cell>
          <cell r="DK382">
            <v>0</v>
          </cell>
          <cell r="DL382">
            <v>0</v>
          </cell>
          <cell r="DN382" t="str">
            <v>21D12</v>
          </cell>
          <cell r="DO382" t="str">
            <v>Flex.T.Int."Act.Ind."</v>
          </cell>
          <cell r="DP382">
            <v>9</v>
          </cell>
          <cell r="DQ382">
            <v>100</v>
          </cell>
          <cell r="DR382" t="str">
            <v>CR01</v>
          </cell>
          <cell r="DT382" t="str">
            <v>00330000</v>
          </cell>
          <cell r="DU382" t="str">
            <v>BANCO COMERCIAL PORTUGUES, SA</v>
          </cell>
        </row>
        <row r="383">
          <cell r="A383" t="str">
            <v>296929</v>
          </cell>
          <cell r="B383" t="str">
            <v>Isabel Maria Lopes Ramalho</v>
          </cell>
          <cell r="C383" t="str">
            <v>1982</v>
          </cell>
          <cell r="D383">
            <v>23</v>
          </cell>
          <cell r="E383">
            <v>23</v>
          </cell>
          <cell r="F383" t="str">
            <v>19630307</v>
          </cell>
          <cell r="G383" t="str">
            <v>42</v>
          </cell>
          <cell r="H383" t="str">
            <v>3</v>
          </cell>
          <cell r="I383" t="str">
            <v>Sep.Ju</v>
          </cell>
          <cell r="J383" t="str">
            <v>feminino</v>
          </cell>
          <cell r="K383">
            <v>2</v>
          </cell>
          <cell r="L383" t="str">
            <v>R. Dr. Rui Hasse Ferreira, Lt.6-3º. A Guimarota</v>
          </cell>
          <cell r="M383" t="str">
            <v>2410-386</v>
          </cell>
          <cell r="N383" t="str">
            <v>LEIRIA</v>
          </cell>
          <cell r="O383" t="str">
            <v>00243262</v>
          </cell>
          <cell r="P383" t="str">
            <v>11 ANO JORNALISMO-TURISMO</v>
          </cell>
          <cell r="R383" t="str">
            <v>4471119</v>
          </cell>
          <cell r="S383" t="str">
            <v>20020514</v>
          </cell>
          <cell r="T383" t="str">
            <v>LEIRIA</v>
          </cell>
          <cell r="U383" t="str">
            <v>9803</v>
          </cell>
          <cell r="V383" t="str">
            <v>S.NAC IND ENERGIA-SINDEL</v>
          </cell>
          <cell r="W383" t="str">
            <v>168901676</v>
          </cell>
          <cell r="X383" t="str">
            <v>1384</v>
          </cell>
          <cell r="Y383" t="str">
            <v>0.0</v>
          </cell>
          <cell r="Z383">
            <v>2</v>
          </cell>
          <cell r="AA383" t="str">
            <v>00</v>
          </cell>
          <cell r="AD383" t="str">
            <v>100</v>
          </cell>
          <cell r="AE383" t="str">
            <v>11113153182</v>
          </cell>
          <cell r="AF383" t="str">
            <v>02</v>
          </cell>
          <cell r="AG383" t="str">
            <v>19821013</v>
          </cell>
          <cell r="AH383" t="str">
            <v>DT.Adm.Corr.Antiguid</v>
          </cell>
          <cell r="AI383" t="str">
            <v>1</v>
          </cell>
          <cell r="AJ383" t="str">
            <v>ACTIVOS</v>
          </cell>
          <cell r="AK383" t="str">
            <v>AA</v>
          </cell>
          <cell r="AL383" t="str">
            <v>ACTIVO TEMP.INTEIRO</v>
          </cell>
          <cell r="AM383" t="str">
            <v>J200</v>
          </cell>
          <cell r="AN383" t="str">
            <v>EDPOutsourcingComercial-Ce</v>
          </cell>
          <cell r="AO383" t="str">
            <v>J224</v>
          </cell>
          <cell r="AP383" t="str">
            <v>EDPOC-LEIR PHR</v>
          </cell>
          <cell r="AQ383" t="str">
            <v>40176915</v>
          </cell>
          <cell r="AR383" t="str">
            <v>70000022</v>
          </cell>
          <cell r="AS383" t="str">
            <v>014.</v>
          </cell>
          <cell r="AT383" t="str">
            <v>TECNICO COMERCIAL</v>
          </cell>
          <cell r="AU383" t="str">
            <v>1</v>
          </cell>
          <cell r="AV383" t="str">
            <v>00040605</v>
          </cell>
          <cell r="AW383" t="str">
            <v>J20440000620</v>
          </cell>
          <cell r="AX383" t="str">
            <v>AC-LE-LOJAS E EQUIPAS - I</v>
          </cell>
          <cell r="AY383" t="str">
            <v>68905034</v>
          </cell>
          <cell r="AZ383" t="str">
            <v>Apoio à Rede Centro</v>
          </cell>
          <cell r="BA383" t="str">
            <v>6890</v>
          </cell>
          <cell r="BB383" t="str">
            <v>EDP Outsourcing Comercial</v>
          </cell>
          <cell r="BC383" t="str">
            <v>6890</v>
          </cell>
          <cell r="BD383" t="str">
            <v>6890</v>
          </cell>
          <cell r="BE383" t="str">
            <v>2800</v>
          </cell>
          <cell r="BF383" t="str">
            <v>6890</v>
          </cell>
          <cell r="BG383" t="str">
            <v>EDP Outsourcing Comercial,SA</v>
          </cell>
          <cell r="BH383" t="str">
            <v>1010</v>
          </cell>
          <cell r="BI383">
            <v>1339</v>
          </cell>
          <cell r="BJ383" t="str">
            <v>12</v>
          </cell>
          <cell r="BK383">
            <v>23</v>
          </cell>
          <cell r="BL383">
            <v>232.53</v>
          </cell>
          <cell r="BM383" t="str">
            <v>NÍVEL 4</v>
          </cell>
          <cell r="BN383" t="str">
            <v>01</v>
          </cell>
          <cell r="BO383" t="str">
            <v>06</v>
          </cell>
          <cell r="BP383" t="str">
            <v>20040101</v>
          </cell>
          <cell r="BQ383" t="str">
            <v>21</v>
          </cell>
          <cell r="BR383" t="str">
            <v>EVOLUCAO AUTOMATICA</v>
          </cell>
          <cell r="BS383" t="str">
            <v>20050101</v>
          </cell>
          <cell r="BW383">
            <v>0</v>
          </cell>
          <cell r="BX383">
            <v>0</v>
          </cell>
          <cell r="BY383">
            <v>0</v>
          </cell>
          <cell r="BZ383">
            <v>0</v>
          </cell>
          <cell r="CA383">
            <v>0</v>
          </cell>
          <cell r="CC383">
            <v>0</v>
          </cell>
          <cell r="CG383">
            <v>0</v>
          </cell>
          <cell r="CK383">
            <v>0</v>
          </cell>
          <cell r="CO383">
            <v>0</v>
          </cell>
          <cell r="CT383">
            <v>0</v>
          </cell>
          <cell r="CU383">
            <v>0</v>
          </cell>
          <cell r="CV383">
            <v>0</v>
          </cell>
          <cell r="CW383">
            <v>0</v>
          </cell>
          <cell r="CX383">
            <v>0</v>
          </cell>
          <cell r="CZ383">
            <v>0</v>
          </cell>
          <cell r="DC383">
            <v>0</v>
          </cell>
          <cell r="DF383">
            <v>0</v>
          </cell>
          <cell r="DI383">
            <v>0</v>
          </cell>
          <cell r="DK383">
            <v>0</v>
          </cell>
          <cell r="DL383">
            <v>0</v>
          </cell>
          <cell r="DN383" t="str">
            <v>21D12</v>
          </cell>
          <cell r="DO383" t="str">
            <v>Flex.T.Int."Act.Ind."</v>
          </cell>
          <cell r="DP383">
            <v>9</v>
          </cell>
          <cell r="DQ383">
            <v>100</v>
          </cell>
          <cell r="DR383" t="str">
            <v>CR01</v>
          </cell>
          <cell r="DT383" t="str">
            <v>00330000</v>
          </cell>
          <cell r="DU383" t="str">
            <v>BANCO COMERCIAL PORTUGUES, SA</v>
          </cell>
        </row>
        <row r="384">
          <cell r="A384" t="str">
            <v>296716</v>
          </cell>
          <cell r="B384" t="str">
            <v>Jose Luis Ribeiro Henriques</v>
          </cell>
          <cell r="C384" t="str">
            <v>1981</v>
          </cell>
          <cell r="D384">
            <v>24</v>
          </cell>
          <cell r="E384">
            <v>24</v>
          </cell>
          <cell r="F384" t="str">
            <v>19621025</v>
          </cell>
          <cell r="G384" t="str">
            <v>42</v>
          </cell>
          <cell r="H384" t="str">
            <v>1</v>
          </cell>
          <cell r="I384" t="str">
            <v>Casado</v>
          </cell>
          <cell r="J384" t="str">
            <v>masculino</v>
          </cell>
          <cell r="K384">
            <v>2</v>
          </cell>
          <cell r="L384" t="str">
            <v>Lg. 25 Abril, Lt. 4-R/C        Pousos</v>
          </cell>
          <cell r="M384" t="str">
            <v>2410-432</v>
          </cell>
          <cell r="N384" t="str">
            <v>LEIRIA</v>
          </cell>
          <cell r="O384" t="str">
            <v>00243383</v>
          </cell>
          <cell r="P384" t="str">
            <v>12.ANO - 1. CURSO</v>
          </cell>
          <cell r="R384" t="str">
            <v>4477179</v>
          </cell>
          <cell r="S384" t="str">
            <v>20020417</v>
          </cell>
          <cell r="T384" t="str">
            <v>LEIRIA</v>
          </cell>
          <cell r="U384" t="str">
            <v>9803</v>
          </cell>
          <cell r="V384" t="str">
            <v>S.NAC IND ENERGIA-SINDEL</v>
          </cell>
          <cell r="W384" t="str">
            <v>166606707</v>
          </cell>
          <cell r="X384" t="str">
            <v>3603</v>
          </cell>
          <cell r="Y384" t="str">
            <v>0.0</v>
          </cell>
          <cell r="Z384">
            <v>3</v>
          </cell>
          <cell r="AA384" t="str">
            <v>00</v>
          </cell>
          <cell r="AC384" t="str">
            <v>X</v>
          </cell>
          <cell r="AD384" t="str">
            <v>100</v>
          </cell>
          <cell r="AE384" t="str">
            <v>11113153831</v>
          </cell>
          <cell r="AF384" t="str">
            <v>02</v>
          </cell>
          <cell r="AG384" t="str">
            <v>19811102</v>
          </cell>
          <cell r="AH384" t="str">
            <v>DT.Adm.Corr.Antiguid</v>
          </cell>
          <cell r="AI384" t="str">
            <v>1</v>
          </cell>
          <cell r="AJ384" t="str">
            <v>ACTIVOS</v>
          </cell>
          <cell r="AK384" t="str">
            <v>AA</v>
          </cell>
          <cell r="AL384" t="str">
            <v>ACTIVO TEMP.INTEIRO</v>
          </cell>
          <cell r="AM384" t="str">
            <v>J200</v>
          </cell>
          <cell r="AN384" t="str">
            <v>EDPOutsourcingComercial-Ce</v>
          </cell>
          <cell r="AO384" t="str">
            <v>J224</v>
          </cell>
          <cell r="AP384" t="str">
            <v>EDPOC-LEIR PHR</v>
          </cell>
          <cell r="AQ384" t="str">
            <v>40176960</v>
          </cell>
          <cell r="AR384" t="str">
            <v>70000060</v>
          </cell>
          <cell r="AS384" t="str">
            <v>025.</v>
          </cell>
          <cell r="AT384" t="str">
            <v>ESCRITURARIO COMERCIAL</v>
          </cell>
          <cell r="AU384" t="str">
            <v>1</v>
          </cell>
          <cell r="AV384" t="str">
            <v>00040606</v>
          </cell>
          <cell r="AW384" t="str">
            <v>J20440000620</v>
          </cell>
          <cell r="AX384" t="str">
            <v>AC-LE-LOJAS E EQUIPAS - II</v>
          </cell>
          <cell r="AY384" t="str">
            <v>68905034</v>
          </cell>
          <cell r="AZ384" t="str">
            <v>Apoio à Rede Centro</v>
          </cell>
          <cell r="BA384" t="str">
            <v>6890</v>
          </cell>
          <cell r="BB384" t="str">
            <v>EDP Outsourcing Comercial</v>
          </cell>
          <cell r="BC384" t="str">
            <v>6890</v>
          </cell>
          <cell r="BD384" t="str">
            <v>6890</v>
          </cell>
          <cell r="BE384" t="str">
            <v>2800</v>
          </cell>
          <cell r="BF384" t="str">
            <v>6890</v>
          </cell>
          <cell r="BG384" t="str">
            <v>EDP Outsourcing Comercial,SA</v>
          </cell>
          <cell r="BH384" t="str">
            <v>1010</v>
          </cell>
          <cell r="BI384">
            <v>1160</v>
          </cell>
          <cell r="BJ384" t="str">
            <v>10</v>
          </cell>
          <cell r="BK384">
            <v>24</v>
          </cell>
          <cell r="BL384">
            <v>242.64</v>
          </cell>
          <cell r="BM384" t="str">
            <v>NÍVEL 5</v>
          </cell>
          <cell r="BN384" t="str">
            <v>01</v>
          </cell>
          <cell r="BO384" t="str">
            <v>07</v>
          </cell>
          <cell r="BP384" t="str">
            <v>20040101</v>
          </cell>
          <cell r="BQ384" t="str">
            <v>21</v>
          </cell>
          <cell r="BR384" t="str">
            <v>EVOLUCAO AUTOMATICA</v>
          </cell>
          <cell r="BS384" t="str">
            <v>20050101</v>
          </cell>
          <cell r="BW384">
            <v>0</v>
          </cell>
          <cell r="BX384">
            <v>0</v>
          </cell>
          <cell r="BY384">
            <v>0</v>
          </cell>
          <cell r="BZ384">
            <v>0</v>
          </cell>
          <cell r="CA384">
            <v>0</v>
          </cell>
          <cell r="CC384">
            <v>0</v>
          </cell>
          <cell r="CG384">
            <v>0</v>
          </cell>
          <cell r="CK384">
            <v>0</v>
          </cell>
          <cell r="CO384">
            <v>0</v>
          </cell>
          <cell r="CT384">
            <v>0</v>
          </cell>
          <cell r="CU384">
            <v>0</v>
          </cell>
          <cell r="CV384">
            <v>0</v>
          </cell>
          <cell r="CW384">
            <v>0</v>
          </cell>
          <cell r="CX384">
            <v>0</v>
          </cell>
          <cell r="CZ384">
            <v>0</v>
          </cell>
          <cell r="DC384">
            <v>0</v>
          </cell>
          <cell r="DF384">
            <v>0</v>
          </cell>
          <cell r="DI384">
            <v>0</v>
          </cell>
          <cell r="DK384">
            <v>0</v>
          </cell>
          <cell r="DL384">
            <v>0</v>
          </cell>
          <cell r="DN384" t="str">
            <v>21D12</v>
          </cell>
          <cell r="DO384" t="str">
            <v>Flex.T.Int."Act.Ind."</v>
          </cell>
          <cell r="DP384">
            <v>9</v>
          </cell>
          <cell r="DQ384">
            <v>100</v>
          </cell>
          <cell r="DR384" t="str">
            <v>CR01</v>
          </cell>
          <cell r="DT384" t="str">
            <v>00360045</v>
          </cell>
          <cell r="DU384" t="str">
            <v>CAIXA ECONOMICA MONTEPIO GERAL</v>
          </cell>
        </row>
        <row r="385">
          <cell r="A385" t="str">
            <v>296090</v>
          </cell>
          <cell r="B385" t="str">
            <v>Samuel Gomes Sousa Moreira</v>
          </cell>
          <cell r="C385" t="str">
            <v>1979</v>
          </cell>
          <cell r="D385">
            <v>26</v>
          </cell>
          <cell r="E385">
            <v>26</v>
          </cell>
          <cell r="F385" t="str">
            <v>19560826</v>
          </cell>
          <cell r="G385" t="str">
            <v>48</v>
          </cell>
          <cell r="H385" t="str">
            <v>1</v>
          </cell>
          <cell r="I385" t="str">
            <v>Casado</v>
          </cell>
          <cell r="J385" t="str">
            <v>masculino</v>
          </cell>
          <cell r="K385">
            <v>2</v>
          </cell>
          <cell r="L385" t="str">
            <v>R Sto.Antonio, 135-A</v>
          </cell>
          <cell r="M385" t="str">
            <v>2410-169</v>
          </cell>
          <cell r="N385" t="str">
            <v>LEIRIA</v>
          </cell>
          <cell r="O385" t="str">
            <v>00231021</v>
          </cell>
          <cell r="P385" t="str">
            <v>CURSO GERAL DOS LICEUS</v>
          </cell>
          <cell r="R385" t="str">
            <v>4132970</v>
          </cell>
          <cell r="S385" t="str">
            <v>19970205</v>
          </cell>
          <cell r="T385" t="str">
            <v>LEIRIA</v>
          </cell>
          <cell r="U385" t="str">
            <v>9803</v>
          </cell>
          <cell r="V385" t="str">
            <v>S.NAC IND ENERGIA-SINDEL</v>
          </cell>
          <cell r="W385" t="str">
            <v>117861855</v>
          </cell>
          <cell r="X385" t="str">
            <v>1384</v>
          </cell>
          <cell r="Y385" t="str">
            <v>0.0</v>
          </cell>
          <cell r="Z385">
            <v>2</v>
          </cell>
          <cell r="AA385" t="str">
            <v>00</v>
          </cell>
          <cell r="AC385" t="str">
            <v>X</v>
          </cell>
          <cell r="AD385" t="str">
            <v>100</v>
          </cell>
          <cell r="AE385" t="str">
            <v>11113155360</v>
          </cell>
          <cell r="AF385" t="str">
            <v>02</v>
          </cell>
          <cell r="AG385" t="str">
            <v>19790206</v>
          </cell>
          <cell r="AH385" t="str">
            <v>DT.Adm.Corr.Antiguid</v>
          </cell>
          <cell r="AI385" t="str">
            <v>1</v>
          </cell>
          <cell r="AJ385" t="str">
            <v>ACTIVOS</v>
          </cell>
          <cell r="AK385" t="str">
            <v>AA</v>
          </cell>
          <cell r="AL385" t="str">
            <v>ACTIVO TEMP.INTEIRO</v>
          </cell>
          <cell r="AM385" t="str">
            <v>J200</v>
          </cell>
          <cell r="AN385" t="str">
            <v>EDPOutsourcingComercial-Ce</v>
          </cell>
          <cell r="AO385" t="str">
            <v>J224</v>
          </cell>
          <cell r="AP385" t="str">
            <v>EDPOC-LEIR PHR</v>
          </cell>
          <cell r="AQ385" t="str">
            <v>40176955</v>
          </cell>
          <cell r="AR385" t="str">
            <v>70000022</v>
          </cell>
          <cell r="AS385" t="str">
            <v>014.</v>
          </cell>
          <cell r="AT385" t="str">
            <v>TECNICO COMERCIAL</v>
          </cell>
          <cell r="AU385" t="str">
            <v>1</v>
          </cell>
          <cell r="AV385" t="str">
            <v>00040606</v>
          </cell>
          <cell r="AW385" t="str">
            <v>J20440000620</v>
          </cell>
          <cell r="AX385" t="str">
            <v>AC-LE-LOJAS E EQUIPAS - II</v>
          </cell>
          <cell r="AY385" t="str">
            <v>68905034</v>
          </cell>
          <cell r="AZ385" t="str">
            <v>Apoio à Rede Centro</v>
          </cell>
          <cell r="BA385" t="str">
            <v>6890</v>
          </cell>
          <cell r="BB385" t="str">
            <v>EDP Outsourcing Comercial</v>
          </cell>
          <cell r="BC385" t="str">
            <v>6890</v>
          </cell>
          <cell r="BD385" t="str">
            <v>6890</v>
          </cell>
          <cell r="BE385" t="str">
            <v>2800</v>
          </cell>
          <cell r="BF385" t="str">
            <v>6890</v>
          </cell>
          <cell r="BG385" t="str">
            <v>EDP Outsourcing Comercial,SA</v>
          </cell>
          <cell r="BH385" t="str">
            <v>1010</v>
          </cell>
          <cell r="BI385">
            <v>1339</v>
          </cell>
          <cell r="BJ385" t="str">
            <v>12</v>
          </cell>
          <cell r="BK385">
            <v>26</v>
          </cell>
          <cell r="BL385">
            <v>262.86</v>
          </cell>
          <cell r="BM385" t="str">
            <v>NÍVEL 4</v>
          </cell>
          <cell r="BN385" t="str">
            <v>02</v>
          </cell>
          <cell r="BO385" t="str">
            <v>06</v>
          </cell>
          <cell r="BP385" t="str">
            <v>20030101</v>
          </cell>
          <cell r="BQ385" t="str">
            <v>21</v>
          </cell>
          <cell r="BR385" t="str">
            <v>EVOLUCAO AUTOMATICA</v>
          </cell>
          <cell r="BS385" t="str">
            <v>20050101</v>
          </cell>
          <cell r="BW385">
            <v>0</v>
          </cell>
          <cell r="BX385">
            <v>0</v>
          </cell>
          <cell r="BY385">
            <v>0</v>
          </cell>
          <cell r="BZ385">
            <v>0</v>
          </cell>
          <cell r="CA385">
            <v>0</v>
          </cell>
          <cell r="CC385">
            <v>0</v>
          </cell>
          <cell r="CG385">
            <v>0</v>
          </cell>
          <cell r="CK385">
            <v>0</v>
          </cell>
          <cell r="CO385">
            <v>0</v>
          </cell>
          <cell r="CT385">
            <v>0</v>
          </cell>
          <cell r="CU385">
            <v>0</v>
          </cell>
          <cell r="CV385">
            <v>0</v>
          </cell>
          <cell r="CW385">
            <v>0</v>
          </cell>
          <cell r="CX385">
            <v>0</v>
          </cell>
          <cell r="CZ385">
            <v>0</v>
          </cell>
          <cell r="DC385">
            <v>0</v>
          </cell>
          <cell r="DF385">
            <v>0</v>
          </cell>
          <cell r="DI385">
            <v>0</v>
          </cell>
          <cell r="DK385">
            <v>0</v>
          </cell>
          <cell r="DL385">
            <v>0</v>
          </cell>
          <cell r="DN385" t="str">
            <v>21D12</v>
          </cell>
          <cell r="DO385" t="str">
            <v>Flex.T.Int."Act.Ind."</v>
          </cell>
          <cell r="DP385">
            <v>9</v>
          </cell>
          <cell r="DQ385">
            <v>100</v>
          </cell>
          <cell r="DR385" t="str">
            <v>CR01</v>
          </cell>
          <cell r="DT385" t="str">
            <v>00330000</v>
          </cell>
          <cell r="DU385" t="str">
            <v>BANCO COMERCIAL PORTUGUES, SA</v>
          </cell>
        </row>
        <row r="386">
          <cell r="A386" t="str">
            <v>297259</v>
          </cell>
          <cell r="B386" t="str">
            <v>Joaquim Conceição Fernandes</v>
          </cell>
          <cell r="C386" t="str">
            <v>1983</v>
          </cell>
          <cell r="D386">
            <v>22</v>
          </cell>
          <cell r="E386">
            <v>22</v>
          </cell>
          <cell r="F386" t="str">
            <v>19641102</v>
          </cell>
          <cell r="G386" t="str">
            <v>40</v>
          </cell>
          <cell r="H386" t="str">
            <v>1</v>
          </cell>
          <cell r="I386" t="str">
            <v>Casado</v>
          </cell>
          <cell r="J386" t="str">
            <v>masculino</v>
          </cell>
          <cell r="K386">
            <v>1</v>
          </cell>
          <cell r="L386" t="str">
            <v>R Herois Ultramar 2</v>
          </cell>
          <cell r="M386" t="str">
            <v>2460-743</v>
          </cell>
          <cell r="N386" t="str">
            <v>VESTIARIA</v>
          </cell>
          <cell r="O386" t="str">
            <v>00233131</v>
          </cell>
          <cell r="P386" t="str">
            <v>CURSO GERAL ENSINO SECUNDARIO</v>
          </cell>
          <cell r="R386" t="str">
            <v>6925457</v>
          </cell>
          <cell r="S386" t="str">
            <v>19931115</v>
          </cell>
          <cell r="T386" t="str">
            <v>LISBOA</v>
          </cell>
          <cell r="U386" t="str">
            <v>9803</v>
          </cell>
          <cell r="V386" t="str">
            <v>S.NAC IND ENERGIA-SINDEL</v>
          </cell>
          <cell r="W386" t="str">
            <v>153120410</v>
          </cell>
          <cell r="X386" t="str">
            <v>1309</v>
          </cell>
          <cell r="Y386" t="str">
            <v>0.0</v>
          </cell>
          <cell r="Z386">
            <v>1</v>
          </cell>
          <cell r="AA386" t="str">
            <v>00</v>
          </cell>
          <cell r="AC386" t="str">
            <v>X</v>
          </cell>
          <cell r="AD386" t="str">
            <v>100</v>
          </cell>
          <cell r="AE386" t="str">
            <v>11113152462</v>
          </cell>
          <cell r="AF386" t="str">
            <v>02</v>
          </cell>
          <cell r="AG386" t="str">
            <v>19831104</v>
          </cell>
          <cell r="AH386" t="str">
            <v>DT.Adm.Corr.Antiguid</v>
          </cell>
          <cell r="AI386" t="str">
            <v>1</v>
          </cell>
          <cell r="AJ386" t="str">
            <v>ACTIVOS</v>
          </cell>
          <cell r="AK386" t="str">
            <v>AA</v>
          </cell>
          <cell r="AL386" t="str">
            <v>ACTIVO TEMP.INTEIRO</v>
          </cell>
          <cell r="AM386" t="str">
            <v>J200</v>
          </cell>
          <cell r="AN386" t="str">
            <v>EDPOutsourcingComercial-Ce</v>
          </cell>
          <cell r="AO386" t="str">
            <v>J224</v>
          </cell>
          <cell r="AP386" t="str">
            <v>EDPOC-LEIR PHR</v>
          </cell>
          <cell r="AQ386" t="str">
            <v>40176925</v>
          </cell>
          <cell r="AR386" t="str">
            <v>70000060</v>
          </cell>
          <cell r="AS386" t="str">
            <v>025.</v>
          </cell>
          <cell r="AT386" t="str">
            <v>ESCRITURARIO COMERCIAL</v>
          </cell>
          <cell r="AU386" t="str">
            <v>1</v>
          </cell>
          <cell r="AV386" t="str">
            <v>00040297</v>
          </cell>
          <cell r="AW386" t="str">
            <v>J20440000820</v>
          </cell>
          <cell r="AX386" t="str">
            <v>AC-RA-REDE DE AGENTES</v>
          </cell>
          <cell r="AY386" t="str">
            <v>68905036</v>
          </cell>
          <cell r="AZ386" t="str">
            <v>Eq Contacto Directo</v>
          </cell>
          <cell r="BA386" t="str">
            <v>6890</v>
          </cell>
          <cell r="BB386" t="str">
            <v>EDP Outsourcing Comercial</v>
          </cell>
          <cell r="BC386" t="str">
            <v>6890</v>
          </cell>
          <cell r="BD386" t="str">
            <v>6890</v>
          </cell>
          <cell r="BE386" t="str">
            <v>2800</v>
          </cell>
          <cell r="BF386" t="str">
            <v>6890</v>
          </cell>
          <cell r="BG386" t="str">
            <v>EDP Outsourcing Comercial,SA</v>
          </cell>
          <cell r="BH386" t="str">
            <v>1010</v>
          </cell>
          <cell r="BI386">
            <v>1160</v>
          </cell>
          <cell r="BJ386" t="str">
            <v>10</v>
          </cell>
          <cell r="BK386">
            <v>22</v>
          </cell>
          <cell r="BL386">
            <v>222.42</v>
          </cell>
          <cell r="BM386" t="str">
            <v>NÍVEL 5</v>
          </cell>
          <cell r="BN386" t="str">
            <v>01</v>
          </cell>
          <cell r="BO386" t="str">
            <v>07</v>
          </cell>
          <cell r="BP386" t="str">
            <v>20040101</v>
          </cell>
          <cell r="BQ386" t="str">
            <v>21</v>
          </cell>
          <cell r="BR386" t="str">
            <v>EVOLUCAO AUTOMATICA</v>
          </cell>
          <cell r="BS386" t="str">
            <v>20050101</v>
          </cell>
          <cell r="BW386">
            <v>0</v>
          </cell>
          <cell r="BX386">
            <v>0</v>
          </cell>
          <cell r="BY386">
            <v>0</v>
          </cell>
          <cell r="BZ386">
            <v>0</v>
          </cell>
          <cell r="CA386">
            <v>0</v>
          </cell>
          <cell r="CC386">
            <v>0</v>
          </cell>
          <cell r="CG386">
            <v>0</v>
          </cell>
          <cell r="CK386">
            <v>0</v>
          </cell>
          <cell r="CO386">
            <v>0</v>
          </cell>
          <cell r="CT386">
            <v>0</v>
          </cell>
          <cell r="CU386">
            <v>0</v>
          </cell>
          <cell r="CV386">
            <v>0</v>
          </cell>
          <cell r="CW386">
            <v>0</v>
          </cell>
          <cell r="CX386">
            <v>0</v>
          </cell>
          <cell r="CZ386">
            <v>0</v>
          </cell>
          <cell r="DC386">
            <v>0</v>
          </cell>
          <cell r="DF386">
            <v>0</v>
          </cell>
          <cell r="DI386">
            <v>0</v>
          </cell>
          <cell r="DK386">
            <v>0</v>
          </cell>
          <cell r="DL386">
            <v>0</v>
          </cell>
          <cell r="DN386" t="str">
            <v>11D12</v>
          </cell>
          <cell r="DO386" t="str">
            <v>Fixo T.Int-"A.IND."</v>
          </cell>
          <cell r="DP386">
            <v>9</v>
          </cell>
          <cell r="DQ386">
            <v>100</v>
          </cell>
          <cell r="DR386" t="str">
            <v>CR01</v>
          </cell>
          <cell r="DT386" t="str">
            <v>00350030</v>
          </cell>
          <cell r="DU386" t="str">
            <v>CAIXA GERAL DE DEPOSITOS, SA</v>
          </cell>
        </row>
        <row r="387">
          <cell r="A387" t="str">
            <v>256447</v>
          </cell>
          <cell r="B387" t="str">
            <v>Augusto Antonio Silva Gomes Ferreira</v>
          </cell>
          <cell r="C387" t="str">
            <v>1974</v>
          </cell>
          <cell r="D387">
            <v>31</v>
          </cell>
          <cell r="E387">
            <v>31</v>
          </cell>
          <cell r="F387" t="str">
            <v>19551223</v>
          </cell>
          <cell r="G387" t="str">
            <v>49</v>
          </cell>
          <cell r="H387" t="str">
            <v>1</v>
          </cell>
          <cell r="I387" t="str">
            <v>Casado</v>
          </cell>
          <cell r="J387" t="str">
            <v>masculino</v>
          </cell>
          <cell r="K387">
            <v>2</v>
          </cell>
          <cell r="L387" t="str">
            <v>R Republica, 7                Picassinos</v>
          </cell>
          <cell r="M387" t="str">
            <v>2430-419</v>
          </cell>
          <cell r="N387" t="str">
            <v>MARINHA GRANDE</v>
          </cell>
          <cell r="O387" t="str">
            <v>00232213</v>
          </cell>
          <cell r="P387" t="str">
            <v>C.GERAL ADMINISTRACAO COMERCIO</v>
          </cell>
          <cell r="R387" t="str">
            <v>4073034</v>
          </cell>
          <cell r="S387" t="str">
            <v>19950824</v>
          </cell>
          <cell r="T387" t="str">
            <v>LISBOA</v>
          </cell>
          <cell r="U387" t="str">
            <v>9801</v>
          </cell>
          <cell r="V387" t="str">
            <v>SIND IND ELéCT CENTRO</v>
          </cell>
          <cell r="W387" t="str">
            <v>159834104</v>
          </cell>
          <cell r="X387" t="str">
            <v>1392</v>
          </cell>
          <cell r="Y387" t="str">
            <v>0.0</v>
          </cell>
          <cell r="Z387">
            <v>2</v>
          </cell>
          <cell r="AA387" t="str">
            <v>00</v>
          </cell>
          <cell r="AC387" t="str">
            <v>X</v>
          </cell>
          <cell r="AD387" t="str">
            <v>100</v>
          </cell>
          <cell r="AE387" t="str">
            <v>11110978396</v>
          </cell>
          <cell r="AF387" t="str">
            <v>02</v>
          </cell>
          <cell r="AG387" t="str">
            <v>19741104</v>
          </cell>
          <cell r="AH387" t="str">
            <v>DT.Adm.Corr.Antiguid</v>
          </cell>
          <cell r="AI387" t="str">
            <v>1</v>
          </cell>
          <cell r="AJ387" t="str">
            <v>ACTIVOS</v>
          </cell>
          <cell r="AK387" t="str">
            <v>AA</v>
          </cell>
          <cell r="AL387" t="str">
            <v>ACTIVO TEMP.INTEIRO</v>
          </cell>
          <cell r="AM387" t="str">
            <v>J200</v>
          </cell>
          <cell r="AN387" t="str">
            <v>EDPOutsourcingComercial-Ce</v>
          </cell>
          <cell r="AO387" t="str">
            <v>J224</v>
          </cell>
          <cell r="AP387" t="str">
            <v>EDPOC-LEIR PHR</v>
          </cell>
          <cell r="AQ387" t="str">
            <v>40176913</v>
          </cell>
          <cell r="AR387" t="str">
            <v>70000022</v>
          </cell>
          <cell r="AS387" t="str">
            <v>014.</v>
          </cell>
          <cell r="AT387" t="str">
            <v>TECNICO COMERCIAL</v>
          </cell>
          <cell r="AU387" t="str">
            <v>1</v>
          </cell>
          <cell r="AV387" t="str">
            <v>00040297</v>
          </cell>
          <cell r="AW387" t="str">
            <v>J20440000820</v>
          </cell>
          <cell r="AX387" t="str">
            <v>AC-RA-REDE DE AGENTES</v>
          </cell>
          <cell r="AY387" t="str">
            <v>68905036</v>
          </cell>
          <cell r="AZ387" t="str">
            <v>Eq Contacto Directo</v>
          </cell>
          <cell r="BA387" t="str">
            <v>6890</v>
          </cell>
          <cell r="BB387" t="str">
            <v>EDP Outsourcing Comercial</v>
          </cell>
          <cell r="BC387" t="str">
            <v>6890</v>
          </cell>
          <cell r="BD387" t="str">
            <v>6890</v>
          </cell>
          <cell r="BE387" t="str">
            <v>2800</v>
          </cell>
          <cell r="BF387" t="str">
            <v>6890</v>
          </cell>
          <cell r="BG387" t="str">
            <v>EDP Outsourcing Comercial,SA</v>
          </cell>
          <cell r="BH387" t="str">
            <v>1010</v>
          </cell>
          <cell r="BI387">
            <v>1339</v>
          </cell>
          <cell r="BJ387" t="str">
            <v>12</v>
          </cell>
          <cell r="BK387">
            <v>31</v>
          </cell>
          <cell r="BL387">
            <v>313.41000000000003</v>
          </cell>
          <cell r="BM387" t="str">
            <v>NÍVEL 4</v>
          </cell>
          <cell r="BN387" t="str">
            <v>01</v>
          </cell>
          <cell r="BO387" t="str">
            <v>06</v>
          </cell>
          <cell r="BP387" t="str">
            <v>20040110</v>
          </cell>
          <cell r="BQ387" t="str">
            <v>33</v>
          </cell>
          <cell r="BR387" t="str">
            <v>NOMEACAO</v>
          </cell>
          <cell r="BS387" t="str">
            <v>20050101</v>
          </cell>
          <cell r="BT387" t="str">
            <v>20040101</v>
          </cell>
          <cell r="BW387">
            <v>0</v>
          </cell>
          <cell r="BX387">
            <v>0</v>
          </cell>
          <cell r="BY387">
            <v>0</v>
          </cell>
          <cell r="BZ387">
            <v>0</v>
          </cell>
          <cell r="CA387">
            <v>0</v>
          </cell>
          <cell r="CC387">
            <v>0</v>
          </cell>
          <cell r="CG387">
            <v>0</v>
          </cell>
          <cell r="CK387">
            <v>0</v>
          </cell>
          <cell r="CO387">
            <v>0</v>
          </cell>
          <cell r="CT387">
            <v>0</v>
          </cell>
          <cell r="CU387">
            <v>0</v>
          </cell>
          <cell r="CV387">
            <v>0</v>
          </cell>
          <cell r="CW387">
            <v>0</v>
          </cell>
          <cell r="CX387">
            <v>0</v>
          </cell>
          <cell r="CZ387">
            <v>0</v>
          </cell>
          <cell r="DC387">
            <v>0</v>
          </cell>
          <cell r="DF387">
            <v>0</v>
          </cell>
          <cell r="DI387">
            <v>0</v>
          </cell>
          <cell r="DK387">
            <v>0</v>
          </cell>
          <cell r="DL387">
            <v>0</v>
          </cell>
          <cell r="DN387" t="str">
            <v>11D12</v>
          </cell>
          <cell r="DO387" t="str">
            <v>Fixo T.Int-"A.IND."</v>
          </cell>
          <cell r="DP387">
            <v>9</v>
          </cell>
          <cell r="DQ387">
            <v>100</v>
          </cell>
          <cell r="DR387" t="str">
            <v>CR01</v>
          </cell>
          <cell r="DT387" t="str">
            <v>00070239</v>
          </cell>
          <cell r="DU387" t="str">
            <v>BANCO ESPIRITO SANTO, SA</v>
          </cell>
        </row>
        <row r="388">
          <cell r="A388" t="str">
            <v>296791</v>
          </cell>
          <cell r="B388" t="str">
            <v>Zulmira Ferreira Santos Mendes</v>
          </cell>
          <cell r="C388" t="str">
            <v>1982</v>
          </cell>
          <cell r="D388">
            <v>23</v>
          </cell>
          <cell r="E388">
            <v>23</v>
          </cell>
          <cell r="F388" t="str">
            <v>19620913</v>
          </cell>
          <cell r="G388" t="str">
            <v>42</v>
          </cell>
          <cell r="H388" t="str">
            <v>1</v>
          </cell>
          <cell r="I388" t="str">
            <v>Casado</v>
          </cell>
          <cell r="J388" t="str">
            <v>feminino</v>
          </cell>
          <cell r="K388">
            <v>1</v>
          </cell>
          <cell r="L388" t="str">
            <v>R. Camilo Santos Barata, Lt 1-R/C D - Cruz d'Areia-Lei</v>
          </cell>
          <cell r="M388" t="str">
            <v>2410-042</v>
          </cell>
          <cell r="N388" t="str">
            <v>LEIRIA</v>
          </cell>
          <cell r="O388" t="str">
            <v>00243042</v>
          </cell>
          <cell r="P388" t="str">
            <v>11 ANO SAUDE</v>
          </cell>
          <cell r="R388" t="str">
            <v>4386842</v>
          </cell>
          <cell r="S388" t="str">
            <v>20020411</v>
          </cell>
          <cell r="T388" t="str">
            <v>LEIRIA</v>
          </cell>
          <cell r="U388" t="str">
            <v>9803</v>
          </cell>
          <cell r="V388" t="str">
            <v>S.NAC IND ENERGIA-SINDEL</v>
          </cell>
          <cell r="W388" t="str">
            <v>180407651</v>
          </cell>
          <cell r="X388" t="str">
            <v>1384</v>
          </cell>
          <cell r="Y388" t="str">
            <v>0.0</v>
          </cell>
          <cell r="Z388">
            <v>1</v>
          </cell>
          <cell r="AA388" t="str">
            <v>00</v>
          </cell>
          <cell r="AC388" t="str">
            <v>X</v>
          </cell>
          <cell r="AD388" t="str">
            <v>100</v>
          </cell>
          <cell r="AE388" t="str">
            <v>11113155475</v>
          </cell>
          <cell r="AF388" t="str">
            <v>02</v>
          </cell>
          <cell r="AG388" t="str">
            <v>19820120</v>
          </cell>
          <cell r="AH388" t="str">
            <v>DT.Adm.Corr.Antiguid</v>
          </cell>
          <cell r="AI388" t="str">
            <v>1</v>
          </cell>
          <cell r="AJ388" t="str">
            <v>ACTIVOS</v>
          </cell>
          <cell r="AK388" t="str">
            <v>AA</v>
          </cell>
          <cell r="AL388" t="str">
            <v>ACTIVO TEMP.INTEIRO</v>
          </cell>
          <cell r="AM388" t="str">
            <v>J200</v>
          </cell>
          <cell r="AN388" t="str">
            <v>EDPOutsourcingComercial-Ce</v>
          </cell>
          <cell r="AO388" t="str">
            <v>J224</v>
          </cell>
          <cell r="AP388" t="str">
            <v>EDPOC-LEIR PHR</v>
          </cell>
          <cell r="AQ388" t="str">
            <v>40177200</v>
          </cell>
          <cell r="AR388" t="str">
            <v>70000045</v>
          </cell>
          <cell r="AS388" t="str">
            <v>01S3</v>
          </cell>
          <cell r="AT388" t="str">
            <v>CHEFIA SECCAO ESCALAO III</v>
          </cell>
          <cell r="AU388" t="str">
            <v>1</v>
          </cell>
          <cell r="AV388" t="str">
            <v>00040329</v>
          </cell>
          <cell r="AW388" t="str">
            <v>J20444380120</v>
          </cell>
          <cell r="AX388" t="str">
            <v>AC-LJLRA-CH-CHEFIA</v>
          </cell>
          <cell r="AY388" t="str">
            <v>68905412</v>
          </cell>
          <cell r="AZ388" t="str">
            <v>Lj Leiria</v>
          </cell>
          <cell r="BA388" t="str">
            <v>6890</v>
          </cell>
          <cell r="BB388" t="str">
            <v>EDP Outsourcing Comercial</v>
          </cell>
          <cell r="BC388" t="str">
            <v>6890</v>
          </cell>
          <cell r="BD388" t="str">
            <v>6890</v>
          </cell>
          <cell r="BE388" t="str">
            <v>2800</v>
          </cell>
          <cell r="BF388" t="str">
            <v>6890</v>
          </cell>
          <cell r="BG388" t="str">
            <v>EDP Outsourcing Comercial,SA</v>
          </cell>
          <cell r="BH388" t="str">
            <v>1010</v>
          </cell>
          <cell r="BI388">
            <v>1520</v>
          </cell>
          <cell r="BJ388" t="str">
            <v>14</v>
          </cell>
          <cell r="BK388">
            <v>23</v>
          </cell>
          <cell r="BL388">
            <v>232.53</v>
          </cell>
          <cell r="BM388" t="str">
            <v>C SECÇ3</v>
          </cell>
          <cell r="BN388" t="str">
            <v>01</v>
          </cell>
          <cell r="BO388" t="str">
            <v>F</v>
          </cell>
          <cell r="BP388" t="str">
            <v>20032409</v>
          </cell>
          <cell r="BQ388" t="str">
            <v>33</v>
          </cell>
          <cell r="BR388" t="str">
            <v>NOMEACAO</v>
          </cell>
          <cell r="BS388" t="str">
            <v>20050101</v>
          </cell>
          <cell r="BW388">
            <v>0</v>
          </cell>
          <cell r="BX388">
            <v>0</v>
          </cell>
          <cell r="BY388">
            <v>0</v>
          </cell>
          <cell r="BZ388">
            <v>0</v>
          </cell>
          <cell r="CA388">
            <v>0</v>
          </cell>
          <cell r="CC388">
            <v>0</v>
          </cell>
          <cell r="CG388">
            <v>0</v>
          </cell>
          <cell r="CK388">
            <v>0</v>
          </cell>
          <cell r="CO388">
            <v>0</v>
          </cell>
          <cell r="CT388">
            <v>0</v>
          </cell>
          <cell r="CU388">
            <v>0</v>
          </cell>
          <cell r="CV388">
            <v>0</v>
          </cell>
          <cell r="CW388">
            <v>0</v>
          </cell>
          <cell r="CX388">
            <v>0</v>
          </cell>
          <cell r="CZ388">
            <v>0</v>
          </cell>
          <cell r="DC388">
            <v>0</v>
          </cell>
          <cell r="DF388">
            <v>0</v>
          </cell>
          <cell r="DI388">
            <v>0</v>
          </cell>
          <cell r="DK388">
            <v>0</v>
          </cell>
          <cell r="DL388">
            <v>0</v>
          </cell>
          <cell r="DN388" t="str">
            <v>21D12</v>
          </cell>
          <cell r="DO388" t="str">
            <v>Flex.T.Int."Act.Ind."</v>
          </cell>
          <cell r="DP388">
            <v>9</v>
          </cell>
          <cell r="DQ388">
            <v>100</v>
          </cell>
          <cell r="DR388" t="str">
            <v>CR01</v>
          </cell>
          <cell r="DT388" t="str">
            <v>00190033</v>
          </cell>
          <cell r="DU388" t="str">
            <v>BANCO BILBAO VIZCAYA ARGENTARI</v>
          </cell>
        </row>
        <row r="389">
          <cell r="A389" t="str">
            <v>297658</v>
          </cell>
          <cell r="B389" t="str">
            <v>Aurora Conceição Pereira Costa</v>
          </cell>
          <cell r="C389" t="str">
            <v>1985</v>
          </cell>
          <cell r="D389">
            <v>20</v>
          </cell>
          <cell r="E389">
            <v>20</v>
          </cell>
          <cell r="F389" t="str">
            <v>19570624</v>
          </cell>
          <cell r="G389" t="str">
            <v>48</v>
          </cell>
          <cell r="H389" t="str">
            <v>0</v>
          </cell>
          <cell r="I389" t="str">
            <v>Solt.</v>
          </cell>
          <cell r="J389" t="str">
            <v>feminino</v>
          </cell>
          <cell r="K389">
            <v>0</v>
          </cell>
          <cell r="L389" t="str">
            <v>R Gloria B.Rodrigues, 253-3.A Qt. Stº. António</v>
          </cell>
          <cell r="M389" t="str">
            <v>2400-459</v>
          </cell>
          <cell r="N389" t="str">
            <v>LEIRIA</v>
          </cell>
          <cell r="O389" t="str">
            <v>00242072</v>
          </cell>
          <cell r="P389" t="str">
            <v>CC CONTABILIDADE ADMINISTRACAO</v>
          </cell>
          <cell r="R389" t="str">
            <v>5209414</v>
          </cell>
          <cell r="S389" t="str">
            <v>19970509</v>
          </cell>
          <cell r="T389" t="str">
            <v>LEIRIA</v>
          </cell>
          <cell r="U389" t="str">
            <v>9803</v>
          </cell>
          <cell r="V389" t="str">
            <v>S.NAC IND ENERGIA-SINDEL</v>
          </cell>
          <cell r="W389" t="str">
            <v>115386769</v>
          </cell>
          <cell r="X389" t="str">
            <v>1384</v>
          </cell>
          <cell r="Y389" t="str">
            <v>0.0</v>
          </cell>
          <cell r="Z389">
            <v>0</v>
          </cell>
          <cell r="AA389" t="str">
            <v>00</v>
          </cell>
          <cell r="AD389" t="str">
            <v>100</v>
          </cell>
          <cell r="AE389" t="str">
            <v>11111500419</v>
          </cell>
          <cell r="AF389" t="str">
            <v>02</v>
          </cell>
          <cell r="AG389" t="str">
            <v>19850718</v>
          </cell>
          <cell r="AH389" t="str">
            <v>DT.Adm.Corr.Antiguid</v>
          </cell>
          <cell r="AI389" t="str">
            <v>1</v>
          </cell>
          <cell r="AJ389" t="str">
            <v>ACTIVOS</v>
          </cell>
          <cell r="AK389" t="str">
            <v>AA</v>
          </cell>
          <cell r="AL389" t="str">
            <v>ACTIVO TEMP.INTEIRO</v>
          </cell>
          <cell r="AM389" t="str">
            <v>J200</v>
          </cell>
          <cell r="AN389" t="str">
            <v>EDPOutsourcingComercial-Ce</v>
          </cell>
          <cell r="AO389" t="str">
            <v>J224</v>
          </cell>
          <cell r="AP389" t="str">
            <v>EDPOC-LEIR PHR</v>
          </cell>
          <cell r="AQ389" t="str">
            <v>40177227</v>
          </cell>
          <cell r="AR389" t="str">
            <v>70000022</v>
          </cell>
          <cell r="AS389" t="str">
            <v>014.</v>
          </cell>
          <cell r="AT389" t="str">
            <v>TECNICO COMERCIAL</v>
          </cell>
          <cell r="AU389" t="str">
            <v>1</v>
          </cell>
          <cell r="AV389" t="str">
            <v>00040330</v>
          </cell>
          <cell r="AW389" t="str">
            <v>J20444380420</v>
          </cell>
          <cell r="AX389" t="str">
            <v>AC-LJLRA-LOJA LEIRIA</v>
          </cell>
          <cell r="AY389" t="str">
            <v>68905412</v>
          </cell>
          <cell r="AZ389" t="str">
            <v>Lj Leiria</v>
          </cell>
          <cell r="BA389" t="str">
            <v>6890</v>
          </cell>
          <cell r="BB389" t="str">
            <v>EDP Outsourcing Comercial</v>
          </cell>
          <cell r="BC389" t="str">
            <v>6890</v>
          </cell>
          <cell r="BD389" t="str">
            <v>6890</v>
          </cell>
          <cell r="BE389" t="str">
            <v>2800</v>
          </cell>
          <cell r="BF389" t="str">
            <v>6890</v>
          </cell>
          <cell r="BG389" t="str">
            <v>EDP Outsourcing Comercial,SA</v>
          </cell>
          <cell r="BH389" t="str">
            <v>1010</v>
          </cell>
          <cell r="BI389">
            <v>1247</v>
          </cell>
          <cell r="BJ389" t="str">
            <v>11</v>
          </cell>
          <cell r="BK389">
            <v>20</v>
          </cell>
          <cell r="BL389">
            <v>202.2</v>
          </cell>
          <cell r="BM389" t="str">
            <v>NÍVEL 4</v>
          </cell>
          <cell r="BN389" t="str">
            <v>01</v>
          </cell>
          <cell r="BO389" t="str">
            <v>05</v>
          </cell>
          <cell r="BP389" t="str">
            <v>20040110</v>
          </cell>
          <cell r="BQ389" t="str">
            <v>33</v>
          </cell>
          <cell r="BR389" t="str">
            <v>NOMEACAO</v>
          </cell>
          <cell r="BS389" t="str">
            <v>20050101</v>
          </cell>
          <cell r="BT389" t="str">
            <v>20040101</v>
          </cell>
          <cell r="BW389">
            <v>0</v>
          </cell>
          <cell r="BX389">
            <v>0</v>
          </cell>
          <cell r="BY389">
            <v>0</v>
          </cell>
          <cell r="BZ389">
            <v>0</v>
          </cell>
          <cell r="CA389">
            <v>0</v>
          </cell>
          <cell r="CC389">
            <v>0</v>
          </cell>
          <cell r="CG389">
            <v>0</v>
          </cell>
          <cell r="CK389">
            <v>0</v>
          </cell>
          <cell r="CO389">
            <v>0</v>
          </cell>
          <cell r="CT389">
            <v>0</v>
          </cell>
          <cell r="CU389">
            <v>0</v>
          </cell>
          <cell r="CV389">
            <v>0</v>
          </cell>
          <cell r="CW389">
            <v>0</v>
          </cell>
          <cell r="CX389">
            <v>1</v>
          </cell>
          <cell r="CY389" t="str">
            <v>6010</v>
          </cell>
          <cell r="CZ389">
            <v>39.54</v>
          </cell>
          <cell r="DC389">
            <v>0</v>
          </cell>
          <cell r="DF389">
            <v>0</v>
          </cell>
          <cell r="DI389">
            <v>0</v>
          </cell>
          <cell r="DK389">
            <v>0</v>
          </cell>
          <cell r="DL389">
            <v>0</v>
          </cell>
          <cell r="DN389" t="str">
            <v>21D12</v>
          </cell>
          <cell r="DO389" t="str">
            <v>Flex.T.Int."Act.Ind."</v>
          </cell>
          <cell r="DP389">
            <v>9</v>
          </cell>
          <cell r="DQ389">
            <v>100</v>
          </cell>
          <cell r="DR389" t="str">
            <v>CR01</v>
          </cell>
          <cell r="DT389" t="str">
            <v>00360045</v>
          </cell>
          <cell r="DU389" t="str">
            <v>CAIXA ECONOMICA MONTEPIO GERAL</v>
          </cell>
        </row>
        <row r="390">
          <cell r="A390" t="str">
            <v>295329</v>
          </cell>
          <cell r="B390" t="str">
            <v>Maria Ascensão Neves Costa</v>
          </cell>
          <cell r="C390" t="str">
            <v>1973</v>
          </cell>
          <cell r="D390">
            <v>32</v>
          </cell>
          <cell r="E390">
            <v>32</v>
          </cell>
          <cell r="F390" t="str">
            <v>19540206</v>
          </cell>
          <cell r="G390" t="str">
            <v>51</v>
          </cell>
          <cell r="H390" t="str">
            <v>4</v>
          </cell>
          <cell r="I390" t="str">
            <v>Divorc</v>
          </cell>
          <cell r="J390" t="str">
            <v>feminino</v>
          </cell>
          <cell r="K390">
            <v>2</v>
          </cell>
          <cell r="L390" t="str">
            <v>R Alegria, 2-3.-F             Guimarota</v>
          </cell>
          <cell r="M390" t="str">
            <v>2410-067</v>
          </cell>
          <cell r="N390" t="str">
            <v>LEIRIA</v>
          </cell>
          <cell r="O390" t="str">
            <v>00231023</v>
          </cell>
          <cell r="P390" t="str">
            <v>CURSO GERAL DOS LICEUS</v>
          </cell>
          <cell r="R390" t="str">
            <v>2594182</v>
          </cell>
          <cell r="S390" t="str">
            <v>19960613</v>
          </cell>
          <cell r="T390" t="str">
            <v>LEIRIA</v>
          </cell>
          <cell r="U390" t="str">
            <v>9806</v>
          </cell>
          <cell r="V390" t="str">
            <v>ASOSI-ASS.S.TRAB.S.EN.TEL</v>
          </cell>
          <cell r="W390" t="str">
            <v>152457976</v>
          </cell>
          <cell r="X390" t="str">
            <v>1384</v>
          </cell>
          <cell r="Y390" t="str">
            <v>0.0</v>
          </cell>
          <cell r="Z390">
            <v>2</v>
          </cell>
          <cell r="AA390" t="str">
            <v>00</v>
          </cell>
          <cell r="AD390" t="str">
            <v>100</v>
          </cell>
          <cell r="AE390" t="str">
            <v>11113154585</v>
          </cell>
          <cell r="AF390" t="str">
            <v>02</v>
          </cell>
          <cell r="AG390" t="str">
            <v>19730427</v>
          </cell>
          <cell r="AH390" t="str">
            <v>DT.Adm.Corr.Antiguid</v>
          </cell>
          <cell r="AI390" t="str">
            <v>1</v>
          </cell>
          <cell r="AJ390" t="str">
            <v>ACTIVOS</v>
          </cell>
          <cell r="AK390" t="str">
            <v>AA</v>
          </cell>
          <cell r="AL390" t="str">
            <v>ACTIVO TEMP.INTEIRO</v>
          </cell>
          <cell r="AM390" t="str">
            <v>J200</v>
          </cell>
          <cell r="AN390" t="str">
            <v>EDPOutsourcingComercial-Ce</v>
          </cell>
          <cell r="AO390" t="str">
            <v>J224</v>
          </cell>
          <cell r="AP390" t="str">
            <v>EDPOC-LEIR PHR</v>
          </cell>
          <cell r="AQ390" t="str">
            <v>40177226</v>
          </cell>
          <cell r="AR390" t="str">
            <v>70000022</v>
          </cell>
          <cell r="AS390" t="str">
            <v>014.</v>
          </cell>
          <cell r="AT390" t="str">
            <v>TECNICO COMERCIAL</v>
          </cell>
          <cell r="AU390" t="str">
            <v>1</v>
          </cell>
          <cell r="AV390" t="str">
            <v>00040330</v>
          </cell>
          <cell r="AW390" t="str">
            <v>J20444380420</v>
          </cell>
          <cell r="AX390" t="str">
            <v>AC-LJLRA-LOJA LEIRIA</v>
          </cell>
          <cell r="AY390" t="str">
            <v>68905412</v>
          </cell>
          <cell r="AZ390" t="str">
            <v>Lj Leiria</v>
          </cell>
          <cell r="BA390" t="str">
            <v>6890</v>
          </cell>
          <cell r="BB390" t="str">
            <v>EDP Outsourcing Comercial</v>
          </cell>
          <cell r="BC390" t="str">
            <v>6890</v>
          </cell>
          <cell r="BD390" t="str">
            <v>6890</v>
          </cell>
          <cell r="BE390" t="str">
            <v>2800</v>
          </cell>
          <cell r="BF390" t="str">
            <v>6890</v>
          </cell>
          <cell r="BG390" t="str">
            <v>EDP Outsourcing Comercial,SA</v>
          </cell>
          <cell r="BH390" t="str">
            <v>1010</v>
          </cell>
          <cell r="BI390">
            <v>1339</v>
          </cell>
          <cell r="BJ390" t="str">
            <v>12</v>
          </cell>
          <cell r="BK390">
            <v>32</v>
          </cell>
          <cell r="BL390">
            <v>323.52</v>
          </cell>
          <cell r="BM390" t="str">
            <v>NÍVEL 4</v>
          </cell>
          <cell r="BN390" t="str">
            <v>01</v>
          </cell>
          <cell r="BO390" t="str">
            <v>06</v>
          </cell>
          <cell r="BP390" t="str">
            <v>20040101</v>
          </cell>
          <cell r="BQ390" t="str">
            <v>21</v>
          </cell>
          <cell r="BR390" t="str">
            <v>EVOLUCAO AUTOMATICA</v>
          </cell>
          <cell r="BS390" t="str">
            <v>20050101</v>
          </cell>
          <cell r="BW390">
            <v>0</v>
          </cell>
          <cell r="BX390">
            <v>0</v>
          </cell>
          <cell r="BY390">
            <v>0</v>
          </cell>
          <cell r="BZ390">
            <v>0</v>
          </cell>
          <cell r="CA390">
            <v>0</v>
          </cell>
          <cell r="CC390">
            <v>0</v>
          </cell>
          <cell r="CG390">
            <v>0</v>
          </cell>
          <cell r="CK390">
            <v>0</v>
          </cell>
          <cell r="CO390">
            <v>0</v>
          </cell>
          <cell r="CT390">
            <v>0</v>
          </cell>
          <cell r="CU390">
            <v>0</v>
          </cell>
          <cell r="CV390">
            <v>0</v>
          </cell>
          <cell r="CW390">
            <v>0</v>
          </cell>
          <cell r="CX390">
            <v>1</v>
          </cell>
          <cell r="CY390" t="str">
            <v>6010</v>
          </cell>
          <cell r="CZ390">
            <v>39.54</v>
          </cell>
          <cell r="DC390">
            <v>0</v>
          </cell>
          <cell r="DF390">
            <v>0</v>
          </cell>
          <cell r="DI390">
            <v>0</v>
          </cell>
          <cell r="DK390">
            <v>0</v>
          </cell>
          <cell r="DL390">
            <v>0</v>
          </cell>
          <cell r="DN390" t="str">
            <v>21D12</v>
          </cell>
          <cell r="DO390" t="str">
            <v>Flex.T.Int."Act.Ind."</v>
          </cell>
          <cell r="DP390">
            <v>9</v>
          </cell>
          <cell r="DQ390">
            <v>100</v>
          </cell>
          <cell r="DR390" t="str">
            <v>CR01</v>
          </cell>
          <cell r="DT390" t="str">
            <v>00350393</v>
          </cell>
          <cell r="DU390" t="str">
            <v>CAIXA GERAL DE DEPOSITOS, SA</v>
          </cell>
        </row>
        <row r="391">
          <cell r="A391" t="str">
            <v>295728</v>
          </cell>
          <cell r="B391" t="str">
            <v>Joaquim Manuel Lima Geadas</v>
          </cell>
          <cell r="C391" t="str">
            <v>1975</v>
          </cell>
          <cell r="D391">
            <v>30</v>
          </cell>
          <cell r="E391">
            <v>30</v>
          </cell>
          <cell r="F391" t="str">
            <v>19521201</v>
          </cell>
          <cell r="G391" t="str">
            <v>52</v>
          </cell>
          <cell r="H391" t="str">
            <v>1</v>
          </cell>
          <cell r="I391" t="str">
            <v>Casado</v>
          </cell>
          <cell r="J391" t="str">
            <v>masculino</v>
          </cell>
          <cell r="K391">
            <v>3</v>
          </cell>
          <cell r="L391" t="str">
            <v>R Luis de Camões, N.33-2 Esq</v>
          </cell>
          <cell r="M391" t="str">
            <v>2485-139</v>
          </cell>
          <cell r="N391" t="str">
            <v>MIRA DE AIRE</v>
          </cell>
          <cell r="O391" t="str">
            <v>00242072</v>
          </cell>
          <cell r="P391" t="str">
            <v>CC CONTABILIDADE ADMINISTRACAO</v>
          </cell>
          <cell r="R391" t="str">
            <v>5099586</v>
          </cell>
          <cell r="S391" t="str">
            <v>19970925</v>
          </cell>
          <cell r="T391" t="str">
            <v>LEIRIA</v>
          </cell>
          <cell r="U391" t="str">
            <v>9803</v>
          </cell>
          <cell r="V391" t="str">
            <v>S.NAC IND ENERGIA-SINDEL</v>
          </cell>
          <cell r="W391" t="str">
            <v>114742472</v>
          </cell>
          <cell r="X391" t="str">
            <v>1457</v>
          </cell>
          <cell r="Y391" t="str">
            <v>0.0</v>
          </cell>
          <cell r="Z391">
            <v>3</v>
          </cell>
          <cell r="AA391" t="str">
            <v>00</v>
          </cell>
          <cell r="AC391" t="str">
            <v>X</v>
          </cell>
          <cell r="AD391" t="str">
            <v>100</v>
          </cell>
          <cell r="AE391" t="str">
            <v>10095528833</v>
          </cell>
          <cell r="AF391" t="str">
            <v>02</v>
          </cell>
          <cell r="AG391" t="str">
            <v>19751025</v>
          </cell>
          <cell r="AH391" t="str">
            <v>DT.Adm.Corr.Antiguid</v>
          </cell>
          <cell r="AI391" t="str">
            <v>1</v>
          </cell>
          <cell r="AJ391" t="str">
            <v>ACTIVOS</v>
          </cell>
          <cell r="AK391" t="str">
            <v>AA</v>
          </cell>
          <cell r="AL391" t="str">
            <v>ACTIVO TEMP.INTEIRO</v>
          </cell>
          <cell r="AM391" t="str">
            <v>J200</v>
          </cell>
          <cell r="AN391" t="str">
            <v>EDPOutsourcingComercial-Ce</v>
          </cell>
          <cell r="AO391" t="str">
            <v>J224</v>
          </cell>
          <cell r="AP391" t="str">
            <v>EDPOC-LEIR PHR</v>
          </cell>
          <cell r="AQ391" t="str">
            <v>40177229</v>
          </cell>
          <cell r="AR391" t="str">
            <v>70000060</v>
          </cell>
          <cell r="AS391" t="str">
            <v>025.</v>
          </cell>
          <cell r="AT391" t="str">
            <v>ESCRITURARIO COMERCIAL</v>
          </cell>
          <cell r="AU391" t="str">
            <v>1</v>
          </cell>
          <cell r="AV391" t="str">
            <v>00040330</v>
          </cell>
          <cell r="AW391" t="str">
            <v>J20444380420</v>
          </cell>
          <cell r="AX391" t="str">
            <v>AC-LJLRA-LOJA LEIRIA</v>
          </cell>
          <cell r="AY391" t="str">
            <v>68905412</v>
          </cell>
          <cell r="AZ391" t="str">
            <v>Lj Leiria</v>
          </cell>
          <cell r="BA391" t="str">
            <v>6890</v>
          </cell>
          <cell r="BB391" t="str">
            <v>EDP Outsourcing Comercial</v>
          </cell>
          <cell r="BC391" t="str">
            <v>6890</v>
          </cell>
          <cell r="BD391" t="str">
            <v>6890</v>
          </cell>
          <cell r="BE391" t="str">
            <v>2800</v>
          </cell>
          <cell r="BF391" t="str">
            <v>6890</v>
          </cell>
          <cell r="BG391" t="str">
            <v>EDP Outsourcing Comercial,SA</v>
          </cell>
          <cell r="BH391" t="str">
            <v>1010</v>
          </cell>
          <cell r="BI391">
            <v>1247</v>
          </cell>
          <cell r="BJ391" t="str">
            <v>11</v>
          </cell>
          <cell r="BK391">
            <v>30</v>
          </cell>
          <cell r="BL391">
            <v>303.3</v>
          </cell>
          <cell r="BM391" t="str">
            <v>NÍVEL 5</v>
          </cell>
          <cell r="BN391" t="str">
            <v>03</v>
          </cell>
          <cell r="BO391" t="str">
            <v>08</v>
          </cell>
          <cell r="BP391" t="str">
            <v>20010109</v>
          </cell>
          <cell r="BQ391" t="str">
            <v>22</v>
          </cell>
          <cell r="BR391" t="str">
            <v>ACELERACAO DE CARREIRA</v>
          </cell>
          <cell r="BS391" t="str">
            <v>20050101</v>
          </cell>
          <cell r="BW391">
            <v>0</v>
          </cell>
          <cell r="BX391">
            <v>0</v>
          </cell>
          <cell r="BY391">
            <v>0</v>
          </cell>
          <cell r="BZ391">
            <v>0</v>
          </cell>
          <cell r="CA391">
            <v>0</v>
          </cell>
          <cell r="CC391">
            <v>0</v>
          </cell>
          <cell r="CG391">
            <v>0</v>
          </cell>
          <cell r="CK391">
            <v>0</v>
          </cell>
          <cell r="CO391">
            <v>0</v>
          </cell>
          <cell r="CT391">
            <v>0</v>
          </cell>
          <cell r="CU391">
            <v>0</v>
          </cell>
          <cell r="CV391">
            <v>0</v>
          </cell>
          <cell r="CW391">
            <v>0</v>
          </cell>
          <cell r="CX391">
            <v>1</v>
          </cell>
          <cell r="CY391" t="str">
            <v>6010</v>
          </cell>
          <cell r="CZ391">
            <v>39.54</v>
          </cell>
          <cell r="DC391">
            <v>0</v>
          </cell>
          <cell r="DF391">
            <v>0</v>
          </cell>
          <cell r="DI391">
            <v>0</v>
          </cell>
          <cell r="DK391">
            <v>0</v>
          </cell>
          <cell r="DL391">
            <v>0</v>
          </cell>
          <cell r="DN391" t="str">
            <v>21D12</v>
          </cell>
          <cell r="DO391" t="str">
            <v>Flex.T.Int."Act.Ind."</v>
          </cell>
          <cell r="DP391">
            <v>9</v>
          </cell>
          <cell r="DQ391">
            <v>100</v>
          </cell>
          <cell r="DR391" t="str">
            <v>CR01</v>
          </cell>
          <cell r="DT391" t="str">
            <v>00350657</v>
          </cell>
          <cell r="DU391" t="str">
            <v>CAIXA GERAL DE DEPOSITOS, SA</v>
          </cell>
        </row>
        <row r="392">
          <cell r="A392" t="str">
            <v>296600</v>
          </cell>
          <cell r="B392" t="str">
            <v>Maria Leonor Santos Lourenco</v>
          </cell>
          <cell r="C392" t="str">
            <v>1981</v>
          </cell>
          <cell r="D392">
            <v>24</v>
          </cell>
          <cell r="E392">
            <v>24</v>
          </cell>
          <cell r="F392" t="str">
            <v>19570416</v>
          </cell>
          <cell r="G392" t="str">
            <v>48</v>
          </cell>
          <cell r="H392" t="str">
            <v>0</v>
          </cell>
          <cell r="I392" t="str">
            <v>Solt.</v>
          </cell>
          <cell r="J392" t="str">
            <v>feminino</v>
          </cell>
          <cell r="K392">
            <v>0</v>
          </cell>
          <cell r="L392" t="str">
            <v>R Miguel Torga, 75-1.-D</v>
          </cell>
          <cell r="M392" t="str">
            <v>2410-134</v>
          </cell>
          <cell r="N392" t="str">
            <v>LEIRIA</v>
          </cell>
          <cell r="O392" t="str">
            <v>00122141</v>
          </cell>
          <cell r="P392" t="str">
            <v>CICLO PREPARATORIO ELEMENTAR</v>
          </cell>
          <cell r="R392" t="str">
            <v>4414911</v>
          </cell>
          <cell r="S392" t="str">
            <v>20020213</v>
          </cell>
          <cell r="T392" t="str">
            <v>LEIRIA</v>
          </cell>
          <cell r="U392" t="str">
            <v>9806</v>
          </cell>
          <cell r="V392" t="str">
            <v>ASOSI-ASS.S.TRAB.S.EN.TEL</v>
          </cell>
          <cell r="W392" t="str">
            <v>100761640</v>
          </cell>
          <cell r="X392" t="str">
            <v>1384</v>
          </cell>
          <cell r="Y392" t="str">
            <v>0.0</v>
          </cell>
          <cell r="Z392">
            <v>0</v>
          </cell>
          <cell r="AA392" t="str">
            <v>00</v>
          </cell>
          <cell r="AD392" t="str">
            <v>100</v>
          </cell>
          <cell r="AE392" t="str">
            <v>11111359657</v>
          </cell>
          <cell r="AF392" t="str">
            <v>02</v>
          </cell>
          <cell r="AG392" t="str">
            <v>19810405</v>
          </cell>
          <cell r="AH392" t="str">
            <v>DT.Adm.Corr.Antiguid</v>
          </cell>
          <cell r="AI392" t="str">
            <v>1</v>
          </cell>
          <cell r="AJ392" t="str">
            <v>ACTIVOS</v>
          </cell>
          <cell r="AK392" t="str">
            <v>AA</v>
          </cell>
          <cell r="AL392" t="str">
            <v>ACTIVO TEMP.INTEIRO</v>
          </cell>
          <cell r="AM392" t="str">
            <v>J200</v>
          </cell>
          <cell r="AN392" t="str">
            <v>EDPOutsourcingComercial-Ce</v>
          </cell>
          <cell r="AO392" t="str">
            <v>J224</v>
          </cell>
          <cell r="AP392" t="str">
            <v>EDPOC-LEIR PHR</v>
          </cell>
          <cell r="AQ392" t="str">
            <v>40177230</v>
          </cell>
          <cell r="AR392" t="str">
            <v>70000060</v>
          </cell>
          <cell r="AS392" t="str">
            <v>025.</v>
          </cell>
          <cell r="AT392" t="str">
            <v>ESCRITURARIO COMERCIAL</v>
          </cell>
          <cell r="AU392" t="str">
            <v>1</v>
          </cell>
          <cell r="AV392" t="str">
            <v>00040330</v>
          </cell>
          <cell r="AW392" t="str">
            <v>J20444380420</v>
          </cell>
          <cell r="AX392" t="str">
            <v>AC-LJLRA-LOJA LEIRIA</v>
          </cell>
          <cell r="AY392" t="str">
            <v>68905412</v>
          </cell>
          <cell r="AZ392" t="str">
            <v>Lj Leiria</v>
          </cell>
          <cell r="BA392" t="str">
            <v>6890</v>
          </cell>
          <cell r="BB392" t="str">
            <v>EDP Outsourcing Comercial</v>
          </cell>
          <cell r="BC392" t="str">
            <v>6890</v>
          </cell>
          <cell r="BD392" t="str">
            <v>6890</v>
          </cell>
          <cell r="BE392" t="str">
            <v>2800</v>
          </cell>
          <cell r="BF392" t="str">
            <v>6890</v>
          </cell>
          <cell r="BG392" t="str">
            <v>EDP Outsourcing Comercial,SA</v>
          </cell>
          <cell r="BH392" t="str">
            <v>1010</v>
          </cell>
          <cell r="BI392">
            <v>1160</v>
          </cell>
          <cell r="BJ392" t="str">
            <v>10</v>
          </cell>
          <cell r="BK392">
            <v>24</v>
          </cell>
          <cell r="BL392">
            <v>242.64</v>
          </cell>
          <cell r="BM392" t="str">
            <v>NÍVEL 5</v>
          </cell>
          <cell r="BN392" t="str">
            <v>01</v>
          </cell>
          <cell r="BO392" t="str">
            <v>07</v>
          </cell>
          <cell r="BP392" t="str">
            <v>20040101</v>
          </cell>
          <cell r="BQ392" t="str">
            <v>21</v>
          </cell>
          <cell r="BR392" t="str">
            <v>EVOLUCAO AUTOMATICA</v>
          </cell>
          <cell r="BS392" t="str">
            <v>20050101</v>
          </cell>
          <cell r="BW392">
            <v>0</v>
          </cell>
          <cell r="BX392">
            <v>0</v>
          </cell>
          <cell r="BY392">
            <v>0</v>
          </cell>
          <cell r="BZ392">
            <v>0</v>
          </cell>
          <cell r="CA392">
            <v>0</v>
          </cell>
          <cell r="CC392">
            <v>0</v>
          </cell>
          <cell r="CG392">
            <v>0</v>
          </cell>
          <cell r="CK392">
            <v>0</v>
          </cell>
          <cell r="CO392">
            <v>0</v>
          </cell>
          <cell r="CT392">
            <v>0</v>
          </cell>
          <cell r="CU392">
            <v>0</v>
          </cell>
          <cell r="CV392">
            <v>0</v>
          </cell>
          <cell r="CW392">
            <v>0</v>
          </cell>
          <cell r="CX392">
            <v>1</v>
          </cell>
          <cell r="CY392" t="str">
            <v>6010</v>
          </cell>
          <cell r="CZ392">
            <v>39.54</v>
          </cell>
          <cell r="DC392">
            <v>0</v>
          </cell>
          <cell r="DF392">
            <v>0</v>
          </cell>
          <cell r="DI392">
            <v>0</v>
          </cell>
          <cell r="DK392">
            <v>0</v>
          </cell>
          <cell r="DL392">
            <v>0</v>
          </cell>
          <cell r="DN392" t="str">
            <v>21D12</v>
          </cell>
          <cell r="DO392" t="str">
            <v>Flex.T.Int."Act.Ind."</v>
          </cell>
          <cell r="DP392">
            <v>9</v>
          </cell>
          <cell r="DQ392">
            <v>100</v>
          </cell>
          <cell r="DR392" t="str">
            <v>CR01</v>
          </cell>
          <cell r="DT392" t="str">
            <v>00360045</v>
          </cell>
          <cell r="DU392" t="str">
            <v>CAIXA ECONOMICA MONTEPIO GERAL</v>
          </cell>
        </row>
        <row r="393">
          <cell r="A393" t="str">
            <v>297453</v>
          </cell>
          <cell r="B393" t="str">
            <v>Antonio Sergio Oliveira Pascoal</v>
          </cell>
          <cell r="C393" t="str">
            <v>1984</v>
          </cell>
          <cell r="D393">
            <v>21</v>
          </cell>
          <cell r="E393">
            <v>21</v>
          </cell>
          <cell r="F393" t="str">
            <v>19590430</v>
          </cell>
          <cell r="G393" t="str">
            <v>46</v>
          </cell>
          <cell r="H393" t="str">
            <v>1</v>
          </cell>
          <cell r="I393" t="str">
            <v>Casado</v>
          </cell>
          <cell r="J393" t="str">
            <v>masculino</v>
          </cell>
          <cell r="K393">
            <v>2</v>
          </cell>
          <cell r="L393" t="str">
            <v>Rua da Fazenda, Lt.21 Urb. Valverde</v>
          </cell>
          <cell r="M393" t="str">
            <v>2415-771</v>
          </cell>
          <cell r="N393" t="str">
            <v>LEIRIA</v>
          </cell>
          <cell r="O393" t="str">
            <v>00231021</v>
          </cell>
          <cell r="P393" t="str">
            <v>CURSO GERAL DOS LICEUS</v>
          </cell>
          <cell r="R393" t="str">
            <v>4418240</v>
          </cell>
          <cell r="S393" t="str">
            <v>19990121</v>
          </cell>
          <cell r="T393" t="str">
            <v>LEIRIA</v>
          </cell>
          <cell r="U393" t="str">
            <v>9803</v>
          </cell>
          <cell r="V393" t="str">
            <v>S.NAC IND ENERGIA-SINDEL</v>
          </cell>
          <cell r="W393" t="str">
            <v>136877877</v>
          </cell>
          <cell r="X393" t="str">
            <v>3603</v>
          </cell>
          <cell r="Y393" t="str">
            <v>0.0</v>
          </cell>
          <cell r="Z393">
            <v>2</v>
          </cell>
          <cell r="AA393" t="str">
            <v>00</v>
          </cell>
          <cell r="AC393" t="str">
            <v>X</v>
          </cell>
          <cell r="AD393" t="str">
            <v>100</v>
          </cell>
          <cell r="AE393" t="str">
            <v>11111210693</v>
          </cell>
          <cell r="AF393" t="str">
            <v>02</v>
          </cell>
          <cell r="AG393" t="str">
            <v>19841103</v>
          </cell>
          <cell r="AH393" t="str">
            <v>DT.Adm.Corr.Antiguid</v>
          </cell>
          <cell r="AI393" t="str">
            <v>1</v>
          </cell>
          <cell r="AJ393" t="str">
            <v>ACTIVOS</v>
          </cell>
          <cell r="AK393" t="str">
            <v>AA</v>
          </cell>
          <cell r="AL393" t="str">
            <v>ACTIVO TEMP.INTEIRO</v>
          </cell>
          <cell r="AM393" t="str">
            <v>J200</v>
          </cell>
          <cell r="AN393" t="str">
            <v>EDPOutsourcingComercial-Ce</v>
          </cell>
          <cell r="AO393" t="str">
            <v>J224</v>
          </cell>
          <cell r="AP393" t="str">
            <v>EDPOC-LEIR PHR</v>
          </cell>
          <cell r="AQ393" t="str">
            <v>40177231</v>
          </cell>
          <cell r="AR393" t="str">
            <v>70000060</v>
          </cell>
          <cell r="AS393" t="str">
            <v>025.</v>
          </cell>
          <cell r="AT393" t="str">
            <v>ESCRITURARIO COMERCIAL</v>
          </cell>
          <cell r="AU393" t="str">
            <v>1</v>
          </cell>
          <cell r="AV393" t="str">
            <v>00040330</v>
          </cell>
          <cell r="AW393" t="str">
            <v>J20444380420</v>
          </cell>
          <cell r="AX393" t="str">
            <v>AC-LJLRA-LOJA LEIRIA</v>
          </cell>
          <cell r="AY393" t="str">
            <v>68905412</v>
          </cell>
          <cell r="AZ393" t="str">
            <v>Lj Leiria</v>
          </cell>
          <cell r="BA393" t="str">
            <v>6890</v>
          </cell>
          <cell r="BB393" t="str">
            <v>EDP Outsourcing Comercial</v>
          </cell>
          <cell r="BC393" t="str">
            <v>6890</v>
          </cell>
          <cell r="BD393" t="str">
            <v>6890</v>
          </cell>
          <cell r="BE393" t="str">
            <v>2800</v>
          </cell>
          <cell r="BF393" t="str">
            <v>6890</v>
          </cell>
          <cell r="BG393" t="str">
            <v>EDP Outsourcing Comercial,SA</v>
          </cell>
          <cell r="BH393" t="str">
            <v>1010</v>
          </cell>
          <cell r="BI393">
            <v>1079</v>
          </cell>
          <cell r="BJ393" t="str">
            <v>09</v>
          </cell>
          <cell r="BK393">
            <v>21</v>
          </cell>
          <cell r="BL393">
            <v>212.31</v>
          </cell>
          <cell r="BM393" t="str">
            <v>NÍVEL 5</v>
          </cell>
          <cell r="BN393" t="str">
            <v>02</v>
          </cell>
          <cell r="BO393" t="str">
            <v>06</v>
          </cell>
          <cell r="BP393" t="str">
            <v>20030101</v>
          </cell>
          <cell r="BQ393" t="str">
            <v>21</v>
          </cell>
          <cell r="BR393" t="str">
            <v>EVOLUCAO AUTOMATICA</v>
          </cell>
          <cell r="BS393" t="str">
            <v>20050101</v>
          </cell>
          <cell r="BW393">
            <v>0</v>
          </cell>
          <cell r="BX393">
            <v>0</v>
          </cell>
          <cell r="BY393">
            <v>0</v>
          </cell>
          <cell r="BZ393">
            <v>0</v>
          </cell>
          <cell r="CA393">
            <v>0</v>
          </cell>
          <cell r="CC393">
            <v>0</v>
          </cell>
          <cell r="CG393">
            <v>0</v>
          </cell>
          <cell r="CK393">
            <v>0</v>
          </cell>
          <cell r="CO393">
            <v>0</v>
          </cell>
          <cell r="CT393">
            <v>0</v>
          </cell>
          <cell r="CU393">
            <v>0</v>
          </cell>
          <cell r="CV393">
            <v>0</v>
          </cell>
          <cell r="CW393">
            <v>0</v>
          </cell>
          <cell r="CX393">
            <v>1</v>
          </cell>
          <cell r="CY393" t="str">
            <v>6010</v>
          </cell>
          <cell r="CZ393">
            <v>39.54</v>
          </cell>
          <cell r="DC393">
            <v>0</v>
          </cell>
          <cell r="DF393">
            <v>0</v>
          </cell>
          <cell r="DI393">
            <v>0</v>
          </cell>
          <cell r="DK393">
            <v>0</v>
          </cell>
          <cell r="DL393">
            <v>0</v>
          </cell>
          <cell r="DN393" t="str">
            <v>21D12</v>
          </cell>
          <cell r="DO393" t="str">
            <v>Flex.T.Int."Act.Ind."</v>
          </cell>
          <cell r="DP393">
            <v>9</v>
          </cell>
          <cell r="DQ393">
            <v>100</v>
          </cell>
          <cell r="DR393" t="str">
            <v>CR01</v>
          </cell>
          <cell r="DT393" t="str">
            <v>00330000</v>
          </cell>
          <cell r="DU393" t="str">
            <v>BANCO COMERCIAL PORTUGUES, SA</v>
          </cell>
        </row>
        <row r="394">
          <cell r="A394" t="str">
            <v>136875</v>
          </cell>
          <cell r="B394" t="str">
            <v>Jose Manuel Ferreira da Silva</v>
          </cell>
          <cell r="C394" t="str">
            <v>1974</v>
          </cell>
          <cell r="D394">
            <v>31</v>
          </cell>
          <cell r="E394">
            <v>31</v>
          </cell>
          <cell r="F394" t="str">
            <v>19550627</v>
          </cell>
          <cell r="G394" t="str">
            <v>50</v>
          </cell>
          <cell r="H394" t="str">
            <v>1</v>
          </cell>
          <cell r="I394" t="str">
            <v>Casado</v>
          </cell>
          <cell r="J394" t="str">
            <v>masculino</v>
          </cell>
          <cell r="K394">
            <v>3</v>
          </cell>
          <cell r="L394" t="str">
            <v>Castanheiro</v>
          </cell>
          <cell r="M394" t="str">
            <v>2480-183</v>
          </cell>
          <cell r="N394" t="str">
            <v>PORTO DE MÓS</v>
          </cell>
          <cell r="O394" t="str">
            <v>00110024</v>
          </cell>
          <cell r="P394" t="str">
            <v>CICLO ELEMENTAR (4.CLASSE)</v>
          </cell>
          <cell r="R394" t="str">
            <v>4457527</v>
          </cell>
          <cell r="S394" t="str">
            <v>19901120</v>
          </cell>
          <cell r="T394" t="str">
            <v>LISBOA</v>
          </cell>
          <cell r="U394" t="str">
            <v>9803</v>
          </cell>
          <cell r="V394" t="str">
            <v>S.NAC IND ENERGIA-SINDEL</v>
          </cell>
          <cell r="W394" t="str">
            <v>160120900</v>
          </cell>
          <cell r="X394" t="str">
            <v>1457</v>
          </cell>
          <cell r="Y394" t="str">
            <v>0.0</v>
          </cell>
          <cell r="Z394">
            <v>3</v>
          </cell>
          <cell r="AA394" t="str">
            <v>00</v>
          </cell>
          <cell r="AD394" t="str">
            <v>100</v>
          </cell>
          <cell r="AE394" t="str">
            <v>11110562834</v>
          </cell>
          <cell r="AF394" t="str">
            <v>02</v>
          </cell>
          <cell r="AG394" t="str">
            <v>19740521</v>
          </cell>
          <cell r="AH394" t="str">
            <v>DT.Adm.Corr.Antiguid</v>
          </cell>
          <cell r="AI394" t="str">
            <v>1</v>
          </cell>
          <cell r="AJ394" t="str">
            <v>ACTIVOS</v>
          </cell>
          <cell r="AK394" t="str">
            <v>AA</v>
          </cell>
          <cell r="AL394" t="str">
            <v>ACTIVO TEMP.INTEIRO</v>
          </cell>
          <cell r="AM394" t="str">
            <v>J200</v>
          </cell>
          <cell r="AN394" t="str">
            <v>EDPOutsourcingComercial-Ce</v>
          </cell>
          <cell r="AO394" t="str">
            <v>J224</v>
          </cell>
          <cell r="AP394" t="str">
            <v>EDPOC-LEIR PHR</v>
          </cell>
          <cell r="AQ394" t="str">
            <v>40177228</v>
          </cell>
          <cell r="AR394" t="str">
            <v>70000060</v>
          </cell>
          <cell r="AS394" t="str">
            <v>025.</v>
          </cell>
          <cell r="AT394" t="str">
            <v>ESCRITURARIO COMERCIAL</v>
          </cell>
          <cell r="AU394" t="str">
            <v>1</v>
          </cell>
          <cell r="AV394" t="str">
            <v>00040330</v>
          </cell>
          <cell r="AW394" t="str">
            <v>J20444380420</v>
          </cell>
          <cell r="AX394" t="str">
            <v>AC-LJLRA-LOJA LEIRIA</v>
          </cell>
          <cell r="AY394" t="str">
            <v>68905412</v>
          </cell>
          <cell r="AZ394" t="str">
            <v>Lj Leiria</v>
          </cell>
          <cell r="BA394" t="str">
            <v>6890</v>
          </cell>
          <cell r="BB394" t="str">
            <v>EDP Outsourcing Comercial</v>
          </cell>
          <cell r="BC394" t="str">
            <v>6890</v>
          </cell>
          <cell r="BD394" t="str">
            <v>6890</v>
          </cell>
          <cell r="BE394" t="str">
            <v>2800</v>
          </cell>
          <cell r="BF394" t="str">
            <v>6890</v>
          </cell>
          <cell r="BG394" t="str">
            <v>EDP Outsourcing Comercial,SA</v>
          </cell>
          <cell r="BH394" t="str">
            <v>1010</v>
          </cell>
          <cell r="BI394">
            <v>1247</v>
          </cell>
          <cell r="BJ394" t="str">
            <v>11</v>
          </cell>
          <cell r="BK394">
            <v>31</v>
          </cell>
          <cell r="BL394">
            <v>313.41000000000003</v>
          </cell>
          <cell r="BM394" t="str">
            <v>NÍVEL 5</v>
          </cell>
          <cell r="BN394" t="str">
            <v>02</v>
          </cell>
          <cell r="BO394" t="str">
            <v>08</v>
          </cell>
          <cell r="BP394" t="str">
            <v>20030101</v>
          </cell>
          <cell r="BQ394" t="str">
            <v>21</v>
          </cell>
          <cell r="BR394" t="str">
            <v>EVOLUCAO AUTOMATICA</v>
          </cell>
          <cell r="BS394" t="str">
            <v>20050101</v>
          </cell>
          <cell r="BW394">
            <v>0</v>
          </cell>
          <cell r="BX394">
            <v>0</v>
          </cell>
          <cell r="BY394">
            <v>0</v>
          </cell>
          <cell r="BZ394">
            <v>0</v>
          </cell>
          <cell r="CA394">
            <v>0</v>
          </cell>
          <cell r="CC394">
            <v>0</v>
          </cell>
          <cell r="CG394">
            <v>0</v>
          </cell>
          <cell r="CK394">
            <v>0</v>
          </cell>
          <cell r="CO394">
            <v>0</v>
          </cell>
          <cell r="CT394">
            <v>0</v>
          </cell>
          <cell r="CU394">
            <v>0</v>
          </cell>
          <cell r="CV394">
            <v>0</v>
          </cell>
          <cell r="CW394">
            <v>0</v>
          </cell>
          <cell r="CX394">
            <v>1</v>
          </cell>
          <cell r="CY394" t="str">
            <v>6010</v>
          </cell>
          <cell r="CZ394">
            <v>39.54</v>
          </cell>
          <cell r="DC394">
            <v>0</v>
          </cell>
          <cell r="DF394">
            <v>0</v>
          </cell>
          <cell r="DI394">
            <v>0</v>
          </cell>
          <cell r="DK394">
            <v>0</v>
          </cell>
          <cell r="DL394">
            <v>0</v>
          </cell>
          <cell r="DN394" t="str">
            <v>21D12</v>
          </cell>
          <cell r="DO394" t="str">
            <v>Flex.T.Int."Act.Ind."</v>
          </cell>
          <cell r="DP394">
            <v>9</v>
          </cell>
          <cell r="DQ394">
            <v>100</v>
          </cell>
          <cell r="DR394" t="str">
            <v>CR01</v>
          </cell>
          <cell r="DT394" t="str">
            <v>00330000</v>
          </cell>
          <cell r="DU394" t="str">
            <v>BANCO COMERCIAL PORTUGUES, SA</v>
          </cell>
        </row>
        <row r="395">
          <cell r="A395" t="str">
            <v>296910</v>
          </cell>
          <cell r="B395" t="str">
            <v>Maria Fatima Rodrigues Eusebio Grilo</v>
          </cell>
          <cell r="C395" t="str">
            <v>1982</v>
          </cell>
          <cell r="D395">
            <v>23</v>
          </cell>
          <cell r="E395">
            <v>23</v>
          </cell>
          <cell r="F395" t="str">
            <v>19610725</v>
          </cell>
          <cell r="G395" t="str">
            <v>43</v>
          </cell>
          <cell r="H395" t="str">
            <v>1</v>
          </cell>
          <cell r="I395" t="str">
            <v>Casado</v>
          </cell>
          <cell r="J395" t="str">
            <v>feminino</v>
          </cell>
          <cell r="K395">
            <v>2</v>
          </cell>
          <cell r="L395" t="str">
            <v>RAdrião Batalha, 149-1</v>
          </cell>
          <cell r="M395" t="str">
            <v>2450-000</v>
          </cell>
          <cell r="N395" t="str">
            <v>NAZARÉ</v>
          </cell>
          <cell r="O395" t="str">
            <v>00777505</v>
          </cell>
          <cell r="P395" t="str">
            <v>DIREITO</v>
          </cell>
          <cell r="R395" t="str">
            <v>4472972</v>
          </cell>
          <cell r="S395" t="str">
            <v>20000719</v>
          </cell>
          <cell r="T395" t="str">
            <v>LEIRIA</v>
          </cell>
          <cell r="U395" t="str">
            <v>9801</v>
          </cell>
          <cell r="V395" t="str">
            <v>SIND IND ELéCT CENTRO</v>
          </cell>
          <cell r="W395" t="str">
            <v>123591252</v>
          </cell>
          <cell r="X395" t="str">
            <v>1406</v>
          </cell>
          <cell r="Y395" t="str">
            <v>0.0</v>
          </cell>
          <cell r="Z395">
            <v>2</v>
          </cell>
          <cell r="AA395" t="str">
            <v>00</v>
          </cell>
          <cell r="AD395" t="str">
            <v>100</v>
          </cell>
          <cell r="AE395" t="str">
            <v>10751167598</v>
          </cell>
          <cell r="AF395" t="str">
            <v>02</v>
          </cell>
          <cell r="AG395" t="str">
            <v>19820826</v>
          </cell>
          <cell r="AH395" t="str">
            <v>DT.Adm.Corr.Antiguid</v>
          </cell>
          <cell r="AI395" t="str">
            <v>1</v>
          </cell>
          <cell r="AJ395" t="str">
            <v>ACTIVOS</v>
          </cell>
          <cell r="AK395" t="str">
            <v>AA</v>
          </cell>
          <cell r="AL395" t="str">
            <v>ACTIVO TEMP.INTEIRO</v>
          </cell>
          <cell r="AM395" t="str">
            <v>J200</v>
          </cell>
          <cell r="AN395" t="str">
            <v>EDPOutsourcingComercial-Ce</v>
          </cell>
          <cell r="AO395" t="str">
            <v>J224</v>
          </cell>
          <cell r="AP395" t="str">
            <v>EDPOC-LEIR PHR</v>
          </cell>
          <cell r="AQ395" t="str">
            <v>40177407</v>
          </cell>
          <cell r="AR395" t="str">
            <v>70000041</v>
          </cell>
          <cell r="AS395" t="str">
            <v>01L1</v>
          </cell>
          <cell r="AT395" t="str">
            <v>LICENCIADO I</v>
          </cell>
          <cell r="AU395" t="str">
            <v>1</v>
          </cell>
          <cell r="AV395" t="str">
            <v>00040532</v>
          </cell>
          <cell r="AW395" t="str">
            <v>J20600001620</v>
          </cell>
          <cell r="AX395" t="str">
            <v>ACCC-CONTACTOS COMERCIAIS CENTRO</v>
          </cell>
          <cell r="AY395" t="str">
            <v>68908200</v>
          </cell>
          <cell r="AZ395" t="str">
            <v>GC - GA Gestão Conta</v>
          </cell>
          <cell r="BA395" t="str">
            <v>6890</v>
          </cell>
          <cell r="BB395" t="str">
            <v>EDP Outsourcing Comercial</v>
          </cell>
          <cell r="BC395" t="str">
            <v>6890</v>
          </cell>
          <cell r="BD395" t="str">
            <v>6890</v>
          </cell>
          <cell r="BE395" t="str">
            <v>2800</v>
          </cell>
          <cell r="BF395" t="str">
            <v>6890</v>
          </cell>
          <cell r="BG395" t="str">
            <v>EDP Outsourcing Comercial,SA</v>
          </cell>
          <cell r="BH395" t="str">
            <v>1010</v>
          </cell>
          <cell r="BI395">
            <v>1799</v>
          </cell>
          <cell r="BJ395" t="str">
            <v>F</v>
          </cell>
          <cell r="BK395">
            <v>23</v>
          </cell>
          <cell r="BL395">
            <v>232.53</v>
          </cell>
          <cell r="BM395" t="str">
            <v>LIC 1</v>
          </cell>
          <cell r="BN395" t="str">
            <v>01</v>
          </cell>
          <cell r="BO395" t="str">
            <v>F</v>
          </cell>
          <cell r="BP395" t="str">
            <v>20040101</v>
          </cell>
          <cell r="BQ395" t="str">
            <v>21</v>
          </cell>
          <cell r="BR395" t="str">
            <v>EVOLUCAO AUTOMATICA</v>
          </cell>
          <cell r="BS395" t="str">
            <v>20050101</v>
          </cell>
          <cell r="BW395">
            <v>0</v>
          </cell>
          <cell r="BX395">
            <v>0</v>
          </cell>
          <cell r="BY395">
            <v>0</v>
          </cell>
          <cell r="BZ395">
            <v>0</v>
          </cell>
          <cell r="CA395">
            <v>0</v>
          </cell>
          <cell r="CC395">
            <v>0</v>
          </cell>
          <cell r="CG395">
            <v>0</v>
          </cell>
          <cell r="CK395">
            <v>0</v>
          </cell>
          <cell r="CO395">
            <v>0</v>
          </cell>
          <cell r="CT395">
            <v>0</v>
          </cell>
          <cell r="CU395">
            <v>0</v>
          </cell>
          <cell r="CV395">
            <v>0</v>
          </cell>
          <cell r="CW395">
            <v>0</v>
          </cell>
          <cell r="CX395">
            <v>0</v>
          </cell>
          <cell r="CZ395">
            <v>0</v>
          </cell>
          <cell r="DC395">
            <v>0</v>
          </cell>
          <cell r="DF395">
            <v>0</v>
          </cell>
          <cell r="DI395">
            <v>0</v>
          </cell>
          <cell r="DK395">
            <v>0</v>
          </cell>
          <cell r="DL395">
            <v>0</v>
          </cell>
          <cell r="DN395" t="str">
            <v>21D12</v>
          </cell>
          <cell r="DO395" t="str">
            <v>Flex.T.Int."Act.Ind."</v>
          </cell>
          <cell r="DP395">
            <v>2</v>
          </cell>
          <cell r="DQ395">
            <v>100</v>
          </cell>
          <cell r="DR395" t="str">
            <v>CR01</v>
          </cell>
          <cell r="DT395" t="str">
            <v>00100000</v>
          </cell>
          <cell r="DU395" t="str">
            <v>BANCO BPI, SA</v>
          </cell>
        </row>
        <row r="396">
          <cell r="A396" t="str">
            <v>184730</v>
          </cell>
          <cell r="B396" t="str">
            <v>Isabel Filipe Martins</v>
          </cell>
          <cell r="C396" t="str">
            <v>1978</v>
          </cell>
          <cell r="D396">
            <v>27</v>
          </cell>
          <cell r="E396">
            <v>27</v>
          </cell>
          <cell r="F396" t="str">
            <v>19580411</v>
          </cell>
          <cell r="G396" t="str">
            <v>47</v>
          </cell>
          <cell r="H396" t="str">
            <v>4</v>
          </cell>
          <cell r="I396" t="str">
            <v>Divorc</v>
          </cell>
          <cell r="J396" t="str">
            <v>feminino</v>
          </cell>
          <cell r="K396">
            <v>1</v>
          </cell>
          <cell r="L396" t="str">
            <v>Urbanização das Trigueiras- Lote 68 Casal dos Matos -</v>
          </cell>
          <cell r="M396" t="str">
            <v>2410-000</v>
          </cell>
          <cell r="N396" t="str">
            <v>LEIRIA</v>
          </cell>
          <cell r="O396" t="str">
            <v>00122141</v>
          </cell>
          <cell r="P396" t="str">
            <v>CICLO PREPARATORIO ELEMENTAR</v>
          </cell>
          <cell r="R396" t="str">
            <v>6494713</v>
          </cell>
          <cell r="S396" t="str">
            <v>19990226</v>
          </cell>
          <cell r="T396" t="str">
            <v>LEIRIA</v>
          </cell>
          <cell r="U396" t="str">
            <v>9803</v>
          </cell>
          <cell r="V396" t="str">
            <v>S.NAC IND ENERGIA-SINDEL</v>
          </cell>
          <cell r="W396" t="str">
            <v>124666124</v>
          </cell>
          <cell r="X396" t="str">
            <v>1384</v>
          </cell>
          <cell r="Y396" t="str">
            <v>0.0</v>
          </cell>
          <cell r="Z396">
            <v>1</v>
          </cell>
          <cell r="AA396" t="str">
            <v>00</v>
          </cell>
          <cell r="AD396" t="str">
            <v>100</v>
          </cell>
          <cell r="AE396" t="str">
            <v>11110733090</v>
          </cell>
          <cell r="AF396" t="str">
            <v>02</v>
          </cell>
          <cell r="AG396" t="str">
            <v>19780102</v>
          </cell>
          <cell r="AH396" t="str">
            <v>DT.Adm.Corr.Antiguid</v>
          </cell>
          <cell r="AI396" t="str">
            <v>1</v>
          </cell>
          <cell r="AJ396" t="str">
            <v>ACTIVOS</v>
          </cell>
          <cell r="AK396" t="str">
            <v>AA</v>
          </cell>
          <cell r="AL396" t="str">
            <v>ACTIVO TEMP.INTEIRO</v>
          </cell>
          <cell r="AM396" t="str">
            <v>J200</v>
          </cell>
          <cell r="AN396" t="str">
            <v>EDPOutsourcingComercial-Ce</v>
          </cell>
          <cell r="AO396" t="str">
            <v>J224</v>
          </cell>
          <cell r="AP396" t="str">
            <v>EDPOC-LEIR PHR</v>
          </cell>
          <cell r="AQ396" t="str">
            <v>40177414</v>
          </cell>
          <cell r="AR396" t="str">
            <v>70000022</v>
          </cell>
          <cell r="AS396" t="str">
            <v>014.</v>
          </cell>
          <cell r="AT396" t="str">
            <v>TECNICO COMERCIAL</v>
          </cell>
          <cell r="AU396" t="str">
            <v>0</v>
          </cell>
          <cell r="AV396" t="str">
            <v>00040532</v>
          </cell>
          <cell r="AW396" t="str">
            <v>J20600001620</v>
          </cell>
          <cell r="AX396" t="str">
            <v>ACCC-CONTACTOS COMERCIAIS CENTRO</v>
          </cell>
          <cell r="AY396" t="str">
            <v>68908200</v>
          </cell>
          <cell r="AZ396" t="str">
            <v>GC - GA Gestão Conta</v>
          </cell>
          <cell r="BA396" t="str">
            <v>6890</v>
          </cell>
          <cell r="BB396" t="str">
            <v>EDP Outsourcing Comercial</v>
          </cell>
          <cell r="BC396" t="str">
            <v>6890</v>
          </cell>
          <cell r="BD396" t="str">
            <v>6890</v>
          </cell>
          <cell r="BE396" t="str">
            <v>2800</v>
          </cell>
          <cell r="BF396" t="str">
            <v>6890</v>
          </cell>
          <cell r="BG396" t="str">
            <v>EDP Outsourcing Comercial,SA</v>
          </cell>
          <cell r="BH396" t="str">
            <v>1010</v>
          </cell>
          <cell r="BI396">
            <v>1339</v>
          </cell>
          <cell r="BJ396" t="str">
            <v>12</v>
          </cell>
          <cell r="BK396">
            <v>27</v>
          </cell>
          <cell r="BL396">
            <v>272.97000000000003</v>
          </cell>
          <cell r="BM396" t="str">
            <v>NÍVEL 4</v>
          </cell>
          <cell r="BN396" t="str">
            <v>01</v>
          </cell>
          <cell r="BO396" t="str">
            <v>06</v>
          </cell>
          <cell r="BP396" t="str">
            <v>20030110</v>
          </cell>
          <cell r="BQ396" t="str">
            <v>33</v>
          </cell>
          <cell r="BR396" t="str">
            <v>NOMEACAO</v>
          </cell>
          <cell r="BS396" t="str">
            <v>20050101</v>
          </cell>
          <cell r="BW396">
            <v>0</v>
          </cell>
          <cell r="BX396">
            <v>0</v>
          </cell>
          <cell r="BY396">
            <v>0</v>
          </cell>
          <cell r="BZ396">
            <v>0</v>
          </cell>
          <cell r="CA396">
            <v>0</v>
          </cell>
          <cell r="CC396">
            <v>0</v>
          </cell>
          <cell r="CG396">
            <v>0</v>
          </cell>
          <cell r="CK396">
            <v>0</v>
          </cell>
          <cell r="CO396">
            <v>0</v>
          </cell>
          <cell r="CT396">
            <v>0</v>
          </cell>
          <cell r="CU396">
            <v>0</v>
          </cell>
          <cell r="CV396">
            <v>0</v>
          </cell>
          <cell r="CW396">
            <v>0</v>
          </cell>
          <cell r="CX396">
            <v>0</v>
          </cell>
          <cell r="CZ396">
            <v>0</v>
          </cell>
          <cell r="DC396">
            <v>0</v>
          </cell>
          <cell r="DF396">
            <v>0</v>
          </cell>
          <cell r="DI396">
            <v>0</v>
          </cell>
          <cell r="DK396">
            <v>0</v>
          </cell>
          <cell r="DL396">
            <v>0</v>
          </cell>
          <cell r="DN396" t="str">
            <v>21D12</v>
          </cell>
          <cell r="DO396" t="str">
            <v>Flex.T.Int."Act.Ind."</v>
          </cell>
          <cell r="DP396">
            <v>2</v>
          </cell>
          <cell r="DQ396">
            <v>100</v>
          </cell>
          <cell r="DR396" t="str">
            <v>CR01</v>
          </cell>
          <cell r="DT396" t="str">
            <v>00180000</v>
          </cell>
          <cell r="DU396" t="str">
            <v>BANCO TOTTA &amp; ACORES, SA</v>
          </cell>
        </row>
        <row r="397">
          <cell r="A397" t="str">
            <v>296520</v>
          </cell>
          <cell r="B397" t="str">
            <v>Mario Ramos Santos</v>
          </cell>
          <cell r="C397" t="str">
            <v>1981</v>
          </cell>
          <cell r="D397">
            <v>24</v>
          </cell>
          <cell r="E397">
            <v>24</v>
          </cell>
          <cell r="F397" t="str">
            <v>19590113</v>
          </cell>
          <cell r="G397" t="str">
            <v>46</v>
          </cell>
          <cell r="H397" t="str">
            <v>1</v>
          </cell>
          <cell r="I397" t="str">
            <v>Casado</v>
          </cell>
          <cell r="J397" t="str">
            <v>masculino</v>
          </cell>
          <cell r="K397">
            <v>2</v>
          </cell>
          <cell r="L397" t="str">
            <v>R Campo de Futebol, 41-Casais da Caridade</v>
          </cell>
          <cell r="M397" t="str">
            <v>2490-316</v>
          </cell>
          <cell r="N397" t="str">
            <v>OURÉM</v>
          </cell>
          <cell r="O397" t="str">
            <v>00774204</v>
          </cell>
          <cell r="P397" t="str">
            <v>ECONOMIA</v>
          </cell>
          <cell r="R397" t="str">
            <v>5246838</v>
          </cell>
          <cell r="S397" t="str">
            <v>20010525</v>
          </cell>
          <cell r="T397" t="str">
            <v>SANTAREM</v>
          </cell>
          <cell r="U397" t="str">
            <v>9803</v>
          </cell>
          <cell r="V397" t="str">
            <v>S.NAC IND ENERGIA-SINDEL</v>
          </cell>
          <cell r="W397" t="str">
            <v>108986683</v>
          </cell>
          <cell r="X397" t="str">
            <v>2127</v>
          </cell>
          <cell r="Y397" t="str">
            <v>0.0</v>
          </cell>
          <cell r="Z397">
            <v>2</v>
          </cell>
          <cell r="AA397" t="str">
            <v>00</v>
          </cell>
          <cell r="AD397" t="str">
            <v>100</v>
          </cell>
          <cell r="AE397" t="str">
            <v>11113155289</v>
          </cell>
          <cell r="AF397" t="str">
            <v>02</v>
          </cell>
          <cell r="AG397" t="str">
            <v>19810107</v>
          </cell>
          <cell r="AH397" t="str">
            <v>DT.Adm.Corr.Antiguid</v>
          </cell>
          <cell r="AI397" t="str">
            <v>1</v>
          </cell>
          <cell r="AJ397" t="str">
            <v>ACTIVOS</v>
          </cell>
          <cell r="AK397" t="str">
            <v>AA</v>
          </cell>
          <cell r="AL397" t="str">
            <v>ACTIVO TEMP.INTEIRO</v>
          </cell>
          <cell r="AM397" t="str">
            <v>J200</v>
          </cell>
          <cell r="AN397" t="str">
            <v>EDPOutsourcingComercial-Ce</v>
          </cell>
          <cell r="AO397" t="str">
            <v>J224</v>
          </cell>
          <cell r="AP397" t="str">
            <v>EDPOC-LEIR PHR</v>
          </cell>
          <cell r="AQ397" t="str">
            <v>40177406</v>
          </cell>
          <cell r="AR397" t="str">
            <v>70000041</v>
          </cell>
          <cell r="AS397" t="str">
            <v>01L1</v>
          </cell>
          <cell r="AT397" t="str">
            <v>LICENCIADO I</v>
          </cell>
          <cell r="AU397" t="str">
            <v>1</v>
          </cell>
          <cell r="AV397" t="str">
            <v>00040532</v>
          </cell>
          <cell r="AW397" t="str">
            <v>J20600001620</v>
          </cell>
          <cell r="AX397" t="str">
            <v>ACCC-CONTACTOS COMERCIAIS CENTRO</v>
          </cell>
          <cell r="AY397" t="str">
            <v>68908200</v>
          </cell>
          <cell r="AZ397" t="str">
            <v>GC - GA Gestão Conta</v>
          </cell>
          <cell r="BA397" t="str">
            <v>6890</v>
          </cell>
          <cell r="BB397" t="str">
            <v>EDP Outsourcing Comercial</v>
          </cell>
          <cell r="BC397" t="str">
            <v>6890</v>
          </cell>
          <cell r="BD397" t="str">
            <v>6890</v>
          </cell>
          <cell r="BE397" t="str">
            <v>2800</v>
          </cell>
          <cell r="BF397" t="str">
            <v>6890</v>
          </cell>
          <cell r="BG397" t="str">
            <v>EDP Outsourcing Comercial,SA</v>
          </cell>
          <cell r="BH397" t="str">
            <v>1010</v>
          </cell>
          <cell r="BI397">
            <v>1907</v>
          </cell>
          <cell r="BJ397" t="str">
            <v>G</v>
          </cell>
          <cell r="BK397">
            <v>24</v>
          </cell>
          <cell r="BL397">
            <v>242.64</v>
          </cell>
          <cell r="BM397" t="str">
            <v>LIC 1</v>
          </cell>
          <cell r="BN397" t="str">
            <v>01</v>
          </cell>
          <cell r="BO397" t="str">
            <v>G</v>
          </cell>
          <cell r="BP397" t="str">
            <v>20040101</v>
          </cell>
          <cell r="BQ397" t="str">
            <v>21</v>
          </cell>
          <cell r="BR397" t="str">
            <v>EVOLUCAO AUTOMATICA</v>
          </cell>
          <cell r="BS397" t="str">
            <v>20050101</v>
          </cell>
          <cell r="BW397">
            <v>0</v>
          </cell>
          <cell r="BX397">
            <v>0</v>
          </cell>
          <cell r="BY397">
            <v>0</v>
          </cell>
          <cell r="BZ397">
            <v>0</v>
          </cell>
          <cell r="CA397">
            <v>0</v>
          </cell>
          <cell r="CC397">
            <v>0</v>
          </cell>
          <cell r="CG397">
            <v>0</v>
          </cell>
          <cell r="CK397">
            <v>0</v>
          </cell>
          <cell r="CO397">
            <v>0</v>
          </cell>
          <cell r="CT397">
            <v>0</v>
          </cell>
          <cell r="CU397">
            <v>0</v>
          </cell>
          <cell r="CV397">
            <v>0</v>
          </cell>
          <cell r="CW397">
            <v>0</v>
          </cell>
          <cell r="CX397">
            <v>0</v>
          </cell>
          <cell r="CZ397">
            <v>0</v>
          </cell>
          <cell r="DC397">
            <v>0</v>
          </cell>
          <cell r="DF397">
            <v>0</v>
          </cell>
          <cell r="DI397">
            <v>0</v>
          </cell>
          <cell r="DK397">
            <v>0</v>
          </cell>
          <cell r="DL397">
            <v>0</v>
          </cell>
          <cell r="DN397" t="str">
            <v>21D12</v>
          </cell>
          <cell r="DO397" t="str">
            <v>Flex.T.Int."Act.Ind."</v>
          </cell>
          <cell r="DP397">
            <v>2</v>
          </cell>
          <cell r="DQ397">
            <v>100</v>
          </cell>
          <cell r="DR397" t="str">
            <v>CR01</v>
          </cell>
          <cell r="DT397" t="str">
            <v>00300001</v>
          </cell>
          <cell r="DU397" t="str">
            <v>BANCO SANTANDER PORTUGAL, SA</v>
          </cell>
        </row>
        <row r="398">
          <cell r="A398" t="str">
            <v>296767</v>
          </cell>
          <cell r="B398" t="str">
            <v>Maria Madalena Gomes Portugal Violante</v>
          </cell>
          <cell r="C398" t="str">
            <v>1981</v>
          </cell>
          <cell r="D398">
            <v>24</v>
          </cell>
          <cell r="E398">
            <v>24</v>
          </cell>
          <cell r="F398" t="str">
            <v>19561015</v>
          </cell>
          <cell r="G398" t="str">
            <v>48</v>
          </cell>
          <cell r="H398" t="str">
            <v>1</v>
          </cell>
          <cell r="I398" t="str">
            <v>Casado</v>
          </cell>
          <cell r="J398" t="str">
            <v>feminino</v>
          </cell>
          <cell r="K398">
            <v>2</v>
          </cell>
          <cell r="L398" t="str">
            <v>R Principal, 316              Pinheiros - Marrazes</v>
          </cell>
          <cell r="M398" t="str">
            <v>2400-444</v>
          </cell>
          <cell r="N398" t="str">
            <v>LEIRIA</v>
          </cell>
          <cell r="O398" t="str">
            <v>00122141</v>
          </cell>
          <cell r="P398" t="str">
            <v>CICLO PREPARATORIO ELEMENTAR</v>
          </cell>
          <cell r="R398" t="str">
            <v>4309459</v>
          </cell>
          <cell r="S398" t="str">
            <v>19990528</v>
          </cell>
          <cell r="T398" t="str">
            <v>LEIRIA</v>
          </cell>
          <cell r="U398" t="str">
            <v>9803</v>
          </cell>
          <cell r="V398" t="str">
            <v>S.NAC IND ENERGIA-SINDEL</v>
          </cell>
          <cell r="W398" t="str">
            <v>123790514</v>
          </cell>
          <cell r="X398" t="str">
            <v>3603</v>
          </cell>
          <cell r="Y398" t="str">
            <v>0.0</v>
          </cell>
          <cell r="Z398">
            <v>2</v>
          </cell>
          <cell r="AA398" t="str">
            <v>00</v>
          </cell>
          <cell r="AC398" t="str">
            <v>X</v>
          </cell>
          <cell r="AD398" t="str">
            <v>100</v>
          </cell>
          <cell r="AE398" t="str">
            <v>11111796579</v>
          </cell>
          <cell r="AF398" t="str">
            <v>02</v>
          </cell>
          <cell r="AG398" t="str">
            <v>19811117</v>
          </cell>
          <cell r="AH398" t="str">
            <v>DT.Adm.Corr.Antiguid</v>
          </cell>
          <cell r="AI398" t="str">
            <v>1</v>
          </cell>
          <cell r="AJ398" t="str">
            <v>ACTIVOS</v>
          </cell>
          <cell r="AK398" t="str">
            <v>AA</v>
          </cell>
          <cell r="AL398" t="str">
            <v>ACTIVO TEMP.INTEIRO</v>
          </cell>
          <cell r="AM398" t="str">
            <v>J200</v>
          </cell>
          <cell r="AN398" t="str">
            <v>EDPOutsourcingComercial-Ce</v>
          </cell>
          <cell r="AO398" t="str">
            <v>J224</v>
          </cell>
          <cell r="AP398" t="str">
            <v>EDPOC-LEIR PHR</v>
          </cell>
          <cell r="AQ398" t="str">
            <v>40177417</v>
          </cell>
          <cell r="AR398" t="str">
            <v>70000022</v>
          </cell>
          <cell r="AS398" t="str">
            <v>014.</v>
          </cell>
          <cell r="AT398" t="str">
            <v>TECNICO COMERCIAL</v>
          </cell>
          <cell r="AU398" t="str">
            <v>1</v>
          </cell>
          <cell r="AV398" t="str">
            <v>00040532</v>
          </cell>
          <cell r="AW398" t="str">
            <v>J20600001620</v>
          </cell>
          <cell r="AX398" t="str">
            <v>ACCC-CONTACTOS COMERCIAIS CENTRO</v>
          </cell>
          <cell r="AY398" t="str">
            <v>68908200</v>
          </cell>
          <cell r="AZ398" t="str">
            <v>GC - GA Gestão Conta</v>
          </cell>
          <cell r="BA398" t="str">
            <v>6890</v>
          </cell>
          <cell r="BB398" t="str">
            <v>EDP Outsourcing Comercial</v>
          </cell>
          <cell r="BC398" t="str">
            <v>6890</v>
          </cell>
          <cell r="BD398" t="str">
            <v>6890</v>
          </cell>
          <cell r="BE398" t="str">
            <v>2800</v>
          </cell>
          <cell r="BF398" t="str">
            <v>6890</v>
          </cell>
          <cell r="BG398" t="str">
            <v>EDP Outsourcing Comercial,SA</v>
          </cell>
          <cell r="BH398" t="str">
            <v>1010</v>
          </cell>
          <cell r="BI398">
            <v>1160</v>
          </cell>
          <cell r="BJ398" t="str">
            <v>10</v>
          </cell>
          <cell r="BK398">
            <v>24</v>
          </cell>
          <cell r="BL398">
            <v>242.64</v>
          </cell>
          <cell r="BM398" t="str">
            <v>NÍVEL 4</v>
          </cell>
          <cell r="BN398" t="str">
            <v>00</v>
          </cell>
          <cell r="BO398" t="str">
            <v>04</v>
          </cell>
          <cell r="BP398" t="str">
            <v>20040110</v>
          </cell>
          <cell r="BQ398" t="str">
            <v>33</v>
          </cell>
          <cell r="BR398" t="str">
            <v>NOMEACAO</v>
          </cell>
          <cell r="BS398" t="str">
            <v>20050101</v>
          </cell>
          <cell r="BW398">
            <v>0</v>
          </cell>
          <cell r="BX398">
            <v>0</v>
          </cell>
          <cell r="BY398">
            <v>0</v>
          </cell>
          <cell r="BZ398">
            <v>0</v>
          </cell>
          <cell r="CA398">
            <v>0</v>
          </cell>
          <cell r="CC398">
            <v>0</v>
          </cell>
          <cell r="CG398">
            <v>0</v>
          </cell>
          <cell r="CK398">
            <v>0</v>
          </cell>
          <cell r="CO398">
            <v>0</v>
          </cell>
          <cell r="CT398">
            <v>0</v>
          </cell>
          <cell r="CU398">
            <v>0</v>
          </cell>
          <cell r="CV398">
            <v>0</v>
          </cell>
          <cell r="CW398">
            <v>0</v>
          </cell>
          <cell r="CX398">
            <v>0</v>
          </cell>
          <cell r="CZ398">
            <v>0</v>
          </cell>
          <cell r="DC398">
            <v>0</v>
          </cell>
          <cell r="DF398">
            <v>0</v>
          </cell>
          <cell r="DI398">
            <v>0</v>
          </cell>
          <cell r="DK398">
            <v>0</v>
          </cell>
          <cell r="DL398">
            <v>0</v>
          </cell>
          <cell r="DN398" t="str">
            <v>21D12</v>
          </cell>
          <cell r="DO398" t="str">
            <v>Flex.T.Int."Act.Ind."</v>
          </cell>
          <cell r="DP398">
            <v>2</v>
          </cell>
          <cell r="DQ398">
            <v>100</v>
          </cell>
          <cell r="DR398" t="str">
            <v>CR01</v>
          </cell>
          <cell r="DT398" t="str">
            <v>00330000</v>
          </cell>
          <cell r="DU398" t="str">
            <v>BANCO COMERCIAL PORTUGUES, SA</v>
          </cell>
        </row>
        <row r="399">
          <cell r="A399" t="str">
            <v>296988</v>
          </cell>
          <cell r="B399" t="str">
            <v>Eduardo Santos Marques Pereira</v>
          </cell>
          <cell r="C399" t="str">
            <v>1983</v>
          </cell>
          <cell r="D399">
            <v>22</v>
          </cell>
          <cell r="E399">
            <v>22</v>
          </cell>
          <cell r="F399" t="str">
            <v>19620117</v>
          </cell>
          <cell r="G399" t="str">
            <v>43</v>
          </cell>
          <cell r="H399" t="str">
            <v>1</v>
          </cell>
          <cell r="I399" t="str">
            <v>Casado</v>
          </cell>
          <cell r="J399" t="str">
            <v>masculino</v>
          </cell>
          <cell r="K399">
            <v>1</v>
          </cell>
          <cell r="L399" t="str">
            <v>R Alto do Carvalhal, 14    R/C Esquerdo</v>
          </cell>
          <cell r="M399" t="str">
            <v>3280-022</v>
          </cell>
          <cell r="N399" t="str">
            <v>CASTANHEIRA DE PÊRA</v>
          </cell>
          <cell r="O399" t="str">
            <v>00121021</v>
          </cell>
          <cell r="P399" t="str">
            <v>1. CICLO LICEAL (2 ANOS)</v>
          </cell>
          <cell r="R399" t="str">
            <v>6115142</v>
          </cell>
          <cell r="S399" t="str">
            <v>20020221</v>
          </cell>
          <cell r="T399" t="str">
            <v>LEIRIA</v>
          </cell>
          <cell r="U399" t="str">
            <v>9806</v>
          </cell>
          <cell r="V399" t="str">
            <v>ASOSI-ASS.S.TRAB.S.EN.TEL</v>
          </cell>
          <cell r="W399" t="str">
            <v>176578552</v>
          </cell>
          <cell r="X399" t="str">
            <v>1368</v>
          </cell>
          <cell r="Y399" t="str">
            <v>0.0</v>
          </cell>
          <cell r="Z399">
            <v>1</v>
          </cell>
          <cell r="AA399" t="str">
            <v>00</v>
          </cell>
          <cell r="AC399" t="str">
            <v>X</v>
          </cell>
          <cell r="AD399" t="str">
            <v>100</v>
          </cell>
          <cell r="AE399" t="str">
            <v>11113151734</v>
          </cell>
          <cell r="AF399" t="str">
            <v>02</v>
          </cell>
          <cell r="AG399" t="str">
            <v>19830129</v>
          </cell>
          <cell r="AH399" t="str">
            <v>DT.Adm.Corr.Antiguid</v>
          </cell>
          <cell r="AI399" t="str">
            <v>1</v>
          </cell>
          <cell r="AJ399" t="str">
            <v>ACTIVOS</v>
          </cell>
          <cell r="AK399" t="str">
            <v>AA</v>
          </cell>
          <cell r="AL399" t="str">
            <v>ACTIVO TEMP.INTEIRO</v>
          </cell>
          <cell r="AM399" t="str">
            <v>J200</v>
          </cell>
          <cell r="AN399" t="str">
            <v>EDPOutsourcingComercial-Ce</v>
          </cell>
          <cell r="AO399" t="str">
            <v>J225</v>
          </cell>
          <cell r="AP399" t="str">
            <v>EDPOC-PBL Fil P</v>
          </cell>
          <cell r="AQ399" t="str">
            <v>40176923</v>
          </cell>
          <cell r="AR399" t="str">
            <v>70000060</v>
          </cell>
          <cell r="AS399" t="str">
            <v>025.</v>
          </cell>
          <cell r="AT399" t="str">
            <v>ESCRITURARIO COMERCIAL</v>
          </cell>
          <cell r="AU399" t="str">
            <v>1</v>
          </cell>
          <cell r="AV399" t="str">
            <v>00040605</v>
          </cell>
          <cell r="AW399" t="str">
            <v>J20440000620</v>
          </cell>
          <cell r="AX399" t="str">
            <v>AC-LE-LOJAS E EQUIPAS - I</v>
          </cell>
          <cell r="AY399" t="str">
            <v>68905034</v>
          </cell>
          <cell r="AZ399" t="str">
            <v>Apoio à Rede Centro</v>
          </cell>
          <cell r="BA399" t="str">
            <v>6890</v>
          </cell>
          <cell r="BB399" t="str">
            <v>EDP Outsourcing Comercial</v>
          </cell>
          <cell r="BC399" t="str">
            <v>6890</v>
          </cell>
          <cell r="BD399" t="str">
            <v>6890</v>
          </cell>
          <cell r="BE399" t="str">
            <v>2800</v>
          </cell>
          <cell r="BF399" t="str">
            <v>6890</v>
          </cell>
          <cell r="BG399" t="str">
            <v>EDP Outsourcing Comercial,SA</v>
          </cell>
          <cell r="BH399" t="str">
            <v>1010</v>
          </cell>
          <cell r="BI399">
            <v>1003</v>
          </cell>
          <cell r="BJ399" t="str">
            <v>08</v>
          </cell>
          <cell r="BK399">
            <v>22</v>
          </cell>
          <cell r="BL399">
            <v>222.42</v>
          </cell>
          <cell r="BM399" t="str">
            <v>NÍVEL 5</v>
          </cell>
          <cell r="BN399" t="str">
            <v>02</v>
          </cell>
          <cell r="BO399" t="str">
            <v>05</v>
          </cell>
          <cell r="BP399" t="str">
            <v>20030101</v>
          </cell>
          <cell r="BQ399" t="str">
            <v>21</v>
          </cell>
          <cell r="BR399" t="str">
            <v>EVOLUCAO AUTOMATICA</v>
          </cell>
          <cell r="BS399" t="str">
            <v>20050101</v>
          </cell>
          <cell r="BW399">
            <v>0</v>
          </cell>
          <cell r="BX399">
            <v>0</v>
          </cell>
          <cell r="BY399">
            <v>0</v>
          </cell>
          <cell r="BZ399">
            <v>0</v>
          </cell>
          <cell r="CA399">
            <v>0</v>
          </cell>
          <cell r="CC399">
            <v>0</v>
          </cell>
          <cell r="CG399">
            <v>0</v>
          </cell>
          <cell r="CK399">
            <v>0</v>
          </cell>
          <cell r="CO399">
            <v>0</v>
          </cell>
          <cell r="CT399">
            <v>0</v>
          </cell>
          <cell r="CU399">
            <v>0</v>
          </cell>
          <cell r="CV399">
            <v>0</v>
          </cell>
          <cell r="CW399">
            <v>0</v>
          </cell>
          <cell r="CX399">
            <v>0</v>
          </cell>
          <cell r="CZ399">
            <v>0</v>
          </cell>
          <cell r="DC399">
            <v>0</v>
          </cell>
          <cell r="DF399">
            <v>0</v>
          </cell>
          <cell r="DI399">
            <v>0</v>
          </cell>
          <cell r="DK399">
            <v>0</v>
          </cell>
          <cell r="DL399">
            <v>0</v>
          </cell>
          <cell r="DN399" t="str">
            <v>11D12</v>
          </cell>
          <cell r="DO399" t="str">
            <v>Fixo T.Int-"A.IND."</v>
          </cell>
          <cell r="DP399">
            <v>9</v>
          </cell>
          <cell r="DQ399">
            <v>100</v>
          </cell>
          <cell r="DR399" t="str">
            <v>CR01</v>
          </cell>
          <cell r="DT399" t="str">
            <v>00350219</v>
          </cell>
          <cell r="DU399" t="str">
            <v>CAIXA GERAL DE DEPOSITOS, SA</v>
          </cell>
        </row>
        <row r="400">
          <cell r="A400" t="str">
            <v>297070</v>
          </cell>
          <cell r="B400" t="str">
            <v>Antonio Manuel Neto Henriques Veras</v>
          </cell>
          <cell r="C400" t="str">
            <v>1983</v>
          </cell>
          <cell r="D400">
            <v>22</v>
          </cell>
          <cell r="E400">
            <v>22</v>
          </cell>
          <cell r="F400" t="str">
            <v>19610909</v>
          </cell>
          <cell r="G400" t="str">
            <v>43</v>
          </cell>
          <cell r="H400" t="str">
            <v>1</v>
          </cell>
          <cell r="I400" t="str">
            <v>Casado</v>
          </cell>
          <cell r="J400" t="str">
            <v>masculino</v>
          </cell>
          <cell r="K400">
            <v>1</v>
          </cell>
          <cell r="L400" t="str">
            <v>Pera</v>
          </cell>
          <cell r="M400" t="str">
            <v>3280-104</v>
          </cell>
          <cell r="N400" t="str">
            <v>CASTANHEIRA DE PÊRA</v>
          </cell>
          <cell r="O400" t="str">
            <v>00233021</v>
          </cell>
          <cell r="P400" t="str">
            <v>C.GERAL UNIFICADO(9 ANO ESCOL)</v>
          </cell>
          <cell r="R400" t="str">
            <v>4486661</v>
          </cell>
          <cell r="S400" t="str">
            <v>19970228</v>
          </cell>
          <cell r="T400" t="str">
            <v>LEIRIA</v>
          </cell>
          <cell r="U400" t="str">
            <v>9803</v>
          </cell>
          <cell r="V400" t="str">
            <v>S.NAC IND ENERGIA-SINDEL</v>
          </cell>
          <cell r="W400" t="str">
            <v>109263286</v>
          </cell>
          <cell r="X400" t="str">
            <v>1368</v>
          </cell>
          <cell r="Y400" t="str">
            <v>0.0</v>
          </cell>
          <cell r="Z400">
            <v>1</v>
          </cell>
          <cell r="AA400" t="str">
            <v>00</v>
          </cell>
          <cell r="AC400" t="str">
            <v>X</v>
          </cell>
          <cell r="AD400" t="str">
            <v>100</v>
          </cell>
          <cell r="AE400" t="str">
            <v>11113148401</v>
          </cell>
          <cell r="AF400" t="str">
            <v>02</v>
          </cell>
          <cell r="AG400" t="str">
            <v>19830709</v>
          </cell>
          <cell r="AH400" t="str">
            <v>DT.Adm.Corr.Antiguid</v>
          </cell>
          <cell r="AI400" t="str">
            <v>1</v>
          </cell>
          <cell r="AJ400" t="str">
            <v>ACTIVOS</v>
          </cell>
          <cell r="AK400" t="str">
            <v>AA</v>
          </cell>
          <cell r="AL400" t="str">
            <v>ACTIVO TEMP.INTEIRO</v>
          </cell>
          <cell r="AM400" t="str">
            <v>J200</v>
          </cell>
          <cell r="AN400" t="str">
            <v>EDPOutsourcingComercial-Ce</v>
          </cell>
          <cell r="AO400" t="str">
            <v>J225</v>
          </cell>
          <cell r="AP400" t="str">
            <v>EDPOC-PBL Fil P</v>
          </cell>
          <cell r="AQ400" t="str">
            <v>40176924</v>
          </cell>
          <cell r="AR400" t="str">
            <v>70000060</v>
          </cell>
          <cell r="AS400" t="str">
            <v>025.</v>
          </cell>
          <cell r="AT400" t="str">
            <v>ESCRITURARIO COMERCIAL</v>
          </cell>
          <cell r="AU400" t="str">
            <v>1</v>
          </cell>
          <cell r="AV400" t="str">
            <v>00040605</v>
          </cell>
          <cell r="AW400" t="str">
            <v>J20440000620</v>
          </cell>
          <cell r="AX400" t="str">
            <v>AC-LE-LOJAS E EQUIPAS - I</v>
          </cell>
          <cell r="AY400" t="str">
            <v>68905034</v>
          </cell>
          <cell r="AZ400" t="str">
            <v>Apoio à Rede Centro</v>
          </cell>
          <cell r="BA400" t="str">
            <v>6890</v>
          </cell>
          <cell r="BB400" t="str">
            <v>EDP Outsourcing Comercial</v>
          </cell>
          <cell r="BC400" t="str">
            <v>6890</v>
          </cell>
          <cell r="BD400" t="str">
            <v>6890</v>
          </cell>
          <cell r="BE400" t="str">
            <v>2800</v>
          </cell>
          <cell r="BF400" t="str">
            <v>6890</v>
          </cell>
          <cell r="BG400" t="str">
            <v>EDP Outsourcing Comercial,SA</v>
          </cell>
          <cell r="BH400" t="str">
            <v>1010</v>
          </cell>
          <cell r="BI400">
            <v>1079</v>
          </cell>
          <cell r="BJ400" t="str">
            <v>09</v>
          </cell>
          <cell r="BK400">
            <v>22</v>
          </cell>
          <cell r="BL400">
            <v>222.42</v>
          </cell>
          <cell r="BM400" t="str">
            <v>NÍVEL 5</v>
          </cell>
          <cell r="BN400" t="str">
            <v>01</v>
          </cell>
          <cell r="BO400" t="str">
            <v>06</v>
          </cell>
          <cell r="BP400" t="str">
            <v>20040101</v>
          </cell>
          <cell r="BQ400" t="str">
            <v>21</v>
          </cell>
          <cell r="BR400" t="str">
            <v>EVOLUCAO AUTOMATICA</v>
          </cell>
          <cell r="BS400" t="str">
            <v>20050101</v>
          </cell>
          <cell r="BW400">
            <v>0</v>
          </cell>
          <cell r="BX400">
            <v>0</v>
          </cell>
          <cell r="BY400">
            <v>0</v>
          </cell>
          <cell r="BZ400">
            <v>0</v>
          </cell>
          <cell r="CA400">
            <v>0</v>
          </cell>
          <cell r="CC400">
            <v>0</v>
          </cell>
          <cell r="CG400">
            <v>0</v>
          </cell>
          <cell r="CK400">
            <v>0</v>
          </cell>
          <cell r="CO400">
            <v>0</v>
          </cell>
          <cell r="CT400">
            <v>0</v>
          </cell>
          <cell r="CU400">
            <v>0</v>
          </cell>
          <cell r="CV400">
            <v>0</v>
          </cell>
          <cell r="CW400">
            <v>0</v>
          </cell>
          <cell r="CX400">
            <v>0</v>
          </cell>
          <cell r="CZ400">
            <v>0</v>
          </cell>
          <cell r="DC400">
            <v>0</v>
          </cell>
          <cell r="DF400">
            <v>0</v>
          </cell>
          <cell r="DI400">
            <v>0</v>
          </cell>
          <cell r="DK400">
            <v>0</v>
          </cell>
          <cell r="DL400">
            <v>0</v>
          </cell>
          <cell r="DN400" t="str">
            <v>11D12</v>
          </cell>
          <cell r="DO400" t="str">
            <v>Fixo T.Int-"A.IND."</v>
          </cell>
          <cell r="DP400">
            <v>9</v>
          </cell>
          <cell r="DQ400">
            <v>100</v>
          </cell>
          <cell r="DR400" t="str">
            <v>CR01</v>
          </cell>
          <cell r="DT400" t="str">
            <v>00350219</v>
          </cell>
          <cell r="DU400" t="str">
            <v>CAIXA GERAL DE DEPOSITOS, SA</v>
          </cell>
        </row>
        <row r="401">
          <cell r="A401" t="str">
            <v>209570</v>
          </cell>
          <cell r="B401" t="str">
            <v>Antonio Manuel Sepulveda Vicente</v>
          </cell>
          <cell r="C401" t="str">
            <v>1981</v>
          </cell>
          <cell r="D401">
            <v>24</v>
          </cell>
          <cell r="E401">
            <v>24</v>
          </cell>
          <cell r="F401" t="str">
            <v>19570617</v>
          </cell>
          <cell r="G401" t="str">
            <v>48</v>
          </cell>
          <cell r="H401" t="str">
            <v>1</v>
          </cell>
          <cell r="I401" t="str">
            <v>Casado</v>
          </cell>
          <cell r="J401" t="str">
            <v>masculino</v>
          </cell>
          <cell r="K401">
            <v>2</v>
          </cell>
          <cell r="L401" t="str">
            <v>R. Santo António Tojal de Cima</v>
          </cell>
          <cell r="M401" t="str">
            <v>2480-188</v>
          </cell>
          <cell r="N401" t="str">
            <v>PORTO DE MÓS</v>
          </cell>
          <cell r="O401" t="str">
            <v>00242072</v>
          </cell>
          <cell r="P401" t="str">
            <v>CC CONTABILIDADE ADMINISTRACAO</v>
          </cell>
          <cell r="R401" t="str">
            <v>7049142</v>
          </cell>
          <cell r="S401" t="str">
            <v>19990406</v>
          </cell>
          <cell r="T401" t="str">
            <v>LEIRIA</v>
          </cell>
          <cell r="U401" t="str">
            <v>9803</v>
          </cell>
          <cell r="V401" t="str">
            <v>S.NAC IND ENERGIA-SINDEL</v>
          </cell>
          <cell r="W401" t="str">
            <v>114104972</v>
          </cell>
          <cell r="X401" t="str">
            <v>1457</v>
          </cell>
          <cell r="Y401" t="str">
            <v>0.0</v>
          </cell>
          <cell r="Z401">
            <v>2</v>
          </cell>
          <cell r="AA401" t="str">
            <v>00</v>
          </cell>
          <cell r="AD401" t="str">
            <v>100</v>
          </cell>
          <cell r="AE401" t="str">
            <v>11102323563</v>
          </cell>
          <cell r="AF401" t="str">
            <v>02</v>
          </cell>
          <cell r="AG401" t="str">
            <v>19810216</v>
          </cell>
          <cell r="AH401" t="str">
            <v>DT.Adm.Corr.Antiguid</v>
          </cell>
          <cell r="AI401" t="str">
            <v>1</v>
          </cell>
          <cell r="AJ401" t="str">
            <v>ACTIVOS</v>
          </cell>
          <cell r="AK401" t="str">
            <v>AA</v>
          </cell>
          <cell r="AL401" t="str">
            <v>ACTIVO TEMP.INTEIRO</v>
          </cell>
          <cell r="AM401" t="str">
            <v>J200</v>
          </cell>
          <cell r="AN401" t="str">
            <v>EDPOutsourcingComercial-Ce</v>
          </cell>
          <cell r="AO401" t="str">
            <v>J225</v>
          </cell>
          <cell r="AP401" t="str">
            <v>EDPOC-PBL Fil P</v>
          </cell>
          <cell r="AQ401" t="str">
            <v>40177232</v>
          </cell>
          <cell r="AR401" t="str">
            <v>70000045</v>
          </cell>
          <cell r="AS401" t="str">
            <v>01S3</v>
          </cell>
          <cell r="AT401" t="str">
            <v>CHEFIA SECCAO ESCALAO III</v>
          </cell>
          <cell r="AU401" t="str">
            <v>1</v>
          </cell>
          <cell r="AV401" t="str">
            <v>00040331</v>
          </cell>
          <cell r="AW401" t="str">
            <v>J20444420120</v>
          </cell>
          <cell r="AX401" t="str">
            <v>AC-LJPBL-CH-CHEFIA</v>
          </cell>
          <cell r="AY401" t="str">
            <v>68905419</v>
          </cell>
          <cell r="AZ401" t="str">
            <v>Lj Pombal</v>
          </cell>
          <cell r="BA401" t="str">
            <v>6890</v>
          </cell>
          <cell r="BB401" t="str">
            <v>EDP Outsourcing Comercial</v>
          </cell>
          <cell r="BC401" t="str">
            <v>6890</v>
          </cell>
          <cell r="BD401" t="str">
            <v>6890</v>
          </cell>
          <cell r="BE401" t="str">
            <v>2800</v>
          </cell>
          <cell r="BF401" t="str">
            <v>6890</v>
          </cell>
          <cell r="BG401" t="str">
            <v>EDP Outsourcing Comercial,SA</v>
          </cell>
          <cell r="BH401" t="str">
            <v>1010</v>
          </cell>
          <cell r="BI401">
            <v>1799</v>
          </cell>
          <cell r="BJ401" t="str">
            <v>17</v>
          </cell>
          <cell r="BK401">
            <v>24</v>
          </cell>
          <cell r="BL401">
            <v>242.64</v>
          </cell>
          <cell r="BM401" t="str">
            <v>C SECÇ3</v>
          </cell>
          <cell r="BN401" t="str">
            <v>02</v>
          </cell>
          <cell r="BO401" t="str">
            <v>I</v>
          </cell>
          <cell r="BP401" t="str">
            <v>20030101</v>
          </cell>
          <cell r="BQ401" t="str">
            <v>21</v>
          </cell>
          <cell r="BR401" t="str">
            <v>EVOLUCAO AUTOMATICA</v>
          </cell>
          <cell r="BS401" t="str">
            <v>20050101</v>
          </cell>
          <cell r="BW401">
            <v>0</v>
          </cell>
          <cell r="BX401">
            <v>0</v>
          </cell>
          <cell r="BY401">
            <v>0</v>
          </cell>
          <cell r="BZ401">
            <v>0</v>
          </cell>
          <cell r="CA401">
            <v>0</v>
          </cell>
          <cell r="CC401">
            <v>0</v>
          </cell>
          <cell r="CG401">
            <v>0</v>
          </cell>
          <cell r="CK401">
            <v>0</v>
          </cell>
          <cell r="CO401">
            <v>0</v>
          </cell>
          <cell r="CT401">
            <v>0</v>
          </cell>
          <cell r="CU401">
            <v>0</v>
          </cell>
          <cell r="CV401">
            <v>0</v>
          </cell>
          <cell r="CW401">
            <v>0</v>
          </cell>
          <cell r="CX401">
            <v>0</v>
          </cell>
          <cell r="CZ401">
            <v>0</v>
          </cell>
          <cell r="DC401">
            <v>0</v>
          </cell>
          <cell r="DF401">
            <v>0</v>
          </cell>
          <cell r="DI401">
            <v>0</v>
          </cell>
          <cell r="DK401">
            <v>0</v>
          </cell>
          <cell r="DL401">
            <v>0</v>
          </cell>
          <cell r="DN401" t="str">
            <v>11D12</v>
          </cell>
          <cell r="DO401" t="str">
            <v>Fixo T.Int-"A.IND."</v>
          </cell>
          <cell r="DP401">
            <v>9</v>
          </cell>
          <cell r="DQ401">
            <v>100</v>
          </cell>
          <cell r="DR401" t="str">
            <v>CR01</v>
          </cell>
          <cell r="DT401" t="str">
            <v>00455080</v>
          </cell>
          <cell r="DU401" t="str">
            <v>CAIXAS DE CREDITO AGRICOLA MUT</v>
          </cell>
        </row>
        <row r="402">
          <cell r="A402" t="str">
            <v>254495</v>
          </cell>
          <cell r="B402" t="str">
            <v>Anselmo Manuel Elias Caldas</v>
          </cell>
          <cell r="C402" t="str">
            <v>1978</v>
          </cell>
          <cell r="D402">
            <v>27</v>
          </cell>
          <cell r="E402">
            <v>27</v>
          </cell>
          <cell r="F402" t="str">
            <v>19591201</v>
          </cell>
          <cell r="G402" t="str">
            <v>45</v>
          </cell>
          <cell r="H402" t="str">
            <v>1</v>
          </cell>
          <cell r="I402" t="str">
            <v>Casado</v>
          </cell>
          <cell r="J402" t="str">
            <v>masculino</v>
          </cell>
          <cell r="K402">
            <v>2</v>
          </cell>
          <cell r="L402" t="str">
            <v>R J.Marques Cruz, Lt.93-R/C-E Cruz D'Areia</v>
          </cell>
          <cell r="M402" t="str">
            <v>2410-053</v>
          </cell>
          <cell r="N402" t="str">
            <v>LEIRIA</v>
          </cell>
          <cell r="O402" t="str">
            <v>00110021</v>
          </cell>
          <cell r="P402" t="str">
            <v>CICLO ELEMENTAR (4.CLASSE)</v>
          </cell>
          <cell r="R402" t="str">
            <v>10257865</v>
          </cell>
          <cell r="S402" t="str">
            <v>19981106</v>
          </cell>
          <cell r="T402" t="str">
            <v>LEIRIA</v>
          </cell>
          <cell r="U402" t="str">
            <v>9806</v>
          </cell>
          <cell r="V402" t="str">
            <v>ASOSI-ASS.S.TRAB.S.EN.TEL</v>
          </cell>
          <cell r="W402" t="str">
            <v>177689129</v>
          </cell>
          <cell r="X402" t="str">
            <v>1384</v>
          </cell>
          <cell r="Y402" t="str">
            <v>0.0</v>
          </cell>
          <cell r="Z402">
            <v>2</v>
          </cell>
          <cell r="AA402" t="str">
            <v>00</v>
          </cell>
          <cell r="AD402" t="str">
            <v>100</v>
          </cell>
          <cell r="AE402" t="str">
            <v>11218667877</v>
          </cell>
          <cell r="AF402" t="str">
            <v>02</v>
          </cell>
          <cell r="AG402" t="str">
            <v>19781214</v>
          </cell>
          <cell r="AH402" t="str">
            <v>DT.Adm.Corr.Antiguid</v>
          </cell>
          <cell r="AI402" t="str">
            <v>1</v>
          </cell>
          <cell r="AJ402" t="str">
            <v>ACTIVOS</v>
          </cell>
          <cell r="AK402" t="str">
            <v>AA</v>
          </cell>
          <cell r="AL402" t="str">
            <v>ACTIVO TEMP.INTEIRO</v>
          </cell>
          <cell r="AM402" t="str">
            <v>J200</v>
          </cell>
          <cell r="AN402" t="str">
            <v>EDPOutsourcingComercial-Ce</v>
          </cell>
          <cell r="AO402" t="str">
            <v>J225</v>
          </cell>
          <cell r="AP402" t="str">
            <v>EDPOC-PBL Fil P</v>
          </cell>
          <cell r="AQ402" t="str">
            <v>40177236</v>
          </cell>
          <cell r="AR402" t="str">
            <v>70000060</v>
          </cell>
          <cell r="AS402" t="str">
            <v>025.</v>
          </cell>
          <cell r="AT402" t="str">
            <v>ESCRITURARIO COMERCIAL</v>
          </cell>
          <cell r="AU402" t="str">
            <v>1</v>
          </cell>
          <cell r="AV402" t="str">
            <v>00040332</v>
          </cell>
          <cell r="AW402" t="str">
            <v>J20444420420</v>
          </cell>
          <cell r="AX402" t="str">
            <v>AC-LJPBL-LOJA POMBAL</v>
          </cell>
          <cell r="AY402" t="str">
            <v>68905419</v>
          </cell>
          <cell r="AZ402" t="str">
            <v>Lj Pombal</v>
          </cell>
          <cell r="BA402" t="str">
            <v>6890</v>
          </cell>
          <cell r="BB402" t="str">
            <v>EDP Outsourcing Comercial</v>
          </cell>
          <cell r="BC402" t="str">
            <v>6890</v>
          </cell>
          <cell r="BD402" t="str">
            <v>6890</v>
          </cell>
          <cell r="BE402" t="str">
            <v>2800</v>
          </cell>
          <cell r="BF402" t="str">
            <v>6890</v>
          </cell>
          <cell r="BG402" t="str">
            <v>EDP Outsourcing Comercial,SA</v>
          </cell>
          <cell r="BH402" t="str">
            <v>1010</v>
          </cell>
          <cell r="BI402">
            <v>1160</v>
          </cell>
          <cell r="BJ402" t="str">
            <v>10</v>
          </cell>
          <cell r="BK402">
            <v>27</v>
          </cell>
          <cell r="BL402">
            <v>272.97000000000003</v>
          </cell>
          <cell r="BM402" t="str">
            <v>NÍVEL 5</v>
          </cell>
          <cell r="BN402" t="str">
            <v>02</v>
          </cell>
          <cell r="BO402" t="str">
            <v>07</v>
          </cell>
          <cell r="BP402" t="str">
            <v>20030101</v>
          </cell>
          <cell r="BQ402" t="str">
            <v>21</v>
          </cell>
          <cell r="BR402" t="str">
            <v>EVOLUCAO AUTOMATICA</v>
          </cell>
          <cell r="BS402" t="str">
            <v>20050101</v>
          </cell>
          <cell r="BW402">
            <v>0</v>
          </cell>
          <cell r="BX402">
            <v>0</v>
          </cell>
          <cell r="BY402">
            <v>0</v>
          </cell>
          <cell r="BZ402">
            <v>0</v>
          </cell>
          <cell r="CA402">
            <v>0</v>
          </cell>
          <cell r="CC402">
            <v>0</v>
          </cell>
          <cell r="CG402">
            <v>0</v>
          </cell>
          <cell r="CK402">
            <v>0</v>
          </cell>
          <cell r="CO402">
            <v>0</v>
          </cell>
          <cell r="CT402">
            <v>0</v>
          </cell>
          <cell r="CU402">
            <v>0</v>
          </cell>
          <cell r="CV402">
            <v>0</v>
          </cell>
          <cell r="CW402">
            <v>0</v>
          </cell>
          <cell r="CX402">
            <v>1</v>
          </cell>
          <cell r="CY402" t="str">
            <v>6010</v>
          </cell>
          <cell r="CZ402">
            <v>39.54</v>
          </cell>
          <cell r="DC402">
            <v>0</v>
          </cell>
          <cell r="DF402">
            <v>0</v>
          </cell>
          <cell r="DI402">
            <v>0</v>
          </cell>
          <cell r="DK402">
            <v>0</v>
          </cell>
          <cell r="DL402">
            <v>0</v>
          </cell>
          <cell r="DN402" t="str">
            <v>11D12</v>
          </cell>
          <cell r="DO402" t="str">
            <v>Fixo T.Int-"A.IND."</v>
          </cell>
          <cell r="DP402">
            <v>9</v>
          </cell>
          <cell r="DQ402">
            <v>100</v>
          </cell>
          <cell r="DR402" t="str">
            <v>CR01</v>
          </cell>
          <cell r="DT402" t="str">
            <v>00350393</v>
          </cell>
          <cell r="DU402" t="str">
            <v>CAIXA GERAL DE DEPOSITOS, SA</v>
          </cell>
        </row>
        <row r="403">
          <cell r="A403" t="str">
            <v>225991</v>
          </cell>
          <cell r="B403" t="str">
            <v>Mario Marques Castelão</v>
          </cell>
          <cell r="C403" t="str">
            <v>1982</v>
          </cell>
          <cell r="D403">
            <v>23</v>
          </cell>
          <cell r="E403">
            <v>23</v>
          </cell>
          <cell r="F403" t="str">
            <v>19560203</v>
          </cell>
          <cell r="G403" t="str">
            <v>49</v>
          </cell>
          <cell r="H403" t="str">
            <v>1</v>
          </cell>
          <cell r="I403" t="str">
            <v>Casado</v>
          </cell>
          <cell r="J403" t="str">
            <v>masculino</v>
          </cell>
          <cell r="K403">
            <v>1</v>
          </cell>
          <cell r="L403" t="str">
            <v>Rua N. Sr.ª dos Remedios - Carvalhal</v>
          </cell>
          <cell r="M403" t="str">
            <v>3100-012</v>
          </cell>
          <cell r="N403" t="str">
            <v>ABIUL</v>
          </cell>
          <cell r="O403" t="str">
            <v>00123032</v>
          </cell>
          <cell r="P403" t="str">
            <v>CICLO PREP. ENSINO SECUNDARIO</v>
          </cell>
          <cell r="R403" t="str">
            <v>6377350</v>
          </cell>
          <cell r="S403" t="str">
            <v>19970115</v>
          </cell>
          <cell r="T403" t="str">
            <v>LISBOA</v>
          </cell>
          <cell r="U403" t="str">
            <v>9803</v>
          </cell>
          <cell r="V403" t="str">
            <v>S.NAC IND ENERGIA-SINDEL</v>
          </cell>
          <cell r="W403" t="str">
            <v>127979778</v>
          </cell>
          <cell r="X403" t="str">
            <v>1449</v>
          </cell>
          <cell r="Y403" t="str">
            <v>0.0</v>
          </cell>
          <cell r="Z403">
            <v>1</v>
          </cell>
          <cell r="AA403" t="str">
            <v>00</v>
          </cell>
          <cell r="AC403" t="str">
            <v>X</v>
          </cell>
          <cell r="AD403" t="str">
            <v>100</v>
          </cell>
          <cell r="AE403" t="str">
            <v>11218673406</v>
          </cell>
          <cell r="AF403" t="str">
            <v>02</v>
          </cell>
          <cell r="AG403" t="str">
            <v>19820601</v>
          </cell>
          <cell r="AH403" t="str">
            <v>DT.Adm.Corr.Antiguid</v>
          </cell>
          <cell r="AI403" t="str">
            <v>1</v>
          </cell>
          <cell r="AJ403" t="str">
            <v>ACTIVOS</v>
          </cell>
          <cell r="AK403" t="str">
            <v>AA</v>
          </cell>
          <cell r="AL403" t="str">
            <v>ACTIVO TEMP.INTEIRO</v>
          </cell>
          <cell r="AM403" t="str">
            <v>J200</v>
          </cell>
          <cell r="AN403" t="str">
            <v>EDPOutsourcingComercial-Ce</v>
          </cell>
          <cell r="AO403" t="str">
            <v>J225</v>
          </cell>
          <cell r="AP403" t="str">
            <v>EDPOC-PBL Fil P</v>
          </cell>
          <cell r="AQ403" t="str">
            <v>40177235</v>
          </cell>
          <cell r="AR403" t="str">
            <v>70000060</v>
          </cell>
          <cell r="AS403" t="str">
            <v>025.</v>
          </cell>
          <cell r="AT403" t="str">
            <v>ESCRITURARIO COMERCIAL</v>
          </cell>
          <cell r="AU403" t="str">
            <v>1</v>
          </cell>
          <cell r="AV403" t="str">
            <v>00040332</v>
          </cell>
          <cell r="AW403" t="str">
            <v>J20444420420</v>
          </cell>
          <cell r="AX403" t="str">
            <v>AC-LJPBL-LOJA POMBAL</v>
          </cell>
          <cell r="AY403" t="str">
            <v>68905419</v>
          </cell>
          <cell r="AZ403" t="str">
            <v>Lj Pombal</v>
          </cell>
          <cell r="BA403" t="str">
            <v>6890</v>
          </cell>
          <cell r="BB403" t="str">
            <v>EDP Outsourcing Comercial</v>
          </cell>
          <cell r="BC403" t="str">
            <v>6890</v>
          </cell>
          <cell r="BD403" t="str">
            <v>6890</v>
          </cell>
          <cell r="BE403" t="str">
            <v>2800</v>
          </cell>
          <cell r="BF403" t="str">
            <v>6890</v>
          </cell>
          <cell r="BG403" t="str">
            <v>EDP Outsourcing Comercial,SA</v>
          </cell>
          <cell r="BH403" t="str">
            <v>1010</v>
          </cell>
          <cell r="BI403">
            <v>1079</v>
          </cell>
          <cell r="BJ403" t="str">
            <v>09</v>
          </cell>
          <cell r="BK403">
            <v>23</v>
          </cell>
          <cell r="BL403">
            <v>232.53</v>
          </cell>
          <cell r="BM403" t="str">
            <v>NÍVEL 5</v>
          </cell>
          <cell r="BN403" t="str">
            <v>01</v>
          </cell>
          <cell r="BO403" t="str">
            <v>06</v>
          </cell>
          <cell r="BP403" t="str">
            <v>20040101</v>
          </cell>
          <cell r="BQ403" t="str">
            <v>21</v>
          </cell>
          <cell r="BR403" t="str">
            <v>EVOLUCAO AUTOMATICA</v>
          </cell>
          <cell r="BS403" t="str">
            <v>20050101</v>
          </cell>
          <cell r="BW403">
            <v>0</v>
          </cell>
          <cell r="BX403">
            <v>0</v>
          </cell>
          <cell r="BY403">
            <v>0</v>
          </cell>
          <cell r="BZ403">
            <v>0</v>
          </cell>
          <cell r="CA403">
            <v>0</v>
          </cell>
          <cell r="CC403">
            <v>0</v>
          </cell>
          <cell r="CG403">
            <v>0</v>
          </cell>
          <cell r="CK403">
            <v>0</v>
          </cell>
          <cell r="CO403">
            <v>0</v>
          </cell>
          <cell r="CT403">
            <v>0</v>
          </cell>
          <cell r="CU403">
            <v>0</v>
          </cell>
          <cell r="CV403">
            <v>0</v>
          </cell>
          <cell r="CW403">
            <v>0</v>
          </cell>
          <cell r="CX403">
            <v>1</v>
          </cell>
          <cell r="CY403" t="str">
            <v>6010</v>
          </cell>
          <cell r="CZ403">
            <v>39.54</v>
          </cell>
          <cell r="DC403">
            <v>0</v>
          </cell>
          <cell r="DF403">
            <v>0</v>
          </cell>
          <cell r="DI403">
            <v>0</v>
          </cell>
          <cell r="DK403">
            <v>0</v>
          </cell>
          <cell r="DL403">
            <v>0</v>
          </cell>
          <cell r="DN403" t="str">
            <v>11D12</v>
          </cell>
          <cell r="DO403" t="str">
            <v>Fixo T.Int-"A.IND."</v>
          </cell>
          <cell r="DP403">
            <v>9</v>
          </cell>
          <cell r="DQ403">
            <v>100</v>
          </cell>
          <cell r="DR403" t="str">
            <v>CR01</v>
          </cell>
          <cell r="DT403" t="str">
            <v>00330000</v>
          </cell>
          <cell r="DU403" t="str">
            <v>BANCO COMERCIAL PORTUGUES, SA</v>
          </cell>
        </row>
        <row r="404">
          <cell r="A404" t="str">
            <v>260797</v>
          </cell>
          <cell r="B404" t="str">
            <v>Fernando Silva Santos</v>
          </cell>
          <cell r="C404" t="str">
            <v>1977</v>
          </cell>
          <cell r="D404">
            <v>28</v>
          </cell>
          <cell r="E404">
            <v>28</v>
          </cell>
          <cell r="F404" t="str">
            <v>19541027</v>
          </cell>
          <cell r="G404" t="str">
            <v>50</v>
          </cell>
          <cell r="H404" t="str">
            <v>1</v>
          </cell>
          <cell r="I404" t="str">
            <v>Casado</v>
          </cell>
          <cell r="J404" t="str">
            <v>masculino</v>
          </cell>
          <cell r="K404">
            <v>2</v>
          </cell>
          <cell r="L404" t="str">
            <v>Relvas Maçãs de Caminho</v>
          </cell>
          <cell r="M404" t="str">
            <v>3250-213</v>
          </cell>
          <cell r="N404" t="str">
            <v>MAÇÃS DE CAMINHO</v>
          </cell>
          <cell r="O404" t="str">
            <v>00231023</v>
          </cell>
          <cell r="P404" t="str">
            <v>CURSO GERAL DOS LICEUS</v>
          </cell>
          <cell r="R404" t="str">
            <v>4239216</v>
          </cell>
          <cell r="S404" t="str">
            <v>19991104</v>
          </cell>
          <cell r="T404" t="str">
            <v>LEIRIA</v>
          </cell>
          <cell r="U404" t="str">
            <v>9806</v>
          </cell>
          <cell r="V404" t="str">
            <v>ASOSI-ASS.S.TRAB.S.EN.TEL</v>
          </cell>
          <cell r="W404" t="str">
            <v>160436044</v>
          </cell>
          <cell r="X404" t="str">
            <v>1317</v>
          </cell>
          <cell r="Y404" t="str">
            <v>0.0</v>
          </cell>
          <cell r="Z404">
            <v>2</v>
          </cell>
          <cell r="AA404" t="str">
            <v>00</v>
          </cell>
          <cell r="AC404" t="str">
            <v>X</v>
          </cell>
          <cell r="AD404" t="str">
            <v>100</v>
          </cell>
          <cell r="AE404" t="str">
            <v>11102584962</v>
          </cell>
          <cell r="AF404" t="str">
            <v>02</v>
          </cell>
          <cell r="AG404" t="str">
            <v>19770512</v>
          </cell>
          <cell r="AH404" t="str">
            <v>DT.Adm.Corr.Antiguid</v>
          </cell>
          <cell r="AI404" t="str">
            <v>1</v>
          </cell>
          <cell r="AJ404" t="str">
            <v>ACTIVOS</v>
          </cell>
          <cell r="AK404" t="str">
            <v>AA</v>
          </cell>
          <cell r="AL404" t="str">
            <v>ACTIVO TEMP.INTEIRO</v>
          </cell>
          <cell r="AM404" t="str">
            <v>J200</v>
          </cell>
          <cell r="AN404" t="str">
            <v>EDPOutsourcingComercial-Ce</v>
          </cell>
          <cell r="AO404" t="str">
            <v>J225</v>
          </cell>
          <cell r="AP404" t="str">
            <v>EDPOC-PBL Fil P</v>
          </cell>
          <cell r="AQ404" t="str">
            <v>40177233</v>
          </cell>
          <cell r="AR404" t="str">
            <v>70000022</v>
          </cell>
          <cell r="AS404" t="str">
            <v>014.</v>
          </cell>
          <cell r="AT404" t="str">
            <v>TECNICO COMERCIAL</v>
          </cell>
          <cell r="AU404" t="str">
            <v>1</v>
          </cell>
          <cell r="AV404" t="str">
            <v>00040332</v>
          </cell>
          <cell r="AW404" t="str">
            <v>J20444420420</v>
          </cell>
          <cell r="AX404" t="str">
            <v>AC-LJPBL-LOJA POMBAL</v>
          </cell>
          <cell r="AY404" t="str">
            <v>68905419</v>
          </cell>
          <cell r="AZ404" t="str">
            <v>Lj Pombal</v>
          </cell>
          <cell r="BA404" t="str">
            <v>6890</v>
          </cell>
          <cell r="BB404" t="str">
            <v>EDP Outsourcing Comercial</v>
          </cell>
          <cell r="BC404" t="str">
            <v>6890</v>
          </cell>
          <cell r="BD404" t="str">
            <v>6890</v>
          </cell>
          <cell r="BE404" t="str">
            <v>2800</v>
          </cell>
          <cell r="BF404" t="str">
            <v>6890</v>
          </cell>
          <cell r="BG404" t="str">
            <v>EDP Outsourcing Comercial,SA</v>
          </cell>
          <cell r="BH404" t="str">
            <v>1010</v>
          </cell>
          <cell r="BI404">
            <v>1432</v>
          </cell>
          <cell r="BJ404" t="str">
            <v>13</v>
          </cell>
          <cell r="BK404">
            <v>28</v>
          </cell>
          <cell r="BL404">
            <v>283.08</v>
          </cell>
          <cell r="BM404" t="str">
            <v>NÍVEL 4</v>
          </cell>
          <cell r="BN404" t="str">
            <v>02</v>
          </cell>
          <cell r="BO404" t="str">
            <v>07</v>
          </cell>
          <cell r="BP404" t="str">
            <v>20030101</v>
          </cell>
          <cell r="BQ404" t="str">
            <v>21</v>
          </cell>
          <cell r="BR404" t="str">
            <v>EVOLUCAO AUTOMATICA</v>
          </cell>
          <cell r="BS404" t="str">
            <v>20050101</v>
          </cell>
          <cell r="BW404">
            <v>0</v>
          </cell>
          <cell r="BX404">
            <v>0</v>
          </cell>
          <cell r="BY404">
            <v>0</v>
          </cell>
          <cell r="BZ404">
            <v>0</v>
          </cell>
          <cell r="CA404">
            <v>0</v>
          </cell>
          <cell r="CC404">
            <v>0</v>
          </cell>
          <cell r="CG404">
            <v>0</v>
          </cell>
          <cell r="CK404">
            <v>0</v>
          </cell>
          <cell r="CO404">
            <v>0</v>
          </cell>
          <cell r="CT404">
            <v>0</v>
          </cell>
          <cell r="CU404">
            <v>0</v>
          </cell>
          <cell r="CV404">
            <v>0</v>
          </cell>
          <cell r="CW404">
            <v>0</v>
          </cell>
          <cell r="CX404">
            <v>1</v>
          </cell>
          <cell r="CY404" t="str">
            <v>6010</v>
          </cell>
          <cell r="CZ404">
            <v>39.54</v>
          </cell>
          <cell r="DC404">
            <v>0</v>
          </cell>
          <cell r="DF404">
            <v>0</v>
          </cell>
          <cell r="DI404">
            <v>0</v>
          </cell>
          <cell r="DK404">
            <v>0</v>
          </cell>
          <cell r="DL404">
            <v>0</v>
          </cell>
          <cell r="DN404" t="str">
            <v>11D12</v>
          </cell>
          <cell r="DO404" t="str">
            <v>Fixo T.Int-"A.IND."</v>
          </cell>
          <cell r="DP404">
            <v>9</v>
          </cell>
          <cell r="DQ404">
            <v>100</v>
          </cell>
          <cell r="DR404" t="str">
            <v>CR01</v>
          </cell>
          <cell r="DT404" t="str">
            <v>00350078</v>
          </cell>
          <cell r="DU404" t="str">
            <v>CAIXA GERAL DE DEPOSITOS, SA</v>
          </cell>
        </row>
        <row r="405">
          <cell r="A405" t="str">
            <v>219118</v>
          </cell>
          <cell r="B405" t="str">
            <v>Jorge Manuel Godinho Tomaz</v>
          </cell>
          <cell r="C405" t="str">
            <v>1982</v>
          </cell>
          <cell r="D405">
            <v>23</v>
          </cell>
          <cell r="E405">
            <v>23</v>
          </cell>
          <cell r="F405" t="str">
            <v>19510205</v>
          </cell>
          <cell r="G405" t="str">
            <v>54</v>
          </cell>
          <cell r="H405" t="str">
            <v>1</v>
          </cell>
          <cell r="I405" t="str">
            <v>Casado</v>
          </cell>
          <cell r="J405" t="str">
            <v>masculino</v>
          </cell>
          <cell r="K405">
            <v>1</v>
          </cell>
          <cell r="L405" t="str">
            <v>Pedreira, Lt.13-1.-E</v>
          </cell>
          <cell r="M405" t="str">
            <v>3260-000</v>
          </cell>
          <cell r="N405" t="str">
            <v>FIGUEIRÓ DOS VINHOS</v>
          </cell>
          <cell r="O405" t="str">
            <v>00233162</v>
          </cell>
          <cell r="P405" t="str">
            <v>CURSO GERAL ENSINO SECUNDARIO</v>
          </cell>
          <cell r="R405" t="str">
            <v>4432606</v>
          </cell>
          <cell r="S405" t="str">
            <v>19950801</v>
          </cell>
          <cell r="T405" t="str">
            <v>LEIRIA</v>
          </cell>
          <cell r="U405" t="str">
            <v>9803</v>
          </cell>
          <cell r="V405" t="str">
            <v>S.NAC IND ENERGIA-SINDEL</v>
          </cell>
          <cell r="W405" t="str">
            <v>116021373</v>
          </cell>
          <cell r="X405" t="str">
            <v>1376</v>
          </cell>
          <cell r="Y405" t="str">
            <v>0.0</v>
          </cell>
          <cell r="Z405">
            <v>1</v>
          </cell>
          <cell r="AA405" t="str">
            <v>00</v>
          </cell>
          <cell r="AC405" t="str">
            <v>X</v>
          </cell>
          <cell r="AD405" t="str">
            <v>100</v>
          </cell>
          <cell r="AE405" t="str">
            <v>11110377355</v>
          </cell>
          <cell r="AF405" t="str">
            <v>02</v>
          </cell>
          <cell r="AG405" t="str">
            <v>19820118</v>
          </cell>
          <cell r="AH405" t="str">
            <v>DT.Adm.Corr.Antiguid</v>
          </cell>
          <cell r="AI405" t="str">
            <v>1</v>
          </cell>
          <cell r="AJ405" t="str">
            <v>ACTIVOS</v>
          </cell>
          <cell r="AK405" t="str">
            <v>AA</v>
          </cell>
          <cell r="AL405" t="str">
            <v>ACTIVO TEMP.INTEIRO</v>
          </cell>
          <cell r="AM405" t="str">
            <v>J200</v>
          </cell>
          <cell r="AN405" t="str">
            <v>EDPOutsourcingComercial-Ce</v>
          </cell>
          <cell r="AO405" t="str">
            <v>J225</v>
          </cell>
          <cell r="AP405" t="str">
            <v>EDPOC-PBL Fil P</v>
          </cell>
          <cell r="AQ405" t="str">
            <v>40177234</v>
          </cell>
          <cell r="AR405" t="str">
            <v>70000060</v>
          </cell>
          <cell r="AS405" t="str">
            <v>025.</v>
          </cell>
          <cell r="AT405" t="str">
            <v>ESCRITURARIO COMERCIAL</v>
          </cell>
          <cell r="AU405" t="str">
            <v>1</v>
          </cell>
          <cell r="AV405" t="str">
            <v>00040332</v>
          </cell>
          <cell r="AW405" t="str">
            <v>J20444420420</v>
          </cell>
          <cell r="AX405" t="str">
            <v>AC-LJPBL-LOJA POMBAL</v>
          </cell>
          <cell r="AY405" t="str">
            <v>68905419</v>
          </cell>
          <cell r="AZ405" t="str">
            <v>Lj Pombal</v>
          </cell>
          <cell r="BA405" t="str">
            <v>6890</v>
          </cell>
          <cell r="BB405" t="str">
            <v>EDP Outsourcing Comercial</v>
          </cell>
          <cell r="BC405" t="str">
            <v>6890</v>
          </cell>
          <cell r="BD405" t="str">
            <v>6890</v>
          </cell>
          <cell r="BE405" t="str">
            <v>2800</v>
          </cell>
          <cell r="BF405" t="str">
            <v>6890</v>
          </cell>
          <cell r="BG405" t="str">
            <v>EDP Outsourcing Comercial,SA</v>
          </cell>
          <cell r="BH405" t="str">
            <v>1010</v>
          </cell>
          <cell r="BI405">
            <v>1079</v>
          </cell>
          <cell r="BJ405" t="str">
            <v>09</v>
          </cell>
          <cell r="BK405">
            <v>23</v>
          </cell>
          <cell r="BL405">
            <v>232.53</v>
          </cell>
          <cell r="BM405" t="str">
            <v>NÍVEL 5</v>
          </cell>
          <cell r="BN405" t="str">
            <v>01</v>
          </cell>
          <cell r="BO405" t="str">
            <v>06</v>
          </cell>
          <cell r="BP405" t="str">
            <v>20040101</v>
          </cell>
          <cell r="BQ405" t="str">
            <v>21</v>
          </cell>
          <cell r="BR405" t="str">
            <v>EVOLUCAO AUTOMATICA</v>
          </cell>
          <cell r="BS405" t="str">
            <v>20050101</v>
          </cell>
          <cell r="BW405">
            <v>0</v>
          </cell>
          <cell r="BX405">
            <v>0</v>
          </cell>
          <cell r="BY405">
            <v>0</v>
          </cell>
          <cell r="BZ405">
            <v>0</v>
          </cell>
          <cell r="CA405">
            <v>0</v>
          </cell>
          <cell r="CC405">
            <v>0</v>
          </cell>
          <cell r="CG405">
            <v>0</v>
          </cell>
          <cell r="CK405">
            <v>0</v>
          </cell>
          <cell r="CO405">
            <v>0</v>
          </cell>
          <cell r="CT405">
            <v>0</v>
          </cell>
          <cell r="CU405">
            <v>0</v>
          </cell>
          <cell r="CV405">
            <v>0</v>
          </cell>
          <cell r="CW405">
            <v>0</v>
          </cell>
          <cell r="CX405">
            <v>1</v>
          </cell>
          <cell r="CY405" t="str">
            <v>6010</v>
          </cell>
          <cell r="CZ405">
            <v>39.54</v>
          </cell>
          <cell r="DC405">
            <v>0</v>
          </cell>
          <cell r="DF405">
            <v>0</v>
          </cell>
          <cell r="DI405">
            <v>0</v>
          </cell>
          <cell r="DK405">
            <v>0</v>
          </cell>
          <cell r="DL405">
            <v>0</v>
          </cell>
          <cell r="DN405" t="str">
            <v>11D12</v>
          </cell>
          <cell r="DO405" t="str">
            <v>Fixo T.Int-"A.IND."</v>
          </cell>
          <cell r="DP405">
            <v>9</v>
          </cell>
          <cell r="DQ405">
            <v>100</v>
          </cell>
          <cell r="DR405" t="str">
            <v>CR01</v>
          </cell>
          <cell r="DT405" t="str">
            <v>00070212</v>
          </cell>
          <cell r="DU405" t="str">
            <v>BANCO ESPIRITO SANTO, SA</v>
          </cell>
        </row>
        <row r="406">
          <cell r="A406" t="str">
            <v>115681</v>
          </cell>
          <cell r="B406" t="str">
            <v>Maria Alice Pires Fernandes Ribeiro</v>
          </cell>
          <cell r="C406" t="str">
            <v>1967</v>
          </cell>
          <cell r="D406">
            <v>38</v>
          </cell>
          <cell r="E406">
            <v>38</v>
          </cell>
          <cell r="F406" t="str">
            <v>19461027</v>
          </cell>
          <cell r="G406" t="str">
            <v>58</v>
          </cell>
          <cell r="H406" t="str">
            <v>4</v>
          </cell>
          <cell r="I406" t="str">
            <v>Divorc</v>
          </cell>
          <cell r="J406" t="str">
            <v>feminino</v>
          </cell>
          <cell r="K406">
            <v>0</v>
          </cell>
          <cell r="L406" t="str">
            <v>R Fernão Lopes, 4</v>
          </cell>
          <cell r="M406" t="str">
            <v>2795-811</v>
          </cell>
          <cell r="N406" t="str">
            <v>QUEIJAS</v>
          </cell>
          <cell r="O406" t="str">
            <v>00241062</v>
          </cell>
          <cell r="P406" t="str">
            <v>3. CICLO - ALINEA B)</v>
          </cell>
          <cell r="R406" t="str">
            <v>1314533</v>
          </cell>
          <cell r="S406" t="str">
            <v>20010820</v>
          </cell>
          <cell r="T406" t="str">
            <v>LISBOA</v>
          </cell>
          <cell r="W406" t="str">
            <v>117784095</v>
          </cell>
          <cell r="X406" t="str">
            <v>3522</v>
          </cell>
          <cell r="Y406" t="str">
            <v>0.0</v>
          </cell>
          <cell r="Z406">
            <v>0</v>
          </cell>
          <cell r="AA406" t="str">
            <v>00</v>
          </cell>
          <cell r="AD406" t="str">
            <v>029</v>
          </cell>
          <cell r="AE406" t="str">
            <v>10940062017</v>
          </cell>
          <cell r="AF406" t="str">
            <v>02</v>
          </cell>
          <cell r="AG406" t="str">
            <v>19670320</v>
          </cell>
          <cell r="AH406" t="str">
            <v>DT.Adm.Corr.Antiguid</v>
          </cell>
          <cell r="AI406" t="str">
            <v>1</v>
          </cell>
          <cell r="AJ406" t="str">
            <v>ACTIVOS</v>
          </cell>
          <cell r="AK406" t="str">
            <v>AA</v>
          </cell>
          <cell r="AL406" t="str">
            <v>ACTIVO TEMP.INTEIRO</v>
          </cell>
          <cell r="AM406" t="str">
            <v>J300</v>
          </cell>
          <cell r="AN406" t="str">
            <v>EDPOutsourcing Comercial-S</v>
          </cell>
          <cell r="AO406" t="str">
            <v>J310</v>
          </cell>
          <cell r="AP406" t="str">
            <v>EDPOC-LSB-CCB43</v>
          </cell>
          <cell r="AQ406" t="str">
            <v>40177162</v>
          </cell>
          <cell r="AR406" t="str">
            <v>70000078</v>
          </cell>
          <cell r="AS406" t="str">
            <v>033.</v>
          </cell>
          <cell r="AT406" t="str">
            <v>TECNICO PRINCIPAL DE GESTAO</v>
          </cell>
          <cell r="AU406" t="str">
            <v>1</v>
          </cell>
          <cell r="AV406" t="str">
            <v>00040103</v>
          </cell>
          <cell r="AW406" t="str">
            <v>J20100000230</v>
          </cell>
          <cell r="AX406" t="str">
            <v>CASC-SECRETARIADO</v>
          </cell>
          <cell r="AY406" t="str">
            <v>68900100</v>
          </cell>
          <cell r="AZ406" t="str">
            <v>Orgãos Sociais</v>
          </cell>
          <cell r="BA406" t="str">
            <v>6890</v>
          </cell>
          <cell r="BB406" t="str">
            <v>EDP Outsourcing Comercial</v>
          </cell>
          <cell r="BC406" t="str">
            <v>6890</v>
          </cell>
          <cell r="BD406" t="str">
            <v>6890</v>
          </cell>
          <cell r="BE406" t="str">
            <v>2800</v>
          </cell>
          <cell r="BF406" t="str">
            <v>6890</v>
          </cell>
          <cell r="BG406" t="str">
            <v>EDP Outsourcing Comercial,SA</v>
          </cell>
          <cell r="BH406" t="str">
            <v>1010</v>
          </cell>
          <cell r="BI406">
            <v>1891</v>
          </cell>
          <cell r="BJ406" t="str">
            <v>18</v>
          </cell>
          <cell r="BK406">
            <v>38</v>
          </cell>
          <cell r="BL406">
            <v>384.18</v>
          </cell>
          <cell r="BM406" t="str">
            <v>NÍVEL 3</v>
          </cell>
          <cell r="BN406" t="str">
            <v>00</v>
          </cell>
          <cell r="BO406" t="str">
            <v>09</v>
          </cell>
          <cell r="BP406" t="str">
            <v>20050101</v>
          </cell>
          <cell r="BQ406" t="str">
            <v>21</v>
          </cell>
          <cell r="BR406" t="str">
            <v>EVOLUCAO AUTOMATICA</v>
          </cell>
          <cell r="BS406" t="str">
            <v>20050101</v>
          </cell>
          <cell r="BW406">
            <v>0</v>
          </cell>
          <cell r="BX406">
            <v>21</v>
          </cell>
          <cell r="BY406">
            <v>477.79</v>
          </cell>
          <cell r="BZ406">
            <v>0</v>
          </cell>
          <cell r="CA406">
            <v>0</v>
          </cell>
          <cell r="CC406">
            <v>0</v>
          </cell>
          <cell r="CG406">
            <v>0</v>
          </cell>
          <cell r="CK406">
            <v>0</v>
          </cell>
          <cell r="CO406">
            <v>0</v>
          </cell>
          <cell r="CT406">
            <v>0</v>
          </cell>
          <cell r="CU406">
            <v>0</v>
          </cell>
          <cell r="CV406">
            <v>0</v>
          </cell>
          <cell r="CW406">
            <v>0</v>
          </cell>
          <cell r="CX406">
            <v>0</v>
          </cell>
          <cell r="CZ406">
            <v>0</v>
          </cell>
          <cell r="DC406">
            <v>0</v>
          </cell>
          <cell r="DF406">
            <v>0</v>
          </cell>
          <cell r="DI406">
            <v>0</v>
          </cell>
          <cell r="DK406">
            <v>0</v>
          </cell>
          <cell r="DL406">
            <v>0</v>
          </cell>
          <cell r="DN406" t="str">
            <v>50001</v>
          </cell>
          <cell r="DO406" t="str">
            <v>IHT_TEMPO INTEIRO</v>
          </cell>
          <cell r="DP406">
            <v>2</v>
          </cell>
          <cell r="DQ406">
            <v>100</v>
          </cell>
          <cell r="DR406" t="str">
            <v>LX01</v>
          </cell>
          <cell r="DT406" t="str">
            <v>00100000</v>
          </cell>
          <cell r="DU406" t="str">
            <v>BANCO BPI, SA</v>
          </cell>
        </row>
        <row r="407">
          <cell r="A407" t="str">
            <v>231169</v>
          </cell>
          <cell r="B407" t="str">
            <v>João Marques Moita</v>
          </cell>
          <cell r="C407" t="str">
            <v>1967</v>
          </cell>
          <cell r="D407">
            <v>38</v>
          </cell>
          <cell r="E407">
            <v>38</v>
          </cell>
          <cell r="F407" t="str">
            <v>19491215</v>
          </cell>
          <cell r="G407" t="str">
            <v>55</v>
          </cell>
          <cell r="H407" t="str">
            <v>1</v>
          </cell>
          <cell r="I407" t="str">
            <v>Casado</v>
          </cell>
          <cell r="J407" t="str">
            <v>masculino</v>
          </cell>
          <cell r="K407">
            <v>0</v>
          </cell>
          <cell r="L407" t="str">
            <v>Br do Azeguete Vda Moita</v>
          </cell>
          <cell r="M407" t="str">
            <v>2685-584</v>
          </cell>
          <cell r="N407" t="str">
            <v>CAMARATE</v>
          </cell>
          <cell r="O407" t="str">
            <v>00110024</v>
          </cell>
          <cell r="P407" t="str">
            <v>CICLO ELEMENTAR (4.CLASSE)</v>
          </cell>
          <cell r="R407" t="str">
            <v>4118584</v>
          </cell>
          <cell r="S407" t="str">
            <v>19940516</v>
          </cell>
          <cell r="T407" t="str">
            <v>LISBOA</v>
          </cell>
          <cell r="U407" t="str">
            <v>9803</v>
          </cell>
          <cell r="V407" t="str">
            <v>S.NAC IND ENERGIA-SINDEL</v>
          </cell>
          <cell r="W407" t="str">
            <v>125262914</v>
          </cell>
          <cell r="X407" t="str">
            <v>3492</v>
          </cell>
          <cell r="Y407" t="str">
            <v>0.0</v>
          </cell>
          <cell r="Z407">
            <v>0</v>
          </cell>
          <cell r="AA407" t="str">
            <v>00</v>
          </cell>
          <cell r="AC407" t="str">
            <v>X</v>
          </cell>
          <cell r="AD407" t="str">
            <v>029</v>
          </cell>
          <cell r="AE407" t="str">
            <v>10940083652</v>
          </cell>
          <cell r="AF407" t="str">
            <v>02</v>
          </cell>
          <cell r="AG407" t="str">
            <v>19670901</v>
          </cell>
          <cell r="AH407" t="str">
            <v>DT.Adm.Corr.Antiguid</v>
          </cell>
          <cell r="AI407" t="str">
            <v>1</v>
          </cell>
          <cell r="AJ407" t="str">
            <v>ACTIVOS</v>
          </cell>
          <cell r="AK407" t="str">
            <v>AA</v>
          </cell>
          <cell r="AL407" t="str">
            <v>ACTIVO TEMP.INTEIRO</v>
          </cell>
          <cell r="AM407" t="str">
            <v>J300</v>
          </cell>
          <cell r="AN407" t="str">
            <v>EDPOutsourcing Comercial-S</v>
          </cell>
          <cell r="AO407" t="str">
            <v>J310</v>
          </cell>
          <cell r="AP407" t="str">
            <v>EDPOC-LSB-CCB43</v>
          </cell>
          <cell r="AQ407" t="str">
            <v>40177163</v>
          </cell>
          <cell r="AR407" t="str">
            <v>70000287</v>
          </cell>
          <cell r="AS407" t="str">
            <v>166.</v>
          </cell>
          <cell r="AT407" t="str">
            <v>MOTORISTA</v>
          </cell>
          <cell r="AU407" t="str">
            <v>2</v>
          </cell>
          <cell r="AV407" t="str">
            <v>00040103</v>
          </cell>
          <cell r="AW407" t="str">
            <v>J20100000230</v>
          </cell>
          <cell r="AX407" t="str">
            <v>CASC-SECRETARIADO</v>
          </cell>
          <cell r="AY407" t="str">
            <v>68900100</v>
          </cell>
          <cell r="AZ407" t="str">
            <v>Orgãos Sociais</v>
          </cell>
          <cell r="BA407" t="str">
            <v>6890</v>
          </cell>
          <cell r="BB407" t="str">
            <v>EDP Outsourcing Comercial</v>
          </cell>
          <cell r="BC407" t="str">
            <v>6890</v>
          </cell>
          <cell r="BD407" t="str">
            <v>6890</v>
          </cell>
          <cell r="BE407" t="str">
            <v>2800</v>
          </cell>
          <cell r="BF407" t="str">
            <v>6890</v>
          </cell>
          <cell r="BG407" t="str">
            <v>EDP Outsourcing Comercial,SA</v>
          </cell>
          <cell r="BH407" t="str">
            <v>1010</v>
          </cell>
          <cell r="BI407">
            <v>1160</v>
          </cell>
          <cell r="BJ407" t="str">
            <v>10</v>
          </cell>
          <cell r="BK407">
            <v>38</v>
          </cell>
          <cell r="BL407">
            <v>384.18</v>
          </cell>
          <cell r="BM407" t="str">
            <v>NÍVEL 6</v>
          </cell>
          <cell r="BN407" t="str">
            <v>04</v>
          </cell>
          <cell r="BO407" t="str">
            <v>10</v>
          </cell>
          <cell r="BP407" t="str">
            <v>20010101</v>
          </cell>
          <cell r="BQ407" t="str">
            <v>39</v>
          </cell>
          <cell r="BR407" t="str">
            <v>PROTOCOLO ACT</v>
          </cell>
          <cell r="BS407" t="str">
            <v>20050101</v>
          </cell>
          <cell r="BW407">
            <v>0</v>
          </cell>
          <cell r="BX407">
            <v>21</v>
          </cell>
          <cell r="BY407">
            <v>324.27999999999997</v>
          </cell>
          <cell r="BZ407">
            <v>0</v>
          </cell>
          <cell r="CA407">
            <v>0</v>
          </cell>
          <cell r="CC407">
            <v>0</v>
          </cell>
          <cell r="CG407">
            <v>0</v>
          </cell>
          <cell r="CK407">
            <v>0</v>
          </cell>
          <cell r="CO407">
            <v>0</v>
          </cell>
          <cell r="CT407">
            <v>0</v>
          </cell>
          <cell r="CU407">
            <v>0</v>
          </cell>
          <cell r="CV407">
            <v>0</v>
          </cell>
          <cell r="CW407">
            <v>0</v>
          </cell>
          <cell r="CX407">
            <v>0</v>
          </cell>
          <cell r="CZ407">
            <v>0</v>
          </cell>
          <cell r="DC407">
            <v>0</v>
          </cell>
          <cell r="DF407">
            <v>0</v>
          </cell>
          <cell r="DI407">
            <v>0</v>
          </cell>
          <cell r="DK407">
            <v>0</v>
          </cell>
          <cell r="DL407">
            <v>0</v>
          </cell>
          <cell r="DN407" t="str">
            <v>50001</v>
          </cell>
          <cell r="DO407" t="str">
            <v>IHT_TEMPO INTEIRO</v>
          </cell>
          <cell r="DP407">
            <v>9</v>
          </cell>
          <cell r="DQ407">
            <v>100</v>
          </cell>
          <cell r="DR407" t="str">
            <v>LX01</v>
          </cell>
          <cell r="DT407" t="str">
            <v>00180000</v>
          </cell>
          <cell r="DU407" t="str">
            <v>BANCO TOTTA &amp; ACORES, SA</v>
          </cell>
        </row>
        <row r="408">
          <cell r="A408" t="str">
            <v>153796</v>
          </cell>
          <cell r="B408" t="str">
            <v>Carlos Manuel de Almeida Simões Raposo</v>
          </cell>
          <cell r="C408" t="str">
            <v>1977</v>
          </cell>
          <cell r="D408">
            <v>28</v>
          </cell>
          <cell r="E408">
            <v>0</v>
          </cell>
          <cell r="F408" t="str">
            <v>19570912</v>
          </cell>
          <cell r="G408" t="str">
            <v>47</v>
          </cell>
          <cell r="H408" t="str">
            <v>1</v>
          </cell>
          <cell r="I408" t="str">
            <v>Casado</v>
          </cell>
          <cell r="J408" t="str">
            <v>masculino</v>
          </cell>
          <cell r="K408">
            <v>3</v>
          </cell>
          <cell r="L408" t="str">
            <v>Av Reserva Natural - Estuário Tejo, 55 Verdizela</v>
          </cell>
          <cell r="M408" t="str">
            <v>2855-611</v>
          </cell>
          <cell r="N408" t="str">
            <v>CORROIOS</v>
          </cell>
          <cell r="O408" t="str">
            <v>00775005</v>
          </cell>
          <cell r="P408" t="str">
            <v>ORGANIZACAO E GESTAO EMPRESAS</v>
          </cell>
          <cell r="R408" t="str">
            <v>4878658</v>
          </cell>
          <cell r="S408" t="str">
            <v>20050401</v>
          </cell>
          <cell r="T408" t="str">
            <v>Arquivo</v>
          </cell>
          <cell r="W408" t="str">
            <v>104605332</v>
          </cell>
          <cell r="X408" t="str">
            <v>3697</v>
          </cell>
          <cell r="Y408" t="str">
            <v>0.0</v>
          </cell>
          <cell r="Z408">
            <v>3</v>
          </cell>
          <cell r="AA408" t="str">
            <v>00</v>
          </cell>
          <cell r="AC408" t="str">
            <v>X</v>
          </cell>
          <cell r="AD408" t="str">
            <v>100</v>
          </cell>
          <cell r="AE408" t="str">
            <v>11218198012</v>
          </cell>
          <cell r="AF408" t="str">
            <v>02</v>
          </cell>
          <cell r="AG408" t="str">
            <v>19771128</v>
          </cell>
          <cell r="AH408" t="str">
            <v>DT.Adm.Corr.Antiguid</v>
          </cell>
          <cell r="AI408" t="str">
            <v>1</v>
          </cell>
          <cell r="AJ408" t="str">
            <v>ACTIVOS</v>
          </cell>
          <cell r="AK408" t="str">
            <v>AA</v>
          </cell>
          <cell r="AL408" t="str">
            <v>ACTIVO TEMP.INTEIRO</v>
          </cell>
          <cell r="AM408" t="str">
            <v>J300</v>
          </cell>
          <cell r="AN408" t="str">
            <v>EDPOutsourcing Comercial-S</v>
          </cell>
          <cell r="AO408" t="str">
            <v>J310</v>
          </cell>
          <cell r="AP408" t="str">
            <v>EDPOC-LSB-CCB43</v>
          </cell>
          <cell r="AQ408" t="str">
            <v>40184359</v>
          </cell>
          <cell r="AR408" t="str">
            <v>70000073</v>
          </cell>
          <cell r="AS408" t="str">
            <v>030I</v>
          </cell>
          <cell r="AT408" t="str">
            <v>DIRECTOR</v>
          </cell>
          <cell r="AU408" t="str">
            <v>1</v>
          </cell>
          <cell r="AV408" t="str">
            <v>00041803</v>
          </cell>
          <cell r="AW408" t="str">
            <v>J20240000130</v>
          </cell>
          <cell r="AX408" t="str">
            <v>GBOP-DR-DIRECTOR</v>
          </cell>
          <cell r="AY408" t="str">
            <v>68900100</v>
          </cell>
          <cell r="AZ408" t="str">
            <v>Orgãos Sociais</v>
          </cell>
          <cell r="BA408" t="str">
            <v>6890</v>
          </cell>
          <cell r="BB408" t="str">
            <v>EDP Outsourcing Comercial</v>
          </cell>
          <cell r="BC408" t="str">
            <v>6890</v>
          </cell>
          <cell r="BD408" t="str">
            <v>6890</v>
          </cell>
          <cell r="BE408" t="str">
            <v>2800</v>
          </cell>
          <cell r="BF408" t="str">
            <v>6890</v>
          </cell>
          <cell r="BG408" t="str">
            <v>EDP Outsourcing Comercial,SA</v>
          </cell>
          <cell r="BH408" t="str">
            <v>1010</v>
          </cell>
          <cell r="BI408">
            <v>5743</v>
          </cell>
          <cell r="BJ408" t="str">
            <v>W4</v>
          </cell>
          <cell r="BK408">
            <v>0</v>
          </cell>
          <cell r="BL408">
            <v>0</v>
          </cell>
          <cell r="BM408" t="str">
            <v>DIRECTOR</v>
          </cell>
          <cell r="BN408" t="str">
            <v>00</v>
          </cell>
          <cell r="BO408" t="str">
            <v>W4</v>
          </cell>
          <cell r="BP408" t="str">
            <v>20050104</v>
          </cell>
          <cell r="BQ408" t="str">
            <v>35</v>
          </cell>
          <cell r="BR408" t="str">
            <v>TRANSFERENCIA</v>
          </cell>
          <cell r="BS408" t="str">
            <v>20050401</v>
          </cell>
          <cell r="BU408" t="str">
            <v>DIRECTOR</v>
          </cell>
          <cell r="BV408" t="str">
            <v>W4</v>
          </cell>
          <cell r="BW408">
            <v>-161</v>
          </cell>
          <cell r="BX408">
            <v>0</v>
          </cell>
          <cell r="BY408">
            <v>0</v>
          </cell>
          <cell r="BZ408">
            <v>0</v>
          </cell>
          <cell r="CA408">
            <v>0</v>
          </cell>
          <cell r="CC408">
            <v>0</v>
          </cell>
          <cell r="CG408">
            <v>0</v>
          </cell>
          <cell r="CK408">
            <v>0</v>
          </cell>
          <cell r="CO408">
            <v>0</v>
          </cell>
          <cell r="CT408">
            <v>0</v>
          </cell>
          <cell r="CU408">
            <v>0</v>
          </cell>
          <cell r="CV408">
            <v>0</v>
          </cell>
          <cell r="CW408">
            <v>0</v>
          </cell>
          <cell r="CX408">
            <v>0</v>
          </cell>
          <cell r="CZ408">
            <v>0</v>
          </cell>
          <cell r="DC408">
            <v>0</v>
          </cell>
          <cell r="DF408">
            <v>0</v>
          </cell>
          <cell r="DI408">
            <v>0</v>
          </cell>
          <cell r="DK408">
            <v>0</v>
          </cell>
          <cell r="DL408">
            <v>0</v>
          </cell>
          <cell r="DN408" t="str">
            <v>50001</v>
          </cell>
          <cell r="DO408" t="str">
            <v>IHT_TEMPO INTEIRO</v>
          </cell>
          <cell r="DP408">
            <v>9</v>
          </cell>
          <cell r="DQ408">
            <v>100</v>
          </cell>
          <cell r="DR408" t="str">
            <v>LX01</v>
          </cell>
          <cell r="DT408" t="str">
            <v>00180000</v>
          </cell>
          <cell r="DU408" t="str">
            <v>BANCO TOTTA &amp; ACORES, SA</v>
          </cell>
        </row>
        <row r="409">
          <cell r="A409" t="str">
            <v>163767</v>
          </cell>
          <cell r="B409" t="str">
            <v>Noémia Pereira Silvestre Coelho</v>
          </cell>
          <cell r="C409" t="str">
            <v>1979</v>
          </cell>
          <cell r="D409">
            <v>26</v>
          </cell>
          <cell r="E409">
            <v>26</v>
          </cell>
          <cell r="F409" t="str">
            <v>19500831</v>
          </cell>
          <cell r="G409" t="str">
            <v>54</v>
          </cell>
          <cell r="H409" t="str">
            <v>1</v>
          </cell>
          <cell r="I409" t="str">
            <v>Casado</v>
          </cell>
          <cell r="J409" t="str">
            <v>feminino</v>
          </cell>
          <cell r="K409">
            <v>2</v>
          </cell>
          <cell r="L409" t="str">
            <v>R Luciano Cordeiro, 23-3. Dto</v>
          </cell>
          <cell r="M409" t="str">
            <v>1150-112</v>
          </cell>
          <cell r="N409" t="str">
            <v>LISBOA</v>
          </cell>
          <cell r="O409" t="str">
            <v>00775005</v>
          </cell>
          <cell r="P409" t="str">
            <v>ORGANIZACAO E GESTAO EMPRESAS</v>
          </cell>
          <cell r="R409" t="str">
            <v>4897253</v>
          </cell>
          <cell r="S409" t="str">
            <v>19870508</v>
          </cell>
          <cell r="T409" t="str">
            <v>LISBOA</v>
          </cell>
          <cell r="W409" t="str">
            <v>100059830</v>
          </cell>
          <cell r="X409" t="str">
            <v>3247</v>
          </cell>
          <cell r="Y409" t="str">
            <v>0.0</v>
          </cell>
          <cell r="Z409">
            <v>2</v>
          </cell>
          <cell r="AA409" t="str">
            <v>00</v>
          </cell>
          <cell r="AC409" t="str">
            <v>X</v>
          </cell>
          <cell r="AD409" t="str">
            <v>029</v>
          </cell>
          <cell r="AE409" t="str">
            <v>10940073439</v>
          </cell>
          <cell r="AF409" t="str">
            <v>02</v>
          </cell>
          <cell r="AG409" t="str">
            <v>19790201</v>
          </cell>
          <cell r="AH409" t="str">
            <v>DT.Adm.Corr.Antiguid</v>
          </cell>
          <cell r="AI409" t="str">
            <v>1</v>
          </cell>
          <cell r="AJ409" t="str">
            <v>ACTIVOS</v>
          </cell>
          <cell r="AK409" t="str">
            <v>AA</v>
          </cell>
          <cell r="AL409" t="str">
            <v>ACTIVO TEMP.INTEIRO</v>
          </cell>
          <cell r="AM409" t="str">
            <v>J300</v>
          </cell>
          <cell r="AN409" t="str">
            <v>EDPOutsourcing Comercial-S</v>
          </cell>
          <cell r="AO409" t="str">
            <v>J310</v>
          </cell>
          <cell r="AP409" t="str">
            <v>EDPOC-LSB-CCB43</v>
          </cell>
          <cell r="AQ409" t="str">
            <v>40176753</v>
          </cell>
          <cell r="AR409" t="str">
            <v>70000042</v>
          </cell>
          <cell r="AS409" t="str">
            <v>01L2</v>
          </cell>
          <cell r="AT409" t="str">
            <v>LICENCIADO II</v>
          </cell>
          <cell r="AU409" t="str">
            <v>1</v>
          </cell>
          <cell r="AV409" t="str">
            <v>00040109</v>
          </cell>
          <cell r="AW409" t="str">
            <v>J20260000430</v>
          </cell>
          <cell r="AX409" t="str">
            <v>GBAG-IG-GA INFORMAÇÃO GESTÃO</v>
          </cell>
          <cell r="AY409" t="str">
            <v>68901000</v>
          </cell>
          <cell r="AZ409" t="str">
            <v>Informação de Gestão</v>
          </cell>
          <cell r="BA409" t="str">
            <v>6890</v>
          </cell>
          <cell r="BB409" t="str">
            <v>EDP Outsourcing Comercial</v>
          </cell>
          <cell r="BC409" t="str">
            <v>6890</v>
          </cell>
          <cell r="BD409" t="str">
            <v>6890</v>
          </cell>
          <cell r="BE409" t="str">
            <v>2800</v>
          </cell>
          <cell r="BF409" t="str">
            <v>6890</v>
          </cell>
          <cell r="BG409" t="str">
            <v>EDP Outsourcing Comercial,SA</v>
          </cell>
          <cell r="BH409" t="str">
            <v>1010</v>
          </cell>
          <cell r="BI409">
            <v>2409</v>
          </cell>
          <cell r="BJ409" t="str">
            <v>K</v>
          </cell>
          <cell r="BK409">
            <v>26</v>
          </cell>
          <cell r="BL409">
            <v>262.86</v>
          </cell>
          <cell r="BM409" t="str">
            <v>LIC 2</v>
          </cell>
          <cell r="BN409" t="str">
            <v>00</v>
          </cell>
          <cell r="BO409" t="str">
            <v>K</v>
          </cell>
          <cell r="BP409" t="str">
            <v>20050101</v>
          </cell>
          <cell r="BQ409" t="str">
            <v>21</v>
          </cell>
          <cell r="BR409" t="str">
            <v>EVOLUCAO AUTOMATICA</v>
          </cell>
          <cell r="BS409" t="str">
            <v>20050101</v>
          </cell>
          <cell r="BW409">
            <v>0</v>
          </cell>
          <cell r="BX409">
            <v>21</v>
          </cell>
          <cell r="BY409">
            <v>587.13</v>
          </cell>
          <cell r="BZ409">
            <v>0</v>
          </cell>
          <cell r="CA409">
            <v>0</v>
          </cell>
          <cell r="CC409">
            <v>0</v>
          </cell>
          <cell r="CG409">
            <v>0</v>
          </cell>
          <cell r="CK409">
            <v>0</v>
          </cell>
          <cell r="CO409">
            <v>0</v>
          </cell>
          <cell r="CT409">
            <v>0</v>
          </cell>
          <cell r="CU409">
            <v>0</v>
          </cell>
          <cell r="CV409">
            <v>0</v>
          </cell>
          <cell r="CW409">
            <v>0</v>
          </cell>
          <cell r="CX409">
            <v>0</v>
          </cell>
          <cell r="CZ409">
            <v>0</v>
          </cell>
          <cell r="DC409">
            <v>0</v>
          </cell>
          <cell r="DD409" t="str">
            <v>1480</v>
          </cell>
          <cell r="DE409" t="str">
            <v>L</v>
          </cell>
          <cell r="DF409">
            <v>124</v>
          </cell>
          <cell r="DI409">
            <v>0</v>
          </cell>
          <cell r="DK409">
            <v>0</v>
          </cell>
          <cell r="DL409">
            <v>0</v>
          </cell>
          <cell r="DN409" t="str">
            <v>50001</v>
          </cell>
          <cell r="DO409" t="str">
            <v>IHT_TEMPO INTEIRO</v>
          </cell>
          <cell r="DP409">
            <v>2</v>
          </cell>
          <cell r="DQ409">
            <v>100</v>
          </cell>
          <cell r="DR409" t="str">
            <v>LX01</v>
          </cell>
          <cell r="DT409" t="str">
            <v>00210000</v>
          </cell>
          <cell r="DU409" t="str">
            <v>CREDITO PREDIAL PORTUGUES, SA</v>
          </cell>
        </row>
        <row r="410">
          <cell r="A410" t="str">
            <v>209953</v>
          </cell>
          <cell r="B410" t="str">
            <v>Ana Paula Jesus Pereira</v>
          </cell>
          <cell r="C410" t="str">
            <v>1981</v>
          </cell>
          <cell r="D410">
            <v>24</v>
          </cell>
          <cell r="E410">
            <v>24</v>
          </cell>
          <cell r="F410" t="str">
            <v>19571209</v>
          </cell>
          <cell r="G410" t="str">
            <v>47</v>
          </cell>
          <cell r="H410" t="str">
            <v>1</v>
          </cell>
          <cell r="I410" t="str">
            <v>Casado</v>
          </cell>
          <cell r="J410" t="str">
            <v>feminino</v>
          </cell>
          <cell r="K410">
            <v>1</v>
          </cell>
          <cell r="L410" t="str">
            <v>Rua da Glória, nº 51 - 4º Esq</v>
          </cell>
          <cell r="M410" t="str">
            <v>1250-115</v>
          </cell>
          <cell r="N410" t="str">
            <v>LISBOA</v>
          </cell>
          <cell r="O410" t="str">
            <v>00676203</v>
          </cell>
          <cell r="P410" t="str">
            <v>CONTABILIDADE E ADMINISTRACAO</v>
          </cell>
          <cell r="R410" t="str">
            <v>5027119</v>
          </cell>
          <cell r="S410" t="str">
            <v>19990301</v>
          </cell>
          <cell r="T410" t="str">
            <v>LISBOA</v>
          </cell>
          <cell r="U410" t="str">
            <v>9822</v>
          </cell>
          <cell r="V410" t="str">
            <v>SD TB ESC COM SERV SITESE</v>
          </cell>
          <cell r="W410" t="str">
            <v>133616754</v>
          </cell>
          <cell r="X410" t="str">
            <v>3344</v>
          </cell>
          <cell r="Y410" t="str">
            <v>0.0</v>
          </cell>
          <cell r="Z410">
            <v>1</v>
          </cell>
          <cell r="AA410" t="str">
            <v>00</v>
          </cell>
          <cell r="AD410" t="str">
            <v>100</v>
          </cell>
          <cell r="AE410" t="str">
            <v>10096982258</v>
          </cell>
          <cell r="AF410" t="str">
            <v>02</v>
          </cell>
          <cell r="AG410" t="str">
            <v>19810302</v>
          </cell>
          <cell r="AH410" t="str">
            <v>DT.Adm.Corr.Antiguid</v>
          </cell>
          <cell r="AI410" t="str">
            <v>1</v>
          </cell>
          <cell r="AJ410" t="str">
            <v>ACTIVOS</v>
          </cell>
          <cell r="AK410" t="str">
            <v>AA</v>
          </cell>
          <cell r="AL410" t="str">
            <v>ACTIVO TEMP.INTEIRO</v>
          </cell>
          <cell r="AM410" t="str">
            <v>J300</v>
          </cell>
          <cell r="AN410" t="str">
            <v>EDPOutsourcing Comercial-S</v>
          </cell>
          <cell r="AO410" t="str">
            <v>J310</v>
          </cell>
          <cell r="AP410" t="str">
            <v>EDPOC-LSB-CCB43</v>
          </cell>
          <cell r="AQ410" t="str">
            <v>40185951</v>
          </cell>
          <cell r="AR410" t="str">
            <v>70000037</v>
          </cell>
          <cell r="AS410" t="str">
            <v>01B1</v>
          </cell>
          <cell r="AT410" t="str">
            <v>BACHAREL I</v>
          </cell>
          <cell r="AU410" t="str">
            <v>1</v>
          </cell>
          <cell r="AV410" t="str">
            <v>00040109</v>
          </cell>
          <cell r="AW410" t="str">
            <v>J20260000430</v>
          </cell>
          <cell r="AX410" t="str">
            <v>GBAG-IG-GA INFORMAÇÃO GESTÃO</v>
          </cell>
          <cell r="AY410" t="str">
            <v>68901000</v>
          </cell>
          <cell r="AZ410" t="str">
            <v>Informação de Gestão</v>
          </cell>
          <cell r="BA410" t="str">
            <v>6890</v>
          </cell>
          <cell r="BB410" t="str">
            <v>EDP Outsourcing Comercial</v>
          </cell>
          <cell r="BC410" t="str">
            <v>6890</v>
          </cell>
          <cell r="BD410" t="str">
            <v>6890</v>
          </cell>
          <cell r="BE410" t="str">
            <v>2800</v>
          </cell>
          <cell r="BF410" t="str">
            <v>6890</v>
          </cell>
          <cell r="BG410" t="str">
            <v>EDP Outsourcing Comercial,SA</v>
          </cell>
          <cell r="BH410" t="str">
            <v>1010</v>
          </cell>
          <cell r="BI410">
            <v>1907</v>
          </cell>
          <cell r="BJ410" t="str">
            <v>G</v>
          </cell>
          <cell r="BK410">
            <v>24</v>
          </cell>
          <cell r="BL410">
            <v>242.64</v>
          </cell>
          <cell r="BM410" t="str">
            <v>BACH 1</v>
          </cell>
          <cell r="BN410" t="str">
            <v>03</v>
          </cell>
          <cell r="BO410" t="str">
            <v>G</v>
          </cell>
          <cell r="BP410" t="str">
            <v>20020101</v>
          </cell>
          <cell r="BQ410" t="str">
            <v>21</v>
          </cell>
          <cell r="BR410" t="str">
            <v>EVOLUCAO AUTOMATICA</v>
          </cell>
          <cell r="BS410" t="str">
            <v>20050101</v>
          </cell>
          <cell r="BW410">
            <v>0</v>
          </cell>
          <cell r="BX410">
            <v>0</v>
          </cell>
          <cell r="BY410">
            <v>0</v>
          </cell>
          <cell r="BZ410">
            <v>0</v>
          </cell>
          <cell r="CA410">
            <v>0</v>
          </cell>
          <cell r="CC410">
            <v>0</v>
          </cell>
          <cell r="CG410">
            <v>0</v>
          </cell>
          <cell r="CK410">
            <v>0</v>
          </cell>
          <cell r="CO410">
            <v>0</v>
          </cell>
          <cell r="CT410">
            <v>0</v>
          </cell>
          <cell r="CU410">
            <v>0</v>
          </cell>
          <cell r="CV410">
            <v>0</v>
          </cell>
          <cell r="CW410">
            <v>0</v>
          </cell>
          <cell r="CX410">
            <v>0</v>
          </cell>
          <cell r="CZ410">
            <v>0</v>
          </cell>
          <cell r="DC410">
            <v>0</v>
          </cell>
          <cell r="DF410">
            <v>0</v>
          </cell>
          <cell r="DI410">
            <v>0</v>
          </cell>
          <cell r="DK410">
            <v>0</v>
          </cell>
          <cell r="DL410">
            <v>0</v>
          </cell>
          <cell r="DN410" t="str">
            <v>21001</v>
          </cell>
          <cell r="DO410" t="str">
            <v>Flex. Tempo Inteiro</v>
          </cell>
          <cell r="DP410">
            <v>2</v>
          </cell>
          <cell r="DQ410">
            <v>100</v>
          </cell>
          <cell r="DR410" t="str">
            <v>LX01</v>
          </cell>
          <cell r="DT410" t="str">
            <v>00100000</v>
          </cell>
          <cell r="DU410" t="str">
            <v>BANCO BPI, SA</v>
          </cell>
        </row>
        <row r="411">
          <cell r="A411" t="str">
            <v>331566</v>
          </cell>
          <cell r="B411" t="str">
            <v>Nuno Miguel Ferreira Cardoso</v>
          </cell>
          <cell r="C411" t="str">
            <v>2002</v>
          </cell>
          <cell r="D411">
            <v>3</v>
          </cell>
          <cell r="E411">
            <v>3</v>
          </cell>
          <cell r="F411" t="str">
            <v>19760617</v>
          </cell>
          <cell r="G411" t="str">
            <v>29</v>
          </cell>
          <cell r="H411" t="str">
            <v>0</v>
          </cell>
          <cell r="I411" t="str">
            <v>Solt.</v>
          </cell>
          <cell r="J411" t="str">
            <v>masculino</v>
          </cell>
          <cell r="K411">
            <v>0</v>
          </cell>
          <cell r="L411" t="str">
            <v>R Aval de Baixo 110   5 Esq.</v>
          </cell>
          <cell r="M411" t="str">
            <v>4200-103</v>
          </cell>
          <cell r="N411" t="str">
            <v>PORTO</v>
          </cell>
          <cell r="O411" t="str">
            <v>00776015</v>
          </cell>
          <cell r="P411" t="str">
            <v>GESTAO DE EMPRESAS</v>
          </cell>
          <cell r="R411" t="str">
            <v>10730447</v>
          </cell>
          <cell r="S411" t="str">
            <v>19991029</v>
          </cell>
          <cell r="W411" t="str">
            <v>188302840</v>
          </cell>
          <cell r="X411" t="str">
            <v>3360</v>
          </cell>
          <cell r="Y411" t="str">
            <v>0.0</v>
          </cell>
          <cell r="Z411">
            <v>0</v>
          </cell>
          <cell r="AA411" t="str">
            <v>00</v>
          </cell>
          <cell r="AD411" t="str">
            <v>100</v>
          </cell>
          <cell r="AE411" t="str">
            <v>11339689194</v>
          </cell>
          <cell r="AF411" t="str">
            <v>02</v>
          </cell>
          <cell r="AG411" t="str">
            <v>20020417</v>
          </cell>
          <cell r="AH411" t="str">
            <v>DT.Adm.Corr.Antiguid</v>
          </cell>
          <cell r="AI411" t="str">
            <v>1</v>
          </cell>
          <cell r="AJ411" t="str">
            <v>ACTIVOS</v>
          </cell>
          <cell r="AK411" t="str">
            <v>AA</v>
          </cell>
          <cell r="AL411" t="str">
            <v>ACTIVO TEMP.INTEIRO</v>
          </cell>
          <cell r="AM411" t="str">
            <v>J300</v>
          </cell>
          <cell r="AN411" t="str">
            <v>EDPOutsourcing Comercial-S</v>
          </cell>
          <cell r="AO411" t="str">
            <v>J310</v>
          </cell>
          <cell r="AP411" t="str">
            <v>EDPOC-LSB-CCB43</v>
          </cell>
          <cell r="AQ411" t="str">
            <v>40176754</v>
          </cell>
          <cell r="AR411" t="str">
            <v>70000041</v>
          </cell>
          <cell r="AS411" t="str">
            <v>01L1</v>
          </cell>
          <cell r="AT411" t="str">
            <v>LICENCIADO I</v>
          </cell>
          <cell r="AU411" t="str">
            <v>1</v>
          </cell>
          <cell r="AV411" t="str">
            <v>00040109</v>
          </cell>
          <cell r="AW411" t="str">
            <v>J20260000430</v>
          </cell>
          <cell r="AX411" t="str">
            <v>GBAG-IG-GA INFORMAÇÃO GESTÃO</v>
          </cell>
          <cell r="AY411" t="str">
            <v>68901000</v>
          </cell>
          <cell r="AZ411" t="str">
            <v>Informação de Gestão</v>
          </cell>
          <cell r="BA411" t="str">
            <v>6890</v>
          </cell>
          <cell r="BB411" t="str">
            <v>EDP Outsourcing Comercial</v>
          </cell>
          <cell r="BC411" t="str">
            <v>6890</v>
          </cell>
          <cell r="BD411" t="str">
            <v>6890</v>
          </cell>
          <cell r="BE411" t="str">
            <v>2800</v>
          </cell>
          <cell r="BF411" t="str">
            <v>6890</v>
          </cell>
          <cell r="BG411" t="str">
            <v>EDP Outsourcing Comercial,SA</v>
          </cell>
          <cell r="BH411" t="str">
            <v>1010</v>
          </cell>
          <cell r="BI411">
            <v>1907</v>
          </cell>
          <cell r="BJ411" t="str">
            <v>G</v>
          </cell>
          <cell r="BK411">
            <v>3</v>
          </cell>
          <cell r="BL411">
            <v>30.33</v>
          </cell>
          <cell r="BM411" t="str">
            <v>LIC 1</v>
          </cell>
          <cell r="BN411" t="str">
            <v>00</v>
          </cell>
          <cell r="BO411" t="str">
            <v>G</v>
          </cell>
          <cell r="BP411" t="str">
            <v>20040110</v>
          </cell>
          <cell r="BQ411" t="str">
            <v>22</v>
          </cell>
          <cell r="BR411" t="str">
            <v>ACELERACAO DE CARREIRA</v>
          </cell>
          <cell r="BS411" t="str">
            <v>20050101</v>
          </cell>
          <cell r="BW411">
            <v>0</v>
          </cell>
          <cell r="BX411">
            <v>0</v>
          </cell>
          <cell r="BY411">
            <v>0</v>
          </cell>
          <cell r="BZ411">
            <v>0</v>
          </cell>
          <cell r="CA411">
            <v>0</v>
          </cell>
          <cell r="CC411">
            <v>0</v>
          </cell>
          <cell r="CG411">
            <v>0</v>
          </cell>
          <cell r="CK411">
            <v>0</v>
          </cell>
          <cell r="CO411">
            <v>0</v>
          </cell>
          <cell r="CT411">
            <v>0</v>
          </cell>
          <cell r="CU411">
            <v>0</v>
          </cell>
          <cell r="CV411">
            <v>0</v>
          </cell>
          <cell r="CW411">
            <v>0</v>
          </cell>
          <cell r="CX411">
            <v>0</v>
          </cell>
          <cell r="CZ411">
            <v>0</v>
          </cell>
          <cell r="DC411">
            <v>0</v>
          </cell>
          <cell r="DF411">
            <v>0</v>
          </cell>
          <cell r="DI411">
            <v>0</v>
          </cell>
          <cell r="DK411">
            <v>0</v>
          </cell>
          <cell r="DL411">
            <v>0</v>
          </cell>
          <cell r="DN411" t="str">
            <v>21D11</v>
          </cell>
          <cell r="DO411" t="str">
            <v>Flex.T.Int."Escrit"</v>
          </cell>
          <cell r="DP411">
            <v>2</v>
          </cell>
          <cell r="DQ411">
            <v>100</v>
          </cell>
          <cell r="DR411" t="str">
            <v>LX01</v>
          </cell>
          <cell r="DT411" t="str">
            <v>00330000</v>
          </cell>
          <cell r="DU411" t="str">
            <v>BANCO COMERCIAL PORTUGUES, SA</v>
          </cell>
        </row>
        <row r="412">
          <cell r="A412" t="str">
            <v>301655</v>
          </cell>
          <cell r="B412" t="str">
            <v>Rui Manuel Araújo Henriques Freire</v>
          </cell>
          <cell r="C412" t="str">
            <v>1984</v>
          </cell>
          <cell r="D412">
            <v>21</v>
          </cell>
          <cell r="E412">
            <v>21</v>
          </cell>
          <cell r="F412" t="str">
            <v>19620822</v>
          </cell>
          <cell r="G412" t="str">
            <v>42</v>
          </cell>
          <cell r="H412" t="str">
            <v>1</v>
          </cell>
          <cell r="I412" t="str">
            <v>Casado</v>
          </cell>
          <cell r="J412" t="str">
            <v>masculino</v>
          </cell>
          <cell r="K412">
            <v>3</v>
          </cell>
          <cell r="L412" t="str">
            <v>Av Paris, 15-1ºEsq</v>
          </cell>
          <cell r="M412" t="str">
            <v>1000-227</v>
          </cell>
          <cell r="N412" t="str">
            <v>LISBOA</v>
          </cell>
          <cell r="O412" t="str">
            <v>00243383</v>
          </cell>
          <cell r="P412" t="str">
            <v>12.ANO - 1. CURSO</v>
          </cell>
          <cell r="R412" t="str">
            <v>6062554</v>
          </cell>
          <cell r="S412" t="str">
            <v>20000629</v>
          </cell>
          <cell r="T412" t="str">
            <v>LISBOA</v>
          </cell>
          <cell r="W412" t="str">
            <v>155284320</v>
          </cell>
          <cell r="X412" t="str">
            <v>3611</v>
          </cell>
          <cell r="Y412" t="str">
            <v>0.0</v>
          </cell>
          <cell r="Z412">
            <v>3</v>
          </cell>
          <cell r="AA412" t="str">
            <v>00</v>
          </cell>
          <cell r="AC412" t="str">
            <v>X</v>
          </cell>
          <cell r="AD412" t="str">
            <v>029</v>
          </cell>
          <cell r="AE412" t="str">
            <v>10940087602</v>
          </cell>
          <cell r="AF412" t="str">
            <v>02</v>
          </cell>
          <cell r="AG412" t="str">
            <v>19840202</v>
          </cell>
          <cell r="AH412" t="str">
            <v>DT.Adm.Corr.Antiguid</v>
          </cell>
          <cell r="AI412" t="str">
            <v>1</v>
          </cell>
          <cell r="AJ412" t="str">
            <v>ACTIVOS</v>
          </cell>
          <cell r="AK412" t="str">
            <v>AA</v>
          </cell>
          <cell r="AL412" t="str">
            <v>ACTIVO TEMP.INTEIRO</v>
          </cell>
          <cell r="AM412" t="str">
            <v>J300</v>
          </cell>
          <cell r="AN412" t="str">
            <v>EDPOutsourcing Comercial-S</v>
          </cell>
          <cell r="AO412" t="str">
            <v>J310</v>
          </cell>
          <cell r="AP412" t="str">
            <v>EDPOC-LSB-CCB43</v>
          </cell>
          <cell r="AQ412" t="str">
            <v>40176755</v>
          </cell>
          <cell r="AR412" t="str">
            <v>70000022</v>
          </cell>
          <cell r="AS412" t="str">
            <v>014.</v>
          </cell>
          <cell r="AT412" t="str">
            <v>TECNICO COMERCIAL</v>
          </cell>
          <cell r="AU412" t="str">
            <v>0</v>
          </cell>
          <cell r="AV412" t="str">
            <v>00040109</v>
          </cell>
          <cell r="AW412" t="str">
            <v>J20260000430</v>
          </cell>
          <cell r="AX412" t="str">
            <v>GBAG-IG-GA INFORMAÇÃO GESTÃO</v>
          </cell>
          <cell r="AY412" t="str">
            <v>68901000</v>
          </cell>
          <cell r="AZ412" t="str">
            <v>Informação de Gestão</v>
          </cell>
          <cell r="BA412" t="str">
            <v>6890</v>
          </cell>
          <cell r="BB412" t="str">
            <v>EDP Outsourcing Comercial</v>
          </cell>
          <cell r="BC412" t="str">
            <v>6890</v>
          </cell>
          <cell r="BD412" t="str">
            <v>6890</v>
          </cell>
          <cell r="BE412" t="str">
            <v>2800</v>
          </cell>
          <cell r="BF412" t="str">
            <v>6890</v>
          </cell>
          <cell r="BG412" t="str">
            <v>EDP Outsourcing Comercial,SA</v>
          </cell>
          <cell r="BH412" t="str">
            <v>1010</v>
          </cell>
          <cell r="BI412">
            <v>1339</v>
          </cell>
          <cell r="BJ412" t="str">
            <v>12</v>
          </cell>
          <cell r="BK412">
            <v>21</v>
          </cell>
          <cell r="BL412">
            <v>212.31</v>
          </cell>
          <cell r="BM412" t="str">
            <v>NÍVEL 4</v>
          </cell>
          <cell r="BN412" t="str">
            <v>00</v>
          </cell>
          <cell r="BO412" t="str">
            <v>06</v>
          </cell>
          <cell r="BP412" t="str">
            <v>20050101</v>
          </cell>
          <cell r="BQ412" t="str">
            <v>21</v>
          </cell>
          <cell r="BR412" t="str">
            <v>EVOLUCAO AUTOMATICA</v>
          </cell>
          <cell r="BS412" t="str">
            <v>20050101</v>
          </cell>
          <cell r="BW412">
            <v>0</v>
          </cell>
          <cell r="BX412">
            <v>0</v>
          </cell>
          <cell r="BY412">
            <v>0</v>
          </cell>
          <cell r="BZ412">
            <v>0</v>
          </cell>
          <cell r="CA412">
            <v>0</v>
          </cell>
          <cell r="CC412">
            <v>0</v>
          </cell>
          <cell r="CG412">
            <v>0</v>
          </cell>
          <cell r="CK412">
            <v>0</v>
          </cell>
          <cell r="CO412">
            <v>0</v>
          </cell>
          <cell r="CT412">
            <v>0</v>
          </cell>
          <cell r="CU412">
            <v>0</v>
          </cell>
          <cell r="CV412">
            <v>0</v>
          </cell>
          <cell r="CW412">
            <v>0</v>
          </cell>
          <cell r="CX412">
            <v>0</v>
          </cell>
          <cell r="CZ412">
            <v>0</v>
          </cell>
          <cell r="DC412">
            <v>0</v>
          </cell>
          <cell r="DF412">
            <v>0</v>
          </cell>
          <cell r="DI412">
            <v>0</v>
          </cell>
          <cell r="DK412">
            <v>0</v>
          </cell>
          <cell r="DL412">
            <v>0</v>
          </cell>
          <cell r="DN412" t="str">
            <v>21D11</v>
          </cell>
          <cell r="DO412" t="str">
            <v>Flex.T.Int."Escrit"</v>
          </cell>
          <cell r="DP412">
            <v>2</v>
          </cell>
          <cell r="DQ412">
            <v>100</v>
          </cell>
          <cell r="DR412" t="str">
            <v>LX01</v>
          </cell>
          <cell r="DT412" t="str">
            <v>00330000</v>
          </cell>
          <cell r="DU412" t="str">
            <v>BANCO COMERCIAL PORTUGUES, SA</v>
          </cell>
        </row>
        <row r="413">
          <cell r="A413" t="str">
            <v>182940</v>
          </cell>
          <cell r="B413" t="str">
            <v>Maria Manuela Paulino Santos Cardoso</v>
          </cell>
          <cell r="C413" t="str">
            <v>1980</v>
          </cell>
          <cell r="D413">
            <v>25</v>
          </cell>
          <cell r="E413">
            <v>25</v>
          </cell>
          <cell r="F413" t="str">
            <v>19591209</v>
          </cell>
          <cell r="G413" t="str">
            <v>45</v>
          </cell>
          <cell r="H413" t="str">
            <v>1</v>
          </cell>
          <cell r="I413" t="str">
            <v>Casado</v>
          </cell>
          <cell r="J413" t="str">
            <v>feminino</v>
          </cell>
          <cell r="K413">
            <v>2</v>
          </cell>
          <cell r="L413" t="str">
            <v>Urb Quinta S João - Rua do Oriente, 34 Palhais</v>
          </cell>
          <cell r="M413" t="str">
            <v>2830-500</v>
          </cell>
          <cell r="N413" t="str">
            <v>PALHAIS BRR</v>
          </cell>
          <cell r="O413" t="str">
            <v>00772200</v>
          </cell>
          <cell r="P413" t="str">
            <v>PSICOLOGIA</v>
          </cell>
          <cell r="R413" t="str">
            <v>5354787</v>
          </cell>
          <cell r="S413" t="str">
            <v>20011031</v>
          </cell>
          <cell r="T413" t="str">
            <v>LISBOA</v>
          </cell>
          <cell r="W413" t="str">
            <v>117783250</v>
          </cell>
          <cell r="X413" t="str">
            <v>2160</v>
          </cell>
          <cell r="Y413" t="str">
            <v>0.0</v>
          </cell>
          <cell r="Z413">
            <v>2</v>
          </cell>
          <cell r="AA413" t="str">
            <v>00</v>
          </cell>
          <cell r="AC413" t="str">
            <v>X</v>
          </cell>
          <cell r="AD413" t="str">
            <v>100</v>
          </cell>
          <cell r="AE413" t="str">
            <v>10940074701</v>
          </cell>
          <cell r="AF413" t="str">
            <v>02</v>
          </cell>
          <cell r="AG413" t="str">
            <v>19800102</v>
          </cell>
          <cell r="AH413" t="str">
            <v>DT.Adm.Corr.Antiguid</v>
          </cell>
          <cell r="AI413" t="str">
            <v>1</v>
          </cell>
          <cell r="AJ413" t="str">
            <v>ACTIVOS</v>
          </cell>
          <cell r="AK413" t="str">
            <v>AA</v>
          </cell>
          <cell r="AL413" t="str">
            <v>ACTIVO TEMP.INTEIRO</v>
          </cell>
          <cell r="AM413" t="str">
            <v>J300</v>
          </cell>
          <cell r="AN413" t="str">
            <v>EDPOutsourcing Comercial-S</v>
          </cell>
          <cell r="AO413" t="str">
            <v>J310</v>
          </cell>
          <cell r="AP413" t="str">
            <v>EDPOC-LSB-CCB43</v>
          </cell>
          <cell r="AQ413" t="str">
            <v>40176756</v>
          </cell>
          <cell r="AR413" t="str">
            <v>70000042</v>
          </cell>
          <cell r="AS413" t="str">
            <v>01L2</v>
          </cell>
          <cell r="AT413" t="str">
            <v>LICENCIADO II</v>
          </cell>
          <cell r="AU413" t="str">
            <v>1</v>
          </cell>
          <cell r="AV413" t="str">
            <v>00040110</v>
          </cell>
          <cell r="AW413" t="str">
            <v>J20260000630</v>
          </cell>
          <cell r="AX413" t="str">
            <v>GBAG-PO-GA PLAN.CONTR.OUTSOURC.GEST</v>
          </cell>
          <cell r="AY413" t="str">
            <v>68901140</v>
          </cell>
          <cell r="AZ413" t="str">
            <v>Outsourcing EDP</v>
          </cell>
          <cell r="BA413" t="str">
            <v>6890</v>
          </cell>
          <cell r="BB413" t="str">
            <v>EDP Outsourcing Comercial</v>
          </cell>
          <cell r="BC413" t="str">
            <v>6890</v>
          </cell>
          <cell r="BD413" t="str">
            <v>6890</v>
          </cell>
          <cell r="BE413" t="str">
            <v>2800</v>
          </cell>
          <cell r="BF413" t="str">
            <v>6890</v>
          </cell>
          <cell r="BG413" t="str">
            <v>EDP Outsourcing Comercial,SA</v>
          </cell>
          <cell r="BH413" t="str">
            <v>1010</v>
          </cell>
          <cell r="BI413">
            <v>2283</v>
          </cell>
          <cell r="BJ413" t="str">
            <v>J</v>
          </cell>
          <cell r="BK413">
            <v>25</v>
          </cell>
          <cell r="BL413">
            <v>252.75</v>
          </cell>
          <cell r="BM413" t="str">
            <v>LIC 2</v>
          </cell>
          <cell r="BN413" t="str">
            <v>01</v>
          </cell>
          <cell r="BO413" t="str">
            <v>J</v>
          </cell>
          <cell r="BP413" t="str">
            <v>20040101</v>
          </cell>
          <cell r="BQ413" t="str">
            <v>21</v>
          </cell>
          <cell r="BR413" t="str">
            <v>EVOLUCAO AUTOMATICA</v>
          </cell>
          <cell r="BS413" t="str">
            <v>20050101</v>
          </cell>
          <cell r="BW413">
            <v>0</v>
          </cell>
          <cell r="BX413">
            <v>21</v>
          </cell>
          <cell r="BY413">
            <v>558.97</v>
          </cell>
          <cell r="BZ413">
            <v>0</v>
          </cell>
          <cell r="CA413">
            <v>0</v>
          </cell>
          <cell r="CC413">
            <v>0</v>
          </cell>
          <cell r="CG413">
            <v>0</v>
          </cell>
          <cell r="CK413">
            <v>0</v>
          </cell>
          <cell r="CO413">
            <v>0</v>
          </cell>
          <cell r="CT413">
            <v>0</v>
          </cell>
          <cell r="CU413">
            <v>0</v>
          </cell>
          <cell r="CV413">
            <v>0</v>
          </cell>
          <cell r="CW413">
            <v>0</v>
          </cell>
          <cell r="CX413">
            <v>0</v>
          </cell>
          <cell r="CZ413">
            <v>0</v>
          </cell>
          <cell r="DC413">
            <v>0</v>
          </cell>
          <cell r="DD413" t="str">
            <v>1480</v>
          </cell>
          <cell r="DE413" t="str">
            <v>K</v>
          </cell>
          <cell r="DF413">
            <v>126</v>
          </cell>
          <cell r="DI413">
            <v>0</v>
          </cell>
          <cell r="DK413">
            <v>0</v>
          </cell>
          <cell r="DL413">
            <v>0</v>
          </cell>
          <cell r="DN413" t="str">
            <v>50001</v>
          </cell>
          <cell r="DO413" t="str">
            <v>IHT_TEMPO INTEIRO</v>
          </cell>
          <cell r="DP413">
            <v>2</v>
          </cell>
          <cell r="DQ413">
            <v>100</v>
          </cell>
          <cell r="DR413" t="str">
            <v>LX01</v>
          </cell>
          <cell r="DT413" t="str">
            <v>00330000</v>
          </cell>
          <cell r="DU413" t="str">
            <v>BANCO COMERCIAL PORTUGUES, SA</v>
          </cell>
        </row>
        <row r="414">
          <cell r="A414" t="str">
            <v>331565</v>
          </cell>
          <cell r="B414" t="str">
            <v>Ana Margarida Dinis Dias Pereira</v>
          </cell>
          <cell r="C414" t="str">
            <v>2002</v>
          </cell>
          <cell r="D414">
            <v>3</v>
          </cell>
          <cell r="E414">
            <v>3</v>
          </cell>
          <cell r="F414" t="str">
            <v>19780227</v>
          </cell>
          <cell r="G414" t="str">
            <v>27</v>
          </cell>
          <cell r="H414" t="str">
            <v>0</v>
          </cell>
          <cell r="I414" t="str">
            <v>Solt.</v>
          </cell>
          <cell r="J414" t="str">
            <v>feminino</v>
          </cell>
          <cell r="K414">
            <v>0</v>
          </cell>
          <cell r="L414" t="str">
            <v>R. João Ortigão Ramos, nº 19, 4º B</v>
          </cell>
          <cell r="M414" t="str">
            <v>1500-362</v>
          </cell>
          <cell r="N414" t="str">
            <v>LISBOA</v>
          </cell>
          <cell r="O414" t="str">
            <v>00775005</v>
          </cell>
          <cell r="P414" t="str">
            <v>ORGANIZACAO E GESTAO EMPRESAS</v>
          </cell>
          <cell r="R414" t="str">
            <v>11282482</v>
          </cell>
          <cell r="S414" t="str">
            <v>20000406</v>
          </cell>
          <cell r="W414" t="str">
            <v>208913688</v>
          </cell>
          <cell r="X414" t="str">
            <v>3140</v>
          </cell>
          <cell r="Y414" t="str">
            <v>0.0</v>
          </cell>
          <cell r="Z414">
            <v>0</v>
          </cell>
          <cell r="AA414" t="str">
            <v>00</v>
          </cell>
          <cell r="AD414" t="str">
            <v>100</v>
          </cell>
          <cell r="AE414" t="str">
            <v>11339654491</v>
          </cell>
          <cell r="AF414" t="str">
            <v>02</v>
          </cell>
          <cell r="AG414" t="str">
            <v>20020417</v>
          </cell>
          <cell r="AH414" t="str">
            <v>DT.Adm.Corr.Antiguid</v>
          </cell>
          <cell r="AI414" t="str">
            <v>1</v>
          </cell>
          <cell r="AJ414" t="str">
            <v>ACTIVOS</v>
          </cell>
          <cell r="AK414" t="str">
            <v>AA</v>
          </cell>
          <cell r="AL414" t="str">
            <v>ACTIVO TEMP.INTEIRO</v>
          </cell>
          <cell r="AM414" t="str">
            <v>J300</v>
          </cell>
          <cell r="AN414" t="str">
            <v>EDPOutsourcing Comercial-S</v>
          </cell>
          <cell r="AO414" t="str">
            <v>J310</v>
          </cell>
          <cell r="AP414" t="str">
            <v>EDPOC-LSB-CCB43</v>
          </cell>
          <cell r="AQ414" t="str">
            <v>40176757</v>
          </cell>
          <cell r="AR414" t="str">
            <v>70000041</v>
          </cell>
          <cell r="AS414" t="str">
            <v>01L1</v>
          </cell>
          <cell r="AT414" t="str">
            <v>LICENCIADO I</v>
          </cell>
          <cell r="AU414" t="str">
            <v>1</v>
          </cell>
          <cell r="AV414" t="str">
            <v>00040110</v>
          </cell>
          <cell r="AW414" t="str">
            <v>J20260000630</v>
          </cell>
          <cell r="AX414" t="str">
            <v>GBAG-PO-GA PLAN.CONTR.OUTSOURC.GEST</v>
          </cell>
          <cell r="AY414" t="str">
            <v>68901140</v>
          </cell>
          <cell r="AZ414" t="str">
            <v>Outsourcing EDP</v>
          </cell>
          <cell r="BA414" t="str">
            <v>6890</v>
          </cell>
          <cell r="BB414" t="str">
            <v>EDP Outsourcing Comercial</v>
          </cell>
          <cell r="BC414" t="str">
            <v>6890</v>
          </cell>
          <cell r="BD414" t="str">
            <v>6890</v>
          </cell>
          <cell r="BE414" t="str">
            <v>2800</v>
          </cell>
          <cell r="BF414" t="str">
            <v>6890</v>
          </cell>
          <cell r="BG414" t="str">
            <v>EDP Outsourcing Comercial,SA</v>
          </cell>
          <cell r="BH414" t="str">
            <v>1010</v>
          </cell>
          <cell r="BI414">
            <v>1907</v>
          </cell>
          <cell r="BJ414" t="str">
            <v>G</v>
          </cell>
          <cell r="BK414">
            <v>3</v>
          </cell>
          <cell r="BL414">
            <v>30.33</v>
          </cell>
          <cell r="BM414" t="str">
            <v>LIC 1</v>
          </cell>
          <cell r="BN414" t="str">
            <v>00</v>
          </cell>
          <cell r="BO414" t="str">
            <v>G</v>
          </cell>
          <cell r="BP414" t="str">
            <v>20040110</v>
          </cell>
          <cell r="BQ414" t="str">
            <v>22</v>
          </cell>
          <cell r="BR414" t="str">
            <v>ACELERACAO DE CARREIRA</v>
          </cell>
          <cell r="BS414" t="str">
            <v>20050101</v>
          </cell>
          <cell r="BW414">
            <v>0</v>
          </cell>
          <cell r="BX414">
            <v>0</v>
          </cell>
          <cell r="BY414">
            <v>0</v>
          </cell>
          <cell r="BZ414">
            <v>0</v>
          </cell>
          <cell r="CA414">
            <v>0</v>
          </cell>
          <cell r="CC414">
            <v>0</v>
          </cell>
          <cell r="CG414">
            <v>0</v>
          </cell>
          <cell r="CK414">
            <v>0</v>
          </cell>
          <cell r="CO414">
            <v>0</v>
          </cell>
          <cell r="CT414">
            <v>0</v>
          </cell>
          <cell r="CU414">
            <v>0</v>
          </cell>
          <cell r="CV414">
            <v>0</v>
          </cell>
          <cell r="CW414">
            <v>0</v>
          </cell>
          <cell r="CX414">
            <v>0</v>
          </cell>
          <cell r="CZ414">
            <v>0</v>
          </cell>
          <cell r="DC414">
            <v>0</v>
          </cell>
          <cell r="DF414">
            <v>0</v>
          </cell>
          <cell r="DI414">
            <v>0</v>
          </cell>
          <cell r="DK414">
            <v>0</v>
          </cell>
          <cell r="DL414">
            <v>0</v>
          </cell>
          <cell r="DN414" t="str">
            <v>21D11</v>
          </cell>
          <cell r="DO414" t="str">
            <v>Flex.T.Int."Escrit"</v>
          </cell>
          <cell r="DP414">
            <v>2</v>
          </cell>
          <cell r="DQ414">
            <v>100</v>
          </cell>
          <cell r="DR414" t="str">
            <v>LX01</v>
          </cell>
          <cell r="DT414" t="str">
            <v>00300347</v>
          </cell>
          <cell r="DU414" t="str">
            <v>BANCO SANTANDER PORTUGAL, SA</v>
          </cell>
        </row>
        <row r="415">
          <cell r="A415" t="str">
            <v>263150</v>
          </cell>
          <cell r="B415" t="str">
            <v>Gracinda Maria Gaspar Antão Carlos</v>
          </cell>
          <cell r="C415" t="str">
            <v>1981</v>
          </cell>
          <cell r="D415">
            <v>24</v>
          </cell>
          <cell r="E415">
            <v>24</v>
          </cell>
          <cell r="F415" t="str">
            <v>19581201</v>
          </cell>
          <cell r="G415" t="str">
            <v>46</v>
          </cell>
          <cell r="H415" t="str">
            <v>4</v>
          </cell>
          <cell r="I415" t="str">
            <v>Divorc</v>
          </cell>
          <cell r="J415" t="str">
            <v>feminino</v>
          </cell>
          <cell r="K415">
            <v>2</v>
          </cell>
          <cell r="L415" t="str">
            <v>Lg Castro Soromenho, 3 -1º Esq</v>
          </cell>
          <cell r="M415" t="str">
            <v>1800-054</v>
          </cell>
          <cell r="N415" t="str">
            <v>LISBOA</v>
          </cell>
          <cell r="O415" t="str">
            <v>00243403</v>
          </cell>
          <cell r="P415" t="str">
            <v>12.ANO - 3. CURSO</v>
          </cell>
          <cell r="R415" t="str">
            <v>5190111</v>
          </cell>
          <cell r="S415" t="str">
            <v>19950905</v>
          </cell>
          <cell r="T415" t="str">
            <v>LISBOA</v>
          </cell>
          <cell r="W415" t="str">
            <v>119109387</v>
          </cell>
          <cell r="X415" t="str">
            <v>3255</v>
          </cell>
          <cell r="Y415" t="str">
            <v>0.0</v>
          </cell>
          <cell r="Z415">
            <v>2</v>
          </cell>
          <cell r="AA415" t="str">
            <v>00</v>
          </cell>
          <cell r="AD415" t="str">
            <v>100</v>
          </cell>
          <cell r="AE415" t="str">
            <v>10096474967</v>
          </cell>
          <cell r="AF415" t="str">
            <v>02</v>
          </cell>
          <cell r="AG415" t="str">
            <v>19810518</v>
          </cell>
          <cell r="AH415" t="str">
            <v>DT.Adm.Corr.Antiguid</v>
          </cell>
          <cell r="AI415" t="str">
            <v>1</v>
          </cell>
          <cell r="AJ415" t="str">
            <v>ACTIVOS</v>
          </cell>
          <cell r="AK415" t="str">
            <v>AA</v>
          </cell>
          <cell r="AL415" t="str">
            <v>ACTIVO TEMP.INTEIRO</v>
          </cell>
          <cell r="AM415" t="str">
            <v>J300</v>
          </cell>
          <cell r="AN415" t="str">
            <v>EDPOutsourcing Comercial-S</v>
          </cell>
          <cell r="AO415" t="str">
            <v>J310</v>
          </cell>
          <cell r="AP415" t="str">
            <v>EDPOC-LSB-CCB43</v>
          </cell>
          <cell r="AQ415" t="str">
            <v>40176766</v>
          </cell>
          <cell r="AR415" t="str">
            <v>70000244</v>
          </cell>
          <cell r="AS415" t="str">
            <v>134.</v>
          </cell>
          <cell r="AT415" t="str">
            <v>TECNICO GESTAO ADMINISTRATIVA</v>
          </cell>
          <cell r="AU415" t="str">
            <v>1</v>
          </cell>
          <cell r="AV415" t="str">
            <v>00040128</v>
          </cell>
          <cell r="AW415" t="str">
            <v>J20300000230</v>
          </cell>
          <cell r="AX415" t="str">
            <v>PCAP-APOIO</v>
          </cell>
          <cell r="AY415" t="str">
            <v>68904000</v>
          </cell>
          <cell r="AZ415" t="str">
            <v>Área Suporte - Apoio</v>
          </cell>
          <cell r="BA415" t="str">
            <v>6890</v>
          </cell>
          <cell r="BB415" t="str">
            <v>EDP Outsourcing Comercial</v>
          </cell>
          <cell r="BC415" t="str">
            <v>6890</v>
          </cell>
          <cell r="BD415" t="str">
            <v>6890</v>
          </cell>
          <cell r="BE415" t="str">
            <v>2800</v>
          </cell>
          <cell r="BF415" t="str">
            <v>6890</v>
          </cell>
          <cell r="BG415" t="str">
            <v>EDP Outsourcing Comercial,SA</v>
          </cell>
          <cell r="BH415" t="str">
            <v>1010</v>
          </cell>
          <cell r="BI415">
            <v>1339</v>
          </cell>
          <cell r="BJ415" t="str">
            <v>12</v>
          </cell>
          <cell r="BK415">
            <v>24</v>
          </cell>
          <cell r="BL415">
            <v>242.64</v>
          </cell>
          <cell r="BM415" t="str">
            <v>NÍVEL 4</v>
          </cell>
          <cell r="BN415" t="str">
            <v>01</v>
          </cell>
          <cell r="BO415" t="str">
            <v>06</v>
          </cell>
          <cell r="BP415" t="str">
            <v>20040101</v>
          </cell>
          <cell r="BQ415" t="str">
            <v>21</v>
          </cell>
          <cell r="BR415" t="str">
            <v>EVOLUCAO AUTOMATICA</v>
          </cell>
          <cell r="BS415" t="str">
            <v>20050101</v>
          </cell>
          <cell r="BW415">
            <v>0</v>
          </cell>
          <cell r="BX415">
            <v>0</v>
          </cell>
          <cell r="BY415">
            <v>0</v>
          </cell>
          <cell r="BZ415">
            <v>0</v>
          </cell>
          <cell r="CA415">
            <v>0</v>
          </cell>
          <cell r="CC415">
            <v>0</v>
          </cell>
          <cell r="CG415">
            <v>0</v>
          </cell>
          <cell r="CK415">
            <v>0</v>
          </cell>
          <cell r="CO415">
            <v>0</v>
          </cell>
          <cell r="CT415">
            <v>0</v>
          </cell>
          <cell r="CU415">
            <v>0</v>
          </cell>
          <cell r="CV415">
            <v>0</v>
          </cell>
          <cell r="CW415">
            <v>0</v>
          </cell>
          <cell r="CX415">
            <v>0</v>
          </cell>
          <cell r="CZ415">
            <v>0</v>
          </cell>
          <cell r="DC415">
            <v>0</v>
          </cell>
          <cell r="DF415">
            <v>0</v>
          </cell>
          <cell r="DI415">
            <v>0</v>
          </cell>
          <cell r="DK415">
            <v>0</v>
          </cell>
          <cell r="DL415">
            <v>0</v>
          </cell>
          <cell r="DN415" t="str">
            <v>21D11</v>
          </cell>
          <cell r="DO415" t="str">
            <v>Flex.T.Int."Escrit"</v>
          </cell>
          <cell r="DP415">
            <v>2</v>
          </cell>
          <cell r="DQ415">
            <v>100</v>
          </cell>
          <cell r="DR415" t="str">
            <v>LX01</v>
          </cell>
          <cell r="DT415" t="str">
            <v>00360143</v>
          </cell>
          <cell r="DU415" t="str">
            <v>CAIXA ECONOMICA MONTEPIO GERAL</v>
          </cell>
        </row>
        <row r="416">
          <cell r="A416" t="str">
            <v>214523</v>
          </cell>
          <cell r="B416" t="str">
            <v>José Carlos Mendes Joaquim</v>
          </cell>
          <cell r="C416" t="str">
            <v>1981</v>
          </cell>
          <cell r="D416">
            <v>24</v>
          </cell>
          <cell r="E416">
            <v>24</v>
          </cell>
          <cell r="F416" t="str">
            <v>19540601</v>
          </cell>
          <cell r="G416" t="str">
            <v>51</v>
          </cell>
          <cell r="H416" t="str">
            <v>4</v>
          </cell>
          <cell r="I416" t="str">
            <v>Divorc</v>
          </cell>
          <cell r="J416" t="str">
            <v>masculino</v>
          </cell>
          <cell r="K416">
            <v>2</v>
          </cell>
          <cell r="L416" t="str">
            <v>R Nau Catrineta, 3.07.04D - 3ºDto</v>
          </cell>
          <cell r="M416" t="str">
            <v>1990-185</v>
          </cell>
          <cell r="N416" t="str">
            <v>LISBOA</v>
          </cell>
          <cell r="O416" t="str">
            <v>00743315</v>
          </cell>
          <cell r="P416" t="str">
            <v>ENERGIA E SISTEMAS POTENCIA</v>
          </cell>
          <cell r="R416" t="str">
            <v>7701537</v>
          </cell>
          <cell r="S416" t="str">
            <v>19981116</v>
          </cell>
          <cell r="T416" t="str">
            <v>LISBOA</v>
          </cell>
          <cell r="W416" t="str">
            <v>119992264</v>
          </cell>
          <cell r="X416" t="str">
            <v>3557</v>
          </cell>
          <cell r="Y416" t="str">
            <v>0.0</v>
          </cell>
          <cell r="Z416">
            <v>2</v>
          </cell>
          <cell r="AA416" t="str">
            <v>00</v>
          </cell>
          <cell r="AD416" t="str">
            <v>029</v>
          </cell>
          <cell r="AE416" t="str">
            <v>10940091558</v>
          </cell>
          <cell r="AF416" t="str">
            <v>02</v>
          </cell>
          <cell r="AG416" t="str">
            <v>19810801</v>
          </cell>
          <cell r="AH416" t="str">
            <v>DT.Adm.Corr.Antiguid</v>
          </cell>
          <cell r="AI416" t="str">
            <v>1</v>
          </cell>
          <cell r="AJ416" t="str">
            <v>ACTIVOS</v>
          </cell>
          <cell r="AK416" t="str">
            <v>AA</v>
          </cell>
          <cell r="AL416" t="str">
            <v>ACTIVO TEMP.INTEIRO</v>
          </cell>
          <cell r="AM416" t="str">
            <v>J300</v>
          </cell>
          <cell r="AN416" t="str">
            <v>EDPOutsourcing Comercial-S</v>
          </cell>
          <cell r="AO416" t="str">
            <v>J310</v>
          </cell>
          <cell r="AP416" t="str">
            <v>EDPOC-LSB-CCB43</v>
          </cell>
          <cell r="AQ416" t="str">
            <v>40176767</v>
          </cell>
          <cell r="AR416" t="str">
            <v>70000168</v>
          </cell>
          <cell r="AS416" t="str">
            <v>080I</v>
          </cell>
          <cell r="AT416" t="str">
            <v>SUBDIRECTOR (D1)</v>
          </cell>
          <cell r="AU416" t="str">
            <v>1</v>
          </cell>
          <cell r="AV416" t="str">
            <v>00040131</v>
          </cell>
          <cell r="AW416" t="str">
            <v>J20302000130</v>
          </cell>
          <cell r="AX416" t="str">
            <v>PCSC-CH-CHEFIA</v>
          </cell>
          <cell r="AY416" t="str">
            <v>68904000</v>
          </cell>
          <cell r="AZ416" t="str">
            <v>Área Suporte - Apoio</v>
          </cell>
          <cell r="BA416" t="str">
            <v>6890</v>
          </cell>
          <cell r="BB416" t="str">
            <v>EDP Outsourcing Comercial</v>
          </cell>
          <cell r="BC416" t="str">
            <v>6890</v>
          </cell>
          <cell r="BD416" t="str">
            <v>6890</v>
          </cell>
          <cell r="BE416" t="str">
            <v>2800</v>
          </cell>
          <cell r="BF416" t="str">
            <v>6890</v>
          </cell>
          <cell r="BG416" t="str">
            <v>EDP Outsourcing Comercial,SA</v>
          </cell>
          <cell r="BH416" t="str">
            <v>1010</v>
          </cell>
          <cell r="BI416">
            <v>3386</v>
          </cell>
          <cell r="BJ416" t="str">
            <v>R</v>
          </cell>
          <cell r="BK416">
            <v>24</v>
          </cell>
          <cell r="BL416">
            <v>242.64</v>
          </cell>
          <cell r="BM416" t="str">
            <v>SUB DIR</v>
          </cell>
          <cell r="BN416" t="str">
            <v>00</v>
          </cell>
          <cell r="BO416" t="str">
            <v>R</v>
          </cell>
          <cell r="BP416" t="str">
            <v>20040107</v>
          </cell>
          <cell r="BQ416" t="str">
            <v>22</v>
          </cell>
          <cell r="BR416" t="str">
            <v>ACELERACAO DE CARREIRA</v>
          </cell>
          <cell r="BS416" t="str">
            <v>20050101</v>
          </cell>
          <cell r="BU416" t="str">
            <v>SUB DIR</v>
          </cell>
          <cell r="BV416" t="str">
            <v>R</v>
          </cell>
          <cell r="BW416">
            <v>0</v>
          </cell>
          <cell r="BX416">
            <v>25</v>
          </cell>
          <cell r="BY416">
            <v>907.16</v>
          </cell>
          <cell r="BZ416">
            <v>0</v>
          </cell>
          <cell r="CA416">
            <v>0</v>
          </cell>
          <cell r="CC416">
            <v>0</v>
          </cell>
          <cell r="CG416">
            <v>0</v>
          </cell>
          <cell r="CK416">
            <v>0</v>
          </cell>
          <cell r="CO416">
            <v>0</v>
          </cell>
          <cell r="CT416">
            <v>0</v>
          </cell>
          <cell r="CU416">
            <v>0</v>
          </cell>
          <cell r="CV416">
            <v>0</v>
          </cell>
          <cell r="CW416">
            <v>0</v>
          </cell>
          <cell r="CX416">
            <v>0</v>
          </cell>
          <cell r="CZ416">
            <v>0</v>
          </cell>
          <cell r="DC416">
            <v>0</v>
          </cell>
          <cell r="DF416">
            <v>0</v>
          </cell>
          <cell r="DI416">
            <v>0</v>
          </cell>
          <cell r="DK416">
            <v>0</v>
          </cell>
          <cell r="DL416">
            <v>0</v>
          </cell>
          <cell r="DN416" t="str">
            <v>50001</v>
          </cell>
          <cell r="DO416" t="str">
            <v>IHT_TEMPO INTEIRO</v>
          </cell>
          <cell r="DP416">
            <v>9</v>
          </cell>
          <cell r="DQ416">
            <v>100</v>
          </cell>
          <cell r="DR416" t="str">
            <v>LX01</v>
          </cell>
          <cell r="DT416" t="str">
            <v>00330000</v>
          </cell>
          <cell r="DU416" t="str">
            <v>BANCO COMERCIAL PORTUGUES, SA</v>
          </cell>
        </row>
        <row r="417">
          <cell r="A417" t="str">
            <v>191582</v>
          </cell>
          <cell r="B417" t="str">
            <v>Mário Jorge Dantas Ventura</v>
          </cell>
          <cell r="C417" t="str">
            <v>1980</v>
          </cell>
          <cell r="D417">
            <v>25</v>
          </cell>
          <cell r="E417">
            <v>25</v>
          </cell>
          <cell r="F417" t="str">
            <v>19590616</v>
          </cell>
          <cell r="G417" t="str">
            <v>46</v>
          </cell>
          <cell r="H417" t="str">
            <v>1</v>
          </cell>
          <cell r="I417" t="str">
            <v>Casado</v>
          </cell>
          <cell r="J417" t="str">
            <v>masculino</v>
          </cell>
          <cell r="K417">
            <v>1</v>
          </cell>
          <cell r="L417" t="str">
            <v>R Ernesto Veiga de Oliveira, 6-3ºA</v>
          </cell>
          <cell r="M417" t="str">
            <v>2780-052</v>
          </cell>
          <cell r="N417" t="str">
            <v>OEIRAS</v>
          </cell>
          <cell r="O417" t="str">
            <v>00774105</v>
          </cell>
          <cell r="P417" t="str">
            <v>ECONOMIA</v>
          </cell>
          <cell r="R417" t="str">
            <v>3832333</v>
          </cell>
          <cell r="S417" t="str">
            <v>20010420</v>
          </cell>
          <cell r="T417" t="str">
            <v>LISBOA</v>
          </cell>
          <cell r="W417" t="str">
            <v>111986460</v>
          </cell>
          <cell r="X417" t="str">
            <v>1554</v>
          </cell>
          <cell r="Y417" t="str">
            <v>0.0</v>
          </cell>
          <cell r="Z417">
            <v>1</v>
          </cell>
          <cell r="AA417" t="str">
            <v>00</v>
          </cell>
          <cell r="AC417" t="str">
            <v>X</v>
          </cell>
          <cell r="AD417" t="str">
            <v>100</v>
          </cell>
          <cell r="AE417" t="str">
            <v>11218664474</v>
          </cell>
          <cell r="AF417" t="str">
            <v>02</v>
          </cell>
          <cell r="AG417" t="str">
            <v>19800505</v>
          </cell>
          <cell r="AH417" t="str">
            <v>DT.Adm.Corr.Antiguid</v>
          </cell>
          <cell r="AI417" t="str">
            <v>1</v>
          </cell>
          <cell r="AJ417" t="str">
            <v>ACTIVOS</v>
          </cell>
          <cell r="AK417" t="str">
            <v>AA</v>
          </cell>
          <cell r="AL417" t="str">
            <v>ACTIVO TEMP.INTEIRO</v>
          </cell>
          <cell r="AM417" t="str">
            <v>J300</v>
          </cell>
          <cell r="AN417" t="str">
            <v>EDPOutsourcing Comercial-S</v>
          </cell>
          <cell r="AO417" t="str">
            <v>J310</v>
          </cell>
          <cell r="AP417" t="str">
            <v>EDPOC-LSB-CCB43</v>
          </cell>
          <cell r="AQ417" t="str">
            <v>40176768</v>
          </cell>
          <cell r="AR417" t="str">
            <v>70000041</v>
          </cell>
          <cell r="AS417" t="str">
            <v>01L1</v>
          </cell>
          <cell r="AT417" t="str">
            <v>LICENCIADO I</v>
          </cell>
          <cell r="AU417" t="str">
            <v>1</v>
          </cell>
          <cell r="AV417" t="str">
            <v>00040132</v>
          </cell>
          <cell r="AW417" t="str">
            <v>J20302000230</v>
          </cell>
          <cell r="AX417" t="str">
            <v>PCSC-AP-APOIO</v>
          </cell>
          <cell r="AY417" t="str">
            <v>68904000</v>
          </cell>
          <cell r="AZ417" t="str">
            <v>Área Suporte - Apoio</v>
          </cell>
          <cell r="BA417" t="str">
            <v>6890</v>
          </cell>
          <cell r="BB417" t="str">
            <v>EDP Outsourcing Comercial</v>
          </cell>
          <cell r="BC417" t="str">
            <v>6890</v>
          </cell>
          <cell r="BD417" t="str">
            <v>6890</v>
          </cell>
          <cell r="BE417" t="str">
            <v>2800</v>
          </cell>
          <cell r="BF417" t="str">
            <v>6890</v>
          </cell>
          <cell r="BG417" t="str">
            <v>EDP Outsourcing Comercial,SA</v>
          </cell>
          <cell r="BH417" t="str">
            <v>1010</v>
          </cell>
          <cell r="BI417">
            <v>2034</v>
          </cell>
          <cell r="BJ417" t="str">
            <v>H</v>
          </cell>
          <cell r="BK417">
            <v>25</v>
          </cell>
          <cell r="BL417">
            <v>252.75</v>
          </cell>
          <cell r="BM417" t="str">
            <v>LIC 1</v>
          </cell>
          <cell r="BN417" t="str">
            <v>00</v>
          </cell>
          <cell r="BO417" t="str">
            <v>H</v>
          </cell>
          <cell r="BP417" t="str">
            <v>20050101</v>
          </cell>
          <cell r="BQ417" t="str">
            <v>21</v>
          </cell>
          <cell r="BR417" t="str">
            <v>EVOLUCAO AUTOMATICA</v>
          </cell>
          <cell r="BS417" t="str">
            <v>20050101</v>
          </cell>
          <cell r="BW417">
            <v>0</v>
          </cell>
          <cell r="BX417">
            <v>0</v>
          </cell>
          <cell r="BY417">
            <v>0</v>
          </cell>
          <cell r="BZ417">
            <v>0</v>
          </cell>
          <cell r="CA417">
            <v>0</v>
          </cell>
          <cell r="CC417">
            <v>0</v>
          </cell>
          <cell r="CG417">
            <v>0</v>
          </cell>
          <cell r="CK417">
            <v>0</v>
          </cell>
          <cell r="CO417">
            <v>0</v>
          </cell>
          <cell r="CT417">
            <v>0</v>
          </cell>
          <cell r="CU417">
            <v>0</v>
          </cell>
          <cell r="CV417">
            <v>0</v>
          </cell>
          <cell r="CW417">
            <v>0</v>
          </cell>
          <cell r="CX417">
            <v>0</v>
          </cell>
          <cell r="CZ417">
            <v>0</v>
          </cell>
          <cell r="DC417">
            <v>0</v>
          </cell>
          <cell r="DF417">
            <v>0</v>
          </cell>
          <cell r="DI417">
            <v>0</v>
          </cell>
          <cell r="DK417">
            <v>0</v>
          </cell>
          <cell r="DL417">
            <v>0</v>
          </cell>
          <cell r="DN417" t="str">
            <v>21022</v>
          </cell>
          <cell r="DO417" t="str">
            <v>Flex. Tempo Inteiro</v>
          </cell>
          <cell r="DP417">
            <v>2</v>
          </cell>
          <cell r="DQ417">
            <v>100</v>
          </cell>
          <cell r="DR417" t="str">
            <v>LX01</v>
          </cell>
          <cell r="DT417" t="str">
            <v>00350549</v>
          </cell>
          <cell r="DU417" t="str">
            <v>CAIXA GERAL DE DEPOSITOS, SA</v>
          </cell>
        </row>
        <row r="418">
          <cell r="A418" t="str">
            <v>206229</v>
          </cell>
          <cell r="B418" t="str">
            <v>António Abreu Silva</v>
          </cell>
          <cell r="C418" t="str">
            <v>1981</v>
          </cell>
          <cell r="D418">
            <v>24</v>
          </cell>
          <cell r="E418">
            <v>24</v>
          </cell>
          <cell r="F418" t="str">
            <v>19470513</v>
          </cell>
          <cell r="G418" t="str">
            <v>58</v>
          </cell>
          <cell r="H418" t="str">
            <v>1</v>
          </cell>
          <cell r="I418" t="str">
            <v>Casado</v>
          </cell>
          <cell r="J418" t="str">
            <v>masculino</v>
          </cell>
          <cell r="K418">
            <v>2</v>
          </cell>
          <cell r="L418" t="str">
            <v>R Bernardo Santareno, Nº 34-4ºFrente</v>
          </cell>
          <cell r="M418" t="str">
            <v>2795-034</v>
          </cell>
          <cell r="N418" t="str">
            <v>LINDA A VELHA</v>
          </cell>
          <cell r="O418" t="str">
            <v>00123032</v>
          </cell>
          <cell r="P418" t="str">
            <v>CICLO PREP. ENSINO SECUNDARIO</v>
          </cell>
          <cell r="R418" t="str">
            <v>177268</v>
          </cell>
          <cell r="S418" t="str">
            <v>19990531</v>
          </cell>
          <cell r="T418" t="str">
            <v>LISBOA</v>
          </cell>
          <cell r="W418" t="str">
            <v>122394992</v>
          </cell>
          <cell r="X418" t="str">
            <v>3522</v>
          </cell>
          <cell r="Y418" t="str">
            <v>0.0</v>
          </cell>
          <cell r="Z418">
            <v>2</v>
          </cell>
          <cell r="AA418" t="str">
            <v>00</v>
          </cell>
          <cell r="AD418" t="str">
            <v>029</v>
          </cell>
          <cell r="AE418" t="str">
            <v>10940076638</v>
          </cell>
          <cell r="AF418" t="str">
            <v>02</v>
          </cell>
          <cell r="AG418" t="str">
            <v>19810102</v>
          </cell>
          <cell r="AH418" t="str">
            <v>DT.Adm.Corr.Antiguid</v>
          </cell>
          <cell r="AI418" t="str">
            <v>1</v>
          </cell>
          <cell r="AJ418" t="str">
            <v>ACTIVOS</v>
          </cell>
          <cell r="AK418" t="str">
            <v>AA</v>
          </cell>
          <cell r="AL418" t="str">
            <v>ACTIVO TEMP.INTEIRO</v>
          </cell>
          <cell r="AM418" t="str">
            <v>J300</v>
          </cell>
          <cell r="AN418" t="str">
            <v>EDPOutsourcing Comercial-S</v>
          </cell>
          <cell r="AO418" t="str">
            <v>J310</v>
          </cell>
          <cell r="AP418" t="str">
            <v>EDPOC-LSB-CCB43</v>
          </cell>
          <cell r="AQ418" t="str">
            <v>40176861</v>
          </cell>
          <cell r="AR418" t="str">
            <v>70000022</v>
          </cell>
          <cell r="AS418" t="str">
            <v>014.</v>
          </cell>
          <cell r="AT418" t="str">
            <v>TECNICO COMERCIAL</v>
          </cell>
          <cell r="AU418" t="str">
            <v>1</v>
          </cell>
          <cell r="AV418" t="str">
            <v>00040530</v>
          </cell>
          <cell r="AW418" t="str">
            <v>J20460000630</v>
          </cell>
          <cell r="AX418" t="str">
            <v>AS-LE-GA LOJAS E EQUIPAS</v>
          </cell>
          <cell r="AY418" t="str">
            <v>68905057</v>
          </cell>
          <cell r="AZ418" t="str">
            <v>Apoio à Rede Sul</v>
          </cell>
          <cell r="BA418" t="str">
            <v>6890</v>
          </cell>
          <cell r="BB418" t="str">
            <v>EDP Outsourcing Comercial</v>
          </cell>
          <cell r="BC418" t="str">
            <v>6890</v>
          </cell>
          <cell r="BD418" t="str">
            <v>6890</v>
          </cell>
          <cell r="BE418" t="str">
            <v>2800</v>
          </cell>
          <cell r="BF418" t="str">
            <v>6890</v>
          </cell>
          <cell r="BG418" t="str">
            <v>EDP Outsourcing Comercial,SA</v>
          </cell>
          <cell r="BH418" t="str">
            <v>1010</v>
          </cell>
          <cell r="BI418">
            <v>1339</v>
          </cell>
          <cell r="BJ418" t="str">
            <v>12</v>
          </cell>
          <cell r="BK418">
            <v>24</v>
          </cell>
          <cell r="BL418">
            <v>242.64</v>
          </cell>
          <cell r="BM418" t="str">
            <v>NÍVEL 4</v>
          </cell>
          <cell r="BN418" t="str">
            <v>01</v>
          </cell>
          <cell r="BO418" t="str">
            <v>06</v>
          </cell>
          <cell r="BP418" t="str">
            <v>20040101</v>
          </cell>
          <cell r="BQ418" t="str">
            <v>21</v>
          </cell>
          <cell r="BR418" t="str">
            <v>EVOLUCAO AUTOMATICA</v>
          </cell>
          <cell r="BS418" t="str">
            <v>20050101</v>
          </cell>
          <cell r="BW418">
            <v>0</v>
          </cell>
          <cell r="BX418">
            <v>0</v>
          </cell>
          <cell r="BY418">
            <v>0</v>
          </cell>
          <cell r="BZ418">
            <v>0</v>
          </cell>
          <cell r="CA418">
            <v>0</v>
          </cell>
          <cell r="CC418">
            <v>0</v>
          </cell>
          <cell r="CG418">
            <v>0</v>
          </cell>
          <cell r="CK418">
            <v>0</v>
          </cell>
          <cell r="CO418">
            <v>0</v>
          </cell>
          <cell r="CT418">
            <v>0</v>
          </cell>
          <cell r="CU418">
            <v>0</v>
          </cell>
          <cell r="CV418">
            <v>0</v>
          </cell>
          <cell r="CW418">
            <v>0</v>
          </cell>
          <cell r="CX418">
            <v>1</v>
          </cell>
          <cell r="CY418" t="str">
            <v>6010</v>
          </cell>
          <cell r="CZ418">
            <v>39.54</v>
          </cell>
          <cell r="DC418">
            <v>0</v>
          </cell>
          <cell r="DF418">
            <v>0</v>
          </cell>
          <cell r="DI418">
            <v>0</v>
          </cell>
          <cell r="DK418">
            <v>0</v>
          </cell>
          <cell r="DL418">
            <v>0</v>
          </cell>
          <cell r="DN418" t="str">
            <v>21D12</v>
          </cell>
          <cell r="DO418" t="str">
            <v>Flex.T.Int."Act.Ind."</v>
          </cell>
          <cell r="DP418">
            <v>2</v>
          </cell>
          <cell r="DQ418">
            <v>100</v>
          </cell>
          <cell r="DR418" t="str">
            <v>LX01</v>
          </cell>
          <cell r="DT418" t="str">
            <v>00350675</v>
          </cell>
          <cell r="DU418" t="str">
            <v>CAIXA GERAL DE DEPOSITOS, SA</v>
          </cell>
        </row>
        <row r="419">
          <cell r="A419" t="str">
            <v>170046</v>
          </cell>
          <cell r="B419" t="str">
            <v>José Alberto Jesus Dias Duque</v>
          </cell>
          <cell r="C419" t="str">
            <v>1979</v>
          </cell>
          <cell r="D419">
            <v>26</v>
          </cell>
          <cell r="E419">
            <v>26</v>
          </cell>
          <cell r="F419" t="str">
            <v>19520514</v>
          </cell>
          <cell r="G419" t="str">
            <v>53</v>
          </cell>
          <cell r="H419" t="str">
            <v>1</v>
          </cell>
          <cell r="I419" t="str">
            <v>Casado</v>
          </cell>
          <cell r="J419" t="str">
            <v>masculino</v>
          </cell>
          <cell r="K419">
            <v>1</v>
          </cell>
          <cell r="L419" t="str">
            <v>R Duarte Pacheco Pereira, 14-4ºEsq Damaia</v>
          </cell>
          <cell r="M419" t="str">
            <v>2720-000</v>
          </cell>
          <cell r="N419" t="str">
            <v>AMADORA</v>
          </cell>
          <cell r="O419" t="str">
            <v>00241132</v>
          </cell>
          <cell r="P419" t="str">
            <v>CURSO COMPLEMENTAR DOS LICEUS</v>
          </cell>
          <cell r="R419" t="str">
            <v>2440558</v>
          </cell>
          <cell r="S419" t="str">
            <v>19980605</v>
          </cell>
          <cell r="T419" t="str">
            <v>LISBOA</v>
          </cell>
          <cell r="U419" t="str">
            <v>9802</v>
          </cell>
          <cell r="V419" t="str">
            <v>SIND IND ELéCT SUL ILHAS</v>
          </cell>
          <cell r="W419" t="str">
            <v>102727228</v>
          </cell>
          <cell r="X419" t="str">
            <v>3620</v>
          </cell>
          <cell r="Y419" t="str">
            <v>0.0</v>
          </cell>
          <cell r="Z419">
            <v>1</v>
          </cell>
          <cell r="AA419" t="str">
            <v>00</v>
          </cell>
          <cell r="AD419" t="str">
            <v>029</v>
          </cell>
          <cell r="AE419" t="str">
            <v>10940079578</v>
          </cell>
          <cell r="AF419" t="str">
            <v>02</v>
          </cell>
          <cell r="AG419" t="str">
            <v>19791016</v>
          </cell>
          <cell r="AH419" t="str">
            <v>DT.Adm.Corr.Antiguid</v>
          </cell>
          <cell r="AI419" t="str">
            <v>1</v>
          </cell>
          <cell r="AJ419" t="str">
            <v>ACTIVOS</v>
          </cell>
          <cell r="AK419" t="str">
            <v>AA</v>
          </cell>
          <cell r="AL419" t="str">
            <v>ACTIVO TEMP.INTEIRO</v>
          </cell>
          <cell r="AM419" t="str">
            <v>J300</v>
          </cell>
          <cell r="AN419" t="str">
            <v>EDPOutsourcing Comercial-S</v>
          </cell>
          <cell r="AO419" t="str">
            <v>J310</v>
          </cell>
          <cell r="AP419" t="str">
            <v>EDPOC-LSB-CCB43</v>
          </cell>
          <cell r="AQ419" t="str">
            <v>40176859</v>
          </cell>
          <cell r="AR419" t="str">
            <v>70000044</v>
          </cell>
          <cell r="AS419" t="str">
            <v>01S2</v>
          </cell>
          <cell r="AT419" t="str">
            <v>CHEFIA SECCAO ESCALAO II</v>
          </cell>
          <cell r="AU419" t="str">
            <v>1</v>
          </cell>
          <cell r="AV419" t="str">
            <v>00040339</v>
          </cell>
          <cell r="AW419" t="str">
            <v>J20460000830</v>
          </cell>
          <cell r="AX419" t="str">
            <v>AS-RA-GA REDE DE AGENTES - I</v>
          </cell>
          <cell r="AY419" t="str">
            <v>68905059</v>
          </cell>
          <cell r="AZ419" t="str">
            <v>Eq Contacto Directo</v>
          </cell>
          <cell r="BA419" t="str">
            <v>6890</v>
          </cell>
          <cell r="BB419" t="str">
            <v>EDP Outsourcing Comercial</v>
          </cell>
          <cell r="BC419" t="str">
            <v>6890</v>
          </cell>
          <cell r="BD419" t="str">
            <v>6890</v>
          </cell>
          <cell r="BE419" t="str">
            <v>2800</v>
          </cell>
          <cell r="BF419" t="str">
            <v>6890</v>
          </cell>
          <cell r="BG419" t="str">
            <v>EDP Outsourcing Comercial,SA</v>
          </cell>
          <cell r="BH419" t="str">
            <v>1010</v>
          </cell>
          <cell r="BI419">
            <v>1520</v>
          </cell>
          <cell r="BJ419" t="str">
            <v>14</v>
          </cell>
          <cell r="BK419">
            <v>26</v>
          </cell>
          <cell r="BL419">
            <v>262.86</v>
          </cell>
          <cell r="BM419" t="str">
            <v>C SECÇ2</v>
          </cell>
          <cell r="BN419" t="str">
            <v>02</v>
          </cell>
          <cell r="BO419" t="str">
            <v>I</v>
          </cell>
          <cell r="BP419" t="str">
            <v>20030101</v>
          </cell>
          <cell r="BQ419" t="str">
            <v>21</v>
          </cell>
          <cell r="BR419" t="str">
            <v>EVOLUCAO AUTOMATICA</v>
          </cell>
          <cell r="BS419" t="str">
            <v>20050101</v>
          </cell>
          <cell r="BW419">
            <v>0</v>
          </cell>
          <cell r="BX419">
            <v>0</v>
          </cell>
          <cell r="BY419">
            <v>0</v>
          </cell>
          <cell r="BZ419">
            <v>0</v>
          </cell>
          <cell r="CA419">
            <v>0</v>
          </cell>
          <cell r="CC419">
            <v>0</v>
          </cell>
          <cell r="CG419">
            <v>0</v>
          </cell>
          <cell r="CK419">
            <v>0</v>
          </cell>
          <cell r="CO419">
            <v>0</v>
          </cell>
          <cell r="CT419">
            <v>0</v>
          </cell>
          <cell r="CU419">
            <v>0</v>
          </cell>
          <cell r="CV419">
            <v>0</v>
          </cell>
          <cell r="CW419">
            <v>0</v>
          </cell>
          <cell r="CX419">
            <v>2</v>
          </cell>
          <cell r="CY419" t="str">
            <v>6010</v>
          </cell>
          <cell r="CZ419">
            <v>49.43</v>
          </cell>
          <cell r="DC419">
            <v>0</v>
          </cell>
          <cell r="DF419">
            <v>0</v>
          </cell>
          <cell r="DI419">
            <v>0</v>
          </cell>
          <cell r="DK419">
            <v>0</v>
          </cell>
          <cell r="DL419">
            <v>0</v>
          </cell>
          <cell r="DN419" t="str">
            <v>11D13</v>
          </cell>
          <cell r="DO419" t="str">
            <v>FixoTInt-"Lojas"2002</v>
          </cell>
          <cell r="DP419">
            <v>2</v>
          </cell>
          <cell r="DQ419">
            <v>100</v>
          </cell>
          <cell r="DR419" t="str">
            <v>LX01</v>
          </cell>
          <cell r="DT419" t="str">
            <v>00330000</v>
          </cell>
          <cell r="DU419" t="str">
            <v>BANCO COMERCIAL PORTUGUES, SA</v>
          </cell>
        </row>
        <row r="420">
          <cell r="A420" t="str">
            <v>140350</v>
          </cell>
          <cell r="B420" t="str">
            <v>António Francisco Favinha Doidinho</v>
          </cell>
          <cell r="C420" t="str">
            <v>1975</v>
          </cell>
          <cell r="D420">
            <v>30</v>
          </cell>
          <cell r="E420">
            <v>30</v>
          </cell>
          <cell r="F420" t="str">
            <v>19550708</v>
          </cell>
          <cell r="G420" t="str">
            <v>49</v>
          </cell>
          <cell r="H420" t="str">
            <v>1</v>
          </cell>
          <cell r="I420" t="str">
            <v>Casado</v>
          </cell>
          <cell r="J420" t="str">
            <v>masculino</v>
          </cell>
          <cell r="K420">
            <v>2</v>
          </cell>
          <cell r="L420" t="str">
            <v>R Cesário Verde, Nº 20 Miratejo</v>
          </cell>
          <cell r="M420" t="str">
            <v>2855-234</v>
          </cell>
          <cell r="N420" t="str">
            <v>CORROIOS</v>
          </cell>
          <cell r="O420" t="str">
            <v>00232213</v>
          </cell>
          <cell r="P420" t="str">
            <v>C.GERAL ADMINISTRACAO COMERCIO</v>
          </cell>
          <cell r="R420" t="str">
            <v>5344830</v>
          </cell>
          <cell r="S420" t="str">
            <v>19970729</v>
          </cell>
          <cell r="T420" t="str">
            <v>LISBOA</v>
          </cell>
          <cell r="U420" t="str">
            <v>9802</v>
          </cell>
          <cell r="V420" t="str">
            <v>SIND IND ELéCT SUL ILHAS</v>
          </cell>
          <cell r="W420" t="str">
            <v>148196322</v>
          </cell>
          <cell r="X420" t="str">
            <v>3697</v>
          </cell>
          <cell r="Y420" t="str">
            <v>0.0</v>
          </cell>
          <cell r="Z420">
            <v>2</v>
          </cell>
          <cell r="AA420" t="str">
            <v>00</v>
          </cell>
          <cell r="AD420" t="str">
            <v>029</v>
          </cell>
          <cell r="AE420" t="str">
            <v>10940067761</v>
          </cell>
          <cell r="AF420" t="str">
            <v>02</v>
          </cell>
          <cell r="AG420" t="str">
            <v>19750901</v>
          </cell>
          <cell r="AH420" t="str">
            <v>DT.Adm.Corr.Antiguid</v>
          </cell>
          <cell r="AI420" t="str">
            <v>1</v>
          </cell>
          <cell r="AJ420" t="str">
            <v>ACTIVOS</v>
          </cell>
          <cell r="AK420" t="str">
            <v>AA</v>
          </cell>
          <cell r="AL420" t="str">
            <v>ACTIVO TEMP.INTEIRO</v>
          </cell>
          <cell r="AM420" t="str">
            <v>J300</v>
          </cell>
          <cell r="AN420" t="str">
            <v>EDPOutsourcing Comercial-S</v>
          </cell>
          <cell r="AO420" t="str">
            <v>J310</v>
          </cell>
          <cell r="AP420" t="str">
            <v>EDPOC-LSB-CCB43</v>
          </cell>
          <cell r="AQ420" t="str">
            <v>40176858</v>
          </cell>
          <cell r="AR420" t="str">
            <v>70000045</v>
          </cell>
          <cell r="AS420" t="str">
            <v>01S3</v>
          </cell>
          <cell r="AT420" t="str">
            <v>CHEFIA SECCAO ESCALAO III</v>
          </cell>
          <cell r="AU420" t="str">
            <v>1</v>
          </cell>
          <cell r="AV420" t="str">
            <v>00040357</v>
          </cell>
          <cell r="AW420" t="str">
            <v>J20464380130</v>
          </cell>
          <cell r="AX420" t="str">
            <v>AS-LJLSB-CH-CHEFIA</v>
          </cell>
          <cell r="AY420" t="str">
            <v>68905608</v>
          </cell>
          <cell r="AZ420" t="str">
            <v>Lj Lisboa - CCB</v>
          </cell>
          <cell r="BA420" t="str">
            <v>6890</v>
          </cell>
          <cell r="BB420" t="str">
            <v>EDP Outsourcing Comercial</v>
          </cell>
          <cell r="BC420" t="str">
            <v>6890</v>
          </cell>
          <cell r="BD420" t="str">
            <v>6890</v>
          </cell>
          <cell r="BE420" t="str">
            <v>2800</v>
          </cell>
          <cell r="BF420" t="str">
            <v>6890</v>
          </cell>
          <cell r="BG420" t="str">
            <v>EDP Outsourcing Comercial,SA</v>
          </cell>
          <cell r="BH420" t="str">
            <v>1010</v>
          </cell>
          <cell r="BI420">
            <v>1799</v>
          </cell>
          <cell r="BJ420" t="str">
            <v>17</v>
          </cell>
          <cell r="BK420">
            <v>30</v>
          </cell>
          <cell r="BL420">
            <v>303.3</v>
          </cell>
          <cell r="BM420" t="str">
            <v>C SECÇ3</v>
          </cell>
          <cell r="BN420" t="str">
            <v>00</v>
          </cell>
          <cell r="BO420" t="str">
            <v>I</v>
          </cell>
          <cell r="BP420" t="str">
            <v>20050101</v>
          </cell>
          <cell r="BQ420" t="str">
            <v>21</v>
          </cell>
          <cell r="BR420" t="str">
            <v>EVOLUCAO AUTOMATICA</v>
          </cell>
          <cell r="BS420" t="str">
            <v>20050101</v>
          </cell>
          <cell r="BW420">
            <v>0</v>
          </cell>
          <cell r="BX420">
            <v>0</v>
          </cell>
          <cell r="BY420">
            <v>0</v>
          </cell>
          <cell r="BZ420">
            <v>0</v>
          </cell>
          <cell r="CA420">
            <v>0</v>
          </cell>
          <cell r="CC420">
            <v>0</v>
          </cell>
          <cell r="CG420">
            <v>0</v>
          </cell>
          <cell r="CK420">
            <v>0</v>
          </cell>
          <cell r="CO420">
            <v>0</v>
          </cell>
          <cell r="CT420">
            <v>0</v>
          </cell>
          <cell r="CU420">
            <v>0</v>
          </cell>
          <cell r="CV420">
            <v>0</v>
          </cell>
          <cell r="CW420">
            <v>0</v>
          </cell>
          <cell r="CX420">
            <v>1</v>
          </cell>
          <cell r="CY420" t="str">
            <v>6010</v>
          </cell>
          <cell r="CZ420">
            <v>39.54</v>
          </cell>
          <cell r="DC420">
            <v>0</v>
          </cell>
          <cell r="DF420">
            <v>0</v>
          </cell>
          <cell r="DI420">
            <v>0</v>
          </cell>
          <cell r="DK420">
            <v>0</v>
          </cell>
          <cell r="DL420">
            <v>0</v>
          </cell>
          <cell r="DN420" t="str">
            <v>21D12</v>
          </cell>
          <cell r="DO420" t="str">
            <v>Flex.T.Int."Act.Ind."</v>
          </cell>
          <cell r="DP420">
            <v>2</v>
          </cell>
          <cell r="DQ420">
            <v>100</v>
          </cell>
          <cell r="DR420" t="str">
            <v>LX01</v>
          </cell>
          <cell r="DT420" t="str">
            <v>00350278</v>
          </cell>
          <cell r="DU420" t="str">
            <v>CAIXA GERAL DE DEPOSITOS, SA</v>
          </cell>
        </row>
        <row r="421">
          <cell r="A421" t="str">
            <v>326224</v>
          </cell>
          <cell r="B421" t="str">
            <v>Manuela Sofia Gomes Aguiar</v>
          </cell>
          <cell r="C421" t="str">
            <v>1994</v>
          </cell>
          <cell r="D421">
            <v>11</v>
          </cell>
          <cell r="E421">
            <v>11</v>
          </cell>
          <cell r="F421" t="str">
            <v>19750804</v>
          </cell>
          <cell r="G421" t="str">
            <v>29</v>
          </cell>
          <cell r="H421" t="str">
            <v>1</v>
          </cell>
          <cell r="I421" t="str">
            <v>Casado</v>
          </cell>
          <cell r="J421" t="str">
            <v>feminino</v>
          </cell>
          <cell r="K421">
            <v>1</v>
          </cell>
          <cell r="L421" t="str">
            <v>R Artur Duarte, 9-2ºDto Algueirão</v>
          </cell>
          <cell r="M421" t="str">
            <v>2725-589</v>
          </cell>
          <cell r="N421" t="str">
            <v>MEM MARTINS</v>
          </cell>
          <cell r="O421" t="str">
            <v>00243393</v>
          </cell>
          <cell r="P421" t="str">
            <v>12.ANO - 2. CURSO</v>
          </cell>
          <cell r="R421" t="str">
            <v>10525125</v>
          </cell>
          <cell r="S421" t="str">
            <v>20021107</v>
          </cell>
          <cell r="T421" t="str">
            <v>Lisboa</v>
          </cell>
          <cell r="U421" t="str">
            <v>9803</v>
          </cell>
          <cell r="V421" t="str">
            <v>S.NAC IND ENERGIA-SINDEL</v>
          </cell>
          <cell r="W421" t="str">
            <v>206021011</v>
          </cell>
          <cell r="X421" t="str">
            <v>3549</v>
          </cell>
          <cell r="Y421" t="str">
            <v>0.0</v>
          </cell>
          <cell r="Z421">
            <v>1</v>
          </cell>
          <cell r="AA421" t="str">
            <v>00</v>
          </cell>
          <cell r="AC421" t="str">
            <v>X</v>
          </cell>
          <cell r="AD421" t="str">
            <v>029</v>
          </cell>
          <cell r="AE421" t="str">
            <v>10940099037</v>
          </cell>
          <cell r="AF421" t="str">
            <v>02</v>
          </cell>
          <cell r="AG421" t="str">
            <v>19940725</v>
          </cell>
          <cell r="AH421" t="str">
            <v>DT.Adm.Corr.Antiguid</v>
          </cell>
          <cell r="AI421" t="str">
            <v>1</v>
          </cell>
          <cell r="AJ421" t="str">
            <v>ACTIVOS</v>
          </cell>
          <cell r="AK421" t="str">
            <v>AA</v>
          </cell>
          <cell r="AL421" t="str">
            <v>ACTIVO TEMP.INTEIRO</v>
          </cell>
          <cell r="AM421" t="str">
            <v>J300</v>
          </cell>
          <cell r="AN421" t="str">
            <v>EDPOutsourcing Comercial-S</v>
          </cell>
          <cell r="AO421" t="str">
            <v>J310</v>
          </cell>
          <cell r="AP421" t="str">
            <v>EDPOC-LSB-CCB43</v>
          </cell>
          <cell r="AQ421" t="str">
            <v>40176872</v>
          </cell>
          <cell r="AR421" t="str">
            <v>70000060</v>
          </cell>
          <cell r="AS421" t="str">
            <v>025.</v>
          </cell>
          <cell r="AT421" t="str">
            <v>ESCRITURARIO COMERCIAL</v>
          </cell>
          <cell r="AU421" t="str">
            <v>1</v>
          </cell>
          <cell r="AV421" t="str">
            <v>00040358</v>
          </cell>
          <cell r="AW421" t="str">
            <v>J20464380430</v>
          </cell>
          <cell r="AX421" t="str">
            <v>AS-LJLSB-LOJA LISBOA</v>
          </cell>
          <cell r="AY421" t="str">
            <v>68905608</v>
          </cell>
          <cell r="AZ421" t="str">
            <v>Lj Lisboa - CCB</v>
          </cell>
          <cell r="BA421" t="str">
            <v>6890</v>
          </cell>
          <cell r="BB421" t="str">
            <v>EDP Outsourcing Comercial</v>
          </cell>
          <cell r="BC421" t="str">
            <v>6890</v>
          </cell>
          <cell r="BD421" t="str">
            <v>6890</v>
          </cell>
          <cell r="BE421" t="str">
            <v>2800</v>
          </cell>
          <cell r="BF421" t="str">
            <v>6890</v>
          </cell>
          <cell r="BG421" t="str">
            <v>EDP Outsourcing Comercial,SA</v>
          </cell>
          <cell r="BH421" t="str">
            <v>1010</v>
          </cell>
          <cell r="BI421">
            <v>946</v>
          </cell>
          <cell r="BJ421" t="str">
            <v>07</v>
          </cell>
          <cell r="BK421">
            <v>11</v>
          </cell>
          <cell r="BL421">
            <v>111.21</v>
          </cell>
          <cell r="BM421" t="str">
            <v>NÍVEL 5</v>
          </cell>
          <cell r="BN421" t="str">
            <v>01</v>
          </cell>
          <cell r="BO421" t="str">
            <v>04</v>
          </cell>
          <cell r="BP421" t="str">
            <v>20040101</v>
          </cell>
          <cell r="BQ421" t="str">
            <v>21</v>
          </cell>
          <cell r="BR421" t="str">
            <v>EVOLUCAO AUTOMATICA</v>
          </cell>
          <cell r="BS421" t="str">
            <v>20050101</v>
          </cell>
          <cell r="BW421">
            <v>0</v>
          </cell>
          <cell r="BX421">
            <v>0</v>
          </cell>
          <cell r="BY421">
            <v>0</v>
          </cell>
          <cell r="BZ421">
            <v>0</v>
          </cell>
          <cell r="CA421">
            <v>0</v>
          </cell>
          <cell r="CC421">
            <v>0</v>
          </cell>
          <cell r="CG421">
            <v>0</v>
          </cell>
          <cell r="CK421">
            <v>0</v>
          </cell>
          <cell r="CO421">
            <v>0</v>
          </cell>
          <cell r="CT421">
            <v>0</v>
          </cell>
          <cell r="CU421">
            <v>0</v>
          </cell>
          <cell r="CV421">
            <v>0</v>
          </cell>
          <cell r="CW421">
            <v>0</v>
          </cell>
          <cell r="CX421">
            <v>1</v>
          </cell>
          <cell r="CY421" t="str">
            <v>6010</v>
          </cell>
          <cell r="CZ421">
            <v>39.54</v>
          </cell>
          <cell r="DC421">
            <v>0</v>
          </cell>
          <cell r="DF421">
            <v>0</v>
          </cell>
          <cell r="DI421">
            <v>0</v>
          </cell>
          <cell r="DK421">
            <v>0</v>
          </cell>
          <cell r="DL421">
            <v>0</v>
          </cell>
          <cell r="DN421" t="str">
            <v>21D12</v>
          </cell>
          <cell r="DO421" t="str">
            <v>Flex.T.Int."Act.Ind."</v>
          </cell>
          <cell r="DP421">
            <v>2</v>
          </cell>
          <cell r="DQ421">
            <v>100</v>
          </cell>
          <cell r="DR421" t="str">
            <v>LX01</v>
          </cell>
          <cell r="DT421" t="str">
            <v>00350458</v>
          </cell>
          <cell r="DU421" t="str">
            <v>CAIXA GERAL DE DEPOSITOS, SA</v>
          </cell>
        </row>
        <row r="422">
          <cell r="A422" t="str">
            <v>301680</v>
          </cell>
          <cell r="B422" t="str">
            <v>Isabel Maria Costa Correia Castro Caldeira</v>
          </cell>
          <cell r="C422" t="str">
            <v>1984</v>
          </cell>
          <cell r="D422">
            <v>21</v>
          </cell>
          <cell r="E422">
            <v>21</v>
          </cell>
          <cell r="F422" t="str">
            <v>19620811</v>
          </cell>
          <cell r="G422" t="str">
            <v>42</v>
          </cell>
          <cell r="H422" t="str">
            <v>1</v>
          </cell>
          <cell r="I422" t="str">
            <v>Casado</v>
          </cell>
          <cell r="J422" t="str">
            <v>feminino</v>
          </cell>
          <cell r="K422">
            <v>1</v>
          </cell>
          <cell r="L422" t="str">
            <v>Tv do Cabral, 5-R/C Esq</v>
          </cell>
          <cell r="M422" t="str">
            <v>1200-000</v>
          </cell>
          <cell r="N422" t="str">
            <v>LISBOA</v>
          </cell>
          <cell r="O422" t="str">
            <v>00233023</v>
          </cell>
          <cell r="P422" t="str">
            <v>C.GERAL UNIFICADO(9 ANO ESCOL)</v>
          </cell>
          <cell r="R422" t="str">
            <v>6053222</v>
          </cell>
          <cell r="S422" t="str">
            <v>19990311</v>
          </cell>
          <cell r="T422" t="str">
            <v>LISBOA</v>
          </cell>
          <cell r="U422" t="str">
            <v>9803</v>
          </cell>
          <cell r="V422" t="str">
            <v>S.NAC IND ENERGIA-SINDEL</v>
          </cell>
          <cell r="W422" t="str">
            <v>153015241</v>
          </cell>
          <cell r="X422" t="str">
            <v>3085</v>
          </cell>
          <cell r="Y422" t="str">
            <v>0.0</v>
          </cell>
          <cell r="Z422">
            <v>1</v>
          </cell>
          <cell r="AA422" t="str">
            <v>00</v>
          </cell>
          <cell r="AC422" t="str">
            <v>X</v>
          </cell>
          <cell r="AD422" t="str">
            <v>029</v>
          </cell>
          <cell r="AE422" t="str">
            <v>10940088178</v>
          </cell>
          <cell r="AF422" t="str">
            <v>02</v>
          </cell>
          <cell r="AG422" t="str">
            <v>19840502</v>
          </cell>
          <cell r="AH422" t="str">
            <v>DT.Adm.Corr.Antiguid</v>
          </cell>
          <cell r="AI422" t="str">
            <v>1</v>
          </cell>
          <cell r="AJ422" t="str">
            <v>ACTIVOS</v>
          </cell>
          <cell r="AK422" t="str">
            <v>AA</v>
          </cell>
          <cell r="AL422" t="str">
            <v>ACTIVO TEMP.INTEIRO</v>
          </cell>
          <cell r="AM422" t="str">
            <v>J300</v>
          </cell>
          <cell r="AN422" t="str">
            <v>EDPOutsourcing Comercial-S</v>
          </cell>
          <cell r="AO422" t="str">
            <v>J310</v>
          </cell>
          <cell r="AP422" t="str">
            <v>EDPOC-LSB-CCB43</v>
          </cell>
          <cell r="AQ422" t="str">
            <v>40176867</v>
          </cell>
          <cell r="AR422" t="str">
            <v>70000060</v>
          </cell>
          <cell r="AS422" t="str">
            <v>025.</v>
          </cell>
          <cell r="AT422" t="str">
            <v>ESCRITURARIO COMERCIAL</v>
          </cell>
          <cell r="AU422" t="str">
            <v>1</v>
          </cell>
          <cell r="AV422" t="str">
            <v>00040358</v>
          </cell>
          <cell r="AW422" t="str">
            <v>J20464380430</v>
          </cell>
          <cell r="AX422" t="str">
            <v>AS-LJLSB-LOJA LISBOA</v>
          </cell>
          <cell r="AY422" t="str">
            <v>68905608</v>
          </cell>
          <cell r="AZ422" t="str">
            <v>Lj Lisboa - CCB</v>
          </cell>
          <cell r="BA422" t="str">
            <v>6890</v>
          </cell>
          <cell r="BB422" t="str">
            <v>EDP Outsourcing Comercial</v>
          </cell>
          <cell r="BC422" t="str">
            <v>6890</v>
          </cell>
          <cell r="BD422" t="str">
            <v>6890</v>
          </cell>
          <cell r="BE422" t="str">
            <v>2800</v>
          </cell>
          <cell r="BF422" t="str">
            <v>6890</v>
          </cell>
          <cell r="BG422" t="str">
            <v>EDP Outsourcing Comercial,SA</v>
          </cell>
          <cell r="BH422" t="str">
            <v>1010</v>
          </cell>
          <cell r="BI422">
            <v>1160</v>
          </cell>
          <cell r="BJ422" t="str">
            <v>10</v>
          </cell>
          <cell r="BK422">
            <v>21</v>
          </cell>
          <cell r="BL422">
            <v>212.31</v>
          </cell>
          <cell r="BM422" t="str">
            <v>NÍVEL 5</v>
          </cell>
          <cell r="BN422" t="str">
            <v>01</v>
          </cell>
          <cell r="BO422" t="str">
            <v>07</v>
          </cell>
          <cell r="BP422" t="str">
            <v>20040101</v>
          </cell>
          <cell r="BQ422" t="str">
            <v>21</v>
          </cell>
          <cell r="BR422" t="str">
            <v>EVOLUCAO AUTOMATICA</v>
          </cell>
          <cell r="BS422" t="str">
            <v>20050101</v>
          </cell>
          <cell r="BW422">
            <v>0</v>
          </cell>
          <cell r="BX422">
            <v>0</v>
          </cell>
          <cell r="BY422">
            <v>0</v>
          </cell>
          <cell r="BZ422">
            <v>0</v>
          </cell>
          <cell r="CA422">
            <v>0</v>
          </cell>
          <cell r="CC422">
            <v>0</v>
          </cell>
          <cell r="CG422">
            <v>0</v>
          </cell>
          <cell r="CK422">
            <v>0</v>
          </cell>
          <cell r="CO422">
            <v>0</v>
          </cell>
          <cell r="CT422">
            <v>0</v>
          </cell>
          <cell r="CU422">
            <v>0</v>
          </cell>
          <cell r="CV422">
            <v>0</v>
          </cell>
          <cell r="CW422">
            <v>0</v>
          </cell>
          <cell r="CX422">
            <v>1</v>
          </cell>
          <cell r="CY422" t="str">
            <v>6010</v>
          </cell>
          <cell r="CZ422">
            <v>39.54</v>
          </cell>
          <cell r="DC422">
            <v>0</v>
          </cell>
          <cell r="DF422">
            <v>0</v>
          </cell>
          <cell r="DI422">
            <v>0</v>
          </cell>
          <cell r="DK422">
            <v>0</v>
          </cell>
          <cell r="DL422">
            <v>0</v>
          </cell>
          <cell r="DN422" t="str">
            <v>21D12</v>
          </cell>
          <cell r="DO422" t="str">
            <v>Flex.T.Int."Act.Ind."</v>
          </cell>
          <cell r="DP422">
            <v>2</v>
          </cell>
          <cell r="DQ422">
            <v>100</v>
          </cell>
          <cell r="DR422" t="str">
            <v>LX01</v>
          </cell>
          <cell r="DT422" t="str">
            <v>00352177</v>
          </cell>
          <cell r="DU422" t="str">
            <v>CAIXA GERAL DE DEPOSITOS, SA</v>
          </cell>
        </row>
        <row r="423">
          <cell r="A423" t="str">
            <v>302031</v>
          </cell>
          <cell r="B423" t="str">
            <v>Ana Paula Moreira Reis Cardoso</v>
          </cell>
          <cell r="C423" t="str">
            <v>1984</v>
          </cell>
          <cell r="D423">
            <v>21</v>
          </cell>
          <cell r="E423">
            <v>21</v>
          </cell>
          <cell r="F423" t="str">
            <v>19630316</v>
          </cell>
          <cell r="G423" t="str">
            <v>42</v>
          </cell>
          <cell r="H423" t="str">
            <v>1</v>
          </cell>
          <cell r="I423" t="str">
            <v>Casado</v>
          </cell>
          <cell r="J423" t="str">
            <v>feminino</v>
          </cell>
          <cell r="K423">
            <v>0</v>
          </cell>
          <cell r="L423" t="str">
            <v>R Palmira Bastos, Nº 155/A-1ºAndar Rana</v>
          </cell>
          <cell r="M423" t="str">
            <v>2775-000</v>
          </cell>
          <cell r="N423" t="str">
            <v>PAREDE</v>
          </cell>
          <cell r="O423" t="str">
            <v>00241132</v>
          </cell>
          <cell r="P423" t="str">
            <v>CURSO COMPLEMENTAR DOS LICEUS</v>
          </cell>
          <cell r="R423" t="str">
            <v>5489680</v>
          </cell>
          <cell r="S423" t="str">
            <v>20040520</v>
          </cell>
          <cell r="T423" t="str">
            <v>LISBOA</v>
          </cell>
          <cell r="W423" t="str">
            <v>140536230</v>
          </cell>
          <cell r="X423" t="str">
            <v>3646</v>
          </cell>
          <cell r="Y423" t="str">
            <v>0.0</v>
          </cell>
          <cell r="Z423">
            <v>0</v>
          </cell>
          <cell r="AA423" t="str">
            <v>00</v>
          </cell>
          <cell r="AD423" t="str">
            <v>029</v>
          </cell>
          <cell r="AE423" t="str">
            <v>10940088681</v>
          </cell>
          <cell r="AF423" t="str">
            <v>02</v>
          </cell>
          <cell r="AG423" t="str">
            <v>19841001</v>
          </cell>
          <cell r="AH423" t="str">
            <v>DT.Adm.Corr.Antiguid</v>
          </cell>
          <cell r="AI423" t="str">
            <v>1</v>
          </cell>
          <cell r="AJ423" t="str">
            <v>ACTIVOS</v>
          </cell>
          <cell r="AK423" t="str">
            <v>AA</v>
          </cell>
          <cell r="AL423" t="str">
            <v>ACTIVO TEMP.INTEIRO</v>
          </cell>
          <cell r="AM423" t="str">
            <v>J300</v>
          </cell>
          <cell r="AN423" t="str">
            <v>EDPOutsourcing Comercial-S</v>
          </cell>
          <cell r="AO423" t="str">
            <v>J310</v>
          </cell>
          <cell r="AP423" t="str">
            <v>EDPOC-LSB-CCB43</v>
          </cell>
          <cell r="AQ423" t="str">
            <v>40176863</v>
          </cell>
          <cell r="AR423" t="str">
            <v>70000022</v>
          </cell>
          <cell r="AS423" t="str">
            <v>014.</v>
          </cell>
          <cell r="AT423" t="str">
            <v>TECNICO COMERCIAL</v>
          </cell>
          <cell r="AU423" t="str">
            <v>1</v>
          </cell>
          <cell r="AV423" t="str">
            <v>00040358</v>
          </cell>
          <cell r="AW423" t="str">
            <v>J20464380430</v>
          </cell>
          <cell r="AX423" t="str">
            <v>AS-LJLSB-LOJA LISBOA</v>
          </cell>
          <cell r="AY423" t="str">
            <v>68905608</v>
          </cell>
          <cell r="AZ423" t="str">
            <v>Lj Lisboa - CCB</v>
          </cell>
          <cell r="BA423" t="str">
            <v>6890</v>
          </cell>
          <cell r="BB423" t="str">
            <v>EDP Outsourcing Comercial</v>
          </cell>
          <cell r="BC423" t="str">
            <v>6890</v>
          </cell>
          <cell r="BD423" t="str">
            <v>6890</v>
          </cell>
          <cell r="BE423" t="str">
            <v>2800</v>
          </cell>
          <cell r="BF423" t="str">
            <v>6890</v>
          </cell>
          <cell r="BG423" t="str">
            <v>EDP Outsourcing Comercial,SA</v>
          </cell>
          <cell r="BH423" t="str">
            <v>1010</v>
          </cell>
          <cell r="BI423">
            <v>1339</v>
          </cell>
          <cell r="BJ423" t="str">
            <v>12</v>
          </cell>
          <cell r="BK423">
            <v>21</v>
          </cell>
          <cell r="BL423">
            <v>212.31</v>
          </cell>
          <cell r="BM423" t="str">
            <v>NÍVEL 4</v>
          </cell>
          <cell r="BN423" t="str">
            <v>02</v>
          </cell>
          <cell r="BO423" t="str">
            <v>06</v>
          </cell>
          <cell r="BP423" t="str">
            <v>20040110</v>
          </cell>
          <cell r="BQ423" t="str">
            <v>22</v>
          </cell>
          <cell r="BR423" t="str">
            <v>ACELERACAO DE CARREIRA</v>
          </cell>
          <cell r="BS423" t="str">
            <v>20050101</v>
          </cell>
          <cell r="BT423" t="str">
            <v>20030101</v>
          </cell>
          <cell r="BW423">
            <v>0</v>
          </cell>
          <cell r="BX423">
            <v>0</v>
          </cell>
          <cell r="BY423">
            <v>0</v>
          </cell>
          <cell r="BZ423">
            <v>0</v>
          </cell>
          <cell r="CA423">
            <v>0</v>
          </cell>
          <cell r="CC423">
            <v>0</v>
          </cell>
          <cell r="CG423">
            <v>0</v>
          </cell>
          <cell r="CK423">
            <v>0</v>
          </cell>
          <cell r="CO423">
            <v>0</v>
          </cell>
          <cell r="CT423">
            <v>0</v>
          </cell>
          <cell r="CU423">
            <v>0</v>
          </cell>
          <cell r="CV423">
            <v>0</v>
          </cell>
          <cell r="CW423">
            <v>0</v>
          </cell>
          <cell r="CX423">
            <v>1</v>
          </cell>
          <cell r="CY423" t="str">
            <v>6010</v>
          </cell>
          <cell r="CZ423">
            <v>39.54</v>
          </cell>
          <cell r="DC423">
            <v>0</v>
          </cell>
          <cell r="DF423">
            <v>0</v>
          </cell>
          <cell r="DI423">
            <v>0</v>
          </cell>
          <cell r="DK423">
            <v>0</v>
          </cell>
          <cell r="DL423">
            <v>0</v>
          </cell>
          <cell r="DN423" t="str">
            <v>21D12</v>
          </cell>
          <cell r="DO423" t="str">
            <v>Flex.T.Int."Act.Ind."</v>
          </cell>
          <cell r="DP423">
            <v>2</v>
          </cell>
          <cell r="DQ423">
            <v>100</v>
          </cell>
          <cell r="DR423" t="str">
            <v>LX01</v>
          </cell>
          <cell r="DT423" t="str">
            <v>00330000</v>
          </cell>
          <cell r="DU423" t="str">
            <v>BANCO COMERCIAL PORTUGUES, SA</v>
          </cell>
        </row>
        <row r="424">
          <cell r="A424" t="str">
            <v>152129</v>
          </cell>
          <cell r="B424" t="str">
            <v>Ana Bela Soares Robalo Rodrigues Couteiro</v>
          </cell>
          <cell r="C424" t="str">
            <v>1977</v>
          </cell>
          <cell r="D424">
            <v>28</v>
          </cell>
          <cell r="E424">
            <v>28</v>
          </cell>
          <cell r="F424" t="str">
            <v>19520627</v>
          </cell>
          <cell r="G424" t="str">
            <v>53</v>
          </cell>
          <cell r="H424" t="str">
            <v>1</v>
          </cell>
          <cell r="I424" t="str">
            <v>Casado</v>
          </cell>
          <cell r="J424" t="str">
            <v>feminino</v>
          </cell>
          <cell r="K424">
            <v>0</v>
          </cell>
          <cell r="L424" t="str">
            <v>R Mário F Santos, Lt 11-3ºDto</v>
          </cell>
          <cell r="M424" t="str">
            <v>1885-026</v>
          </cell>
          <cell r="N424" t="str">
            <v>MOSCAVIDE</v>
          </cell>
          <cell r="O424" t="str">
            <v>00231023</v>
          </cell>
          <cell r="P424" t="str">
            <v>CURSO GERAL DOS LICEUS</v>
          </cell>
          <cell r="R424" t="str">
            <v>2212701</v>
          </cell>
          <cell r="S424" t="str">
            <v>19980205</v>
          </cell>
          <cell r="T424" t="str">
            <v>LISBOA</v>
          </cell>
          <cell r="U424" t="str">
            <v>9822</v>
          </cell>
          <cell r="V424" t="str">
            <v>SD TB ESC COM SERV SITESE</v>
          </cell>
          <cell r="W424" t="str">
            <v>135356016</v>
          </cell>
          <cell r="X424" t="str">
            <v>3158</v>
          </cell>
          <cell r="Y424" t="str">
            <v>0.0</v>
          </cell>
          <cell r="Z424">
            <v>0</v>
          </cell>
          <cell r="AA424" t="str">
            <v>00</v>
          </cell>
          <cell r="AC424" t="str">
            <v>X</v>
          </cell>
          <cell r="AD424" t="str">
            <v>029</v>
          </cell>
          <cell r="AE424" t="str">
            <v>10940071235</v>
          </cell>
          <cell r="AF424" t="str">
            <v>02</v>
          </cell>
          <cell r="AG424" t="str">
            <v>19770901</v>
          </cell>
          <cell r="AH424" t="str">
            <v>DT.Adm.Corr.Antiguid</v>
          </cell>
          <cell r="AI424" t="str">
            <v>1</v>
          </cell>
          <cell r="AJ424" t="str">
            <v>ACTIVOS</v>
          </cell>
          <cell r="AK424" t="str">
            <v>AA</v>
          </cell>
          <cell r="AL424" t="str">
            <v>ACTIVO TEMP.INTEIRO</v>
          </cell>
          <cell r="AM424" t="str">
            <v>J300</v>
          </cell>
          <cell r="AN424" t="str">
            <v>EDPOutsourcing Comercial-S</v>
          </cell>
          <cell r="AO424" t="str">
            <v>J310</v>
          </cell>
          <cell r="AP424" t="str">
            <v>EDPOC-LSB-CCB43</v>
          </cell>
          <cell r="AQ424" t="str">
            <v>40176860</v>
          </cell>
          <cell r="AR424" t="str">
            <v>70000022</v>
          </cell>
          <cell r="AS424" t="str">
            <v>014.</v>
          </cell>
          <cell r="AT424" t="str">
            <v>TECNICO COMERCIAL</v>
          </cell>
          <cell r="AU424" t="str">
            <v>1</v>
          </cell>
          <cell r="AV424" t="str">
            <v>00040358</v>
          </cell>
          <cell r="AW424" t="str">
            <v>J20464380430</v>
          </cell>
          <cell r="AX424" t="str">
            <v>AS-LJLSB-LOJA LISBOA</v>
          </cell>
          <cell r="AY424" t="str">
            <v>68905608</v>
          </cell>
          <cell r="AZ424" t="str">
            <v>Lj Lisboa - CCB</v>
          </cell>
          <cell r="BA424" t="str">
            <v>6890</v>
          </cell>
          <cell r="BB424" t="str">
            <v>EDP Outsourcing Comercial</v>
          </cell>
          <cell r="BC424" t="str">
            <v>6890</v>
          </cell>
          <cell r="BD424" t="str">
            <v>6890</v>
          </cell>
          <cell r="BE424" t="str">
            <v>2800</v>
          </cell>
          <cell r="BF424" t="str">
            <v>6890</v>
          </cell>
          <cell r="BG424" t="str">
            <v>EDP Outsourcing Comercial,SA</v>
          </cell>
          <cell r="BH424" t="str">
            <v>1010</v>
          </cell>
          <cell r="BI424">
            <v>1520</v>
          </cell>
          <cell r="BJ424" t="str">
            <v>14</v>
          </cell>
          <cell r="BK424">
            <v>28</v>
          </cell>
          <cell r="BL424">
            <v>283.08</v>
          </cell>
          <cell r="BM424" t="str">
            <v>NÍVEL 4</v>
          </cell>
          <cell r="BN424" t="str">
            <v>02</v>
          </cell>
          <cell r="BO424" t="str">
            <v>08</v>
          </cell>
          <cell r="BP424" t="str">
            <v>20030101</v>
          </cell>
          <cell r="BQ424" t="str">
            <v>21</v>
          </cell>
          <cell r="BR424" t="str">
            <v>EVOLUCAO AUTOMATICA</v>
          </cell>
          <cell r="BS424" t="str">
            <v>20050101</v>
          </cell>
          <cell r="BW424">
            <v>0</v>
          </cell>
          <cell r="BX424">
            <v>0</v>
          </cell>
          <cell r="BY424">
            <v>0</v>
          </cell>
          <cell r="BZ424">
            <v>0</v>
          </cell>
          <cell r="CA424">
            <v>0</v>
          </cell>
          <cell r="CC424">
            <v>0</v>
          </cell>
          <cell r="CG424">
            <v>0</v>
          </cell>
          <cell r="CK424">
            <v>0</v>
          </cell>
          <cell r="CO424">
            <v>0</v>
          </cell>
          <cell r="CT424">
            <v>0</v>
          </cell>
          <cell r="CU424">
            <v>0</v>
          </cell>
          <cell r="CV424">
            <v>0</v>
          </cell>
          <cell r="CW424">
            <v>0</v>
          </cell>
          <cell r="CX424">
            <v>1</v>
          </cell>
          <cell r="CY424" t="str">
            <v>6010</v>
          </cell>
          <cell r="CZ424">
            <v>39.54</v>
          </cell>
          <cell r="DC424">
            <v>0</v>
          </cell>
          <cell r="DF424">
            <v>0</v>
          </cell>
          <cell r="DI424">
            <v>0</v>
          </cell>
          <cell r="DK424">
            <v>0</v>
          </cell>
          <cell r="DL424">
            <v>0</v>
          </cell>
          <cell r="DN424" t="str">
            <v>21D12</v>
          </cell>
          <cell r="DO424" t="str">
            <v>Flex.T.Int."Act.Ind."</v>
          </cell>
          <cell r="DP424">
            <v>2</v>
          </cell>
          <cell r="DQ424">
            <v>100</v>
          </cell>
          <cell r="DR424" t="str">
            <v>LX01</v>
          </cell>
          <cell r="DT424" t="str">
            <v>00100000</v>
          </cell>
          <cell r="DU424" t="str">
            <v>BANCO BPI, SA</v>
          </cell>
        </row>
        <row r="425">
          <cell r="A425" t="str">
            <v>323438</v>
          </cell>
          <cell r="B425" t="str">
            <v>Maria Soledade Alves Barata Domingues</v>
          </cell>
          <cell r="C425" t="str">
            <v>1990</v>
          </cell>
          <cell r="D425">
            <v>15</v>
          </cell>
          <cell r="E425">
            <v>15</v>
          </cell>
          <cell r="F425" t="str">
            <v>19610601</v>
          </cell>
          <cell r="G425" t="str">
            <v>44</v>
          </cell>
          <cell r="H425" t="str">
            <v>1</v>
          </cell>
          <cell r="I425" t="str">
            <v>Casado</v>
          </cell>
          <cell r="J425" t="str">
            <v>feminino</v>
          </cell>
          <cell r="K425">
            <v>1</v>
          </cell>
          <cell r="L425" t="str">
            <v>R Jacinto Nunes, Lt 17-1º</v>
          </cell>
          <cell r="M425" t="str">
            <v>2695-638</v>
          </cell>
          <cell r="N425" t="str">
            <v>SÃO JOÃO DA TALHA</v>
          </cell>
          <cell r="O425" t="str">
            <v>00243272</v>
          </cell>
          <cell r="P425" t="str">
            <v>11 ANO ADMINISTRACAO PUBLICA</v>
          </cell>
          <cell r="R425" t="str">
            <v>6003943</v>
          </cell>
          <cell r="S425" t="str">
            <v>19990324</v>
          </cell>
          <cell r="T425" t="str">
            <v>LISBOA</v>
          </cell>
          <cell r="U425" t="str">
            <v>9803</v>
          </cell>
          <cell r="V425" t="str">
            <v>S.NAC IND ENERGIA-SINDEL</v>
          </cell>
          <cell r="W425" t="str">
            <v>184877814</v>
          </cell>
          <cell r="X425" t="str">
            <v>3891</v>
          </cell>
          <cell r="Y425" t="str">
            <v>0.0</v>
          </cell>
          <cell r="Z425">
            <v>1</v>
          </cell>
          <cell r="AA425" t="str">
            <v>00</v>
          </cell>
          <cell r="AC425" t="str">
            <v>X</v>
          </cell>
          <cell r="AD425" t="str">
            <v>029</v>
          </cell>
          <cell r="AE425" t="str">
            <v>10940094870</v>
          </cell>
          <cell r="AF425" t="str">
            <v>02</v>
          </cell>
          <cell r="AG425" t="str">
            <v>19900201</v>
          </cell>
          <cell r="AH425" t="str">
            <v>DT.Adm.Corr.Antiguid</v>
          </cell>
          <cell r="AI425" t="str">
            <v>1</v>
          </cell>
          <cell r="AJ425" t="str">
            <v>ACTIVOS</v>
          </cell>
          <cell r="AK425" t="str">
            <v>AA</v>
          </cell>
          <cell r="AL425" t="str">
            <v>ACTIVO TEMP.INTEIRO</v>
          </cell>
          <cell r="AM425" t="str">
            <v>J300</v>
          </cell>
          <cell r="AN425" t="str">
            <v>EDPOutsourcing Comercial-S</v>
          </cell>
          <cell r="AO425" t="str">
            <v>J310</v>
          </cell>
          <cell r="AP425" t="str">
            <v>EDPOC-LSB-CCB43</v>
          </cell>
          <cell r="AQ425" t="str">
            <v>40176870</v>
          </cell>
          <cell r="AR425" t="str">
            <v>70000060</v>
          </cell>
          <cell r="AS425" t="str">
            <v>025.</v>
          </cell>
          <cell r="AT425" t="str">
            <v>ESCRITURARIO COMERCIAL</v>
          </cell>
          <cell r="AU425" t="str">
            <v>1</v>
          </cell>
          <cell r="AV425" t="str">
            <v>00040358</v>
          </cell>
          <cell r="AW425" t="str">
            <v>J20464380430</v>
          </cell>
          <cell r="AX425" t="str">
            <v>AS-LJLSB-LOJA LISBOA</v>
          </cell>
          <cell r="AY425" t="str">
            <v>68905608</v>
          </cell>
          <cell r="AZ425" t="str">
            <v>Lj Lisboa - CCB</v>
          </cell>
          <cell r="BA425" t="str">
            <v>6890</v>
          </cell>
          <cell r="BB425" t="str">
            <v>EDP Outsourcing Comercial</v>
          </cell>
          <cell r="BC425" t="str">
            <v>6890</v>
          </cell>
          <cell r="BD425" t="str">
            <v>6890</v>
          </cell>
          <cell r="BE425" t="str">
            <v>2800</v>
          </cell>
          <cell r="BF425" t="str">
            <v>6890</v>
          </cell>
          <cell r="BG425" t="str">
            <v>EDP Outsourcing Comercial,SA</v>
          </cell>
          <cell r="BH425" t="str">
            <v>1010</v>
          </cell>
          <cell r="BI425">
            <v>1079</v>
          </cell>
          <cell r="BJ425" t="str">
            <v>09</v>
          </cell>
          <cell r="BK425">
            <v>15</v>
          </cell>
          <cell r="BL425">
            <v>151.65</v>
          </cell>
          <cell r="BM425" t="str">
            <v>NÍVEL 5</v>
          </cell>
          <cell r="BN425" t="str">
            <v>01</v>
          </cell>
          <cell r="BO425" t="str">
            <v>06</v>
          </cell>
          <cell r="BP425" t="str">
            <v>20040101</v>
          </cell>
          <cell r="BQ425" t="str">
            <v>21</v>
          </cell>
          <cell r="BR425" t="str">
            <v>EVOLUCAO AUTOMATICA</v>
          </cell>
          <cell r="BS425" t="str">
            <v>20050101</v>
          </cell>
          <cell r="BW425">
            <v>0</v>
          </cell>
          <cell r="BX425">
            <v>0</v>
          </cell>
          <cell r="BY425">
            <v>0</v>
          </cell>
          <cell r="BZ425">
            <v>0</v>
          </cell>
          <cell r="CA425">
            <v>0</v>
          </cell>
          <cell r="CC425">
            <v>0</v>
          </cell>
          <cell r="CG425">
            <v>0</v>
          </cell>
          <cell r="CK425">
            <v>0</v>
          </cell>
          <cell r="CO425">
            <v>0</v>
          </cell>
          <cell r="CT425">
            <v>0</v>
          </cell>
          <cell r="CU425">
            <v>0</v>
          </cell>
          <cell r="CV425">
            <v>0</v>
          </cell>
          <cell r="CW425">
            <v>0</v>
          </cell>
          <cell r="CX425">
            <v>1</v>
          </cell>
          <cell r="CY425" t="str">
            <v>6010</v>
          </cell>
          <cell r="CZ425">
            <v>39.54</v>
          </cell>
          <cell r="DC425">
            <v>0</v>
          </cell>
          <cell r="DF425">
            <v>0</v>
          </cell>
          <cell r="DI425">
            <v>0</v>
          </cell>
          <cell r="DK425">
            <v>0</v>
          </cell>
          <cell r="DL425">
            <v>0</v>
          </cell>
          <cell r="DN425" t="str">
            <v>11D13</v>
          </cell>
          <cell r="DO425" t="str">
            <v>FixoTInt-"Lojas"2002</v>
          </cell>
          <cell r="DP425">
            <v>2</v>
          </cell>
          <cell r="DQ425">
            <v>100</v>
          </cell>
          <cell r="DR425" t="str">
            <v>LX01</v>
          </cell>
          <cell r="DT425" t="str">
            <v>00350640</v>
          </cell>
          <cell r="DU425" t="str">
            <v>CAIXA GERAL DE DEPOSITOS, SA</v>
          </cell>
        </row>
        <row r="426">
          <cell r="A426" t="str">
            <v>327395</v>
          </cell>
          <cell r="B426" t="str">
            <v>Maria Conceição Vaz Gonçalves Clemente Ferreira</v>
          </cell>
          <cell r="C426" t="str">
            <v>1996</v>
          </cell>
          <cell r="D426">
            <v>9</v>
          </cell>
          <cell r="E426">
            <v>9</v>
          </cell>
          <cell r="F426" t="str">
            <v>19690125</v>
          </cell>
          <cell r="G426" t="str">
            <v>36</v>
          </cell>
          <cell r="H426" t="str">
            <v>1</v>
          </cell>
          <cell r="I426" t="str">
            <v>Casado</v>
          </cell>
          <cell r="J426" t="str">
            <v>feminino</v>
          </cell>
          <cell r="K426">
            <v>1</v>
          </cell>
          <cell r="L426" t="str">
            <v>R António Albino Machado, 15-2ºA</v>
          </cell>
          <cell r="M426" t="str">
            <v>1600-013</v>
          </cell>
          <cell r="N426" t="str">
            <v>LISBOA</v>
          </cell>
          <cell r="O426" t="str">
            <v>00243383</v>
          </cell>
          <cell r="P426" t="str">
            <v>12.ANO - 1. CURSO</v>
          </cell>
          <cell r="R426" t="str">
            <v>8073107</v>
          </cell>
          <cell r="S426" t="str">
            <v>20041013</v>
          </cell>
          <cell r="T426" t="str">
            <v>LISBOA</v>
          </cell>
          <cell r="U426" t="str">
            <v>9803</v>
          </cell>
          <cell r="V426" t="str">
            <v>S.NAC IND ENERGIA-SINDEL</v>
          </cell>
          <cell r="W426" t="str">
            <v>152718702</v>
          </cell>
          <cell r="X426" t="str">
            <v>3336</v>
          </cell>
          <cell r="Y426" t="str">
            <v>0.0</v>
          </cell>
          <cell r="Z426">
            <v>1</v>
          </cell>
          <cell r="AA426" t="str">
            <v>00</v>
          </cell>
          <cell r="AC426" t="str">
            <v>X</v>
          </cell>
          <cell r="AD426" t="str">
            <v>029</v>
          </cell>
          <cell r="AE426" t="str">
            <v>10940100505</v>
          </cell>
          <cell r="AF426" t="str">
            <v>02</v>
          </cell>
          <cell r="AG426" t="str">
            <v>19960902</v>
          </cell>
          <cell r="AH426" t="str">
            <v>DT.Adm.Corr.Antiguid</v>
          </cell>
          <cell r="AI426" t="str">
            <v>1</v>
          </cell>
          <cell r="AJ426" t="str">
            <v>ACTIVOS</v>
          </cell>
          <cell r="AK426" t="str">
            <v>AA</v>
          </cell>
          <cell r="AL426" t="str">
            <v>ACTIVO TEMP.INTEIRO</v>
          </cell>
          <cell r="AM426" t="str">
            <v>J300</v>
          </cell>
          <cell r="AN426" t="str">
            <v>EDPOutsourcing Comercial-S</v>
          </cell>
          <cell r="AO426" t="str">
            <v>J310</v>
          </cell>
          <cell r="AP426" t="str">
            <v>EDPOC-LSB-CCB43</v>
          </cell>
          <cell r="AQ426" t="str">
            <v>40176873</v>
          </cell>
          <cell r="AR426" t="str">
            <v>70000060</v>
          </cell>
          <cell r="AS426" t="str">
            <v>025.</v>
          </cell>
          <cell r="AT426" t="str">
            <v>ESCRITURARIO COMERCIAL</v>
          </cell>
          <cell r="AU426" t="str">
            <v>1</v>
          </cell>
          <cell r="AV426" t="str">
            <v>00040358</v>
          </cell>
          <cell r="AW426" t="str">
            <v>J20464380430</v>
          </cell>
          <cell r="AX426" t="str">
            <v>AS-LJLSB-LOJA LISBOA</v>
          </cell>
          <cell r="AY426" t="str">
            <v>68905608</v>
          </cell>
          <cell r="AZ426" t="str">
            <v>Lj Lisboa - CCB</v>
          </cell>
          <cell r="BA426" t="str">
            <v>6890</v>
          </cell>
          <cell r="BB426" t="str">
            <v>EDP Outsourcing Comercial</v>
          </cell>
          <cell r="BC426" t="str">
            <v>6890</v>
          </cell>
          <cell r="BD426" t="str">
            <v>6890</v>
          </cell>
          <cell r="BE426" t="str">
            <v>2800</v>
          </cell>
          <cell r="BF426" t="str">
            <v>6890</v>
          </cell>
          <cell r="BG426" t="str">
            <v>EDP Outsourcing Comercial,SA</v>
          </cell>
          <cell r="BH426" t="str">
            <v>1010</v>
          </cell>
          <cell r="BI426">
            <v>885</v>
          </cell>
          <cell r="BJ426" t="str">
            <v>06</v>
          </cell>
          <cell r="BK426">
            <v>9</v>
          </cell>
          <cell r="BL426">
            <v>90.99</v>
          </cell>
          <cell r="BM426" t="str">
            <v>NÍVEL 5</v>
          </cell>
          <cell r="BN426" t="str">
            <v>01</v>
          </cell>
          <cell r="BO426" t="str">
            <v>03</v>
          </cell>
          <cell r="BP426" t="str">
            <v>20040101</v>
          </cell>
          <cell r="BQ426" t="str">
            <v>21</v>
          </cell>
          <cell r="BR426" t="str">
            <v>EVOLUCAO AUTOMATICA</v>
          </cell>
          <cell r="BS426" t="str">
            <v>20050101</v>
          </cell>
          <cell r="BW426">
            <v>0</v>
          </cell>
          <cell r="BX426">
            <v>0</v>
          </cell>
          <cell r="BY426">
            <v>0</v>
          </cell>
          <cell r="BZ426">
            <v>0</v>
          </cell>
          <cell r="CA426">
            <v>0</v>
          </cell>
          <cell r="CC426">
            <v>0</v>
          </cell>
          <cell r="CG426">
            <v>0</v>
          </cell>
          <cell r="CK426">
            <v>0</v>
          </cell>
          <cell r="CO426">
            <v>0</v>
          </cell>
          <cell r="CT426">
            <v>0</v>
          </cell>
          <cell r="CU426">
            <v>0</v>
          </cell>
          <cell r="CV426">
            <v>0</v>
          </cell>
          <cell r="CW426">
            <v>0</v>
          </cell>
          <cell r="CX426">
            <v>1</v>
          </cell>
          <cell r="CY426" t="str">
            <v>6010</v>
          </cell>
          <cell r="CZ426">
            <v>39.54</v>
          </cell>
          <cell r="DC426">
            <v>0</v>
          </cell>
          <cell r="DF426">
            <v>0</v>
          </cell>
          <cell r="DI426">
            <v>0</v>
          </cell>
          <cell r="DK426">
            <v>0</v>
          </cell>
          <cell r="DL426">
            <v>0</v>
          </cell>
          <cell r="DN426" t="str">
            <v>11D13</v>
          </cell>
          <cell r="DO426" t="str">
            <v>FixoTInt-"Lojas"2002</v>
          </cell>
          <cell r="DP426">
            <v>2</v>
          </cell>
          <cell r="DQ426">
            <v>100</v>
          </cell>
          <cell r="DR426" t="str">
            <v>LX01</v>
          </cell>
          <cell r="DT426" t="str">
            <v>00320151</v>
          </cell>
          <cell r="DU426" t="str">
            <v>BARCLAYS BANK, PLC</v>
          </cell>
        </row>
        <row r="427">
          <cell r="A427" t="str">
            <v>301825</v>
          </cell>
          <cell r="B427" t="str">
            <v>Jorge Mário Jesus Cruz Fidalgo</v>
          </cell>
          <cell r="C427" t="str">
            <v>1984</v>
          </cell>
          <cell r="D427">
            <v>21</v>
          </cell>
          <cell r="E427">
            <v>21</v>
          </cell>
          <cell r="F427" t="str">
            <v>19600228</v>
          </cell>
          <cell r="G427" t="str">
            <v>45</v>
          </cell>
          <cell r="H427" t="str">
            <v>0</v>
          </cell>
          <cell r="I427" t="str">
            <v>Solt.</v>
          </cell>
          <cell r="J427" t="str">
            <v>masculino</v>
          </cell>
          <cell r="K427">
            <v>0</v>
          </cell>
          <cell r="L427" t="str">
            <v>R Pedro Julião, Nº 10-3ºEsq Cruz de Pau</v>
          </cell>
          <cell r="M427" t="str">
            <v>2845-123</v>
          </cell>
          <cell r="N427" t="str">
            <v>AMORA</v>
          </cell>
          <cell r="O427" t="str">
            <v>00243262</v>
          </cell>
          <cell r="P427" t="str">
            <v>11 ANO JORNALISMO-TURISMO</v>
          </cell>
          <cell r="R427" t="str">
            <v>5507919</v>
          </cell>
          <cell r="S427" t="str">
            <v>19990205</v>
          </cell>
          <cell r="T427" t="str">
            <v>LISBOA</v>
          </cell>
          <cell r="U427" t="str">
            <v>9822</v>
          </cell>
          <cell r="V427" t="str">
            <v>SD TB ESC COM SERV SITESE</v>
          </cell>
          <cell r="W427" t="str">
            <v>121845842</v>
          </cell>
          <cell r="X427" t="str">
            <v>3697</v>
          </cell>
          <cell r="Y427" t="str">
            <v>0.0</v>
          </cell>
          <cell r="Z427">
            <v>0</v>
          </cell>
          <cell r="AA427" t="str">
            <v>00</v>
          </cell>
          <cell r="AD427" t="str">
            <v>029</v>
          </cell>
          <cell r="AE427" t="str">
            <v>10940087589</v>
          </cell>
          <cell r="AF427" t="str">
            <v>02</v>
          </cell>
          <cell r="AG427" t="str">
            <v>19840202</v>
          </cell>
          <cell r="AH427" t="str">
            <v>DT.Adm.Corr.Antiguid</v>
          </cell>
          <cell r="AI427" t="str">
            <v>1</v>
          </cell>
          <cell r="AJ427" t="str">
            <v>ACTIVOS</v>
          </cell>
          <cell r="AK427" t="str">
            <v>AA</v>
          </cell>
          <cell r="AL427" t="str">
            <v>ACTIVO TEMP.INTEIRO</v>
          </cell>
          <cell r="AM427" t="str">
            <v>J300</v>
          </cell>
          <cell r="AN427" t="str">
            <v>EDPOutsourcing Comercial-S</v>
          </cell>
          <cell r="AO427" t="str">
            <v>J310</v>
          </cell>
          <cell r="AP427" t="str">
            <v>EDPOC-LSB-CCB43</v>
          </cell>
          <cell r="AQ427" t="str">
            <v>40176868</v>
          </cell>
          <cell r="AR427" t="str">
            <v>70000060</v>
          </cell>
          <cell r="AS427" t="str">
            <v>025.</v>
          </cell>
          <cell r="AT427" t="str">
            <v>ESCRITURARIO COMERCIAL</v>
          </cell>
          <cell r="AU427" t="str">
            <v>1</v>
          </cell>
          <cell r="AV427" t="str">
            <v>00040358</v>
          </cell>
          <cell r="AW427" t="str">
            <v>J20464380430</v>
          </cell>
          <cell r="AX427" t="str">
            <v>AS-LJLSB-LOJA LISBOA</v>
          </cell>
          <cell r="AY427" t="str">
            <v>68905608</v>
          </cell>
          <cell r="AZ427" t="str">
            <v>Lj Lisboa - CCB</v>
          </cell>
          <cell r="BA427" t="str">
            <v>6890</v>
          </cell>
          <cell r="BB427" t="str">
            <v>EDP Outsourcing Comercial</v>
          </cell>
          <cell r="BC427" t="str">
            <v>6890</v>
          </cell>
          <cell r="BD427" t="str">
            <v>6890</v>
          </cell>
          <cell r="BE427" t="str">
            <v>2800</v>
          </cell>
          <cell r="BF427" t="str">
            <v>6890</v>
          </cell>
          <cell r="BG427" t="str">
            <v>EDP Outsourcing Comercial,SA</v>
          </cell>
          <cell r="BH427" t="str">
            <v>1010</v>
          </cell>
          <cell r="BI427">
            <v>1160</v>
          </cell>
          <cell r="BJ427" t="str">
            <v>10</v>
          </cell>
          <cell r="BK427">
            <v>21</v>
          </cell>
          <cell r="BL427">
            <v>212.31</v>
          </cell>
          <cell r="BM427" t="str">
            <v>NÍVEL 5</v>
          </cell>
          <cell r="BN427" t="str">
            <v>02</v>
          </cell>
          <cell r="BO427" t="str">
            <v>07</v>
          </cell>
          <cell r="BP427" t="str">
            <v>20030101</v>
          </cell>
          <cell r="BQ427" t="str">
            <v>21</v>
          </cell>
          <cell r="BR427" t="str">
            <v>EVOLUCAO AUTOMATICA</v>
          </cell>
          <cell r="BS427" t="str">
            <v>20050101</v>
          </cell>
          <cell r="BW427">
            <v>0</v>
          </cell>
          <cell r="BX427">
            <v>0</v>
          </cell>
          <cell r="BY427">
            <v>0</v>
          </cell>
          <cell r="BZ427">
            <v>0</v>
          </cell>
          <cell r="CA427">
            <v>0</v>
          </cell>
          <cell r="CC427">
            <v>0</v>
          </cell>
          <cell r="CG427">
            <v>0</v>
          </cell>
          <cell r="CK427">
            <v>0</v>
          </cell>
          <cell r="CO427">
            <v>0</v>
          </cell>
          <cell r="CT427">
            <v>0</v>
          </cell>
          <cell r="CU427">
            <v>0</v>
          </cell>
          <cell r="CV427">
            <v>0</v>
          </cell>
          <cell r="CW427">
            <v>0</v>
          </cell>
          <cell r="CX427">
            <v>1</v>
          </cell>
          <cell r="CY427" t="str">
            <v>6010</v>
          </cell>
          <cell r="CZ427">
            <v>39.54</v>
          </cell>
          <cell r="DC427">
            <v>0</v>
          </cell>
          <cell r="DF427">
            <v>0</v>
          </cell>
          <cell r="DI427">
            <v>0</v>
          </cell>
          <cell r="DK427">
            <v>0</v>
          </cell>
          <cell r="DL427">
            <v>0</v>
          </cell>
          <cell r="DN427" t="str">
            <v>11D13</v>
          </cell>
          <cell r="DO427" t="str">
            <v>FixoTInt-"Lojas"2002</v>
          </cell>
          <cell r="DP427">
            <v>2</v>
          </cell>
          <cell r="DQ427">
            <v>100</v>
          </cell>
          <cell r="DR427" t="str">
            <v>LX01</v>
          </cell>
          <cell r="DT427" t="str">
            <v>00210000</v>
          </cell>
          <cell r="DU427" t="str">
            <v>CREDITO PREDIAL PORTUGUES, SA</v>
          </cell>
        </row>
        <row r="428">
          <cell r="A428" t="str">
            <v>268046</v>
          </cell>
          <cell r="B428" t="str">
            <v>Maria Céu Ferreira Augusto Costa Garcia</v>
          </cell>
          <cell r="C428" t="str">
            <v>1984</v>
          </cell>
          <cell r="D428">
            <v>21</v>
          </cell>
          <cell r="E428">
            <v>21</v>
          </cell>
          <cell r="F428" t="str">
            <v>19600210</v>
          </cell>
          <cell r="G428" t="str">
            <v>45</v>
          </cell>
          <cell r="H428" t="str">
            <v>1</v>
          </cell>
          <cell r="I428" t="str">
            <v>Casado</v>
          </cell>
          <cell r="J428" t="str">
            <v>feminino</v>
          </cell>
          <cell r="K428">
            <v>2</v>
          </cell>
          <cell r="L428" t="str">
            <v>Pct Cristovão Falcão, Nº 8-5ºB Massamá</v>
          </cell>
          <cell r="M428" t="str">
            <v>2745-000</v>
          </cell>
          <cell r="N428" t="str">
            <v>QUELUZ</v>
          </cell>
          <cell r="O428" t="str">
            <v>00243371</v>
          </cell>
          <cell r="P428" t="str">
            <v>ANO PROPEDEUTICO</v>
          </cell>
          <cell r="R428" t="str">
            <v>3817333</v>
          </cell>
          <cell r="S428" t="str">
            <v>19970829</v>
          </cell>
          <cell r="U428" t="str">
            <v>9803</v>
          </cell>
          <cell r="V428" t="str">
            <v>S.NAC IND ENERGIA-SINDEL</v>
          </cell>
          <cell r="W428" t="str">
            <v>124900437</v>
          </cell>
          <cell r="X428" t="str">
            <v>3166</v>
          </cell>
          <cell r="Y428" t="str">
            <v>0.0</v>
          </cell>
          <cell r="Z428">
            <v>2</v>
          </cell>
          <cell r="AA428" t="str">
            <v>00</v>
          </cell>
          <cell r="AC428" t="str">
            <v>X</v>
          </cell>
          <cell r="AD428" t="str">
            <v>029</v>
          </cell>
          <cell r="AE428" t="str">
            <v>10940091956</v>
          </cell>
          <cell r="AF428" t="str">
            <v>02</v>
          </cell>
          <cell r="AG428" t="str">
            <v>19840516</v>
          </cell>
          <cell r="AH428" t="str">
            <v>DT.Adm.Corr.Antiguid</v>
          </cell>
          <cell r="AI428" t="str">
            <v>1</v>
          </cell>
          <cell r="AJ428" t="str">
            <v>ACTIVOS</v>
          </cell>
          <cell r="AK428" t="str">
            <v>AA</v>
          </cell>
          <cell r="AL428" t="str">
            <v>ACTIVO TEMP.INTEIRO</v>
          </cell>
          <cell r="AM428" t="str">
            <v>J300</v>
          </cell>
          <cell r="AN428" t="str">
            <v>EDPOutsourcing Comercial-S</v>
          </cell>
          <cell r="AO428" t="str">
            <v>J310</v>
          </cell>
          <cell r="AP428" t="str">
            <v>EDPOC-LSB-CCB43</v>
          </cell>
          <cell r="AQ428" t="str">
            <v>40176866</v>
          </cell>
          <cell r="AR428" t="str">
            <v>70000060</v>
          </cell>
          <cell r="AS428" t="str">
            <v>025.</v>
          </cell>
          <cell r="AT428" t="str">
            <v>ESCRITURARIO COMERCIAL</v>
          </cell>
          <cell r="AU428" t="str">
            <v>1</v>
          </cell>
          <cell r="AV428" t="str">
            <v>00040358</v>
          </cell>
          <cell r="AW428" t="str">
            <v>J20464380430</v>
          </cell>
          <cell r="AX428" t="str">
            <v>AS-LJLSB-LOJA LISBOA</v>
          </cell>
          <cell r="AY428" t="str">
            <v>68905608</v>
          </cell>
          <cell r="AZ428" t="str">
            <v>Lj Lisboa - CCB</v>
          </cell>
          <cell r="BA428" t="str">
            <v>6890</v>
          </cell>
          <cell r="BB428" t="str">
            <v>EDP Outsourcing Comercial</v>
          </cell>
          <cell r="BC428" t="str">
            <v>6890</v>
          </cell>
          <cell r="BD428" t="str">
            <v>6890</v>
          </cell>
          <cell r="BE428" t="str">
            <v>2800</v>
          </cell>
          <cell r="BF428" t="str">
            <v>6890</v>
          </cell>
          <cell r="BG428" t="str">
            <v>EDP Outsourcing Comercial,SA</v>
          </cell>
          <cell r="BH428" t="str">
            <v>1010</v>
          </cell>
          <cell r="BI428">
            <v>1160</v>
          </cell>
          <cell r="BJ428" t="str">
            <v>10</v>
          </cell>
          <cell r="BK428">
            <v>21</v>
          </cell>
          <cell r="BL428">
            <v>212.31</v>
          </cell>
          <cell r="BM428" t="str">
            <v>NÍVEL 5</v>
          </cell>
          <cell r="BN428" t="str">
            <v>00</v>
          </cell>
          <cell r="BO428" t="str">
            <v>07</v>
          </cell>
          <cell r="BP428" t="str">
            <v>20050101</v>
          </cell>
          <cell r="BQ428" t="str">
            <v>21</v>
          </cell>
          <cell r="BR428" t="str">
            <v>EVOLUCAO AUTOMATICA</v>
          </cell>
          <cell r="BS428" t="str">
            <v>20050101</v>
          </cell>
          <cell r="BW428">
            <v>0</v>
          </cell>
          <cell r="BX428">
            <v>0</v>
          </cell>
          <cell r="BY428">
            <v>0</v>
          </cell>
          <cell r="BZ428">
            <v>0</v>
          </cell>
          <cell r="CA428">
            <v>0</v>
          </cell>
          <cell r="CC428">
            <v>0</v>
          </cell>
          <cell r="CG428">
            <v>0</v>
          </cell>
          <cell r="CK428">
            <v>0</v>
          </cell>
          <cell r="CO428">
            <v>0</v>
          </cell>
          <cell r="CT428">
            <v>0</v>
          </cell>
          <cell r="CU428">
            <v>0</v>
          </cell>
          <cell r="CV428">
            <v>0</v>
          </cell>
          <cell r="CW428">
            <v>0</v>
          </cell>
          <cell r="CX428">
            <v>1</v>
          </cell>
          <cell r="CY428" t="str">
            <v>6010</v>
          </cell>
          <cell r="CZ428">
            <v>39.54</v>
          </cell>
          <cell r="DC428">
            <v>0</v>
          </cell>
          <cell r="DF428">
            <v>0</v>
          </cell>
          <cell r="DI428">
            <v>0</v>
          </cell>
          <cell r="DK428">
            <v>0</v>
          </cell>
          <cell r="DL428">
            <v>0</v>
          </cell>
          <cell r="DN428" t="str">
            <v>21D12</v>
          </cell>
          <cell r="DO428" t="str">
            <v>Flex.T.Int."Act.Ind."</v>
          </cell>
          <cell r="DP428">
            <v>2</v>
          </cell>
          <cell r="DQ428">
            <v>100</v>
          </cell>
          <cell r="DR428" t="str">
            <v>LX01</v>
          </cell>
          <cell r="DT428" t="str">
            <v>00330000</v>
          </cell>
          <cell r="DU428" t="str">
            <v>BANCO COMERCIAL PORTUGUES, SA</v>
          </cell>
        </row>
        <row r="429">
          <cell r="A429" t="str">
            <v>206261</v>
          </cell>
          <cell r="B429" t="str">
            <v>Jorge Manuel Fortuna Guilherme</v>
          </cell>
          <cell r="C429" t="str">
            <v>1981</v>
          </cell>
          <cell r="D429">
            <v>24</v>
          </cell>
          <cell r="E429">
            <v>24</v>
          </cell>
          <cell r="F429" t="str">
            <v>19550916</v>
          </cell>
          <cell r="G429" t="str">
            <v>49</v>
          </cell>
          <cell r="H429" t="str">
            <v>1</v>
          </cell>
          <cell r="I429" t="str">
            <v>Casado</v>
          </cell>
          <cell r="J429" t="str">
            <v>masculino</v>
          </cell>
          <cell r="K429">
            <v>1</v>
          </cell>
          <cell r="L429" t="str">
            <v>Lg Francisco Sanches, 5-6ºEsq Laranjeiro</v>
          </cell>
          <cell r="M429" t="str">
            <v>2810-225</v>
          </cell>
          <cell r="N429" t="str">
            <v>ALMADA</v>
          </cell>
          <cell r="O429" t="str">
            <v>00110024</v>
          </cell>
          <cell r="P429" t="str">
            <v>CICLO ELEMENTAR (4.CLASSE)</v>
          </cell>
          <cell r="R429" t="str">
            <v>4561102</v>
          </cell>
          <cell r="S429" t="str">
            <v>19980327</v>
          </cell>
          <cell r="T429" t="str">
            <v>LISBOA</v>
          </cell>
          <cell r="U429" t="str">
            <v>9803</v>
          </cell>
          <cell r="V429" t="str">
            <v>S.NAC IND ENERGIA-SINDEL</v>
          </cell>
          <cell r="W429" t="str">
            <v>109751825</v>
          </cell>
          <cell r="X429" t="str">
            <v>3271</v>
          </cell>
          <cell r="Y429" t="str">
            <v>0.0</v>
          </cell>
          <cell r="Z429">
            <v>1</v>
          </cell>
          <cell r="AA429" t="str">
            <v>00</v>
          </cell>
          <cell r="AC429" t="str">
            <v>X</v>
          </cell>
          <cell r="AD429" t="str">
            <v>029</v>
          </cell>
          <cell r="AE429" t="str">
            <v>10940076604</v>
          </cell>
          <cell r="AF429" t="str">
            <v>02</v>
          </cell>
          <cell r="AG429" t="str">
            <v>19810102</v>
          </cell>
          <cell r="AH429" t="str">
            <v>DT.Adm.Corr.Antiguid</v>
          </cell>
          <cell r="AI429" t="str">
            <v>1</v>
          </cell>
          <cell r="AJ429" t="str">
            <v>ACTIVOS</v>
          </cell>
          <cell r="AK429" t="str">
            <v>AA</v>
          </cell>
          <cell r="AL429" t="str">
            <v>ACTIVO TEMP.INTEIRO</v>
          </cell>
          <cell r="AM429" t="str">
            <v>J300</v>
          </cell>
          <cell r="AN429" t="str">
            <v>EDPOutsourcing Comercial-S</v>
          </cell>
          <cell r="AO429" t="str">
            <v>J310</v>
          </cell>
          <cell r="AP429" t="str">
            <v>EDPOC-LSB-CCB43</v>
          </cell>
          <cell r="AQ429" t="str">
            <v>40176865</v>
          </cell>
          <cell r="AR429" t="str">
            <v>70000060</v>
          </cell>
          <cell r="AS429" t="str">
            <v>025.</v>
          </cell>
          <cell r="AT429" t="str">
            <v>ESCRITURARIO COMERCIAL</v>
          </cell>
          <cell r="AU429" t="str">
            <v>1</v>
          </cell>
          <cell r="AV429" t="str">
            <v>00040358</v>
          </cell>
          <cell r="AW429" t="str">
            <v>J20464380430</v>
          </cell>
          <cell r="AX429" t="str">
            <v>AS-LJLSB-LOJA LISBOA</v>
          </cell>
          <cell r="AY429" t="str">
            <v>68905608</v>
          </cell>
          <cell r="AZ429" t="str">
            <v>Lj Lisboa - CCB</v>
          </cell>
          <cell r="BA429" t="str">
            <v>6890</v>
          </cell>
          <cell r="BB429" t="str">
            <v>EDP Outsourcing Comercial</v>
          </cell>
          <cell r="BC429" t="str">
            <v>6890</v>
          </cell>
          <cell r="BD429" t="str">
            <v>6890</v>
          </cell>
          <cell r="BE429" t="str">
            <v>2800</v>
          </cell>
          <cell r="BF429" t="str">
            <v>6890</v>
          </cell>
          <cell r="BG429" t="str">
            <v>EDP Outsourcing Comercial,SA</v>
          </cell>
          <cell r="BH429" t="str">
            <v>1010</v>
          </cell>
          <cell r="BI429">
            <v>1160</v>
          </cell>
          <cell r="BJ429" t="str">
            <v>10</v>
          </cell>
          <cell r="BK429">
            <v>24</v>
          </cell>
          <cell r="BL429">
            <v>242.64</v>
          </cell>
          <cell r="BM429" t="str">
            <v>NÍVEL 5</v>
          </cell>
          <cell r="BN429" t="str">
            <v>01</v>
          </cell>
          <cell r="BO429" t="str">
            <v>07</v>
          </cell>
          <cell r="BP429" t="str">
            <v>20040101</v>
          </cell>
          <cell r="BQ429" t="str">
            <v>21</v>
          </cell>
          <cell r="BR429" t="str">
            <v>EVOLUCAO AUTOMATICA</v>
          </cell>
          <cell r="BS429" t="str">
            <v>20050101</v>
          </cell>
          <cell r="BW429">
            <v>0</v>
          </cell>
          <cell r="BX429">
            <v>0</v>
          </cell>
          <cell r="BY429">
            <v>0</v>
          </cell>
          <cell r="BZ429">
            <v>0</v>
          </cell>
          <cell r="CA429">
            <v>0</v>
          </cell>
          <cell r="CC429">
            <v>0</v>
          </cell>
          <cell r="CG429">
            <v>0</v>
          </cell>
          <cell r="CK429">
            <v>0</v>
          </cell>
          <cell r="CO429">
            <v>0</v>
          </cell>
          <cell r="CT429">
            <v>0</v>
          </cell>
          <cell r="CU429">
            <v>0</v>
          </cell>
          <cell r="CV429">
            <v>0</v>
          </cell>
          <cell r="CW429">
            <v>0</v>
          </cell>
          <cell r="CX429">
            <v>1</v>
          </cell>
          <cell r="CY429" t="str">
            <v>6010</v>
          </cell>
          <cell r="CZ429">
            <v>39.54</v>
          </cell>
          <cell r="DC429">
            <v>0</v>
          </cell>
          <cell r="DF429">
            <v>0</v>
          </cell>
          <cell r="DI429">
            <v>0</v>
          </cell>
          <cell r="DK429">
            <v>0</v>
          </cell>
          <cell r="DL429">
            <v>0</v>
          </cell>
          <cell r="DN429" t="str">
            <v>11D13</v>
          </cell>
          <cell r="DO429" t="str">
            <v>FixoTInt-"Lojas"2002</v>
          </cell>
          <cell r="DP429">
            <v>2</v>
          </cell>
          <cell r="DQ429">
            <v>100</v>
          </cell>
          <cell r="DR429" t="str">
            <v>LX01</v>
          </cell>
          <cell r="DT429" t="str">
            <v>00330000</v>
          </cell>
          <cell r="DU429" t="str">
            <v>BANCO COMERCIAL PORTUGUES, SA</v>
          </cell>
        </row>
        <row r="430">
          <cell r="A430" t="str">
            <v>323780</v>
          </cell>
          <cell r="B430" t="str">
            <v>Maria Graça Amoroso Infante</v>
          </cell>
          <cell r="C430" t="str">
            <v>1989</v>
          </cell>
          <cell r="D430">
            <v>16</v>
          </cell>
          <cell r="E430">
            <v>16</v>
          </cell>
          <cell r="F430" t="str">
            <v>19641116</v>
          </cell>
          <cell r="G430" t="str">
            <v>40</v>
          </cell>
          <cell r="H430" t="str">
            <v>0</v>
          </cell>
          <cell r="I430" t="str">
            <v>Solt.</v>
          </cell>
          <cell r="J430" t="str">
            <v>feminino</v>
          </cell>
          <cell r="K430">
            <v>0</v>
          </cell>
          <cell r="L430" t="str">
            <v>R dos Quartéis, 76-2ºDto</v>
          </cell>
          <cell r="M430" t="str">
            <v>1300-483</v>
          </cell>
          <cell r="N430" t="str">
            <v>LISBOA</v>
          </cell>
          <cell r="O430" t="str">
            <v>00243403</v>
          </cell>
          <cell r="P430" t="str">
            <v>12.ANO - 3. CURSO</v>
          </cell>
          <cell r="R430" t="str">
            <v>7015314</v>
          </cell>
          <cell r="S430" t="str">
            <v>19940609</v>
          </cell>
          <cell r="T430" t="str">
            <v>LISBOA</v>
          </cell>
          <cell r="U430" t="str">
            <v>9803</v>
          </cell>
          <cell r="V430" t="str">
            <v>S.NAC IND ENERGIA-SINDEL</v>
          </cell>
          <cell r="W430" t="str">
            <v>116069236</v>
          </cell>
          <cell r="X430" t="str">
            <v>3239</v>
          </cell>
          <cell r="Y430" t="str">
            <v>0.0</v>
          </cell>
          <cell r="Z430">
            <v>0</v>
          </cell>
          <cell r="AA430" t="str">
            <v>00</v>
          </cell>
          <cell r="AD430" t="str">
            <v>029</v>
          </cell>
          <cell r="AE430" t="str">
            <v>10940094197</v>
          </cell>
          <cell r="AF430" t="str">
            <v>02</v>
          </cell>
          <cell r="AG430" t="str">
            <v>19890502</v>
          </cell>
          <cell r="AH430" t="str">
            <v>DT.Adm.Corr.Antiguid</v>
          </cell>
          <cell r="AI430" t="str">
            <v>1</v>
          </cell>
          <cell r="AJ430" t="str">
            <v>ACTIVOS</v>
          </cell>
          <cell r="AK430" t="str">
            <v>AA</v>
          </cell>
          <cell r="AL430" t="str">
            <v>ACTIVO TEMP.INTEIRO</v>
          </cell>
          <cell r="AM430" t="str">
            <v>J300</v>
          </cell>
          <cell r="AN430" t="str">
            <v>EDPOutsourcing Comercial-S</v>
          </cell>
          <cell r="AO430" t="str">
            <v>J310</v>
          </cell>
          <cell r="AP430" t="str">
            <v>EDPOC-LSB-CCB43</v>
          </cell>
          <cell r="AQ430" t="str">
            <v>40176871</v>
          </cell>
          <cell r="AR430" t="str">
            <v>70000060</v>
          </cell>
          <cell r="AS430" t="str">
            <v>025.</v>
          </cell>
          <cell r="AT430" t="str">
            <v>ESCRITURARIO COMERCIAL</v>
          </cell>
          <cell r="AU430" t="str">
            <v>1</v>
          </cell>
          <cell r="AV430" t="str">
            <v>00040358</v>
          </cell>
          <cell r="AW430" t="str">
            <v>J20464380430</v>
          </cell>
          <cell r="AX430" t="str">
            <v>AS-LJLSB-LOJA LISBOA</v>
          </cell>
          <cell r="AY430" t="str">
            <v>68905608</v>
          </cell>
          <cell r="AZ430" t="str">
            <v>Lj Lisboa - CCB</v>
          </cell>
          <cell r="BA430" t="str">
            <v>6890</v>
          </cell>
          <cell r="BB430" t="str">
            <v>EDP Outsourcing Comercial</v>
          </cell>
          <cell r="BC430" t="str">
            <v>6890</v>
          </cell>
          <cell r="BD430" t="str">
            <v>6890</v>
          </cell>
          <cell r="BE430" t="str">
            <v>2800</v>
          </cell>
          <cell r="BF430" t="str">
            <v>6890</v>
          </cell>
          <cell r="BG430" t="str">
            <v>EDP Outsourcing Comercial,SA</v>
          </cell>
          <cell r="BH430" t="str">
            <v>1010</v>
          </cell>
          <cell r="BI430">
            <v>1079</v>
          </cell>
          <cell r="BJ430" t="str">
            <v>09</v>
          </cell>
          <cell r="BK430">
            <v>16</v>
          </cell>
          <cell r="BL430">
            <v>161.76</v>
          </cell>
          <cell r="BM430" t="str">
            <v>NÍVEL 5</v>
          </cell>
          <cell r="BN430" t="str">
            <v>00</v>
          </cell>
          <cell r="BO430" t="str">
            <v>06</v>
          </cell>
          <cell r="BP430" t="str">
            <v>20050101</v>
          </cell>
          <cell r="BQ430" t="str">
            <v>21</v>
          </cell>
          <cell r="BR430" t="str">
            <v>EVOLUCAO AUTOMATICA</v>
          </cell>
          <cell r="BS430" t="str">
            <v>20050101</v>
          </cell>
          <cell r="BW430">
            <v>0</v>
          </cell>
          <cell r="BX430">
            <v>0</v>
          </cell>
          <cell r="BY430">
            <v>0</v>
          </cell>
          <cell r="BZ430">
            <v>0</v>
          </cell>
          <cell r="CA430">
            <v>0</v>
          </cell>
          <cell r="CC430">
            <v>0</v>
          </cell>
          <cell r="CG430">
            <v>0</v>
          </cell>
          <cell r="CK430">
            <v>0</v>
          </cell>
          <cell r="CO430">
            <v>0</v>
          </cell>
          <cell r="CT430">
            <v>0</v>
          </cell>
          <cell r="CU430">
            <v>0</v>
          </cell>
          <cell r="CV430">
            <v>0</v>
          </cell>
          <cell r="CW430">
            <v>0</v>
          </cell>
          <cell r="CX430">
            <v>1</v>
          </cell>
          <cell r="CY430" t="str">
            <v>6010</v>
          </cell>
          <cell r="CZ430">
            <v>39.54</v>
          </cell>
          <cell r="DC430">
            <v>0</v>
          </cell>
          <cell r="DF430">
            <v>0</v>
          </cell>
          <cell r="DI430">
            <v>0</v>
          </cell>
          <cell r="DK430">
            <v>0</v>
          </cell>
          <cell r="DL430">
            <v>0</v>
          </cell>
          <cell r="DN430" t="str">
            <v>11D13</v>
          </cell>
          <cell r="DO430" t="str">
            <v>FixoTInt-"Lojas"2002</v>
          </cell>
          <cell r="DP430">
            <v>2</v>
          </cell>
          <cell r="DQ430">
            <v>100</v>
          </cell>
          <cell r="DR430" t="str">
            <v>LX01</v>
          </cell>
          <cell r="DT430" t="str">
            <v>00070011</v>
          </cell>
          <cell r="DU430" t="str">
            <v>BANCO ESPIRITO SANTO, SA</v>
          </cell>
        </row>
        <row r="431">
          <cell r="A431" t="str">
            <v>206288</v>
          </cell>
          <cell r="B431" t="str">
            <v>Luís Filipe Remédios Oliveira</v>
          </cell>
          <cell r="C431" t="str">
            <v>1981</v>
          </cell>
          <cell r="D431">
            <v>24</v>
          </cell>
          <cell r="E431">
            <v>24</v>
          </cell>
          <cell r="F431" t="str">
            <v>19560707</v>
          </cell>
          <cell r="G431" t="str">
            <v>48</v>
          </cell>
          <cell r="H431" t="str">
            <v>1</v>
          </cell>
          <cell r="I431" t="str">
            <v>Casado</v>
          </cell>
          <cell r="J431" t="str">
            <v>masculino</v>
          </cell>
          <cell r="K431">
            <v>1</v>
          </cell>
          <cell r="L431" t="str">
            <v>R Heróis da Grande Guerra, 4-1ºDto Antigo Lt 34</v>
          </cell>
          <cell r="M431" t="str">
            <v>2695-552</v>
          </cell>
          <cell r="N431" t="str">
            <v>SÃO JOÃO DA TALHA</v>
          </cell>
          <cell r="O431" t="str">
            <v>00231023</v>
          </cell>
          <cell r="P431" t="str">
            <v>CURSO GERAL DOS LICEUS</v>
          </cell>
          <cell r="R431" t="str">
            <v>4713053</v>
          </cell>
          <cell r="S431" t="str">
            <v>20010525</v>
          </cell>
          <cell r="T431" t="str">
            <v>LISBOA</v>
          </cell>
          <cell r="U431" t="str">
            <v>9802</v>
          </cell>
          <cell r="V431" t="str">
            <v>SIND IND ELéCT SUL ILHAS</v>
          </cell>
          <cell r="W431" t="str">
            <v>108405214</v>
          </cell>
          <cell r="X431" t="str">
            <v>3891</v>
          </cell>
          <cell r="Y431" t="str">
            <v>0.0</v>
          </cell>
          <cell r="Z431">
            <v>1</v>
          </cell>
          <cell r="AA431" t="str">
            <v>00</v>
          </cell>
          <cell r="AC431" t="str">
            <v>X</v>
          </cell>
          <cell r="AD431" t="str">
            <v>029</v>
          </cell>
          <cell r="AE431" t="str">
            <v>10940076620</v>
          </cell>
          <cell r="AF431" t="str">
            <v>02</v>
          </cell>
          <cell r="AG431" t="str">
            <v>19810102</v>
          </cell>
          <cell r="AH431" t="str">
            <v>DT.Adm.Corr.Antiguid</v>
          </cell>
          <cell r="AI431" t="str">
            <v>1</v>
          </cell>
          <cell r="AJ431" t="str">
            <v>ACTIVOS</v>
          </cell>
          <cell r="AK431" t="str">
            <v>AA</v>
          </cell>
          <cell r="AL431" t="str">
            <v>ACTIVO TEMP.INTEIRO</v>
          </cell>
          <cell r="AM431" t="str">
            <v>J300</v>
          </cell>
          <cell r="AN431" t="str">
            <v>EDPOutsourcing Comercial-S</v>
          </cell>
          <cell r="AO431" t="str">
            <v>J310</v>
          </cell>
          <cell r="AP431" t="str">
            <v>EDPOC-LSB-CCB43</v>
          </cell>
          <cell r="AQ431" t="str">
            <v>40176862</v>
          </cell>
          <cell r="AR431" t="str">
            <v>70000022</v>
          </cell>
          <cell r="AS431" t="str">
            <v>014.</v>
          </cell>
          <cell r="AT431" t="str">
            <v>TECNICO COMERCIAL</v>
          </cell>
          <cell r="AU431" t="str">
            <v>1</v>
          </cell>
          <cell r="AV431" t="str">
            <v>00040358</v>
          </cell>
          <cell r="AW431" t="str">
            <v>J20464380430</v>
          </cell>
          <cell r="AX431" t="str">
            <v>AS-LJLSB-LOJA LISBOA</v>
          </cell>
          <cell r="AY431" t="str">
            <v>68905608</v>
          </cell>
          <cell r="AZ431" t="str">
            <v>Lj Lisboa - CCB</v>
          </cell>
          <cell r="BA431" t="str">
            <v>6890</v>
          </cell>
          <cell r="BB431" t="str">
            <v>EDP Outsourcing Comercial</v>
          </cell>
          <cell r="BC431" t="str">
            <v>6890</v>
          </cell>
          <cell r="BD431" t="str">
            <v>6890</v>
          </cell>
          <cell r="BE431" t="str">
            <v>2800</v>
          </cell>
          <cell r="BF431" t="str">
            <v>6890</v>
          </cell>
          <cell r="BG431" t="str">
            <v>EDP Outsourcing Comercial,SA</v>
          </cell>
          <cell r="BH431" t="str">
            <v>1010</v>
          </cell>
          <cell r="BI431">
            <v>1339</v>
          </cell>
          <cell r="BJ431" t="str">
            <v>12</v>
          </cell>
          <cell r="BK431">
            <v>24</v>
          </cell>
          <cell r="BL431">
            <v>242.64</v>
          </cell>
          <cell r="BM431" t="str">
            <v>NÍVEL 4</v>
          </cell>
          <cell r="BN431" t="str">
            <v>02</v>
          </cell>
          <cell r="BO431" t="str">
            <v>06</v>
          </cell>
          <cell r="BP431" t="str">
            <v>20040110</v>
          </cell>
          <cell r="BQ431" t="str">
            <v>22</v>
          </cell>
          <cell r="BR431" t="str">
            <v>ACELERACAO DE CARREIRA</v>
          </cell>
          <cell r="BS431" t="str">
            <v>20050101</v>
          </cell>
          <cell r="BT431" t="str">
            <v>20030101</v>
          </cell>
          <cell r="BW431">
            <v>0</v>
          </cell>
          <cell r="BX431">
            <v>0</v>
          </cell>
          <cell r="BY431">
            <v>0</v>
          </cell>
          <cell r="BZ431">
            <v>0</v>
          </cell>
          <cell r="CA431">
            <v>0</v>
          </cell>
          <cell r="CC431">
            <v>0</v>
          </cell>
          <cell r="CG431">
            <v>0</v>
          </cell>
          <cell r="CK431">
            <v>0</v>
          </cell>
          <cell r="CO431">
            <v>0</v>
          </cell>
          <cell r="CT431">
            <v>0</v>
          </cell>
          <cell r="CU431">
            <v>0</v>
          </cell>
          <cell r="CV431">
            <v>0</v>
          </cell>
          <cell r="CW431">
            <v>0</v>
          </cell>
          <cell r="CX431">
            <v>1</v>
          </cell>
          <cell r="CY431" t="str">
            <v>6010</v>
          </cell>
          <cell r="CZ431">
            <v>39.54</v>
          </cell>
          <cell r="DC431">
            <v>0</v>
          </cell>
          <cell r="DF431">
            <v>0</v>
          </cell>
          <cell r="DI431">
            <v>0</v>
          </cell>
          <cell r="DK431">
            <v>0</v>
          </cell>
          <cell r="DL431">
            <v>0</v>
          </cell>
          <cell r="DN431" t="str">
            <v>21D12</v>
          </cell>
          <cell r="DO431" t="str">
            <v>Flex.T.Int."Act.Ind."</v>
          </cell>
          <cell r="DP431">
            <v>2</v>
          </cell>
          <cell r="DQ431">
            <v>100</v>
          </cell>
          <cell r="DR431" t="str">
            <v>LX01</v>
          </cell>
          <cell r="DT431" t="str">
            <v>00210000</v>
          </cell>
          <cell r="DU431" t="str">
            <v>CREDITO PREDIAL PORTUGUES, SA</v>
          </cell>
        </row>
        <row r="432">
          <cell r="A432" t="str">
            <v>302740</v>
          </cell>
          <cell r="B432" t="str">
            <v>Maria Conceição Gonçalves Trindade Pereira</v>
          </cell>
          <cell r="C432" t="str">
            <v>1984</v>
          </cell>
          <cell r="D432">
            <v>21</v>
          </cell>
          <cell r="E432">
            <v>21</v>
          </cell>
          <cell r="F432" t="str">
            <v>19620217</v>
          </cell>
          <cell r="G432" t="str">
            <v>43</v>
          </cell>
          <cell r="H432" t="str">
            <v>1</v>
          </cell>
          <cell r="I432" t="str">
            <v>Casado</v>
          </cell>
          <cell r="J432" t="str">
            <v>feminino</v>
          </cell>
          <cell r="K432">
            <v>2</v>
          </cell>
          <cell r="L432" t="str">
            <v>R Almeida e Sousa, 8-3ºEsq</v>
          </cell>
          <cell r="M432" t="str">
            <v>1250-059</v>
          </cell>
          <cell r="N432" t="str">
            <v>LISBOA</v>
          </cell>
          <cell r="O432" t="str">
            <v>00231023</v>
          </cell>
          <cell r="P432" t="str">
            <v>CURSO GERAL DOS LICEUS</v>
          </cell>
          <cell r="R432" t="str">
            <v>6088934</v>
          </cell>
          <cell r="S432" t="str">
            <v>20000526</v>
          </cell>
          <cell r="T432" t="str">
            <v>LISBOA</v>
          </cell>
          <cell r="U432" t="str">
            <v>9803</v>
          </cell>
          <cell r="V432" t="str">
            <v>S.NAC IND ENERGIA-SINDEL</v>
          </cell>
          <cell r="W432" t="str">
            <v>138537283</v>
          </cell>
          <cell r="X432" t="str">
            <v>3247</v>
          </cell>
          <cell r="Y432" t="str">
            <v>0.0</v>
          </cell>
          <cell r="Z432">
            <v>2</v>
          </cell>
          <cell r="AA432" t="str">
            <v>00</v>
          </cell>
          <cell r="AC432" t="str">
            <v>X</v>
          </cell>
          <cell r="AD432" t="str">
            <v>029</v>
          </cell>
          <cell r="AE432" t="str">
            <v>10940087505</v>
          </cell>
          <cell r="AF432" t="str">
            <v>02</v>
          </cell>
          <cell r="AG432" t="str">
            <v>19840302</v>
          </cell>
          <cell r="AH432" t="str">
            <v>DT.Adm.Corr.Antiguid</v>
          </cell>
          <cell r="AI432" t="str">
            <v>1</v>
          </cell>
          <cell r="AJ432" t="str">
            <v>ACTIVOS</v>
          </cell>
          <cell r="AK432" t="str">
            <v>AA</v>
          </cell>
          <cell r="AL432" t="str">
            <v>ACTIVO TEMP.INTEIRO</v>
          </cell>
          <cell r="AM432" t="str">
            <v>J300</v>
          </cell>
          <cell r="AN432" t="str">
            <v>EDPOutsourcing Comercial-S</v>
          </cell>
          <cell r="AO432" t="str">
            <v>J310</v>
          </cell>
          <cell r="AP432" t="str">
            <v>EDPOC-LSB-CCB43</v>
          </cell>
          <cell r="AQ432" t="str">
            <v>40176869</v>
          </cell>
          <cell r="AR432" t="str">
            <v>70000060</v>
          </cell>
          <cell r="AS432" t="str">
            <v>025.</v>
          </cell>
          <cell r="AT432" t="str">
            <v>ESCRITURARIO COMERCIAL</v>
          </cell>
          <cell r="AU432" t="str">
            <v>1</v>
          </cell>
          <cell r="AV432" t="str">
            <v>00040358</v>
          </cell>
          <cell r="AW432" t="str">
            <v>J20464380430</v>
          </cell>
          <cell r="AX432" t="str">
            <v>AS-LJLSB-LOJA LISBOA</v>
          </cell>
          <cell r="AY432" t="str">
            <v>68905608</v>
          </cell>
          <cell r="AZ432" t="str">
            <v>Lj Lisboa - CCB</v>
          </cell>
          <cell r="BA432" t="str">
            <v>6890</v>
          </cell>
          <cell r="BB432" t="str">
            <v>EDP Outsourcing Comercial</v>
          </cell>
          <cell r="BC432" t="str">
            <v>6890</v>
          </cell>
          <cell r="BD432" t="str">
            <v>6890</v>
          </cell>
          <cell r="BE432" t="str">
            <v>2800</v>
          </cell>
          <cell r="BF432" t="str">
            <v>6890</v>
          </cell>
          <cell r="BG432" t="str">
            <v>EDP Outsourcing Comercial,SA</v>
          </cell>
          <cell r="BH432" t="str">
            <v>1010</v>
          </cell>
          <cell r="BI432">
            <v>1160</v>
          </cell>
          <cell r="BJ432" t="str">
            <v>10</v>
          </cell>
          <cell r="BK432">
            <v>21</v>
          </cell>
          <cell r="BL432">
            <v>212.31</v>
          </cell>
          <cell r="BM432" t="str">
            <v>NÍVEL 5</v>
          </cell>
          <cell r="BN432" t="str">
            <v>02</v>
          </cell>
          <cell r="BO432" t="str">
            <v>07</v>
          </cell>
          <cell r="BP432" t="str">
            <v>20030101</v>
          </cell>
          <cell r="BQ432" t="str">
            <v>21</v>
          </cell>
          <cell r="BR432" t="str">
            <v>EVOLUCAO AUTOMATICA</v>
          </cell>
          <cell r="BS432" t="str">
            <v>20050101</v>
          </cell>
          <cell r="BW432">
            <v>0</v>
          </cell>
          <cell r="BX432">
            <v>0</v>
          </cell>
          <cell r="BY432">
            <v>0</v>
          </cell>
          <cell r="BZ432">
            <v>0</v>
          </cell>
          <cell r="CA432">
            <v>0</v>
          </cell>
          <cell r="CC432">
            <v>0</v>
          </cell>
          <cell r="CG432">
            <v>0</v>
          </cell>
          <cell r="CK432">
            <v>0</v>
          </cell>
          <cell r="CO432">
            <v>0</v>
          </cell>
          <cell r="CT432">
            <v>0</v>
          </cell>
          <cell r="CU432">
            <v>0</v>
          </cell>
          <cell r="CV432">
            <v>0</v>
          </cell>
          <cell r="CW432">
            <v>0</v>
          </cell>
          <cell r="CX432">
            <v>1</v>
          </cell>
          <cell r="CY432" t="str">
            <v>6010</v>
          </cell>
          <cell r="CZ432">
            <v>39.54</v>
          </cell>
          <cell r="DC432">
            <v>0</v>
          </cell>
          <cell r="DF432">
            <v>0</v>
          </cell>
          <cell r="DI432">
            <v>0</v>
          </cell>
          <cell r="DK432">
            <v>0</v>
          </cell>
          <cell r="DL432">
            <v>0</v>
          </cell>
          <cell r="DN432" t="str">
            <v>11D13</v>
          </cell>
          <cell r="DO432" t="str">
            <v>FixoTInt-"Lojas"2002</v>
          </cell>
          <cell r="DP432">
            <v>2</v>
          </cell>
          <cell r="DQ432">
            <v>100</v>
          </cell>
          <cell r="DR432" t="str">
            <v>LX01</v>
          </cell>
          <cell r="DT432" t="str">
            <v>00350278</v>
          </cell>
          <cell r="DU432" t="str">
            <v>CAIXA GERAL DE DEPOSITOS, SA</v>
          </cell>
        </row>
        <row r="433">
          <cell r="A433" t="str">
            <v>302481</v>
          </cell>
          <cell r="B433" t="str">
            <v>Ana Maria Aresta Duarte Rego</v>
          </cell>
          <cell r="C433" t="str">
            <v>1984</v>
          </cell>
          <cell r="D433">
            <v>21</v>
          </cell>
          <cell r="E433">
            <v>21</v>
          </cell>
          <cell r="F433" t="str">
            <v>19650423</v>
          </cell>
          <cell r="G433" t="str">
            <v>40</v>
          </cell>
          <cell r="H433" t="str">
            <v>1</v>
          </cell>
          <cell r="I433" t="str">
            <v>Casado</v>
          </cell>
          <cell r="J433" t="str">
            <v>feminino</v>
          </cell>
          <cell r="K433">
            <v>2</v>
          </cell>
          <cell r="L433" t="str">
            <v>Azinhaga dos Lírios, 5-3ºA Rinchoa</v>
          </cell>
          <cell r="M433" t="str">
            <v>2635-332</v>
          </cell>
          <cell r="N433" t="str">
            <v>RIO DE MOURO</v>
          </cell>
          <cell r="O433" t="str">
            <v>00233023</v>
          </cell>
          <cell r="P433" t="str">
            <v>C.GERAL UNIFICADO(9 ANO ESCOL)</v>
          </cell>
          <cell r="R433" t="str">
            <v>6944571</v>
          </cell>
          <cell r="S433" t="str">
            <v>19990304</v>
          </cell>
          <cell r="T433" t="str">
            <v>LISBOA</v>
          </cell>
          <cell r="U433" t="str">
            <v>9803</v>
          </cell>
          <cell r="V433" t="str">
            <v>S.NAC IND ENERGIA-SINDEL</v>
          </cell>
          <cell r="W433" t="str">
            <v>110358295</v>
          </cell>
          <cell r="X433" t="str">
            <v>3549</v>
          </cell>
          <cell r="Y433" t="str">
            <v>0.0</v>
          </cell>
          <cell r="Z433">
            <v>2</v>
          </cell>
          <cell r="AA433" t="str">
            <v>00</v>
          </cell>
          <cell r="AC433" t="str">
            <v>X</v>
          </cell>
          <cell r="AD433" t="str">
            <v>029</v>
          </cell>
          <cell r="AE433" t="str">
            <v>10940087521</v>
          </cell>
          <cell r="AF433" t="str">
            <v>02</v>
          </cell>
          <cell r="AG433" t="str">
            <v>19841102</v>
          </cell>
          <cell r="AH433" t="str">
            <v>DT.Adm.Corr.Antiguid</v>
          </cell>
          <cell r="AI433" t="str">
            <v>1</v>
          </cell>
          <cell r="AJ433" t="str">
            <v>ACTIVOS</v>
          </cell>
          <cell r="AK433" t="str">
            <v>AA</v>
          </cell>
          <cell r="AL433" t="str">
            <v>ACTIVO TEMP.INTEIRO</v>
          </cell>
          <cell r="AM433" t="str">
            <v>J300</v>
          </cell>
          <cell r="AN433" t="str">
            <v>EDPOutsourcing Comercial-S</v>
          </cell>
          <cell r="AO433" t="str">
            <v>J310</v>
          </cell>
          <cell r="AP433" t="str">
            <v>EDPOC-LSB-CCB43</v>
          </cell>
          <cell r="AQ433" t="str">
            <v>40176864</v>
          </cell>
          <cell r="AR433" t="str">
            <v>70000022</v>
          </cell>
          <cell r="AS433" t="str">
            <v>014.</v>
          </cell>
          <cell r="AT433" t="str">
            <v>TECNICO COMERCIAL</v>
          </cell>
          <cell r="AU433" t="str">
            <v>1</v>
          </cell>
          <cell r="AV433" t="str">
            <v>00040358</v>
          </cell>
          <cell r="AW433" t="str">
            <v>J20464380430</v>
          </cell>
          <cell r="AX433" t="str">
            <v>AS-LJLSB-LOJA LISBOA</v>
          </cell>
          <cell r="AY433" t="str">
            <v>68905608</v>
          </cell>
          <cell r="AZ433" t="str">
            <v>Lj Lisboa - CCB</v>
          </cell>
          <cell r="BA433" t="str">
            <v>6890</v>
          </cell>
          <cell r="BB433" t="str">
            <v>EDP Outsourcing Comercial</v>
          </cell>
          <cell r="BC433" t="str">
            <v>6890</v>
          </cell>
          <cell r="BD433" t="str">
            <v>6890</v>
          </cell>
          <cell r="BE433" t="str">
            <v>2800</v>
          </cell>
          <cell r="BF433" t="str">
            <v>6890</v>
          </cell>
          <cell r="BG433" t="str">
            <v>EDP Outsourcing Comercial,SA</v>
          </cell>
          <cell r="BH433" t="str">
            <v>1010</v>
          </cell>
          <cell r="BI433">
            <v>1247</v>
          </cell>
          <cell r="BJ433" t="str">
            <v>11</v>
          </cell>
          <cell r="BK433">
            <v>21</v>
          </cell>
          <cell r="BL433">
            <v>212.31</v>
          </cell>
          <cell r="BM433" t="str">
            <v>NÍVEL 4</v>
          </cell>
          <cell r="BN433" t="str">
            <v>01</v>
          </cell>
          <cell r="BO433" t="str">
            <v>05</v>
          </cell>
          <cell r="BP433" t="str">
            <v>20040101</v>
          </cell>
          <cell r="BQ433" t="str">
            <v>21</v>
          </cell>
          <cell r="BR433" t="str">
            <v>EVOLUCAO AUTOMATICA</v>
          </cell>
          <cell r="BS433" t="str">
            <v>20050101</v>
          </cell>
          <cell r="BW433">
            <v>0</v>
          </cell>
          <cell r="BX433">
            <v>0</v>
          </cell>
          <cell r="BY433">
            <v>0</v>
          </cell>
          <cell r="BZ433">
            <v>0</v>
          </cell>
          <cell r="CA433">
            <v>0</v>
          </cell>
          <cell r="CC433">
            <v>0</v>
          </cell>
          <cell r="CG433">
            <v>0</v>
          </cell>
          <cell r="CK433">
            <v>0</v>
          </cell>
          <cell r="CO433">
            <v>0</v>
          </cell>
          <cell r="CT433">
            <v>0</v>
          </cell>
          <cell r="CU433">
            <v>0</v>
          </cell>
          <cell r="CV433">
            <v>0</v>
          </cell>
          <cell r="CW433">
            <v>0</v>
          </cell>
          <cell r="CX433">
            <v>1</v>
          </cell>
          <cell r="CY433" t="str">
            <v>6010</v>
          </cell>
          <cell r="CZ433">
            <v>39.54</v>
          </cell>
          <cell r="DC433">
            <v>0</v>
          </cell>
          <cell r="DF433">
            <v>0</v>
          </cell>
          <cell r="DI433">
            <v>0</v>
          </cell>
          <cell r="DK433">
            <v>0</v>
          </cell>
          <cell r="DL433">
            <v>0</v>
          </cell>
          <cell r="DN433" t="str">
            <v>21D12</v>
          </cell>
          <cell r="DO433" t="str">
            <v>Flex.T.Int."Act.Ind."</v>
          </cell>
          <cell r="DP433">
            <v>2</v>
          </cell>
          <cell r="DQ433">
            <v>100</v>
          </cell>
          <cell r="DR433" t="str">
            <v>LX01</v>
          </cell>
          <cell r="DT433" t="str">
            <v>00100000</v>
          </cell>
          <cell r="DU433" t="str">
            <v>BANCO BPI, SA</v>
          </cell>
        </row>
        <row r="434">
          <cell r="A434" t="str">
            <v>328243</v>
          </cell>
          <cell r="B434" t="str">
            <v>Pascal Carvalho</v>
          </cell>
          <cell r="C434" t="str">
            <v>1997</v>
          </cell>
          <cell r="D434">
            <v>8</v>
          </cell>
          <cell r="E434">
            <v>8</v>
          </cell>
          <cell r="F434" t="str">
            <v>19720512</v>
          </cell>
          <cell r="G434" t="str">
            <v>33</v>
          </cell>
          <cell r="H434" t="str">
            <v>1</v>
          </cell>
          <cell r="I434" t="str">
            <v>Casado</v>
          </cell>
          <cell r="J434" t="str">
            <v>masculino</v>
          </cell>
          <cell r="K434">
            <v>0</v>
          </cell>
          <cell r="L434" t="str">
            <v>R Prof Simões Raposo, nº 14 - 3ºDto</v>
          </cell>
          <cell r="M434" t="str">
            <v>1600-662</v>
          </cell>
          <cell r="N434" t="str">
            <v>LISBOA</v>
          </cell>
          <cell r="O434" t="str">
            <v>00776542</v>
          </cell>
          <cell r="P434" t="str">
            <v>ESE GESTAO MARKETING</v>
          </cell>
          <cell r="R434" t="str">
            <v>14005422</v>
          </cell>
          <cell r="S434" t="str">
            <v>20040202</v>
          </cell>
          <cell r="T434" t="str">
            <v>LISBOA</v>
          </cell>
          <cell r="W434" t="str">
            <v>213060310</v>
          </cell>
          <cell r="X434" t="str">
            <v>3344</v>
          </cell>
          <cell r="Y434" t="str">
            <v>0.0</v>
          </cell>
          <cell r="Z434">
            <v>0</v>
          </cell>
          <cell r="AA434" t="str">
            <v>00</v>
          </cell>
          <cell r="AD434" t="str">
            <v>029</v>
          </cell>
          <cell r="AE434" t="str">
            <v>10940100741</v>
          </cell>
          <cell r="AF434" t="str">
            <v>02</v>
          </cell>
          <cell r="AG434" t="str">
            <v>19970101</v>
          </cell>
          <cell r="AH434" t="str">
            <v>DT.Adm.Corr.Antiguid</v>
          </cell>
          <cell r="AI434" t="str">
            <v>1</v>
          </cell>
          <cell r="AJ434" t="str">
            <v>ACTIVOS</v>
          </cell>
          <cell r="AK434" t="str">
            <v>AA</v>
          </cell>
          <cell r="AL434" t="str">
            <v>ACTIVO TEMP.INTEIRO</v>
          </cell>
          <cell r="AM434" t="str">
            <v>J300</v>
          </cell>
          <cell r="AN434" t="str">
            <v>EDPOutsourcing Comercial-S</v>
          </cell>
          <cell r="AO434" t="str">
            <v>J310</v>
          </cell>
          <cell r="AP434" t="str">
            <v>EDPOC-LSB-CCB43</v>
          </cell>
          <cell r="AQ434" t="str">
            <v>40177068</v>
          </cell>
          <cell r="AR434" t="str">
            <v>70000041</v>
          </cell>
          <cell r="AS434" t="str">
            <v>01L1</v>
          </cell>
          <cell r="AT434" t="str">
            <v>LICENCIADO I</v>
          </cell>
          <cell r="AU434" t="str">
            <v>1</v>
          </cell>
          <cell r="AV434" t="str">
            <v>00040160</v>
          </cell>
          <cell r="AW434" t="str">
            <v>J20400001230</v>
          </cell>
          <cell r="AX434" t="str">
            <v>CAIT-INTERNET</v>
          </cell>
          <cell r="AY434" t="str">
            <v>68906300</v>
          </cell>
          <cell r="AZ434" t="str">
            <v>Internet</v>
          </cell>
          <cell r="BA434" t="str">
            <v>6890</v>
          </cell>
          <cell r="BB434" t="str">
            <v>EDP Outsourcing Comercial</v>
          </cell>
          <cell r="BC434" t="str">
            <v>6890</v>
          </cell>
          <cell r="BD434" t="str">
            <v>6890</v>
          </cell>
          <cell r="BE434" t="str">
            <v>2800</v>
          </cell>
          <cell r="BF434" t="str">
            <v>6890</v>
          </cell>
          <cell r="BG434" t="str">
            <v>EDP Outsourcing Comercial,SA</v>
          </cell>
          <cell r="BH434" t="str">
            <v>1010</v>
          </cell>
          <cell r="BI434">
            <v>1686</v>
          </cell>
          <cell r="BJ434" t="str">
            <v>E</v>
          </cell>
          <cell r="BK434">
            <v>8</v>
          </cell>
          <cell r="BL434">
            <v>80.88</v>
          </cell>
          <cell r="BM434" t="str">
            <v>LIC 1</v>
          </cell>
          <cell r="BN434" t="str">
            <v>00</v>
          </cell>
          <cell r="BO434" t="str">
            <v>E</v>
          </cell>
          <cell r="BP434" t="str">
            <v>20042510</v>
          </cell>
          <cell r="BQ434" t="str">
            <v>33</v>
          </cell>
          <cell r="BR434" t="str">
            <v>NOMEACAO</v>
          </cell>
          <cell r="BS434" t="str">
            <v>20050101</v>
          </cell>
          <cell r="BW434">
            <v>0</v>
          </cell>
          <cell r="BX434">
            <v>0</v>
          </cell>
          <cell r="BY434">
            <v>0</v>
          </cell>
          <cell r="BZ434">
            <v>0</v>
          </cell>
          <cell r="CA434">
            <v>0</v>
          </cell>
          <cell r="CC434">
            <v>0</v>
          </cell>
          <cell r="CG434">
            <v>0</v>
          </cell>
          <cell r="CK434">
            <v>0</v>
          </cell>
          <cell r="CO434">
            <v>0</v>
          </cell>
          <cell r="CT434">
            <v>0</v>
          </cell>
          <cell r="CU434">
            <v>0</v>
          </cell>
          <cell r="CV434">
            <v>0</v>
          </cell>
          <cell r="CW434">
            <v>0</v>
          </cell>
          <cell r="CX434">
            <v>0</v>
          </cell>
          <cell r="CZ434">
            <v>0</v>
          </cell>
          <cell r="DC434">
            <v>0</v>
          </cell>
          <cell r="DF434">
            <v>0</v>
          </cell>
          <cell r="DI434">
            <v>0</v>
          </cell>
          <cell r="DK434">
            <v>0</v>
          </cell>
          <cell r="DL434">
            <v>0</v>
          </cell>
          <cell r="DN434" t="str">
            <v>21D11</v>
          </cell>
          <cell r="DO434" t="str">
            <v>Flex.T.Int."Escrit"</v>
          </cell>
          <cell r="DP434">
            <v>2</v>
          </cell>
          <cell r="DQ434">
            <v>100</v>
          </cell>
          <cell r="DR434" t="str">
            <v>LX01</v>
          </cell>
          <cell r="DT434" t="str">
            <v>00352169</v>
          </cell>
          <cell r="DU434" t="str">
            <v>CAIXA GERAL DE DEPOSITOS, SA</v>
          </cell>
        </row>
        <row r="435">
          <cell r="A435" t="str">
            <v>331490</v>
          </cell>
          <cell r="B435" t="str">
            <v>João Luís Madeira Sousa Sobral</v>
          </cell>
          <cell r="C435" t="str">
            <v>2000</v>
          </cell>
          <cell r="D435">
            <v>5</v>
          </cell>
          <cell r="E435">
            <v>5</v>
          </cell>
          <cell r="F435" t="str">
            <v>19751124</v>
          </cell>
          <cell r="G435" t="str">
            <v>29</v>
          </cell>
          <cell r="H435" t="str">
            <v>1</v>
          </cell>
          <cell r="I435" t="str">
            <v>Casado</v>
          </cell>
          <cell r="J435" t="str">
            <v>masculino</v>
          </cell>
          <cell r="K435">
            <v>0</v>
          </cell>
          <cell r="L435" t="str">
            <v>R Pedro Barcelos 55 1D</v>
          </cell>
          <cell r="M435" t="str">
            <v>2750-185</v>
          </cell>
          <cell r="N435" t="str">
            <v>CASCAIS</v>
          </cell>
          <cell r="O435" t="str">
            <v>00774204</v>
          </cell>
          <cell r="P435" t="str">
            <v>ECONOMIA</v>
          </cell>
          <cell r="R435" t="str">
            <v>10491370</v>
          </cell>
          <cell r="S435" t="str">
            <v>20041230</v>
          </cell>
          <cell r="T435" t="str">
            <v>LISBOA</v>
          </cell>
          <cell r="W435" t="str">
            <v>214175707</v>
          </cell>
          <cell r="X435" t="str">
            <v>1503</v>
          </cell>
          <cell r="Y435" t="str">
            <v>0.0</v>
          </cell>
          <cell r="Z435">
            <v>0</v>
          </cell>
          <cell r="AA435" t="str">
            <v>00</v>
          </cell>
          <cell r="AC435" t="str">
            <v>X</v>
          </cell>
          <cell r="AD435" t="str">
            <v>029</v>
          </cell>
          <cell r="AE435" t="str">
            <v>10940101568</v>
          </cell>
          <cell r="AF435" t="str">
            <v>02</v>
          </cell>
          <cell r="AG435" t="str">
            <v>20000801</v>
          </cell>
          <cell r="AH435" t="str">
            <v>DT.Adm.Corr.Antiguid</v>
          </cell>
          <cell r="AI435" t="str">
            <v>1</v>
          </cell>
          <cell r="AJ435" t="str">
            <v>ACTIVOS</v>
          </cell>
          <cell r="AK435" t="str">
            <v>AA</v>
          </cell>
          <cell r="AL435" t="str">
            <v>ACTIVO TEMP.INTEIRO</v>
          </cell>
          <cell r="AM435" t="str">
            <v>J300</v>
          </cell>
          <cell r="AN435" t="str">
            <v>EDPOutsourcing Comercial-S</v>
          </cell>
          <cell r="AO435" t="str">
            <v>J310</v>
          </cell>
          <cell r="AP435" t="str">
            <v>EDPOC-LSB-CCB43</v>
          </cell>
          <cell r="AQ435" t="str">
            <v>40177069</v>
          </cell>
          <cell r="AR435" t="str">
            <v>70000041</v>
          </cell>
          <cell r="AS435" t="str">
            <v>01L1</v>
          </cell>
          <cell r="AT435" t="str">
            <v>LICENCIADO I</v>
          </cell>
          <cell r="AU435" t="str">
            <v>6</v>
          </cell>
          <cell r="AV435" t="str">
            <v>00040160</v>
          </cell>
          <cell r="AW435" t="str">
            <v>J20400001230</v>
          </cell>
          <cell r="AX435" t="str">
            <v>CAIT-INTERNET</v>
          </cell>
          <cell r="AY435" t="str">
            <v>68906300</v>
          </cell>
          <cell r="AZ435" t="str">
            <v>Internet</v>
          </cell>
          <cell r="BA435" t="str">
            <v>6890</v>
          </cell>
          <cell r="BB435" t="str">
            <v>EDP Outsourcing Comercial</v>
          </cell>
          <cell r="BC435" t="str">
            <v>6890</v>
          </cell>
          <cell r="BD435" t="str">
            <v>6890</v>
          </cell>
          <cell r="BE435" t="str">
            <v>2800</v>
          </cell>
          <cell r="BF435" t="str">
            <v>6890</v>
          </cell>
          <cell r="BG435" t="str">
            <v>EDP Outsourcing Comercial,SA</v>
          </cell>
          <cell r="BH435" t="str">
            <v>1010</v>
          </cell>
          <cell r="BI435">
            <v>1907</v>
          </cell>
          <cell r="BJ435" t="str">
            <v>G</v>
          </cell>
          <cell r="BK435">
            <v>5</v>
          </cell>
          <cell r="BL435">
            <v>50.55</v>
          </cell>
          <cell r="BM435" t="str">
            <v>LIC 1</v>
          </cell>
          <cell r="BN435" t="str">
            <v>00</v>
          </cell>
          <cell r="BO435" t="str">
            <v>G</v>
          </cell>
          <cell r="BP435" t="str">
            <v>20040110</v>
          </cell>
          <cell r="BQ435" t="str">
            <v>22</v>
          </cell>
          <cell r="BR435" t="str">
            <v>ACELERACAO DE CARREIRA</v>
          </cell>
          <cell r="BS435" t="str">
            <v>20050101</v>
          </cell>
          <cell r="BW435">
            <v>0</v>
          </cell>
          <cell r="BX435">
            <v>0</v>
          </cell>
          <cell r="BY435">
            <v>0</v>
          </cell>
          <cell r="BZ435">
            <v>0</v>
          </cell>
          <cell r="CA435">
            <v>0</v>
          </cell>
          <cell r="CC435">
            <v>0</v>
          </cell>
          <cell r="CG435">
            <v>0</v>
          </cell>
          <cell r="CK435">
            <v>0</v>
          </cell>
          <cell r="CO435">
            <v>0</v>
          </cell>
          <cell r="CT435">
            <v>0</v>
          </cell>
          <cell r="CU435">
            <v>0</v>
          </cell>
          <cell r="CV435">
            <v>0</v>
          </cell>
          <cell r="CW435">
            <v>0</v>
          </cell>
          <cell r="CX435">
            <v>0</v>
          </cell>
          <cell r="CZ435">
            <v>0</v>
          </cell>
          <cell r="DC435">
            <v>0</v>
          </cell>
          <cell r="DF435">
            <v>0</v>
          </cell>
          <cell r="DI435">
            <v>0</v>
          </cell>
          <cell r="DK435">
            <v>0</v>
          </cell>
          <cell r="DL435">
            <v>0</v>
          </cell>
          <cell r="DN435" t="str">
            <v>21D11</v>
          </cell>
          <cell r="DO435" t="str">
            <v>Flex.T.Int."Escrit"</v>
          </cell>
          <cell r="DP435">
            <v>2</v>
          </cell>
          <cell r="DQ435">
            <v>100</v>
          </cell>
          <cell r="DR435" t="str">
            <v>LX01</v>
          </cell>
          <cell r="DT435" t="str">
            <v>00070337</v>
          </cell>
          <cell r="DU435" t="str">
            <v>BANCO ESPIRITO SANTO, SA</v>
          </cell>
        </row>
        <row r="436">
          <cell r="A436" t="str">
            <v>297534</v>
          </cell>
          <cell r="B436" t="str">
            <v>Isabel Maria Soares Sousa Caetano</v>
          </cell>
          <cell r="C436" t="str">
            <v>1985</v>
          </cell>
          <cell r="D436">
            <v>20</v>
          </cell>
          <cell r="E436">
            <v>20</v>
          </cell>
          <cell r="F436" t="str">
            <v>19660704</v>
          </cell>
          <cell r="G436" t="str">
            <v>38</v>
          </cell>
          <cell r="H436" t="str">
            <v>1</v>
          </cell>
          <cell r="I436" t="str">
            <v>Casado</v>
          </cell>
          <cell r="J436" t="str">
            <v>feminino</v>
          </cell>
          <cell r="K436">
            <v>2</v>
          </cell>
          <cell r="L436" t="str">
            <v>R Com. Ramiro Correia, 11 R/C Dt      Casal S Bras</v>
          </cell>
          <cell r="M436" t="str">
            <v>2700-205</v>
          </cell>
          <cell r="N436" t="str">
            <v>AMADORA</v>
          </cell>
          <cell r="O436" t="str">
            <v>00241132</v>
          </cell>
          <cell r="P436" t="str">
            <v>CURSO COMPLEMENTAR DOS LICEUS</v>
          </cell>
          <cell r="R436" t="str">
            <v>7742469</v>
          </cell>
          <cell r="S436" t="str">
            <v>20020415</v>
          </cell>
          <cell r="T436" t="str">
            <v>LISBOA</v>
          </cell>
          <cell r="U436" t="str">
            <v>9803</v>
          </cell>
          <cell r="V436" t="str">
            <v>S.NAC IND ENERGIA-SINDEL</v>
          </cell>
          <cell r="W436" t="str">
            <v>182046036</v>
          </cell>
          <cell r="X436" t="str">
            <v>3140</v>
          </cell>
          <cell r="Y436" t="str">
            <v>0.0</v>
          </cell>
          <cell r="Z436">
            <v>2</v>
          </cell>
          <cell r="AA436" t="str">
            <v>00</v>
          </cell>
          <cell r="AC436" t="str">
            <v>X</v>
          </cell>
          <cell r="AD436" t="str">
            <v>100</v>
          </cell>
          <cell r="AE436" t="str">
            <v>11113153205</v>
          </cell>
          <cell r="AF436" t="str">
            <v>02</v>
          </cell>
          <cell r="AG436" t="str">
            <v>19850105</v>
          </cell>
          <cell r="AH436" t="str">
            <v>DT.Adm.Corr.Antiguid</v>
          </cell>
          <cell r="AI436" t="str">
            <v>1</v>
          </cell>
          <cell r="AJ436" t="str">
            <v>ACTIVOS</v>
          </cell>
          <cell r="AK436" t="str">
            <v>AA</v>
          </cell>
          <cell r="AL436" t="str">
            <v>ACTIVO TEMP.INTEIRO</v>
          </cell>
          <cell r="AM436" t="str">
            <v>J300</v>
          </cell>
          <cell r="AN436" t="str">
            <v>EDPOutsourcing Comercial-S</v>
          </cell>
          <cell r="AO436" t="str">
            <v>J310</v>
          </cell>
          <cell r="AP436" t="str">
            <v>EDPOC-LSB-CCB43</v>
          </cell>
          <cell r="AQ436" t="str">
            <v>40176885</v>
          </cell>
          <cell r="AR436" t="str">
            <v>70000022</v>
          </cell>
          <cell r="AS436" t="str">
            <v>014.</v>
          </cell>
          <cell r="AT436" t="str">
            <v>TECNICO COMERCIAL</v>
          </cell>
          <cell r="AU436" t="str">
            <v>1</v>
          </cell>
          <cell r="AV436" t="str">
            <v>00040430</v>
          </cell>
          <cell r="AW436" t="str">
            <v>J20506001430</v>
          </cell>
          <cell r="AX436" t="str">
            <v>OCGCC-CC-GA COBRANÇAS CENTRALIZADAS</v>
          </cell>
          <cell r="AY436" t="str">
            <v>68907504</v>
          </cell>
          <cell r="AZ436" t="str">
            <v>Gestão de Cobranças</v>
          </cell>
          <cell r="BA436" t="str">
            <v>6890</v>
          </cell>
          <cell r="BB436" t="str">
            <v>EDP Outsourcing Comercial</v>
          </cell>
          <cell r="BC436" t="str">
            <v>6890</v>
          </cell>
          <cell r="BD436" t="str">
            <v>6890</v>
          </cell>
          <cell r="BE436" t="str">
            <v>2800</v>
          </cell>
          <cell r="BF436" t="str">
            <v>6890</v>
          </cell>
          <cell r="BG436" t="str">
            <v>EDP Outsourcing Comercial,SA</v>
          </cell>
          <cell r="BH436" t="str">
            <v>1010</v>
          </cell>
          <cell r="BI436">
            <v>1339</v>
          </cell>
          <cell r="BJ436" t="str">
            <v>12</v>
          </cell>
          <cell r="BK436">
            <v>20</v>
          </cell>
          <cell r="BL436">
            <v>202.2</v>
          </cell>
          <cell r="BM436" t="str">
            <v>NÍVEL 4</v>
          </cell>
          <cell r="BN436" t="str">
            <v>00</v>
          </cell>
          <cell r="BO436" t="str">
            <v>06</v>
          </cell>
          <cell r="BP436" t="str">
            <v>20050101</v>
          </cell>
          <cell r="BQ436" t="str">
            <v>21</v>
          </cell>
          <cell r="BR436" t="str">
            <v>EVOLUCAO AUTOMATICA</v>
          </cell>
          <cell r="BS436" t="str">
            <v>20050101</v>
          </cell>
          <cell r="BW436">
            <v>0</v>
          </cell>
          <cell r="BX436">
            <v>0</v>
          </cell>
          <cell r="BY436">
            <v>0</v>
          </cell>
          <cell r="BZ436">
            <v>0</v>
          </cell>
          <cell r="CA436">
            <v>0</v>
          </cell>
          <cell r="CC436">
            <v>0</v>
          </cell>
          <cell r="CG436">
            <v>0</v>
          </cell>
          <cell r="CK436">
            <v>0</v>
          </cell>
          <cell r="CO436">
            <v>0</v>
          </cell>
          <cell r="CT436">
            <v>0</v>
          </cell>
          <cell r="CU436">
            <v>0</v>
          </cell>
          <cell r="CV436">
            <v>0</v>
          </cell>
          <cell r="CW436">
            <v>0</v>
          </cell>
          <cell r="CX436">
            <v>0</v>
          </cell>
          <cell r="CZ436">
            <v>0</v>
          </cell>
          <cell r="DC436">
            <v>0</v>
          </cell>
          <cell r="DF436">
            <v>0</v>
          </cell>
          <cell r="DI436">
            <v>0</v>
          </cell>
          <cell r="DK436">
            <v>0</v>
          </cell>
          <cell r="DL436">
            <v>0</v>
          </cell>
          <cell r="DN436" t="str">
            <v>21D11</v>
          </cell>
          <cell r="DO436" t="str">
            <v>Flex.T.Int."Escrit"</v>
          </cell>
          <cell r="DP436">
            <v>2</v>
          </cell>
          <cell r="DQ436">
            <v>100</v>
          </cell>
          <cell r="DR436" t="str">
            <v>LX01</v>
          </cell>
          <cell r="DT436" t="str">
            <v>00330000</v>
          </cell>
          <cell r="DU436" t="str">
            <v>BANCO COMERCIAL PORTUGUES, SA</v>
          </cell>
        </row>
        <row r="437">
          <cell r="A437" t="str">
            <v>141925</v>
          </cell>
          <cell r="B437" t="str">
            <v>António Frederico Santos Inácio</v>
          </cell>
          <cell r="C437" t="str">
            <v>1976</v>
          </cell>
          <cell r="D437">
            <v>29</v>
          </cell>
          <cell r="E437">
            <v>29</v>
          </cell>
          <cell r="F437" t="str">
            <v>19560121</v>
          </cell>
          <cell r="G437" t="str">
            <v>49</v>
          </cell>
          <cell r="H437" t="str">
            <v>1</v>
          </cell>
          <cell r="I437" t="str">
            <v>Casado</v>
          </cell>
          <cell r="J437" t="str">
            <v>masculino</v>
          </cell>
          <cell r="K437">
            <v>0</v>
          </cell>
          <cell r="L437" t="str">
            <v>Av Visconde Valmor 25-2.-Dto</v>
          </cell>
          <cell r="M437" t="str">
            <v>1000-290</v>
          </cell>
          <cell r="N437" t="str">
            <v>LISBOA</v>
          </cell>
          <cell r="O437" t="str">
            <v>00243403</v>
          </cell>
          <cell r="P437" t="str">
            <v>12.ANO - 3. CURSO</v>
          </cell>
          <cell r="R437" t="str">
            <v>4882307</v>
          </cell>
          <cell r="S437" t="str">
            <v>19991124</v>
          </cell>
          <cell r="T437" t="str">
            <v>LISBOA</v>
          </cell>
          <cell r="W437" t="str">
            <v>125303181</v>
          </cell>
          <cell r="X437" t="str">
            <v>3107</v>
          </cell>
          <cell r="Y437" t="str">
            <v>0.0</v>
          </cell>
          <cell r="Z437">
            <v>0</v>
          </cell>
          <cell r="AA437" t="str">
            <v>00</v>
          </cell>
          <cell r="AC437" t="str">
            <v>X</v>
          </cell>
          <cell r="AD437" t="str">
            <v>029</v>
          </cell>
          <cell r="AE437" t="str">
            <v>10940074963</v>
          </cell>
          <cell r="AF437" t="str">
            <v>02</v>
          </cell>
          <cell r="AG437" t="str">
            <v>19760114</v>
          </cell>
          <cell r="AH437" t="str">
            <v>DT.Adm.Corr.Antiguid</v>
          </cell>
          <cell r="AI437" t="str">
            <v>1</v>
          </cell>
          <cell r="AJ437" t="str">
            <v>ACTIVOS</v>
          </cell>
          <cell r="AK437" t="str">
            <v>AA</v>
          </cell>
          <cell r="AL437" t="str">
            <v>ACTIVO TEMP.INTEIRO</v>
          </cell>
          <cell r="AM437" t="str">
            <v>J300</v>
          </cell>
          <cell r="AN437" t="str">
            <v>EDPOutsourcing Comercial-S</v>
          </cell>
          <cell r="AO437" t="str">
            <v>J310</v>
          </cell>
          <cell r="AP437" t="str">
            <v>EDPOC-LSB-CCB43</v>
          </cell>
          <cell r="AQ437" t="str">
            <v>40176884</v>
          </cell>
          <cell r="AR437" t="str">
            <v>70000022</v>
          </cell>
          <cell r="AS437" t="str">
            <v>014.</v>
          </cell>
          <cell r="AT437" t="str">
            <v>TECNICO COMERCIAL</v>
          </cell>
          <cell r="AU437" t="str">
            <v>1</v>
          </cell>
          <cell r="AV437" t="str">
            <v>00040430</v>
          </cell>
          <cell r="AW437" t="str">
            <v>J20506001430</v>
          </cell>
          <cell r="AX437" t="str">
            <v>OCGCC-CC-GA COBRANÇAS CENTRALIZADAS</v>
          </cell>
          <cell r="AY437" t="str">
            <v>68907504</v>
          </cell>
          <cell r="AZ437" t="str">
            <v>Gestão de Cobranças</v>
          </cell>
          <cell r="BA437" t="str">
            <v>6890</v>
          </cell>
          <cell r="BB437" t="str">
            <v>EDP Outsourcing Comercial</v>
          </cell>
          <cell r="BC437" t="str">
            <v>6890</v>
          </cell>
          <cell r="BD437" t="str">
            <v>6890</v>
          </cell>
          <cell r="BE437" t="str">
            <v>2800</v>
          </cell>
          <cell r="BF437" t="str">
            <v>6890</v>
          </cell>
          <cell r="BG437" t="str">
            <v>EDP Outsourcing Comercial,SA</v>
          </cell>
          <cell r="BH437" t="str">
            <v>1010</v>
          </cell>
          <cell r="BI437">
            <v>1618</v>
          </cell>
          <cell r="BJ437" t="str">
            <v>15</v>
          </cell>
          <cell r="BK437">
            <v>29</v>
          </cell>
          <cell r="BL437">
            <v>293.19</v>
          </cell>
          <cell r="BM437" t="str">
            <v>NÍVEL 4</v>
          </cell>
          <cell r="BN437" t="str">
            <v>01</v>
          </cell>
          <cell r="BO437" t="str">
            <v>09</v>
          </cell>
          <cell r="BP437" t="str">
            <v>20030110</v>
          </cell>
          <cell r="BQ437" t="str">
            <v>22</v>
          </cell>
          <cell r="BR437" t="str">
            <v>ACELERACAO DE CARREIRA</v>
          </cell>
          <cell r="BS437" t="str">
            <v>20050101</v>
          </cell>
          <cell r="BW437">
            <v>0</v>
          </cell>
          <cell r="BX437">
            <v>0</v>
          </cell>
          <cell r="BY437">
            <v>0</v>
          </cell>
          <cell r="BZ437">
            <v>0</v>
          </cell>
          <cell r="CA437">
            <v>0</v>
          </cell>
          <cell r="CC437">
            <v>0</v>
          </cell>
          <cell r="CG437">
            <v>0</v>
          </cell>
          <cell r="CK437">
            <v>0</v>
          </cell>
          <cell r="CO437">
            <v>0</v>
          </cell>
          <cell r="CT437">
            <v>0</v>
          </cell>
          <cell r="CU437">
            <v>0</v>
          </cell>
          <cell r="CV437">
            <v>0</v>
          </cell>
          <cell r="CW437">
            <v>0</v>
          </cell>
          <cell r="CX437">
            <v>0</v>
          </cell>
          <cell r="CZ437">
            <v>0</v>
          </cell>
          <cell r="DC437">
            <v>0</v>
          </cell>
          <cell r="DF437">
            <v>0</v>
          </cell>
          <cell r="DI437">
            <v>0</v>
          </cell>
          <cell r="DK437">
            <v>0</v>
          </cell>
          <cell r="DL437">
            <v>0</v>
          </cell>
          <cell r="DN437" t="str">
            <v>21D11</v>
          </cell>
          <cell r="DO437" t="str">
            <v>Flex.T.Int."Escrit"</v>
          </cell>
          <cell r="DP437">
            <v>2</v>
          </cell>
          <cell r="DQ437">
            <v>100</v>
          </cell>
          <cell r="DR437" t="str">
            <v>LX01</v>
          </cell>
          <cell r="DT437" t="str">
            <v>00100000</v>
          </cell>
          <cell r="DU437" t="str">
            <v>BANCO BPI, SA</v>
          </cell>
        </row>
        <row r="438">
          <cell r="A438" t="str">
            <v>191027</v>
          </cell>
          <cell r="B438" t="str">
            <v>José Marinheiro Leal</v>
          </cell>
          <cell r="C438" t="str">
            <v>1980</v>
          </cell>
          <cell r="D438">
            <v>25</v>
          </cell>
          <cell r="E438">
            <v>25</v>
          </cell>
          <cell r="F438" t="str">
            <v>19530103</v>
          </cell>
          <cell r="G438" t="str">
            <v>52</v>
          </cell>
          <cell r="H438" t="str">
            <v>1</v>
          </cell>
          <cell r="I438" t="str">
            <v>Casado</v>
          </cell>
          <cell r="J438" t="str">
            <v>masculino</v>
          </cell>
          <cell r="K438">
            <v>2</v>
          </cell>
          <cell r="L438" t="str">
            <v>Est Mem Martins, 253 - R/C Esq</v>
          </cell>
          <cell r="M438" t="str">
            <v>2725-391</v>
          </cell>
          <cell r="N438" t="str">
            <v>MEM MARTINS</v>
          </cell>
          <cell r="O438" t="str">
            <v>00232133</v>
          </cell>
          <cell r="P438" t="str">
            <v>CURSO GERAL DO COMERCIO</v>
          </cell>
          <cell r="R438" t="str">
            <v>2649812</v>
          </cell>
          <cell r="S438" t="str">
            <v>19970401</v>
          </cell>
          <cell r="T438" t="str">
            <v>LISBOA</v>
          </cell>
          <cell r="U438" t="str">
            <v>9803</v>
          </cell>
          <cell r="V438" t="str">
            <v>S.NAC IND ENERGIA-SINDEL</v>
          </cell>
          <cell r="W438" t="str">
            <v>160662362</v>
          </cell>
          <cell r="X438" t="str">
            <v>3549</v>
          </cell>
          <cell r="Y438" t="str">
            <v>0.0</v>
          </cell>
          <cell r="Z438">
            <v>1</v>
          </cell>
          <cell r="AA438" t="str">
            <v>00</v>
          </cell>
          <cell r="AC438" t="str">
            <v>X</v>
          </cell>
          <cell r="AD438" t="str">
            <v>029</v>
          </cell>
          <cell r="AE438" t="str">
            <v>10940075188</v>
          </cell>
          <cell r="AF438" t="str">
            <v>02</v>
          </cell>
          <cell r="AG438" t="str">
            <v>19800401</v>
          </cell>
          <cell r="AH438" t="str">
            <v>DT.Adm.Corr.Antiguid</v>
          </cell>
          <cell r="AI438" t="str">
            <v>1</v>
          </cell>
          <cell r="AJ438" t="str">
            <v>ACTIVOS</v>
          </cell>
          <cell r="AK438" t="str">
            <v>AA</v>
          </cell>
          <cell r="AL438" t="str">
            <v>ACTIVO TEMP.INTEIRO</v>
          </cell>
          <cell r="AM438" t="str">
            <v>J300</v>
          </cell>
          <cell r="AN438" t="str">
            <v>EDPOutsourcing Comercial-S</v>
          </cell>
          <cell r="AO438" t="str">
            <v>J310</v>
          </cell>
          <cell r="AP438" t="str">
            <v>EDPOC-LSB-CCB43</v>
          </cell>
          <cell r="AQ438" t="str">
            <v>40176882</v>
          </cell>
          <cell r="AR438" t="str">
            <v>70000053</v>
          </cell>
          <cell r="AS438" t="str">
            <v>022.</v>
          </cell>
          <cell r="AT438" t="str">
            <v>ASSISTENTE GESTAO</v>
          </cell>
          <cell r="AU438" t="str">
            <v>1</v>
          </cell>
          <cell r="AV438" t="str">
            <v>00040430</v>
          </cell>
          <cell r="AW438" t="str">
            <v>J20506001430</v>
          </cell>
          <cell r="AX438" t="str">
            <v>OCGCC-CC-GA COBRANÇAS CENTRALIZADAS</v>
          </cell>
          <cell r="AY438" t="str">
            <v>68907504</v>
          </cell>
          <cell r="AZ438" t="str">
            <v>Gestão de Cobranças</v>
          </cell>
          <cell r="BA438" t="str">
            <v>6890</v>
          </cell>
          <cell r="BB438" t="str">
            <v>EDP Outsourcing Comercial</v>
          </cell>
          <cell r="BC438" t="str">
            <v>6890</v>
          </cell>
          <cell r="BD438" t="str">
            <v>6890</v>
          </cell>
          <cell r="BE438" t="str">
            <v>2800</v>
          </cell>
          <cell r="BF438" t="str">
            <v>6890</v>
          </cell>
          <cell r="BG438" t="str">
            <v>EDP Outsourcing Comercial,SA</v>
          </cell>
          <cell r="BH438" t="str">
            <v>1010</v>
          </cell>
          <cell r="BI438">
            <v>1799</v>
          </cell>
          <cell r="BJ438" t="str">
            <v>17</v>
          </cell>
          <cell r="BK438">
            <v>25</v>
          </cell>
          <cell r="BL438">
            <v>252.75</v>
          </cell>
          <cell r="BM438" t="str">
            <v>NÍVEL 2</v>
          </cell>
          <cell r="BN438" t="str">
            <v>02</v>
          </cell>
          <cell r="BO438" t="str">
            <v>05</v>
          </cell>
          <cell r="BP438" t="str">
            <v>20030101</v>
          </cell>
          <cell r="BQ438" t="str">
            <v>21</v>
          </cell>
          <cell r="BR438" t="str">
            <v>EVOLUCAO AUTOMATICA</v>
          </cell>
          <cell r="BS438" t="str">
            <v>20050101</v>
          </cell>
          <cell r="BW438">
            <v>0</v>
          </cell>
          <cell r="BX438">
            <v>21</v>
          </cell>
          <cell r="BY438">
            <v>450.19</v>
          </cell>
          <cell r="BZ438">
            <v>0</v>
          </cell>
          <cell r="CA438">
            <v>0</v>
          </cell>
          <cell r="CC438">
            <v>0</v>
          </cell>
          <cell r="CG438">
            <v>0</v>
          </cell>
          <cell r="CK438">
            <v>0</v>
          </cell>
          <cell r="CO438">
            <v>0</v>
          </cell>
          <cell r="CT438">
            <v>0</v>
          </cell>
          <cell r="CU438">
            <v>0</v>
          </cell>
          <cell r="CV438">
            <v>0</v>
          </cell>
          <cell r="CW438">
            <v>0</v>
          </cell>
          <cell r="CX438">
            <v>0</v>
          </cell>
          <cell r="CZ438">
            <v>0</v>
          </cell>
          <cell r="DC438">
            <v>0</v>
          </cell>
          <cell r="DD438" t="str">
            <v>1480</v>
          </cell>
          <cell r="DE438" t="str">
            <v>18</v>
          </cell>
          <cell r="DF438">
            <v>92</v>
          </cell>
          <cell r="DI438">
            <v>0</v>
          </cell>
          <cell r="DK438">
            <v>0</v>
          </cell>
          <cell r="DL438">
            <v>0</v>
          </cell>
          <cell r="DN438" t="str">
            <v>50001</v>
          </cell>
          <cell r="DO438" t="str">
            <v>IHT_TEMPO INTEIRO</v>
          </cell>
          <cell r="DP438">
            <v>2</v>
          </cell>
          <cell r="DQ438">
            <v>100</v>
          </cell>
          <cell r="DR438" t="str">
            <v>LX01</v>
          </cell>
          <cell r="DT438" t="str">
            <v>00070001</v>
          </cell>
          <cell r="DU438" t="str">
            <v>BANCO ESPIRITO SANTO, SA</v>
          </cell>
        </row>
        <row r="439">
          <cell r="A439" t="str">
            <v>219835</v>
          </cell>
          <cell r="B439" t="str">
            <v>António Cruz Ramos Maia</v>
          </cell>
          <cell r="C439" t="str">
            <v>1982</v>
          </cell>
          <cell r="D439">
            <v>23</v>
          </cell>
          <cell r="E439">
            <v>23</v>
          </cell>
          <cell r="F439" t="str">
            <v>19561214</v>
          </cell>
          <cell r="G439" t="str">
            <v>48</v>
          </cell>
          <cell r="H439" t="str">
            <v>1</v>
          </cell>
          <cell r="I439" t="str">
            <v>Casado</v>
          </cell>
          <cell r="J439" t="str">
            <v>masculino</v>
          </cell>
          <cell r="K439">
            <v>0</v>
          </cell>
          <cell r="L439" t="str">
            <v>Av Gen Humberto Delgado, 6 - 1 Esq</v>
          </cell>
          <cell r="M439" t="str">
            <v>2560-272</v>
          </cell>
          <cell r="N439" t="str">
            <v>TORRES VEDRAS</v>
          </cell>
          <cell r="O439" t="str">
            <v>00232202</v>
          </cell>
          <cell r="P439" t="str">
            <v>SECCAO PREP.INSTIT.INDUSTRIAIS</v>
          </cell>
          <cell r="R439" t="str">
            <v>5185125</v>
          </cell>
          <cell r="S439" t="str">
            <v>20001004</v>
          </cell>
          <cell r="T439" t="str">
            <v>LISBOA</v>
          </cell>
          <cell r="W439" t="str">
            <v>149153554</v>
          </cell>
          <cell r="X439" t="str">
            <v>1589</v>
          </cell>
          <cell r="Y439" t="str">
            <v>0.0</v>
          </cell>
          <cell r="Z439">
            <v>0</v>
          </cell>
          <cell r="AA439" t="str">
            <v>00</v>
          </cell>
          <cell r="AD439" t="str">
            <v>029</v>
          </cell>
          <cell r="AE439" t="str">
            <v>10940080827</v>
          </cell>
          <cell r="AF439" t="str">
            <v>02</v>
          </cell>
          <cell r="AG439" t="str">
            <v>19820118</v>
          </cell>
          <cell r="AH439" t="str">
            <v>DT.Adm.Corr.Antiguid</v>
          </cell>
          <cell r="AI439" t="str">
            <v>1</v>
          </cell>
          <cell r="AJ439" t="str">
            <v>ACTIVOS</v>
          </cell>
          <cell r="AK439" t="str">
            <v>AA</v>
          </cell>
          <cell r="AL439" t="str">
            <v>ACTIVO TEMP.INTEIRO</v>
          </cell>
          <cell r="AM439" t="str">
            <v>J300</v>
          </cell>
          <cell r="AN439" t="str">
            <v>EDPOutsourcing Comercial-S</v>
          </cell>
          <cell r="AO439" t="str">
            <v>J310</v>
          </cell>
          <cell r="AP439" t="str">
            <v>EDPOC-LSB-CCB43</v>
          </cell>
          <cell r="AQ439" t="str">
            <v>40176883</v>
          </cell>
          <cell r="AR439" t="str">
            <v>70000078</v>
          </cell>
          <cell r="AS439" t="str">
            <v>033.</v>
          </cell>
          <cell r="AT439" t="str">
            <v>TECNICO PRINCIPAL DE GESTAO</v>
          </cell>
          <cell r="AU439" t="str">
            <v>1</v>
          </cell>
          <cell r="AV439" t="str">
            <v>00040430</v>
          </cell>
          <cell r="AW439" t="str">
            <v>J20506001430</v>
          </cell>
          <cell r="AX439" t="str">
            <v>OCGCC-CC-GA COBRANÇAS CENTRALIZADAS</v>
          </cell>
          <cell r="AY439" t="str">
            <v>68907504</v>
          </cell>
          <cell r="AZ439" t="str">
            <v>Gestão de Cobranças</v>
          </cell>
          <cell r="BA439" t="str">
            <v>6890</v>
          </cell>
          <cell r="BB439" t="str">
            <v>EDP Outsourcing Comercial</v>
          </cell>
          <cell r="BC439" t="str">
            <v>6890</v>
          </cell>
          <cell r="BD439" t="str">
            <v>6890</v>
          </cell>
          <cell r="BE439" t="str">
            <v>2800</v>
          </cell>
          <cell r="BF439" t="str">
            <v>6890</v>
          </cell>
          <cell r="BG439" t="str">
            <v>EDP Outsourcing Comercial,SA</v>
          </cell>
          <cell r="BH439" t="str">
            <v>1010</v>
          </cell>
          <cell r="BI439">
            <v>1618</v>
          </cell>
          <cell r="BJ439" t="str">
            <v>15</v>
          </cell>
          <cell r="BK439">
            <v>23</v>
          </cell>
          <cell r="BL439">
            <v>232.53</v>
          </cell>
          <cell r="BM439" t="str">
            <v>NÍVEL 3</v>
          </cell>
          <cell r="BN439" t="str">
            <v>00</v>
          </cell>
          <cell r="BO439" t="str">
            <v>06</v>
          </cell>
          <cell r="BP439" t="str">
            <v>20050101</v>
          </cell>
          <cell r="BQ439" t="str">
            <v>21</v>
          </cell>
          <cell r="BR439" t="str">
            <v>EVOLUCAO AUTOMATICA</v>
          </cell>
          <cell r="BS439" t="str">
            <v>20050101</v>
          </cell>
          <cell r="BW439">
            <v>0</v>
          </cell>
          <cell r="BX439">
            <v>0</v>
          </cell>
          <cell r="BY439">
            <v>0</v>
          </cell>
          <cell r="BZ439">
            <v>0</v>
          </cell>
          <cell r="CA439">
            <v>0</v>
          </cell>
          <cell r="CC439">
            <v>0</v>
          </cell>
          <cell r="CG439">
            <v>0</v>
          </cell>
          <cell r="CK439">
            <v>0</v>
          </cell>
          <cell r="CO439">
            <v>0</v>
          </cell>
          <cell r="CT439">
            <v>0</v>
          </cell>
          <cell r="CU439">
            <v>0</v>
          </cell>
          <cell r="CV439">
            <v>0</v>
          </cell>
          <cell r="CW439">
            <v>0</v>
          </cell>
          <cell r="CX439">
            <v>0</v>
          </cell>
          <cell r="CZ439">
            <v>0</v>
          </cell>
          <cell r="DC439">
            <v>0</v>
          </cell>
          <cell r="DF439">
            <v>0</v>
          </cell>
          <cell r="DI439">
            <v>0</v>
          </cell>
          <cell r="DK439">
            <v>0</v>
          </cell>
          <cell r="DL439">
            <v>0</v>
          </cell>
          <cell r="DN439" t="str">
            <v>21D11</v>
          </cell>
          <cell r="DO439" t="str">
            <v>Flex.T.Int."Escrit"</v>
          </cell>
          <cell r="DP439">
            <v>2</v>
          </cell>
          <cell r="DQ439">
            <v>100</v>
          </cell>
          <cell r="DR439" t="str">
            <v>LX01</v>
          </cell>
          <cell r="DT439" t="str">
            <v>00350822</v>
          </cell>
          <cell r="DU439" t="str">
            <v>CAIXA GERAL DE DEPOSITOS, SA</v>
          </cell>
        </row>
        <row r="440">
          <cell r="A440" t="str">
            <v>327433</v>
          </cell>
          <cell r="B440" t="str">
            <v>Fernando Miguel Oliveira Custódio</v>
          </cell>
          <cell r="C440" t="str">
            <v>1996</v>
          </cell>
          <cell r="D440">
            <v>9</v>
          </cell>
          <cell r="E440">
            <v>9</v>
          </cell>
          <cell r="F440" t="str">
            <v>19721020</v>
          </cell>
          <cell r="G440" t="str">
            <v>32</v>
          </cell>
          <cell r="H440" t="str">
            <v>1</v>
          </cell>
          <cell r="I440" t="str">
            <v>Casado</v>
          </cell>
          <cell r="J440" t="str">
            <v>masculino</v>
          </cell>
          <cell r="K440">
            <v>0</v>
          </cell>
          <cell r="L440" t="str">
            <v>R Dom Settimio Ferrazzetta, Lt 16/17-7ºFrt</v>
          </cell>
          <cell r="M440" t="str">
            <v>2745-888</v>
          </cell>
          <cell r="N440" t="str">
            <v>QUELUZ</v>
          </cell>
          <cell r="O440" t="str">
            <v>00243403</v>
          </cell>
          <cell r="P440" t="str">
            <v>12.ANO - 3. CURSO</v>
          </cell>
          <cell r="R440" t="str">
            <v>9825667</v>
          </cell>
          <cell r="S440" t="str">
            <v>19951106</v>
          </cell>
          <cell r="T440" t="str">
            <v>LISBOA</v>
          </cell>
          <cell r="W440" t="str">
            <v>188507493</v>
          </cell>
          <cell r="X440" t="str">
            <v>3166</v>
          </cell>
          <cell r="Y440" t="str">
            <v>0.0</v>
          </cell>
          <cell r="Z440">
            <v>1</v>
          </cell>
          <cell r="AA440" t="str">
            <v>00</v>
          </cell>
          <cell r="AD440" t="str">
            <v>029</v>
          </cell>
          <cell r="AE440" t="str">
            <v>10940100547</v>
          </cell>
          <cell r="AF440" t="str">
            <v>02</v>
          </cell>
          <cell r="AG440" t="str">
            <v>19960903</v>
          </cell>
          <cell r="AH440" t="str">
            <v>DT.Adm.Corr.Antiguid</v>
          </cell>
          <cell r="AI440" t="str">
            <v>1</v>
          </cell>
          <cell r="AJ440" t="str">
            <v>ACTIVOS</v>
          </cell>
          <cell r="AK440" t="str">
            <v>AA</v>
          </cell>
          <cell r="AL440" t="str">
            <v>ACTIVO TEMP.INTEIRO</v>
          </cell>
          <cell r="AM440" t="str">
            <v>J300</v>
          </cell>
          <cell r="AN440" t="str">
            <v>EDPOutsourcing Comercial-S</v>
          </cell>
          <cell r="AO440" t="str">
            <v>J310</v>
          </cell>
          <cell r="AP440" t="str">
            <v>EDPOC-LSB-CCB43</v>
          </cell>
          <cell r="AQ440" t="str">
            <v>40177033</v>
          </cell>
          <cell r="AR440" t="str">
            <v>70000122</v>
          </cell>
          <cell r="AS440" t="str">
            <v>055.</v>
          </cell>
          <cell r="AT440" t="str">
            <v>ESCRITUR. PESSOAL E EXP.GERAL</v>
          </cell>
          <cell r="AU440" t="str">
            <v>1</v>
          </cell>
          <cell r="AV440" t="str">
            <v>00040446</v>
          </cell>
          <cell r="AW440" t="str">
            <v>J20600000230</v>
          </cell>
          <cell r="AX440" t="str">
            <v>ACAP-APOIO</v>
          </cell>
          <cell r="AY440" t="str">
            <v>68908000</v>
          </cell>
          <cell r="AZ440" t="str">
            <v>AC- Acompanhamento d</v>
          </cell>
          <cell r="BA440" t="str">
            <v>6890</v>
          </cell>
          <cell r="BB440" t="str">
            <v>EDP Outsourcing Comercial</v>
          </cell>
          <cell r="BC440" t="str">
            <v>6890</v>
          </cell>
          <cell r="BD440" t="str">
            <v>6890</v>
          </cell>
          <cell r="BE440" t="str">
            <v>2800</v>
          </cell>
          <cell r="BF440" t="str">
            <v>6890</v>
          </cell>
          <cell r="BG440" t="str">
            <v>EDP Outsourcing Comercial,SA</v>
          </cell>
          <cell r="BH440" t="str">
            <v>1010</v>
          </cell>
          <cell r="BI440">
            <v>946</v>
          </cell>
          <cell r="BJ440" t="str">
            <v>07</v>
          </cell>
          <cell r="BK440">
            <v>9</v>
          </cell>
          <cell r="BL440">
            <v>90.99</v>
          </cell>
          <cell r="BM440" t="str">
            <v>NÍVEL 5</v>
          </cell>
          <cell r="BN440" t="str">
            <v>00</v>
          </cell>
          <cell r="BO440" t="str">
            <v>04</v>
          </cell>
          <cell r="BP440" t="str">
            <v>20050101</v>
          </cell>
          <cell r="BQ440" t="str">
            <v>21</v>
          </cell>
          <cell r="BR440" t="str">
            <v>EVOLUCAO AUTOMATICA</v>
          </cell>
          <cell r="BS440" t="str">
            <v>20050101</v>
          </cell>
          <cell r="BW440">
            <v>0</v>
          </cell>
          <cell r="BX440">
            <v>0</v>
          </cell>
          <cell r="BY440">
            <v>0</v>
          </cell>
          <cell r="BZ440">
            <v>0</v>
          </cell>
          <cell r="CA440">
            <v>0</v>
          </cell>
          <cell r="CC440">
            <v>0</v>
          </cell>
          <cell r="CG440">
            <v>0</v>
          </cell>
          <cell r="CK440">
            <v>0</v>
          </cell>
          <cell r="CO440">
            <v>0</v>
          </cell>
          <cell r="CT440">
            <v>0</v>
          </cell>
          <cell r="CU440">
            <v>0</v>
          </cell>
          <cell r="CV440">
            <v>0</v>
          </cell>
          <cell r="CW440">
            <v>0</v>
          </cell>
          <cell r="CX440">
            <v>0</v>
          </cell>
          <cell r="CZ440">
            <v>0</v>
          </cell>
          <cell r="DC440">
            <v>0</v>
          </cell>
          <cell r="DF440">
            <v>0</v>
          </cell>
          <cell r="DI440">
            <v>0</v>
          </cell>
          <cell r="DK440">
            <v>0</v>
          </cell>
          <cell r="DL440">
            <v>0</v>
          </cell>
          <cell r="DN440" t="str">
            <v>21D11</v>
          </cell>
          <cell r="DO440" t="str">
            <v>Flex.T.Int."Escrit"</v>
          </cell>
          <cell r="DP440">
            <v>2</v>
          </cell>
          <cell r="DQ440">
            <v>100</v>
          </cell>
          <cell r="DR440" t="str">
            <v>LX01</v>
          </cell>
          <cell r="DT440" t="str">
            <v>00100000</v>
          </cell>
          <cell r="DU440" t="str">
            <v>BANCO BPI, SA</v>
          </cell>
        </row>
        <row r="441">
          <cell r="A441" t="str">
            <v>326178</v>
          </cell>
          <cell r="B441" t="str">
            <v>Mafalda Sofia Ribeiro Pereira Almeida</v>
          </cell>
          <cell r="C441" t="str">
            <v>1994</v>
          </cell>
          <cell r="D441">
            <v>11</v>
          </cell>
          <cell r="E441">
            <v>11</v>
          </cell>
          <cell r="F441" t="str">
            <v>19710522</v>
          </cell>
          <cell r="G441" t="str">
            <v>34</v>
          </cell>
          <cell r="H441" t="str">
            <v>1</v>
          </cell>
          <cell r="I441" t="str">
            <v>Casado</v>
          </cell>
          <cell r="J441" t="str">
            <v>feminino</v>
          </cell>
          <cell r="K441">
            <v>1</v>
          </cell>
          <cell r="L441" t="str">
            <v>Rua Florbela Espanca Nº 4 Rc Casal de Cambra</v>
          </cell>
          <cell r="M441" t="str">
            <v>2605-431</v>
          </cell>
          <cell r="N441" t="str">
            <v>CASAL DE CAMBRA</v>
          </cell>
          <cell r="O441" t="str">
            <v>00776604</v>
          </cell>
          <cell r="P441" t="str">
            <v>GESTAO DE RECURSOS HUMANOS</v>
          </cell>
          <cell r="R441" t="str">
            <v>9529625</v>
          </cell>
          <cell r="S441" t="str">
            <v>20000718</v>
          </cell>
          <cell r="T441" t="str">
            <v>LISBOA</v>
          </cell>
          <cell r="U441" t="str">
            <v>9802</v>
          </cell>
          <cell r="V441" t="str">
            <v>SIND IND ELéCT SUL ILHAS</v>
          </cell>
          <cell r="W441" t="str">
            <v>200606930</v>
          </cell>
          <cell r="X441" t="str">
            <v>3166</v>
          </cell>
          <cell r="Y441" t="str">
            <v>0.0</v>
          </cell>
          <cell r="Z441">
            <v>1</v>
          </cell>
          <cell r="AA441" t="str">
            <v>00</v>
          </cell>
          <cell r="AC441" t="str">
            <v>X</v>
          </cell>
          <cell r="AD441" t="str">
            <v>029</v>
          </cell>
          <cell r="AE441" t="str">
            <v>10940100319</v>
          </cell>
          <cell r="AF441" t="str">
            <v>02</v>
          </cell>
          <cell r="AG441" t="str">
            <v>19940201</v>
          </cell>
          <cell r="AH441" t="str">
            <v>DT.Adm.Corr.Antiguid</v>
          </cell>
          <cell r="AI441" t="str">
            <v>1</v>
          </cell>
          <cell r="AJ441" t="str">
            <v>ACTIVOS</v>
          </cell>
          <cell r="AK441" t="str">
            <v>AA</v>
          </cell>
          <cell r="AL441" t="str">
            <v>ACTIVO TEMP.INTEIRO</v>
          </cell>
          <cell r="AM441" t="str">
            <v>J300</v>
          </cell>
          <cell r="AN441" t="str">
            <v>EDPOutsourcing Comercial-S</v>
          </cell>
          <cell r="AO441" t="str">
            <v>J310</v>
          </cell>
          <cell r="AP441" t="str">
            <v>EDPOC-LSB-CCB43</v>
          </cell>
          <cell r="AQ441" t="str">
            <v>40177431</v>
          </cell>
          <cell r="AR441" t="str">
            <v>70000041</v>
          </cell>
          <cell r="AS441" t="str">
            <v>01L1</v>
          </cell>
          <cell r="AT441" t="str">
            <v>LICENCIADO I</v>
          </cell>
          <cell r="AU441" t="str">
            <v>1</v>
          </cell>
          <cell r="AV441" t="str">
            <v>00040449</v>
          </cell>
          <cell r="AW441" t="str">
            <v>J20600002230</v>
          </cell>
          <cell r="AX441" t="str">
            <v>ACCS-CONTACTOS COMERCIAIS SUL</v>
          </cell>
          <cell r="AY441" t="str">
            <v>68908200</v>
          </cell>
          <cell r="AZ441" t="str">
            <v>GC - GA Gestão Conta</v>
          </cell>
          <cell r="BA441" t="str">
            <v>6890</v>
          </cell>
          <cell r="BB441" t="str">
            <v>EDP Outsourcing Comercial</v>
          </cell>
          <cell r="BC441" t="str">
            <v>6890</v>
          </cell>
          <cell r="BD441" t="str">
            <v>6890</v>
          </cell>
          <cell r="BE441" t="str">
            <v>2800</v>
          </cell>
          <cell r="BF441" t="str">
            <v>6890</v>
          </cell>
          <cell r="BG441" t="str">
            <v>EDP Outsourcing Comercial,SA</v>
          </cell>
          <cell r="BH441" t="str">
            <v>1010</v>
          </cell>
          <cell r="BI441">
            <v>1799</v>
          </cell>
          <cell r="BJ441" t="str">
            <v>F</v>
          </cell>
          <cell r="BK441">
            <v>11</v>
          </cell>
          <cell r="BL441">
            <v>111.21</v>
          </cell>
          <cell r="BM441" t="str">
            <v>LIC 1</v>
          </cell>
          <cell r="BN441" t="str">
            <v>00</v>
          </cell>
          <cell r="BO441" t="str">
            <v>F</v>
          </cell>
          <cell r="BP441" t="str">
            <v>20050101</v>
          </cell>
          <cell r="BQ441" t="str">
            <v>21</v>
          </cell>
          <cell r="BR441" t="str">
            <v>EVOLUCAO AUTOMATICA</v>
          </cell>
          <cell r="BS441" t="str">
            <v>20050101</v>
          </cell>
          <cell r="BW441">
            <v>0</v>
          </cell>
          <cell r="BX441">
            <v>0</v>
          </cell>
          <cell r="BY441">
            <v>0</v>
          </cell>
          <cell r="BZ441">
            <v>0</v>
          </cell>
          <cell r="CA441">
            <v>0</v>
          </cell>
          <cell r="CC441">
            <v>0</v>
          </cell>
          <cell r="CG441">
            <v>0</v>
          </cell>
          <cell r="CK441">
            <v>0</v>
          </cell>
          <cell r="CO441">
            <v>0</v>
          </cell>
          <cell r="CT441">
            <v>0</v>
          </cell>
          <cell r="CU441">
            <v>0</v>
          </cell>
          <cell r="CV441">
            <v>0</v>
          </cell>
          <cell r="CW441">
            <v>0</v>
          </cell>
          <cell r="CX441">
            <v>0</v>
          </cell>
          <cell r="CZ441">
            <v>0</v>
          </cell>
          <cell r="DC441">
            <v>0</v>
          </cell>
          <cell r="DF441">
            <v>0</v>
          </cell>
          <cell r="DI441">
            <v>0</v>
          </cell>
          <cell r="DK441">
            <v>0</v>
          </cell>
          <cell r="DL441">
            <v>0</v>
          </cell>
          <cell r="DN441" t="str">
            <v>21D11</v>
          </cell>
          <cell r="DO441" t="str">
            <v>Flex.T.Int."Escrit"</v>
          </cell>
          <cell r="DP441">
            <v>2</v>
          </cell>
          <cell r="DQ441">
            <v>100</v>
          </cell>
          <cell r="DR441" t="str">
            <v>LX01</v>
          </cell>
          <cell r="DT441" t="str">
            <v>00350551</v>
          </cell>
          <cell r="DU441" t="str">
            <v>CAIXA GERAL DE DEPOSITOS, SA</v>
          </cell>
        </row>
        <row r="442">
          <cell r="A442" t="str">
            <v>326151</v>
          </cell>
          <cell r="B442" t="str">
            <v>Lisete Luís Gonçalves</v>
          </cell>
          <cell r="C442" t="str">
            <v>1995</v>
          </cell>
          <cell r="D442">
            <v>10</v>
          </cell>
          <cell r="E442">
            <v>10</v>
          </cell>
          <cell r="F442" t="str">
            <v>19720902</v>
          </cell>
          <cell r="G442" t="str">
            <v>32</v>
          </cell>
          <cell r="H442" t="str">
            <v>1</v>
          </cell>
          <cell r="I442" t="str">
            <v>Casado</v>
          </cell>
          <cell r="J442" t="str">
            <v>feminino</v>
          </cell>
          <cell r="K442">
            <v>0</v>
          </cell>
          <cell r="L442" t="str">
            <v>Av D João II, 4.51.03-6ºD</v>
          </cell>
          <cell r="M442" t="str">
            <v>1990-099</v>
          </cell>
          <cell r="N442" t="str">
            <v>LISBOA</v>
          </cell>
          <cell r="O442" t="str">
            <v>00772500</v>
          </cell>
          <cell r="P442" t="str">
            <v>SOCIOLOGIA</v>
          </cell>
          <cell r="R442" t="str">
            <v>9845801</v>
          </cell>
          <cell r="S442" t="str">
            <v>20040809</v>
          </cell>
          <cell r="T442" t="str">
            <v>LISBOA</v>
          </cell>
          <cell r="U442" t="str">
            <v>9802</v>
          </cell>
          <cell r="V442" t="str">
            <v>SIND IND ELéCT SUL ILHAS</v>
          </cell>
          <cell r="W442" t="str">
            <v>198517360</v>
          </cell>
          <cell r="X442" t="str">
            <v>3573</v>
          </cell>
          <cell r="Y442" t="str">
            <v>0.0</v>
          </cell>
          <cell r="Z442">
            <v>1</v>
          </cell>
          <cell r="AA442" t="str">
            <v>00</v>
          </cell>
          <cell r="AC442" t="str">
            <v>X</v>
          </cell>
          <cell r="AD442" t="str">
            <v>029</v>
          </cell>
          <cell r="AE442" t="str">
            <v>10940099566</v>
          </cell>
          <cell r="AF442" t="str">
            <v>02</v>
          </cell>
          <cell r="AG442" t="str">
            <v>19951008</v>
          </cell>
          <cell r="AH442" t="str">
            <v>DT.Adm.Corr.Antiguid</v>
          </cell>
          <cell r="AI442" t="str">
            <v>1</v>
          </cell>
          <cell r="AJ442" t="str">
            <v>ACTIVOS</v>
          </cell>
          <cell r="AK442" t="str">
            <v>AA</v>
          </cell>
          <cell r="AL442" t="str">
            <v>ACTIVO TEMP.INTEIRO</v>
          </cell>
          <cell r="AM442" t="str">
            <v>J300</v>
          </cell>
          <cell r="AN442" t="str">
            <v>EDPOutsourcing Comercial-S</v>
          </cell>
          <cell r="AO442" t="str">
            <v>J310</v>
          </cell>
          <cell r="AP442" t="str">
            <v>EDPOC-LSB-CCB43</v>
          </cell>
          <cell r="AQ442" t="str">
            <v>40177430</v>
          </cell>
          <cell r="AR442" t="str">
            <v>70000041</v>
          </cell>
          <cell r="AS442" t="str">
            <v>01L1</v>
          </cell>
          <cell r="AT442" t="str">
            <v>LICENCIADO I</v>
          </cell>
          <cell r="AU442" t="str">
            <v>1</v>
          </cell>
          <cell r="AV442" t="str">
            <v>00040449</v>
          </cell>
          <cell r="AW442" t="str">
            <v>J20600002230</v>
          </cell>
          <cell r="AX442" t="str">
            <v>ACCS-CONTACTOS COMERCIAIS SUL</v>
          </cell>
          <cell r="AY442" t="str">
            <v>68908200</v>
          </cell>
          <cell r="AZ442" t="str">
            <v>GC - GA Gestão Conta</v>
          </cell>
          <cell r="BA442" t="str">
            <v>6890</v>
          </cell>
          <cell r="BB442" t="str">
            <v>EDP Outsourcing Comercial</v>
          </cell>
          <cell r="BC442" t="str">
            <v>6890</v>
          </cell>
          <cell r="BD442" t="str">
            <v>6890</v>
          </cell>
          <cell r="BE442" t="str">
            <v>2800</v>
          </cell>
          <cell r="BF442" t="str">
            <v>6890</v>
          </cell>
          <cell r="BG442" t="str">
            <v>EDP Outsourcing Comercial,SA</v>
          </cell>
          <cell r="BH442" t="str">
            <v>1010</v>
          </cell>
          <cell r="BI442">
            <v>1799</v>
          </cell>
          <cell r="BJ442" t="str">
            <v>F</v>
          </cell>
          <cell r="BK442">
            <v>10</v>
          </cell>
          <cell r="BL442">
            <v>101.1</v>
          </cell>
          <cell r="BM442" t="str">
            <v>LIC 1</v>
          </cell>
          <cell r="BN442" t="str">
            <v>01</v>
          </cell>
          <cell r="BO442" t="str">
            <v>F</v>
          </cell>
          <cell r="BP442" t="str">
            <v>20040101</v>
          </cell>
          <cell r="BQ442" t="str">
            <v>21</v>
          </cell>
          <cell r="BR442" t="str">
            <v>EVOLUCAO AUTOMATICA</v>
          </cell>
          <cell r="BS442" t="str">
            <v>20050101</v>
          </cell>
          <cell r="BW442">
            <v>0</v>
          </cell>
          <cell r="BX442">
            <v>0</v>
          </cell>
          <cell r="BY442">
            <v>0</v>
          </cell>
          <cell r="BZ442">
            <v>0</v>
          </cell>
          <cell r="CA442">
            <v>0</v>
          </cell>
          <cell r="CC442">
            <v>0</v>
          </cell>
          <cell r="CG442">
            <v>0</v>
          </cell>
          <cell r="CK442">
            <v>0</v>
          </cell>
          <cell r="CO442">
            <v>0</v>
          </cell>
          <cell r="CT442">
            <v>0</v>
          </cell>
          <cell r="CU442">
            <v>0</v>
          </cell>
          <cell r="CV442">
            <v>0</v>
          </cell>
          <cell r="CW442">
            <v>0</v>
          </cell>
          <cell r="CX442">
            <v>0</v>
          </cell>
          <cell r="CZ442">
            <v>0</v>
          </cell>
          <cell r="DC442">
            <v>0</v>
          </cell>
          <cell r="DF442">
            <v>0</v>
          </cell>
          <cell r="DI442">
            <v>0</v>
          </cell>
          <cell r="DK442">
            <v>0</v>
          </cell>
          <cell r="DL442">
            <v>0</v>
          </cell>
          <cell r="DN442" t="str">
            <v>21D11</v>
          </cell>
          <cell r="DO442" t="str">
            <v>Flex.T.Int."Escrit"</v>
          </cell>
          <cell r="DP442">
            <v>2</v>
          </cell>
          <cell r="DQ442">
            <v>100</v>
          </cell>
          <cell r="DR442" t="str">
            <v>LX01</v>
          </cell>
          <cell r="DT442" t="str">
            <v>00350202</v>
          </cell>
          <cell r="DU442" t="str">
            <v>CAIXA GERAL DE DEPOSITOS, SA</v>
          </cell>
        </row>
        <row r="443">
          <cell r="A443" t="str">
            <v>266094</v>
          </cell>
          <cell r="B443" t="str">
            <v>Carlos Alberto Parente Rodrigues</v>
          </cell>
          <cell r="C443" t="str">
            <v>1984</v>
          </cell>
          <cell r="D443">
            <v>21</v>
          </cell>
          <cell r="E443">
            <v>21</v>
          </cell>
          <cell r="F443" t="str">
            <v>19570725</v>
          </cell>
          <cell r="G443" t="str">
            <v>47</v>
          </cell>
          <cell r="H443" t="str">
            <v>1</v>
          </cell>
          <cell r="I443" t="str">
            <v>Casado</v>
          </cell>
          <cell r="J443" t="str">
            <v>masculino</v>
          </cell>
          <cell r="K443">
            <v>1</v>
          </cell>
          <cell r="L443" t="str">
            <v>Av General Roçadas, 3-2ºEsq</v>
          </cell>
          <cell r="M443" t="str">
            <v>1170-155</v>
          </cell>
          <cell r="N443" t="str">
            <v>LISBOA</v>
          </cell>
          <cell r="O443" t="str">
            <v>00743301</v>
          </cell>
          <cell r="P443" t="str">
            <v>E.ELECTROTECNICA COMPUTADORES</v>
          </cell>
          <cell r="R443" t="str">
            <v>3441598</v>
          </cell>
          <cell r="S443" t="str">
            <v>20001130</v>
          </cell>
          <cell r="T443" t="str">
            <v>LISBOA</v>
          </cell>
          <cell r="W443" t="str">
            <v>124248764</v>
          </cell>
          <cell r="X443" t="str">
            <v>3301</v>
          </cell>
          <cell r="Y443" t="str">
            <v>0.0</v>
          </cell>
          <cell r="Z443">
            <v>1</v>
          </cell>
          <cell r="AA443" t="str">
            <v>00</v>
          </cell>
          <cell r="AC443" t="str">
            <v>X</v>
          </cell>
          <cell r="AD443" t="str">
            <v>100</v>
          </cell>
          <cell r="AE443" t="str">
            <v>11219218420</v>
          </cell>
          <cell r="AF443" t="str">
            <v>02</v>
          </cell>
          <cell r="AG443" t="str">
            <v>19840416</v>
          </cell>
          <cell r="AH443" t="str">
            <v>DT.Adm.Corr.Antiguid</v>
          </cell>
          <cell r="AI443" t="str">
            <v>1</v>
          </cell>
          <cell r="AJ443" t="str">
            <v>ACTIVOS</v>
          </cell>
          <cell r="AK443" t="str">
            <v>AA</v>
          </cell>
          <cell r="AL443" t="str">
            <v>ACTIVO TEMP.INTEIRO</v>
          </cell>
          <cell r="AM443" t="str">
            <v>J300</v>
          </cell>
          <cell r="AN443" t="str">
            <v>EDPOutsourcing Comercial-S</v>
          </cell>
          <cell r="AO443" t="str">
            <v>J310</v>
          </cell>
          <cell r="AP443" t="str">
            <v>EDPOC-LSB-CCB43</v>
          </cell>
          <cell r="AQ443" t="str">
            <v>40177422</v>
          </cell>
          <cell r="AR443" t="str">
            <v>70000042</v>
          </cell>
          <cell r="AS443" t="str">
            <v>01L2</v>
          </cell>
          <cell r="AT443" t="str">
            <v>LICENCIADO II</v>
          </cell>
          <cell r="AU443" t="str">
            <v>1</v>
          </cell>
          <cell r="AV443" t="str">
            <v>00040531</v>
          </cell>
          <cell r="AW443" t="str">
            <v>J20600002430</v>
          </cell>
          <cell r="AX443" t="str">
            <v>ACTS-GA CONTACTOS TECNICOS SUL</v>
          </cell>
          <cell r="AY443" t="str">
            <v>68908200</v>
          </cell>
          <cell r="AZ443" t="str">
            <v>GC - GA Gestão Conta</v>
          </cell>
          <cell r="BA443" t="str">
            <v>6890</v>
          </cell>
          <cell r="BB443" t="str">
            <v>EDP Outsourcing Comercial</v>
          </cell>
          <cell r="BC443" t="str">
            <v>6890</v>
          </cell>
          <cell r="BD443" t="str">
            <v>6890</v>
          </cell>
          <cell r="BE443" t="str">
            <v>2800</v>
          </cell>
          <cell r="BF443" t="str">
            <v>6890</v>
          </cell>
          <cell r="BG443" t="str">
            <v>EDP Outsourcing Comercial,SA</v>
          </cell>
          <cell r="BH443" t="str">
            <v>1010</v>
          </cell>
          <cell r="BI443">
            <v>2409</v>
          </cell>
          <cell r="BJ443" t="str">
            <v>K</v>
          </cell>
          <cell r="BK443">
            <v>21</v>
          </cell>
          <cell r="BL443">
            <v>212.31</v>
          </cell>
          <cell r="BM443" t="str">
            <v>LIC 2</v>
          </cell>
          <cell r="BN443" t="str">
            <v>02</v>
          </cell>
          <cell r="BO443" t="str">
            <v>K</v>
          </cell>
          <cell r="BP443" t="str">
            <v>20030101</v>
          </cell>
          <cell r="BQ443" t="str">
            <v>21</v>
          </cell>
          <cell r="BR443" t="str">
            <v>EVOLUCAO AUTOMATICA</v>
          </cell>
          <cell r="BS443" t="str">
            <v>20050101</v>
          </cell>
          <cell r="BW443">
            <v>0</v>
          </cell>
          <cell r="BX443">
            <v>21</v>
          </cell>
          <cell r="BY443">
            <v>576.52</v>
          </cell>
          <cell r="BZ443">
            <v>0</v>
          </cell>
          <cell r="CA443">
            <v>0</v>
          </cell>
          <cell r="CC443">
            <v>0</v>
          </cell>
          <cell r="CG443">
            <v>0</v>
          </cell>
          <cell r="CK443">
            <v>0</v>
          </cell>
          <cell r="CO443">
            <v>0</v>
          </cell>
          <cell r="CT443">
            <v>0</v>
          </cell>
          <cell r="CU443">
            <v>0</v>
          </cell>
          <cell r="CV443">
            <v>0</v>
          </cell>
          <cell r="CW443">
            <v>0</v>
          </cell>
          <cell r="CX443">
            <v>0</v>
          </cell>
          <cell r="CZ443">
            <v>0</v>
          </cell>
          <cell r="DC443">
            <v>0</v>
          </cell>
          <cell r="DD443" t="str">
            <v>1480</v>
          </cell>
          <cell r="DE443" t="str">
            <v>L</v>
          </cell>
          <cell r="DF443">
            <v>124</v>
          </cell>
          <cell r="DI443">
            <v>0</v>
          </cell>
          <cell r="DK443">
            <v>0</v>
          </cell>
          <cell r="DL443">
            <v>0</v>
          </cell>
          <cell r="DN443" t="str">
            <v>50001</v>
          </cell>
          <cell r="DO443" t="str">
            <v>IHT_TEMPO INTEIRO</v>
          </cell>
          <cell r="DP443">
            <v>2</v>
          </cell>
          <cell r="DQ443">
            <v>100</v>
          </cell>
          <cell r="DR443" t="str">
            <v>LX01</v>
          </cell>
          <cell r="DT443" t="str">
            <v>00070009</v>
          </cell>
          <cell r="DU443" t="str">
            <v>BANCO ESPIRITO SANTO, SA</v>
          </cell>
        </row>
        <row r="444">
          <cell r="A444" t="str">
            <v>204960</v>
          </cell>
          <cell r="B444" t="str">
            <v>Humberto Manuel Martins Rosa</v>
          </cell>
          <cell r="C444" t="str">
            <v>1980</v>
          </cell>
          <cell r="D444">
            <v>25</v>
          </cell>
          <cell r="E444">
            <v>25</v>
          </cell>
          <cell r="F444" t="str">
            <v>19600622</v>
          </cell>
          <cell r="G444" t="str">
            <v>45</v>
          </cell>
          <cell r="H444" t="str">
            <v>1</v>
          </cell>
          <cell r="I444" t="str">
            <v>Casado</v>
          </cell>
          <cell r="J444" t="str">
            <v>masculino</v>
          </cell>
          <cell r="K444">
            <v>2</v>
          </cell>
          <cell r="L444" t="str">
            <v>R Pintor Fernando Dias, N. 9 C</v>
          </cell>
          <cell r="M444" t="str">
            <v>2860-482</v>
          </cell>
          <cell r="N444" t="str">
            <v>MOITA</v>
          </cell>
          <cell r="O444" t="str">
            <v>00775005</v>
          </cell>
          <cell r="P444" t="str">
            <v>ORGANIZACAO E GESTAO EMPRESAS</v>
          </cell>
          <cell r="R444" t="str">
            <v>5524188</v>
          </cell>
          <cell r="S444" t="str">
            <v>19971126</v>
          </cell>
          <cell r="T444" t="str">
            <v>LISBOA</v>
          </cell>
          <cell r="U444" t="str">
            <v>9802</v>
          </cell>
          <cell r="V444" t="str">
            <v>SIND IND ELéCT SUL ILHAS</v>
          </cell>
          <cell r="W444" t="str">
            <v>145350274</v>
          </cell>
          <cell r="X444" t="str">
            <v>2186</v>
          </cell>
          <cell r="Y444" t="str">
            <v>0.0</v>
          </cell>
          <cell r="Z444">
            <v>2</v>
          </cell>
          <cell r="AA444" t="str">
            <v>00</v>
          </cell>
          <cell r="AC444" t="str">
            <v>X</v>
          </cell>
          <cell r="AD444" t="str">
            <v>100</v>
          </cell>
          <cell r="AE444" t="str">
            <v>11073014353</v>
          </cell>
          <cell r="AF444" t="str">
            <v>02</v>
          </cell>
          <cell r="AG444" t="str">
            <v>19801101</v>
          </cell>
          <cell r="AH444" t="str">
            <v>DT.Adm.Corr.Antiguid</v>
          </cell>
          <cell r="AI444" t="str">
            <v>1</v>
          </cell>
          <cell r="AJ444" t="str">
            <v>ACTIVOS</v>
          </cell>
          <cell r="AK444" t="str">
            <v>AA</v>
          </cell>
          <cell r="AL444" t="str">
            <v>ACTIVO TEMP.INTEIRO</v>
          </cell>
          <cell r="AM444" t="str">
            <v>J300</v>
          </cell>
          <cell r="AN444" t="str">
            <v>EDPOutsourcing Comercial-S</v>
          </cell>
          <cell r="AO444" t="str">
            <v>J310</v>
          </cell>
          <cell r="AP444" t="str">
            <v>EDPOC-LSB-CCB43</v>
          </cell>
          <cell r="AQ444" t="str">
            <v>40177427</v>
          </cell>
          <cell r="AR444" t="str">
            <v>70000041</v>
          </cell>
          <cell r="AS444" t="str">
            <v>01L1</v>
          </cell>
          <cell r="AT444" t="str">
            <v>LICENCIADO I</v>
          </cell>
          <cell r="AU444" t="str">
            <v>1</v>
          </cell>
          <cell r="AV444" t="str">
            <v>00040531</v>
          </cell>
          <cell r="AW444" t="str">
            <v>J20600002430</v>
          </cell>
          <cell r="AX444" t="str">
            <v>ACTS-GA CONTACTOS TECNICOS SUL</v>
          </cell>
          <cell r="AY444" t="str">
            <v>68908200</v>
          </cell>
          <cell r="AZ444" t="str">
            <v>GC - GA Gestão Conta</v>
          </cell>
          <cell r="BA444" t="str">
            <v>6890</v>
          </cell>
          <cell r="BB444" t="str">
            <v>EDP Outsourcing Comercial</v>
          </cell>
          <cell r="BC444" t="str">
            <v>6890</v>
          </cell>
          <cell r="BD444" t="str">
            <v>6890</v>
          </cell>
          <cell r="BE444" t="str">
            <v>2800</v>
          </cell>
          <cell r="BF444" t="str">
            <v>6890</v>
          </cell>
          <cell r="BG444" t="str">
            <v>EDP Outsourcing Comercial,SA</v>
          </cell>
          <cell r="BH444" t="str">
            <v>1010</v>
          </cell>
          <cell r="BI444">
            <v>1799</v>
          </cell>
          <cell r="BJ444" t="str">
            <v>F</v>
          </cell>
          <cell r="BK444">
            <v>25</v>
          </cell>
          <cell r="BL444">
            <v>252.75</v>
          </cell>
          <cell r="BM444" t="str">
            <v>LIC 1</v>
          </cell>
          <cell r="BN444" t="str">
            <v>00</v>
          </cell>
          <cell r="BO444" t="str">
            <v>F</v>
          </cell>
          <cell r="BP444" t="str">
            <v>20050101</v>
          </cell>
          <cell r="BQ444" t="str">
            <v>21</v>
          </cell>
          <cell r="BR444" t="str">
            <v>EVOLUCAO AUTOMATICA</v>
          </cell>
          <cell r="BS444" t="str">
            <v>20050101</v>
          </cell>
          <cell r="BW444">
            <v>0</v>
          </cell>
          <cell r="BX444">
            <v>0</v>
          </cell>
          <cell r="BY444">
            <v>0</v>
          </cell>
          <cell r="BZ444">
            <v>0</v>
          </cell>
          <cell r="CA444">
            <v>0</v>
          </cell>
          <cell r="CC444">
            <v>0</v>
          </cell>
          <cell r="CG444">
            <v>0</v>
          </cell>
          <cell r="CK444">
            <v>0</v>
          </cell>
          <cell r="CO444">
            <v>0</v>
          </cell>
          <cell r="CT444">
            <v>0</v>
          </cell>
          <cell r="CU444">
            <v>0</v>
          </cell>
          <cell r="CV444">
            <v>0</v>
          </cell>
          <cell r="CW444">
            <v>0</v>
          </cell>
          <cell r="CX444">
            <v>0</v>
          </cell>
          <cell r="CZ444">
            <v>0</v>
          </cell>
          <cell r="DC444">
            <v>0</v>
          </cell>
          <cell r="DF444">
            <v>0</v>
          </cell>
          <cell r="DI444">
            <v>0</v>
          </cell>
          <cell r="DK444">
            <v>0</v>
          </cell>
          <cell r="DL444">
            <v>0</v>
          </cell>
          <cell r="DN444" t="str">
            <v>21D12</v>
          </cell>
          <cell r="DO444" t="str">
            <v>Flex.T.Int."Act.Ind."</v>
          </cell>
          <cell r="DP444">
            <v>2</v>
          </cell>
          <cell r="DQ444">
            <v>100</v>
          </cell>
          <cell r="DR444" t="str">
            <v>LX01</v>
          </cell>
          <cell r="DT444" t="str">
            <v>00350774</v>
          </cell>
          <cell r="DU444" t="str">
            <v>CAIXA GERAL DE DEPOSITOS, SA</v>
          </cell>
        </row>
        <row r="445">
          <cell r="A445" t="str">
            <v>333807</v>
          </cell>
          <cell r="B445" t="str">
            <v>Agostinho Afonso Domingos Viana</v>
          </cell>
          <cell r="C445" t="str">
            <v>2005</v>
          </cell>
          <cell r="D445">
            <v>0</v>
          </cell>
          <cell r="E445">
            <v>0</v>
          </cell>
          <cell r="F445" t="str">
            <v>19560619</v>
          </cell>
          <cell r="G445" t="str">
            <v>49</v>
          </cell>
          <cell r="H445" t="str">
            <v>1</v>
          </cell>
          <cell r="I445" t="str">
            <v>Casado</v>
          </cell>
          <cell r="J445" t="str">
            <v>masculino</v>
          </cell>
          <cell r="K445">
            <v>0</v>
          </cell>
          <cell r="L445" t="str">
            <v>R Cidade Vila Cabral, Lt 46B-5º, Porta 4</v>
          </cell>
          <cell r="M445" t="str">
            <v>1800-000</v>
          </cell>
          <cell r="N445" t="str">
            <v>LISBOA</v>
          </cell>
          <cell r="O445" t="str">
            <v>00110024</v>
          </cell>
          <cell r="P445" t="str">
            <v>CICLO ELEMENTAR (4.CLASSE)</v>
          </cell>
          <cell r="R445" t="str">
            <v>4884040</v>
          </cell>
          <cell r="S445" t="str">
            <v>20000118</v>
          </cell>
          <cell r="T445" t="str">
            <v>Lisboa</v>
          </cell>
          <cell r="U445" t="str">
            <v>9803</v>
          </cell>
          <cell r="V445" t="str">
            <v>S.NAC IND ENERGIA-SINDEL</v>
          </cell>
          <cell r="W445" t="str">
            <v>133420396</v>
          </cell>
          <cell r="X445" t="str">
            <v>3336</v>
          </cell>
          <cell r="Y445" t="str">
            <v>0.0</v>
          </cell>
          <cell r="Z445">
            <v>0</v>
          </cell>
          <cell r="AA445" t="str">
            <v>00</v>
          </cell>
          <cell r="AD445" t="str">
            <v>100</v>
          </cell>
          <cell r="AE445" t="str">
            <v>10095162172</v>
          </cell>
          <cell r="AF445" t="str">
            <v>02</v>
          </cell>
          <cell r="AG445" t="str">
            <v>20050401</v>
          </cell>
          <cell r="AH445" t="str">
            <v>DT.Adm.Corr.Antiguid</v>
          </cell>
          <cell r="AI445" t="str">
            <v>1</v>
          </cell>
          <cell r="AJ445" t="str">
            <v>ACTIVOS</v>
          </cell>
          <cell r="AK445" t="str">
            <v>AH</v>
          </cell>
          <cell r="AL445" t="str">
            <v>CONT.TERMO-P.CERTO</v>
          </cell>
          <cell r="AM445" t="str">
            <v>J300</v>
          </cell>
          <cell r="AN445" t="str">
            <v>EDPOutsourcing Comercial-S</v>
          </cell>
          <cell r="AO445" t="str">
            <v>J310</v>
          </cell>
          <cell r="AP445" t="str">
            <v>EDPOC-LSB-CCB43</v>
          </cell>
          <cell r="AQ445" t="str">
            <v>40184101</v>
          </cell>
          <cell r="AR445" t="str">
            <v>70000287</v>
          </cell>
          <cell r="AS445" t="str">
            <v>166.</v>
          </cell>
          <cell r="AT445" t="str">
            <v>MOTORISTA</v>
          </cell>
          <cell r="AU445" t="str">
            <v>1</v>
          </cell>
          <cell r="AV445" t="str">
            <v>00040103</v>
          </cell>
          <cell r="AW445" t="str">
            <v>J20100000230</v>
          </cell>
          <cell r="AX445" t="str">
            <v>CASC-SECRETARIADO</v>
          </cell>
          <cell r="AY445" t="str">
            <v>68900100</v>
          </cell>
          <cell r="AZ445" t="str">
            <v>Orgãos Sociais</v>
          </cell>
          <cell r="BA445" t="str">
            <v>6890</v>
          </cell>
          <cell r="BB445" t="str">
            <v>EDP Outsourcing Comercial</v>
          </cell>
          <cell r="BC445" t="str">
            <v>6890</v>
          </cell>
          <cell r="BD445" t="str">
            <v>6890</v>
          </cell>
          <cell r="BF445" t="str">
            <v>6890</v>
          </cell>
          <cell r="BG445" t="str">
            <v>EDP Outsourcing Comercial,SA</v>
          </cell>
          <cell r="BH445" t="str">
            <v>1050</v>
          </cell>
          <cell r="BI445">
            <v>695</v>
          </cell>
          <cell r="BJ445" t="str">
            <v>02</v>
          </cell>
          <cell r="BK445">
            <v>0</v>
          </cell>
          <cell r="BL445">
            <v>0</v>
          </cell>
          <cell r="BM445" t="str">
            <v>NÍVEL 6</v>
          </cell>
          <cell r="BN445" t="str">
            <v>00</v>
          </cell>
          <cell r="BO445" t="str">
            <v>02</v>
          </cell>
          <cell r="BP445" t="str">
            <v>20050104</v>
          </cell>
          <cell r="BQ445" t="str">
            <v>18</v>
          </cell>
          <cell r="BR445" t="str">
            <v>CONTRATO A TERMO CERTO</v>
          </cell>
          <cell r="BS445" t="str">
            <v>20050401</v>
          </cell>
          <cell r="BW445">
            <v>0</v>
          </cell>
          <cell r="BX445">
            <v>0</v>
          </cell>
          <cell r="BY445">
            <v>0</v>
          </cell>
          <cell r="BZ445">
            <v>0</v>
          </cell>
          <cell r="CA445">
            <v>0</v>
          </cell>
          <cell r="CC445">
            <v>0</v>
          </cell>
          <cell r="CG445">
            <v>0</v>
          </cell>
          <cell r="CK445">
            <v>0</v>
          </cell>
          <cell r="CO445">
            <v>0</v>
          </cell>
          <cell r="CT445">
            <v>0</v>
          </cell>
          <cell r="CU445">
            <v>0</v>
          </cell>
          <cell r="CV445">
            <v>0</v>
          </cell>
          <cell r="CW445">
            <v>0</v>
          </cell>
          <cell r="CX445">
            <v>0</v>
          </cell>
          <cell r="CZ445">
            <v>0</v>
          </cell>
          <cell r="DC445">
            <v>0</v>
          </cell>
          <cell r="DF445">
            <v>0</v>
          </cell>
          <cell r="DI445">
            <v>0</v>
          </cell>
          <cell r="DK445">
            <v>0</v>
          </cell>
          <cell r="DL445">
            <v>0</v>
          </cell>
          <cell r="DN445" t="str">
            <v>11D11</v>
          </cell>
          <cell r="DO445" t="str">
            <v>Fixo T.Int-"ESCRIT."</v>
          </cell>
          <cell r="DP445">
            <v>9</v>
          </cell>
          <cell r="DQ445">
            <v>100</v>
          </cell>
          <cell r="DR445" t="str">
            <v>LX01</v>
          </cell>
          <cell r="DT445" t="str">
            <v>00350127</v>
          </cell>
          <cell r="DU445" t="str">
            <v>CAIXA GERAL DE DEPOSITOS, SA</v>
          </cell>
        </row>
        <row r="446">
          <cell r="A446" t="str">
            <v>166294</v>
          </cell>
          <cell r="B446" t="str">
            <v>Teresa Maria Carvalho Paulo</v>
          </cell>
          <cell r="C446" t="str">
            <v>1979</v>
          </cell>
          <cell r="D446">
            <v>26</v>
          </cell>
          <cell r="E446">
            <v>26</v>
          </cell>
          <cell r="F446" t="str">
            <v>19580624</v>
          </cell>
          <cell r="G446" t="str">
            <v>47</v>
          </cell>
          <cell r="H446" t="str">
            <v>4</v>
          </cell>
          <cell r="I446" t="str">
            <v>Divorc</v>
          </cell>
          <cell r="J446" t="str">
            <v>feminino</v>
          </cell>
          <cell r="K446">
            <v>1</v>
          </cell>
          <cell r="L446" t="str">
            <v>Av Miguel Bombarda Lt 13-1.E</v>
          </cell>
          <cell r="M446" t="str">
            <v>2745-175</v>
          </cell>
          <cell r="N446" t="str">
            <v>QUELUZ</v>
          </cell>
          <cell r="O446" t="str">
            <v>00241132</v>
          </cell>
          <cell r="P446" t="str">
            <v>CURSO COMPLEMENTAR DOS LICEUS</v>
          </cell>
          <cell r="R446" t="str">
            <v>5032483</v>
          </cell>
          <cell r="S446" t="str">
            <v>19980402</v>
          </cell>
          <cell r="T446" t="str">
            <v>LISBOA</v>
          </cell>
          <cell r="U446" t="str">
            <v>9802</v>
          </cell>
          <cell r="V446" t="str">
            <v>SIND IND ELéCT SUL ILHAS</v>
          </cell>
          <cell r="W446" t="str">
            <v>135315883</v>
          </cell>
          <cell r="X446" t="str">
            <v>3166</v>
          </cell>
          <cell r="Y446" t="str">
            <v>80.0</v>
          </cell>
          <cell r="Z446">
            <v>1</v>
          </cell>
          <cell r="AA446" t="str">
            <v>00</v>
          </cell>
          <cell r="AD446" t="str">
            <v>029</v>
          </cell>
          <cell r="AE446" t="str">
            <v>10940080916</v>
          </cell>
          <cell r="AF446" t="str">
            <v>02</v>
          </cell>
          <cell r="AG446" t="str">
            <v>19790616</v>
          </cell>
          <cell r="AH446" t="str">
            <v>DT.Adm.Corr.Antiguid</v>
          </cell>
          <cell r="AI446" t="str">
            <v>1</v>
          </cell>
          <cell r="AJ446" t="str">
            <v>ACTIVOS</v>
          </cell>
          <cell r="AK446" t="str">
            <v>AA</v>
          </cell>
          <cell r="AL446" t="str">
            <v>ACTIVO TEMP.INTEIRO</v>
          </cell>
          <cell r="AM446" t="str">
            <v>J300</v>
          </cell>
          <cell r="AN446" t="str">
            <v>EDPOutsourcing Comercial-S</v>
          </cell>
          <cell r="AO446" t="str">
            <v>J311</v>
          </cell>
          <cell r="AP446" t="str">
            <v>EDPOC-LSB-FMM</v>
          </cell>
          <cell r="AQ446" t="str">
            <v>40176752</v>
          </cell>
          <cell r="AR446" t="str">
            <v>70000060</v>
          </cell>
          <cell r="AS446" t="str">
            <v>025.</v>
          </cell>
          <cell r="AT446" t="str">
            <v>ESCRITURARIO COMERCIAL</v>
          </cell>
          <cell r="AU446" t="str">
            <v>1</v>
          </cell>
          <cell r="AV446" t="str">
            <v>00040108</v>
          </cell>
          <cell r="AW446" t="str">
            <v>J20260000230</v>
          </cell>
          <cell r="AX446" t="str">
            <v>GBAG-AP-APOIO</v>
          </cell>
          <cell r="AY446" t="str">
            <v>68902100</v>
          </cell>
          <cell r="AZ446" t="str">
            <v>Serv. Administrativo</v>
          </cell>
          <cell r="BA446" t="str">
            <v>6890</v>
          </cell>
          <cell r="BB446" t="str">
            <v>EDP Outsourcing Comercial</v>
          </cell>
          <cell r="BC446" t="str">
            <v>6890</v>
          </cell>
          <cell r="BD446" t="str">
            <v>6890</v>
          </cell>
          <cell r="BE446" t="str">
            <v>2800</v>
          </cell>
          <cell r="BF446" t="str">
            <v>6890</v>
          </cell>
          <cell r="BG446" t="str">
            <v>EDP Outsourcing Comercial,SA</v>
          </cell>
          <cell r="BH446" t="str">
            <v>1010</v>
          </cell>
          <cell r="BI446">
            <v>1339</v>
          </cell>
          <cell r="BJ446" t="str">
            <v>12</v>
          </cell>
          <cell r="BK446">
            <v>26</v>
          </cell>
          <cell r="BL446">
            <v>262.86</v>
          </cell>
          <cell r="BM446" t="str">
            <v>NÍVEL 5</v>
          </cell>
          <cell r="BN446" t="str">
            <v>02</v>
          </cell>
          <cell r="BO446" t="str">
            <v>09</v>
          </cell>
          <cell r="BP446" t="str">
            <v>20030101</v>
          </cell>
          <cell r="BQ446" t="str">
            <v>21</v>
          </cell>
          <cell r="BR446" t="str">
            <v>EVOLUCAO AUTOMATICA</v>
          </cell>
          <cell r="BS446" t="str">
            <v>20050101</v>
          </cell>
          <cell r="BW446">
            <v>0</v>
          </cell>
          <cell r="BX446">
            <v>0</v>
          </cell>
          <cell r="BY446">
            <v>0</v>
          </cell>
          <cell r="BZ446">
            <v>0</v>
          </cell>
          <cell r="CA446">
            <v>0</v>
          </cell>
          <cell r="CC446">
            <v>0</v>
          </cell>
          <cell r="CG446">
            <v>0</v>
          </cell>
          <cell r="CK446">
            <v>0</v>
          </cell>
          <cell r="CO446">
            <v>0</v>
          </cell>
          <cell r="CT446">
            <v>0</v>
          </cell>
          <cell r="CU446">
            <v>0</v>
          </cell>
          <cell r="CV446">
            <v>0</v>
          </cell>
          <cell r="CW446">
            <v>0</v>
          </cell>
          <cell r="CX446">
            <v>0</v>
          </cell>
          <cell r="CZ446">
            <v>0</v>
          </cell>
          <cell r="DC446">
            <v>0</v>
          </cell>
          <cell r="DF446">
            <v>0</v>
          </cell>
          <cell r="DI446">
            <v>0</v>
          </cell>
          <cell r="DK446">
            <v>0</v>
          </cell>
          <cell r="DL446">
            <v>0</v>
          </cell>
          <cell r="DN446" t="str">
            <v>21D11</v>
          </cell>
          <cell r="DO446" t="str">
            <v>Flex.T.Int."Escrit"</v>
          </cell>
          <cell r="DP446">
            <v>2</v>
          </cell>
          <cell r="DQ446">
            <v>100</v>
          </cell>
          <cell r="DR446" t="str">
            <v>LX01</v>
          </cell>
          <cell r="DT446" t="str">
            <v>00210000</v>
          </cell>
          <cell r="DU446" t="str">
            <v>CREDITO PREDIAL PORTUGUES, SA</v>
          </cell>
        </row>
        <row r="447">
          <cell r="A447" t="str">
            <v>315290</v>
          </cell>
          <cell r="B447" t="str">
            <v>Afonso Manuel Gonçalves Amaro</v>
          </cell>
          <cell r="C447" t="str">
            <v>1990</v>
          </cell>
          <cell r="D447">
            <v>15</v>
          </cell>
          <cell r="E447">
            <v>15</v>
          </cell>
          <cell r="F447" t="str">
            <v>19590730</v>
          </cell>
          <cell r="G447" t="str">
            <v>45</v>
          </cell>
          <cell r="H447" t="str">
            <v>4</v>
          </cell>
          <cell r="I447" t="str">
            <v>Divorc</v>
          </cell>
          <cell r="J447" t="str">
            <v>masculino</v>
          </cell>
          <cell r="K447">
            <v>2</v>
          </cell>
          <cell r="L447" t="str">
            <v>R Gonçalo Mendes da Maia, 2-3ºDto</v>
          </cell>
          <cell r="M447" t="str">
            <v>2005-161</v>
          </cell>
          <cell r="N447" t="str">
            <v>SANTARÉM</v>
          </cell>
          <cell r="O447" t="str">
            <v>00644103</v>
          </cell>
          <cell r="P447" t="str">
            <v>ENG.ENERGIA SISTEMAS POTENCIA</v>
          </cell>
          <cell r="R447" t="str">
            <v>4237900</v>
          </cell>
          <cell r="S447" t="str">
            <v>19990309</v>
          </cell>
          <cell r="T447" t="str">
            <v>SANTAREM</v>
          </cell>
          <cell r="W447" t="str">
            <v>153454970</v>
          </cell>
          <cell r="X447" t="str">
            <v>2089</v>
          </cell>
          <cell r="Y447" t="str">
            <v>0.0</v>
          </cell>
          <cell r="Z447">
            <v>2</v>
          </cell>
          <cell r="AA447" t="str">
            <v>00</v>
          </cell>
          <cell r="AC447" t="str">
            <v>X</v>
          </cell>
          <cell r="AD447" t="str">
            <v>100</v>
          </cell>
          <cell r="AE447" t="str">
            <v>10955109011</v>
          </cell>
          <cell r="AF447" t="str">
            <v>02</v>
          </cell>
          <cell r="AG447" t="str">
            <v>19900618</v>
          </cell>
          <cell r="AH447" t="str">
            <v>DT.Adm.Corr.Antiguid</v>
          </cell>
          <cell r="AI447" t="str">
            <v>1</v>
          </cell>
          <cell r="AJ447" t="str">
            <v>ACTIVOS</v>
          </cell>
          <cell r="AK447" t="str">
            <v>AA</v>
          </cell>
          <cell r="AL447" t="str">
            <v>ACTIVO TEMP.INTEIRO</v>
          </cell>
          <cell r="AM447" t="str">
            <v>J300</v>
          </cell>
          <cell r="AN447" t="str">
            <v>EDPOutsourcing Comercial-S</v>
          </cell>
          <cell r="AO447" t="str">
            <v>J311</v>
          </cell>
          <cell r="AP447" t="str">
            <v>EDPOC-LSB-FMM</v>
          </cell>
          <cell r="AQ447" t="str">
            <v>40176773</v>
          </cell>
          <cell r="AR447" t="str">
            <v>70000038</v>
          </cell>
          <cell r="AS447" t="str">
            <v>01B2</v>
          </cell>
          <cell r="AT447" t="str">
            <v>BACHAREL II</v>
          </cell>
          <cell r="AU447" t="str">
            <v>1</v>
          </cell>
          <cell r="AV447" t="str">
            <v>00040133</v>
          </cell>
          <cell r="AW447" t="str">
            <v>J20302000630</v>
          </cell>
          <cell r="AX447" t="str">
            <v>PCSC-AS-GA ATENDIMENTO E SERVIÇOS</v>
          </cell>
          <cell r="AY447" t="str">
            <v>68904100</v>
          </cell>
          <cell r="AZ447" t="str">
            <v>Atendimento e Serviç</v>
          </cell>
          <cell r="BA447" t="str">
            <v>6890</v>
          </cell>
          <cell r="BB447" t="str">
            <v>EDP Outsourcing Comercial</v>
          </cell>
          <cell r="BC447" t="str">
            <v>6890</v>
          </cell>
          <cell r="BD447" t="str">
            <v>6890</v>
          </cell>
          <cell r="BE447" t="str">
            <v>2800</v>
          </cell>
          <cell r="BF447" t="str">
            <v>6890</v>
          </cell>
          <cell r="BG447" t="str">
            <v>EDP Outsourcing Comercial,SA</v>
          </cell>
          <cell r="BH447" t="str">
            <v>1010</v>
          </cell>
          <cell r="BI447">
            <v>2034</v>
          </cell>
          <cell r="BJ447" t="str">
            <v>H</v>
          </cell>
          <cell r="BK447">
            <v>15</v>
          </cell>
          <cell r="BL447">
            <v>151.65</v>
          </cell>
          <cell r="BM447" t="str">
            <v>BACH 2</v>
          </cell>
          <cell r="BN447" t="str">
            <v>03</v>
          </cell>
          <cell r="BO447" t="str">
            <v>H</v>
          </cell>
          <cell r="BP447" t="str">
            <v>20010109</v>
          </cell>
          <cell r="BQ447" t="str">
            <v>39</v>
          </cell>
          <cell r="BR447" t="str">
            <v>PROTOCOLO ACT</v>
          </cell>
          <cell r="BS447" t="str">
            <v>20050101</v>
          </cell>
          <cell r="BW447">
            <v>0</v>
          </cell>
          <cell r="BX447">
            <v>21</v>
          </cell>
          <cell r="BY447">
            <v>458.99</v>
          </cell>
          <cell r="BZ447">
            <v>0</v>
          </cell>
          <cell r="CA447">
            <v>0</v>
          </cell>
          <cell r="CC447">
            <v>0</v>
          </cell>
          <cell r="CG447">
            <v>0</v>
          </cell>
          <cell r="CK447">
            <v>0</v>
          </cell>
          <cell r="CO447">
            <v>0</v>
          </cell>
          <cell r="CT447">
            <v>0</v>
          </cell>
          <cell r="CU447">
            <v>0</v>
          </cell>
          <cell r="CV447">
            <v>0</v>
          </cell>
          <cell r="CW447">
            <v>0</v>
          </cell>
          <cell r="CX447">
            <v>0</v>
          </cell>
          <cell r="CZ447">
            <v>0</v>
          </cell>
          <cell r="DC447">
            <v>0</v>
          </cell>
          <cell r="DF447">
            <v>0</v>
          </cell>
          <cell r="DI447">
            <v>0</v>
          </cell>
          <cell r="DK447">
            <v>0</v>
          </cell>
          <cell r="DL447">
            <v>0</v>
          </cell>
          <cell r="DN447" t="str">
            <v>50001</v>
          </cell>
          <cell r="DO447" t="str">
            <v>IHT_TEMPO INTEIRO</v>
          </cell>
          <cell r="DP447">
            <v>2</v>
          </cell>
          <cell r="DQ447">
            <v>100</v>
          </cell>
          <cell r="DR447" t="str">
            <v>LX01</v>
          </cell>
          <cell r="DT447" t="str">
            <v>00350230</v>
          </cell>
          <cell r="DU447" t="str">
            <v>CAIXA GERAL DE DEPOSITOS, SA</v>
          </cell>
        </row>
        <row r="448">
          <cell r="A448" t="str">
            <v>192848</v>
          </cell>
          <cell r="B448" t="str">
            <v>Hélder Ruas de Sousa Nunes</v>
          </cell>
          <cell r="C448" t="str">
            <v>1980</v>
          </cell>
          <cell r="D448">
            <v>25</v>
          </cell>
          <cell r="E448">
            <v>25</v>
          </cell>
          <cell r="F448" t="str">
            <v>19600702</v>
          </cell>
          <cell r="G448" t="str">
            <v>44</v>
          </cell>
          <cell r="H448" t="str">
            <v>1</v>
          </cell>
          <cell r="I448" t="str">
            <v>Casado</v>
          </cell>
          <cell r="J448" t="str">
            <v>masculino</v>
          </cell>
          <cell r="K448">
            <v>1</v>
          </cell>
          <cell r="L448" t="str">
            <v>R das Azinheiras, 52-A        Vale de Milhacos</v>
          </cell>
          <cell r="M448" t="str">
            <v>2855-000</v>
          </cell>
          <cell r="N448" t="str">
            <v>CORROIOS</v>
          </cell>
          <cell r="O448" t="str">
            <v>00644004</v>
          </cell>
          <cell r="P448" t="str">
            <v>ENG.ENERGIA SISTEMAS POTENCIA</v>
          </cell>
          <cell r="R448" t="str">
            <v>5558297</v>
          </cell>
          <cell r="S448" t="str">
            <v>19940913</v>
          </cell>
          <cell r="T448" t="str">
            <v>LISBOA</v>
          </cell>
          <cell r="U448" t="str">
            <v>9802</v>
          </cell>
          <cell r="V448" t="str">
            <v>SIND IND ELéCT SUL ILHAS</v>
          </cell>
          <cell r="W448" t="str">
            <v>148265138</v>
          </cell>
          <cell r="X448" t="str">
            <v>3697</v>
          </cell>
          <cell r="Y448" t="str">
            <v>0.0</v>
          </cell>
          <cell r="Z448">
            <v>1</v>
          </cell>
          <cell r="AA448" t="str">
            <v>00</v>
          </cell>
          <cell r="AC448" t="str">
            <v>X</v>
          </cell>
          <cell r="AD448" t="str">
            <v>100</v>
          </cell>
          <cell r="AE448" t="str">
            <v>11218638433</v>
          </cell>
          <cell r="AF448" t="str">
            <v>02</v>
          </cell>
          <cell r="AG448" t="str">
            <v>19800601</v>
          </cell>
          <cell r="AH448" t="str">
            <v>DT.Adm.Corr.Antiguid</v>
          </cell>
          <cell r="AI448" t="str">
            <v>1</v>
          </cell>
          <cell r="AJ448" t="str">
            <v>ACTIVOS</v>
          </cell>
          <cell r="AK448" t="str">
            <v>AA</v>
          </cell>
          <cell r="AL448" t="str">
            <v>ACTIVO TEMP.INTEIRO</v>
          </cell>
          <cell r="AM448" t="str">
            <v>J300</v>
          </cell>
          <cell r="AN448" t="str">
            <v>EDPOutsourcing Comercial-S</v>
          </cell>
          <cell r="AO448" t="str">
            <v>J311</v>
          </cell>
          <cell r="AP448" t="str">
            <v>EDPOC-LSB-FMM</v>
          </cell>
          <cell r="AQ448" t="str">
            <v>40176772</v>
          </cell>
          <cell r="AR448" t="str">
            <v>70000038</v>
          </cell>
          <cell r="AS448" t="str">
            <v>01B2</v>
          </cell>
          <cell r="AT448" t="str">
            <v>BACHAREL II</v>
          </cell>
          <cell r="AU448" t="str">
            <v>1</v>
          </cell>
          <cell r="AV448" t="str">
            <v>00040133</v>
          </cell>
          <cell r="AW448" t="str">
            <v>J20302000630</v>
          </cell>
          <cell r="AX448" t="str">
            <v>PCSC-AS-GA ATENDIMENTO E SERVIÇOS</v>
          </cell>
          <cell r="AY448" t="str">
            <v>68904100</v>
          </cell>
          <cell r="AZ448" t="str">
            <v>Atendimento e Serviç</v>
          </cell>
          <cell r="BA448" t="str">
            <v>6890</v>
          </cell>
          <cell r="BB448" t="str">
            <v>EDP Outsourcing Comercial</v>
          </cell>
          <cell r="BC448" t="str">
            <v>6890</v>
          </cell>
          <cell r="BD448" t="str">
            <v>6890</v>
          </cell>
          <cell r="BE448" t="str">
            <v>2800</v>
          </cell>
          <cell r="BF448" t="str">
            <v>6890</v>
          </cell>
          <cell r="BG448" t="str">
            <v>EDP Outsourcing Comercial,SA</v>
          </cell>
          <cell r="BH448" t="str">
            <v>1010</v>
          </cell>
          <cell r="BI448">
            <v>2158</v>
          </cell>
          <cell r="BJ448" t="str">
            <v>I</v>
          </cell>
          <cell r="BK448">
            <v>25</v>
          </cell>
          <cell r="BL448">
            <v>252.75</v>
          </cell>
          <cell r="BM448" t="str">
            <v>BACH 2</v>
          </cell>
          <cell r="BN448" t="str">
            <v>00</v>
          </cell>
          <cell r="BO448" t="str">
            <v>I</v>
          </cell>
          <cell r="BP448" t="str">
            <v>20050101</v>
          </cell>
          <cell r="BQ448" t="str">
            <v>21</v>
          </cell>
          <cell r="BR448" t="str">
            <v>EVOLUCAO AUTOMATICA</v>
          </cell>
          <cell r="BS448" t="str">
            <v>20050101</v>
          </cell>
          <cell r="BW448">
            <v>0</v>
          </cell>
          <cell r="BX448">
            <v>21</v>
          </cell>
          <cell r="BY448">
            <v>532.51</v>
          </cell>
          <cell r="BZ448">
            <v>0</v>
          </cell>
          <cell r="CA448">
            <v>0</v>
          </cell>
          <cell r="CC448">
            <v>0</v>
          </cell>
          <cell r="CG448">
            <v>0</v>
          </cell>
          <cell r="CK448">
            <v>0</v>
          </cell>
          <cell r="CO448">
            <v>0</v>
          </cell>
          <cell r="CT448">
            <v>0</v>
          </cell>
          <cell r="CU448">
            <v>0</v>
          </cell>
          <cell r="CV448">
            <v>0</v>
          </cell>
          <cell r="CW448">
            <v>0</v>
          </cell>
          <cell r="CX448">
            <v>0</v>
          </cell>
          <cell r="CZ448">
            <v>0</v>
          </cell>
          <cell r="DC448">
            <v>0</v>
          </cell>
          <cell r="DF448">
            <v>0</v>
          </cell>
          <cell r="DG448" t="str">
            <v>1330</v>
          </cell>
          <cell r="DH448" t="str">
            <v>J</v>
          </cell>
          <cell r="DI448">
            <v>125</v>
          </cell>
          <cell r="DK448">
            <v>0</v>
          </cell>
          <cell r="DL448">
            <v>0</v>
          </cell>
          <cell r="DN448" t="str">
            <v>50001</v>
          </cell>
          <cell r="DO448" t="str">
            <v>IHT_TEMPO INTEIRO</v>
          </cell>
          <cell r="DP448">
            <v>2</v>
          </cell>
          <cell r="DQ448">
            <v>100</v>
          </cell>
          <cell r="DR448" t="str">
            <v>LX01</v>
          </cell>
          <cell r="DT448" t="str">
            <v>00350268</v>
          </cell>
          <cell r="DU448" t="str">
            <v>CAIXA GERAL DE DEPOSITOS, SA</v>
          </cell>
        </row>
        <row r="449">
          <cell r="A449" t="str">
            <v>209627</v>
          </cell>
          <cell r="B449" t="str">
            <v>José Rodérico Piegas</v>
          </cell>
          <cell r="C449" t="str">
            <v>1981</v>
          </cell>
          <cell r="D449">
            <v>24</v>
          </cell>
          <cell r="E449">
            <v>24</v>
          </cell>
          <cell r="F449" t="str">
            <v>19520728</v>
          </cell>
          <cell r="G449" t="str">
            <v>52</v>
          </cell>
          <cell r="H449" t="str">
            <v>0</v>
          </cell>
          <cell r="I449" t="str">
            <v>Solt.</v>
          </cell>
          <cell r="J449" t="str">
            <v>masculino</v>
          </cell>
          <cell r="K449">
            <v>0</v>
          </cell>
          <cell r="L449" t="str">
            <v>R de Moçambique, lt 46-2ºEsq</v>
          </cell>
          <cell r="M449" t="str">
            <v>2955-162</v>
          </cell>
          <cell r="N449" t="str">
            <v>PINHAL NOVO</v>
          </cell>
          <cell r="O449" t="str">
            <v>00775005</v>
          </cell>
          <cell r="P449" t="str">
            <v>ORGANIZACAO E GESTAO EMPRESAS</v>
          </cell>
          <cell r="R449" t="str">
            <v>2211822</v>
          </cell>
          <cell r="S449" t="str">
            <v>19960216</v>
          </cell>
          <cell r="T449" t="str">
            <v>LISBOA</v>
          </cell>
          <cell r="U449" t="str">
            <v>9813</v>
          </cell>
          <cell r="V449" t="str">
            <v>SINDICATO ECONOMISTAS</v>
          </cell>
          <cell r="W449" t="str">
            <v>150673442</v>
          </cell>
          <cell r="X449" t="str">
            <v>2208</v>
          </cell>
          <cell r="Y449" t="str">
            <v>0.0</v>
          </cell>
          <cell r="Z449">
            <v>0</v>
          </cell>
          <cell r="AA449" t="str">
            <v>00</v>
          </cell>
          <cell r="AD449" t="str">
            <v>100</v>
          </cell>
          <cell r="AE449" t="str">
            <v>11052481360</v>
          </cell>
          <cell r="AF449" t="str">
            <v>02</v>
          </cell>
          <cell r="AG449" t="str">
            <v>19810216</v>
          </cell>
          <cell r="AH449" t="str">
            <v>DT.Adm.Corr.Antiguid</v>
          </cell>
          <cell r="AI449" t="str">
            <v>1</v>
          </cell>
          <cell r="AJ449" t="str">
            <v>ACTIVOS</v>
          </cell>
          <cell r="AK449" t="str">
            <v>AA</v>
          </cell>
          <cell r="AL449" t="str">
            <v>ACTIVO TEMP.INTEIRO</v>
          </cell>
          <cell r="AM449" t="str">
            <v>J300</v>
          </cell>
          <cell r="AN449" t="str">
            <v>EDPOutsourcing Comercial-S</v>
          </cell>
          <cell r="AO449" t="str">
            <v>J311</v>
          </cell>
          <cell r="AP449" t="str">
            <v>EDPOC-LSB-FMM</v>
          </cell>
          <cell r="AQ449" t="str">
            <v>40176770</v>
          </cell>
          <cell r="AR449" t="str">
            <v>70000042</v>
          </cell>
          <cell r="AS449" t="str">
            <v>01L2</v>
          </cell>
          <cell r="AT449" t="str">
            <v>LICENCIADO II</v>
          </cell>
          <cell r="AU449" t="str">
            <v>1</v>
          </cell>
          <cell r="AV449" t="str">
            <v>00040133</v>
          </cell>
          <cell r="AW449" t="str">
            <v>J20302000630</v>
          </cell>
          <cell r="AX449" t="str">
            <v>PCSC-AS-GA ATENDIMENTO E SERVIÇOS</v>
          </cell>
          <cell r="AY449" t="str">
            <v>68904100</v>
          </cell>
          <cell r="AZ449" t="str">
            <v>Atendimento e Serviç</v>
          </cell>
          <cell r="BA449" t="str">
            <v>6890</v>
          </cell>
          <cell r="BB449" t="str">
            <v>EDP Outsourcing Comercial</v>
          </cell>
          <cell r="BC449" t="str">
            <v>6890</v>
          </cell>
          <cell r="BD449" t="str">
            <v>6890</v>
          </cell>
          <cell r="BE449" t="str">
            <v>2800</v>
          </cell>
          <cell r="BF449" t="str">
            <v>6890</v>
          </cell>
          <cell r="BG449" t="str">
            <v>EDP Outsourcing Comercial,SA</v>
          </cell>
          <cell r="BH449" t="str">
            <v>1010</v>
          </cell>
          <cell r="BI449">
            <v>2409</v>
          </cell>
          <cell r="BJ449" t="str">
            <v>K</v>
          </cell>
          <cell r="BK449">
            <v>24</v>
          </cell>
          <cell r="BL449">
            <v>242.64</v>
          </cell>
          <cell r="BM449" t="str">
            <v>LIC 2</v>
          </cell>
          <cell r="BN449" t="str">
            <v>04</v>
          </cell>
          <cell r="BO449" t="str">
            <v>K</v>
          </cell>
          <cell r="BP449" t="str">
            <v>20010101</v>
          </cell>
          <cell r="BQ449" t="str">
            <v>21</v>
          </cell>
          <cell r="BR449" t="str">
            <v>EVOLUCAO AUTOMATICA</v>
          </cell>
          <cell r="BS449" t="str">
            <v>20050101</v>
          </cell>
          <cell r="BT449" t="str">
            <v>20010101</v>
          </cell>
          <cell r="BW449">
            <v>0</v>
          </cell>
          <cell r="BX449">
            <v>21</v>
          </cell>
          <cell r="BY449">
            <v>556.84</v>
          </cell>
          <cell r="BZ449">
            <v>0</v>
          </cell>
          <cell r="CA449">
            <v>0</v>
          </cell>
          <cell r="CC449">
            <v>0</v>
          </cell>
          <cell r="CG449">
            <v>0</v>
          </cell>
          <cell r="CK449">
            <v>0</v>
          </cell>
          <cell r="CO449">
            <v>0</v>
          </cell>
          <cell r="CT449">
            <v>0</v>
          </cell>
          <cell r="CU449">
            <v>0</v>
          </cell>
          <cell r="CV449">
            <v>0</v>
          </cell>
          <cell r="CW449">
            <v>0</v>
          </cell>
          <cell r="CX449">
            <v>0</v>
          </cell>
          <cell r="CZ449">
            <v>0</v>
          </cell>
          <cell r="DC449">
            <v>0</v>
          </cell>
          <cell r="DF449">
            <v>0</v>
          </cell>
          <cell r="DI449">
            <v>0</v>
          </cell>
          <cell r="DK449">
            <v>0</v>
          </cell>
          <cell r="DL449">
            <v>0</v>
          </cell>
          <cell r="DN449" t="str">
            <v>50001</v>
          </cell>
          <cell r="DO449" t="str">
            <v>IHT_TEMPO INTEIRO</v>
          </cell>
          <cell r="DP449">
            <v>2</v>
          </cell>
          <cell r="DQ449">
            <v>100</v>
          </cell>
          <cell r="DR449" t="str">
            <v>LX01</v>
          </cell>
          <cell r="DT449" t="str">
            <v>00360202</v>
          </cell>
          <cell r="DU449" t="str">
            <v>CAIXA ECONOMICA MONTEPIO GERAL</v>
          </cell>
        </row>
        <row r="450">
          <cell r="A450" t="str">
            <v>273554</v>
          </cell>
          <cell r="B450" t="str">
            <v>Emilio Monteiro Pereira Baldeante</v>
          </cell>
          <cell r="C450" t="str">
            <v>1974</v>
          </cell>
          <cell r="D450">
            <v>31</v>
          </cell>
          <cell r="E450">
            <v>31</v>
          </cell>
          <cell r="F450" t="str">
            <v>19570722</v>
          </cell>
          <cell r="G450" t="str">
            <v>47</v>
          </cell>
          <cell r="H450" t="str">
            <v>1</v>
          </cell>
          <cell r="I450" t="str">
            <v>Casado</v>
          </cell>
          <cell r="J450" t="str">
            <v>masculino</v>
          </cell>
          <cell r="K450">
            <v>2</v>
          </cell>
          <cell r="L450" t="str">
            <v>R Dr Virgílio Arruda, 2-5ºEsq</v>
          </cell>
          <cell r="M450" t="str">
            <v>2000-217</v>
          </cell>
          <cell r="N450" t="str">
            <v>SANTARÉM</v>
          </cell>
          <cell r="O450" t="str">
            <v>00776205</v>
          </cell>
          <cell r="P450" t="str">
            <v>GESTAO DE EMPRESAS</v>
          </cell>
          <cell r="R450" t="str">
            <v>5067412</v>
          </cell>
          <cell r="S450" t="str">
            <v>19990326</v>
          </cell>
          <cell r="T450" t="str">
            <v>SANTAREM</v>
          </cell>
          <cell r="U450" t="str">
            <v>9803</v>
          </cell>
          <cell r="V450" t="str">
            <v>S.NAC IND ENERGIA-SINDEL</v>
          </cell>
          <cell r="W450" t="str">
            <v>126956235</v>
          </cell>
          <cell r="X450" t="str">
            <v>2089</v>
          </cell>
          <cell r="Y450" t="str">
            <v>0.0</v>
          </cell>
          <cell r="Z450">
            <v>2</v>
          </cell>
          <cell r="AA450" t="str">
            <v>00</v>
          </cell>
          <cell r="AD450" t="str">
            <v>100</v>
          </cell>
          <cell r="AE450" t="str">
            <v>10954343357</v>
          </cell>
          <cell r="AF450" t="str">
            <v>02</v>
          </cell>
          <cell r="AG450" t="str">
            <v>19740909</v>
          </cell>
          <cell r="AH450" t="str">
            <v>DT.Adm.Corr.Antiguid</v>
          </cell>
          <cell r="AI450" t="str">
            <v>1</v>
          </cell>
          <cell r="AJ450" t="str">
            <v>ACTIVOS</v>
          </cell>
          <cell r="AK450" t="str">
            <v>AA</v>
          </cell>
          <cell r="AL450" t="str">
            <v>ACTIVO TEMP.INTEIRO</v>
          </cell>
          <cell r="AM450" t="str">
            <v>J300</v>
          </cell>
          <cell r="AN450" t="str">
            <v>EDPOutsourcing Comercial-S</v>
          </cell>
          <cell r="AO450" t="str">
            <v>J311</v>
          </cell>
          <cell r="AP450" t="str">
            <v>EDPOC-LSB-FMM</v>
          </cell>
          <cell r="AQ450" t="str">
            <v>40176771</v>
          </cell>
          <cell r="AR450" t="str">
            <v>70000042</v>
          </cell>
          <cell r="AS450" t="str">
            <v>01L2</v>
          </cell>
          <cell r="AT450" t="str">
            <v>LICENCIADO II</v>
          </cell>
          <cell r="AU450" t="str">
            <v>1</v>
          </cell>
          <cell r="AV450" t="str">
            <v>00040133</v>
          </cell>
          <cell r="AW450" t="str">
            <v>J20302000630</v>
          </cell>
          <cell r="AX450" t="str">
            <v>PCSC-AS-GA ATENDIMENTO E SERVIÇOS</v>
          </cell>
          <cell r="AY450" t="str">
            <v>68904100</v>
          </cell>
          <cell r="AZ450" t="str">
            <v>Atendimento e Serviç</v>
          </cell>
          <cell r="BA450" t="str">
            <v>6890</v>
          </cell>
          <cell r="BB450" t="str">
            <v>EDP Outsourcing Comercial</v>
          </cell>
          <cell r="BC450" t="str">
            <v>6890</v>
          </cell>
          <cell r="BD450" t="str">
            <v>6890</v>
          </cell>
          <cell r="BE450" t="str">
            <v>2800</v>
          </cell>
          <cell r="BF450" t="str">
            <v>6890</v>
          </cell>
          <cell r="BG450" t="str">
            <v>EDP Outsourcing Comercial,SA</v>
          </cell>
          <cell r="BH450" t="str">
            <v>1010</v>
          </cell>
          <cell r="BI450">
            <v>2409</v>
          </cell>
          <cell r="BJ450" t="str">
            <v>K</v>
          </cell>
          <cell r="BK450">
            <v>31</v>
          </cell>
          <cell r="BL450">
            <v>313.41000000000003</v>
          </cell>
          <cell r="BM450" t="str">
            <v>LIC 2</v>
          </cell>
          <cell r="BN450" t="str">
            <v>00</v>
          </cell>
          <cell r="BO450" t="str">
            <v>K</v>
          </cell>
          <cell r="BP450" t="str">
            <v>20040110</v>
          </cell>
          <cell r="BQ450" t="str">
            <v>22</v>
          </cell>
          <cell r="BR450" t="str">
            <v>ACELERACAO DE CARREIRA</v>
          </cell>
          <cell r="BS450" t="str">
            <v>20050101</v>
          </cell>
          <cell r="BW450">
            <v>0</v>
          </cell>
          <cell r="BX450">
            <v>21</v>
          </cell>
          <cell r="BY450">
            <v>571.71</v>
          </cell>
          <cell r="BZ450">
            <v>0</v>
          </cell>
          <cell r="CA450">
            <v>0</v>
          </cell>
          <cell r="CC450">
            <v>0</v>
          </cell>
          <cell r="CG450">
            <v>0</v>
          </cell>
          <cell r="CK450">
            <v>0</v>
          </cell>
          <cell r="CO450">
            <v>0</v>
          </cell>
          <cell r="CT450">
            <v>0</v>
          </cell>
          <cell r="CU450">
            <v>0</v>
          </cell>
          <cell r="CV450">
            <v>0</v>
          </cell>
          <cell r="CW450">
            <v>0</v>
          </cell>
          <cell r="CX450">
            <v>0</v>
          </cell>
          <cell r="CZ450">
            <v>0</v>
          </cell>
          <cell r="DC450">
            <v>0</v>
          </cell>
          <cell r="DF450">
            <v>0</v>
          </cell>
          <cell r="DI450">
            <v>0</v>
          </cell>
          <cell r="DK450">
            <v>0</v>
          </cell>
          <cell r="DL450">
            <v>0</v>
          </cell>
          <cell r="DN450" t="str">
            <v>50001</v>
          </cell>
          <cell r="DO450" t="str">
            <v>IHT_TEMPO INTEIRO</v>
          </cell>
          <cell r="DP450">
            <v>2</v>
          </cell>
          <cell r="DQ450">
            <v>100</v>
          </cell>
          <cell r="DR450" t="str">
            <v>LX01</v>
          </cell>
          <cell r="DT450" t="str">
            <v>00100000</v>
          </cell>
          <cell r="DU450" t="str">
            <v>BANCO BPI, SA</v>
          </cell>
        </row>
        <row r="451">
          <cell r="A451" t="str">
            <v>322393</v>
          </cell>
          <cell r="B451" t="str">
            <v>Jose Luis Santos Pereira</v>
          </cell>
          <cell r="C451" t="str">
            <v>1991</v>
          </cell>
          <cell r="D451">
            <v>14</v>
          </cell>
          <cell r="E451">
            <v>14</v>
          </cell>
          <cell r="F451" t="str">
            <v>19610825</v>
          </cell>
          <cell r="G451" t="str">
            <v>43</v>
          </cell>
          <cell r="H451" t="str">
            <v>1</v>
          </cell>
          <cell r="I451" t="str">
            <v>Casado</v>
          </cell>
          <cell r="J451" t="str">
            <v>masculino</v>
          </cell>
          <cell r="K451">
            <v>2</v>
          </cell>
          <cell r="L451" t="str">
            <v>R Santa Margarida, N.2        Varatojo</v>
          </cell>
          <cell r="M451" t="str">
            <v>2560-237</v>
          </cell>
          <cell r="N451" t="str">
            <v>TORRES VEDRAS</v>
          </cell>
          <cell r="O451" t="str">
            <v>00776704</v>
          </cell>
          <cell r="P451" t="str">
            <v>GESTAO E ADMINISTRACAO PUBLICA</v>
          </cell>
          <cell r="R451" t="str">
            <v>7363117</v>
          </cell>
          <cell r="S451" t="str">
            <v>20000731</v>
          </cell>
          <cell r="T451" t="str">
            <v>LISBOA</v>
          </cell>
          <cell r="W451" t="str">
            <v>139767681</v>
          </cell>
          <cell r="X451" t="str">
            <v>1589</v>
          </cell>
          <cell r="Y451" t="str">
            <v>0.0</v>
          </cell>
          <cell r="Z451">
            <v>2</v>
          </cell>
          <cell r="AA451" t="str">
            <v>00</v>
          </cell>
          <cell r="AC451" t="str">
            <v>X</v>
          </cell>
          <cell r="AD451" t="str">
            <v>100</v>
          </cell>
          <cell r="AE451" t="str">
            <v>11195181854</v>
          </cell>
          <cell r="AF451" t="str">
            <v>02</v>
          </cell>
          <cell r="AG451" t="str">
            <v>19910517</v>
          </cell>
          <cell r="AH451" t="str">
            <v>DT.Adm.Corr.Antiguid</v>
          </cell>
          <cell r="AI451" t="str">
            <v>1</v>
          </cell>
          <cell r="AJ451" t="str">
            <v>ACTIVOS</v>
          </cell>
          <cell r="AK451" t="str">
            <v>AA</v>
          </cell>
          <cell r="AL451" t="str">
            <v>ACTIVO TEMP.INTEIRO</v>
          </cell>
          <cell r="AM451" t="str">
            <v>J300</v>
          </cell>
          <cell r="AN451" t="str">
            <v>EDPOutsourcing Comercial-S</v>
          </cell>
          <cell r="AO451" t="str">
            <v>J311</v>
          </cell>
          <cell r="AP451" t="str">
            <v>EDPOC-LSB-FMM</v>
          </cell>
          <cell r="AQ451" t="str">
            <v>40176769</v>
          </cell>
          <cell r="AR451" t="str">
            <v>70000042</v>
          </cell>
          <cell r="AS451" t="str">
            <v>01L2</v>
          </cell>
          <cell r="AT451" t="str">
            <v>LICENCIADO II</v>
          </cell>
          <cell r="AU451" t="str">
            <v>1</v>
          </cell>
          <cell r="AV451" t="str">
            <v>00040133</v>
          </cell>
          <cell r="AW451" t="str">
            <v>J20302000630</v>
          </cell>
          <cell r="AX451" t="str">
            <v>PCSC-AS-GA ATENDIMENTO E SERVIÇOS</v>
          </cell>
          <cell r="AY451" t="str">
            <v>68904100</v>
          </cell>
          <cell r="AZ451" t="str">
            <v>Atendimento e Serviç</v>
          </cell>
          <cell r="BA451" t="str">
            <v>6890</v>
          </cell>
          <cell r="BB451" t="str">
            <v>EDP Outsourcing Comercial</v>
          </cell>
          <cell r="BC451" t="str">
            <v>6890</v>
          </cell>
          <cell r="BD451" t="str">
            <v>6890</v>
          </cell>
          <cell r="BE451" t="str">
            <v>2800</v>
          </cell>
          <cell r="BF451" t="str">
            <v>6890</v>
          </cell>
          <cell r="BG451" t="str">
            <v>EDP Outsourcing Comercial,SA</v>
          </cell>
          <cell r="BH451" t="str">
            <v>1010</v>
          </cell>
          <cell r="BI451">
            <v>2533</v>
          </cell>
          <cell r="BJ451" t="str">
            <v>L</v>
          </cell>
          <cell r="BK451">
            <v>14</v>
          </cell>
          <cell r="BL451">
            <v>141.54</v>
          </cell>
          <cell r="BM451" t="str">
            <v>LIC 2</v>
          </cell>
          <cell r="BN451" t="str">
            <v>00</v>
          </cell>
          <cell r="BO451" t="str">
            <v>L</v>
          </cell>
          <cell r="BP451" t="str">
            <v>20040110</v>
          </cell>
          <cell r="BQ451" t="str">
            <v>22</v>
          </cell>
          <cell r="BR451" t="str">
            <v>ACELERACAO DE CARREIRA</v>
          </cell>
          <cell r="BS451" t="str">
            <v>20050101</v>
          </cell>
          <cell r="BW451">
            <v>0</v>
          </cell>
          <cell r="BX451">
            <v>21</v>
          </cell>
          <cell r="BY451">
            <v>588.11</v>
          </cell>
          <cell r="BZ451">
            <v>0</v>
          </cell>
          <cell r="CA451">
            <v>0</v>
          </cell>
          <cell r="CC451">
            <v>0</v>
          </cell>
          <cell r="CG451">
            <v>0</v>
          </cell>
          <cell r="CK451">
            <v>0</v>
          </cell>
          <cell r="CO451">
            <v>0</v>
          </cell>
          <cell r="CT451">
            <v>0</v>
          </cell>
          <cell r="CU451">
            <v>0</v>
          </cell>
          <cell r="CV451">
            <v>0</v>
          </cell>
          <cell r="CW451">
            <v>0</v>
          </cell>
          <cell r="CX451">
            <v>0</v>
          </cell>
          <cell r="CZ451">
            <v>0</v>
          </cell>
          <cell r="DC451">
            <v>0</v>
          </cell>
          <cell r="DD451" t="str">
            <v>1480</v>
          </cell>
          <cell r="DE451" t="str">
            <v>M</v>
          </cell>
          <cell r="DF451">
            <v>126</v>
          </cell>
          <cell r="DI451">
            <v>0</v>
          </cell>
          <cell r="DK451">
            <v>0</v>
          </cell>
          <cell r="DL451">
            <v>0</v>
          </cell>
          <cell r="DN451" t="str">
            <v>50001</v>
          </cell>
          <cell r="DO451" t="str">
            <v>IHT_TEMPO INTEIRO</v>
          </cell>
          <cell r="DP451">
            <v>2</v>
          </cell>
          <cell r="DQ451">
            <v>100</v>
          </cell>
          <cell r="DR451" t="str">
            <v>LX01</v>
          </cell>
          <cell r="DT451" t="str">
            <v>00100000</v>
          </cell>
          <cell r="DU451" t="str">
            <v>BANCO BPI, SA</v>
          </cell>
        </row>
        <row r="452">
          <cell r="A452" t="str">
            <v>209422</v>
          </cell>
          <cell r="B452" t="str">
            <v>Maria Manuela Goncalves Garcia Fernandes</v>
          </cell>
          <cell r="C452" t="str">
            <v>1981</v>
          </cell>
          <cell r="D452">
            <v>24</v>
          </cell>
          <cell r="E452">
            <v>24</v>
          </cell>
          <cell r="F452" t="str">
            <v>19590311</v>
          </cell>
          <cell r="G452" t="str">
            <v>46</v>
          </cell>
          <cell r="H452" t="str">
            <v>1</v>
          </cell>
          <cell r="I452" t="str">
            <v>Casado</v>
          </cell>
          <cell r="J452" t="str">
            <v>feminino</v>
          </cell>
          <cell r="K452">
            <v>1</v>
          </cell>
          <cell r="L452" t="str">
            <v>Br Calouste Gulbenkian Blc 13  R/C-E</v>
          </cell>
          <cell r="M452" t="str">
            <v>2675-000</v>
          </cell>
          <cell r="N452" t="str">
            <v>ODIVELAS</v>
          </cell>
          <cell r="O452" t="str">
            <v>00241132</v>
          </cell>
          <cell r="P452" t="str">
            <v>CURSO COMPLEMENTAR DOS LICEUS</v>
          </cell>
          <cell r="R452" t="str">
            <v>4318358</v>
          </cell>
          <cell r="S452" t="str">
            <v>20010606</v>
          </cell>
          <cell r="T452" t="str">
            <v>LISBOA</v>
          </cell>
          <cell r="W452" t="str">
            <v>129953415</v>
          </cell>
          <cell r="X452" t="str">
            <v>3484</v>
          </cell>
          <cell r="Y452" t="str">
            <v>0.0</v>
          </cell>
          <cell r="Z452">
            <v>1</v>
          </cell>
          <cell r="AA452" t="str">
            <v>00</v>
          </cell>
          <cell r="AC452" t="str">
            <v>X</v>
          </cell>
          <cell r="AD452" t="str">
            <v>029</v>
          </cell>
          <cell r="AE452" t="str">
            <v>10940076955</v>
          </cell>
          <cell r="AF452" t="str">
            <v>02</v>
          </cell>
          <cell r="AG452" t="str">
            <v>19810210</v>
          </cell>
          <cell r="AH452" t="str">
            <v>DT.Adm.Corr.Antiguid</v>
          </cell>
          <cell r="AI452" t="str">
            <v>1</v>
          </cell>
          <cell r="AJ452" t="str">
            <v>ACTIVOS</v>
          </cell>
          <cell r="AK452" t="str">
            <v>AA</v>
          </cell>
          <cell r="AL452" t="str">
            <v>ACTIVO TEMP.INTEIRO</v>
          </cell>
          <cell r="AM452" t="str">
            <v>J300</v>
          </cell>
          <cell r="AN452" t="str">
            <v>EDPOutsourcing Comercial-S</v>
          </cell>
          <cell r="AO452" t="str">
            <v>J311</v>
          </cell>
          <cell r="AP452" t="str">
            <v>EDPOC-LSB-FMM</v>
          </cell>
          <cell r="AQ452" t="str">
            <v>40177056</v>
          </cell>
          <cell r="AR452" t="str">
            <v>70000022</v>
          </cell>
          <cell r="AS452" t="str">
            <v>014.</v>
          </cell>
          <cell r="AT452" t="str">
            <v>TECNICO COMERCIAL</v>
          </cell>
          <cell r="AU452" t="str">
            <v>1</v>
          </cell>
          <cell r="AV452" t="str">
            <v>00040151</v>
          </cell>
          <cell r="AW452" t="str">
            <v>J20302001230</v>
          </cell>
          <cell r="AX452" t="str">
            <v>PCSC-AU-GA APOIO A UTILIZADORES</v>
          </cell>
          <cell r="AY452" t="str">
            <v>68904700</v>
          </cell>
          <cell r="AZ452" t="str">
            <v>Apoio a Utilizadores</v>
          </cell>
          <cell r="BA452" t="str">
            <v>6890</v>
          </cell>
          <cell r="BB452" t="str">
            <v>EDP Outsourcing Comercial</v>
          </cell>
          <cell r="BC452" t="str">
            <v>6890</v>
          </cell>
          <cell r="BD452" t="str">
            <v>6890</v>
          </cell>
          <cell r="BE452" t="str">
            <v>2800</v>
          </cell>
          <cell r="BF452" t="str">
            <v>6890</v>
          </cell>
          <cell r="BG452" t="str">
            <v>EDP Outsourcing Comercial,SA</v>
          </cell>
          <cell r="BH452" t="str">
            <v>1010</v>
          </cell>
          <cell r="BI452">
            <v>1339</v>
          </cell>
          <cell r="BJ452" t="str">
            <v>12</v>
          </cell>
          <cell r="BK452">
            <v>24</v>
          </cell>
          <cell r="BL452">
            <v>242.64</v>
          </cell>
          <cell r="BM452" t="str">
            <v>NÍVEL 4</v>
          </cell>
          <cell r="BN452" t="str">
            <v>01</v>
          </cell>
          <cell r="BO452" t="str">
            <v>06</v>
          </cell>
          <cell r="BP452" t="str">
            <v>20040101</v>
          </cell>
          <cell r="BQ452" t="str">
            <v>21</v>
          </cell>
          <cell r="BR452" t="str">
            <v>EVOLUCAO AUTOMATICA</v>
          </cell>
          <cell r="BS452" t="str">
            <v>20050101</v>
          </cell>
          <cell r="BW452">
            <v>0</v>
          </cell>
          <cell r="BX452">
            <v>0</v>
          </cell>
          <cell r="BY452">
            <v>0</v>
          </cell>
          <cell r="BZ452">
            <v>0</v>
          </cell>
          <cell r="CA452">
            <v>0</v>
          </cell>
          <cell r="CC452">
            <v>0</v>
          </cell>
          <cell r="CG452">
            <v>0</v>
          </cell>
          <cell r="CK452">
            <v>0</v>
          </cell>
          <cell r="CO452">
            <v>0</v>
          </cell>
          <cell r="CT452">
            <v>0</v>
          </cell>
          <cell r="CU452">
            <v>0</v>
          </cell>
          <cell r="CV452">
            <v>0</v>
          </cell>
          <cell r="CW452">
            <v>0</v>
          </cell>
          <cell r="CX452">
            <v>0</v>
          </cell>
          <cell r="CZ452">
            <v>0</v>
          </cell>
          <cell r="DC452">
            <v>0</v>
          </cell>
          <cell r="DF452">
            <v>0</v>
          </cell>
          <cell r="DI452">
            <v>0</v>
          </cell>
          <cell r="DK452">
            <v>0</v>
          </cell>
          <cell r="DL452">
            <v>0</v>
          </cell>
          <cell r="DN452" t="str">
            <v>21D11</v>
          </cell>
          <cell r="DO452" t="str">
            <v>Flex.T.Int."Escrit"</v>
          </cell>
          <cell r="DP452">
            <v>2</v>
          </cell>
          <cell r="DQ452">
            <v>100</v>
          </cell>
          <cell r="DR452" t="str">
            <v>LX01</v>
          </cell>
          <cell r="DT452" t="str">
            <v>00330000</v>
          </cell>
          <cell r="DU452" t="str">
            <v>BANCO COMERCIAL PORTUGUES, SA</v>
          </cell>
        </row>
        <row r="453">
          <cell r="A453" t="str">
            <v>198927</v>
          </cell>
          <cell r="B453" t="str">
            <v>Maria Luísa Encarnação Santos Lopes</v>
          </cell>
          <cell r="C453" t="str">
            <v>1976</v>
          </cell>
          <cell r="D453">
            <v>29</v>
          </cell>
          <cell r="E453">
            <v>29</v>
          </cell>
          <cell r="F453" t="str">
            <v>19571006</v>
          </cell>
          <cell r="G453" t="str">
            <v>47</v>
          </cell>
          <cell r="H453" t="str">
            <v>9</v>
          </cell>
          <cell r="I453" t="str">
            <v>Outros</v>
          </cell>
          <cell r="J453" t="str">
            <v>feminino</v>
          </cell>
          <cell r="K453">
            <v>2</v>
          </cell>
          <cell r="L453" t="str">
            <v>Vale da Rasca Cx Postal 3283</v>
          </cell>
          <cell r="M453" t="str">
            <v>2900-682</v>
          </cell>
          <cell r="N453" t="str">
            <v>SETÚBAL</v>
          </cell>
          <cell r="O453" t="str">
            <v>00241132</v>
          </cell>
          <cell r="P453" t="str">
            <v>CURSO COMPLEMENTAR DOS LICEUS</v>
          </cell>
          <cell r="R453" t="str">
            <v>4902317</v>
          </cell>
          <cell r="S453" t="str">
            <v>20010104</v>
          </cell>
          <cell r="T453" t="str">
            <v>SETUBAL</v>
          </cell>
          <cell r="U453" t="str">
            <v>9802</v>
          </cell>
          <cell r="V453" t="str">
            <v>SIND IND ELéCT SUL ILHAS</v>
          </cell>
          <cell r="W453" t="str">
            <v>106038729</v>
          </cell>
          <cell r="X453" t="str">
            <v>3530</v>
          </cell>
          <cell r="Y453" t="str">
            <v>0.0</v>
          </cell>
          <cell r="Z453">
            <v>2</v>
          </cell>
          <cell r="AA453" t="str">
            <v>00</v>
          </cell>
          <cell r="AC453" t="str">
            <v>X</v>
          </cell>
          <cell r="AD453" t="str">
            <v>100</v>
          </cell>
          <cell r="AE453" t="str">
            <v>11073760034</v>
          </cell>
          <cell r="AF453" t="str">
            <v>02</v>
          </cell>
          <cell r="AG453" t="str">
            <v>19760913</v>
          </cell>
          <cell r="AH453" t="str">
            <v>DT.Adm.Corr.Antiguid</v>
          </cell>
          <cell r="AI453" t="str">
            <v>1</v>
          </cell>
          <cell r="AJ453" t="str">
            <v>ACTIVOS</v>
          </cell>
          <cell r="AK453" t="str">
            <v>AA</v>
          </cell>
          <cell r="AL453" t="str">
            <v>ACTIVO TEMP.INTEIRO</v>
          </cell>
          <cell r="AM453" t="str">
            <v>J300</v>
          </cell>
          <cell r="AN453" t="str">
            <v>EDPOutsourcing Comercial-S</v>
          </cell>
          <cell r="AO453" t="str">
            <v>J312</v>
          </cell>
          <cell r="AP453" t="str">
            <v>EDPOC-LSB-CCB45</v>
          </cell>
          <cell r="AQ453" t="str">
            <v>40177053</v>
          </cell>
          <cell r="AR453" t="str">
            <v>70000053</v>
          </cell>
          <cell r="AS453" t="str">
            <v>022.</v>
          </cell>
          <cell r="AT453" t="str">
            <v>ASSISTENTE GESTAO</v>
          </cell>
          <cell r="AU453" t="str">
            <v>1</v>
          </cell>
          <cell r="AV453" t="str">
            <v>00040151</v>
          </cell>
          <cell r="AW453" t="str">
            <v>J20302001230</v>
          </cell>
          <cell r="AX453" t="str">
            <v>PCSC-AU-GA APOIO A UTILIZADORES</v>
          </cell>
          <cell r="AY453" t="str">
            <v>68904700</v>
          </cell>
          <cell r="AZ453" t="str">
            <v>Apoio a Utilizadores</v>
          </cell>
          <cell r="BA453" t="str">
            <v>6890</v>
          </cell>
          <cell r="BB453" t="str">
            <v>EDP Outsourcing Comercial</v>
          </cell>
          <cell r="BC453" t="str">
            <v>6890</v>
          </cell>
          <cell r="BD453" t="str">
            <v>6890</v>
          </cell>
          <cell r="BE453" t="str">
            <v>2800</v>
          </cell>
          <cell r="BF453" t="str">
            <v>6890</v>
          </cell>
          <cell r="BG453" t="str">
            <v>EDP Outsourcing Comercial,SA</v>
          </cell>
          <cell r="BH453" t="str">
            <v>1010</v>
          </cell>
          <cell r="BI453">
            <v>1799</v>
          </cell>
          <cell r="BJ453" t="str">
            <v>17</v>
          </cell>
          <cell r="BK453">
            <v>29</v>
          </cell>
          <cell r="BL453">
            <v>293.19</v>
          </cell>
          <cell r="BM453" t="str">
            <v>NÍVEL 2</v>
          </cell>
          <cell r="BN453" t="str">
            <v>02</v>
          </cell>
          <cell r="BO453" t="str">
            <v>05</v>
          </cell>
          <cell r="BP453" t="str">
            <v>20030101</v>
          </cell>
          <cell r="BQ453" t="str">
            <v>21</v>
          </cell>
          <cell r="BR453" t="str">
            <v>EVOLUCAO AUTOMATICA</v>
          </cell>
          <cell r="BS453" t="str">
            <v>20050101</v>
          </cell>
          <cell r="BW453">
            <v>0</v>
          </cell>
          <cell r="BX453">
            <v>21</v>
          </cell>
          <cell r="BY453">
            <v>458.68</v>
          </cell>
          <cell r="BZ453">
            <v>0</v>
          </cell>
          <cell r="CA453">
            <v>0</v>
          </cell>
          <cell r="CC453">
            <v>0</v>
          </cell>
          <cell r="CG453">
            <v>0</v>
          </cell>
          <cell r="CK453">
            <v>0</v>
          </cell>
          <cell r="CO453">
            <v>0</v>
          </cell>
          <cell r="CT453">
            <v>0</v>
          </cell>
          <cell r="CU453">
            <v>0</v>
          </cell>
          <cell r="CV453">
            <v>0</v>
          </cell>
          <cell r="CW453">
            <v>0</v>
          </cell>
          <cell r="CX453">
            <v>0</v>
          </cell>
          <cell r="CZ453">
            <v>0</v>
          </cell>
          <cell r="DC453">
            <v>0</v>
          </cell>
          <cell r="DD453" t="str">
            <v>1480</v>
          </cell>
          <cell r="DE453" t="str">
            <v>18</v>
          </cell>
          <cell r="DF453">
            <v>92</v>
          </cell>
          <cell r="DI453">
            <v>0</v>
          </cell>
          <cell r="DK453">
            <v>0</v>
          </cell>
          <cell r="DL453">
            <v>0</v>
          </cell>
          <cell r="DN453" t="str">
            <v>50001</v>
          </cell>
          <cell r="DO453" t="str">
            <v>IHT_TEMPO INTEIRO</v>
          </cell>
          <cell r="DP453">
            <v>2</v>
          </cell>
          <cell r="DQ453">
            <v>100</v>
          </cell>
          <cell r="DR453" t="str">
            <v>LX01</v>
          </cell>
          <cell r="DT453" t="str">
            <v>00360043</v>
          </cell>
          <cell r="DU453" t="str">
            <v>CAIXA ECONOMICA MONTEPIO GERAL</v>
          </cell>
        </row>
        <row r="454">
          <cell r="A454" t="str">
            <v>148946</v>
          </cell>
          <cell r="B454" t="str">
            <v>Maria Isabel Ribeiro Mota</v>
          </cell>
          <cell r="C454" t="str">
            <v>1977</v>
          </cell>
          <cell r="D454">
            <v>28</v>
          </cell>
          <cell r="E454">
            <v>28</v>
          </cell>
          <cell r="F454" t="str">
            <v>19571029</v>
          </cell>
          <cell r="G454" t="str">
            <v>47</v>
          </cell>
          <cell r="H454" t="str">
            <v>4</v>
          </cell>
          <cell r="I454" t="str">
            <v>Divorc</v>
          </cell>
          <cell r="J454" t="str">
            <v>feminino</v>
          </cell>
          <cell r="K454">
            <v>7</v>
          </cell>
          <cell r="L454" t="str">
            <v>Rua Luís Serrão Pimentel, 13 - 5º Dto.</v>
          </cell>
          <cell r="M454" t="str">
            <v>2800-000</v>
          </cell>
          <cell r="N454" t="str">
            <v>ALMADA</v>
          </cell>
          <cell r="O454" t="str">
            <v>00231021</v>
          </cell>
          <cell r="P454" t="str">
            <v>CURSO GERAL DOS LICEUS</v>
          </cell>
          <cell r="R454" t="str">
            <v>4887284</v>
          </cell>
          <cell r="S454" t="str">
            <v>20000410</v>
          </cell>
          <cell r="T454" t="str">
            <v>LISBOA</v>
          </cell>
          <cell r="U454" t="str">
            <v>9802</v>
          </cell>
          <cell r="V454" t="str">
            <v>SIND IND ELéCT SUL ILHAS</v>
          </cell>
          <cell r="W454" t="str">
            <v>135828430</v>
          </cell>
          <cell r="X454" t="str">
            <v>3212</v>
          </cell>
          <cell r="Y454" t="str">
            <v>0.0</v>
          </cell>
          <cell r="Z454">
            <v>7</v>
          </cell>
          <cell r="AA454" t="str">
            <v>00</v>
          </cell>
          <cell r="AD454" t="str">
            <v>100</v>
          </cell>
          <cell r="AE454" t="str">
            <v>11218098704</v>
          </cell>
          <cell r="AF454" t="str">
            <v>02</v>
          </cell>
          <cell r="AG454" t="str">
            <v>19770310</v>
          </cell>
          <cell r="AH454" t="str">
            <v>DT.Adm.Corr.Antiguid</v>
          </cell>
          <cell r="AI454" t="str">
            <v>1</v>
          </cell>
          <cell r="AJ454" t="str">
            <v>ACTIVOS</v>
          </cell>
          <cell r="AK454" t="str">
            <v>AA</v>
          </cell>
          <cell r="AL454" t="str">
            <v>ACTIVO TEMP.INTEIRO</v>
          </cell>
          <cell r="AM454" t="str">
            <v>J300</v>
          </cell>
          <cell r="AN454" t="str">
            <v>EDPOutsourcing Comercial-S</v>
          </cell>
          <cell r="AO454" t="str">
            <v>J312</v>
          </cell>
          <cell r="AP454" t="str">
            <v>EDPOC-LSB-CCB45</v>
          </cell>
          <cell r="AQ454" t="str">
            <v>40177054</v>
          </cell>
          <cell r="AR454" t="str">
            <v>70000022</v>
          </cell>
          <cell r="AS454" t="str">
            <v>014.</v>
          </cell>
          <cell r="AT454" t="str">
            <v>TECNICO COMERCIAL</v>
          </cell>
          <cell r="AU454" t="str">
            <v>1</v>
          </cell>
          <cell r="AV454" t="str">
            <v>00040151</v>
          </cell>
          <cell r="AW454" t="str">
            <v>J20302001230</v>
          </cell>
          <cell r="AX454" t="str">
            <v>PCSC-AU-GA APOIO A UTILIZADORES</v>
          </cell>
          <cell r="AY454" t="str">
            <v>68904700</v>
          </cell>
          <cell r="AZ454" t="str">
            <v>Apoio a Utilizadores</v>
          </cell>
          <cell r="BA454" t="str">
            <v>6890</v>
          </cell>
          <cell r="BB454" t="str">
            <v>EDP Outsourcing Comercial</v>
          </cell>
          <cell r="BC454" t="str">
            <v>6890</v>
          </cell>
          <cell r="BD454" t="str">
            <v>6890</v>
          </cell>
          <cell r="BE454" t="str">
            <v>2800</v>
          </cell>
          <cell r="BF454" t="str">
            <v>6890</v>
          </cell>
          <cell r="BG454" t="str">
            <v>EDP Outsourcing Comercial,SA</v>
          </cell>
          <cell r="BH454" t="str">
            <v>1010</v>
          </cell>
          <cell r="BI454">
            <v>1520</v>
          </cell>
          <cell r="BJ454" t="str">
            <v>14</v>
          </cell>
          <cell r="BK454">
            <v>28</v>
          </cell>
          <cell r="BL454">
            <v>283.08</v>
          </cell>
          <cell r="BM454" t="str">
            <v>NÍVEL 4</v>
          </cell>
          <cell r="BN454" t="str">
            <v>00</v>
          </cell>
          <cell r="BO454" t="str">
            <v>08</v>
          </cell>
          <cell r="BP454" t="str">
            <v>20050101</v>
          </cell>
          <cell r="BQ454" t="str">
            <v>21</v>
          </cell>
          <cell r="BR454" t="str">
            <v>EVOLUCAO AUTOMATICA</v>
          </cell>
          <cell r="BS454" t="str">
            <v>20050101</v>
          </cell>
          <cell r="BW454">
            <v>0</v>
          </cell>
          <cell r="BX454">
            <v>0</v>
          </cell>
          <cell r="BY454">
            <v>0</v>
          </cell>
          <cell r="BZ454">
            <v>0</v>
          </cell>
          <cell r="CA454">
            <v>0</v>
          </cell>
          <cell r="CC454">
            <v>0</v>
          </cell>
          <cell r="CG454">
            <v>0</v>
          </cell>
          <cell r="CK454">
            <v>0</v>
          </cell>
          <cell r="CO454">
            <v>0</v>
          </cell>
          <cell r="CT454">
            <v>0</v>
          </cell>
          <cell r="CU454">
            <v>0</v>
          </cell>
          <cell r="CV454">
            <v>0</v>
          </cell>
          <cell r="CW454">
            <v>0</v>
          </cell>
          <cell r="CX454">
            <v>0</v>
          </cell>
          <cell r="CZ454">
            <v>0</v>
          </cell>
          <cell r="DC454">
            <v>0</v>
          </cell>
          <cell r="DF454">
            <v>0</v>
          </cell>
          <cell r="DI454">
            <v>0</v>
          </cell>
          <cell r="DK454">
            <v>0</v>
          </cell>
          <cell r="DL454">
            <v>0</v>
          </cell>
          <cell r="DN454" t="str">
            <v>21D11</v>
          </cell>
          <cell r="DO454" t="str">
            <v>Flex.T.Int."Escrit"</v>
          </cell>
          <cell r="DP454">
            <v>2</v>
          </cell>
          <cell r="DQ454">
            <v>100</v>
          </cell>
          <cell r="DR454" t="str">
            <v>LX01</v>
          </cell>
          <cell r="DT454" t="str">
            <v>00330000</v>
          </cell>
          <cell r="DU454" t="str">
            <v>BANCO COMERCIAL PORTUGUES, SA</v>
          </cell>
        </row>
        <row r="455">
          <cell r="A455" t="str">
            <v>327298</v>
          </cell>
          <cell r="B455" t="str">
            <v>José Manuel Silva Afonso</v>
          </cell>
          <cell r="C455" t="str">
            <v>1996</v>
          </cell>
          <cell r="D455">
            <v>9</v>
          </cell>
          <cell r="E455">
            <v>9</v>
          </cell>
          <cell r="F455" t="str">
            <v>19760601</v>
          </cell>
          <cell r="G455" t="str">
            <v>29</v>
          </cell>
          <cell r="H455" t="str">
            <v>0</v>
          </cell>
          <cell r="I455" t="str">
            <v>Solt.</v>
          </cell>
          <cell r="J455" t="str">
            <v>masculino</v>
          </cell>
          <cell r="K455">
            <v>0</v>
          </cell>
          <cell r="L455" t="str">
            <v>Av Igreja, Nº 44 Bairro Pego Longo</v>
          </cell>
          <cell r="M455" t="str">
            <v>2745-000</v>
          </cell>
          <cell r="N455" t="str">
            <v>QUELUZ</v>
          </cell>
          <cell r="O455" t="str">
            <v>00275053</v>
          </cell>
          <cell r="P455" t="str">
            <v>TECNICO DE SECRETARIADO</v>
          </cell>
          <cell r="R455" t="str">
            <v>10730155</v>
          </cell>
          <cell r="S455" t="str">
            <v>20020528</v>
          </cell>
          <cell r="T455" t="str">
            <v>LISBOA</v>
          </cell>
          <cell r="U455" t="str">
            <v>9803</v>
          </cell>
          <cell r="V455" t="str">
            <v>S.NAC IND ENERGIA-SINDEL</v>
          </cell>
          <cell r="W455" t="str">
            <v>202512746</v>
          </cell>
          <cell r="X455" t="str">
            <v>3166</v>
          </cell>
          <cell r="Y455" t="str">
            <v>0.0</v>
          </cell>
          <cell r="Z455">
            <v>0</v>
          </cell>
          <cell r="AA455" t="str">
            <v>00</v>
          </cell>
          <cell r="AD455" t="str">
            <v>029</v>
          </cell>
          <cell r="AE455" t="str">
            <v>10940100393</v>
          </cell>
          <cell r="AF455" t="str">
            <v>02</v>
          </cell>
          <cell r="AG455" t="str">
            <v>19960812</v>
          </cell>
          <cell r="AH455" t="str">
            <v>DT.Adm.Corr.Antiguid</v>
          </cell>
          <cell r="AI455" t="str">
            <v>1</v>
          </cell>
          <cell r="AJ455" t="str">
            <v>ACTIVOS</v>
          </cell>
          <cell r="AK455" t="str">
            <v>AA</v>
          </cell>
          <cell r="AL455" t="str">
            <v>ACTIVO TEMP.INTEIRO</v>
          </cell>
          <cell r="AM455" t="str">
            <v>J300</v>
          </cell>
          <cell r="AN455" t="str">
            <v>EDPOutsourcing Comercial-S</v>
          </cell>
          <cell r="AO455" t="str">
            <v>J312</v>
          </cell>
          <cell r="AP455" t="str">
            <v>EDPOC-LSB-CCB45</v>
          </cell>
          <cell r="AQ455" t="str">
            <v>40177304</v>
          </cell>
          <cell r="AR455" t="str">
            <v>70000060</v>
          </cell>
          <cell r="AS455" t="str">
            <v>025.</v>
          </cell>
          <cell r="AT455" t="str">
            <v>ESCRITURARIO COMERCIAL</v>
          </cell>
          <cell r="AU455" t="str">
            <v>1</v>
          </cell>
          <cell r="AV455" t="str">
            <v>00040530</v>
          </cell>
          <cell r="AW455" t="str">
            <v>J20460000630</v>
          </cell>
          <cell r="AX455" t="str">
            <v>AS-LE-GA LOJAS E EQUIPAS</v>
          </cell>
          <cell r="AY455" t="str">
            <v>68905057</v>
          </cell>
          <cell r="AZ455" t="str">
            <v>Apoio à Rede Sul</v>
          </cell>
          <cell r="BA455" t="str">
            <v>6890</v>
          </cell>
          <cell r="BB455" t="str">
            <v>EDP Outsourcing Comercial</v>
          </cell>
          <cell r="BC455" t="str">
            <v>6890</v>
          </cell>
          <cell r="BD455" t="str">
            <v>6890</v>
          </cell>
          <cell r="BE455" t="str">
            <v>2800</v>
          </cell>
          <cell r="BF455" t="str">
            <v>6890</v>
          </cell>
          <cell r="BG455" t="str">
            <v>EDP Outsourcing Comercial,SA</v>
          </cell>
          <cell r="BH455" t="str">
            <v>1010</v>
          </cell>
          <cell r="BI455">
            <v>885</v>
          </cell>
          <cell r="BJ455" t="str">
            <v>06</v>
          </cell>
          <cell r="BK455">
            <v>9</v>
          </cell>
          <cell r="BL455">
            <v>90.99</v>
          </cell>
          <cell r="BM455" t="str">
            <v>NÍVEL 5</v>
          </cell>
          <cell r="BN455" t="str">
            <v>01</v>
          </cell>
          <cell r="BO455" t="str">
            <v>03</v>
          </cell>
          <cell r="BP455" t="str">
            <v>20040101</v>
          </cell>
          <cell r="BQ455" t="str">
            <v>21</v>
          </cell>
          <cell r="BR455" t="str">
            <v>EVOLUCAO AUTOMATICA</v>
          </cell>
          <cell r="BS455" t="str">
            <v>20050101</v>
          </cell>
          <cell r="BW455">
            <v>0</v>
          </cell>
          <cell r="BX455">
            <v>0</v>
          </cell>
          <cell r="BY455">
            <v>0</v>
          </cell>
          <cell r="BZ455">
            <v>0</v>
          </cell>
          <cell r="CA455">
            <v>0</v>
          </cell>
          <cell r="CC455">
            <v>0</v>
          </cell>
          <cell r="CG455">
            <v>0</v>
          </cell>
          <cell r="CK455">
            <v>0</v>
          </cell>
          <cell r="CO455">
            <v>0</v>
          </cell>
          <cell r="CT455">
            <v>0</v>
          </cell>
          <cell r="CU455">
            <v>0</v>
          </cell>
          <cell r="CV455">
            <v>0</v>
          </cell>
          <cell r="CW455">
            <v>0</v>
          </cell>
          <cell r="CX455">
            <v>1</v>
          </cell>
          <cell r="CY455" t="str">
            <v>6010</v>
          </cell>
          <cell r="CZ455">
            <v>39.54</v>
          </cell>
          <cell r="DC455">
            <v>0</v>
          </cell>
          <cell r="DF455">
            <v>0</v>
          </cell>
          <cell r="DI455">
            <v>0</v>
          </cell>
          <cell r="DK455">
            <v>0</v>
          </cell>
          <cell r="DL455">
            <v>0</v>
          </cell>
          <cell r="DN455" t="str">
            <v>21D12</v>
          </cell>
          <cell r="DO455" t="str">
            <v>Flex.T.Int."Act.Ind."</v>
          </cell>
          <cell r="DP455">
            <v>2</v>
          </cell>
          <cell r="DQ455">
            <v>100</v>
          </cell>
          <cell r="DR455" t="str">
            <v>LX01</v>
          </cell>
          <cell r="DT455" t="str">
            <v>00380029</v>
          </cell>
          <cell r="DU455" t="str">
            <v>BANIF-BANCO INTERNACIONAL DO F</v>
          </cell>
        </row>
        <row r="456">
          <cell r="A456" t="str">
            <v>147192</v>
          </cell>
          <cell r="B456" t="str">
            <v>Nélson Augusto Ferreira Azevedo</v>
          </cell>
          <cell r="C456" t="str">
            <v>1976</v>
          </cell>
          <cell r="D456">
            <v>29</v>
          </cell>
          <cell r="E456">
            <v>29</v>
          </cell>
          <cell r="F456" t="str">
            <v>19550322</v>
          </cell>
          <cell r="G456" t="str">
            <v>50</v>
          </cell>
          <cell r="H456" t="str">
            <v>1</v>
          </cell>
          <cell r="I456" t="str">
            <v>Casado</v>
          </cell>
          <cell r="J456" t="str">
            <v>masculino</v>
          </cell>
          <cell r="K456">
            <v>2</v>
          </cell>
          <cell r="L456" t="str">
            <v>Lot Brejo - 1 Fase, Lt 29-R/C Esq</v>
          </cell>
          <cell r="M456" t="str">
            <v>2135-226</v>
          </cell>
          <cell r="N456" t="str">
            <v>SAMORA CORREIA</v>
          </cell>
          <cell r="O456" t="str">
            <v>00122142</v>
          </cell>
          <cell r="P456" t="str">
            <v>CICLO PREPARATORIO ELEMENTAR</v>
          </cell>
          <cell r="R456" t="str">
            <v>3322553</v>
          </cell>
          <cell r="S456" t="str">
            <v>19950627</v>
          </cell>
          <cell r="T456" t="str">
            <v>SANTAREM</v>
          </cell>
          <cell r="U456" t="str">
            <v>9802</v>
          </cell>
          <cell r="V456" t="str">
            <v>SIND IND ELéCT SUL ILHAS</v>
          </cell>
          <cell r="W456" t="str">
            <v>138328609</v>
          </cell>
          <cell r="X456" t="str">
            <v>1970</v>
          </cell>
          <cell r="Y456" t="str">
            <v>0.0</v>
          </cell>
          <cell r="Z456">
            <v>2</v>
          </cell>
          <cell r="AA456" t="str">
            <v>00</v>
          </cell>
          <cell r="AC456" t="str">
            <v>X</v>
          </cell>
          <cell r="AD456" t="str">
            <v>100</v>
          </cell>
          <cell r="AE456" t="str">
            <v>11218125464</v>
          </cell>
          <cell r="AF456" t="str">
            <v>02</v>
          </cell>
          <cell r="AG456" t="str">
            <v>19760901</v>
          </cell>
          <cell r="AH456" t="str">
            <v>DT.Adm.Corr.Antiguid</v>
          </cell>
          <cell r="AI456" t="str">
            <v>1</v>
          </cell>
          <cell r="AJ456" t="str">
            <v>ACTIVOS</v>
          </cell>
          <cell r="AK456" t="str">
            <v>AA</v>
          </cell>
          <cell r="AL456" t="str">
            <v>ACTIVO TEMP.INTEIRO</v>
          </cell>
          <cell r="AM456" t="str">
            <v>J300</v>
          </cell>
          <cell r="AN456" t="str">
            <v>EDPOutsourcing Comercial-S</v>
          </cell>
          <cell r="AO456" t="str">
            <v>J312</v>
          </cell>
          <cell r="AP456" t="str">
            <v>EDPOC-LSB-CCB45</v>
          </cell>
          <cell r="AQ456" t="str">
            <v>40177287</v>
          </cell>
          <cell r="AR456" t="str">
            <v>70000060</v>
          </cell>
          <cell r="AS456" t="str">
            <v>025.</v>
          </cell>
          <cell r="AT456" t="str">
            <v>ESCRITURARIO COMERCIAL</v>
          </cell>
          <cell r="AU456" t="str">
            <v>1</v>
          </cell>
          <cell r="AV456" t="str">
            <v>00040530</v>
          </cell>
          <cell r="AW456" t="str">
            <v>J20460000630</v>
          </cell>
          <cell r="AX456" t="str">
            <v>AS-LE-GA LOJAS E EQUIPAS</v>
          </cell>
          <cell r="AY456" t="str">
            <v>68905057</v>
          </cell>
          <cell r="AZ456" t="str">
            <v>Apoio à Rede Sul</v>
          </cell>
          <cell r="BA456" t="str">
            <v>6890</v>
          </cell>
          <cell r="BB456" t="str">
            <v>EDP Outsourcing Comercial</v>
          </cell>
          <cell r="BC456" t="str">
            <v>6890</v>
          </cell>
          <cell r="BD456" t="str">
            <v>6890</v>
          </cell>
          <cell r="BE456" t="str">
            <v>2800</v>
          </cell>
          <cell r="BF456" t="str">
            <v>6890</v>
          </cell>
          <cell r="BG456" t="str">
            <v>EDP Outsourcing Comercial,SA</v>
          </cell>
          <cell r="BH456" t="str">
            <v>1010</v>
          </cell>
          <cell r="BI456">
            <v>1247</v>
          </cell>
          <cell r="BJ456" t="str">
            <v>11</v>
          </cell>
          <cell r="BK456">
            <v>29</v>
          </cell>
          <cell r="BL456">
            <v>293.19</v>
          </cell>
          <cell r="BM456" t="str">
            <v>NÍVEL 5</v>
          </cell>
          <cell r="BN456" t="str">
            <v>00</v>
          </cell>
          <cell r="BO456" t="str">
            <v>08</v>
          </cell>
          <cell r="BP456" t="str">
            <v>20050101</v>
          </cell>
          <cell r="BQ456" t="str">
            <v>21</v>
          </cell>
          <cell r="BR456" t="str">
            <v>EVOLUCAO AUTOMATICA</v>
          </cell>
          <cell r="BS456" t="str">
            <v>20050101</v>
          </cell>
          <cell r="BW456">
            <v>0</v>
          </cell>
          <cell r="BX456">
            <v>0</v>
          </cell>
          <cell r="BY456">
            <v>0</v>
          </cell>
          <cell r="BZ456">
            <v>0</v>
          </cell>
          <cell r="CA456">
            <v>0</v>
          </cell>
          <cell r="CC456">
            <v>0</v>
          </cell>
          <cell r="CG456">
            <v>0</v>
          </cell>
          <cell r="CK456">
            <v>0</v>
          </cell>
          <cell r="CO456">
            <v>0</v>
          </cell>
          <cell r="CT456">
            <v>0</v>
          </cell>
          <cell r="CU456">
            <v>0</v>
          </cell>
          <cell r="CV456">
            <v>0</v>
          </cell>
          <cell r="CW456">
            <v>0</v>
          </cell>
          <cell r="CX456">
            <v>0</v>
          </cell>
          <cell r="CZ456">
            <v>0</v>
          </cell>
          <cell r="DC456">
            <v>0</v>
          </cell>
          <cell r="DF456">
            <v>0</v>
          </cell>
          <cell r="DI456">
            <v>0</v>
          </cell>
          <cell r="DK456">
            <v>0</v>
          </cell>
          <cell r="DL456">
            <v>0</v>
          </cell>
          <cell r="DN456" t="str">
            <v>11D13</v>
          </cell>
          <cell r="DO456" t="str">
            <v>FixoTInt-"Lojas"2002</v>
          </cell>
          <cell r="DP456">
            <v>2</v>
          </cell>
          <cell r="DQ456">
            <v>100</v>
          </cell>
          <cell r="DR456" t="str">
            <v>LX01</v>
          </cell>
          <cell r="DT456" t="str">
            <v>00210000</v>
          </cell>
          <cell r="DU456" t="str">
            <v>CREDITO PREDIAL PORTUGUES, SA</v>
          </cell>
        </row>
        <row r="457">
          <cell r="A457" t="str">
            <v>257400</v>
          </cell>
          <cell r="B457" t="str">
            <v>José Carlos Fernandes Branco</v>
          </cell>
          <cell r="C457" t="str">
            <v>1982</v>
          </cell>
          <cell r="D457">
            <v>23</v>
          </cell>
          <cell r="E457">
            <v>23</v>
          </cell>
          <cell r="F457" t="str">
            <v>19610602</v>
          </cell>
          <cell r="G457" t="str">
            <v>44</v>
          </cell>
          <cell r="H457" t="str">
            <v>1</v>
          </cell>
          <cell r="I457" t="str">
            <v>Casado</v>
          </cell>
          <cell r="J457" t="str">
            <v>masculino</v>
          </cell>
          <cell r="K457">
            <v>2</v>
          </cell>
          <cell r="L457" t="str">
            <v>Rotunda Dra Laura Aires, 2-9ºA Massamá</v>
          </cell>
          <cell r="M457" t="str">
            <v>2745-758</v>
          </cell>
          <cell r="N457" t="str">
            <v>QUELUZ</v>
          </cell>
          <cell r="O457" t="str">
            <v>00121013</v>
          </cell>
          <cell r="P457" t="str">
            <v>1. CICLO LICEAL (3 ANOS)</v>
          </cell>
          <cell r="R457" t="str">
            <v>6080659</v>
          </cell>
          <cell r="S457" t="str">
            <v>19980506</v>
          </cell>
          <cell r="T457" t="str">
            <v>LISBOA</v>
          </cell>
          <cell r="U457" t="str">
            <v>9802</v>
          </cell>
          <cell r="V457" t="str">
            <v>SIND IND ELéCT SUL ILHAS</v>
          </cell>
          <cell r="W457" t="str">
            <v>134984714</v>
          </cell>
          <cell r="X457" t="str">
            <v>3549</v>
          </cell>
          <cell r="Y457" t="str">
            <v>0.0</v>
          </cell>
          <cell r="Z457">
            <v>2</v>
          </cell>
          <cell r="AA457" t="str">
            <v>00</v>
          </cell>
          <cell r="AC457" t="str">
            <v>X</v>
          </cell>
          <cell r="AD457" t="str">
            <v>029</v>
          </cell>
          <cell r="AE457" t="str">
            <v>10940081042</v>
          </cell>
          <cell r="AF457" t="str">
            <v>02</v>
          </cell>
          <cell r="AG457" t="str">
            <v>19820412</v>
          </cell>
          <cell r="AH457" t="str">
            <v>DT.Adm.Corr.Antiguid</v>
          </cell>
          <cell r="AI457" t="str">
            <v>1</v>
          </cell>
          <cell r="AJ457" t="str">
            <v>ACTIVOS</v>
          </cell>
          <cell r="AK457" t="str">
            <v>AA</v>
          </cell>
          <cell r="AL457" t="str">
            <v>ACTIVO TEMP.INTEIRO</v>
          </cell>
          <cell r="AM457" t="str">
            <v>J300</v>
          </cell>
          <cell r="AN457" t="str">
            <v>EDPOutsourcing Comercial-S</v>
          </cell>
          <cell r="AO457" t="str">
            <v>J312</v>
          </cell>
          <cell r="AP457" t="str">
            <v>EDPOC-LSB-CCB45</v>
          </cell>
          <cell r="AQ457" t="str">
            <v>40176831</v>
          </cell>
          <cell r="AR457" t="str">
            <v>70000060</v>
          </cell>
          <cell r="AS457" t="str">
            <v>025.</v>
          </cell>
          <cell r="AT457" t="str">
            <v>ESCRITURARIO COMERCIAL</v>
          </cell>
          <cell r="AU457" t="str">
            <v>1</v>
          </cell>
          <cell r="AV457" t="str">
            <v>00040530</v>
          </cell>
          <cell r="AW457" t="str">
            <v>J20460000630</v>
          </cell>
          <cell r="AX457" t="str">
            <v>AS-LE-GA LOJAS E EQUIPAS</v>
          </cell>
          <cell r="AY457" t="str">
            <v>68905057</v>
          </cell>
          <cell r="AZ457" t="str">
            <v>Apoio à Rede Sul</v>
          </cell>
          <cell r="BA457" t="str">
            <v>6890</v>
          </cell>
          <cell r="BB457" t="str">
            <v>EDP Outsourcing Comercial</v>
          </cell>
          <cell r="BC457" t="str">
            <v>6890</v>
          </cell>
          <cell r="BD457" t="str">
            <v>6890</v>
          </cell>
          <cell r="BE457" t="str">
            <v>2800</v>
          </cell>
          <cell r="BF457" t="str">
            <v>6890</v>
          </cell>
          <cell r="BG457" t="str">
            <v>EDP Outsourcing Comercial,SA</v>
          </cell>
          <cell r="BH457" t="str">
            <v>1010</v>
          </cell>
          <cell r="BI457">
            <v>1160</v>
          </cell>
          <cell r="BJ457" t="str">
            <v>10</v>
          </cell>
          <cell r="BK457">
            <v>23</v>
          </cell>
          <cell r="BL457">
            <v>232.53</v>
          </cell>
          <cell r="BM457" t="str">
            <v>NÍVEL 5</v>
          </cell>
          <cell r="BN457" t="str">
            <v>01</v>
          </cell>
          <cell r="BO457" t="str">
            <v>07</v>
          </cell>
          <cell r="BP457" t="str">
            <v>20040101</v>
          </cell>
          <cell r="BQ457" t="str">
            <v>21</v>
          </cell>
          <cell r="BR457" t="str">
            <v>EVOLUCAO AUTOMATICA</v>
          </cell>
          <cell r="BS457" t="str">
            <v>20050101</v>
          </cell>
          <cell r="BW457">
            <v>0</v>
          </cell>
          <cell r="BX457">
            <v>0</v>
          </cell>
          <cell r="BY457">
            <v>0</v>
          </cell>
          <cell r="BZ457">
            <v>0</v>
          </cell>
          <cell r="CA457">
            <v>0</v>
          </cell>
          <cell r="CC457">
            <v>0</v>
          </cell>
          <cell r="CG457">
            <v>0</v>
          </cell>
          <cell r="CK457">
            <v>0</v>
          </cell>
          <cell r="CO457">
            <v>0</v>
          </cell>
          <cell r="CT457">
            <v>0</v>
          </cell>
          <cell r="CU457">
            <v>0</v>
          </cell>
          <cell r="CV457">
            <v>0</v>
          </cell>
          <cell r="CW457">
            <v>0</v>
          </cell>
          <cell r="CX457">
            <v>0</v>
          </cell>
          <cell r="CZ457">
            <v>0</v>
          </cell>
          <cell r="DC457">
            <v>0</v>
          </cell>
          <cell r="DF457">
            <v>0</v>
          </cell>
          <cell r="DI457">
            <v>0</v>
          </cell>
          <cell r="DK457">
            <v>0</v>
          </cell>
          <cell r="DL457">
            <v>0</v>
          </cell>
          <cell r="DN457" t="str">
            <v>21D12</v>
          </cell>
          <cell r="DO457" t="str">
            <v>Flex.T.Int."Act.Ind."</v>
          </cell>
          <cell r="DP457">
            <v>2</v>
          </cell>
          <cell r="DQ457">
            <v>100</v>
          </cell>
          <cell r="DR457" t="str">
            <v>LX01</v>
          </cell>
          <cell r="DT457" t="str">
            <v>00330000</v>
          </cell>
          <cell r="DU457" t="str">
            <v>BANCO COMERCIAL PORTUGUES, SA</v>
          </cell>
        </row>
        <row r="458">
          <cell r="A458" t="str">
            <v>327247</v>
          </cell>
          <cell r="B458" t="str">
            <v>Florbela Jesus Pombeiro Laranjeiro Fonseca</v>
          </cell>
          <cell r="C458" t="str">
            <v>1996</v>
          </cell>
          <cell r="D458">
            <v>9</v>
          </cell>
          <cell r="E458">
            <v>9</v>
          </cell>
          <cell r="F458" t="str">
            <v>19721124</v>
          </cell>
          <cell r="G458" t="str">
            <v>32</v>
          </cell>
          <cell r="H458" t="str">
            <v>1</v>
          </cell>
          <cell r="I458" t="str">
            <v>Casado</v>
          </cell>
          <cell r="J458" t="str">
            <v>feminino</v>
          </cell>
          <cell r="K458">
            <v>1</v>
          </cell>
          <cell r="L458" t="str">
            <v>Pcta D Leonor Teles, Nº 5-2ºEsq</v>
          </cell>
          <cell r="M458" t="str">
            <v>2605-653</v>
          </cell>
          <cell r="N458" t="str">
            <v>BELAS</v>
          </cell>
          <cell r="O458" t="str">
            <v>00243403</v>
          </cell>
          <cell r="P458" t="str">
            <v>12.ANO - 3. CURSO</v>
          </cell>
          <cell r="R458" t="str">
            <v>10032508</v>
          </cell>
          <cell r="S458" t="str">
            <v>20000731</v>
          </cell>
          <cell r="T458" t="str">
            <v>LISBOA</v>
          </cell>
          <cell r="U458" t="str">
            <v>9803</v>
          </cell>
          <cell r="V458" t="str">
            <v>S.NAC IND ENERGIA-SINDEL</v>
          </cell>
          <cell r="W458" t="str">
            <v>203196708</v>
          </cell>
          <cell r="X458" t="str">
            <v>3166</v>
          </cell>
          <cell r="Y458" t="str">
            <v>0.0</v>
          </cell>
          <cell r="Z458">
            <v>1</v>
          </cell>
          <cell r="AA458" t="str">
            <v>00</v>
          </cell>
          <cell r="AC458" t="str">
            <v>X</v>
          </cell>
          <cell r="AD458" t="str">
            <v>029</v>
          </cell>
          <cell r="AE458" t="str">
            <v>10940100385</v>
          </cell>
          <cell r="AF458" t="str">
            <v>02</v>
          </cell>
          <cell r="AG458" t="str">
            <v>19960808</v>
          </cell>
          <cell r="AH458" t="str">
            <v>DT.Adm.Corr.Antiguid</v>
          </cell>
          <cell r="AI458" t="str">
            <v>1</v>
          </cell>
          <cell r="AJ458" t="str">
            <v>ACTIVOS</v>
          </cell>
          <cell r="AK458" t="str">
            <v>AA</v>
          </cell>
          <cell r="AL458" t="str">
            <v>ACTIVO TEMP.INTEIRO</v>
          </cell>
          <cell r="AM458" t="str">
            <v>J300</v>
          </cell>
          <cell r="AN458" t="str">
            <v>EDPOutsourcing Comercial-S</v>
          </cell>
          <cell r="AO458" t="str">
            <v>J312</v>
          </cell>
          <cell r="AP458" t="str">
            <v>EDPOC-LSB-CCB45</v>
          </cell>
          <cell r="AQ458" t="str">
            <v>40177303</v>
          </cell>
          <cell r="AR458" t="str">
            <v>70000060</v>
          </cell>
          <cell r="AS458" t="str">
            <v>025.</v>
          </cell>
          <cell r="AT458" t="str">
            <v>ESCRITURARIO COMERCIAL</v>
          </cell>
          <cell r="AU458" t="str">
            <v>1</v>
          </cell>
          <cell r="AV458" t="str">
            <v>00040530</v>
          </cell>
          <cell r="AW458" t="str">
            <v>J20460000630</v>
          </cell>
          <cell r="AX458" t="str">
            <v>AS-LE-GA LOJAS E EQUIPAS</v>
          </cell>
          <cell r="AY458" t="str">
            <v>68905057</v>
          </cell>
          <cell r="AZ458" t="str">
            <v>Apoio à Rede Sul</v>
          </cell>
          <cell r="BA458" t="str">
            <v>6890</v>
          </cell>
          <cell r="BB458" t="str">
            <v>EDP Outsourcing Comercial</v>
          </cell>
          <cell r="BC458" t="str">
            <v>6890</v>
          </cell>
          <cell r="BD458" t="str">
            <v>6890</v>
          </cell>
          <cell r="BE458" t="str">
            <v>2800</v>
          </cell>
          <cell r="BF458" t="str">
            <v>6890</v>
          </cell>
          <cell r="BG458" t="str">
            <v>EDP Outsourcing Comercial,SA</v>
          </cell>
          <cell r="BH458" t="str">
            <v>1010</v>
          </cell>
          <cell r="BI458">
            <v>885</v>
          </cell>
          <cell r="BJ458" t="str">
            <v>06</v>
          </cell>
          <cell r="BK458">
            <v>9</v>
          </cell>
          <cell r="BL458">
            <v>90.99</v>
          </cell>
          <cell r="BM458" t="str">
            <v>NÍVEL 5</v>
          </cell>
          <cell r="BN458" t="str">
            <v>01</v>
          </cell>
          <cell r="BO458" t="str">
            <v>03</v>
          </cell>
          <cell r="BP458" t="str">
            <v>20040101</v>
          </cell>
          <cell r="BQ458" t="str">
            <v>21</v>
          </cell>
          <cell r="BR458" t="str">
            <v>EVOLUCAO AUTOMATICA</v>
          </cell>
          <cell r="BS458" t="str">
            <v>20050101</v>
          </cell>
          <cell r="BW458">
            <v>0</v>
          </cell>
          <cell r="BX458">
            <v>0</v>
          </cell>
          <cell r="BY458">
            <v>0</v>
          </cell>
          <cell r="BZ458">
            <v>0</v>
          </cell>
          <cell r="CA458">
            <v>0</v>
          </cell>
          <cell r="CC458">
            <v>0</v>
          </cell>
          <cell r="CG458">
            <v>0</v>
          </cell>
          <cell r="CK458">
            <v>0</v>
          </cell>
          <cell r="CO458">
            <v>0</v>
          </cell>
          <cell r="CT458">
            <v>0</v>
          </cell>
          <cell r="CU458">
            <v>0</v>
          </cell>
          <cell r="CV458">
            <v>0</v>
          </cell>
          <cell r="CW458">
            <v>0</v>
          </cell>
          <cell r="CX458">
            <v>1</v>
          </cell>
          <cell r="CY458" t="str">
            <v>6010</v>
          </cell>
          <cell r="CZ458">
            <v>39.54</v>
          </cell>
          <cell r="DC458">
            <v>0</v>
          </cell>
          <cell r="DF458">
            <v>0</v>
          </cell>
          <cell r="DI458">
            <v>0</v>
          </cell>
          <cell r="DK458">
            <v>0</v>
          </cell>
          <cell r="DL458">
            <v>0</v>
          </cell>
          <cell r="DN458" t="str">
            <v>21D12</v>
          </cell>
          <cell r="DO458" t="str">
            <v>Flex.T.Int."Act.Ind."</v>
          </cell>
          <cell r="DP458">
            <v>2</v>
          </cell>
          <cell r="DQ458">
            <v>100</v>
          </cell>
          <cell r="DR458" t="str">
            <v>LX01</v>
          </cell>
          <cell r="DT458" t="str">
            <v>00352159</v>
          </cell>
          <cell r="DU458" t="str">
            <v>CAIXA GERAL DE DEPOSITOS, SA</v>
          </cell>
        </row>
        <row r="459">
          <cell r="A459" t="str">
            <v>140295</v>
          </cell>
          <cell r="B459" t="str">
            <v>Lucinda Andrade Gomes</v>
          </cell>
          <cell r="C459" t="str">
            <v>1975</v>
          </cell>
          <cell r="D459">
            <v>30</v>
          </cell>
          <cell r="E459">
            <v>30</v>
          </cell>
          <cell r="F459" t="str">
            <v>19540601</v>
          </cell>
          <cell r="G459" t="str">
            <v>51</v>
          </cell>
          <cell r="H459" t="str">
            <v>0</v>
          </cell>
          <cell r="I459" t="str">
            <v>Solt.</v>
          </cell>
          <cell r="J459" t="str">
            <v>feminino</v>
          </cell>
          <cell r="K459">
            <v>0</v>
          </cell>
          <cell r="L459" t="str">
            <v>R das Amoreiras, Lt 1187 Boa Água 1</v>
          </cell>
          <cell r="M459" t="str">
            <v>2975-111</v>
          </cell>
          <cell r="N459" t="str">
            <v>QUINTA DO CONDE</v>
          </cell>
          <cell r="O459" t="str">
            <v>00110024</v>
          </cell>
          <cell r="P459" t="str">
            <v>CICLO ELEMENTAR (4.CLASSE)</v>
          </cell>
          <cell r="R459" t="str">
            <v>2352282</v>
          </cell>
          <cell r="S459" t="str">
            <v>19980522</v>
          </cell>
          <cell r="T459" t="str">
            <v>LISBOA</v>
          </cell>
          <cell r="U459" t="str">
            <v>9802</v>
          </cell>
          <cell r="V459" t="str">
            <v>SIND IND ELéCT SUL ILHAS</v>
          </cell>
          <cell r="W459" t="str">
            <v>111075254</v>
          </cell>
          <cell r="X459" t="str">
            <v>2240</v>
          </cell>
          <cell r="Y459" t="str">
            <v>0.0</v>
          </cell>
          <cell r="Z459">
            <v>0</v>
          </cell>
          <cell r="AA459" t="str">
            <v>00</v>
          </cell>
          <cell r="AD459" t="str">
            <v>029</v>
          </cell>
          <cell r="AE459" t="str">
            <v>10940067703</v>
          </cell>
          <cell r="AF459" t="str">
            <v>02</v>
          </cell>
          <cell r="AG459" t="str">
            <v>19750818</v>
          </cell>
          <cell r="AH459" t="str">
            <v>DT.Adm.Corr.Antiguid</v>
          </cell>
          <cell r="AI459" t="str">
            <v>1</v>
          </cell>
          <cell r="AJ459" t="str">
            <v>ACTIVOS</v>
          </cell>
          <cell r="AK459" t="str">
            <v>AA</v>
          </cell>
          <cell r="AL459" t="str">
            <v>ACTIVO TEMP.INTEIRO</v>
          </cell>
          <cell r="AM459" t="str">
            <v>J300</v>
          </cell>
          <cell r="AN459" t="str">
            <v>EDPOutsourcing Comercial-S</v>
          </cell>
          <cell r="AO459" t="str">
            <v>J312</v>
          </cell>
          <cell r="AP459" t="str">
            <v>EDPOC-LSB-CCB45</v>
          </cell>
          <cell r="AQ459" t="str">
            <v>40177269</v>
          </cell>
          <cell r="AR459" t="str">
            <v>70000053</v>
          </cell>
          <cell r="AS459" t="str">
            <v>022.</v>
          </cell>
          <cell r="AT459" t="str">
            <v>ASSISTENTE GESTAO</v>
          </cell>
          <cell r="AU459" t="str">
            <v>1</v>
          </cell>
          <cell r="AV459" t="str">
            <v>00040530</v>
          </cell>
          <cell r="AW459" t="str">
            <v>J20460000630</v>
          </cell>
          <cell r="AX459" t="str">
            <v>AS-LE-GA LOJAS E EQUIPAS</v>
          </cell>
          <cell r="AY459" t="str">
            <v>68905057</v>
          </cell>
          <cell r="AZ459" t="str">
            <v>Apoio à Rede Sul</v>
          </cell>
          <cell r="BA459" t="str">
            <v>6890</v>
          </cell>
          <cell r="BB459" t="str">
            <v>EDP Outsourcing Comercial</v>
          </cell>
          <cell r="BC459" t="str">
            <v>6890</v>
          </cell>
          <cell r="BD459" t="str">
            <v>6890</v>
          </cell>
          <cell r="BE459" t="str">
            <v>2800</v>
          </cell>
          <cell r="BF459" t="str">
            <v>6890</v>
          </cell>
          <cell r="BG459" t="str">
            <v>EDP Outsourcing Comercial,SA</v>
          </cell>
          <cell r="BH459" t="str">
            <v>1010</v>
          </cell>
          <cell r="BI459">
            <v>1981</v>
          </cell>
          <cell r="BJ459" t="str">
            <v>19</v>
          </cell>
          <cell r="BK459">
            <v>30</v>
          </cell>
          <cell r="BL459">
            <v>303.3</v>
          </cell>
          <cell r="BM459" t="str">
            <v>NÍVEL 2</v>
          </cell>
          <cell r="BN459" t="str">
            <v>01</v>
          </cell>
          <cell r="BO459" t="str">
            <v>07</v>
          </cell>
          <cell r="BP459" t="str">
            <v>20040101</v>
          </cell>
          <cell r="BQ459" t="str">
            <v>21</v>
          </cell>
          <cell r="BR459" t="str">
            <v>EVOLUCAO AUTOMATICA</v>
          </cell>
          <cell r="BS459" t="str">
            <v>20050101</v>
          </cell>
          <cell r="BW459">
            <v>0</v>
          </cell>
          <cell r="BX459">
            <v>21</v>
          </cell>
          <cell r="BY459">
            <v>499.86</v>
          </cell>
          <cell r="BZ459">
            <v>0</v>
          </cell>
          <cell r="CA459">
            <v>0</v>
          </cell>
          <cell r="CC459">
            <v>0</v>
          </cell>
          <cell r="CG459">
            <v>0</v>
          </cell>
          <cell r="CK459">
            <v>0</v>
          </cell>
          <cell r="CO459">
            <v>0</v>
          </cell>
          <cell r="CT459">
            <v>0</v>
          </cell>
          <cell r="CU459">
            <v>0</v>
          </cell>
          <cell r="CV459">
            <v>0</v>
          </cell>
          <cell r="CW459">
            <v>0</v>
          </cell>
          <cell r="CX459">
            <v>0</v>
          </cell>
          <cell r="CZ459">
            <v>0</v>
          </cell>
          <cell r="DC459">
            <v>0</v>
          </cell>
          <cell r="DD459" t="str">
            <v>1480</v>
          </cell>
          <cell r="DE459" t="str">
            <v>20</v>
          </cell>
          <cell r="DF459">
            <v>96</v>
          </cell>
          <cell r="DI459">
            <v>0</v>
          </cell>
          <cell r="DK459">
            <v>0</v>
          </cell>
          <cell r="DL459">
            <v>0</v>
          </cell>
          <cell r="DN459" t="str">
            <v>50001</v>
          </cell>
          <cell r="DO459" t="str">
            <v>IHT_TEMPO INTEIRO</v>
          </cell>
          <cell r="DP459">
            <v>2</v>
          </cell>
          <cell r="DQ459">
            <v>100</v>
          </cell>
          <cell r="DR459" t="str">
            <v>LX01</v>
          </cell>
          <cell r="DT459" t="str">
            <v>00350278</v>
          </cell>
          <cell r="DU459" t="str">
            <v>CAIXA GERAL DE DEPOSITOS, SA</v>
          </cell>
        </row>
        <row r="460">
          <cell r="A460" t="str">
            <v>209430</v>
          </cell>
          <cell r="B460" t="str">
            <v>Maria Margarida Torres Patxot</v>
          </cell>
          <cell r="C460" t="str">
            <v>1981</v>
          </cell>
          <cell r="D460">
            <v>24</v>
          </cell>
          <cell r="E460">
            <v>24</v>
          </cell>
          <cell r="F460" t="str">
            <v>19550823</v>
          </cell>
          <cell r="G460" t="str">
            <v>49</v>
          </cell>
          <cell r="H460" t="str">
            <v>4</v>
          </cell>
          <cell r="I460" t="str">
            <v>Divorc</v>
          </cell>
          <cell r="J460" t="str">
            <v>feminino</v>
          </cell>
          <cell r="K460">
            <v>0</v>
          </cell>
          <cell r="L460" t="str">
            <v>R João das Regras, 9-2ºEsq Fogueteiro</v>
          </cell>
          <cell r="M460" t="str">
            <v>2845-161</v>
          </cell>
          <cell r="N460" t="str">
            <v>AMORA</v>
          </cell>
          <cell r="O460" t="str">
            <v>00241132</v>
          </cell>
          <cell r="P460" t="str">
            <v>CURSO COMPLEMENTAR DOS LICEUS</v>
          </cell>
          <cell r="R460" t="str">
            <v>4808477</v>
          </cell>
          <cell r="S460" t="str">
            <v>19970702</v>
          </cell>
          <cell r="T460" t="str">
            <v>LISBOA</v>
          </cell>
          <cell r="U460" t="str">
            <v>9803</v>
          </cell>
          <cell r="V460" t="str">
            <v>S.NAC IND ENERGIA-SINDEL</v>
          </cell>
          <cell r="W460" t="str">
            <v>122096312</v>
          </cell>
          <cell r="X460" t="str">
            <v>3697</v>
          </cell>
          <cell r="Y460" t="str">
            <v>0.0</v>
          </cell>
          <cell r="Z460">
            <v>0</v>
          </cell>
          <cell r="AA460" t="str">
            <v>00</v>
          </cell>
          <cell r="AD460" t="str">
            <v>029</v>
          </cell>
          <cell r="AE460" t="str">
            <v>10940076939</v>
          </cell>
          <cell r="AF460" t="str">
            <v>02</v>
          </cell>
          <cell r="AG460" t="str">
            <v>19810209</v>
          </cell>
          <cell r="AH460" t="str">
            <v>DT.Adm.Corr.Antiguid</v>
          </cell>
          <cell r="AI460" t="str">
            <v>1</v>
          </cell>
          <cell r="AJ460" t="str">
            <v>ACTIVOS</v>
          </cell>
          <cell r="AK460" t="str">
            <v>AA</v>
          </cell>
          <cell r="AL460" t="str">
            <v>ACTIVO TEMP.INTEIRO</v>
          </cell>
          <cell r="AM460" t="str">
            <v>J300</v>
          </cell>
          <cell r="AN460" t="str">
            <v>EDPOutsourcing Comercial-S</v>
          </cell>
          <cell r="AO460" t="str">
            <v>J312</v>
          </cell>
          <cell r="AP460" t="str">
            <v>EDPOC-LSB-CCB45</v>
          </cell>
          <cell r="AQ460" t="str">
            <v>40177293</v>
          </cell>
          <cell r="AR460" t="str">
            <v>70000060</v>
          </cell>
          <cell r="AS460" t="str">
            <v>025.</v>
          </cell>
          <cell r="AT460" t="str">
            <v>ESCRITURARIO COMERCIAL</v>
          </cell>
          <cell r="AU460" t="str">
            <v>1</v>
          </cell>
          <cell r="AV460" t="str">
            <v>00040530</v>
          </cell>
          <cell r="AW460" t="str">
            <v>J20460000630</v>
          </cell>
          <cell r="AX460" t="str">
            <v>AS-LE-GA LOJAS E EQUIPAS</v>
          </cell>
          <cell r="AY460" t="str">
            <v>68905057</v>
          </cell>
          <cell r="AZ460" t="str">
            <v>Apoio à Rede Sul</v>
          </cell>
          <cell r="BA460" t="str">
            <v>6890</v>
          </cell>
          <cell r="BB460" t="str">
            <v>EDP Outsourcing Comercial</v>
          </cell>
          <cell r="BC460" t="str">
            <v>6890</v>
          </cell>
          <cell r="BD460" t="str">
            <v>6890</v>
          </cell>
          <cell r="BE460" t="str">
            <v>2800</v>
          </cell>
          <cell r="BF460" t="str">
            <v>6890</v>
          </cell>
          <cell r="BG460" t="str">
            <v>EDP Outsourcing Comercial,SA</v>
          </cell>
          <cell r="BH460" t="str">
            <v>1010</v>
          </cell>
          <cell r="BI460">
            <v>1160</v>
          </cell>
          <cell r="BJ460" t="str">
            <v>10</v>
          </cell>
          <cell r="BK460">
            <v>24</v>
          </cell>
          <cell r="BL460">
            <v>242.64</v>
          </cell>
          <cell r="BM460" t="str">
            <v>NÍVEL 5</v>
          </cell>
          <cell r="BN460" t="str">
            <v>03</v>
          </cell>
          <cell r="BO460" t="str">
            <v>07</v>
          </cell>
          <cell r="BP460" t="str">
            <v>20020101</v>
          </cell>
          <cell r="BQ460" t="str">
            <v>21</v>
          </cell>
          <cell r="BR460" t="str">
            <v>EVOLUCAO AUTOMATICA</v>
          </cell>
          <cell r="BS460" t="str">
            <v>20050101</v>
          </cell>
          <cell r="BW460">
            <v>0</v>
          </cell>
          <cell r="BX460">
            <v>0</v>
          </cell>
          <cell r="BY460">
            <v>0</v>
          </cell>
          <cell r="BZ460">
            <v>0</v>
          </cell>
          <cell r="CA460">
            <v>0</v>
          </cell>
          <cell r="CC460">
            <v>0</v>
          </cell>
          <cell r="CG460">
            <v>0</v>
          </cell>
          <cell r="CK460">
            <v>0</v>
          </cell>
          <cell r="CO460">
            <v>0</v>
          </cell>
          <cell r="CT460">
            <v>0</v>
          </cell>
          <cell r="CU460">
            <v>0</v>
          </cell>
          <cell r="CV460">
            <v>0</v>
          </cell>
          <cell r="CW460">
            <v>0</v>
          </cell>
          <cell r="CX460">
            <v>0</v>
          </cell>
          <cell r="CZ460">
            <v>0</v>
          </cell>
          <cell r="DC460">
            <v>0</v>
          </cell>
          <cell r="DF460">
            <v>0</v>
          </cell>
          <cell r="DI460">
            <v>0</v>
          </cell>
          <cell r="DK460">
            <v>0</v>
          </cell>
          <cell r="DL460">
            <v>0</v>
          </cell>
          <cell r="DN460" t="str">
            <v>21D12</v>
          </cell>
          <cell r="DO460" t="str">
            <v>Flex.T.Int."Act.Ind."</v>
          </cell>
          <cell r="DP460">
            <v>2</v>
          </cell>
          <cell r="DQ460">
            <v>100</v>
          </cell>
          <cell r="DR460" t="str">
            <v>LX01</v>
          </cell>
          <cell r="DT460" t="str">
            <v>00330000</v>
          </cell>
          <cell r="DU460" t="str">
            <v>BANCO COMERCIAL PORTUGUES, SA</v>
          </cell>
        </row>
        <row r="461">
          <cell r="A461" t="str">
            <v>302457</v>
          </cell>
          <cell r="B461" t="str">
            <v>Maria João Mendez Silva</v>
          </cell>
          <cell r="C461" t="str">
            <v>1985</v>
          </cell>
          <cell r="D461">
            <v>20</v>
          </cell>
          <cell r="E461">
            <v>20</v>
          </cell>
          <cell r="F461" t="str">
            <v>19630913</v>
          </cell>
          <cell r="G461" t="str">
            <v>41</v>
          </cell>
          <cell r="H461" t="str">
            <v>4</v>
          </cell>
          <cell r="I461" t="str">
            <v>Divorc</v>
          </cell>
          <cell r="J461" t="str">
            <v>feminino</v>
          </cell>
          <cell r="K461">
            <v>1</v>
          </cell>
          <cell r="L461" t="str">
            <v>R Amadeo Sousa Cardoso, 3-4ºFte</v>
          </cell>
          <cell r="M461" t="str">
            <v>2810-039</v>
          </cell>
          <cell r="N461" t="str">
            <v>ALMADA</v>
          </cell>
          <cell r="O461" t="str">
            <v>00243403</v>
          </cell>
          <cell r="P461" t="str">
            <v>12.ANO - 3. CURSO</v>
          </cell>
          <cell r="R461" t="str">
            <v>6264011</v>
          </cell>
          <cell r="S461" t="str">
            <v>19940512</v>
          </cell>
          <cell r="T461" t="str">
            <v>LISBOA</v>
          </cell>
          <cell r="U461" t="str">
            <v>9803</v>
          </cell>
          <cell r="V461" t="str">
            <v>S.NAC IND ENERGIA-SINDEL</v>
          </cell>
          <cell r="W461" t="str">
            <v>136244238</v>
          </cell>
          <cell r="X461" t="str">
            <v>3212</v>
          </cell>
          <cell r="Y461" t="str">
            <v>0.0</v>
          </cell>
          <cell r="Z461">
            <v>1</v>
          </cell>
          <cell r="AA461" t="str">
            <v>00</v>
          </cell>
          <cell r="AD461" t="str">
            <v>100</v>
          </cell>
          <cell r="AE461" t="str">
            <v>11073723231</v>
          </cell>
          <cell r="AF461" t="str">
            <v>02</v>
          </cell>
          <cell r="AG461" t="str">
            <v>19850319</v>
          </cell>
          <cell r="AH461" t="str">
            <v>DT.Adm.Corr.Antiguid</v>
          </cell>
          <cell r="AI461" t="str">
            <v>1</v>
          </cell>
          <cell r="AJ461" t="str">
            <v>ACTIVOS</v>
          </cell>
          <cell r="AK461" t="str">
            <v>AA</v>
          </cell>
          <cell r="AL461" t="str">
            <v>ACTIVO TEMP.INTEIRO</v>
          </cell>
          <cell r="AM461" t="str">
            <v>J300</v>
          </cell>
          <cell r="AN461" t="str">
            <v>EDPOutsourcing Comercial-S</v>
          </cell>
          <cell r="AO461" t="str">
            <v>J312</v>
          </cell>
          <cell r="AP461" t="str">
            <v>EDPOC-LSB-CCB45</v>
          </cell>
          <cell r="AQ461" t="str">
            <v>40177300</v>
          </cell>
          <cell r="AR461" t="str">
            <v>70000060</v>
          </cell>
          <cell r="AS461" t="str">
            <v>025.</v>
          </cell>
          <cell r="AT461" t="str">
            <v>ESCRITURARIO COMERCIAL</v>
          </cell>
          <cell r="AU461" t="str">
            <v>1</v>
          </cell>
          <cell r="AV461" t="str">
            <v>00040530</v>
          </cell>
          <cell r="AW461" t="str">
            <v>J20460000630</v>
          </cell>
          <cell r="AX461" t="str">
            <v>AS-LE-GA LOJAS E EQUIPAS</v>
          </cell>
          <cell r="AY461" t="str">
            <v>68905057</v>
          </cell>
          <cell r="AZ461" t="str">
            <v>Apoio à Rede Sul</v>
          </cell>
          <cell r="BA461" t="str">
            <v>6890</v>
          </cell>
          <cell r="BB461" t="str">
            <v>EDP Outsourcing Comercial</v>
          </cell>
          <cell r="BC461" t="str">
            <v>6890</v>
          </cell>
          <cell r="BD461" t="str">
            <v>6890</v>
          </cell>
          <cell r="BE461" t="str">
            <v>2800</v>
          </cell>
          <cell r="BF461" t="str">
            <v>6890</v>
          </cell>
          <cell r="BG461" t="str">
            <v>EDP Outsourcing Comercial,SA</v>
          </cell>
          <cell r="BH461" t="str">
            <v>1010</v>
          </cell>
          <cell r="BI461">
            <v>1079</v>
          </cell>
          <cell r="BJ461" t="str">
            <v>09</v>
          </cell>
          <cell r="BK461">
            <v>20</v>
          </cell>
          <cell r="BL461">
            <v>202.2</v>
          </cell>
          <cell r="BM461" t="str">
            <v>NÍVEL 5</v>
          </cell>
          <cell r="BN461" t="str">
            <v>02</v>
          </cell>
          <cell r="BO461" t="str">
            <v>06</v>
          </cell>
          <cell r="BP461" t="str">
            <v>20030101</v>
          </cell>
          <cell r="BQ461" t="str">
            <v>21</v>
          </cell>
          <cell r="BR461" t="str">
            <v>EVOLUCAO AUTOMATICA</v>
          </cell>
          <cell r="BS461" t="str">
            <v>20050101</v>
          </cell>
          <cell r="BW461">
            <v>0</v>
          </cell>
          <cell r="BX461">
            <v>0</v>
          </cell>
          <cell r="BY461">
            <v>0</v>
          </cell>
          <cell r="BZ461">
            <v>0</v>
          </cell>
          <cell r="CA461">
            <v>0</v>
          </cell>
          <cell r="CC461">
            <v>0</v>
          </cell>
          <cell r="CG461">
            <v>0</v>
          </cell>
          <cell r="CK461">
            <v>0</v>
          </cell>
          <cell r="CO461">
            <v>0</v>
          </cell>
          <cell r="CT461">
            <v>0</v>
          </cell>
          <cell r="CU461">
            <v>0</v>
          </cell>
          <cell r="CV461">
            <v>0</v>
          </cell>
          <cell r="CW461">
            <v>0</v>
          </cell>
          <cell r="CX461">
            <v>1</v>
          </cell>
          <cell r="CY461" t="str">
            <v>6010</v>
          </cell>
          <cell r="CZ461">
            <v>39.54</v>
          </cell>
          <cell r="DC461">
            <v>0</v>
          </cell>
          <cell r="DF461">
            <v>0</v>
          </cell>
          <cell r="DI461">
            <v>0</v>
          </cell>
          <cell r="DK461">
            <v>0</v>
          </cell>
          <cell r="DL461">
            <v>0</v>
          </cell>
          <cell r="DN461" t="str">
            <v>21D12</v>
          </cell>
          <cell r="DO461" t="str">
            <v>Flex.T.Int."Act.Ind."</v>
          </cell>
          <cell r="DP461">
            <v>2</v>
          </cell>
          <cell r="DQ461">
            <v>100</v>
          </cell>
          <cell r="DR461" t="str">
            <v>LX01</v>
          </cell>
          <cell r="DT461" t="str">
            <v>00350054</v>
          </cell>
          <cell r="DU461" t="str">
            <v>CAIXA GERAL DE DEPOSITOS, SA</v>
          </cell>
        </row>
        <row r="462">
          <cell r="A462" t="str">
            <v>302180</v>
          </cell>
          <cell r="B462" t="str">
            <v>Eugénia Maria Martins Infante Ribeiro Ventura</v>
          </cell>
          <cell r="C462" t="str">
            <v>1984</v>
          </cell>
          <cell r="D462">
            <v>21</v>
          </cell>
          <cell r="E462">
            <v>21</v>
          </cell>
          <cell r="F462" t="str">
            <v>19600822</v>
          </cell>
          <cell r="G462" t="str">
            <v>44</v>
          </cell>
          <cell r="H462" t="str">
            <v>1</v>
          </cell>
          <cell r="I462" t="str">
            <v>Casado</v>
          </cell>
          <cell r="J462" t="str">
            <v>feminino</v>
          </cell>
          <cell r="K462">
            <v>0</v>
          </cell>
          <cell r="L462" t="str">
            <v>R Nova Piedade, 52-2º</v>
          </cell>
          <cell r="M462" t="str">
            <v>1200-299</v>
          </cell>
          <cell r="N462" t="str">
            <v>LISBOA</v>
          </cell>
          <cell r="O462" t="str">
            <v>00231023</v>
          </cell>
          <cell r="P462" t="str">
            <v>CURSO GERAL DOS LICEUS</v>
          </cell>
          <cell r="R462" t="str">
            <v>5333486</v>
          </cell>
          <cell r="S462" t="str">
            <v>19980910</v>
          </cell>
          <cell r="T462" t="str">
            <v>LISBOA</v>
          </cell>
          <cell r="U462" t="str">
            <v>9802</v>
          </cell>
          <cell r="V462" t="str">
            <v>SIND IND ELéCT SUL ILHAS</v>
          </cell>
          <cell r="W462" t="str">
            <v>111572690</v>
          </cell>
          <cell r="X462" t="str">
            <v>3247</v>
          </cell>
          <cell r="Y462" t="str">
            <v>0.0</v>
          </cell>
          <cell r="Z462">
            <v>0</v>
          </cell>
          <cell r="AA462" t="str">
            <v>00</v>
          </cell>
          <cell r="AC462" t="str">
            <v>X</v>
          </cell>
          <cell r="AD462" t="str">
            <v>029</v>
          </cell>
          <cell r="AE462" t="str">
            <v>10940086631</v>
          </cell>
          <cell r="AF462" t="str">
            <v>02</v>
          </cell>
          <cell r="AG462" t="str">
            <v>19840502</v>
          </cell>
          <cell r="AH462" t="str">
            <v>DT.Adm.Corr.Antiguid</v>
          </cell>
          <cell r="AI462" t="str">
            <v>1</v>
          </cell>
          <cell r="AJ462" t="str">
            <v>ACTIVOS</v>
          </cell>
          <cell r="AK462" t="str">
            <v>AA</v>
          </cell>
          <cell r="AL462" t="str">
            <v>ACTIVO TEMP.INTEIRO</v>
          </cell>
          <cell r="AM462" t="str">
            <v>J300</v>
          </cell>
          <cell r="AN462" t="str">
            <v>EDPOutsourcing Comercial-S</v>
          </cell>
          <cell r="AO462" t="str">
            <v>J312</v>
          </cell>
          <cell r="AP462" t="str">
            <v>EDPOC-LSB-CCB45</v>
          </cell>
          <cell r="AQ462" t="str">
            <v>40177299</v>
          </cell>
          <cell r="AR462" t="str">
            <v>70000060</v>
          </cell>
          <cell r="AS462" t="str">
            <v>025.</v>
          </cell>
          <cell r="AT462" t="str">
            <v>ESCRITURARIO COMERCIAL</v>
          </cell>
          <cell r="AU462" t="str">
            <v>1</v>
          </cell>
          <cell r="AV462" t="str">
            <v>00040530</v>
          </cell>
          <cell r="AW462" t="str">
            <v>J20460000630</v>
          </cell>
          <cell r="AX462" t="str">
            <v>AS-LE-GA LOJAS E EQUIPAS</v>
          </cell>
          <cell r="AY462" t="str">
            <v>68905057</v>
          </cell>
          <cell r="AZ462" t="str">
            <v>Apoio à Rede Sul</v>
          </cell>
          <cell r="BA462" t="str">
            <v>6890</v>
          </cell>
          <cell r="BB462" t="str">
            <v>EDP Outsourcing Comercial</v>
          </cell>
          <cell r="BC462" t="str">
            <v>6890</v>
          </cell>
          <cell r="BD462" t="str">
            <v>6890</v>
          </cell>
          <cell r="BE462" t="str">
            <v>2800</v>
          </cell>
          <cell r="BF462" t="str">
            <v>6890</v>
          </cell>
          <cell r="BG462" t="str">
            <v>EDP Outsourcing Comercial,SA</v>
          </cell>
          <cell r="BH462" t="str">
            <v>1010</v>
          </cell>
          <cell r="BI462">
            <v>1247</v>
          </cell>
          <cell r="BJ462" t="str">
            <v>11</v>
          </cell>
          <cell r="BK462">
            <v>21</v>
          </cell>
          <cell r="BL462">
            <v>212.31</v>
          </cell>
          <cell r="BM462" t="str">
            <v>NÍVEL 5</v>
          </cell>
          <cell r="BN462" t="str">
            <v>01</v>
          </cell>
          <cell r="BO462" t="str">
            <v>08</v>
          </cell>
          <cell r="BP462" t="str">
            <v>20040101</v>
          </cell>
          <cell r="BQ462" t="str">
            <v>21</v>
          </cell>
          <cell r="BR462" t="str">
            <v>EVOLUCAO AUTOMATICA</v>
          </cell>
          <cell r="BS462" t="str">
            <v>20050101</v>
          </cell>
          <cell r="BW462">
            <v>0</v>
          </cell>
          <cell r="BX462">
            <v>0</v>
          </cell>
          <cell r="BY462">
            <v>0</v>
          </cell>
          <cell r="BZ462">
            <v>0</v>
          </cell>
          <cell r="CA462">
            <v>0</v>
          </cell>
          <cell r="CC462">
            <v>0</v>
          </cell>
          <cell r="CG462">
            <v>0</v>
          </cell>
          <cell r="CK462">
            <v>0</v>
          </cell>
          <cell r="CO462">
            <v>0</v>
          </cell>
          <cell r="CT462">
            <v>0</v>
          </cell>
          <cell r="CU462">
            <v>0</v>
          </cell>
          <cell r="CV462">
            <v>0</v>
          </cell>
          <cell r="CW462">
            <v>0</v>
          </cell>
          <cell r="CX462">
            <v>0</v>
          </cell>
          <cell r="CZ462">
            <v>0</v>
          </cell>
          <cell r="DC462">
            <v>0</v>
          </cell>
          <cell r="DF462">
            <v>0</v>
          </cell>
          <cell r="DI462">
            <v>0</v>
          </cell>
          <cell r="DK462">
            <v>0</v>
          </cell>
          <cell r="DL462">
            <v>0</v>
          </cell>
          <cell r="DN462" t="str">
            <v>11101</v>
          </cell>
          <cell r="DO462" t="str">
            <v>Fixo Tempo Inteiro</v>
          </cell>
          <cell r="DP462">
            <v>2</v>
          </cell>
          <cell r="DQ462">
            <v>100</v>
          </cell>
          <cell r="DR462" t="str">
            <v>LX01</v>
          </cell>
          <cell r="DT462" t="str">
            <v>00330000</v>
          </cell>
          <cell r="DU462" t="str">
            <v>BANCO COMERCIAL PORTUGUES, SA</v>
          </cell>
        </row>
        <row r="463">
          <cell r="A463" t="str">
            <v>140481</v>
          </cell>
          <cell r="B463" t="str">
            <v>Luís Manuel Martins Alves</v>
          </cell>
          <cell r="C463" t="str">
            <v>1975</v>
          </cell>
          <cell r="D463">
            <v>30</v>
          </cell>
          <cell r="E463">
            <v>30</v>
          </cell>
          <cell r="F463" t="str">
            <v>19551127</v>
          </cell>
          <cell r="G463" t="str">
            <v>49</v>
          </cell>
          <cell r="H463" t="str">
            <v>4</v>
          </cell>
          <cell r="I463" t="str">
            <v>Divorc</v>
          </cell>
          <cell r="J463" t="str">
            <v>masculino</v>
          </cell>
          <cell r="K463">
            <v>2</v>
          </cell>
          <cell r="L463" t="str">
            <v>R Bernardo Santareno, 28-R/C Dto Anx Brandoa</v>
          </cell>
          <cell r="M463" t="str">
            <v>2700-112</v>
          </cell>
          <cell r="N463" t="str">
            <v>AMADORA</v>
          </cell>
          <cell r="O463" t="str">
            <v>00241132</v>
          </cell>
          <cell r="P463" t="str">
            <v>CURSO COMPLEMENTAR DOS LICEUS</v>
          </cell>
          <cell r="R463" t="str">
            <v>4680123</v>
          </cell>
          <cell r="S463" t="str">
            <v>19960626</v>
          </cell>
          <cell r="T463" t="str">
            <v>LISBOA</v>
          </cell>
          <cell r="W463" t="str">
            <v>111074851</v>
          </cell>
          <cell r="X463" t="str">
            <v>3140</v>
          </cell>
          <cell r="Y463" t="str">
            <v>0.0</v>
          </cell>
          <cell r="Z463">
            <v>2</v>
          </cell>
          <cell r="AA463" t="str">
            <v>00</v>
          </cell>
          <cell r="AD463" t="str">
            <v>029</v>
          </cell>
          <cell r="AE463" t="str">
            <v>10940067842</v>
          </cell>
          <cell r="AF463" t="str">
            <v>02</v>
          </cell>
          <cell r="AG463" t="str">
            <v>19750901</v>
          </cell>
          <cell r="AH463" t="str">
            <v>DT.Adm.Corr.Antiguid</v>
          </cell>
          <cell r="AI463" t="str">
            <v>1</v>
          </cell>
          <cell r="AJ463" t="str">
            <v>ACTIVOS</v>
          </cell>
          <cell r="AK463" t="str">
            <v>AA</v>
          </cell>
          <cell r="AL463" t="str">
            <v>ACTIVO TEMP.INTEIRO</v>
          </cell>
          <cell r="AM463" t="str">
            <v>J300</v>
          </cell>
          <cell r="AN463" t="str">
            <v>EDPOutsourcing Comercial-S</v>
          </cell>
          <cell r="AO463" t="str">
            <v>J312</v>
          </cell>
          <cell r="AP463" t="str">
            <v>EDPOC-LSB-CCB45</v>
          </cell>
          <cell r="AQ463" t="str">
            <v>40177270</v>
          </cell>
          <cell r="AR463" t="str">
            <v>70000078</v>
          </cell>
          <cell r="AS463" t="str">
            <v>033.</v>
          </cell>
          <cell r="AT463" t="str">
            <v>TECNICO PRINCIPAL DE GESTAO</v>
          </cell>
          <cell r="AU463" t="str">
            <v>1</v>
          </cell>
          <cell r="AV463" t="str">
            <v>00040339</v>
          </cell>
          <cell r="AW463" t="str">
            <v>J20460000830</v>
          </cell>
          <cell r="AX463" t="str">
            <v>AS-RA-GA REDE DE AGENTES - I</v>
          </cell>
          <cell r="AY463" t="str">
            <v>68905059</v>
          </cell>
          <cell r="AZ463" t="str">
            <v>Eq Contacto Directo</v>
          </cell>
          <cell r="BA463" t="str">
            <v>6890</v>
          </cell>
          <cell r="BB463" t="str">
            <v>EDP Outsourcing Comercial</v>
          </cell>
          <cell r="BC463" t="str">
            <v>6890</v>
          </cell>
          <cell r="BD463" t="str">
            <v>6890</v>
          </cell>
          <cell r="BE463" t="str">
            <v>2800</v>
          </cell>
          <cell r="BF463" t="str">
            <v>6890</v>
          </cell>
          <cell r="BG463" t="str">
            <v>EDP Outsourcing Comercial,SA</v>
          </cell>
          <cell r="BH463" t="str">
            <v>1010</v>
          </cell>
          <cell r="BI463">
            <v>1799</v>
          </cell>
          <cell r="BJ463" t="str">
            <v>17</v>
          </cell>
          <cell r="BK463">
            <v>30</v>
          </cell>
          <cell r="BL463">
            <v>303.3</v>
          </cell>
          <cell r="BM463" t="str">
            <v>NÍVEL 3</v>
          </cell>
          <cell r="BN463" t="str">
            <v>02</v>
          </cell>
          <cell r="BO463" t="str">
            <v>08</v>
          </cell>
          <cell r="BP463" t="str">
            <v>20030101</v>
          </cell>
          <cell r="BQ463" t="str">
            <v>21</v>
          </cell>
          <cell r="BR463" t="str">
            <v>EVOLUCAO AUTOMATICA</v>
          </cell>
          <cell r="BS463" t="str">
            <v>20050101</v>
          </cell>
          <cell r="BW463">
            <v>0</v>
          </cell>
          <cell r="BX463">
            <v>0</v>
          </cell>
          <cell r="BY463">
            <v>0</v>
          </cell>
          <cell r="BZ463">
            <v>0</v>
          </cell>
          <cell r="CA463">
            <v>0</v>
          </cell>
          <cell r="CC463">
            <v>0</v>
          </cell>
          <cell r="CG463">
            <v>0</v>
          </cell>
          <cell r="CK463">
            <v>0</v>
          </cell>
          <cell r="CO463">
            <v>0</v>
          </cell>
          <cell r="CT463">
            <v>0</v>
          </cell>
          <cell r="CU463">
            <v>0</v>
          </cell>
          <cell r="CV463">
            <v>0</v>
          </cell>
          <cell r="CW463">
            <v>0</v>
          </cell>
          <cell r="CX463">
            <v>0</v>
          </cell>
          <cell r="CZ463">
            <v>0</v>
          </cell>
          <cell r="DC463">
            <v>0</v>
          </cell>
          <cell r="DF463">
            <v>0</v>
          </cell>
          <cell r="DI463">
            <v>0</v>
          </cell>
          <cell r="DK463">
            <v>0</v>
          </cell>
          <cell r="DL463">
            <v>0</v>
          </cell>
          <cell r="DN463" t="str">
            <v>21D11</v>
          </cell>
          <cell r="DO463" t="str">
            <v>Flex.T.Int."Escrit"</v>
          </cell>
          <cell r="DP463">
            <v>2</v>
          </cell>
          <cell r="DQ463">
            <v>100</v>
          </cell>
          <cell r="DR463" t="str">
            <v>LX01</v>
          </cell>
          <cell r="DT463" t="str">
            <v>00100000</v>
          </cell>
          <cell r="DU463" t="str">
            <v>BANCO BPI, SA</v>
          </cell>
        </row>
        <row r="464">
          <cell r="A464" t="str">
            <v>303380</v>
          </cell>
          <cell r="B464" t="str">
            <v>Helena Cristina Gameiro André</v>
          </cell>
          <cell r="C464" t="str">
            <v>1985</v>
          </cell>
          <cell r="D464">
            <v>20</v>
          </cell>
          <cell r="E464">
            <v>20</v>
          </cell>
          <cell r="F464" t="str">
            <v>19610907</v>
          </cell>
          <cell r="G464" t="str">
            <v>43</v>
          </cell>
          <cell r="H464" t="str">
            <v>4</v>
          </cell>
          <cell r="I464" t="str">
            <v>Divorc</v>
          </cell>
          <cell r="J464" t="str">
            <v>feminino</v>
          </cell>
          <cell r="K464">
            <v>2</v>
          </cell>
          <cell r="L464" t="str">
            <v>R Bernardo Santareno, 33-2ºC Miratejo</v>
          </cell>
          <cell r="M464" t="str">
            <v>2855-233</v>
          </cell>
          <cell r="N464" t="str">
            <v>CORROIOS</v>
          </cell>
          <cell r="O464" t="str">
            <v>00243383</v>
          </cell>
          <cell r="P464" t="str">
            <v>12.ANO - 1. CURSO</v>
          </cell>
          <cell r="R464" t="str">
            <v>3997970</v>
          </cell>
          <cell r="S464" t="str">
            <v>20020207</v>
          </cell>
          <cell r="T464" t="str">
            <v>LISBOA</v>
          </cell>
          <cell r="U464" t="str">
            <v>9802</v>
          </cell>
          <cell r="V464" t="str">
            <v>SIND IND ELéCT SUL ILHAS</v>
          </cell>
          <cell r="W464" t="str">
            <v>138065632</v>
          </cell>
          <cell r="X464" t="str">
            <v>3697</v>
          </cell>
          <cell r="Y464" t="str">
            <v>0.0</v>
          </cell>
          <cell r="Z464">
            <v>1</v>
          </cell>
          <cell r="AA464" t="str">
            <v>00</v>
          </cell>
          <cell r="AD464" t="str">
            <v>029</v>
          </cell>
          <cell r="AE464" t="str">
            <v>10940092074</v>
          </cell>
          <cell r="AF464" t="str">
            <v>02</v>
          </cell>
          <cell r="AG464" t="str">
            <v>19850401</v>
          </cell>
          <cell r="AH464" t="str">
            <v>DT.Adm.Corr.Antiguid</v>
          </cell>
          <cell r="AI464" t="str">
            <v>1</v>
          </cell>
          <cell r="AJ464" t="str">
            <v>ACTIVOS</v>
          </cell>
          <cell r="AK464" t="str">
            <v>AA</v>
          </cell>
          <cell r="AL464" t="str">
            <v>ACTIVO TEMP.INTEIRO</v>
          </cell>
          <cell r="AM464" t="str">
            <v>J300</v>
          </cell>
          <cell r="AN464" t="str">
            <v>EDPOutsourcing Comercial-S</v>
          </cell>
          <cell r="AO464" t="str">
            <v>J312</v>
          </cell>
          <cell r="AP464" t="str">
            <v>EDPOC-LSB-CCB45</v>
          </cell>
          <cell r="AQ464" t="str">
            <v>40177286</v>
          </cell>
          <cell r="AR464" t="str">
            <v>70000022</v>
          </cell>
          <cell r="AS464" t="str">
            <v>014.</v>
          </cell>
          <cell r="AT464" t="str">
            <v>TECNICO COMERCIAL</v>
          </cell>
          <cell r="AU464" t="str">
            <v>1</v>
          </cell>
          <cell r="AV464" t="str">
            <v>00040339</v>
          </cell>
          <cell r="AW464" t="str">
            <v>J20460000830</v>
          </cell>
          <cell r="AX464" t="str">
            <v>AS-RA-GA REDE DE AGENTES - I</v>
          </cell>
          <cell r="AY464" t="str">
            <v>68905059</v>
          </cell>
          <cell r="AZ464" t="str">
            <v>Eq Contacto Directo</v>
          </cell>
          <cell r="BA464" t="str">
            <v>6890</v>
          </cell>
          <cell r="BB464" t="str">
            <v>EDP Outsourcing Comercial</v>
          </cell>
          <cell r="BC464" t="str">
            <v>6890</v>
          </cell>
          <cell r="BD464" t="str">
            <v>6890</v>
          </cell>
          <cell r="BE464" t="str">
            <v>2800</v>
          </cell>
          <cell r="BF464" t="str">
            <v>6890</v>
          </cell>
          <cell r="BG464" t="str">
            <v>EDP Outsourcing Comercial,SA</v>
          </cell>
          <cell r="BH464" t="str">
            <v>1010</v>
          </cell>
          <cell r="BI464">
            <v>1247</v>
          </cell>
          <cell r="BJ464" t="str">
            <v>11</v>
          </cell>
          <cell r="BK464">
            <v>20</v>
          </cell>
          <cell r="BL464">
            <v>202.2</v>
          </cell>
          <cell r="BM464" t="str">
            <v>NÍVEL 4</v>
          </cell>
          <cell r="BN464" t="str">
            <v>00</v>
          </cell>
          <cell r="BO464" t="str">
            <v>05</v>
          </cell>
          <cell r="BP464" t="str">
            <v>20050101</v>
          </cell>
          <cell r="BQ464" t="str">
            <v>21</v>
          </cell>
          <cell r="BR464" t="str">
            <v>EVOLUCAO AUTOMATICA</v>
          </cell>
          <cell r="BS464" t="str">
            <v>20050101</v>
          </cell>
          <cell r="BW464">
            <v>0</v>
          </cell>
          <cell r="BX464">
            <v>0</v>
          </cell>
          <cell r="BY464">
            <v>0</v>
          </cell>
          <cell r="BZ464">
            <v>0</v>
          </cell>
          <cell r="CA464">
            <v>0</v>
          </cell>
          <cell r="CC464">
            <v>0</v>
          </cell>
          <cell r="CG464">
            <v>0</v>
          </cell>
          <cell r="CK464">
            <v>0</v>
          </cell>
          <cell r="CO464">
            <v>0</v>
          </cell>
          <cell r="CT464">
            <v>0</v>
          </cell>
          <cell r="CU464">
            <v>0</v>
          </cell>
          <cell r="CV464">
            <v>0</v>
          </cell>
          <cell r="CW464">
            <v>0</v>
          </cell>
          <cell r="CX464">
            <v>0</v>
          </cell>
          <cell r="CZ464">
            <v>0</v>
          </cell>
          <cell r="DC464">
            <v>0</v>
          </cell>
          <cell r="DF464">
            <v>0</v>
          </cell>
          <cell r="DI464">
            <v>0</v>
          </cell>
          <cell r="DK464">
            <v>0</v>
          </cell>
          <cell r="DL464">
            <v>0</v>
          </cell>
          <cell r="DN464" t="str">
            <v>21D12</v>
          </cell>
          <cell r="DO464" t="str">
            <v>Flex.T.Int."Act.Ind."</v>
          </cell>
          <cell r="DP464">
            <v>2</v>
          </cell>
          <cell r="DQ464">
            <v>100</v>
          </cell>
          <cell r="DR464" t="str">
            <v>LX01</v>
          </cell>
          <cell r="DT464" t="str">
            <v>00330000</v>
          </cell>
          <cell r="DU464" t="str">
            <v>BANCO COMERCIAL PORTUGUES, SA</v>
          </cell>
        </row>
        <row r="465">
          <cell r="A465" t="str">
            <v>214183</v>
          </cell>
          <cell r="B465" t="str">
            <v>Maria Luísa Santos Oliveira Esteves</v>
          </cell>
          <cell r="C465" t="str">
            <v>1981</v>
          </cell>
          <cell r="D465">
            <v>24</v>
          </cell>
          <cell r="E465">
            <v>24</v>
          </cell>
          <cell r="F465" t="str">
            <v>19590821</v>
          </cell>
          <cell r="G465" t="str">
            <v>45</v>
          </cell>
          <cell r="H465" t="str">
            <v>1</v>
          </cell>
          <cell r="I465" t="str">
            <v>Casado</v>
          </cell>
          <cell r="J465" t="str">
            <v>feminino</v>
          </cell>
          <cell r="K465">
            <v>2</v>
          </cell>
          <cell r="L465" t="str">
            <v>Lr João Regras, Nº 12-8ºDto Alfornel</v>
          </cell>
          <cell r="M465" t="str">
            <v>2700-483</v>
          </cell>
          <cell r="N465" t="str">
            <v>AMADORA</v>
          </cell>
          <cell r="O465" t="str">
            <v>00787214</v>
          </cell>
          <cell r="P465" t="str">
            <v>ESTUDOS INGLESES E ALEMAES</v>
          </cell>
          <cell r="R465" t="str">
            <v>6420518</v>
          </cell>
          <cell r="S465" t="str">
            <v>19970519</v>
          </cell>
          <cell r="T465" t="str">
            <v>LISBOA</v>
          </cell>
          <cell r="W465" t="str">
            <v>120550946</v>
          </cell>
          <cell r="X465" t="str">
            <v>3140</v>
          </cell>
          <cell r="Y465" t="str">
            <v>0.0</v>
          </cell>
          <cell r="Z465">
            <v>2</v>
          </cell>
          <cell r="AA465" t="str">
            <v>00</v>
          </cell>
          <cell r="AC465" t="str">
            <v>X</v>
          </cell>
          <cell r="AD465" t="str">
            <v>029</v>
          </cell>
          <cell r="AE465" t="str">
            <v>10940078696</v>
          </cell>
          <cell r="AF465" t="str">
            <v>02</v>
          </cell>
          <cell r="AG465" t="str">
            <v>19810713</v>
          </cell>
          <cell r="AH465" t="str">
            <v>DT.Adm.Corr.Antiguid</v>
          </cell>
          <cell r="AI465" t="str">
            <v>1</v>
          </cell>
          <cell r="AJ465" t="str">
            <v>ACTIVOS</v>
          </cell>
          <cell r="AK465" t="str">
            <v>AA</v>
          </cell>
          <cell r="AL465" t="str">
            <v>ACTIVO TEMP.INTEIRO</v>
          </cell>
          <cell r="AM465" t="str">
            <v>J300</v>
          </cell>
          <cell r="AN465" t="str">
            <v>EDPOutsourcing Comercial-S</v>
          </cell>
          <cell r="AO465" t="str">
            <v>J312</v>
          </cell>
          <cell r="AP465" t="str">
            <v>EDPOC-LSB-CCB45</v>
          </cell>
          <cell r="AQ465" t="str">
            <v>40177265</v>
          </cell>
          <cell r="AR465" t="str">
            <v>70000042</v>
          </cell>
          <cell r="AS465" t="str">
            <v>01L2</v>
          </cell>
          <cell r="AT465" t="str">
            <v>LICENCIADO II</v>
          </cell>
          <cell r="AU465" t="str">
            <v>1</v>
          </cell>
          <cell r="AV465" t="str">
            <v>00040339</v>
          </cell>
          <cell r="AW465" t="str">
            <v>J20460000830</v>
          </cell>
          <cell r="AX465" t="str">
            <v>AS-RA-GA REDE DE AGENTES - I</v>
          </cell>
          <cell r="AY465" t="str">
            <v>68905059</v>
          </cell>
          <cell r="AZ465" t="str">
            <v>Eq Contacto Directo</v>
          </cell>
          <cell r="BA465" t="str">
            <v>6890</v>
          </cell>
          <cell r="BB465" t="str">
            <v>EDP Outsourcing Comercial</v>
          </cell>
          <cell r="BC465" t="str">
            <v>6890</v>
          </cell>
          <cell r="BD465" t="str">
            <v>6890</v>
          </cell>
          <cell r="BE465" t="str">
            <v>2800</v>
          </cell>
          <cell r="BF465" t="str">
            <v>6890</v>
          </cell>
          <cell r="BG465" t="str">
            <v>EDP Outsourcing Comercial,SA</v>
          </cell>
          <cell r="BH465" t="str">
            <v>1010</v>
          </cell>
          <cell r="BI465">
            <v>2409</v>
          </cell>
          <cell r="BJ465" t="str">
            <v>K</v>
          </cell>
          <cell r="BK465">
            <v>24</v>
          </cell>
          <cell r="BL465">
            <v>242.64</v>
          </cell>
          <cell r="BM465" t="str">
            <v>LIC 2</v>
          </cell>
          <cell r="BN465" t="str">
            <v>01</v>
          </cell>
          <cell r="BO465" t="str">
            <v>K</v>
          </cell>
          <cell r="BP465" t="str">
            <v>20030110</v>
          </cell>
          <cell r="BQ465" t="str">
            <v>22</v>
          </cell>
          <cell r="BR465" t="str">
            <v>ACELERACAO DE CARREIRA</v>
          </cell>
          <cell r="BS465" t="str">
            <v>20050101</v>
          </cell>
          <cell r="BW465">
            <v>0</v>
          </cell>
          <cell r="BX465">
            <v>21</v>
          </cell>
          <cell r="BY465">
            <v>582.88</v>
          </cell>
          <cell r="BZ465">
            <v>0</v>
          </cell>
          <cell r="CA465">
            <v>0</v>
          </cell>
          <cell r="CC465">
            <v>0</v>
          </cell>
          <cell r="CG465">
            <v>0</v>
          </cell>
          <cell r="CK465">
            <v>0</v>
          </cell>
          <cell r="CO465">
            <v>0</v>
          </cell>
          <cell r="CT465">
            <v>0</v>
          </cell>
          <cell r="CU465">
            <v>0</v>
          </cell>
          <cell r="CV465">
            <v>0</v>
          </cell>
          <cell r="CW465">
            <v>0</v>
          </cell>
          <cell r="CX465">
            <v>0</v>
          </cell>
          <cell r="CZ465">
            <v>0</v>
          </cell>
          <cell r="DC465">
            <v>0</v>
          </cell>
          <cell r="DD465" t="str">
            <v>1480</v>
          </cell>
          <cell r="DE465" t="str">
            <v>L</v>
          </cell>
          <cell r="DF465">
            <v>124</v>
          </cell>
          <cell r="DI465">
            <v>0</v>
          </cell>
          <cell r="DK465">
            <v>0</v>
          </cell>
          <cell r="DL465">
            <v>0</v>
          </cell>
          <cell r="DN465" t="str">
            <v>50001</v>
          </cell>
          <cell r="DO465" t="str">
            <v>IHT_TEMPO INTEIRO</v>
          </cell>
          <cell r="DP465">
            <v>2</v>
          </cell>
          <cell r="DQ465">
            <v>100</v>
          </cell>
          <cell r="DR465" t="str">
            <v>LX01</v>
          </cell>
          <cell r="DT465" t="str">
            <v>00350081</v>
          </cell>
          <cell r="DU465" t="str">
            <v>CAIXA GERAL DE DEPOSITOS, SA</v>
          </cell>
        </row>
        <row r="466">
          <cell r="A466" t="str">
            <v>264105</v>
          </cell>
          <cell r="B466" t="str">
            <v>Vítor Manuel Caldeira Ferreira</v>
          </cell>
          <cell r="C466" t="str">
            <v>1984</v>
          </cell>
          <cell r="D466">
            <v>21</v>
          </cell>
          <cell r="E466">
            <v>21</v>
          </cell>
          <cell r="F466" t="str">
            <v>19621125</v>
          </cell>
          <cell r="G466" t="str">
            <v>42</v>
          </cell>
          <cell r="H466" t="str">
            <v>1</v>
          </cell>
          <cell r="I466" t="str">
            <v>Casado</v>
          </cell>
          <cell r="J466" t="str">
            <v>masculino</v>
          </cell>
          <cell r="K466">
            <v>2</v>
          </cell>
          <cell r="L466" t="str">
            <v>Av da Liberdade, 51 Vale Milhaços</v>
          </cell>
          <cell r="M466" t="str">
            <v>2855-385</v>
          </cell>
          <cell r="N466" t="str">
            <v>CORROIOS</v>
          </cell>
          <cell r="O466" t="str">
            <v>00121021</v>
          </cell>
          <cell r="P466" t="str">
            <v>1. CICLO LICEAL (2 ANOS)</v>
          </cell>
          <cell r="R466" t="str">
            <v>6202864</v>
          </cell>
          <cell r="S466" t="str">
            <v>19991006</v>
          </cell>
          <cell r="T466" t="str">
            <v>LISBOA</v>
          </cell>
          <cell r="U466" t="str">
            <v>9803</v>
          </cell>
          <cell r="V466" t="str">
            <v>S.NAC IND ENERGIA-SINDEL</v>
          </cell>
          <cell r="W466" t="str">
            <v>123323398</v>
          </cell>
          <cell r="X466" t="str">
            <v>3697</v>
          </cell>
          <cell r="Y466" t="str">
            <v>0.0</v>
          </cell>
          <cell r="Z466">
            <v>2</v>
          </cell>
          <cell r="AA466" t="str">
            <v>00</v>
          </cell>
          <cell r="AC466" t="str">
            <v>X</v>
          </cell>
          <cell r="AD466" t="str">
            <v>100</v>
          </cell>
          <cell r="AE466" t="str">
            <v>11073313892</v>
          </cell>
          <cell r="AF466" t="str">
            <v>02</v>
          </cell>
          <cell r="AG466" t="str">
            <v>19840305</v>
          </cell>
          <cell r="AH466" t="str">
            <v>DT.Adm.Corr.Antiguid</v>
          </cell>
          <cell r="AI466" t="str">
            <v>1</v>
          </cell>
          <cell r="AJ466" t="str">
            <v>ACTIVOS</v>
          </cell>
          <cell r="AK466" t="str">
            <v>AA</v>
          </cell>
          <cell r="AL466" t="str">
            <v>ACTIVO TEMP.INTEIRO</v>
          </cell>
          <cell r="AM466" t="str">
            <v>J300</v>
          </cell>
          <cell r="AN466" t="str">
            <v>EDPOutsourcing Comercial-S</v>
          </cell>
          <cell r="AO466" t="str">
            <v>J312</v>
          </cell>
          <cell r="AP466" t="str">
            <v>EDPOC-LSB-CCB45</v>
          </cell>
          <cell r="AQ466" t="str">
            <v>40177282</v>
          </cell>
          <cell r="AR466" t="str">
            <v>70000022</v>
          </cell>
          <cell r="AS466" t="str">
            <v>014.</v>
          </cell>
          <cell r="AT466" t="str">
            <v>TECNICO COMERCIAL</v>
          </cell>
          <cell r="AU466" t="str">
            <v>1</v>
          </cell>
          <cell r="AV466" t="str">
            <v>00040339</v>
          </cell>
          <cell r="AW466" t="str">
            <v>J20460000830</v>
          </cell>
          <cell r="AX466" t="str">
            <v>AS-RA-GA REDE DE AGENTES - I</v>
          </cell>
          <cell r="AY466" t="str">
            <v>68905059</v>
          </cell>
          <cell r="AZ466" t="str">
            <v>Eq Contacto Directo</v>
          </cell>
          <cell r="BA466" t="str">
            <v>6890</v>
          </cell>
          <cell r="BB466" t="str">
            <v>EDP Outsourcing Comercial</v>
          </cell>
          <cell r="BC466" t="str">
            <v>6890</v>
          </cell>
          <cell r="BD466" t="str">
            <v>6890</v>
          </cell>
          <cell r="BE466" t="str">
            <v>2800</v>
          </cell>
          <cell r="BF466" t="str">
            <v>6890</v>
          </cell>
          <cell r="BG466" t="str">
            <v>EDP Outsourcing Comercial,SA</v>
          </cell>
          <cell r="BH466" t="str">
            <v>1010</v>
          </cell>
          <cell r="BI466">
            <v>1079</v>
          </cell>
          <cell r="BJ466" t="str">
            <v>09</v>
          </cell>
          <cell r="BK466">
            <v>21</v>
          </cell>
          <cell r="BL466">
            <v>212.31</v>
          </cell>
          <cell r="BM466" t="str">
            <v>NÍVEL 4</v>
          </cell>
          <cell r="BN466" t="str">
            <v>01</v>
          </cell>
          <cell r="BO466" t="str">
            <v>03</v>
          </cell>
          <cell r="BP466" t="str">
            <v>20040110</v>
          </cell>
          <cell r="BQ466" t="str">
            <v>33</v>
          </cell>
          <cell r="BR466" t="str">
            <v>NOMEACAO</v>
          </cell>
          <cell r="BS466" t="str">
            <v>20050101</v>
          </cell>
          <cell r="BT466" t="str">
            <v>20040101</v>
          </cell>
          <cell r="BW466">
            <v>0</v>
          </cell>
          <cell r="BX466">
            <v>0</v>
          </cell>
          <cell r="BY466">
            <v>0</v>
          </cell>
          <cell r="BZ466">
            <v>0</v>
          </cell>
          <cell r="CA466">
            <v>0</v>
          </cell>
          <cell r="CC466">
            <v>0</v>
          </cell>
          <cell r="CG466">
            <v>0</v>
          </cell>
          <cell r="CK466">
            <v>0</v>
          </cell>
          <cell r="CO466">
            <v>0</v>
          </cell>
          <cell r="CT466">
            <v>0</v>
          </cell>
          <cell r="CU466">
            <v>0</v>
          </cell>
          <cell r="CV466">
            <v>0</v>
          </cell>
          <cell r="CW466">
            <v>0</v>
          </cell>
          <cell r="CX466">
            <v>0</v>
          </cell>
          <cell r="CZ466">
            <v>0</v>
          </cell>
          <cell r="DC466">
            <v>0</v>
          </cell>
          <cell r="DF466">
            <v>0</v>
          </cell>
          <cell r="DI466">
            <v>0</v>
          </cell>
          <cell r="DK466">
            <v>0</v>
          </cell>
          <cell r="DL466">
            <v>0</v>
          </cell>
          <cell r="DN466" t="str">
            <v>21D12</v>
          </cell>
          <cell r="DO466" t="str">
            <v>Flex.T.Int."Act.Ind."</v>
          </cell>
          <cell r="DP466">
            <v>2</v>
          </cell>
          <cell r="DQ466">
            <v>100</v>
          </cell>
          <cell r="DR466" t="str">
            <v>LX01</v>
          </cell>
          <cell r="DT466" t="str">
            <v>00350759</v>
          </cell>
          <cell r="DU466" t="str">
            <v>CAIXA GERAL DE DEPOSITOS, SA</v>
          </cell>
        </row>
        <row r="467">
          <cell r="A467" t="str">
            <v>182559</v>
          </cell>
          <cell r="B467" t="str">
            <v>Maria Rosário Caniço Marques</v>
          </cell>
          <cell r="C467" t="str">
            <v>1979</v>
          </cell>
          <cell r="D467">
            <v>26</v>
          </cell>
          <cell r="E467">
            <v>26</v>
          </cell>
          <cell r="F467" t="str">
            <v>19561128</v>
          </cell>
          <cell r="G467" t="str">
            <v>48</v>
          </cell>
          <cell r="H467" t="str">
            <v>1</v>
          </cell>
          <cell r="I467" t="str">
            <v>Casado</v>
          </cell>
          <cell r="J467" t="str">
            <v>feminino</v>
          </cell>
          <cell r="K467">
            <v>2</v>
          </cell>
          <cell r="L467" t="str">
            <v>R dos Abrantes, 36</v>
          </cell>
          <cell r="M467" t="str">
            <v>2125-000</v>
          </cell>
          <cell r="N467" t="str">
            <v>MARINHAIS</v>
          </cell>
          <cell r="O467" t="str">
            <v>00243383</v>
          </cell>
          <cell r="P467" t="str">
            <v>12.ANO - 1. CURSO</v>
          </cell>
          <cell r="R467" t="str">
            <v>6044171</v>
          </cell>
          <cell r="S467" t="str">
            <v>20040130</v>
          </cell>
          <cell r="T467" t="str">
            <v>LISBOA</v>
          </cell>
          <cell r="U467" t="str">
            <v>9802</v>
          </cell>
          <cell r="V467" t="str">
            <v>SIND IND ELéCT SUL ILHAS</v>
          </cell>
          <cell r="W467" t="str">
            <v>118077589</v>
          </cell>
          <cell r="X467" t="str">
            <v>2070</v>
          </cell>
          <cell r="Y467" t="str">
            <v>0.0</v>
          </cell>
          <cell r="Z467">
            <v>2</v>
          </cell>
          <cell r="AA467" t="str">
            <v>00</v>
          </cell>
          <cell r="AC467" t="str">
            <v>X</v>
          </cell>
          <cell r="AD467" t="str">
            <v>100</v>
          </cell>
          <cell r="AE467" t="str">
            <v>10096416456</v>
          </cell>
          <cell r="AF467" t="str">
            <v>02</v>
          </cell>
          <cell r="AG467" t="str">
            <v>19791201</v>
          </cell>
          <cell r="AH467" t="str">
            <v>DT.Adm.Corr.Antiguid</v>
          </cell>
          <cell r="AI467" t="str">
            <v>1</v>
          </cell>
          <cell r="AJ467" t="str">
            <v>ACTIVOS</v>
          </cell>
          <cell r="AK467" t="str">
            <v>AA</v>
          </cell>
          <cell r="AL467" t="str">
            <v>ACTIVO TEMP.INTEIRO</v>
          </cell>
          <cell r="AM467" t="str">
            <v>J300</v>
          </cell>
          <cell r="AN467" t="str">
            <v>EDPOutsourcing Comercial-S</v>
          </cell>
          <cell r="AO467" t="str">
            <v>J312</v>
          </cell>
          <cell r="AP467" t="str">
            <v>EDPOC-LSB-CCB45</v>
          </cell>
          <cell r="AQ467" t="str">
            <v>40177276</v>
          </cell>
          <cell r="AR467" t="str">
            <v>70000022</v>
          </cell>
          <cell r="AS467" t="str">
            <v>014.</v>
          </cell>
          <cell r="AT467" t="str">
            <v>TECNICO COMERCIAL</v>
          </cell>
          <cell r="AU467" t="str">
            <v>1</v>
          </cell>
          <cell r="AV467" t="str">
            <v>00040339</v>
          </cell>
          <cell r="AW467" t="str">
            <v>J20460000830</v>
          </cell>
          <cell r="AX467" t="str">
            <v>AS-RA-GA REDE DE AGENTES - I</v>
          </cell>
          <cell r="AY467" t="str">
            <v>68905059</v>
          </cell>
          <cell r="AZ467" t="str">
            <v>Eq Contacto Directo</v>
          </cell>
          <cell r="BA467" t="str">
            <v>6890</v>
          </cell>
          <cell r="BB467" t="str">
            <v>EDP Outsourcing Comercial</v>
          </cell>
          <cell r="BC467" t="str">
            <v>6890</v>
          </cell>
          <cell r="BD467" t="str">
            <v>6890</v>
          </cell>
          <cell r="BE467" t="str">
            <v>2800</v>
          </cell>
          <cell r="BF467" t="str">
            <v>6890</v>
          </cell>
          <cell r="BG467" t="str">
            <v>EDP Outsourcing Comercial,SA</v>
          </cell>
          <cell r="BH467" t="str">
            <v>1010</v>
          </cell>
          <cell r="BI467">
            <v>1339</v>
          </cell>
          <cell r="BJ467" t="str">
            <v>12</v>
          </cell>
          <cell r="BK467">
            <v>26</v>
          </cell>
          <cell r="BL467">
            <v>262.86</v>
          </cell>
          <cell r="BM467" t="str">
            <v>NÍVEL 4</v>
          </cell>
          <cell r="BN467" t="str">
            <v>02</v>
          </cell>
          <cell r="BO467" t="str">
            <v>06</v>
          </cell>
          <cell r="BP467" t="str">
            <v>20030101</v>
          </cell>
          <cell r="BQ467" t="str">
            <v>21</v>
          </cell>
          <cell r="BR467" t="str">
            <v>EVOLUCAO AUTOMATICA</v>
          </cell>
          <cell r="BS467" t="str">
            <v>20050101</v>
          </cell>
          <cell r="BW467">
            <v>0</v>
          </cell>
          <cell r="BX467">
            <v>0</v>
          </cell>
          <cell r="BY467">
            <v>0</v>
          </cell>
          <cell r="BZ467">
            <v>0</v>
          </cell>
          <cell r="CA467">
            <v>0</v>
          </cell>
          <cell r="CC467">
            <v>0</v>
          </cell>
          <cell r="CG467">
            <v>0</v>
          </cell>
          <cell r="CK467">
            <v>0</v>
          </cell>
          <cell r="CO467">
            <v>0</v>
          </cell>
          <cell r="CT467">
            <v>0</v>
          </cell>
          <cell r="CU467">
            <v>0</v>
          </cell>
          <cell r="CV467">
            <v>0</v>
          </cell>
          <cell r="CW467">
            <v>0</v>
          </cell>
          <cell r="CX467">
            <v>0</v>
          </cell>
          <cell r="CZ467">
            <v>0</v>
          </cell>
          <cell r="DC467">
            <v>0</v>
          </cell>
          <cell r="DF467">
            <v>0</v>
          </cell>
          <cell r="DI467">
            <v>0</v>
          </cell>
          <cell r="DK467">
            <v>0</v>
          </cell>
          <cell r="DL467">
            <v>0</v>
          </cell>
          <cell r="DN467" t="str">
            <v>21D12</v>
          </cell>
          <cell r="DO467" t="str">
            <v>Flex.T.Int."Act.Ind."</v>
          </cell>
          <cell r="DP467">
            <v>2</v>
          </cell>
          <cell r="DQ467">
            <v>100</v>
          </cell>
          <cell r="DR467" t="str">
            <v>LX01</v>
          </cell>
          <cell r="DT467" t="str">
            <v>00070340</v>
          </cell>
          <cell r="DU467" t="str">
            <v>BANCO ESPIRITO SANTO, SA</v>
          </cell>
        </row>
        <row r="468">
          <cell r="A468" t="str">
            <v>197084</v>
          </cell>
          <cell r="B468" t="str">
            <v>Heliodoro Jorge Santos Pereira</v>
          </cell>
          <cell r="C468" t="str">
            <v>1974</v>
          </cell>
          <cell r="D468">
            <v>31</v>
          </cell>
          <cell r="E468">
            <v>31</v>
          </cell>
          <cell r="F468" t="str">
            <v>19570727</v>
          </cell>
          <cell r="G468" t="str">
            <v>47</v>
          </cell>
          <cell r="H468" t="str">
            <v>1</v>
          </cell>
          <cell r="I468" t="str">
            <v>Casado</v>
          </cell>
          <cell r="J468" t="str">
            <v>masculino</v>
          </cell>
          <cell r="K468">
            <v>3</v>
          </cell>
          <cell r="L468" t="str">
            <v>R de Goa, Nº 7-1ºA</v>
          </cell>
          <cell r="M468" t="str">
            <v>2900-078</v>
          </cell>
          <cell r="N468" t="str">
            <v>SETÚBAL</v>
          </cell>
          <cell r="O468" t="str">
            <v>00123032</v>
          </cell>
          <cell r="P468" t="str">
            <v>CICLO PREP. ENSINO SECUNDARIO</v>
          </cell>
          <cell r="R468" t="str">
            <v>4837203</v>
          </cell>
          <cell r="S468" t="str">
            <v>19871130</v>
          </cell>
          <cell r="T468" t="str">
            <v>LISBOA</v>
          </cell>
          <cell r="U468" t="str">
            <v>9803</v>
          </cell>
          <cell r="V468" t="str">
            <v>S.NAC IND ENERGIA-SINDEL</v>
          </cell>
          <cell r="W468" t="str">
            <v>114374457</v>
          </cell>
          <cell r="X468" t="str">
            <v>2232</v>
          </cell>
          <cell r="Y468" t="str">
            <v>0.0</v>
          </cell>
          <cell r="Z468">
            <v>3</v>
          </cell>
          <cell r="AA468" t="str">
            <v>00</v>
          </cell>
          <cell r="AD468" t="str">
            <v>100</v>
          </cell>
          <cell r="AE468" t="str">
            <v>11071645797</v>
          </cell>
          <cell r="AF468" t="str">
            <v>02</v>
          </cell>
          <cell r="AG468" t="str">
            <v>19740923</v>
          </cell>
          <cell r="AH468" t="str">
            <v>DT.Adm.Corr.Antiguid</v>
          </cell>
          <cell r="AI468" t="str">
            <v>1</v>
          </cell>
          <cell r="AJ468" t="str">
            <v>ACTIVOS</v>
          </cell>
          <cell r="AK468" t="str">
            <v>AA</v>
          </cell>
          <cell r="AL468" t="str">
            <v>ACTIVO TEMP.INTEIRO</v>
          </cell>
          <cell r="AM468" t="str">
            <v>J300</v>
          </cell>
          <cell r="AN468" t="str">
            <v>EDPOutsourcing Comercial-S</v>
          </cell>
          <cell r="AO468" t="str">
            <v>J312</v>
          </cell>
          <cell r="AP468" t="str">
            <v>EDPOC-LSB-CCB45</v>
          </cell>
          <cell r="AQ468" t="str">
            <v>40177291</v>
          </cell>
          <cell r="AR468" t="str">
            <v>70000060</v>
          </cell>
          <cell r="AS468" t="str">
            <v>025.</v>
          </cell>
          <cell r="AT468" t="str">
            <v>ESCRITURARIO COMERCIAL</v>
          </cell>
          <cell r="AU468" t="str">
            <v>1</v>
          </cell>
          <cell r="AV468" t="str">
            <v>00040339</v>
          </cell>
          <cell r="AW468" t="str">
            <v>J20460000830</v>
          </cell>
          <cell r="AX468" t="str">
            <v>AS-RA-GA REDE DE AGENTES - I</v>
          </cell>
          <cell r="AY468" t="str">
            <v>68905059</v>
          </cell>
          <cell r="AZ468" t="str">
            <v>Eq Contacto Directo</v>
          </cell>
          <cell r="BA468" t="str">
            <v>6890</v>
          </cell>
          <cell r="BB468" t="str">
            <v>EDP Outsourcing Comercial</v>
          </cell>
          <cell r="BC468" t="str">
            <v>6890</v>
          </cell>
          <cell r="BD468" t="str">
            <v>6890</v>
          </cell>
          <cell r="BE468" t="str">
            <v>2800</v>
          </cell>
          <cell r="BF468" t="str">
            <v>6890</v>
          </cell>
          <cell r="BG468" t="str">
            <v>EDP Outsourcing Comercial,SA</v>
          </cell>
          <cell r="BH468" t="str">
            <v>1010</v>
          </cell>
          <cell r="BI468">
            <v>1160</v>
          </cell>
          <cell r="BJ468" t="str">
            <v>10</v>
          </cell>
          <cell r="BK468">
            <v>31</v>
          </cell>
          <cell r="BL468">
            <v>313.41000000000003</v>
          </cell>
          <cell r="BM468" t="str">
            <v>NÍVEL 5</v>
          </cell>
          <cell r="BN468" t="str">
            <v>00</v>
          </cell>
          <cell r="BO468" t="str">
            <v>07</v>
          </cell>
          <cell r="BP468" t="str">
            <v>20050101</v>
          </cell>
          <cell r="BQ468" t="str">
            <v>21</v>
          </cell>
          <cell r="BR468" t="str">
            <v>EVOLUCAO AUTOMATICA</v>
          </cell>
          <cell r="BS468" t="str">
            <v>20050101</v>
          </cell>
          <cell r="BW468">
            <v>0</v>
          </cell>
          <cell r="BX468">
            <v>0</v>
          </cell>
          <cell r="BY468">
            <v>0</v>
          </cell>
          <cell r="BZ468">
            <v>0</v>
          </cell>
          <cell r="CA468">
            <v>0</v>
          </cell>
          <cell r="CC468">
            <v>0</v>
          </cell>
          <cell r="CG468">
            <v>0</v>
          </cell>
          <cell r="CK468">
            <v>0</v>
          </cell>
          <cell r="CO468">
            <v>0</v>
          </cell>
          <cell r="CT468">
            <v>0</v>
          </cell>
          <cell r="CU468">
            <v>0</v>
          </cell>
          <cell r="CV468">
            <v>0</v>
          </cell>
          <cell r="CW468">
            <v>0</v>
          </cell>
          <cell r="CX468">
            <v>0</v>
          </cell>
          <cell r="CZ468">
            <v>0</v>
          </cell>
          <cell r="DC468">
            <v>0</v>
          </cell>
          <cell r="DF468">
            <v>0</v>
          </cell>
          <cell r="DI468">
            <v>0</v>
          </cell>
          <cell r="DK468">
            <v>0</v>
          </cell>
          <cell r="DL468">
            <v>0</v>
          </cell>
          <cell r="DN468" t="str">
            <v>21D12</v>
          </cell>
          <cell r="DO468" t="str">
            <v>Flex.T.Int."Act.Ind."</v>
          </cell>
          <cell r="DP468">
            <v>2</v>
          </cell>
          <cell r="DQ468">
            <v>100</v>
          </cell>
          <cell r="DR468" t="str">
            <v>LX01</v>
          </cell>
          <cell r="DT468" t="str">
            <v>00180000</v>
          </cell>
          <cell r="DU468" t="str">
            <v>BANCO TOTTA &amp; ACORES, SA</v>
          </cell>
        </row>
        <row r="469">
          <cell r="A469" t="str">
            <v>140490</v>
          </cell>
          <cell r="B469" t="str">
            <v>Manuel Luís Conceição Oliveira Samji</v>
          </cell>
          <cell r="C469" t="str">
            <v>1975</v>
          </cell>
          <cell r="D469">
            <v>30</v>
          </cell>
          <cell r="E469">
            <v>30</v>
          </cell>
          <cell r="F469" t="str">
            <v>19540331</v>
          </cell>
          <cell r="G469" t="str">
            <v>51</v>
          </cell>
          <cell r="H469" t="str">
            <v>1</v>
          </cell>
          <cell r="I469" t="str">
            <v>Casado</v>
          </cell>
          <cell r="J469" t="str">
            <v>masculino</v>
          </cell>
          <cell r="K469">
            <v>2</v>
          </cell>
          <cell r="L469" t="str">
            <v>R Cidade de Paris, 17-3ºEsq Agualva</v>
          </cell>
          <cell r="M469" t="str">
            <v>2735-000</v>
          </cell>
          <cell r="N469" t="str">
            <v>CACÉM</v>
          </cell>
          <cell r="O469" t="str">
            <v>00122125</v>
          </cell>
          <cell r="P469" t="str">
            <v>SERRALHEIRO</v>
          </cell>
          <cell r="R469" t="str">
            <v>2314318</v>
          </cell>
          <cell r="S469" t="str">
            <v>19960402</v>
          </cell>
          <cell r="T469" t="str">
            <v>LISBOA</v>
          </cell>
          <cell r="U469" t="str">
            <v>9803</v>
          </cell>
          <cell r="V469" t="str">
            <v>S.NAC IND ENERGIA-SINDEL</v>
          </cell>
          <cell r="W469" t="str">
            <v>105406716</v>
          </cell>
          <cell r="X469" t="str">
            <v>3557</v>
          </cell>
          <cell r="Y469" t="str">
            <v>0.0</v>
          </cell>
          <cell r="Z469">
            <v>2</v>
          </cell>
          <cell r="AA469" t="str">
            <v>00</v>
          </cell>
          <cell r="AD469" t="str">
            <v>029</v>
          </cell>
          <cell r="AE469" t="str">
            <v>10940067876</v>
          </cell>
          <cell r="AF469" t="str">
            <v>02</v>
          </cell>
          <cell r="AG469" t="str">
            <v>19750901</v>
          </cell>
          <cell r="AH469" t="str">
            <v>DT.Adm.Corr.Antiguid</v>
          </cell>
          <cell r="AI469" t="str">
            <v>1</v>
          </cell>
          <cell r="AJ469" t="str">
            <v>ACTIVOS</v>
          </cell>
          <cell r="AK469" t="str">
            <v>AA</v>
          </cell>
          <cell r="AL469" t="str">
            <v>ACTIVO TEMP.INTEIRO</v>
          </cell>
          <cell r="AM469" t="str">
            <v>J300</v>
          </cell>
          <cell r="AN469" t="str">
            <v>EDPOutsourcing Comercial-S</v>
          </cell>
          <cell r="AO469" t="str">
            <v>J312</v>
          </cell>
          <cell r="AP469" t="str">
            <v>EDPOC-LSB-CCB45</v>
          </cell>
          <cell r="AQ469" t="str">
            <v>40177271</v>
          </cell>
          <cell r="AR469" t="str">
            <v>70000078</v>
          </cell>
          <cell r="AS469" t="str">
            <v>033.</v>
          </cell>
          <cell r="AT469" t="str">
            <v>TECNICO PRINCIPAL DE GESTAO</v>
          </cell>
          <cell r="AU469" t="str">
            <v>1</v>
          </cell>
          <cell r="AV469" t="str">
            <v>00040339</v>
          </cell>
          <cell r="AW469" t="str">
            <v>J20460000830</v>
          </cell>
          <cell r="AX469" t="str">
            <v>AS-RA-GA REDE DE AGENTES - I</v>
          </cell>
          <cell r="AY469" t="str">
            <v>68905059</v>
          </cell>
          <cell r="AZ469" t="str">
            <v>Eq Contacto Directo</v>
          </cell>
          <cell r="BA469" t="str">
            <v>6890</v>
          </cell>
          <cell r="BB469" t="str">
            <v>EDP Outsourcing Comercial</v>
          </cell>
          <cell r="BC469" t="str">
            <v>6890</v>
          </cell>
          <cell r="BD469" t="str">
            <v>6890</v>
          </cell>
          <cell r="BE469" t="str">
            <v>2800</v>
          </cell>
          <cell r="BF469" t="str">
            <v>6890</v>
          </cell>
          <cell r="BG469" t="str">
            <v>EDP Outsourcing Comercial,SA</v>
          </cell>
          <cell r="BH469" t="str">
            <v>1010</v>
          </cell>
          <cell r="BI469">
            <v>1799</v>
          </cell>
          <cell r="BJ469" t="str">
            <v>17</v>
          </cell>
          <cell r="BK469">
            <v>30</v>
          </cell>
          <cell r="BL469">
            <v>303.3</v>
          </cell>
          <cell r="BM469" t="str">
            <v>NÍVEL 3</v>
          </cell>
          <cell r="BN469" t="str">
            <v>00</v>
          </cell>
          <cell r="BO469" t="str">
            <v>08</v>
          </cell>
          <cell r="BP469" t="str">
            <v>20050101</v>
          </cell>
          <cell r="BQ469" t="str">
            <v>21</v>
          </cell>
          <cell r="BR469" t="str">
            <v>EVOLUCAO AUTOMATICA</v>
          </cell>
          <cell r="BS469" t="str">
            <v>20050101</v>
          </cell>
          <cell r="BW469">
            <v>0</v>
          </cell>
          <cell r="BX469">
            <v>0</v>
          </cell>
          <cell r="BY469">
            <v>0</v>
          </cell>
          <cell r="BZ469">
            <v>0</v>
          </cell>
          <cell r="CA469">
            <v>0</v>
          </cell>
          <cell r="CC469">
            <v>0</v>
          </cell>
          <cell r="CG469">
            <v>0</v>
          </cell>
          <cell r="CK469">
            <v>0</v>
          </cell>
          <cell r="CO469">
            <v>0</v>
          </cell>
          <cell r="CT469">
            <v>0</v>
          </cell>
          <cell r="CU469">
            <v>0</v>
          </cell>
          <cell r="CV469">
            <v>0</v>
          </cell>
          <cell r="CW469">
            <v>0</v>
          </cell>
          <cell r="CX469">
            <v>0</v>
          </cell>
          <cell r="CZ469">
            <v>0</v>
          </cell>
          <cell r="DC469">
            <v>0</v>
          </cell>
          <cell r="DF469">
            <v>0</v>
          </cell>
          <cell r="DI469">
            <v>0</v>
          </cell>
          <cell r="DK469">
            <v>0</v>
          </cell>
          <cell r="DL469">
            <v>0</v>
          </cell>
          <cell r="DN469" t="str">
            <v>21D11</v>
          </cell>
          <cell r="DO469" t="str">
            <v>Flex.T.Int."Escrit"</v>
          </cell>
          <cell r="DP469">
            <v>2</v>
          </cell>
          <cell r="DQ469">
            <v>100</v>
          </cell>
          <cell r="DR469" t="str">
            <v>LX01</v>
          </cell>
          <cell r="DT469" t="str">
            <v>00100000</v>
          </cell>
          <cell r="DU469" t="str">
            <v>BANCO BPI, SA</v>
          </cell>
        </row>
        <row r="470">
          <cell r="A470" t="str">
            <v>183547</v>
          </cell>
          <cell r="B470" t="str">
            <v>António José Robalo Jorge</v>
          </cell>
          <cell r="C470" t="str">
            <v>1980</v>
          </cell>
          <cell r="D470">
            <v>25</v>
          </cell>
          <cell r="E470">
            <v>25</v>
          </cell>
          <cell r="F470" t="str">
            <v>19520208</v>
          </cell>
          <cell r="G470" t="str">
            <v>53</v>
          </cell>
          <cell r="H470" t="str">
            <v>1</v>
          </cell>
          <cell r="I470" t="str">
            <v>Casado</v>
          </cell>
          <cell r="J470" t="str">
            <v>masculino</v>
          </cell>
          <cell r="K470">
            <v>2</v>
          </cell>
          <cell r="L470" t="str">
            <v>R Poço Coberto, 12</v>
          </cell>
          <cell r="M470" t="str">
            <v>1800-303</v>
          </cell>
          <cell r="N470" t="str">
            <v>LISBOA</v>
          </cell>
          <cell r="O470" t="str">
            <v>00743205</v>
          </cell>
          <cell r="P470" t="str">
            <v>ENG. ELECTROTECNICA</v>
          </cell>
          <cell r="R470" t="str">
            <v>2457667</v>
          </cell>
          <cell r="S470" t="str">
            <v>19951006</v>
          </cell>
          <cell r="T470" t="str">
            <v>LISBOA</v>
          </cell>
          <cell r="U470" t="str">
            <v>9818</v>
          </cell>
          <cell r="V470" t="str">
            <v>SD ENGENHEIROS REGIãO SUL</v>
          </cell>
          <cell r="W470" t="str">
            <v>105955078</v>
          </cell>
          <cell r="X470" t="str">
            <v>3336</v>
          </cell>
          <cell r="Y470" t="str">
            <v>0.0</v>
          </cell>
          <cell r="Z470">
            <v>2</v>
          </cell>
          <cell r="AA470" t="str">
            <v>00</v>
          </cell>
          <cell r="AD470" t="str">
            <v>100</v>
          </cell>
          <cell r="AE470" t="str">
            <v>11218584691</v>
          </cell>
          <cell r="AF470" t="str">
            <v>02</v>
          </cell>
          <cell r="AG470" t="str">
            <v>19800101</v>
          </cell>
          <cell r="AH470" t="str">
            <v>DT.Adm.Corr.Antiguid</v>
          </cell>
          <cell r="AI470" t="str">
            <v>1</v>
          </cell>
          <cell r="AJ470" t="str">
            <v>ACTIVOS</v>
          </cell>
          <cell r="AK470" t="str">
            <v>AA</v>
          </cell>
          <cell r="AL470" t="str">
            <v>ACTIVO TEMP.INTEIRO</v>
          </cell>
          <cell r="AM470" t="str">
            <v>J300</v>
          </cell>
          <cell r="AN470" t="str">
            <v>EDPOutsourcing Comercial-S</v>
          </cell>
          <cell r="AO470" t="str">
            <v>J312</v>
          </cell>
          <cell r="AP470" t="str">
            <v>EDPOC-LSB-CCB45</v>
          </cell>
          <cell r="AQ470" t="str">
            <v>40186093</v>
          </cell>
          <cell r="AR470" t="str">
            <v>70000035</v>
          </cell>
          <cell r="AS470" t="str">
            <v>01A0</v>
          </cell>
          <cell r="AT470" t="str">
            <v>ASSESSOR</v>
          </cell>
          <cell r="AU470" t="str">
            <v>1</v>
          </cell>
          <cell r="AV470" t="str">
            <v>00040404</v>
          </cell>
          <cell r="AW470" t="str">
            <v>J20500000230</v>
          </cell>
          <cell r="AX470" t="str">
            <v>OCAP-APOIO</v>
          </cell>
          <cell r="AY470" t="str">
            <v>68907000</v>
          </cell>
          <cell r="AZ470" t="str">
            <v>Operações Comerciais</v>
          </cell>
          <cell r="BA470" t="str">
            <v>6890</v>
          </cell>
          <cell r="BB470" t="str">
            <v>EDP Outsourcing Comercial</v>
          </cell>
          <cell r="BC470" t="str">
            <v>6890</v>
          </cell>
          <cell r="BD470" t="str">
            <v>6890</v>
          </cell>
          <cell r="BE470" t="str">
            <v>2800</v>
          </cell>
          <cell r="BF470" t="str">
            <v>6890</v>
          </cell>
          <cell r="BG470" t="str">
            <v>EDP Outsourcing Comercial,SA</v>
          </cell>
          <cell r="BH470" t="str">
            <v>1010</v>
          </cell>
          <cell r="BI470">
            <v>2533</v>
          </cell>
          <cell r="BJ470" t="str">
            <v>L</v>
          </cell>
          <cell r="BK470">
            <v>25</v>
          </cell>
          <cell r="BL470">
            <v>252.75</v>
          </cell>
          <cell r="BM470" t="str">
            <v>ASSESSOR</v>
          </cell>
          <cell r="BN470" t="str">
            <v>00</v>
          </cell>
          <cell r="BO470" t="str">
            <v>L</v>
          </cell>
          <cell r="BP470" t="str">
            <v>20050105</v>
          </cell>
          <cell r="BQ470" t="str">
            <v>46</v>
          </cell>
          <cell r="BR470" t="str">
            <v>DECISAO CA (CATEG.PROPRIA)</v>
          </cell>
          <cell r="BS470" t="str">
            <v>20050501</v>
          </cell>
          <cell r="BT470" t="str">
            <v>20041001</v>
          </cell>
          <cell r="BW470">
            <v>0</v>
          </cell>
          <cell r="BX470">
            <v>21</v>
          </cell>
          <cell r="BY470">
            <v>611.47</v>
          </cell>
          <cell r="BZ470">
            <v>0</v>
          </cell>
          <cell r="CA470">
            <v>0</v>
          </cell>
          <cell r="CC470">
            <v>0</v>
          </cell>
          <cell r="CG470">
            <v>0</v>
          </cell>
          <cell r="CK470">
            <v>0</v>
          </cell>
          <cell r="CO470">
            <v>0</v>
          </cell>
          <cell r="CT470">
            <v>0</v>
          </cell>
          <cell r="CU470">
            <v>0</v>
          </cell>
          <cell r="CV470">
            <v>0</v>
          </cell>
          <cell r="CW470">
            <v>0</v>
          </cell>
          <cell r="CX470">
            <v>0</v>
          </cell>
          <cell r="CZ470">
            <v>0</v>
          </cell>
          <cell r="DC470">
            <v>0</v>
          </cell>
          <cell r="DF470">
            <v>0</v>
          </cell>
          <cell r="DG470" t="str">
            <v>1330</v>
          </cell>
          <cell r="DH470" t="str">
            <v>M</v>
          </cell>
          <cell r="DI470">
            <v>126</v>
          </cell>
          <cell r="DK470">
            <v>0</v>
          </cell>
          <cell r="DL470">
            <v>0</v>
          </cell>
          <cell r="DN470" t="str">
            <v>50001</v>
          </cell>
          <cell r="DO470" t="str">
            <v>IHT_TEMPO INTEIRO</v>
          </cell>
          <cell r="DP470">
            <v>2</v>
          </cell>
          <cell r="DQ470">
            <v>100</v>
          </cell>
          <cell r="DR470" t="str">
            <v>LX01</v>
          </cell>
          <cell r="DT470" t="str">
            <v>00330000</v>
          </cell>
          <cell r="DU470" t="str">
            <v>BANCO COMERCIAL PORTUGUES, SA</v>
          </cell>
        </row>
        <row r="471">
          <cell r="A471" t="str">
            <v>192295</v>
          </cell>
          <cell r="B471" t="str">
            <v>Barbara Ganhão Brito Palma Ramos Maia</v>
          </cell>
          <cell r="C471" t="str">
            <v>1980</v>
          </cell>
          <cell r="D471">
            <v>25</v>
          </cell>
          <cell r="E471">
            <v>25</v>
          </cell>
          <cell r="F471" t="str">
            <v>19481017</v>
          </cell>
          <cell r="G471" t="str">
            <v>56</v>
          </cell>
          <cell r="H471" t="str">
            <v>1</v>
          </cell>
          <cell r="I471" t="str">
            <v>Casado</v>
          </cell>
          <cell r="J471" t="str">
            <v>feminino</v>
          </cell>
          <cell r="K471">
            <v>1</v>
          </cell>
          <cell r="L471" t="str">
            <v>R das Gencianas, 43 - BELVERDE</v>
          </cell>
          <cell r="M471" t="str">
            <v>2845-495</v>
          </cell>
          <cell r="N471" t="str">
            <v>AMORA</v>
          </cell>
          <cell r="O471" t="str">
            <v>00231023</v>
          </cell>
          <cell r="P471" t="str">
            <v>CURSO GERAL DOS LICEUS</v>
          </cell>
          <cell r="R471" t="str">
            <v>1115017</v>
          </cell>
          <cell r="S471" t="str">
            <v>20011026</v>
          </cell>
          <cell r="T471" t="str">
            <v>LISBOA</v>
          </cell>
          <cell r="U471" t="str">
            <v>9822</v>
          </cell>
          <cell r="V471" t="str">
            <v>SD TB ESC COM SERV SITESE</v>
          </cell>
          <cell r="W471" t="str">
            <v>116433981</v>
          </cell>
          <cell r="X471" t="str">
            <v>3697</v>
          </cell>
          <cell r="Y471" t="str">
            <v>0.0</v>
          </cell>
          <cell r="Z471">
            <v>1</v>
          </cell>
          <cell r="AA471" t="str">
            <v>00</v>
          </cell>
          <cell r="AC471" t="str">
            <v>X</v>
          </cell>
          <cell r="AD471" t="str">
            <v>100</v>
          </cell>
          <cell r="AE471" t="str">
            <v>10093916311</v>
          </cell>
          <cell r="AF471" t="str">
            <v>02</v>
          </cell>
          <cell r="AG471" t="str">
            <v>19800512</v>
          </cell>
          <cell r="AH471" t="str">
            <v>DT.Adm.Corr.Antiguid</v>
          </cell>
          <cell r="AI471" t="str">
            <v>1</v>
          </cell>
          <cell r="AJ471" t="str">
            <v>ACTIVOS</v>
          </cell>
          <cell r="AK471" t="str">
            <v>AA</v>
          </cell>
          <cell r="AL471" t="str">
            <v>ACTIVO TEMP.INTEIRO</v>
          </cell>
          <cell r="AM471" t="str">
            <v>J300</v>
          </cell>
          <cell r="AN471" t="str">
            <v>EDPOutsourcing Comercial-S</v>
          </cell>
          <cell r="AO471" t="str">
            <v>J312</v>
          </cell>
          <cell r="AP471" t="str">
            <v>EDPOC-LSB-CCB45</v>
          </cell>
          <cell r="AQ471" t="str">
            <v>40177167</v>
          </cell>
          <cell r="AR471" t="str">
            <v>70000244</v>
          </cell>
          <cell r="AS471" t="str">
            <v>134.</v>
          </cell>
          <cell r="AT471" t="str">
            <v>TECNICO GESTAO ADMINISTRATIVA</v>
          </cell>
          <cell r="AU471" t="str">
            <v>1</v>
          </cell>
          <cell r="AV471" t="str">
            <v>00040404</v>
          </cell>
          <cell r="AW471" t="str">
            <v>J20500000230</v>
          </cell>
          <cell r="AX471" t="str">
            <v>OCAP-APOIO</v>
          </cell>
          <cell r="AY471" t="str">
            <v>68907000</v>
          </cell>
          <cell r="AZ471" t="str">
            <v>Operações Comerciais</v>
          </cell>
          <cell r="BA471" t="str">
            <v>6890</v>
          </cell>
          <cell r="BB471" t="str">
            <v>EDP Outsourcing Comercial</v>
          </cell>
          <cell r="BC471" t="str">
            <v>6890</v>
          </cell>
          <cell r="BD471" t="str">
            <v>6890</v>
          </cell>
          <cell r="BE471" t="str">
            <v>2800</v>
          </cell>
          <cell r="BF471" t="str">
            <v>6890</v>
          </cell>
          <cell r="BG471" t="str">
            <v>EDP Outsourcing Comercial,SA</v>
          </cell>
          <cell r="BH471" t="str">
            <v>1010</v>
          </cell>
          <cell r="BI471">
            <v>1520</v>
          </cell>
          <cell r="BJ471" t="str">
            <v>14</v>
          </cell>
          <cell r="BK471">
            <v>25</v>
          </cell>
          <cell r="BL471">
            <v>252.75</v>
          </cell>
          <cell r="BM471" t="str">
            <v>NÍVEL 4</v>
          </cell>
          <cell r="BN471" t="str">
            <v>00</v>
          </cell>
          <cell r="BO471" t="str">
            <v>08</v>
          </cell>
          <cell r="BP471" t="str">
            <v>20050101</v>
          </cell>
          <cell r="BQ471" t="str">
            <v>21</v>
          </cell>
          <cell r="BR471" t="str">
            <v>EVOLUCAO AUTOMATICA</v>
          </cell>
          <cell r="BS471" t="str">
            <v>20050101</v>
          </cell>
          <cell r="BW471">
            <v>0</v>
          </cell>
          <cell r="BX471">
            <v>0</v>
          </cell>
          <cell r="BY471">
            <v>0</v>
          </cell>
          <cell r="BZ471">
            <v>0</v>
          </cell>
          <cell r="CA471">
            <v>0</v>
          </cell>
          <cell r="CC471">
            <v>0</v>
          </cell>
          <cell r="CG471">
            <v>0</v>
          </cell>
          <cell r="CK471">
            <v>0</v>
          </cell>
          <cell r="CO471">
            <v>0</v>
          </cell>
          <cell r="CT471">
            <v>0</v>
          </cell>
          <cell r="CU471">
            <v>0</v>
          </cell>
          <cell r="CV471">
            <v>0</v>
          </cell>
          <cell r="CW471">
            <v>0</v>
          </cell>
          <cell r="CX471">
            <v>0</v>
          </cell>
          <cell r="CZ471">
            <v>0</v>
          </cell>
          <cell r="DC471">
            <v>0</v>
          </cell>
          <cell r="DF471">
            <v>0</v>
          </cell>
          <cell r="DI471">
            <v>0</v>
          </cell>
          <cell r="DK471">
            <v>0</v>
          </cell>
          <cell r="DL471">
            <v>0</v>
          </cell>
          <cell r="DN471" t="str">
            <v>21D11</v>
          </cell>
          <cell r="DO471" t="str">
            <v>Flex.T.Int."Escrit"</v>
          </cell>
          <cell r="DP471">
            <v>2</v>
          </cell>
          <cell r="DQ471">
            <v>100</v>
          </cell>
          <cell r="DR471" t="str">
            <v>LX01</v>
          </cell>
          <cell r="DT471" t="str">
            <v>00330000</v>
          </cell>
          <cell r="DU471" t="str">
            <v>BANCO COMERCIAL PORTUGUES, SA</v>
          </cell>
        </row>
        <row r="472">
          <cell r="A472" t="str">
            <v>168670</v>
          </cell>
          <cell r="B472" t="str">
            <v>Celestino Rodrigues Piedade Subtil</v>
          </cell>
          <cell r="C472" t="str">
            <v>1979</v>
          </cell>
          <cell r="D472">
            <v>26</v>
          </cell>
          <cell r="E472">
            <v>26</v>
          </cell>
          <cell r="F472" t="str">
            <v>19560301</v>
          </cell>
          <cell r="G472" t="str">
            <v>49</v>
          </cell>
          <cell r="H472" t="str">
            <v>1</v>
          </cell>
          <cell r="I472" t="str">
            <v>Casado</v>
          </cell>
          <cell r="J472" t="str">
            <v>masculino</v>
          </cell>
          <cell r="K472">
            <v>1</v>
          </cell>
          <cell r="L472" t="str">
            <v>R Adriano Viegas Salema, 6-2ºDto</v>
          </cell>
          <cell r="M472" t="str">
            <v>2735-014</v>
          </cell>
          <cell r="N472" t="str">
            <v>AGUALVA-CACÉM</v>
          </cell>
          <cell r="O472" t="str">
            <v>00774822</v>
          </cell>
          <cell r="P472" t="str">
            <v>CONTROLE FINANCEIRO</v>
          </cell>
          <cell r="R472" t="str">
            <v>4918813</v>
          </cell>
          <cell r="S472" t="str">
            <v>19960409</v>
          </cell>
          <cell r="T472" t="str">
            <v>LISBOA</v>
          </cell>
          <cell r="W472" t="str">
            <v>102726817</v>
          </cell>
          <cell r="X472" t="str">
            <v>3557</v>
          </cell>
          <cell r="Y472" t="str">
            <v>0.0</v>
          </cell>
          <cell r="Z472">
            <v>1</v>
          </cell>
          <cell r="AA472" t="str">
            <v>00</v>
          </cell>
          <cell r="AD472" t="str">
            <v>100</v>
          </cell>
          <cell r="AE472" t="str">
            <v>11218530141</v>
          </cell>
          <cell r="AF472" t="str">
            <v>02</v>
          </cell>
          <cell r="AG472" t="str">
            <v>19790901</v>
          </cell>
          <cell r="AH472" t="str">
            <v>DT.Adm.Corr.Antiguid</v>
          </cell>
          <cell r="AI472" t="str">
            <v>1</v>
          </cell>
          <cell r="AJ472" t="str">
            <v>ACTIVOS</v>
          </cell>
          <cell r="AK472" t="str">
            <v>AA</v>
          </cell>
          <cell r="AL472" t="str">
            <v>ACTIVO TEMP.INTEIRO</v>
          </cell>
          <cell r="AM472" t="str">
            <v>J300</v>
          </cell>
          <cell r="AN472" t="str">
            <v>EDPOutsourcing Comercial-S</v>
          </cell>
          <cell r="AO472" t="str">
            <v>J312</v>
          </cell>
          <cell r="AP472" t="str">
            <v>EDPOC-LSB-CCB45</v>
          </cell>
          <cell r="AQ472" t="str">
            <v>40176886</v>
          </cell>
          <cell r="AR472" t="str">
            <v>70000168</v>
          </cell>
          <cell r="AS472" t="str">
            <v>080I</v>
          </cell>
          <cell r="AT472" t="str">
            <v>SUBDIRECTOR (D1)</v>
          </cell>
          <cell r="AU472" t="str">
            <v>1</v>
          </cell>
          <cell r="AV472" t="str">
            <v>00040432</v>
          </cell>
          <cell r="AW472" t="str">
            <v>J20504000130</v>
          </cell>
          <cell r="AX472" t="str">
            <v>OCB2C-CH-CHEFIA</v>
          </cell>
          <cell r="AY472" t="str">
            <v>68907102</v>
          </cell>
          <cell r="AZ472" t="str">
            <v>B2C - Sul</v>
          </cell>
          <cell r="BA472" t="str">
            <v>6890</v>
          </cell>
          <cell r="BB472" t="str">
            <v>EDP Outsourcing Comercial</v>
          </cell>
          <cell r="BC472" t="str">
            <v>6890</v>
          </cell>
          <cell r="BD472" t="str">
            <v>6890</v>
          </cell>
          <cell r="BE472" t="str">
            <v>2800</v>
          </cell>
          <cell r="BF472" t="str">
            <v>6890</v>
          </cell>
          <cell r="BG472" t="str">
            <v>EDP Outsourcing Comercial,SA</v>
          </cell>
          <cell r="BH472" t="str">
            <v>1010</v>
          </cell>
          <cell r="BI472">
            <v>3242</v>
          </cell>
          <cell r="BJ472" t="str">
            <v>Q</v>
          </cell>
          <cell r="BK472">
            <v>26</v>
          </cell>
          <cell r="BL472">
            <v>262.86</v>
          </cell>
          <cell r="BM472" t="str">
            <v>SUB DIR</v>
          </cell>
          <cell r="BN472" t="str">
            <v>00</v>
          </cell>
          <cell r="BO472" t="str">
            <v>Q</v>
          </cell>
          <cell r="BP472" t="str">
            <v>20040107</v>
          </cell>
          <cell r="BQ472" t="str">
            <v>22</v>
          </cell>
          <cell r="BR472" t="str">
            <v>ACELERACAO DE CARREIRA</v>
          </cell>
          <cell r="BS472" t="str">
            <v>20050101</v>
          </cell>
          <cell r="BU472" t="str">
            <v>SUB DIR</v>
          </cell>
          <cell r="BV472" t="str">
            <v>Q</v>
          </cell>
          <cell r="BW472">
            <v>0</v>
          </cell>
          <cell r="BX472">
            <v>25</v>
          </cell>
          <cell r="BY472">
            <v>876.22</v>
          </cell>
          <cell r="BZ472">
            <v>0</v>
          </cell>
          <cell r="CA472">
            <v>0</v>
          </cell>
          <cell r="CC472">
            <v>0</v>
          </cell>
          <cell r="CG472">
            <v>0</v>
          </cell>
          <cell r="CK472">
            <v>0</v>
          </cell>
          <cell r="CO472">
            <v>0</v>
          </cell>
          <cell r="CT472">
            <v>0</v>
          </cell>
          <cell r="CU472">
            <v>0</v>
          </cell>
          <cell r="CV472">
            <v>0</v>
          </cell>
          <cell r="CW472">
            <v>0</v>
          </cell>
          <cell r="CX472">
            <v>0</v>
          </cell>
          <cell r="CZ472">
            <v>0</v>
          </cell>
          <cell r="DC472">
            <v>0</v>
          </cell>
          <cell r="DF472">
            <v>0</v>
          </cell>
          <cell r="DI472">
            <v>0</v>
          </cell>
          <cell r="DK472">
            <v>0</v>
          </cell>
          <cell r="DL472">
            <v>0</v>
          </cell>
          <cell r="DN472" t="str">
            <v>50001</v>
          </cell>
          <cell r="DO472" t="str">
            <v>IHT_TEMPO INTEIRO</v>
          </cell>
          <cell r="DP472">
            <v>9</v>
          </cell>
          <cell r="DQ472">
            <v>100</v>
          </cell>
          <cell r="DR472" t="str">
            <v>LX01</v>
          </cell>
          <cell r="DT472" t="str">
            <v>00350178</v>
          </cell>
          <cell r="DU472" t="str">
            <v>CAIXA GERAL DE DEPOSITOS, SA</v>
          </cell>
        </row>
        <row r="473">
          <cell r="A473" t="str">
            <v>302538</v>
          </cell>
          <cell r="B473" t="str">
            <v>Paula Alexandra Quaresma Estanqueiro Bento</v>
          </cell>
          <cell r="C473" t="str">
            <v>1984</v>
          </cell>
          <cell r="D473">
            <v>21</v>
          </cell>
          <cell r="E473">
            <v>21</v>
          </cell>
          <cell r="F473" t="str">
            <v>19641209</v>
          </cell>
          <cell r="G473" t="str">
            <v>40</v>
          </cell>
          <cell r="H473" t="str">
            <v>1</v>
          </cell>
          <cell r="I473" t="str">
            <v>Casado</v>
          </cell>
          <cell r="J473" t="str">
            <v>feminino</v>
          </cell>
          <cell r="K473">
            <v>1</v>
          </cell>
          <cell r="L473" t="str">
            <v>Estrada da Luz, 232-1ºEsq</v>
          </cell>
          <cell r="M473" t="str">
            <v>1600-165</v>
          </cell>
          <cell r="N473" t="str">
            <v>LISBOA</v>
          </cell>
          <cell r="O473" t="str">
            <v>00777700</v>
          </cell>
          <cell r="P473" t="str">
            <v>DIREITO</v>
          </cell>
          <cell r="R473" t="str">
            <v>6477207</v>
          </cell>
          <cell r="S473" t="str">
            <v>19991014</v>
          </cell>
          <cell r="T473" t="str">
            <v>LISBOA</v>
          </cell>
          <cell r="W473" t="str">
            <v>176585427</v>
          </cell>
          <cell r="X473" t="str">
            <v>3263</v>
          </cell>
          <cell r="Y473" t="str">
            <v>0.0</v>
          </cell>
          <cell r="Z473">
            <v>1</v>
          </cell>
          <cell r="AA473" t="str">
            <v>00</v>
          </cell>
          <cell r="AC473" t="str">
            <v>X</v>
          </cell>
          <cell r="AD473" t="str">
            <v>029</v>
          </cell>
          <cell r="AE473" t="str">
            <v>10940087220</v>
          </cell>
          <cell r="AF473" t="str">
            <v>02</v>
          </cell>
          <cell r="AG473" t="str">
            <v>19840223</v>
          </cell>
          <cell r="AH473" t="str">
            <v>DT.Adm.Corr.Antiguid</v>
          </cell>
          <cell r="AI473" t="str">
            <v>1</v>
          </cell>
          <cell r="AJ473" t="str">
            <v>ACTIVOS</v>
          </cell>
          <cell r="AK473" t="str">
            <v>AA</v>
          </cell>
          <cell r="AL473" t="str">
            <v>ACTIVO TEMP.INTEIRO</v>
          </cell>
          <cell r="AM473" t="str">
            <v>J300</v>
          </cell>
          <cell r="AN473" t="str">
            <v>EDPOutsourcing Comercial-S</v>
          </cell>
          <cell r="AO473" t="str">
            <v>J312</v>
          </cell>
          <cell r="AP473" t="str">
            <v>EDPOC-LSB-CCB45</v>
          </cell>
          <cell r="AQ473" t="str">
            <v>40176977</v>
          </cell>
          <cell r="AR473" t="str">
            <v>70000041</v>
          </cell>
          <cell r="AS473" t="str">
            <v>01L1</v>
          </cell>
          <cell r="AT473" t="str">
            <v>LICENCIADO I</v>
          </cell>
          <cell r="AU473" t="str">
            <v>1</v>
          </cell>
          <cell r="AV473" t="str">
            <v>00040438</v>
          </cell>
          <cell r="AW473" t="str">
            <v>J20504001230</v>
          </cell>
          <cell r="AX473" t="str">
            <v>OCB2C-AS-GA ATEND ANALISE FACT CONT</v>
          </cell>
          <cell r="AY473" t="str">
            <v>68907102</v>
          </cell>
          <cell r="AZ473" t="str">
            <v>B2C - Sul</v>
          </cell>
          <cell r="BA473" t="str">
            <v>6890</v>
          </cell>
          <cell r="BB473" t="str">
            <v>EDP Outsourcing Comercial</v>
          </cell>
          <cell r="BC473" t="str">
            <v>6890</v>
          </cell>
          <cell r="BD473" t="str">
            <v>6890</v>
          </cell>
          <cell r="BE473" t="str">
            <v>2800</v>
          </cell>
          <cell r="BF473" t="str">
            <v>6890</v>
          </cell>
          <cell r="BG473" t="str">
            <v>EDP Outsourcing Comercial,SA</v>
          </cell>
          <cell r="BH473" t="str">
            <v>1010</v>
          </cell>
          <cell r="BI473">
            <v>1799</v>
          </cell>
          <cell r="BJ473" t="str">
            <v>F</v>
          </cell>
          <cell r="BK473">
            <v>21</v>
          </cell>
          <cell r="BL473">
            <v>212.31</v>
          </cell>
          <cell r="BM473" t="str">
            <v>LIC 1</v>
          </cell>
          <cell r="BN473" t="str">
            <v>00</v>
          </cell>
          <cell r="BO473" t="str">
            <v>F</v>
          </cell>
          <cell r="BP473" t="str">
            <v>20040110</v>
          </cell>
          <cell r="BQ473" t="str">
            <v>22</v>
          </cell>
          <cell r="BR473" t="str">
            <v>ACELERACAO DE CARREIRA</v>
          </cell>
          <cell r="BS473" t="str">
            <v>20050101</v>
          </cell>
          <cell r="BW473">
            <v>0</v>
          </cell>
          <cell r="BX473">
            <v>0</v>
          </cell>
          <cell r="BY473">
            <v>0</v>
          </cell>
          <cell r="BZ473">
            <v>0</v>
          </cell>
          <cell r="CA473">
            <v>0</v>
          </cell>
          <cell r="CC473">
            <v>0</v>
          </cell>
          <cell r="CG473">
            <v>0</v>
          </cell>
          <cell r="CK473">
            <v>0</v>
          </cell>
          <cell r="CO473">
            <v>0</v>
          </cell>
          <cell r="CT473">
            <v>0</v>
          </cell>
          <cell r="CU473">
            <v>0</v>
          </cell>
          <cell r="CV473">
            <v>0</v>
          </cell>
          <cell r="CW473">
            <v>0</v>
          </cell>
          <cell r="CX473">
            <v>0</v>
          </cell>
          <cell r="CZ473">
            <v>0</v>
          </cell>
          <cell r="DC473">
            <v>0</v>
          </cell>
          <cell r="DD473" t="str">
            <v>1480</v>
          </cell>
          <cell r="DE473" t="str">
            <v>G</v>
          </cell>
          <cell r="DF473">
            <v>108</v>
          </cell>
          <cell r="DI473">
            <v>0</v>
          </cell>
          <cell r="DK473">
            <v>0</v>
          </cell>
          <cell r="DL473">
            <v>0</v>
          </cell>
          <cell r="DN473" t="str">
            <v>21D11</v>
          </cell>
          <cell r="DO473" t="str">
            <v>Flex.T.Int."Escrit"</v>
          </cell>
          <cell r="DP473">
            <v>2</v>
          </cell>
          <cell r="DQ473">
            <v>100</v>
          </cell>
          <cell r="DR473" t="str">
            <v>LX01</v>
          </cell>
          <cell r="DT473" t="str">
            <v>00330000</v>
          </cell>
          <cell r="DU473" t="str">
            <v>BANCO COMERCIAL PORTUGUES, SA</v>
          </cell>
        </row>
        <row r="474">
          <cell r="A474" t="str">
            <v>140279</v>
          </cell>
          <cell r="B474" t="str">
            <v>Zulmira Jesus Fernandes Gonçalves</v>
          </cell>
          <cell r="C474" t="str">
            <v>1975</v>
          </cell>
          <cell r="D474">
            <v>30</v>
          </cell>
          <cell r="E474">
            <v>30</v>
          </cell>
          <cell r="F474" t="str">
            <v>19561130</v>
          </cell>
          <cell r="G474" t="str">
            <v>48</v>
          </cell>
          <cell r="H474" t="str">
            <v>1</v>
          </cell>
          <cell r="I474" t="str">
            <v>Casado</v>
          </cell>
          <cell r="J474" t="str">
            <v>feminino</v>
          </cell>
          <cell r="K474">
            <v>2</v>
          </cell>
          <cell r="L474" t="str">
            <v>Zona M Chelas, Lt 768-5ºDto</v>
          </cell>
          <cell r="M474" t="str">
            <v>1900-000</v>
          </cell>
          <cell r="N474" t="str">
            <v>LISBOA</v>
          </cell>
          <cell r="O474" t="str">
            <v>00232263</v>
          </cell>
          <cell r="P474" t="str">
            <v>CURSO GERAL FORMACAO FEMININA</v>
          </cell>
          <cell r="R474" t="str">
            <v>5035136</v>
          </cell>
          <cell r="S474" t="str">
            <v>19991022</v>
          </cell>
          <cell r="T474" t="str">
            <v>LISBOA</v>
          </cell>
          <cell r="U474" t="str">
            <v>9803</v>
          </cell>
          <cell r="V474" t="str">
            <v>S.NAC IND ENERGIA-SINDEL</v>
          </cell>
          <cell r="W474" t="str">
            <v>153865415</v>
          </cell>
          <cell r="X474" t="str">
            <v>3328</v>
          </cell>
          <cell r="Y474" t="str">
            <v>0.0</v>
          </cell>
          <cell r="Z474">
            <v>2</v>
          </cell>
          <cell r="AA474" t="str">
            <v>00</v>
          </cell>
          <cell r="AC474" t="str">
            <v>X</v>
          </cell>
          <cell r="AD474" t="str">
            <v>029</v>
          </cell>
          <cell r="AE474" t="str">
            <v>10940067656</v>
          </cell>
          <cell r="AF474" t="str">
            <v>02</v>
          </cell>
          <cell r="AG474" t="str">
            <v>19750811</v>
          </cell>
          <cell r="AH474" t="str">
            <v>DT.Adm.Corr.Antiguid</v>
          </cell>
          <cell r="AI474" t="str">
            <v>1</v>
          </cell>
          <cell r="AJ474" t="str">
            <v>ACTIVOS</v>
          </cell>
          <cell r="AK474" t="str">
            <v>AA</v>
          </cell>
          <cell r="AL474" t="str">
            <v>ACTIVO TEMP.INTEIRO</v>
          </cell>
          <cell r="AM474" t="str">
            <v>J300</v>
          </cell>
          <cell r="AN474" t="str">
            <v>EDPOutsourcing Comercial-S</v>
          </cell>
          <cell r="AO474" t="str">
            <v>J312</v>
          </cell>
          <cell r="AP474" t="str">
            <v>EDPOC-LSB-CCB45</v>
          </cell>
          <cell r="AQ474" t="str">
            <v>40176802</v>
          </cell>
          <cell r="AR474" t="str">
            <v>70000022</v>
          </cell>
          <cell r="AS474" t="str">
            <v>014.</v>
          </cell>
          <cell r="AT474" t="str">
            <v>TECNICO COMERCIAL</v>
          </cell>
          <cell r="AU474" t="str">
            <v>1</v>
          </cell>
          <cell r="AV474" t="str">
            <v>00040438</v>
          </cell>
          <cell r="AW474" t="str">
            <v>J20504001230</v>
          </cell>
          <cell r="AX474" t="str">
            <v>OCB2C-AS-GA ATEND ANALISE FACT CONT</v>
          </cell>
          <cell r="AY474" t="str">
            <v>68907102</v>
          </cell>
          <cell r="AZ474" t="str">
            <v>B2C - Sul</v>
          </cell>
          <cell r="BA474" t="str">
            <v>6890</v>
          </cell>
          <cell r="BB474" t="str">
            <v>EDP Outsourcing Comercial</v>
          </cell>
          <cell r="BC474" t="str">
            <v>6890</v>
          </cell>
          <cell r="BD474" t="str">
            <v>6890</v>
          </cell>
          <cell r="BE474" t="str">
            <v>2800</v>
          </cell>
          <cell r="BF474" t="str">
            <v>6890</v>
          </cell>
          <cell r="BG474" t="str">
            <v>EDP Outsourcing Comercial,SA</v>
          </cell>
          <cell r="BH474" t="str">
            <v>1010</v>
          </cell>
          <cell r="BI474">
            <v>1432</v>
          </cell>
          <cell r="BJ474" t="str">
            <v>13</v>
          </cell>
          <cell r="BK474">
            <v>30</v>
          </cell>
          <cell r="BL474">
            <v>303.3</v>
          </cell>
          <cell r="BM474" t="str">
            <v>NÍVEL 4</v>
          </cell>
          <cell r="BN474" t="str">
            <v>00</v>
          </cell>
          <cell r="BO474" t="str">
            <v>07</v>
          </cell>
          <cell r="BP474" t="str">
            <v>20050101</v>
          </cell>
          <cell r="BQ474" t="str">
            <v>21</v>
          </cell>
          <cell r="BR474" t="str">
            <v>EVOLUCAO AUTOMATICA</v>
          </cell>
          <cell r="BS474" t="str">
            <v>20050101</v>
          </cell>
          <cell r="BW474">
            <v>0</v>
          </cell>
          <cell r="BX474">
            <v>0</v>
          </cell>
          <cell r="BY474">
            <v>0</v>
          </cell>
          <cell r="BZ474">
            <v>0</v>
          </cell>
          <cell r="CA474">
            <v>0</v>
          </cell>
          <cell r="CC474">
            <v>0</v>
          </cell>
          <cell r="CG474">
            <v>0</v>
          </cell>
          <cell r="CK474">
            <v>0</v>
          </cell>
          <cell r="CO474">
            <v>0</v>
          </cell>
          <cell r="CT474">
            <v>0</v>
          </cell>
          <cell r="CU474">
            <v>0</v>
          </cell>
          <cell r="CV474">
            <v>0</v>
          </cell>
          <cell r="CW474">
            <v>0</v>
          </cell>
          <cell r="CX474">
            <v>0</v>
          </cell>
          <cell r="CZ474">
            <v>0</v>
          </cell>
          <cell r="DC474">
            <v>0</v>
          </cell>
          <cell r="DF474">
            <v>0</v>
          </cell>
          <cell r="DI474">
            <v>0</v>
          </cell>
          <cell r="DK474">
            <v>0</v>
          </cell>
          <cell r="DL474">
            <v>0</v>
          </cell>
          <cell r="DN474" t="str">
            <v>21D11</v>
          </cell>
          <cell r="DO474" t="str">
            <v>Flex.T.Int."Escrit"</v>
          </cell>
          <cell r="DP474">
            <v>2</v>
          </cell>
          <cell r="DQ474">
            <v>100</v>
          </cell>
          <cell r="DR474" t="str">
            <v>LX01</v>
          </cell>
          <cell r="DT474" t="str">
            <v>00350698</v>
          </cell>
          <cell r="DU474" t="str">
            <v>CAIXA GERAL DE DEPOSITOS, SA</v>
          </cell>
        </row>
        <row r="475">
          <cell r="A475" t="str">
            <v>210340</v>
          </cell>
          <cell r="B475" t="str">
            <v>Maria Leonor Sousa Silva Araújo</v>
          </cell>
          <cell r="C475" t="str">
            <v>1981</v>
          </cell>
          <cell r="D475">
            <v>24</v>
          </cell>
          <cell r="E475">
            <v>24</v>
          </cell>
          <cell r="F475" t="str">
            <v>19580111</v>
          </cell>
          <cell r="G475" t="str">
            <v>47</v>
          </cell>
          <cell r="H475" t="str">
            <v>1</v>
          </cell>
          <cell r="I475" t="str">
            <v>Casado</v>
          </cell>
          <cell r="J475" t="str">
            <v>feminino</v>
          </cell>
          <cell r="K475">
            <v>2</v>
          </cell>
          <cell r="L475" t="str">
            <v>R das Mil Flores, Nº 35 Quinta Grande   -   Alfragide</v>
          </cell>
          <cell r="M475" t="str">
            <v>2720-556</v>
          </cell>
          <cell r="N475" t="str">
            <v>AMADORA</v>
          </cell>
          <cell r="O475" t="str">
            <v>00243403</v>
          </cell>
          <cell r="P475" t="str">
            <v>12.ANO - 3. CURSO</v>
          </cell>
          <cell r="R475" t="str">
            <v>5034369</v>
          </cell>
          <cell r="S475" t="str">
            <v>20020207</v>
          </cell>
          <cell r="T475" t="str">
            <v>LISBOA</v>
          </cell>
          <cell r="U475" t="str">
            <v>9802</v>
          </cell>
          <cell r="V475" t="str">
            <v>SIND IND ELéCT SUL ILHAS</v>
          </cell>
          <cell r="W475" t="str">
            <v>119109328</v>
          </cell>
          <cell r="X475" t="str">
            <v>3611</v>
          </cell>
          <cell r="Y475" t="str">
            <v>0.0</v>
          </cell>
          <cell r="Z475">
            <v>2</v>
          </cell>
          <cell r="AA475" t="str">
            <v>00</v>
          </cell>
          <cell r="AC475" t="str">
            <v>X</v>
          </cell>
          <cell r="AD475" t="str">
            <v>029</v>
          </cell>
          <cell r="AE475" t="str">
            <v>10940089432</v>
          </cell>
          <cell r="AF475" t="str">
            <v>02</v>
          </cell>
          <cell r="AG475" t="str">
            <v>19810309</v>
          </cell>
          <cell r="AH475" t="str">
            <v>DT.Adm.Corr.Antiguid</v>
          </cell>
          <cell r="AI475" t="str">
            <v>1</v>
          </cell>
          <cell r="AJ475" t="str">
            <v>ACTIVOS</v>
          </cell>
          <cell r="AK475" t="str">
            <v>AA</v>
          </cell>
          <cell r="AL475" t="str">
            <v>ACTIVO TEMP.INTEIRO</v>
          </cell>
          <cell r="AM475" t="str">
            <v>J300</v>
          </cell>
          <cell r="AN475" t="str">
            <v>EDPOutsourcing Comercial-S</v>
          </cell>
          <cell r="AO475" t="str">
            <v>J312</v>
          </cell>
          <cell r="AP475" t="str">
            <v>EDPOC-LSB-CCB45</v>
          </cell>
          <cell r="AQ475" t="str">
            <v>40176988</v>
          </cell>
          <cell r="AR475" t="str">
            <v>70000022</v>
          </cell>
          <cell r="AS475" t="str">
            <v>014.</v>
          </cell>
          <cell r="AT475" t="str">
            <v>TECNICO COMERCIAL</v>
          </cell>
          <cell r="AU475" t="str">
            <v>1</v>
          </cell>
          <cell r="AV475" t="str">
            <v>00040438</v>
          </cell>
          <cell r="AW475" t="str">
            <v>J20504001230</v>
          </cell>
          <cell r="AX475" t="str">
            <v>OCB2C-AS-GA ATEND ANALISE FACT CONT</v>
          </cell>
          <cell r="AY475" t="str">
            <v>68907102</v>
          </cell>
          <cell r="AZ475" t="str">
            <v>B2C - Sul</v>
          </cell>
          <cell r="BA475" t="str">
            <v>6890</v>
          </cell>
          <cell r="BB475" t="str">
            <v>EDP Outsourcing Comercial</v>
          </cell>
          <cell r="BC475" t="str">
            <v>6890</v>
          </cell>
          <cell r="BD475" t="str">
            <v>6890</v>
          </cell>
          <cell r="BE475" t="str">
            <v>2800</v>
          </cell>
          <cell r="BF475" t="str">
            <v>6890</v>
          </cell>
          <cell r="BG475" t="str">
            <v>EDP Outsourcing Comercial,SA</v>
          </cell>
          <cell r="BH475" t="str">
            <v>1010</v>
          </cell>
          <cell r="BI475">
            <v>1339</v>
          </cell>
          <cell r="BJ475" t="str">
            <v>12</v>
          </cell>
          <cell r="BK475">
            <v>24</v>
          </cell>
          <cell r="BL475">
            <v>242.64</v>
          </cell>
          <cell r="BM475" t="str">
            <v>NÍVEL 4</v>
          </cell>
          <cell r="BN475" t="str">
            <v>02</v>
          </cell>
          <cell r="BO475" t="str">
            <v>06</v>
          </cell>
          <cell r="BP475" t="str">
            <v>20030101</v>
          </cell>
          <cell r="BQ475" t="str">
            <v>21</v>
          </cell>
          <cell r="BR475" t="str">
            <v>EVOLUCAO AUTOMATICA</v>
          </cell>
          <cell r="BS475" t="str">
            <v>20050101</v>
          </cell>
          <cell r="BW475">
            <v>0</v>
          </cell>
          <cell r="BX475">
            <v>0</v>
          </cell>
          <cell r="BY475">
            <v>0</v>
          </cell>
          <cell r="BZ475">
            <v>0</v>
          </cell>
          <cell r="CA475">
            <v>0</v>
          </cell>
          <cell r="CC475">
            <v>0</v>
          </cell>
          <cell r="CG475">
            <v>0</v>
          </cell>
          <cell r="CK475">
            <v>0</v>
          </cell>
          <cell r="CO475">
            <v>0</v>
          </cell>
          <cell r="CT475">
            <v>0</v>
          </cell>
          <cell r="CU475">
            <v>0</v>
          </cell>
          <cell r="CV475">
            <v>0</v>
          </cell>
          <cell r="CW475">
            <v>0</v>
          </cell>
          <cell r="CX475">
            <v>0</v>
          </cell>
          <cell r="CZ475">
            <v>0</v>
          </cell>
          <cell r="DC475">
            <v>0</v>
          </cell>
          <cell r="DF475">
            <v>0</v>
          </cell>
          <cell r="DI475">
            <v>0</v>
          </cell>
          <cell r="DK475">
            <v>0</v>
          </cell>
          <cell r="DL475">
            <v>0</v>
          </cell>
          <cell r="DN475" t="str">
            <v>21D11</v>
          </cell>
          <cell r="DO475" t="str">
            <v>Flex.T.Int."Escrit"</v>
          </cell>
          <cell r="DP475">
            <v>2</v>
          </cell>
          <cell r="DQ475">
            <v>100</v>
          </cell>
          <cell r="DR475" t="str">
            <v>LX01</v>
          </cell>
          <cell r="DT475" t="str">
            <v>00100000</v>
          </cell>
          <cell r="DU475" t="str">
            <v>BANCO BPI, SA</v>
          </cell>
        </row>
        <row r="476">
          <cell r="A476" t="str">
            <v>209007</v>
          </cell>
          <cell r="B476" t="str">
            <v>António Correia Pinto Craveiro</v>
          </cell>
          <cell r="C476" t="str">
            <v>1981</v>
          </cell>
          <cell r="D476">
            <v>24</v>
          </cell>
          <cell r="E476">
            <v>24</v>
          </cell>
          <cell r="F476" t="str">
            <v>19580714</v>
          </cell>
          <cell r="G476" t="str">
            <v>46</v>
          </cell>
          <cell r="H476" t="str">
            <v>4</v>
          </cell>
          <cell r="I476" t="str">
            <v>Divorc</v>
          </cell>
          <cell r="J476" t="str">
            <v>masculino</v>
          </cell>
          <cell r="K476">
            <v>1</v>
          </cell>
          <cell r="L476" t="str">
            <v>R de Bissau, 3-3ºEsq</v>
          </cell>
          <cell r="M476" t="str">
            <v>2685-313</v>
          </cell>
          <cell r="N476" t="str">
            <v>PRIOR VELHO</v>
          </cell>
          <cell r="O476" t="str">
            <v>00243393</v>
          </cell>
          <cell r="P476" t="str">
            <v>12.ANO - 2. CURSO</v>
          </cell>
          <cell r="R476" t="str">
            <v>5197136</v>
          </cell>
          <cell r="S476" t="str">
            <v>20011023</v>
          </cell>
          <cell r="T476" t="str">
            <v>LISBOA</v>
          </cell>
          <cell r="W476" t="str">
            <v>130655830</v>
          </cell>
          <cell r="X476" t="str">
            <v>3492</v>
          </cell>
          <cell r="Y476" t="str">
            <v>0.0</v>
          </cell>
          <cell r="Z476">
            <v>1</v>
          </cell>
          <cell r="AA476" t="str">
            <v>00</v>
          </cell>
          <cell r="AD476" t="str">
            <v>029</v>
          </cell>
          <cell r="AE476" t="str">
            <v>10940076793</v>
          </cell>
          <cell r="AF476" t="str">
            <v>02</v>
          </cell>
          <cell r="AG476" t="str">
            <v>19810202</v>
          </cell>
          <cell r="AH476" t="str">
            <v>DT.Adm.Corr.Antiguid</v>
          </cell>
          <cell r="AI476" t="str">
            <v>1</v>
          </cell>
          <cell r="AJ476" t="str">
            <v>ACTIVOS</v>
          </cell>
          <cell r="AK476" t="str">
            <v>AA</v>
          </cell>
          <cell r="AL476" t="str">
            <v>ACTIVO TEMP.INTEIRO</v>
          </cell>
          <cell r="AM476" t="str">
            <v>J300</v>
          </cell>
          <cell r="AN476" t="str">
            <v>EDPOutsourcing Comercial-S</v>
          </cell>
          <cell r="AO476" t="str">
            <v>J312</v>
          </cell>
          <cell r="AP476" t="str">
            <v>EDPOC-LSB-CCB45</v>
          </cell>
          <cell r="AQ476" t="str">
            <v>40176987</v>
          </cell>
          <cell r="AR476" t="str">
            <v>70000022</v>
          </cell>
          <cell r="AS476" t="str">
            <v>014.</v>
          </cell>
          <cell r="AT476" t="str">
            <v>TECNICO COMERCIAL</v>
          </cell>
          <cell r="AU476" t="str">
            <v>1</v>
          </cell>
          <cell r="AV476" t="str">
            <v>00040438</v>
          </cell>
          <cell r="AW476" t="str">
            <v>J20504001230</v>
          </cell>
          <cell r="AX476" t="str">
            <v>OCB2C-AS-GA ATEND ANALISE FACT CONT</v>
          </cell>
          <cell r="AY476" t="str">
            <v>68907102</v>
          </cell>
          <cell r="AZ476" t="str">
            <v>B2C - Sul</v>
          </cell>
          <cell r="BA476" t="str">
            <v>6890</v>
          </cell>
          <cell r="BB476" t="str">
            <v>EDP Outsourcing Comercial</v>
          </cell>
          <cell r="BC476" t="str">
            <v>6890</v>
          </cell>
          <cell r="BD476" t="str">
            <v>6890</v>
          </cell>
          <cell r="BE476" t="str">
            <v>2800</v>
          </cell>
          <cell r="BF476" t="str">
            <v>6890</v>
          </cell>
          <cell r="BG476" t="str">
            <v>EDP Outsourcing Comercial,SA</v>
          </cell>
          <cell r="BH476" t="str">
            <v>1010</v>
          </cell>
          <cell r="BI476">
            <v>1247</v>
          </cell>
          <cell r="BJ476" t="str">
            <v>11</v>
          </cell>
          <cell r="BK476">
            <v>24</v>
          </cell>
          <cell r="BL476">
            <v>242.64</v>
          </cell>
          <cell r="BM476" t="str">
            <v>NÍVEL 4</v>
          </cell>
          <cell r="BN476" t="str">
            <v>02</v>
          </cell>
          <cell r="BO476" t="str">
            <v>05</v>
          </cell>
          <cell r="BP476" t="str">
            <v>20030101</v>
          </cell>
          <cell r="BQ476" t="str">
            <v>21</v>
          </cell>
          <cell r="BR476" t="str">
            <v>EVOLUCAO AUTOMATICA</v>
          </cell>
          <cell r="BS476" t="str">
            <v>20050101</v>
          </cell>
          <cell r="BW476">
            <v>0</v>
          </cell>
          <cell r="BX476">
            <v>0</v>
          </cell>
          <cell r="BY476">
            <v>0</v>
          </cell>
          <cell r="BZ476">
            <v>0</v>
          </cell>
          <cell r="CA476">
            <v>0</v>
          </cell>
          <cell r="CC476">
            <v>0</v>
          </cell>
          <cell r="CG476">
            <v>0</v>
          </cell>
          <cell r="CK476">
            <v>0</v>
          </cell>
          <cell r="CO476">
            <v>0</v>
          </cell>
          <cell r="CT476">
            <v>0</v>
          </cell>
          <cell r="CU476">
            <v>0</v>
          </cell>
          <cell r="CV476">
            <v>0</v>
          </cell>
          <cell r="CW476">
            <v>0</v>
          </cell>
          <cell r="CX476">
            <v>0</v>
          </cell>
          <cell r="CZ476">
            <v>0</v>
          </cell>
          <cell r="DC476">
            <v>0</v>
          </cell>
          <cell r="DF476">
            <v>0</v>
          </cell>
          <cell r="DI476">
            <v>0</v>
          </cell>
          <cell r="DK476">
            <v>0</v>
          </cell>
          <cell r="DL476">
            <v>0</v>
          </cell>
          <cell r="DN476" t="str">
            <v>21D11</v>
          </cell>
          <cell r="DO476" t="str">
            <v>Flex.T.Int."Escrit"</v>
          </cell>
          <cell r="DP476">
            <v>2</v>
          </cell>
          <cell r="DQ476">
            <v>100</v>
          </cell>
          <cell r="DR476" t="str">
            <v>LX01</v>
          </cell>
          <cell r="DT476" t="str">
            <v>00350027</v>
          </cell>
          <cell r="DU476" t="str">
            <v>CAIXA GERAL DE DEPOSITOS, SA</v>
          </cell>
        </row>
        <row r="477">
          <cell r="A477" t="str">
            <v>144681</v>
          </cell>
          <cell r="B477" t="str">
            <v>Abel Jorge Fernandes Ferreira</v>
          </cell>
          <cell r="C477" t="str">
            <v>1976</v>
          </cell>
          <cell r="D477">
            <v>29</v>
          </cell>
          <cell r="E477">
            <v>29</v>
          </cell>
          <cell r="F477" t="str">
            <v>19510409</v>
          </cell>
          <cell r="G477" t="str">
            <v>54</v>
          </cell>
          <cell r="H477" t="str">
            <v>1</v>
          </cell>
          <cell r="I477" t="str">
            <v>Casado</v>
          </cell>
          <cell r="J477" t="str">
            <v>masculino</v>
          </cell>
          <cell r="K477">
            <v>2</v>
          </cell>
          <cell r="L477" t="str">
            <v>R Elias Garcia, 186-1ºDto Falagueira   -   Venda Nova</v>
          </cell>
          <cell r="M477" t="str">
            <v>2700-332</v>
          </cell>
          <cell r="N477" t="str">
            <v>AMADORA</v>
          </cell>
          <cell r="O477" t="str">
            <v>00232133</v>
          </cell>
          <cell r="P477" t="str">
            <v>CURSO GERAL DO COMERCIO</v>
          </cell>
          <cell r="R477" t="str">
            <v>2071212</v>
          </cell>
          <cell r="S477" t="str">
            <v>19920706</v>
          </cell>
          <cell r="T477" t="str">
            <v>LISBOA</v>
          </cell>
          <cell r="U477" t="str">
            <v>9802</v>
          </cell>
          <cell r="V477" t="str">
            <v>SIND IND ELéCT SUL ILHAS</v>
          </cell>
          <cell r="W477" t="str">
            <v>121782727</v>
          </cell>
          <cell r="X477" t="str">
            <v>3140</v>
          </cell>
          <cell r="Y477" t="str">
            <v>0.0</v>
          </cell>
          <cell r="Z477">
            <v>1</v>
          </cell>
          <cell r="AA477" t="str">
            <v>00</v>
          </cell>
          <cell r="AD477" t="str">
            <v>029</v>
          </cell>
          <cell r="AE477" t="str">
            <v>10940068643</v>
          </cell>
          <cell r="AF477" t="str">
            <v>02</v>
          </cell>
          <cell r="AG477" t="str">
            <v>19760517</v>
          </cell>
          <cell r="AH477" t="str">
            <v>DT.Adm.Corr.Antiguid</v>
          </cell>
          <cell r="AI477" t="str">
            <v>1</v>
          </cell>
          <cell r="AJ477" t="str">
            <v>ACTIVOS</v>
          </cell>
          <cell r="AK477" t="str">
            <v>AA</v>
          </cell>
          <cell r="AL477" t="str">
            <v>ACTIVO TEMP.INTEIRO</v>
          </cell>
          <cell r="AM477" t="str">
            <v>J300</v>
          </cell>
          <cell r="AN477" t="str">
            <v>EDPOutsourcing Comercial-S</v>
          </cell>
          <cell r="AO477" t="str">
            <v>J312</v>
          </cell>
          <cell r="AP477" t="str">
            <v>EDPOC-LSB-CCB45</v>
          </cell>
          <cell r="AQ477" t="str">
            <v>40176980</v>
          </cell>
          <cell r="AR477" t="str">
            <v>70000022</v>
          </cell>
          <cell r="AS477" t="str">
            <v>014.</v>
          </cell>
          <cell r="AT477" t="str">
            <v>TECNICO COMERCIAL</v>
          </cell>
          <cell r="AU477" t="str">
            <v>1</v>
          </cell>
          <cell r="AV477" t="str">
            <v>00040438</v>
          </cell>
          <cell r="AW477" t="str">
            <v>J20504001230</v>
          </cell>
          <cell r="AX477" t="str">
            <v>OCB2C-AS-GA ATEND ANALISE FACT CONT</v>
          </cell>
          <cell r="AY477" t="str">
            <v>68907102</v>
          </cell>
          <cell r="AZ477" t="str">
            <v>B2C - Sul</v>
          </cell>
          <cell r="BA477" t="str">
            <v>6890</v>
          </cell>
          <cell r="BB477" t="str">
            <v>EDP Outsourcing Comercial</v>
          </cell>
          <cell r="BC477" t="str">
            <v>6890</v>
          </cell>
          <cell r="BD477" t="str">
            <v>6890</v>
          </cell>
          <cell r="BE477" t="str">
            <v>2800</v>
          </cell>
          <cell r="BF477" t="str">
            <v>6890</v>
          </cell>
          <cell r="BG477" t="str">
            <v>EDP Outsourcing Comercial,SA</v>
          </cell>
          <cell r="BH477" t="str">
            <v>1010</v>
          </cell>
          <cell r="BI477">
            <v>1432</v>
          </cell>
          <cell r="BJ477" t="str">
            <v>13</v>
          </cell>
          <cell r="BK477">
            <v>29</v>
          </cell>
          <cell r="BL477">
            <v>293.19</v>
          </cell>
          <cell r="BM477" t="str">
            <v>NÍVEL 4</v>
          </cell>
          <cell r="BN477" t="str">
            <v>02</v>
          </cell>
          <cell r="BO477" t="str">
            <v>07</v>
          </cell>
          <cell r="BP477" t="str">
            <v>20030101</v>
          </cell>
          <cell r="BQ477" t="str">
            <v>21</v>
          </cell>
          <cell r="BR477" t="str">
            <v>EVOLUCAO AUTOMATICA</v>
          </cell>
          <cell r="BS477" t="str">
            <v>20050101</v>
          </cell>
          <cell r="BW477">
            <v>0</v>
          </cell>
          <cell r="BX477">
            <v>0</v>
          </cell>
          <cell r="BY477">
            <v>0</v>
          </cell>
          <cell r="BZ477">
            <v>0</v>
          </cell>
          <cell r="CA477">
            <v>0</v>
          </cell>
          <cell r="CC477">
            <v>0</v>
          </cell>
          <cell r="CG477">
            <v>0</v>
          </cell>
          <cell r="CK477">
            <v>0</v>
          </cell>
          <cell r="CO477">
            <v>0</v>
          </cell>
          <cell r="CT477">
            <v>0</v>
          </cell>
          <cell r="CU477">
            <v>0</v>
          </cell>
          <cell r="CV477">
            <v>0</v>
          </cell>
          <cell r="CW477">
            <v>0</v>
          </cell>
          <cell r="CX477">
            <v>0</v>
          </cell>
          <cell r="CZ477">
            <v>0</v>
          </cell>
          <cell r="DC477">
            <v>0</v>
          </cell>
          <cell r="DF477">
            <v>0</v>
          </cell>
          <cell r="DI477">
            <v>0</v>
          </cell>
          <cell r="DK477">
            <v>0</v>
          </cell>
          <cell r="DL477">
            <v>0</v>
          </cell>
          <cell r="DN477" t="str">
            <v>21D11</v>
          </cell>
          <cell r="DO477" t="str">
            <v>Flex.T.Int."Escrit"</v>
          </cell>
          <cell r="DP477">
            <v>2</v>
          </cell>
          <cell r="DQ477">
            <v>100</v>
          </cell>
          <cell r="DR477" t="str">
            <v>LX01</v>
          </cell>
          <cell r="DT477" t="str">
            <v>00350159</v>
          </cell>
          <cell r="DU477" t="str">
            <v>CAIXA GERAL DE DEPOSITOS, SA</v>
          </cell>
        </row>
        <row r="478">
          <cell r="A478" t="str">
            <v>177229</v>
          </cell>
          <cell r="B478" t="str">
            <v>Francisco Manuel Botelho Martins</v>
          </cell>
          <cell r="C478" t="str">
            <v>1979</v>
          </cell>
          <cell r="D478">
            <v>26</v>
          </cell>
          <cell r="E478">
            <v>26</v>
          </cell>
          <cell r="F478" t="str">
            <v>19580707</v>
          </cell>
          <cell r="G478" t="str">
            <v>46</v>
          </cell>
          <cell r="H478" t="str">
            <v>1</v>
          </cell>
          <cell r="I478" t="str">
            <v>Casado</v>
          </cell>
          <cell r="J478" t="str">
            <v>masculino</v>
          </cell>
          <cell r="K478">
            <v>2</v>
          </cell>
          <cell r="L478" t="str">
            <v>R Mestre Adrião, 33</v>
          </cell>
          <cell r="M478" t="str">
            <v>2825-285</v>
          </cell>
          <cell r="N478" t="str">
            <v>COSTA DE CAPARICA</v>
          </cell>
          <cell r="O478" t="str">
            <v>00232253</v>
          </cell>
          <cell r="P478" t="str">
            <v>CURSO GERAL DE ELECTRICIDADE</v>
          </cell>
          <cell r="R478" t="str">
            <v>5022902</v>
          </cell>
          <cell r="S478" t="str">
            <v>19950330</v>
          </cell>
          <cell r="T478" t="str">
            <v>LISBOA</v>
          </cell>
          <cell r="U478" t="str">
            <v>9802</v>
          </cell>
          <cell r="V478" t="str">
            <v>SIND IND ELéCT SUL ILHAS</v>
          </cell>
          <cell r="W478" t="str">
            <v>169985660</v>
          </cell>
          <cell r="X478" t="str">
            <v>3409</v>
          </cell>
          <cell r="Y478" t="str">
            <v>0.0</v>
          </cell>
          <cell r="Z478">
            <v>2</v>
          </cell>
          <cell r="AA478" t="str">
            <v>00</v>
          </cell>
          <cell r="AD478" t="str">
            <v>100</v>
          </cell>
          <cell r="AE478" t="str">
            <v>11300653606</v>
          </cell>
          <cell r="AF478" t="str">
            <v>02</v>
          </cell>
          <cell r="AG478" t="str">
            <v>19790829</v>
          </cell>
          <cell r="AH478" t="str">
            <v>DT.Adm.Corr.Antiguid</v>
          </cell>
          <cell r="AI478" t="str">
            <v>1</v>
          </cell>
          <cell r="AJ478" t="str">
            <v>ACTIVOS</v>
          </cell>
          <cell r="AK478" t="str">
            <v>AA</v>
          </cell>
          <cell r="AL478" t="str">
            <v>ACTIVO TEMP.INTEIRO</v>
          </cell>
          <cell r="AM478" t="str">
            <v>J300</v>
          </cell>
          <cell r="AN478" t="str">
            <v>EDPOutsourcing Comercial-S</v>
          </cell>
          <cell r="AO478" t="str">
            <v>J312</v>
          </cell>
          <cell r="AP478" t="str">
            <v>EDPOC-LSB-CCB45</v>
          </cell>
          <cell r="AQ478" t="str">
            <v>40176984</v>
          </cell>
          <cell r="AR478" t="str">
            <v>70000022</v>
          </cell>
          <cell r="AS478" t="str">
            <v>014.</v>
          </cell>
          <cell r="AT478" t="str">
            <v>TECNICO COMERCIAL</v>
          </cell>
          <cell r="AU478" t="str">
            <v>1</v>
          </cell>
          <cell r="AV478" t="str">
            <v>00040438</v>
          </cell>
          <cell r="AW478" t="str">
            <v>J20504001230</v>
          </cell>
          <cell r="AX478" t="str">
            <v>OCB2C-AS-GA ATEND ANALISE FACT CONT</v>
          </cell>
          <cell r="AY478" t="str">
            <v>68907102</v>
          </cell>
          <cell r="AZ478" t="str">
            <v>B2C - Sul</v>
          </cell>
          <cell r="BA478" t="str">
            <v>6890</v>
          </cell>
          <cell r="BB478" t="str">
            <v>EDP Outsourcing Comercial</v>
          </cell>
          <cell r="BC478" t="str">
            <v>6890</v>
          </cell>
          <cell r="BD478" t="str">
            <v>6890</v>
          </cell>
          <cell r="BE478" t="str">
            <v>2800</v>
          </cell>
          <cell r="BF478" t="str">
            <v>6890</v>
          </cell>
          <cell r="BG478" t="str">
            <v>EDP Outsourcing Comercial,SA</v>
          </cell>
          <cell r="BH478" t="str">
            <v>1010</v>
          </cell>
          <cell r="BI478">
            <v>1339</v>
          </cell>
          <cell r="BJ478" t="str">
            <v>12</v>
          </cell>
          <cell r="BK478">
            <v>26</v>
          </cell>
          <cell r="BL478">
            <v>262.86</v>
          </cell>
          <cell r="BM478" t="str">
            <v>NÍVEL 4</v>
          </cell>
          <cell r="BN478" t="str">
            <v>02</v>
          </cell>
          <cell r="BO478" t="str">
            <v>06</v>
          </cell>
          <cell r="BP478" t="str">
            <v>20030101</v>
          </cell>
          <cell r="BQ478" t="str">
            <v>21</v>
          </cell>
          <cell r="BR478" t="str">
            <v>EVOLUCAO AUTOMATICA</v>
          </cell>
          <cell r="BS478" t="str">
            <v>20050101</v>
          </cell>
          <cell r="BW478">
            <v>0</v>
          </cell>
          <cell r="BX478">
            <v>0</v>
          </cell>
          <cell r="BY478">
            <v>0</v>
          </cell>
          <cell r="BZ478">
            <v>0</v>
          </cell>
          <cell r="CA478">
            <v>0</v>
          </cell>
          <cell r="CC478">
            <v>0</v>
          </cell>
          <cell r="CG478">
            <v>0</v>
          </cell>
          <cell r="CK478">
            <v>0</v>
          </cell>
          <cell r="CO478">
            <v>0</v>
          </cell>
          <cell r="CT478">
            <v>0</v>
          </cell>
          <cell r="CU478">
            <v>0</v>
          </cell>
          <cell r="CV478">
            <v>0</v>
          </cell>
          <cell r="CW478">
            <v>0</v>
          </cell>
          <cell r="CX478">
            <v>0</v>
          </cell>
          <cell r="CZ478">
            <v>0</v>
          </cell>
          <cell r="DC478">
            <v>0</v>
          </cell>
          <cell r="DF478">
            <v>0</v>
          </cell>
          <cell r="DI478">
            <v>0</v>
          </cell>
          <cell r="DK478">
            <v>0</v>
          </cell>
          <cell r="DL478">
            <v>0</v>
          </cell>
          <cell r="DN478" t="str">
            <v>21D11</v>
          </cell>
          <cell r="DO478" t="str">
            <v>Flex.T.Int."Escrit"</v>
          </cell>
          <cell r="DP478">
            <v>2</v>
          </cell>
          <cell r="DQ478">
            <v>100</v>
          </cell>
          <cell r="DR478" t="str">
            <v>LX01</v>
          </cell>
          <cell r="DT478" t="str">
            <v>00330000</v>
          </cell>
          <cell r="DU478" t="str">
            <v>BANCO COMERCIAL PORTUGUES, SA</v>
          </cell>
        </row>
        <row r="479">
          <cell r="A479" t="str">
            <v>152382</v>
          </cell>
          <cell r="B479" t="str">
            <v>Luís Manuel Costa Monteiro</v>
          </cell>
          <cell r="C479" t="str">
            <v>1977</v>
          </cell>
          <cell r="D479">
            <v>28</v>
          </cell>
          <cell r="E479">
            <v>28</v>
          </cell>
          <cell r="F479" t="str">
            <v>19580426</v>
          </cell>
          <cell r="G479" t="str">
            <v>47</v>
          </cell>
          <cell r="H479" t="str">
            <v>1</v>
          </cell>
          <cell r="I479" t="str">
            <v>Casado</v>
          </cell>
          <cell r="J479" t="str">
            <v>masculino</v>
          </cell>
          <cell r="K479">
            <v>2</v>
          </cell>
          <cell r="L479" t="str">
            <v>R D João IV, 2-R/C Esq</v>
          </cell>
          <cell r="M479" t="str">
            <v>2800-114</v>
          </cell>
          <cell r="N479" t="str">
            <v>ALMADA</v>
          </cell>
          <cell r="O479" t="str">
            <v>00241132</v>
          </cell>
          <cell r="P479" t="str">
            <v>CURSO COMPLEMENTAR DOS LICEUS</v>
          </cell>
          <cell r="R479" t="str">
            <v>5069067</v>
          </cell>
          <cell r="S479" t="str">
            <v>20001023</v>
          </cell>
          <cell r="T479" t="str">
            <v>LISBOA</v>
          </cell>
          <cell r="U479" t="str">
            <v>9802</v>
          </cell>
          <cell r="V479" t="str">
            <v>SIND IND ELéCT SUL ILHAS</v>
          </cell>
          <cell r="W479" t="str">
            <v>110510984</v>
          </cell>
          <cell r="X479" t="str">
            <v>2151</v>
          </cell>
          <cell r="Y479" t="str">
            <v>0.0</v>
          </cell>
          <cell r="Z479">
            <v>2</v>
          </cell>
          <cell r="AA479" t="str">
            <v>00</v>
          </cell>
          <cell r="AC479" t="str">
            <v>X</v>
          </cell>
          <cell r="AD479" t="str">
            <v>100</v>
          </cell>
          <cell r="AE479" t="str">
            <v>11072430722</v>
          </cell>
          <cell r="AF479" t="str">
            <v>02</v>
          </cell>
          <cell r="AG479" t="str">
            <v>19770901</v>
          </cell>
          <cell r="AH479" t="str">
            <v>DT.Adm.Corr.Antiguid</v>
          </cell>
          <cell r="AI479" t="str">
            <v>1</v>
          </cell>
          <cell r="AJ479" t="str">
            <v>ACTIVOS</v>
          </cell>
          <cell r="AK479" t="str">
            <v>AA</v>
          </cell>
          <cell r="AL479" t="str">
            <v>ACTIVO TEMP.INTEIRO</v>
          </cell>
          <cell r="AM479" t="str">
            <v>J300</v>
          </cell>
          <cell r="AN479" t="str">
            <v>EDPOutsourcing Comercial-S</v>
          </cell>
          <cell r="AO479" t="str">
            <v>J312</v>
          </cell>
          <cell r="AP479" t="str">
            <v>EDPOC-LSB-CCB45</v>
          </cell>
          <cell r="AQ479" t="str">
            <v>40176981</v>
          </cell>
          <cell r="AR479" t="str">
            <v>70000022</v>
          </cell>
          <cell r="AS479" t="str">
            <v>014.</v>
          </cell>
          <cell r="AT479" t="str">
            <v>TECNICO COMERCIAL</v>
          </cell>
          <cell r="AU479" t="str">
            <v>1</v>
          </cell>
          <cell r="AV479" t="str">
            <v>00040438</v>
          </cell>
          <cell r="AW479" t="str">
            <v>J20504001230</v>
          </cell>
          <cell r="AX479" t="str">
            <v>OCB2C-AS-GA ATEND ANALISE FACT CONT</v>
          </cell>
          <cell r="AY479" t="str">
            <v>68907102</v>
          </cell>
          <cell r="AZ479" t="str">
            <v>B2C - Sul</v>
          </cell>
          <cell r="BA479" t="str">
            <v>6890</v>
          </cell>
          <cell r="BB479" t="str">
            <v>EDP Outsourcing Comercial</v>
          </cell>
          <cell r="BC479" t="str">
            <v>6890</v>
          </cell>
          <cell r="BD479" t="str">
            <v>6890</v>
          </cell>
          <cell r="BE479" t="str">
            <v>2800</v>
          </cell>
          <cell r="BF479" t="str">
            <v>6890</v>
          </cell>
          <cell r="BG479" t="str">
            <v>EDP Outsourcing Comercial,SA</v>
          </cell>
          <cell r="BH479" t="str">
            <v>1010</v>
          </cell>
          <cell r="BI479">
            <v>1339</v>
          </cell>
          <cell r="BJ479" t="str">
            <v>12</v>
          </cell>
          <cell r="BK479">
            <v>28</v>
          </cell>
          <cell r="BL479">
            <v>283.08</v>
          </cell>
          <cell r="BM479" t="str">
            <v>NÍVEL 4</v>
          </cell>
          <cell r="BN479" t="str">
            <v>01</v>
          </cell>
          <cell r="BO479" t="str">
            <v>06</v>
          </cell>
          <cell r="BP479" t="str">
            <v>20040101</v>
          </cell>
          <cell r="BQ479" t="str">
            <v>21</v>
          </cell>
          <cell r="BR479" t="str">
            <v>EVOLUCAO AUTOMATICA</v>
          </cell>
          <cell r="BS479" t="str">
            <v>20050101</v>
          </cell>
          <cell r="BW479">
            <v>0</v>
          </cell>
          <cell r="BX479">
            <v>0</v>
          </cell>
          <cell r="BY479">
            <v>0</v>
          </cell>
          <cell r="BZ479">
            <v>0</v>
          </cell>
          <cell r="CA479">
            <v>0</v>
          </cell>
          <cell r="CC479">
            <v>0</v>
          </cell>
          <cell r="CG479">
            <v>0</v>
          </cell>
          <cell r="CK479">
            <v>0</v>
          </cell>
          <cell r="CO479">
            <v>0</v>
          </cell>
          <cell r="CT479">
            <v>0</v>
          </cell>
          <cell r="CU479">
            <v>0</v>
          </cell>
          <cell r="CV479">
            <v>0</v>
          </cell>
          <cell r="CW479">
            <v>0</v>
          </cell>
          <cell r="CX479">
            <v>0</v>
          </cell>
          <cell r="CZ479">
            <v>0</v>
          </cell>
          <cell r="DC479">
            <v>0</v>
          </cell>
          <cell r="DF479">
            <v>0</v>
          </cell>
          <cell r="DI479">
            <v>0</v>
          </cell>
          <cell r="DK479">
            <v>0</v>
          </cell>
          <cell r="DL479">
            <v>0</v>
          </cell>
          <cell r="DN479" t="str">
            <v>21D11</v>
          </cell>
          <cell r="DO479" t="str">
            <v>Flex.T.Int."Escrit"</v>
          </cell>
          <cell r="DP479">
            <v>2</v>
          </cell>
          <cell r="DQ479">
            <v>100</v>
          </cell>
          <cell r="DR479" t="str">
            <v>LX01</v>
          </cell>
          <cell r="DT479" t="str">
            <v>00330000</v>
          </cell>
          <cell r="DU479" t="str">
            <v>BANCO COMERCIAL PORTUGUES, SA</v>
          </cell>
        </row>
        <row r="480">
          <cell r="A480" t="str">
            <v>213691</v>
          </cell>
          <cell r="B480" t="str">
            <v>Ema Maria Oliveira Mourão</v>
          </cell>
          <cell r="C480" t="str">
            <v>1981</v>
          </cell>
          <cell r="D480">
            <v>24</v>
          </cell>
          <cell r="E480">
            <v>24</v>
          </cell>
          <cell r="F480" t="str">
            <v>19570522</v>
          </cell>
          <cell r="G480" t="str">
            <v>48</v>
          </cell>
          <cell r="H480" t="str">
            <v>4</v>
          </cell>
          <cell r="I480" t="str">
            <v>Divorc</v>
          </cell>
          <cell r="J480" t="str">
            <v>feminino</v>
          </cell>
          <cell r="K480">
            <v>1</v>
          </cell>
          <cell r="L480" t="str">
            <v>Av Brasil, 41-4ºDto</v>
          </cell>
          <cell r="M480" t="str">
            <v>2700-130</v>
          </cell>
          <cell r="N480" t="str">
            <v>AMADORA</v>
          </cell>
          <cell r="O480" t="str">
            <v>00243393</v>
          </cell>
          <cell r="P480" t="str">
            <v>12.ANO - 2. CURSO</v>
          </cell>
          <cell r="R480" t="str">
            <v>4890996</v>
          </cell>
          <cell r="S480" t="str">
            <v>20010124</v>
          </cell>
          <cell r="T480" t="str">
            <v>AMADORA</v>
          </cell>
          <cell r="U480" t="str">
            <v>9802</v>
          </cell>
          <cell r="V480" t="str">
            <v>SIND IND ELéCT SUL ILHAS</v>
          </cell>
          <cell r="W480" t="str">
            <v>162698186</v>
          </cell>
          <cell r="X480" t="str">
            <v>3140</v>
          </cell>
          <cell r="Y480" t="str">
            <v>0.0</v>
          </cell>
          <cell r="Z480">
            <v>1</v>
          </cell>
          <cell r="AA480" t="str">
            <v>00</v>
          </cell>
          <cell r="AD480" t="str">
            <v>029</v>
          </cell>
          <cell r="AE480" t="str">
            <v>10940078507</v>
          </cell>
          <cell r="AF480" t="str">
            <v>02</v>
          </cell>
          <cell r="AG480" t="str">
            <v>19810701</v>
          </cell>
          <cell r="AH480" t="str">
            <v>DT.Adm.Corr.Antiguid</v>
          </cell>
          <cell r="AI480" t="str">
            <v>1</v>
          </cell>
          <cell r="AJ480" t="str">
            <v>ACTIVOS</v>
          </cell>
          <cell r="AK480" t="str">
            <v>AA</v>
          </cell>
          <cell r="AL480" t="str">
            <v>ACTIVO TEMP.INTEIRO</v>
          </cell>
          <cell r="AM480" t="str">
            <v>J300</v>
          </cell>
          <cell r="AN480" t="str">
            <v>EDPOutsourcing Comercial-S</v>
          </cell>
          <cell r="AO480" t="str">
            <v>J312</v>
          </cell>
          <cell r="AP480" t="str">
            <v>EDPOC-LSB-CCB45</v>
          </cell>
          <cell r="AQ480" t="str">
            <v>40176997</v>
          </cell>
          <cell r="AR480" t="str">
            <v>70000060</v>
          </cell>
          <cell r="AS480" t="str">
            <v>025.</v>
          </cell>
          <cell r="AT480" t="str">
            <v>ESCRITURARIO COMERCIAL</v>
          </cell>
          <cell r="AU480" t="str">
            <v>1</v>
          </cell>
          <cell r="AV480" t="str">
            <v>00040438</v>
          </cell>
          <cell r="AW480" t="str">
            <v>J20504001230</v>
          </cell>
          <cell r="AX480" t="str">
            <v>OCB2C-AS-GA ATEND ANALISE FACT CONT</v>
          </cell>
          <cell r="AY480" t="str">
            <v>68907102</v>
          </cell>
          <cell r="AZ480" t="str">
            <v>B2C - Sul</v>
          </cell>
          <cell r="BA480" t="str">
            <v>6890</v>
          </cell>
          <cell r="BB480" t="str">
            <v>EDP Outsourcing Comercial</v>
          </cell>
          <cell r="BC480" t="str">
            <v>6890</v>
          </cell>
          <cell r="BD480" t="str">
            <v>6890</v>
          </cell>
          <cell r="BE480" t="str">
            <v>2800</v>
          </cell>
          <cell r="BF480" t="str">
            <v>6890</v>
          </cell>
          <cell r="BG480" t="str">
            <v>EDP Outsourcing Comercial,SA</v>
          </cell>
          <cell r="BH480" t="str">
            <v>1010</v>
          </cell>
          <cell r="BI480">
            <v>1247</v>
          </cell>
          <cell r="BJ480" t="str">
            <v>11</v>
          </cell>
          <cell r="BK480">
            <v>24</v>
          </cell>
          <cell r="BL480">
            <v>242.64</v>
          </cell>
          <cell r="BM480" t="str">
            <v>NÍVEL 5</v>
          </cell>
          <cell r="BN480" t="str">
            <v>01</v>
          </cell>
          <cell r="BO480" t="str">
            <v>08</v>
          </cell>
          <cell r="BP480" t="str">
            <v>20040101</v>
          </cell>
          <cell r="BQ480" t="str">
            <v>21</v>
          </cell>
          <cell r="BR480" t="str">
            <v>EVOLUCAO AUTOMATICA</v>
          </cell>
          <cell r="BS480" t="str">
            <v>20050101</v>
          </cell>
          <cell r="BW480">
            <v>0</v>
          </cell>
          <cell r="BX480">
            <v>0</v>
          </cell>
          <cell r="BY480">
            <v>0</v>
          </cell>
          <cell r="BZ480">
            <v>0</v>
          </cell>
          <cell r="CA480">
            <v>0</v>
          </cell>
          <cell r="CC480">
            <v>0</v>
          </cell>
          <cell r="CG480">
            <v>0</v>
          </cell>
          <cell r="CK480">
            <v>0</v>
          </cell>
          <cell r="CO480">
            <v>0</v>
          </cell>
          <cell r="CT480">
            <v>0</v>
          </cell>
          <cell r="CU480">
            <v>0</v>
          </cell>
          <cell r="CV480">
            <v>0</v>
          </cell>
          <cell r="CW480">
            <v>0</v>
          </cell>
          <cell r="CX480">
            <v>0</v>
          </cell>
          <cell r="CZ480">
            <v>0</v>
          </cell>
          <cell r="DC480">
            <v>0</v>
          </cell>
          <cell r="DF480">
            <v>0</v>
          </cell>
          <cell r="DI480">
            <v>0</v>
          </cell>
          <cell r="DK480">
            <v>0</v>
          </cell>
          <cell r="DL480">
            <v>0</v>
          </cell>
          <cell r="DN480" t="str">
            <v>21D12</v>
          </cell>
          <cell r="DO480" t="str">
            <v>Flex.T.Int."Act.Ind."</v>
          </cell>
          <cell r="DP480">
            <v>2</v>
          </cell>
          <cell r="DQ480">
            <v>100</v>
          </cell>
          <cell r="DR480" t="str">
            <v>LX01</v>
          </cell>
          <cell r="DT480" t="str">
            <v>00100000</v>
          </cell>
          <cell r="DU480" t="str">
            <v>BANCO BPI, SA</v>
          </cell>
        </row>
        <row r="481">
          <cell r="A481" t="str">
            <v>162701</v>
          </cell>
          <cell r="B481" t="str">
            <v>António Sérgio Correia Paulo</v>
          </cell>
          <cell r="C481" t="str">
            <v>1978</v>
          </cell>
          <cell r="D481">
            <v>27</v>
          </cell>
          <cell r="E481">
            <v>27</v>
          </cell>
          <cell r="F481" t="str">
            <v>19570505</v>
          </cell>
          <cell r="G481" t="str">
            <v>48</v>
          </cell>
          <cell r="H481" t="str">
            <v>1</v>
          </cell>
          <cell r="I481" t="str">
            <v>Casado</v>
          </cell>
          <cell r="J481" t="str">
            <v>masculino</v>
          </cell>
          <cell r="K481">
            <v>3</v>
          </cell>
          <cell r="L481" t="str">
            <v>R António Feijó, 1-1ºDto Massamá</v>
          </cell>
          <cell r="M481" t="str">
            <v>2745-000</v>
          </cell>
          <cell r="N481" t="str">
            <v>QUELUZ</v>
          </cell>
          <cell r="O481" t="str">
            <v>00241132</v>
          </cell>
          <cell r="P481" t="str">
            <v>CURSO COMPLEMENTAR DOS LICEUS</v>
          </cell>
          <cell r="R481" t="str">
            <v>4805014</v>
          </cell>
          <cell r="S481" t="str">
            <v>19970524</v>
          </cell>
          <cell r="T481" t="str">
            <v>LISBOA</v>
          </cell>
          <cell r="U481" t="str">
            <v>9803</v>
          </cell>
          <cell r="V481" t="str">
            <v>S.NAC IND ENERGIA-SINDEL</v>
          </cell>
          <cell r="W481" t="str">
            <v>158830830</v>
          </cell>
          <cell r="X481" t="str">
            <v>3166</v>
          </cell>
          <cell r="Y481" t="str">
            <v>0.0</v>
          </cell>
          <cell r="Z481">
            <v>3</v>
          </cell>
          <cell r="AA481" t="str">
            <v>00</v>
          </cell>
          <cell r="AD481" t="str">
            <v>029</v>
          </cell>
          <cell r="AE481" t="str">
            <v>10940073293</v>
          </cell>
          <cell r="AF481" t="str">
            <v>02</v>
          </cell>
          <cell r="AG481" t="str">
            <v>19781113</v>
          </cell>
          <cell r="AH481" t="str">
            <v>DT.Adm.Corr.Antiguid</v>
          </cell>
          <cell r="AI481" t="str">
            <v>1</v>
          </cell>
          <cell r="AJ481" t="str">
            <v>ACTIVOS</v>
          </cell>
          <cell r="AK481" t="str">
            <v>AA</v>
          </cell>
          <cell r="AL481" t="str">
            <v>ACTIVO TEMP.INTEIRO</v>
          </cell>
          <cell r="AM481" t="str">
            <v>J300</v>
          </cell>
          <cell r="AN481" t="str">
            <v>EDPOutsourcing Comercial-S</v>
          </cell>
          <cell r="AO481" t="str">
            <v>J312</v>
          </cell>
          <cell r="AP481" t="str">
            <v>EDPOC-LSB-CCB45</v>
          </cell>
          <cell r="AQ481" t="str">
            <v>40176983</v>
          </cell>
          <cell r="AR481" t="str">
            <v>70000022</v>
          </cell>
          <cell r="AS481" t="str">
            <v>014.</v>
          </cell>
          <cell r="AT481" t="str">
            <v>TECNICO COMERCIAL</v>
          </cell>
          <cell r="AU481" t="str">
            <v>1</v>
          </cell>
          <cell r="AV481" t="str">
            <v>00040438</v>
          </cell>
          <cell r="AW481" t="str">
            <v>J20504001230</v>
          </cell>
          <cell r="AX481" t="str">
            <v>OCB2C-AS-GA ATEND ANALISE FACT CONT</v>
          </cell>
          <cell r="AY481" t="str">
            <v>68907102</v>
          </cell>
          <cell r="AZ481" t="str">
            <v>B2C - Sul</v>
          </cell>
          <cell r="BA481" t="str">
            <v>6890</v>
          </cell>
          <cell r="BB481" t="str">
            <v>EDP Outsourcing Comercial</v>
          </cell>
          <cell r="BC481" t="str">
            <v>6890</v>
          </cell>
          <cell r="BD481" t="str">
            <v>6890</v>
          </cell>
          <cell r="BE481" t="str">
            <v>2800</v>
          </cell>
          <cell r="BF481" t="str">
            <v>6890</v>
          </cell>
          <cell r="BG481" t="str">
            <v>EDP Outsourcing Comercial,SA</v>
          </cell>
          <cell r="BH481" t="str">
            <v>1010</v>
          </cell>
          <cell r="BI481">
            <v>1520</v>
          </cell>
          <cell r="BJ481" t="str">
            <v>14</v>
          </cell>
          <cell r="BK481">
            <v>27</v>
          </cell>
          <cell r="BL481">
            <v>272.97000000000003</v>
          </cell>
          <cell r="BM481" t="str">
            <v>NÍVEL 4</v>
          </cell>
          <cell r="BN481" t="str">
            <v>01</v>
          </cell>
          <cell r="BO481" t="str">
            <v>08</v>
          </cell>
          <cell r="BP481" t="str">
            <v>20040101</v>
          </cell>
          <cell r="BQ481" t="str">
            <v>21</v>
          </cell>
          <cell r="BR481" t="str">
            <v>EVOLUCAO AUTOMATICA</v>
          </cell>
          <cell r="BS481" t="str">
            <v>20050101</v>
          </cell>
          <cell r="BW481">
            <v>0</v>
          </cell>
          <cell r="BX481">
            <v>0</v>
          </cell>
          <cell r="BY481">
            <v>0</v>
          </cell>
          <cell r="BZ481">
            <v>0</v>
          </cell>
          <cell r="CA481">
            <v>0</v>
          </cell>
          <cell r="CC481">
            <v>0</v>
          </cell>
          <cell r="CG481">
            <v>0</v>
          </cell>
          <cell r="CK481">
            <v>0</v>
          </cell>
          <cell r="CO481">
            <v>0</v>
          </cell>
          <cell r="CT481">
            <v>0</v>
          </cell>
          <cell r="CU481">
            <v>0</v>
          </cell>
          <cell r="CV481">
            <v>0</v>
          </cell>
          <cell r="CW481">
            <v>0</v>
          </cell>
          <cell r="CX481">
            <v>0</v>
          </cell>
          <cell r="CZ481">
            <v>0</v>
          </cell>
          <cell r="DC481">
            <v>0</v>
          </cell>
          <cell r="DF481">
            <v>0</v>
          </cell>
          <cell r="DI481">
            <v>0</v>
          </cell>
          <cell r="DK481">
            <v>0</v>
          </cell>
          <cell r="DL481">
            <v>0</v>
          </cell>
          <cell r="DN481" t="str">
            <v>21D12</v>
          </cell>
          <cell r="DO481" t="str">
            <v>Flex.T.Int."Act.Ind."</v>
          </cell>
          <cell r="DP481">
            <v>2</v>
          </cell>
          <cell r="DQ481">
            <v>100</v>
          </cell>
          <cell r="DR481" t="str">
            <v>LX01</v>
          </cell>
          <cell r="DT481" t="str">
            <v>00350673</v>
          </cell>
          <cell r="DU481" t="str">
            <v>CAIXA GERAL DE DEPOSITOS, SA</v>
          </cell>
        </row>
        <row r="482">
          <cell r="A482" t="str">
            <v>220582</v>
          </cell>
          <cell r="B482" t="str">
            <v>João Filipe Batista Correia Pereira</v>
          </cell>
          <cell r="C482" t="str">
            <v>1980</v>
          </cell>
          <cell r="D482">
            <v>25</v>
          </cell>
          <cell r="E482">
            <v>25</v>
          </cell>
          <cell r="F482" t="str">
            <v>19590215</v>
          </cell>
          <cell r="G482" t="str">
            <v>46</v>
          </cell>
          <cell r="H482" t="str">
            <v>4</v>
          </cell>
          <cell r="I482" t="str">
            <v>Divorc</v>
          </cell>
          <cell r="J482" t="str">
            <v>masculino</v>
          </cell>
          <cell r="K482">
            <v>1</v>
          </cell>
          <cell r="L482" t="str">
            <v>R Voz do Operário, Nº 30-1ºDto</v>
          </cell>
          <cell r="M482" t="str">
            <v>1100-621</v>
          </cell>
          <cell r="N482" t="str">
            <v>LISBOA</v>
          </cell>
          <cell r="O482" t="str">
            <v>00241132</v>
          </cell>
          <cell r="P482" t="str">
            <v>CURSO COMPLEMENTAR DOS LICEUS</v>
          </cell>
          <cell r="R482" t="str">
            <v>5191635</v>
          </cell>
          <cell r="S482" t="str">
            <v>20011015</v>
          </cell>
          <cell r="T482" t="str">
            <v>LISBOA</v>
          </cell>
          <cell r="U482" t="str">
            <v>9803</v>
          </cell>
          <cell r="V482" t="str">
            <v>S.NAC IND ENERGIA-SINDEL</v>
          </cell>
          <cell r="W482" t="str">
            <v>146947592</v>
          </cell>
          <cell r="X482" t="str">
            <v>3069</v>
          </cell>
          <cell r="Y482" t="str">
            <v>0.0</v>
          </cell>
          <cell r="Z482">
            <v>1</v>
          </cell>
          <cell r="AA482" t="str">
            <v>00</v>
          </cell>
          <cell r="AD482" t="str">
            <v>100</v>
          </cell>
          <cell r="AE482" t="str">
            <v>11218395201</v>
          </cell>
          <cell r="AF482" t="str">
            <v>02</v>
          </cell>
          <cell r="AG482" t="str">
            <v>19800905</v>
          </cell>
          <cell r="AH482" t="str">
            <v>DT.Adm.Corr.Antiguid</v>
          </cell>
          <cell r="AI482" t="str">
            <v>1</v>
          </cell>
          <cell r="AJ482" t="str">
            <v>ACTIVOS</v>
          </cell>
          <cell r="AK482" t="str">
            <v>AA</v>
          </cell>
          <cell r="AL482" t="str">
            <v>ACTIVO TEMP.INTEIRO</v>
          </cell>
          <cell r="AM482" t="str">
            <v>J300</v>
          </cell>
          <cell r="AN482" t="str">
            <v>EDPOutsourcing Comercial-S</v>
          </cell>
          <cell r="AO482" t="str">
            <v>J312</v>
          </cell>
          <cell r="AP482" t="str">
            <v>EDPOC-LSB-CCB45</v>
          </cell>
          <cell r="AQ482" t="str">
            <v>40176990</v>
          </cell>
          <cell r="AR482" t="str">
            <v>70000022</v>
          </cell>
          <cell r="AS482" t="str">
            <v>014.</v>
          </cell>
          <cell r="AT482" t="str">
            <v>TECNICO COMERCIAL</v>
          </cell>
          <cell r="AU482" t="str">
            <v>1</v>
          </cell>
          <cell r="AV482" t="str">
            <v>00040438</v>
          </cell>
          <cell r="AW482" t="str">
            <v>J20504001230</v>
          </cell>
          <cell r="AX482" t="str">
            <v>OCB2C-AS-GA ATEND ANALISE FACT CONT</v>
          </cell>
          <cell r="AY482" t="str">
            <v>68907102</v>
          </cell>
          <cell r="AZ482" t="str">
            <v>B2C - Sul</v>
          </cell>
          <cell r="BA482" t="str">
            <v>6890</v>
          </cell>
          <cell r="BB482" t="str">
            <v>EDP Outsourcing Comercial</v>
          </cell>
          <cell r="BC482" t="str">
            <v>6890</v>
          </cell>
          <cell r="BD482" t="str">
            <v>6890</v>
          </cell>
          <cell r="BE482" t="str">
            <v>2800</v>
          </cell>
          <cell r="BF482" t="str">
            <v>6890</v>
          </cell>
          <cell r="BG482" t="str">
            <v>EDP Outsourcing Comercial,SA</v>
          </cell>
          <cell r="BH482" t="str">
            <v>1010</v>
          </cell>
          <cell r="BI482">
            <v>1339</v>
          </cell>
          <cell r="BJ482" t="str">
            <v>12</v>
          </cell>
          <cell r="BK482">
            <v>25</v>
          </cell>
          <cell r="BL482">
            <v>252.75</v>
          </cell>
          <cell r="BM482" t="str">
            <v>NÍVEL 4</v>
          </cell>
          <cell r="BN482" t="str">
            <v>00</v>
          </cell>
          <cell r="BO482" t="str">
            <v>06</v>
          </cell>
          <cell r="BP482" t="str">
            <v>20050101</v>
          </cell>
          <cell r="BQ482" t="str">
            <v>21</v>
          </cell>
          <cell r="BR482" t="str">
            <v>EVOLUCAO AUTOMATICA</v>
          </cell>
          <cell r="BS482" t="str">
            <v>20050101</v>
          </cell>
          <cell r="BW482">
            <v>0</v>
          </cell>
          <cell r="BX482">
            <v>0</v>
          </cell>
          <cell r="BY482">
            <v>0</v>
          </cell>
          <cell r="BZ482">
            <v>0</v>
          </cell>
          <cell r="CA482">
            <v>0</v>
          </cell>
          <cell r="CC482">
            <v>0</v>
          </cell>
          <cell r="CG482">
            <v>0</v>
          </cell>
          <cell r="CK482">
            <v>0</v>
          </cell>
          <cell r="CO482">
            <v>0</v>
          </cell>
          <cell r="CT482">
            <v>0</v>
          </cell>
          <cell r="CU482">
            <v>0</v>
          </cell>
          <cell r="CV482">
            <v>0</v>
          </cell>
          <cell r="CW482">
            <v>0</v>
          </cell>
          <cell r="CX482">
            <v>0</v>
          </cell>
          <cell r="CZ482">
            <v>0</v>
          </cell>
          <cell r="DC482">
            <v>0</v>
          </cell>
          <cell r="DF482">
            <v>0</v>
          </cell>
          <cell r="DI482">
            <v>0</v>
          </cell>
          <cell r="DK482">
            <v>0</v>
          </cell>
          <cell r="DL482">
            <v>0</v>
          </cell>
          <cell r="DN482" t="str">
            <v>21D11</v>
          </cell>
          <cell r="DO482" t="str">
            <v>Flex.T.Int."Escrit"</v>
          </cell>
          <cell r="DP482">
            <v>2</v>
          </cell>
          <cell r="DQ482">
            <v>100</v>
          </cell>
          <cell r="DR482" t="str">
            <v>LX01</v>
          </cell>
          <cell r="DT482" t="str">
            <v>00100000</v>
          </cell>
          <cell r="DU482" t="str">
            <v>BANCO BPI, SA</v>
          </cell>
        </row>
        <row r="483">
          <cell r="A483" t="str">
            <v>193577</v>
          </cell>
          <cell r="B483" t="str">
            <v>Maria Beatriz Botto Machado Pinto Pereira</v>
          </cell>
          <cell r="C483" t="str">
            <v>1980</v>
          </cell>
          <cell r="D483">
            <v>25</v>
          </cell>
          <cell r="E483">
            <v>25</v>
          </cell>
          <cell r="F483" t="str">
            <v>19530312</v>
          </cell>
          <cell r="G483" t="str">
            <v>52</v>
          </cell>
          <cell r="H483" t="str">
            <v>1</v>
          </cell>
          <cell r="I483" t="str">
            <v>Casado</v>
          </cell>
          <cell r="J483" t="str">
            <v>feminino</v>
          </cell>
          <cell r="K483">
            <v>1</v>
          </cell>
          <cell r="L483" t="str">
            <v>R Cruzeiro, 241-R/C Esq</v>
          </cell>
          <cell r="M483" t="str">
            <v>1300-170</v>
          </cell>
          <cell r="N483" t="str">
            <v>LISBOA</v>
          </cell>
          <cell r="O483" t="str">
            <v>00241132</v>
          </cell>
          <cell r="P483" t="str">
            <v>CURSO COMPLEMENTAR DOS LICEUS</v>
          </cell>
          <cell r="R483" t="str">
            <v>2164914</v>
          </cell>
          <cell r="S483" t="str">
            <v>19950503</v>
          </cell>
          <cell r="T483" t="str">
            <v>LISBOA</v>
          </cell>
          <cell r="U483" t="str">
            <v>9822</v>
          </cell>
          <cell r="V483" t="str">
            <v>SD TB ESC COM SERV SITESE</v>
          </cell>
          <cell r="W483" t="str">
            <v>118755242</v>
          </cell>
          <cell r="X483" t="str">
            <v>3239</v>
          </cell>
          <cell r="Y483" t="str">
            <v>0.0</v>
          </cell>
          <cell r="Z483">
            <v>1</v>
          </cell>
          <cell r="AA483" t="str">
            <v>00</v>
          </cell>
          <cell r="AC483" t="str">
            <v>X</v>
          </cell>
          <cell r="AD483" t="str">
            <v>029</v>
          </cell>
          <cell r="AE483" t="str">
            <v>10940075552</v>
          </cell>
          <cell r="AF483" t="str">
            <v>02</v>
          </cell>
          <cell r="AG483" t="str">
            <v>19800602</v>
          </cell>
          <cell r="AH483" t="str">
            <v>DT.Adm.Corr.Antiguid</v>
          </cell>
          <cell r="AI483" t="str">
            <v>1</v>
          </cell>
          <cell r="AJ483" t="str">
            <v>ACTIVOS</v>
          </cell>
          <cell r="AK483" t="str">
            <v>AA</v>
          </cell>
          <cell r="AL483" t="str">
            <v>ACTIVO TEMP.INTEIRO</v>
          </cell>
          <cell r="AM483" t="str">
            <v>J300</v>
          </cell>
          <cell r="AN483" t="str">
            <v>EDPOutsourcing Comercial-S</v>
          </cell>
          <cell r="AO483" t="str">
            <v>J312</v>
          </cell>
          <cell r="AP483" t="str">
            <v>EDPOC-LSB-CCB45</v>
          </cell>
          <cell r="AQ483" t="str">
            <v>40176985</v>
          </cell>
          <cell r="AR483" t="str">
            <v>70000022</v>
          </cell>
          <cell r="AS483" t="str">
            <v>014.</v>
          </cell>
          <cell r="AT483" t="str">
            <v>TECNICO COMERCIAL</v>
          </cell>
          <cell r="AU483" t="str">
            <v>1</v>
          </cell>
          <cell r="AV483" t="str">
            <v>00040438</v>
          </cell>
          <cell r="AW483" t="str">
            <v>J20504001230</v>
          </cell>
          <cell r="AX483" t="str">
            <v>OCB2C-AS-GA ATEND ANALISE FACT CONT</v>
          </cell>
          <cell r="AY483" t="str">
            <v>68907102</v>
          </cell>
          <cell r="AZ483" t="str">
            <v>B2C - Sul</v>
          </cell>
          <cell r="BA483" t="str">
            <v>6890</v>
          </cell>
          <cell r="BB483" t="str">
            <v>EDP Outsourcing Comercial</v>
          </cell>
          <cell r="BC483" t="str">
            <v>6890</v>
          </cell>
          <cell r="BD483" t="str">
            <v>6890</v>
          </cell>
          <cell r="BE483" t="str">
            <v>2800</v>
          </cell>
          <cell r="BF483" t="str">
            <v>6890</v>
          </cell>
          <cell r="BG483" t="str">
            <v>EDP Outsourcing Comercial,SA</v>
          </cell>
          <cell r="BH483" t="str">
            <v>1010</v>
          </cell>
          <cell r="BI483">
            <v>1339</v>
          </cell>
          <cell r="BJ483" t="str">
            <v>12</v>
          </cell>
          <cell r="BK483">
            <v>25</v>
          </cell>
          <cell r="BL483">
            <v>252.75</v>
          </cell>
          <cell r="BM483" t="str">
            <v>NÍVEL 4</v>
          </cell>
          <cell r="BN483" t="str">
            <v>02</v>
          </cell>
          <cell r="BO483" t="str">
            <v>06</v>
          </cell>
          <cell r="BP483" t="str">
            <v>20030101</v>
          </cell>
          <cell r="BQ483" t="str">
            <v>21</v>
          </cell>
          <cell r="BR483" t="str">
            <v>EVOLUCAO AUTOMATICA</v>
          </cell>
          <cell r="BS483" t="str">
            <v>20050101</v>
          </cell>
          <cell r="BW483">
            <v>0</v>
          </cell>
          <cell r="BX483">
            <v>0</v>
          </cell>
          <cell r="BY483">
            <v>0</v>
          </cell>
          <cell r="BZ483">
            <v>0</v>
          </cell>
          <cell r="CA483">
            <v>0</v>
          </cell>
          <cell r="CC483">
            <v>0</v>
          </cell>
          <cell r="CG483">
            <v>0</v>
          </cell>
          <cell r="CK483">
            <v>0</v>
          </cell>
          <cell r="CO483">
            <v>0</v>
          </cell>
          <cell r="CT483">
            <v>0</v>
          </cell>
          <cell r="CU483">
            <v>0</v>
          </cell>
          <cell r="CV483">
            <v>0</v>
          </cell>
          <cell r="CW483">
            <v>0</v>
          </cell>
          <cell r="CX483">
            <v>0</v>
          </cell>
          <cell r="CZ483">
            <v>0</v>
          </cell>
          <cell r="DC483">
            <v>0</v>
          </cell>
          <cell r="DF483">
            <v>0</v>
          </cell>
          <cell r="DI483">
            <v>0</v>
          </cell>
          <cell r="DK483">
            <v>0</v>
          </cell>
          <cell r="DL483">
            <v>0</v>
          </cell>
          <cell r="DN483" t="str">
            <v>21D11</v>
          </cell>
          <cell r="DO483" t="str">
            <v>Flex.T.Int."Escrit"</v>
          </cell>
          <cell r="DP483">
            <v>2</v>
          </cell>
          <cell r="DQ483">
            <v>100</v>
          </cell>
          <cell r="DR483" t="str">
            <v>LX01</v>
          </cell>
          <cell r="DT483" t="str">
            <v>00360088</v>
          </cell>
          <cell r="DU483" t="str">
            <v>CAIXA ECONOMICA MONTEPIO GERAL</v>
          </cell>
        </row>
        <row r="484">
          <cell r="A484" t="str">
            <v>155608</v>
          </cell>
          <cell r="B484" t="str">
            <v>Anabela Braz Piedade</v>
          </cell>
          <cell r="C484" t="str">
            <v>1978</v>
          </cell>
          <cell r="D484">
            <v>27</v>
          </cell>
          <cell r="E484">
            <v>27</v>
          </cell>
          <cell r="F484" t="str">
            <v>19590811</v>
          </cell>
          <cell r="G484" t="str">
            <v>45</v>
          </cell>
          <cell r="H484" t="str">
            <v>5</v>
          </cell>
          <cell r="I484" t="str">
            <v>Viuvo</v>
          </cell>
          <cell r="J484" t="str">
            <v>feminino</v>
          </cell>
          <cell r="K484">
            <v>1</v>
          </cell>
          <cell r="L484" t="str">
            <v>Av Arsenal do Alfeite, Nº 64-2ºG Feijó</v>
          </cell>
          <cell r="M484" t="str">
            <v>2810-025</v>
          </cell>
          <cell r="N484" t="str">
            <v>ALMADA</v>
          </cell>
          <cell r="O484" t="str">
            <v>00242212</v>
          </cell>
          <cell r="P484" t="str">
            <v>CC SECRETAR.RELACOES PUBLICAS</v>
          </cell>
          <cell r="R484" t="str">
            <v>5204338</v>
          </cell>
          <cell r="S484" t="str">
            <v>19980714</v>
          </cell>
          <cell r="T484" t="str">
            <v>LISBOA</v>
          </cell>
          <cell r="U484" t="str">
            <v>9802</v>
          </cell>
          <cell r="V484" t="str">
            <v>SIND IND ELéCT SUL ILHAS</v>
          </cell>
          <cell r="W484" t="str">
            <v>113492677</v>
          </cell>
          <cell r="X484" t="str">
            <v>3212</v>
          </cell>
          <cell r="Y484" t="str">
            <v>0.0</v>
          </cell>
          <cell r="Z484">
            <v>1</v>
          </cell>
          <cell r="AA484" t="str">
            <v>00</v>
          </cell>
          <cell r="AD484" t="str">
            <v>100</v>
          </cell>
          <cell r="AE484" t="str">
            <v>11218327111</v>
          </cell>
          <cell r="AF484" t="str">
            <v>02</v>
          </cell>
          <cell r="AG484" t="str">
            <v>19780213</v>
          </cell>
          <cell r="AH484" t="str">
            <v>DT.Adm.Corr.Antiguid</v>
          </cell>
          <cell r="AI484" t="str">
            <v>1</v>
          </cell>
          <cell r="AJ484" t="str">
            <v>ACTIVOS</v>
          </cell>
          <cell r="AK484" t="str">
            <v>AA</v>
          </cell>
          <cell r="AL484" t="str">
            <v>ACTIVO TEMP.INTEIRO</v>
          </cell>
          <cell r="AM484" t="str">
            <v>J300</v>
          </cell>
          <cell r="AN484" t="str">
            <v>EDPOutsourcing Comercial-S</v>
          </cell>
          <cell r="AO484" t="str">
            <v>J312</v>
          </cell>
          <cell r="AP484" t="str">
            <v>EDPOC-LSB-CCB45</v>
          </cell>
          <cell r="AQ484" t="str">
            <v>40176982</v>
          </cell>
          <cell r="AR484" t="str">
            <v>70000022</v>
          </cell>
          <cell r="AS484" t="str">
            <v>014.</v>
          </cell>
          <cell r="AT484" t="str">
            <v>TECNICO COMERCIAL</v>
          </cell>
          <cell r="AU484" t="str">
            <v>1</v>
          </cell>
          <cell r="AV484" t="str">
            <v>00040438</v>
          </cell>
          <cell r="AW484" t="str">
            <v>J20504001230</v>
          </cell>
          <cell r="AX484" t="str">
            <v>OCB2C-AS-GA ATEND ANALISE FACT CONT</v>
          </cell>
          <cell r="AY484" t="str">
            <v>68907102</v>
          </cell>
          <cell r="AZ484" t="str">
            <v>B2C - Sul</v>
          </cell>
          <cell r="BA484" t="str">
            <v>6890</v>
          </cell>
          <cell r="BB484" t="str">
            <v>EDP Outsourcing Comercial</v>
          </cell>
          <cell r="BC484" t="str">
            <v>6890</v>
          </cell>
          <cell r="BD484" t="str">
            <v>6890</v>
          </cell>
          <cell r="BE484" t="str">
            <v>2800</v>
          </cell>
          <cell r="BF484" t="str">
            <v>6890</v>
          </cell>
          <cell r="BG484" t="str">
            <v>EDP Outsourcing Comercial,SA</v>
          </cell>
          <cell r="BH484" t="str">
            <v>1010</v>
          </cell>
          <cell r="BI484">
            <v>1520</v>
          </cell>
          <cell r="BJ484" t="str">
            <v>14</v>
          </cell>
          <cell r="BK484">
            <v>27</v>
          </cell>
          <cell r="BL484">
            <v>272.97000000000003</v>
          </cell>
          <cell r="BM484" t="str">
            <v>NÍVEL 4</v>
          </cell>
          <cell r="BN484" t="str">
            <v>00</v>
          </cell>
          <cell r="BO484" t="str">
            <v>08</v>
          </cell>
          <cell r="BP484" t="str">
            <v>20050101</v>
          </cell>
          <cell r="BQ484" t="str">
            <v>21</v>
          </cell>
          <cell r="BR484" t="str">
            <v>EVOLUCAO AUTOMATICA</v>
          </cell>
          <cell r="BS484" t="str">
            <v>20050101</v>
          </cell>
          <cell r="BW484">
            <v>0</v>
          </cell>
          <cell r="BX484">
            <v>0</v>
          </cell>
          <cell r="BY484">
            <v>0</v>
          </cell>
          <cell r="BZ484">
            <v>0</v>
          </cell>
          <cell r="CA484">
            <v>0</v>
          </cell>
          <cell r="CC484">
            <v>0</v>
          </cell>
          <cell r="CG484">
            <v>0</v>
          </cell>
          <cell r="CK484">
            <v>0</v>
          </cell>
          <cell r="CO484">
            <v>0</v>
          </cell>
          <cell r="CT484">
            <v>0</v>
          </cell>
          <cell r="CU484">
            <v>0</v>
          </cell>
          <cell r="CV484">
            <v>0</v>
          </cell>
          <cell r="CW484">
            <v>0</v>
          </cell>
          <cell r="CX484">
            <v>0</v>
          </cell>
          <cell r="CZ484">
            <v>0</v>
          </cell>
          <cell r="DC484">
            <v>0</v>
          </cell>
          <cell r="DF484">
            <v>0</v>
          </cell>
          <cell r="DI484">
            <v>0</v>
          </cell>
          <cell r="DK484">
            <v>0</v>
          </cell>
          <cell r="DL484">
            <v>0</v>
          </cell>
          <cell r="DN484" t="str">
            <v>21D11</v>
          </cell>
          <cell r="DO484" t="str">
            <v>Flex.T.Int."Escrit"</v>
          </cell>
          <cell r="DP484">
            <v>2</v>
          </cell>
          <cell r="DQ484">
            <v>100</v>
          </cell>
          <cell r="DR484" t="str">
            <v>LX01</v>
          </cell>
          <cell r="DT484" t="str">
            <v>00350054</v>
          </cell>
          <cell r="DU484" t="str">
            <v>CAIXA GERAL DE DEPOSITOS, SA</v>
          </cell>
        </row>
        <row r="485">
          <cell r="A485" t="str">
            <v>326216</v>
          </cell>
          <cell r="B485" t="str">
            <v>José Carlos Ferreira Arede</v>
          </cell>
          <cell r="C485" t="str">
            <v>1996</v>
          </cell>
          <cell r="D485">
            <v>9</v>
          </cell>
          <cell r="E485">
            <v>9</v>
          </cell>
          <cell r="F485" t="str">
            <v>19720310</v>
          </cell>
          <cell r="G485" t="str">
            <v>33</v>
          </cell>
          <cell r="H485" t="str">
            <v>0</v>
          </cell>
          <cell r="I485" t="str">
            <v>Solt.</v>
          </cell>
          <cell r="J485" t="str">
            <v>masculino</v>
          </cell>
          <cell r="K485">
            <v>0</v>
          </cell>
          <cell r="L485" t="str">
            <v>Pct Adriano Correia Oliveira, 1-3ºEsq Arroja</v>
          </cell>
          <cell r="M485" t="str">
            <v>2675-538</v>
          </cell>
          <cell r="N485" t="str">
            <v>ODIVELAS</v>
          </cell>
          <cell r="O485" t="str">
            <v>00776045</v>
          </cell>
          <cell r="P485" t="str">
            <v>GESTAO DE RECURSOS HUMANOS</v>
          </cell>
          <cell r="R485" t="str">
            <v>9868553</v>
          </cell>
          <cell r="S485" t="str">
            <v>20000503</v>
          </cell>
          <cell r="T485" t="str">
            <v>LISBOA</v>
          </cell>
          <cell r="U485" t="str">
            <v>9803</v>
          </cell>
          <cell r="V485" t="str">
            <v>S.NAC IND ENERGIA-SINDEL</v>
          </cell>
          <cell r="W485" t="str">
            <v>164378812</v>
          </cell>
          <cell r="X485" t="str">
            <v>3484</v>
          </cell>
          <cell r="Y485" t="str">
            <v>0.0</v>
          </cell>
          <cell r="Z485">
            <v>0</v>
          </cell>
          <cell r="AA485" t="str">
            <v>00</v>
          </cell>
          <cell r="AD485" t="str">
            <v>029</v>
          </cell>
          <cell r="AE485" t="str">
            <v>10940098595</v>
          </cell>
          <cell r="AF485" t="str">
            <v>02</v>
          </cell>
          <cell r="AG485" t="str">
            <v>19960103</v>
          </cell>
          <cell r="AH485" t="str">
            <v>DT.Adm.Corr.Antiguid</v>
          </cell>
          <cell r="AI485" t="str">
            <v>1</v>
          </cell>
          <cell r="AJ485" t="str">
            <v>ACTIVOS</v>
          </cell>
          <cell r="AK485" t="str">
            <v>AA</v>
          </cell>
          <cell r="AL485" t="str">
            <v>ACTIVO TEMP.INTEIRO</v>
          </cell>
          <cell r="AM485" t="str">
            <v>J300</v>
          </cell>
          <cell r="AN485" t="str">
            <v>EDPOutsourcing Comercial-S</v>
          </cell>
          <cell r="AO485" t="str">
            <v>J312</v>
          </cell>
          <cell r="AP485" t="str">
            <v>EDPOC-LSB-CCB45</v>
          </cell>
          <cell r="AQ485" t="str">
            <v>40176978</v>
          </cell>
          <cell r="AR485" t="str">
            <v>70000041</v>
          </cell>
          <cell r="AS485" t="str">
            <v>01L1</v>
          </cell>
          <cell r="AT485" t="str">
            <v>LICENCIADO I</v>
          </cell>
          <cell r="AU485" t="str">
            <v>1</v>
          </cell>
          <cell r="AV485" t="str">
            <v>00040438</v>
          </cell>
          <cell r="AW485" t="str">
            <v>J20504001230</v>
          </cell>
          <cell r="AX485" t="str">
            <v>OCB2C-AS-GA ATEND ANALISE FACT CONT</v>
          </cell>
          <cell r="AY485" t="str">
            <v>68907102</v>
          </cell>
          <cell r="AZ485" t="str">
            <v>B2C - Sul</v>
          </cell>
          <cell r="BA485" t="str">
            <v>6890</v>
          </cell>
          <cell r="BB485" t="str">
            <v>EDP Outsourcing Comercial</v>
          </cell>
          <cell r="BC485" t="str">
            <v>6890</v>
          </cell>
          <cell r="BD485" t="str">
            <v>6890</v>
          </cell>
          <cell r="BE485" t="str">
            <v>2800</v>
          </cell>
          <cell r="BF485" t="str">
            <v>6890</v>
          </cell>
          <cell r="BG485" t="str">
            <v>EDP Outsourcing Comercial,SA</v>
          </cell>
          <cell r="BH485" t="str">
            <v>1010</v>
          </cell>
          <cell r="BI485">
            <v>1686</v>
          </cell>
          <cell r="BJ485" t="str">
            <v>E</v>
          </cell>
          <cell r="BK485">
            <v>9</v>
          </cell>
          <cell r="BL485">
            <v>90.99</v>
          </cell>
          <cell r="BM485" t="str">
            <v>LIC 1</v>
          </cell>
          <cell r="BN485" t="str">
            <v>00</v>
          </cell>
          <cell r="BO485" t="str">
            <v>E</v>
          </cell>
          <cell r="BP485" t="str">
            <v>20042510</v>
          </cell>
          <cell r="BQ485" t="str">
            <v>33</v>
          </cell>
          <cell r="BR485" t="str">
            <v>NOMEACAO</v>
          </cell>
          <cell r="BS485" t="str">
            <v>20050101</v>
          </cell>
          <cell r="BW485">
            <v>0</v>
          </cell>
          <cell r="BX485">
            <v>0</v>
          </cell>
          <cell r="BY485">
            <v>0</v>
          </cell>
          <cell r="BZ485">
            <v>0</v>
          </cell>
          <cell r="CA485">
            <v>0</v>
          </cell>
          <cell r="CC485">
            <v>0</v>
          </cell>
          <cell r="CG485">
            <v>0</v>
          </cell>
          <cell r="CK485">
            <v>0</v>
          </cell>
          <cell r="CO485">
            <v>0</v>
          </cell>
          <cell r="CT485">
            <v>0</v>
          </cell>
          <cell r="CU485">
            <v>0</v>
          </cell>
          <cell r="CV485">
            <v>0</v>
          </cell>
          <cell r="CW485">
            <v>0</v>
          </cell>
          <cell r="CX485">
            <v>0</v>
          </cell>
          <cell r="CZ485">
            <v>0</v>
          </cell>
          <cell r="DC485">
            <v>0</v>
          </cell>
          <cell r="DF485">
            <v>0</v>
          </cell>
          <cell r="DI485">
            <v>0</v>
          </cell>
          <cell r="DK485">
            <v>0</v>
          </cell>
          <cell r="DL485">
            <v>0</v>
          </cell>
          <cell r="DN485" t="str">
            <v>21D11</v>
          </cell>
          <cell r="DO485" t="str">
            <v>Flex.T.Int."Escrit"</v>
          </cell>
          <cell r="DP485">
            <v>2</v>
          </cell>
          <cell r="DQ485">
            <v>100</v>
          </cell>
          <cell r="DR485" t="str">
            <v>LX01</v>
          </cell>
          <cell r="DT485" t="str">
            <v>00330000</v>
          </cell>
          <cell r="DU485" t="str">
            <v>BANCO COMERCIAL PORTUGUES, SA</v>
          </cell>
        </row>
        <row r="486">
          <cell r="A486" t="str">
            <v>216437</v>
          </cell>
          <cell r="B486" t="str">
            <v>Anabela Cravo Barros</v>
          </cell>
          <cell r="C486" t="str">
            <v>1981</v>
          </cell>
          <cell r="D486">
            <v>24</v>
          </cell>
          <cell r="E486">
            <v>24</v>
          </cell>
          <cell r="F486" t="str">
            <v>19510224</v>
          </cell>
          <cell r="G486" t="str">
            <v>54</v>
          </cell>
          <cell r="H486" t="str">
            <v>0</v>
          </cell>
          <cell r="I486" t="str">
            <v>Solt.</v>
          </cell>
          <cell r="J486" t="str">
            <v>feminino</v>
          </cell>
          <cell r="K486">
            <v>0</v>
          </cell>
          <cell r="L486" t="str">
            <v>Av Tomás Ribeiro, 67-2ºDto</v>
          </cell>
          <cell r="M486" t="str">
            <v>2795-188</v>
          </cell>
          <cell r="N486" t="str">
            <v>LINDA A VELHA</v>
          </cell>
          <cell r="O486" t="str">
            <v>00110024</v>
          </cell>
          <cell r="P486" t="str">
            <v>CICLO ELEMENTAR (4.CLASSE)</v>
          </cell>
          <cell r="R486" t="str">
            <v>2070299</v>
          </cell>
          <cell r="S486" t="str">
            <v>19940307</v>
          </cell>
          <cell r="T486" t="str">
            <v>LISBOA</v>
          </cell>
          <cell r="U486" t="str">
            <v>9803</v>
          </cell>
          <cell r="V486" t="str">
            <v>S.NAC IND ENERGIA-SINDEL</v>
          </cell>
          <cell r="W486" t="str">
            <v>114129436</v>
          </cell>
          <cell r="X486" t="str">
            <v>3522</v>
          </cell>
          <cell r="Y486" t="str">
            <v>0.0</v>
          </cell>
          <cell r="Z486">
            <v>0</v>
          </cell>
          <cell r="AA486" t="str">
            <v>00</v>
          </cell>
          <cell r="AD486" t="str">
            <v>029</v>
          </cell>
          <cell r="AE486" t="str">
            <v>10940079227</v>
          </cell>
          <cell r="AF486" t="str">
            <v>02</v>
          </cell>
          <cell r="AG486" t="str">
            <v>19811001</v>
          </cell>
          <cell r="AH486" t="str">
            <v>DT.Adm.Corr.Antiguid</v>
          </cell>
          <cell r="AI486" t="str">
            <v>1</v>
          </cell>
          <cell r="AJ486" t="str">
            <v>ACTIVOS</v>
          </cell>
          <cell r="AK486" t="str">
            <v>AA</v>
          </cell>
          <cell r="AL486" t="str">
            <v>ACTIVO TEMP.INTEIRO</v>
          </cell>
          <cell r="AM486" t="str">
            <v>J300</v>
          </cell>
          <cell r="AN486" t="str">
            <v>EDPOutsourcing Comercial-S</v>
          </cell>
          <cell r="AO486" t="str">
            <v>J312</v>
          </cell>
          <cell r="AP486" t="str">
            <v>EDPOC-LSB-CCB45</v>
          </cell>
          <cell r="AQ486" t="str">
            <v>40176998</v>
          </cell>
          <cell r="AR486" t="str">
            <v>70000060</v>
          </cell>
          <cell r="AS486" t="str">
            <v>025.</v>
          </cell>
          <cell r="AT486" t="str">
            <v>ESCRITURARIO COMERCIAL</v>
          </cell>
          <cell r="AU486" t="str">
            <v>1</v>
          </cell>
          <cell r="AV486" t="str">
            <v>00040438</v>
          </cell>
          <cell r="AW486" t="str">
            <v>J20504001230</v>
          </cell>
          <cell r="AX486" t="str">
            <v>OCB2C-AS-GA ATEND ANALISE FACT CONT</v>
          </cell>
          <cell r="AY486" t="str">
            <v>68907102</v>
          </cell>
          <cell r="AZ486" t="str">
            <v>B2C - Sul</v>
          </cell>
          <cell r="BA486" t="str">
            <v>6890</v>
          </cell>
          <cell r="BB486" t="str">
            <v>EDP Outsourcing Comercial</v>
          </cell>
          <cell r="BC486" t="str">
            <v>6890</v>
          </cell>
          <cell r="BD486" t="str">
            <v>6890</v>
          </cell>
          <cell r="BE486" t="str">
            <v>2800</v>
          </cell>
          <cell r="BF486" t="str">
            <v>6890</v>
          </cell>
          <cell r="BG486" t="str">
            <v>EDP Outsourcing Comercial,SA</v>
          </cell>
          <cell r="BH486" t="str">
            <v>1010</v>
          </cell>
          <cell r="BI486">
            <v>1247</v>
          </cell>
          <cell r="BJ486" t="str">
            <v>11</v>
          </cell>
          <cell r="BK486">
            <v>24</v>
          </cell>
          <cell r="BL486">
            <v>242.64</v>
          </cell>
          <cell r="BM486" t="str">
            <v>NÍVEL 5</v>
          </cell>
          <cell r="BN486" t="str">
            <v>02</v>
          </cell>
          <cell r="BO486" t="str">
            <v>08</v>
          </cell>
          <cell r="BP486" t="str">
            <v>20030101</v>
          </cell>
          <cell r="BQ486" t="str">
            <v>21</v>
          </cell>
          <cell r="BR486" t="str">
            <v>EVOLUCAO AUTOMATICA</v>
          </cell>
          <cell r="BS486" t="str">
            <v>20050101</v>
          </cell>
          <cell r="BW486">
            <v>0</v>
          </cell>
          <cell r="BX486">
            <v>0</v>
          </cell>
          <cell r="BY486">
            <v>0</v>
          </cell>
          <cell r="BZ486">
            <v>0</v>
          </cell>
          <cell r="CA486">
            <v>0</v>
          </cell>
          <cell r="CC486">
            <v>0</v>
          </cell>
          <cell r="CG486">
            <v>0</v>
          </cell>
          <cell r="CK486">
            <v>0</v>
          </cell>
          <cell r="CO486">
            <v>0</v>
          </cell>
          <cell r="CT486">
            <v>0</v>
          </cell>
          <cell r="CU486">
            <v>0</v>
          </cell>
          <cell r="CV486">
            <v>0</v>
          </cell>
          <cell r="CW486">
            <v>0</v>
          </cell>
          <cell r="CX486">
            <v>0</v>
          </cell>
          <cell r="CZ486">
            <v>0</v>
          </cell>
          <cell r="DC486">
            <v>0</v>
          </cell>
          <cell r="DF486">
            <v>0</v>
          </cell>
          <cell r="DI486">
            <v>0</v>
          </cell>
          <cell r="DK486">
            <v>0</v>
          </cell>
          <cell r="DL486">
            <v>0</v>
          </cell>
          <cell r="DN486" t="str">
            <v>21D11</v>
          </cell>
          <cell r="DO486" t="str">
            <v>Flex.T.Int."Escrit"</v>
          </cell>
          <cell r="DP486">
            <v>2</v>
          </cell>
          <cell r="DQ486">
            <v>100</v>
          </cell>
          <cell r="DR486" t="str">
            <v>LX01</v>
          </cell>
          <cell r="DT486" t="str">
            <v>00350697</v>
          </cell>
          <cell r="DU486" t="str">
            <v>CAIXA GERAL DE DEPOSITOS, SA</v>
          </cell>
        </row>
        <row r="487">
          <cell r="A487" t="str">
            <v>302309</v>
          </cell>
          <cell r="B487" t="str">
            <v>António João Assunção Dinis</v>
          </cell>
          <cell r="C487" t="str">
            <v>1984</v>
          </cell>
          <cell r="D487">
            <v>21</v>
          </cell>
          <cell r="E487">
            <v>21</v>
          </cell>
          <cell r="F487" t="str">
            <v>19591106</v>
          </cell>
          <cell r="G487" t="str">
            <v>45</v>
          </cell>
          <cell r="H487" t="str">
            <v>1</v>
          </cell>
          <cell r="I487" t="str">
            <v>Casado</v>
          </cell>
          <cell r="J487" t="str">
            <v>masculino</v>
          </cell>
          <cell r="K487">
            <v>1</v>
          </cell>
          <cell r="L487" t="str">
            <v>R Medrosa, nº 17-Apartamento 11</v>
          </cell>
          <cell r="M487" t="str">
            <v>2780-075</v>
          </cell>
          <cell r="N487" t="str">
            <v>OEIRAS</v>
          </cell>
          <cell r="O487" t="str">
            <v>00243403</v>
          </cell>
          <cell r="P487" t="str">
            <v>12.ANO - 3. CURSO</v>
          </cell>
          <cell r="R487" t="str">
            <v>5337787</v>
          </cell>
          <cell r="S487" t="str">
            <v>20031008</v>
          </cell>
          <cell r="T487" t="str">
            <v>LISBOA</v>
          </cell>
          <cell r="U487" t="str">
            <v>9803</v>
          </cell>
          <cell r="V487" t="str">
            <v>S.NAC IND ENERGIA-SINDEL</v>
          </cell>
          <cell r="W487" t="str">
            <v>102293732</v>
          </cell>
          <cell r="X487" t="str">
            <v>3131</v>
          </cell>
          <cell r="Y487" t="str">
            <v>0.0</v>
          </cell>
          <cell r="Z487">
            <v>1</v>
          </cell>
          <cell r="AA487" t="str">
            <v>00</v>
          </cell>
          <cell r="AC487" t="str">
            <v>X</v>
          </cell>
          <cell r="AD487" t="str">
            <v>029</v>
          </cell>
          <cell r="AE487" t="str">
            <v>10940088330</v>
          </cell>
          <cell r="AF487" t="str">
            <v>02</v>
          </cell>
          <cell r="AG487" t="str">
            <v>19840604</v>
          </cell>
          <cell r="AH487" t="str">
            <v>DT.Adm.Corr.Antiguid</v>
          </cell>
          <cell r="AI487" t="str">
            <v>1</v>
          </cell>
          <cell r="AJ487" t="str">
            <v>ACTIVOS</v>
          </cell>
          <cell r="AK487" t="str">
            <v>AA</v>
          </cell>
          <cell r="AL487" t="str">
            <v>ACTIVO TEMP.INTEIRO</v>
          </cell>
          <cell r="AM487" t="str">
            <v>J300</v>
          </cell>
          <cell r="AN487" t="str">
            <v>EDPOutsourcing Comercial-S</v>
          </cell>
          <cell r="AO487" t="str">
            <v>J312</v>
          </cell>
          <cell r="AP487" t="str">
            <v>EDPOC-LSB-CCB45</v>
          </cell>
          <cell r="AQ487" t="str">
            <v>40176996</v>
          </cell>
          <cell r="AR487" t="str">
            <v>70000022</v>
          </cell>
          <cell r="AS487" t="str">
            <v>014.</v>
          </cell>
          <cell r="AT487" t="str">
            <v>TECNICO COMERCIAL</v>
          </cell>
          <cell r="AU487" t="str">
            <v>1</v>
          </cell>
          <cell r="AV487" t="str">
            <v>00040438</v>
          </cell>
          <cell r="AW487" t="str">
            <v>J20504001230</v>
          </cell>
          <cell r="AX487" t="str">
            <v>OCB2C-AS-GA ATEND ANALISE FACT CONT</v>
          </cell>
          <cell r="AY487" t="str">
            <v>68907102</v>
          </cell>
          <cell r="AZ487" t="str">
            <v>B2C - Sul</v>
          </cell>
          <cell r="BA487" t="str">
            <v>6890</v>
          </cell>
          <cell r="BB487" t="str">
            <v>EDP Outsourcing Comercial</v>
          </cell>
          <cell r="BC487" t="str">
            <v>6890</v>
          </cell>
          <cell r="BD487" t="str">
            <v>6890</v>
          </cell>
          <cell r="BE487" t="str">
            <v>2800</v>
          </cell>
          <cell r="BF487" t="str">
            <v>6890</v>
          </cell>
          <cell r="BG487" t="str">
            <v>EDP Outsourcing Comercial,SA</v>
          </cell>
          <cell r="BH487" t="str">
            <v>1010</v>
          </cell>
          <cell r="BI487">
            <v>1339</v>
          </cell>
          <cell r="BJ487" t="str">
            <v>12</v>
          </cell>
          <cell r="BK487">
            <v>21</v>
          </cell>
          <cell r="BL487">
            <v>212.31</v>
          </cell>
          <cell r="BM487" t="str">
            <v>NÍVEL 4</v>
          </cell>
          <cell r="BN487" t="str">
            <v>01</v>
          </cell>
          <cell r="BO487" t="str">
            <v>06</v>
          </cell>
          <cell r="BP487" t="str">
            <v>20040101</v>
          </cell>
          <cell r="BQ487" t="str">
            <v>21</v>
          </cell>
          <cell r="BR487" t="str">
            <v>EVOLUCAO AUTOMATICA</v>
          </cell>
          <cell r="BS487" t="str">
            <v>20050101</v>
          </cell>
          <cell r="BW487">
            <v>0</v>
          </cell>
          <cell r="BX487">
            <v>0</v>
          </cell>
          <cell r="BY487">
            <v>0</v>
          </cell>
          <cell r="BZ487">
            <v>0</v>
          </cell>
          <cell r="CA487">
            <v>0</v>
          </cell>
          <cell r="CC487">
            <v>0</v>
          </cell>
          <cell r="CG487">
            <v>0</v>
          </cell>
          <cell r="CK487">
            <v>0</v>
          </cell>
          <cell r="CO487">
            <v>0</v>
          </cell>
          <cell r="CT487">
            <v>0</v>
          </cell>
          <cell r="CU487">
            <v>0</v>
          </cell>
          <cell r="CV487">
            <v>0</v>
          </cell>
          <cell r="CW487">
            <v>0</v>
          </cell>
          <cell r="CX487">
            <v>0</v>
          </cell>
          <cell r="CZ487">
            <v>0</v>
          </cell>
          <cell r="DC487">
            <v>0</v>
          </cell>
          <cell r="DF487">
            <v>0</v>
          </cell>
          <cell r="DI487">
            <v>0</v>
          </cell>
          <cell r="DK487">
            <v>0</v>
          </cell>
          <cell r="DL487">
            <v>0</v>
          </cell>
          <cell r="DN487" t="str">
            <v>21D11</v>
          </cell>
          <cell r="DO487" t="str">
            <v>Flex.T.Int."Escrit"</v>
          </cell>
          <cell r="DP487">
            <v>2</v>
          </cell>
          <cell r="DQ487">
            <v>100</v>
          </cell>
          <cell r="DR487" t="str">
            <v>LX01</v>
          </cell>
          <cell r="DT487" t="str">
            <v>00210000</v>
          </cell>
          <cell r="DU487" t="str">
            <v>CREDITO PREDIAL PORTUGUES, SA</v>
          </cell>
        </row>
        <row r="488">
          <cell r="A488" t="str">
            <v>232505</v>
          </cell>
          <cell r="B488" t="str">
            <v>Maria Fernanda Conceição Ferreira</v>
          </cell>
          <cell r="C488" t="str">
            <v>1976</v>
          </cell>
          <cell r="D488">
            <v>29</v>
          </cell>
          <cell r="E488">
            <v>29</v>
          </cell>
          <cell r="F488" t="str">
            <v>19541013</v>
          </cell>
          <cell r="G488" t="str">
            <v>50</v>
          </cell>
          <cell r="H488" t="str">
            <v>0</v>
          </cell>
          <cell r="I488" t="str">
            <v>Solt.</v>
          </cell>
          <cell r="J488" t="str">
            <v>feminino</v>
          </cell>
          <cell r="K488">
            <v>0</v>
          </cell>
          <cell r="L488" t="str">
            <v>Casal do Batel, Lt 2</v>
          </cell>
          <cell r="M488" t="str">
            <v>2670-424</v>
          </cell>
          <cell r="N488" t="str">
            <v>LOURES</v>
          </cell>
          <cell r="O488" t="str">
            <v>00241132</v>
          </cell>
          <cell r="P488" t="str">
            <v>CURSO COMPLEMENTAR DOS LICEUS</v>
          </cell>
          <cell r="R488" t="str">
            <v>4889783</v>
          </cell>
          <cell r="S488" t="str">
            <v>19900411</v>
          </cell>
          <cell r="T488" t="str">
            <v>LISBOA</v>
          </cell>
          <cell r="U488" t="str">
            <v>9803</v>
          </cell>
          <cell r="V488" t="str">
            <v>S.NAC IND ENERGIA-SINDEL</v>
          </cell>
          <cell r="W488" t="str">
            <v>117135283</v>
          </cell>
          <cell r="X488" t="str">
            <v>1520</v>
          </cell>
          <cell r="Y488" t="str">
            <v>0.0</v>
          </cell>
          <cell r="Z488">
            <v>0</v>
          </cell>
          <cell r="AA488" t="str">
            <v>00</v>
          </cell>
          <cell r="AD488" t="str">
            <v>029</v>
          </cell>
          <cell r="AE488" t="str">
            <v>10940084916</v>
          </cell>
          <cell r="AF488" t="str">
            <v>02</v>
          </cell>
          <cell r="AG488" t="str">
            <v>19760816</v>
          </cell>
          <cell r="AH488" t="str">
            <v>DT.Adm.Corr.Antiguid</v>
          </cell>
          <cell r="AI488" t="str">
            <v>1</v>
          </cell>
          <cell r="AJ488" t="str">
            <v>ACTIVOS</v>
          </cell>
          <cell r="AK488" t="str">
            <v>AA</v>
          </cell>
          <cell r="AL488" t="str">
            <v>ACTIVO TEMP.INTEIRO</v>
          </cell>
          <cell r="AM488" t="str">
            <v>J300</v>
          </cell>
          <cell r="AN488" t="str">
            <v>EDPOutsourcing Comercial-S</v>
          </cell>
          <cell r="AO488" t="str">
            <v>J312</v>
          </cell>
          <cell r="AP488" t="str">
            <v>EDPOC-LSB-CCB45</v>
          </cell>
          <cell r="AQ488" t="str">
            <v>40176991</v>
          </cell>
          <cell r="AR488" t="str">
            <v>70000022</v>
          </cell>
          <cell r="AS488" t="str">
            <v>014.</v>
          </cell>
          <cell r="AT488" t="str">
            <v>TECNICO COMERCIAL</v>
          </cell>
          <cell r="AU488" t="str">
            <v>1</v>
          </cell>
          <cell r="AV488" t="str">
            <v>00040438</v>
          </cell>
          <cell r="AW488" t="str">
            <v>J20504001230</v>
          </cell>
          <cell r="AX488" t="str">
            <v>OCB2C-AS-GA ATEND ANALISE FACT CONT</v>
          </cell>
          <cell r="AY488" t="str">
            <v>68907102</v>
          </cell>
          <cell r="AZ488" t="str">
            <v>B2C - Sul</v>
          </cell>
          <cell r="BA488" t="str">
            <v>6890</v>
          </cell>
          <cell r="BB488" t="str">
            <v>EDP Outsourcing Comercial</v>
          </cell>
          <cell r="BC488" t="str">
            <v>6890</v>
          </cell>
          <cell r="BD488" t="str">
            <v>6890</v>
          </cell>
          <cell r="BE488" t="str">
            <v>2800</v>
          </cell>
          <cell r="BF488" t="str">
            <v>6890</v>
          </cell>
          <cell r="BG488" t="str">
            <v>EDP Outsourcing Comercial,SA</v>
          </cell>
          <cell r="BH488" t="str">
            <v>1010</v>
          </cell>
          <cell r="BI488">
            <v>1520</v>
          </cell>
          <cell r="BJ488" t="str">
            <v>14</v>
          </cell>
          <cell r="BK488">
            <v>29</v>
          </cell>
          <cell r="BL488">
            <v>293.19</v>
          </cell>
          <cell r="BM488" t="str">
            <v>NÍVEL 4</v>
          </cell>
          <cell r="BN488" t="str">
            <v>01</v>
          </cell>
          <cell r="BO488" t="str">
            <v>08</v>
          </cell>
          <cell r="BP488" t="str">
            <v>20040101</v>
          </cell>
          <cell r="BQ488" t="str">
            <v>21</v>
          </cell>
          <cell r="BR488" t="str">
            <v>EVOLUCAO AUTOMATICA</v>
          </cell>
          <cell r="BS488" t="str">
            <v>20050101</v>
          </cell>
          <cell r="BW488">
            <v>0</v>
          </cell>
          <cell r="BX488">
            <v>0</v>
          </cell>
          <cell r="BY488">
            <v>0</v>
          </cell>
          <cell r="BZ488">
            <v>0</v>
          </cell>
          <cell r="CA488">
            <v>0</v>
          </cell>
          <cell r="CC488">
            <v>0</v>
          </cell>
          <cell r="CG488">
            <v>0</v>
          </cell>
          <cell r="CK488">
            <v>0</v>
          </cell>
          <cell r="CO488">
            <v>0</v>
          </cell>
          <cell r="CT488">
            <v>0</v>
          </cell>
          <cell r="CU488">
            <v>0</v>
          </cell>
          <cell r="CV488">
            <v>0</v>
          </cell>
          <cell r="CW488">
            <v>0</v>
          </cell>
          <cell r="CX488">
            <v>0</v>
          </cell>
          <cell r="CZ488">
            <v>0</v>
          </cell>
          <cell r="DC488">
            <v>0</v>
          </cell>
          <cell r="DF488">
            <v>0</v>
          </cell>
          <cell r="DI488">
            <v>0</v>
          </cell>
          <cell r="DK488">
            <v>0</v>
          </cell>
          <cell r="DL488">
            <v>0</v>
          </cell>
          <cell r="DN488" t="str">
            <v>21D11</v>
          </cell>
          <cell r="DO488" t="str">
            <v>Flex.T.Int."Escrit"</v>
          </cell>
          <cell r="DP488">
            <v>2</v>
          </cell>
          <cell r="DQ488">
            <v>100</v>
          </cell>
          <cell r="DR488" t="str">
            <v>LX01</v>
          </cell>
          <cell r="DT488" t="str">
            <v>00330000</v>
          </cell>
          <cell r="DU488" t="str">
            <v>BANCO COMERCIAL PORTUGUES, SA</v>
          </cell>
        </row>
        <row r="489">
          <cell r="A489" t="str">
            <v>301841</v>
          </cell>
          <cell r="B489" t="str">
            <v>Luís Manuel Henriques Deus Gil</v>
          </cell>
          <cell r="C489" t="str">
            <v>1985</v>
          </cell>
          <cell r="D489">
            <v>20</v>
          </cell>
          <cell r="E489">
            <v>20</v>
          </cell>
          <cell r="F489" t="str">
            <v>19610123</v>
          </cell>
          <cell r="G489" t="str">
            <v>44</v>
          </cell>
          <cell r="H489" t="str">
            <v>1</v>
          </cell>
          <cell r="I489" t="str">
            <v>Casado</v>
          </cell>
          <cell r="J489" t="str">
            <v>masculino</v>
          </cell>
          <cell r="K489">
            <v>1</v>
          </cell>
          <cell r="L489" t="str">
            <v>R Arco Carvalhão, 47-1ºG</v>
          </cell>
          <cell r="M489" t="str">
            <v>1070-008</v>
          </cell>
          <cell r="N489" t="str">
            <v>LISBOA</v>
          </cell>
          <cell r="O489" t="str">
            <v>00241132</v>
          </cell>
          <cell r="P489" t="str">
            <v>CURSO COMPLEMENTAR DOS LICEUS</v>
          </cell>
          <cell r="R489" t="str">
            <v>7437792</v>
          </cell>
          <cell r="S489" t="str">
            <v>20020731</v>
          </cell>
          <cell r="T489" t="str">
            <v>LISBOA</v>
          </cell>
          <cell r="U489" t="str">
            <v>9803</v>
          </cell>
          <cell r="V489" t="str">
            <v>S.NAC IND ENERGIA-SINDEL</v>
          </cell>
          <cell r="W489" t="str">
            <v>125387431</v>
          </cell>
          <cell r="X489" t="str">
            <v>3255</v>
          </cell>
          <cell r="Y489" t="str">
            <v>0.0</v>
          </cell>
          <cell r="Z489">
            <v>1</v>
          </cell>
          <cell r="AA489" t="str">
            <v>00</v>
          </cell>
          <cell r="AC489" t="str">
            <v>X</v>
          </cell>
          <cell r="AD489" t="str">
            <v>029</v>
          </cell>
          <cell r="AE489" t="str">
            <v>10940087555</v>
          </cell>
          <cell r="AF489" t="str">
            <v>02</v>
          </cell>
          <cell r="AG489" t="str">
            <v>19851016</v>
          </cell>
          <cell r="AH489" t="str">
            <v>DT.Adm.Corr.Antiguid</v>
          </cell>
          <cell r="AI489" t="str">
            <v>1</v>
          </cell>
          <cell r="AJ489" t="str">
            <v>ACTIVOS</v>
          </cell>
          <cell r="AK489" t="str">
            <v>AA</v>
          </cell>
          <cell r="AL489" t="str">
            <v>ACTIVO TEMP.INTEIRO</v>
          </cell>
          <cell r="AM489" t="str">
            <v>J300</v>
          </cell>
          <cell r="AN489" t="str">
            <v>EDPOutsourcing Comercial-S</v>
          </cell>
          <cell r="AO489" t="str">
            <v>J312</v>
          </cell>
          <cell r="AP489" t="str">
            <v>EDPOC-LSB-CCB45</v>
          </cell>
          <cell r="AQ489" t="str">
            <v>40176995</v>
          </cell>
          <cell r="AR489" t="str">
            <v>70000022</v>
          </cell>
          <cell r="AS489" t="str">
            <v>014.</v>
          </cell>
          <cell r="AT489" t="str">
            <v>TECNICO COMERCIAL</v>
          </cell>
          <cell r="AU489" t="str">
            <v>1</v>
          </cell>
          <cell r="AV489" t="str">
            <v>00040438</v>
          </cell>
          <cell r="AW489" t="str">
            <v>J20504001230</v>
          </cell>
          <cell r="AX489" t="str">
            <v>OCB2C-AS-GA ATEND ANALISE FACT CONT</v>
          </cell>
          <cell r="AY489" t="str">
            <v>68907102</v>
          </cell>
          <cell r="AZ489" t="str">
            <v>B2C - Sul</v>
          </cell>
          <cell r="BA489" t="str">
            <v>6890</v>
          </cell>
          <cell r="BB489" t="str">
            <v>EDP Outsourcing Comercial</v>
          </cell>
          <cell r="BC489" t="str">
            <v>6890</v>
          </cell>
          <cell r="BD489" t="str">
            <v>6890</v>
          </cell>
          <cell r="BE489" t="str">
            <v>2800</v>
          </cell>
          <cell r="BF489" t="str">
            <v>6890</v>
          </cell>
          <cell r="BG489" t="str">
            <v>EDP Outsourcing Comercial,SA</v>
          </cell>
          <cell r="BH489" t="str">
            <v>1010</v>
          </cell>
          <cell r="BI489">
            <v>1339</v>
          </cell>
          <cell r="BJ489" t="str">
            <v>12</v>
          </cell>
          <cell r="BK489">
            <v>20</v>
          </cell>
          <cell r="BL489">
            <v>202.2</v>
          </cell>
          <cell r="BM489" t="str">
            <v>NÍVEL 4</v>
          </cell>
          <cell r="BN489" t="str">
            <v>01</v>
          </cell>
          <cell r="BO489" t="str">
            <v>06</v>
          </cell>
          <cell r="BP489" t="str">
            <v>20040101</v>
          </cell>
          <cell r="BQ489" t="str">
            <v>21</v>
          </cell>
          <cell r="BR489" t="str">
            <v>EVOLUCAO AUTOMATICA</v>
          </cell>
          <cell r="BS489" t="str">
            <v>20050101</v>
          </cell>
          <cell r="BW489">
            <v>0</v>
          </cell>
          <cell r="BX489">
            <v>0</v>
          </cell>
          <cell r="BY489">
            <v>0</v>
          </cell>
          <cell r="BZ489">
            <v>0</v>
          </cell>
          <cell r="CA489">
            <v>0</v>
          </cell>
          <cell r="CC489">
            <v>0</v>
          </cell>
          <cell r="CG489">
            <v>0</v>
          </cell>
          <cell r="CK489">
            <v>0</v>
          </cell>
          <cell r="CO489">
            <v>0</v>
          </cell>
          <cell r="CT489">
            <v>0</v>
          </cell>
          <cell r="CU489">
            <v>0</v>
          </cell>
          <cell r="CV489">
            <v>0</v>
          </cell>
          <cell r="CW489">
            <v>0</v>
          </cell>
          <cell r="CX489">
            <v>0</v>
          </cell>
          <cell r="CZ489">
            <v>0</v>
          </cell>
          <cell r="DC489">
            <v>0</v>
          </cell>
          <cell r="DF489">
            <v>0</v>
          </cell>
          <cell r="DI489">
            <v>0</v>
          </cell>
          <cell r="DK489">
            <v>0</v>
          </cell>
          <cell r="DL489">
            <v>0</v>
          </cell>
          <cell r="DN489" t="str">
            <v>21D11</v>
          </cell>
          <cell r="DO489" t="str">
            <v>Flex.T.Int."Escrit"</v>
          </cell>
          <cell r="DP489">
            <v>2</v>
          </cell>
          <cell r="DQ489">
            <v>100</v>
          </cell>
          <cell r="DR489" t="str">
            <v>LX01</v>
          </cell>
          <cell r="DT489" t="str">
            <v>00310050</v>
          </cell>
          <cell r="DU489" t="str">
            <v>BANCO INTERNACIONAL DE CREDITO</v>
          </cell>
        </row>
        <row r="490">
          <cell r="A490" t="str">
            <v>264296</v>
          </cell>
          <cell r="B490" t="str">
            <v>Demecília Maria Silva Guerreiro Lisboa</v>
          </cell>
          <cell r="C490" t="str">
            <v>1984</v>
          </cell>
          <cell r="D490">
            <v>21</v>
          </cell>
          <cell r="E490">
            <v>21</v>
          </cell>
          <cell r="F490" t="str">
            <v>19610730</v>
          </cell>
          <cell r="G490" t="str">
            <v>43</v>
          </cell>
          <cell r="H490" t="str">
            <v>1</v>
          </cell>
          <cell r="I490" t="str">
            <v>Casado</v>
          </cell>
          <cell r="J490" t="str">
            <v>feminino</v>
          </cell>
          <cell r="K490">
            <v>3</v>
          </cell>
          <cell r="L490" t="str">
            <v>Av Cap António Gomes Rocha, 12-4ºA</v>
          </cell>
          <cell r="M490" t="str">
            <v>2745-000</v>
          </cell>
          <cell r="N490" t="str">
            <v>QUELUZ</v>
          </cell>
          <cell r="O490" t="str">
            <v>00233023</v>
          </cell>
          <cell r="P490" t="str">
            <v>C.GERAL UNIFICADO(9 ANO ESCOL)</v>
          </cell>
          <cell r="R490" t="str">
            <v>5532694</v>
          </cell>
          <cell r="S490" t="str">
            <v>20000615</v>
          </cell>
          <cell r="T490" t="str">
            <v>LISBOA</v>
          </cell>
          <cell r="U490" t="str">
            <v>9803</v>
          </cell>
          <cell r="V490" t="str">
            <v>S.NAC IND ENERGIA-SINDEL</v>
          </cell>
          <cell r="W490" t="str">
            <v>160334152</v>
          </cell>
          <cell r="X490" t="str">
            <v>3166</v>
          </cell>
          <cell r="Y490" t="str">
            <v>0.0</v>
          </cell>
          <cell r="Z490">
            <v>3</v>
          </cell>
          <cell r="AA490" t="str">
            <v>00</v>
          </cell>
          <cell r="AC490" t="str">
            <v>X</v>
          </cell>
          <cell r="AD490" t="str">
            <v>100</v>
          </cell>
          <cell r="AE490" t="str">
            <v>11218375679</v>
          </cell>
          <cell r="AF490" t="str">
            <v>02</v>
          </cell>
          <cell r="AG490" t="str">
            <v>19840301</v>
          </cell>
          <cell r="AH490" t="str">
            <v>DT.Adm.Corr.Antiguid</v>
          </cell>
          <cell r="AI490" t="str">
            <v>1</v>
          </cell>
          <cell r="AJ490" t="str">
            <v>ACTIVOS</v>
          </cell>
          <cell r="AK490" t="str">
            <v>AA</v>
          </cell>
          <cell r="AL490" t="str">
            <v>ACTIVO TEMP.INTEIRO</v>
          </cell>
          <cell r="AM490" t="str">
            <v>J300</v>
          </cell>
          <cell r="AN490" t="str">
            <v>EDPOutsourcing Comercial-S</v>
          </cell>
          <cell r="AO490" t="str">
            <v>J312</v>
          </cell>
          <cell r="AP490" t="str">
            <v>EDPOC-LSB-CCB45</v>
          </cell>
          <cell r="AQ490" t="str">
            <v>40176992</v>
          </cell>
          <cell r="AR490" t="str">
            <v>70000022</v>
          </cell>
          <cell r="AS490" t="str">
            <v>014.</v>
          </cell>
          <cell r="AT490" t="str">
            <v>TECNICO COMERCIAL</v>
          </cell>
          <cell r="AU490" t="str">
            <v>1</v>
          </cell>
          <cell r="AV490" t="str">
            <v>00040438</v>
          </cell>
          <cell r="AW490" t="str">
            <v>J20504001230</v>
          </cell>
          <cell r="AX490" t="str">
            <v>OCB2C-AS-GA ATEND ANALISE FACT CONT</v>
          </cell>
          <cell r="AY490" t="str">
            <v>68907102</v>
          </cell>
          <cell r="AZ490" t="str">
            <v>B2C - Sul</v>
          </cell>
          <cell r="BA490" t="str">
            <v>6890</v>
          </cell>
          <cell r="BB490" t="str">
            <v>EDP Outsourcing Comercial</v>
          </cell>
          <cell r="BC490" t="str">
            <v>6890</v>
          </cell>
          <cell r="BD490" t="str">
            <v>6890</v>
          </cell>
          <cell r="BE490" t="str">
            <v>2800</v>
          </cell>
          <cell r="BF490" t="str">
            <v>6890</v>
          </cell>
          <cell r="BG490" t="str">
            <v>EDP Outsourcing Comercial,SA</v>
          </cell>
          <cell r="BH490" t="str">
            <v>1010</v>
          </cell>
          <cell r="BI490">
            <v>1247</v>
          </cell>
          <cell r="BJ490" t="str">
            <v>11</v>
          </cell>
          <cell r="BK490">
            <v>21</v>
          </cell>
          <cell r="BL490">
            <v>212.31</v>
          </cell>
          <cell r="BM490" t="str">
            <v>NÍVEL 4</v>
          </cell>
          <cell r="BN490" t="str">
            <v>01</v>
          </cell>
          <cell r="BO490" t="str">
            <v>05</v>
          </cell>
          <cell r="BP490" t="str">
            <v>20040101</v>
          </cell>
          <cell r="BQ490" t="str">
            <v>21</v>
          </cell>
          <cell r="BR490" t="str">
            <v>EVOLUCAO AUTOMATICA</v>
          </cell>
          <cell r="BS490" t="str">
            <v>20050101</v>
          </cell>
          <cell r="BW490">
            <v>0</v>
          </cell>
          <cell r="BX490">
            <v>0</v>
          </cell>
          <cell r="BY490">
            <v>0</v>
          </cell>
          <cell r="BZ490">
            <v>0</v>
          </cell>
          <cell r="CA490">
            <v>0</v>
          </cell>
          <cell r="CC490">
            <v>0</v>
          </cell>
          <cell r="CG490">
            <v>0</v>
          </cell>
          <cell r="CK490">
            <v>0</v>
          </cell>
          <cell r="CO490">
            <v>0</v>
          </cell>
          <cell r="CT490">
            <v>0</v>
          </cell>
          <cell r="CU490">
            <v>0</v>
          </cell>
          <cell r="CV490">
            <v>0</v>
          </cell>
          <cell r="CW490">
            <v>0</v>
          </cell>
          <cell r="CX490">
            <v>0</v>
          </cell>
          <cell r="CZ490">
            <v>0</v>
          </cell>
          <cell r="DC490">
            <v>0</v>
          </cell>
          <cell r="DF490">
            <v>0</v>
          </cell>
          <cell r="DI490">
            <v>0</v>
          </cell>
          <cell r="DK490">
            <v>0</v>
          </cell>
          <cell r="DL490">
            <v>0</v>
          </cell>
          <cell r="DN490" t="str">
            <v>21D11</v>
          </cell>
          <cell r="DO490" t="str">
            <v>Flex.T.Int."Escrit"</v>
          </cell>
          <cell r="DP490">
            <v>2</v>
          </cell>
          <cell r="DQ490">
            <v>100</v>
          </cell>
          <cell r="DR490" t="str">
            <v>LX01</v>
          </cell>
          <cell r="DT490" t="str">
            <v>00100000</v>
          </cell>
          <cell r="DU490" t="str">
            <v>BANCO BPI, SA</v>
          </cell>
        </row>
        <row r="491">
          <cell r="A491" t="str">
            <v>327565</v>
          </cell>
          <cell r="B491" t="str">
            <v>Sofia Isabel Ferreira Silva Maria</v>
          </cell>
          <cell r="C491" t="str">
            <v>1996</v>
          </cell>
          <cell r="D491">
            <v>9</v>
          </cell>
          <cell r="E491">
            <v>9</v>
          </cell>
          <cell r="F491" t="str">
            <v>19680211</v>
          </cell>
          <cell r="G491" t="str">
            <v>37</v>
          </cell>
          <cell r="H491" t="str">
            <v>1</v>
          </cell>
          <cell r="I491" t="str">
            <v>Casado</v>
          </cell>
          <cell r="J491" t="str">
            <v>feminino</v>
          </cell>
          <cell r="K491">
            <v>1</v>
          </cell>
          <cell r="L491" t="str">
            <v>R Jose Maria Pereira, 7-2.Esq Casal S.Brás</v>
          </cell>
          <cell r="M491" t="str">
            <v>2700-000</v>
          </cell>
          <cell r="N491" t="str">
            <v>AMADORA</v>
          </cell>
          <cell r="O491" t="str">
            <v>00243413</v>
          </cell>
          <cell r="P491" t="str">
            <v>12.ANO - 4. CURSO</v>
          </cell>
          <cell r="R491" t="str">
            <v>8100178</v>
          </cell>
          <cell r="S491" t="str">
            <v>19981203</v>
          </cell>
          <cell r="T491" t="str">
            <v>AMADORA</v>
          </cell>
          <cell r="U491" t="str">
            <v>9803</v>
          </cell>
          <cell r="V491" t="str">
            <v>S.NAC IND ENERGIA-SINDEL</v>
          </cell>
          <cell r="W491" t="str">
            <v>192304305</v>
          </cell>
          <cell r="X491" t="str">
            <v>3140</v>
          </cell>
          <cell r="Y491" t="str">
            <v>0.0</v>
          </cell>
          <cell r="Z491">
            <v>1</v>
          </cell>
          <cell r="AA491" t="str">
            <v>00</v>
          </cell>
          <cell r="AC491" t="str">
            <v>X</v>
          </cell>
          <cell r="AD491" t="str">
            <v>029</v>
          </cell>
          <cell r="AE491" t="str">
            <v>10940100791</v>
          </cell>
          <cell r="AF491" t="str">
            <v>02</v>
          </cell>
          <cell r="AG491" t="str">
            <v>19961202</v>
          </cell>
          <cell r="AH491" t="str">
            <v>DT.Adm.Corr.Antiguid</v>
          </cell>
          <cell r="AI491" t="str">
            <v>1</v>
          </cell>
          <cell r="AJ491" t="str">
            <v>ACTIVOS</v>
          </cell>
          <cell r="AK491" t="str">
            <v>AA</v>
          </cell>
          <cell r="AL491" t="str">
            <v>ACTIVO TEMP.INTEIRO</v>
          </cell>
          <cell r="AM491" t="str">
            <v>J300</v>
          </cell>
          <cell r="AN491" t="str">
            <v>EDPOutsourcing Comercial-S</v>
          </cell>
          <cell r="AO491" t="str">
            <v>J312</v>
          </cell>
          <cell r="AP491" t="str">
            <v>EDPOC-LSB-CCB45</v>
          </cell>
          <cell r="AQ491" t="str">
            <v>40178251</v>
          </cell>
          <cell r="AR491" t="str">
            <v>70000122</v>
          </cell>
          <cell r="AS491" t="str">
            <v>055.</v>
          </cell>
          <cell r="AT491" t="str">
            <v>ESCRITUR. PESSOAL E EXP.GERAL</v>
          </cell>
          <cell r="AU491" t="str">
            <v>1</v>
          </cell>
          <cell r="AV491" t="str">
            <v>00040438</v>
          </cell>
          <cell r="AW491" t="str">
            <v>J20504001230</v>
          </cell>
          <cell r="AX491" t="str">
            <v>OCB2C-AS-GA ATEND ANALISE FACT CONT</v>
          </cell>
          <cell r="AY491" t="str">
            <v>68907102</v>
          </cell>
          <cell r="AZ491" t="str">
            <v>B2C - Sul</v>
          </cell>
          <cell r="BA491" t="str">
            <v>6890</v>
          </cell>
          <cell r="BB491" t="str">
            <v>EDP Outsourcing Comercial</v>
          </cell>
          <cell r="BC491" t="str">
            <v>6890</v>
          </cell>
          <cell r="BD491" t="str">
            <v>2800</v>
          </cell>
          <cell r="BF491" t="str">
            <v>6890</v>
          </cell>
          <cell r="BG491" t="str">
            <v>EDP Outsourcing Comercial,SA</v>
          </cell>
          <cell r="BH491" t="str">
            <v>1010</v>
          </cell>
          <cell r="BI491">
            <v>946</v>
          </cell>
          <cell r="BJ491" t="str">
            <v>07</v>
          </cell>
          <cell r="BK491">
            <v>9</v>
          </cell>
          <cell r="BL491">
            <v>90.99</v>
          </cell>
          <cell r="BM491" t="str">
            <v>NÍVEL 5</v>
          </cell>
          <cell r="BN491" t="str">
            <v>01</v>
          </cell>
          <cell r="BO491" t="str">
            <v>04</v>
          </cell>
          <cell r="BP491" t="str">
            <v>20040101</v>
          </cell>
          <cell r="BQ491" t="str">
            <v>21</v>
          </cell>
          <cell r="BR491" t="str">
            <v>EVOLUCAO AUTOMATICA</v>
          </cell>
          <cell r="BS491" t="str">
            <v>20050101</v>
          </cell>
          <cell r="BW491">
            <v>0</v>
          </cell>
          <cell r="BX491">
            <v>0</v>
          </cell>
          <cell r="BY491">
            <v>0</v>
          </cell>
          <cell r="BZ491">
            <v>0</v>
          </cell>
          <cell r="CA491">
            <v>0</v>
          </cell>
          <cell r="CC491">
            <v>0</v>
          </cell>
          <cell r="CG491">
            <v>0</v>
          </cell>
          <cell r="CK491">
            <v>0</v>
          </cell>
          <cell r="CO491">
            <v>0</v>
          </cell>
          <cell r="CT491">
            <v>0</v>
          </cell>
          <cell r="CU491">
            <v>0</v>
          </cell>
          <cell r="CV491">
            <v>0</v>
          </cell>
          <cell r="CW491">
            <v>0</v>
          </cell>
          <cell r="CX491">
            <v>0</v>
          </cell>
          <cell r="CZ491">
            <v>0</v>
          </cell>
          <cell r="DC491">
            <v>0</v>
          </cell>
          <cell r="DF491">
            <v>0</v>
          </cell>
          <cell r="DI491">
            <v>0</v>
          </cell>
          <cell r="DK491">
            <v>0</v>
          </cell>
          <cell r="DL491">
            <v>0</v>
          </cell>
          <cell r="DN491" t="str">
            <v>21D11</v>
          </cell>
          <cell r="DO491" t="str">
            <v>Flex.T.Int."Escrit"</v>
          </cell>
          <cell r="DP491">
            <v>2</v>
          </cell>
          <cell r="DQ491">
            <v>100</v>
          </cell>
          <cell r="DR491" t="str">
            <v>LX01</v>
          </cell>
          <cell r="DT491" t="str">
            <v>00100000</v>
          </cell>
          <cell r="DU491" t="str">
            <v>BANCO BPI, SA</v>
          </cell>
        </row>
        <row r="492">
          <cell r="A492" t="str">
            <v>302767</v>
          </cell>
          <cell r="B492" t="str">
            <v>Maria Fernanda Carvalho Loureiro Paulo</v>
          </cell>
          <cell r="C492" t="str">
            <v>1985</v>
          </cell>
          <cell r="D492">
            <v>20</v>
          </cell>
          <cell r="E492">
            <v>20</v>
          </cell>
          <cell r="F492" t="str">
            <v>19590420</v>
          </cell>
          <cell r="G492" t="str">
            <v>46</v>
          </cell>
          <cell r="H492" t="str">
            <v>1</v>
          </cell>
          <cell r="I492" t="str">
            <v>Casado</v>
          </cell>
          <cell r="J492" t="str">
            <v>feminino</v>
          </cell>
          <cell r="K492">
            <v>3</v>
          </cell>
          <cell r="L492" t="str">
            <v>R António Feijó, 1-1ºDto Massamá</v>
          </cell>
          <cell r="M492" t="str">
            <v>2745-702</v>
          </cell>
          <cell r="N492" t="str">
            <v>QUELUZ</v>
          </cell>
          <cell r="O492" t="str">
            <v>00232213</v>
          </cell>
          <cell r="P492" t="str">
            <v>C.GERAL ADMINISTRACAO COMERCIO</v>
          </cell>
          <cell r="R492" t="str">
            <v>5157245</v>
          </cell>
          <cell r="S492" t="str">
            <v>19970514</v>
          </cell>
          <cell r="T492" t="str">
            <v>LISBOA</v>
          </cell>
          <cell r="U492" t="str">
            <v>9803</v>
          </cell>
          <cell r="V492" t="str">
            <v>S.NAC IND ENERGIA-SINDEL</v>
          </cell>
          <cell r="W492" t="str">
            <v>110925254</v>
          </cell>
          <cell r="X492" t="str">
            <v>3166</v>
          </cell>
          <cell r="Y492" t="str">
            <v>0.0</v>
          </cell>
          <cell r="Z492">
            <v>3</v>
          </cell>
          <cell r="AA492" t="str">
            <v>00</v>
          </cell>
          <cell r="AC492" t="str">
            <v>X</v>
          </cell>
          <cell r="AD492" t="str">
            <v>029</v>
          </cell>
          <cell r="AE492" t="str">
            <v>10940089610</v>
          </cell>
          <cell r="AF492" t="str">
            <v>02</v>
          </cell>
          <cell r="AG492" t="str">
            <v>19850502</v>
          </cell>
          <cell r="AH492" t="str">
            <v>DT.Adm.Corr.Antiguid</v>
          </cell>
          <cell r="AI492" t="str">
            <v>1</v>
          </cell>
          <cell r="AJ492" t="str">
            <v>ACTIVOS</v>
          </cell>
          <cell r="AK492" t="str">
            <v>AA</v>
          </cell>
          <cell r="AL492" t="str">
            <v>ACTIVO TEMP.INTEIRO</v>
          </cell>
          <cell r="AM492" t="str">
            <v>J300</v>
          </cell>
          <cell r="AN492" t="str">
            <v>EDPOutsourcing Comercial-S</v>
          </cell>
          <cell r="AO492" t="str">
            <v>J312</v>
          </cell>
          <cell r="AP492" t="str">
            <v>EDPOC-LSB-CCB45</v>
          </cell>
          <cell r="AQ492" t="str">
            <v>40176979</v>
          </cell>
          <cell r="AR492" t="str">
            <v>70000078</v>
          </cell>
          <cell r="AS492" t="str">
            <v>033.</v>
          </cell>
          <cell r="AT492" t="str">
            <v>TECNICO PRINCIPAL DE GESTAO</v>
          </cell>
          <cell r="AU492" t="str">
            <v>0</v>
          </cell>
          <cell r="AV492" t="str">
            <v>00040438</v>
          </cell>
          <cell r="AW492" t="str">
            <v>J20504001230</v>
          </cell>
          <cell r="AX492" t="str">
            <v>OCB2C-AS-GA ATEND ANALISE FACT CONT</v>
          </cell>
          <cell r="AY492" t="str">
            <v>68907102</v>
          </cell>
          <cell r="AZ492" t="str">
            <v>B2C - Sul</v>
          </cell>
          <cell r="BA492" t="str">
            <v>6890</v>
          </cell>
          <cell r="BB492" t="str">
            <v>EDP Outsourcing Comercial</v>
          </cell>
          <cell r="BC492" t="str">
            <v>6890</v>
          </cell>
          <cell r="BD492" t="str">
            <v>6890</v>
          </cell>
          <cell r="BE492" t="str">
            <v>2800</v>
          </cell>
          <cell r="BF492" t="str">
            <v>6890</v>
          </cell>
          <cell r="BG492" t="str">
            <v>EDP Outsourcing Comercial,SA</v>
          </cell>
          <cell r="BH492" t="str">
            <v>1010</v>
          </cell>
          <cell r="BI492">
            <v>1520</v>
          </cell>
          <cell r="BJ492" t="str">
            <v>14</v>
          </cell>
          <cell r="BK492">
            <v>20</v>
          </cell>
          <cell r="BL492">
            <v>202.2</v>
          </cell>
          <cell r="BM492" t="str">
            <v>NÍVEL 3</v>
          </cell>
          <cell r="BN492" t="str">
            <v>00</v>
          </cell>
          <cell r="BO492" t="str">
            <v>05</v>
          </cell>
          <cell r="BP492" t="str">
            <v>20050101</v>
          </cell>
          <cell r="BQ492" t="str">
            <v>21</v>
          </cell>
          <cell r="BR492" t="str">
            <v>EVOLUCAO AUTOMATICA</v>
          </cell>
          <cell r="BS492" t="str">
            <v>20050101</v>
          </cell>
          <cell r="BW492">
            <v>0</v>
          </cell>
          <cell r="BX492">
            <v>0</v>
          </cell>
          <cell r="BY492">
            <v>0</v>
          </cell>
          <cell r="BZ492">
            <v>0</v>
          </cell>
          <cell r="CA492">
            <v>0</v>
          </cell>
          <cell r="CC492">
            <v>0</v>
          </cell>
          <cell r="CG492">
            <v>0</v>
          </cell>
          <cell r="CK492">
            <v>0</v>
          </cell>
          <cell r="CO492">
            <v>0</v>
          </cell>
          <cell r="CT492">
            <v>0</v>
          </cell>
          <cell r="CU492">
            <v>0</v>
          </cell>
          <cell r="CV492">
            <v>0</v>
          </cell>
          <cell r="CW492">
            <v>0</v>
          </cell>
          <cell r="CX492">
            <v>0</v>
          </cell>
          <cell r="CZ492">
            <v>0</v>
          </cell>
          <cell r="DC492">
            <v>0</v>
          </cell>
          <cell r="DF492">
            <v>0</v>
          </cell>
          <cell r="DI492">
            <v>0</v>
          </cell>
          <cell r="DK492">
            <v>0</v>
          </cell>
          <cell r="DL492">
            <v>0</v>
          </cell>
          <cell r="DN492" t="str">
            <v>21D11</v>
          </cell>
          <cell r="DO492" t="str">
            <v>Flex.T.Int."Escrit"</v>
          </cell>
          <cell r="DP492">
            <v>2</v>
          </cell>
          <cell r="DQ492">
            <v>100</v>
          </cell>
          <cell r="DR492" t="str">
            <v>LX01</v>
          </cell>
          <cell r="DT492" t="str">
            <v>00350673</v>
          </cell>
          <cell r="DU492" t="str">
            <v>CAIXA GERAL DE DEPOSITOS, SA</v>
          </cell>
        </row>
        <row r="493">
          <cell r="A493" t="str">
            <v>211443</v>
          </cell>
          <cell r="B493" t="str">
            <v>Ana Emília Gouveia Alves Pereira</v>
          </cell>
          <cell r="C493" t="str">
            <v>1981</v>
          </cell>
          <cell r="D493">
            <v>24</v>
          </cell>
          <cell r="E493">
            <v>24</v>
          </cell>
          <cell r="F493" t="str">
            <v>19600121</v>
          </cell>
          <cell r="G493" t="str">
            <v>45</v>
          </cell>
          <cell r="H493" t="str">
            <v>1</v>
          </cell>
          <cell r="I493" t="str">
            <v>Casado</v>
          </cell>
          <cell r="J493" t="str">
            <v>feminino</v>
          </cell>
          <cell r="K493">
            <v>2</v>
          </cell>
          <cell r="L493" t="str">
            <v>R Oliveira Martins, 15-5ºDto Casal S Brás</v>
          </cell>
          <cell r="M493" t="str">
            <v>2700-618</v>
          </cell>
          <cell r="N493" t="str">
            <v>AMADORA</v>
          </cell>
          <cell r="O493" t="str">
            <v>00243371</v>
          </cell>
          <cell r="P493" t="str">
            <v>ANO PROPEDEUTICO</v>
          </cell>
          <cell r="R493" t="str">
            <v>5327285</v>
          </cell>
          <cell r="S493" t="str">
            <v>19980617</v>
          </cell>
          <cell r="T493" t="str">
            <v>LISBOA</v>
          </cell>
          <cell r="U493" t="str">
            <v>9803</v>
          </cell>
          <cell r="V493" t="str">
            <v>S.NAC IND ENERGIA-SINDEL</v>
          </cell>
          <cell r="W493" t="str">
            <v>118825844</v>
          </cell>
          <cell r="X493" t="str">
            <v>3140</v>
          </cell>
          <cell r="Y493" t="str">
            <v>0.0</v>
          </cell>
          <cell r="Z493">
            <v>2</v>
          </cell>
          <cell r="AA493" t="str">
            <v>00</v>
          </cell>
          <cell r="AC493" t="str">
            <v>X</v>
          </cell>
          <cell r="AD493" t="str">
            <v>029</v>
          </cell>
          <cell r="AE493" t="str">
            <v>10940077502</v>
          </cell>
          <cell r="AF493" t="str">
            <v>02</v>
          </cell>
          <cell r="AG493" t="str">
            <v>19810401</v>
          </cell>
          <cell r="AH493" t="str">
            <v>DT.Adm.Corr.Antiguid</v>
          </cell>
          <cell r="AI493" t="str">
            <v>1</v>
          </cell>
          <cell r="AJ493" t="str">
            <v>ACTIVOS</v>
          </cell>
          <cell r="AK493" t="str">
            <v>AA</v>
          </cell>
          <cell r="AL493" t="str">
            <v>ACTIVO TEMP.INTEIRO</v>
          </cell>
          <cell r="AM493" t="str">
            <v>J300</v>
          </cell>
          <cell r="AN493" t="str">
            <v>EDPOutsourcing Comercial-S</v>
          </cell>
          <cell r="AO493" t="str">
            <v>J312</v>
          </cell>
          <cell r="AP493" t="str">
            <v>EDPOC-LSB-CCB45</v>
          </cell>
          <cell r="AQ493" t="str">
            <v>40176989</v>
          </cell>
          <cell r="AR493" t="str">
            <v>70000022</v>
          </cell>
          <cell r="AS493" t="str">
            <v>014.</v>
          </cell>
          <cell r="AT493" t="str">
            <v>TECNICO COMERCIAL</v>
          </cell>
          <cell r="AU493" t="str">
            <v>1</v>
          </cell>
          <cell r="AV493" t="str">
            <v>00040438</v>
          </cell>
          <cell r="AW493" t="str">
            <v>J20504001230</v>
          </cell>
          <cell r="AX493" t="str">
            <v>OCB2C-AS-GA ATEND ANALISE FACT CONT</v>
          </cell>
          <cell r="AY493" t="str">
            <v>68907102</v>
          </cell>
          <cell r="AZ493" t="str">
            <v>B2C - Sul</v>
          </cell>
          <cell r="BA493" t="str">
            <v>6890</v>
          </cell>
          <cell r="BB493" t="str">
            <v>EDP Outsourcing Comercial</v>
          </cell>
          <cell r="BC493" t="str">
            <v>6890</v>
          </cell>
          <cell r="BD493" t="str">
            <v>6890</v>
          </cell>
          <cell r="BE493" t="str">
            <v>2800</v>
          </cell>
          <cell r="BF493" t="str">
            <v>6890</v>
          </cell>
          <cell r="BG493" t="str">
            <v>EDP Outsourcing Comercial,SA</v>
          </cell>
          <cell r="BH493" t="str">
            <v>1010</v>
          </cell>
          <cell r="BI493">
            <v>1432</v>
          </cell>
          <cell r="BJ493" t="str">
            <v>13</v>
          </cell>
          <cell r="BK493">
            <v>24</v>
          </cell>
          <cell r="BL493">
            <v>242.64</v>
          </cell>
          <cell r="BM493" t="str">
            <v>NÍVEL 4</v>
          </cell>
          <cell r="BN493" t="str">
            <v>00</v>
          </cell>
          <cell r="BO493" t="str">
            <v>07</v>
          </cell>
          <cell r="BP493" t="str">
            <v>20050101</v>
          </cell>
          <cell r="BQ493" t="str">
            <v>21</v>
          </cell>
          <cell r="BR493" t="str">
            <v>EVOLUCAO AUTOMATICA</v>
          </cell>
          <cell r="BS493" t="str">
            <v>20050101</v>
          </cell>
          <cell r="BW493">
            <v>0</v>
          </cell>
          <cell r="BX493">
            <v>0</v>
          </cell>
          <cell r="BY493">
            <v>0</v>
          </cell>
          <cell r="BZ493">
            <v>0</v>
          </cell>
          <cell r="CA493">
            <v>0</v>
          </cell>
          <cell r="CC493">
            <v>0</v>
          </cell>
          <cell r="CG493">
            <v>0</v>
          </cell>
          <cell r="CK493">
            <v>0</v>
          </cell>
          <cell r="CO493">
            <v>0</v>
          </cell>
          <cell r="CT493">
            <v>0</v>
          </cell>
          <cell r="CU493">
            <v>0</v>
          </cell>
          <cell r="CV493">
            <v>0</v>
          </cell>
          <cell r="CW493">
            <v>0</v>
          </cell>
          <cell r="CX493">
            <v>0</v>
          </cell>
          <cell r="CZ493">
            <v>0</v>
          </cell>
          <cell r="DC493">
            <v>0</v>
          </cell>
          <cell r="DF493">
            <v>0</v>
          </cell>
          <cell r="DI493">
            <v>0</v>
          </cell>
          <cell r="DK493">
            <v>0</v>
          </cell>
          <cell r="DL493">
            <v>0</v>
          </cell>
          <cell r="DN493" t="str">
            <v>21D11</v>
          </cell>
          <cell r="DO493" t="str">
            <v>Flex.T.Int."Escrit"</v>
          </cell>
          <cell r="DP493">
            <v>2</v>
          </cell>
          <cell r="DQ493">
            <v>100</v>
          </cell>
          <cell r="DR493" t="str">
            <v>LX01</v>
          </cell>
          <cell r="DT493" t="str">
            <v>00190077</v>
          </cell>
          <cell r="DU493" t="str">
            <v>BANCO BILBAO VIZCAYA ARGENTARI</v>
          </cell>
        </row>
        <row r="494">
          <cell r="A494" t="str">
            <v>268836</v>
          </cell>
          <cell r="B494" t="str">
            <v>Anabela Inácio Santos</v>
          </cell>
          <cell r="C494" t="str">
            <v>1984</v>
          </cell>
          <cell r="D494">
            <v>21</v>
          </cell>
          <cell r="E494">
            <v>21</v>
          </cell>
          <cell r="F494" t="str">
            <v>19620509</v>
          </cell>
          <cell r="G494" t="str">
            <v>43</v>
          </cell>
          <cell r="H494" t="str">
            <v>4</v>
          </cell>
          <cell r="I494" t="str">
            <v>Divorc</v>
          </cell>
          <cell r="J494" t="str">
            <v>feminino</v>
          </cell>
          <cell r="K494">
            <v>2</v>
          </cell>
          <cell r="L494" t="str">
            <v>Prct Armando José Fernandes, 12-2ºDto</v>
          </cell>
          <cell r="M494" t="str">
            <v>2845-011</v>
          </cell>
          <cell r="N494" t="str">
            <v>AMORA</v>
          </cell>
          <cell r="O494" t="str">
            <v>00241052</v>
          </cell>
          <cell r="P494" t="str">
            <v>3. CICLO - ALINEA A)</v>
          </cell>
          <cell r="R494" t="str">
            <v>6036467</v>
          </cell>
          <cell r="S494" t="str">
            <v>20040528</v>
          </cell>
          <cell r="T494" t="str">
            <v>LISBOA</v>
          </cell>
          <cell r="W494" t="str">
            <v>158779525</v>
          </cell>
          <cell r="X494" t="str">
            <v>2224</v>
          </cell>
          <cell r="Y494" t="str">
            <v>0.0</v>
          </cell>
          <cell r="Z494">
            <v>2</v>
          </cell>
          <cell r="AA494" t="str">
            <v>00</v>
          </cell>
          <cell r="AD494" t="str">
            <v>100</v>
          </cell>
          <cell r="AE494" t="str">
            <v>10098356437</v>
          </cell>
          <cell r="AF494" t="str">
            <v>02</v>
          </cell>
          <cell r="AG494" t="str">
            <v>19840816</v>
          </cell>
          <cell r="AH494" t="str">
            <v>DT.Adm.Corr.Antiguid</v>
          </cell>
          <cell r="AI494" t="str">
            <v>1</v>
          </cell>
          <cell r="AJ494" t="str">
            <v>ACTIVOS</v>
          </cell>
          <cell r="AK494" t="str">
            <v>AA</v>
          </cell>
          <cell r="AL494" t="str">
            <v>ACTIVO TEMP.INTEIRO</v>
          </cell>
          <cell r="AM494" t="str">
            <v>J300</v>
          </cell>
          <cell r="AN494" t="str">
            <v>EDPOutsourcing Comercial-S</v>
          </cell>
          <cell r="AO494" t="str">
            <v>J312</v>
          </cell>
          <cell r="AP494" t="str">
            <v>EDPOC-LSB-CCB45</v>
          </cell>
          <cell r="AQ494" t="str">
            <v>40176993</v>
          </cell>
          <cell r="AR494" t="str">
            <v>70000022</v>
          </cell>
          <cell r="AS494" t="str">
            <v>014.</v>
          </cell>
          <cell r="AT494" t="str">
            <v>TECNICO COMERCIAL</v>
          </cell>
          <cell r="AU494" t="str">
            <v>1</v>
          </cell>
          <cell r="AV494" t="str">
            <v>00040438</v>
          </cell>
          <cell r="AW494" t="str">
            <v>J20504001230</v>
          </cell>
          <cell r="AX494" t="str">
            <v>OCB2C-AS-GA ATEND ANALISE FACT CONT</v>
          </cell>
          <cell r="AY494" t="str">
            <v>68907102</v>
          </cell>
          <cell r="AZ494" t="str">
            <v>B2C - Sul</v>
          </cell>
          <cell r="BA494" t="str">
            <v>6890</v>
          </cell>
          <cell r="BB494" t="str">
            <v>EDP Outsourcing Comercial</v>
          </cell>
          <cell r="BC494" t="str">
            <v>6890</v>
          </cell>
          <cell r="BD494" t="str">
            <v>6890</v>
          </cell>
          <cell r="BE494" t="str">
            <v>2800</v>
          </cell>
          <cell r="BF494" t="str">
            <v>6890</v>
          </cell>
          <cell r="BG494" t="str">
            <v>EDP Outsourcing Comercial,SA</v>
          </cell>
          <cell r="BH494" t="str">
            <v>1010</v>
          </cell>
          <cell r="BI494">
            <v>1160</v>
          </cell>
          <cell r="BJ494" t="str">
            <v>10</v>
          </cell>
          <cell r="BK494">
            <v>21</v>
          </cell>
          <cell r="BL494">
            <v>212.31</v>
          </cell>
          <cell r="BM494" t="str">
            <v>NÍVEL 4</v>
          </cell>
          <cell r="BN494" t="str">
            <v>01</v>
          </cell>
          <cell r="BO494" t="str">
            <v>04</v>
          </cell>
          <cell r="BP494" t="str">
            <v>20040101</v>
          </cell>
          <cell r="BQ494" t="str">
            <v>21</v>
          </cell>
          <cell r="BR494" t="str">
            <v>EVOLUCAO AUTOMATICA</v>
          </cell>
          <cell r="BS494" t="str">
            <v>20050101</v>
          </cell>
          <cell r="BW494">
            <v>0</v>
          </cell>
          <cell r="BX494">
            <v>0</v>
          </cell>
          <cell r="BY494">
            <v>0</v>
          </cell>
          <cell r="BZ494">
            <v>0</v>
          </cell>
          <cell r="CA494">
            <v>0</v>
          </cell>
          <cell r="CC494">
            <v>0</v>
          </cell>
          <cell r="CG494">
            <v>0</v>
          </cell>
          <cell r="CK494">
            <v>0</v>
          </cell>
          <cell r="CO494">
            <v>0</v>
          </cell>
          <cell r="CT494">
            <v>0</v>
          </cell>
          <cell r="CU494">
            <v>0</v>
          </cell>
          <cell r="CV494">
            <v>0</v>
          </cell>
          <cell r="CW494">
            <v>0</v>
          </cell>
          <cell r="CX494">
            <v>0</v>
          </cell>
          <cell r="CZ494">
            <v>0</v>
          </cell>
          <cell r="DC494">
            <v>0</v>
          </cell>
          <cell r="DF494">
            <v>0</v>
          </cell>
          <cell r="DI494">
            <v>0</v>
          </cell>
          <cell r="DK494">
            <v>0</v>
          </cell>
          <cell r="DL494">
            <v>0</v>
          </cell>
          <cell r="DN494" t="str">
            <v>21D11</v>
          </cell>
          <cell r="DO494" t="str">
            <v>Flex.T.Int."Escrit"</v>
          </cell>
          <cell r="DP494">
            <v>2</v>
          </cell>
          <cell r="DQ494">
            <v>100</v>
          </cell>
          <cell r="DR494" t="str">
            <v>LX01</v>
          </cell>
          <cell r="DT494" t="str">
            <v>00190111</v>
          </cell>
          <cell r="DU494" t="str">
            <v>BANCO BILBAO VIZCAYA ARGENTARI</v>
          </cell>
        </row>
        <row r="495">
          <cell r="A495" t="str">
            <v>301671</v>
          </cell>
          <cell r="B495" t="str">
            <v>Horácio Silva</v>
          </cell>
          <cell r="C495" t="str">
            <v>1984</v>
          </cell>
          <cell r="D495">
            <v>21</v>
          </cell>
          <cell r="E495">
            <v>21</v>
          </cell>
          <cell r="F495" t="str">
            <v>19580803</v>
          </cell>
          <cell r="G495" t="str">
            <v>46</v>
          </cell>
          <cell r="H495" t="str">
            <v>0</v>
          </cell>
          <cell r="I495" t="str">
            <v>Solt.</v>
          </cell>
          <cell r="J495" t="str">
            <v>masculino</v>
          </cell>
          <cell r="K495">
            <v>0</v>
          </cell>
          <cell r="L495" t="str">
            <v>R Eng Lúcio Azevedo, 26-8ºE Casal São Brás</v>
          </cell>
          <cell r="M495" t="str">
            <v>2700-348</v>
          </cell>
          <cell r="N495" t="str">
            <v>AMADORA</v>
          </cell>
          <cell r="O495" t="str">
            <v>00241031</v>
          </cell>
          <cell r="P495" t="str">
            <v>CURSO COMPLEMENTAR DE CIENCIAS</v>
          </cell>
          <cell r="R495" t="str">
            <v>3745111</v>
          </cell>
          <cell r="S495" t="str">
            <v>20020205</v>
          </cell>
          <cell r="T495" t="str">
            <v>AMADORA</v>
          </cell>
          <cell r="U495" t="str">
            <v>9803</v>
          </cell>
          <cell r="V495" t="str">
            <v>S.NAC IND ENERGIA-SINDEL</v>
          </cell>
          <cell r="W495" t="str">
            <v>128027150</v>
          </cell>
          <cell r="X495" t="str">
            <v>3140</v>
          </cell>
          <cell r="Y495" t="str">
            <v>0.0</v>
          </cell>
          <cell r="Z495">
            <v>0</v>
          </cell>
          <cell r="AA495" t="str">
            <v>00</v>
          </cell>
          <cell r="AD495" t="str">
            <v>029</v>
          </cell>
          <cell r="AE495" t="str">
            <v>10940087903</v>
          </cell>
          <cell r="AF495" t="str">
            <v>02</v>
          </cell>
          <cell r="AG495" t="str">
            <v>19840213</v>
          </cell>
          <cell r="AH495" t="str">
            <v>DT.Adm.Corr.Antiguid</v>
          </cell>
          <cell r="AI495" t="str">
            <v>1</v>
          </cell>
          <cell r="AJ495" t="str">
            <v>ACTIVOS</v>
          </cell>
          <cell r="AK495" t="str">
            <v>AA</v>
          </cell>
          <cell r="AL495" t="str">
            <v>ACTIVO TEMP.INTEIRO</v>
          </cell>
          <cell r="AM495" t="str">
            <v>J300</v>
          </cell>
          <cell r="AN495" t="str">
            <v>EDPOutsourcing Comercial-S</v>
          </cell>
          <cell r="AO495" t="str">
            <v>J312</v>
          </cell>
          <cell r="AP495" t="str">
            <v>EDPOC-LSB-CCB45</v>
          </cell>
          <cell r="AQ495" t="str">
            <v>40176994</v>
          </cell>
          <cell r="AR495" t="str">
            <v>70000022</v>
          </cell>
          <cell r="AS495" t="str">
            <v>014.</v>
          </cell>
          <cell r="AT495" t="str">
            <v>TECNICO COMERCIAL</v>
          </cell>
          <cell r="AU495" t="str">
            <v>1</v>
          </cell>
          <cell r="AV495" t="str">
            <v>00040438</v>
          </cell>
          <cell r="AW495" t="str">
            <v>J20504001230</v>
          </cell>
          <cell r="AX495" t="str">
            <v>OCB2C-AS-GA ATEND ANALISE FACT CONT</v>
          </cell>
          <cell r="AY495" t="str">
            <v>68907102</v>
          </cell>
          <cell r="AZ495" t="str">
            <v>B2C - Sul</v>
          </cell>
          <cell r="BA495" t="str">
            <v>6890</v>
          </cell>
          <cell r="BB495" t="str">
            <v>EDP Outsourcing Comercial</v>
          </cell>
          <cell r="BC495" t="str">
            <v>6890</v>
          </cell>
          <cell r="BD495" t="str">
            <v>6890</v>
          </cell>
          <cell r="BE495" t="str">
            <v>2800</v>
          </cell>
          <cell r="BF495" t="str">
            <v>6890</v>
          </cell>
          <cell r="BG495" t="str">
            <v>EDP Outsourcing Comercial,SA</v>
          </cell>
          <cell r="BH495" t="str">
            <v>1010</v>
          </cell>
          <cell r="BI495">
            <v>1520</v>
          </cell>
          <cell r="BJ495" t="str">
            <v>14</v>
          </cell>
          <cell r="BK495">
            <v>21</v>
          </cell>
          <cell r="BL495">
            <v>212.31</v>
          </cell>
          <cell r="BM495" t="str">
            <v>NÍVEL 4</v>
          </cell>
          <cell r="BN495" t="str">
            <v>01</v>
          </cell>
          <cell r="BO495" t="str">
            <v>08</v>
          </cell>
          <cell r="BP495" t="str">
            <v>20040101</v>
          </cell>
          <cell r="BQ495" t="str">
            <v>21</v>
          </cell>
          <cell r="BR495" t="str">
            <v>EVOLUCAO AUTOMATICA</v>
          </cell>
          <cell r="BS495" t="str">
            <v>20050101</v>
          </cell>
          <cell r="BW495">
            <v>0</v>
          </cell>
          <cell r="BX495">
            <v>0</v>
          </cell>
          <cell r="BY495">
            <v>0</v>
          </cell>
          <cell r="BZ495">
            <v>0</v>
          </cell>
          <cell r="CA495">
            <v>0</v>
          </cell>
          <cell r="CC495">
            <v>0</v>
          </cell>
          <cell r="CG495">
            <v>0</v>
          </cell>
          <cell r="CK495">
            <v>0</v>
          </cell>
          <cell r="CO495">
            <v>0</v>
          </cell>
          <cell r="CT495">
            <v>0</v>
          </cell>
          <cell r="CU495">
            <v>0</v>
          </cell>
          <cell r="CV495">
            <v>0</v>
          </cell>
          <cell r="CW495">
            <v>0</v>
          </cell>
          <cell r="CX495">
            <v>0</v>
          </cell>
          <cell r="CZ495">
            <v>0</v>
          </cell>
          <cell r="DC495">
            <v>0</v>
          </cell>
          <cell r="DF495">
            <v>0</v>
          </cell>
          <cell r="DI495">
            <v>0</v>
          </cell>
          <cell r="DK495">
            <v>0</v>
          </cell>
          <cell r="DL495">
            <v>0</v>
          </cell>
          <cell r="DN495" t="str">
            <v>21D11</v>
          </cell>
          <cell r="DO495" t="str">
            <v>Flex.T.Int."Escrit"</v>
          </cell>
          <cell r="DP495">
            <v>2</v>
          </cell>
          <cell r="DQ495">
            <v>100</v>
          </cell>
          <cell r="DR495" t="str">
            <v>LX01</v>
          </cell>
          <cell r="DT495" t="str">
            <v>00350278</v>
          </cell>
          <cell r="DU495" t="str">
            <v>CAIXA GERAL DE DEPOSITOS, SA</v>
          </cell>
        </row>
        <row r="496">
          <cell r="A496" t="str">
            <v>214639</v>
          </cell>
          <cell r="B496" t="str">
            <v>António Luís Ferreira Antunes</v>
          </cell>
          <cell r="C496" t="str">
            <v>1981</v>
          </cell>
          <cell r="D496">
            <v>24</v>
          </cell>
          <cell r="E496">
            <v>24</v>
          </cell>
          <cell r="F496" t="str">
            <v>19571014</v>
          </cell>
          <cell r="G496" t="str">
            <v>47</v>
          </cell>
          <cell r="H496" t="str">
            <v>1</v>
          </cell>
          <cell r="I496" t="str">
            <v>Casado</v>
          </cell>
          <cell r="J496" t="str">
            <v>masculino</v>
          </cell>
          <cell r="K496">
            <v>0</v>
          </cell>
          <cell r="L496" t="str">
            <v>Lg Padre Américo, 10-3ºA Massamá</v>
          </cell>
          <cell r="M496" t="str">
            <v>2745-712</v>
          </cell>
          <cell r="N496" t="str">
            <v>QUELUZ</v>
          </cell>
          <cell r="O496" t="str">
            <v>00243383</v>
          </cell>
          <cell r="P496" t="str">
            <v>12.ANO - 1. CURSO</v>
          </cell>
          <cell r="R496" t="str">
            <v>5027099</v>
          </cell>
          <cell r="S496" t="str">
            <v>19980506</v>
          </cell>
          <cell r="T496" t="str">
            <v>LISBOA</v>
          </cell>
          <cell r="U496" t="str">
            <v>9803</v>
          </cell>
          <cell r="V496" t="str">
            <v>S.NAC IND ENERGIA-SINDEL</v>
          </cell>
          <cell r="W496" t="str">
            <v>160557267</v>
          </cell>
          <cell r="X496" t="str">
            <v>3166</v>
          </cell>
          <cell r="Y496" t="str">
            <v>0.0</v>
          </cell>
          <cell r="Z496">
            <v>0</v>
          </cell>
          <cell r="AA496" t="str">
            <v>00</v>
          </cell>
          <cell r="AD496" t="str">
            <v>029</v>
          </cell>
          <cell r="AE496" t="str">
            <v>10940078882</v>
          </cell>
          <cell r="AF496" t="str">
            <v>02</v>
          </cell>
          <cell r="AG496" t="str">
            <v>19810803</v>
          </cell>
          <cell r="AH496" t="str">
            <v>DT.Adm.Corr.Antiguid</v>
          </cell>
          <cell r="AI496" t="str">
            <v>1</v>
          </cell>
          <cell r="AJ496" t="str">
            <v>ACTIVOS</v>
          </cell>
          <cell r="AK496" t="str">
            <v>AA</v>
          </cell>
          <cell r="AL496" t="str">
            <v>ACTIVO TEMP.INTEIRO</v>
          </cell>
          <cell r="AM496" t="str">
            <v>J300</v>
          </cell>
          <cell r="AN496" t="str">
            <v>EDPOutsourcing Comercial-S</v>
          </cell>
          <cell r="AO496" t="str">
            <v>J312</v>
          </cell>
          <cell r="AP496" t="str">
            <v>EDPOC-LSB-CCB45</v>
          </cell>
          <cell r="AQ496" t="str">
            <v>40177026</v>
          </cell>
          <cell r="AR496" t="str">
            <v>70000078</v>
          </cell>
          <cell r="AS496" t="str">
            <v>033.</v>
          </cell>
          <cell r="AT496" t="str">
            <v>TECNICO PRINCIPAL DE GESTAO</v>
          </cell>
          <cell r="AU496" t="str">
            <v>1</v>
          </cell>
          <cell r="AV496" t="str">
            <v>00040441</v>
          </cell>
          <cell r="AW496" t="str">
            <v>J20504001430</v>
          </cell>
          <cell r="AX496" t="str">
            <v>OCB2C-FR-FRAUDES E ANOMALIAS CONSUM</v>
          </cell>
          <cell r="AY496" t="str">
            <v>68907103</v>
          </cell>
          <cell r="AZ496" t="str">
            <v>B2C - Fraudes e Anom</v>
          </cell>
          <cell r="BA496" t="str">
            <v>6890</v>
          </cell>
          <cell r="BB496" t="str">
            <v>EDP Outsourcing Comercial</v>
          </cell>
          <cell r="BC496" t="str">
            <v>6890</v>
          </cell>
          <cell r="BD496" t="str">
            <v>6890</v>
          </cell>
          <cell r="BE496" t="str">
            <v>2800</v>
          </cell>
          <cell r="BF496" t="str">
            <v>6890</v>
          </cell>
          <cell r="BG496" t="str">
            <v>EDP Outsourcing Comercial,SA</v>
          </cell>
          <cell r="BH496" t="str">
            <v>1010</v>
          </cell>
          <cell r="BI496">
            <v>1799</v>
          </cell>
          <cell r="BJ496" t="str">
            <v>17</v>
          </cell>
          <cell r="BK496">
            <v>24</v>
          </cell>
          <cell r="BL496">
            <v>242.64</v>
          </cell>
          <cell r="BM496" t="str">
            <v>NÍVEL 3</v>
          </cell>
          <cell r="BN496" t="str">
            <v>01</v>
          </cell>
          <cell r="BO496" t="str">
            <v>08</v>
          </cell>
          <cell r="BP496" t="str">
            <v>20040101</v>
          </cell>
          <cell r="BQ496" t="str">
            <v>21</v>
          </cell>
          <cell r="BR496" t="str">
            <v>EVOLUCAO AUTOMATICA</v>
          </cell>
          <cell r="BS496" t="str">
            <v>20050101</v>
          </cell>
          <cell r="BW496">
            <v>0</v>
          </cell>
          <cell r="BX496">
            <v>0</v>
          </cell>
          <cell r="BY496">
            <v>0</v>
          </cell>
          <cell r="BZ496">
            <v>0</v>
          </cell>
          <cell r="CA496">
            <v>0</v>
          </cell>
          <cell r="CC496">
            <v>0</v>
          </cell>
          <cell r="CG496">
            <v>0</v>
          </cell>
          <cell r="CK496">
            <v>0</v>
          </cell>
          <cell r="CO496">
            <v>0</v>
          </cell>
          <cell r="CT496">
            <v>0</v>
          </cell>
          <cell r="CU496">
            <v>0</v>
          </cell>
          <cell r="CV496">
            <v>0</v>
          </cell>
          <cell r="CW496">
            <v>0</v>
          </cell>
          <cell r="CX496">
            <v>0</v>
          </cell>
          <cell r="CZ496">
            <v>0</v>
          </cell>
          <cell r="DC496">
            <v>0</v>
          </cell>
          <cell r="DF496">
            <v>0</v>
          </cell>
          <cell r="DI496">
            <v>0</v>
          </cell>
          <cell r="DK496">
            <v>0</v>
          </cell>
          <cell r="DL496">
            <v>0</v>
          </cell>
          <cell r="DN496" t="str">
            <v>21D11</v>
          </cell>
          <cell r="DO496" t="str">
            <v>Flex.T.Int."Escrit"</v>
          </cell>
          <cell r="DP496">
            <v>2</v>
          </cell>
          <cell r="DQ496">
            <v>100</v>
          </cell>
          <cell r="DR496" t="str">
            <v>LX01</v>
          </cell>
          <cell r="DT496" t="str">
            <v>00350081</v>
          </cell>
          <cell r="DU496" t="str">
            <v>CAIXA GERAL DE DEPOSITOS, SA</v>
          </cell>
        </row>
        <row r="497">
          <cell r="A497" t="str">
            <v>302104</v>
          </cell>
          <cell r="B497" t="str">
            <v>Rui Vasco Bertolo Nascimento Duarte</v>
          </cell>
          <cell r="C497" t="str">
            <v>1985</v>
          </cell>
          <cell r="D497">
            <v>20</v>
          </cell>
          <cell r="E497">
            <v>20</v>
          </cell>
          <cell r="F497" t="str">
            <v>19621020</v>
          </cell>
          <cell r="G497" t="str">
            <v>42</v>
          </cell>
          <cell r="H497" t="str">
            <v>1</v>
          </cell>
          <cell r="I497" t="str">
            <v>Casado</v>
          </cell>
          <cell r="J497" t="str">
            <v>masculino</v>
          </cell>
          <cell r="K497">
            <v>2</v>
          </cell>
          <cell r="L497" t="str">
            <v>R Cidade da Horta, 19/A-1ºDto</v>
          </cell>
          <cell r="M497" t="str">
            <v>1675-111</v>
          </cell>
          <cell r="N497" t="str">
            <v>PONTINHA</v>
          </cell>
          <cell r="O497" t="str">
            <v>00233033</v>
          </cell>
          <cell r="P497" t="str">
            <v>C.GERAL UNIF.ADMINIST.COMERCIO</v>
          </cell>
          <cell r="R497" t="str">
            <v>6256525</v>
          </cell>
          <cell r="S497" t="str">
            <v>19990625</v>
          </cell>
          <cell r="T497" t="str">
            <v>LISBOA</v>
          </cell>
          <cell r="U497" t="str">
            <v>9802</v>
          </cell>
          <cell r="V497" t="str">
            <v>SIND IND ELéCT SUL ILHAS</v>
          </cell>
          <cell r="W497" t="str">
            <v>145979245</v>
          </cell>
          <cell r="X497" t="str">
            <v>4227</v>
          </cell>
          <cell r="Y497" t="str">
            <v>0.0</v>
          </cell>
          <cell r="Z497">
            <v>2</v>
          </cell>
          <cell r="AA497" t="str">
            <v>00</v>
          </cell>
          <cell r="AC497" t="str">
            <v>X</v>
          </cell>
          <cell r="AD497" t="str">
            <v>029</v>
          </cell>
          <cell r="AE497" t="str">
            <v>10940089173</v>
          </cell>
          <cell r="AF497" t="str">
            <v>02</v>
          </cell>
          <cell r="AG497" t="str">
            <v>19850121</v>
          </cell>
          <cell r="AH497" t="str">
            <v>DT.Adm.Corr.Antiguid</v>
          </cell>
          <cell r="AI497" t="str">
            <v>1</v>
          </cell>
          <cell r="AJ497" t="str">
            <v>ACTIVOS</v>
          </cell>
          <cell r="AK497" t="str">
            <v>AA</v>
          </cell>
          <cell r="AL497" t="str">
            <v>ACTIVO TEMP.INTEIRO</v>
          </cell>
          <cell r="AM497" t="str">
            <v>J300</v>
          </cell>
          <cell r="AN497" t="str">
            <v>EDPOutsourcing Comercial-S</v>
          </cell>
          <cell r="AO497" t="str">
            <v>J312</v>
          </cell>
          <cell r="AP497" t="str">
            <v>EDPOC-LSB-CCB45</v>
          </cell>
          <cell r="AQ497" t="str">
            <v>40177029</v>
          </cell>
          <cell r="AR497" t="str">
            <v>70000022</v>
          </cell>
          <cell r="AS497" t="str">
            <v>014.</v>
          </cell>
          <cell r="AT497" t="str">
            <v>TECNICO COMERCIAL</v>
          </cell>
          <cell r="AU497" t="str">
            <v>1</v>
          </cell>
          <cell r="AV497" t="str">
            <v>00040441</v>
          </cell>
          <cell r="AW497" t="str">
            <v>J20504001430</v>
          </cell>
          <cell r="AX497" t="str">
            <v>OCB2C-FR-FRAUDES E ANOMALIAS CONSUM</v>
          </cell>
          <cell r="AY497" t="str">
            <v>68907103</v>
          </cell>
          <cell r="AZ497" t="str">
            <v>B2C - Fraudes e Anom</v>
          </cell>
          <cell r="BA497" t="str">
            <v>6890</v>
          </cell>
          <cell r="BB497" t="str">
            <v>EDP Outsourcing Comercial</v>
          </cell>
          <cell r="BC497" t="str">
            <v>6890</v>
          </cell>
          <cell r="BD497" t="str">
            <v>6890</v>
          </cell>
          <cell r="BE497" t="str">
            <v>2800</v>
          </cell>
          <cell r="BF497" t="str">
            <v>6890</v>
          </cell>
          <cell r="BG497" t="str">
            <v>EDP Outsourcing Comercial,SA</v>
          </cell>
          <cell r="BH497" t="str">
            <v>1010</v>
          </cell>
          <cell r="BI497">
            <v>1247</v>
          </cell>
          <cell r="BJ497" t="str">
            <v>11</v>
          </cell>
          <cell r="BK497">
            <v>20</v>
          </cell>
          <cell r="BL497">
            <v>202.2</v>
          </cell>
          <cell r="BM497" t="str">
            <v>NÍVEL 4</v>
          </cell>
          <cell r="BN497" t="str">
            <v>02</v>
          </cell>
          <cell r="BO497" t="str">
            <v>05</v>
          </cell>
          <cell r="BP497" t="str">
            <v>20030101</v>
          </cell>
          <cell r="BQ497" t="str">
            <v>21</v>
          </cell>
          <cell r="BR497" t="str">
            <v>EVOLUCAO AUTOMATICA</v>
          </cell>
          <cell r="BS497" t="str">
            <v>20050101</v>
          </cell>
          <cell r="BW497">
            <v>0</v>
          </cell>
          <cell r="BX497">
            <v>0</v>
          </cell>
          <cell r="BY497">
            <v>0</v>
          </cell>
          <cell r="BZ497">
            <v>0</v>
          </cell>
          <cell r="CA497">
            <v>0</v>
          </cell>
          <cell r="CC497">
            <v>0</v>
          </cell>
          <cell r="CG497">
            <v>0</v>
          </cell>
          <cell r="CK497">
            <v>0</v>
          </cell>
          <cell r="CO497">
            <v>0</v>
          </cell>
          <cell r="CT497">
            <v>0</v>
          </cell>
          <cell r="CU497">
            <v>0</v>
          </cell>
          <cell r="CV497">
            <v>0</v>
          </cell>
          <cell r="CW497">
            <v>0</v>
          </cell>
          <cell r="CX497">
            <v>0</v>
          </cell>
          <cell r="CZ497">
            <v>0</v>
          </cell>
          <cell r="DC497">
            <v>0</v>
          </cell>
          <cell r="DF497">
            <v>0</v>
          </cell>
          <cell r="DI497">
            <v>0</v>
          </cell>
          <cell r="DK497">
            <v>0</v>
          </cell>
          <cell r="DL497">
            <v>0</v>
          </cell>
          <cell r="DN497" t="str">
            <v>21D11</v>
          </cell>
          <cell r="DO497" t="str">
            <v>Flex.T.Int."Escrit"</v>
          </cell>
          <cell r="DP497">
            <v>2</v>
          </cell>
          <cell r="DQ497">
            <v>100</v>
          </cell>
          <cell r="DR497" t="str">
            <v>LX01</v>
          </cell>
          <cell r="DT497" t="str">
            <v>00330000</v>
          </cell>
          <cell r="DU497" t="str">
            <v>BANCO COMERCIAL PORTUGUES, SA</v>
          </cell>
        </row>
        <row r="498">
          <cell r="A498" t="str">
            <v>165328</v>
          </cell>
          <cell r="B498" t="str">
            <v>Rui Manuel Espírito Santo Freitas</v>
          </cell>
          <cell r="C498" t="str">
            <v>1979</v>
          </cell>
          <cell r="D498">
            <v>26</v>
          </cell>
          <cell r="E498">
            <v>26</v>
          </cell>
          <cell r="F498" t="str">
            <v>19600925</v>
          </cell>
          <cell r="G498" t="str">
            <v>44</v>
          </cell>
          <cell r="H498" t="str">
            <v>0</v>
          </cell>
          <cell r="I498" t="str">
            <v>Solt.</v>
          </cell>
          <cell r="J498" t="str">
            <v>masculino</v>
          </cell>
          <cell r="K498">
            <v>2</v>
          </cell>
          <cell r="L498" t="str">
            <v>R Dona Amélia, 17-1ºEsq</v>
          </cell>
          <cell r="M498" t="str">
            <v>2605-664</v>
          </cell>
          <cell r="N498" t="str">
            <v>BELAS</v>
          </cell>
          <cell r="O498" t="str">
            <v>00231023</v>
          </cell>
          <cell r="P498" t="str">
            <v>CURSO GERAL DOS LICEUS</v>
          </cell>
          <cell r="R498" t="str">
            <v>5332918</v>
          </cell>
          <cell r="S498" t="str">
            <v>20021106</v>
          </cell>
          <cell r="T498" t="str">
            <v>LISBOA</v>
          </cell>
          <cell r="W498" t="str">
            <v>108415872</v>
          </cell>
          <cell r="X498" t="str">
            <v>3166</v>
          </cell>
          <cell r="Y498" t="str">
            <v>0.0</v>
          </cell>
          <cell r="Z498">
            <v>2</v>
          </cell>
          <cell r="AA498" t="str">
            <v>00</v>
          </cell>
          <cell r="AD498" t="str">
            <v>029</v>
          </cell>
          <cell r="AE498" t="str">
            <v>10940073968</v>
          </cell>
          <cell r="AF498" t="str">
            <v>02</v>
          </cell>
          <cell r="AG498" t="str">
            <v>19790301</v>
          </cell>
          <cell r="AH498" t="str">
            <v>DT.Adm.Corr.Antiguid</v>
          </cell>
          <cell r="AI498" t="str">
            <v>1</v>
          </cell>
          <cell r="AJ498" t="str">
            <v>ACTIVOS</v>
          </cell>
          <cell r="AK498" t="str">
            <v>AA</v>
          </cell>
          <cell r="AL498" t="str">
            <v>ACTIVO TEMP.INTEIRO</v>
          </cell>
          <cell r="AM498" t="str">
            <v>J300</v>
          </cell>
          <cell r="AN498" t="str">
            <v>EDPOutsourcing Comercial-S</v>
          </cell>
          <cell r="AO498" t="str">
            <v>J312</v>
          </cell>
          <cell r="AP498" t="str">
            <v>EDPOC-LSB-CCB45</v>
          </cell>
          <cell r="AQ498" t="str">
            <v>40177028</v>
          </cell>
          <cell r="AR498" t="str">
            <v>70000022</v>
          </cell>
          <cell r="AS498" t="str">
            <v>014.</v>
          </cell>
          <cell r="AT498" t="str">
            <v>TECNICO COMERCIAL</v>
          </cell>
          <cell r="AU498" t="str">
            <v>1</v>
          </cell>
          <cell r="AV498" t="str">
            <v>00040441</v>
          </cell>
          <cell r="AW498" t="str">
            <v>J20504001430</v>
          </cell>
          <cell r="AX498" t="str">
            <v>OCB2C-FR-FRAUDES E ANOMALIAS CONSUM</v>
          </cell>
          <cell r="AY498" t="str">
            <v>68907103</v>
          </cell>
          <cell r="AZ498" t="str">
            <v>B2C - Fraudes e Anom</v>
          </cell>
          <cell r="BA498" t="str">
            <v>6890</v>
          </cell>
          <cell r="BB498" t="str">
            <v>EDP Outsourcing Comercial</v>
          </cell>
          <cell r="BC498" t="str">
            <v>6890</v>
          </cell>
          <cell r="BD498" t="str">
            <v>6890</v>
          </cell>
          <cell r="BE498" t="str">
            <v>2800</v>
          </cell>
          <cell r="BF498" t="str">
            <v>6890</v>
          </cell>
          <cell r="BG498" t="str">
            <v>EDP Outsourcing Comercial,SA</v>
          </cell>
          <cell r="BH498" t="str">
            <v>1010</v>
          </cell>
          <cell r="BI498">
            <v>1339</v>
          </cell>
          <cell r="BJ498" t="str">
            <v>12</v>
          </cell>
          <cell r="BK498">
            <v>26</v>
          </cell>
          <cell r="BL498">
            <v>262.86</v>
          </cell>
          <cell r="BM498" t="str">
            <v>NÍVEL 4</v>
          </cell>
          <cell r="BN498" t="str">
            <v>02</v>
          </cell>
          <cell r="BO498" t="str">
            <v>06</v>
          </cell>
          <cell r="BP498" t="str">
            <v>20030101</v>
          </cell>
          <cell r="BQ498" t="str">
            <v>21</v>
          </cell>
          <cell r="BR498" t="str">
            <v>EVOLUCAO AUTOMATICA</v>
          </cell>
          <cell r="BS498" t="str">
            <v>20050101</v>
          </cell>
          <cell r="BW498">
            <v>0</v>
          </cell>
          <cell r="BX498">
            <v>0</v>
          </cell>
          <cell r="BY498">
            <v>0</v>
          </cell>
          <cell r="BZ498">
            <v>0</v>
          </cell>
          <cell r="CA498">
            <v>0</v>
          </cell>
          <cell r="CC498">
            <v>0</v>
          </cell>
          <cell r="CG498">
            <v>0</v>
          </cell>
          <cell r="CK498">
            <v>0</v>
          </cell>
          <cell r="CO498">
            <v>0</v>
          </cell>
          <cell r="CT498">
            <v>0</v>
          </cell>
          <cell r="CU498">
            <v>0</v>
          </cell>
          <cell r="CV498">
            <v>0</v>
          </cell>
          <cell r="CW498">
            <v>0</v>
          </cell>
          <cell r="CX498">
            <v>0</v>
          </cell>
          <cell r="CZ498">
            <v>0</v>
          </cell>
          <cell r="DC498">
            <v>0</v>
          </cell>
          <cell r="DF498">
            <v>0</v>
          </cell>
          <cell r="DI498">
            <v>0</v>
          </cell>
          <cell r="DK498">
            <v>0</v>
          </cell>
          <cell r="DL498">
            <v>0</v>
          </cell>
          <cell r="DN498" t="str">
            <v>21D11</v>
          </cell>
          <cell r="DO498" t="str">
            <v>Flex.T.Int."Escrit"</v>
          </cell>
          <cell r="DP498">
            <v>2</v>
          </cell>
          <cell r="DQ498">
            <v>100</v>
          </cell>
          <cell r="DR498" t="str">
            <v>LX01</v>
          </cell>
          <cell r="DT498" t="str">
            <v>00070283</v>
          </cell>
          <cell r="DU498" t="str">
            <v>BANCO ESPIRITO SANTO, SA</v>
          </cell>
        </row>
        <row r="499">
          <cell r="A499" t="str">
            <v>158160</v>
          </cell>
          <cell r="B499" t="str">
            <v>Eduardo Augusto Jesus Oliveira</v>
          </cell>
          <cell r="C499" t="str">
            <v>1978</v>
          </cell>
          <cell r="D499">
            <v>27</v>
          </cell>
          <cell r="E499">
            <v>27</v>
          </cell>
          <cell r="F499" t="str">
            <v>19590217</v>
          </cell>
          <cell r="G499" t="str">
            <v>46</v>
          </cell>
          <cell r="H499" t="str">
            <v>4</v>
          </cell>
          <cell r="I499" t="str">
            <v>Divorc</v>
          </cell>
          <cell r="J499" t="str">
            <v>masculino</v>
          </cell>
          <cell r="K499">
            <v>1</v>
          </cell>
          <cell r="L499" t="str">
            <v>R Jardim Sta Isabel, 4-4ºDto</v>
          </cell>
          <cell r="M499" t="str">
            <v>2735-000</v>
          </cell>
          <cell r="N499" t="str">
            <v>CACÉM</v>
          </cell>
          <cell r="O499" t="str">
            <v>00232253</v>
          </cell>
          <cell r="P499" t="str">
            <v>CURSO GERAL DE ELECTRICIDADE</v>
          </cell>
          <cell r="R499" t="str">
            <v>5331156</v>
          </cell>
          <cell r="S499" t="str">
            <v>20000313</v>
          </cell>
          <cell r="T499" t="str">
            <v>LISBOA</v>
          </cell>
          <cell r="U499" t="str">
            <v>9803</v>
          </cell>
          <cell r="V499" t="str">
            <v>S.NAC IND ENERGIA-SINDEL</v>
          </cell>
          <cell r="W499" t="str">
            <v>110511115</v>
          </cell>
          <cell r="X499" t="str">
            <v>3557</v>
          </cell>
          <cell r="Y499" t="str">
            <v>0.0</v>
          </cell>
          <cell r="Z499">
            <v>1</v>
          </cell>
          <cell r="AA499" t="str">
            <v>00</v>
          </cell>
          <cell r="AD499" t="str">
            <v>029</v>
          </cell>
          <cell r="AE499" t="str">
            <v>10940075609</v>
          </cell>
          <cell r="AF499" t="str">
            <v>02</v>
          </cell>
          <cell r="AG499" t="str">
            <v>19780614</v>
          </cell>
          <cell r="AH499" t="str">
            <v>DT.Adm.Corr.Antiguid</v>
          </cell>
          <cell r="AI499" t="str">
            <v>1</v>
          </cell>
          <cell r="AJ499" t="str">
            <v>ACTIVOS</v>
          </cell>
          <cell r="AK499" t="str">
            <v>AA</v>
          </cell>
          <cell r="AL499" t="str">
            <v>ACTIVO TEMP.INTEIRO</v>
          </cell>
          <cell r="AM499" t="str">
            <v>J300</v>
          </cell>
          <cell r="AN499" t="str">
            <v>EDPOutsourcing Comercial-S</v>
          </cell>
          <cell r="AO499" t="str">
            <v>J312</v>
          </cell>
          <cell r="AP499" t="str">
            <v>EDPOC-LSB-CCB45</v>
          </cell>
          <cell r="AQ499" t="str">
            <v>40177027</v>
          </cell>
          <cell r="AR499" t="str">
            <v>70000022</v>
          </cell>
          <cell r="AS499" t="str">
            <v>014.</v>
          </cell>
          <cell r="AT499" t="str">
            <v>TECNICO COMERCIAL</v>
          </cell>
          <cell r="AU499" t="str">
            <v>1</v>
          </cell>
          <cell r="AV499" t="str">
            <v>00040441</v>
          </cell>
          <cell r="AW499" t="str">
            <v>J20504001430</v>
          </cell>
          <cell r="AX499" t="str">
            <v>OCB2C-FR-FRAUDES E ANOMALIAS CONSUM</v>
          </cell>
          <cell r="AY499" t="str">
            <v>68907103</v>
          </cell>
          <cell r="AZ499" t="str">
            <v>B2C - Fraudes e Anom</v>
          </cell>
          <cell r="BA499" t="str">
            <v>6890</v>
          </cell>
          <cell r="BB499" t="str">
            <v>EDP Outsourcing Comercial</v>
          </cell>
          <cell r="BC499" t="str">
            <v>6890</v>
          </cell>
          <cell r="BD499" t="str">
            <v>6890</v>
          </cell>
          <cell r="BE499" t="str">
            <v>2800</v>
          </cell>
          <cell r="BF499" t="str">
            <v>6890</v>
          </cell>
          <cell r="BG499" t="str">
            <v>EDP Outsourcing Comercial,SA</v>
          </cell>
          <cell r="BH499" t="str">
            <v>1010</v>
          </cell>
          <cell r="BI499">
            <v>1432</v>
          </cell>
          <cell r="BJ499" t="str">
            <v>13</v>
          </cell>
          <cell r="BK499">
            <v>27</v>
          </cell>
          <cell r="BL499">
            <v>272.97000000000003</v>
          </cell>
          <cell r="BM499" t="str">
            <v>NÍVEL 4</v>
          </cell>
          <cell r="BN499" t="str">
            <v>01</v>
          </cell>
          <cell r="BO499" t="str">
            <v>07</v>
          </cell>
          <cell r="BP499" t="str">
            <v>20040101</v>
          </cell>
          <cell r="BQ499" t="str">
            <v>21</v>
          </cell>
          <cell r="BR499" t="str">
            <v>EVOLUCAO AUTOMATICA</v>
          </cell>
          <cell r="BS499" t="str">
            <v>20050101</v>
          </cell>
          <cell r="BW499">
            <v>0</v>
          </cell>
          <cell r="BX499">
            <v>0</v>
          </cell>
          <cell r="BY499">
            <v>0</v>
          </cell>
          <cell r="BZ499">
            <v>0</v>
          </cell>
          <cell r="CA499">
            <v>0</v>
          </cell>
          <cell r="CC499">
            <v>0</v>
          </cell>
          <cell r="CG499">
            <v>0</v>
          </cell>
          <cell r="CK499">
            <v>0</v>
          </cell>
          <cell r="CO499">
            <v>0</v>
          </cell>
          <cell r="CT499">
            <v>0</v>
          </cell>
          <cell r="CU499">
            <v>0</v>
          </cell>
          <cell r="CV499">
            <v>0</v>
          </cell>
          <cell r="CW499">
            <v>0</v>
          </cell>
          <cell r="CX499">
            <v>0</v>
          </cell>
          <cell r="CZ499">
            <v>0</v>
          </cell>
          <cell r="DC499">
            <v>0</v>
          </cell>
          <cell r="DF499">
            <v>0</v>
          </cell>
          <cell r="DI499">
            <v>0</v>
          </cell>
          <cell r="DK499">
            <v>0</v>
          </cell>
          <cell r="DL499">
            <v>0</v>
          </cell>
          <cell r="DN499" t="str">
            <v>21D11</v>
          </cell>
          <cell r="DO499" t="str">
            <v>Flex.T.Int."Escrit"</v>
          </cell>
          <cell r="DP499">
            <v>2</v>
          </cell>
          <cell r="DQ499">
            <v>100</v>
          </cell>
          <cell r="DR499" t="str">
            <v>LX01</v>
          </cell>
          <cell r="DT499" t="str">
            <v>00180000</v>
          </cell>
          <cell r="DU499" t="str">
            <v>BANCO TOTTA &amp; ACORES, SA</v>
          </cell>
        </row>
        <row r="500">
          <cell r="A500" t="str">
            <v>292893</v>
          </cell>
          <cell r="B500" t="str">
            <v>Maria Margarida Silva Paiva Batista Fernandes</v>
          </cell>
          <cell r="C500" t="str">
            <v>1985</v>
          </cell>
          <cell r="D500">
            <v>20</v>
          </cell>
          <cell r="E500">
            <v>20</v>
          </cell>
          <cell r="F500" t="str">
            <v>19550301</v>
          </cell>
          <cell r="G500" t="str">
            <v>50</v>
          </cell>
          <cell r="H500" t="str">
            <v>1</v>
          </cell>
          <cell r="I500" t="str">
            <v>Casado</v>
          </cell>
          <cell r="J500" t="str">
            <v>feminino</v>
          </cell>
          <cell r="K500">
            <v>4</v>
          </cell>
          <cell r="L500" t="str">
            <v>Urb da Quinta da Maçã, Lote 58</v>
          </cell>
          <cell r="M500" t="str">
            <v>2970-585</v>
          </cell>
          <cell r="N500" t="str">
            <v>SESIMBRA</v>
          </cell>
          <cell r="O500" t="str">
            <v>00772335</v>
          </cell>
          <cell r="P500" t="str">
            <v>PSICOLOGIA SOCIAL ORGANIZACOES</v>
          </cell>
          <cell r="R500" t="str">
            <v>4583598</v>
          </cell>
          <cell r="S500" t="str">
            <v>20010911</v>
          </cell>
          <cell r="T500" t="str">
            <v>Lisboa</v>
          </cell>
          <cell r="W500" t="str">
            <v>138198209</v>
          </cell>
          <cell r="X500" t="str">
            <v>3697</v>
          </cell>
          <cell r="Y500" t="str">
            <v>0.0</v>
          </cell>
          <cell r="Z500">
            <v>4</v>
          </cell>
          <cell r="AA500" t="str">
            <v>00</v>
          </cell>
          <cell r="AC500" t="str">
            <v>X</v>
          </cell>
          <cell r="AD500" t="str">
            <v>100</v>
          </cell>
          <cell r="AE500" t="str">
            <v>10620968823</v>
          </cell>
          <cell r="AF500" t="str">
            <v>02</v>
          </cell>
          <cell r="AG500" t="str">
            <v>19850102</v>
          </cell>
          <cell r="AH500" t="str">
            <v>DT.Adm.Corr.Antiguid</v>
          </cell>
          <cell r="AI500" t="str">
            <v>1</v>
          </cell>
          <cell r="AJ500" t="str">
            <v>ACTIVOS</v>
          </cell>
          <cell r="AK500" t="str">
            <v>AA</v>
          </cell>
          <cell r="AL500" t="str">
            <v>ACTIVO TEMP.INTEIRO</v>
          </cell>
          <cell r="AM500" t="str">
            <v>J300</v>
          </cell>
          <cell r="AN500" t="str">
            <v>EDPOutsourcing Comercial-S</v>
          </cell>
          <cell r="AO500" t="str">
            <v>J312</v>
          </cell>
          <cell r="AP500" t="str">
            <v>EDPOC-LSB-CCB45</v>
          </cell>
          <cell r="AQ500" t="str">
            <v>40177342</v>
          </cell>
          <cell r="AR500" t="str">
            <v>70000606</v>
          </cell>
          <cell r="AS500" t="str">
            <v>92L1</v>
          </cell>
          <cell r="AT500" t="str">
            <v>CHEFE DEPARTAMENTO</v>
          </cell>
          <cell r="AU500" t="str">
            <v>1</v>
          </cell>
          <cell r="AV500" t="str">
            <v>00041826</v>
          </cell>
          <cell r="AW500" t="str">
            <v>J20502200130</v>
          </cell>
          <cell r="AX500" t="str">
            <v>OCB2B-AF-CH-CHEFIA</v>
          </cell>
          <cell r="AY500" t="str">
            <v>68907300</v>
          </cell>
          <cell r="AZ500" t="str">
            <v>B2B e Comercial de R</v>
          </cell>
          <cell r="BA500" t="str">
            <v>6890</v>
          </cell>
          <cell r="BB500" t="str">
            <v>EDP Outsourcing Comercial</v>
          </cell>
          <cell r="BC500" t="str">
            <v>6890</v>
          </cell>
          <cell r="BD500" t="str">
            <v>6890</v>
          </cell>
          <cell r="BE500" t="str">
            <v>2800</v>
          </cell>
          <cell r="BF500" t="str">
            <v>6890</v>
          </cell>
          <cell r="BG500" t="str">
            <v>EDP Outsourcing Comercial,SA</v>
          </cell>
          <cell r="BH500" t="str">
            <v>1010</v>
          </cell>
          <cell r="BI500">
            <v>2034</v>
          </cell>
          <cell r="BJ500" t="str">
            <v>H</v>
          </cell>
          <cell r="BK500">
            <v>20</v>
          </cell>
          <cell r="BL500">
            <v>202.2</v>
          </cell>
          <cell r="BM500" t="str">
            <v>LIC 1</v>
          </cell>
          <cell r="BN500" t="str">
            <v>00</v>
          </cell>
          <cell r="BO500" t="str">
            <v>H</v>
          </cell>
          <cell r="BP500" t="str">
            <v>20050101</v>
          </cell>
          <cell r="BQ500" t="str">
            <v>21</v>
          </cell>
          <cell r="BR500" t="str">
            <v>EVOLUCAO AUTOMATICA</v>
          </cell>
          <cell r="BS500" t="str">
            <v>20050101</v>
          </cell>
          <cell r="BU500" t="str">
            <v>C DEP D2</v>
          </cell>
          <cell r="BV500" t="str">
            <v>L</v>
          </cell>
          <cell r="BW500">
            <v>499</v>
          </cell>
          <cell r="BX500">
            <v>21</v>
          </cell>
          <cell r="BY500">
            <v>574.39</v>
          </cell>
          <cell r="BZ500">
            <v>0</v>
          </cell>
          <cell r="CA500">
            <v>0</v>
          </cell>
          <cell r="CC500">
            <v>0</v>
          </cell>
          <cell r="CG500">
            <v>0</v>
          </cell>
          <cell r="CK500">
            <v>0</v>
          </cell>
          <cell r="CO500">
            <v>0</v>
          </cell>
          <cell r="CT500">
            <v>0</v>
          </cell>
          <cell r="CU500">
            <v>0</v>
          </cell>
          <cell r="CV500">
            <v>0</v>
          </cell>
          <cell r="CW500">
            <v>0</v>
          </cell>
          <cell r="CX500">
            <v>0</v>
          </cell>
          <cell r="CZ500">
            <v>0</v>
          </cell>
          <cell r="DC500">
            <v>0</v>
          </cell>
          <cell r="DF500">
            <v>0</v>
          </cell>
          <cell r="DI500">
            <v>0</v>
          </cell>
          <cell r="DK500">
            <v>0</v>
          </cell>
          <cell r="DL500">
            <v>0</v>
          </cell>
          <cell r="DN500" t="str">
            <v>50001</v>
          </cell>
          <cell r="DO500" t="str">
            <v>IHT_TEMPO INTEIRO</v>
          </cell>
          <cell r="DP500">
            <v>2</v>
          </cell>
          <cell r="DQ500">
            <v>100</v>
          </cell>
          <cell r="DR500" t="str">
            <v>LX01</v>
          </cell>
          <cell r="DT500" t="str">
            <v>00100000</v>
          </cell>
          <cell r="DU500" t="str">
            <v>BANCO BPI, SA</v>
          </cell>
        </row>
        <row r="501">
          <cell r="A501" t="str">
            <v>156213</v>
          </cell>
          <cell r="B501" t="str">
            <v>Manuela Maria Ferreira Rodrigues Almeida</v>
          </cell>
          <cell r="C501" t="str">
            <v>1978</v>
          </cell>
          <cell r="D501">
            <v>27</v>
          </cell>
          <cell r="E501">
            <v>27</v>
          </cell>
          <cell r="F501" t="str">
            <v>19530611</v>
          </cell>
          <cell r="G501" t="str">
            <v>52</v>
          </cell>
          <cell r="H501" t="str">
            <v>0</v>
          </cell>
          <cell r="I501" t="str">
            <v>Solt.</v>
          </cell>
          <cell r="J501" t="str">
            <v>feminino</v>
          </cell>
          <cell r="K501">
            <v>0</v>
          </cell>
          <cell r="L501" t="str">
            <v>Lg João Vaz 3 1 Esq</v>
          </cell>
          <cell r="M501" t="str">
            <v>1700-251</v>
          </cell>
          <cell r="N501" t="str">
            <v>LISBOA</v>
          </cell>
          <cell r="O501" t="str">
            <v>00772315</v>
          </cell>
          <cell r="P501" t="str">
            <v>PSICOLOGIA CLINICA</v>
          </cell>
          <cell r="R501" t="str">
            <v>2160628</v>
          </cell>
          <cell r="S501" t="str">
            <v>19930719</v>
          </cell>
          <cell r="T501" t="str">
            <v>LISBOA</v>
          </cell>
          <cell r="U501" t="str">
            <v>9804</v>
          </cell>
          <cell r="V501" t="str">
            <v>SIND ENERGIA - SINERGIA</v>
          </cell>
          <cell r="W501" t="str">
            <v>104586370</v>
          </cell>
          <cell r="X501" t="str">
            <v>3107</v>
          </cell>
          <cell r="Y501" t="str">
            <v>0.0</v>
          </cell>
          <cell r="Z501">
            <v>0</v>
          </cell>
          <cell r="AA501" t="str">
            <v>00</v>
          </cell>
          <cell r="AD501" t="str">
            <v>100</v>
          </cell>
          <cell r="AE501" t="str">
            <v>11054642373</v>
          </cell>
          <cell r="AF501" t="str">
            <v>02</v>
          </cell>
          <cell r="AG501" t="str">
            <v>19780301</v>
          </cell>
          <cell r="AH501" t="str">
            <v>DT.Adm.Corr.Antiguid</v>
          </cell>
          <cell r="AI501" t="str">
            <v>1</v>
          </cell>
          <cell r="AJ501" t="str">
            <v>ACTIVOS</v>
          </cell>
          <cell r="AK501" t="str">
            <v>AA</v>
          </cell>
          <cell r="AL501" t="str">
            <v>ACTIVO TEMP.INTEIRO</v>
          </cell>
          <cell r="AM501" t="str">
            <v>J300</v>
          </cell>
          <cell r="AN501" t="str">
            <v>EDPOutsourcing Comercial-S</v>
          </cell>
          <cell r="AO501" t="str">
            <v>J312</v>
          </cell>
          <cell r="AP501" t="str">
            <v>EDPOC-LSB-CCB45</v>
          </cell>
          <cell r="AQ501" t="str">
            <v>40184680</v>
          </cell>
          <cell r="AR501" t="str">
            <v>70000042</v>
          </cell>
          <cell r="AS501" t="str">
            <v>01L2</v>
          </cell>
          <cell r="AT501" t="str">
            <v>LICENCIADO II</v>
          </cell>
          <cell r="AU501" t="str">
            <v>1</v>
          </cell>
          <cell r="AV501" t="str">
            <v>00041827</v>
          </cell>
          <cell r="AW501" t="str">
            <v>J20502200610</v>
          </cell>
          <cell r="AX501" t="str">
            <v>OCB2B-AF-ANALISE FACT E COM REDES</v>
          </cell>
          <cell r="AY501" t="str">
            <v>68907300</v>
          </cell>
          <cell r="AZ501" t="str">
            <v>B2B e Comercial de R</v>
          </cell>
          <cell r="BA501" t="str">
            <v>6890</v>
          </cell>
          <cell r="BB501" t="str">
            <v>EDP Outsourcing Comercial</v>
          </cell>
          <cell r="BC501" t="str">
            <v>6890</v>
          </cell>
          <cell r="BD501" t="str">
            <v>6890</v>
          </cell>
          <cell r="BE501" t="str">
            <v>2800</v>
          </cell>
          <cell r="BF501" t="str">
            <v>6890</v>
          </cell>
          <cell r="BG501" t="str">
            <v>EDP Outsourcing Comercial,SA</v>
          </cell>
          <cell r="BH501" t="str">
            <v>1010</v>
          </cell>
          <cell r="BI501">
            <v>2409</v>
          </cell>
          <cell r="BJ501" t="str">
            <v>K</v>
          </cell>
          <cell r="BK501">
            <v>27</v>
          </cell>
          <cell r="BL501">
            <v>272.97000000000003</v>
          </cell>
          <cell r="BM501" t="str">
            <v>LIC 2</v>
          </cell>
          <cell r="BN501" t="str">
            <v>00</v>
          </cell>
          <cell r="BO501" t="str">
            <v>K</v>
          </cell>
          <cell r="BP501" t="str">
            <v>20050101</v>
          </cell>
          <cell r="BQ501" t="str">
            <v>21</v>
          </cell>
          <cell r="BR501" t="str">
            <v>EVOLUCAO AUTOMATICA</v>
          </cell>
          <cell r="BS501" t="str">
            <v>20050101</v>
          </cell>
          <cell r="BW501">
            <v>0</v>
          </cell>
          <cell r="BX501">
            <v>21</v>
          </cell>
          <cell r="BY501">
            <v>589.25</v>
          </cell>
          <cell r="BZ501">
            <v>0</v>
          </cell>
          <cell r="CA501">
            <v>0</v>
          </cell>
          <cell r="CC501">
            <v>0</v>
          </cell>
          <cell r="CG501">
            <v>0</v>
          </cell>
          <cell r="CK501">
            <v>0</v>
          </cell>
          <cell r="CO501">
            <v>0</v>
          </cell>
          <cell r="CT501">
            <v>0</v>
          </cell>
          <cell r="CU501">
            <v>0</v>
          </cell>
          <cell r="CV501">
            <v>0</v>
          </cell>
          <cell r="CW501">
            <v>0</v>
          </cell>
          <cell r="CX501">
            <v>0</v>
          </cell>
          <cell r="CZ501">
            <v>0</v>
          </cell>
          <cell r="DC501">
            <v>0</v>
          </cell>
          <cell r="DD501" t="str">
            <v>1480</v>
          </cell>
          <cell r="DE501" t="str">
            <v>L</v>
          </cell>
          <cell r="DF501">
            <v>124</v>
          </cell>
          <cell r="DI501">
            <v>0</v>
          </cell>
          <cell r="DK501">
            <v>0</v>
          </cell>
          <cell r="DL501">
            <v>0</v>
          </cell>
          <cell r="DN501" t="str">
            <v>50001</v>
          </cell>
          <cell r="DO501" t="str">
            <v>IHT_TEMPO INTEIRO</v>
          </cell>
          <cell r="DP501">
            <v>2</v>
          </cell>
          <cell r="DQ501">
            <v>100</v>
          </cell>
          <cell r="DR501" t="str">
            <v>LX01</v>
          </cell>
          <cell r="DT501" t="str">
            <v>00330000</v>
          </cell>
          <cell r="DU501" t="str">
            <v>BANCO COMERCIAL PORTUGUES, SA</v>
          </cell>
        </row>
        <row r="502">
          <cell r="A502" t="str">
            <v>303291</v>
          </cell>
          <cell r="B502" t="str">
            <v>Maria Conceição Almeida Santos Antunes</v>
          </cell>
          <cell r="C502" t="str">
            <v>1985</v>
          </cell>
          <cell r="D502">
            <v>20</v>
          </cell>
          <cell r="E502">
            <v>20</v>
          </cell>
          <cell r="F502" t="str">
            <v>19651208</v>
          </cell>
          <cell r="G502" t="str">
            <v>39</v>
          </cell>
          <cell r="H502" t="str">
            <v>1</v>
          </cell>
          <cell r="I502" t="str">
            <v>Casado</v>
          </cell>
          <cell r="J502" t="str">
            <v>feminino</v>
          </cell>
          <cell r="K502">
            <v>2</v>
          </cell>
          <cell r="L502" t="str">
            <v>Rua Marquesa de Alorna, 6 Cv Dta. Bons-Dias</v>
          </cell>
          <cell r="M502" t="str">
            <v>2675-781</v>
          </cell>
          <cell r="N502" t="str">
            <v>RAMADA</v>
          </cell>
          <cell r="O502" t="str">
            <v>00243403</v>
          </cell>
          <cell r="P502" t="str">
            <v>12.ANO - 3. CURSO</v>
          </cell>
          <cell r="R502" t="str">
            <v>6952288</v>
          </cell>
          <cell r="S502" t="str">
            <v>20021115</v>
          </cell>
          <cell r="T502" t="str">
            <v>LISBOA</v>
          </cell>
          <cell r="U502" t="str">
            <v>9802</v>
          </cell>
          <cell r="V502" t="str">
            <v>SIND IND ELéCT SUL ILHAS</v>
          </cell>
          <cell r="W502" t="str">
            <v>164893512</v>
          </cell>
          <cell r="X502" t="str">
            <v>4227</v>
          </cell>
          <cell r="Y502" t="str">
            <v>0.0</v>
          </cell>
          <cell r="Z502">
            <v>2</v>
          </cell>
          <cell r="AA502" t="str">
            <v>00</v>
          </cell>
          <cell r="AC502" t="str">
            <v>X</v>
          </cell>
          <cell r="AD502" t="str">
            <v>029</v>
          </cell>
          <cell r="AE502" t="str">
            <v>10940089474</v>
          </cell>
          <cell r="AF502" t="str">
            <v>02</v>
          </cell>
          <cell r="AG502" t="str">
            <v>19850422</v>
          </cell>
          <cell r="AH502" t="str">
            <v>DT.Adm.Corr.Antiguid</v>
          </cell>
          <cell r="AI502" t="str">
            <v>1</v>
          </cell>
          <cell r="AJ502" t="str">
            <v>ACTIVOS</v>
          </cell>
          <cell r="AK502" t="str">
            <v>AA</v>
          </cell>
          <cell r="AL502" t="str">
            <v>ACTIVO TEMP.INTEIRO</v>
          </cell>
          <cell r="AM502" t="str">
            <v>J300</v>
          </cell>
          <cell r="AN502" t="str">
            <v>EDPOutsourcing Comercial-S</v>
          </cell>
          <cell r="AO502" t="str">
            <v>J312</v>
          </cell>
          <cell r="AP502" t="str">
            <v>EDPOC-LSB-CCB45</v>
          </cell>
          <cell r="AQ502" t="str">
            <v>40177372</v>
          </cell>
          <cell r="AR502" t="str">
            <v>70000022</v>
          </cell>
          <cell r="AS502" t="str">
            <v>014.</v>
          </cell>
          <cell r="AT502" t="str">
            <v>TECNICO COMERCIAL</v>
          </cell>
          <cell r="AU502" t="str">
            <v>1</v>
          </cell>
          <cell r="AV502" t="str">
            <v>00041827</v>
          </cell>
          <cell r="AW502" t="str">
            <v>J20502200610</v>
          </cell>
          <cell r="AX502" t="str">
            <v>OCB2B-AF-ANALISE FACT E COM REDES</v>
          </cell>
          <cell r="AY502" t="str">
            <v>68907300</v>
          </cell>
          <cell r="AZ502" t="str">
            <v>B2B e Comercial de R</v>
          </cell>
          <cell r="BA502" t="str">
            <v>6890</v>
          </cell>
          <cell r="BB502" t="str">
            <v>EDP Outsourcing Comercial</v>
          </cell>
          <cell r="BC502" t="str">
            <v>6890</v>
          </cell>
          <cell r="BD502" t="str">
            <v>6890</v>
          </cell>
          <cell r="BE502" t="str">
            <v>2800</v>
          </cell>
          <cell r="BF502" t="str">
            <v>6890</v>
          </cell>
          <cell r="BG502" t="str">
            <v>EDP Outsourcing Comercial,SA</v>
          </cell>
          <cell r="BH502" t="str">
            <v>1010</v>
          </cell>
          <cell r="BI502">
            <v>1247</v>
          </cell>
          <cell r="BJ502" t="str">
            <v>11</v>
          </cell>
          <cell r="BK502">
            <v>20</v>
          </cell>
          <cell r="BL502">
            <v>202.2</v>
          </cell>
          <cell r="BM502" t="str">
            <v>NÍVEL 4</v>
          </cell>
          <cell r="BN502" t="str">
            <v>01</v>
          </cell>
          <cell r="BO502" t="str">
            <v>05</v>
          </cell>
          <cell r="BP502" t="str">
            <v>20040101</v>
          </cell>
          <cell r="BQ502" t="str">
            <v>21</v>
          </cell>
          <cell r="BR502" t="str">
            <v>EVOLUCAO AUTOMATICA</v>
          </cell>
          <cell r="BS502" t="str">
            <v>20050101</v>
          </cell>
          <cell r="BW502">
            <v>0</v>
          </cell>
          <cell r="BX502">
            <v>0</v>
          </cell>
          <cell r="BY502">
            <v>0</v>
          </cell>
          <cell r="BZ502">
            <v>0</v>
          </cell>
          <cell r="CA502">
            <v>0</v>
          </cell>
          <cell r="CC502">
            <v>0</v>
          </cell>
          <cell r="CG502">
            <v>0</v>
          </cell>
          <cell r="CK502">
            <v>0</v>
          </cell>
          <cell r="CO502">
            <v>0</v>
          </cell>
          <cell r="CT502">
            <v>0</v>
          </cell>
          <cell r="CU502">
            <v>0</v>
          </cell>
          <cell r="CV502">
            <v>0</v>
          </cell>
          <cell r="CW502">
            <v>0</v>
          </cell>
          <cell r="CX502">
            <v>0</v>
          </cell>
          <cell r="CZ502">
            <v>0</v>
          </cell>
          <cell r="DC502">
            <v>0</v>
          </cell>
          <cell r="DF502">
            <v>0</v>
          </cell>
          <cell r="DI502">
            <v>0</v>
          </cell>
          <cell r="DK502">
            <v>0</v>
          </cell>
          <cell r="DL502">
            <v>0</v>
          </cell>
          <cell r="DN502" t="str">
            <v>21D11</v>
          </cell>
          <cell r="DO502" t="str">
            <v>Flex.T.Int."Escrit"</v>
          </cell>
          <cell r="DP502">
            <v>2</v>
          </cell>
          <cell r="DQ502">
            <v>100</v>
          </cell>
          <cell r="DR502" t="str">
            <v>LX01</v>
          </cell>
          <cell r="DT502" t="str">
            <v>00350355</v>
          </cell>
          <cell r="DU502" t="str">
            <v>CAIXA GERAL DE DEPOSITOS, SA</v>
          </cell>
        </row>
        <row r="503">
          <cell r="A503" t="str">
            <v>156400</v>
          </cell>
          <cell r="B503" t="str">
            <v>Judite Maria Verde Rodrigues Mosca Nunes Araujo</v>
          </cell>
          <cell r="C503" t="str">
            <v>1978</v>
          </cell>
          <cell r="D503">
            <v>27</v>
          </cell>
          <cell r="E503">
            <v>27</v>
          </cell>
          <cell r="F503" t="str">
            <v>19570309</v>
          </cell>
          <cell r="G503" t="str">
            <v>48</v>
          </cell>
          <cell r="H503" t="str">
            <v>1</v>
          </cell>
          <cell r="I503" t="str">
            <v>Casado</v>
          </cell>
          <cell r="J503" t="str">
            <v>feminino</v>
          </cell>
          <cell r="K503">
            <v>1</v>
          </cell>
          <cell r="L503" t="str">
            <v>Rua Bombeiros Voluntários, nº 5 - 2º Drt Malveira</v>
          </cell>
          <cell r="M503" t="str">
            <v>2665-218</v>
          </cell>
          <cell r="N503" t="str">
            <v>MALVEIRA</v>
          </cell>
          <cell r="O503" t="str">
            <v>00241132</v>
          </cell>
          <cell r="P503" t="str">
            <v>CURSO COMPLEMENTAR DOS LICEUS</v>
          </cell>
          <cell r="R503" t="str">
            <v>4881129</v>
          </cell>
          <cell r="S503" t="str">
            <v>20020214</v>
          </cell>
          <cell r="T503" t="str">
            <v>LISBOA</v>
          </cell>
          <cell r="U503" t="str">
            <v>9802</v>
          </cell>
          <cell r="V503" t="str">
            <v>SIND IND ELéCT SUL ILHAS</v>
          </cell>
          <cell r="W503" t="str">
            <v>119992582</v>
          </cell>
          <cell r="X503" t="str">
            <v>1546</v>
          </cell>
          <cell r="Y503" t="str">
            <v>0.0</v>
          </cell>
          <cell r="Z503">
            <v>1</v>
          </cell>
          <cell r="AA503" t="str">
            <v>00</v>
          </cell>
          <cell r="AC503" t="str">
            <v>X</v>
          </cell>
          <cell r="AD503" t="str">
            <v>029</v>
          </cell>
          <cell r="AE503" t="str">
            <v>10940071633</v>
          </cell>
          <cell r="AF503" t="str">
            <v>02</v>
          </cell>
          <cell r="AG503" t="str">
            <v>19780313</v>
          </cell>
          <cell r="AH503" t="str">
            <v>DT.Adm.Corr.Antiguid</v>
          </cell>
          <cell r="AI503" t="str">
            <v>1</v>
          </cell>
          <cell r="AJ503" t="str">
            <v>ACTIVOS</v>
          </cell>
          <cell r="AK503" t="str">
            <v>AA</v>
          </cell>
          <cell r="AL503" t="str">
            <v>ACTIVO TEMP.INTEIRO</v>
          </cell>
          <cell r="AM503" t="str">
            <v>J300</v>
          </cell>
          <cell r="AN503" t="str">
            <v>EDPOutsourcing Comercial-S</v>
          </cell>
          <cell r="AO503" t="str">
            <v>J312</v>
          </cell>
          <cell r="AP503" t="str">
            <v>EDPOC-LSB-CCB45</v>
          </cell>
          <cell r="AQ503" t="str">
            <v>40177366</v>
          </cell>
          <cell r="AR503" t="str">
            <v>70000078</v>
          </cell>
          <cell r="AS503" t="str">
            <v>033.</v>
          </cell>
          <cell r="AT503" t="str">
            <v>TECNICO PRINCIPAL DE GESTAO</v>
          </cell>
          <cell r="AU503" t="str">
            <v>0</v>
          </cell>
          <cell r="AV503" t="str">
            <v>00041827</v>
          </cell>
          <cell r="AW503" t="str">
            <v>J20502200610</v>
          </cell>
          <cell r="AX503" t="str">
            <v>OCB2B-AF-ANALISE FACT E COM REDES</v>
          </cell>
          <cell r="AY503" t="str">
            <v>68907300</v>
          </cell>
          <cell r="AZ503" t="str">
            <v>B2B e Comercial de R</v>
          </cell>
          <cell r="BA503" t="str">
            <v>6890</v>
          </cell>
          <cell r="BB503" t="str">
            <v>EDP Outsourcing Comercial</v>
          </cell>
          <cell r="BC503" t="str">
            <v>6890</v>
          </cell>
          <cell r="BD503" t="str">
            <v>6890</v>
          </cell>
          <cell r="BE503" t="str">
            <v>2800</v>
          </cell>
          <cell r="BF503" t="str">
            <v>6890</v>
          </cell>
          <cell r="BG503" t="str">
            <v>EDP Outsourcing Comercial,SA</v>
          </cell>
          <cell r="BH503" t="str">
            <v>1010</v>
          </cell>
          <cell r="BI503">
            <v>1432</v>
          </cell>
          <cell r="BJ503" t="str">
            <v>13</v>
          </cell>
          <cell r="BK503">
            <v>27</v>
          </cell>
          <cell r="BL503">
            <v>272.97000000000003</v>
          </cell>
          <cell r="BM503" t="str">
            <v>NÍVEL 3</v>
          </cell>
          <cell r="BN503" t="str">
            <v>01</v>
          </cell>
          <cell r="BO503" t="str">
            <v>04</v>
          </cell>
          <cell r="BP503" t="str">
            <v>20030110</v>
          </cell>
          <cell r="BQ503" t="str">
            <v>33</v>
          </cell>
          <cell r="BR503" t="str">
            <v>NOMEACAO</v>
          </cell>
          <cell r="BS503" t="str">
            <v>20050101</v>
          </cell>
          <cell r="BW503">
            <v>0</v>
          </cell>
          <cell r="BX503">
            <v>0</v>
          </cell>
          <cell r="BY503">
            <v>0</v>
          </cell>
          <cell r="BZ503">
            <v>0</v>
          </cell>
          <cell r="CA503">
            <v>0</v>
          </cell>
          <cell r="CC503">
            <v>0</v>
          </cell>
          <cell r="CG503">
            <v>0</v>
          </cell>
          <cell r="CK503">
            <v>0</v>
          </cell>
          <cell r="CO503">
            <v>0</v>
          </cell>
          <cell r="CT503">
            <v>0</v>
          </cell>
          <cell r="CU503">
            <v>0</v>
          </cell>
          <cell r="CV503">
            <v>0</v>
          </cell>
          <cell r="CW503">
            <v>0</v>
          </cell>
          <cell r="CX503">
            <v>0</v>
          </cell>
          <cell r="CZ503">
            <v>0</v>
          </cell>
          <cell r="DC503">
            <v>0</v>
          </cell>
          <cell r="DF503">
            <v>0</v>
          </cell>
          <cell r="DI503">
            <v>0</v>
          </cell>
          <cell r="DK503">
            <v>0</v>
          </cell>
          <cell r="DL503">
            <v>0</v>
          </cell>
          <cell r="DN503" t="str">
            <v>21D11</v>
          </cell>
          <cell r="DO503" t="str">
            <v>Flex.T.Int."Escrit"</v>
          </cell>
          <cell r="DP503">
            <v>2</v>
          </cell>
          <cell r="DQ503">
            <v>100</v>
          </cell>
          <cell r="DR503" t="str">
            <v>LX01</v>
          </cell>
          <cell r="DT503" t="str">
            <v>00100000</v>
          </cell>
          <cell r="DU503" t="str">
            <v>BANCO BPI, SA</v>
          </cell>
        </row>
        <row r="504">
          <cell r="A504" t="str">
            <v>201570</v>
          </cell>
          <cell r="B504" t="str">
            <v>Ilda Maria Mendes Pedreira Caronho</v>
          </cell>
          <cell r="C504" t="str">
            <v>1980</v>
          </cell>
          <cell r="D504">
            <v>25</v>
          </cell>
          <cell r="E504">
            <v>25</v>
          </cell>
          <cell r="F504" t="str">
            <v>19560513</v>
          </cell>
          <cell r="G504" t="str">
            <v>49</v>
          </cell>
          <cell r="H504" t="str">
            <v>4</v>
          </cell>
          <cell r="I504" t="str">
            <v>Divorc</v>
          </cell>
          <cell r="J504" t="str">
            <v>feminino</v>
          </cell>
          <cell r="K504">
            <v>2</v>
          </cell>
          <cell r="L504" t="str">
            <v>R Fialho de Almeida, Nº1-R/C Dto Mina</v>
          </cell>
          <cell r="M504" t="str">
            <v>2700-382</v>
          </cell>
          <cell r="N504" t="str">
            <v>AMADORA</v>
          </cell>
          <cell r="O504" t="str">
            <v>00773105</v>
          </cell>
          <cell r="P504" t="str">
            <v>CIENCIAS SOCIAS</v>
          </cell>
          <cell r="R504" t="str">
            <v>4712136</v>
          </cell>
          <cell r="S504" t="str">
            <v>19930128</v>
          </cell>
          <cell r="T504" t="str">
            <v>LISBOA</v>
          </cell>
          <cell r="U504" t="str">
            <v>9803</v>
          </cell>
          <cell r="V504" t="str">
            <v>S.NAC IND ENERGIA-SINDEL</v>
          </cell>
          <cell r="W504" t="str">
            <v>121082237</v>
          </cell>
          <cell r="X504" t="str">
            <v>3131</v>
          </cell>
          <cell r="Y504" t="str">
            <v>0.0</v>
          </cell>
          <cell r="Z504">
            <v>1</v>
          </cell>
          <cell r="AA504" t="str">
            <v>00</v>
          </cell>
          <cell r="AD504" t="str">
            <v>029</v>
          </cell>
          <cell r="AE504" t="str">
            <v>10940076298</v>
          </cell>
          <cell r="AF504" t="str">
            <v>02</v>
          </cell>
          <cell r="AG504" t="str">
            <v>19800901</v>
          </cell>
          <cell r="AH504" t="str">
            <v>DT.Adm.Corr.Antiguid</v>
          </cell>
          <cell r="AI504" t="str">
            <v>1</v>
          </cell>
          <cell r="AJ504" t="str">
            <v>ACTIVOS</v>
          </cell>
          <cell r="AK504" t="str">
            <v>AA</v>
          </cell>
          <cell r="AL504" t="str">
            <v>ACTIVO TEMP.INTEIRO</v>
          </cell>
          <cell r="AM504" t="str">
            <v>J300</v>
          </cell>
          <cell r="AN504" t="str">
            <v>EDPOutsourcing Comercial-S</v>
          </cell>
          <cell r="AO504" t="str">
            <v>J312</v>
          </cell>
          <cell r="AP504" t="str">
            <v>EDPOC-LSB-CCB45</v>
          </cell>
          <cell r="AQ504" t="str">
            <v>40177328</v>
          </cell>
          <cell r="AR504" t="str">
            <v>70000022</v>
          </cell>
          <cell r="AS504" t="str">
            <v>014.</v>
          </cell>
          <cell r="AT504" t="str">
            <v>TECNICO COMERCIAL</v>
          </cell>
          <cell r="AU504" t="str">
            <v>1</v>
          </cell>
          <cell r="AV504" t="str">
            <v>00041827</v>
          </cell>
          <cell r="AW504" t="str">
            <v>J20502200610</v>
          </cell>
          <cell r="AX504" t="str">
            <v>OCB2B-AF-ANALISE FACT E COM REDES</v>
          </cell>
          <cell r="AY504" t="str">
            <v>68907300</v>
          </cell>
          <cell r="AZ504" t="str">
            <v>B2B e Comercial de R</v>
          </cell>
          <cell r="BA504" t="str">
            <v>6890</v>
          </cell>
          <cell r="BB504" t="str">
            <v>EDP Outsourcing Comercial</v>
          </cell>
          <cell r="BC504" t="str">
            <v>6890</v>
          </cell>
          <cell r="BD504" t="str">
            <v>6890</v>
          </cell>
          <cell r="BE504" t="str">
            <v>2800</v>
          </cell>
          <cell r="BF504" t="str">
            <v>6890</v>
          </cell>
          <cell r="BG504" t="str">
            <v>EDP Outsourcing Comercial,SA</v>
          </cell>
          <cell r="BH504" t="str">
            <v>1010</v>
          </cell>
          <cell r="BI504">
            <v>1339</v>
          </cell>
          <cell r="BJ504" t="str">
            <v>12</v>
          </cell>
          <cell r="BK504">
            <v>25</v>
          </cell>
          <cell r="BL504">
            <v>252.75</v>
          </cell>
          <cell r="BM504" t="str">
            <v>NÍVEL 4</v>
          </cell>
          <cell r="BN504" t="str">
            <v>01</v>
          </cell>
          <cell r="BO504" t="str">
            <v>06</v>
          </cell>
          <cell r="BP504" t="str">
            <v>20040101</v>
          </cell>
          <cell r="BQ504" t="str">
            <v>21</v>
          </cell>
          <cell r="BR504" t="str">
            <v>EVOLUCAO AUTOMATICA</v>
          </cell>
          <cell r="BS504" t="str">
            <v>20050101</v>
          </cell>
          <cell r="BW504">
            <v>0</v>
          </cell>
          <cell r="BX504">
            <v>0</v>
          </cell>
          <cell r="BY504">
            <v>0</v>
          </cell>
          <cell r="BZ504">
            <v>0</v>
          </cell>
          <cell r="CA504">
            <v>0</v>
          </cell>
          <cell r="CC504">
            <v>0</v>
          </cell>
          <cell r="CG504">
            <v>0</v>
          </cell>
          <cell r="CK504">
            <v>0</v>
          </cell>
          <cell r="CO504">
            <v>0</v>
          </cell>
          <cell r="CT504">
            <v>0</v>
          </cell>
          <cell r="CU504">
            <v>0</v>
          </cell>
          <cell r="CV504">
            <v>0</v>
          </cell>
          <cell r="CW504">
            <v>0</v>
          </cell>
          <cell r="CX504">
            <v>0</v>
          </cell>
          <cell r="CZ504">
            <v>0</v>
          </cell>
          <cell r="DC504">
            <v>0</v>
          </cell>
          <cell r="DF504">
            <v>0</v>
          </cell>
          <cell r="DI504">
            <v>0</v>
          </cell>
          <cell r="DK504">
            <v>0</v>
          </cell>
          <cell r="DL504">
            <v>0</v>
          </cell>
          <cell r="DN504" t="str">
            <v>21D11</v>
          </cell>
          <cell r="DO504" t="str">
            <v>Flex.T.Int."Escrit"</v>
          </cell>
          <cell r="DP504">
            <v>2</v>
          </cell>
          <cell r="DQ504">
            <v>100</v>
          </cell>
          <cell r="DR504" t="str">
            <v>LX01</v>
          </cell>
          <cell r="DT504" t="str">
            <v>00360005</v>
          </cell>
          <cell r="DU504" t="str">
            <v>CAIXA ECONOMICA MONTEPIO GERAL</v>
          </cell>
        </row>
        <row r="505">
          <cell r="A505" t="str">
            <v>301906</v>
          </cell>
          <cell r="B505" t="str">
            <v>Maria Fátima Ganhão Carrilho</v>
          </cell>
          <cell r="C505" t="str">
            <v>1985</v>
          </cell>
          <cell r="D505">
            <v>20</v>
          </cell>
          <cell r="E505">
            <v>20</v>
          </cell>
          <cell r="F505" t="str">
            <v>19640325</v>
          </cell>
          <cell r="G505" t="str">
            <v>41</v>
          </cell>
          <cell r="H505" t="str">
            <v>4</v>
          </cell>
          <cell r="I505" t="str">
            <v>Divorc</v>
          </cell>
          <cell r="J505" t="str">
            <v>feminino</v>
          </cell>
          <cell r="K505">
            <v>1</v>
          </cell>
          <cell r="L505" t="str">
            <v>R José Cipriano Silv Machado, nº 4-1ºDto</v>
          </cell>
          <cell r="M505" t="str">
            <v>2745-140</v>
          </cell>
          <cell r="N505" t="str">
            <v>QUELUZ</v>
          </cell>
          <cell r="O505" t="str">
            <v>00243413</v>
          </cell>
          <cell r="P505" t="str">
            <v>12.ANO - 4. CURSO</v>
          </cell>
          <cell r="R505" t="str">
            <v>6552976</v>
          </cell>
          <cell r="S505" t="str">
            <v>20040227</v>
          </cell>
          <cell r="T505" t="str">
            <v>LISBOA</v>
          </cell>
          <cell r="U505" t="str">
            <v>9802</v>
          </cell>
          <cell r="V505" t="str">
            <v>SIND IND ELéCT SUL ILHAS</v>
          </cell>
          <cell r="W505" t="str">
            <v>178096059</v>
          </cell>
          <cell r="X505" t="str">
            <v>3166</v>
          </cell>
          <cell r="Y505" t="str">
            <v>0.0</v>
          </cell>
          <cell r="Z505">
            <v>1</v>
          </cell>
          <cell r="AA505" t="str">
            <v>00</v>
          </cell>
          <cell r="AD505" t="str">
            <v>029</v>
          </cell>
          <cell r="AE505" t="str">
            <v>10940090414</v>
          </cell>
          <cell r="AF505" t="str">
            <v>02</v>
          </cell>
          <cell r="AG505" t="str">
            <v>19851120</v>
          </cell>
          <cell r="AH505" t="str">
            <v>DT.Adm.Corr.Antiguid</v>
          </cell>
          <cell r="AI505" t="str">
            <v>1</v>
          </cell>
          <cell r="AJ505" t="str">
            <v>ACTIVOS</v>
          </cell>
          <cell r="AK505" t="str">
            <v>AA</v>
          </cell>
          <cell r="AL505" t="str">
            <v>ACTIVO TEMP.INTEIRO</v>
          </cell>
          <cell r="AM505" t="str">
            <v>J300</v>
          </cell>
          <cell r="AN505" t="str">
            <v>EDPOutsourcing Comercial-S</v>
          </cell>
          <cell r="AO505" t="str">
            <v>J312</v>
          </cell>
          <cell r="AP505" t="str">
            <v>EDPOC-LSB-CCB45</v>
          </cell>
          <cell r="AQ505" t="str">
            <v>40177371</v>
          </cell>
          <cell r="AR505" t="str">
            <v>70000022</v>
          </cell>
          <cell r="AS505" t="str">
            <v>014.</v>
          </cell>
          <cell r="AT505" t="str">
            <v>TECNICO COMERCIAL</v>
          </cell>
          <cell r="AU505" t="str">
            <v>1</v>
          </cell>
          <cell r="AV505" t="str">
            <v>00041827</v>
          </cell>
          <cell r="AW505" t="str">
            <v>J20502200610</v>
          </cell>
          <cell r="AX505" t="str">
            <v>OCB2B-AF-ANALISE FACT E COM REDES</v>
          </cell>
          <cell r="AY505" t="str">
            <v>68907300</v>
          </cell>
          <cell r="AZ505" t="str">
            <v>B2B e Comercial de R</v>
          </cell>
          <cell r="BA505" t="str">
            <v>6890</v>
          </cell>
          <cell r="BB505" t="str">
            <v>EDP Outsourcing Comercial</v>
          </cell>
          <cell r="BC505" t="str">
            <v>6890</v>
          </cell>
          <cell r="BD505" t="str">
            <v>6890</v>
          </cell>
          <cell r="BE505" t="str">
            <v>2800</v>
          </cell>
          <cell r="BF505" t="str">
            <v>6890</v>
          </cell>
          <cell r="BG505" t="str">
            <v>EDP Outsourcing Comercial,SA</v>
          </cell>
          <cell r="BH505" t="str">
            <v>1010</v>
          </cell>
          <cell r="BI505">
            <v>1160</v>
          </cell>
          <cell r="BJ505" t="str">
            <v>10</v>
          </cell>
          <cell r="BK505">
            <v>20</v>
          </cell>
          <cell r="BL505">
            <v>202.2</v>
          </cell>
          <cell r="BM505" t="str">
            <v>NÍVEL 4</v>
          </cell>
          <cell r="BN505" t="str">
            <v>01</v>
          </cell>
          <cell r="BO505" t="str">
            <v>04</v>
          </cell>
          <cell r="BP505" t="str">
            <v>20040101</v>
          </cell>
          <cell r="BQ505" t="str">
            <v>21</v>
          </cell>
          <cell r="BR505" t="str">
            <v>EVOLUCAO AUTOMATICA</v>
          </cell>
          <cell r="BS505" t="str">
            <v>20050101</v>
          </cell>
          <cell r="BW505">
            <v>0</v>
          </cell>
          <cell r="BX505">
            <v>0</v>
          </cell>
          <cell r="BY505">
            <v>0</v>
          </cell>
          <cell r="BZ505">
            <v>0</v>
          </cell>
          <cell r="CA505">
            <v>0</v>
          </cell>
          <cell r="CC505">
            <v>0</v>
          </cell>
          <cell r="CG505">
            <v>0</v>
          </cell>
          <cell r="CK505">
            <v>0</v>
          </cell>
          <cell r="CO505">
            <v>0</v>
          </cell>
          <cell r="CT505">
            <v>0</v>
          </cell>
          <cell r="CU505">
            <v>0</v>
          </cell>
          <cell r="CV505">
            <v>0</v>
          </cell>
          <cell r="CW505">
            <v>0</v>
          </cell>
          <cell r="CX505">
            <v>0</v>
          </cell>
          <cell r="CZ505">
            <v>0</v>
          </cell>
          <cell r="DC505">
            <v>0</v>
          </cell>
          <cell r="DF505">
            <v>0</v>
          </cell>
          <cell r="DI505">
            <v>0</v>
          </cell>
          <cell r="DK505">
            <v>0</v>
          </cell>
          <cell r="DL505">
            <v>0</v>
          </cell>
          <cell r="DN505" t="str">
            <v>21D11</v>
          </cell>
          <cell r="DO505" t="str">
            <v>Flex.T.Int."Escrit"</v>
          </cell>
          <cell r="DP505">
            <v>2</v>
          </cell>
          <cell r="DQ505">
            <v>100</v>
          </cell>
          <cell r="DR505" t="str">
            <v>LX01</v>
          </cell>
          <cell r="DT505" t="str">
            <v>00330000</v>
          </cell>
          <cell r="DU505" t="str">
            <v>BANCO COMERCIAL PORTUGUES, SA</v>
          </cell>
        </row>
        <row r="506">
          <cell r="A506" t="str">
            <v>268593</v>
          </cell>
          <cell r="B506" t="str">
            <v>Rosa Maria Rodrigues Casquico</v>
          </cell>
          <cell r="C506" t="str">
            <v>1984</v>
          </cell>
          <cell r="D506">
            <v>21</v>
          </cell>
          <cell r="E506">
            <v>21</v>
          </cell>
          <cell r="F506" t="str">
            <v>19590321</v>
          </cell>
          <cell r="G506" t="str">
            <v>46</v>
          </cell>
          <cell r="H506" t="str">
            <v>4</v>
          </cell>
          <cell r="I506" t="str">
            <v>Divorc</v>
          </cell>
          <cell r="J506" t="str">
            <v>feminino</v>
          </cell>
          <cell r="K506">
            <v>1</v>
          </cell>
          <cell r="L506" t="str">
            <v>R Francisco Santos Lt.45-3B  Bairro das Furnas</v>
          </cell>
          <cell r="M506" t="str">
            <v>1500-000</v>
          </cell>
          <cell r="N506" t="str">
            <v>LISBOA</v>
          </cell>
          <cell r="O506" t="str">
            <v>00232213</v>
          </cell>
          <cell r="P506" t="str">
            <v>C.GERAL ADMINISTRACAO COMERCIO</v>
          </cell>
          <cell r="R506" t="str">
            <v>5178804</v>
          </cell>
          <cell r="S506" t="str">
            <v>20020712</v>
          </cell>
          <cell r="T506" t="str">
            <v>LISBOA</v>
          </cell>
          <cell r="U506" t="str">
            <v>9803</v>
          </cell>
          <cell r="V506" t="str">
            <v>S.NAC IND ENERGIA-SINDEL</v>
          </cell>
          <cell r="W506" t="str">
            <v>146672348</v>
          </cell>
          <cell r="X506" t="str">
            <v>3263</v>
          </cell>
          <cell r="Y506" t="str">
            <v>0.0</v>
          </cell>
          <cell r="Z506">
            <v>1</v>
          </cell>
          <cell r="AA506" t="str">
            <v>00</v>
          </cell>
          <cell r="AD506" t="str">
            <v>029</v>
          </cell>
          <cell r="AE506" t="str">
            <v>10940092032</v>
          </cell>
          <cell r="AF506" t="str">
            <v>02</v>
          </cell>
          <cell r="AG506" t="str">
            <v>19840801</v>
          </cell>
          <cell r="AH506" t="str">
            <v>DT.Adm.Corr.Antiguid</v>
          </cell>
          <cell r="AI506" t="str">
            <v>1</v>
          </cell>
          <cell r="AJ506" t="str">
            <v>ACTIVOS</v>
          </cell>
          <cell r="AK506" t="str">
            <v>AA</v>
          </cell>
          <cell r="AL506" t="str">
            <v>ACTIVO TEMP.INTEIRO</v>
          </cell>
          <cell r="AM506" t="str">
            <v>J300</v>
          </cell>
          <cell r="AN506" t="str">
            <v>EDPOutsourcing Comercial-S</v>
          </cell>
          <cell r="AO506" t="str">
            <v>J312</v>
          </cell>
          <cell r="AP506" t="str">
            <v>EDPOC-LSB-CCB45</v>
          </cell>
          <cell r="AQ506" t="str">
            <v>40177331</v>
          </cell>
          <cell r="AR506" t="str">
            <v>70000022</v>
          </cell>
          <cell r="AS506" t="str">
            <v>014.</v>
          </cell>
          <cell r="AT506" t="str">
            <v>TECNICO COMERCIAL</v>
          </cell>
          <cell r="AU506" t="str">
            <v>0</v>
          </cell>
          <cell r="AV506" t="str">
            <v>00041827</v>
          </cell>
          <cell r="AW506" t="str">
            <v>J20502200610</v>
          </cell>
          <cell r="AX506" t="str">
            <v>OCB2B-AF-ANALISE FACT E COM REDES</v>
          </cell>
          <cell r="AY506" t="str">
            <v>68907300</v>
          </cell>
          <cell r="AZ506" t="str">
            <v>B2B e Comercial de R</v>
          </cell>
          <cell r="BA506" t="str">
            <v>6890</v>
          </cell>
          <cell r="BB506" t="str">
            <v>EDP Outsourcing Comercial</v>
          </cell>
          <cell r="BC506" t="str">
            <v>6890</v>
          </cell>
          <cell r="BD506" t="str">
            <v>6890</v>
          </cell>
          <cell r="BE506" t="str">
            <v>2800</v>
          </cell>
          <cell r="BF506" t="str">
            <v>6890</v>
          </cell>
          <cell r="BG506" t="str">
            <v>EDP Outsourcing Comercial,SA</v>
          </cell>
          <cell r="BH506" t="str">
            <v>1010</v>
          </cell>
          <cell r="BI506">
            <v>1160</v>
          </cell>
          <cell r="BJ506" t="str">
            <v>10</v>
          </cell>
          <cell r="BK506">
            <v>21</v>
          </cell>
          <cell r="BL506">
            <v>212.31</v>
          </cell>
          <cell r="BM506" t="str">
            <v>NÍVEL 4</v>
          </cell>
          <cell r="BN506" t="str">
            <v>01</v>
          </cell>
          <cell r="BO506" t="str">
            <v>04</v>
          </cell>
          <cell r="BP506" t="str">
            <v>20030110</v>
          </cell>
          <cell r="BQ506" t="str">
            <v>33</v>
          </cell>
          <cell r="BR506" t="str">
            <v>NOMEACAO</v>
          </cell>
          <cell r="BS506" t="str">
            <v>20050101</v>
          </cell>
          <cell r="BW506">
            <v>0</v>
          </cell>
          <cell r="BX506">
            <v>0</v>
          </cell>
          <cell r="BY506">
            <v>0</v>
          </cell>
          <cell r="BZ506">
            <v>0</v>
          </cell>
          <cell r="CA506">
            <v>0</v>
          </cell>
          <cell r="CC506">
            <v>0</v>
          </cell>
          <cell r="CG506">
            <v>0</v>
          </cell>
          <cell r="CK506">
            <v>0</v>
          </cell>
          <cell r="CO506">
            <v>0</v>
          </cell>
          <cell r="CT506">
            <v>0</v>
          </cell>
          <cell r="CU506">
            <v>0</v>
          </cell>
          <cell r="CV506">
            <v>0</v>
          </cell>
          <cell r="CW506">
            <v>0</v>
          </cell>
          <cell r="CX506">
            <v>0</v>
          </cell>
          <cell r="CZ506">
            <v>0</v>
          </cell>
          <cell r="DC506">
            <v>0</v>
          </cell>
          <cell r="DF506">
            <v>0</v>
          </cell>
          <cell r="DI506">
            <v>0</v>
          </cell>
          <cell r="DK506">
            <v>0</v>
          </cell>
          <cell r="DL506">
            <v>0</v>
          </cell>
          <cell r="DN506" t="str">
            <v>21D11</v>
          </cell>
          <cell r="DO506" t="str">
            <v>Flex.T.Int."Escrit"</v>
          </cell>
          <cell r="DP506">
            <v>2</v>
          </cell>
          <cell r="DQ506">
            <v>100</v>
          </cell>
          <cell r="DR506" t="str">
            <v>LX01</v>
          </cell>
          <cell r="DT506" t="str">
            <v>00070001</v>
          </cell>
          <cell r="DU506" t="str">
            <v>BANCO ESPIRITO SANTO, SA</v>
          </cell>
        </row>
        <row r="507">
          <cell r="A507" t="str">
            <v>283231</v>
          </cell>
          <cell r="B507" t="str">
            <v>Maria Lidia da Silva Castro</v>
          </cell>
          <cell r="C507" t="str">
            <v>1985</v>
          </cell>
          <cell r="D507">
            <v>20</v>
          </cell>
          <cell r="E507">
            <v>20</v>
          </cell>
          <cell r="F507" t="str">
            <v>19551203</v>
          </cell>
          <cell r="G507" t="str">
            <v>49</v>
          </cell>
          <cell r="H507" t="str">
            <v>1</v>
          </cell>
          <cell r="I507" t="str">
            <v>Casado</v>
          </cell>
          <cell r="J507" t="str">
            <v>feminino</v>
          </cell>
          <cell r="K507">
            <v>2</v>
          </cell>
          <cell r="L507" t="str">
            <v>R S João de Deus, 15</v>
          </cell>
          <cell r="M507" t="str">
            <v>2760-108</v>
          </cell>
          <cell r="N507" t="str">
            <v>CAXIAS</v>
          </cell>
          <cell r="O507" t="str">
            <v>00241132</v>
          </cell>
          <cell r="P507" t="str">
            <v>CURSO COMPLEMENTAR DOS LICEUS</v>
          </cell>
          <cell r="R507" t="str">
            <v>3325013</v>
          </cell>
          <cell r="S507" t="str">
            <v>19960522</v>
          </cell>
          <cell r="T507" t="str">
            <v>LISBOA</v>
          </cell>
          <cell r="U507" t="str">
            <v>9803</v>
          </cell>
          <cell r="V507" t="str">
            <v>S.NAC IND ENERGIA-SINDEL</v>
          </cell>
          <cell r="W507" t="str">
            <v>102375615</v>
          </cell>
          <cell r="X507" t="str">
            <v>3654</v>
          </cell>
          <cell r="Y507" t="str">
            <v>0.0</v>
          </cell>
          <cell r="Z507">
            <v>2</v>
          </cell>
          <cell r="AA507" t="str">
            <v>00</v>
          </cell>
          <cell r="AC507" t="str">
            <v>X</v>
          </cell>
          <cell r="AD507" t="str">
            <v>100</v>
          </cell>
          <cell r="AE507" t="str">
            <v>10620994115</v>
          </cell>
          <cell r="AF507" t="str">
            <v>02</v>
          </cell>
          <cell r="AG507" t="str">
            <v>19850101</v>
          </cell>
          <cell r="AH507" t="str">
            <v>DT.Adm.Corr.Antiguid</v>
          </cell>
          <cell r="AI507" t="str">
            <v>1</v>
          </cell>
          <cell r="AJ507" t="str">
            <v>ACTIVOS</v>
          </cell>
          <cell r="AK507" t="str">
            <v>AA</v>
          </cell>
          <cell r="AL507" t="str">
            <v>ACTIVO TEMP.INTEIRO</v>
          </cell>
          <cell r="AM507" t="str">
            <v>J300</v>
          </cell>
          <cell r="AN507" t="str">
            <v>EDPOutsourcing Comercial-S</v>
          </cell>
          <cell r="AO507" t="str">
            <v>J312</v>
          </cell>
          <cell r="AP507" t="str">
            <v>EDPOC-LSB-CCB45</v>
          </cell>
          <cell r="AQ507" t="str">
            <v>40178101</v>
          </cell>
          <cell r="AR507" t="str">
            <v>70000122</v>
          </cell>
          <cell r="AS507" t="str">
            <v>055.</v>
          </cell>
          <cell r="AT507" t="str">
            <v>ESCRITUR. PESSOAL E EXP.GERAL</v>
          </cell>
          <cell r="AU507" t="str">
            <v>1</v>
          </cell>
          <cell r="AV507" t="str">
            <v>00041827</v>
          </cell>
          <cell r="AW507" t="str">
            <v>J20502200610</v>
          </cell>
          <cell r="AX507" t="str">
            <v>OCB2B-AF-ANALISE FACT E COM REDES</v>
          </cell>
          <cell r="AY507" t="str">
            <v>68907300</v>
          </cell>
          <cell r="AZ507" t="str">
            <v>B2B e Comercial de R</v>
          </cell>
          <cell r="BA507" t="str">
            <v>6890</v>
          </cell>
          <cell r="BB507" t="str">
            <v>EDP Outsourcing Comercial</v>
          </cell>
          <cell r="BC507" t="str">
            <v>6890</v>
          </cell>
          <cell r="BD507" t="str">
            <v>6890</v>
          </cell>
          <cell r="BE507" t="str">
            <v>2800</v>
          </cell>
          <cell r="BF507" t="str">
            <v>6890</v>
          </cell>
          <cell r="BG507" t="str">
            <v>EDP Outsourcing Comercial,SA</v>
          </cell>
          <cell r="BH507" t="str">
            <v>1010</v>
          </cell>
          <cell r="BI507">
            <v>1160</v>
          </cell>
          <cell r="BJ507" t="str">
            <v>10</v>
          </cell>
          <cell r="BK507">
            <v>20</v>
          </cell>
          <cell r="BL507">
            <v>202.2</v>
          </cell>
          <cell r="BM507" t="str">
            <v>NÍVEL 5</v>
          </cell>
          <cell r="BN507" t="str">
            <v>00</v>
          </cell>
          <cell r="BO507" t="str">
            <v>07</v>
          </cell>
          <cell r="BP507" t="str">
            <v>20050101</v>
          </cell>
          <cell r="BQ507" t="str">
            <v>21</v>
          </cell>
          <cell r="BR507" t="str">
            <v>EVOLUCAO AUTOMATICA</v>
          </cell>
          <cell r="BS507" t="str">
            <v>20050101</v>
          </cell>
          <cell r="BW507">
            <v>0</v>
          </cell>
          <cell r="BX507">
            <v>0</v>
          </cell>
          <cell r="BY507">
            <v>0</v>
          </cell>
          <cell r="BZ507">
            <v>0</v>
          </cell>
          <cell r="CA507">
            <v>0</v>
          </cell>
          <cell r="CC507">
            <v>0</v>
          </cell>
          <cell r="CG507">
            <v>0</v>
          </cell>
          <cell r="CK507">
            <v>0</v>
          </cell>
          <cell r="CO507">
            <v>0</v>
          </cell>
          <cell r="CT507">
            <v>0</v>
          </cell>
          <cell r="CU507">
            <v>0</v>
          </cell>
          <cell r="CV507">
            <v>0</v>
          </cell>
          <cell r="CW507">
            <v>0</v>
          </cell>
          <cell r="CX507">
            <v>0</v>
          </cell>
          <cell r="CZ507">
            <v>0</v>
          </cell>
          <cell r="DC507">
            <v>0</v>
          </cell>
          <cell r="DF507">
            <v>0</v>
          </cell>
          <cell r="DI507">
            <v>0</v>
          </cell>
          <cell r="DK507">
            <v>0</v>
          </cell>
          <cell r="DL507">
            <v>0</v>
          </cell>
          <cell r="DN507" t="str">
            <v>21001</v>
          </cell>
          <cell r="DO507" t="str">
            <v>Flex. Tempo Inteiro</v>
          </cell>
          <cell r="DP507">
            <v>2</v>
          </cell>
          <cell r="DQ507">
            <v>100</v>
          </cell>
          <cell r="DR507" t="str">
            <v>LX01</v>
          </cell>
          <cell r="DT507" t="str">
            <v>00330000</v>
          </cell>
          <cell r="DU507" t="str">
            <v>BANCO COMERCIAL PORTUGUES, SA</v>
          </cell>
        </row>
        <row r="508">
          <cell r="A508" t="str">
            <v>306045</v>
          </cell>
          <cell r="B508" t="str">
            <v>Cristina Maria Fonseca Costa</v>
          </cell>
          <cell r="C508" t="str">
            <v>1984</v>
          </cell>
          <cell r="D508">
            <v>21</v>
          </cell>
          <cell r="E508">
            <v>21</v>
          </cell>
          <cell r="F508" t="str">
            <v>19660103</v>
          </cell>
          <cell r="G508" t="str">
            <v>39</v>
          </cell>
          <cell r="H508" t="str">
            <v>4</v>
          </cell>
          <cell r="I508" t="str">
            <v>Divorc</v>
          </cell>
          <cell r="J508" t="str">
            <v>feminino</v>
          </cell>
          <cell r="K508">
            <v>1</v>
          </cell>
          <cell r="L508" t="str">
            <v>Trv Bairro Novo, nº 2</v>
          </cell>
          <cell r="M508" t="str">
            <v>2665-106</v>
          </cell>
          <cell r="N508" t="str">
            <v>GRADIL</v>
          </cell>
          <cell r="O508" t="str">
            <v>00231023</v>
          </cell>
          <cell r="P508" t="str">
            <v>CURSO GERAL DOS LICEUS</v>
          </cell>
          <cell r="R508" t="str">
            <v>7385938</v>
          </cell>
          <cell r="S508" t="str">
            <v>20031107</v>
          </cell>
          <cell r="T508" t="str">
            <v>LISBOA</v>
          </cell>
          <cell r="U508" t="str">
            <v>9803</v>
          </cell>
          <cell r="V508" t="str">
            <v>S.NAC IND ENERGIA-SINDEL</v>
          </cell>
          <cell r="W508" t="str">
            <v>178006971</v>
          </cell>
          <cell r="X508" t="str">
            <v>1546</v>
          </cell>
          <cell r="Y508" t="str">
            <v>0.0</v>
          </cell>
          <cell r="Z508">
            <v>1</v>
          </cell>
          <cell r="AA508" t="str">
            <v>00</v>
          </cell>
          <cell r="AD508" t="str">
            <v>029</v>
          </cell>
          <cell r="AE508" t="str">
            <v>10940086801</v>
          </cell>
          <cell r="AF508" t="str">
            <v>02</v>
          </cell>
          <cell r="AG508" t="str">
            <v>19840804</v>
          </cell>
          <cell r="AH508" t="str">
            <v>DT.Adm.Corr.Antiguid</v>
          </cell>
          <cell r="AI508" t="str">
            <v>1</v>
          </cell>
          <cell r="AJ508" t="str">
            <v>ACTIVOS</v>
          </cell>
          <cell r="AK508" t="str">
            <v>AA</v>
          </cell>
          <cell r="AL508" t="str">
            <v>ACTIVO TEMP.INTEIRO</v>
          </cell>
          <cell r="AM508" t="str">
            <v>J300</v>
          </cell>
          <cell r="AN508" t="str">
            <v>EDPOutsourcing Comercial-S</v>
          </cell>
          <cell r="AO508" t="str">
            <v>J312</v>
          </cell>
          <cell r="AP508" t="str">
            <v>EDPOC-LSB-CCB45</v>
          </cell>
          <cell r="AQ508" t="str">
            <v>40177332</v>
          </cell>
          <cell r="AR508" t="str">
            <v>70000022</v>
          </cell>
          <cell r="AS508" t="str">
            <v>014.</v>
          </cell>
          <cell r="AT508" t="str">
            <v>TECNICO COMERCIAL</v>
          </cell>
          <cell r="AU508" t="str">
            <v>1</v>
          </cell>
          <cell r="AV508" t="str">
            <v>00041827</v>
          </cell>
          <cell r="AW508" t="str">
            <v>J20502200610</v>
          </cell>
          <cell r="AX508" t="str">
            <v>OCB2B-AF-ANALISE FACT E COM REDES</v>
          </cell>
          <cell r="AY508" t="str">
            <v>68907300</v>
          </cell>
          <cell r="AZ508" t="str">
            <v>B2B e Comercial de R</v>
          </cell>
          <cell r="BA508" t="str">
            <v>6890</v>
          </cell>
          <cell r="BB508" t="str">
            <v>EDP Outsourcing Comercial</v>
          </cell>
          <cell r="BC508" t="str">
            <v>6890</v>
          </cell>
          <cell r="BD508" t="str">
            <v>6890</v>
          </cell>
          <cell r="BE508" t="str">
            <v>2800</v>
          </cell>
          <cell r="BF508" t="str">
            <v>6890</v>
          </cell>
          <cell r="BG508" t="str">
            <v>EDP Outsourcing Comercial,SA</v>
          </cell>
          <cell r="BH508" t="str">
            <v>1010</v>
          </cell>
          <cell r="BI508">
            <v>1160</v>
          </cell>
          <cell r="BJ508" t="str">
            <v>10</v>
          </cell>
          <cell r="BK508">
            <v>21</v>
          </cell>
          <cell r="BL508">
            <v>212.31</v>
          </cell>
          <cell r="BM508" t="str">
            <v>NÍVEL 4</v>
          </cell>
          <cell r="BN508" t="str">
            <v>02</v>
          </cell>
          <cell r="BO508" t="str">
            <v>04</v>
          </cell>
          <cell r="BP508" t="str">
            <v>20030101</v>
          </cell>
          <cell r="BQ508" t="str">
            <v>21</v>
          </cell>
          <cell r="BR508" t="str">
            <v>EVOLUCAO AUTOMATICA</v>
          </cell>
          <cell r="BS508" t="str">
            <v>20050101</v>
          </cell>
          <cell r="BW508">
            <v>0</v>
          </cell>
          <cell r="BX508">
            <v>0</v>
          </cell>
          <cell r="BY508">
            <v>0</v>
          </cell>
          <cell r="BZ508">
            <v>0</v>
          </cell>
          <cell r="CA508">
            <v>0</v>
          </cell>
          <cell r="CC508">
            <v>0</v>
          </cell>
          <cell r="CG508">
            <v>0</v>
          </cell>
          <cell r="CK508">
            <v>0</v>
          </cell>
          <cell r="CO508">
            <v>0</v>
          </cell>
          <cell r="CT508">
            <v>0</v>
          </cell>
          <cell r="CU508">
            <v>0</v>
          </cell>
          <cell r="CV508">
            <v>0</v>
          </cell>
          <cell r="CW508">
            <v>0</v>
          </cell>
          <cell r="CX508">
            <v>0</v>
          </cell>
          <cell r="CZ508">
            <v>0</v>
          </cell>
          <cell r="DC508">
            <v>0</v>
          </cell>
          <cell r="DF508">
            <v>0</v>
          </cell>
          <cell r="DI508">
            <v>0</v>
          </cell>
          <cell r="DK508">
            <v>0</v>
          </cell>
          <cell r="DL508">
            <v>0</v>
          </cell>
          <cell r="DN508" t="str">
            <v>21D11</v>
          </cell>
          <cell r="DO508" t="str">
            <v>Flex.T.Int."Escrit"</v>
          </cell>
          <cell r="DP508">
            <v>2</v>
          </cell>
          <cell r="DQ508">
            <v>100</v>
          </cell>
          <cell r="DR508" t="str">
            <v>LX01</v>
          </cell>
          <cell r="DT508" t="str">
            <v>00310073</v>
          </cell>
          <cell r="DU508" t="str">
            <v>BANCO INTERNACIONAL DE CREDITO</v>
          </cell>
        </row>
        <row r="509">
          <cell r="A509" t="str">
            <v>165565</v>
          </cell>
          <cell r="B509" t="str">
            <v>Ana Cristina Abreu Ribeiro Moreira Duarte</v>
          </cell>
          <cell r="C509" t="str">
            <v>1979</v>
          </cell>
          <cell r="D509">
            <v>26</v>
          </cell>
          <cell r="E509">
            <v>26</v>
          </cell>
          <cell r="F509" t="str">
            <v>19581108</v>
          </cell>
          <cell r="G509" t="str">
            <v>46</v>
          </cell>
          <cell r="H509" t="str">
            <v>1</v>
          </cell>
          <cell r="I509" t="str">
            <v>Casado</v>
          </cell>
          <cell r="J509" t="str">
            <v>feminino</v>
          </cell>
          <cell r="K509">
            <v>2</v>
          </cell>
          <cell r="L509" t="str">
            <v>Pct do Poder Local, nº 9-6ºEsq</v>
          </cell>
          <cell r="M509" t="str">
            <v>1675-155</v>
          </cell>
          <cell r="N509" t="str">
            <v>PONTINHA</v>
          </cell>
          <cell r="O509" t="str">
            <v>00241132</v>
          </cell>
          <cell r="P509" t="str">
            <v>CURSO COMPLEMENTAR DOS LICEUS</v>
          </cell>
          <cell r="R509" t="str">
            <v>5035386</v>
          </cell>
          <cell r="S509" t="str">
            <v>20020920</v>
          </cell>
          <cell r="T509" t="str">
            <v>LISBOA</v>
          </cell>
          <cell r="W509" t="str">
            <v>180291394</v>
          </cell>
          <cell r="X509" t="str">
            <v>3484</v>
          </cell>
          <cell r="Y509" t="str">
            <v>0.0</v>
          </cell>
          <cell r="Z509">
            <v>2</v>
          </cell>
          <cell r="AA509" t="str">
            <v>00</v>
          </cell>
          <cell r="AC509" t="str">
            <v>X</v>
          </cell>
          <cell r="AD509" t="str">
            <v>029</v>
          </cell>
          <cell r="AE509" t="str">
            <v>10940078670</v>
          </cell>
          <cell r="AF509" t="str">
            <v>02</v>
          </cell>
          <cell r="AG509" t="str">
            <v>19790401</v>
          </cell>
          <cell r="AH509" t="str">
            <v>DT.Adm.Corr.Antiguid</v>
          </cell>
          <cell r="AI509" t="str">
            <v>1</v>
          </cell>
          <cell r="AJ509" t="str">
            <v>ACTIVOS</v>
          </cell>
          <cell r="AK509" t="str">
            <v>AA</v>
          </cell>
          <cell r="AL509" t="str">
            <v>ACTIVO TEMP.INTEIRO</v>
          </cell>
          <cell r="AM509" t="str">
            <v>J300</v>
          </cell>
          <cell r="AN509" t="str">
            <v>EDPOutsourcing Comercial-S</v>
          </cell>
          <cell r="AO509" t="str">
            <v>J312</v>
          </cell>
          <cell r="AP509" t="str">
            <v>EDPOC-LSB-CCB45</v>
          </cell>
          <cell r="AQ509" t="str">
            <v>40177327</v>
          </cell>
          <cell r="AR509" t="str">
            <v>70000078</v>
          </cell>
          <cell r="AS509" t="str">
            <v>033.</v>
          </cell>
          <cell r="AT509" t="str">
            <v>TECNICO PRINCIPAL DE GESTAO</v>
          </cell>
          <cell r="AU509" t="str">
            <v>1</v>
          </cell>
          <cell r="AV509" t="str">
            <v>00041827</v>
          </cell>
          <cell r="AW509" t="str">
            <v>J20502200610</v>
          </cell>
          <cell r="AX509" t="str">
            <v>OCB2B-AF-ANALISE FACT E COM REDES</v>
          </cell>
          <cell r="AY509" t="str">
            <v>68907300</v>
          </cell>
          <cell r="AZ509" t="str">
            <v>B2B e Comercial de R</v>
          </cell>
          <cell r="BA509" t="str">
            <v>6890</v>
          </cell>
          <cell r="BB509" t="str">
            <v>EDP Outsourcing Comercial</v>
          </cell>
          <cell r="BC509" t="str">
            <v>6890</v>
          </cell>
          <cell r="BD509" t="str">
            <v>6890</v>
          </cell>
          <cell r="BE509" t="str">
            <v>2800</v>
          </cell>
          <cell r="BF509" t="str">
            <v>6890</v>
          </cell>
          <cell r="BG509" t="str">
            <v>EDP Outsourcing Comercial,SA</v>
          </cell>
          <cell r="BH509" t="str">
            <v>1010</v>
          </cell>
          <cell r="BI509">
            <v>1618</v>
          </cell>
          <cell r="BJ509" t="str">
            <v>15</v>
          </cell>
          <cell r="BK509">
            <v>26</v>
          </cell>
          <cell r="BL509">
            <v>262.86</v>
          </cell>
          <cell r="BM509" t="str">
            <v>NÍVEL 3</v>
          </cell>
          <cell r="BN509" t="str">
            <v>01</v>
          </cell>
          <cell r="BO509" t="str">
            <v>06</v>
          </cell>
          <cell r="BP509" t="str">
            <v>20040101</v>
          </cell>
          <cell r="BQ509" t="str">
            <v>21</v>
          </cell>
          <cell r="BR509" t="str">
            <v>EVOLUCAO AUTOMATICA</v>
          </cell>
          <cell r="BS509" t="str">
            <v>20050101</v>
          </cell>
          <cell r="BW509">
            <v>0</v>
          </cell>
          <cell r="BX509">
            <v>0</v>
          </cell>
          <cell r="BY509">
            <v>0</v>
          </cell>
          <cell r="BZ509">
            <v>0</v>
          </cell>
          <cell r="CA509">
            <v>0</v>
          </cell>
          <cell r="CC509">
            <v>0</v>
          </cell>
          <cell r="CG509">
            <v>0</v>
          </cell>
          <cell r="CK509">
            <v>0</v>
          </cell>
          <cell r="CO509">
            <v>0</v>
          </cell>
          <cell r="CT509">
            <v>0</v>
          </cell>
          <cell r="CU509">
            <v>0</v>
          </cell>
          <cell r="CV509">
            <v>0</v>
          </cell>
          <cell r="CW509">
            <v>0</v>
          </cell>
          <cell r="CX509">
            <v>0</v>
          </cell>
          <cell r="CZ509">
            <v>0</v>
          </cell>
          <cell r="DC509">
            <v>0</v>
          </cell>
          <cell r="DF509">
            <v>0</v>
          </cell>
          <cell r="DI509">
            <v>0</v>
          </cell>
          <cell r="DK509">
            <v>0</v>
          </cell>
          <cell r="DL509">
            <v>0</v>
          </cell>
          <cell r="DN509" t="str">
            <v>21D11</v>
          </cell>
          <cell r="DO509" t="str">
            <v>Flex.T.Int."Escrit"</v>
          </cell>
          <cell r="DP509">
            <v>2</v>
          </cell>
          <cell r="DQ509">
            <v>100</v>
          </cell>
          <cell r="DR509" t="str">
            <v>LX01</v>
          </cell>
          <cell r="DT509" t="str">
            <v>00330000</v>
          </cell>
          <cell r="DU509" t="str">
            <v>BANCO COMERCIAL PORTUGUES, SA</v>
          </cell>
        </row>
        <row r="510">
          <cell r="A510" t="str">
            <v>215422</v>
          </cell>
          <cell r="B510" t="str">
            <v>Gertrudes Maria Nunes Grazina Fachada</v>
          </cell>
          <cell r="C510" t="str">
            <v>1981</v>
          </cell>
          <cell r="D510">
            <v>24</v>
          </cell>
          <cell r="E510">
            <v>24</v>
          </cell>
          <cell r="F510" t="str">
            <v>19581227</v>
          </cell>
          <cell r="G510" t="str">
            <v>46</v>
          </cell>
          <cell r="H510" t="str">
            <v>1</v>
          </cell>
          <cell r="I510" t="str">
            <v>Casado</v>
          </cell>
          <cell r="J510" t="str">
            <v>feminino</v>
          </cell>
          <cell r="K510">
            <v>2</v>
          </cell>
          <cell r="L510" t="str">
            <v>R Cidade de Luanda 22-2.Dto</v>
          </cell>
          <cell r="M510" t="str">
            <v>2700-194</v>
          </cell>
          <cell r="N510" t="str">
            <v>AMADORA</v>
          </cell>
          <cell r="O510" t="str">
            <v>00233023</v>
          </cell>
          <cell r="P510" t="str">
            <v>C.GERAL UNIFICADO(9 ANO ESCOL)</v>
          </cell>
          <cell r="R510" t="str">
            <v>5195907</v>
          </cell>
          <cell r="S510" t="str">
            <v>20021118</v>
          </cell>
          <cell r="T510" t="str">
            <v>AMADORA</v>
          </cell>
          <cell r="U510" t="str">
            <v>9802</v>
          </cell>
          <cell r="V510" t="str">
            <v>SIND IND ELéCT SUL ILHAS</v>
          </cell>
          <cell r="W510" t="str">
            <v>125049145</v>
          </cell>
          <cell r="X510" t="str">
            <v>3131</v>
          </cell>
          <cell r="Y510" t="str">
            <v>0.0</v>
          </cell>
          <cell r="Z510">
            <v>2</v>
          </cell>
          <cell r="AA510" t="str">
            <v>00</v>
          </cell>
          <cell r="AC510" t="str">
            <v>X</v>
          </cell>
          <cell r="AD510" t="str">
            <v>029</v>
          </cell>
          <cell r="AE510" t="str">
            <v>10940094773</v>
          </cell>
          <cell r="AF510" t="str">
            <v>02</v>
          </cell>
          <cell r="AG510" t="str">
            <v>19810223</v>
          </cell>
          <cell r="AH510" t="str">
            <v>DT.Adm.Corr.Antiguid</v>
          </cell>
          <cell r="AI510" t="str">
            <v>1</v>
          </cell>
          <cell r="AJ510" t="str">
            <v>ACTIVOS</v>
          </cell>
          <cell r="AK510" t="str">
            <v>AA</v>
          </cell>
          <cell r="AL510" t="str">
            <v>ACTIVO TEMP.INTEIRO</v>
          </cell>
          <cell r="AM510" t="str">
            <v>J300</v>
          </cell>
          <cell r="AN510" t="str">
            <v>EDPOutsourcing Comercial-S</v>
          </cell>
          <cell r="AO510" t="str">
            <v>J312</v>
          </cell>
          <cell r="AP510" t="str">
            <v>EDPOC-LSB-CCB45</v>
          </cell>
          <cell r="AQ510" t="str">
            <v>40177370</v>
          </cell>
          <cell r="AR510" t="str">
            <v>70000022</v>
          </cell>
          <cell r="AS510" t="str">
            <v>014.</v>
          </cell>
          <cell r="AT510" t="str">
            <v>TECNICO COMERCIAL</v>
          </cell>
          <cell r="AU510" t="str">
            <v>1</v>
          </cell>
          <cell r="AV510" t="str">
            <v>00041827</v>
          </cell>
          <cell r="AW510" t="str">
            <v>J20502200610</v>
          </cell>
          <cell r="AX510" t="str">
            <v>OCB2B-AF-ANALISE FACT E COM REDES</v>
          </cell>
          <cell r="AY510" t="str">
            <v>68907300</v>
          </cell>
          <cell r="AZ510" t="str">
            <v>B2B e Comercial de R</v>
          </cell>
          <cell r="BA510" t="str">
            <v>6890</v>
          </cell>
          <cell r="BB510" t="str">
            <v>EDP Outsourcing Comercial</v>
          </cell>
          <cell r="BC510" t="str">
            <v>6890</v>
          </cell>
          <cell r="BD510" t="str">
            <v>6890</v>
          </cell>
          <cell r="BE510" t="str">
            <v>2800</v>
          </cell>
          <cell r="BF510" t="str">
            <v>6890</v>
          </cell>
          <cell r="BG510" t="str">
            <v>EDP Outsourcing Comercial,SA</v>
          </cell>
          <cell r="BH510" t="str">
            <v>1010</v>
          </cell>
          <cell r="BI510">
            <v>1247</v>
          </cell>
          <cell r="BJ510" t="str">
            <v>11</v>
          </cell>
          <cell r="BK510">
            <v>24</v>
          </cell>
          <cell r="BL510">
            <v>242.64</v>
          </cell>
          <cell r="BM510" t="str">
            <v>NÍVEL 4</v>
          </cell>
          <cell r="BN510" t="str">
            <v>02</v>
          </cell>
          <cell r="BO510" t="str">
            <v>05</v>
          </cell>
          <cell r="BP510" t="str">
            <v>20030101</v>
          </cell>
          <cell r="BQ510" t="str">
            <v>21</v>
          </cell>
          <cell r="BR510" t="str">
            <v>EVOLUCAO AUTOMATICA</v>
          </cell>
          <cell r="BS510" t="str">
            <v>20050101</v>
          </cell>
          <cell r="BW510">
            <v>0</v>
          </cell>
          <cell r="BX510">
            <v>0</v>
          </cell>
          <cell r="BY510">
            <v>0</v>
          </cell>
          <cell r="BZ510">
            <v>0</v>
          </cell>
          <cell r="CA510">
            <v>0</v>
          </cell>
          <cell r="CC510">
            <v>0</v>
          </cell>
          <cell r="CG510">
            <v>0</v>
          </cell>
          <cell r="CK510">
            <v>0</v>
          </cell>
          <cell r="CO510">
            <v>0</v>
          </cell>
          <cell r="CT510">
            <v>0</v>
          </cell>
          <cell r="CU510">
            <v>0</v>
          </cell>
          <cell r="CV510">
            <v>0</v>
          </cell>
          <cell r="CW510">
            <v>0</v>
          </cell>
          <cell r="CX510">
            <v>0</v>
          </cell>
          <cell r="CZ510">
            <v>0</v>
          </cell>
          <cell r="DC510">
            <v>0</v>
          </cell>
          <cell r="DF510">
            <v>0</v>
          </cell>
          <cell r="DI510">
            <v>0</v>
          </cell>
          <cell r="DK510">
            <v>0</v>
          </cell>
          <cell r="DL510">
            <v>0</v>
          </cell>
          <cell r="DN510" t="str">
            <v>21D11</v>
          </cell>
          <cell r="DO510" t="str">
            <v>Flex.T.Int."Escrit"</v>
          </cell>
          <cell r="DP510">
            <v>2</v>
          </cell>
          <cell r="DQ510">
            <v>100</v>
          </cell>
          <cell r="DR510" t="str">
            <v>LX01</v>
          </cell>
          <cell r="DT510" t="str">
            <v>00350697</v>
          </cell>
          <cell r="DU510" t="str">
            <v>CAIXA GERAL DE DEPOSITOS, SA</v>
          </cell>
        </row>
        <row r="511">
          <cell r="A511" t="str">
            <v>327441</v>
          </cell>
          <cell r="B511" t="str">
            <v>Carla Cristina Santos Goncalves</v>
          </cell>
          <cell r="C511" t="str">
            <v>1996</v>
          </cell>
          <cell r="D511">
            <v>9</v>
          </cell>
          <cell r="E511">
            <v>9</v>
          </cell>
          <cell r="F511" t="str">
            <v>19680204</v>
          </cell>
          <cell r="G511" t="str">
            <v>37</v>
          </cell>
          <cell r="H511" t="str">
            <v>1</v>
          </cell>
          <cell r="I511" t="str">
            <v>Casado</v>
          </cell>
          <cell r="J511" t="str">
            <v>feminino</v>
          </cell>
          <cell r="K511">
            <v>1</v>
          </cell>
          <cell r="L511" t="str">
            <v>R Maria Guilhermina Ascenso, 6-2 Esq - Arroja</v>
          </cell>
          <cell r="M511" t="str">
            <v>2675-571</v>
          </cell>
          <cell r="N511" t="str">
            <v>ODIVELAS</v>
          </cell>
          <cell r="O511" t="str">
            <v>00241082</v>
          </cell>
          <cell r="P511" t="str">
            <v>3. CICLO - ALINEA D)</v>
          </cell>
          <cell r="R511" t="str">
            <v>8192826</v>
          </cell>
          <cell r="S511" t="str">
            <v>20021003</v>
          </cell>
          <cell r="T511" t="str">
            <v>LISBOA</v>
          </cell>
          <cell r="W511" t="str">
            <v>188684441</v>
          </cell>
          <cell r="X511" t="str">
            <v>4227</v>
          </cell>
          <cell r="Y511" t="str">
            <v>0.0</v>
          </cell>
          <cell r="Z511">
            <v>1</v>
          </cell>
          <cell r="AA511" t="str">
            <v>00</v>
          </cell>
          <cell r="AC511" t="str">
            <v>X</v>
          </cell>
          <cell r="AD511" t="str">
            <v>029</v>
          </cell>
          <cell r="AE511" t="str">
            <v>10940100610</v>
          </cell>
          <cell r="AF511" t="str">
            <v>02</v>
          </cell>
          <cell r="AG511" t="str">
            <v>19960916</v>
          </cell>
          <cell r="AH511" t="str">
            <v>DT.Adm.Corr.Antiguid</v>
          </cell>
          <cell r="AI511" t="str">
            <v>1</v>
          </cell>
          <cell r="AJ511" t="str">
            <v>ACTIVOS</v>
          </cell>
          <cell r="AK511" t="str">
            <v>AA</v>
          </cell>
          <cell r="AL511" t="str">
            <v>ACTIVO TEMP.INTEIRO</v>
          </cell>
          <cell r="AM511" t="str">
            <v>J300</v>
          </cell>
          <cell r="AN511" t="str">
            <v>EDPOutsourcing Comercial-S</v>
          </cell>
          <cell r="AO511" t="str">
            <v>J312</v>
          </cell>
          <cell r="AP511" t="str">
            <v>EDPOC-LSB-CCB45</v>
          </cell>
          <cell r="AQ511" t="str">
            <v>40177333</v>
          </cell>
          <cell r="AR511" t="str">
            <v>70000122</v>
          </cell>
          <cell r="AS511" t="str">
            <v>055.</v>
          </cell>
          <cell r="AT511" t="str">
            <v>ESCRITUR. PESSOAL E EXP.GERAL</v>
          </cell>
          <cell r="AU511" t="str">
            <v>1</v>
          </cell>
          <cell r="AV511" t="str">
            <v>00041827</v>
          </cell>
          <cell r="AW511" t="str">
            <v>J20502200610</v>
          </cell>
          <cell r="AX511" t="str">
            <v>OCB2B-AF-ANALISE FACT E COM REDES</v>
          </cell>
          <cell r="AY511" t="str">
            <v>68907300</v>
          </cell>
          <cell r="AZ511" t="str">
            <v>B2B e Comercial de R</v>
          </cell>
          <cell r="BA511" t="str">
            <v>6890</v>
          </cell>
          <cell r="BB511" t="str">
            <v>EDP Outsourcing Comercial</v>
          </cell>
          <cell r="BC511" t="str">
            <v>6890</v>
          </cell>
          <cell r="BD511" t="str">
            <v>6890</v>
          </cell>
          <cell r="BE511" t="str">
            <v>2800</v>
          </cell>
          <cell r="BF511" t="str">
            <v>6890</v>
          </cell>
          <cell r="BG511" t="str">
            <v>EDP Outsourcing Comercial,SA</v>
          </cell>
          <cell r="BH511" t="str">
            <v>1010</v>
          </cell>
          <cell r="BI511">
            <v>946</v>
          </cell>
          <cell r="BJ511" t="str">
            <v>07</v>
          </cell>
          <cell r="BK511">
            <v>9</v>
          </cell>
          <cell r="BL511">
            <v>90.99</v>
          </cell>
          <cell r="BM511" t="str">
            <v>NÍVEL 5</v>
          </cell>
          <cell r="BN511" t="str">
            <v>00</v>
          </cell>
          <cell r="BO511" t="str">
            <v>04</v>
          </cell>
          <cell r="BP511" t="str">
            <v>20050101</v>
          </cell>
          <cell r="BQ511" t="str">
            <v>21</v>
          </cell>
          <cell r="BR511" t="str">
            <v>EVOLUCAO AUTOMATICA</v>
          </cell>
          <cell r="BS511" t="str">
            <v>20050101</v>
          </cell>
          <cell r="BW511">
            <v>0</v>
          </cell>
          <cell r="BX511">
            <v>0</v>
          </cell>
          <cell r="BY511">
            <v>0</v>
          </cell>
          <cell r="BZ511">
            <v>0</v>
          </cell>
          <cell r="CA511">
            <v>0</v>
          </cell>
          <cell r="CC511">
            <v>0</v>
          </cell>
          <cell r="CG511">
            <v>0</v>
          </cell>
          <cell r="CK511">
            <v>0</v>
          </cell>
          <cell r="CO511">
            <v>0</v>
          </cell>
          <cell r="CT511">
            <v>0</v>
          </cell>
          <cell r="CU511">
            <v>0</v>
          </cell>
          <cell r="CV511">
            <v>0</v>
          </cell>
          <cell r="CW511">
            <v>0</v>
          </cell>
          <cell r="CX511">
            <v>0</v>
          </cell>
          <cell r="CZ511">
            <v>0</v>
          </cell>
          <cell r="DC511">
            <v>0</v>
          </cell>
          <cell r="DF511">
            <v>0</v>
          </cell>
          <cell r="DI511">
            <v>0</v>
          </cell>
          <cell r="DK511">
            <v>0</v>
          </cell>
          <cell r="DL511">
            <v>0</v>
          </cell>
          <cell r="DN511" t="str">
            <v>21D11</v>
          </cell>
          <cell r="DO511" t="str">
            <v>Flex.T.Int."Escrit"</v>
          </cell>
          <cell r="DP511">
            <v>2</v>
          </cell>
          <cell r="DQ511">
            <v>100</v>
          </cell>
          <cell r="DR511" t="str">
            <v>LX01</v>
          </cell>
          <cell r="DT511" t="str">
            <v>00330000</v>
          </cell>
          <cell r="DU511" t="str">
            <v>BANCO COMERCIAL PORTUGUES, SA</v>
          </cell>
        </row>
        <row r="512">
          <cell r="A512" t="str">
            <v>316156</v>
          </cell>
          <cell r="B512" t="str">
            <v>Sónia Maria Sousa Miranda Monteiro</v>
          </cell>
          <cell r="C512" t="str">
            <v>1990</v>
          </cell>
          <cell r="D512">
            <v>15</v>
          </cell>
          <cell r="E512">
            <v>15</v>
          </cell>
          <cell r="F512" t="str">
            <v>19710114</v>
          </cell>
          <cell r="G512" t="str">
            <v>34</v>
          </cell>
          <cell r="H512" t="str">
            <v>1</v>
          </cell>
          <cell r="I512" t="str">
            <v>Casado</v>
          </cell>
          <cell r="J512" t="str">
            <v>feminino</v>
          </cell>
          <cell r="K512">
            <v>2</v>
          </cell>
          <cell r="L512" t="str">
            <v>R D José Alarção, Nº 7-5ºAndar Pragal</v>
          </cell>
          <cell r="M512" t="str">
            <v>2805-319</v>
          </cell>
          <cell r="N512" t="str">
            <v>ALMADA</v>
          </cell>
          <cell r="O512" t="str">
            <v>00243383</v>
          </cell>
          <cell r="P512" t="str">
            <v>12.ANO - 1. CURSO</v>
          </cell>
          <cell r="R512" t="str">
            <v>9557326</v>
          </cell>
          <cell r="S512" t="str">
            <v>20011009</v>
          </cell>
          <cell r="T512" t="str">
            <v>LISBOA</v>
          </cell>
          <cell r="U512" t="str">
            <v>9822</v>
          </cell>
          <cell r="V512" t="str">
            <v>SD TB ESC COM SERV SITESE</v>
          </cell>
          <cell r="W512" t="str">
            <v>200595350</v>
          </cell>
          <cell r="X512" t="str">
            <v>2151</v>
          </cell>
          <cell r="Y512" t="str">
            <v>0.0</v>
          </cell>
          <cell r="Z512">
            <v>2</v>
          </cell>
          <cell r="AA512" t="str">
            <v>00</v>
          </cell>
          <cell r="AC512" t="str">
            <v>X</v>
          </cell>
          <cell r="AD512" t="str">
            <v>100</v>
          </cell>
          <cell r="AE512" t="str">
            <v>11332671516</v>
          </cell>
          <cell r="AF512" t="str">
            <v>02</v>
          </cell>
          <cell r="AG512" t="str">
            <v>19900917</v>
          </cell>
          <cell r="AH512" t="str">
            <v>DT.Adm.Corr.Antiguid</v>
          </cell>
          <cell r="AI512" t="str">
            <v>1</v>
          </cell>
          <cell r="AJ512" t="str">
            <v>ACTIVOS</v>
          </cell>
          <cell r="AK512" t="str">
            <v>AA</v>
          </cell>
          <cell r="AL512" t="str">
            <v>ACTIVO TEMP.INTEIRO</v>
          </cell>
          <cell r="AM512" t="str">
            <v>J300</v>
          </cell>
          <cell r="AN512" t="str">
            <v>EDPOutsourcing Comercial-S</v>
          </cell>
          <cell r="AO512" t="str">
            <v>J312</v>
          </cell>
          <cell r="AP512" t="str">
            <v>EDPOC-LSB-CCB45</v>
          </cell>
          <cell r="AQ512" t="str">
            <v>40177373</v>
          </cell>
          <cell r="AR512" t="str">
            <v>70000022</v>
          </cell>
          <cell r="AS512" t="str">
            <v>014.</v>
          </cell>
          <cell r="AT512" t="str">
            <v>TECNICO COMERCIAL</v>
          </cell>
          <cell r="AU512" t="str">
            <v>1</v>
          </cell>
          <cell r="AV512" t="str">
            <v>00041827</v>
          </cell>
          <cell r="AW512" t="str">
            <v>J20502200610</v>
          </cell>
          <cell r="AX512" t="str">
            <v>OCB2B-AF-ANALISE FACT E COM REDES</v>
          </cell>
          <cell r="AY512" t="str">
            <v>68907300</v>
          </cell>
          <cell r="AZ512" t="str">
            <v>B2B e Comercial de R</v>
          </cell>
          <cell r="BA512" t="str">
            <v>6890</v>
          </cell>
          <cell r="BB512" t="str">
            <v>EDP Outsourcing Comercial</v>
          </cell>
          <cell r="BC512" t="str">
            <v>6890</v>
          </cell>
          <cell r="BD512" t="str">
            <v>6890</v>
          </cell>
          <cell r="BE512" t="str">
            <v>2800</v>
          </cell>
          <cell r="BF512" t="str">
            <v>6890</v>
          </cell>
          <cell r="BG512" t="str">
            <v>EDP Outsourcing Comercial,SA</v>
          </cell>
          <cell r="BH512" t="str">
            <v>1010</v>
          </cell>
          <cell r="BI512">
            <v>1339</v>
          </cell>
          <cell r="BJ512" t="str">
            <v>12</v>
          </cell>
          <cell r="BK512">
            <v>15</v>
          </cell>
          <cell r="BL512">
            <v>151.65</v>
          </cell>
          <cell r="BM512" t="str">
            <v>NÍVEL 4</v>
          </cell>
          <cell r="BN512" t="str">
            <v>00</v>
          </cell>
          <cell r="BO512" t="str">
            <v>06</v>
          </cell>
          <cell r="BP512" t="str">
            <v>20050101</v>
          </cell>
          <cell r="BQ512" t="str">
            <v>21</v>
          </cell>
          <cell r="BR512" t="str">
            <v>EVOLUCAO AUTOMATICA</v>
          </cell>
          <cell r="BS512" t="str">
            <v>20050101</v>
          </cell>
          <cell r="BW512">
            <v>0</v>
          </cell>
          <cell r="BX512">
            <v>0</v>
          </cell>
          <cell r="BY512">
            <v>0</v>
          </cell>
          <cell r="BZ512">
            <v>0</v>
          </cell>
          <cell r="CA512">
            <v>0</v>
          </cell>
          <cell r="CC512">
            <v>0</v>
          </cell>
          <cell r="CG512">
            <v>0</v>
          </cell>
          <cell r="CK512">
            <v>0</v>
          </cell>
          <cell r="CO512">
            <v>0</v>
          </cell>
          <cell r="CT512">
            <v>0</v>
          </cell>
          <cell r="CU512">
            <v>0</v>
          </cell>
          <cell r="CV512">
            <v>0</v>
          </cell>
          <cell r="CW512">
            <v>0</v>
          </cell>
          <cell r="CX512">
            <v>0</v>
          </cell>
          <cell r="CZ512">
            <v>0</v>
          </cell>
          <cell r="DC512">
            <v>0</v>
          </cell>
          <cell r="DF512">
            <v>0</v>
          </cell>
          <cell r="DI512">
            <v>0</v>
          </cell>
          <cell r="DK512">
            <v>0</v>
          </cell>
          <cell r="DL512">
            <v>0</v>
          </cell>
          <cell r="DN512" t="str">
            <v>21D11</v>
          </cell>
          <cell r="DO512" t="str">
            <v>Flex.T.Int."Escrit"</v>
          </cell>
          <cell r="DP512">
            <v>2</v>
          </cell>
          <cell r="DQ512">
            <v>100</v>
          </cell>
          <cell r="DR512" t="str">
            <v>LX01</v>
          </cell>
          <cell r="DT512" t="str">
            <v>00330000</v>
          </cell>
          <cell r="DU512" t="str">
            <v>BANCO COMERCIAL PORTUGUES, SA</v>
          </cell>
        </row>
        <row r="513">
          <cell r="A513" t="str">
            <v>189898</v>
          </cell>
          <cell r="B513" t="str">
            <v>Anaisa Maria Valente Mendes Rosa Reis</v>
          </cell>
          <cell r="C513" t="str">
            <v>1980</v>
          </cell>
          <cell r="D513">
            <v>25</v>
          </cell>
          <cell r="E513">
            <v>25</v>
          </cell>
          <cell r="F513" t="str">
            <v>19490519</v>
          </cell>
          <cell r="G513" t="str">
            <v>56</v>
          </cell>
          <cell r="H513" t="str">
            <v>1</v>
          </cell>
          <cell r="I513" t="str">
            <v>Casado</v>
          </cell>
          <cell r="J513" t="str">
            <v>feminino</v>
          </cell>
          <cell r="K513">
            <v>1</v>
          </cell>
          <cell r="L513" t="str">
            <v>Rua Carlos de Oliveira, 7- 1º D</v>
          </cell>
          <cell r="M513" t="str">
            <v>2635-467</v>
          </cell>
          <cell r="N513" t="str">
            <v>RIO DE MOURO</v>
          </cell>
          <cell r="O513" t="str">
            <v>00241041</v>
          </cell>
          <cell r="P513" t="str">
            <v>CURSO COMPLEMENTAR DE LETRAS</v>
          </cell>
          <cell r="R513" t="str">
            <v>303192</v>
          </cell>
          <cell r="S513" t="str">
            <v>20010308</v>
          </cell>
          <cell r="T513" t="str">
            <v>LISBOA</v>
          </cell>
          <cell r="U513" t="str">
            <v>9803</v>
          </cell>
          <cell r="V513" t="str">
            <v>S.NAC IND ENERGIA-SINDEL</v>
          </cell>
          <cell r="W513" t="str">
            <v>128408103</v>
          </cell>
          <cell r="X513" t="str">
            <v>3166</v>
          </cell>
          <cell r="Y513" t="str">
            <v>0.0</v>
          </cell>
          <cell r="Z513">
            <v>1</v>
          </cell>
          <cell r="AA513" t="str">
            <v>00</v>
          </cell>
          <cell r="AC513" t="str">
            <v>X</v>
          </cell>
          <cell r="AD513" t="str">
            <v>029</v>
          </cell>
          <cell r="AE513" t="str">
            <v>10940075120</v>
          </cell>
          <cell r="AF513" t="str">
            <v>02</v>
          </cell>
          <cell r="AG513" t="str">
            <v>19800317</v>
          </cell>
          <cell r="AH513" t="str">
            <v>DT.Adm.Corr.Antiguid</v>
          </cell>
          <cell r="AI513" t="str">
            <v>1</v>
          </cell>
          <cell r="AJ513" t="str">
            <v>ACTIVOS</v>
          </cell>
          <cell r="AK513" t="str">
            <v>AA</v>
          </cell>
          <cell r="AL513" t="str">
            <v>ACTIVO TEMP.INTEIRO</v>
          </cell>
          <cell r="AM513" t="str">
            <v>J300</v>
          </cell>
          <cell r="AN513" t="str">
            <v>EDPOutsourcing Comercial-S</v>
          </cell>
          <cell r="AO513" t="str">
            <v>J312</v>
          </cell>
          <cell r="AP513" t="str">
            <v>EDPOC-LSB-CCB45</v>
          </cell>
          <cell r="AQ513" t="str">
            <v>40177368</v>
          </cell>
          <cell r="AR513" t="str">
            <v>70000022</v>
          </cell>
          <cell r="AS513" t="str">
            <v>014.</v>
          </cell>
          <cell r="AT513" t="str">
            <v>TECNICO COMERCIAL</v>
          </cell>
          <cell r="AU513" t="str">
            <v>1</v>
          </cell>
          <cell r="AV513" t="str">
            <v>00041827</v>
          </cell>
          <cell r="AW513" t="str">
            <v>J20502200610</v>
          </cell>
          <cell r="AX513" t="str">
            <v>OCB2B-AF-ANALISE FACT E COM REDES</v>
          </cell>
          <cell r="AY513" t="str">
            <v>68907300</v>
          </cell>
          <cell r="AZ513" t="str">
            <v>B2B e Comercial de R</v>
          </cell>
          <cell r="BA513" t="str">
            <v>6890</v>
          </cell>
          <cell r="BB513" t="str">
            <v>EDP Outsourcing Comercial</v>
          </cell>
          <cell r="BC513" t="str">
            <v>6890</v>
          </cell>
          <cell r="BD513" t="str">
            <v>6890</v>
          </cell>
          <cell r="BE513" t="str">
            <v>2800</v>
          </cell>
          <cell r="BF513" t="str">
            <v>6890</v>
          </cell>
          <cell r="BG513" t="str">
            <v>EDP Outsourcing Comercial,SA</v>
          </cell>
          <cell r="BH513" t="str">
            <v>1010</v>
          </cell>
          <cell r="BI513">
            <v>1432</v>
          </cell>
          <cell r="BJ513" t="str">
            <v>13</v>
          </cell>
          <cell r="BK513">
            <v>25</v>
          </cell>
          <cell r="BL513">
            <v>252.75</v>
          </cell>
          <cell r="BM513" t="str">
            <v>NÍVEL 4</v>
          </cell>
          <cell r="BN513" t="str">
            <v>02</v>
          </cell>
          <cell r="BO513" t="str">
            <v>07</v>
          </cell>
          <cell r="BP513" t="str">
            <v>20030101</v>
          </cell>
          <cell r="BQ513" t="str">
            <v>21</v>
          </cell>
          <cell r="BR513" t="str">
            <v>EVOLUCAO AUTOMATICA</v>
          </cell>
          <cell r="BS513" t="str">
            <v>20050101</v>
          </cell>
          <cell r="BW513">
            <v>0</v>
          </cell>
          <cell r="BX513">
            <v>0</v>
          </cell>
          <cell r="BY513">
            <v>0</v>
          </cell>
          <cell r="BZ513">
            <v>0</v>
          </cell>
          <cell r="CA513">
            <v>0</v>
          </cell>
          <cell r="CC513">
            <v>0</v>
          </cell>
          <cell r="CG513">
            <v>0</v>
          </cell>
          <cell r="CK513">
            <v>0</v>
          </cell>
          <cell r="CO513">
            <v>0</v>
          </cell>
          <cell r="CT513">
            <v>0</v>
          </cell>
          <cell r="CU513">
            <v>0</v>
          </cell>
          <cell r="CV513">
            <v>0</v>
          </cell>
          <cell r="CW513">
            <v>0</v>
          </cell>
          <cell r="CX513">
            <v>0</v>
          </cell>
          <cell r="CZ513">
            <v>0</v>
          </cell>
          <cell r="DC513">
            <v>0</v>
          </cell>
          <cell r="DF513">
            <v>0</v>
          </cell>
          <cell r="DI513">
            <v>0</v>
          </cell>
          <cell r="DK513">
            <v>0</v>
          </cell>
          <cell r="DL513">
            <v>0</v>
          </cell>
          <cell r="DN513" t="str">
            <v>21D11</v>
          </cell>
          <cell r="DO513" t="str">
            <v>Flex.T.Int."Escrit"</v>
          </cell>
          <cell r="DP513">
            <v>2</v>
          </cell>
          <cell r="DQ513">
            <v>100</v>
          </cell>
          <cell r="DR513" t="str">
            <v>LX01</v>
          </cell>
          <cell r="DT513" t="str">
            <v>00352142</v>
          </cell>
          <cell r="DU513" t="str">
            <v>CAIXA GERAL DE DEPOSITOS, SA</v>
          </cell>
        </row>
        <row r="514">
          <cell r="A514" t="str">
            <v>302511</v>
          </cell>
          <cell r="B514" t="str">
            <v>Maria Fernanda Ribeiro Sequeira</v>
          </cell>
          <cell r="C514" t="str">
            <v>1984</v>
          </cell>
          <cell r="D514">
            <v>21</v>
          </cell>
          <cell r="E514">
            <v>21</v>
          </cell>
          <cell r="F514" t="str">
            <v>19580930</v>
          </cell>
          <cell r="G514" t="str">
            <v>46</v>
          </cell>
          <cell r="H514" t="str">
            <v>1</v>
          </cell>
          <cell r="I514" t="str">
            <v>Casado</v>
          </cell>
          <cell r="J514" t="str">
            <v>feminino</v>
          </cell>
          <cell r="K514">
            <v>2</v>
          </cell>
          <cell r="L514" t="str">
            <v>Tv do Pregoeiro - Vila Rosa Bloco B-2ºEsq</v>
          </cell>
          <cell r="M514" t="str">
            <v>1600-588</v>
          </cell>
          <cell r="N514" t="str">
            <v>LISBOA</v>
          </cell>
          <cell r="O514" t="str">
            <v>00772500</v>
          </cell>
          <cell r="P514" t="str">
            <v>SOCIOLOGIA</v>
          </cell>
          <cell r="R514" t="str">
            <v>4196956</v>
          </cell>
          <cell r="S514" t="str">
            <v>20040421</v>
          </cell>
          <cell r="T514" t="str">
            <v>LISBOA</v>
          </cell>
          <cell r="U514" t="str">
            <v>9803</v>
          </cell>
          <cell r="V514" t="str">
            <v>S.NAC IND ENERGIA-SINDEL</v>
          </cell>
          <cell r="W514" t="str">
            <v>101032420</v>
          </cell>
          <cell r="X514" t="str">
            <v>3263</v>
          </cell>
          <cell r="Y514" t="str">
            <v>0.0</v>
          </cell>
          <cell r="Z514">
            <v>2</v>
          </cell>
          <cell r="AA514" t="str">
            <v>00</v>
          </cell>
          <cell r="AC514" t="str">
            <v>X</v>
          </cell>
          <cell r="AD514" t="str">
            <v>029</v>
          </cell>
          <cell r="AE514" t="str">
            <v>10940085791</v>
          </cell>
          <cell r="AF514" t="str">
            <v>02</v>
          </cell>
          <cell r="AG514" t="str">
            <v>19840523</v>
          </cell>
          <cell r="AH514" t="str">
            <v>DT.Adm.Corr.Antiguid</v>
          </cell>
          <cell r="AI514" t="str">
            <v>1</v>
          </cell>
          <cell r="AJ514" t="str">
            <v>ACTIVOS</v>
          </cell>
          <cell r="AK514" t="str">
            <v>AA</v>
          </cell>
          <cell r="AL514" t="str">
            <v>ACTIVO TEMP.INTEIRO</v>
          </cell>
          <cell r="AM514" t="str">
            <v>J300</v>
          </cell>
          <cell r="AN514" t="str">
            <v>EDPOutsourcing Comercial-S</v>
          </cell>
          <cell r="AO514" t="str">
            <v>J312</v>
          </cell>
          <cell r="AP514" t="str">
            <v>EDPOC-LSB-CCB45</v>
          </cell>
          <cell r="AQ514" t="str">
            <v>40177367</v>
          </cell>
          <cell r="AR514" t="str">
            <v>70000244</v>
          </cell>
          <cell r="AS514" t="str">
            <v>134.</v>
          </cell>
          <cell r="AT514" t="str">
            <v>TECNICO GESTAO ADMINISTRATIVA</v>
          </cell>
          <cell r="AU514" t="str">
            <v>0</v>
          </cell>
          <cell r="AV514" t="str">
            <v>00041827</v>
          </cell>
          <cell r="AW514" t="str">
            <v>J20502200610</v>
          </cell>
          <cell r="AX514" t="str">
            <v>OCB2B-AF-ANALISE FACT E COM REDES</v>
          </cell>
          <cell r="AY514" t="str">
            <v>68907300</v>
          </cell>
          <cell r="AZ514" t="str">
            <v>B2B e Comercial de R</v>
          </cell>
          <cell r="BA514" t="str">
            <v>6890</v>
          </cell>
          <cell r="BB514" t="str">
            <v>EDP Outsourcing Comercial</v>
          </cell>
          <cell r="BC514" t="str">
            <v>6890</v>
          </cell>
          <cell r="BD514" t="str">
            <v>6890</v>
          </cell>
          <cell r="BE514" t="str">
            <v>2800</v>
          </cell>
          <cell r="BF514" t="str">
            <v>6890</v>
          </cell>
          <cell r="BG514" t="str">
            <v>EDP Outsourcing Comercial,SA</v>
          </cell>
          <cell r="BH514" t="str">
            <v>1010</v>
          </cell>
          <cell r="BI514">
            <v>1160</v>
          </cell>
          <cell r="BJ514" t="str">
            <v>10</v>
          </cell>
          <cell r="BK514">
            <v>21</v>
          </cell>
          <cell r="BL514">
            <v>212.31</v>
          </cell>
          <cell r="BM514" t="str">
            <v>NÍVEL 4</v>
          </cell>
          <cell r="BN514" t="str">
            <v>02</v>
          </cell>
          <cell r="BO514" t="str">
            <v>04</v>
          </cell>
          <cell r="BP514" t="str">
            <v>20030110</v>
          </cell>
          <cell r="BQ514" t="str">
            <v>33</v>
          </cell>
          <cell r="BR514" t="str">
            <v>NOMEACAO</v>
          </cell>
          <cell r="BS514" t="str">
            <v>20050101</v>
          </cell>
          <cell r="BT514" t="str">
            <v>20030101</v>
          </cell>
          <cell r="BW514">
            <v>0</v>
          </cell>
          <cell r="BX514">
            <v>0</v>
          </cell>
          <cell r="BY514">
            <v>0</v>
          </cell>
          <cell r="BZ514">
            <v>0</v>
          </cell>
          <cell r="CA514">
            <v>0</v>
          </cell>
          <cell r="CC514">
            <v>0</v>
          </cell>
          <cell r="CG514">
            <v>0</v>
          </cell>
          <cell r="CK514">
            <v>0</v>
          </cell>
          <cell r="CO514">
            <v>0</v>
          </cell>
          <cell r="CT514">
            <v>0</v>
          </cell>
          <cell r="CU514">
            <v>0</v>
          </cell>
          <cell r="CV514">
            <v>0</v>
          </cell>
          <cell r="CW514">
            <v>0</v>
          </cell>
          <cell r="CX514">
            <v>0</v>
          </cell>
          <cell r="CZ514">
            <v>0</v>
          </cell>
          <cell r="DC514">
            <v>0</v>
          </cell>
          <cell r="DF514">
            <v>0</v>
          </cell>
          <cell r="DI514">
            <v>0</v>
          </cell>
          <cell r="DK514">
            <v>0</v>
          </cell>
          <cell r="DL514">
            <v>0</v>
          </cell>
          <cell r="DN514" t="str">
            <v>21D11</v>
          </cell>
          <cell r="DO514" t="str">
            <v>Flex.T.Int."Escrit"</v>
          </cell>
          <cell r="DP514">
            <v>2</v>
          </cell>
          <cell r="DQ514">
            <v>100</v>
          </cell>
          <cell r="DR514" t="str">
            <v>LX01</v>
          </cell>
          <cell r="DT514" t="str">
            <v>00210000</v>
          </cell>
          <cell r="DU514" t="str">
            <v>CREDITO PREDIAL PORTUGUES, SA</v>
          </cell>
        </row>
        <row r="515">
          <cell r="A515" t="str">
            <v>159549</v>
          </cell>
          <cell r="B515" t="str">
            <v>Eduardo António Dias Vale</v>
          </cell>
          <cell r="C515" t="str">
            <v>1978</v>
          </cell>
          <cell r="D515">
            <v>27</v>
          </cell>
          <cell r="E515">
            <v>27</v>
          </cell>
          <cell r="F515" t="str">
            <v>19561119</v>
          </cell>
          <cell r="G515" t="str">
            <v>48</v>
          </cell>
          <cell r="H515" t="str">
            <v>1</v>
          </cell>
          <cell r="I515" t="str">
            <v>Casado</v>
          </cell>
          <cell r="J515" t="str">
            <v>masculino</v>
          </cell>
          <cell r="K515">
            <v>1</v>
          </cell>
          <cell r="L515" t="str">
            <v>R Comandante António Feio, nº 28-3ºA</v>
          </cell>
          <cell r="M515" t="str">
            <v>2800-255</v>
          </cell>
          <cell r="N515" t="str">
            <v>ALMADA</v>
          </cell>
          <cell r="O515" t="str">
            <v>00776015</v>
          </cell>
          <cell r="P515" t="str">
            <v>GESTAO DE EMPRESAS</v>
          </cell>
          <cell r="R515" t="str">
            <v>4737472</v>
          </cell>
          <cell r="S515" t="str">
            <v>19970408</v>
          </cell>
          <cell r="T515" t="str">
            <v>LISBOA</v>
          </cell>
          <cell r="U515" t="str">
            <v>9803</v>
          </cell>
          <cell r="V515" t="str">
            <v>S.NAC IND ENERGIA-SINDEL</v>
          </cell>
          <cell r="W515" t="str">
            <v>135827990</v>
          </cell>
          <cell r="X515" t="str">
            <v>2151</v>
          </cell>
          <cell r="Y515" t="str">
            <v>0.0</v>
          </cell>
          <cell r="Z515">
            <v>1</v>
          </cell>
          <cell r="AA515" t="str">
            <v>00</v>
          </cell>
          <cell r="AC515" t="str">
            <v>X</v>
          </cell>
          <cell r="AD515" t="str">
            <v>100</v>
          </cell>
          <cell r="AE515" t="str">
            <v>11218381436</v>
          </cell>
          <cell r="AF515" t="str">
            <v>02</v>
          </cell>
          <cell r="AG515" t="str">
            <v>19780816</v>
          </cell>
          <cell r="AH515" t="str">
            <v>DT.Adm.Corr.Antiguid</v>
          </cell>
          <cell r="AI515" t="str">
            <v>1</v>
          </cell>
          <cell r="AJ515" t="str">
            <v>ACTIVOS</v>
          </cell>
          <cell r="AK515" t="str">
            <v>AA</v>
          </cell>
          <cell r="AL515" t="str">
            <v>ACTIVO TEMP.INTEIRO</v>
          </cell>
          <cell r="AM515" t="str">
            <v>J300</v>
          </cell>
          <cell r="AN515" t="str">
            <v>EDPOutsourcing Comercial-S</v>
          </cell>
          <cell r="AO515" t="str">
            <v>J312</v>
          </cell>
          <cell r="AP515" t="str">
            <v>EDPOC-LSB-CCB45</v>
          </cell>
          <cell r="AQ515" t="str">
            <v>40184678</v>
          </cell>
          <cell r="AR515" t="str">
            <v>70000244</v>
          </cell>
          <cell r="AS515" t="str">
            <v>134.</v>
          </cell>
          <cell r="AT515" t="str">
            <v>TECNICO GESTAO ADMINISTRATIVA</v>
          </cell>
          <cell r="AU515" t="str">
            <v>1</v>
          </cell>
          <cell r="AV515" t="str">
            <v>00041827</v>
          </cell>
          <cell r="AW515" t="str">
            <v>J20502200610</v>
          </cell>
          <cell r="AX515" t="str">
            <v>OCB2B-AF-ANALISE FACT E COM REDES</v>
          </cell>
          <cell r="AY515" t="str">
            <v>68907300</v>
          </cell>
          <cell r="AZ515" t="str">
            <v>B2B e Comercial de R</v>
          </cell>
          <cell r="BA515" t="str">
            <v>6890</v>
          </cell>
          <cell r="BB515" t="str">
            <v>EDP Outsourcing Comercial</v>
          </cell>
          <cell r="BC515" t="str">
            <v>6890</v>
          </cell>
          <cell r="BD515" t="str">
            <v>6890</v>
          </cell>
          <cell r="BE515" t="str">
            <v>2800</v>
          </cell>
          <cell r="BF515" t="str">
            <v>6890</v>
          </cell>
          <cell r="BG515" t="str">
            <v>EDP Outsourcing Comercial,SA</v>
          </cell>
          <cell r="BH515" t="str">
            <v>1010</v>
          </cell>
          <cell r="BI515">
            <v>1247</v>
          </cell>
          <cell r="BJ515" t="str">
            <v>11</v>
          </cell>
          <cell r="BK515">
            <v>27</v>
          </cell>
          <cell r="BL515">
            <v>272.97000000000003</v>
          </cell>
          <cell r="BM515" t="str">
            <v>NÍVEL 4</v>
          </cell>
          <cell r="BN515" t="str">
            <v>00</v>
          </cell>
          <cell r="BO515" t="str">
            <v>05</v>
          </cell>
          <cell r="BP515" t="str">
            <v>20050101</v>
          </cell>
          <cell r="BQ515" t="str">
            <v>21</v>
          </cell>
          <cell r="BR515" t="str">
            <v>EVOLUCAO AUTOMATICA</v>
          </cell>
          <cell r="BS515" t="str">
            <v>20050101</v>
          </cell>
          <cell r="BW515">
            <v>0</v>
          </cell>
          <cell r="BX515">
            <v>0</v>
          </cell>
          <cell r="BY515">
            <v>0</v>
          </cell>
          <cell r="BZ515">
            <v>0</v>
          </cell>
          <cell r="CA515">
            <v>0</v>
          </cell>
          <cell r="CC515">
            <v>0</v>
          </cell>
          <cell r="CG515">
            <v>0</v>
          </cell>
          <cell r="CK515">
            <v>0</v>
          </cell>
          <cell r="CO515">
            <v>0</v>
          </cell>
          <cell r="CT515">
            <v>0</v>
          </cell>
          <cell r="CU515">
            <v>0</v>
          </cell>
          <cell r="CV515">
            <v>0</v>
          </cell>
          <cell r="CW515">
            <v>0</v>
          </cell>
          <cell r="CX515">
            <v>0</v>
          </cell>
          <cell r="CZ515">
            <v>0</v>
          </cell>
          <cell r="DC515">
            <v>0</v>
          </cell>
          <cell r="DF515">
            <v>0</v>
          </cell>
          <cell r="DI515">
            <v>0</v>
          </cell>
          <cell r="DK515">
            <v>0</v>
          </cell>
          <cell r="DL515">
            <v>0</v>
          </cell>
          <cell r="DN515" t="str">
            <v>21D11</v>
          </cell>
          <cell r="DO515" t="str">
            <v>Flex.T.Int."Escrit"</v>
          </cell>
          <cell r="DP515">
            <v>2</v>
          </cell>
          <cell r="DQ515">
            <v>100</v>
          </cell>
          <cell r="DR515" t="str">
            <v>LX01</v>
          </cell>
          <cell r="DT515" t="str">
            <v>00330000</v>
          </cell>
          <cell r="DU515" t="str">
            <v>BANCO COMERCIAL PORTUGUES, SA</v>
          </cell>
        </row>
        <row r="516">
          <cell r="A516" t="str">
            <v>190527</v>
          </cell>
          <cell r="B516" t="str">
            <v>Carlos Alfredo Barros Leal</v>
          </cell>
          <cell r="C516" t="str">
            <v>1979</v>
          </cell>
          <cell r="D516">
            <v>26</v>
          </cell>
          <cell r="E516">
            <v>26</v>
          </cell>
          <cell r="F516" t="str">
            <v>19550424</v>
          </cell>
          <cell r="G516" t="str">
            <v>50</v>
          </cell>
          <cell r="H516" t="str">
            <v>1</v>
          </cell>
          <cell r="I516" t="str">
            <v>Casado</v>
          </cell>
          <cell r="J516" t="str">
            <v>masculino</v>
          </cell>
          <cell r="K516">
            <v>1</v>
          </cell>
          <cell r="L516" t="str">
            <v>Pct Guilherme Coração, N. 2 3 D     Feijo</v>
          </cell>
          <cell r="M516" t="str">
            <v>2810-077</v>
          </cell>
          <cell r="N516" t="str">
            <v>ALMADA</v>
          </cell>
          <cell r="O516" t="str">
            <v>00772404</v>
          </cell>
          <cell r="P516" t="str">
            <v>SOCIOLOGIA</v>
          </cell>
          <cell r="R516" t="str">
            <v>3161447</v>
          </cell>
          <cell r="S516" t="str">
            <v>19961014</v>
          </cell>
          <cell r="T516" t="str">
            <v>LISBOA</v>
          </cell>
          <cell r="U516" t="str">
            <v>9803</v>
          </cell>
          <cell r="V516" t="str">
            <v>S.NAC IND ENERGIA-SINDEL</v>
          </cell>
          <cell r="W516" t="str">
            <v>135206740</v>
          </cell>
          <cell r="X516" t="str">
            <v>3212</v>
          </cell>
          <cell r="Y516" t="str">
            <v>0.0</v>
          </cell>
          <cell r="Z516">
            <v>1</v>
          </cell>
          <cell r="AA516" t="str">
            <v>00</v>
          </cell>
          <cell r="AC516" t="str">
            <v>X</v>
          </cell>
          <cell r="AD516" t="str">
            <v>100</v>
          </cell>
          <cell r="AE516" t="str">
            <v>11218394858</v>
          </cell>
          <cell r="AF516" t="str">
            <v>02</v>
          </cell>
          <cell r="AG516" t="str">
            <v>19790918</v>
          </cell>
          <cell r="AH516" t="str">
            <v>DT.Adm.Corr.Antiguid</v>
          </cell>
          <cell r="AI516" t="str">
            <v>1</v>
          </cell>
          <cell r="AJ516" t="str">
            <v>ACTIVOS</v>
          </cell>
          <cell r="AK516" t="str">
            <v>AA</v>
          </cell>
          <cell r="AL516" t="str">
            <v>ACTIVO TEMP.INTEIRO</v>
          </cell>
          <cell r="AM516" t="str">
            <v>J300</v>
          </cell>
          <cell r="AN516" t="str">
            <v>EDPOutsourcing Comercial-S</v>
          </cell>
          <cell r="AO516" t="str">
            <v>J312</v>
          </cell>
          <cell r="AP516" t="str">
            <v>EDPOC-LSB-CCB45</v>
          </cell>
          <cell r="AQ516" t="str">
            <v>40177038</v>
          </cell>
          <cell r="AR516" t="str">
            <v>70000041</v>
          </cell>
          <cell r="AS516" t="str">
            <v>01L1</v>
          </cell>
          <cell r="AT516" t="str">
            <v>LICENCIADO I</v>
          </cell>
          <cell r="AU516" t="str">
            <v>1</v>
          </cell>
          <cell r="AV516" t="str">
            <v>00041831</v>
          </cell>
          <cell r="AW516" t="str">
            <v>J20506000230</v>
          </cell>
          <cell r="AX516" t="str">
            <v>OCGCC-AP-APOIO</v>
          </cell>
          <cell r="AY516" t="str">
            <v>68907500</v>
          </cell>
          <cell r="AZ516" t="str">
            <v>Depart. Gestão de Cr</v>
          </cell>
          <cell r="BA516" t="str">
            <v>6890</v>
          </cell>
          <cell r="BB516" t="str">
            <v>EDP Outsourcing Comercial</v>
          </cell>
          <cell r="BC516" t="str">
            <v>6890</v>
          </cell>
          <cell r="BD516" t="str">
            <v>6890</v>
          </cell>
          <cell r="BE516" t="str">
            <v>2800</v>
          </cell>
          <cell r="BF516" t="str">
            <v>6890</v>
          </cell>
          <cell r="BG516" t="str">
            <v>EDP Outsourcing Comercial,SA</v>
          </cell>
          <cell r="BH516" t="str">
            <v>1010</v>
          </cell>
          <cell r="BI516">
            <v>1799</v>
          </cell>
          <cell r="BJ516" t="str">
            <v>F</v>
          </cell>
          <cell r="BK516">
            <v>26</v>
          </cell>
          <cell r="BL516">
            <v>262.86</v>
          </cell>
          <cell r="BM516" t="str">
            <v>LIC 1</v>
          </cell>
          <cell r="BN516" t="str">
            <v>01</v>
          </cell>
          <cell r="BO516" t="str">
            <v>F</v>
          </cell>
          <cell r="BP516" t="str">
            <v>20040101</v>
          </cell>
          <cell r="BQ516" t="str">
            <v>21</v>
          </cell>
          <cell r="BR516" t="str">
            <v>EVOLUCAO AUTOMATICA</v>
          </cell>
          <cell r="BS516" t="str">
            <v>20050101</v>
          </cell>
          <cell r="BW516">
            <v>0</v>
          </cell>
          <cell r="BX516">
            <v>0</v>
          </cell>
          <cell r="BY516">
            <v>0</v>
          </cell>
          <cell r="BZ516">
            <v>0</v>
          </cell>
          <cell r="CA516">
            <v>0</v>
          </cell>
          <cell r="CC516">
            <v>0</v>
          </cell>
          <cell r="CG516">
            <v>0</v>
          </cell>
          <cell r="CK516">
            <v>0</v>
          </cell>
          <cell r="CO516">
            <v>0</v>
          </cell>
          <cell r="CT516">
            <v>0</v>
          </cell>
          <cell r="CU516">
            <v>0</v>
          </cell>
          <cell r="CV516">
            <v>0</v>
          </cell>
          <cell r="CW516">
            <v>0</v>
          </cell>
          <cell r="CX516">
            <v>0</v>
          </cell>
          <cell r="CZ516">
            <v>0</v>
          </cell>
          <cell r="DC516">
            <v>0</v>
          </cell>
          <cell r="DF516">
            <v>0</v>
          </cell>
          <cell r="DI516">
            <v>0</v>
          </cell>
          <cell r="DK516">
            <v>0</v>
          </cell>
          <cell r="DL516">
            <v>0</v>
          </cell>
          <cell r="DN516" t="str">
            <v>21D11</v>
          </cell>
          <cell r="DO516" t="str">
            <v>Flex.T.Int."Escrit"</v>
          </cell>
          <cell r="DP516">
            <v>2</v>
          </cell>
          <cell r="DQ516">
            <v>100</v>
          </cell>
          <cell r="DR516" t="str">
            <v>LX01</v>
          </cell>
          <cell r="DT516" t="str">
            <v>00070024</v>
          </cell>
          <cell r="DU516" t="str">
            <v>BANCO ESPIRITO SANTO, SA</v>
          </cell>
        </row>
        <row r="517">
          <cell r="A517" t="str">
            <v>302759</v>
          </cell>
          <cell r="B517" t="str">
            <v>Maria Eugénia Neto Araújo Sousa Albuquerque</v>
          </cell>
          <cell r="C517" t="str">
            <v>1984</v>
          </cell>
          <cell r="D517">
            <v>21</v>
          </cell>
          <cell r="E517">
            <v>21</v>
          </cell>
          <cell r="F517" t="str">
            <v>19541026</v>
          </cell>
          <cell r="G517" t="str">
            <v>50</v>
          </cell>
          <cell r="H517" t="str">
            <v>1</v>
          </cell>
          <cell r="I517" t="str">
            <v>Casado</v>
          </cell>
          <cell r="J517" t="str">
            <v>feminino</v>
          </cell>
          <cell r="K517">
            <v>2</v>
          </cell>
          <cell r="L517" t="str">
            <v>R Sol, 7-R/C Catujal</v>
          </cell>
          <cell r="M517" t="str">
            <v>2685-000</v>
          </cell>
          <cell r="N517" t="str">
            <v>SACAVÉM</v>
          </cell>
          <cell r="O517" t="str">
            <v>00241132</v>
          </cell>
          <cell r="P517" t="str">
            <v>CURSO COMPLEMENTAR DOS LICEUS</v>
          </cell>
          <cell r="R517" t="str">
            <v>4652296</v>
          </cell>
          <cell r="S517" t="str">
            <v>20000210</v>
          </cell>
          <cell r="T517" t="str">
            <v>LISBOA</v>
          </cell>
          <cell r="U517" t="str">
            <v>9803</v>
          </cell>
          <cell r="V517" t="str">
            <v>S.NAC IND ENERGIA-SINDEL</v>
          </cell>
          <cell r="W517" t="str">
            <v>112565239</v>
          </cell>
          <cell r="X517" t="str">
            <v>3492</v>
          </cell>
          <cell r="Y517" t="str">
            <v>0.0</v>
          </cell>
          <cell r="Z517">
            <v>2</v>
          </cell>
          <cell r="AA517" t="str">
            <v>00</v>
          </cell>
          <cell r="AC517" t="str">
            <v>X</v>
          </cell>
          <cell r="AD517" t="str">
            <v>029</v>
          </cell>
          <cell r="AE517" t="str">
            <v>10940087204</v>
          </cell>
          <cell r="AF517" t="str">
            <v>02</v>
          </cell>
          <cell r="AG517" t="str">
            <v>19840302</v>
          </cell>
          <cell r="AH517" t="str">
            <v>DT.Adm.Corr.Antiguid</v>
          </cell>
          <cell r="AI517" t="str">
            <v>1</v>
          </cell>
          <cell r="AJ517" t="str">
            <v>ACTIVOS</v>
          </cell>
          <cell r="AK517" t="str">
            <v>AA</v>
          </cell>
          <cell r="AL517" t="str">
            <v>ACTIVO TEMP.INTEIRO</v>
          </cell>
          <cell r="AM517" t="str">
            <v>J300</v>
          </cell>
          <cell r="AN517" t="str">
            <v>EDPOutsourcing Comercial-S</v>
          </cell>
          <cell r="AO517" t="str">
            <v>J312</v>
          </cell>
          <cell r="AP517" t="str">
            <v>EDPOC-LSB-CCB45</v>
          </cell>
          <cell r="AQ517" t="str">
            <v>40176878</v>
          </cell>
          <cell r="AR517" t="str">
            <v>70000022</v>
          </cell>
          <cell r="AS517" t="str">
            <v>014.</v>
          </cell>
          <cell r="AT517" t="str">
            <v>TECNICO COMERCIAL</v>
          </cell>
          <cell r="AU517" t="str">
            <v>1</v>
          </cell>
          <cell r="AV517" t="str">
            <v>00040429</v>
          </cell>
          <cell r="AW517" t="str">
            <v>J20506001230</v>
          </cell>
          <cell r="AX517" t="str">
            <v>OCGCC-GS-GESTÃO CREDITOS E COBRANÇA</v>
          </cell>
          <cell r="AY517" t="str">
            <v>68907503</v>
          </cell>
          <cell r="AZ517" t="str">
            <v>Gestão de Créditos e</v>
          </cell>
          <cell r="BA517" t="str">
            <v>6890</v>
          </cell>
          <cell r="BB517" t="str">
            <v>EDP Outsourcing Comercial</v>
          </cell>
          <cell r="BC517" t="str">
            <v>6890</v>
          </cell>
          <cell r="BD517" t="str">
            <v>6890</v>
          </cell>
          <cell r="BE517" t="str">
            <v>2800</v>
          </cell>
          <cell r="BF517" t="str">
            <v>6890</v>
          </cell>
          <cell r="BG517" t="str">
            <v>EDP Outsourcing Comercial,SA</v>
          </cell>
          <cell r="BH517" t="str">
            <v>1010</v>
          </cell>
          <cell r="BI517">
            <v>1339</v>
          </cell>
          <cell r="BJ517" t="str">
            <v>12</v>
          </cell>
          <cell r="BK517">
            <v>21</v>
          </cell>
          <cell r="BL517">
            <v>212.31</v>
          </cell>
          <cell r="BM517" t="str">
            <v>NÍVEL 4</v>
          </cell>
          <cell r="BN517" t="str">
            <v>00</v>
          </cell>
          <cell r="BO517" t="str">
            <v>06</v>
          </cell>
          <cell r="BP517" t="str">
            <v>20050101</v>
          </cell>
          <cell r="BQ517" t="str">
            <v>21</v>
          </cell>
          <cell r="BR517" t="str">
            <v>EVOLUCAO AUTOMATICA</v>
          </cell>
          <cell r="BS517" t="str">
            <v>20050101</v>
          </cell>
          <cell r="BW517">
            <v>0</v>
          </cell>
          <cell r="BX517">
            <v>0</v>
          </cell>
          <cell r="BY517">
            <v>0</v>
          </cell>
          <cell r="BZ517">
            <v>0</v>
          </cell>
          <cell r="CA517">
            <v>0</v>
          </cell>
          <cell r="CC517">
            <v>0</v>
          </cell>
          <cell r="CG517">
            <v>0</v>
          </cell>
          <cell r="CK517">
            <v>0</v>
          </cell>
          <cell r="CO517">
            <v>0</v>
          </cell>
          <cell r="CT517">
            <v>0</v>
          </cell>
          <cell r="CU517">
            <v>0</v>
          </cell>
          <cell r="CV517">
            <v>0</v>
          </cell>
          <cell r="CW517">
            <v>0</v>
          </cell>
          <cell r="CX517">
            <v>0</v>
          </cell>
          <cell r="CZ517">
            <v>0</v>
          </cell>
          <cell r="DC517">
            <v>0</v>
          </cell>
          <cell r="DF517">
            <v>0</v>
          </cell>
          <cell r="DI517">
            <v>0</v>
          </cell>
          <cell r="DK517">
            <v>0</v>
          </cell>
          <cell r="DL517">
            <v>0</v>
          </cell>
          <cell r="DN517" t="str">
            <v>21D11</v>
          </cell>
          <cell r="DO517" t="str">
            <v>Flex.T.Int."Escrit"</v>
          </cell>
          <cell r="DP517">
            <v>2</v>
          </cell>
          <cell r="DQ517">
            <v>100</v>
          </cell>
          <cell r="DR517" t="str">
            <v>LX01</v>
          </cell>
          <cell r="DT517" t="str">
            <v>00070019</v>
          </cell>
          <cell r="DU517" t="str">
            <v>BANCO ESPIRITO SANTO, SA</v>
          </cell>
        </row>
        <row r="518">
          <cell r="A518" t="str">
            <v>215589</v>
          </cell>
          <cell r="B518" t="str">
            <v>Marília Jesus Gonçalves Ferreira Araújo</v>
          </cell>
          <cell r="C518" t="str">
            <v>1981</v>
          </cell>
          <cell r="D518">
            <v>24</v>
          </cell>
          <cell r="E518">
            <v>24</v>
          </cell>
          <cell r="F518" t="str">
            <v>19570827</v>
          </cell>
          <cell r="G518" t="str">
            <v>47</v>
          </cell>
          <cell r="H518" t="str">
            <v>1</v>
          </cell>
          <cell r="I518" t="str">
            <v>Casado</v>
          </cell>
          <cell r="J518" t="str">
            <v>feminino</v>
          </cell>
          <cell r="K518">
            <v>2</v>
          </cell>
          <cell r="L518" t="str">
            <v>Parque Residencial do Cabo, Lt 41-3ºC Povos</v>
          </cell>
          <cell r="M518" t="str">
            <v>2600-000</v>
          </cell>
          <cell r="N518" t="str">
            <v>VILA FRANCA DE XIRA</v>
          </cell>
          <cell r="O518" t="str">
            <v>00232213</v>
          </cell>
          <cell r="P518" t="str">
            <v>C.GERAL ADMINISTRACAO COMERCIO</v>
          </cell>
          <cell r="R518" t="str">
            <v>4874275</v>
          </cell>
          <cell r="S518" t="str">
            <v>20000609</v>
          </cell>
          <cell r="T518" t="str">
            <v>LISBOA</v>
          </cell>
          <cell r="W518" t="str">
            <v>131416308</v>
          </cell>
          <cell r="X518" t="str">
            <v>1597</v>
          </cell>
          <cell r="Y518" t="str">
            <v>0.0</v>
          </cell>
          <cell r="Z518">
            <v>2</v>
          </cell>
          <cell r="AA518" t="str">
            <v>00</v>
          </cell>
          <cell r="AC518" t="str">
            <v>X</v>
          </cell>
          <cell r="AD518" t="str">
            <v>029</v>
          </cell>
          <cell r="AE518" t="str">
            <v>10940079023</v>
          </cell>
          <cell r="AF518" t="str">
            <v>02</v>
          </cell>
          <cell r="AG518" t="str">
            <v>19810901</v>
          </cell>
          <cell r="AH518" t="str">
            <v>DT.Adm.Corr.Antiguid</v>
          </cell>
          <cell r="AI518" t="str">
            <v>1</v>
          </cell>
          <cell r="AJ518" t="str">
            <v>ACTIVOS</v>
          </cell>
          <cell r="AK518" t="str">
            <v>AA</v>
          </cell>
          <cell r="AL518" t="str">
            <v>ACTIVO TEMP.INTEIRO</v>
          </cell>
          <cell r="AM518" t="str">
            <v>J300</v>
          </cell>
          <cell r="AN518" t="str">
            <v>EDPOutsourcing Comercial-S</v>
          </cell>
          <cell r="AO518" t="str">
            <v>J312</v>
          </cell>
          <cell r="AP518" t="str">
            <v>EDPOC-LSB-CCB45</v>
          </cell>
          <cell r="AQ518" t="str">
            <v>40176825</v>
          </cell>
          <cell r="AR518" t="str">
            <v>70000022</v>
          </cell>
          <cell r="AS518" t="str">
            <v>014.</v>
          </cell>
          <cell r="AT518" t="str">
            <v>TECNICO COMERCIAL</v>
          </cell>
          <cell r="AU518" t="str">
            <v>1</v>
          </cell>
          <cell r="AV518" t="str">
            <v>00040429</v>
          </cell>
          <cell r="AW518" t="str">
            <v>J20506001230</v>
          </cell>
          <cell r="AX518" t="str">
            <v>OCGCC-GS-GESTÃO CREDITOS E COBRANÇA</v>
          </cell>
          <cell r="AY518" t="str">
            <v>68907503</v>
          </cell>
          <cell r="AZ518" t="str">
            <v>Gestão de Créditos e</v>
          </cell>
          <cell r="BA518" t="str">
            <v>6890</v>
          </cell>
          <cell r="BB518" t="str">
            <v>EDP Outsourcing Comercial</v>
          </cell>
          <cell r="BC518" t="str">
            <v>6890</v>
          </cell>
          <cell r="BD518" t="str">
            <v>6890</v>
          </cell>
          <cell r="BE518" t="str">
            <v>2800</v>
          </cell>
          <cell r="BF518" t="str">
            <v>6890</v>
          </cell>
          <cell r="BG518" t="str">
            <v>EDP Outsourcing Comercial,SA</v>
          </cell>
          <cell r="BH518" t="str">
            <v>1010</v>
          </cell>
          <cell r="BI518">
            <v>1339</v>
          </cell>
          <cell r="BJ518" t="str">
            <v>12</v>
          </cell>
          <cell r="BK518">
            <v>24</v>
          </cell>
          <cell r="BL518">
            <v>242.64</v>
          </cell>
          <cell r="BM518" t="str">
            <v>NÍVEL 4</v>
          </cell>
          <cell r="BN518" t="str">
            <v>02</v>
          </cell>
          <cell r="BO518" t="str">
            <v>06</v>
          </cell>
          <cell r="BP518" t="str">
            <v>20030101</v>
          </cell>
          <cell r="BQ518" t="str">
            <v>21</v>
          </cell>
          <cell r="BR518" t="str">
            <v>EVOLUCAO AUTOMATICA</v>
          </cell>
          <cell r="BS518" t="str">
            <v>20050101</v>
          </cell>
          <cell r="BW518">
            <v>0</v>
          </cell>
          <cell r="BX518">
            <v>0</v>
          </cell>
          <cell r="BY518">
            <v>0</v>
          </cell>
          <cell r="BZ518">
            <v>0</v>
          </cell>
          <cell r="CA518">
            <v>0</v>
          </cell>
          <cell r="CC518">
            <v>0</v>
          </cell>
          <cell r="CG518">
            <v>0</v>
          </cell>
          <cell r="CK518">
            <v>0</v>
          </cell>
          <cell r="CO518">
            <v>0</v>
          </cell>
          <cell r="CT518">
            <v>0</v>
          </cell>
          <cell r="CU518">
            <v>0</v>
          </cell>
          <cell r="CV518">
            <v>0</v>
          </cell>
          <cell r="CW518">
            <v>0</v>
          </cell>
          <cell r="CX518">
            <v>0</v>
          </cell>
          <cell r="CZ518">
            <v>0</v>
          </cell>
          <cell r="DC518">
            <v>0</v>
          </cell>
          <cell r="DF518">
            <v>0</v>
          </cell>
          <cell r="DI518">
            <v>0</v>
          </cell>
          <cell r="DK518">
            <v>0</v>
          </cell>
          <cell r="DL518">
            <v>0</v>
          </cell>
          <cell r="DN518" t="str">
            <v>21D11</v>
          </cell>
          <cell r="DO518" t="str">
            <v>Flex.T.Int."Escrit"</v>
          </cell>
          <cell r="DP518">
            <v>2</v>
          </cell>
          <cell r="DQ518">
            <v>100</v>
          </cell>
          <cell r="DR518" t="str">
            <v>LX01</v>
          </cell>
          <cell r="DT518" t="str">
            <v>00330000</v>
          </cell>
          <cell r="DU518" t="str">
            <v>BANCO COMERCIAL PORTUGUES, SA</v>
          </cell>
        </row>
        <row r="519">
          <cell r="A519" t="str">
            <v>303283</v>
          </cell>
          <cell r="B519" t="str">
            <v>Julio Luis Rodrigues Xavier Basto</v>
          </cell>
          <cell r="C519" t="str">
            <v>1984</v>
          </cell>
          <cell r="D519">
            <v>21</v>
          </cell>
          <cell r="E519">
            <v>21</v>
          </cell>
          <cell r="F519" t="str">
            <v>19611125</v>
          </cell>
          <cell r="G519" t="str">
            <v>43</v>
          </cell>
          <cell r="H519" t="str">
            <v>1</v>
          </cell>
          <cell r="I519" t="str">
            <v>Casado</v>
          </cell>
          <cell r="J519" t="str">
            <v>masculino</v>
          </cell>
          <cell r="K519">
            <v>2</v>
          </cell>
          <cell r="L519" t="str">
            <v>Rua da Alegria, 8 Povoa da Galega</v>
          </cell>
          <cell r="M519" t="str">
            <v>2665-324</v>
          </cell>
          <cell r="N519" t="str">
            <v>MILHARADO</v>
          </cell>
          <cell r="O519" t="str">
            <v>00241132</v>
          </cell>
          <cell r="P519" t="str">
            <v>CURSO COMPLEMENTAR DOS LICEUS</v>
          </cell>
          <cell r="R519" t="str">
            <v>6027536</v>
          </cell>
          <cell r="S519" t="str">
            <v>20011018</v>
          </cell>
          <cell r="T519" t="str">
            <v>LISBOA</v>
          </cell>
          <cell r="U519" t="str">
            <v>9803</v>
          </cell>
          <cell r="V519" t="str">
            <v>S.NAC IND ENERGIA-SINDEL</v>
          </cell>
          <cell r="W519" t="str">
            <v>116397357</v>
          </cell>
          <cell r="X519" t="str">
            <v>1546</v>
          </cell>
          <cell r="Y519" t="str">
            <v>0.0</v>
          </cell>
          <cell r="Z519">
            <v>1</v>
          </cell>
          <cell r="AA519" t="str">
            <v>00</v>
          </cell>
          <cell r="AC519" t="str">
            <v>X</v>
          </cell>
          <cell r="AD519" t="str">
            <v>029</v>
          </cell>
          <cell r="AE519" t="str">
            <v>10940088209</v>
          </cell>
          <cell r="AF519" t="str">
            <v>02</v>
          </cell>
          <cell r="AG519" t="str">
            <v>19840514</v>
          </cell>
          <cell r="AH519" t="str">
            <v>DT.Adm.Corr.Antiguid</v>
          </cell>
          <cell r="AI519" t="str">
            <v>1</v>
          </cell>
          <cell r="AJ519" t="str">
            <v>ACTIVOS</v>
          </cell>
          <cell r="AK519" t="str">
            <v>AA</v>
          </cell>
          <cell r="AL519" t="str">
            <v>ACTIVO TEMP.INTEIRO</v>
          </cell>
          <cell r="AM519" t="str">
            <v>J300</v>
          </cell>
          <cell r="AN519" t="str">
            <v>EDPOutsourcing Comercial-S</v>
          </cell>
          <cell r="AO519" t="str">
            <v>J312</v>
          </cell>
          <cell r="AP519" t="str">
            <v>EDPOC-LSB-CCB45</v>
          </cell>
          <cell r="AQ519" t="str">
            <v>40177040</v>
          </cell>
          <cell r="AR519" t="str">
            <v>70000022</v>
          </cell>
          <cell r="AS519" t="str">
            <v>014.</v>
          </cell>
          <cell r="AT519" t="str">
            <v>TECNICO COMERCIAL</v>
          </cell>
          <cell r="AU519" t="str">
            <v>1</v>
          </cell>
          <cell r="AV519" t="str">
            <v>00040429</v>
          </cell>
          <cell r="AW519" t="str">
            <v>J20506001230</v>
          </cell>
          <cell r="AX519" t="str">
            <v>OCGCC-GS-GESTÃO CREDITOS E COBRANÇA</v>
          </cell>
          <cell r="AY519" t="str">
            <v>68907503</v>
          </cell>
          <cell r="AZ519" t="str">
            <v>Gestão de Créditos e</v>
          </cell>
          <cell r="BA519" t="str">
            <v>6890</v>
          </cell>
          <cell r="BB519" t="str">
            <v>EDP Outsourcing Comercial</v>
          </cell>
          <cell r="BC519" t="str">
            <v>6890</v>
          </cell>
          <cell r="BD519" t="str">
            <v>6890</v>
          </cell>
          <cell r="BE519" t="str">
            <v>2800</v>
          </cell>
          <cell r="BF519" t="str">
            <v>6890</v>
          </cell>
          <cell r="BG519" t="str">
            <v>EDP Outsourcing Comercial,SA</v>
          </cell>
          <cell r="BH519" t="str">
            <v>1010</v>
          </cell>
          <cell r="BI519">
            <v>1247</v>
          </cell>
          <cell r="BJ519" t="str">
            <v>11</v>
          </cell>
          <cell r="BK519">
            <v>21</v>
          </cell>
          <cell r="BL519">
            <v>212.31</v>
          </cell>
          <cell r="BM519" t="str">
            <v>NÍVEL 4</v>
          </cell>
          <cell r="BN519" t="str">
            <v>01</v>
          </cell>
          <cell r="BO519" t="str">
            <v>05</v>
          </cell>
          <cell r="BP519" t="str">
            <v>20040101</v>
          </cell>
          <cell r="BQ519" t="str">
            <v>21</v>
          </cell>
          <cell r="BR519" t="str">
            <v>EVOLUCAO AUTOMATICA</v>
          </cell>
          <cell r="BS519" t="str">
            <v>20050101</v>
          </cell>
          <cell r="BW519">
            <v>0</v>
          </cell>
          <cell r="BX519">
            <v>0</v>
          </cell>
          <cell r="BY519">
            <v>0</v>
          </cell>
          <cell r="BZ519">
            <v>0</v>
          </cell>
          <cell r="CA519">
            <v>0</v>
          </cell>
          <cell r="CC519">
            <v>0</v>
          </cell>
          <cell r="CG519">
            <v>0</v>
          </cell>
          <cell r="CK519">
            <v>0</v>
          </cell>
          <cell r="CO519">
            <v>0</v>
          </cell>
          <cell r="CT519">
            <v>0</v>
          </cell>
          <cell r="CU519">
            <v>0</v>
          </cell>
          <cell r="CV519">
            <v>0</v>
          </cell>
          <cell r="CW519">
            <v>0</v>
          </cell>
          <cell r="CX519">
            <v>0</v>
          </cell>
          <cell r="CZ519">
            <v>0</v>
          </cell>
          <cell r="DC519">
            <v>0</v>
          </cell>
          <cell r="DF519">
            <v>0</v>
          </cell>
          <cell r="DI519">
            <v>0</v>
          </cell>
          <cell r="DK519">
            <v>0</v>
          </cell>
          <cell r="DL519">
            <v>0</v>
          </cell>
          <cell r="DN519" t="str">
            <v>21D11</v>
          </cell>
          <cell r="DO519" t="str">
            <v>Flex.T.Int."Escrit"</v>
          </cell>
          <cell r="DP519">
            <v>2</v>
          </cell>
          <cell r="DQ519">
            <v>100</v>
          </cell>
          <cell r="DR519" t="str">
            <v>LX01</v>
          </cell>
          <cell r="DT519" t="str">
            <v>00330000</v>
          </cell>
          <cell r="DU519" t="str">
            <v>BANCO COMERCIAL PORTUGUES, SA</v>
          </cell>
        </row>
        <row r="520">
          <cell r="A520" t="str">
            <v>200204</v>
          </cell>
          <cell r="B520" t="str">
            <v>Maria Conceição Folgado Ferreira Pinto Campeão</v>
          </cell>
          <cell r="C520" t="str">
            <v>1980</v>
          </cell>
          <cell r="D520">
            <v>25</v>
          </cell>
          <cell r="E520">
            <v>25</v>
          </cell>
          <cell r="F520" t="str">
            <v>19600113</v>
          </cell>
          <cell r="G520" t="str">
            <v>45</v>
          </cell>
          <cell r="H520" t="str">
            <v>1</v>
          </cell>
          <cell r="I520" t="str">
            <v>Casado</v>
          </cell>
          <cell r="J520" t="str">
            <v>feminino</v>
          </cell>
          <cell r="K520">
            <v>1</v>
          </cell>
          <cell r="L520" t="str">
            <v>R Milharada, Nº 29-8ºEsq Massamá</v>
          </cell>
          <cell r="M520" t="str">
            <v>2745-822</v>
          </cell>
          <cell r="N520" t="str">
            <v>QUELUZ</v>
          </cell>
          <cell r="O520" t="str">
            <v>00241041</v>
          </cell>
          <cell r="P520" t="str">
            <v>CURSO COMPLEMENTAR DE LETRAS</v>
          </cell>
          <cell r="R520" t="str">
            <v>4316764</v>
          </cell>
          <cell r="S520" t="str">
            <v>20020510</v>
          </cell>
          <cell r="T520" t="str">
            <v>LISBOA</v>
          </cell>
          <cell r="U520" t="str">
            <v>9803</v>
          </cell>
          <cell r="V520" t="str">
            <v>S.NAC IND ENERGIA-SINDEL</v>
          </cell>
          <cell r="W520" t="str">
            <v>100990509</v>
          </cell>
          <cell r="X520" t="str">
            <v>3166</v>
          </cell>
          <cell r="Y520" t="str">
            <v>0.0</v>
          </cell>
          <cell r="Z520">
            <v>1</v>
          </cell>
          <cell r="AA520" t="str">
            <v>00</v>
          </cell>
          <cell r="AC520" t="str">
            <v>X</v>
          </cell>
          <cell r="AD520" t="str">
            <v>029</v>
          </cell>
          <cell r="AE520" t="str">
            <v>10940075837</v>
          </cell>
          <cell r="AF520" t="str">
            <v>02</v>
          </cell>
          <cell r="AG520" t="str">
            <v>19800701</v>
          </cell>
          <cell r="AH520" t="str">
            <v>DT.Adm.Corr.Antiguid</v>
          </cell>
          <cell r="AI520" t="str">
            <v>1</v>
          </cell>
          <cell r="AJ520" t="str">
            <v>ACTIVOS</v>
          </cell>
          <cell r="AK520" t="str">
            <v>AA</v>
          </cell>
          <cell r="AL520" t="str">
            <v>ACTIVO TEMP.INTEIRO</v>
          </cell>
          <cell r="AM520" t="str">
            <v>J300</v>
          </cell>
          <cell r="AN520" t="str">
            <v>EDPOutsourcing Comercial-S</v>
          </cell>
          <cell r="AO520" t="str">
            <v>J312</v>
          </cell>
          <cell r="AP520" t="str">
            <v>EDPOC-LSB-CCB45</v>
          </cell>
          <cell r="AQ520" t="str">
            <v>40176823</v>
          </cell>
          <cell r="AR520" t="str">
            <v>70000022</v>
          </cell>
          <cell r="AS520" t="str">
            <v>014.</v>
          </cell>
          <cell r="AT520" t="str">
            <v>TECNICO COMERCIAL</v>
          </cell>
          <cell r="AU520" t="str">
            <v>1</v>
          </cell>
          <cell r="AV520" t="str">
            <v>00040429</v>
          </cell>
          <cell r="AW520" t="str">
            <v>J20506001230</v>
          </cell>
          <cell r="AX520" t="str">
            <v>OCGCC-GS-GESTÃO CREDITOS E COBRANÇA</v>
          </cell>
          <cell r="AY520" t="str">
            <v>68907503</v>
          </cell>
          <cell r="AZ520" t="str">
            <v>Gestão de Créditos e</v>
          </cell>
          <cell r="BA520" t="str">
            <v>6890</v>
          </cell>
          <cell r="BB520" t="str">
            <v>EDP Outsourcing Comercial</v>
          </cell>
          <cell r="BC520" t="str">
            <v>6890</v>
          </cell>
          <cell r="BD520" t="str">
            <v>6890</v>
          </cell>
          <cell r="BE520" t="str">
            <v>2800</v>
          </cell>
          <cell r="BF520" t="str">
            <v>6890</v>
          </cell>
          <cell r="BG520" t="str">
            <v>EDP Outsourcing Comercial,SA</v>
          </cell>
          <cell r="BH520" t="str">
            <v>1010</v>
          </cell>
          <cell r="BI520">
            <v>1432</v>
          </cell>
          <cell r="BJ520" t="str">
            <v>13</v>
          </cell>
          <cell r="BK520">
            <v>25</v>
          </cell>
          <cell r="BL520">
            <v>252.75</v>
          </cell>
          <cell r="BM520" t="str">
            <v>NÍVEL 4</v>
          </cell>
          <cell r="BN520" t="str">
            <v>00</v>
          </cell>
          <cell r="BO520" t="str">
            <v>07</v>
          </cell>
          <cell r="BP520" t="str">
            <v>20050101</v>
          </cell>
          <cell r="BQ520" t="str">
            <v>21</v>
          </cell>
          <cell r="BR520" t="str">
            <v>EVOLUCAO AUTOMATICA</v>
          </cell>
          <cell r="BS520" t="str">
            <v>20050101</v>
          </cell>
          <cell r="BW520">
            <v>0</v>
          </cell>
          <cell r="BX520">
            <v>0</v>
          </cell>
          <cell r="BY520">
            <v>0</v>
          </cell>
          <cell r="BZ520">
            <v>0</v>
          </cell>
          <cell r="CA520">
            <v>0</v>
          </cell>
          <cell r="CC520">
            <v>0</v>
          </cell>
          <cell r="CG520">
            <v>0</v>
          </cell>
          <cell r="CK520">
            <v>0</v>
          </cell>
          <cell r="CO520">
            <v>0</v>
          </cell>
          <cell r="CT520">
            <v>0</v>
          </cell>
          <cell r="CU520">
            <v>0</v>
          </cell>
          <cell r="CV520">
            <v>0</v>
          </cell>
          <cell r="CW520">
            <v>0</v>
          </cell>
          <cell r="CX520">
            <v>0</v>
          </cell>
          <cell r="CZ520">
            <v>0</v>
          </cell>
          <cell r="DC520">
            <v>0</v>
          </cell>
          <cell r="DF520">
            <v>0</v>
          </cell>
          <cell r="DI520">
            <v>0</v>
          </cell>
          <cell r="DK520">
            <v>0</v>
          </cell>
          <cell r="DL520">
            <v>0</v>
          </cell>
          <cell r="DN520" t="str">
            <v>21D11</v>
          </cell>
          <cell r="DO520" t="str">
            <v>Flex.T.Int."Escrit"</v>
          </cell>
          <cell r="DP520">
            <v>2</v>
          </cell>
          <cell r="DQ520">
            <v>100</v>
          </cell>
          <cell r="DR520" t="str">
            <v>LX01</v>
          </cell>
          <cell r="DT520" t="str">
            <v>00350396</v>
          </cell>
          <cell r="DU520" t="str">
            <v>CAIXA GERAL DE DEPOSITOS, SA</v>
          </cell>
        </row>
        <row r="521">
          <cell r="A521" t="str">
            <v>125733</v>
          </cell>
          <cell r="B521" t="str">
            <v>José Leónio Gomes Dantas</v>
          </cell>
          <cell r="C521" t="str">
            <v>1970</v>
          </cell>
          <cell r="D521">
            <v>35</v>
          </cell>
          <cell r="E521">
            <v>35</v>
          </cell>
          <cell r="F521" t="str">
            <v>19530525</v>
          </cell>
          <cell r="G521" t="str">
            <v>52</v>
          </cell>
          <cell r="H521" t="str">
            <v>5</v>
          </cell>
          <cell r="I521" t="str">
            <v>Viuvo</v>
          </cell>
          <cell r="J521" t="str">
            <v>masculino</v>
          </cell>
          <cell r="K521">
            <v>2</v>
          </cell>
          <cell r="L521" t="str">
            <v>R Gonçalves Correia, Lt 48 Albarraque</v>
          </cell>
          <cell r="M521" t="str">
            <v>2635-037</v>
          </cell>
          <cell r="N521" t="str">
            <v>RIO DE MOURO</v>
          </cell>
          <cell r="O521" t="str">
            <v>00232323</v>
          </cell>
          <cell r="P521" t="str">
            <v>C.GERAL ADMINISTRACAOCOMERCIO</v>
          </cell>
          <cell r="R521" t="str">
            <v>2174651</v>
          </cell>
          <cell r="S521" t="str">
            <v>19890208</v>
          </cell>
          <cell r="T521" t="str">
            <v>LISBOA</v>
          </cell>
          <cell r="U521" t="str">
            <v>9803</v>
          </cell>
          <cell r="V521" t="str">
            <v>S.NAC IND ENERGIA-SINDEL</v>
          </cell>
          <cell r="W521" t="str">
            <v>115201815</v>
          </cell>
          <cell r="X521" t="str">
            <v>3549</v>
          </cell>
          <cell r="Y521" t="str">
            <v>0.0</v>
          </cell>
          <cell r="Z521">
            <v>2</v>
          </cell>
          <cell r="AA521" t="str">
            <v>00</v>
          </cell>
          <cell r="AD521" t="str">
            <v>100</v>
          </cell>
          <cell r="AE521" t="str">
            <v>11216385220</v>
          </cell>
          <cell r="AF521" t="str">
            <v>02</v>
          </cell>
          <cell r="AG521" t="str">
            <v>19700223</v>
          </cell>
          <cell r="AH521" t="str">
            <v>DT.Adm.Corr.Antiguid</v>
          </cell>
          <cell r="AI521" t="str">
            <v>1</v>
          </cell>
          <cell r="AJ521" t="str">
            <v>ACTIVOS</v>
          </cell>
          <cell r="AK521" t="str">
            <v>AA</v>
          </cell>
          <cell r="AL521" t="str">
            <v>ACTIVO TEMP.INTEIRO</v>
          </cell>
          <cell r="AM521" t="str">
            <v>J300</v>
          </cell>
          <cell r="AN521" t="str">
            <v>EDPOutsourcing Comercial-S</v>
          </cell>
          <cell r="AO521" t="str">
            <v>J312</v>
          </cell>
          <cell r="AP521" t="str">
            <v>EDPOC-LSB-CCB45</v>
          </cell>
          <cell r="AQ521" t="str">
            <v>40176801</v>
          </cell>
          <cell r="AR521" t="str">
            <v>70000053</v>
          </cell>
          <cell r="AS521" t="str">
            <v>022.</v>
          </cell>
          <cell r="AT521" t="str">
            <v>ASSISTENTE GESTAO</v>
          </cell>
          <cell r="AU521" t="str">
            <v>1</v>
          </cell>
          <cell r="AV521" t="str">
            <v>00040429</v>
          </cell>
          <cell r="AW521" t="str">
            <v>J20506001230</v>
          </cell>
          <cell r="AX521" t="str">
            <v>OCGCC-GS-GESTÃO CREDITOS E COBRANÇA</v>
          </cell>
          <cell r="AY521" t="str">
            <v>68907503</v>
          </cell>
          <cell r="AZ521" t="str">
            <v>Gestão de Créditos e</v>
          </cell>
          <cell r="BA521" t="str">
            <v>6890</v>
          </cell>
          <cell r="BB521" t="str">
            <v>EDP Outsourcing Comercial</v>
          </cell>
          <cell r="BC521" t="str">
            <v>6890</v>
          </cell>
          <cell r="BD521" t="str">
            <v>6890</v>
          </cell>
          <cell r="BE521" t="str">
            <v>2800</v>
          </cell>
          <cell r="BF521" t="str">
            <v>6890</v>
          </cell>
          <cell r="BG521" t="str">
            <v>EDP Outsourcing Comercial,SA</v>
          </cell>
          <cell r="BH521" t="str">
            <v>1010</v>
          </cell>
          <cell r="BI521">
            <v>1891</v>
          </cell>
          <cell r="BJ521" t="str">
            <v>18</v>
          </cell>
          <cell r="BK521">
            <v>35</v>
          </cell>
          <cell r="BL521">
            <v>353.85</v>
          </cell>
          <cell r="BM521" t="str">
            <v>NÍVEL 2</v>
          </cell>
          <cell r="BN521" t="str">
            <v>01</v>
          </cell>
          <cell r="BO521" t="str">
            <v>06</v>
          </cell>
          <cell r="BP521" t="str">
            <v>20040101</v>
          </cell>
          <cell r="BQ521" t="str">
            <v>21</v>
          </cell>
          <cell r="BR521" t="str">
            <v>EVOLUCAO AUTOMATICA</v>
          </cell>
          <cell r="BS521" t="str">
            <v>20050101</v>
          </cell>
          <cell r="BW521">
            <v>0</v>
          </cell>
          <cell r="BX521">
            <v>0</v>
          </cell>
          <cell r="BY521">
            <v>0</v>
          </cell>
          <cell r="BZ521">
            <v>0</v>
          </cell>
          <cell r="CA521">
            <v>0</v>
          </cell>
          <cell r="CC521">
            <v>0</v>
          </cell>
          <cell r="CG521">
            <v>0</v>
          </cell>
          <cell r="CK521">
            <v>0</v>
          </cell>
          <cell r="CO521">
            <v>0</v>
          </cell>
          <cell r="CT521">
            <v>0</v>
          </cell>
          <cell r="CU521">
            <v>0</v>
          </cell>
          <cell r="CV521">
            <v>0</v>
          </cell>
          <cell r="CW521">
            <v>0</v>
          </cell>
          <cell r="CX521">
            <v>0</v>
          </cell>
          <cell r="CZ521">
            <v>0</v>
          </cell>
          <cell r="DC521">
            <v>0</v>
          </cell>
          <cell r="DF521">
            <v>0</v>
          </cell>
          <cell r="DI521">
            <v>0</v>
          </cell>
          <cell r="DK521">
            <v>0</v>
          </cell>
          <cell r="DL521">
            <v>0</v>
          </cell>
          <cell r="DN521" t="str">
            <v>21D11</v>
          </cell>
          <cell r="DO521" t="str">
            <v>Flex.T.Int."Escrit"</v>
          </cell>
          <cell r="DP521">
            <v>2</v>
          </cell>
          <cell r="DQ521">
            <v>100</v>
          </cell>
          <cell r="DR521" t="str">
            <v>LX01</v>
          </cell>
          <cell r="DT521" t="str">
            <v>00350201</v>
          </cell>
          <cell r="DU521" t="str">
            <v>CAIXA GERAL DE DEPOSITOS, SA</v>
          </cell>
        </row>
        <row r="522">
          <cell r="A522" t="str">
            <v>301736</v>
          </cell>
          <cell r="B522" t="str">
            <v>Maria Manuela Serra Mendes Ribeiro Esteves</v>
          </cell>
          <cell r="C522" t="str">
            <v>1985</v>
          </cell>
          <cell r="D522">
            <v>20</v>
          </cell>
          <cell r="E522">
            <v>20</v>
          </cell>
          <cell r="F522" t="str">
            <v>19580206</v>
          </cell>
          <cell r="G522" t="str">
            <v>47</v>
          </cell>
          <cell r="H522" t="str">
            <v>1</v>
          </cell>
          <cell r="I522" t="str">
            <v>Casado</v>
          </cell>
          <cell r="J522" t="str">
            <v>feminino</v>
          </cell>
          <cell r="K522">
            <v>1</v>
          </cell>
          <cell r="L522" t="str">
            <v>Av Gorgel Amaral 10-6.-Esq</v>
          </cell>
          <cell r="M522" t="str">
            <v>2720-268</v>
          </cell>
          <cell r="N522" t="str">
            <v>AMADORA</v>
          </cell>
          <cell r="O522" t="str">
            <v>00243371</v>
          </cell>
          <cell r="P522" t="str">
            <v>ANO PROPEDEUTICO</v>
          </cell>
          <cell r="R522" t="str">
            <v>5057291</v>
          </cell>
          <cell r="S522" t="str">
            <v>20000131</v>
          </cell>
          <cell r="T522" t="str">
            <v>LISBOA</v>
          </cell>
          <cell r="U522" t="str">
            <v>9803</v>
          </cell>
          <cell r="V522" t="str">
            <v>S.NAC IND ENERGIA-SINDEL</v>
          </cell>
          <cell r="W522" t="str">
            <v>138354570</v>
          </cell>
          <cell r="X522" t="str">
            <v>3620</v>
          </cell>
          <cell r="Y522" t="str">
            <v>0.0</v>
          </cell>
          <cell r="Z522">
            <v>1</v>
          </cell>
          <cell r="AA522" t="str">
            <v>00</v>
          </cell>
          <cell r="AC522" t="str">
            <v>X</v>
          </cell>
          <cell r="AD522" t="str">
            <v>029</v>
          </cell>
          <cell r="AE522" t="str">
            <v>10940089733</v>
          </cell>
          <cell r="AF522" t="str">
            <v>02</v>
          </cell>
          <cell r="AG522" t="str">
            <v>19850502</v>
          </cell>
          <cell r="AH522" t="str">
            <v>DT.Adm.Corr.Antiguid</v>
          </cell>
          <cell r="AI522" t="str">
            <v>1</v>
          </cell>
          <cell r="AJ522" t="str">
            <v>ACTIVOS</v>
          </cell>
          <cell r="AK522" t="str">
            <v>AA</v>
          </cell>
          <cell r="AL522" t="str">
            <v>ACTIVO TEMP.INTEIRO</v>
          </cell>
          <cell r="AM522" t="str">
            <v>J300</v>
          </cell>
          <cell r="AN522" t="str">
            <v>EDPOutsourcing Comercial-S</v>
          </cell>
          <cell r="AO522" t="str">
            <v>J312</v>
          </cell>
          <cell r="AP522" t="str">
            <v>EDPOC-LSB-CCB45</v>
          </cell>
          <cell r="AQ522" t="str">
            <v>40176876</v>
          </cell>
          <cell r="AR522" t="str">
            <v>70000022</v>
          </cell>
          <cell r="AS522" t="str">
            <v>014.</v>
          </cell>
          <cell r="AT522" t="str">
            <v>TECNICO COMERCIAL</v>
          </cell>
          <cell r="AU522" t="str">
            <v>1</v>
          </cell>
          <cell r="AV522" t="str">
            <v>00040429</v>
          </cell>
          <cell r="AW522" t="str">
            <v>J20506001230</v>
          </cell>
          <cell r="AX522" t="str">
            <v>OCGCC-GS-GESTÃO CREDITOS E COBRANÇA</v>
          </cell>
          <cell r="AY522" t="str">
            <v>68907503</v>
          </cell>
          <cell r="AZ522" t="str">
            <v>Gestão de Créditos e</v>
          </cell>
          <cell r="BA522" t="str">
            <v>6890</v>
          </cell>
          <cell r="BB522" t="str">
            <v>EDP Outsourcing Comercial</v>
          </cell>
          <cell r="BC522" t="str">
            <v>6890</v>
          </cell>
          <cell r="BD522" t="str">
            <v>6890</v>
          </cell>
          <cell r="BE522" t="str">
            <v>2800</v>
          </cell>
          <cell r="BF522" t="str">
            <v>6890</v>
          </cell>
          <cell r="BG522" t="str">
            <v>EDP Outsourcing Comercial,SA</v>
          </cell>
          <cell r="BH522" t="str">
            <v>1010</v>
          </cell>
          <cell r="BI522">
            <v>1247</v>
          </cell>
          <cell r="BJ522" t="str">
            <v>11</v>
          </cell>
          <cell r="BK522">
            <v>20</v>
          </cell>
          <cell r="BL522">
            <v>202.2</v>
          </cell>
          <cell r="BM522" t="str">
            <v>NÍVEL 4</v>
          </cell>
          <cell r="BN522" t="str">
            <v>02</v>
          </cell>
          <cell r="BO522" t="str">
            <v>05</v>
          </cell>
          <cell r="BP522" t="str">
            <v>20030101</v>
          </cell>
          <cell r="BQ522" t="str">
            <v>21</v>
          </cell>
          <cell r="BR522" t="str">
            <v>EVOLUCAO AUTOMATICA</v>
          </cell>
          <cell r="BS522" t="str">
            <v>20050101</v>
          </cell>
          <cell r="BW522">
            <v>0</v>
          </cell>
          <cell r="BX522">
            <v>0</v>
          </cell>
          <cell r="BY522">
            <v>0</v>
          </cell>
          <cell r="BZ522">
            <v>0</v>
          </cell>
          <cell r="CA522">
            <v>0</v>
          </cell>
          <cell r="CC522">
            <v>0</v>
          </cell>
          <cell r="CG522">
            <v>0</v>
          </cell>
          <cell r="CK522">
            <v>0</v>
          </cell>
          <cell r="CO522">
            <v>0</v>
          </cell>
          <cell r="CT522">
            <v>0</v>
          </cell>
          <cell r="CU522">
            <v>0</v>
          </cell>
          <cell r="CV522">
            <v>0</v>
          </cell>
          <cell r="CW522">
            <v>0</v>
          </cell>
          <cell r="CX522">
            <v>0</v>
          </cell>
          <cell r="CZ522">
            <v>0</v>
          </cell>
          <cell r="DC522">
            <v>0</v>
          </cell>
          <cell r="DF522">
            <v>0</v>
          </cell>
          <cell r="DI522">
            <v>0</v>
          </cell>
          <cell r="DK522">
            <v>0</v>
          </cell>
          <cell r="DL522">
            <v>0</v>
          </cell>
          <cell r="DN522" t="str">
            <v>21D11</v>
          </cell>
          <cell r="DO522" t="str">
            <v>Flex.T.Int."Escrit"</v>
          </cell>
          <cell r="DP522">
            <v>2</v>
          </cell>
          <cell r="DQ522">
            <v>100</v>
          </cell>
          <cell r="DR522" t="str">
            <v>LX01</v>
          </cell>
          <cell r="DT522" t="str">
            <v>00350159</v>
          </cell>
          <cell r="DU522" t="str">
            <v>CAIXA GERAL DE DEPOSITOS, SA</v>
          </cell>
        </row>
        <row r="523">
          <cell r="A523" t="str">
            <v>182958</v>
          </cell>
          <cell r="B523" t="str">
            <v>Marilia Dorotea Fabião</v>
          </cell>
          <cell r="C523" t="str">
            <v>1980</v>
          </cell>
          <cell r="D523">
            <v>25</v>
          </cell>
          <cell r="E523">
            <v>25</v>
          </cell>
          <cell r="F523" t="str">
            <v>19581218</v>
          </cell>
          <cell r="G523" t="str">
            <v>46</v>
          </cell>
          <cell r="H523" t="str">
            <v>1</v>
          </cell>
          <cell r="I523" t="str">
            <v>Casado</v>
          </cell>
          <cell r="J523" t="str">
            <v>feminino</v>
          </cell>
          <cell r="K523">
            <v>1</v>
          </cell>
          <cell r="L523" t="str">
            <v>R Adelino Amaro da Costa,5-4.Esq.   Qta. Borel</v>
          </cell>
          <cell r="M523" t="str">
            <v>2720-002</v>
          </cell>
          <cell r="N523" t="str">
            <v>AMADORA</v>
          </cell>
          <cell r="O523" t="str">
            <v>00243371</v>
          </cell>
          <cell r="P523" t="str">
            <v>ANO PROPEDEUTICO</v>
          </cell>
          <cell r="R523" t="str">
            <v>5298034</v>
          </cell>
          <cell r="S523" t="str">
            <v>19990528</v>
          </cell>
          <cell r="T523" t="str">
            <v>LISBOA</v>
          </cell>
          <cell r="W523" t="str">
            <v>100060340</v>
          </cell>
          <cell r="X523" t="str">
            <v>3611</v>
          </cell>
          <cell r="Y523" t="str">
            <v>0.0</v>
          </cell>
          <cell r="Z523">
            <v>1</v>
          </cell>
          <cell r="AA523" t="str">
            <v>00</v>
          </cell>
          <cell r="AC523" t="str">
            <v>X</v>
          </cell>
          <cell r="AD523" t="str">
            <v>029</v>
          </cell>
          <cell r="AE523" t="str">
            <v>10940074719</v>
          </cell>
          <cell r="AF523" t="str">
            <v>02</v>
          </cell>
          <cell r="AG523" t="str">
            <v>19800102</v>
          </cell>
          <cell r="AH523" t="str">
            <v>DT.Adm.Corr.Antiguid</v>
          </cell>
          <cell r="AI523" t="str">
            <v>1</v>
          </cell>
          <cell r="AJ523" t="str">
            <v>ACTIVOS</v>
          </cell>
          <cell r="AK523" t="str">
            <v>AA</v>
          </cell>
          <cell r="AL523" t="str">
            <v>ACTIVO TEMP.INTEIRO</v>
          </cell>
          <cell r="AM523" t="str">
            <v>J300</v>
          </cell>
          <cell r="AN523" t="str">
            <v>EDPOutsourcing Comercial-S</v>
          </cell>
          <cell r="AO523" t="str">
            <v>J312</v>
          </cell>
          <cell r="AP523" t="str">
            <v>EDPOC-LSB-CCB45</v>
          </cell>
          <cell r="AQ523" t="str">
            <v>40176822</v>
          </cell>
          <cell r="AR523" t="str">
            <v>70000022</v>
          </cell>
          <cell r="AS523" t="str">
            <v>014.</v>
          </cell>
          <cell r="AT523" t="str">
            <v>TECNICO COMERCIAL</v>
          </cell>
          <cell r="AU523" t="str">
            <v>1</v>
          </cell>
          <cell r="AV523" t="str">
            <v>00040429</v>
          </cell>
          <cell r="AW523" t="str">
            <v>J20506001230</v>
          </cell>
          <cell r="AX523" t="str">
            <v>OCGCC-GS-GESTÃO CREDITOS E COBRANÇA</v>
          </cell>
          <cell r="AY523" t="str">
            <v>68907503</v>
          </cell>
          <cell r="AZ523" t="str">
            <v>Gestão de Créditos e</v>
          </cell>
          <cell r="BA523" t="str">
            <v>6890</v>
          </cell>
          <cell r="BB523" t="str">
            <v>EDP Outsourcing Comercial</v>
          </cell>
          <cell r="BC523" t="str">
            <v>6890</v>
          </cell>
          <cell r="BD523" t="str">
            <v>6890</v>
          </cell>
          <cell r="BE523" t="str">
            <v>2800</v>
          </cell>
          <cell r="BF523" t="str">
            <v>6890</v>
          </cell>
          <cell r="BG523" t="str">
            <v>EDP Outsourcing Comercial,SA</v>
          </cell>
          <cell r="BH523" t="str">
            <v>1010</v>
          </cell>
          <cell r="BI523">
            <v>1520</v>
          </cell>
          <cell r="BJ523" t="str">
            <v>14</v>
          </cell>
          <cell r="BK523">
            <v>25</v>
          </cell>
          <cell r="BL523">
            <v>252.75</v>
          </cell>
          <cell r="BM523" t="str">
            <v>NÍVEL 4</v>
          </cell>
          <cell r="BN523" t="str">
            <v>01</v>
          </cell>
          <cell r="BO523" t="str">
            <v>08</v>
          </cell>
          <cell r="BP523" t="str">
            <v>20040101</v>
          </cell>
          <cell r="BQ523" t="str">
            <v>21</v>
          </cell>
          <cell r="BR523" t="str">
            <v>EVOLUCAO AUTOMATICA</v>
          </cell>
          <cell r="BS523" t="str">
            <v>20050101</v>
          </cell>
          <cell r="BW523">
            <v>0</v>
          </cell>
          <cell r="BX523">
            <v>0</v>
          </cell>
          <cell r="BY523">
            <v>0</v>
          </cell>
          <cell r="BZ523">
            <v>0</v>
          </cell>
          <cell r="CA523">
            <v>0</v>
          </cell>
          <cell r="CC523">
            <v>0</v>
          </cell>
          <cell r="CG523">
            <v>0</v>
          </cell>
          <cell r="CK523">
            <v>0</v>
          </cell>
          <cell r="CO523">
            <v>0</v>
          </cell>
          <cell r="CT523">
            <v>0</v>
          </cell>
          <cell r="CU523">
            <v>0</v>
          </cell>
          <cell r="CV523">
            <v>0</v>
          </cell>
          <cell r="CW523">
            <v>0</v>
          </cell>
          <cell r="CX523">
            <v>0</v>
          </cell>
          <cell r="CZ523">
            <v>0</v>
          </cell>
          <cell r="DC523">
            <v>0</v>
          </cell>
          <cell r="DF523">
            <v>0</v>
          </cell>
          <cell r="DI523">
            <v>0</v>
          </cell>
          <cell r="DK523">
            <v>0</v>
          </cell>
          <cell r="DL523">
            <v>0</v>
          </cell>
          <cell r="DN523" t="str">
            <v>21D11</v>
          </cell>
          <cell r="DO523" t="str">
            <v>Flex.T.Int."Escrit"</v>
          </cell>
          <cell r="DP523">
            <v>2</v>
          </cell>
          <cell r="DQ523">
            <v>100</v>
          </cell>
          <cell r="DR523" t="str">
            <v>LX01</v>
          </cell>
          <cell r="DT523" t="str">
            <v>00070023</v>
          </cell>
          <cell r="DU523" t="str">
            <v>BANCO ESPIRITO SANTO, SA</v>
          </cell>
        </row>
        <row r="524">
          <cell r="A524" t="str">
            <v>158321</v>
          </cell>
          <cell r="B524" t="str">
            <v>Carlos Manuel Enes Goncalves</v>
          </cell>
          <cell r="C524" t="str">
            <v>1978</v>
          </cell>
          <cell r="D524">
            <v>27</v>
          </cell>
          <cell r="E524">
            <v>27</v>
          </cell>
          <cell r="F524" t="str">
            <v>19510322</v>
          </cell>
          <cell r="G524" t="str">
            <v>54</v>
          </cell>
          <cell r="H524" t="str">
            <v>4</v>
          </cell>
          <cell r="I524" t="str">
            <v>Divorc</v>
          </cell>
          <cell r="J524" t="str">
            <v>masculino</v>
          </cell>
          <cell r="K524">
            <v>0</v>
          </cell>
          <cell r="L524" t="str">
            <v>R Adriano Jose da Silva, 13    2-Esq.  Paco D'Arcos</v>
          </cell>
          <cell r="M524" t="str">
            <v>2770-006</v>
          </cell>
          <cell r="N524" t="str">
            <v>PAÇO DE ARCOS</v>
          </cell>
          <cell r="O524" t="str">
            <v>00231013</v>
          </cell>
          <cell r="P524" t="str">
            <v>2. CICLO LICEAL</v>
          </cell>
          <cell r="R524" t="str">
            <v>1223607</v>
          </cell>
          <cell r="S524" t="str">
            <v>20020724</v>
          </cell>
          <cell r="T524" t="str">
            <v>LISBOA</v>
          </cell>
          <cell r="U524" t="str">
            <v>9802</v>
          </cell>
          <cell r="V524" t="str">
            <v>SIND IND ELéCT SUL ILHAS</v>
          </cell>
          <cell r="W524" t="str">
            <v>126344914</v>
          </cell>
          <cell r="X524" t="str">
            <v>3654</v>
          </cell>
          <cell r="Y524" t="str">
            <v>0.0</v>
          </cell>
          <cell r="Z524">
            <v>0</v>
          </cell>
          <cell r="AA524" t="str">
            <v>00</v>
          </cell>
          <cell r="AD524" t="str">
            <v>029</v>
          </cell>
          <cell r="AE524" t="str">
            <v>10940096456</v>
          </cell>
          <cell r="AF524" t="str">
            <v>02</v>
          </cell>
          <cell r="AG524" t="str">
            <v>19780701</v>
          </cell>
          <cell r="AH524" t="str">
            <v>DT.Adm.Corr.Antiguid</v>
          </cell>
          <cell r="AI524" t="str">
            <v>1</v>
          </cell>
          <cell r="AJ524" t="str">
            <v>ACTIVOS</v>
          </cell>
          <cell r="AK524" t="str">
            <v>AA</v>
          </cell>
          <cell r="AL524" t="str">
            <v>ACTIVO TEMP.INTEIRO</v>
          </cell>
          <cell r="AM524" t="str">
            <v>J300</v>
          </cell>
          <cell r="AN524" t="str">
            <v>EDPOutsourcing Comercial-S</v>
          </cell>
          <cell r="AO524" t="str">
            <v>J312</v>
          </cell>
          <cell r="AP524" t="str">
            <v>EDPOC-LSB-CCB45</v>
          </cell>
          <cell r="AQ524" t="str">
            <v>40176820</v>
          </cell>
          <cell r="AR524" t="str">
            <v>70000244</v>
          </cell>
          <cell r="AS524" t="str">
            <v>134.</v>
          </cell>
          <cell r="AT524" t="str">
            <v>TECNICO GESTAO ADMINISTRATIVA</v>
          </cell>
          <cell r="AU524" t="str">
            <v>1</v>
          </cell>
          <cell r="AV524" t="str">
            <v>00040429</v>
          </cell>
          <cell r="AW524" t="str">
            <v>J20506001230</v>
          </cell>
          <cell r="AX524" t="str">
            <v>OCGCC-GS-GESTÃO CREDITOS E COBRANÇA</v>
          </cell>
          <cell r="AY524" t="str">
            <v>68907503</v>
          </cell>
          <cell r="AZ524" t="str">
            <v>Gestão de Créditos e</v>
          </cell>
          <cell r="BA524" t="str">
            <v>6890</v>
          </cell>
          <cell r="BB524" t="str">
            <v>EDP Outsourcing Comercial</v>
          </cell>
          <cell r="BC524" t="str">
            <v>6890</v>
          </cell>
          <cell r="BD524" t="str">
            <v>6890</v>
          </cell>
          <cell r="BE524" t="str">
            <v>2800</v>
          </cell>
          <cell r="BF524" t="str">
            <v>6890</v>
          </cell>
          <cell r="BG524" t="str">
            <v>EDP Outsourcing Comercial,SA</v>
          </cell>
          <cell r="BH524" t="str">
            <v>1010</v>
          </cell>
          <cell r="BI524">
            <v>1520</v>
          </cell>
          <cell r="BJ524" t="str">
            <v>14</v>
          </cell>
          <cell r="BK524">
            <v>27</v>
          </cell>
          <cell r="BL524">
            <v>272.97000000000003</v>
          </cell>
          <cell r="BM524" t="str">
            <v>NÍVEL 4</v>
          </cell>
          <cell r="BN524" t="str">
            <v>01</v>
          </cell>
          <cell r="BO524" t="str">
            <v>08</v>
          </cell>
          <cell r="BP524" t="str">
            <v>20040101</v>
          </cell>
          <cell r="BQ524" t="str">
            <v>21</v>
          </cell>
          <cell r="BR524" t="str">
            <v>EVOLUCAO AUTOMATICA</v>
          </cell>
          <cell r="BS524" t="str">
            <v>20050101</v>
          </cell>
          <cell r="BW524">
            <v>0</v>
          </cell>
          <cell r="BX524">
            <v>0</v>
          </cell>
          <cell r="BY524">
            <v>0</v>
          </cell>
          <cell r="BZ524">
            <v>0</v>
          </cell>
          <cell r="CA524">
            <v>0</v>
          </cell>
          <cell r="CC524">
            <v>0</v>
          </cell>
          <cell r="CG524">
            <v>0</v>
          </cell>
          <cell r="CK524">
            <v>0</v>
          </cell>
          <cell r="CO524">
            <v>0</v>
          </cell>
          <cell r="CT524">
            <v>0</v>
          </cell>
          <cell r="CU524">
            <v>0</v>
          </cell>
          <cell r="CV524">
            <v>0</v>
          </cell>
          <cell r="CW524">
            <v>0</v>
          </cell>
          <cell r="CX524">
            <v>0</v>
          </cell>
          <cell r="CZ524">
            <v>0</v>
          </cell>
          <cell r="DC524">
            <v>0</v>
          </cell>
          <cell r="DF524">
            <v>0</v>
          </cell>
          <cell r="DI524">
            <v>0</v>
          </cell>
          <cell r="DK524">
            <v>0</v>
          </cell>
          <cell r="DL524">
            <v>0</v>
          </cell>
          <cell r="DN524" t="str">
            <v>21D11</v>
          </cell>
          <cell r="DO524" t="str">
            <v>Flex.T.Int."Escrit"</v>
          </cell>
          <cell r="DP524">
            <v>2</v>
          </cell>
          <cell r="DQ524">
            <v>100</v>
          </cell>
          <cell r="DR524" t="str">
            <v>LX01</v>
          </cell>
          <cell r="DT524" t="str">
            <v>00210000</v>
          </cell>
          <cell r="DU524" t="str">
            <v>CREDITO PREDIAL PORTUGUES, SA</v>
          </cell>
        </row>
        <row r="525">
          <cell r="A525" t="str">
            <v>232467</v>
          </cell>
          <cell r="B525" t="str">
            <v>Maria Lurdes Rodrigues Madeira Lourenço Lopes</v>
          </cell>
          <cell r="C525" t="str">
            <v>1971</v>
          </cell>
          <cell r="D525">
            <v>34</v>
          </cell>
          <cell r="E525">
            <v>34</v>
          </cell>
          <cell r="F525" t="str">
            <v>19540617</v>
          </cell>
          <cell r="G525" t="str">
            <v>51</v>
          </cell>
          <cell r="H525" t="str">
            <v>1</v>
          </cell>
          <cell r="I525" t="str">
            <v>Casado</v>
          </cell>
          <cell r="J525" t="str">
            <v>feminino</v>
          </cell>
          <cell r="K525">
            <v>1</v>
          </cell>
          <cell r="L525" t="str">
            <v>R Gil Eanes, 17-Cv Esq</v>
          </cell>
          <cell r="M525" t="str">
            <v>2675-362</v>
          </cell>
          <cell r="N525" t="str">
            <v>ODIVELAS</v>
          </cell>
          <cell r="O525" t="str">
            <v>00241132</v>
          </cell>
          <cell r="P525" t="str">
            <v>CURSO COMPLEMENTAR DOS LICEUS</v>
          </cell>
          <cell r="R525" t="str">
            <v>4653006</v>
          </cell>
          <cell r="S525" t="str">
            <v>19980624</v>
          </cell>
          <cell r="T525" t="str">
            <v>LISBOA</v>
          </cell>
          <cell r="U525" t="str">
            <v>9802</v>
          </cell>
          <cell r="V525" t="str">
            <v>SIND IND ELéCT SUL ILHAS</v>
          </cell>
          <cell r="W525" t="str">
            <v>116911735</v>
          </cell>
          <cell r="X525" t="str">
            <v>3484</v>
          </cell>
          <cell r="Y525" t="str">
            <v>0.0</v>
          </cell>
          <cell r="Z525">
            <v>1</v>
          </cell>
          <cell r="AA525" t="str">
            <v>00</v>
          </cell>
          <cell r="AC525" t="str">
            <v>X</v>
          </cell>
          <cell r="AD525" t="str">
            <v>029</v>
          </cell>
          <cell r="AE525" t="str">
            <v>10940084877</v>
          </cell>
          <cell r="AF525" t="str">
            <v>02</v>
          </cell>
          <cell r="AG525" t="str">
            <v>19710301</v>
          </cell>
          <cell r="AH525" t="str">
            <v>DT.Adm.Corr.Antiguid</v>
          </cell>
          <cell r="AI525" t="str">
            <v>1</v>
          </cell>
          <cell r="AJ525" t="str">
            <v>ACTIVOS</v>
          </cell>
          <cell r="AK525" t="str">
            <v>AA</v>
          </cell>
          <cell r="AL525" t="str">
            <v>ACTIVO TEMP.INTEIRO</v>
          </cell>
          <cell r="AM525" t="str">
            <v>J300</v>
          </cell>
          <cell r="AN525" t="str">
            <v>EDPOutsourcing Comercial-S</v>
          </cell>
          <cell r="AO525" t="str">
            <v>J312</v>
          </cell>
          <cell r="AP525" t="str">
            <v>EDPOC-LSB-CCB45</v>
          </cell>
          <cell r="AQ525" t="str">
            <v>40176819</v>
          </cell>
          <cell r="AR525" t="str">
            <v>70000078</v>
          </cell>
          <cell r="AS525" t="str">
            <v>033.</v>
          </cell>
          <cell r="AT525" t="str">
            <v>TECNICO PRINCIPAL DE GESTAO</v>
          </cell>
          <cell r="AU525" t="str">
            <v>1</v>
          </cell>
          <cell r="AV525" t="str">
            <v>00040429</v>
          </cell>
          <cell r="AW525" t="str">
            <v>J20506001230</v>
          </cell>
          <cell r="AX525" t="str">
            <v>OCGCC-GS-GESTÃO CREDITOS E COBRANÇA</v>
          </cell>
          <cell r="AY525" t="str">
            <v>68907503</v>
          </cell>
          <cell r="AZ525" t="str">
            <v>Gestão de Créditos e</v>
          </cell>
          <cell r="BA525" t="str">
            <v>6890</v>
          </cell>
          <cell r="BB525" t="str">
            <v>EDP Outsourcing Comercial</v>
          </cell>
          <cell r="BC525" t="str">
            <v>6890</v>
          </cell>
          <cell r="BD525" t="str">
            <v>6890</v>
          </cell>
          <cell r="BE525" t="str">
            <v>2800</v>
          </cell>
          <cell r="BF525" t="str">
            <v>6890</v>
          </cell>
          <cell r="BG525" t="str">
            <v>EDP Outsourcing Comercial,SA</v>
          </cell>
          <cell r="BH525" t="str">
            <v>1010</v>
          </cell>
          <cell r="BI525">
            <v>1618</v>
          </cell>
          <cell r="BJ525" t="str">
            <v>15</v>
          </cell>
          <cell r="BK525">
            <v>34</v>
          </cell>
          <cell r="BL525">
            <v>343.74</v>
          </cell>
          <cell r="BM525" t="str">
            <v>NÍVEL 3</v>
          </cell>
          <cell r="BN525" t="str">
            <v>02</v>
          </cell>
          <cell r="BO525" t="str">
            <v>06</v>
          </cell>
          <cell r="BP525" t="str">
            <v>20030101</v>
          </cell>
          <cell r="BQ525" t="str">
            <v>21</v>
          </cell>
          <cell r="BR525" t="str">
            <v>EVOLUCAO AUTOMATICA</v>
          </cell>
          <cell r="BS525" t="str">
            <v>20050101</v>
          </cell>
          <cell r="BW525">
            <v>0</v>
          </cell>
          <cell r="BX525">
            <v>0</v>
          </cell>
          <cell r="BY525">
            <v>0</v>
          </cell>
          <cell r="BZ525">
            <v>0</v>
          </cell>
          <cell r="CA525">
            <v>0</v>
          </cell>
          <cell r="CC525">
            <v>0</v>
          </cell>
          <cell r="CG525">
            <v>0</v>
          </cell>
          <cell r="CK525">
            <v>0</v>
          </cell>
          <cell r="CO525">
            <v>0</v>
          </cell>
          <cell r="CT525">
            <v>0</v>
          </cell>
          <cell r="CU525">
            <v>0</v>
          </cell>
          <cell r="CV525">
            <v>0</v>
          </cell>
          <cell r="CW525">
            <v>0</v>
          </cell>
          <cell r="CX525">
            <v>0</v>
          </cell>
          <cell r="CZ525">
            <v>0</v>
          </cell>
          <cell r="DC525">
            <v>0</v>
          </cell>
          <cell r="DF525">
            <v>0</v>
          </cell>
          <cell r="DI525">
            <v>0</v>
          </cell>
          <cell r="DK525">
            <v>0</v>
          </cell>
          <cell r="DL525">
            <v>0</v>
          </cell>
          <cell r="DN525" t="str">
            <v>21D11</v>
          </cell>
          <cell r="DO525" t="str">
            <v>Flex.T.Int."Escrit"</v>
          </cell>
          <cell r="DP525">
            <v>2</v>
          </cell>
          <cell r="DQ525">
            <v>100</v>
          </cell>
          <cell r="DR525" t="str">
            <v>LX01</v>
          </cell>
          <cell r="DT525" t="str">
            <v>00330000</v>
          </cell>
          <cell r="DU525" t="str">
            <v>BANCO COMERCIAL PORTUGUES, SA</v>
          </cell>
        </row>
        <row r="526">
          <cell r="A526" t="str">
            <v>209651</v>
          </cell>
          <cell r="B526" t="str">
            <v>João Teixeira Marques</v>
          </cell>
          <cell r="C526" t="str">
            <v>1981</v>
          </cell>
          <cell r="D526">
            <v>24</v>
          </cell>
          <cell r="E526">
            <v>24</v>
          </cell>
          <cell r="F526" t="str">
            <v>19560808</v>
          </cell>
          <cell r="G526" t="str">
            <v>48</v>
          </cell>
          <cell r="H526" t="str">
            <v>0</v>
          </cell>
          <cell r="I526" t="str">
            <v>Solt.</v>
          </cell>
          <cell r="J526" t="str">
            <v>masculino</v>
          </cell>
          <cell r="K526">
            <v>0</v>
          </cell>
          <cell r="L526" t="str">
            <v>R Damião de Góis, 49-3ºFr Feijó</v>
          </cell>
          <cell r="M526" t="str">
            <v>2810-050</v>
          </cell>
          <cell r="N526" t="str">
            <v>ALMADA</v>
          </cell>
          <cell r="O526" t="str">
            <v>00242212</v>
          </cell>
          <cell r="P526" t="str">
            <v>CC SECRETAR.RELACOES PUBLICAS</v>
          </cell>
          <cell r="R526" t="str">
            <v>4146851</v>
          </cell>
          <cell r="S526" t="str">
            <v>19971118</v>
          </cell>
          <cell r="T526" t="str">
            <v>LISBOA</v>
          </cell>
          <cell r="U526" t="str">
            <v>9803</v>
          </cell>
          <cell r="V526" t="str">
            <v>S.NAC IND ENERGIA-SINDEL</v>
          </cell>
          <cell r="W526" t="str">
            <v>106709232</v>
          </cell>
          <cell r="X526" t="str">
            <v>3212</v>
          </cell>
          <cell r="Y526" t="str">
            <v>0.0</v>
          </cell>
          <cell r="Z526">
            <v>0</v>
          </cell>
          <cell r="AA526" t="str">
            <v>00</v>
          </cell>
          <cell r="AD526" t="str">
            <v>029</v>
          </cell>
          <cell r="AE526" t="str">
            <v>10940077057</v>
          </cell>
          <cell r="AF526" t="str">
            <v>02</v>
          </cell>
          <cell r="AG526" t="str">
            <v>19810216</v>
          </cell>
          <cell r="AH526" t="str">
            <v>DT.Adm.Corr.Antiguid</v>
          </cell>
          <cell r="AI526" t="str">
            <v>1</v>
          </cell>
          <cell r="AJ526" t="str">
            <v>ACTIVOS</v>
          </cell>
          <cell r="AK526" t="str">
            <v>AA</v>
          </cell>
          <cell r="AL526" t="str">
            <v>ACTIVO TEMP.INTEIRO</v>
          </cell>
          <cell r="AM526" t="str">
            <v>J300</v>
          </cell>
          <cell r="AN526" t="str">
            <v>EDPOutsourcing Comercial-S</v>
          </cell>
          <cell r="AO526" t="str">
            <v>J312</v>
          </cell>
          <cell r="AP526" t="str">
            <v>EDPOC-LSB-CCB45</v>
          </cell>
          <cell r="AQ526" t="str">
            <v>40176824</v>
          </cell>
          <cell r="AR526" t="str">
            <v>70000022</v>
          </cell>
          <cell r="AS526" t="str">
            <v>014.</v>
          </cell>
          <cell r="AT526" t="str">
            <v>TECNICO COMERCIAL</v>
          </cell>
          <cell r="AU526" t="str">
            <v>1</v>
          </cell>
          <cell r="AV526" t="str">
            <v>00040429</v>
          </cell>
          <cell r="AW526" t="str">
            <v>J20506001230</v>
          </cell>
          <cell r="AX526" t="str">
            <v>OCGCC-GS-GESTÃO CREDITOS E COBRANÇA</v>
          </cell>
          <cell r="AY526" t="str">
            <v>68907503</v>
          </cell>
          <cell r="AZ526" t="str">
            <v>Gestão de Créditos e</v>
          </cell>
          <cell r="BA526" t="str">
            <v>6890</v>
          </cell>
          <cell r="BB526" t="str">
            <v>EDP Outsourcing Comercial</v>
          </cell>
          <cell r="BC526" t="str">
            <v>6890</v>
          </cell>
          <cell r="BD526" t="str">
            <v>6890</v>
          </cell>
          <cell r="BE526" t="str">
            <v>2800</v>
          </cell>
          <cell r="BF526" t="str">
            <v>6890</v>
          </cell>
          <cell r="BG526" t="str">
            <v>EDP Outsourcing Comercial,SA</v>
          </cell>
          <cell r="BH526" t="str">
            <v>1010</v>
          </cell>
          <cell r="BI526">
            <v>1339</v>
          </cell>
          <cell r="BJ526" t="str">
            <v>12</v>
          </cell>
          <cell r="BK526">
            <v>24</v>
          </cell>
          <cell r="BL526">
            <v>242.64</v>
          </cell>
          <cell r="BM526" t="str">
            <v>NÍVEL 4</v>
          </cell>
          <cell r="BN526" t="str">
            <v>02</v>
          </cell>
          <cell r="BO526" t="str">
            <v>06</v>
          </cell>
          <cell r="BP526" t="str">
            <v>20030101</v>
          </cell>
          <cell r="BQ526" t="str">
            <v>21</v>
          </cell>
          <cell r="BR526" t="str">
            <v>EVOLUCAO AUTOMATICA</v>
          </cell>
          <cell r="BS526" t="str">
            <v>20050101</v>
          </cell>
          <cell r="BW526">
            <v>0</v>
          </cell>
          <cell r="BX526">
            <v>0</v>
          </cell>
          <cell r="BY526">
            <v>0</v>
          </cell>
          <cell r="BZ526">
            <v>0</v>
          </cell>
          <cell r="CA526">
            <v>0</v>
          </cell>
          <cell r="CC526">
            <v>0</v>
          </cell>
          <cell r="CG526">
            <v>0</v>
          </cell>
          <cell r="CK526">
            <v>0</v>
          </cell>
          <cell r="CO526">
            <v>0</v>
          </cell>
          <cell r="CT526">
            <v>0</v>
          </cell>
          <cell r="CU526">
            <v>0</v>
          </cell>
          <cell r="CV526">
            <v>0</v>
          </cell>
          <cell r="CW526">
            <v>0</v>
          </cell>
          <cell r="CX526">
            <v>0</v>
          </cell>
          <cell r="CZ526">
            <v>0</v>
          </cell>
          <cell r="DC526">
            <v>0</v>
          </cell>
          <cell r="DF526">
            <v>0</v>
          </cell>
          <cell r="DI526">
            <v>0</v>
          </cell>
          <cell r="DK526">
            <v>0</v>
          </cell>
          <cell r="DL526">
            <v>0</v>
          </cell>
          <cell r="DN526" t="str">
            <v>21D11</v>
          </cell>
          <cell r="DO526" t="str">
            <v>Flex.T.Int."Escrit"</v>
          </cell>
          <cell r="DP526">
            <v>2</v>
          </cell>
          <cell r="DQ526">
            <v>100</v>
          </cell>
          <cell r="DR526" t="str">
            <v>LX01</v>
          </cell>
          <cell r="DT526" t="str">
            <v>00330000</v>
          </cell>
          <cell r="DU526" t="str">
            <v>BANCO COMERCIAL PORTUGUES, SA</v>
          </cell>
        </row>
        <row r="527">
          <cell r="A527" t="str">
            <v>142204</v>
          </cell>
          <cell r="B527" t="str">
            <v>Antonio Maximino Ribeiro Mota</v>
          </cell>
          <cell r="C527" t="str">
            <v>1976</v>
          </cell>
          <cell r="D527">
            <v>29</v>
          </cell>
          <cell r="E527">
            <v>29</v>
          </cell>
          <cell r="F527" t="str">
            <v>19511202</v>
          </cell>
          <cell r="G527" t="str">
            <v>53</v>
          </cell>
          <cell r="H527" t="str">
            <v>4</v>
          </cell>
          <cell r="I527" t="str">
            <v>Divorc</v>
          </cell>
          <cell r="J527" t="str">
            <v>masculino</v>
          </cell>
          <cell r="K527">
            <v>4</v>
          </cell>
          <cell r="L527" t="str">
            <v>Pr.José Afonso Nº 2  9º EQ Laranjeiro</v>
          </cell>
          <cell r="M527" t="str">
            <v>2810-236</v>
          </cell>
          <cell r="N527" t="str">
            <v>ALMADA</v>
          </cell>
          <cell r="O527" t="str">
            <v>00241132</v>
          </cell>
          <cell r="P527" t="str">
            <v>CURSO COMPLEMENTAR DOS LICEUS</v>
          </cell>
          <cell r="R527" t="str">
            <v>1301859</v>
          </cell>
          <cell r="S527" t="str">
            <v>19880714</v>
          </cell>
          <cell r="T527" t="str">
            <v>LISBOA</v>
          </cell>
          <cell r="U527" t="str">
            <v>9803</v>
          </cell>
          <cell r="V527" t="str">
            <v>S.NAC IND ENERGIA-SINDEL</v>
          </cell>
          <cell r="W527" t="str">
            <v>110510798</v>
          </cell>
          <cell r="X527" t="str">
            <v>2151</v>
          </cell>
          <cell r="Y527" t="str">
            <v>0.0</v>
          </cell>
          <cell r="Z527">
            <v>4</v>
          </cell>
          <cell r="AA527" t="str">
            <v>00</v>
          </cell>
          <cell r="AD527" t="str">
            <v>100</v>
          </cell>
          <cell r="AE527" t="str">
            <v>11217357252</v>
          </cell>
          <cell r="AF527" t="str">
            <v>02</v>
          </cell>
          <cell r="AG527" t="str">
            <v>19760203</v>
          </cell>
          <cell r="AH527" t="str">
            <v>DT.Adm.Corr.Antiguid</v>
          </cell>
          <cell r="AI527" t="str">
            <v>1</v>
          </cell>
          <cell r="AJ527" t="str">
            <v>ACTIVOS</v>
          </cell>
          <cell r="AK527" t="str">
            <v>AA</v>
          </cell>
          <cell r="AL527" t="str">
            <v>ACTIVO TEMP.INTEIRO</v>
          </cell>
          <cell r="AM527" t="str">
            <v>J300</v>
          </cell>
          <cell r="AN527" t="str">
            <v>EDPOutsourcing Comercial-S</v>
          </cell>
          <cell r="AO527" t="str">
            <v>J312</v>
          </cell>
          <cell r="AP527" t="str">
            <v>EDPOC-LSB-CCB45</v>
          </cell>
          <cell r="AQ527" t="str">
            <v>40176880</v>
          </cell>
          <cell r="AR527" t="str">
            <v>70000060</v>
          </cell>
          <cell r="AS527" t="str">
            <v>025.</v>
          </cell>
          <cell r="AT527" t="str">
            <v>ESCRITURARIO COMERCIAL</v>
          </cell>
          <cell r="AU527" t="str">
            <v>1</v>
          </cell>
          <cell r="AV527" t="str">
            <v>00040429</v>
          </cell>
          <cell r="AW527" t="str">
            <v>J20506001230</v>
          </cell>
          <cell r="AX527" t="str">
            <v>OCGCC-GS-GESTÃO CREDITOS E COBRANÇA</v>
          </cell>
          <cell r="AY527" t="str">
            <v>68907503</v>
          </cell>
          <cell r="AZ527" t="str">
            <v>Gestão de Créditos e</v>
          </cell>
          <cell r="BA527" t="str">
            <v>6890</v>
          </cell>
          <cell r="BB527" t="str">
            <v>EDP Outsourcing Comercial</v>
          </cell>
          <cell r="BC527" t="str">
            <v>6890</v>
          </cell>
          <cell r="BD527" t="str">
            <v>6890</v>
          </cell>
          <cell r="BE527" t="str">
            <v>2800</v>
          </cell>
          <cell r="BF527" t="str">
            <v>6890</v>
          </cell>
          <cell r="BG527" t="str">
            <v>EDP Outsourcing Comercial,SA</v>
          </cell>
          <cell r="BH527" t="str">
            <v>1010</v>
          </cell>
          <cell r="BI527">
            <v>1247</v>
          </cell>
          <cell r="BJ527" t="str">
            <v>11</v>
          </cell>
          <cell r="BK527">
            <v>29</v>
          </cell>
          <cell r="BL527">
            <v>293.19</v>
          </cell>
          <cell r="BM527" t="str">
            <v>NÍVEL 5</v>
          </cell>
          <cell r="BN527" t="str">
            <v>03</v>
          </cell>
          <cell r="BO527" t="str">
            <v>08</v>
          </cell>
          <cell r="BP527" t="str">
            <v>20020101</v>
          </cell>
          <cell r="BQ527" t="str">
            <v>67</v>
          </cell>
          <cell r="BR527" t="str">
            <v>MUDANCA FUNCAO MESMO GR.QUALIF</v>
          </cell>
          <cell r="BS527" t="str">
            <v>20050101</v>
          </cell>
          <cell r="BW527">
            <v>0</v>
          </cell>
          <cell r="BX527">
            <v>0</v>
          </cell>
          <cell r="BY527">
            <v>0</v>
          </cell>
          <cell r="BZ527">
            <v>0</v>
          </cell>
          <cell r="CA527">
            <v>0</v>
          </cell>
          <cell r="CC527">
            <v>0</v>
          </cell>
          <cell r="CG527">
            <v>0</v>
          </cell>
          <cell r="CK527">
            <v>0</v>
          </cell>
          <cell r="CO527">
            <v>0</v>
          </cell>
          <cell r="CT527">
            <v>0</v>
          </cell>
          <cell r="CU527">
            <v>0</v>
          </cell>
          <cell r="CV527">
            <v>0</v>
          </cell>
          <cell r="CW527">
            <v>0</v>
          </cell>
          <cell r="CX527">
            <v>0</v>
          </cell>
          <cell r="CZ527">
            <v>0</v>
          </cell>
          <cell r="DC527">
            <v>0</v>
          </cell>
          <cell r="DF527">
            <v>0</v>
          </cell>
          <cell r="DI527">
            <v>0</v>
          </cell>
          <cell r="DK527">
            <v>0</v>
          </cell>
          <cell r="DL527">
            <v>0</v>
          </cell>
          <cell r="DN527" t="str">
            <v>21D11</v>
          </cell>
          <cell r="DO527" t="str">
            <v>Flex.T.Int."Escrit"</v>
          </cell>
          <cell r="DP527">
            <v>2</v>
          </cell>
          <cell r="DQ527">
            <v>100</v>
          </cell>
          <cell r="DR527" t="str">
            <v>LX01</v>
          </cell>
          <cell r="DT527" t="str">
            <v>00330000</v>
          </cell>
          <cell r="DU527" t="str">
            <v>BANCO COMERCIAL PORTUGUES, SA</v>
          </cell>
        </row>
        <row r="528">
          <cell r="A528" t="str">
            <v>206156</v>
          </cell>
          <cell r="B528" t="str">
            <v>Francisco Manuel Carreira Oliveira Navarro</v>
          </cell>
          <cell r="C528" t="str">
            <v>1981</v>
          </cell>
          <cell r="D528">
            <v>24</v>
          </cell>
          <cell r="E528">
            <v>24</v>
          </cell>
          <cell r="F528" t="str">
            <v>19580102</v>
          </cell>
          <cell r="G528" t="str">
            <v>47</v>
          </cell>
          <cell r="H528" t="str">
            <v>1</v>
          </cell>
          <cell r="I528" t="str">
            <v>Casado</v>
          </cell>
          <cell r="J528" t="str">
            <v>masculino</v>
          </cell>
          <cell r="K528">
            <v>1</v>
          </cell>
          <cell r="L528" t="str">
            <v>R Cidade de João Belo, Nº 8-4ºEsq</v>
          </cell>
          <cell r="M528" t="str">
            <v>2855-065</v>
          </cell>
          <cell r="N528" t="str">
            <v>CORROIOS</v>
          </cell>
          <cell r="O528" t="str">
            <v>00241132</v>
          </cell>
          <cell r="P528" t="str">
            <v>CURSO COMPLEMENTAR DOS LICEUS</v>
          </cell>
          <cell r="R528" t="str">
            <v>5039756</v>
          </cell>
          <cell r="S528" t="str">
            <v>19961028</v>
          </cell>
          <cell r="T528" t="str">
            <v>LISBOA</v>
          </cell>
          <cell r="U528" t="str">
            <v>9803</v>
          </cell>
          <cell r="V528" t="str">
            <v>S.NAC IND ENERGIA-SINDEL</v>
          </cell>
          <cell r="W528" t="str">
            <v>105303178</v>
          </cell>
          <cell r="X528" t="str">
            <v>3697</v>
          </cell>
          <cell r="Y528" t="str">
            <v>0.0</v>
          </cell>
          <cell r="Z528">
            <v>1</v>
          </cell>
          <cell r="AA528" t="str">
            <v>00</v>
          </cell>
          <cell r="AC528" t="str">
            <v>X</v>
          </cell>
          <cell r="AD528" t="str">
            <v>029</v>
          </cell>
          <cell r="AE528" t="str">
            <v>10940076523</v>
          </cell>
          <cell r="AF528" t="str">
            <v>02</v>
          </cell>
          <cell r="AG528" t="str">
            <v>19810102</v>
          </cell>
          <cell r="AH528" t="str">
            <v>DT.Adm.Corr.Antiguid</v>
          </cell>
          <cell r="AI528" t="str">
            <v>1</v>
          </cell>
          <cell r="AJ528" t="str">
            <v>ACTIVOS</v>
          </cell>
          <cell r="AK528" t="str">
            <v>AA</v>
          </cell>
          <cell r="AL528" t="str">
            <v>ACTIVO TEMP.INTEIRO</v>
          </cell>
          <cell r="AM528" t="str">
            <v>J300</v>
          </cell>
          <cell r="AN528" t="str">
            <v>EDPOutsourcing Comercial-S</v>
          </cell>
          <cell r="AO528" t="str">
            <v>J312</v>
          </cell>
          <cell r="AP528" t="str">
            <v>EDPOC-LSB-CCB45</v>
          </cell>
          <cell r="AQ528" t="str">
            <v>40176803</v>
          </cell>
          <cell r="AR528" t="str">
            <v>70000022</v>
          </cell>
          <cell r="AS528" t="str">
            <v>014.</v>
          </cell>
          <cell r="AT528" t="str">
            <v>TECNICO COMERCIAL</v>
          </cell>
          <cell r="AU528" t="str">
            <v>1</v>
          </cell>
          <cell r="AV528" t="str">
            <v>00040429</v>
          </cell>
          <cell r="AW528" t="str">
            <v>J20506001230</v>
          </cell>
          <cell r="AX528" t="str">
            <v>OCGCC-GS-GESTÃO CREDITOS E COBRANÇA</v>
          </cell>
          <cell r="AY528" t="str">
            <v>68907503</v>
          </cell>
          <cell r="AZ528" t="str">
            <v>Gestão de Créditos e</v>
          </cell>
          <cell r="BA528" t="str">
            <v>6890</v>
          </cell>
          <cell r="BB528" t="str">
            <v>EDP Outsourcing Comercial</v>
          </cell>
          <cell r="BC528" t="str">
            <v>6890</v>
          </cell>
          <cell r="BD528" t="str">
            <v>6890</v>
          </cell>
          <cell r="BE528" t="str">
            <v>2800</v>
          </cell>
          <cell r="BF528" t="str">
            <v>6890</v>
          </cell>
          <cell r="BG528" t="str">
            <v>EDP Outsourcing Comercial,SA</v>
          </cell>
          <cell r="BH528" t="str">
            <v>1010</v>
          </cell>
          <cell r="BI528">
            <v>1520</v>
          </cell>
          <cell r="BJ528" t="str">
            <v>14</v>
          </cell>
          <cell r="BK528">
            <v>24</v>
          </cell>
          <cell r="BL528">
            <v>242.64</v>
          </cell>
          <cell r="BM528" t="str">
            <v>NÍVEL 4</v>
          </cell>
          <cell r="BN528" t="str">
            <v>01</v>
          </cell>
          <cell r="BO528" t="str">
            <v>08</v>
          </cell>
          <cell r="BP528" t="str">
            <v>20040101</v>
          </cell>
          <cell r="BQ528" t="str">
            <v>21</v>
          </cell>
          <cell r="BR528" t="str">
            <v>EVOLUCAO AUTOMATICA</v>
          </cell>
          <cell r="BS528" t="str">
            <v>20050101</v>
          </cell>
          <cell r="BW528">
            <v>0</v>
          </cell>
          <cell r="BX528">
            <v>0</v>
          </cell>
          <cell r="BY528">
            <v>0</v>
          </cell>
          <cell r="BZ528">
            <v>0</v>
          </cell>
          <cell r="CA528">
            <v>0</v>
          </cell>
          <cell r="CC528">
            <v>0</v>
          </cell>
          <cell r="CG528">
            <v>0</v>
          </cell>
          <cell r="CK528">
            <v>0</v>
          </cell>
          <cell r="CO528">
            <v>0</v>
          </cell>
          <cell r="CT528">
            <v>0</v>
          </cell>
          <cell r="CU528">
            <v>0</v>
          </cell>
          <cell r="CV528">
            <v>0</v>
          </cell>
          <cell r="CW528">
            <v>0</v>
          </cell>
          <cell r="CX528">
            <v>0</v>
          </cell>
          <cell r="CZ528">
            <v>0</v>
          </cell>
          <cell r="DC528">
            <v>0</v>
          </cell>
          <cell r="DF528">
            <v>0</v>
          </cell>
          <cell r="DI528">
            <v>0</v>
          </cell>
          <cell r="DK528">
            <v>0</v>
          </cell>
          <cell r="DL528">
            <v>0</v>
          </cell>
          <cell r="DN528" t="str">
            <v>21D11</v>
          </cell>
          <cell r="DO528" t="str">
            <v>Flex.T.Int."Escrit"</v>
          </cell>
          <cell r="DP528">
            <v>2</v>
          </cell>
          <cell r="DQ528">
            <v>100</v>
          </cell>
          <cell r="DR528" t="str">
            <v>LX01</v>
          </cell>
          <cell r="DT528" t="str">
            <v>00210000</v>
          </cell>
          <cell r="DU528" t="str">
            <v>CREDITO PREDIAL PORTUGUES, SA</v>
          </cell>
        </row>
        <row r="529">
          <cell r="A529" t="str">
            <v>143731</v>
          </cell>
          <cell r="B529" t="str">
            <v>Maria Irene Ventura Nunes Durães</v>
          </cell>
          <cell r="C529" t="str">
            <v>1976</v>
          </cell>
          <cell r="D529">
            <v>29</v>
          </cell>
          <cell r="E529">
            <v>29</v>
          </cell>
          <cell r="F529" t="str">
            <v>19561027</v>
          </cell>
          <cell r="G529" t="str">
            <v>48</v>
          </cell>
          <cell r="H529" t="str">
            <v>0</v>
          </cell>
          <cell r="I529" t="str">
            <v>Solt.</v>
          </cell>
          <cell r="J529" t="str">
            <v>feminino</v>
          </cell>
          <cell r="K529">
            <v>1</v>
          </cell>
          <cell r="L529" t="str">
            <v>R Miguel Bombarda, 82 - 2</v>
          </cell>
          <cell r="M529" t="str">
            <v>2870-355</v>
          </cell>
          <cell r="N529" t="str">
            <v>MONTIJO</v>
          </cell>
          <cell r="O529" t="str">
            <v>00242072</v>
          </cell>
          <cell r="P529" t="str">
            <v>CC CONTABILIDADE ADMINISTRACAO</v>
          </cell>
          <cell r="R529" t="str">
            <v>4863454</v>
          </cell>
          <cell r="S529" t="str">
            <v>19990427</v>
          </cell>
          <cell r="T529" t="str">
            <v>LISBOA</v>
          </cell>
          <cell r="U529" t="str">
            <v>9803</v>
          </cell>
          <cell r="V529" t="str">
            <v>S.NAC IND ENERGIA-SINDEL</v>
          </cell>
          <cell r="W529" t="str">
            <v>136610307</v>
          </cell>
          <cell r="X529" t="str">
            <v>2194</v>
          </cell>
          <cell r="Y529" t="str">
            <v>0.0</v>
          </cell>
          <cell r="Z529">
            <v>1</v>
          </cell>
          <cell r="AA529" t="str">
            <v>00</v>
          </cell>
          <cell r="AC529" t="str">
            <v>X</v>
          </cell>
          <cell r="AD529" t="str">
            <v>100</v>
          </cell>
          <cell r="AE529" t="str">
            <v>11218067344</v>
          </cell>
          <cell r="AF529" t="str">
            <v>02</v>
          </cell>
          <cell r="AG529" t="str">
            <v>19760426</v>
          </cell>
          <cell r="AH529" t="str">
            <v>DT.Adm.Corr.Antiguid</v>
          </cell>
          <cell r="AI529" t="str">
            <v>1</v>
          </cell>
          <cell r="AJ529" t="str">
            <v>ACTIVOS</v>
          </cell>
          <cell r="AK529" t="str">
            <v>AA</v>
          </cell>
          <cell r="AL529" t="str">
            <v>ACTIVO TEMP.INTEIRO</v>
          </cell>
          <cell r="AM529" t="str">
            <v>J300</v>
          </cell>
          <cell r="AN529" t="str">
            <v>EDPOutsourcing Comercial-S</v>
          </cell>
          <cell r="AO529" t="str">
            <v>J312</v>
          </cell>
          <cell r="AP529" t="str">
            <v>EDPOC-LSB-CCB45</v>
          </cell>
          <cell r="AQ529" t="str">
            <v>40176821</v>
          </cell>
          <cell r="AR529" t="str">
            <v>70000057</v>
          </cell>
          <cell r="AS529" t="str">
            <v>024.</v>
          </cell>
          <cell r="AT529" t="str">
            <v>TECNICO CONTAB.FINAN.ESTATISTI</v>
          </cell>
          <cell r="AU529" t="str">
            <v>1</v>
          </cell>
          <cell r="AV529" t="str">
            <v>00040429</v>
          </cell>
          <cell r="AW529" t="str">
            <v>J20506001230</v>
          </cell>
          <cell r="AX529" t="str">
            <v>OCGCC-GS-GESTÃO CREDITOS E COBRANÇA</v>
          </cell>
          <cell r="AY529" t="str">
            <v>68907503</v>
          </cell>
          <cell r="AZ529" t="str">
            <v>Gestão de Créditos e</v>
          </cell>
          <cell r="BA529" t="str">
            <v>6890</v>
          </cell>
          <cell r="BB529" t="str">
            <v>EDP Outsourcing Comercial</v>
          </cell>
          <cell r="BC529" t="str">
            <v>6890</v>
          </cell>
          <cell r="BD529" t="str">
            <v>6890</v>
          </cell>
          <cell r="BE529" t="str">
            <v>2800</v>
          </cell>
          <cell r="BF529" t="str">
            <v>6890</v>
          </cell>
          <cell r="BG529" t="str">
            <v>EDP Outsourcing Comercial,SA</v>
          </cell>
          <cell r="BH529" t="str">
            <v>1010</v>
          </cell>
          <cell r="BI529">
            <v>1520</v>
          </cell>
          <cell r="BJ529" t="str">
            <v>14</v>
          </cell>
          <cell r="BK529">
            <v>29</v>
          </cell>
          <cell r="BL529">
            <v>293.19</v>
          </cell>
          <cell r="BM529" t="str">
            <v>NÍVEL 4</v>
          </cell>
          <cell r="BN529" t="str">
            <v>01</v>
          </cell>
          <cell r="BO529" t="str">
            <v>08</v>
          </cell>
          <cell r="BP529" t="str">
            <v>20040101</v>
          </cell>
          <cell r="BQ529" t="str">
            <v>21</v>
          </cell>
          <cell r="BR529" t="str">
            <v>EVOLUCAO AUTOMATICA</v>
          </cell>
          <cell r="BS529" t="str">
            <v>20050101</v>
          </cell>
          <cell r="BW529">
            <v>0</v>
          </cell>
          <cell r="BX529">
            <v>0</v>
          </cell>
          <cell r="BY529">
            <v>0</v>
          </cell>
          <cell r="BZ529">
            <v>0</v>
          </cell>
          <cell r="CA529">
            <v>0</v>
          </cell>
          <cell r="CC529">
            <v>0</v>
          </cell>
          <cell r="CG529">
            <v>0</v>
          </cell>
          <cell r="CK529">
            <v>0</v>
          </cell>
          <cell r="CO529">
            <v>0</v>
          </cell>
          <cell r="CT529">
            <v>0</v>
          </cell>
          <cell r="CU529">
            <v>0</v>
          </cell>
          <cell r="CV529">
            <v>0</v>
          </cell>
          <cell r="CW529">
            <v>0</v>
          </cell>
          <cell r="CX529">
            <v>0</v>
          </cell>
          <cell r="CZ529">
            <v>0</v>
          </cell>
          <cell r="DC529">
            <v>0</v>
          </cell>
          <cell r="DF529">
            <v>0</v>
          </cell>
          <cell r="DI529">
            <v>0</v>
          </cell>
          <cell r="DK529">
            <v>0</v>
          </cell>
          <cell r="DL529">
            <v>0</v>
          </cell>
          <cell r="DN529" t="str">
            <v>21001</v>
          </cell>
          <cell r="DO529" t="str">
            <v>Flex. Tempo Inteiro</v>
          </cell>
          <cell r="DP529">
            <v>2</v>
          </cell>
          <cell r="DQ529">
            <v>100</v>
          </cell>
          <cell r="DR529" t="str">
            <v>LX01</v>
          </cell>
          <cell r="DT529" t="str">
            <v>00070216</v>
          </cell>
          <cell r="DU529" t="str">
            <v>BANCO ESPIRITO SANTO, SA</v>
          </cell>
        </row>
        <row r="530">
          <cell r="A530" t="str">
            <v>182923</v>
          </cell>
          <cell r="B530" t="str">
            <v>Maria Alexandra Carvalho Paquete</v>
          </cell>
          <cell r="C530" t="str">
            <v>1980</v>
          </cell>
          <cell r="D530">
            <v>25</v>
          </cell>
          <cell r="E530">
            <v>25</v>
          </cell>
          <cell r="F530" t="str">
            <v>19610128</v>
          </cell>
          <cell r="G530" t="str">
            <v>44</v>
          </cell>
          <cell r="H530" t="str">
            <v>1</v>
          </cell>
          <cell r="I530" t="str">
            <v>Casado</v>
          </cell>
          <cell r="J530" t="str">
            <v>feminino</v>
          </cell>
          <cell r="K530">
            <v>1</v>
          </cell>
          <cell r="L530" t="str">
            <v>R Manuel Murias, 11 -2º Frt</v>
          </cell>
          <cell r="M530" t="str">
            <v>1500-418</v>
          </cell>
          <cell r="N530" t="str">
            <v>LISBOA</v>
          </cell>
          <cell r="O530" t="str">
            <v>00241132</v>
          </cell>
          <cell r="P530" t="str">
            <v>CURSO COMPLEMENTAR DOS LICEUS</v>
          </cell>
          <cell r="R530" t="str">
            <v>6008549</v>
          </cell>
          <cell r="S530" t="str">
            <v>20000908</v>
          </cell>
          <cell r="T530" t="str">
            <v>LISBOA</v>
          </cell>
          <cell r="U530" t="str">
            <v>9822</v>
          </cell>
          <cell r="V530" t="str">
            <v>SD TB ESC COM SERV SITESE</v>
          </cell>
          <cell r="W530" t="str">
            <v>117784125</v>
          </cell>
          <cell r="X530" t="str">
            <v>3271</v>
          </cell>
          <cell r="Y530" t="str">
            <v>0.0</v>
          </cell>
          <cell r="Z530">
            <v>1</v>
          </cell>
          <cell r="AA530" t="str">
            <v>00</v>
          </cell>
          <cell r="AC530" t="str">
            <v>X</v>
          </cell>
          <cell r="AD530" t="str">
            <v>029</v>
          </cell>
          <cell r="AE530" t="str">
            <v>10940074696</v>
          </cell>
          <cell r="AF530" t="str">
            <v>02</v>
          </cell>
          <cell r="AG530" t="str">
            <v>19800102</v>
          </cell>
          <cell r="AH530" t="str">
            <v>DT.Adm.Corr.Antiguid</v>
          </cell>
          <cell r="AI530" t="str">
            <v>1</v>
          </cell>
          <cell r="AJ530" t="str">
            <v>ACTIVOS</v>
          </cell>
          <cell r="AK530" t="str">
            <v>AA</v>
          </cell>
          <cell r="AL530" t="str">
            <v>ACTIVO TEMP.INTEIRO</v>
          </cell>
          <cell r="AM530" t="str">
            <v>J300</v>
          </cell>
          <cell r="AN530" t="str">
            <v>EDPOutsourcing Comercial-S</v>
          </cell>
          <cell r="AO530" t="str">
            <v>J312</v>
          </cell>
          <cell r="AP530" t="str">
            <v>EDPOC-LSB-CCB45</v>
          </cell>
          <cell r="AQ530" t="str">
            <v>40176818</v>
          </cell>
          <cell r="AR530" t="str">
            <v>70000078</v>
          </cell>
          <cell r="AS530" t="str">
            <v>033.</v>
          </cell>
          <cell r="AT530" t="str">
            <v>TECNICO PRINCIPAL DE GESTAO</v>
          </cell>
          <cell r="AU530" t="str">
            <v>1</v>
          </cell>
          <cell r="AV530" t="str">
            <v>00040429</v>
          </cell>
          <cell r="AW530" t="str">
            <v>J20506001230</v>
          </cell>
          <cell r="AX530" t="str">
            <v>OCGCC-GS-GESTÃO CREDITOS E COBRANÇA</v>
          </cell>
          <cell r="AY530" t="str">
            <v>68907503</v>
          </cell>
          <cell r="AZ530" t="str">
            <v>Gestão de Créditos e</v>
          </cell>
          <cell r="BA530" t="str">
            <v>6890</v>
          </cell>
          <cell r="BB530" t="str">
            <v>EDP Outsourcing Comercial</v>
          </cell>
          <cell r="BC530" t="str">
            <v>6890</v>
          </cell>
          <cell r="BD530" t="str">
            <v>6890</v>
          </cell>
          <cell r="BE530" t="str">
            <v>2800</v>
          </cell>
          <cell r="BF530" t="str">
            <v>6890</v>
          </cell>
          <cell r="BG530" t="str">
            <v>EDP Outsourcing Comercial,SA</v>
          </cell>
          <cell r="BH530" t="str">
            <v>1010</v>
          </cell>
          <cell r="BI530">
            <v>1520</v>
          </cell>
          <cell r="BJ530" t="str">
            <v>14</v>
          </cell>
          <cell r="BK530">
            <v>25</v>
          </cell>
          <cell r="BL530">
            <v>252.75</v>
          </cell>
          <cell r="BM530" t="str">
            <v>NÍVEL 3</v>
          </cell>
          <cell r="BN530" t="str">
            <v>02</v>
          </cell>
          <cell r="BO530" t="str">
            <v>05</v>
          </cell>
          <cell r="BP530" t="str">
            <v>20030101</v>
          </cell>
          <cell r="BQ530" t="str">
            <v>21</v>
          </cell>
          <cell r="BR530" t="str">
            <v>EVOLUCAO AUTOMATICA</v>
          </cell>
          <cell r="BS530" t="str">
            <v>20050101</v>
          </cell>
          <cell r="BW530">
            <v>0</v>
          </cell>
          <cell r="BX530">
            <v>0</v>
          </cell>
          <cell r="BY530">
            <v>0</v>
          </cell>
          <cell r="BZ530">
            <v>0</v>
          </cell>
          <cell r="CA530">
            <v>0</v>
          </cell>
          <cell r="CC530">
            <v>0</v>
          </cell>
          <cell r="CG530">
            <v>0</v>
          </cell>
          <cell r="CK530">
            <v>0</v>
          </cell>
          <cell r="CO530">
            <v>0</v>
          </cell>
          <cell r="CT530">
            <v>0</v>
          </cell>
          <cell r="CU530">
            <v>0</v>
          </cell>
          <cell r="CV530">
            <v>0</v>
          </cell>
          <cell r="CW530">
            <v>0</v>
          </cell>
          <cell r="CX530">
            <v>0</v>
          </cell>
          <cell r="CZ530">
            <v>0</v>
          </cell>
          <cell r="DC530">
            <v>0</v>
          </cell>
          <cell r="DF530">
            <v>0</v>
          </cell>
          <cell r="DI530">
            <v>0</v>
          </cell>
          <cell r="DK530">
            <v>0</v>
          </cell>
          <cell r="DL530">
            <v>0</v>
          </cell>
          <cell r="DN530" t="str">
            <v>21D11</v>
          </cell>
          <cell r="DO530" t="str">
            <v>Flex.T.Int."Escrit"</v>
          </cell>
          <cell r="DP530">
            <v>2</v>
          </cell>
          <cell r="DQ530">
            <v>100</v>
          </cell>
          <cell r="DR530" t="str">
            <v>LX01</v>
          </cell>
          <cell r="DT530" t="str">
            <v>00330000</v>
          </cell>
          <cell r="DU530" t="str">
            <v>BANCO COMERCIAL PORTUGUES, SA</v>
          </cell>
        </row>
        <row r="531">
          <cell r="A531" t="str">
            <v>331386</v>
          </cell>
          <cell r="B531" t="str">
            <v>Sharad Cumar Ramniclal</v>
          </cell>
          <cell r="C531" t="str">
            <v>1993</v>
          </cell>
          <cell r="D531">
            <v>12</v>
          </cell>
          <cell r="E531">
            <v>12</v>
          </cell>
          <cell r="F531" t="str">
            <v>19541229</v>
          </cell>
          <cell r="G531" t="str">
            <v>50</v>
          </cell>
          <cell r="H531" t="str">
            <v>1</v>
          </cell>
          <cell r="I531" t="str">
            <v>Casado</v>
          </cell>
          <cell r="J531" t="str">
            <v>masculino</v>
          </cell>
          <cell r="K531">
            <v>0</v>
          </cell>
          <cell r="L531" t="str">
            <v>Pcta Florbela Espanca, Lt  7 - 1ºEsq</v>
          </cell>
          <cell r="M531" t="str">
            <v>2675-162</v>
          </cell>
          <cell r="N531" t="str">
            <v>PÓVOA DE SANTO ADRIÃO</v>
          </cell>
          <cell r="O531" t="str">
            <v>00123042</v>
          </cell>
          <cell r="P531" t="str">
            <v>2. CICLO ENSINO BASICO</v>
          </cell>
          <cell r="R531" t="str">
            <v>10165453</v>
          </cell>
          <cell r="S531" t="str">
            <v>19980727</v>
          </cell>
          <cell r="T531" t="str">
            <v>LISBOA</v>
          </cell>
          <cell r="W531" t="str">
            <v>173663001</v>
          </cell>
          <cell r="X531" t="str">
            <v>1520</v>
          </cell>
          <cell r="Y531" t="str">
            <v>0.0</v>
          </cell>
          <cell r="Z531">
            <v>1</v>
          </cell>
          <cell r="AA531" t="str">
            <v>00</v>
          </cell>
          <cell r="AD531" t="str">
            <v>100</v>
          </cell>
          <cell r="AE531" t="str">
            <v>11333902637</v>
          </cell>
          <cell r="AF531" t="str">
            <v>02</v>
          </cell>
          <cell r="AG531" t="str">
            <v>19930101</v>
          </cell>
          <cell r="AH531" t="str">
            <v>DT.Adm.Corr.Antiguid</v>
          </cell>
          <cell r="AI531" t="str">
            <v>1</v>
          </cell>
          <cell r="AJ531" t="str">
            <v>ACTIVOS</v>
          </cell>
          <cell r="AK531" t="str">
            <v>AA</v>
          </cell>
          <cell r="AL531" t="str">
            <v>ACTIVO TEMP.INTEIRO</v>
          </cell>
          <cell r="AM531" t="str">
            <v>J300</v>
          </cell>
          <cell r="AN531" t="str">
            <v>EDPOutsourcing Comercial-S</v>
          </cell>
          <cell r="AO531" t="str">
            <v>J312</v>
          </cell>
          <cell r="AP531" t="str">
            <v>EDPOC-LSB-CCB45</v>
          </cell>
          <cell r="AQ531" t="str">
            <v>40176881</v>
          </cell>
          <cell r="AR531" t="str">
            <v>70000193</v>
          </cell>
          <cell r="AS531" t="str">
            <v>096.</v>
          </cell>
          <cell r="AT531" t="str">
            <v>ESCRITURARIO</v>
          </cell>
          <cell r="AU531" t="str">
            <v>1</v>
          </cell>
          <cell r="AV531" t="str">
            <v>00040429</v>
          </cell>
          <cell r="AW531" t="str">
            <v>J20506001230</v>
          </cell>
          <cell r="AX531" t="str">
            <v>OCGCC-GS-GESTÃO CREDITOS E COBRANÇA</v>
          </cell>
          <cell r="AY531" t="str">
            <v>68907503</v>
          </cell>
          <cell r="AZ531" t="str">
            <v>Gestão de Créditos e</v>
          </cell>
          <cell r="BA531" t="str">
            <v>6890</v>
          </cell>
          <cell r="BB531" t="str">
            <v>EDP Outsourcing Comercial</v>
          </cell>
          <cell r="BC531" t="str">
            <v>6890</v>
          </cell>
          <cell r="BD531" t="str">
            <v>6890</v>
          </cell>
          <cell r="BE531" t="str">
            <v>2800</v>
          </cell>
          <cell r="BF531" t="str">
            <v>6890</v>
          </cell>
          <cell r="BG531" t="str">
            <v>EDP Outsourcing Comercial,SA</v>
          </cell>
          <cell r="BH531" t="str">
            <v>1010</v>
          </cell>
          <cell r="BI531">
            <v>1079</v>
          </cell>
          <cell r="BJ531" t="str">
            <v>09</v>
          </cell>
          <cell r="BK531">
            <v>12</v>
          </cell>
          <cell r="BL531">
            <v>121.32</v>
          </cell>
          <cell r="BM531" t="str">
            <v>NÍVEL 6</v>
          </cell>
          <cell r="BN531" t="str">
            <v>00</v>
          </cell>
          <cell r="BO531" t="str">
            <v>09</v>
          </cell>
          <cell r="BP531" t="str">
            <v>20050101</v>
          </cell>
          <cell r="BQ531" t="str">
            <v>21</v>
          </cell>
          <cell r="BR531" t="str">
            <v>EVOLUCAO AUTOMATICA</v>
          </cell>
          <cell r="BS531" t="str">
            <v>20050101</v>
          </cell>
          <cell r="BW531">
            <v>0</v>
          </cell>
          <cell r="BX531">
            <v>0</v>
          </cell>
          <cell r="BY531">
            <v>0</v>
          </cell>
          <cell r="BZ531">
            <v>0</v>
          </cell>
          <cell r="CA531">
            <v>0</v>
          </cell>
          <cell r="CC531">
            <v>0</v>
          </cell>
          <cell r="CG531">
            <v>0</v>
          </cell>
          <cell r="CK531">
            <v>0</v>
          </cell>
          <cell r="CO531">
            <v>0</v>
          </cell>
          <cell r="CT531">
            <v>0</v>
          </cell>
          <cell r="CU531">
            <v>0</v>
          </cell>
          <cell r="CV531">
            <v>0</v>
          </cell>
          <cell r="CW531">
            <v>0</v>
          </cell>
          <cell r="CX531">
            <v>0</v>
          </cell>
          <cell r="CZ531">
            <v>0</v>
          </cell>
          <cell r="DC531">
            <v>0</v>
          </cell>
          <cell r="DF531">
            <v>0</v>
          </cell>
          <cell r="DI531">
            <v>0</v>
          </cell>
          <cell r="DK531">
            <v>0</v>
          </cell>
          <cell r="DL531">
            <v>0</v>
          </cell>
          <cell r="DN531" t="str">
            <v>21001</v>
          </cell>
          <cell r="DO531" t="str">
            <v>Flex. Tempo Inteiro</v>
          </cell>
          <cell r="DP531">
            <v>2</v>
          </cell>
          <cell r="DQ531">
            <v>100</v>
          </cell>
          <cell r="DR531" t="str">
            <v>LX01</v>
          </cell>
          <cell r="DT531" t="str">
            <v>00180000</v>
          </cell>
          <cell r="DU531" t="str">
            <v>BANCO TOTTA &amp; ACORES, SA</v>
          </cell>
        </row>
        <row r="532">
          <cell r="A532" t="str">
            <v>302090</v>
          </cell>
          <cell r="B532" t="str">
            <v>Ana Isabel Rocha Macedo Costa Silvério</v>
          </cell>
          <cell r="C532" t="str">
            <v>1984</v>
          </cell>
          <cell r="D532">
            <v>21</v>
          </cell>
          <cell r="E532">
            <v>21</v>
          </cell>
          <cell r="F532" t="str">
            <v>19650417</v>
          </cell>
          <cell r="G532" t="str">
            <v>40</v>
          </cell>
          <cell r="H532" t="str">
            <v>0</v>
          </cell>
          <cell r="I532" t="str">
            <v>Solt.</v>
          </cell>
          <cell r="J532" t="str">
            <v>feminino</v>
          </cell>
          <cell r="K532">
            <v>0</v>
          </cell>
          <cell r="L532" t="str">
            <v>R de Timor, Lt 112-1ºEsq</v>
          </cell>
          <cell r="M532" t="str">
            <v>2620-064</v>
          </cell>
          <cell r="N532" t="str">
            <v>OLIVAL BASTO</v>
          </cell>
          <cell r="O532" t="str">
            <v>00243262</v>
          </cell>
          <cell r="P532" t="str">
            <v>11 ANO JORNALISMO-TURISMO</v>
          </cell>
          <cell r="R532" t="str">
            <v>7073055</v>
          </cell>
          <cell r="S532" t="str">
            <v>20000811</v>
          </cell>
          <cell r="T532" t="str">
            <v>LISBOA</v>
          </cell>
          <cell r="U532" t="str">
            <v>9803</v>
          </cell>
          <cell r="V532" t="str">
            <v>S.NAC IND ENERGIA-SINDEL</v>
          </cell>
          <cell r="W532" t="str">
            <v>181830175</v>
          </cell>
          <cell r="X532" t="str">
            <v>3484</v>
          </cell>
          <cell r="Y532" t="str">
            <v>0.0</v>
          </cell>
          <cell r="Z532">
            <v>0</v>
          </cell>
          <cell r="AA532" t="str">
            <v>00</v>
          </cell>
          <cell r="AD532" t="str">
            <v>029</v>
          </cell>
          <cell r="AE532" t="str">
            <v>10940088542</v>
          </cell>
          <cell r="AF532" t="str">
            <v>02</v>
          </cell>
          <cell r="AG532" t="str">
            <v>19840801</v>
          </cell>
          <cell r="AH532" t="str">
            <v>DT.Adm.Corr.Antiguid</v>
          </cell>
          <cell r="AI532" t="str">
            <v>1</v>
          </cell>
          <cell r="AJ532" t="str">
            <v>ACTIVOS</v>
          </cell>
          <cell r="AK532" t="str">
            <v>AA</v>
          </cell>
          <cell r="AL532" t="str">
            <v>ACTIVO TEMP.INTEIRO</v>
          </cell>
          <cell r="AM532" t="str">
            <v>J300</v>
          </cell>
          <cell r="AN532" t="str">
            <v>EDPOutsourcing Comercial-S</v>
          </cell>
          <cell r="AO532" t="str">
            <v>J312</v>
          </cell>
          <cell r="AP532" t="str">
            <v>EDPOC-LSB-CCB45</v>
          </cell>
          <cell r="AQ532" t="str">
            <v>40176877</v>
          </cell>
          <cell r="AR532" t="str">
            <v>70000022</v>
          </cell>
          <cell r="AS532" t="str">
            <v>014.</v>
          </cell>
          <cell r="AT532" t="str">
            <v>TECNICO COMERCIAL</v>
          </cell>
          <cell r="AU532" t="str">
            <v>1</v>
          </cell>
          <cell r="AV532" t="str">
            <v>00040429</v>
          </cell>
          <cell r="AW532" t="str">
            <v>J20506001230</v>
          </cell>
          <cell r="AX532" t="str">
            <v>OCGCC-GS-GESTÃO CREDITOS E COBRANÇA</v>
          </cell>
          <cell r="AY532" t="str">
            <v>68907503</v>
          </cell>
          <cell r="AZ532" t="str">
            <v>Gestão de Créditos e</v>
          </cell>
          <cell r="BA532" t="str">
            <v>6890</v>
          </cell>
          <cell r="BB532" t="str">
            <v>EDP Outsourcing Comercial</v>
          </cell>
          <cell r="BC532" t="str">
            <v>6890</v>
          </cell>
          <cell r="BD532" t="str">
            <v>6890</v>
          </cell>
          <cell r="BE532" t="str">
            <v>2800</v>
          </cell>
          <cell r="BF532" t="str">
            <v>6890</v>
          </cell>
          <cell r="BG532" t="str">
            <v>EDP Outsourcing Comercial,SA</v>
          </cell>
          <cell r="BH532" t="str">
            <v>1010</v>
          </cell>
          <cell r="BI532">
            <v>1339</v>
          </cell>
          <cell r="BJ532" t="str">
            <v>12</v>
          </cell>
          <cell r="BK532">
            <v>21</v>
          </cell>
          <cell r="BL532">
            <v>212.31</v>
          </cell>
          <cell r="BM532" t="str">
            <v>NÍVEL 4</v>
          </cell>
          <cell r="BN532" t="str">
            <v>00</v>
          </cell>
          <cell r="BO532" t="str">
            <v>06</v>
          </cell>
          <cell r="BP532" t="str">
            <v>20050101</v>
          </cell>
          <cell r="BQ532" t="str">
            <v>21</v>
          </cell>
          <cell r="BR532" t="str">
            <v>EVOLUCAO AUTOMATICA</v>
          </cell>
          <cell r="BS532" t="str">
            <v>20050101</v>
          </cell>
          <cell r="BW532">
            <v>0</v>
          </cell>
          <cell r="BX532">
            <v>0</v>
          </cell>
          <cell r="BY532">
            <v>0</v>
          </cell>
          <cell r="BZ532">
            <v>0</v>
          </cell>
          <cell r="CA532">
            <v>0</v>
          </cell>
          <cell r="CC532">
            <v>0</v>
          </cell>
          <cell r="CG532">
            <v>0</v>
          </cell>
          <cell r="CK532">
            <v>0</v>
          </cell>
          <cell r="CO532">
            <v>0</v>
          </cell>
          <cell r="CT532">
            <v>0</v>
          </cell>
          <cell r="CU532">
            <v>0</v>
          </cell>
          <cell r="CV532">
            <v>0</v>
          </cell>
          <cell r="CW532">
            <v>0</v>
          </cell>
          <cell r="CX532">
            <v>0</v>
          </cell>
          <cell r="CZ532">
            <v>0</v>
          </cell>
          <cell r="DC532">
            <v>0</v>
          </cell>
          <cell r="DF532">
            <v>0</v>
          </cell>
          <cell r="DI532">
            <v>0</v>
          </cell>
          <cell r="DK532">
            <v>0</v>
          </cell>
          <cell r="DL532">
            <v>0</v>
          </cell>
          <cell r="DN532" t="str">
            <v>21D11</v>
          </cell>
          <cell r="DO532" t="str">
            <v>Flex.T.Int."Escrit"</v>
          </cell>
          <cell r="DP532">
            <v>2</v>
          </cell>
          <cell r="DQ532">
            <v>100</v>
          </cell>
          <cell r="DR532" t="str">
            <v>LX01</v>
          </cell>
          <cell r="DT532" t="str">
            <v>00180000</v>
          </cell>
          <cell r="DU532" t="str">
            <v>BANCO TOTTA &amp; ACORES, SA</v>
          </cell>
        </row>
        <row r="533">
          <cell r="A533" t="str">
            <v>306592</v>
          </cell>
          <cell r="B533" t="str">
            <v>Emilia da Conceição Marques Vitorino</v>
          </cell>
          <cell r="C533" t="str">
            <v>1986</v>
          </cell>
          <cell r="D533">
            <v>19</v>
          </cell>
          <cell r="E533">
            <v>19</v>
          </cell>
          <cell r="F533" t="str">
            <v>19660222</v>
          </cell>
          <cell r="G533" t="str">
            <v>39</v>
          </cell>
          <cell r="H533" t="str">
            <v>1</v>
          </cell>
          <cell r="I533" t="str">
            <v>Casado</v>
          </cell>
          <cell r="J533" t="str">
            <v>feminino</v>
          </cell>
          <cell r="K533">
            <v>1</v>
          </cell>
          <cell r="L533" t="str">
            <v>R Dr Aquiles Machado,15-3.Dt</v>
          </cell>
          <cell r="M533" t="str">
            <v>2745-074</v>
          </cell>
          <cell r="N533" t="str">
            <v>QUELUZ</v>
          </cell>
          <cell r="O533" t="str">
            <v>00231023</v>
          </cell>
          <cell r="P533" t="str">
            <v>CURSO GERAL DOS LICEUS</v>
          </cell>
          <cell r="R533" t="str">
            <v>7804742</v>
          </cell>
          <cell r="S533" t="str">
            <v>19950314</v>
          </cell>
          <cell r="T533" t="str">
            <v>LISBOA</v>
          </cell>
          <cell r="U533" t="str">
            <v>9803</v>
          </cell>
          <cell r="V533" t="str">
            <v>S.NAC IND ENERGIA-SINDEL</v>
          </cell>
          <cell r="W533" t="str">
            <v>184215218</v>
          </cell>
          <cell r="X533" t="str">
            <v>3166</v>
          </cell>
          <cell r="Y533" t="str">
            <v>0.0</v>
          </cell>
          <cell r="Z533">
            <v>2</v>
          </cell>
          <cell r="AA533" t="str">
            <v>00</v>
          </cell>
          <cell r="AC533" t="str">
            <v>X</v>
          </cell>
          <cell r="AD533" t="str">
            <v>029</v>
          </cell>
          <cell r="AE533" t="str">
            <v>10940090244</v>
          </cell>
          <cell r="AF533" t="str">
            <v>02</v>
          </cell>
          <cell r="AG533" t="str">
            <v>19861010</v>
          </cell>
          <cell r="AH533" t="str">
            <v>DT.Adm.Corr.Antiguid</v>
          </cell>
          <cell r="AI533" t="str">
            <v>1</v>
          </cell>
          <cell r="AJ533" t="str">
            <v>ACTIVOS</v>
          </cell>
          <cell r="AK533" t="str">
            <v>AA</v>
          </cell>
          <cell r="AL533" t="str">
            <v>ACTIVO TEMP.INTEIRO</v>
          </cell>
          <cell r="AM533" t="str">
            <v>J300</v>
          </cell>
          <cell r="AN533" t="str">
            <v>EDPOutsourcing Comercial-S</v>
          </cell>
          <cell r="AO533" t="str">
            <v>J312</v>
          </cell>
          <cell r="AP533" t="str">
            <v>EDPOC-LSB-CCB45</v>
          </cell>
          <cell r="AQ533" t="str">
            <v>40176879</v>
          </cell>
          <cell r="AR533" t="str">
            <v>70000022</v>
          </cell>
          <cell r="AS533" t="str">
            <v>014.</v>
          </cell>
          <cell r="AT533" t="str">
            <v>TECNICO COMERCIAL</v>
          </cell>
          <cell r="AU533" t="str">
            <v>1</v>
          </cell>
          <cell r="AV533" t="str">
            <v>00040429</v>
          </cell>
          <cell r="AW533" t="str">
            <v>J20506001230</v>
          </cell>
          <cell r="AX533" t="str">
            <v>OCGCC-GS-GESTÃO CREDITOS E COBRANÇA</v>
          </cell>
          <cell r="AY533" t="str">
            <v>68907503</v>
          </cell>
          <cell r="AZ533" t="str">
            <v>Gestão de Créditos e</v>
          </cell>
          <cell r="BA533" t="str">
            <v>6890</v>
          </cell>
          <cell r="BB533" t="str">
            <v>EDP Outsourcing Comercial</v>
          </cell>
          <cell r="BC533" t="str">
            <v>6890</v>
          </cell>
          <cell r="BD533" t="str">
            <v>6890</v>
          </cell>
          <cell r="BE533" t="str">
            <v>2800</v>
          </cell>
          <cell r="BF533" t="str">
            <v>6890</v>
          </cell>
          <cell r="BG533" t="str">
            <v>EDP Outsourcing Comercial,SA</v>
          </cell>
          <cell r="BH533" t="str">
            <v>1010</v>
          </cell>
          <cell r="BI533">
            <v>1160</v>
          </cell>
          <cell r="BJ533" t="str">
            <v>10</v>
          </cell>
          <cell r="BK533">
            <v>19</v>
          </cell>
          <cell r="BL533">
            <v>192.09</v>
          </cell>
          <cell r="BM533" t="str">
            <v>NÍVEL 4</v>
          </cell>
          <cell r="BN533" t="str">
            <v>01</v>
          </cell>
          <cell r="BO533" t="str">
            <v>04</v>
          </cell>
          <cell r="BP533" t="str">
            <v>20040110</v>
          </cell>
          <cell r="BQ533" t="str">
            <v>33</v>
          </cell>
          <cell r="BR533" t="str">
            <v>NOMEACAO</v>
          </cell>
          <cell r="BS533" t="str">
            <v>20050101</v>
          </cell>
          <cell r="BT533" t="str">
            <v>20040101</v>
          </cell>
          <cell r="BW533">
            <v>0</v>
          </cell>
          <cell r="BX533">
            <v>0</v>
          </cell>
          <cell r="BY533">
            <v>0</v>
          </cell>
          <cell r="BZ533">
            <v>0</v>
          </cell>
          <cell r="CA533">
            <v>0</v>
          </cell>
          <cell r="CC533">
            <v>0</v>
          </cell>
          <cell r="CG533">
            <v>0</v>
          </cell>
          <cell r="CK533">
            <v>0</v>
          </cell>
          <cell r="CO533">
            <v>0</v>
          </cell>
          <cell r="CT533">
            <v>0</v>
          </cell>
          <cell r="CU533">
            <v>0</v>
          </cell>
          <cell r="CV533">
            <v>0</v>
          </cell>
          <cell r="CW533">
            <v>0</v>
          </cell>
          <cell r="CX533">
            <v>0</v>
          </cell>
          <cell r="CZ533">
            <v>0</v>
          </cell>
          <cell r="DC533">
            <v>0</v>
          </cell>
          <cell r="DF533">
            <v>0</v>
          </cell>
          <cell r="DI533">
            <v>0</v>
          </cell>
          <cell r="DK533">
            <v>0</v>
          </cell>
          <cell r="DL533">
            <v>0</v>
          </cell>
          <cell r="DN533" t="str">
            <v>21D11</v>
          </cell>
          <cell r="DO533" t="str">
            <v>Flex.T.Int."Escrit"</v>
          </cell>
          <cell r="DP533">
            <v>2</v>
          </cell>
          <cell r="DQ533">
            <v>100</v>
          </cell>
          <cell r="DR533" t="str">
            <v>LX01</v>
          </cell>
          <cell r="DT533" t="str">
            <v>00350673</v>
          </cell>
          <cell r="DU533" t="str">
            <v>CAIXA GERAL DE DEPOSITOS, SA</v>
          </cell>
        </row>
        <row r="534">
          <cell r="A534" t="str">
            <v>206040</v>
          </cell>
          <cell r="B534" t="str">
            <v>António Manuel Brito Silva</v>
          </cell>
          <cell r="C534" t="str">
            <v>1979</v>
          </cell>
          <cell r="D534">
            <v>26</v>
          </cell>
          <cell r="E534">
            <v>26</v>
          </cell>
          <cell r="F534" t="str">
            <v>19531116</v>
          </cell>
          <cell r="G534" t="str">
            <v>51</v>
          </cell>
          <cell r="H534" t="str">
            <v>1</v>
          </cell>
          <cell r="I534" t="str">
            <v>Casado</v>
          </cell>
          <cell r="J534" t="str">
            <v>masculino</v>
          </cell>
          <cell r="K534">
            <v>2</v>
          </cell>
          <cell r="L534" t="str">
            <v>Qut Portão Ferro, Lt 55</v>
          </cell>
          <cell r="M534" t="str">
            <v>2130-000</v>
          </cell>
          <cell r="N534" t="str">
            <v>BENAVENTE</v>
          </cell>
          <cell r="O534" t="str">
            <v>00123032</v>
          </cell>
          <cell r="P534" t="str">
            <v>CICLO PREP. ENSINO SECUNDARIO</v>
          </cell>
          <cell r="R534" t="str">
            <v>5043521</v>
          </cell>
          <cell r="S534" t="str">
            <v>19910307</v>
          </cell>
          <cell r="T534" t="str">
            <v>LISBOA</v>
          </cell>
          <cell r="U534" t="str">
            <v>9802</v>
          </cell>
          <cell r="V534" t="str">
            <v>SIND IND ELéCT SUL ILHAS</v>
          </cell>
          <cell r="W534" t="str">
            <v>145674584</v>
          </cell>
          <cell r="X534" t="str">
            <v>1970</v>
          </cell>
          <cell r="Y534" t="str">
            <v>0.0</v>
          </cell>
          <cell r="Z534">
            <v>2</v>
          </cell>
          <cell r="AA534" t="str">
            <v>00</v>
          </cell>
          <cell r="AC534" t="str">
            <v>X</v>
          </cell>
          <cell r="AD534" t="str">
            <v>029</v>
          </cell>
          <cell r="AE534" t="str">
            <v>10940097540</v>
          </cell>
          <cell r="AF534" t="str">
            <v>02</v>
          </cell>
          <cell r="AG534" t="str">
            <v>19790901</v>
          </cell>
          <cell r="AH534" t="str">
            <v>DT.Adm.Corr.Antiguid</v>
          </cell>
          <cell r="AI534" t="str">
            <v>1</v>
          </cell>
          <cell r="AJ534" t="str">
            <v>ACTIVOS</v>
          </cell>
          <cell r="AK534" t="str">
            <v>AA</v>
          </cell>
          <cell r="AL534" t="str">
            <v>ACTIVO TEMP.INTEIRO</v>
          </cell>
          <cell r="AM534" t="str">
            <v>J300</v>
          </cell>
          <cell r="AN534" t="str">
            <v>EDPOutsourcing Comercial-S</v>
          </cell>
          <cell r="AO534" t="str">
            <v>J312</v>
          </cell>
          <cell r="AP534" t="str">
            <v>EDPOC-LSB-CCB45</v>
          </cell>
          <cell r="AQ534" t="str">
            <v>40176986</v>
          </cell>
          <cell r="AR534" t="str">
            <v>70000022</v>
          </cell>
          <cell r="AS534" t="str">
            <v>014.</v>
          </cell>
          <cell r="AT534" t="str">
            <v>TECNICO COMERCIAL</v>
          </cell>
          <cell r="AU534" t="str">
            <v>1</v>
          </cell>
          <cell r="AV534" t="str">
            <v>00040429</v>
          </cell>
          <cell r="AW534" t="str">
            <v>J20506001230</v>
          </cell>
          <cell r="AX534" t="str">
            <v>OCGCC-GS-GESTÃO CREDITOS E COBRANÇA</v>
          </cell>
          <cell r="AY534" t="str">
            <v>68907503</v>
          </cell>
          <cell r="AZ534" t="str">
            <v>Gestão de Créditos e</v>
          </cell>
          <cell r="BA534" t="str">
            <v>6890</v>
          </cell>
          <cell r="BB534" t="str">
            <v>EDP Outsourcing Comercial</v>
          </cell>
          <cell r="BC534" t="str">
            <v>6890</v>
          </cell>
          <cell r="BD534" t="str">
            <v>6890</v>
          </cell>
          <cell r="BE534" t="str">
            <v>2800</v>
          </cell>
          <cell r="BF534" t="str">
            <v>6890</v>
          </cell>
          <cell r="BG534" t="str">
            <v>EDP Outsourcing Comercial,SA</v>
          </cell>
          <cell r="BH534" t="str">
            <v>1010</v>
          </cell>
          <cell r="BI534">
            <v>1160</v>
          </cell>
          <cell r="BJ534" t="str">
            <v>10</v>
          </cell>
          <cell r="BK534">
            <v>26</v>
          </cell>
          <cell r="BL534">
            <v>262.86</v>
          </cell>
          <cell r="BM534" t="str">
            <v>NÍVEL 4</v>
          </cell>
          <cell r="BN534" t="str">
            <v>02</v>
          </cell>
          <cell r="BO534" t="str">
            <v>04</v>
          </cell>
          <cell r="BP534" t="str">
            <v>20030101</v>
          </cell>
          <cell r="BQ534" t="str">
            <v>21</v>
          </cell>
          <cell r="BR534" t="str">
            <v>EVOLUCAO AUTOMATICA</v>
          </cell>
          <cell r="BS534" t="str">
            <v>20050101</v>
          </cell>
          <cell r="BW534">
            <v>0</v>
          </cell>
          <cell r="BX534">
            <v>0</v>
          </cell>
          <cell r="BY534">
            <v>0</v>
          </cell>
          <cell r="BZ534">
            <v>0</v>
          </cell>
          <cell r="CA534">
            <v>0</v>
          </cell>
          <cell r="CC534">
            <v>0</v>
          </cell>
          <cell r="CG534">
            <v>0</v>
          </cell>
          <cell r="CK534">
            <v>0</v>
          </cell>
          <cell r="CO534">
            <v>0</v>
          </cell>
          <cell r="CT534">
            <v>0</v>
          </cell>
          <cell r="CU534">
            <v>0</v>
          </cell>
          <cell r="CV534">
            <v>0</v>
          </cell>
          <cell r="CW534">
            <v>0</v>
          </cell>
          <cell r="CX534">
            <v>0</v>
          </cell>
          <cell r="CZ534">
            <v>0</v>
          </cell>
          <cell r="DC534">
            <v>0</v>
          </cell>
          <cell r="DF534">
            <v>0</v>
          </cell>
          <cell r="DI534">
            <v>0</v>
          </cell>
          <cell r="DK534">
            <v>0</v>
          </cell>
          <cell r="DL534">
            <v>0</v>
          </cell>
          <cell r="DN534" t="str">
            <v>21D11</v>
          </cell>
          <cell r="DO534" t="str">
            <v>Flex.T.Int."Escrit"</v>
          </cell>
          <cell r="DP534">
            <v>2</v>
          </cell>
          <cell r="DQ534">
            <v>100</v>
          </cell>
          <cell r="DR534" t="str">
            <v>LX01</v>
          </cell>
          <cell r="DT534" t="str">
            <v>00350156</v>
          </cell>
          <cell r="DU534" t="str">
            <v>CAIXA GERAL DE DEPOSITOS, SA</v>
          </cell>
        </row>
        <row r="535">
          <cell r="A535" t="str">
            <v>142387</v>
          </cell>
          <cell r="B535" t="str">
            <v>Fernanda Maria Faria Santos Malheiro Távora</v>
          </cell>
          <cell r="C535" t="str">
            <v>1976</v>
          </cell>
          <cell r="D535">
            <v>29</v>
          </cell>
          <cell r="E535">
            <v>29</v>
          </cell>
          <cell r="F535" t="str">
            <v>19531013</v>
          </cell>
          <cell r="G535" t="str">
            <v>51</v>
          </cell>
          <cell r="H535" t="str">
            <v>4</v>
          </cell>
          <cell r="I535" t="str">
            <v>Divorc</v>
          </cell>
          <cell r="J535" t="str">
            <v>feminino</v>
          </cell>
          <cell r="K535">
            <v>1</v>
          </cell>
          <cell r="L535" t="str">
            <v>R do Lago, 108-R/C Dto</v>
          </cell>
          <cell r="M535" t="str">
            <v>2765-422</v>
          </cell>
          <cell r="N535" t="str">
            <v>ESTORIL</v>
          </cell>
          <cell r="O535" t="str">
            <v>00774105</v>
          </cell>
          <cell r="P535" t="str">
            <v>ECONOMIA</v>
          </cell>
          <cell r="R535" t="str">
            <v>2318815</v>
          </cell>
          <cell r="S535" t="str">
            <v>20001124</v>
          </cell>
          <cell r="T535" t="str">
            <v>LISBOA</v>
          </cell>
          <cell r="U535" t="str">
            <v>9803</v>
          </cell>
          <cell r="V535" t="str">
            <v>S.NAC IND ENERGIA-SINDEL</v>
          </cell>
          <cell r="W535" t="str">
            <v>113355912</v>
          </cell>
          <cell r="X535" t="str">
            <v>2151</v>
          </cell>
          <cell r="Y535" t="str">
            <v>0.0</v>
          </cell>
          <cell r="Z535">
            <v>1</v>
          </cell>
          <cell r="AA535" t="str">
            <v>00</v>
          </cell>
          <cell r="AD535" t="str">
            <v>100</v>
          </cell>
          <cell r="AE535" t="str">
            <v>11052260832</v>
          </cell>
          <cell r="AF535" t="str">
            <v>02</v>
          </cell>
          <cell r="AG535" t="str">
            <v>19760218</v>
          </cell>
          <cell r="AH535" t="str">
            <v>DT.Adm.Corr.Antiguid</v>
          </cell>
          <cell r="AI535" t="str">
            <v>1</v>
          </cell>
          <cell r="AJ535" t="str">
            <v>ACTIVOS</v>
          </cell>
          <cell r="AK535" t="str">
            <v>AA</v>
          </cell>
          <cell r="AL535" t="str">
            <v>ACTIVO TEMP.INTEIRO</v>
          </cell>
          <cell r="AM535" t="str">
            <v>J300</v>
          </cell>
          <cell r="AN535" t="str">
            <v>EDPOutsourcing Comercial-S</v>
          </cell>
          <cell r="AO535" t="str">
            <v>J312</v>
          </cell>
          <cell r="AP535" t="str">
            <v>EDPOC-LSB-CCB45</v>
          </cell>
          <cell r="AQ535" t="str">
            <v>40177031</v>
          </cell>
          <cell r="AR535" t="str">
            <v>70000168</v>
          </cell>
          <cell r="AS535" t="str">
            <v>080I</v>
          </cell>
          <cell r="AT535" t="str">
            <v>SUBDIRECTOR (D1)</v>
          </cell>
          <cell r="AU535" t="str">
            <v>1</v>
          </cell>
          <cell r="AV535" t="str">
            <v>00040444</v>
          </cell>
          <cell r="AW535" t="str">
            <v>J20600000630</v>
          </cell>
          <cell r="AX535" t="str">
            <v>ACSD-SUBDIRECTOR</v>
          </cell>
          <cell r="AY535" t="str">
            <v>68908000</v>
          </cell>
          <cell r="AZ535" t="str">
            <v>AC- Acompanhamento d</v>
          </cell>
          <cell r="BA535" t="str">
            <v>6890</v>
          </cell>
          <cell r="BB535" t="str">
            <v>EDP Outsourcing Comercial</v>
          </cell>
          <cell r="BC535" t="str">
            <v>6890</v>
          </cell>
          <cell r="BD535" t="str">
            <v>6890</v>
          </cell>
          <cell r="BE535" t="str">
            <v>2800</v>
          </cell>
          <cell r="BF535" t="str">
            <v>6890</v>
          </cell>
          <cell r="BG535" t="str">
            <v>EDP Outsourcing Comercial,SA</v>
          </cell>
          <cell r="BH535" t="str">
            <v>1010</v>
          </cell>
          <cell r="BI535">
            <v>2805</v>
          </cell>
          <cell r="BJ535" t="str">
            <v>N</v>
          </cell>
          <cell r="BK535">
            <v>29</v>
          </cell>
          <cell r="BL535">
            <v>293.19</v>
          </cell>
          <cell r="BM535" t="str">
            <v>SUB DIR</v>
          </cell>
          <cell r="BN535" t="str">
            <v>02</v>
          </cell>
          <cell r="BO535" t="str">
            <v>N</v>
          </cell>
          <cell r="BP535" t="str">
            <v>20020110</v>
          </cell>
          <cell r="BQ535" t="str">
            <v>33</v>
          </cell>
          <cell r="BR535" t="str">
            <v>NOMEACAO</v>
          </cell>
          <cell r="BS535" t="str">
            <v>20050101</v>
          </cell>
          <cell r="BU535" t="str">
            <v>SUB DIR</v>
          </cell>
          <cell r="BV535" t="str">
            <v>N</v>
          </cell>
          <cell r="BW535">
            <v>0</v>
          </cell>
          <cell r="BX535">
            <v>25</v>
          </cell>
          <cell r="BY535">
            <v>774.55</v>
          </cell>
          <cell r="BZ535">
            <v>0</v>
          </cell>
          <cell r="CA535">
            <v>0</v>
          </cell>
          <cell r="CC535">
            <v>0</v>
          </cell>
          <cell r="CG535">
            <v>0</v>
          </cell>
          <cell r="CK535">
            <v>0</v>
          </cell>
          <cell r="CO535">
            <v>0</v>
          </cell>
          <cell r="CT535">
            <v>0</v>
          </cell>
          <cell r="CU535">
            <v>0</v>
          </cell>
          <cell r="CV535">
            <v>0</v>
          </cell>
          <cell r="CW535">
            <v>0</v>
          </cell>
          <cell r="CX535">
            <v>0</v>
          </cell>
          <cell r="CZ535">
            <v>0</v>
          </cell>
          <cell r="DC535">
            <v>0</v>
          </cell>
          <cell r="DF535">
            <v>0</v>
          </cell>
          <cell r="DI535">
            <v>0</v>
          </cell>
          <cell r="DK535">
            <v>0</v>
          </cell>
          <cell r="DL535">
            <v>0</v>
          </cell>
          <cell r="DN535" t="str">
            <v>50001</v>
          </cell>
          <cell r="DO535" t="str">
            <v>IHT_TEMPO INTEIRO</v>
          </cell>
          <cell r="DP535">
            <v>9</v>
          </cell>
          <cell r="DQ535">
            <v>100</v>
          </cell>
          <cell r="DR535" t="str">
            <v>LX01</v>
          </cell>
          <cell r="DT535" t="str">
            <v>00330000</v>
          </cell>
          <cell r="DU535" t="str">
            <v>BANCO COMERCIAL PORTUGUES, SA</v>
          </cell>
        </row>
        <row r="536">
          <cell r="A536" t="str">
            <v>210358</v>
          </cell>
          <cell r="B536" t="str">
            <v>Ana Maria Nunes Almeida</v>
          </cell>
          <cell r="C536" t="str">
            <v>1981</v>
          </cell>
          <cell r="D536">
            <v>24</v>
          </cell>
          <cell r="E536">
            <v>24</v>
          </cell>
          <cell r="F536" t="str">
            <v>19580417</v>
          </cell>
          <cell r="G536" t="str">
            <v>47</v>
          </cell>
          <cell r="H536" t="str">
            <v>0</v>
          </cell>
          <cell r="I536" t="str">
            <v>Solt.</v>
          </cell>
          <cell r="J536" t="str">
            <v>feminino</v>
          </cell>
          <cell r="K536">
            <v>0</v>
          </cell>
          <cell r="L536" t="str">
            <v>Av Patrão Joaquim Lopes, Nº 22-R/C Esq</v>
          </cell>
          <cell r="M536" t="str">
            <v>2780-616</v>
          </cell>
          <cell r="N536" t="str">
            <v>PAÇO DE ARCOS</v>
          </cell>
          <cell r="O536" t="str">
            <v>00241132</v>
          </cell>
          <cell r="P536" t="str">
            <v>CURSO COMPLEMENTAR DOS LICEUS</v>
          </cell>
          <cell r="R536" t="str">
            <v>4246496</v>
          </cell>
          <cell r="S536" t="str">
            <v>20031022</v>
          </cell>
          <cell r="T536" t="str">
            <v>LISBOA</v>
          </cell>
          <cell r="U536" t="str">
            <v>9822</v>
          </cell>
          <cell r="V536" t="str">
            <v>SD TB ESC COM SERV SITESE</v>
          </cell>
          <cell r="W536" t="str">
            <v>105524000</v>
          </cell>
          <cell r="X536" t="str">
            <v>3654</v>
          </cell>
          <cell r="Y536" t="str">
            <v>0.0</v>
          </cell>
          <cell r="Z536">
            <v>0</v>
          </cell>
          <cell r="AA536" t="str">
            <v>00</v>
          </cell>
          <cell r="AD536" t="str">
            <v>029</v>
          </cell>
          <cell r="AE536" t="str">
            <v>10940077455</v>
          </cell>
          <cell r="AF536" t="str">
            <v>02</v>
          </cell>
          <cell r="AG536" t="str">
            <v>19810309</v>
          </cell>
          <cell r="AH536" t="str">
            <v>DT.Adm.Corr.Antiguid</v>
          </cell>
          <cell r="AI536" t="str">
            <v>1</v>
          </cell>
          <cell r="AJ536" t="str">
            <v>ACTIVOS</v>
          </cell>
          <cell r="AK536" t="str">
            <v>AA</v>
          </cell>
          <cell r="AL536" t="str">
            <v>ACTIVO TEMP.INTEIRO</v>
          </cell>
          <cell r="AM536" t="str">
            <v>J300</v>
          </cell>
          <cell r="AN536" t="str">
            <v>EDPOutsourcing Comercial-S</v>
          </cell>
          <cell r="AO536" t="str">
            <v>J312</v>
          </cell>
          <cell r="AP536" t="str">
            <v>EDPOC-LSB-CCB45</v>
          </cell>
          <cell r="AQ536" t="str">
            <v>40177438</v>
          </cell>
          <cell r="AR536" t="str">
            <v>70000053</v>
          </cell>
          <cell r="AS536" t="str">
            <v>022.</v>
          </cell>
          <cell r="AT536" t="str">
            <v>ASSISTENTE GESTAO</v>
          </cell>
          <cell r="AU536" t="str">
            <v>0</v>
          </cell>
          <cell r="AV536" t="str">
            <v>00040446</v>
          </cell>
          <cell r="AW536" t="str">
            <v>J20600000230</v>
          </cell>
          <cell r="AX536" t="str">
            <v>ACAP-APOIO</v>
          </cell>
          <cell r="AY536" t="str">
            <v>68908000</v>
          </cell>
          <cell r="AZ536" t="str">
            <v>AC- Acompanhamento d</v>
          </cell>
          <cell r="BA536" t="str">
            <v>6890</v>
          </cell>
          <cell r="BB536" t="str">
            <v>EDP Outsourcing Comercial</v>
          </cell>
          <cell r="BC536" t="str">
            <v>6890</v>
          </cell>
          <cell r="BD536" t="str">
            <v>6890</v>
          </cell>
          <cell r="BE536" t="str">
            <v>2800</v>
          </cell>
          <cell r="BF536" t="str">
            <v>6890</v>
          </cell>
          <cell r="BG536" t="str">
            <v>EDP Outsourcing Comercial,SA</v>
          </cell>
          <cell r="BH536" t="str">
            <v>1010</v>
          </cell>
          <cell r="BI536">
            <v>1618</v>
          </cell>
          <cell r="BJ536" t="str">
            <v>15</v>
          </cell>
          <cell r="BK536">
            <v>24</v>
          </cell>
          <cell r="BL536">
            <v>242.64</v>
          </cell>
          <cell r="BM536" t="str">
            <v>NÍVEL 2</v>
          </cell>
          <cell r="BN536" t="str">
            <v>01</v>
          </cell>
          <cell r="BO536" t="str">
            <v>03</v>
          </cell>
          <cell r="BP536" t="str">
            <v>20030110</v>
          </cell>
          <cell r="BQ536" t="str">
            <v>33</v>
          </cell>
          <cell r="BR536" t="str">
            <v>NOMEACAO</v>
          </cell>
          <cell r="BS536" t="str">
            <v>20050101</v>
          </cell>
          <cell r="BW536">
            <v>0</v>
          </cell>
          <cell r="BX536">
            <v>0</v>
          </cell>
          <cell r="BY536">
            <v>0</v>
          </cell>
          <cell r="BZ536">
            <v>0</v>
          </cell>
          <cell r="CA536">
            <v>0</v>
          </cell>
          <cell r="CC536">
            <v>0</v>
          </cell>
          <cell r="CG536">
            <v>0</v>
          </cell>
          <cell r="CK536">
            <v>0</v>
          </cell>
          <cell r="CO536">
            <v>0</v>
          </cell>
          <cell r="CT536">
            <v>0</v>
          </cell>
          <cell r="CU536">
            <v>0</v>
          </cell>
          <cell r="CV536">
            <v>0</v>
          </cell>
          <cell r="CW536">
            <v>0</v>
          </cell>
          <cell r="CX536">
            <v>0</v>
          </cell>
          <cell r="CZ536">
            <v>0</v>
          </cell>
          <cell r="DC536">
            <v>0</v>
          </cell>
          <cell r="DF536">
            <v>0</v>
          </cell>
          <cell r="DI536">
            <v>0</v>
          </cell>
          <cell r="DK536">
            <v>0</v>
          </cell>
          <cell r="DL536">
            <v>0</v>
          </cell>
          <cell r="DN536" t="str">
            <v>21D11</v>
          </cell>
          <cell r="DO536" t="str">
            <v>Flex.T.Int."Escrit"</v>
          </cell>
          <cell r="DP536">
            <v>2</v>
          </cell>
          <cell r="DQ536">
            <v>100</v>
          </cell>
          <cell r="DR536" t="str">
            <v>LX01</v>
          </cell>
          <cell r="DT536" t="str">
            <v>00100000</v>
          </cell>
          <cell r="DU536" t="str">
            <v>BANCO BPI, SA</v>
          </cell>
        </row>
        <row r="537">
          <cell r="A537" t="str">
            <v>190470</v>
          </cell>
          <cell r="B537" t="str">
            <v>Maria Gabriela Abrantes Fernandes</v>
          </cell>
          <cell r="C537" t="str">
            <v>1980</v>
          </cell>
          <cell r="D537">
            <v>25</v>
          </cell>
          <cell r="E537">
            <v>25</v>
          </cell>
          <cell r="F537" t="str">
            <v>19600830</v>
          </cell>
          <cell r="G537" t="str">
            <v>44</v>
          </cell>
          <cell r="H537" t="str">
            <v>1</v>
          </cell>
          <cell r="I537" t="str">
            <v>Casado</v>
          </cell>
          <cell r="J537" t="str">
            <v>feminino</v>
          </cell>
          <cell r="K537">
            <v>1</v>
          </cell>
          <cell r="L537" t="str">
            <v>Pct António Santos Coelho, Nº 2-2ºDto</v>
          </cell>
          <cell r="M537" t="str">
            <v>2700-090</v>
          </cell>
          <cell r="N537" t="str">
            <v>AMADORA</v>
          </cell>
          <cell r="O537" t="str">
            <v>00787214</v>
          </cell>
          <cell r="P537" t="str">
            <v>ESTUDOS INGLESES E ALEMAES</v>
          </cell>
          <cell r="R537" t="str">
            <v>5341555</v>
          </cell>
          <cell r="S537" t="str">
            <v>20010618</v>
          </cell>
          <cell r="T537" t="str">
            <v>LISBOA</v>
          </cell>
          <cell r="U537" t="str">
            <v>9830</v>
          </cell>
          <cell r="V537" t="str">
            <v>SINDICATO QUADROS</v>
          </cell>
          <cell r="W537" t="str">
            <v>179618636</v>
          </cell>
          <cell r="X537" t="str">
            <v>3611</v>
          </cell>
          <cell r="Y537" t="str">
            <v>0.0</v>
          </cell>
          <cell r="Z537">
            <v>1</v>
          </cell>
          <cell r="AA537" t="str">
            <v>00</v>
          </cell>
          <cell r="AC537" t="str">
            <v>X</v>
          </cell>
          <cell r="AD537" t="str">
            <v>029</v>
          </cell>
          <cell r="AE537" t="str">
            <v>10940077447</v>
          </cell>
          <cell r="AF537" t="str">
            <v>02</v>
          </cell>
          <cell r="AG537" t="str">
            <v>19800310</v>
          </cell>
          <cell r="AH537" t="str">
            <v>DT.Adm.Corr.Antiguid</v>
          </cell>
          <cell r="AI537" t="str">
            <v>1</v>
          </cell>
          <cell r="AJ537" t="str">
            <v>ACTIVOS</v>
          </cell>
          <cell r="AK537" t="str">
            <v>AA</v>
          </cell>
          <cell r="AL537" t="str">
            <v>ACTIVO TEMP.INTEIRO</v>
          </cell>
          <cell r="AM537" t="str">
            <v>J300</v>
          </cell>
          <cell r="AN537" t="str">
            <v>EDPOutsourcing Comercial-S</v>
          </cell>
          <cell r="AO537" t="str">
            <v>J312</v>
          </cell>
          <cell r="AP537" t="str">
            <v>EDPOC-LSB-CCB45</v>
          </cell>
          <cell r="AQ537" t="str">
            <v>40177420</v>
          </cell>
          <cell r="AR537" t="str">
            <v>70000042</v>
          </cell>
          <cell r="AS537" t="str">
            <v>01L2</v>
          </cell>
          <cell r="AT537" t="str">
            <v>LICENCIADO II</v>
          </cell>
          <cell r="AU537" t="str">
            <v>1</v>
          </cell>
          <cell r="AV537" t="str">
            <v>00040449</v>
          </cell>
          <cell r="AW537" t="str">
            <v>J20600002230</v>
          </cell>
          <cell r="AX537" t="str">
            <v>ACCS-CONTACTOS COMERCIAIS SUL</v>
          </cell>
          <cell r="AY537" t="str">
            <v>68908200</v>
          </cell>
          <cell r="AZ537" t="str">
            <v>GC - GA Gestão Conta</v>
          </cell>
          <cell r="BA537" t="str">
            <v>6890</v>
          </cell>
          <cell r="BB537" t="str">
            <v>EDP Outsourcing Comercial</v>
          </cell>
          <cell r="BC537" t="str">
            <v>6890</v>
          </cell>
          <cell r="BD537" t="str">
            <v>6890</v>
          </cell>
          <cell r="BE537" t="str">
            <v>2800</v>
          </cell>
          <cell r="BF537" t="str">
            <v>6890</v>
          </cell>
          <cell r="BG537" t="str">
            <v>EDP Outsourcing Comercial,SA</v>
          </cell>
          <cell r="BH537" t="str">
            <v>1010</v>
          </cell>
          <cell r="BI537">
            <v>2283</v>
          </cell>
          <cell r="BJ537" t="str">
            <v>J</v>
          </cell>
          <cell r="BK537">
            <v>25</v>
          </cell>
          <cell r="BL537">
            <v>252.75</v>
          </cell>
          <cell r="BM537" t="str">
            <v>LIC 2</v>
          </cell>
          <cell r="BN537" t="str">
            <v>02</v>
          </cell>
          <cell r="BO537" t="str">
            <v>J</v>
          </cell>
          <cell r="BP537" t="str">
            <v>20030101</v>
          </cell>
          <cell r="BQ537" t="str">
            <v>21</v>
          </cell>
          <cell r="BR537" t="str">
            <v>EVOLUCAO AUTOMATICA</v>
          </cell>
          <cell r="BS537" t="str">
            <v>20050101</v>
          </cell>
          <cell r="BW537">
            <v>0</v>
          </cell>
          <cell r="BX537">
            <v>21</v>
          </cell>
          <cell r="BY537">
            <v>532.51</v>
          </cell>
          <cell r="BZ537">
            <v>0</v>
          </cell>
          <cell r="CA537">
            <v>0</v>
          </cell>
          <cell r="CC537">
            <v>0</v>
          </cell>
          <cell r="CG537">
            <v>0</v>
          </cell>
          <cell r="CK537">
            <v>0</v>
          </cell>
          <cell r="CO537">
            <v>0</v>
          </cell>
          <cell r="CT537">
            <v>0</v>
          </cell>
          <cell r="CU537">
            <v>0</v>
          </cell>
          <cell r="CV537">
            <v>0</v>
          </cell>
          <cell r="CW537">
            <v>0</v>
          </cell>
          <cell r="CX537">
            <v>0</v>
          </cell>
          <cell r="CZ537">
            <v>0</v>
          </cell>
          <cell r="DC537">
            <v>0</v>
          </cell>
          <cell r="DF537">
            <v>0</v>
          </cell>
          <cell r="DI537">
            <v>0</v>
          </cell>
          <cell r="DK537">
            <v>0</v>
          </cell>
          <cell r="DL537">
            <v>0</v>
          </cell>
          <cell r="DN537" t="str">
            <v>50001</v>
          </cell>
          <cell r="DO537" t="str">
            <v>IHT_TEMPO INTEIRO</v>
          </cell>
          <cell r="DP537">
            <v>2</v>
          </cell>
          <cell r="DQ537">
            <v>100</v>
          </cell>
          <cell r="DR537" t="str">
            <v>LX01</v>
          </cell>
          <cell r="DT537" t="str">
            <v>00070224</v>
          </cell>
          <cell r="DU537" t="str">
            <v>BANCO ESPIRITO SANTO, SA</v>
          </cell>
        </row>
        <row r="538">
          <cell r="A538" t="str">
            <v>206253</v>
          </cell>
          <cell r="B538" t="str">
            <v>David António Matos Cancela</v>
          </cell>
          <cell r="C538" t="str">
            <v>1981</v>
          </cell>
          <cell r="D538">
            <v>24</v>
          </cell>
          <cell r="E538">
            <v>24</v>
          </cell>
          <cell r="F538" t="str">
            <v>19580922</v>
          </cell>
          <cell r="G538" t="str">
            <v>46</v>
          </cell>
          <cell r="H538" t="str">
            <v>1</v>
          </cell>
          <cell r="I538" t="str">
            <v>Casado</v>
          </cell>
          <cell r="J538" t="str">
            <v>masculino</v>
          </cell>
          <cell r="K538">
            <v>0</v>
          </cell>
          <cell r="L538" t="str">
            <v>R Frei Joaquim de Santa Rosa Viterbo, nº 2-4ºC</v>
          </cell>
          <cell r="M538" t="str">
            <v>1600-811</v>
          </cell>
          <cell r="N538" t="str">
            <v>LISBOA</v>
          </cell>
          <cell r="O538" t="str">
            <v>00233243</v>
          </cell>
          <cell r="P538" t="str">
            <v>3.CICLO ENSINO BASICO</v>
          </cell>
          <cell r="R538" t="str">
            <v>5031603</v>
          </cell>
          <cell r="S538" t="str">
            <v>19970410</v>
          </cell>
          <cell r="T538" t="str">
            <v>LISBOA</v>
          </cell>
          <cell r="U538" t="str">
            <v>9802</v>
          </cell>
          <cell r="V538" t="str">
            <v>SIND IND ELéCT SUL ILHAS</v>
          </cell>
          <cell r="W538" t="str">
            <v>117319104</v>
          </cell>
          <cell r="X538" t="str">
            <v>3107</v>
          </cell>
          <cell r="Y538" t="str">
            <v>0.0</v>
          </cell>
          <cell r="Z538">
            <v>0</v>
          </cell>
          <cell r="AA538" t="str">
            <v>00</v>
          </cell>
          <cell r="AC538" t="str">
            <v>X</v>
          </cell>
          <cell r="AD538" t="str">
            <v>029</v>
          </cell>
          <cell r="AE538" t="str">
            <v>10940076573</v>
          </cell>
          <cell r="AF538" t="str">
            <v>02</v>
          </cell>
          <cell r="AG538" t="str">
            <v>19810102</v>
          </cell>
          <cell r="AH538" t="str">
            <v>DT.Adm.Corr.Antiguid</v>
          </cell>
          <cell r="AI538" t="str">
            <v>1</v>
          </cell>
          <cell r="AJ538" t="str">
            <v>ACTIVOS</v>
          </cell>
          <cell r="AK538" t="str">
            <v>AA</v>
          </cell>
          <cell r="AL538" t="str">
            <v>ACTIVO TEMP.INTEIRO</v>
          </cell>
          <cell r="AM538" t="str">
            <v>J300</v>
          </cell>
          <cell r="AN538" t="str">
            <v>EDPOutsourcing Comercial-S</v>
          </cell>
          <cell r="AO538" t="str">
            <v>J312</v>
          </cell>
          <cell r="AP538" t="str">
            <v>EDPOC-LSB-CCB45</v>
          </cell>
          <cell r="AQ538" t="str">
            <v>40177433</v>
          </cell>
          <cell r="AR538" t="str">
            <v>70000022</v>
          </cell>
          <cell r="AS538" t="str">
            <v>014.</v>
          </cell>
          <cell r="AT538" t="str">
            <v>TECNICO COMERCIAL</v>
          </cell>
          <cell r="AU538" t="str">
            <v>0</v>
          </cell>
          <cell r="AV538" t="str">
            <v>00040449</v>
          </cell>
          <cell r="AW538" t="str">
            <v>J20600002230</v>
          </cell>
          <cell r="AX538" t="str">
            <v>ACCS-CONTACTOS COMERCIAIS SUL</v>
          </cell>
          <cell r="AY538" t="str">
            <v>68908200</v>
          </cell>
          <cell r="AZ538" t="str">
            <v>GC - GA Gestão Conta</v>
          </cell>
          <cell r="BA538" t="str">
            <v>6890</v>
          </cell>
          <cell r="BB538" t="str">
            <v>EDP Outsourcing Comercial</v>
          </cell>
          <cell r="BC538" t="str">
            <v>6890</v>
          </cell>
          <cell r="BD538" t="str">
            <v>6890</v>
          </cell>
          <cell r="BE538" t="str">
            <v>2800</v>
          </cell>
          <cell r="BF538" t="str">
            <v>6890</v>
          </cell>
          <cell r="BG538" t="str">
            <v>EDP Outsourcing Comercial,SA</v>
          </cell>
          <cell r="BH538" t="str">
            <v>1010</v>
          </cell>
          <cell r="BI538">
            <v>1160</v>
          </cell>
          <cell r="BJ538" t="str">
            <v>10</v>
          </cell>
          <cell r="BK538">
            <v>24</v>
          </cell>
          <cell r="BL538">
            <v>242.64</v>
          </cell>
          <cell r="BM538" t="str">
            <v>NÍVEL 4</v>
          </cell>
          <cell r="BN538" t="str">
            <v>01</v>
          </cell>
          <cell r="BO538" t="str">
            <v>04</v>
          </cell>
          <cell r="BP538" t="str">
            <v>20030110</v>
          </cell>
          <cell r="BQ538" t="str">
            <v>33</v>
          </cell>
          <cell r="BR538" t="str">
            <v>NOMEACAO</v>
          </cell>
          <cell r="BS538" t="str">
            <v>20050101</v>
          </cell>
          <cell r="BW538">
            <v>0</v>
          </cell>
          <cell r="BX538">
            <v>0</v>
          </cell>
          <cell r="BY538">
            <v>0</v>
          </cell>
          <cell r="BZ538">
            <v>0</v>
          </cell>
          <cell r="CA538">
            <v>0</v>
          </cell>
          <cell r="CC538">
            <v>0</v>
          </cell>
          <cell r="CG538">
            <v>0</v>
          </cell>
          <cell r="CK538">
            <v>0</v>
          </cell>
          <cell r="CO538">
            <v>0</v>
          </cell>
          <cell r="CT538">
            <v>0</v>
          </cell>
          <cell r="CU538">
            <v>0</v>
          </cell>
          <cell r="CV538">
            <v>0</v>
          </cell>
          <cell r="CW538">
            <v>0</v>
          </cell>
          <cell r="CX538">
            <v>0</v>
          </cell>
          <cell r="CZ538">
            <v>0</v>
          </cell>
          <cell r="DC538">
            <v>0</v>
          </cell>
          <cell r="DF538">
            <v>0</v>
          </cell>
          <cell r="DI538">
            <v>0</v>
          </cell>
          <cell r="DK538">
            <v>0</v>
          </cell>
          <cell r="DL538">
            <v>0</v>
          </cell>
          <cell r="DN538" t="str">
            <v>21D11</v>
          </cell>
          <cell r="DO538" t="str">
            <v>Flex.T.Int."Escrit"</v>
          </cell>
          <cell r="DP538">
            <v>2</v>
          </cell>
          <cell r="DQ538">
            <v>100</v>
          </cell>
          <cell r="DR538" t="str">
            <v>LX01</v>
          </cell>
          <cell r="DT538" t="str">
            <v>00360006</v>
          </cell>
          <cell r="DU538" t="str">
            <v>CAIXA ECONOMICA MONTEPIO GERAL</v>
          </cell>
        </row>
        <row r="539">
          <cell r="A539" t="str">
            <v>301850</v>
          </cell>
          <cell r="B539" t="str">
            <v>Luisa Maria Dinis Bento Tenreiro</v>
          </cell>
          <cell r="C539" t="str">
            <v>1984</v>
          </cell>
          <cell r="D539">
            <v>21</v>
          </cell>
          <cell r="E539">
            <v>21</v>
          </cell>
          <cell r="F539" t="str">
            <v>19600227</v>
          </cell>
          <cell r="G539" t="str">
            <v>45</v>
          </cell>
          <cell r="H539" t="str">
            <v>1</v>
          </cell>
          <cell r="I539" t="str">
            <v>Casado</v>
          </cell>
          <cell r="J539" t="str">
            <v>feminino</v>
          </cell>
          <cell r="K539">
            <v>2</v>
          </cell>
          <cell r="L539" t="str">
            <v>R Placido Abreu, 10-5. Dto.   Miraflores</v>
          </cell>
          <cell r="M539" t="str">
            <v>1495-152</v>
          </cell>
          <cell r="N539" t="str">
            <v>ALGÉS</v>
          </cell>
          <cell r="O539" t="str">
            <v>00243403</v>
          </cell>
          <cell r="P539" t="str">
            <v>12.ANO - 3. CURSO</v>
          </cell>
          <cell r="R539" t="str">
            <v>6004666</v>
          </cell>
          <cell r="S539" t="str">
            <v>19980601</v>
          </cell>
          <cell r="T539" t="str">
            <v>LISBOA</v>
          </cell>
          <cell r="W539" t="str">
            <v>110130650</v>
          </cell>
          <cell r="X539" t="str">
            <v>3522</v>
          </cell>
          <cell r="Y539" t="str">
            <v>0.0</v>
          </cell>
          <cell r="Z539">
            <v>2</v>
          </cell>
          <cell r="AA539" t="str">
            <v>00</v>
          </cell>
          <cell r="AC539" t="str">
            <v>X</v>
          </cell>
          <cell r="AD539" t="str">
            <v>029</v>
          </cell>
          <cell r="AE539" t="str">
            <v>10940088712</v>
          </cell>
          <cell r="AF539" t="str">
            <v>02</v>
          </cell>
          <cell r="AG539" t="str">
            <v>19841001</v>
          </cell>
          <cell r="AH539" t="str">
            <v>DT.Adm.Corr.Antiguid</v>
          </cell>
          <cell r="AI539" t="str">
            <v>1</v>
          </cell>
          <cell r="AJ539" t="str">
            <v>ACTIVOS</v>
          </cell>
          <cell r="AK539" t="str">
            <v>AA</v>
          </cell>
          <cell r="AL539" t="str">
            <v>ACTIVO TEMP.INTEIRO</v>
          </cell>
          <cell r="AM539" t="str">
            <v>J300</v>
          </cell>
          <cell r="AN539" t="str">
            <v>EDPOutsourcing Comercial-S</v>
          </cell>
          <cell r="AO539" t="str">
            <v>J312</v>
          </cell>
          <cell r="AP539" t="str">
            <v>EDPOC-LSB-CCB45</v>
          </cell>
          <cell r="AQ539" t="str">
            <v>40177436</v>
          </cell>
          <cell r="AR539" t="str">
            <v>70000022</v>
          </cell>
          <cell r="AS539" t="str">
            <v>014.</v>
          </cell>
          <cell r="AT539" t="str">
            <v>TECNICO COMERCIAL</v>
          </cell>
          <cell r="AU539" t="str">
            <v>0</v>
          </cell>
          <cell r="AV539" t="str">
            <v>00040449</v>
          </cell>
          <cell r="AW539" t="str">
            <v>J20600002230</v>
          </cell>
          <cell r="AX539" t="str">
            <v>ACCS-CONTACTOS COMERCIAIS SUL</v>
          </cell>
          <cell r="AY539" t="str">
            <v>68908200</v>
          </cell>
          <cell r="AZ539" t="str">
            <v>GC - GA Gestão Conta</v>
          </cell>
          <cell r="BA539" t="str">
            <v>6890</v>
          </cell>
          <cell r="BB539" t="str">
            <v>EDP Outsourcing Comercial</v>
          </cell>
          <cell r="BC539" t="str">
            <v>6890</v>
          </cell>
          <cell r="BD539" t="str">
            <v>6890</v>
          </cell>
          <cell r="BE539" t="str">
            <v>2800</v>
          </cell>
          <cell r="BF539" t="str">
            <v>6890</v>
          </cell>
          <cell r="BG539" t="str">
            <v>EDP Outsourcing Comercial,SA</v>
          </cell>
          <cell r="BH539" t="str">
            <v>1010</v>
          </cell>
          <cell r="BI539">
            <v>1160</v>
          </cell>
          <cell r="BJ539" t="str">
            <v>10</v>
          </cell>
          <cell r="BK539">
            <v>21</v>
          </cell>
          <cell r="BL539">
            <v>212.31</v>
          </cell>
          <cell r="BM539" t="str">
            <v>NÍVEL 4</v>
          </cell>
          <cell r="BN539" t="str">
            <v>01</v>
          </cell>
          <cell r="BO539" t="str">
            <v>04</v>
          </cell>
          <cell r="BP539" t="str">
            <v>20030110</v>
          </cell>
          <cell r="BQ539" t="str">
            <v>33</v>
          </cell>
          <cell r="BR539" t="str">
            <v>NOMEACAO</v>
          </cell>
          <cell r="BS539" t="str">
            <v>20050101</v>
          </cell>
          <cell r="BW539">
            <v>0</v>
          </cell>
          <cell r="BX539">
            <v>0</v>
          </cell>
          <cell r="BY539">
            <v>0</v>
          </cell>
          <cell r="BZ539">
            <v>0</v>
          </cell>
          <cell r="CA539">
            <v>0</v>
          </cell>
          <cell r="CC539">
            <v>0</v>
          </cell>
          <cell r="CG539">
            <v>0</v>
          </cell>
          <cell r="CK539">
            <v>0</v>
          </cell>
          <cell r="CO539">
            <v>0</v>
          </cell>
          <cell r="CT539">
            <v>0</v>
          </cell>
          <cell r="CU539">
            <v>0</v>
          </cell>
          <cell r="CV539">
            <v>0</v>
          </cell>
          <cell r="CW539">
            <v>0</v>
          </cell>
          <cell r="CX539">
            <v>0</v>
          </cell>
          <cell r="CZ539">
            <v>0</v>
          </cell>
          <cell r="DC539">
            <v>0</v>
          </cell>
          <cell r="DF539">
            <v>0</v>
          </cell>
          <cell r="DI539">
            <v>0</v>
          </cell>
          <cell r="DK539">
            <v>0</v>
          </cell>
          <cell r="DL539">
            <v>0</v>
          </cell>
          <cell r="DN539" t="str">
            <v>21D11</v>
          </cell>
          <cell r="DO539" t="str">
            <v>Flex.T.Int."Escrit"</v>
          </cell>
          <cell r="DP539">
            <v>2</v>
          </cell>
          <cell r="DQ539">
            <v>100</v>
          </cell>
          <cell r="DR539" t="str">
            <v>LX01</v>
          </cell>
          <cell r="DT539" t="str">
            <v>00300380</v>
          </cell>
          <cell r="DU539" t="str">
            <v>BANCO SANTANDER PORTUGAL, SA</v>
          </cell>
        </row>
        <row r="540">
          <cell r="A540" t="str">
            <v>200034</v>
          </cell>
          <cell r="B540" t="str">
            <v>Maria Filomena Acciaioli Figueiredo Carreto Madaleno</v>
          </cell>
          <cell r="C540" t="str">
            <v>1980</v>
          </cell>
          <cell r="D540">
            <v>25</v>
          </cell>
          <cell r="E540">
            <v>25</v>
          </cell>
          <cell r="F540" t="str">
            <v>19531118</v>
          </cell>
          <cell r="G540" t="str">
            <v>51</v>
          </cell>
          <cell r="H540" t="str">
            <v>1</v>
          </cell>
          <cell r="I540" t="str">
            <v>Casado</v>
          </cell>
          <cell r="J540" t="str">
            <v>feminino</v>
          </cell>
          <cell r="K540">
            <v>2</v>
          </cell>
          <cell r="L540" t="str">
            <v>Lg Monsenhor Dalgado, N.12 - 14.Dt.</v>
          </cell>
          <cell r="M540" t="str">
            <v>1500-000</v>
          </cell>
          <cell r="N540" t="str">
            <v>LISBOA</v>
          </cell>
          <cell r="O540" t="str">
            <v>00775005</v>
          </cell>
          <cell r="P540" t="str">
            <v>ORGANIZACAO E GESTAO EMPRESAS</v>
          </cell>
          <cell r="R540" t="str">
            <v>2337399</v>
          </cell>
          <cell r="S540" t="str">
            <v>19971210</v>
          </cell>
          <cell r="T540" t="str">
            <v>LISBOA</v>
          </cell>
          <cell r="W540" t="str">
            <v>125860390</v>
          </cell>
          <cell r="X540" t="str">
            <v>3263</v>
          </cell>
          <cell r="Y540" t="str">
            <v>0.0</v>
          </cell>
          <cell r="Z540">
            <v>1</v>
          </cell>
          <cell r="AA540" t="str">
            <v>00</v>
          </cell>
          <cell r="AC540" t="str">
            <v>X</v>
          </cell>
          <cell r="AD540" t="str">
            <v>029</v>
          </cell>
          <cell r="AE540" t="str">
            <v>10940100636</v>
          </cell>
          <cell r="AF540" t="str">
            <v>02</v>
          </cell>
          <cell r="AG540" t="str">
            <v>19800801</v>
          </cell>
          <cell r="AH540" t="str">
            <v>DT.Adm.Corr.Antiguid</v>
          </cell>
          <cell r="AI540" t="str">
            <v>1</v>
          </cell>
          <cell r="AJ540" t="str">
            <v>ACTIVOS</v>
          </cell>
          <cell r="AK540" t="str">
            <v>AA</v>
          </cell>
          <cell r="AL540" t="str">
            <v>ACTIVO TEMP.INTEIRO</v>
          </cell>
          <cell r="AM540" t="str">
            <v>J300</v>
          </cell>
          <cell r="AN540" t="str">
            <v>EDPOutsourcing Comercial-S</v>
          </cell>
          <cell r="AO540" t="str">
            <v>J312</v>
          </cell>
          <cell r="AP540" t="str">
            <v>EDPOC-LSB-CCB45</v>
          </cell>
          <cell r="AQ540" t="str">
            <v>40177421</v>
          </cell>
          <cell r="AR540" t="str">
            <v>70000042</v>
          </cell>
          <cell r="AS540" t="str">
            <v>01L2</v>
          </cell>
          <cell r="AT540" t="str">
            <v>LICENCIADO II</v>
          </cell>
          <cell r="AU540" t="str">
            <v>1</v>
          </cell>
          <cell r="AV540" t="str">
            <v>00040531</v>
          </cell>
          <cell r="AW540" t="str">
            <v>J20600002430</v>
          </cell>
          <cell r="AX540" t="str">
            <v>ACTS-GA CONTACTOS TECNICOS SUL</v>
          </cell>
          <cell r="AY540" t="str">
            <v>68908200</v>
          </cell>
          <cell r="AZ540" t="str">
            <v>GC - GA Gestão Conta</v>
          </cell>
          <cell r="BA540" t="str">
            <v>6890</v>
          </cell>
          <cell r="BB540" t="str">
            <v>EDP Outsourcing Comercial</v>
          </cell>
          <cell r="BC540" t="str">
            <v>6890</v>
          </cell>
          <cell r="BD540" t="str">
            <v>6890</v>
          </cell>
          <cell r="BE540" t="str">
            <v>2800</v>
          </cell>
          <cell r="BF540" t="str">
            <v>6890</v>
          </cell>
          <cell r="BG540" t="str">
            <v>EDP Outsourcing Comercial,SA</v>
          </cell>
          <cell r="BH540" t="str">
            <v>1010</v>
          </cell>
          <cell r="BI540">
            <v>2409</v>
          </cell>
          <cell r="BJ540" t="str">
            <v>K</v>
          </cell>
          <cell r="BK540">
            <v>25</v>
          </cell>
          <cell r="BL540">
            <v>252.75</v>
          </cell>
          <cell r="BM540" t="str">
            <v>LIC 2</v>
          </cell>
          <cell r="BN540" t="str">
            <v>00</v>
          </cell>
          <cell r="BO540" t="str">
            <v>K</v>
          </cell>
          <cell r="BP540" t="str">
            <v>20050101</v>
          </cell>
          <cell r="BQ540" t="str">
            <v>21</v>
          </cell>
          <cell r="BR540" t="str">
            <v>EVOLUCAO AUTOMATICA</v>
          </cell>
          <cell r="BS540" t="str">
            <v>20050101</v>
          </cell>
          <cell r="BW540">
            <v>0</v>
          </cell>
          <cell r="BX540">
            <v>0</v>
          </cell>
          <cell r="BY540">
            <v>0</v>
          </cell>
          <cell r="BZ540">
            <v>0</v>
          </cell>
          <cell r="CA540">
            <v>0</v>
          </cell>
          <cell r="CC540">
            <v>0</v>
          </cell>
          <cell r="CG540">
            <v>0</v>
          </cell>
          <cell r="CK540">
            <v>0</v>
          </cell>
          <cell r="CO540">
            <v>0</v>
          </cell>
          <cell r="CT540">
            <v>0</v>
          </cell>
          <cell r="CU540">
            <v>0</v>
          </cell>
          <cell r="CV540">
            <v>0</v>
          </cell>
          <cell r="CW540">
            <v>0</v>
          </cell>
          <cell r="CX540">
            <v>0</v>
          </cell>
          <cell r="CZ540">
            <v>0</v>
          </cell>
          <cell r="DC540">
            <v>0</v>
          </cell>
          <cell r="DF540">
            <v>0</v>
          </cell>
          <cell r="DI540">
            <v>0</v>
          </cell>
          <cell r="DK540">
            <v>0</v>
          </cell>
          <cell r="DL540">
            <v>0</v>
          </cell>
          <cell r="DN540" t="str">
            <v>21D11</v>
          </cell>
          <cell r="DO540" t="str">
            <v>Flex.T.Int."Escrit"</v>
          </cell>
          <cell r="DP540">
            <v>2</v>
          </cell>
          <cell r="DQ540">
            <v>100</v>
          </cell>
          <cell r="DR540" t="str">
            <v>LX01</v>
          </cell>
          <cell r="DT540" t="str">
            <v>00300375</v>
          </cell>
          <cell r="DU540" t="str">
            <v>BANCO SANTANDER PORTUGAL, SA</v>
          </cell>
        </row>
        <row r="541">
          <cell r="A541" t="str">
            <v>201405</v>
          </cell>
          <cell r="B541" t="str">
            <v>Jose Gomes Santos</v>
          </cell>
          <cell r="C541" t="str">
            <v>1980</v>
          </cell>
          <cell r="D541">
            <v>25</v>
          </cell>
          <cell r="E541">
            <v>25</v>
          </cell>
          <cell r="F541" t="str">
            <v>19520815</v>
          </cell>
          <cell r="G541" t="str">
            <v>52</v>
          </cell>
          <cell r="H541" t="str">
            <v>1</v>
          </cell>
          <cell r="I541" t="str">
            <v>Casado</v>
          </cell>
          <cell r="J541" t="str">
            <v>masculino</v>
          </cell>
          <cell r="K541">
            <v>3</v>
          </cell>
          <cell r="L541" t="str">
            <v>Av Bento Goncalves, 21-6.Dto.</v>
          </cell>
          <cell r="M541" t="str">
            <v>2910-000</v>
          </cell>
          <cell r="N541" t="str">
            <v>SETÚBAL</v>
          </cell>
          <cell r="O541" t="str">
            <v>00743205</v>
          </cell>
          <cell r="P541" t="str">
            <v>ENG. ELECTROTECNICA</v>
          </cell>
          <cell r="R541" t="str">
            <v>8061759</v>
          </cell>
          <cell r="S541" t="str">
            <v>19970826</v>
          </cell>
          <cell r="T541" t="str">
            <v>SETUBAL</v>
          </cell>
          <cell r="W541" t="str">
            <v>113953534</v>
          </cell>
          <cell r="X541" t="str">
            <v>2232</v>
          </cell>
          <cell r="Y541" t="str">
            <v>0.0</v>
          </cell>
          <cell r="Z541">
            <v>3</v>
          </cell>
          <cell r="AA541" t="str">
            <v>00</v>
          </cell>
          <cell r="AD541" t="str">
            <v>100</v>
          </cell>
          <cell r="AE541" t="str">
            <v>11218692237</v>
          </cell>
          <cell r="AF541" t="str">
            <v>02</v>
          </cell>
          <cell r="AG541" t="str">
            <v>19800901</v>
          </cell>
          <cell r="AH541" t="str">
            <v>DT.Adm.Corr.Antiguid</v>
          </cell>
          <cell r="AI541" t="str">
            <v>1</v>
          </cell>
          <cell r="AJ541" t="str">
            <v>ACTIVOS</v>
          </cell>
          <cell r="AK541" t="str">
            <v>AA</v>
          </cell>
          <cell r="AL541" t="str">
            <v>ACTIVO TEMP.INTEIRO</v>
          </cell>
          <cell r="AM541" t="str">
            <v>J300</v>
          </cell>
          <cell r="AN541" t="str">
            <v>EDPOutsourcing Comercial-S</v>
          </cell>
          <cell r="AO541" t="str">
            <v>J313</v>
          </cell>
          <cell r="AP541" t="str">
            <v>EDPOC-PSt ADRIÃ</v>
          </cell>
          <cell r="AQ541" t="str">
            <v>40186028</v>
          </cell>
          <cell r="AR541" t="str">
            <v>70000168</v>
          </cell>
          <cell r="AS541" t="str">
            <v>080I</v>
          </cell>
          <cell r="AT541" t="str">
            <v>SUBDIRECTOR (D1)</v>
          </cell>
          <cell r="AU541" t="str">
            <v>1</v>
          </cell>
          <cell r="AV541" t="str">
            <v>00040162</v>
          </cell>
          <cell r="AW541" t="str">
            <v>J20402000130</v>
          </cell>
          <cell r="AX541" t="str">
            <v>CACC-CH-CHEFIA</v>
          </cell>
          <cell r="AY541" t="str">
            <v>68906000</v>
          </cell>
          <cell r="AZ541" t="str">
            <v>Gestão Contact Cente</v>
          </cell>
          <cell r="BA541" t="str">
            <v>6890</v>
          </cell>
          <cell r="BB541" t="str">
            <v>EDP Outsourcing Comercial</v>
          </cell>
          <cell r="BC541" t="str">
            <v>6890</v>
          </cell>
          <cell r="BD541" t="str">
            <v>6890</v>
          </cell>
          <cell r="BE541" t="str">
            <v>2800</v>
          </cell>
          <cell r="BF541" t="str">
            <v>6890</v>
          </cell>
          <cell r="BG541" t="str">
            <v>EDP Outsourcing Comercial,SA</v>
          </cell>
          <cell r="BH541" t="str">
            <v>1010</v>
          </cell>
          <cell r="BI541">
            <v>2659</v>
          </cell>
          <cell r="BJ541" t="str">
            <v>M</v>
          </cell>
          <cell r="BK541">
            <v>25</v>
          </cell>
          <cell r="BL541">
            <v>252.75</v>
          </cell>
          <cell r="BM541" t="str">
            <v>SUB DIR</v>
          </cell>
          <cell r="BN541" t="str">
            <v>00</v>
          </cell>
          <cell r="BO541" t="str">
            <v>M</v>
          </cell>
          <cell r="BP541" t="str">
            <v>20050105</v>
          </cell>
          <cell r="BQ541" t="str">
            <v>33</v>
          </cell>
          <cell r="BR541" t="str">
            <v>NOMEACAO</v>
          </cell>
          <cell r="BS541" t="str">
            <v>20050501</v>
          </cell>
          <cell r="BU541" t="str">
            <v>SUB DIR</v>
          </cell>
          <cell r="BV541" t="str">
            <v>M</v>
          </cell>
          <cell r="BW541">
            <v>0</v>
          </cell>
          <cell r="BX541">
            <v>25</v>
          </cell>
          <cell r="BY541">
            <v>727.94</v>
          </cell>
          <cell r="BZ541">
            <v>0</v>
          </cell>
          <cell r="CA541">
            <v>0</v>
          </cell>
          <cell r="CC541">
            <v>0</v>
          </cell>
          <cell r="CG541">
            <v>0</v>
          </cell>
          <cell r="CK541">
            <v>0</v>
          </cell>
          <cell r="CO541">
            <v>0</v>
          </cell>
          <cell r="CT541">
            <v>0</v>
          </cell>
          <cell r="CU541">
            <v>0</v>
          </cell>
          <cell r="CV541">
            <v>0</v>
          </cell>
          <cell r="CW541">
            <v>0</v>
          </cell>
          <cell r="CX541">
            <v>0</v>
          </cell>
          <cell r="CZ541">
            <v>0</v>
          </cell>
          <cell r="DC541">
            <v>0</v>
          </cell>
          <cell r="DF541">
            <v>0</v>
          </cell>
          <cell r="DI541">
            <v>0</v>
          </cell>
          <cell r="DK541">
            <v>0</v>
          </cell>
          <cell r="DL541">
            <v>0</v>
          </cell>
          <cell r="DN541" t="str">
            <v>50001</v>
          </cell>
          <cell r="DO541" t="str">
            <v>IHT_TEMPO INTEIRO</v>
          </cell>
          <cell r="DP541">
            <v>2</v>
          </cell>
          <cell r="DQ541">
            <v>100</v>
          </cell>
          <cell r="DR541" t="str">
            <v>LX01</v>
          </cell>
          <cell r="DT541" t="str">
            <v>00350774</v>
          </cell>
          <cell r="DU541" t="str">
            <v>CAIXA GERAL DE DEPOSITOS, SA</v>
          </cell>
        </row>
        <row r="542">
          <cell r="A542" t="str">
            <v>272647</v>
          </cell>
          <cell r="B542" t="str">
            <v>Maria Luz Vieira Amaral</v>
          </cell>
          <cell r="C542" t="str">
            <v>1967</v>
          </cell>
          <cell r="D542">
            <v>38</v>
          </cell>
          <cell r="E542">
            <v>38</v>
          </cell>
          <cell r="F542" t="str">
            <v>19510902</v>
          </cell>
          <cell r="G542" t="str">
            <v>53</v>
          </cell>
          <cell r="H542" t="str">
            <v>4</v>
          </cell>
          <cell r="I542" t="str">
            <v>Divorc</v>
          </cell>
          <cell r="J542" t="str">
            <v>feminino</v>
          </cell>
          <cell r="K542">
            <v>2</v>
          </cell>
          <cell r="L542" t="str">
            <v>R Nova Valmosqueiro , nº 18-1º</v>
          </cell>
          <cell r="M542" t="str">
            <v>2070-107</v>
          </cell>
          <cell r="N542" t="str">
            <v>CARTAXO</v>
          </cell>
          <cell r="O542" t="str">
            <v>00231023</v>
          </cell>
          <cell r="P542" t="str">
            <v>CURSO GERAL DOS LICEUS</v>
          </cell>
          <cell r="R542" t="str">
            <v>2045745</v>
          </cell>
          <cell r="S542" t="str">
            <v>19940825</v>
          </cell>
          <cell r="T542" t="str">
            <v>LISBOA</v>
          </cell>
          <cell r="U542" t="str">
            <v>9803</v>
          </cell>
          <cell r="V542" t="str">
            <v>S.NAC IND ENERGIA-SINDEL</v>
          </cell>
          <cell r="W542" t="str">
            <v>105366811</v>
          </cell>
          <cell r="X542" t="str">
            <v>1988</v>
          </cell>
          <cell r="Y542" t="str">
            <v>0.0</v>
          </cell>
          <cell r="Z542">
            <v>2</v>
          </cell>
          <cell r="AA542" t="str">
            <v>00</v>
          </cell>
          <cell r="AD542" t="str">
            <v>100</v>
          </cell>
          <cell r="AE542" t="str">
            <v>10954343187</v>
          </cell>
          <cell r="AF542" t="str">
            <v>02</v>
          </cell>
          <cell r="AG542" t="str">
            <v>19670902</v>
          </cell>
          <cell r="AH542" t="str">
            <v>DT.Adm.Corr.Antiguid</v>
          </cell>
          <cell r="AI542" t="str">
            <v>1</v>
          </cell>
          <cell r="AJ542" t="str">
            <v>ACTIVOS</v>
          </cell>
          <cell r="AK542" t="str">
            <v>AA</v>
          </cell>
          <cell r="AL542" t="str">
            <v>ACTIVO TEMP.INTEIRO</v>
          </cell>
          <cell r="AM542" t="str">
            <v>J300</v>
          </cell>
          <cell r="AN542" t="str">
            <v>EDPOutsourcing Comercial-S</v>
          </cell>
          <cell r="AO542" t="str">
            <v>J313</v>
          </cell>
          <cell r="AP542" t="str">
            <v>EDPOC-PSt ADRIÃ</v>
          </cell>
          <cell r="AQ542" t="str">
            <v>40177201</v>
          </cell>
          <cell r="AR542" t="str">
            <v>70000078</v>
          </cell>
          <cell r="AS542" t="str">
            <v>033.</v>
          </cell>
          <cell r="AT542" t="str">
            <v>TECNICO PRINCIPAL DE GESTAO</v>
          </cell>
          <cell r="AU542" t="str">
            <v>1</v>
          </cell>
          <cell r="AV542" t="str">
            <v>00040163</v>
          </cell>
          <cell r="AW542" t="str">
            <v>J20402000330</v>
          </cell>
          <cell r="AX542" t="str">
            <v>CACC-CONTACT CENTER</v>
          </cell>
          <cell r="AY542" t="str">
            <v>68906000</v>
          </cell>
          <cell r="AZ542" t="str">
            <v>Gestão Contact Cente</v>
          </cell>
          <cell r="BA542" t="str">
            <v>6890</v>
          </cell>
          <cell r="BB542" t="str">
            <v>EDP Outsourcing Comercial</v>
          </cell>
          <cell r="BC542" t="str">
            <v>6890</v>
          </cell>
          <cell r="BD542" t="str">
            <v>6890</v>
          </cell>
          <cell r="BE542" t="str">
            <v>2800</v>
          </cell>
          <cell r="BF542" t="str">
            <v>6890</v>
          </cell>
          <cell r="BG542" t="str">
            <v>EDP Outsourcing Comercial,SA</v>
          </cell>
          <cell r="BH542" t="str">
            <v>1010</v>
          </cell>
          <cell r="BI542">
            <v>1891</v>
          </cell>
          <cell r="BJ542" t="str">
            <v>18</v>
          </cell>
          <cell r="BK542">
            <v>38</v>
          </cell>
          <cell r="BL542">
            <v>384.18</v>
          </cell>
          <cell r="BM542" t="str">
            <v>NÍVEL 3</v>
          </cell>
          <cell r="BN542" t="str">
            <v>00</v>
          </cell>
          <cell r="BO542" t="str">
            <v>09</v>
          </cell>
          <cell r="BP542" t="str">
            <v>20040110</v>
          </cell>
          <cell r="BQ542" t="str">
            <v>22</v>
          </cell>
          <cell r="BR542" t="str">
            <v>ACELERACAO DE CARREIRA</v>
          </cell>
          <cell r="BS542" t="str">
            <v>20050101</v>
          </cell>
          <cell r="BW542">
            <v>0</v>
          </cell>
          <cell r="BX542">
            <v>0</v>
          </cell>
          <cell r="BY542">
            <v>0</v>
          </cell>
          <cell r="BZ542">
            <v>0</v>
          </cell>
          <cell r="CA542">
            <v>0</v>
          </cell>
          <cell r="CC542">
            <v>0</v>
          </cell>
          <cell r="CG542">
            <v>0</v>
          </cell>
          <cell r="CK542">
            <v>0</v>
          </cell>
          <cell r="CO542">
            <v>0</v>
          </cell>
          <cell r="CT542">
            <v>0</v>
          </cell>
          <cell r="CU542">
            <v>0</v>
          </cell>
          <cell r="CV542">
            <v>0</v>
          </cell>
          <cell r="CW542">
            <v>0</v>
          </cell>
          <cell r="CX542">
            <v>0</v>
          </cell>
          <cell r="CZ542">
            <v>0</v>
          </cell>
          <cell r="DC542">
            <v>0</v>
          </cell>
          <cell r="DF542">
            <v>0</v>
          </cell>
          <cell r="DI542">
            <v>0</v>
          </cell>
          <cell r="DK542">
            <v>0</v>
          </cell>
          <cell r="DL542">
            <v>0</v>
          </cell>
          <cell r="DN542" t="str">
            <v>21D12</v>
          </cell>
          <cell r="DO542" t="str">
            <v>Flex.T.Int."Act.Ind."</v>
          </cell>
          <cell r="DP542">
            <v>9</v>
          </cell>
          <cell r="DQ542">
            <v>100</v>
          </cell>
          <cell r="DR542" t="str">
            <v>LX01</v>
          </cell>
          <cell r="DT542" t="str">
            <v>00350213</v>
          </cell>
          <cell r="DU542" t="str">
            <v>CAIXA GERAL DE DEPOSITOS, SA</v>
          </cell>
        </row>
        <row r="543">
          <cell r="A543" t="str">
            <v>262463</v>
          </cell>
          <cell r="B543" t="str">
            <v>Manuel Gaudencio Velhinho Fragoso</v>
          </cell>
          <cell r="C543" t="str">
            <v>1968</v>
          </cell>
          <cell r="D543">
            <v>37</v>
          </cell>
          <cell r="E543">
            <v>37</v>
          </cell>
          <cell r="F543" t="str">
            <v>19550831</v>
          </cell>
          <cell r="G543" t="str">
            <v>49</v>
          </cell>
          <cell r="H543" t="str">
            <v>1</v>
          </cell>
          <cell r="I543" t="str">
            <v>Casado</v>
          </cell>
          <cell r="J543" t="str">
            <v>masculino</v>
          </cell>
          <cell r="K543">
            <v>1</v>
          </cell>
          <cell r="L543" t="str">
            <v>R da Estremadura, 44     Vila Cha</v>
          </cell>
          <cell r="M543" t="str">
            <v>2835-746</v>
          </cell>
          <cell r="N543" t="str">
            <v>SANTO ANTÓNIO DA CHARNECA</v>
          </cell>
          <cell r="O543" t="str">
            <v>00776300</v>
          </cell>
          <cell r="P543" t="str">
            <v>GESTAO DE EMPRESAS</v>
          </cell>
          <cell r="R543" t="str">
            <v>4737958</v>
          </cell>
          <cell r="S543" t="str">
            <v>19891213</v>
          </cell>
          <cell r="T543" t="str">
            <v>LISBOA</v>
          </cell>
          <cell r="U543" t="str">
            <v>9802</v>
          </cell>
          <cell r="V543" t="str">
            <v>SIND IND ELéCT SUL ILHAS</v>
          </cell>
          <cell r="W543" t="str">
            <v>160551161</v>
          </cell>
          <cell r="X543" t="str">
            <v>2160</v>
          </cell>
          <cell r="Y543" t="str">
            <v>0.0</v>
          </cell>
          <cell r="Z543">
            <v>1</v>
          </cell>
          <cell r="AA543" t="str">
            <v>00</v>
          </cell>
          <cell r="AD543" t="str">
            <v>100</v>
          </cell>
          <cell r="AE543" t="str">
            <v>11071060435</v>
          </cell>
          <cell r="AF543" t="str">
            <v>02</v>
          </cell>
          <cell r="AG543" t="str">
            <v>19680301</v>
          </cell>
          <cell r="AH543" t="str">
            <v>DT.Adm.Corr.Antiguid</v>
          </cell>
          <cell r="AI543" t="str">
            <v>1</v>
          </cell>
          <cell r="AJ543" t="str">
            <v>ACTIVOS</v>
          </cell>
          <cell r="AK543" t="str">
            <v>AA</v>
          </cell>
          <cell r="AL543" t="str">
            <v>ACTIVO TEMP.INTEIRO</v>
          </cell>
          <cell r="AM543" t="str">
            <v>J300</v>
          </cell>
          <cell r="AN543" t="str">
            <v>EDPOutsourcing Comercial-S</v>
          </cell>
          <cell r="AO543" t="str">
            <v>J313</v>
          </cell>
          <cell r="AP543" t="str">
            <v>EDPOC-PSt ADRIÃ</v>
          </cell>
          <cell r="AQ543" t="str">
            <v>40177071</v>
          </cell>
          <cell r="AR543" t="str">
            <v>70000041</v>
          </cell>
          <cell r="AS543" t="str">
            <v>01L1</v>
          </cell>
          <cell r="AT543" t="str">
            <v>LICENCIADO I</v>
          </cell>
          <cell r="AU543" t="str">
            <v>1</v>
          </cell>
          <cell r="AV543" t="str">
            <v>00040163</v>
          </cell>
          <cell r="AW543" t="str">
            <v>J20402000330</v>
          </cell>
          <cell r="AX543" t="str">
            <v>CACC-CONTACT CENTER</v>
          </cell>
          <cell r="AY543" t="str">
            <v>68906000</v>
          </cell>
          <cell r="AZ543" t="str">
            <v>Gestão Contact Cente</v>
          </cell>
          <cell r="BA543" t="str">
            <v>6890</v>
          </cell>
          <cell r="BB543" t="str">
            <v>EDP Outsourcing Comercial</v>
          </cell>
          <cell r="BC543" t="str">
            <v>6890</v>
          </cell>
          <cell r="BD543" t="str">
            <v>6890</v>
          </cell>
          <cell r="BE543" t="str">
            <v>2800</v>
          </cell>
          <cell r="BF543" t="str">
            <v>6890</v>
          </cell>
          <cell r="BG543" t="str">
            <v>EDP Outsourcing Comercial,SA</v>
          </cell>
          <cell r="BH543" t="str">
            <v>1010</v>
          </cell>
          <cell r="BI543">
            <v>1907</v>
          </cell>
          <cell r="BJ543" t="str">
            <v>G</v>
          </cell>
          <cell r="BK543">
            <v>37</v>
          </cell>
          <cell r="BL543">
            <v>374.07</v>
          </cell>
          <cell r="BM543" t="str">
            <v>LIC 1</v>
          </cell>
          <cell r="BN543" t="str">
            <v>01</v>
          </cell>
          <cell r="BO543" t="str">
            <v>G</v>
          </cell>
          <cell r="BP543" t="str">
            <v>20030110</v>
          </cell>
          <cell r="BQ543" t="str">
            <v>22</v>
          </cell>
          <cell r="BR543" t="str">
            <v>ACELERACAO DE CARREIRA</v>
          </cell>
          <cell r="BS543" t="str">
            <v>20050101</v>
          </cell>
          <cell r="BW543">
            <v>0</v>
          </cell>
          <cell r="BX543">
            <v>0</v>
          </cell>
          <cell r="BY543">
            <v>0</v>
          </cell>
          <cell r="BZ543">
            <v>0</v>
          </cell>
          <cell r="CA543">
            <v>0</v>
          </cell>
          <cell r="CC543">
            <v>0</v>
          </cell>
          <cell r="CG543">
            <v>0</v>
          </cell>
          <cell r="CK543">
            <v>0</v>
          </cell>
          <cell r="CO543">
            <v>0</v>
          </cell>
          <cell r="CT543">
            <v>0</v>
          </cell>
          <cell r="CU543">
            <v>0</v>
          </cell>
          <cell r="CV543">
            <v>0</v>
          </cell>
          <cell r="CW543">
            <v>0</v>
          </cell>
          <cell r="CX543">
            <v>0</v>
          </cell>
          <cell r="CZ543">
            <v>0</v>
          </cell>
          <cell r="DC543">
            <v>0</v>
          </cell>
          <cell r="DF543">
            <v>0</v>
          </cell>
          <cell r="DI543">
            <v>0</v>
          </cell>
          <cell r="DK543">
            <v>0</v>
          </cell>
          <cell r="DL543">
            <v>0</v>
          </cell>
          <cell r="DN543" t="str">
            <v>21D11</v>
          </cell>
          <cell r="DO543" t="str">
            <v>Flex.T.Int."Escrit"</v>
          </cell>
          <cell r="DP543">
            <v>9</v>
          </cell>
          <cell r="DQ543">
            <v>100</v>
          </cell>
          <cell r="DR543" t="str">
            <v>LX01</v>
          </cell>
          <cell r="DT543" t="str">
            <v>00350141</v>
          </cell>
          <cell r="DU543" t="str">
            <v>CAIXA GERAL DE DEPOSITOS, SA</v>
          </cell>
        </row>
        <row r="544">
          <cell r="A544" t="str">
            <v>200182</v>
          </cell>
          <cell r="B544" t="str">
            <v>Jose Manuel Alves Guerreiro</v>
          </cell>
          <cell r="C544" t="str">
            <v>1980</v>
          </cell>
          <cell r="D544">
            <v>25</v>
          </cell>
          <cell r="E544">
            <v>25</v>
          </cell>
          <cell r="F544" t="str">
            <v>19501212</v>
          </cell>
          <cell r="G544" t="str">
            <v>54</v>
          </cell>
          <cell r="H544" t="str">
            <v>1</v>
          </cell>
          <cell r="I544" t="str">
            <v>Casado</v>
          </cell>
          <cell r="J544" t="str">
            <v>masculino</v>
          </cell>
          <cell r="K544">
            <v>1</v>
          </cell>
          <cell r="L544" t="str">
            <v>Pct Maria Lamas,   2 - 8 B</v>
          </cell>
          <cell r="M544" t="str">
            <v>2900-000</v>
          </cell>
          <cell r="N544" t="str">
            <v>SETÚBAL</v>
          </cell>
          <cell r="O544" t="str">
            <v>00231023</v>
          </cell>
          <cell r="P544" t="str">
            <v>CURSO GERAL DOS LICEUS</v>
          </cell>
          <cell r="R544" t="str">
            <v>5598498</v>
          </cell>
          <cell r="S544" t="str">
            <v>19780330</v>
          </cell>
          <cell r="T544" t="str">
            <v>LISBOA</v>
          </cell>
          <cell r="W544" t="str">
            <v>119086972</v>
          </cell>
          <cell r="X544" t="str">
            <v>3530</v>
          </cell>
          <cell r="Y544" t="str">
            <v>0.0</v>
          </cell>
          <cell r="Z544">
            <v>1</v>
          </cell>
          <cell r="AA544" t="str">
            <v>00</v>
          </cell>
          <cell r="AC544" t="str">
            <v>X</v>
          </cell>
          <cell r="AD544" t="str">
            <v>029</v>
          </cell>
          <cell r="AE544" t="str">
            <v>10940075803</v>
          </cell>
          <cell r="AF544" t="str">
            <v>02</v>
          </cell>
          <cell r="AG544" t="str">
            <v>19800701</v>
          </cell>
          <cell r="AH544" t="str">
            <v>DT.Adm.Corr.Antiguid</v>
          </cell>
          <cell r="AI544" t="str">
            <v>1</v>
          </cell>
          <cell r="AJ544" t="str">
            <v>ACTIVOS</v>
          </cell>
          <cell r="AK544" t="str">
            <v>AA</v>
          </cell>
          <cell r="AL544" t="str">
            <v>ACTIVO TEMP.INTEIRO</v>
          </cell>
          <cell r="AM544" t="str">
            <v>J300</v>
          </cell>
          <cell r="AN544" t="str">
            <v>EDPOutsourcing Comercial-S</v>
          </cell>
          <cell r="AO544" t="str">
            <v>J313</v>
          </cell>
          <cell r="AP544" t="str">
            <v>EDPOC-PSt ADRIÃ</v>
          </cell>
          <cell r="AQ544" t="str">
            <v>40177072</v>
          </cell>
          <cell r="AR544" t="str">
            <v>70000053</v>
          </cell>
          <cell r="AS544" t="str">
            <v>022.</v>
          </cell>
          <cell r="AT544" t="str">
            <v>ASSISTENTE GESTAO</v>
          </cell>
          <cell r="AU544" t="str">
            <v>1</v>
          </cell>
          <cell r="AV544" t="str">
            <v>00040163</v>
          </cell>
          <cell r="AW544" t="str">
            <v>J20402000330</v>
          </cell>
          <cell r="AX544" t="str">
            <v>CACC-CONTACT CENTER</v>
          </cell>
          <cell r="AY544" t="str">
            <v>68906000</v>
          </cell>
          <cell r="AZ544" t="str">
            <v>Gestão Contact Cente</v>
          </cell>
          <cell r="BA544" t="str">
            <v>6890</v>
          </cell>
          <cell r="BB544" t="str">
            <v>EDP Outsourcing Comercial</v>
          </cell>
          <cell r="BC544" t="str">
            <v>6890</v>
          </cell>
          <cell r="BD544" t="str">
            <v>6890</v>
          </cell>
          <cell r="BE544" t="str">
            <v>2800</v>
          </cell>
          <cell r="BF544" t="str">
            <v>6890</v>
          </cell>
          <cell r="BG544" t="str">
            <v>EDP Outsourcing Comercial,SA</v>
          </cell>
          <cell r="BH544" t="str">
            <v>1010</v>
          </cell>
          <cell r="BI544">
            <v>1707</v>
          </cell>
          <cell r="BJ544" t="str">
            <v>16</v>
          </cell>
          <cell r="BK544">
            <v>25</v>
          </cell>
          <cell r="BL544">
            <v>252.75</v>
          </cell>
          <cell r="BM544" t="str">
            <v>NÍVEL 2</v>
          </cell>
          <cell r="BN544" t="str">
            <v>01</v>
          </cell>
          <cell r="BO544" t="str">
            <v>04</v>
          </cell>
          <cell r="BP544" t="str">
            <v>20030110</v>
          </cell>
          <cell r="BQ544" t="str">
            <v>22</v>
          </cell>
          <cell r="BR544" t="str">
            <v>ACELERACAO DE CARREIRA</v>
          </cell>
          <cell r="BS544" t="str">
            <v>20050101</v>
          </cell>
          <cell r="BW544">
            <v>0</v>
          </cell>
          <cell r="BX544">
            <v>21</v>
          </cell>
          <cell r="BY544">
            <v>411.55</v>
          </cell>
          <cell r="BZ544">
            <v>0</v>
          </cell>
          <cell r="CA544">
            <v>0</v>
          </cell>
          <cell r="CC544">
            <v>0</v>
          </cell>
          <cell r="CG544">
            <v>0</v>
          </cell>
          <cell r="CK544">
            <v>0</v>
          </cell>
          <cell r="CO544">
            <v>0</v>
          </cell>
          <cell r="CT544">
            <v>0</v>
          </cell>
          <cell r="CU544">
            <v>0</v>
          </cell>
          <cell r="CV544">
            <v>0</v>
          </cell>
          <cell r="CW544">
            <v>0</v>
          </cell>
          <cell r="CX544">
            <v>0</v>
          </cell>
          <cell r="CZ544">
            <v>0</v>
          </cell>
          <cell r="DC544">
            <v>0</v>
          </cell>
          <cell r="DF544">
            <v>0</v>
          </cell>
          <cell r="DI544">
            <v>0</v>
          </cell>
          <cell r="DK544">
            <v>0</v>
          </cell>
          <cell r="DL544">
            <v>0</v>
          </cell>
          <cell r="DN544" t="str">
            <v>50001</v>
          </cell>
          <cell r="DO544" t="str">
            <v>IHT_TEMPO INTEIRO</v>
          </cell>
          <cell r="DP544">
            <v>9</v>
          </cell>
          <cell r="DQ544">
            <v>100</v>
          </cell>
          <cell r="DR544" t="str">
            <v>LX01</v>
          </cell>
          <cell r="DT544" t="str">
            <v>00330000</v>
          </cell>
          <cell r="DU544" t="str">
            <v>BANCO COMERCIAL PORTUGUES, SA</v>
          </cell>
        </row>
        <row r="545">
          <cell r="A545" t="str">
            <v>218790</v>
          </cell>
          <cell r="B545" t="str">
            <v>João Antonio Teixeira Alves de Moura</v>
          </cell>
          <cell r="C545" t="str">
            <v>1982</v>
          </cell>
          <cell r="D545">
            <v>23</v>
          </cell>
          <cell r="E545">
            <v>23</v>
          </cell>
          <cell r="F545" t="str">
            <v>19540803</v>
          </cell>
          <cell r="G545" t="str">
            <v>50</v>
          </cell>
          <cell r="H545" t="str">
            <v>1</v>
          </cell>
          <cell r="I545" t="str">
            <v>Casado</v>
          </cell>
          <cell r="J545" t="str">
            <v>masculino</v>
          </cell>
          <cell r="K545">
            <v>2</v>
          </cell>
          <cell r="L545" t="str">
            <v>R Alves Redol, 66-3Dto Cova da Piedade</v>
          </cell>
          <cell r="M545" t="str">
            <v>2800-320</v>
          </cell>
          <cell r="N545" t="str">
            <v>ALMADA</v>
          </cell>
          <cell r="O545" t="str">
            <v>00241132</v>
          </cell>
          <cell r="P545" t="str">
            <v>CURSO COMPLEMENTAR DOS LICEUS</v>
          </cell>
          <cell r="R545" t="str">
            <v>2988464</v>
          </cell>
          <cell r="S545" t="str">
            <v>19940624</v>
          </cell>
          <cell r="T545" t="str">
            <v>LISBOA</v>
          </cell>
          <cell r="U545" t="str">
            <v>9803</v>
          </cell>
          <cell r="V545" t="str">
            <v>S.NAC IND ENERGIA-SINDEL</v>
          </cell>
          <cell r="W545" t="str">
            <v>138294232</v>
          </cell>
          <cell r="X545" t="str">
            <v>3212</v>
          </cell>
          <cell r="Y545" t="str">
            <v>0.0</v>
          </cell>
          <cell r="Z545">
            <v>2</v>
          </cell>
          <cell r="AA545" t="str">
            <v>00</v>
          </cell>
          <cell r="AC545" t="str">
            <v>X</v>
          </cell>
          <cell r="AD545" t="str">
            <v>100</v>
          </cell>
          <cell r="AE545" t="str">
            <v>11200991133</v>
          </cell>
          <cell r="AF545" t="str">
            <v>02</v>
          </cell>
          <cell r="AG545" t="str">
            <v>19820101</v>
          </cell>
          <cell r="AH545" t="str">
            <v>DT.Adm.Corr.Antiguid</v>
          </cell>
          <cell r="AI545" t="str">
            <v>1</v>
          </cell>
          <cell r="AJ545" t="str">
            <v>ACTIVOS</v>
          </cell>
          <cell r="AK545" t="str">
            <v>AA</v>
          </cell>
          <cell r="AL545" t="str">
            <v>ACTIVO TEMP.INTEIRO</v>
          </cell>
          <cell r="AM545" t="str">
            <v>J300</v>
          </cell>
          <cell r="AN545" t="str">
            <v>EDPOutsourcing Comercial-S</v>
          </cell>
          <cell r="AO545" t="str">
            <v>J313</v>
          </cell>
          <cell r="AP545" t="str">
            <v>EDPOC-PSt ADRIÃ</v>
          </cell>
          <cell r="AQ545" t="str">
            <v>40177073</v>
          </cell>
          <cell r="AR545" t="str">
            <v>70000053</v>
          </cell>
          <cell r="AS545" t="str">
            <v>022.</v>
          </cell>
          <cell r="AT545" t="str">
            <v>ASSISTENTE GESTAO</v>
          </cell>
          <cell r="AU545" t="str">
            <v>1</v>
          </cell>
          <cell r="AV545" t="str">
            <v>00040163</v>
          </cell>
          <cell r="AW545" t="str">
            <v>J20402000330</v>
          </cell>
          <cell r="AX545" t="str">
            <v>CACC-CONTACT CENTER</v>
          </cell>
          <cell r="AY545" t="str">
            <v>68906000</v>
          </cell>
          <cell r="AZ545" t="str">
            <v>Gestão Contact Cente</v>
          </cell>
          <cell r="BA545" t="str">
            <v>6890</v>
          </cell>
          <cell r="BB545" t="str">
            <v>EDP Outsourcing Comercial</v>
          </cell>
          <cell r="BC545" t="str">
            <v>6890</v>
          </cell>
          <cell r="BD545" t="str">
            <v>6890</v>
          </cell>
          <cell r="BE545" t="str">
            <v>2800</v>
          </cell>
          <cell r="BF545" t="str">
            <v>6890</v>
          </cell>
          <cell r="BG545" t="str">
            <v>EDP Outsourcing Comercial,SA</v>
          </cell>
          <cell r="BH545" t="str">
            <v>1010</v>
          </cell>
          <cell r="BI545">
            <v>1799</v>
          </cell>
          <cell r="BJ545" t="str">
            <v>17</v>
          </cell>
          <cell r="BK545">
            <v>23</v>
          </cell>
          <cell r="BL545">
            <v>232.53</v>
          </cell>
          <cell r="BM545" t="str">
            <v>NÍVEL 2</v>
          </cell>
          <cell r="BN545" t="str">
            <v>02</v>
          </cell>
          <cell r="BO545" t="str">
            <v>05</v>
          </cell>
          <cell r="BP545" t="str">
            <v>20030101</v>
          </cell>
          <cell r="BQ545" t="str">
            <v>21</v>
          </cell>
          <cell r="BR545" t="str">
            <v>EVOLUCAO AUTOMATICA</v>
          </cell>
          <cell r="BS545" t="str">
            <v>20050101</v>
          </cell>
          <cell r="BW545">
            <v>0</v>
          </cell>
          <cell r="BX545">
            <v>0</v>
          </cell>
          <cell r="BY545">
            <v>0</v>
          </cell>
          <cell r="BZ545">
            <v>0</v>
          </cell>
          <cell r="CA545">
            <v>0</v>
          </cell>
          <cell r="CC545">
            <v>0</v>
          </cell>
          <cell r="CG545">
            <v>0</v>
          </cell>
          <cell r="CK545">
            <v>0</v>
          </cell>
          <cell r="CO545">
            <v>0</v>
          </cell>
          <cell r="CT545">
            <v>0</v>
          </cell>
          <cell r="CU545">
            <v>0</v>
          </cell>
          <cell r="CV545">
            <v>0</v>
          </cell>
          <cell r="CW545">
            <v>0</v>
          </cell>
          <cell r="CX545">
            <v>0</v>
          </cell>
          <cell r="CZ545">
            <v>0</v>
          </cell>
          <cell r="DC545">
            <v>0</v>
          </cell>
          <cell r="DF545">
            <v>0</v>
          </cell>
          <cell r="DI545">
            <v>0</v>
          </cell>
          <cell r="DK545">
            <v>0</v>
          </cell>
          <cell r="DL545">
            <v>0</v>
          </cell>
          <cell r="DN545" t="str">
            <v>21D11</v>
          </cell>
          <cell r="DO545" t="str">
            <v>Flex.T.Int."Escrit"</v>
          </cell>
          <cell r="DP545">
            <v>9</v>
          </cell>
          <cell r="DQ545">
            <v>100</v>
          </cell>
          <cell r="DR545" t="str">
            <v>LX01</v>
          </cell>
          <cell r="DT545" t="str">
            <v>00330000</v>
          </cell>
          <cell r="DU545" t="str">
            <v>BANCO COMERCIAL PORTUGUES, SA</v>
          </cell>
        </row>
        <row r="546">
          <cell r="A546" t="str">
            <v>190535</v>
          </cell>
          <cell r="B546" t="str">
            <v>João Luis Serras Pereira</v>
          </cell>
          <cell r="C546" t="str">
            <v>1980</v>
          </cell>
          <cell r="D546">
            <v>25</v>
          </cell>
          <cell r="E546">
            <v>25</v>
          </cell>
          <cell r="F546" t="str">
            <v>19570924</v>
          </cell>
          <cell r="G546" t="str">
            <v>47</v>
          </cell>
          <cell r="H546" t="str">
            <v>0</v>
          </cell>
          <cell r="I546" t="str">
            <v>Solt.</v>
          </cell>
          <cell r="J546" t="str">
            <v>masculino</v>
          </cell>
          <cell r="K546">
            <v>0</v>
          </cell>
          <cell r="L546" t="str">
            <v>Av D.Sebastião, 14-R/C-Costa da Caparica</v>
          </cell>
          <cell r="M546" t="str">
            <v>2825-405</v>
          </cell>
          <cell r="N546" t="str">
            <v>COSTA DE CAPARICA</v>
          </cell>
          <cell r="O546" t="str">
            <v>00232253</v>
          </cell>
          <cell r="P546" t="str">
            <v>CURSO GERAL DE ELECTRICIDADE</v>
          </cell>
          <cell r="R546" t="str">
            <v>5022529</v>
          </cell>
          <cell r="S546" t="str">
            <v>19990106</v>
          </cell>
          <cell r="T546" t="str">
            <v>LISBOA</v>
          </cell>
          <cell r="U546" t="str">
            <v>9802</v>
          </cell>
          <cell r="V546" t="str">
            <v>SIND IND ELéCT SUL ILHAS</v>
          </cell>
          <cell r="W546" t="str">
            <v>170306348</v>
          </cell>
          <cell r="X546" t="str">
            <v>3409</v>
          </cell>
          <cell r="Y546" t="str">
            <v>0.0</v>
          </cell>
          <cell r="Z546">
            <v>0</v>
          </cell>
          <cell r="AA546" t="str">
            <v>00</v>
          </cell>
          <cell r="AD546" t="str">
            <v>100</v>
          </cell>
          <cell r="AE546" t="str">
            <v>11218627427</v>
          </cell>
          <cell r="AF546" t="str">
            <v>02</v>
          </cell>
          <cell r="AG546" t="str">
            <v>19800401</v>
          </cell>
          <cell r="AH546" t="str">
            <v>DT.Adm.Corr.Antiguid</v>
          </cell>
          <cell r="AI546" t="str">
            <v>1</v>
          </cell>
          <cell r="AJ546" t="str">
            <v>ACTIVOS</v>
          </cell>
          <cell r="AK546" t="str">
            <v>AA</v>
          </cell>
          <cell r="AL546" t="str">
            <v>ACTIVO TEMP.INTEIRO</v>
          </cell>
          <cell r="AM546" t="str">
            <v>J300</v>
          </cell>
          <cell r="AN546" t="str">
            <v>EDPOutsourcing Comercial-S</v>
          </cell>
          <cell r="AO546" t="str">
            <v>J313</v>
          </cell>
          <cell r="AP546" t="str">
            <v>EDPOC-PSt ADRIÃ</v>
          </cell>
          <cell r="AQ546" t="str">
            <v>40177075</v>
          </cell>
          <cell r="AR546" t="str">
            <v>70000078</v>
          </cell>
          <cell r="AS546" t="str">
            <v>033.</v>
          </cell>
          <cell r="AT546" t="str">
            <v>TECNICO PRINCIPAL DE GESTAO</v>
          </cell>
          <cell r="AU546" t="str">
            <v>1</v>
          </cell>
          <cell r="AV546" t="str">
            <v>00040163</v>
          </cell>
          <cell r="AW546" t="str">
            <v>J20402000330</v>
          </cell>
          <cell r="AX546" t="str">
            <v>CACC-CONTACT CENTER</v>
          </cell>
          <cell r="AY546" t="str">
            <v>68906000</v>
          </cell>
          <cell r="AZ546" t="str">
            <v>Gestão Contact Cente</v>
          </cell>
          <cell r="BA546" t="str">
            <v>6890</v>
          </cell>
          <cell r="BB546" t="str">
            <v>EDP Outsourcing Comercial</v>
          </cell>
          <cell r="BC546" t="str">
            <v>6890</v>
          </cell>
          <cell r="BD546" t="str">
            <v>6890</v>
          </cell>
          <cell r="BE546" t="str">
            <v>2800</v>
          </cell>
          <cell r="BF546" t="str">
            <v>6890</v>
          </cell>
          <cell r="BG546" t="str">
            <v>EDP Outsourcing Comercial,SA</v>
          </cell>
          <cell r="BH546" t="str">
            <v>1010</v>
          </cell>
          <cell r="BI546">
            <v>1432</v>
          </cell>
          <cell r="BJ546" t="str">
            <v>13</v>
          </cell>
          <cell r="BK546">
            <v>25</v>
          </cell>
          <cell r="BL546">
            <v>252.75</v>
          </cell>
          <cell r="BM546" t="str">
            <v>NÍVEL 3</v>
          </cell>
          <cell r="BN546" t="str">
            <v>02</v>
          </cell>
          <cell r="BO546" t="str">
            <v>04</v>
          </cell>
          <cell r="BP546" t="str">
            <v>20030101</v>
          </cell>
          <cell r="BQ546" t="str">
            <v>21</v>
          </cell>
          <cell r="BR546" t="str">
            <v>EVOLUCAO AUTOMATICA</v>
          </cell>
          <cell r="BS546" t="str">
            <v>20050101</v>
          </cell>
          <cell r="BW546">
            <v>0</v>
          </cell>
          <cell r="BX546">
            <v>0</v>
          </cell>
          <cell r="BY546">
            <v>0</v>
          </cell>
          <cell r="BZ546">
            <v>0</v>
          </cell>
          <cell r="CA546">
            <v>0</v>
          </cell>
          <cell r="CC546">
            <v>0</v>
          </cell>
          <cell r="CG546">
            <v>0</v>
          </cell>
          <cell r="CK546">
            <v>0</v>
          </cell>
          <cell r="CO546">
            <v>0</v>
          </cell>
          <cell r="CT546">
            <v>0</v>
          </cell>
          <cell r="CU546">
            <v>0</v>
          </cell>
          <cell r="CV546">
            <v>0</v>
          </cell>
          <cell r="CW546">
            <v>0</v>
          </cell>
          <cell r="CX546">
            <v>0</v>
          </cell>
          <cell r="CZ546">
            <v>0</v>
          </cell>
          <cell r="DC546">
            <v>0</v>
          </cell>
          <cell r="DF546">
            <v>0</v>
          </cell>
          <cell r="DI546">
            <v>0</v>
          </cell>
          <cell r="DK546">
            <v>0</v>
          </cell>
          <cell r="DL546">
            <v>0</v>
          </cell>
          <cell r="DN546" t="str">
            <v>21D11</v>
          </cell>
          <cell r="DO546" t="str">
            <v>Flex.T.Int."Escrit"</v>
          </cell>
          <cell r="DP546">
            <v>9</v>
          </cell>
          <cell r="DQ546">
            <v>100</v>
          </cell>
          <cell r="DR546" t="str">
            <v>LX01</v>
          </cell>
          <cell r="DT546" t="str">
            <v>00330000</v>
          </cell>
          <cell r="DU546" t="str">
            <v>BANCO COMERCIAL PORTUGUES, SA</v>
          </cell>
        </row>
        <row r="547">
          <cell r="A547" t="str">
            <v>149675</v>
          </cell>
          <cell r="B547" t="str">
            <v>Maria Conceição Toito Charana Silva</v>
          </cell>
          <cell r="C547" t="str">
            <v>1977</v>
          </cell>
          <cell r="D547">
            <v>28</v>
          </cell>
          <cell r="E547">
            <v>28</v>
          </cell>
          <cell r="F547" t="str">
            <v>19580819</v>
          </cell>
          <cell r="G547" t="str">
            <v>46</v>
          </cell>
          <cell r="H547" t="str">
            <v>1</v>
          </cell>
          <cell r="I547" t="str">
            <v>Casado</v>
          </cell>
          <cell r="J547" t="str">
            <v>feminino</v>
          </cell>
          <cell r="K547">
            <v>2</v>
          </cell>
          <cell r="L547" t="str">
            <v>Qt Portão de Ferro Lt 55</v>
          </cell>
          <cell r="M547" t="str">
            <v>2130-109</v>
          </cell>
          <cell r="N547" t="str">
            <v>BENAVENTE</v>
          </cell>
          <cell r="O547" t="str">
            <v>00241132</v>
          </cell>
          <cell r="P547" t="str">
            <v>CURSO COMPLEMENTAR DOS LICEUS</v>
          </cell>
          <cell r="R547" t="str">
            <v>5495779</v>
          </cell>
          <cell r="S547" t="str">
            <v>19970611</v>
          </cell>
          <cell r="T547" t="str">
            <v>SANTAREM</v>
          </cell>
          <cell r="U547" t="str">
            <v>9802</v>
          </cell>
          <cell r="V547" t="str">
            <v>SIND IND ELéCT SUL ILHAS</v>
          </cell>
          <cell r="W547" t="str">
            <v>118077767</v>
          </cell>
          <cell r="X547" t="str">
            <v>1970</v>
          </cell>
          <cell r="Y547" t="str">
            <v>0.0</v>
          </cell>
          <cell r="Z547">
            <v>2</v>
          </cell>
          <cell r="AA547" t="str">
            <v>00</v>
          </cell>
          <cell r="AC547" t="str">
            <v>X</v>
          </cell>
          <cell r="AD547" t="str">
            <v>100</v>
          </cell>
          <cell r="AE547" t="str">
            <v>10951924090</v>
          </cell>
          <cell r="AF547" t="str">
            <v>02</v>
          </cell>
          <cell r="AG547" t="str">
            <v>19770501</v>
          </cell>
          <cell r="AH547" t="str">
            <v>DT.Adm.Corr.Antiguid</v>
          </cell>
          <cell r="AI547" t="str">
            <v>1</v>
          </cell>
          <cell r="AJ547" t="str">
            <v>ACTIVOS</v>
          </cell>
          <cell r="AK547" t="str">
            <v>AA</v>
          </cell>
          <cell r="AL547" t="str">
            <v>ACTIVO TEMP.INTEIRO</v>
          </cell>
          <cell r="AM547" t="str">
            <v>J300</v>
          </cell>
          <cell r="AN547" t="str">
            <v>EDPOutsourcing Comercial-S</v>
          </cell>
          <cell r="AO547" t="str">
            <v>J313</v>
          </cell>
          <cell r="AP547" t="str">
            <v>EDPOC-PSt ADRIÃ</v>
          </cell>
          <cell r="AQ547" t="str">
            <v>40177074</v>
          </cell>
          <cell r="AR547" t="str">
            <v>70000078</v>
          </cell>
          <cell r="AS547" t="str">
            <v>033.</v>
          </cell>
          <cell r="AT547" t="str">
            <v>TECNICO PRINCIPAL DE GESTAO</v>
          </cell>
          <cell r="AU547" t="str">
            <v>1</v>
          </cell>
          <cell r="AV547" t="str">
            <v>00040163</v>
          </cell>
          <cell r="AW547" t="str">
            <v>J20402000330</v>
          </cell>
          <cell r="AX547" t="str">
            <v>CACC-CONTACT CENTER</v>
          </cell>
          <cell r="AY547" t="str">
            <v>68906000</v>
          </cell>
          <cell r="AZ547" t="str">
            <v>Gestão Contact Cente</v>
          </cell>
          <cell r="BA547" t="str">
            <v>6890</v>
          </cell>
          <cell r="BB547" t="str">
            <v>EDP Outsourcing Comercial</v>
          </cell>
          <cell r="BC547" t="str">
            <v>6890</v>
          </cell>
          <cell r="BD547" t="str">
            <v>6890</v>
          </cell>
          <cell r="BE547" t="str">
            <v>2800</v>
          </cell>
          <cell r="BF547" t="str">
            <v>6890</v>
          </cell>
          <cell r="BG547" t="str">
            <v>EDP Outsourcing Comercial,SA</v>
          </cell>
          <cell r="BH547" t="str">
            <v>1010</v>
          </cell>
          <cell r="BI547">
            <v>1799</v>
          </cell>
          <cell r="BJ547" t="str">
            <v>17</v>
          </cell>
          <cell r="BK547">
            <v>28</v>
          </cell>
          <cell r="BL547">
            <v>283.08</v>
          </cell>
          <cell r="BM547" t="str">
            <v>NÍVEL 3</v>
          </cell>
          <cell r="BN547" t="str">
            <v>03</v>
          </cell>
          <cell r="BO547" t="str">
            <v>08</v>
          </cell>
          <cell r="BP547" t="str">
            <v>20040110</v>
          </cell>
          <cell r="BQ547" t="str">
            <v>22</v>
          </cell>
          <cell r="BR547" t="str">
            <v>ACELERACAO DE CARREIRA</v>
          </cell>
          <cell r="BS547" t="str">
            <v>20050101</v>
          </cell>
          <cell r="BT547" t="str">
            <v>20020101</v>
          </cell>
          <cell r="BW547">
            <v>0</v>
          </cell>
          <cell r="BX547">
            <v>0</v>
          </cell>
          <cell r="BY547">
            <v>0</v>
          </cell>
          <cell r="BZ547">
            <v>0</v>
          </cell>
          <cell r="CA547">
            <v>0</v>
          </cell>
          <cell r="CC547">
            <v>0</v>
          </cell>
          <cell r="CG547">
            <v>0</v>
          </cell>
          <cell r="CK547">
            <v>0</v>
          </cell>
          <cell r="CO547">
            <v>0</v>
          </cell>
          <cell r="CT547">
            <v>0</v>
          </cell>
          <cell r="CU547">
            <v>0</v>
          </cell>
          <cell r="CV547">
            <v>0</v>
          </cell>
          <cell r="CW547">
            <v>0</v>
          </cell>
          <cell r="CX547">
            <v>0</v>
          </cell>
          <cell r="CZ547">
            <v>0</v>
          </cell>
          <cell r="DC547">
            <v>0</v>
          </cell>
          <cell r="DF547">
            <v>0</v>
          </cell>
          <cell r="DI547">
            <v>0</v>
          </cell>
          <cell r="DK547">
            <v>0</v>
          </cell>
          <cell r="DL547">
            <v>0</v>
          </cell>
          <cell r="DN547" t="str">
            <v>21D12</v>
          </cell>
          <cell r="DO547" t="str">
            <v>Flex.T.Int."Act.Ind."</v>
          </cell>
          <cell r="DP547">
            <v>9</v>
          </cell>
          <cell r="DQ547">
            <v>100</v>
          </cell>
          <cell r="DR547" t="str">
            <v>LX01</v>
          </cell>
          <cell r="DT547" t="str">
            <v>00330000</v>
          </cell>
          <cell r="DU547" t="str">
            <v>BANCO COMERCIAL PORTUGUES, SA</v>
          </cell>
        </row>
        <row r="548">
          <cell r="A548" t="str">
            <v>209082</v>
          </cell>
          <cell r="B548" t="str">
            <v>Jorge Manuel Marques Pires</v>
          </cell>
          <cell r="C548" t="str">
            <v>1981</v>
          </cell>
          <cell r="D548">
            <v>24</v>
          </cell>
          <cell r="E548">
            <v>24</v>
          </cell>
          <cell r="F548" t="str">
            <v>19530818</v>
          </cell>
          <cell r="G548" t="str">
            <v>51</v>
          </cell>
          <cell r="H548" t="str">
            <v>0</v>
          </cell>
          <cell r="I548" t="str">
            <v>Solt.</v>
          </cell>
          <cell r="J548" t="str">
            <v>masculino</v>
          </cell>
          <cell r="K548">
            <v>1</v>
          </cell>
          <cell r="L548" t="str">
            <v>R Dr Antonio Jose Almeida,12-7.B</v>
          </cell>
          <cell r="M548" t="str">
            <v>2780-088</v>
          </cell>
          <cell r="N548" t="str">
            <v>OEIRAS</v>
          </cell>
          <cell r="O548" t="str">
            <v>00121022</v>
          </cell>
          <cell r="P548" t="str">
            <v>1. CICLO LICEAL (2 ANOS)</v>
          </cell>
          <cell r="R548" t="str">
            <v>2208699</v>
          </cell>
          <cell r="S548" t="str">
            <v>19941213</v>
          </cell>
          <cell r="T548" t="str">
            <v>LISBOA</v>
          </cell>
          <cell r="U548" t="str">
            <v>9802</v>
          </cell>
          <cell r="V548" t="str">
            <v>SIND IND ELéCT SUL ILHAS</v>
          </cell>
          <cell r="W548" t="str">
            <v>159279992</v>
          </cell>
          <cell r="X548" t="str">
            <v>1554</v>
          </cell>
          <cell r="Y548" t="str">
            <v>0.0</v>
          </cell>
          <cell r="Z548">
            <v>1</v>
          </cell>
          <cell r="AA548" t="str">
            <v>00</v>
          </cell>
          <cell r="AD548" t="str">
            <v>029</v>
          </cell>
          <cell r="AE548" t="str">
            <v>10940076840</v>
          </cell>
          <cell r="AF548" t="str">
            <v>02</v>
          </cell>
          <cell r="AG548" t="str">
            <v>19810202</v>
          </cell>
          <cell r="AH548" t="str">
            <v>DT.Adm.Corr.Antiguid</v>
          </cell>
          <cell r="AI548" t="str">
            <v>1</v>
          </cell>
          <cell r="AJ548" t="str">
            <v>ACTIVOS</v>
          </cell>
          <cell r="AK548" t="str">
            <v>AA</v>
          </cell>
          <cell r="AL548" t="str">
            <v>ACTIVO TEMP.INTEIRO</v>
          </cell>
          <cell r="AM548" t="str">
            <v>J300</v>
          </cell>
          <cell r="AN548" t="str">
            <v>EDPOutsourcing Comercial-S</v>
          </cell>
          <cell r="AO548" t="str">
            <v>J314</v>
          </cell>
          <cell r="AP548" t="str">
            <v>EDPOC-CASCAIS</v>
          </cell>
          <cell r="AQ548" t="str">
            <v>40176828</v>
          </cell>
          <cell r="AR548" t="str">
            <v>70000060</v>
          </cell>
          <cell r="AS548" t="str">
            <v>025.</v>
          </cell>
          <cell r="AT548" t="str">
            <v>ESCRITURARIO COMERCIAL</v>
          </cell>
          <cell r="AU548" t="str">
            <v>1</v>
          </cell>
          <cell r="AV548" t="str">
            <v>00040530</v>
          </cell>
          <cell r="AW548" t="str">
            <v>J20460000630</v>
          </cell>
          <cell r="AX548" t="str">
            <v>AS-LE-GA LOJAS E EQUIPAS</v>
          </cell>
          <cell r="AY548" t="str">
            <v>68905057</v>
          </cell>
          <cell r="AZ548" t="str">
            <v>Apoio à Rede Sul</v>
          </cell>
          <cell r="BA548" t="str">
            <v>6890</v>
          </cell>
          <cell r="BB548" t="str">
            <v>EDP Outsourcing Comercial</v>
          </cell>
          <cell r="BC548" t="str">
            <v>6890</v>
          </cell>
          <cell r="BD548" t="str">
            <v>6890</v>
          </cell>
          <cell r="BE548" t="str">
            <v>2800</v>
          </cell>
          <cell r="BF548" t="str">
            <v>6890</v>
          </cell>
          <cell r="BG548" t="str">
            <v>EDP Outsourcing Comercial,SA</v>
          </cell>
          <cell r="BH548" t="str">
            <v>1010</v>
          </cell>
          <cell r="BI548">
            <v>1160</v>
          </cell>
          <cell r="BJ548" t="str">
            <v>10</v>
          </cell>
          <cell r="BK548">
            <v>24</v>
          </cell>
          <cell r="BL548">
            <v>242.64</v>
          </cell>
          <cell r="BM548" t="str">
            <v>NÍVEL 5</v>
          </cell>
          <cell r="BN548" t="str">
            <v>01</v>
          </cell>
          <cell r="BO548" t="str">
            <v>07</v>
          </cell>
          <cell r="BP548" t="str">
            <v>20040101</v>
          </cell>
          <cell r="BQ548" t="str">
            <v>21</v>
          </cell>
          <cell r="BR548" t="str">
            <v>EVOLUCAO AUTOMATICA</v>
          </cell>
          <cell r="BS548" t="str">
            <v>20050101</v>
          </cell>
          <cell r="BW548">
            <v>0</v>
          </cell>
          <cell r="BX548">
            <v>0</v>
          </cell>
          <cell r="BY548">
            <v>0</v>
          </cell>
          <cell r="BZ548">
            <v>0</v>
          </cell>
          <cell r="CA548">
            <v>0</v>
          </cell>
          <cell r="CC548">
            <v>0</v>
          </cell>
          <cell r="CG548">
            <v>0</v>
          </cell>
          <cell r="CK548">
            <v>0</v>
          </cell>
          <cell r="CO548">
            <v>0</v>
          </cell>
          <cell r="CT548">
            <v>0</v>
          </cell>
          <cell r="CU548">
            <v>0</v>
          </cell>
          <cell r="CV548">
            <v>0</v>
          </cell>
          <cell r="CW548">
            <v>0</v>
          </cell>
          <cell r="CX548">
            <v>1</v>
          </cell>
          <cell r="CY548" t="str">
            <v>6010</v>
          </cell>
          <cell r="CZ548">
            <v>39.54</v>
          </cell>
          <cell r="DC548">
            <v>0</v>
          </cell>
          <cell r="DF548">
            <v>0</v>
          </cell>
          <cell r="DI548">
            <v>0</v>
          </cell>
          <cell r="DK548">
            <v>0</v>
          </cell>
          <cell r="DL548">
            <v>0</v>
          </cell>
          <cell r="DN548" t="str">
            <v>11D13</v>
          </cell>
          <cell r="DO548" t="str">
            <v>FixoTInt-"Lojas"2002</v>
          </cell>
          <cell r="DP548">
            <v>2</v>
          </cell>
          <cell r="DQ548">
            <v>100</v>
          </cell>
          <cell r="DR548" t="str">
            <v>LX01</v>
          </cell>
          <cell r="DT548" t="str">
            <v>00100000</v>
          </cell>
          <cell r="DU548" t="str">
            <v>BANCO BPI, SA</v>
          </cell>
        </row>
        <row r="549">
          <cell r="A549" t="str">
            <v>167711</v>
          </cell>
          <cell r="B549" t="str">
            <v>Rosa Maria Lourenco Rocha Pinheiro</v>
          </cell>
          <cell r="C549" t="str">
            <v>1979</v>
          </cell>
          <cell r="D549">
            <v>26</v>
          </cell>
          <cell r="E549">
            <v>26</v>
          </cell>
          <cell r="F549" t="str">
            <v>19550414</v>
          </cell>
          <cell r="G549" t="str">
            <v>50</v>
          </cell>
          <cell r="H549" t="str">
            <v>1</v>
          </cell>
          <cell r="I549" t="str">
            <v>Casado</v>
          </cell>
          <cell r="J549" t="str">
            <v>feminino</v>
          </cell>
          <cell r="K549">
            <v>2</v>
          </cell>
          <cell r="L549" t="str">
            <v>Rua Eduarda Lapa  1  Charneca</v>
          </cell>
          <cell r="M549" t="str">
            <v>2750-772</v>
          </cell>
          <cell r="N549" t="str">
            <v>CASCAIS</v>
          </cell>
          <cell r="O549" t="str">
            <v>00241132</v>
          </cell>
          <cell r="P549" t="str">
            <v>CURSO COMPLEMENTAR DOS LICEUS</v>
          </cell>
          <cell r="R549" t="str">
            <v>4572548</v>
          </cell>
          <cell r="S549" t="str">
            <v>19961120</v>
          </cell>
          <cell r="T549" t="str">
            <v>LISBOA</v>
          </cell>
          <cell r="U549" t="str">
            <v>9803</v>
          </cell>
          <cell r="V549" t="str">
            <v>S.NAC IND ENERGIA-SINDEL</v>
          </cell>
          <cell r="W549" t="str">
            <v>129396818</v>
          </cell>
          <cell r="X549" t="str">
            <v>1503</v>
          </cell>
          <cell r="Y549" t="str">
            <v>0.0</v>
          </cell>
          <cell r="Z549">
            <v>2</v>
          </cell>
          <cell r="AA549" t="str">
            <v>00</v>
          </cell>
          <cell r="AD549" t="str">
            <v>029</v>
          </cell>
          <cell r="AE549" t="str">
            <v>10940094781</v>
          </cell>
          <cell r="AF549" t="str">
            <v>02</v>
          </cell>
          <cell r="AG549" t="str">
            <v>19790801</v>
          </cell>
          <cell r="AH549" t="str">
            <v>DT.Adm.Corr.Antiguid</v>
          </cell>
          <cell r="AI549" t="str">
            <v>1</v>
          </cell>
          <cell r="AJ549" t="str">
            <v>ACTIVOS</v>
          </cell>
          <cell r="AK549" t="str">
            <v>AA</v>
          </cell>
          <cell r="AL549" t="str">
            <v>ACTIVO TEMP.INTEIRO</v>
          </cell>
          <cell r="AM549" t="str">
            <v>J300</v>
          </cell>
          <cell r="AN549" t="str">
            <v>EDPOutsourcing Comercial-S</v>
          </cell>
          <cell r="AO549" t="str">
            <v>J314</v>
          </cell>
          <cell r="AP549" t="str">
            <v>EDPOC-CASCAIS</v>
          </cell>
          <cell r="AQ549" t="str">
            <v>40176852</v>
          </cell>
          <cell r="AR549" t="str">
            <v>70000045</v>
          </cell>
          <cell r="AS549" t="str">
            <v>01S3</v>
          </cell>
          <cell r="AT549" t="str">
            <v>CHEFIA SECCAO ESCALAO III</v>
          </cell>
          <cell r="AU549" t="str">
            <v>1</v>
          </cell>
          <cell r="AV549" t="str">
            <v>00040354</v>
          </cell>
          <cell r="AW549" t="str">
            <v>J20464320130</v>
          </cell>
          <cell r="AX549" t="str">
            <v>AS-LJCSC-CH-CHEFIA</v>
          </cell>
          <cell r="AY549" t="str">
            <v>68905607</v>
          </cell>
          <cell r="AZ549" t="str">
            <v>Lj Cascais</v>
          </cell>
          <cell r="BA549" t="str">
            <v>6890</v>
          </cell>
          <cell r="BB549" t="str">
            <v>EDP Outsourcing Comercial</v>
          </cell>
          <cell r="BC549" t="str">
            <v>6890</v>
          </cell>
          <cell r="BD549" t="str">
            <v>6890</v>
          </cell>
          <cell r="BE549" t="str">
            <v>2800</v>
          </cell>
          <cell r="BF549" t="str">
            <v>6890</v>
          </cell>
          <cell r="BG549" t="str">
            <v>EDP Outsourcing Comercial,SA</v>
          </cell>
          <cell r="BH549" t="str">
            <v>1010</v>
          </cell>
          <cell r="BI549">
            <v>1520</v>
          </cell>
          <cell r="BJ549" t="str">
            <v>14</v>
          </cell>
          <cell r="BK549">
            <v>26</v>
          </cell>
          <cell r="BL549">
            <v>262.86</v>
          </cell>
          <cell r="BM549" t="str">
            <v>C SECÇ3</v>
          </cell>
          <cell r="BN549" t="str">
            <v>01</v>
          </cell>
          <cell r="BO549" t="str">
            <v>F</v>
          </cell>
          <cell r="BP549" t="str">
            <v>20032409</v>
          </cell>
          <cell r="BQ549" t="str">
            <v>33</v>
          </cell>
          <cell r="BR549" t="str">
            <v>NOMEACAO</v>
          </cell>
          <cell r="BS549" t="str">
            <v>20050101</v>
          </cell>
          <cell r="BW549">
            <v>0</v>
          </cell>
          <cell r="BX549">
            <v>0</v>
          </cell>
          <cell r="BY549">
            <v>0</v>
          </cell>
          <cell r="BZ549">
            <v>0</v>
          </cell>
          <cell r="CA549">
            <v>0</v>
          </cell>
          <cell r="CC549">
            <v>0</v>
          </cell>
          <cell r="CG549">
            <v>0</v>
          </cell>
          <cell r="CK549">
            <v>0</v>
          </cell>
          <cell r="CO549">
            <v>0</v>
          </cell>
          <cell r="CT549">
            <v>0</v>
          </cell>
          <cell r="CU549">
            <v>0</v>
          </cell>
          <cell r="CV549">
            <v>0</v>
          </cell>
          <cell r="CW549">
            <v>0</v>
          </cell>
          <cell r="CX549">
            <v>1</v>
          </cell>
          <cell r="CY549" t="str">
            <v>6010</v>
          </cell>
          <cell r="CZ549">
            <v>39.54</v>
          </cell>
          <cell r="DC549">
            <v>0</v>
          </cell>
          <cell r="DF549">
            <v>0</v>
          </cell>
          <cell r="DI549">
            <v>0</v>
          </cell>
          <cell r="DK549">
            <v>0</v>
          </cell>
          <cell r="DL549">
            <v>0</v>
          </cell>
          <cell r="DN549" t="str">
            <v>11D13</v>
          </cell>
          <cell r="DO549" t="str">
            <v>FixoTInt-"Lojas"2002</v>
          </cell>
          <cell r="DP549">
            <v>2</v>
          </cell>
          <cell r="DQ549">
            <v>100</v>
          </cell>
          <cell r="DR549" t="str">
            <v>LX01</v>
          </cell>
          <cell r="DT549" t="str">
            <v>00180000</v>
          </cell>
          <cell r="DU549" t="str">
            <v>BANCO TOTTA &amp; ACORES, SA</v>
          </cell>
        </row>
        <row r="550">
          <cell r="A550" t="str">
            <v>308617</v>
          </cell>
          <cell r="B550" t="str">
            <v>Maria Luz Correia</v>
          </cell>
          <cell r="C550" t="str">
            <v>1987</v>
          </cell>
          <cell r="D550">
            <v>18</v>
          </cell>
          <cell r="E550">
            <v>18</v>
          </cell>
          <cell r="F550" t="str">
            <v>19550708</v>
          </cell>
          <cell r="G550" t="str">
            <v>49</v>
          </cell>
          <cell r="H550" t="str">
            <v>0</v>
          </cell>
          <cell r="I550" t="str">
            <v>Solt.</v>
          </cell>
          <cell r="J550" t="str">
            <v>feminino</v>
          </cell>
          <cell r="K550">
            <v>0</v>
          </cell>
          <cell r="L550" t="str">
            <v>R João Silva, 17 2.-B           Carcavelos</v>
          </cell>
          <cell r="M550" t="str">
            <v>2775-000</v>
          </cell>
          <cell r="N550" t="str">
            <v>PAREDE</v>
          </cell>
          <cell r="O550" t="str">
            <v>00231013</v>
          </cell>
          <cell r="P550" t="str">
            <v>2. CICLO LICEAL</v>
          </cell>
          <cell r="R550" t="str">
            <v>3155772</v>
          </cell>
          <cell r="S550" t="str">
            <v>19950403</v>
          </cell>
          <cell r="T550" t="str">
            <v>LISBOA</v>
          </cell>
          <cell r="U550" t="str">
            <v>9803</v>
          </cell>
          <cell r="V550" t="str">
            <v>S.NAC IND ENERGIA-SINDEL</v>
          </cell>
          <cell r="W550" t="str">
            <v>158719476</v>
          </cell>
          <cell r="X550" t="str">
            <v>3433</v>
          </cell>
          <cell r="Y550" t="str">
            <v>0.0</v>
          </cell>
          <cell r="Z550">
            <v>0</v>
          </cell>
          <cell r="AA550" t="str">
            <v>00</v>
          </cell>
          <cell r="AD550" t="str">
            <v>029</v>
          </cell>
          <cell r="AE550" t="str">
            <v>10940098082</v>
          </cell>
          <cell r="AF550" t="str">
            <v>02</v>
          </cell>
          <cell r="AG550" t="str">
            <v>19870901</v>
          </cell>
          <cell r="AH550" t="str">
            <v>DT.Adm.Corr.Antiguid</v>
          </cell>
          <cell r="AI550" t="str">
            <v>1</v>
          </cell>
          <cell r="AJ550" t="str">
            <v>ACTIVOS</v>
          </cell>
          <cell r="AK550" t="str">
            <v>AA</v>
          </cell>
          <cell r="AL550" t="str">
            <v>ACTIVO TEMP.INTEIRO</v>
          </cell>
          <cell r="AM550" t="str">
            <v>J300</v>
          </cell>
          <cell r="AN550" t="str">
            <v>EDPOutsourcing Comercial-S</v>
          </cell>
          <cell r="AO550" t="str">
            <v>J314</v>
          </cell>
          <cell r="AP550" t="str">
            <v>EDPOC-CASCAIS</v>
          </cell>
          <cell r="AQ550" t="str">
            <v>40176856</v>
          </cell>
          <cell r="AR550" t="str">
            <v>70000060</v>
          </cell>
          <cell r="AS550" t="str">
            <v>025.</v>
          </cell>
          <cell r="AT550" t="str">
            <v>ESCRITURARIO COMERCIAL</v>
          </cell>
          <cell r="AU550" t="str">
            <v>1</v>
          </cell>
          <cell r="AV550" t="str">
            <v>00040355</v>
          </cell>
          <cell r="AW550" t="str">
            <v>J20464320430</v>
          </cell>
          <cell r="AX550" t="str">
            <v>AS-LJCSC-LOJA CASCAIS</v>
          </cell>
          <cell r="AY550" t="str">
            <v>68905607</v>
          </cell>
          <cell r="AZ550" t="str">
            <v>Lj Cascais</v>
          </cell>
          <cell r="BA550" t="str">
            <v>6890</v>
          </cell>
          <cell r="BB550" t="str">
            <v>EDP Outsourcing Comercial</v>
          </cell>
          <cell r="BC550" t="str">
            <v>6890</v>
          </cell>
          <cell r="BD550" t="str">
            <v>6890</v>
          </cell>
          <cell r="BE550" t="str">
            <v>2800</v>
          </cell>
          <cell r="BF550" t="str">
            <v>6890</v>
          </cell>
          <cell r="BG550" t="str">
            <v>EDP Outsourcing Comercial,SA</v>
          </cell>
          <cell r="BH550" t="str">
            <v>1010</v>
          </cell>
          <cell r="BI550">
            <v>1079</v>
          </cell>
          <cell r="BJ550" t="str">
            <v>09</v>
          </cell>
          <cell r="BK550">
            <v>18</v>
          </cell>
          <cell r="BL550">
            <v>181.98</v>
          </cell>
          <cell r="BM550" t="str">
            <v>NÍVEL 5</v>
          </cell>
          <cell r="BN550" t="str">
            <v>01</v>
          </cell>
          <cell r="BO550" t="str">
            <v>06</v>
          </cell>
          <cell r="BP550" t="str">
            <v>20040101</v>
          </cell>
          <cell r="BQ550" t="str">
            <v>21</v>
          </cell>
          <cell r="BR550" t="str">
            <v>EVOLUCAO AUTOMATICA</v>
          </cell>
          <cell r="BS550" t="str">
            <v>20050101</v>
          </cell>
          <cell r="BW550">
            <v>0</v>
          </cell>
          <cell r="BX550">
            <v>0</v>
          </cell>
          <cell r="BY550">
            <v>0</v>
          </cell>
          <cell r="BZ550">
            <v>0</v>
          </cell>
          <cell r="CA550">
            <v>0</v>
          </cell>
          <cell r="CC550">
            <v>0</v>
          </cell>
          <cell r="CG550">
            <v>0</v>
          </cell>
          <cell r="CK550">
            <v>0</v>
          </cell>
          <cell r="CO550">
            <v>0</v>
          </cell>
          <cell r="CT550">
            <v>0</v>
          </cell>
          <cell r="CU550">
            <v>0</v>
          </cell>
          <cell r="CV550">
            <v>0</v>
          </cell>
          <cell r="CW550">
            <v>0</v>
          </cell>
          <cell r="CX550">
            <v>1</v>
          </cell>
          <cell r="CY550" t="str">
            <v>6010</v>
          </cell>
          <cell r="CZ550">
            <v>39.54</v>
          </cell>
          <cell r="DC550">
            <v>0</v>
          </cell>
          <cell r="DF550">
            <v>0</v>
          </cell>
          <cell r="DI550">
            <v>0</v>
          </cell>
          <cell r="DK550">
            <v>0</v>
          </cell>
          <cell r="DL550">
            <v>0</v>
          </cell>
          <cell r="DN550" t="str">
            <v>11D13</v>
          </cell>
          <cell r="DO550" t="str">
            <v>FixoTInt-"Lojas"2002</v>
          </cell>
          <cell r="DP550">
            <v>2</v>
          </cell>
          <cell r="DQ550">
            <v>100</v>
          </cell>
          <cell r="DR550" t="str">
            <v>LX01</v>
          </cell>
          <cell r="DT550" t="str">
            <v>00350575</v>
          </cell>
          <cell r="DU550" t="str">
            <v>CAIXA GERAL DE DEPOSITOS, SA</v>
          </cell>
        </row>
        <row r="551">
          <cell r="A551" t="str">
            <v>301582</v>
          </cell>
          <cell r="B551" t="str">
            <v>Antonio Manuel Martinho Silva Cruz</v>
          </cell>
          <cell r="C551" t="str">
            <v>1984</v>
          </cell>
          <cell r="D551">
            <v>21</v>
          </cell>
          <cell r="E551">
            <v>21</v>
          </cell>
          <cell r="F551" t="str">
            <v>19600727</v>
          </cell>
          <cell r="G551" t="str">
            <v>44</v>
          </cell>
          <cell r="H551" t="str">
            <v>1</v>
          </cell>
          <cell r="I551" t="str">
            <v>Casado</v>
          </cell>
          <cell r="J551" t="str">
            <v>masculino</v>
          </cell>
          <cell r="K551">
            <v>1</v>
          </cell>
          <cell r="L551" t="str">
            <v>R Santa Maria Madalena Lt 6 2. Esq.   Sassoeiros</v>
          </cell>
          <cell r="M551" t="str">
            <v>2775-740</v>
          </cell>
          <cell r="N551" t="str">
            <v>CARCAVELOS</v>
          </cell>
          <cell r="O551" t="str">
            <v>00232253</v>
          </cell>
          <cell r="P551" t="str">
            <v>CURSO GERAL DE ELECTRICIDADE</v>
          </cell>
          <cell r="R551" t="str">
            <v>5508584</v>
          </cell>
          <cell r="S551" t="str">
            <v>19970603</v>
          </cell>
          <cell r="T551" t="str">
            <v>LISBOA</v>
          </cell>
          <cell r="U551" t="str">
            <v>9803</v>
          </cell>
          <cell r="V551" t="str">
            <v>S.NAC IND ENERGIA-SINDEL</v>
          </cell>
          <cell r="W551" t="str">
            <v>151034222</v>
          </cell>
          <cell r="X551" t="str">
            <v>3433</v>
          </cell>
          <cell r="Y551" t="str">
            <v>0.0</v>
          </cell>
          <cell r="Z551">
            <v>2</v>
          </cell>
          <cell r="AA551" t="str">
            <v>00</v>
          </cell>
          <cell r="AC551" t="str">
            <v>X</v>
          </cell>
          <cell r="AD551" t="str">
            <v>029</v>
          </cell>
          <cell r="AE551" t="str">
            <v>10940088665</v>
          </cell>
          <cell r="AF551" t="str">
            <v>02</v>
          </cell>
          <cell r="AG551" t="str">
            <v>19841001</v>
          </cell>
          <cell r="AH551" t="str">
            <v>DT.Adm.Corr.Antiguid</v>
          </cell>
          <cell r="AI551" t="str">
            <v>1</v>
          </cell>
          <cell r="AJ551" t="str">
            <v>ACTIVOS</v>
          </cell>
          <cell r="AK551" t="str">
            <v>AA</v>
          </cell>
          <cell r="AL551" t="str">
            <v>ACTIVO TEMP.INTEIRO</v>
          </cell>
          <cell r="AM551" t="str">
            <v>J300</v>
          </cell>
          <cell r="AN551" t="str">
            <v>EDPOutsourcing Comercial-S</v>
          </cell>
          <cell r="AO551" t="str">
            <v>J314</v>
          </cell>
          <cell r="AP551" t="str">
            <v>EDPOC-CASCAIS</v>
          </cell>
          <cell r="AQ551" t="str">
            <v>40176855</v>
          </cell>
          <cell r="AR551" t="str">
            <v>70000060</v>
          </cell>
          <cell r="AS551" t="str">
            <v>025.</v>
          </cell>
          <cell r="AT551" t="str">
            <v>ESCRITURARIO COMERCIAL</v>
          </cell>
          <cell r="AU551" t="str">
            <v>1</v>
          </cell>
          <cell r="AV551" t="str">
            <v>00040355</v>
          </cell>
          <cell r="AW551" t="str">
            <v>J20464320430</v>
          </cell>
          <cell r="AX551" t="str">
            <v>AS-LJCSC-LOJA CASCAIS</v>
          </cell>
          <cell r="AY551" t="str">
            <v>68905607</v>
          </cell>
          <cell r="AZ551" t="str">
            <v>Lj Cascais</v>
          </cell>
          <cell r="BA551" t="str">
            <v>6890</v>
          </cell>
          <cell r="BB551" t="str">
            <v>EDP Outsourcing Comercial</v>
          </cell>
          <cell r="BC551" t="str">
            <v>6890</v>
          </cell>
          <cell r="BD551" t="str">
            <v>6890</v>
          </cell>
          <cell r="BE551" t="str">
            <v>2800</v>
          </cell>
          <cell r="BF551" t="str">
            <v>6890</v>
          </cell>
          <cell r="BG551" t="str">
            <v>EDP Outsourcing Comercial,SA</v>
          </cell>
          <cell r="BH551" t="str">
            <v>1010</v>
          </cell>
          <cell r="BI551">
            <v>1160</v>
          </cell>
          <cell r="BJ551" t="str">
            <v>10</v>
          </cell>
          <cell r="BK551">
            <v>21</v>
          </cell>
          <cell r="BL551">
            <v>212.31</v>
          </cell>
          <cell r="BM551" t="str">
            <v>NÍVEL 5</v>
          </cell>
          <cell r="BN551" t="str">
            <v>01</v>
          </cell>
          <cell r="BO551" t="str">
            <v>07</v>
          </cell>
          <cell r="BP551" t="str">
            <v>20040101</v>
          </cell>
          <cell r="BQ551" t="str">
            <v>21</v>
          </cell>
          <cell r="BR551" t="str">
            <v>EVOLUCAO AUTOMATICA</v>
          </cell>
          <cell r="BS551" t="str">
            <v>20050101</v>
          </cell>
          <cell r="BW551">
            <v>0</v>
          </cell>
          <cell r="BX551">
            <v>0</v>
          </cell>
          <cell r="BY551">
            <v>0</v>
          </cell>
          <cell r="BZ551">
            <v>0</v>
          </cell>
          <cell r="CA551">
            <v>0</v>
          </cell>
          <cell r="CC551">
            <v>0</v>
          </cell>
          <cell r="CG551">
            <v>0</v>
          </cell>
          <cell r="CK551">
            <v>0</v>
          </cell>
          <cell r="CO551">
            <v>0</v>
          </cell>
          <cell r="CT551">
            <v>0</v>
          </cell>
          <cell r="CU551">
            <v>0</v>
          </cell>
          <cell r="CV551">
            <v>0</v>
          </cell>
          <cell r="CW551">
            <v>0</v>
          </cell>
          <cell r="CX551">
            <v>1</v>
          </cell>
          <cell r="CY551" t="str">
            <v>6010</v>
          </cell>
          <cell r="CZ551">
            <v>39.54</v>
          </cell>
          <cell r="DC551">
            <v>0</v>
          </cell>
          <cell r="DF551">
            <v>0</v>
          </cell>
          <cell r="DI551">
            <v>0</v>
          </cell>
          <cell r="DK551">
            <v>0</v>
          </cell>
          <cell r="DL551">
            <v>0</v>
          </cell>
          <cell r="DN551" t="str">
            <v>11D13</v>
          </cell>
          <cell r="DO551" t="str">
            <v>FixoTInt-"Lojas"2002</v>
          </cell>
          <cell r="DP551">
            <v>2</v>
          </cell>
          <cell r="DQ551">
            <v>100</v>
          </cell>
          <cell r="DR551" t="str">
            <v>LX01</v>
          </cell>
          <cell r="DT551" t="str">
            <v>00352145</v>
          </cell>
          <cell r="DU551" t="str">
            <v>CAIXA GERAL DE DEPOSITOS, SA</v>
          </cell>
        </row>
        <row r="552">
          <cell r="A552" t="str">
            <v>157945</v>
          </cell>
          <cell r="B552" t="str">
            <v>Maria Elisabete Lopes Barata</v>
          </cell>
          <cell r="C552" t="str">
            <v>1978</v>
          </cell>
          <cell r="D552">
            <v>27</v>
          </cell>
          <cell r="E552">
            <v>27</v>
          </cell>
          <cell r="F552" t="str">
            <v>19570303</v>
          </cell>
          <cell r="G552" t="str">
            <v>48</v>
          </cell>
          <cell r="H552" t="str">
            <v>4</v>
          </cell>
          <cell r="I552" t="str">
            <v>Divorc</v>
          </cell>
          <cell r="J552" t="str">
            <v>feminino</v>
          </cell>
          <cell r="K552">
            <v>1</v>
          </cell>
          <cell r="L552" t="str">
            <v>R Palmira Bastos Lt 18 D-R/C  Rana</v>
          </cell>
          <cell r="M552" t="str">
            <v>2785-566</v>
          </cell>
          <cell r="N552" t="str">
            <v>SÃO DOMINGOS DE RANA</v>
          </cell>
          <cell r="O552" t="str">
            <v>00123022</v>
          </cell>
          <cell r="P552" t="str">
            <v>CICLO COMPL. ENSINO PRIMARIO</v>
          </cell>
          <cell r="R552" t="str">
            <v>6028197</v>
          </cell>
          <cell r="S552" t="str">
            <v>20001108</v>
          </cell>
          <cell r="T552" t="str">
            <v>LISBOA</v>
          </cell>
          <cell r="U552" t="str">
            <v>9803</v>
          </cell>
          <cell r="V552" t="str">
            <v>S.NAC IND ENERGIA-SINDEL</v>
          </cell>
          <cell r="W552" t="str">
            <v>117783846</v>
          </cell>
          <cell r="X552" t="str">
            <v>3646</v>
          </cell>
          <cell r="Y552" t="str">
            <v>0.0</v>
          </cell>
          <cell r="Z552">
            <v>1</v>
          </cell>
          <cell r="AA552" t="str">
            <v>00</v>
          </cell>
          <cell r="AD552" t="str">
            <v>029</v>
          </cell>
          <cell r="AE552" t="str">
            <v>10940072329</v>
          </cell>
          <cell r="AF552" t="str">
            <v>02</v>
          </cell>
          <cell r="AG552" t="str">
            <v>19780529</v>
          </cell>
          <cell r="AH552" t="str">
            <v>DT.Adm.Corr.Antiguid</v>
          </cell>
          <cell r="AI552" t="str">
            <v>1</v>
          </cell>
          <cell r="AJ552" t="str">
            <v>ACTIVOS</v>
          </cell>
          <cell r="AK552" t="str">
            <v>AA</v>
          </cell>
          <cell r="AL552" t="str">
            <v>ACTIVO TEMP.INTEIRO</v>
          </cell>
          <cell r="AM552" t="str">
            <v>J300</v>
          </cell>
          <cell r="AN552" t="str">
            <v>EDPOutsourcing Comercial-S</v>
          </cell>
          <cell r="AO552" t="str">
            <v>J314</v>
          </cell>
          <cell r="AP552" t="str">
            <v>EDPOC-CASCAIS</v>
          </cell>
          <cell r="AQ552" t="str">
            <v>40176854</v>
          </cell>
          <cell r="AR552" t="str">
            <v>70000060</v>
          </cell>
          <cell r="AS552" t="str">
            <v>025.</v>
          </cell>
          <cell r="AT552" t="str">
            <v>ESCRITURARIO COMERCIAL</v>
          </cell>
          <cell r="AU552" t="str">
            <v>1</v>
          </cell>
          <cell r="AV552" t="str">
            <v>00040355</v>
          </cell>
          <cell r="AW552" t="str">
            <v>J20464320430</v>
          </cell>
          <cell r="AX552" t="str">
            <v>AS-LJCSC-LOJA CASCAIS</v>
          </cell>
          <cell r="AY552" t="str">
            <v>68905607</v>
          </cell>
          <cell r="AZ552" t="str">
            <v>Lj Cascais</v>
          </cell>
          <cell r="BA552" t="str">
            <v>6890</v>
          </cell>
          <cell r="BB552" t="str">
            <v>EDP Outsourcing Comercial</v>
          </cell>
          <cell r="BC552" t="str">
            <v>6890</v>
          </cell>
          <cell r="BD552" t="str">
            <v>6890</v>
          </cell>
          <cell r="BE552" t="str">
            <v>2800</v>
          </cell>
          <cell r="BF552" t="str">
            <v>6890</v>
          </cell>
          <cell r="BG552" t="str">
            <v>EDP Outsourcing Comercial,SA</v>
          </cell>
          <cell r="BH552" t="str">
            <v>1010</v>
          </cell>
          <cell r="BI552">
            <v>1247</v>
          </cell>
          <cell r="BJ552" t="str">
            <v>11</v>
          </cell>
          <cell r="BK552">
            <v>27</v>
          </cell>
          <cell r="BL552">
            <v>272.97000000000003</v>
          </cell>
          <cell r="BM552" t="str">
            <v>NÍVEL 5</v>
          </cell>
          <cell r="BN552" t="str">
            <v>02</v>
          </cell>
          <cell r="BO552" t="str">
            <v>08</v>
          </cell>
          <cell r="BP552" t="str">
            <v>20030101</v>
          </cell>
          <cell r="BQ552" t="str">
            <v>21</v>
          </cell>
          <cell r="BR552" t="str">
            <v>EVOLUCAO AUTOMATICA</v>
          </cell>
          <cell r="BS552" t="str">
            <v>20050101</v>
          </cell>
          <cell r="BW552">
            <v>0</v>
          </cell>
          <cell r="BX552">
            <v>0</v>
          </cell>
          <cell r="BY552">
            <v>0</v>
          </cell>
          <cell r="BZ552">
            <v>0</v>
          </cell>
          <cell r="CA552">
            <v>0</v>
          </cell>
          <cell r="CC552">
            <v>0</v>
          </cell>
          <cell r="CG552">
            <v>0</v>
          </cell>
          <cell r="CK552">
            <v>0</v>
          </cell>
          <cell r="CO552">
            <v>0</v>
          </cell>
          <cell r="CT552">
            <v>0</v>
          </cell>
          <cell r="CU552">
            <v>0</v>
          </cell>
          <cell r="CV552">
            <v>0</v>
          </cell>
          <cell r="CW552">
            <v>0</v>
          </cell>
          <cell r="CX552">
            <v>1</v>
          </cell>
          <cell r="CY552" t="str">
            <v>6010</v>
          </cell>
          <cell r="CZ552">
            <v>39.54</v>
          </cell>
          <cell r="DC552">
            <v>0</v>
          </cell>
          <cell r="DF552">
            <v>0</v>
          </cell>
          <cell r="DI552">
            <v>0</v>
          </cell>
          <cell r="DK552">
            <v>0</v>
          </cell>
          <cell r="DL552">
            <v>0</v>
          </cell>
          <cell r="DN552" t="str">
            <v>11D13</v>
          </cell>
          <cell r="DO552" t="str">
            <v>FixoTInt-"Lojas"2002</v>
          </cell>
          <cell r="DP552">
            <v>2</v>
          </cell>
          <cell r="DQ552">
            <v>100</v>
          </cell>
          <cell r="DR552" t="str">
            <v>LX01</v>
          </cell>
          <cell r="DT552" t="str">
            <v>00180000</v>
          </cell>
          <cell r="DU552" t="str">
            <v>BANCO TOTTA &amp; ACORES, SA</v>
          </cell>
        </row>
        <row r="553">
          <cell r="A553" t="str">
            <v>306614</v>
          </cell>
          <cell r="B553" t="str">
            <v>Firmino Campos de Magalhães</v>
          </cell>
          <cell r="C553" t="str">
            <v>1985</v>
          </cell>
          <cell r="D553">
            <v>20</v>
          </cell>
          <cell r="E553">
            <v>20</v>
          </cell>
          <cell r="F553" t="str">
            <v>19620402</v>
          </cell>
          <cell r="G553" t="str">
            <v>43</v>
          </cell>
          <cell r="H553" t="str">
            <v>0</v>
          </cell>
          <cell r="I553" t="str">
            <v>Solt.</v>
          </cell>
          <cell r="J553" t="str">
            <v>masculino</v>
          </cell>
          <cell r="K553">
            <v>0</v>
          </cell>
          <cell r="L553" t="str">
            <v>R do Lido, 5A - 3.Fte     Monte Estoril</v>
          </cell>
          <cell r="M553" t="str">
            <v>2765-423</v>
          </cell>
          <cell r="N553" t="str">
            <v>ESTORIL</v>
          </cell>
          <cell r="O553" t="str">
            <v>00243383</v>
          </cell>
          <cell r="P553" t="str">
            <v>12.ANO - 1. CURSO</v>
          </cell>
          <cell r="R553" t="str">
            <v>5966091</v>
          </cell>
          <cell r="S553" t="str">
            <v>19970307</v>
          </cell>
          <cell r="T553" t="str">
            <v>LISBOA</v>
          </cell>
          <cell r="U553" t="str">
            <v>9803</v>
          </cell>
          <cell r="V553" t="str">
            <v>S.NAC IND ENERGIA-SINDEL</v>
          </cell>
          <cell r="W553" t="str">
            <v>151414190</v>
          </cell>
          <cell r="X553" t="str">
            <v>1503</v>
          </cell>
          <cell r="Y553" t="str">
            <v>0.0</v>
          </cell>
          <cell r="Z553">
            <v>0</v>
          </cell>
          <cell r="AA553" t="str">
            <v>00</v>
          </cell>
          <cell r="AC553" t="str">
            <v>X</v>
          </cell>
          <cell r="AD553" t="str">
            <v>100</v>
          </cell>
          <cell r="AE553" t="str">
            <v>11081117534</v>
          </cell>
          <cell r="AF553" t="str">
            <v>02</v>
          </cell>
          <cell r="AG553" t="str">
            <v>19850711</v>
          </cell>
          <cell r="AH553" t="str">
            <v>DT.Adm.Corr.Antiguid</v>
          </cell>
          <cell r="AI553" t="str">
            <v>1</v>
          </cell>
          <cell r="AJ553" t="str">
            <v>ACTIVOS</v>
          </cell>
          <cell r="AK553" t="str">
            <v>AA</v>
          </cell>
          <cell r="AL553" t="str">
            <v>ACTIVO TEMP.INTEIRO</v>
          </cell>
          <cell r="AM553" t="str">
            <v>J300</v>
          </cell>
          <cell r="AN553" t="str">
            <v>EDPOutsourcing Comercial-S</v>
          </cell>
          <cell r="AO553" t="str">
            <v>J314</v>
          </cell>
          <cell r="AP553" t="str">
            <v>EDPOC-CASCAIS</v>
          </cell>
          <cell r="AQ553" t="str">
            <v>40176853</v>
          </cell>
          <cell r="AR553" t="str">
            <v>70000022</v>
          </cell>
          <cell r="AS553" t="str">
            <v>014.</v>
          </cell>
          <cell r="AT553" t="str">
            <v>TECNICO COMERCIAL</v>
          </cell>
          <cell r="AU553" t="str">
            <v>0</v>
          </cell>
          <cell r="AV553" t="str">
            <v>00040355</v>
          </cell>
          <cell r="AW553" t="str">
            <v>J20464320430</v>
          </cell>
          <cell r="AX553" t="str">
            <v>AS-LJCSC-LOJA CASCAIS</v>
          </cell>
          <cell r="AY553" t="str">
            <v>68905607</v>
          </cell>
          <cell r="AZ553" t="str">
            <v>Lj Cascais</v>
          </cell>
          <cell r="BA553" t="str">
            <v>6890</v>
          </cell>
          <cell r="BB553" t="str">
            <v>EDP Outsourcing Comercial</v>
          </cell>
          <cell r="BC553" t="str">
            <v>6890</v>
          </cell>
          <cell r="BD553" t="str">
            <v>6890</v>
          </cell>
          <cell r="BE553" t="str">
            <v>2800</v>
          </cell>
          <cell r="BF553" t="str">
            <v>6890</v>
          </cell>
          <cell r="BG553" t="str">
            <v>EDP Outsourcing Comercial,SA</v>
          </cell>
          <cell r="BH553" t="str">
            <v>1010</v>
          </cell>
          <cell r="BI553">
            <v>1160</v>
          </cell>
          <cell r="BJ553" t="str">
            <v>10</v>
          </cell>
          <cell r="BK553">
            <v>20</v>
          </cell>
          <cell r="BL553">
            <v>202.2</v>
          </cell>
          <cell r="BM553" t="str">
            <v>NÍVEL 4</v>
          </cell>
          <cell r="BN553" t="str">
            <v>00</v>
          </cell>
          <cell r="BO553" t="str">
            <v>04</v>
          </cell>
          <cell r="BP553" t="str">
            <v>20050101</v>
          </cell>
          <cell r="BQ553" t="str">
            <v>21</v>
          </cell>
          <cell r="BR553" t="str">
            <v>EVOLUCAO AUTOMATICA</v>
          </cell>
          <cell r="BS553" t="str">
            <v>20050101</v>
          </cell>
          <cell r="BW553">
            <v>0</v>
          </cell>
          <cell r="BX553">
            <v>0</v>
          </cell>
          <cell r="BY553">
            <v>0</v>
          </cell>
          <cell r="BZ553">
            <v>0</v>
          </cell>
          <cell r="CA553">
            <v>0</v>
          </cell>
          <cell r="CC553">
            <v>0</v>
          </cell>
          <cell r="CG553">
            <v>0</v>
          </cell>
          <cell r="CK553">
            <v>0</v>
          </cell>
          <cell r="CO553">
            <v>0</v>
          </cell>
          <cell r="CT553">
            <v>0</v>
          </cell>
          <cell r="CU553">
            <v>0</v>
          </cell>
          <cell r="CV553">
            <v>0</v>
          </cell>
          <cell r="CW553">
            <v>0</v>
          </cell>
          <cell r="CX553">
            <v>1</v>
          </cell>
          <cell r="CY553" t="str">
            <v>6010</v>
          </cell>
          <cell r="CZ553">
            <v>39.54</v>
          </cell>
          <cell r="DC553">
            <v>0</v>
          </cell>
          <cell r="DF553">
            <v>0</v>
          </cell>
          <cell r="DI553">
            <v>0</v>
          </cell>
          <cell r="DK553">
            <v>0</v>
          </cell>
          <cell r="DL553">
            <v>0</v>
          </cell>
          <cell r="DN553" t="str">
            <v>11D13</v>
          </cell>
          <cell r="DO553" t="str">
            <v>FixoTInt-"Lojas"2002</v>
          </cell>
          <cell r="DP553">
            <v>2</v>
          </cell>
          <cell r="DQ553">
            <v>100</v>
          </cell>
          <cell r="DR553" t="str">
            <v>LX01</v>
          </cell>
          <cell r="DT553" t="str">
            <v>00330000</v>
          </cell>
          <cell r="DU553" t="str">
            <v>BANCO COMERCIAL PORTUGUES, SA</v>
          </cell>
        </row>
        <row r="554">
          <cell r="A554" t="str">
            <v>327344</v>
          </cell>
          <cell r="B554" t="str">
            <v>Filomena Cruchinho Lopes Silvestre</v>
          </cell>
          <cell r="C554" t="str">
            <v>1996</v>
          </cell>
          <cell r="D554">
            <v>9</v>
          </cell>
          <cell r="E554">
            <v>9</v>
          </cell>
          <cell r="F554" t="str">
            <v>19730624</v>
          </cell>
          <cell r="G554" t="str">
            <v>32</v>
          </cell>
          <cell r="H554" t="str">
            <v>1</v>
          </cell>
          <cell r="I554" t="str">
            <v>Casado</v>
          </cell>
          <cell r="J554" t="str">
            <v>feminino</v>
          </cell>
          <cell r="K554">
            <v>1</v>
          </cell>
          <cell r="L554" t="str">
            <v>Travessa do Girassol,  nº 91 - 2º Dtº</v>
          </cell>
          <cell r="M554" t="str">
            <v>2755-050</v>
          </cell>
          <cell r="N554" t="str">
            <v>ALCABIDECHE</v>
          </cell>
          <cell r="O554" t="str">
            <v>00243403</v>
          </cell>
          <cell r="P554" t="str">
            <v>12.ANO - 3. CURSO</v>
          </cell>
          <cell r="R554" t="str">
            <v>10206175</v>
          </cell>
          <cell r="S554" t="str">
            <v>20000710</v>
          </cell>
          <cell r="T554" t="str">
            <v>LISBOA</v>
          </cell>
          <cell r="U554" t="str">
            <v>9803</v>
          </cell>
          <cell r="V554" t="str">
            <v>S.NAC IND ENERGIA-SINDEL</v>
          </cell>
          <cell r="W554" t="str">
            <v>210831863</v>
          </cell>
          <cell r="X554" t="str">
            <v>1562</v>
          </cell>
          <cell r="Y554" t="str">
            <v>0.0</v>
          </cell>
          <cell r="Z554">
            <v>1</v>
          </cell>
          <cell r="AA554" t="str">
            <v>00</v>
          </cell>
          <cell r="AC554" t="str">
            <v>X</v>
          </cell>
          <cell r="AD554" t="str">
            <v>029</v>
          </cell>
          <cell r="AE554" t="str">
            <v>10940100440</v>
          </cell>
          <cell r="AF554" t="str">
            <v>02</v>
          </cell>
          <cell r="AG554" t="str">
            <v>19960814</v>
          </cell>
          <cell r="AH554" t="str">
            <v>DT.Adm.Corr.Antiguid</v>
          </cell>
          <cell r="AI554" t="str">
            <v>1</v>
          </cell>
          <cell r="AJ554" t="str">
            <v>ACTIVOS</v>
          </cell>
          <cell r="AK554" t="str">
            <v>AA</v>
          </cell>
          <cell r="AL554" t="str">
            <v>ACTIVO TEMP.INTEIRO</v>
          </cell>
          <cell r="AM554" t="str">
            <v>J300</v>
          </cell>
          <cell r="AN554" t="str">
            <v>EDPOutsourcing Comercial-S</v>
          </cell>
          <cell r="AO554" t="str">
            <v>J314</v>
          </cell>
          <cell r="AP554" t="str">
            <v>EDPOC-CASCAIS</v>
          </cell>
          <cell r="AQ554" t="str">
            <v>40176857</v>
          </cell>
          <cell r="AR554" t="str">
            <v>70000060</v>
          </cell>
          <cell r="AS554" t="str">
            <v>025.</v>
          </cell>
          <cell r="AT554" t="str">
            <v>ESCRITURARIO COMERCIAL</v>
          </cell>
          <cell r="AU554" t="str">
            <v>1</v>
          </cell>
          <cell r="AV554" t="str">
            <v>00040355</v>
          </cell>
          <cell r="AW554" t="str">
            <v>J20464320430</v>
          </cell>
          <cell r="AX554" t="str">
            <v>AS-LJCSC-LOJA CASCAIS</v>
          </cell>
          <cell r="AY554" t="str">
            <v>68905607</v>
          </cell>
          <cell r="AZ554" t="str">
            <v>Lj Cascais</v>
          </cell>
          <cell r="BA554" t="str">
            <v>6890</v>
          </cell>
          <cell r="BB554" t="str">
            <v>EDP Outsourcing Comercial</v>
          </cell>
          <cell r="BC554" t="str">
            <v>6890</v>
          </cell>
          <cell r="BD554" t="str">
            <v>6890</v>
          </cell>
          <cell r="BE554" t="str">
            <v>2800</v>
          </cell>
          <cell r="BF554" t="str">
            <v>6890</v>
          </cell>
          <cell r="BG554" t="str">
            <v>EDP Outsourcing Comercial,SA</v>
          </cell>
          <cell r="BH554" t="str">
            <v>1010</v>
          </cell>
          <cell r="BI554">
            <v>885</v>
          </cell>
          <cell r="BJ554" t="str">
            <v>06</v>
          </cell>
          <cell r="BK554">
            <v>9</v>
          </cell>
          <cell r="BL554">
            <v>90.99</v>
          </cell>
          <cell r="BM554" t="str">
            <v>NÍVEL 5</v>
          </cell>
          <cell r="BN554" t="str">
            <v>01</v>
          </cell>
          <cell r="BO554" t="str">
            <v>03</v>
          </cell>
          <cell r="BP554" t="str">
            <v>20040101</v>
          </cell>
          <cell r="BQ554" t="str">
            <v>21</v>
          </cell>
          <cell r="BR554" t="str">
            <v>EVOLUCAO AUTOMATICA</v>
          </cell>
          <cell r="BS554" t="str">
            <v>20050101</v>
          </cell>
          <cell r="BW554">
            <v>0</v>
          </cell>
          <cell r="BX554">
            <v>0</v>
          </cell>
          <cell r="BY554">
            <v>0</v>
          </cell>
          <cell r="BZ554">
            <v>0</v>
          </cell>
          <cell r="CA554">
            <v>0</v>
          </cell>
          <cell r="CC554">
            <v>0</v>
          </cell>
          <cell r="CG554">
            <v>0</v>
          </cell>
          <cell r="CK554">
            <v>0</v>
          </cell>
          <cell r="CO554">
            <v>0</v>
          </cell>
          <cell r="CT554">
            <v>0</v>
          </cell>
          <cell r="CU554">
            <v>0</v>
          </cell>
          <cell r="CV554">
            <v>0</v>
          </cell>
          <cell r="CW554">
            <v>0</v>
          </cell>
          <cell r="CX554">
            <v>0</v>
          </cell>
          <cell r="CZ554">
            <v>0</v>
          </cell>
          <cell r="DC554">
            <v>0</v>
          </cell>
          <cell r="DF554">
            <v>0</v>
          </cell>
          <cell r="DI554">
            <v>0</v>
          </cell>
          <cell r="DK554">
            <v>0</v>
          </cell>
          <cell r="DL554">
            <v>0</v>
          </cell>
          <cell r="DN554" t="str">
            <v>11D13</v>
          </cell>
          <cell r="DO554" t="str">
            <v>FixoTInt-"Lojas"2002</v>
          </cell>
          <cell r="DP554">
            <v>2</v>
          </cell>
          <cell r="DQ554">
            <v>100</v>
          </cell>
          <cell r="DR554" t="str">
            <v>LX01</v>
          </cell>
          <cell r="DT554" t="str">
            <v>00360026</v>
          </cell>
          <cell r="DU554" t="str">
            <v>CAIXA ECONOMICA MONTEPIO GERAL</v>
          </cell>
        </row>
        <row r="555">
          <cell r="A555" t="str">
            <v>267970</v>
          </cell>
          <cell r="B555" t="str">
            <v>Maria Gertrudes Lopes</v>
          </cell>
          <cell r="C555" t="str">
            <v>1984</v>
          </cell>
          <cell r="D555">
            <v>21</v>
          </cell>
          <cell r="E555">
            <v>21</v>
          </cell>
          <cell r="F555" t="str">
            <v>19560217</v>
          </cell>
          <cell r="G555" t="str">
            <v>49</v>
          </cell>
          <cell r="H555" t="str">
            <v>4</v>
          </cell>
          <cell r="I555" t="str">
            <v>Divorc</v>
          </cell>
          <cell r="J555" t="str">
            <v>feminino</v>
          </cell>
          <cell r="K555">
            <v>0</v>
          </cell>
          <cell r="L555" t="str">
            <v>R. Fernão de Magalhães 18 - rc D</v>
          </cell>
          <cell r="M555" t="str">
            <v>2775-573</v>
          </cell>
          <cell r="N555" t="str">
            <v>CARCAVELOS</v>
          </cell>
          <cell r="O555" t="str">
            <v>00232133</v>
          </cell>
          <cell r="P555" t="str">
            <v>CURSO GERAL DO COMERCIO</v>
          </cell>
          <cell r="R555" t="str">
            <v>4707832</v>
          </cell>
          <cell r="S555" t="str">
            <v>20021104</v>
          </cell>
          <cell r="T555" t="str">
            <v>LISBOA</v>
          </cell>
          <cell r="U555" t="str">
            <v>9803</v>
          </cell>
          <cell r="V555" t="str">
            <v>S.NAC IND ENERGIA-SINDEL</v>
          </cell>
          <cell r="W555" t="str">
            <v>103535144</v>
          </cell>
          <cell r="X555" t="str">
            <v>3433</v>
          </cell>
          <cell r="Y555" t="str">
            <v>0.0</v>
          </cell>
          <cell r="Z555">
            <v>0</v>
          </cell>
          <cell r="AA555" t="str">
            <v>00</v>
          </cell>
          <cell r="AD555" t="str">
            <v>029</v>
          </cell>
          <cell r="AE555" t="str">
            <v>10940095053</v>
          </cell>
          <cell r="AF555" t="str">
            <v>02</v>
          </cell>
          <cell r="AG555" t="str">
            <v>19840516</v>
          </cell>
          <cell r="AH555" t="str">
            <v>DT.Adm.Corr.Antiguid</v>
          </cell>
          <cell r="AI555" t="str">
            <v>1</v>
          </cell>
          <cell r="AJ555" t="str">
            <v>ACTIVOS</v>
          </cell>
          <cell r="AK555" t="str">
            <v>AA</v>
          </cell>
          <cell r="AL555" t="str">
            <v>ACTIVO TEMP.INTEIRO</v>
          </cell>
          <cell r="AM555" t="str">
            <v>J300</v>
          </cell>
          <cell r="AN555" t="str">
            <v>EDPOutsourcing Comercial-S</v>
          </cell>
          <cell r="AO555" t="str">
            <v>J315</v>
          </cell>
          <cell r="AP555" t="str">
            <v>EDPOC-OEIRAS</v>
          </cell>
          <cell r="AQ555" t="str">
            <v>40176874</v>
          </cell>
          <cell r="AR555" t="str">
            <v>70000045</v>
          </cell>
          <cell r="AS555" t="str">
            <v>01S3</v>
          </cell>
          <cell r="AT555" t="str">
            <v>CHEFIA SECCAO ESCALAO III</v>
          </cell>
          <cell r="AU555" t="str">
            <v>1</v>
          </cell>
          <cell r="AV555" t="str">
            <v>00040360</v>
          </cell>
          <cell r="AW555" t="str">
            <v>J20464480130</v>
          </cell>
          <cell r="AX555" t="str">
            <v>AS-LJOER-CH-CHEFIA</v>
          </cell>
          <cell r="AY555" t="str">
            <v>68905612</v>
          </cell>
          <cell r="AZ555" t="str">
            <v>Lj Oeiras</v>
          </cell>
          <cell r="BA555" t="str">
            <v>6890</v>
          </cell>
          <cell r="BB555" t="str">
            <v>EDP Outsourcing Comercial</v>
          </cell>
          <cell r="BC555" t="str">
            <v>6890</v>
          </cell>
          <cell r="BD555" t="str">
            <v>6890</v>
          </cell>
          <cell r="BE555" t="str">
            <v>2800</v>
          </cell>
          <cell r="BF555" t="str">
            <v>6890</v>
          </cell>
          <cell r="BG555" t="str">
            <v>EDP Outsourcing Comercial,SA</v>
          </cell>
          <cell r="BH555" t="str">
            <v>1010</v>
          </cell>
          <cell r="BI555">
            <v>1799</v>
          </cell>
          <cell r="BJ555" t="str">
            <v>17</v>
          </cell>
          <cell r="BK555">
            <v>21</v>
          </cell>
          <cell r="BL555">
            <v>212.31</v>
          </cell>
          <cell r="BM555" t="str">
            <v>C SECÇ3</v>
          </cell>
          <cell r="BN555" t="str">
            <v>02</v>
          </cell>
          <cell r="BO555" t="str">
            <v>I</v>
          </cell>
          <cell r="BP555" t="str">
            <v>20030101</v>
          </cell>
          <cell r="BQ555" t="str">
            <v>21</v>
          </cell>
          <cell r="BR555" t="str">
            <v>EVOLUCAO AUTOMATICA</v>
          </cell>
          <cell r="BS555" t="str">
            <v>20050101</v>
          </cell>
          <cell r="BW555">
            <v>0</v>
          </cell>
          <cell r="BX555">
            <v>0</v>
          </cell>
          <cell r="BY555">
            <v>0</v>
          </cell>
          <cell r="BZ555">
            <v>0</v>
          </cell>
          <cell r="CA555">
            <v>0</v>
          </cell>
          <cell r="CC555">
            <v>0</v>
          </cell>
          <cell r="CG555">
            <v>0</v>
          </cell>
          <cell r="CK555">
            <v>0</v>
          </cell>
          <cell r="CO555">
            <v>0</v>
          </cell>
          <cell r="CT555">
            <v>0</v>
          </cell>
          <cell r="CU555">
            <v>0</v>
          </cell>
          <cell r="CV555">
            <v>0</v>
          </cell>
          <cell r="CW555">
            <v>0</v>
          </cell>
          <cell r="CX555">
            <v>1</v>
          </cell>
          <cell r="CY555" t="str">
            <v>6010</v>
          </cell>
          <cell r="CZ555">
            <v>39.54</v>
          </cell>
          <cell r="DC555">
            <v>0</v>
          </cell>
          <cell r="DF555">
            <v>0</v>
          </cell>
          <cell r="DI555">
            <v>0</v>
          </cell>
          <cell r="DK555">
            <v>0</v>
          </cell>
          <cell r="DL555">
            <v>0</v>
          </cell>
          <cell r="DN555" t="str">
            <v>21D12</v>
          </cell>
          <cell r="DO555" t="str">
            <v>Flex.T.Int."Act.Ind."</v>
          </cell>
          <cell r="DP555">
            <v>9</v>
          </cell>
          <cell r="DQ555">
            <v>100</v>
          </cell>
          <cell r="DR555" t="str">
            <v>LX01</v>
          </cell>
          <cell r="DT555" t="str">
            <v>00100000</v>
          </cell>
          <cell r="DU555" t="str">
            <v>BANCO BPI, SA</v>
          </cell>
        </row>
        <row r="556">
          <cell r="A556" t="str">
            <v>327476</v>
          </cell>
          <cell r="B556" t="str">
            <v>Vanda Maria Delgado Colaco Alves Carreira</v>
          </cell>
          <cell r="C556" t="str">
            <v>1996</v>
          </cell>
          <cell r="D556">
            <v>9</v>
          </cell>
          <cell r="E556">
            <v>9</v>
          </cell>
          <cell r="F556" t="str">
            <v>19740523</v>
          </cell>
          <cell r="G556" t="str">
            <v>31</v>
          </cell>
          <cell r="H556" t="str">
            <v>1</v>
          </cell>
          <cell r="I556" t="str">
            <v>Casado</v>
          </cell>
          <cell r="J556" t="str">
            <v>feminino</v>
          </cell>
          <cell r="K556">
            <v>0</v>
          </cell>
          <cell r="L556" t="str">
            <v>RUA CABO DA BOA ESPERANÇA LT 11 TIRES</v>
          </cell>
          <cell r="M556" t="str">
            <v>2785-222</v>
          </cell>
          <cell r="N556" t="str">
            <v>SÃO DOMINGOS DE RANA</v>
          </cell>
          <cell r="O556" t="str">
            <v>00243383</v>
          </cell>
          <cell r="P556" t="str">
            <v>12.ANO - 1. CURSO</v>
          </cell>
          <cell r="R556" t="str">
            <v>10306674</v>
          </cell>
          <cell r="S556" t="str">
            <v>20040426</v>
          </cell>
          <cell r="T556" t="str">
            <v>Oeiras</v>
          </cell>
          <cell r="U556" t="str">
            <v>9803</v>
          </cell>
          <cell r="V556" t="str">
            <v>S.NAC IND ENERGIA-SINDEL</v>
          </cell>
          <cell r="W556" t="str">
            <v>210170034</v>
          </cell>
          <cell r="X556" t="str">
            <v>3654</v>
          </cell>
          <cell r="Y556" t="str">
            <v>0.0</v>
          </cell>
          <cell r="Z556">
            <v>2</v>
          </cell>
          <cell r="AA556" t="str">
            <v>00</v>
          </cell>
          <cell r="AC556" t="str">
            <v>X</v>
          </cell>
          <cell r="AD556" t="str">
            <v>029</v>
          </cell>
          <cell r="AE556" t="str">
            <v>10940100628</v>
          </cell>
          <cell r="AF556" t="str">
            <v>02</v>
          </cell>
          <cell r="AG556" t="str">
            <v>19961001</v>
          </cell>
          <cell r="AH556" t="str">
            <v>DT.Adm.Corr.Antiguid</v>
          </cell>
          <cell r="AI556" t="str">
            <v>1</v>
          </cell>
          <cell r="AJ556" t="str">
            <v>ACTIVOS</v>
          </cell>
          <cell r="AK556" t="str">
            <v>AA</v>
          </cell>
          <cell r="AL556" t="str">
            <v>ACTIVO TEMP.INTEIRO</v>
          </cell>
          <cell r="AM556" t="str">
            <v>J300</v>
          </cell>
          <cell r="AN556" t="str">
            <v>EDPOutsourcing Comercial-S</v>
          </cell>
          <cell r="AO556" t="str">
            <v>J315</v>
          </cell>
          <cell r="AP556" t="str">
            <v>EDPOC-OEIRAS</v>
          </cell>
          <cell r="AQ556" t="str">
            <v>40177003</v>
          </cell>
          <cell r="AR556" t="str">
            <v>70000060</v>
          </cell>
          <cell r="AS556" t="str">
            <v>025.</v>
          </cell>
          <cell r="AT556" t="str">
            <v>ESCRITURARIO COMERCIAL</v>
          </cell>
          <cell r="AU556" t="str">
            <v>1</v>
          </cell>
          <cell r="AV556" t="str">
            <v>00040361</v>
          </cell>
          <cell r="AW556" t="str">
            <v>J20464480430</v>
          </cell>
          <cell r="AX556" t="str">
            <v>AS-LJOER-LOJA OEIRAS</v>
          </cell>
          <cell r="AY556" t="str">
            <v>68905612</v>
          </cell>
          <cell r="AZ556" t="str">
            <v>Lj Oeiras</v>
          </cell>
          <cell r="BA556" t="str">
            <v>6890</v>
          </cell>
          <cell r="BB556" t="str">
            <v>EDP Outsourcing Comercial</v>
          </cell>
          <cell r="BC556" t="str">
            <v>6890</v>
          </cell>
          <cell r="BD556" t="str">
            <v>6890</v>
          </cell>
          <cell r="BE556" t="str">
            <v>2800</v>
          </cell>
          <cell r="BF556" t="str">
            <v>6890</v>
          </cell>
          <cell r="BG556" t="str">
            <v>EDP Outsourcing Comercial,SA</v>
          </cell>
          <cell r="BH556" t="str">
            <v>1010</v>
          </cell>
          <cell r="BI556">
            <v>885</v>
          </cell>
          <cell r="BJ556" t="str">
            <v>06</v>
          </cell>
          <cell r="BK556">
            <v>9</v>
          </cell>
          <cell r="BL556">
            <v>90.99</v>
          </cell>
          <cell r="BM556" t="str">
            <v>NÍVEL 5</v>
          </cell>
          <cell r="BN556" t="str">
            <v>01</v>
          </cell>
          <cell r="BO556" t="str">
            <v>03</v>
          </cell>
          <cell r="BP556" t="str">
            <v>20040101</v>
          </cell>
          <cell r="BQ556" t="str">
            <v>21</v>
          </cell>
          <cell r="BR556" t="str">
            <v>EVOLUCAO AUTOMATICA</v>
          </cell>
          <cell r="BS556" t="str">
            <v>20050101</v>
          </cell>
          <cell r="BW556">
            <v>0</v>
          </cell>
          <cell r="BX556">
            <v>0</v>
          </cell>
          <cell r="BY556">
            <v>0</v>
          </cell>
          <cell r="BZ556">
            <v>0</v>
          </cell>
          <cell r="CA556">
            <v>0</v>
          </cell>
          <cell r="CC556">
            <v>0</v>
          </cell>
          <cell r="CG556">
            <v>0</v>
          </cell>
          <cell r="CK556">
            <v>0</v>
          </cell>
          <cell r="CO556">
            <v>0</v>
          </cell>
          <cell r="CT556">
            <v>0</v>
          </cell>
          <cell r="CU556">
            <v>0</v>
          </cell>
          <cell r="CV556">
            <v>0</v>
          </cell>
          <cell r="CW556">
            <v>0</v>
          </cell>
          <cell r="CX556">
            <v>1</v>
          </cell>
          <cell r="CY556" t="str">
            <v>6010</v>
          </cell>
          <cell r="CZ556">
            <v>39.54</v>
          </cell>
          <cell r="DC556">
            <v>0</v>
          </cell>
          <cell r="DF556">
            <v>0</v>
          </cell>
          <cell r="DI556">
            <v>0</v>
          </cell>
          <cell r="DK556">
            <v>0</v>
          </cell>
          <cell r="DL556">
            <v>0</v>
          </cell>
          <cell r="DN556" t="str">
            <v>21D12</v>
          </cell>
          <cell r="DO556" t="str">
            <v>Flex.T.Int."Act.Ind."</v>
          </cell>
          <cell r="DP556">
            <v>9</v>
          </cell>
          <cell r="DQ556">
            <v>100</v>
          </cell>
          <cell r="DR556" t="str">
            <v>LX01</v>
          </cell>
          <cell r="DT556" t="str">
            <v>00360075</v>
          </cell>
          <cell r="DU556" t="str">
            <v>CAIXA ECONOMICA MONTEPIO GERAL</v>
          </cell>
        </row>
        <row r="557">
          <cell r="A557" t="str">
            <v>193496</v>
          </cell>
          <cell r="B557" t="str">
            <v>Francisco Jose Lopes Estrela</v>
          </cell>
          <cell r="C557" t="str">
            <v>1980</v>
          </cell>
          <cell r="D557">
            <v>25</v>
          </cell>
          <cell r="E557">
            <v>25</v>
          </cell>
          <cell r="F557" t="str">
            <v>19530301</v>
          </cell>
          <cell r="G557" t="str">
            <v>52</v>
          </cell>
          <cell r="H557" t="str">
            <v>4</v>
          </cell>
          <cell r="I557" t="str">
            <v>Divorc</v>
          </cell>
          <cell r="J557" t="str">
            <v>masculino</v>
          </cell>
          <cell r="K557">
            <v>0</v>
          </cell>
          <cell r="L557" t="str">
            <v>PRC ROSA RAMALHO 4 - 1 EQ VARGE MONDAR</v>
          </cell>
          <cell r="M557" t="str">
            <v>2635-528</v>
          </cell>
          <cell r="N557" t="str">
            <v>RIO DE MOURO</v>
          </cell>
          <cell r="O557" t="str">
            <v>00110024</v>
          </cell>
          <cell r="P557" t="str">
            <v>CICLO ELEMENTAR (4.CLASSE)</v>
          </cell>
          <cell r="R557" t="str">
            <v>4891828</v>
          </cell>
          <cell r="S557" t="str">
            <v>19961118</v>
          </cell>
          <cell r="T557" t="str">
            <v>LISBOA</v>
          </cell>
          <cell r="U557" t="str">
            <v>9803</v>
          </cell>
          <cell r="V557" t="str">
            <v>S.NAC IND ENERGIA-SINDEL</v>
          </cell>
          <cell r="W557" t="str">
            <v>121565866</v>
          </cell>
          <cell r="X557" t="str">
            <v>3549</v>
          </cell>
          <cell r="Y557" t="str">
            <v>0.0</v>
          </cell>
          <cell r="Z557">
            <v>0</v>
          </cell>
          <cell r="AA557" t="str">
            <v>00</v>
          </cell>
          <cell r="AD557" t="str">
            <v>029</v>
          </cell>
          <cell r="AE557" t="str">
            <v>10940075528</v>
          </cell>
          <cell r="AF557" t="str">
            <v>02</v>
          </cell>
          <cell r="AG557" t="str">
            <v>19800602</v>
          </cell>
          <cell r="AH557" t="str">
            <v>DT.Adm.Corr.Antiguid</v>
          </cell>
          <cell r="AI557" t="str">
            <v>1</v>
          </cell>
          <cell r="AJ557" t="str">
            <v>ACTIVOS</v>
          </cell>
          <cell r="AK557" t="str">
            <v>AA</v>
          </cell>
          <cell r="AL557" t="str">
            <v>ACTIVO TEMP.INTEIRO</v>
          </cell>
          <cell r="AM557" t="str">
            <v>J300</v>
          </cell>
          <cell r="AN557" t="str">
            <v>EDPOutsourcing Comercial-S</v>
          </cell>
          <cell r="AO557" t="str">
            <v>J315</v>
          </cell>
          <cell r="AP557" t="str">
            <v>EDPOC-OEIRAS</v>
          </cell>
          <cell r="AQ557" t="str">
            <v>40177001</v>
          </cell>
          <cell r="AR557" t="str">
            <v>70000060</v>
          </cell>
          <cell r="AS557" t="str">
            <v>025.</v>
          </cell>
          <cell r="AT557" t="str">
            <v>ESCRITURARIO COMERCIAL</v>
          </cell>
          <cell r="AU557" t="str">
            <v>1</v>
          </cell>
          <cell r="AV557" t="str">
            <v>00040361</v>
          </cell>
          <cell r="AW557" t="str">
            <v>J20464480430</v>
          </cell>
          <cell r="AX557" t="str">
            <v>AS-LJOER-LOJA OEIRAS</v>
          </cell>
          <cell r="AY557" t="str">
            <v>68905612</v>
          </cell>
          <cell r="AZ557" t="str">
            <v>Lj Oeiras</v>
          </cell>
          <cell r="BA557" t="str">
            <v>6890</v>
          </cell>
          <cell r="BB557" t="str">
            <v>EDP Outsourcing Comercial</v>
          </cell>
          <cell r="BC557" t="str">
            <v>6890</v>
          </cell>
          <cell r="BD557" t="str">
            <v>6890</v>
          </cell>
          <cell r="BE557" t="str">
            <v>2800</v>
          </cell>
          <cell r="BF557" t="str">
            <v>6890</v>
          </cell>
          <cell r="BG557" t="str">
            <v>EDP Outsourcing Comercial,SA</v>
          </cell>
          <cell r="BH557" t="str">
            <v>1010</v>
          </cell>
          <cell r="BI557">
            <v>1079</v>
          </cell>
          <cell r="BJ557" t="str">
            <v>09</v>
          </cell>
          <cell r="BK557">
            <v>25</v>
          </cell>
          <cell r="BL557">
            <v>252.75</v>
          </cell>
          <cell r="BM557" t="str">
            <v>NÍVEL 5</v>
          </cell>
          <cell r="BN557" t="str">
            <v>01</v>
          </cell>
          <cell r="BO557" t="str">
            <v>06</v>
          </cell>
          <cell r="BP557" t="str">
            <v>20040101</v>
          </cell>
          <cell r="BQ557" t="str">
            <v>21</v>
          </cell>
          <cell r="BR557" t="str">
            <v>EVOLUCAO AUTOMATICA</v>
          </cell>
          <cell r="BS557" t="str">
            <v>20050101</v>
          </cell>
          <cell r="BW557">
            <v>0</v>
          </cell>
          <cell r="BX557">
            <v>0</v>
          </cell>
          <cell r="BY557">
            <v>0</v>
          </cell>
          <cell r="BZ557">
            <v>0</v>
          </cell>
          <cell r="CA557">
            <v>0</v>
          </cell>
          <cell r="CC557">
            <v>0</v>
          </cell>
          <cell r="CG557">
            <v>0</v>
          </cell>
          <cell r="CK557">
            <v>0</v>
          </cell>
          <cell r="CO557">
            <v>0</v>
          </cell>
          <cell r="CT557">
            <v>0</v>
          </cell>
          <cell r="CU557">
            <v>0</v>
          </cell>
          <cell r="CV557">
            <v>0</v>
          </cell>
          <cell r="CW557">
            <v>0</v>
          </cell>
          <cell r="CX557">
            <v>1</v>
          </cell>
          <cell r="CY557" t="str">
            <v>6010</v>
          </cell>
          <cell r="CZ557">
            <v>39.54</v>
          </cell>
          <cell r="DC557">
            <v>0</v>
          </cell>
          <cell r="DF557">
            <v>0</v>
          </cell>
          <cell r="DI557">
            <v>0</v>
          </cell>
          <cell r="DK557">
            <v>0</v>
          </cell>
          <cell r="DL557">
            <v>0</v>
          </cell>
          <cell r="DN557" t="str">
            <v>21D12</v>
          </cell>
          <cell r="DO557" t="str">
            <v>Flex.T.Int."Act.Ind."</v>
          </cell>
          <cell r="DP557">
            <v>9</v>
          </cell>
          <cell r="DQ557">
            <v>100</v>
          </cell>
          <cell r="DR557" t="str">
            <v>LX01</v>
          </cell>
          <cell r="DT557" t="str">
            <v>00070224</v>
          </cell>
          <cell r="DU557" t="str">
            <v>BANCO ESPIRITO SANTO, SA</v>
          </cell>
        </row>
        <row r="558">
          <cell r="A558" t="str">
            <v>219240</v>
          </cell>
          <cell r="B558" t="str">
            <v>Maria Ceu Ferreira Pedreira</v>
          </cell>
          <cell r="C558" t="str">
            <v>1982</v>
          </cell>
          <cell r="D558">
            <v>23</v>
          </cell>
          <cell r="E558">
            <v>23</v>
          </cell>
          <cell r="F558" t="str">
            <v>19580425</v>
          </cell>
          <cell r="G558" t="str">
            <v>47</v>
          </cell>
          <cell r="H558" t="str">
            <v>1</v>
          </cell>
          <cell r="I558" t="str">
            <v>Casado</v>
          </cell>
          <cell r="J558" t="str">
            <v>feminino</v>
          </cell>
          <cell r="K558">
            <v>1</v>
          </cell>
          <cell r="L558" t="str">
            <v>R das Alcassimas N.5, Oeiras</v>
          </cell>
          <cell r="M558" t="str">
            <v>2780-000</v>
          </cell>
          <cell r="N558" t="str">
            <v>OEIRAS</v>
          </cell>
          <cell r="O558" t="str">
            <v>00231021</v>
          </cell>
          <cell r="P558" t="str">
            <v>CURSO GERAL DOS LICEUS</v>
          </cell>
          <cell r="R558" t="str">
            <v>5055378</v>
          </cell>
          <cell r="S558" t="str">
            <v>20011119</v>
          </cell>
          <cell r="T558" t="str">
            <v>LISBOA</v>
          </cell>
          <cell r="U558" t="str">
            <v>9803</v>
          </cell>
          <cell r="V558" t="str">
            <v>S.NAC IND ENERGIA-SINDEL</v>
          </cell>
          <cell r="W558" t="str">
            <v>124901433</v>
          </cell>
          <cell r="X558" t="str">
            <v>1554</v>
          </cell>
          <cell r="Y558" t="str">
            <v>0.0</v>
          </cell>
          <cell r="Z558">
            <v>1</v>
          </cell>
          <cell r="AA558" t="str">
            <v>00</v>
          </cell>
          <cell r="AD558" t="str">
            <v>100</v>
          </cell>
          <cell r="AE558" t="str">
            <v>11218640363</v>
          </cell>
          <cell r="AF558" t="str">
            <v>02</v>
          </cell>
          <cell r="AG558" t="str">
            <v>19820201</v>
          </cell>
          <cell r="AH558" t="str">
            <v>DT.Adm.Corr.Antiguid</v>
          </cell>
          <cell r="AI558" t="str">
            <v>1</v>
          </cell>
          <cell r="AJ558" t="str">
            <v>ACTIVOS</v>
          </cell>
          <cell r="AK558" t="str">
            <v>AA</v>
          </cell>
          <cell r="AL558" t="str">
            <v>ACTIVO TEMP.INTEIRO</v>
          </cell>
          <cell r="AM558" t="str">
            <v>J300</v>
          </cell>
          <cell r="AN558" t="str">
            <v>EDPOutsourcing Comercial-S</v>
          </cell>
          <cell r="AO558" t="str">
            <v>J315</v>
          </cell>
          <cell r="AP558" t="str">
            <v>EDPOC-OEIRAS</v>
          </cell>
          <cell r="AQ558" t="str">
            <v>40177002</v>
          </cell>
          <cell r="AR558" t="str">
            <v>70000060</v>
          </cell>
          <cell r="AS558" t="str">
            <v>025.</v>
          </cell>
          <cell r="AT558" t="str">
            <v>ESCRITURARIO COMERCIAL</v>
          </cell>
          <cell r="AU558" t="str">
            <v>1</v>
          </cell>
          <cell r="AV558" t="str">
            <v>00040361</v>
          </cell>
          <cell r="AW558" t="str">
            <v>J20464480430</v>
          </cell>
          <cell r="AX558" t="str">
            <v>AS-LJOER-LOJA OEIRAS</v>
          </cell>
          <cell r="AY558" t="str">
            <v>68905612</v>
          </cell>
          <cell r="AZ558" t="str">
            <v>Lj Oeiras</v>
          </cell>
          <cell r="BA558" t="str">
            <v>6890</v>
          </cell>
          <cell r="BB558" t="str">
            <v>EDP Outsourcing Comercial</v>
          </cell>
          <cell r="BC558" t="str">
            <v>6890</v>
          </cell>
          <cell r="BD558" t="str">
            <v>6890</v>
          </cell>
          <cell r="BE558" t="str">
            <v>2800</v>
          </cell>
          <cell r="BF558" t="str">
            <v>6890</v>
          </cell>
          <cell r="BG558" t="str">
            <v>EDP Outsourcing Comercial,SA</v>
          </cell>
          <cell r="BH558" t="str">
            <v>1010</v>
          </cell>
          <cell r="BI558">
            <v>1160</v>
          </cell>
          <cell r="BJ558" t="str">
            <v>10</v>
          </cell>
          <cell r="BK558">
            <v>23</v>
          </cell>
          <cell r="BL558">
            <v>232.53</v>
          </cell>
          <cell r="BM558" t="str">
            <v>NÍVEL 5</v>
          </cell>
          <cell r="BN558" t="str">
            <v>01</v>
          </cell>
          <cell r="BO558" t="str">
            <v>07</v>
          </cell>
          <cell r="BP558" t="str">
            <v>20040101</v>
          </cell>
          <cell r="BQ558" t="str">
            <v>21</v>
          </cell>
          <cell r="BR558" t="str">
            <v>EVOLUCAO AUTOMATICA</v>
          </cell>
          <cell r="BS558" t="str">
            <v>20050101</v>
          </cell>
          <cell r="BW558">
            <v>0</v>
          </cell>
          <cell r="BX558">
            <v>0</v>
          </cell>
          <cell r="BY558">
            <v>0</v>
          </cell>
          <cell r="BZ558">
            <v>0</v>
          </cell>
          <cell r="CA558">
            <v>0</v>
          </cell>
          <cell r="CC558">
            <v>0</v>
          </cell>
          <cell r="CG558">
            <v>0</v>
          </cell>
          <cell r="CK558">
            <v>0</v>
          </cell>
          <cell r="CO558">
            <v>0</v>
          </cell>
          <cell r="CT558">
            <v>0</v>
          </cell>
          <cell r="CU558">
            <v>0</v>
          </cell>
          <cell r="CV558">
            <v>0</v>
          </cell>
          <cell r="CW558">
            <v>0</v>
          </cell>
          <cell r="CX558">
            <v>1</v>
          </cell>
          <cell r="CY558" t="str">
            <v>6010</v>
          </cell>
          <cell r="CZ558">
            <v>39.54</v>
          </cell>
          <cell r="DC558">
            <v>0</v>
          </cell>
          <cell r="DF558">
            <v>0</v>
          </cell>
          <cell r="DI558">
            <v>0</v>
          </cell>
          <cell r="DK558">
            <v>0</v>
          </cell>
          <cell r="DL558">
            <v>0</v>
          </cell>
          <cell r="DN558" t="str">
            <v>21D12</v>
          </cell>
          <cell r="DO558" t="str">
            <v>Flex.T.Int."Act.Ind."</v>
          </cell>
          <cell r="DP558">
            <v>9</v>
          </cell>
          <cell r="DQ558">
            <v>100</v>
          </cell>
          <cell r="DR558" t="str">
            <v>LX01</v>
          </cell>
          <cell r="DT558" t="str">
            <v>00070020</v>
          </cell>
          <cell r="DU558" t="str">
            <v>BANCO ESPIRITO SANTO, SA</v>
          </cell>
        </row>
        <row r="559">
          <cell r="A559" t="str">
            <v>163759</v>
          </cell>
          <cell r="B559" t="str">
            <v>Maria Fernanda Afonso Pais Pereira</v>
          </cell>
          <cell r="C559" t="str">
            <v>1979</v>
          </cell>
          <cell r="D559">
            <v>26</v>
          </cell>
          <cell r="E559">
            <v>26</v>
          </cell>
          <cell r="F559" t="str">
            <v>19581011</v>
          </cell>
          <cell r="G559" t="str">
            <v>46</v>
          </cell>
          <cell r="H559" t="str">
            <v>1</v>
          </cell>
          <cell r="I559" t="str">
            <v>Casado</v>
          </cell>
          <cell r="J559" t="str">
            <v>feminino</v>
          </cell>
          <cell r="K559">
            <v>2</v>
          </cell>
          <cell r="L559" t="str">
            <v>R D.Manuel I,26,Vv.Afonso Pereira - Casal de Cambra</v>
          </cell>
          <cell r="M559" t="str">
            <v>2605-813</v>
          </cell>
          <cell r="N559" t="str">
            <v>CASAL DE CAMBRA</v>
          </cell>
          <cell r="O559" t="str">
            <v>00232213</v>
          </cell>
          <cell r="P559" t="str">
            <v>C.GERAL ADMINISTRACAO COMERCIO</v>
          </cell>
          <cell r="R559" t="str">
            <v>4245842</v>
          </cell>
          <cell r="S559" t="str">
            <v>19990305</v>
          </cell>
          <cell r="T559" t="str">
            <v>LISBOA</v>
          </cell>
          <cell r="U559" t="str">
            <v>9803</v>
          </cell>
          <cell r="V559" t="str">
            <v>S.NAC IND ENERGIA-SINDEL</v>
          </cell>
          <cell r="W559" t="str">
            <v>106314874</v>
          </cell>
          <cell r="X559" t="str">
            <v>3131</v>
          </cell>
          <cell r="Y559" t="str">
            <v>0.0</v>
          </cell>
          <cell r="Z559">
            <v>2</v>
          </cell>
          <cell r="AA559" t="str">
            <v>00</v>
          </cell>
          <cell r="AC559" t="str">
            <v>X</v>
          </cell>
          <cell r="AD559" t="str">
            <v>029</v>
          </cell>
          <cell r="AE559" t="str">
            <v>10940073421</v>
          </cell>
          <cell r="AF559" t="str">
            <v>02</v>
          </cell>
          <cell r="AG559" t="str">
            <v>19790201</v>
          </cell>
          <cell r="AH559" t="str">
            <v>DT.Adm.Corr.Antiguid</v>
          </cell>
          <cell r="AI559" t="str">
            <v>1</v>
          </cell>
          <cell r="AJ559" t="str">
            <v>ACTIVOS</v>
          </cell>
          <cell r="AK559" t="str">
            <v>AA</v>
          </cell>
          <cell r="AL559" t="str">
            <v>ACTIVO TEMP.INTEIRO</v>
          </cell>
          <cell r="AM559" t="str">
            <v>J300</v>
          </cell>
          <cell r="AN559" t="str">
            <v>EDPOutsourcing Comercial-S</v>
          </cell>
          <cell r="AO559" t="str">
            <v>J315</v>
          </cell>
          <cell r="AP559" t="str">
            <v>EDPOC-OEIRAS</v>
          </cell>
          <cell r="AQ559" t="str">
            <v>40176875</v>
          </cell>
          <cell r="AR559" t="str">
            <v>70000022</v>
          </cell>
          <cell r="AS559" t="str">
            <v>014.</v>
          </cell>
          <cell r="AT559" t="str">
            <v>TECNICO COMERCIAL</v>
          </cell>
          <cell r="AU559" t="str">
            <v>1</v>
          </cell>
          <cell r="AV559" t="str">
            <v>00040361</v>
          </cell>
          <cell r="AW559" t="str">
            <v>J20464480430</v>
          </cell>
          <cell r="AX559" t="str">
            <v>AS-LJOER-LOJA OEIRAS</v>
          </cell>
          <cell r="AY559" t="str">
            <v>68905612</v>
          </cell>
          <cell r="AZ559" t="str">
            <v>Lj Oeiras</v>
          </cell>
          <cell r="BA559" t="str">
            <v>6890</v>
          </cell>
          <cell r="BB559" t="str">
            <v>EDP Outsourcing Comercial</v>
          </cell>
          <cell r="BC559" t="str">
            <v>6890</v>
          </cell>
          <cell r="BD559" t="str">
            <v>6890</v>
          </cell>
          <cell r="BE559" t="str">
            <v>2800</v>
          </cell>
          <cell r="BF559" t="str">
            <v>6890</v>
          </cell>
          <cell r="BG559" t="str">
            <v>EDP Outsourcing Comercial,SA</v>
          </cell>
          <cell r="BH559" t="str">
            <v>1010</v>
          </cell>
          <cell r="BI559">
            <v>1520</v>
          </cell>
          <cell r="BJ559" t="str">
            <v>14</v>
          </cell>
          <cell r="BK559">
            <v>26</v>
          </cell>
          <cell r="BL559">
            <v>262.86</v>
          </cell>
          <cell r="BM559" t="str">
            <v>NÍVEL 4</v>
          </cell>
          <cell r="BN559" t="str">
            <v>02</v>
          </cell>
          <cell r="BO559" t="str">
            <v>08</v>
          </cell>
          <cell r="BP559" t="str">
            <v>20030101</v>
          </cell>
          <cell r="BQ559" t="str">
            <v>21</v>
          </cell>
          <cell r="BR559" t="str">
            <v>EVOLUCAO AUTOMATICA</v>
          </cell>
          <cell r="BS559" t="str">
            <v>20050101</v>
          </cell>
          <cell r="BW559">
            <v>0</v>
          </cell>
          <cell r="BX559">
            <v>0</v>
          </cell>
          <cell r="BY559">
            <v>0</v>
          </cell>
          <cell r="BZ559">
            <v>0</v>
          </cell>
          <cell r="CA559">
            <v>0</v>
          </cell>
          <cell r="CC559">
            <v>0</v>
          </cell>
          <cell r="CG559">
            <v>0</v>
          </cell>
          <cell r="CK559">
            <v>0</v>
          </cell>
          <cell r="CO559">
            <v>0</v>
          </cell>
          <cell r="CT559">
            <v>0</v>
          </cell>
          <cell r="CU559">
            <v>0</v>
          </cell>
          <cell r="CV559">
            <v>0</v>
          </cell>
          <cell r="CW559">
            <v>0</v>
          </cell>
          <cell r="CX559">
            <v>0</v>
          </cell>
          <cell r="CZ559">
            <v>0</v>
          </cell>
          <cell r="DC559">
            <v>0</v>
          </cell>
          <cell r="DF559">
            <v>0</v>
          </cell>
          <cell r="DI559">
            <v>0</v>
          </cell>
          <cell r="DK559">
            <v>0</v>
          </cell>
          <cell r="DL559">
            <v>0</v>
          </cell>
          <cell r="DN559" t="str">
            <v>21D12</v>
          </cell>
          <cell r="DO559" t="str">
            <v>Flex.T.Int."Act.Ind."</v>
          </cell>
          <cell r="DP559">
            <v>9</v>
          </cell>
          <cell r="DQ559">
            <v>100</v>
          </cell>
          <cell r="DR559" t="str">
            <v>LX01</v>
          </cell>
          <cell r="DT559" t="str">
            <v>00100000</v>
          </cell>
          <cell r="DU559" t="str">
            <v>BANCO BPI, SA</v>
          </cell>
        </row>
        <row r="560">
          <cell r="A560" t="str">
            <v>302970</v>
          </cell>
          <cell r="B560" t="str">
            <v>Maria Luz Martins Tomas Felix Pereira</v>
          </cell>
          <cell r="C560" t="str">
            <v>1985</v>
          </cell>
          <cell r="D560">
            <v>20</v>
          </cell>
          <cell r="E560">
            <v>20</v>
          </cell>
          <cell r="F560" t="str">
            <v>19640213</v>
          </cell>
          <cell r="G560" t="str">
            <v>41</v>
          </cell>
          <cell r="H560" t="str">
            <v>1</v>
          </cell>
          <cell r="I560" t="str">
            <v>Casado</v>
          </cell>
          <cell r="J560" t="str">
            <v>feminino</v>
          </cell>
          <cell r="K560">
            <v>2</v>
          </cell>
          <cell r="L560" t="str">
            <v>R Liberdade 44 Mucifal</v>
          </cell>
          <cell r="M560" t="str">
            <v>2705-225</v>
          </cell>
          <cell r="N560" t="str">
            <v>COLARES</v>
          </cell>
          <cell r="O560" t="str">
            <v>00243042</v>
          </cell>
          <cell r="P560" t="str">
            <v>11 ANO SAUDE</v>
          </cell>
          <cell r="R560" t="str">
            <v>6572030</v>
          </cell>
          <cell r="S560" t="str">
            <v>19960305</v>
          </cell>
          <cell r="T560" t="str">
            <v>LISBOA</v>
          </cell>
          <cell r="U560" t="str">
            <v>9803</v>
          </cell>
          <cell r="V560" t="str">
            <v>S.NAC IND ENERGIA-SINDEL</v>
          </cell>
          <cell r="W560" t="str">
            <v>139335234</v>
          </cell>
          <cell r="X560" t="str">
            <v>1562</v>
          </cell>
          <cell r="Y560" t="str">
            <v>0.0</v>
          </cell>
          <cell r="Z560">
            <v>2</v>
          </cell>
          <cell r="AA560" t="str">
            <v>00</v>
          </cell>
          <cell r="AC560" t="str">
            <v>X</v>
          </cell>
          <cell r="AD560" t="str">
            <v>029</v>
          </cell>
          <cell r="AE560" t="str">
            <v>10940087424</v>
          </cell>
          <cell r="AF560" t="str">
            <v>02</v>
          </cell>
          <cell r="AG560" t="str">
            <v>19850316</v>
          </cell>
          <cell r="AH560" t="str">
            <v>DT.Adm.Corr.Antiguid</v>
          </cell>
          <cell r="AI560" t="str">
            <v>1</v>
          </cell>
          <cell r="AJ560" t="str">
            <v>ACTIVOS</v>
          </cell>
          <cell r="AK560" t="str">
            <v>AA</v>
          </cell>
          <cell r="AL560" t="str">
            <v>ACTIVO TEMP.INTEIRO</v>
          </cell>
          <cell r="AM560" t="str">
            <v>J300</v>
          </cell>
          <cell r="AN560" t="str">
            <v>EDPOutsourcing Comercial-S</v>
          </cell>
          <cell r="AO560" t="str">
            <v>J316</v>
          </cell>
          <cell r="AP560" t="str">
            <v>EDPOC-SINTRA</v>
          </cell>
          <cell r="AQ560" t="str">
            <v>40177076</v>
          </cell>
          <cell r="AR560" t="str">
            <v>70000045</v>
          </cell>
          <cell r="AS560" t="str">
            <v>01S3</v>
          </cell>
          <cell r="AT560" t="str">
            <v>CHEFIA SECCAO ESCALAO III</v>
          </cell>
          <cell r="AU560" t="str">
            <v>1</v>
          </cell>
          <cell r="AV560" t="str">
            <v>00040369</v>
          </cell>
          <cell r="AW560" t="str">
            <v>J20464640130</v>
          </cell>
          <cell r="AX560" t="str">
            <v>AS-LJSNT-CH-CHEFIA</v>
          </cell>
          <cell r="AY560" t="str">
            <v>68905618</v>
          </cell>
          <cell r="AZ560" t="str">
            <v>Lj Sintra</v>
          </cell>
          <cell r="BA560" t="str">
            <v>6890</v>
          </cell>
          <cell r="BB560" t="str">
            <v>EDP Outsourcing Comercial</v>
          </cell>
          <cell r="BC560" t="str">
            <v>6890</v>
          </cell>
          <cell r="BD560" t="str">
            <v>6890</v>
          </cell>
          <cell r="BE560" t="str">
            <v>2800</v>
          </cell>
          <cell r="BF560" t="str">
            <v>6890</v>
          </cell>
          <cell r="BG560" t="str">
            <v>EDP Outsourcing Comercial,SA</v>
          </cell>
          <cell r="BH560" t="str">
            <v>1010</v>
          </cell>
          <cell r="BI560">
            <v>1799</v>
          </cell>
          <cell r="BJ560" t="str">
            <v>17</v>
          </cell>
          <cell r="BK560">
            <v>20</v>
          </cell>
          <cell r="BL560">
            <v>202.2</v>
          </cell>
          <cell r="BM560" t="str">
            <v>C SECÇ3</v>
          </cell>
          <cell r="BN560" t="str">
            <v>02</v>
          </cell>
          <cell r="BO560" t="str">
            <v>I</v>
          </cell>
          <cell r="BP560" t="str">
            <v>20030101</v>
          </cell>
          <cell r="BQ560" t="str">
            <v>21</v>
          </cell>
          <cell r="BR560" t="str">
            <v>EVOLUCAO AUTOMATICA</v>
          </cell>
          <cell r="BS560" t="str">
            <v>20050101</v>
          </cell>
          <cell r="BW560">
            <v>0</v>
          </cell>
          <cell r="BX560">
            <v>0</v>
          </cell>
          <cell r="BY560">
            <v>0</v>
          </cell>
          <cell r="BZ560">
            <v>0</v>
          </cell>
          <cell r="CA560">
            <v>0</v>
          </cell>
          <cell r="CC560">
            <v>0</v>
          </cell>
          <cell r="CG560">
            <v>0</v>
          </cell>
          <cell r="CK560">
            <v>0</v>
          </cell>
          <cell r="CO560">
            <v>0</v>
          </cell>
          <cell r="CT560">
            <v>0</v>
          </cell>
          <cell r="CU560">
            <v>0</v>
          </cell>
          <cell r="CV560">
            <v>0</v>
          </cell>
          <cell r="CW560">
            <v>0</v>
          </cell>
          <cell r="CX560">
            <v>1</v>
          </cell>
          <cell r="CY560" t="str">
            <v>6010</v>
          </cell>
          <cell r="CZ560">
            <v>39.54</v>
          </cell>
          <cell r="DC560">
            <v>0</v>
          </cell>
          <cell r="DF560">
            <v>0</v>
          </cell>
          <cell r="DI560">
            <v>0</v>
          </cell>
          <cell r="DK560">
            <v>0</v>
          </cell>
          <cell r="DL560">
            <v>0</v>
          </cell>
          <cell r="DN560" t="str">
            <v>21D12</v>
          </cell>
          <cell r="DO560" t="str">
            <v>Flex.T.Int."Act.Ind."</v>
          </cell>
          <cell r="DP560">
            <v>2</v>
          </cell>
          <cell r="DQ560">
            <v>100</v>
          </cell>
          <cell r="DR560" t="str">
            <v>LX01</v>
          </cell>
          <cell r="DT560" t="str">
            <v>00360050</v>
          </cell>
          <cell r="DU560" t="str">
            <v>CAIXA ECONOMICA MONTEPIO GERAL</v>
          </cell>
        </row>
        <row r="561">
          <cell r="A561" t="str">
            <v>303143</v>
          </cell>
          <cell r="B561" t="str">
            <v>Maria Conceição Sousa Moreira Campos Cristino</v>
          </cell>
          <cell r="C561" t="str">
            <v>1985</v>
          </cell>
          <cell r="D561">
            <v>20</v>
          </cell>
          <cell r="E561">
            <v>20</v>
          </cell>
          <cell r="F561" t="str">
            <v>19540701</v>
          </cell>
          <cell r="G561" t="str">
            <v>50</v>
          </cell>
          <cell r="H561" t="str">
            <v>1</v>
          </cell>
          <cell r="I561" t="str">
            <v>Casado</v>
          </cell>
          <cell r="J561" t="str">
            <v>feminino</v>
          </cell>
          <cell r="K561">
            <v>1</v>
          </cell>
          <cell r="L561" t="str">
            <v>R Antonio Medina Junior N.4</v>
          </cell>
          <cell r="M561" t="str">
            <v>2710-000</v>
          </cell>
          <cell r="N561" t="str">
            <v>SINTRA</v>
          </cell>
          <cell r="O561" t="str">
            <v>00241132</v>
          </cell>
          <cell r="P561" t="str">
            <v>CURSO COMPLEMENTAR DOS LICEUS</v>
          </cell>
          <cell r="R561" t="str">
            <v>3015642</v>
          </cell>
          <cell r="S561" t="str">
            <v>19980609</v>
          </cell>
          <cell r="T561" t="str">
            <v>LISBOA</v>
          </cell>
          <cell r="W561" t="str">
            <v>170133435</v>
          </cell>
          <cell r="X561" t="str">
            <v>1562</v>
          </cell>
          <cell r="Y561" t="str">
            <v>0.0</v>
          </cell>
          <cell r="Z561">
            <v>1</v>
          </cell>
          <cell r="AA561" t="str">
            <v>00</v>
          </cell>
          <cell r="AC561" t="str">
            <v>X</v>
          </cell>
          <cell r="AD561" t="str">
            <v>029</v>
          </cell>
          <cell r="AE561" t="str">
            <v>10940089254</v>
          </cell>
          <cell r="AF561" t="str">
            <v>02</v>
          </cell>
          <cell r="AG561" t="str">
            <v>19850401</v>
          </cell>
          <cell r="AH561" t="str">
            <v>DT.Adm.Corr.Antiguid</v>
          </cell>
          <cell r="AI561" t="str">
            <v>1</v>
          </cell>
          <cell r="AJ561" t="str">
            <v>ACTIVOS</v>
          </cell>
          <cell r="AK561" t="str">
            <v>AA</v>
          </cell>
          <cell r="AL561" t="str">
            <v>ACTIVO TEMP.INTEIRO</v>
          </cell>
          <cell r="AM561" t="str">
            <v>J300</v>
          </cell>
          <cell r="AN561" t="str">
            <v>EDPOutsourcing Comercial-S</v>
          </cell>
          <cell r="AO561" t="str">
            <v>J316</v>
          </cell>
          <cell r="AP561" t="str">
            <v>EDPOC-SINTRA</v>
          </cell>
          <cell r="AQ561" t="str">
            <v>40177081</v>
          </cell>
          <cell r="AR561" t="str">
            <v>70000060</v>
          </cell>
          <cell r="AS561" t="str">
            <v>025.</v>
          </cell>
          <cell r="AT561" t="str">
            <v>ESCRITURARIO COMERCIAL</v>
          </cell>
          <cell r="AU561" t="str">
            <v>1</v>
          </cell>
          <cell r="AV561" t="str">
            <v>00040370</v>
          </cell>
          <cell r="AW561" t="str">
            <v>J20464640430</v>
          </cell>
          <cell r="AX561" t="str">
            <v>AS-LJSNT-LOJA SINTRA</v>
          </cell>
          <cell r="AY561" t="str">
            <v>68905618</v>
          </cell>
          <cell r="AZ561" t="str">
            <v>Lj Sintra</v>
          </cell>
          <cell r="BA561" t="str">
            <v>6890</v>
          </cell>
          <cell r="BB561" t="str">
            <v>EDP Outsourcing Comercial</v>
          </cell>
          <cell r="BC561" t="str">
            <v>6890</v>
          </cell>
          <cell r="BD561" t="str">
            <v>6890</v>
          </cell>
          <cell r="BE561" t="str">
            <v>2800</v>
          </cell>
          <cell r="BF561" t="str">
            <v>6890</v>
          </cell>
          <cell r="BG561" t="str">
            <v>EDP Outsourcing Comercial,SA</v>
          </cell>
          <cell r="BH561" t="str">
            <v>1010</v>
          </cell>
          <cell r="BI561">
            <v>1160</v>
          </cell>
          <cell r="BJ561" t="str">
            <v>10</v>
          </cell>
          <cell r="BK561">
            <v>20</v>
          </cell>
          <cell r="BL561">
            <v>202.2</v>
          </cell>
          <cell r="BM561" t="str">
            <v>NÍVEL 5</v>
          </cell>
          <cell r="BN561" t="str">
            <v>00</v>
          </cell>
          <cell r="BO561" t="str">
            <v>07</v>
          </cell>
          <cell r="BP561" t="str">
            <v>20050101</v>
          </cell>
          <cell r="BQ561" t="str">
            <v>21</v>
          </cell>
          <cell r="BR561" t="str">
            <v>EVOLUCAO AUTOMATICA</v>
          </cell>
          <cell r="BS561" t="str">
            <v>20050101</v>
          </cell>
          <cell r="BW561">
            <v>0</v>
          </cell>
          <cell r="BX561">
            <v>0</v>
          </cell>
          <cell r="BY561">
            <v>0</v>
          </cell>
          <cell r="BZ561">
            <v>0</v>
          </cell>
          <cell r="CA561">
            <v>0</v>
          </cell>
          <cell r="CC561">
            <v>0</v>
          </cell>
          <cell r="CG561">
            <v>0</v>
          </cell>
          <cell r="CK561">
            <v>0</v>
          </cell>
          <cell r="CO561">
            <v>0</v>
          </cell>
          <cell r="CT561">
            <v>0</v>
          </cell>
          <cell r="CU561">
            <v>0</v>
          </cell>
          <cell r="CV561">
            <v>0</v>
          </cell>
          <cell r="CW561">
            <v>0</v>
          </cell>
          <cell r="CX561">
            <v>1</v>
          </cell>
          <cell r="CY561" t="str">
            <v>6010</v>
          </cell>
          <cell r="CZ561">
            <v>39.54</v>
          </cell>
          <cell r="DC561">
            <v>0</v>
          </cell>
          <cell r="DF561">
            <v>0</v>
          </cell>
          <cell r="DI561">
            <v>0</v>
          </cell>
          <cell r="DK561">
            <v>0</v>
          </cell>
          <cell r="DL561">
            <v>0</v>
          </cell>
          <cell r="DN561" t="str">
            <v>21D12</v>
          </cell>
          <cell r="DO561" t="str">
            <v>Flex.T.Int."Act.Ind."</v>
          </cell>
          <cell r="DP561">
            <v>2</v>
          </cell>
          <cell r="DQ561">
            <v>100</v>
          </cell>
          <cell r="DR561" t="str">
            <v>LX01</v>
          </cell>
          <cell r="DT561" t="str">
            <v>00350697</v>
          </cell>
          <cell r="DU561" t="str">
            <v>CAIXA GERAL DE DEPOSITOS, SA</v>
          </cell>
        </row>
        <row r="562">
          <cell r="A562" t="str">
            <v>301710</v>
          </cell>
          <cell r="B562" t="str">
            <v>Maria Fátima Calisto Silvestre Fernandes</v>
          </cell>
          <cell r="C562" t="str">
            <v>1985</v>
          </cell>
          <cell r="D562">
            <v>20</v>
          </cell>
          <cell r="E562">
            <v>20</v>
          </cell>
          <cell r="F562" t="str">
            <v>19590123</v>
          </cell>
          <cell r="G562" t="str">
            <v>46</v>
          </cell>
          <cell r="H562" t="str">
            <v>1</v>
          </cell>
          <cell r="I562" t="str">
            <v>Casado</v>
          </cell>
          <cell r="J562" t="str">
            <v>feminino</v>
          </cell>
          <cell r="K562">
            <v>1</v>
          </cell>
          <cell r="L562" t="str">
            <v>R Eirinha, 25-2ºA</v>
          </cell>
          <cell r="M562" t="str">
            <v>2725-299</v>
          </cell>
          <cell r="N562" t="str">
            <v>MEM MARTINS</v>
          </cell>
          <cell r="O562" t="str">
            <v>00231023</v>
          </cell>
          <cell r="P562" t="str">
            <v>CURSO GERAL DOS LICEUS</v>
          </cell>
          <cell r="R562" t="str">
            <v>5374991</v>
          </cell>
          <cell r="S562" t="str">
            <v>19980331</v>
          </cell>
          <cell r="T562" t="str">
            <v>LISBOA</v>
          </cell>
          <cell r="U562" t="str">
            <v>9803</v>
          </cell>
          <cell r="V562" t="str">
            <v>S.NAC IND ENERGIA-SINDEL</v>
          </cell>
          <cell r="W562" t="str">
            <v>153281510</v>
          </cell>
          <cell r="X562" t="str">
            <v>3549</v>
          </cell>
          <cell r="Y562" t="str">
            <v>0.0</v>
          </cell>
          <cell r="Z562">
            <v>1</v>
          </cell>
          <cell r="AA562" t="str">
            <v>00</v>
          </cell>
          <cell r="AC562" t="str">
            <v>X</v>
          </cell>
          <cell r="AD562" t="str">
            <v>029</v>
          </cell>
          <cell r="AE562" t="str">
            <v>10940089165</v>
          </cell>
          <cell r="AF562" t="str">
            <v>02</v>
          </cell>
          <cell r="AG562" t="str">
            <v>19850121</v>
          </cell>
          <cell r="AH562" t="str">
            <v>DT.Adm.Corr.Antiguid</v>
          </cell>
          <cell r="AI562" t="str">
            <v>1</v>
          </cell>
          <cell r="AJ562" t="str">
            <v>ACTIVOS</v>
          </cell>
          <cell r="AK562" t="str">
            <v>AA</v>
          </cell>
          <cell r="AL562" t="str">
            <v>ACTIVO TEMP.INTEIRO</v>
          </cell>
          <cell r="AM562" t="str">
            <v>J300</v>
          </cell>
          <cell r="AN562" t="str">
            <v>EDPOutsourcing Comercial-S</v>
          </cell>
          <cell r="AO562" t="str">
            <v>J316</v>
          </cell>
          <cell r="AP562" t="str">
            <v>EDPOC-SINTRA</v>
          </cell>
          <cell r="AQ562" t="str">
            <v>40177080</v>
          </cell>
          <cell r="AR562" t="str">
            <v>70000060</v>
          </cell>
          <cell r="AS562" t="str">
            <v>025.</v>
          </cell>
          <cell r="AT562" t="str">
            <v>ESCRITURARIO COMERCIAL</v>
          </cell>
          <cell r="AU562" t="str">
            <v>1</v>
          </cell>
          <cell r="AV562" t="str">
            <v>00040370</v>
          </cell>
          <cell r="AW562" t="str">
            <v>J20464640430</v>
          </cell>
          <cell r="AX562" t="str">
            <v>AS-LJSNT-LOJA SINTRA</v>
          </cell>
          <cell r="AY562" t="str">
            <v>68905618</v>
          </cell>
          <cell r="AZ562" t="str">
            <v>Lj Sintra</v>
          </cell>
          <cell r="BA562" t="str">
            <v>6890</v>
          </cell>
          <cell r="BB562" t="str">
            <v>EDP Outsourcing Comercial</v>
          </cell>
          <cell r="BC562" t="str">
            <v>6890</v>
          </cell>
          <cell r="BD562" t="str">
            <v>6890</v>
          </cell>
          <cell r="BE562" t="str">
            <v>2800</v>
          </cell>
          <cell r="BF562" t="str">
            <v>6890</v>
          </cell>
          <cell r="BG562" t="str">
            <v>EDP Outsourcing Comercial,SA</v>
          </cell>
          <cell r="BH562" t="str">
            <v>1010</v>
          </cell>
          <cell r="BI562">
            <v>1160</v>
          </cell>
          <cell r="BJ562" t="str">
            <v>10</v>
          </cell>
          <cell r="BK562">
            <v>20</v>
          </cell>
          <cell r="BL562">
            <v>202.2</v>
          </cell>
          <cell r="BM562" t="str">
            <v>NÍVEL 5</v>
          </cell>
          <cell r="BN562" t="str">
            <v>02</v>
          </cell>
          <cell r="BO562" t="str">
            <v>07</v>
          </cell>
          <cell r="BP562" t="str">
            <v>20030101</v>
          </cell>
          <cell r="BQ562" t="str">
            <v>21</v>
          </cell>
          <cell r="BR562" t="str">
            <v>EVOLUCAO AUTOMATICA</v>
          </cell>
          <cell r="BS562" t="str">
            <v>20050101</v>
          </cell>
          <cell r="BW562">
            <v>0</v>
          </cell>
          <cell r="BX562">
            <v>0</v>
          </cell>
          <cell r="BY562">
            <v>0</v>
          </cell>
          <cell r="BZ562">
            <v>0</v>
          </cell>
          <cell r="CA562">
            <v>0</v>
          </cell>
          <cell r="CC562">
            <v>0</v>
          </cell>
          <cell r="CG562">
            <v>0</v>
          </cell>
          <cell r="CK562">
            <v>0</v>
          </cell>
          <cell r="CO562">
            <v>0</v>
          </cell>
          <cell r="CT562">
            <v>0</v>
          </cell>
          <cell r="CU562">
            <v>0</v>
          </cell>
          <cell r="CV562">
            <v>0</v>
          </cell>
          <cell r="CW562">
            <v>0</v>
          </cell>
          <cell r="CX562">
            <v>1</v>
          </cell>
          <cell r="CY562" t="str">
            <v>6010</v>
          </cell>
          <cell r="CZ562">
            <v>39.54</v>
          </cell>
          <cell r="DC562">
            <v>0</v>
          </cell>
          <cell r="DF562">
            <v>0</v>
          </cell>
          <cell r="DI562">
            <v>0</v>
          </cell>
          <cell r="DK562">
            <v>0</v>
          </cell>
          <cell r="DL562">
            <v>0</v>
          </cell>
          <cell r="DN562" t="str">
            <v>21D12</v>
          </cell>
          <cell r="DO562" t="str">
            <v>Flex.T.Int."Act.Ind."</v>
          </cell>
          <cell r="DP562">
            <v>2</v>
          </cell>
          <cell r="DQ562">
            <v>100</v>
          </cell>
          <cell r="DR562" t="str">
            <v>LX01</v>
          </cell>
          <cell r="DT562" t="str">
            <v>00350181</v>
          </cell>
          <cell r="DU562" t="str">
            <v>CAIXA GERAL DE DEPOSITOS, SA</v>
          </cell>
        </row>
        <row r="563">
          <cell r="A563" t="str">
            <v>303216</v>
          </cell>
          <cell r="B563" t="str">
            <v>Ana Cristina Oliveira Silva Almeida Monteiro</v>
          </cell>
          <cell r="C563" t="str">
            <v>1985</v>
          </cell>
          <cell r="D563">
            <v>20</v>
          </cell>
          <cell r="E563">
            <v>20</v>
          </cell>
          <cell r="F563" t="str">
            <v>19610106</v>
          </cell>
          <cell r="G563" t="str">
            <v>44</v>
          </cell>
          <cell r="H563" t="str">
            <v>1</v>
          </cell>
          <cell r="I563" t="str">
            <v>Casado</v>
          </cell>
          <cell r="J563" t="str">
            <v>feminino</v>
          </cell>
          <cell r="K563">
            <v>2</v>
          </cell>
          <cell r="L563" t="str">
            <v>Cmnh Particular-Rua Cravos 2 Rinchoa</v>
          </cell>
          <cell r="M563" t="str">
            <v>2635-337</v>
          </cell>
          <cell r="N563" t="str">
            <v>RIO DE MOURO</v>
          </cell>
          <cell r="O563" t="str">
            <v>00241132</v>
          </cell>
          <cell r="P563" t="str">
            <v>CURSO COMPLEMENTAR DOS LICEUS</v>
          </cell>
          <cell r="R563" t="str">
            <v>7087560</v>
          </cell>
          <cell r="S563" t="str">
            <v>19990525</v>
          </cell>
          <cell r="T563" t="str">
            <v>LISBOA</v>
          </cell>
          <cell r="U563" t="str">
            <v>9803</v>
          </cell>
          <cell r="V563" t="str">
            <v>S.NAC IND ENERGIA-SINDEL</v>
          </cell>
          <cell r="W563" t="str">
            <v>178429783</v>
          </cell>
          <cell r="X563" t="str">
            <v>3549</v>
          </cell>
          <cell r="Y563" t="str">
            <v>0.0</v>
          </cell>
          <cell r="Z563">
            <v>2</v>
          </cell>
          <cell r="AA563" t="str">
            <v>00</v>
          </cell>
          <cell r="AC563" t="str">
            <v>X</v>
          </cell>
          <cell r="AD563" t="str">
            <v>029</v>
          </cell>
          <cell r="AE563" t="str">
            <v>10940092066</v>
          </cell>
          <cell r="AF563" t="str">
            <v>02</v>
          </cell>
          <cell r="AG563" t="str">
            <v>19850527</v>
          </cell>
          <cell r="AH563" t="str">
            <v>DT.Adm.Corr.Antiguid</v>
          </cell>
          <cell r="AI563" t="str">
            <v>1</v>
          </cell>
          <cell r="AJ563" t="str">
            <v>ACTIVOS</v>
          </cell>
          <cell r="AK563" t="str">
            <v>AA</v>
          </cell>
          <cell r="AL563" t="str">
            <v>ACTIVO TEMP.INTEIRO</v>
          </cell>
          <cell r="AM563" t="str">
            <v>J300</v>
          </cell>
          <cell r="AN563" t="str">
            <v>EDPOutsourcing Comercial-S</v>
          </cell>
          <cell r="AO563" t="str">
            <v>J316</v>
          </cell>
          <cell r="AP563" t="str">
            <v>EDPOC-SINTRA</v>
          </cell>
          <cell r="AQ563" t="str">
            <v>40177077</v>
          </cell>
          <cell r="AR563" t="str">
            <v>70000022</v>
          </cell>
          <cell r="AS563" t="str">
            <v>014.</v>
          </cell>
          <cell r="AT563" t="str">
            <v>TECNICO COMERCIAL</v>
          </cell>
          <cell r="AU563" t="str">
            <v>1</v>
          </cell>
          <cell r="AV563" t="str">
            <v>00040370</v>
          </cell>
          <cell r="AW563" t="str">
            <v>J20464640430</v>
          </cell>
          <cell r="AX563" t="str">
            <v>AS-LJSNT-LOJA SINTRA</v>
          </cell>
          <cell r="AY563" t="str">
            <v>68905618</v>
          </cell>
          <cell r="AZ563" t="str">
            <v>Lj Sintra</v>
          </cell>
          <cell r="BA563" t="str">
            <v>6890</v>
          </cell>
          <cell r="BB563" t="str">
            <v>EDP Outsourcing Comercial</v>
          </cell>
          <cell r="BC563" t="str">
            <v>6890</v>
          </cell>
          <cell r="BD563" t="str">
            <v>6890</v>
          </cell>
          <cell r="BE563" t="str">
            <v>2800</v>
          </cell>
          <cell r="BF563" t="str">
            <v>6890</v>
          </cell>
          <cell r="BG563" t="str">
            <v>EDP Outsourcing Comercial,SA</v>
          </cell>
          <cell r="BH563" t="str">
            <v>1010</v>
          </cell>
          <cell r="BI563">
            <v>1247</v>
          </cell>
          <cell r="BJ563" t="str">
            <v>11</v>
          </cell>
          <cell r="BK563">
            <v>20</v>
          </cell>
          <cell r="BL563">
            <v>202.2</v>
          </cell>
          <cell r="BM563" t="str">
            <v>NÍVEL 4</v>
          </cell>
          <cell r="BN563" t="str">
            <v>01</v>
          </cell>
          <cell r="BO563" t="str">
            <v>05</v>
          </cell>
          <cell r="BP563" t="str">
            <v>20040101</v>
          </cell>
          <cell r="BQ563" t="str">
            <v>21</v>
          </cell>
          <cell r="BR563" t="str">
            <v>EVOLUCAO AUTOMATICA</v>
          </cell>
          <cell r="BS563" t="str">
            <v>20050101</v>
          </cell>
          <cell r="BW563">
            <v>0</v>
          </cell>
          <cell r="BX563">
            <v>0</v>
          </cell>
          <cell r="BY563">
            <v>0</v>
          </cell>
          <cell r="BZ563">
            <v>0</v>
          </cell>
          <cell r="CA563">
            <v>0</v>
          </cell>
          <cell r="CC563">
            <v>0</v>
          </cell>
          <cell r="CG563">
            <v>0</v>
          </cell>
          <cell r="CK563">
            <v>0</v>
          </cell>
          <cell r="CO563">
            <v>0</v>
          </cell>
          <cell r="CT563">
            <v>0</v>
          </cell>
          <cell r="CU563">
            <v>0</v>
          </cell>
          <cell r="CV563">
            <v>0</v>
          </cell>
          <cell r="CW563">
            <v>0</v>
          </cell>
          <cell r="CX563">
            <v>1</v>
          </cell>
          <cell r="CY563" t="str">
            <v>6010</v>
          </cell>
          <cell r="CZ563">
            <v>39.54</v>
          </cell>
          <cell r="DC563">
            <v>0</v>
          </cell>
          <cell r="DF563">
            <v>0</v>
          </cell>
          <cell r="DI563">
            <v>0</v>
          </cell>
          <cell r="DK563">
            <v>0</v>
          </cell>
          <cell r="DL563">
            <v>0</v>
          </cell>
          <cell r="DN563" t="str">
            <v>21D12</v>
          </cell>
          <cell r="DO563" t="str">
            <v>Flex.T.Int."Act.Ind."</v>
          </cell>
          <cell r="DP563">
            <v>2</v>
          </cell>
          <cell r="DQ563">
            <v>100</v>
          </cell>
          <cell r="DR563" t="str">
            <v>LX01</v>
          </cell>
          <cell r="DT563" t="str">
            <v>00300003</v>
          </cell>
          <cell r="DU563" t="str">
            <v>Banco Santander Portugal, SA</v>
          </cell>
        </row>
        <row r="564">
          <cell r="A564" t="str">
            <v>264121</v>
          </cell>
          <cell r="B564" t="str">
            <v>Paula Maria Oliveira Miranda Homem Penaforte</v>
          </cell>
          <cell r="C564" t="str">
            <v>1984</v>
          </cell>
          <cell r="D564">
            <v>21</v>
          </cell>
          <cell r="E564">
            <v>21</v>
          </cell>
          <cell r="F564" t="str">
            <v>19591009</v>
          </cell>
          <cell r="G564" t="str">
            <v>45</v>
          </cell>
          <cell r="H564" t="str">
            <v>1</v>
          </cell>
          <cell r="I564" t="str">
            <v>Casado</v>
          </cell>
          <cell r="J564" t="str">
            <v>feminino</v>
          </cell>
          <cell r="K564">
            <v>0</v>
          </cell>
          <cell r="L564" t="str">
            <v>R dos Parrachos, 10 -Alto da Portela</v>
          </cell>
          <cell r="M564" t="str">
            <v>2710-000</v>
          </cell>
          <cell r="N564" t="str">
            <v>SINTRA</v>
          </cell>
          <cell r="O564" t="str">
            <v>00241132</v>
          </cell>
          <cell r="P564" t="str">
            <v>CURSO COMPLEMENTAR DOS LICEUS</v>
          </cell>
          <cell r="R564" t="str">
            <v>6420688</v>
          </cell>
          <cell r="S564" t="str">
            <v>19931102</v>
          </cell>
          <cell r="T564" t="str">
            <v>LISBOA</v>
          </cell>
          <cell r="U564" t="str">
            <v>9803</v>
          </cell>
          <cell r="V564" t="str">
            <v>S.NAC IND ENERGIA-SINDEL</v>
          </cell>
          <cell r="W564" t="str">
            <v>161477143</v>
          </cell>
          <cell r="X564" t="str">
            <v>1562</v>
          </cell>
          <cell r="Y564" t="str">
            <v>0.0</v>
          </cell>
          <cell r="Z564">
            <v>0</v>
          </cell>
          <cell r="AA564" t="str">
            <v>00</v>
          </cell>
          <cell r="AC564" t="str">
            <v>X</v>
          </cell>
          <cell r="AD564" t="str">
            <v>029</v>
          </cell>
          <cell r="AE564" t="str">
            <v>10940090692</v>
          </cell>
          <cell r="AF564" t="str">
            <v>02</v>
          </cell>
          <cell r="AG564" t="str">
            <v>19840301</v>
          </cell>
          <cell r="AH564" t="str">
            <v>DT.Adm.Corr.Antiguid</v>
          </cell>
          <cell r="AI564" t="str">
            <v>1</v>
          </cell>
          <cell r="AJ564" t="str">
            <v>ACTIVOS</v>
          </cell>
          <cell r="AK564" t="str">
            <v>AA</v>
          </cell>
          <cell r="AL564" t="str">
            <v>ACTIVO TEMP.INTEIRO</v>
          </cell>
          <cell r="AM564" t="str">
            <v>J300</v>
          </cell>
          <cell r="AN564" t="str">
            <v>EDPOutsourcing Comercial-S</v>
          </cell>
          <cell r="AO564" t="str">
            <v>J316</v>
          </cell>
          <cell r="AP564" t="str">
            <v>EDPOC-SINTRA</v>
          </cell>
          <cell r="AQ564" t="str">
            <v>40177078</v>
          </cell>
          <cell r="AR564" t="str">
            <v>70000060</v>
          </cell>
          <cell r="AS564" t="str">
            <v>025.</v>
          </cell>
          <cell r="AT564" t="str">
            <v>ESCRITURARIO COMERCIAL</v>
          </cell>
          <cell r="AU564" t="str">
            <v>1</v>
          </cell>
          <cell r="AV564" t="str">
            <v>00040370</v>
          </cell>
          <cell r="AW564" t="str">
            <v>J20464640430</v>
          </cell>
          <cell r="AX564" t="str">
            <v>AS-LJSNT-LOJA SINTRA</v>
          </cell>
          <cell r="AY564" t="str">
            <v>68905618</v>
          </cell>
          <cell r="AZ564" t="str">
            <v>Lj Sintra</v>
          </cell>
          <cell r="BA564" t="str">
            <v>6890</v>
          </cell>
          <cell r="BB564" t="str">
            <v>EDP Outsourcing Comercial</v>
          </cell>
          <cell r="BC564" t="str">
            <v>6890</v>
          </cell>
          <cell r="BD564" t="str">
            <v>6890</v>
          </cell>
          <cell r="BE564" t="str">
            <v>2800</v>
          </cell>
          <cell r="BF564" t="str">
            <v>6890</v>
          </cell>
          <cell r="BG564" t="str">
            <v>EDP Outsourcing Comercial,SA</v>
          </cell>
          <cell r="BH564" t="str">
            <v>1010</v>
          </cell>
          <cell r="BI564">
            <v>1160</v>
          </cell>
          <cell r="BJ564" t="str">
            <v>10</v>
          </cell>
          <cell r="BK564">
            <v>21</v>
          </cell>
          <cell r="BL564">
            <v>212.31</v>
          </cell>
          <cell r="BM564" t="str">
            <v>NÍVEL 5</v>
          </cell>
          <cell r="BN564" t="str">
            <v>00</v>
          </cell>
          <cell r="BO564" t="str">
            <v>07</v>
          </cell>
          <cell r="BP564" t="str">
            <v>20050101</v>
          </cell>
          <cell r="BQ564" t="str">
            <v>21</v>
          </cell>
          <cell r="BR564" t="str">
            <v>EVOLUCAO AUTOMATICA</v>
          </cell>
          <cell r="BS564" t="str">
            <v>20050101</v>
          </cell>
          <cell r="BW564">
            <v>0</v>
          </cell>
          <cell r="BX564">
            <v>0</v>
          </cell>
          <cell r="BY564">
            <v>0</v>
          </cell>
          <cell r="BZ564">
            <v>0</v>
          </cell>
          <cell r="CA564">
            <v>0</v>
          </cell>
          <cell r="CC564">
            <v>0</v>
          </cell>
          <cell r="CG564">
            <v>0</v>
          </cell>
          <cell r="CK564">
            <v>0</v>
          </cell>
          <cell r="CO564">
            <v>0</v>
          </cell>
          <cell r="CT564">
            <v>0</v>
          </cell>
          <cell r="CU564">
            <v>0</v>
          </cell>
          <cell r="CV564">
            <v>0</v>
          </cell>
          <cell r="CW564">
            <v>0</v>
          </cell>
          <cell r="CX564">
            <v>1</v>
          </cell>
          <cell r="CY564" t="str">
            <v>6010</v>
          </cell>
          <cell r="CZ564">
            <v>39.54</v>
          </cell>
          <cell r="DC564">
            <v>0</v>
          </cell>
          <cell r="DF564">
            <v>0</v>
          </cell>
          <cell r="DI564">
            <v>0</v>
          </cell>
          <cell r="DK564">
            <v>0</v>
          </cell>
          <cell r="DL564">
            <v>0</v>
          </cell>
          <cell r="DN564" t="str">
            <v>11D13</v>
          </cell>
          <cell r="DO564" t="str">
            <v>FixoTInt-"Lojas"2002</v>
          </cell>
          <cell r="DP564">
            <v>2</v>
          </cell>
          <cell r="DQ564">
            <v>100</v>
          </cell>
          <cell r="DR564" t="str">
            <v>LX01</v>
          </cell>
          <cell r="DT564" t="str">
            <v>00350786</v>
          </cell>
          <cell r="DU564" t="str">
            <v>CAIXA GERAL DE DEPOSITOS, SA</v>
          </cell>
        </row>
        <row r="565">
          <cell r="A565" t="str">
            <v>301698</v>
          </cell>
          <cell r="B565" t="str">
            <v>Ana Rita Freire Fonseca Russo Silva</v>
          </cell>
          <cell r="C565" t="str">
            <v>1985</v>
          </cell>
          <cell r="D565">
            <v>20</v>
          </cell>
          <cell r="E565">
            <v>20</v>
          </cell>
          <cell r="F565" t="str">
            <v>19610509</v>
          </cell>
          <cell r="G565" t="str">
            <v>44</v>
          </cell>
          <cell r="H565" t="str">
            <v>1</v>
          </cell>
          <cell r="I565" t="str">
            <v>Casado</v>
          </cell>
          <cell r="J565" t="str">
            <v>feminino</v>
          </cell>
          <cell r="K565">
            <v>1</v>
          </cell>
          <cell r="L565" t="str">
            <v>R. da Casa Nova - Qt. Flores  Gouveia</v>
          </cell>
          <cell r="M565" t="str">
            <v>2705-645</v>
          </cell>
          <cell r="N565" t="str">
            <v>SÃO JOÃO DAS LAMPAS</v>
          </cell>
          <cell r="O565" t="str">
            <v>00231023</v>
          </cell>
          <cell r="P565" t="str">
            <v>CURSO GERAL DOS LICEUS</v>
          </cell>
          <cell r="R565" t="str">
            <v>6260868</v>
          </cell>
          <cell r="S565" t="str">
            <v>19980408</v>
          </cell>
          <cell r="T565" t="str">
            <v>LISBOA</v>
          </cell>
          <cell r="U565" t="str">
            <v>9803</v>
          </cell>
          <cell r="V565" t="str">
            <v>S.NAC IND ENERGIA-SINDEL</v>
          </cell>
          <cell r="W565" t="str">
            <v>109467779</v>
          </cell>
          <cell r="X565" t="str">
            <v>1562</v>
          </cell>
          <cell r="Y565" t="str">
            <v>0.0</v>
          </cell>
          <cell r="Z565">
            <v>1</v>
          </cell>
          <cell r="AA565" t="str">
            <v>00</v>
          </cell>
          <cell r="AC565" t="str">
            <v>X</v>
          </cell>
          <cell r="AD565" t="str">
            <v>029</v>
          </cell>
          <cell r="AE565" t="str">
            <v>10940089725</v>
          </cell>
          <cell r="AF565" t="str">
            <v>02</v>
          </cell>
          <cell r="AG565" t="str">
            <v>19850502</v>
          </cell>
          <cell r="AH565" t="str">
            <v>DT.Adm.Corr.Antiguid</v>
          </cell>
          <cell r="AI565" t="str">
            <v>1</v>
          </cell>
          <cell r="AJ565" t="str">
            <v>ACTIVOS</v>
          </cell>
          <cell r="AK565" t="str">
            <v>AA</v>
          </cell>
          <cell r="AL565" t="str">
            <v>ACTIVO TEMP.INTEIRO</v>
          </cell>
          <cell r="AM565" t="str">
            <v>J300</v>
          </cell>
          <cell r="AN565" t="str">
            <v>EDPOutsourcing Comercial-S</v>
          </cell>
          <cell r="AO565" t="str">
            <v>J316</v>
          </cell>
          <cell r="AP565" t="str">
            <v>EDPOC-SINTRA</v>
          </cell>
          <cell r="AQ565" t="str">
            <v>40177079</v>
          </cell>
          <cell r="AR565" t="str">
            <v>70000060</v>
          </cell>
          <cell r="AS565" t="str">
            <v>025.</v>
          </cell>
          <cell r="AT565" t="str">
            <v>ESCRITURARIO COMERCIAL</v>
          </cell>
          <cell r="AU565" t="str">
            <v>1</v>
          </cell>
          <cell r="AV565" t="str">
            <v>00040370</v>
          </cell>
          <cell r="AW565" t="str">
            <v>J20464640430</v>
          </cell>
          <cell r="AX565" t="str">
            <v>AS-LJSNT-LOJA SINTRA</v>
          </cell>
          <cell r="AY565" t="str">
            <v>68905618</v>
          </cell>
          <cell r="AZ565" t="str">
            <v>Lj Sintra</v>
          </cell>
          <cell r="BA565" t="str">
            <v>6890</v>
          </cell>
          <cell r="BB565" t="str">
            <v>EDP Outsourcing Comercial</v>
          </cell>
          <cell r="BC565" t="str">
            <v>6890</v>
          </cell>
          <cell r="BD565" t="str">
            <v>6890</v>
          </cell>
          <cell r="BE565" t="str">
            <v>2800</v>
          </cell>
          <cell r="BF565" t="str">
            <v>6890</v>
          </cell>
          <cell r="BG565" t="str">
            <v>EDP Outsourcing Comercial,SA</v>
          </cell>
          <cell r="BH565" t="str">
            <v>1010</v>
          </cell>
          <cell r="BI565">
            <v>1160</v>
          </cell>
          <cell r="BJ565" t="str">
            <v>10</v>
          </cell>
          <cell r="BK565">
            <v>20</v>
          </cell>
          <cell r="BL565">
            <v>202.2</v>
          </cell>
          <cell r="BM565" t="str">
            <v>NÍVEL 5</v>
          </cell>
          <cell r="BN565" t="str">
            <v>02</v>
          </cell>
          <cell r="BO565" t="str">
            <v>07</v>
          </cell>
          <cell r="BP565" t="str">
            <v>20030101</v>
          </cell>
          <cell r="BQ565" t="str">
            <v>21</v>
          </cell>
          <cell r="BR565" t="str">
            <v>EVOLUCAO AUTOMATICA</v>
          </cell>
          <cell r="BS565" t="str">
            <v>20050101</v>
          </cell>
          <cell r="BW565">
            <v>0</v>
          </cell>
          <cell r="BX565">
            <v>0</v>
          </cell>
          <cell r="BY565">
            <v>0</v>
          </cell>
          <cell r="BZ565">
            <v>0</v>
          </cell>
          <cell r="CA565">
            <v>0</v>
          </cell>
          <cell r="CC565">
            <v>0</v>
          </cell>
          <cell r="CG565">
            <v>0</v>
          </cell>
          <cell r="CK565">
            <v>0</v>
          </cell>
          <cell r="CO565">
            <v>0</v>
          </cell>
          <cell r="CT565">
            <v>0</v>
          </cell>
          <cell r="CU565">
            <v>0</v>
          </cell>
          <cell r="CV565">
            <v>0</v>
          </cell>
          <cell r="CW565">
            <v>0</v>
          </cell>
          <cell r="CX565">
            <v>1</v>
          </cell>
          <cell r="CY565" t="str">
            <v>6010</v>
          </cell>
          <cell r="CZ565">
            <v>39.54</v>
          </cell>
          <cell r="DC565">
            <v>0</v>
          </cell>
          <cell r="DF565">
            <v>0</v>
          </cell>
          <cell r="DI565">
            <v>0</v>
          </cell>
          <cell r="DK565">
            <v>0</v>
          </cell>
          <cell r="DL565">
            <v>0</v>
          </cell>
          <cell r="DN565" t="str">
            <v>21D12</v>
          </cell>
          <cell r="DO565" t="str">
            <v>Flex.T.Int."Act.Ind."</v>
          </cell>
          <cell r="DP565">
            <v>2</v>
          </cell>
          <cell r="DQ565">
            <v>100</v>
          </cell>
          <cell r="DR565" t="str">
            <v>LX01</v>
          </cell>
          <cell r="DT565" t="str">
            <v>00330000</v>
          </cell>
          <cell r="DU565" t="str">
            <v>BANCO COMERCIAL PORTUGUES, SA</v>
          </cell>
        </row>
        <row r="566">
          <cell r="A566" t="str">
            <v>166960</v>
          </cell>
          <cell r="B566" t="str">
            <v>Maria Helena Teixeira Pedro Costa Pereira</v>
          </cell>
          <cell r="C566" t="str">
            <v>1979</v>
          </cell>
          <cell r="D566">
            <v>26</v>
          </cell>
          <cell r="E566">
            <v>26</v>
          </cell>
          <cell r="F566" t="str">
            <v>19570119</v>
          </cell>
          <cell r="G566" t="str">
            <v>48</v>
          </cell>
          <cell r="H566" t="str">
            <v>1</v>
          </cell>
          <cell r="I566" t="str">
            <v>Casado</v>
          </cell>
          <cell r="J566" t="str">
            <v>feminino</v>
          </cell>
          <cell r="K566">
            <v>1</v>
          </cell>
          <cell r="L566" t="str">
            <v>Av Dr Fernando R R Leitão 14 4.Esq - Massama</v>
          </cell>
          <cell r="M566" t="str">
            <v>2745-770</v>
          </cell>
          <cell r="N566" t="str">
            <v>QUELUZ</v>
          </cell>
          <cell r="O566" t="str">
            <v>00241132</v>
          </cell>
          <cell r="P566" t="str">
            <v>CURSO COMPLEMENTAR DOS LICEUS</v>
          </cell>
          <cell r="R566" t="str">
            <v>4885528</v>
          </cell>
          <cell r="S566" t="str">
            <v>19990706</v>
          </cell>
          <cell r="T566" t="str">
            <v>LISBOA</v>
          </cell>
          <cell r="U566" t="str">
            <v>9803</v>
          </cell>
          <cell r="V566" t="str">
            <v>S.NAC IND ENERGIA-SINDEL</v>
          </cell>
          <cell r="W566" t="str">
            <v>125303548</v>
          </cell>
          <cell r="X566" t="str">
            <v>3166</v>
          </cell>
          <cell r="Y566" t="str">
            <v>0.0</v>
          </cell>
          <cell r="Z566">
            <v>1</v>
          </cell>
          <cell r="AA566" t="str">
            <v>00</v>
          </cell>
          <cell r="AC566" t="str">
            <v>X</v>
          </cell>
          <cell r="AD566" t="str">
            <v>029</v>
          </cell>
          <cell r="AE566" t="str">
            <v>10940079586</v>
          </cell>
          <cell r="AF566" t="str">
            <v>02</v>
          </cell>
          <cell r="AG566" t="str">
            <v>19790601</v>
          </cell>
          <cell r="AH566" t="str">
            <v>DT.Adm.Corr.Antiguid</v>
          </cell>
          <cell r="AI566" t="str">
            <v>1</v>
          </cell>
          <cell r="AJ566" t="str">
            <v>ACTIVOS</v>
          </cell>
          <cell r="AK566" t="str">
            <v>AA</v>
          </cell>
          <cell r="AL566" t="str">
            <v>ACTIVO TEMP.INTEIRO</v>
          </cell>
          <cell r="AM566" t="str">
            <v>J300</v>
          </cell>
          <cell r="AN566" t="str">
            <v>EDPOutsourcing Comercial-S</v>
          </cell>
          <cell r="AO566" t="str">
            <v>J317</v>
          </cell>
          <cell r="AP566" t="str">
            <v>EDPOC-AMDR-GgCt</v>
          </cell>
          <cell r="AQ566" t="str">
            <v>40176841</v>
          </cell>
          <cell r="AR566" t="str">
            <v>70000045</v>
          </cell>
          <cell r="AS566" t="str">
            <v>01S3</v>
          </cell>
          <cell r="AT566" t="str">
            <v>CHEFIA SECCAO ESCALAO III</v>
          </cell>
          <cell r="AU566" t="str">
            <v>1</v>
          </cell>
          <cell r="AV566" t="str">
            <v>00040351</v>
          </cell>
          <cell r="AW566" t="str">
            <v>J20464260130</v>
          </cell>
          <cell r="AX566" t="str">
            <v>AS-LJAMD-CH-CHEFIA</v>
          </cell>
          <cell r="AY566" t="str">
            <v>68905604</v>
          </cell>
          <cell r="AZ566" t="str">
            <v>Lj Amadora</v>
          </cell>
          <cell r="BA566" t="str">
            <v>6890</v>
          </cell>
          <cell r="BB566" t="str">
            <v>EDP Outsourcing Comercial</v>
          </cell>
          <cell r="BC566" t="str">
            <v>6890</v>
          </cell>
          <cell r="BD566" t="str">
            <v>6890</v>
          </cell>
          <cell r="BE566" t="str">
            <v>2800</v>
          </cell>
          <cell r="BF566" t="str">
            <v>6890</v>
          </cell>
          <cell r="BG566" t="str">
            <v>EDP Outsourcing Comercial,SA</v>
          </cell>
          <cell r="BH566" t="str">
            <v>1010</v>
          </cell>
          <cell r="BI566">
            <v>1707</v>
          </cell>
          <cell r="BJ566" t="str">
            <v>16</v>
          </cell>
          <cell r="BK566">
            <v>26</v>
          </cell>
          <cell r="BL566">
            <v>262.86</v>
          </cell>
          <cell r="BM566" t="str">
            <v>C SECÇ3</v>
          </cell>
          <cell r="BN566" t="str">
            <v>02</v>
          </cell>
          <cell r="BO566" t="str">
            <v>H</v>
          </cell>
          <cell r="BP566" t="str">
            <v>20030101</v>
          </cell>
          <cell r="BQ566" t="str">
            <v>21</v>
          </cell>
          <cell r="BR566" t="str">
            <v>EVOLUCAO AUTOMATICA</v>
          </cell>
          <cell r="BS566" t="str">
            <v>20050101</v>
          </cell>
          <cell r="BW566">
            <v>0</v>
          </cell>
          <cell r="BX566">
            <v>0</v>
          </cell>
          <cell r="BY566">
            <v>0</v>
          </cell>
          <cell r="BZ566">
            <v>0</v>
          </cell>
          <cell r="CA566">
            <v>0</v>
          </cell>
          <cell r="CC566">
            <v>0</v>
          </cell>
          <cell r="CG566">
            <v>0</v>
          </cell>
          <cell r="CK566">
            <v>0</v>
          </cell>
          <cell r="CO566">
            <v>0</v>
          </cell>
          <cell r="CT566">
            <v>0</v>
          </cell>
          <cell r="CU566">
            <v>0</v>
          </cell>
          <cell r="CV566">
            <v>0</v>
          </cell>
          <cell r="CW566">
            <v>0</v>
          </cell>
          <cell r="CX566">
            <v>0</v>
          </cell>
          <cell r="CZ566">
            <v>0</v>
          </cell>
          <cell r="DC566">
            <v>0</v>
          </cell>
          <cell r="DF566">
            <v>0</v>
          </cell>
          <cell r="DI566">
            <v>0</v>
          </cell>
          <cell r="DK566">
            <v>0</v>
          </cell>
          <cell r="DL566">
            <v>0</v>
          </cell>
          <cell r="DN566" t="str">
            <v>21D12</v>
          </cell>
          <cell r="DO566" t="str">
            <v>Flex.T.Int."Act.Ind."</v>
          </cell>
          <cell r="DP566">
            <v>2</v>
          </cell>
          <cell r="DQ566">
            <v>100</v>
          </cell>
          <cell r="DR566" t="str">
            <v>LX01</v>
          </cell>
          <cell r="DT566" t="str">
            <v>00330000</v>
          </cell>
          <cell r="DU566" t="str">
            <v>BANCO COMERCIAL PORTUGUES, SA</v>
          </cell>
        </row>
        <row r="567">
          <cell r="A567" t="str">
            <v>302015</v>
          </cell>
          <cell r="B567" t="str">
            <v>Eunice Andre Fonseca Resende Azevedo</v>
          </cell>
          <cell r="C567" t="str">
            <v>1984</v>
          </cell>
          <cell r="D567">
            <v>21</v>
          </cell>
          <cell r="E567">
            <v>21</v>
          </cell>
          <cell r="F567" t="str">
            <v>19610731</v>
          </cell>
          <cell r="G567" t="str">
            <v>43</v>
          </cell>
          <cell r="H567" t="str">
            <v>1</v>
          </cell>
          <cell r="I567" t="str">
            <v>Casado</v>
          </cell>
          <cell r="J567" t="str">
            <v>feminino</v>
          </cell>
          <cell r="K567">
            <v>3</v>
          </cell>
          <cell r="L567" t="str">
            <v>R Prof Dr Antonio Flores 6-R/C Esq  -  Reboleira</v>
          </cell>
          <cell r="M567" t="str">
            <v>2700-000</v>
          </cell>
          <cell r="N567" t="str">
            <v>AMADORA</v>
          </cell>
          <cell r="O567" t="str">
            <v>00241132</v>
          </cell>
          <cell r="P567" t="str">
            <v>CURSO COMPLEMENTAR DOS LICEUS</v>
          </cell>
          <cell r="R567" t="str">
            <v>6052495</v>
          </cell>
          <cell r="S567" t="str">
            <v>19960710</v>
          </cell>
          <cell r="T567" t="str">
            <v>LISBOA</v>
          </cell>
          <cell r="U567" t="str">
            <v>9803</v>
          </cell>
          <cell r="V567" t="str">
            <v>S.NAC IND ENERGIA-SINDEL</v>
          </cell>
          <cell r="W567" t="str">
            <v>169883086</v>
          </cell>
          <cell r="X567" t="str">
            <v>3611</v>
          </cell>
          <cell r="Y567" t="str">
            <v>0.0</v>
          </cell>
          <cell r="Z567">
            <v>3</v>
          </cell>
          <cell r="AA567" t="str">
            <v>00</v>
          </cell>
          <cell r="AC567" t="str">
            <v>X</v>
          </cell>
          <cell r="AD567" t="str">
            <v>029</v>
          </cell>
          <cell r="AE567" t="str">
            <v>10940086487</v>
          </cell>
          <cell r="AF567" t="str">
            <v>02</v>
          </cell>
          <cell r="AG567" t="str">
            <v>19840209</v>
          </cell>
          <cell r="AH567" t="str">
            <v>DT.Adm.Corr.Antiguid</v>
          </cell>
          <cell r="AI567" t="str">
            <v>1</v>
          </cell>
          <cell r="AJ567" t="str">
            <v>ACTIVOS</v>
          </cell>
          <cell r="AK567" t="str">
            <v>AA</v>
          </cell>
          <cell r="AL567" t="str">
            <v>ACTIVO TEMP.INTEIRO</v>
          </cell>
          <cell r="AM567" t="str">
            <v>J300</v>
          </cell>
          <cell r="AN567" t="str">
            <v>EDPOutsourcing Comercial-S</v>
          </cell>
          <cell r="AO567" t="str">
            <v>J317</v>
          </cell>
          <cell r="AP567" t="str">
            <v>EDPOC-AMDR-GgCt</v>
          </cell>
          <cell r="AQ567" t="str">
            <v>40176844</v>
          </cell>
          <cell r="AR567" t="str">
            <v>70000060</v>
          </cell>
          <cell r="AS567" t="str">
            <v>025.</v>
          </cell>
          <cell r="AT567" t="str">
            <v>ESCRITURARIO COMERCIAL</v>
          </cell>
          <cell r="AU567" t="str">
            <v>1</v>
          </cell>
          <cell r="AV567" t="str">
            <v>00040352</v>
          </cell>
          <cell r="AW567" t="str">
            <v>J20464260430</v>
          </cell>
          <cell r="AX567" t="str">
            <v>AS-LJAMD-LOJA AMADORA</v>
          </cell>
          <cell r="AY567" t="str">
            <v>68905604</v>
          </cell>
          <cell r="AZ567" t="str">
            <v>Lj Amadora</v>
          </cell>
          <cell r="BA567" t="str">
            <v>6890</v>
          </cell>
          <cell r="BB567" t="str">
            <v>EDP Outsourcing Comercial</v>
          </cell>
          <cell r="BC567" t="str">
            <v>6890</v>
          </cell>
          <cell r="BD567" t="str">
            <v>6890</v>
          </cell>
          <cell r="BE567" t="str">
            <v>2800</v>
          </cell>
          <cell r="BF567" t="str">
            <v>6890</v>
          </cell>
          <cell r="BG567" t="str">
            <v>EDP Outsourcing Comercial,SA</v>
          </cell>
          <cell r="BH567" t="str">
            <v>1010</v>
          </cell>
          <cell r="BI567">
            <v>1160</v>
          </cell>
          <cell r="BJ567" t="str">
            <v>10</v>
          </cell>
          <cell r="BK567">
            <v>21</v>
          </cell>
          <cell r="BL567">
            <v>212.31</v>
          </cell>
          <cell r="BM567" t="str">
            <v>NÍVEL 5</v>
          </cell>
          <cell r="BN567" t="str">
            <v>02</v>
          </cell>
          <cell r="BO567" t="str">
            <v>07</v>
          </cell>
          <cell r="BP567" t="str">
            <v>20030101</v>
          </cell>
          <cell r="BQ567" t="str">
            <v>21</v>
          </cell>
          <cell r="BR567" t="str">
            <v>EVOLUCAO AUTOMATICA</v>
          </cell>
          <cell r="BS567" t="str">
            <v>20050101</v>
          </cell>
          <cell r="BW567">
            <v>0</v>
          </cell>
          <cell r="BX567">
            <v>0</v>
          </cell>
          <cell r="BY567">
            <v>0</v>
          </cell>
          <cell r="BZ567">
            <v>0</v>
          </cell>
          <cell r="CA567">
            <v>0</v>
          </cell>
          <cell r="CC567">
            <v>0</v>
          </cell>
          <cell r="CG567">
            <v>0</v>
          </cell>
          <cell r="CK567">
            <v>0</v>
          </cell>
          <cell r="CO567">
            <v>0</v>
          </cell>
          <cell r="CT567">
            <v>0</v>
          </cell>
          <cell r="CU567">
            <v>0</v>
          </cell>
          <cell r="CV567">
            <v>0</v>
          </cell>
          <cell r="CW567">
            <v>0</v>
          </cell>
          <cell r="CX567">
            <v>1</v>
          </cell>
          <cell r="CY567" t="str">
            <v>6010</v>
          </cell>
          <cell r="CZ567">
            <v>39.54</v>
          </cell>
          <cell r="DC567">
            <v>0</v>
          </cell>
          <cell r="DF567">
            <v>0</v>
          </cell>
          <cell r="DI567">
            <v>0</v>
          </cell>
          <cell r="DK567">
            <v>0</v>
          </cell>
          <cell r="DL567">
            <v>0</v>
          </cell>
          <cell r="DN567" t="str">
            <v>21D12</v>
          </cell>
          <cell r="DO567" t="str">
            <v>Flex.T.Int."Act.Ind."</v>
          </cell>
          <cell r="DP567">
            <v>2</v>
          </cell>
          <cell r="DQ567">
            <v>100</v>
          </cell>
          <cell r="DR567" t="str">
            <v>LX01</v>
          </cell>
          <cell r="DT567" t="str">
            <v>00330000</v>
          </cell>
          <cell r="DU567" t="str">
            <v>BANCO COMERCIAL PORTUGUES, SA</v>
          </cell>
        </row>
        <row r="568">
          <cell r="A568" t="str">
            <v>327239</v>
          </cell>
          <cell r="B568" t="str">
            <v>Helena Maria Nunes Alves Cabrita Cunha</v>
          </cell>
          <cell r="C568" t="str">
            <v>1996</v>
          </cell>
          <cell r="D568">
            <v>9</v>
          </cell>
          <cell r="E568">
            <v>9</v>
          </cell>
          <cell r="F568" t="str">
            <v>19680503</v>
          </cell>
          <cell r="G568" t="str">
            <v>37</v>
          </cell>
          <cell r="H568" t="str">
            <v>1</v>
          </cell>
          <cell r="I568" t="str">
            <v>Casado</v>
          </cell>
          <cell r="J568" t="str">
            <v>feminino</v>
          </cell>
          <cell r="K568">
            <v>2</v>
          </cell>
          <cell r="L568" t="str">
            <v>Rua Camilo Castelo Branco nº 6 Agualva</v>
          </cell>
          <cell r="M568" t="str">
            <v>2735-428</v>
          </cell>
          <cell r="N568" t="str">
            <v>AGUALVA-CACÉM</v>
          </cell>
          <cell r="O568" t="str">
            <v>00243413</v>
          </cell>
          <cell r="P568" t="str">
            <v>12.ANO - 4. CURSO</v>
          </cell>
          <cell r="R568" t="str">
            <v>8171154</v>
          </cell>
          <cell r="S568" t="str">
            <v>20040826</v>
          </cell>
          <cell r="T568" t="str">
            <v>LISBOA</v>
          </cell>
          <cell r="U568" t="str">
            <v>9803</v>
          </cell>
          <cell r="V568" t="str">
            <v>S.NAC IND ENERGIA-SINDEL</v>
          </cell>
          <cell r="W568" t="str">
            <v>193483181</v>
          </cell>
          <cell r="X568" t="str">
            <v>3557</v>
          </cell>
          <cell r="Y568" t="str">
            <v>0.0</v>
          </cell>
          <cell r="Z568">
            <v>2</v>
          </cell>
          <cell r="AA568" t="str">
            <v>00</v>
          </cell>
          <cell r="AC568" t="str">
            <v>X</v>
          </cell>
          <cell r="AD568" t="str">
            <v>029</v>
          </cell>
          <cell r="AE568" t="str">
            <v>10940100369</v>
          </cell>
          <cell r="AF568" t="str">
            <v>02</v>
          </cell>
          <cell r="AG568" t="str">
            <v>19960806</v>
          </cell>
          <cell r="AH568" t="str">
            <v>DT.Adm.Corr.Antiguid</v>
          </cell>
          <cell r="AI568" t="str">
            <v>1</v>
          </cell>
          <cell r="AJ568" t="str">
            <v>ACTIVOS</v>
          </cell>
          <cell r="AK568" t="str">
            <v>AA</v>
          </cell>
          <cell r="AL568" t="str">
            <v>ACTIVO TEMP.INTEIRO</v>
          </cell>
          <cell r="AM568" t="str">
            <v>J300</v>
          </cell>
          <cell r="AN568" t="str">
            <v>EDPOutsourcing Comercial-S</v>
          </cell>
          <cell r="AO568" t="str">
            <v>J317</v>
          </cell>
          <cell r="AP568" t="str">
            <v>EDPOC-AMDR-GgCt</v>
          </cell>
          <cell r="AQ568" t="str">
            <v>40176846</v>
          </cell>
          <cell r="AR568" t="str">
            <v>70000060</v>
          </cell>
          <cell r="AS568" t="str">
            <v>025.</v>
          </cell>
          <cell r="AT568" t="str">
            <v>ESCRITURARIO COMERCIAL</v>
          </cell>
          <cell r="AU568" t="str">
            <v>1</v>
          </cell>
          <cell r="AV568" t="str">
            <v>00040352</v>
          </cell>
          <cell r="AW568" t="str">
            <v>J20464260430</v>
          </cell>
          <cell r="AX568" t="str">
            <v>AS-LJAMD-LOJA AMADORA</v>
          </cell>
          <cell r="AY568" t="str">
            <v>68905604</v>
          </cell>
          <cell r="AZ568" t="str">
            <v>Lj Amadora</v>
          </cell>
          <cell r="BA568" t="str">
            <v>6890</v>
          </cell>
          <cell r="BB568" t="str">
            <v>EDP Outsourcing Comercial</v>
          </cell>
          <cell r="BC568" t="str">
            <v>6890</v>
          </cell>
          <cell r="BD568" t="str">
            <v>6890</v>
          </cell>
          <cell r="BE568" t="str">
            <v>2800</v>
          </cell>
          <cell r="BF568" t="str">
            <v>6890</v>
          </cell>
          <cell r="BG568" t="str">
            <v>EDP Outsourcing Comercial,SA</v>
          </cell>
          <cell r="BH568" t="str">
            <v>1010</v>
          </cell>
          <cell r="BI568">
            <v>885</v>
          </cell>
          <cell r="BJ568" t="str">
            <v>06</v>
          </cell>
          <cell r="BK568">
            <v>9</v>
          </cell>
          <cell r="BL568">
            <v>90.99</v>
          </cell>
          <cell r="BM568" t="str">
            <v>NÍVEL 5</v>
          </cell>
          <cell r="BN568" t="str">
            <v>01</v>
          </cell>
          <cell r="BO568" t="str">
            <v>03</v>
          </cell>
          <cell r="BP568" t="str">
            <v>20040101</v>
          </cell>
          <cell r="BQ568" t="str">
            <v>21</v>
          </cell>
          <cell r="BR568" t="str">
            <v>EVOLUCAO AUTOMATICA</v>
          </cell>
          <cell r="BS568" t="str">
            <v>20050101</v>
          </cell>
          <cell r="BW568">
            <v>0</v>
          </cell>
          <cell r="BX568">
            <v>0</v>
          </cell>
          <cell r="BY568">
            <v>0</v>
          </cell>
          <cell r="BZ568">
            <v>0</v>
          </cell>
          <cell r="CA568">
            <v>0</v>
          </cell>
          <cell r="CC568">
            <v>0</v>
          </cell>
          <cell r="CG568">
            <v>0</v>
          </cell>
          <cell r="CK568">
            <v>0</v>
          </cell>
          <cell r="CO568">
            <v>0</v>
          </cell>
          <cell r="CT568">
            <v>0</v>
          </cell>
          <cell r="CU568">
            <v>0</v>
          </cell>
          <cell r="CV568">
            <v>0</v>
          </cell>
          <cell r="CW568">
            <v>0</v>
          </cell>
          <cell r="CX568">
            <v>1</v>
          </cell>
          <cell r="CY568" t="str">
            <v>6010</v>
          </cell>
          <cell r="CZ568">
            <v>39.54</v>
          </cell>
          <cell r="DC568">
            <v>0</v>
          </cell>
          <cell r="DF568">
            <v>0</v>
          </cell>
          <cell r="DI568">
            <v>0</v>
          </cell>
          <cell r="DK568">
            <v>0</v>
          </cell>
          <cell r="DL568">
            <v>0</v>
          </cell>
          <cell r="DN568" t="str">
            <v>21D12</v>
          </cell>
          <cell r="DO568" t="str">
            <v>Flex.T.Int."Act.Ind."</v>
          </cell>
          <cell r="DP568">
            <v>2</v>
          </cell>
          <cell r="DQ568">
            <v>100</v>
          </cell>
          <cell r="DR568" t="str">
            <v>LX01</v>
          </cell>
          <cell r="DT568" t="str">
            <v>00070261</v>
          </cell>
          <cell r="DU568" t="str">
            <v>BANCO ESPIRITO SANTO, SA</v>
          </cell>
        </row>
        <row r="569">
          <cell r="A569" t="str">
            <v>191892</v>
          </cell>
          <cell r="B569" t="str">
            <v>Maria Fatima Quaresma Martins Lobo</v>
          </cell>
          <cell r="C569" t="str">
            <v>1980</v>
          </cell>
          <cell r="D569">
            <v>25</v>
          </cell>
          <cell r="E569">
            <v>25</v>
          </cell>
          <cell r="F569" t="str">
            <v>19590405</v>
          </cell>
          <cell r="G569" t="str">
            <v>46</v>
          </cell>
          <cell r="H569" t="str">
            <v>1</v>
          </cell>
          <cell r="I569" t="str">
            <v>Casado</v>
          </cell>
          <cell r="J569" t="str">
            <v>feminino</v>
          </cell>
          <cell r="K569">
            <v>0</v>
          </cell>
          <cell r="L569" t="str">
            <v>Pr Alvaro Lopes 13 1. Frt.     Amadora</v>
          </cell>
          <cell r="M569" t="str">
            <v>2700-046</v>
          </cell>
          <cell r="N569" t="str">
            <v>AMADORA</v>
          </cell>
          <cell r="O569" t="str">
            <v>00232213</v>
          </cell>
          <cell r="P569" t="str">
            <v>C.GERAL ADMINISTRACAO COMERCIO</v>
          </cell>
          <cell r="R569" t="str">
            <v>6420565</v>
          </cell>
          <cell r="S569" t="str">
            <v>20000621</v>
          </cell>
          <cell r="T569" t="str">
            <v>LISBOA</v>
          </cell>
          <cell r="U569" t="str">
            <v>9803</v>
          </cell>
          <cell r="V569" t="str">
            <v>S.NAC IND ENERGIA-SINDEL</v>
          </cell>
          <cell r="W569" t="str">
            <v>100136699</v>
          </cell>
          <cell r="X569" t="str">
            <v>3131</v>
          </cell>
          <cell r="Y569" t="str">
            <v>0.0</v>
          </cell>
          <cell r="Z569">
            <v>0</v>
          </cell>
          <cell r="AA569" t="str">
            <v>00</v>
          </cell>
          <cell r="AC569" t="str">
            <v>X</v>
          </cell>
          <cell r="AD569" t="str">
            <v>029</v>
          </cell>
          <cell r="AE569" t="str">
            <v>10940087678</v>
          </cell>
          <cell r="AF569" t="str">
            <v>02</v>
          </cell>
          <cell r="AG569" t="str">
            <v>19800421</v>
          </cell>
          <cell r="AH569" t="str">
            <v>DT.Adm.Corr.Antiguid</v>
          </cell>
          <cell r="AI569" t="str">
            <v>1</v>
          </cell>
          <cell r="AJ569" t="str">
            <v>ACTIVOS</v>
          </cell>
          <cell r="AK569" t="str">
            <v>AA</v>
          </cell>
          <cell r="AL569" t="str">
            <v>ACTIVO TEMP.INTEIRO</v>
          </cell>
          <cell r="AM569" t="str">
            <v>J300</v>
          </cell>
          <cell r="AN569" t="str">
            <v>EDPOutsourcing Comercial-S</v>
          </cell>
          <cell r="AO569" t="str">
            <v>J317</v>
          </cell>
          <cell r="AP569" t="str">
            <v>EDPOC-AMDR-GgCt</v>
          </cell>
          <cell r="AQ569" t="str">
            <v>40176843</v>
          </cell>
          <cell r="AR569" t="str">
            <v>70000060</v>
          </cell>
          <cell r="AS569" t="str">
            <v>025.</v>
          </cell>
          <cell r="AT569" t="str">
            <v>ESCRITURARIO COMERCIAL</v>
          </cell>
          <cell r="AU569" t="str">
            <v>1</v>
          </cell>
          <cell r="AV569" t="str">
            <v>00040352</v>
          </cell>
          <cell r="AW569" t="str">
            <v>J20464260430</v>
          </cell>
          <cell r="AX569" t="str">
            <v>AS-LJAMD-LOJA AMADORA</v>
          </cell>
          <cell r="AY569" t="str">
            <v>68905604</v>
          </cell>
          <cell r="AZ569" t="str">
            <v>Lj Amadora</v>
          </cell>
          <cell r="BA569" t="str">
            <v>6890</v>
          </cell>
          <cell r="BB569" t="str">
            <v>EDP Outsourcing Comercial</v>
          </cell>
          <cell r="BC569" t="str">
            <v>6890</v>
          </cell>
          <cell r="BD569" t="str">
            <v>6890</v>
          </cell>
          <cell r="BE569" t="str">
            <v>2800</v>
          </cell>
          <cell r="BF569" t="str">
            <v>6890</v>
          </cell>
          <cell r="BG569" t="str">
            <v>EDP Outsourcing Comercial,SA</v>
          </cell>
          <cell r="BH569" t="str">
            <v>1010</v>
          </cell>
          <cell r="BI569">
            <v>1247</v>
          </cell>
          <cell r="BJ569" t="str">
            <v>11</v>
          </cell>
          <cell r="BK569">
            <v>25</v>
          </cell>
          <cell r="BL569">
            <v>252.75</v>
          </cell>
          <cell r="BM569" t="str">
            <v>NÍVEL 5</v>
          </cell>
          <cell r="BN569" t="str">
            <v>03</v>
          </cell>
          <cell r="BO569" t="str">
            <v>08</v>
          </cell>
          <cell r="BP569" t="str">
            <v>20020101</v>
          </cell>
          <cell r="BQ569" t="str">
            <v>21</v>
          </cell>
          <cell r="BR569" t="str">
            <v>EVOLUCAO AUTOMATICA</v>
          </cell>
          <cell r="BS569" t="str">
            <v>20050101</v>
          </cell>
          <cell r="BW569">
            <v>0</v>
          </cell>
          <cell r="BX569">
            <v>0</v>
          </cell>
          <cell r="BY569">
            <v>0</v>
          </cell>
          <cell r="BZ569">
            <v>0</v>
          </cell>
          <cell r="CA569">
            <v>0</v>
          </cell>
          <cell r="CC569">
            <v>0</v>
          </cell>
          <cell r="CG569">
            <v>0</v>
          </cell>
          <cell r="CK569">
            <v>0</v>
          </cell>
          <cell r="CO569">
            <v>0</v>
          </cell>
          <cell r="CT569">
            <v>0</v>
          </cell>
          <cell r="CU569">
            <v>0</v>
          </cell>
          <cell r="CV569">
            <v>0</v>
          </cell>
          <cell r="CW569">
            <v>0</v>
          </cell>
          <cell r="CX569">
            <v>1</v>
          </cell>
          <cell r="CY569" t="str">
            <v>6010</v>
          </cell>
          <cell r="CZ569">
            <v>39.54</v>
          </cell>
          <cell r="DC569">
            <v>0</v>
          </cell>
          <cell r="DF569">
            <v>0</v>
          </cell>
          <cell r="DI569">
            <v>0</v>
          </cell>
          <cell r="DK569">
            <v>0</v>
          </cell>
          <cell r="DL569">
            <v>0</v>
          </cell>
          <cell r="DN569" t="str">
            <v>21D12</v>
          </cell>
          <cell r="DO569" t="str">
            <v>Flex.T.Int."Act.Ind."</v>
          </cell>
          <cell r="DP569">
            <v>2</v>
          </cell>
          <cell r="DQ569">
            <v>100</v>
          </cell>
          <cell r="DR569" t="str">
            <v>LX01</v>
          </cell>
          <cell r="DT569" t="str">
            <v>00330000</v>
          </cell>
          <cell r="DU569" t="str">
            <v>BANCO COMERCIAL PORTUGUES, SA</v>
          </cell>
        </row>
        <row r="570">
          <cell r="A570" t="str">
            <v>314790</v>
          </cell>
          <cell r="B570" t="str">
            <v>Ana Elisabete Faro Filipe Maguas Pereira</v>
          </cell>
          <cell r="C570" t="str">
            <v>1990</v>
          </cell>
          <cell r="D570">
            <v>15</v>
          </cell>
          <cell r="E570">
            <v>15</v>
          </cell>
          <cell r="F570" t="str">
            <v>19601007</v>
          </cell>
          <cell r="G570" t="str">
            <v>44</v>
          </cell>
          <cell r="H570" t="str">
            <v>1</v>
          </cell>
          <cell r="I570" t="str">
            <v>Casado</v>
          </cell>
          <cell r="J570" t="str">
            <v>feminino</v>
          </cell>
          <cell r="K570">
            <v>1</v>
          </cell>
          <cell r="L570" t="str">
            <v>Av Curry Cabral, 3A - 2 Dt            Falagueira</v>
          </cell>
          <cell r="M570" t="str">
            <v>2700-000</v>
          </cell>
          <cell r="N570" t="str">
            <v>AMADORA</v>
          </cell>
          <cell r="O570" t="str">
            <v>00110024</v>
          </cell>
          <cell r="P570" t="str">
            <v>CICLO ELEMENTAR (4.CLASSE)</v>
          </cell>
          <cell r="R570" t="str">
            <v>6004760</v>
          </cell>
          <cell r="S570" t="str">
            <v>19960209</v>
          </cell>
          <cell r="T570" t="str">
            <v>LISBOA</v>
          </cell>
          <cell r="U570" t="str">
            <v>9803</v>
          </cell>
          <cell r="V570" t="str">
            <v>S.NAC IND ENERGIA-SINDEL</v>
          </cell>
          <cell r="W570" t="str">
            <v>166135968</v>
          </cell>
          <cell r="X570" t="str">
            <v>3140</v>
          </cell>
          <cell r="Y570" t="str">
            <v>0.0</v>
          </cell>
          <cell r="Z570">
            <v>1</v>
          </cell>
          <cell r="AA570" t="str">
            <v>00</v>
          </cell>
          <cell r="AC570" t="str">
            <v>X</v>
          </cell>
          <cell r="AD570" t="str">
            <v>100</v>
          </cell>
          <cell r="AE570" t="str">
            <v>10098528698</v>
          </cell>
          <cell r="AF570" t="str">
            <v>02</v>
          </cell>
          <cell r="AG570" t="str">
            <v>19900205</v>
          </cell>
          <cell r="AH570" t="str">
            <v>DT.Adm.Corr.Antiguid</v>
          </cell>
          <cell r="AI570" t="str">
            <v>1</v>
          </cell>
          <cell r="AJ570" t="str">
            <v>ACTIVOS</v>
          </cell>
          <cell r="AK570" t="str">
            <v>AA</v>
          </cell>
          <cell r="AL570" t="str">
            <v>ACTIVO TEMP.INTEIRO</v>
          </cell>
          <cell r="AM570" t="str">
            <v>J300</v>
          </cell>
          <cell r="AN570" t="str">
            <v>EDPOutsourcing Comercial-S</v>
          </cell>
          <cell r="AO570" t="str">
            <v>J317</v>
          </cell>
          <cell r="AP570" t="str">
            <v>EDPOC-AMDR-GgCt</v>
          </cell>
          <cell r="AQ570" t="str">
            <v>40176845</v>
          </cell>
          <cell r="AR570" t="str">
            <v>70000060</v>
          </cell>
          <cell r="AS570" t="str">
            <v>025.</v>
          </cell>
          <cell r="AT570" t="str">
            <v>ESCRITURARIO COMERCIAL</v>
          </cell>
          <cell r="AU570" t="str">
            <v>1</v>
          </cell>
          <cell r="AV570" t="str">
            <v>00040352</v>
          </cell>
          <cell r="AW570" t="str">
            <v>J20464260430</v>
          </cell>
          <cell r="AX570" t="str">
            <v>AS-LJAMD-LOJA AMADORA</v>
          </cell>
          <cell r="AY570" t="str">
            <v>68905604</v>
          </cell>
          <cell r="AZ570" t="str">
            <v>Lj Amadora</v>
          </cell>
          <cell r="BA570" t="str">
            <v>6890</v>
          </cell>
          <cell r="BB570" t="str">
            <v>EDP Outsourcing Comercial</v>
          </cell>
          <cell r="BC570" t="str">
            <v>6890</v>
          </cell>
          <cell r="BD570" t="str">
            <v>6890</v>
          </cell>
          <cell r="BE570" t="str">
            <v>2800</v>
          </cell>
          <cell r="BF570" t="str">
            <v>6890</v>
          </cell>
          <cell r="BG570" t="str">
            <v>EDP Outsourcing Comercial,SA</v>
          </cell>
          <cell r="BH570" t="str">
            <v>1010</v>
          </cell>
          <cell r="BI570">
            <v>785</v>
          </cell>
          <cell r="BJ570" t="str">
            <v>04</v>
          </cell>
          <cell r="BK570">
            <v>15</v>
          </cell>
          <cell r="BL570">
            <v>151.65</v>
          </cell>
          <cell r="BM570" t="str">
            <v>NÍVEL 5</v>
          </cell>
          <cell r="BN570" t="str">
            <v>01</v>
          </cell>
          <cell r="BO570" t="str">
            <v>01</v>
          </cell>
          <cell r="BP570" t="str">
            <v>20040206</v>
          </cell>
          <cell r="BQ570" t="str">
            <v>33</v>
          </cell>
          <cell r="BR570" t="str">
            <v>NOMEACAO</v>
          </cell>
          <cell r="BS570" t="str">
            <v>20050101</v>
          </cell>
          <cell r="BT570" t="str">
            <v>20031001</v>
          </cell>
          <cell r="BW570">
            <v>0</v>
          </cell>
          <cell r="BX570">
            <v>0</v>
          </cell>
          <cell r="BY570">
            <v>0</v>
          </cell>
          <cell r="BZ570">
            <v>0</v>
          </cell>
          <cell r="CA570">
            <v>0</v>
          </cell>
          <cell r="CC570">
            <v>0</v>
          </cell>
          <cell r="CG570">
            <v>0</v>
          </cell>
          <cell r="CK570">
            <v>0</v>
          </cell>
          <cell r="CO570">
            <v>0</v>
          </cell>
          <cell r="CT570">
            <v>0</v>
          </cell>
          <cell r="CU570">
            <v>0</v>
          </cell>
          <cell r="CV570">
            <v>0</v>
          </cell>
          <cell r="CW570">
            <v>0</v>
          </cell>
          <cell r="CX570">
            <v>1</v>
          </cell>
          <cell r="CY570" t="str">
            <v>6010</v>
          </cell>
          <cell r="CZ570">
            <v>39.54</v>
          </cell>
          <cell r="DC570">
            <v>0</v>
          </cell>
          <cell r="DF570">
            <v>0</v>
          </cell>
          <cell r="DI570">
            <v>0</v>
          </cell>
          <cell r="DK570">
            <v>0</v>
          </cell>
          <cell r="DL570">
            <v>0</v>
          </cell>
          <cell r="DN570" t="str">
            <v>21D12</v>
          </cell>
          <cell r="DO570" t="str">
            <v>Flex.T.Int."Act.Ind."</v>
          </cell>
          <cell r="DP570">
            <v>2</v>
          </cell>
          <cell r="DQ570">
            <v>100</v>
          </cell>
          <cell r="DR570" t="str">
            <v>LX01</v>
          </cell>
          <cell r="DT570" t="str">
            <v>00100000</v>
          </cell>
          <cell r="DU570" t="str">
            <v>BANCO BPI, SA</v>
          </cell>
        </row>
        <row r="571">
          <cell r="A571" t="str">
            <v>327263</v>
          </cell>
          <cell r="B571" t="str">
            <v>Maria Conceição Rodrigues Ribeiro</v>
          </cell>
          <cell r="C571" t="str">
            <v>1996</v>
          </cell>
          <cell r="D571">
            <v>9</v>
          </cell>
          <cell r="E571">
            <v>9</v>
          </cell>
          <cell r="F571" t="str">
            <v>19710828</v>
          </cell>
          <cell r="G571" t="str">
            <v>33</v>
          </cell>
          <cell r="H571" t="str">
            <v>1</v>
          </cell>
          <cell r="I571" t="str">
            <v>Casado</v>
          </cell>
          <cell r="J571" t="str">
            <v>feminino</v>
          </cell>
          <cell r="K571">
            <v>1</v>
          </cell>
          <cell r="L571" t="str">
            <v>Rua D.Isabel de Aragão, N.17-3 Ft</v>
          </cell>
          <cell r="M571" t="str">
            <v>2605-653</v>
          </cell>
          <cell r="N571" t="str">
            <v>BELAS</v>
          </cell>
          <cell r="O571" t="str">
            <v>00243212</v>
          </cell>
          <cell r="P571" t="str">
            <v>11 ANO CONTABIL.ADMINISTRACAO</v>
          </cell>
          <cell r="R571" t="str">
            <v>9559975</v>
          </cell>
          <cell r="S571" t="str">
            <v>20000727</v>
          </cell>
          <cell r="T571" t="str">
            <v>LISBOA</v>
          </cell>
          <cell r="U571" t="str">
            <v>9803</v>
          </cell>
          <cell r="V571" t="str">
            <v>S.NAC IND ENERGIA-SINDEL</v>
          </cell>
          <cell r="W571" t="str">
            <v>178752908</v>
          </cell>
          <cell r="X571" t="str">
            <v>3166</v>
          </cell>
          <cell r="Y571" t="str">
            <v>0.0</v>
          </cell>
          <cell r="Z571">
            <v>1</v>
          </cell>
          <cell r="AA571" t="str">
            <v>00</v>
          </cell>
          <cell r="AC571" t="str">
            <v>X</v>
          </cell>
          <cell r="AD571" t="str">
            <v>029</v>
          </cell>
          <cell r="AE571" t="str">
            <v>10940100351</v>
          </cell>
          <cell r="AF571" t="str">
            <v>02</v>
          </cell>
          <cell r="AG571" t="str">
            <v>19960805</v>
          </cell>
          <cell r="AH571" t="str">
            <v>DT.Adm.Corr.Antiguid</v>
          </cell>
          <cell r="AI571" t="str">
            <v>1</v>
          </cell>
          <cell r="AJ571" t="str">
            <v>ACTIVOS</v>
          </cell>
          <cell r="AK571" t="str">
            <v>AA</v>
          </cell>
          <cell r="AL571" t="str">
            <v>ACTIVO TEMP.INTEIRO</v>
          </cell>
          <cell r="AM571" t="str">
            <v>J300</v>
          </cell>
          <cell r="AN571" t="str">
            <v>EDPOutsourcing Comercial-S</v>
          </cell>
          <cell r="AO571" t="str">
            <v>J317</v>
          </cell>
          <cell r="AP571" t="str">
            <v>EDPOC-AMDR-GgCt</v>
          </cell>
          <cell r="AQ571" t="str">
            <v>40176847</v>
          </cell>
          <cell r="AR571" t="str">
            <v>70000060</v>
          </cell>
          <cell r="AS571" t="str">
            <v>025.</v>
          </cell>
          <cell r="AT571" t="str">
            <v>ESCRITURARIO COMERCIAL</v>
          </cell>
          <cell r="AU571" t="str">
            <v>1</v>
          </cell>
          <cell r="AV571" t="str">
            <v>00040352</v>
          </cell>
          <cell r="AW571" t="str">
            <v>J20464260430</v>
          </cell>
          <cell r="AX571" t="str">
            <v>AS-LJAMD-LOJA AMADORA</v>
          </cell>
          <cell r="AY571" t="str">
            <v>68905604</v>
          </cell>
          <cell r="AZ571" t="str">
            <v>Lj Amadora</v>
          </cell>
          <cell r="BA571" t="str">
            <v>6890</v>
          </cell>
          <cell r="BB571" t="str">
            <v>EDP Outsourcing Comercial</v>
          </cell>
          <cell r="BC571" t="str">
            <v>6890</v>
          </cell>
          <cell r="BD571" t="str">
            <v>6890</v>
          </cell>
          <cell r="BE571" t="str">
            <v>2800</v>
          </cell>
          <cell r="BF571" t="str">
            <v>6890</v>
          </cell>
          <cell r="BG571" t="str">
            <v>EDP Outsourcing Comercial,SA</v>
          </cell>
          <cell r="BH571" t="str">
            <v>1010</v>
          </cell>
          <cell r="BI571">
            <v>885</v>
          </cell>
          <cell r="BJ571" t="str">
            <v>06</v>
          </cell>
          <cell r="BK571">
            <v>9</v>
          </cell>
          <cell r="BL571">
            <v>90.99</v>
          </cell>
          <cell r="BM571" t="str">
            <v>NÍVEL 5</v>
          </cell>
          <cell r="BN571" t="str">
            <v>01</v>
          </cell>
          <cell r="BO571" t="str">
            <v>03</v>
          </cell>
          <cell r="BP571" t="str">
            <v>20040101</v>
          </cell>
          <cell r="BQ571" t="str">
            <v>21</v>
          </cell>
          <cell r="BR571" t="str">
            <v>EVOLUCAO AUTOMATICA</v>
          </cell>
          <cell r="BS571" t="str">
            <v>20050101</v>
          </cell>
          <cell r="BW571">
            <v>0</v>
          </cell>
          <cell r="BX571">
            <v>0</v>
          </cell>
          <cell r="BY571">
            <v>0</v>
          </cell>
          <cell r="BZ571">
            <v>0</v>
          </cell>
          <cell r="CA571">
            <v>0</v>
          </cell>
          <cell r="CC571">
            <v>0</v>
          </cell>
          <cell r="CG571">
            <v>0</v>
          </cell>
          <cell r="CK571">
            <v>0</v>
          </cell>
          <cell r="CO571">
            <v>0</v>
          </cell>
          <cell r="CT571">
            <v>0</v>
          </cell>
          <cell r="CU571">
            <v>0</v>
          </cell>
          <cell r="CV571">
            <v>0</v>
          </cell>
          <cell r="CW571">
            <v>0</v>
          </cell>
          <cell r="CX571">
            <v>1</v>
          </cell>
          <cell r="CY571" t="str">
            <v>6010</v>
          </cell>
          <cell r="CZ571">
            <v>39.54</v>
          </cell>
          <cell r="DC571">
            <v>0</v>
          </cell>
          <cell r="DF571">
            <v>0</v>
          </cell>
          <cell r="DI571">
            <v>0</v>
          </cell>
          <cell r="DK571">
            <v>0</v>
          </cell>
          <cell r="DL571">
            <v>0</v>
          </cell>
          <cell r="DN571" t="str">
            <v>21D12</v>
          </cell>
          <cell r="DO571" t="str">
            <v>Flex.T.Int."Act.Ind."</v>
          </cell>
          <cell r="DP571">
            <v>2</v>
          </cell>
          <cell r="DQ571">
            <v>100</v>
          </cell>
          <cell r="DR571" t="str">
            <v>LX01</v>
          </cell>
          <cell r="DT571" t="str">
            <v>00360165</v>
          </cell>
          <cell r="DU571" t="str">
            <v>CAIXA ECONOMICA MONTEPIO GERAL</v>
          </cell>
        </row>
        <row r="572">
          <cell r="A572" t="str">
            <v>326135</v>
          </cell>
          <cell r="B572" t="str">
            <v>Paula Maria Correia Silva</v>
          </cell>
          <cell r="C572" t="str">
            <v>1994</v>
          </cell>
          <cell r="D572">
            <v>11</v>
          </cell>
          <cell r="E572">
            <v>11</v>
          </cell>
          <cell r="F572" t="str">
            <v>19710623</v>
          </cell>
          <cell r="G572" t="str">
            <v>34</v>
          </cell>
          <cell r="H572" t="str">
            <v>0</v>
          </cell>
          <cell r="I572" t="str">
            <v>Solt.</v>
          </cell>
          <cell r="J572" t="str">
            <v>feminino</v>
          </cell>
          <cell r="K572">
            <v>0</v>
          </cell>
          <cell r="L572" t="str">
            <v>Pç Antonio Sardinha, 13 - 5 Dto</v>
          </cell>
          <cell r="M572" t="str">
            <v>1170-028</v>
          </cell>
          <cell r="N572" t="str">
            <v>LISBOA</v>
          </cell>
          <cell r="O572" t="str">
            <v>00243393</v>
          </cell>
          <cell r="P572" t="str">
            <v>12.ANO - 2. CURSO</v>
          </cell>
          <cell r="R572" t="str">
            <v>9602175</v>
          </cell>
          <cell r="S572" t="str">
            <v>19991108</v>
          </cell>
          <cell r="T572" t="str">
            <v>LISBOA</v>
          </cell>
          <cell r="U572" t="str">
            <v>9803</v>
          </cell>
          <cell r="V572" t="str">
            <v>S.NAC IND ENERGIA-SINDEL</v>
          </cell>
          <cell r="W572" t="str">
            <v>202837645</v>
          </cell>
          <cell r="X572" t="str">
            <v>3069</v>
          </cell>
          <cell r="Y572" t="str">
            <v>0.0</v>
          </cell>
          <cell r="Z572">
            <v>0</v>
          </cell>
          <cell r="AA572" t="str">
            <v>00</v>
          </cell>
          <cell r="AD572" t="str">
            <v>029</v>
          </cell>
          <cell r="AE572" t="str">
            <v>10940097906</v>
          </cell>
          <cell r="AF572" t="str">
            <v>02</v>
          </cell>
          <cell r="AG572" t="str">
            <v>19940302</v>
          </cell>
          <cell r="AH572" t="str">
            <v>DT.Adm.Corr.Antiguid</v>
          </cell>
          <cell r="AI572" t="str">
            <v>1</v>
          </cell>
          <cell r="AJ572" t="str">
            <v>ACTIVOS</v>
          </cell>
          <cell r="AK572" t="str">
            <v>AA</v>
          </cell>
          <cell r="AL572" t="str">
            <v>ACTIVO TEMP.INTEIRO</v>
          </cell>
          <cell r="AM572" t="str">
            <v>J300</v>
          </cell>
          <cell r="AN572" t="str">
            <v>EDPOutsourcing Comercial-S</v>
          </cell>
          <cell r="AO572" t="str">
            <v>J317</v>
          </cell>
          <cell r="AP572" t="str">
            <v>EDPOC-AMDR-GgCt</v>
          </cell>
          <cell r="AQ572" t="str">
            <v>40176842</v>
          </cell>
          <cell r="AR572" t="str">
            <v>70000022</v>
          </cell>
          <cell r="AS572" t="str">
            <v>014.</v>
          </cell>
          <cell r="AT572" t="str">
            <v>TECNICO COMERCIAL</v>
          </cell>
          <cell r="AU572" t="str">
            <v>0</v>
          </cell>
          <cell r="AV572" t="str">
            <v>00040352</v>
          </cell>
          <cell r="AW572" t="str">
            <v>J20464260430</v>
          </cell>
          <cell r="AX572" t="str">
            <v>AS-LJAMD-LOJA AMADORA</v>
          </cell>
          <cell r="AY572" t="str">
            <v>68905604</v>
          </cell>
          <cell r="AZ572" t="str">
            <v>Lj Amadora</v>
          </cell>
          <cell r="BA572" t="str">
            <v>6890</v>
          </cell>
          <cell r="BB572" t="str">
            <v>EDP Outsourcing Comercial</v>
          </cell>
          <cell r="BC572" t="str">
            <v>6890</v>
          </cell>
          <cell r="BD572" t="str">
            <v>6890</v>
          </cell>
          <cell r="BE572" t="str">
            <v>2800</v>
          </cell>
          <cell r="BF572" t="str">
            <v>6890</v>
          </cell>
          <cell r="BG572" t="str">
            <v>EDP Outsourcing Comercial,SA</v>
          </cell>
          <cell r="BH572" t="str">
            <v>1010</v>
          </cell>
          <cell r="BI572">
            <v>1003</v>
          </cell>
          <cell r="BJ572" t="str">
            <v>08</v>
          </cell>
          <cell r="BK572">
            <v>11</v>
          </cell>
          <cell r="BL572">
            <v>111.21</v>
          </cell>
          <cell r="BM572" t="str">
            <v>NÍVEL 4</v>
          </cell>
          <cell r="BN572" t="str">
            <v>00</v>
          </cell>
          <cell r="BO572" t="str">
            <v>02</v>
          </cell>
          <cell r="BP572" t="str">
            <v>20040110</v>
          </cell>
          <cell r="BQ572" t="str">
            <v>22</v>
          </cell>
          <cell r="BR572" t="str">
            <v>ACELERACAO DE CARREIRA</v>
          </cell>
          <cell r="BS572" t="str">
            <v>20050101</v>
          </cell>
          <cell r="BW572">
            <v>0</v>
          </cell>
          <cell r="BX572">
            <v>0</v>
          </cell>
          <cell r="BY572">
            <v>0</v>
          </cell>
          <cell r="BZ572">
            <v>0</v>
          </cell>
          <cell r="CA572">
            <v>0</v>
          </cell>
          <cell r="CC572">
            <v>0</v>
          </cell>
          <cell r="CG572">
            <v>0</v>
          </cell>
          <cell r="CK572">
            <v>0</v>
          </cell>
          <cell r="CO572">
            <v>0</v>
          </cell>
          <cell r="CT572">
            <v>0</v>
          </cell>
          <cell r="CU572">
            <v>0</v>
          </cell>
          <cell r="CV572">
            <v>0</v>
          </cell>
          <cell r="CW572">
            <v>0</v>
          </cell>
          <cell r="CX572">
            <v>1</v>
          </cell>
          <cell r="CY572" t="str">
            <v>6010</v>
          </cell>
          <cell r="CZ572">
            <v>39.54</v>
          </cell>
          <cell r="DC572">
            <v>0</v>
          </cell>
          <cell r="DF572">
            <v>0</v>
          </cell>
          <cell r="DI572">
            <v>0</v>
          </cell>
          <cell r="DK572">
            <v>0</v>
          </cell>
          <cell r="DL572">
            <v>0</v>
          </cell>
          <cell r="DN572" t="str">
            <v>21D12</v>
          </cell>
          <cell r="DO572" t="str">
            <v>Flex.T.Int."Act.Ind."</v>
          </cell>
          <cell r="DP572">
            <v>2</v>
          </cell>
          <cell r="DQ572">
            <v>100</v>
          </cell>
          <cell r="DR572" t="str">
            <v>LX01</v>
          </cell>
          <cell r="DT572" t="str">
            <v>00410000</v>
          </cell>
          <cell r="DU572" t="str">
            <v>BANCO EXPRESSO ATLANTICO, SA</v>
          </cell>
        </row>
        <row r="573">
          <cell r="A573" t="str">
            <v>232904</v>
          </cell>
          <cell r="B573" t="str">
            <v>Rui Rodrigues Tomas</v>
          </cell>
          <cell r="C573" t="str">
            <v>1980</v>
          </cell>
          <cell r="D573">
            <v>25</v>
          </cell>
          <cell r="E573">
            <v>25</v>
          </cell>
          <cell r="F573" t="str">
            <v>19610225</v>
          </cell>
          <cell r="G573" t="str">
            <v>44</v>
          </cell>
          <cell r="H573" t="str">
            <v>4</v>
          </cell>
          <cell r="I573" t="str">
            <v>Divorc</v>
          </cell>
          <cell r="J573" t="str">
            <v>masculino</v>
          </cell>
          <cell r="K573">
            <v>2</v>
          </cell>
          <cell r="L573" t="str">
            <v>Rua Brasilia, Nº 12 - 1º  Dt</v>
          </cell>
          <cell r="M573" t="str">
            <v>2670-423</v>
          </cell>
          <cell r="N573" t="str">
            <v>LOURES</v>
          </cell>
          <cell r="O573" t="str">
            <v>00231023</v>
          </cell>
          <cell r="P573" t="str">
            <v>CURSO GERAL DOS LICEUS</v>
          </cell>
          <cell r="R573" t="str">
            <v>6075709</v>
          </cell>
          <cell r="S573" t="str">
            <v>20021203</v>
          </cell>
          <cell r="T573" t="str">
            <v>LISBOA</v>
          </cell>
          <cell r="U573" t="str">
            <v>9803</v>
          </cell>
          <cell r="V573" t="str">
            <v>S.NAC IND ENERGIA-SINDEL</v>
          </cell>
          <cell r="W573" t="str">
            <v>121770656</v>
          </cell>
          <cell r="X573" t="str">
            <v>1465</v>
          </cell>
          <cell r="Y573" t="str">
            <v>0.0</v>
          </cell>
          <cell r="Z573">
            <v>2</v>
          </cell>
          <cell r="AA573" t="str">
            <v>00</v>
          </cell>
          <cell r="AD573" t="str">
            <v>029</v>
          </cell>
          <cell r="AE573" t="str">
            <v>10940085301</v>
          </cell>
          <cell r="AF573" t="str">
            <v>02</v>
          </cell>
          <cell r="AG573" t="str">
            <v>19800922</v>
          </cell>
          <cell r="AH573" t="str">
            <v>DT.Adm.Corr.Antiguid</v>
          </cell>
          <cell r="AI573" t="str">
            <v>1</v>
          </cell>
          <cell r="AJ573" t="str">
            <v>ACTIVOS</v>
          </cell>
          <cell r="AK573" t="str">
            <v>AA</v>
          </cell>
          <cell r="AL573" t="str">
            <v>ACTIVO TEMP.INTEIRO</v>
          </cell>
          <cell r="AM573" t="str">
            <v>J300</v>
          </cell>
          <cell r="AN573" t="str">
            <v>EDPOutsourcing Comercial-S</v>
          </cell>
          <cell r="AO573" t="str">
            <v>J318</v>
          </cell>
          <cell r="AP573" t="str">
            <v>EDPOC-LRS-4Out</v>
          </cell>
          <cell r="AQ573" t="str">
            <v>40177279</v>
          </cell>
          <cell r="AR573" t="str">
            <v>70000022</v>
          </cell>
          <cell r="AS573" t="str">
            <v>014.</v>
          </cell>
          <cell r="AT573" t="str">
            <v>TECNICO COMERCIAL</v>
          </cell>
          <cell r="AU573" t="str">
            <v>1</v>
          </cell>
          <cell r="AV573" t="str">
            <v>00040339</v>
          </cell>
          <cell r="AW573" t="str">
            <v>J20460000830</v>
          </cell>
          <cell r="AX573" t="str">
            <v>AS-RA-GA REDE DE AGENTES - I</v>
          </cell>
          <cell r="AY573" t="str">
            <v>68905059</v>
          </cell>
          <cell r="AZ573" t="str">
            <v>Eq Contacto Directo</v>
          </cell>
          <cell r="BA573" t="str">
            <v>6890</v>
          </cell>
          <cell r="BB573" t="str">
            <v>EDP Outsourcing Comercial</v>
          </cell>
          <cell r="BC573" t="str">
            <v>6890</v>
          </cell>
          <cell r="BD573" t="str">
            <v>6890</v>
          </cell>
          <cell r="BE573" t="str">
            <v>2800</v>
          </cell>
          <cell r="BF573" t="str">
            <v>6890</v>
          </cell>
          <cell r="BG573" t="str">
            <v>EDP Outsourcing Comercial,SA</v>
          </cell>
          <cell r="BH573" t="str">
            <v>1010</v>
          </cell>
          <cell r="BI573">
            <v>1339</v>
          </cell>
          <cell r="BJ573" t="str">
            <v>12</v>
          </cell>
          <cell r="BK573">
            <v>25</v>
          </cell>
          <cell r="BL573">
            <v>252.75</v>
          </cell>
          <cell r="BM573" t="str">
            <v>NÍVEL 4</v>
          </cell>
          <cell r="BN573" t="str">
            <v>00</v>
          </cell>
          <cell r="BO573" t="str">
            <v>06</v>
          </cell>
          <cell r="BP573" t="str">
            <v>20050101</v>
          </cell>
          <cell r="BQ573" t="str">
            <v>21</v>
          </cell>
          <cell r="BR573" t="str">
            <v>EVOLUCAO AUTOMATICA</v>
          </cell>
          <cell r="BS573" t="str">
            <v>20050101</v>
          </cell>
          <cell r="BW573">
            <v>0</v>
          </cell>
          <cell r="BX573">
            <v>0</v>
          </cell>
          <cell r="BY573">
            <v>0</v>
          </cell>
          <cell r="BZ573">
            <v>0</v>
          </cell>
          <cell r="CA573">
            <v>0</v>
          </cell>
          <cell r="CC573">
            <v>0</v>
          </cell>
          <cell r="CG573">
            <v>0</v>
          </cell>
          <cell r="CK573">
            <v>0</v>
          </cell>
          <cell r="CO573">
            <v>0</v>
          </cell>
          <cell r="CT573">
            <v>0</v>
          </cell>
          <cell r="CU573">
            <v>0</v>
          </cell>
          <cell r="CV573">
            <v>0</v>
          </cell>
          <cell r="CW573">
            <v>0</v>
          </cell>
          <cell r="CX573">
            <v>0</v>
          </cell>
          <cell r="CZ573">
            <v>0</v>
          </cell>
          <cell r="DC573">
            <v>0</v>
          </cell>
          <cell r="DF573">
            <v>0</v>
          </cell>
          <cell r="DI573">
            <v>0</v>
          </cell>
          <cell r="DK573">
            <v>0</v>
          </cell>
          <cell r="DL573">
            <v>0</v>
          </cell>
          <cell r="DN573" t="str">
            <v>21D11</v>
          </cell>
          <cell r="DO573" t="str">
            <v>Flex.T.Int."Escrit"</v>
          </cell>
          <cell r="DP573">
            <v>2</v>
          </cell>
          <cell r="DQ573">
            <v>100</v>
          </cell>
          <cell r="DR573" t="str">
            <v>LX01</v>
          </cell>
          <cell r="DT573" t="str">
            <v>00360252</v>
          </cell>
          <cell r="DU573" t="str">
            <v>CAIXA ECONOMICA MONTEPIO GERAL</v>
          </cell>
        </row>
        <row r="574">
          <cell r="A574" t="str">
            <v>302392</v>
          </cell>
          <cell r="B574" t="str">
            <v>Elisabete Alves Carvalho</v>
          </cell>
          <cell r="C574" t="str">
            <v>1984</v>
          </cell>
          <cell r="D574">
            <v>21</v>
          </cell>
          <cell r="E574">
            <v>21</v>
          </cell>
          <cell r="F574" t="str">
            <v>19600612</v>
          </cell>
          <cell r="G574" t="str">
            <v>45</v>
          </cell>
          <cell r="H574" t="str">
            <v>1</v>
          </cell>
          <cell r="I574" t="str">
            <v>Casado</v>
          </cell>
          <cell r="J574" t="str">
            <v>feminino</v>
          </cell>
          <cell r="K574">
            <v>1</v>
          </cell>
          <cell r="L574" t="str">
            <v>R Ligação Lt 4-1 - B. Troviscais</v>
          </cell>
          <cell r="M574" t="str">
            <v>2695-483</v>
          </cell>
          <cell r="N574" t="str">
            <v>SÃO JOÃO DA TALHA</v>
          </cell>
          <cell r="O574" t="str">
            <v>00233023</v>
          </cell>
          <cell r="P574" t="str">
            <v>C.GERAL UNIFICADO(9 ANO ESCOL)</v>
          </cell>
          <cell r="R574" t="str">
            <v>6008763</v>
          </cell>
          <cell r="S574" t="str">
            <v>19991228</v>
          </cell>
          <cell r="T574" t="str">
            <v>LISBOA</v>
          </cell>
          <cell r="U574" t="str">
            <v>9803</v>
          </cell>
          <cell r="V574" t="str">
            <v>S.NAC IND ENERGIA-SINDEL</v>
          </cell>
          <cell r="W574" t="str">
            <v>115538836</v>
          </cell>
          <cell r="X574" t="str">
            <v>3158</v>
          </cell>
          <cell r="Y574" t="str">
            <v>0.0</v>
          </cell>
          <cell r="Z574">
            <v>1</v>
          </cell>
          <cell r="AA574" t="str">
            <v>00</v>
          </cell>
          <cell r="AC574" t="str">
            <v>X</v>
          </cell>
          <cell r="AD574" t="str">
            <v>029</v>
          </cell>
          <cell r="AE574" t="str">
            <v>10940088877</v>
          </cell>
          <cell r="AF574" t="str">
            <v>02</v>
          </cell>
          <cell r="AG574" t="str">
            <v>19841112</v>
          </cell>
          <cell r="AH574" t="str">
            <v>DT.Adm.Corr.Antiguid</v>
          </cell>
          <cell r="AI574" t="str">
            <v>1</v>
          </cell>
          <cell r="AJ574" t="str">
            <v>ACTIVOS</v>
          </cell>
          <cell r="AK574" t="str">
            <v>AA</v>
          </cell>
          <cell r="AL574" t="str">
            <v>ACTIVO TEMP.INTEIRO</v>
          </cell>
          <cell r="AM574" t="str">
            <v>J300</v>
          </cell>
          <cell r="AN574" t="str">
            <v>EDPOutsourcing Comercial-S</v>
          </cell>
          <cell r="AO574" t="str">
            <v>J318</v>
          </cell>
          <cell r="AP574" t="str">
            <v>EDPOC-LRS-4Out</v>
          </cell>
          <cell r="AQ574" t="str">
            <v>40177160</v>
          </cell>
          <cell r="AR574" t="str">
            <v>70000060</v>
          </cell>
          <cell r="AS574" t="str">
            <v>025.</v>
          </cell>
          <cell r="AT574" t="str">
            <v>ESCRITURARIO COMERCIAL</v>
          </cell>
          <cell r="AU574" t="str">
            <v>1</v>
          </cell>
          <cell r="AV574" t="str">
            <v>00040527</v>
          </cell>
          <cell r="AW574" t="str">
            <v>J20460000830</v>
          </cell>
          <cell r="AX574" t="str">
            <v>AS-RA-GA REDE DE AGENTES - III</v>
          </cell>
          <cell r="AY574" t="str">
            <v>68905059</v>
          </cell>
          <cell r="AZ574" t="str">
            <v>Eq Contacto Directo</v>
          </cell>
          <cell r="BA574" t="str">
            <v>6890</v>
          </cell>
          <cell r="BB574" t="str">
            <v>EDP Outsourcing Comercial</v>
          </cell>
          <cell r="BC574" t="str">
            <v>6890</v>
          </cell>
          <cell r="BD574" t="str">
            <v>6890</v>
          </cell>
          <cell r="BE574" t="str">
            <v>2800</v>
          </cell>
          <cell r="BF574" t="str">
            <v>6890</v>
          </cell>
          <cell r="BG574" t="str">
            <v>EDP Outsourcing Comercial,SA</v>
          </cell>
          <cell r="BH574" t="str">
            <v>1010</v>
          </cell>
          <cell r="BI574">
            <v>1160</v>
          </cell>
          <cell r="BJ574" t="str">
            <v>10</v>
          </cell>
          <cell r="BK574">
            <v>21</v>
          </cell>
          <cell r="BL574">
            <v>212.31</v>
          </cell>
          <cell r="BM574" t="str">
            <v>NÍVEL 5</v>
          </cell>
          <cell r="BN574" t="str">
            <v>00</v>
          </cell>
          <cell r="BO574" t="str">
            <v>07</v>
          </cell>
          <cell r="BP574" t="str">
            <v>20050101</v>
          </cell>
          <cell r="BQ574" t="str">
            <v>21</v>
          </cell>
          <cell r="BR574" t="str">
            <v>EVOLUCAO AUTOMATICA</v>
          </cell>
          <cell r="BS574" t="str">
            <v>20050101</v>
          </cell>
          <cell r="BW574">
            <v>0</v>
          </cell>
          <cell r="BX574">
            <v>0</v>
          </cell>
          <cell r="BY574">
            <v>0</v>
          </cell>
          <cell r="BZ574">
            <v>0</v>
          </cell>
          <cell r="CA574">
            <v>0</v>
          </cell>
          <cell r="CC574">
            <v>0</v>
          </cell>
          <cell r="CG574">
            <v>0</v>
          </cell>
          <cell r="CK574">
            <v>0</v>
          </cell>
          <cell r="CO574">
            <v>0</v>
          </cell>
          <cell r="CT574">
            <v>0</v>
          </cell>
          <cell r="CU574">
            <v>0</v>
          </cell>
          <cell r="CV574">
            <v>0</v>
          </cell>
          <cell r="CW574">
            <v>0</v>
          </cell>
          <cell r="CX574">
            <v>1</v>
          </cell>
          <cell r="CY574" t="str">
            <v>6010</v>
          </cell>
          <cell r="CZ574">
            <v>39.54</v>
          </cell>
          <cell r="DC574">
            <v>0</v>
          </cell>
          <cell r="DF574">
            <v>0</v>
          </cell>
          <cell r="DI574">
            <v>0</v>
          </cell>
          <cell r="DK574">
            <v>0</v>
          </cell>
          <cell r="DL574">
            <v>0</v>
          </cell>
          <cell r="DN574" t="str">
            <v>11D13</v>
          </cell>
          <cell r="DO574" t="str">
            <v>FixoTInt-"Lojas"2002</v>
          </cell>
          <cell r="DP574">
            <v>2</v>
          </cell>
          <cell r="DQ574">
            <v>100</v>
          </cell>
          <cell r="DR574" t="str">
            <v>LX01</v>
          </cell>
          <cell r="DT574" t="str">
            <v>00330000</v>
          </cell>
          <cell r="DU574" t="str">
            <v>BANCO COMERCIAL PORTUGUES, SA</v>
          </cell>
        </row>
        <row r="575">
          <cell r="A575" t="str">
            <v>302783</v>
          </cell>
          <cell r="B575" t="str">
            <v>Maria Paulo Lopes Passeiro Ferreira</v>
          </cell>
          <cell r="C575" t="str">
            <v>1985</v>
          </cell>
          <cell r="D575">
            <v>20</v>
          </cell>
          <cell r="E575">
            <v>20</v>
          </cell>
          <cell r="F575" t="str">
            <v>19580906</v>
          </cell>
          <cell r="G575" t="str">
            <v>46</v>
          </cell>
          <cell r="H575" t="str">
            <v>1</v>
          </cell>
          <cell r="I575" t="str">
            <v>Casado</v>
          </cell>
          <cell r="J575" t="str">
            <v>feminino</v>
          </cell>
          <cell r="K575">
            <v>2</v>
          </cell>
          <cell r="L575" t="str">
            <v>R Auta Palma Carlos, Lt 29 - 4 Esq.</v>
          </cell>
          <cell r="M575" t="str">
            <v>2685-000</v>
          </cell>
          <cell r="N575" t="str">
            <v>SACAVÉM</v>
          </cell>
          <cell r="O575" t="str">
            <v>00241132</v>
          </cell>
          <cell r="P575" t="str">
            <v>CURSO COMPLEMENTAR DOS LICEUS</v>
          </cell>
          <cell r="R575" t="str">
            <v>5038775</v>
          </cell>
          <cell r="S575" t="str">
            <v>20020220</v>
          </cell>
          <cell r="T575" t="str">
            <v>LISBOA</v>
          </cell>
          <cell r="U575" t="str">
            <v>9803</v>
          </cell>
          <cell r="V575" t="str">
            <v>S.NAC IND ENERGIA-SINDEL</v>
          </cell>
          <cell r="W575" t="str">
            <v>106403893</v>
          </cell>
          <cell r="X575" t="str">
            <v>3492</v>
          </cell>
          <cell r="Y575" t="str">
            <v>0.0</v>
          </cell>
          <cell r="Z575">
            <v>2</v>
          </cell>
          <cell r="AA575" t="str">
            <v>00</v>
          </cell>
          <cell r="AC575" t="str">
            <v>X</v>
          </cell>
          <cell r="AD575" t="str">
            <v>029</v>
          </cell>
          <cell r="AE575" t="str">
            <v>10940087741</v>
          </cell>
          <cell r="AF575" t="str">
            <v>02</v>
          </cell>
          <cell r="AG575" t="str">
            <v>19850102</v>
          </cell>
          <cell r="AH575" t="str">
            <v>DT.Adm.Corr.Antiguid</v>
          </cell>
          <cell r="AI575" t="str">
            <v>1</v>
          </cell>
          <cell r="AJ575" t="str">
            <v>ACTIVOS</v>
          </cell>
          <cell r="AK575" t="str">
            <v>AA</v>
          </cell>
          <cell r="AL575" t="str">
            <v>ACTIVO TEMP.INTEIRO</v>
          </cell>
          <cell r="AM575" t="str">
            <v>J300</v>
          </cell>
          <cell r="AN575" t="str">
            <v>EDPOutsourcing Comercial-S</v>
          </cell>
          <cell r="AO575" t="str">
            <v>J318</v>
          </cell>
          <cell r="AP575" t="str">
            <v>EDPOC-LRS-4Out</v>
          </cell>
          <cell r="AQ575" t="str">
            <v>40177301</v>
          </cell>
          <cell r="AR575" t="str">
            <v>70000060</v>
          </cell>
          <cell r="AS575" t="str">
            <v>025.</v>
          </cell>
          <cell r="AT575" t="str">
            <v>ESCRITURARIO COMERCIAL</v>
          </cell>
          <cell r="AU575" t="str">
            <v>1</v>
          </cell>
          <cell r="AV575" t="str">
            <v>00040527</v>
          </cell>
          <cell r="AW575" t="str">
            <v>J20460000830</v>
          </cell>
          <cell r="AX575" t="str">
            <v>AS-RA-GA REDE DE AGENTES - III</v>
          </cell>
          <cell r="AY575" t="str">
            <v>68905059</v>
          </cell>
          <cell r="AZ575" t="str">
            <v>Eq Contacto Directo</v>
          </cell>
          <cell r="BA575" t="str">
            <v>6890</v>
          </cell>
          <cell r="BB575" t="str">
            <v>EDP Outsourcing Comercial</v>
          </cell>
          <cell r="BC575" t="str">
            <v>6890</v>
          </cell>
          <cell r="BD575" t="str">
            <v>6890</v>
          </cell>
          <cell r="BE575" t="str">
            <v>2800</v>
          </cell>
          <cell r="BF575" t="str">
            <v>6890</v>
          </cell>
          <cell r="BG575" t="str">
            <v>EDP Outsourcing Comercial,SA</v>
          </cell>
          <cell r="BH575" t="str">
            <v>1010</v>
          </cell>
          <cell r="BI575">
            <v>1160</v>
          </cell>
          <cell r="BJ575" t="str">
            <v>10</v>
          </cell>
          <cell r="BK575">
            <v>20</v>
          </cell>
          <cell r="BL575">
            <v>202.2</v>
          </cell>
          <cell r="BM575" t="str">
            <v>NÍVEL 5</v>
          </cell>
          <cell r="BN575" t="str">
            <v>01</v>
          </cell>
          <cell r="BO575" t="str">
            <v>07</v>
          </cell>
          <cell r="BP575" t="str">
            <v>20040101</v>
          </cell>
          <cell r="BQ575" t="str">
            <v>21</v>
          </cell>
          <cell r="BR575" t="str">
            <v>EVOLUCAO AUTOMATICA</v>
          </cell>
          <cell r="BS575" t="str">
            <v>20050101</v>
          </cell>
          <cell r="BW575">
            <v>0</v>
          </cell>
          <cell r="BX575">
            <v>0</v>
          </cell>
          <cell r="BY575">
            <v>0</v>
          </cell>
          <cell r="BZ575">
            <v>0</v>
          </cell>
          <cell r="CA575">
            <v>0</v>
          </cell>
          <cell r="CC575">
            <v>0</v>
          </cell>
          <cell r="CG575">
            <v>0</v>
          </cell>
          <cell r="CK575">
            <v>0</v>
          </cell>
          <cell r="CO575">
            <v>0</v>
          </cell>
          <cell r="CT575">
            <v>0</v>
          </cell>
          <cell r="CU575">
            <v>0</v>
          </cell>
          <cell r="CV575">
            <v>0</v>
          </cell>
          <cell r="CW575">
            <v>0</v>
          </cell>
          <cell r="CX575">
            <v>1</v>
          </cell>
          <cell r="CY575" t="str">
            <v>6010</v>
          </cell>
          <cell r="CZ575">
            <v>39.54</v>
          </cell>
          <cell r="DC575">
            <v>0</v>
          </cell>
          <cell r="DF575">
            <v>0</v>
          </cell>
          <cell r="DI575">
            <v>0</v>
          </cell>
          <cell r="DK575">
            <v>0</v>
          </cell>
          <cell r="DL575">
            <v>0</v>
          </cell>
          <cell r="DN575" t="str">
            <v>11D13</v>
          </cell>
          <cell r="DO575" t="str">
            <v>FixoTInt-"Lojas"2002</v>
          </cell>
          <cell r="DP575">
            <v>2</v>
          </cell>
          <cell r="DQ575">
            <v>100</v>
          </cell>
          <cell r="DR575" t="str">
            <v>LX01</v>
          </cell>
          <cell r="DT575" t="str">
            <v>00330000</v>
          </cell>
          <cell r="DU575" t="str">
            <v>BANCO COMERCIAL PORTUGUES, SA</v>
          </cell>
        </row>
        <row r="576">
          <cell r="A576" t="str">
            <v>232386</v>
          </cell>
          <cell r="B576" t="str">
            <v>Maria Angelica Oliveira Engenheiro Santos Moreira</v>
          </cell>
          <cell r="C576" t="str">
            <v>1974</v>
          </cell>
          <cell r="D576">
            <v>31</v>
          </cell>
          <cell r="E576">
            <v>31</v>
          </cell>
          <cell r="F576" t="str">
            <v>19550324</v>
          </cell>
          <cell r="G576" t="str">
            <v>50</v>
          </cell>
          <cell r="H576" t="str">
            <v>1</v>
          </cell>
          <cell r="I576" t="str">
            <v>Casado</v>
          </cell>
          <cell r="J576" t="str">
            <v>feminino</v>
          </cell>
          <cell r="K576">
            <v>0</v>
          </cell>
          <cell r="L576" t="str">
            <v>R Goa 10 1-Dto.</v>
          </cell>
          <cell r="M576" t="str">
            <v>2670-437</v>
          </cell>
          <cell r="N576" t="str">
            <v>LOURES</v>
          </cell>
          <cell r="O576" t="str">
            <v>00123032</v>
          </cell>
          <cell r="P576" t="str">
            <v>CICLO PREP. ENSINO SECUNDARIO</v>
          </cell>
          <cell r="R576" t="str">
            <v>6398363</v>
          </cell>
          <cell r="S576" t="str">
            <v>19970818</v>
          </cell>
          <cell r="T576" t="str">
            <v>LISBOA</v>
          </cell>
          <cell r="W576" t="str">
            <v>117135704</v>
          </cell>
          <cell r="X576" t="str">
            <v>1520</v>
          </cell>
          <cell r="Y576" t="str">
            <v>0.0</v>
          </cell>
          <cell r="Z576">
            <v>0</v>
          </cell>
          <cell r="AA576" t="str">
            <v>00</v>
          </cell>
          <cell r="AC576" t="str">
            <v>X</v>
          </cell>
          <cell r="AD576" t="str">
            <v>029</v>
          </cell>
          <cell r="AE576" t="str">
            <v>10940084801</v>
          </cell>
          <cell r="AF576" t="str">
            <v>02</v>
          </cell>
          <cell r="AG576" t="str">
            <v>19740820</v>
          </cell>
          <cell r="AH576" t="str">
            <v>DT.Adm.Corr.Antiguid</v>
          </cell>
          <cell r="AI576" t="str">
            <v>1</v>
          </cell>
          <cell r="AJ576" t="str">
            <v>ACTIVOS</v>
          </cell>
          <cell r="AK576" t="str">
            <v>AA</v>
          </cell>
          <cell r="AL576" t="str">
            <v>ACTIVO TEMP.INTEIRO</v>
          </cell>
          <cell r="AM576" t="str">
            <v>J300</v>
          </cell>
          <cell r="AN576" t="str">
            <v>EDPOutsourcing Comercial-S</v>
          </cell>
          <cell r="AO576" t="str">
            <v>J318</v>
          </cell>
          <cell r="AP576" t="str">
            <v>EDPOC-LRS-4Out</v>
          </cell>
          <cell r="AQ576" t="str">
            <v>40177278</v>
          </cell>
          <cell r="AR576" t="str">
            <v>70000022</v>
          </cell>
          <cell r="AS576" t="str">
            <v>014.</v>
          </cell>
          <cell r="AT576" t="str">
            <v>TECNICO COMERCIAL</v>
          </cell>
          <cell r="AU576" t="str">
            <v>1</v>
          </cell>
          <cell r="AV576" t="str">
            <v>00040527</v>
          </cell>
          <cell r="AW576" t="str">
            <v>J20460000830</v>
          </cell>
          <cell r="AX576" t="str">
            <v>AS-RA-GA REDE DE AGENTES - III</v>
          </cell>
          <cell r="AY576" t="str">
            <v>68905059</v>
          </cell>
          <cell r="AZ576" t="str">
            <v>Eq Contacto Directo</v>
          </cell>
          <cell r="BA576" t="str">
            <v>6890</v>
          </cell>
          <cell r="BB576" t="str">
            <v>EDP Outsourcing Comercial</v>
          </cell>
          <cell r="BC576" t="str">
            <v>6890</v>
          </cell>
          <cell r="BD576" t="str">
            <v>6890</v>
          </cell>
          <cell r="BE576" t="str">
            <v>2800</v>
          </cell>
          <cell r="BF576" t="str">
            <v>6890</v>
          </cell>
          <cell r="BG576" t="str">
            <v>EDP Outsourcing Comercial,SA</v>
          </cell>
          <cell r="BH576" t="str">
            <v>1010</v>
          </cell>
          <cell r="BI576">
            <v>1432</v>
          </cell>
          <cell r="BJ576" t="str">
            <v>13</v>
          </cell>
          <cell r="BK576">
            <v>31</v>
          </cell>
          <cell r="BL576">
            <v>313.41000000000003</v>
          </cell>
          <cell r="BM576" t="str">
            <v>NÍVEL 4</v>
          </cell>
          <cell r="BN576" t="str">
            <v>01</v>
          </cell>
          <cell r="BO576" t="str">
            <v>07</v>
          </cell>
          <cell r="BP576" t="str">
            <v>20040101</v>
          </cell>
          <cell r="BQ576" t="str">
            <v>21</v>
          </cell>
          <cell r="BR576" t="str">
            <v>EVOLUCAO AUTOMATICA</v>
          </cell>
          <cell r="BS576" t="str">
            <v>20050101</v>
          </cell>
          <cell r="BW576">
            <v>0</v>
          </cell>
          <cell r="BX576">
            <v>0</v>
          </cell>
          <cell r="BY576">
            <v>0</v>
          </cell>
          <cell r="BZ576">
            <v>0</v>
          </cell>
          <cell r="CA576">
            <v>0</v>
          </cell>
          <cell r="CC576">
            <v>0</v>
          </cell>
          <cell r="CG576">
            <v>0</v>
          </cell>
          <cell r="CK576">
            <v>0</v>
          </cell>
          <cell r="CO576">
            <v>0</v>
          </cell>
          <cell r="CT576">
            <v>0</v>
          </cell>
          <cell r="CU576">
            <v>0</v>
          </cell>
          <cell r="CV576">
            <v>0</v>
          </cell>
          <cell r="CW576">
            <v>0</v>
          </cell>
          <cell r="CX576">
            <v>0</v>
          </cell>
          <cell r="CZ576">
            <v>0</v>
          </cell>
          <cell r="DC576">
            <v>0</v>
          </cell>
          <cell r="DF576">
            <v>0</v>
          </cell>
          <cell r="DI576">
            <v>0</v>
          </cell>
          <cell r="DK576">
            <v>0</v>
          </cell>
          <cell r="DL576">
            <v>0</v>
          </cell>
          <cell r="DN576" t="str">
            <v>21D11</v>
          </cell>
          <cell r="DO576" t="str">
            <v>Flex.T.Int."Escrit"</v>
          </cell>
          <cell r="DP576">
            <v>2</v>
          </cell>
          <cell r="DQ576">
            <v>100</v>
          </cell>
          <cell r="DR576" t="str">
            <v>LX01</v>
          </cell>
          <cell r="DT576" t="str">
            <v>00320128</v>
          </cell>
          <cell r="DU576" t="str">
            <v>BARCLAYS BANK, PLC</v>
          </cell>
        </row>
        <row r="577">
          <cell r="A577" t="str">
            <v>211974</v>
          </cell>
          <cell r="B577" t="str">
            <v>Jose Delfim Borges</v>
          </cell>
          <cell r="C577" t="str">
            <v>1981</v>
          </cell>
          <cell r="D577">
            <v>24</v>
          </cell>
          <cell r="E577">
            <v>24</v>
          </cell>
          <cell r="F577" t="str">
            <v>19470717</v>
          </cell>
          <cell r="G577" t="str">
            <v>57</v>
          </cell>
          <cell r="H577" t="str">
            <v>1</v>
          </cell>
          <cell r="I577" t="str">
            <v>Casado</v>
          </cell>
          <cell r="J577" t="str">
            <v>masculino</v>
          </cell>
          <cell r="K577">
            <v>2</v>
          </cell>
          <cell r="L577" t="str">
            <v>R 16 Marco, N8 - 3 Esq.</v>
          </cell>
          <cell r="M577" t="str">
            <v>2625-410</v>
          </cell>
          <cell r="N577" t="str">
            <v>FORTE DA CASA</v>
          </cell>
          <cell r="O577" t="str">
            <v>00110024</v>
          </cell>
          <cell r="P577" t="str">
            <v>CICLO ELEMENTAR (4.CLASSE)</v>
          </cell>
          <cell r="R577" t="str">
            <v>981045</v>
          </cell>
          <cell r="S577" t="str">
            <v>20000607</v>
          </cell>
          <cell r="T577" t="str">
            <v>LISBOA</v>
          </cell>
          <cell r="U577" t="str">
            <v>9803</v>
          </cell>
          <cell r="V577" t="str">
            <v>S.NAC IND ENERGIA-SINDEL</v>
          </cell>
          <cell r="W577" t="str">
            <v>131915495</v>
          </cell>
          <cell r="X577" t="str">
            <v>3573</v>
          </cell>
          <cell r="Y577" t="str">
            <v>0.0</v>
          </cell>
          <cell r="Z577">
            <v>2</v>
          </cell>
          <cell r="AA577" t="str">
            <v>00</v>
          </cell>
          <cell r="AC577" t="str">
            <v>X</v>
          </cell>
          <cell r="AD577" t="str">
            <v>029</v>
          </cell>
          <cell r="AE577" t="str">
            <v>10940077895</v>
          </cell>
          <cell r="AF577" t="str">
            <v>02</v>
          </cell>
          <cell r="AG577" t="str">
            <v>19810504</v>
          </cell>
          <cell r="AH577" t="str">
            <v>DT.Adm.Corr.Antiguid</v>
          </cell>
          <cell r="AI577" t="str">
            <v>1</v>
          </cell>
          <cell r="AJ577" t="str">
            <v>ACTIVOS</v>
          </cell>
          <cell r="AK577" t="str">
            <v>AA</v>
          </cell>
          <cell r="AL577" t="str">
            <v>ACTIVO TEMP.INTEIRO</v>
          </cell>
          <cell r="AM577" t="str">
            <v>J300</v>
          </cell>
          <cell r="AN577" t="str">
            <v>EDPOutsourcing Comercial-S</v>
          </cell>
          <cell r="AO577" t="str">
            <v>J318</v>
          </cell>
          <cell r="AP577" t="str">
            <v>EDPOC-LRS-4Out</v>
          </cell>
          <cell r="AQ577" t="str">
            <v>40177155</v>
          </cell>
          <cell r="AR577" t="str">
            <v>70000045</v>
          </cell>
          <cell r="AS577" t="str">
            <v>01S3</v>
          </cell>
          <cell r="AT577" t="str">
            <v>CHEFIA SECCAO ESCALAO III</v>
          </cell>
          <cell r="AU577" t="str">
            <v>1</v>
          </cell>
          <cell r="AV577" t="str">
            <v>00040393</v>
          </cell>
          <cell r="AW577" t="str">
            <v>J20464460130</v>
          </cell>
          <cell r="AX577" t="str">
            <v>AS-LJLRS-CH-CHEFIA</v>
          </cell>
          <cell r="AY577" t="str">
            <v>68905509</v>
          </cell>
          <cell r="AZ577" t="str">
            <v>Lj Loures</v>
          </cell>
          <cell r="BA577" t="str">
            <v>6890</v>
          </cell>
          <cell r="BB577" t="str">
            <v>EDP Outsourcing Comercial</v>
          </cell>
          <cell r="BC577" t="str">
            <v>6890</v>
          </cell>
          <cell r="BD577" t="str">
            <v>6890</v>
          </cell>
          <cell r="BE577" t="str">
            <v>2800</v>
          </cell>
          <cell r="BF577" t="str">
            <v>6890</v>
          </cell>
          <cell r="BG577" t="str">
            <v>EDP Outsourcing Comercial,SA</v>
          </cell>
          <cell r="BH577" t="str">
            <v>1010</v>
          </cell>
          <cell r="BI577">
            <v>1707</v>
          </cell>
          <cell r="BJ577" t="str">
            <v>16</v>
          </cell>
          <cell r="BK577">
            <v>24</v>
          </cell>
          <cell r="BL577">
            <v>242.64</v>
          </cell>
          <cell r="BM577" t="str">
            <v>C SECÇ3</v>
          </cell>
          <cell r="BN577" t="str">
            <v>00</v>
          </cell>
          <cell r="BO577" t="str">
            <v>H</v>
          </cell>
          <cell r="BP577" t="str">
            <v>20050101</v>
          </cell>
          <cell r="BQ577" t="str">
            <v>21</v>
          </cell>
          <cell r="BR577" t="str">
            <v>EVOLUCAO AUTOMATICA</v>
          </cell>
          <cell r="BS577" t="str">
            <v>20050101</v>
          </cell>
          <cell r="BW577">
            <v>0</v>
          </cell>
          <cell r="BX577">
            <v>0</v>
          </cell>
          <cell r="BY577">
            <v>0</v>
          </cell>
          <cell r="BZ577">
            <v>0</v>
          </cell>
          <cell r="CA577">
            <v>0</v>
          </cell>
          <cell r="CC577">
            <v>0</v>
          </cell>
          <cell r="CG577">
            <v>0</v>
          </cell>
          <cell r="CK577">
            <v>0</v>
          </cell>
          <cell r="CO577">
            <v>0</v>
          </cell>
          <cell r="CT577">
            <v>0</v>
          </cell>
          <cell r="CU577">
            <v>0</v>
          </cell>
          <cell r="CV577">
            <v>0</v>
          </cell>
          <cell r="CW577">
            <v>0</v>
          </cell>
          <cell r="CX577">
            <v>1</v>
          </cell>
          <cell r="CY577" t="str">
            <v>6010</v>
          </cell>
          <cell r="CZ577">
            <v>39.54</v>
          </cell>
          <cell r="DC577">
            <v>0</v>
          </cell>
          <cell r="DF577">
            <v>0</v>
          </cell>
          <cell r="DI577">
            <v>0</v>
          </cell>
          <cell r="DK577">
            <v>0</v>
          </cell>
          <cell r="DL577">
            <v>0</v>
          </cell>
          <cell r="DN577" t="str">
            <v>21D12</v>
          </cell>
          <cell r="DO577" t="str">
            <v>Flex.T.Int."Act.Ind."</v>
          </cell>
          <cell r="DP577">
            <v>2</v>
          </cell>
          <cell r="DQ577">
            <v>100</v>
          </cell>
          <cell r="DR577" t="str">
            <v>LX01</v>
          </cell>
          <cell r="DT577" t="str">
            <v>00180000</v>
          </cell>
          <cell r="DU577" t="str">
            <v>BANCO TOTTA &amp; ACORES, SA</v>
          </cell>
        </row>
        <row r="578">
          <cell r="A578" t="str">
            <v>165280</v>
          </cell>
          <cell r="B578" t="str">
            <v>Anabela Pereira Coelho Batista</v>
          </cell>
          <cell r="C578" t="str">
            <v>1979</v>
          </cell>
          <cell r="D578">
            <v>26</v>
          </cell>
          <cell r="E578">
            <v>26</v>
          </cell>
          <cell r="F578" t="str">
            <v>19590209</v>
          </cell>
          <cell r="G578" t="str">
            <v>46</v>
          </cell>
          <cell r="H578" t="str">
            <v>1</v>
          </cell>
          <cell r="I578" t="str">
            <v>Casado</v>
          </cell>
          <cell r="J578" t="str">
            <v>feminino</v>
          </cell>
          <cell r="K578">
            <v>3</v>
          </cell>
          <cell r="L578" t="str">
            <v>Br Tazim Cam Publico Vda Creme 1  -  São Julião do Toj</v>
          </cell>
          <cell r="M578" t="str">
            <v>2670-000</v>
          </cell>
          <cell r="N578" t="str">
            <v>LOURES</v>
          </cell>
          <cell r="O578" t="str">
            <v>00242072</v>
          </cell>
          <cell r="P578" t="str">
            <v>CC CONTABILIDADE ADMINISTRACAO</v>
          </cell>
          <cell r="R578" t="str">
            <v>5160774</v>
          </cell>
          <cell r="S578" t="str">
            <v>19870305</v>
          </cell>
          <cell r="T578" t="str">
            <v>LISBOA</v>
          </cell>
          <cell r="U578" t="str">
            <v>9803</v>
          </cell>
          <cell r="V578" t="str">
            <v>S.NAC IND ENERGIA-SINDEL</v>
          </cell>
          <cell r="W578" t="str">
            <v>135355966</v>
          </cell>
          <cell r="X578" t="str">
            <v>1520</v>
          </cell>
          <cell r="Y578" t="str">
            <v>0.0</v>
          </cell>
          <cell r="Z578">
            <v>3</v>
          </cell>
          <cell r="AA578" t="str">
            <v>00</v>
          </cell>
          <cell r="AC578" t="str">
            <v>X</v>
          </cell>
          <cell r="AD578" t="str">
            <v>029</v>
          </cell>
          <cell r="AE578" t="str">
            <v>10940073950</v>
          </cell>
          <cell r="AF578" t="str">
            <v>02</v>
          </cell>
          <cell r="AG578" t="str">
            <v>19790301</v>
          </cell>
          <cell r="AH578" t="str">
            <v>DT.Adm.Corr.Antiguid</v>
          </cell>
          <cell r="AI578" t="str">
            <v>1</v>
          </cell>
          <cell r="AJ578" t="str">
            <v>ACTIVOS</v>
          </cell>
          <cell r="AK578" t="str">
            <v>AA</v>
          </cell>
          <cell r="AL578" t="str">
            <v>ACTIVO TEMP.INTEIRO</v>
          </cell>
          <cell r="AM578" t="str">
            <v>J300</v>
          </cell>
          <cell r="AN578" t="str">
            <v>EDPOutsourcing Comercial-S</v>
          </cell>
          <cell r="AO578" t="str">
            <v>J318</v>
          </cell>
          <cell r="AP578" t="str">
            <v>EDPOC-LRS-4Out</v>
          </cell>
          <cell r="AQ578" t="str">
            <v>40177156</v>
          </cell>
          <cell r="AR578" t="str">
            <v>70000022</v>
          </cell>
          <cell r="AS578" t="str">
            <v>014.</v>
          </cell>
          <cell r="AT578" t="str">
            <v>TECNICO COMERCIAL</v>
          </cell>
          <cell r="AU578" t="str">
            <v>1</v>
          </cell>
          <cell r="AV578" t="str">
            <v>00040394</v>
          </cell>
          <cell r="AW578" t="str">
            <v>J20464460430</v>
          </cell>
          <cell r="AX578" t="str">
            <v>AS-LJLRS-LOJA LOURES</v>
          </cell>
          <cell r="AY578" t="str">
            <v>68905509</v>
          </cell>
          <cell r="AZ578" t="str">
            <v>Lj Loures</v>
          </cell>
          <cell r="BA578" t="str">
            <v>6890</v>
          </cell>
          <cell r="BB578" t="str">
            <v>EDP Outsourcing Comercial</v>
          </cell>
          <cell r="BC578" t="str">
            <v>6890</v>
          </cell>
          <cell r="BD578" t="str">
            <v>6890</v>
          </cell>
          <cell r="BE578" t="str">
            <v>2800</v>
          </cell>
          <cell r="BF578" t="str">
            <v>6890</v>
          </cell>
          <cell r="BG578" t="str">
            <v>EDP Outsourcing Comercial,SA</v>
          </cell>
          <cell r="BH578" t="str">
            <v>1010</v>
          </cell>
          <cell r="BI578">
            <v>1432</v>
          </cell>
          <cell r="BJ578" t="str">
            <v>13</v>
          </cell>
          <cell r="BK578">
            <v>26</v>
          </cell>
          <cell r="BL578">
            <v>262.86</v>
          </cell>
          <cell r="BM578" t="str">
            <v>NÍVEL 4</v>
          </cell>
          <cell r="BN578" t="str">
            <v>01</v>
          </cell>
          <cell r="BO578" t="str">
            <v>07</v>
          </cell>
          <cell r="BP578" t="str">
            <v>20040101</v>
          </cell>
          <cell r="BQ578" t="str">
            <v>21</v>
          </cell>
          <cell r="BR578" t="str">
            <v>EVOLUCAO AUTOMATICA</v>
          </cell>
          <cell r="BS578" t="str">
            <v>20050101</v>
          </cell>
          <cell r="BW578">
            <v>0</v>
          </cell>
          <cell r="BX578">
            <v>0</v>
          </cell>
          <cell r="BY578">
            <v>0</v>
          </cell>
          <cell r="BZ578">
            <v>0</v>
          </cell>
          <cell r="CA578">
            <v>0</v>
          </cell>
          <cell r="CC578">
            <v>0</v>
          </cell>
          <cell r="CG578">
            <v>0</v>
          </cell>
          <cell r="CK578">
            <v>0</v>
          </cell>
          <cell r="CO578">
            <v>0</v>
          </cell>
          <cell r="CT578">
            <v>0</v>
          </cell>
          <cell r="CU578">
            <v>0</v>
          </cell>
          <cell r="CV578">
            <v>0</v>
          </cell>
          <cell r="CW578">
            <v>0</v>
          </cell>
          <cell r="CX578">
            <v>1</v>
          </cell>
          <cell r="CY578" t="str">
            <v>6010</v>
          </cell>
          <cell r="CZ578">
            <v>39.54</v>
          </cell>
          <cell r="DC578">
            <v>0</v>
          </cell>
          <cell r="DF578">
            <v>0</v>
          </cell>
          <cell r="DI578">
            <v>0</v>
          </cell>
          <cell r="DK578">
            <v>0</v>
          </cell>
          <cell r="DL578">
            <v>0</v>
          </cell>
          <cell r="DN578" t="str">
            <v>21D11</v>
          </cell>
          <cell r="DO578" t="str">
            <v>Flex.T.Int."Escrit"</v>
          </cell>
          <cell r="DP578">
            <v>2</v>
          </cell>
          <cell r="DQ578">
            <v>100</v>
          </cell>
          <cell r="DR578" t="str">
            <v>LX01</v>
          </cell>
          <cell r="DT578" t="str">
            <v>00330000</v>
          </cell>
          <cell r="DU578" t="str">
            <v>BANCO COMERCIAL PORTUGUES, SA</v>
          </cell>
        </row>
        <row r="579">
          <cell r="A579" t="str">
            <v>232424</v>
          </cell>
          <cell r="B579" t="str">
            <v>Aida Fernanda Conceição Placido Santos Cardoso</v>
          </cell>
          <cell r="C579" t="str">
            <v>1981</v>
          </cell>
          <cell r="D579">
            <v>24</v>
          </cell>
          <cell r="E579">
            <v>24</v>
          </cell>
          <cell r="F579" t="str">
            <v>19610917</v>
          </cell>
          <cell r="G579" t="str">
            <v>43</v>
          </cell>
          <cell r="H579" t="str">
            <v>0</v>
          </cell>
          <cell r="I579" t="str">
            <v>Solt.</v>
          </cell>
          <cell r="J579" t="str">
            <v>feminino</v>
          </cell>
          <cell r="K579">
            <v>1</v>
          </cell>
          <cell r="L579" t="str">
            <v>R Augusto Marques Raso 6-6.-B</v>
          </cell>
          <cell r="M579" t="str">
            <v>2670-000</v>
          </cell>
          <cell r="N579" t="str">
            <v>LOURES</v>
          </cell>
          <cell r="O579" t="str">
            <v>00231023</v>
          </cell>
          <cell r="P579" t="str">
            <v>CURSO GERAL DOS LICEUS</v>
          </cell>
          <cell r="R579" t="str">
            <v>6079326</v>
          </cell>
          <cell r="S579" t="str">
            <v>19941223</v>
          </cell>
          <cell r="T579" t="str">
            <v>LISBOA</v>
          </cell>
          <cell r="U579" t="str">
            <v>9802</v>
          </cell>
          <cell r="V579" t="str">
            <v>SIND IND ELéCT SUL ILHAS</v>
          </cell>
          <cell r="W579" t="str">
            <v>162672217</v>
          </cell>
          <cell r="X579" t="str">
            <v>1520</v>
          </cell>
          <cell r="Y579" t="str">
            <v>0.0</v>
          </cell>
          <cell r="Z579">
            <v>1</v>
          </cell>
          <cell r="AA579" t="str">
            <v>00</v>
          </cell>
          <cell r="AD579" t="str">
            <v>029</v>
          </cell>
          <cell r="AE579" t="str">
            <v>10940084843</v>
          </cell>
          <cell r="AF579" t="str">
            <v>02</v>
          </cell>
          <cell r="AG579" t="str">
            <v>19810423</v>
          </cell>
          <cell r="AH579" t="str">
            <v>DT.Adm.Corr.Antiguid</v>
          </cell>
          <cell r="AI579" t="str">
            <v>1</v>
          </cell>
          <cell r="AJ579" t="str">
            <v>ACTIVOS</v>
          </cell>
          <cell r="AK579" t="str">
            <v>AA</v>
          </cell>
          <cell r="AL579" t="str">
            <v>ACTIVO TEMP.INTEIRO</v>
          </cell>
          <cell r="AM579" t="str">
            <v>J300</v>
          </cell>
          <cell r="AN579" t="str">
            <v>EDPOutsourcing Comercial-S</v>
          </cell>
          <cell r="AO579" t="str">
            <v>J318</v>
          </cell>
          <cell r="AP579" t="str">
            <v>EDPOC-LRS-4Out</v>
          </cell>
          <cell r="AQ579" t="str">
            <v>40177159</v>
          </cell>
          <cell r="AR579" t="str">
            <v>70000060</v>
          </cell>
          <cell r="AS579" t="str">
            <v>025.</v>
          </cell>
          <cell r="AT579" t="str">
            <v>ESCRITURARIO COMERCIAL</v>
          </cell>
          <cell r="AU579" t="str">
            <v>1</v>
          </cell>
          <cell r="AV579" t="str">
            <v>00040394</v>
          </cell>
          <cell r="AW579" t="str">
            <v>J20464460430</v>
          </cell>
          <cell r="AX579" t="str">
            <v>AS-LJLRS-LOJA LOURES</v>
          </cell>
          <cell r="AY579" t="str">
            <v>68905509</v>
          </cell>
          <cell r="AZ579" t="str">
            <v>Lj Loures</v>
          </cell>
          <cell r="BA579" t="str">
            <v>6890</v>
          </cell>
          <cell r="BB579" t="str">
            <v>EDP Outsourcing Comercial</v>
          </cell>
          <cell r="BC579" t="str">
            <v>6890</v>
          </cell>
          <cell r="BD579" t="str">
            <v>6890</v>
          </cell>
          <cell r="BE579" t="str">
            <v>2800</v>
          </cell>
          <cell r="BF579" t="str">
            <v>6890</v>
          </cell>
          <cell r="BG579" t="str">
            <v>EDP Outsourcing Comercial,SA</v>
          </cell>
          <cell r="BH579" t="str">
            <v>1010</v>
          </cell>
          <cell r="BI579">
            <v>1247</v>
          </cell>
          <cell r="BJ579" t="str">
            <v>11</v>
          </cell>
          <cell r="BK579">
            <v>24</v>
          </cell>
          <cell r="BL579">
            <v>242.64</v>
          </cell>
          <cell r="BM579" t="str">
            <v>NÍVEL 5</v>
          </cell>
          <cell r="BN579" t="str">
            <v>01</v>
          </cell>
          <cell r="BO579" t="str">
            <v>08</v>
          </cell>
          <cell r="BP579" t="str">
            <v>20040101</v>
          </cell>
          <cell r="BQ579" t="str">
            <v>21</v>
          </cell>
          <cell r="BR579" t="str">
            <v>EVOLUCAO AUTOMATICA</v>
          </cell>
          <cell r="BS579" t="str">
            <v>20050101</v>
          </cell>
          <cell r="BW579">
            <v>0</v>
          </cell>
          <cell r="BX579">
            <v>0</v>
          </cell>
          <cell r="BY579">
            <v>0</v>
          </cell>
          <cell r="BZ579">
            <v>0</v>
          </cell>
          <cell r="CA579">
            <v>0</v>
          </cell>
          <cell r="CC579">
            <v>0</v>
          </cell>
          <cell r="CG579">
            <v>0</v>
          </cell>
          <cell r="CK579">
            <v>0</v>
          </cell>
          <cell r="CO579">
            <v>0</v>
          </cell>
          <cell r="CT579">
            <v>0</v>
          </cell>
          <cell r="CU579">
            <v>0</v>
          </cell>
          <cell r="CV579">
            <v>0</v>
          </cell>
          <cell r="CW579">
            <v>0</v>
          </cell>
          <cell r="CX579">
            <v>1</v>
          </cell>
          <cell r="CY579" t="str">
            <v>6010</v>
          </cell>
          <cell r="CZ579">
            <v>39.54</v>
          </cell>
          <cell r="DC579">
            <v>0</v>
          </cell>
          <cell r="DF579">
            <v>0</v>
          </cell>
          <cell r="DI579">
            <v>0</v>
          </cell>
          <cell r="DK579">
            <v>0</v>
          </cell>
          <cell r="DL579">
            <v>0</v>
          </cell>
          <cell r="DN579" t="str">
            <v>11D13</v>
          </cell>
          <cell r="DO579" t="str">
            <v>FixoTInt-"Lojas"2002</v>
          </cell>
          <cell r="DP579">
            <v>2</v>
          </cell>
          <cell r="DQ579">
            <v>100</v>
          </cell>
          <cell r="DR579" t="str">
            <v>LX01</v>
          </cell>
          <cell r="DT579" t="str">
            <v>00330000</v>
          </cell>
          <cell r="DU579" t="str">
            <v>BANCO COMERCIAL PORTUGUES, SA</v>
          </cell>
        </row>
        <row r="580">
          <cell r="A580" t="str">
            <v>325376</v>
          </cell>
          <cell r="B580" t="str">
            <v>David Alexandre Ferreira Celestino</v>
          </cell>
          <cell r="C580" t="str">
            <v>1995</v>
          </cell>
          <cell r="D580">
            <v>10</v>
          </cell>
          <cell r="E580">
            <v>10</v>
          </cell>
          <cell r="F580" t="str">
            <v>19760724</v>
          </cell>
          <cell r="G580" t="str">
            <v>28</v>
          </cell>
          <cell r="H580" t="str">
            <v>1</v>
          </cell>
          <cell r="I580" t="str">
            <v>Casado</v>
          </cell>
          <cell r="J580" t="str">
            <v>masculino</v>
          </cell>
          <cell r="K580">
            <v>1</v>
          </cell>
          <cell r="L580" t="str">
            <v>Pinhal Canto da Cerca, Ala Norte-R/C Esq.</v>
          </cell>
          <cell r="M580" t="str">
            <v>2640-510</v>
          </cell>
          <cell r="N580" t="str">
            <v>MAFRA</v>
          </cell>
          <cell r="O580" t="str">
            <v>00243403</v>
          </cell>
          <cell r="P580" t="str">
            <v>12.ANO - 3. CURSO</v>
          </cell>
          <cell r="R580" t="str">
            <v>10860582</v>
          </cell>
          <cell r="S580" t="str">
            <v>19991019</v>
          </cell>
          <cell r="T580" t="str">
            <v>LISBOA</v>
          </cell>
          <cell r="U580" t="str">
            <v>9803</v>
          </cell>
          <cell r="V580" t="str">
            <v>S.NAC IND ENERGIA-SINDEL</v>
          </cell>
          <cell r="W580" t="str">
            <v>213417707</v>
          </cell>
          <cell r="X580" t="str">
            <v>1546</v>
          </cell>
          <cell r="Y580" t="str">
            <v>0.0</v>
          </cell>
          <cell r="Z580">
            <v>1</v>
          </cell>
          <cell r="AA580" t="str">
            <v>00</v>
          </cell>
          <cell r="AC580" t="str">
            <v>X</v>
          </cell>
          <cell r="AD580" t="str">
            <v>029</v>
          </cell>
          <cell r="AE580" t="str">
            <v>10940099142</v>
          </cell>
          <cell r="AF580" t="str">
            <v>02</v>
          </cell>
          <cell r="AG580" t="str">
            <v>19950307</v>
          </cell>
          <cell r="AH580" t="str">
            <v>DT.Adm.Corr.Antiguid</v>
          </cell>
          <cell r="AI580" t="str">
            <v>1</v>
          </cell>
          <cell r="AJ580" t="str">
            <v>ACTIVOS</v>
          </cell>
          <cell r="AK580" t="str">
            <v>AA</v>
          </cell>
          <cell r="AL580" t="str">
            <v>ACTIVO TEMP.INTEIRO</v>
          </cell>
          <cell r="AM580" t="str">
            <v>J300</v>
          </cell>
          <cell r="AN580" t="str">
            <v>EDPOutsourcing Comercial-S</v>
          </cell>
          <cell r="AO580" t="str">
            <v>J318</v>
          </cell>
          <cell r="AP580" t="str">
            <v>EDPOC-LRS-4Out</v>
          </cell>
          <cell r="AQ580" t="str">
            <v>40177157</v>
          </cell>
          <cell r="AR580" t="str">
            <v>70000022</v>
          </cell>
          <cell r="AS580" t="str">
            <v>014.</v>
          </cell>
          <cell r="AT580" t="str">
            <v>TECNICO COMERCIAL</v>
          </cell>
          <cell r="AU580" t="str">
            <v>1</v>
          </cell>
          <cell r="AV580" t="str">
            <v>00040394</v>
          </cell>
          <cell r="AW580" t="str">
            <v>J20464460430</v>
          </cell>
          <cell r="AX580" t="str">
            <v>AS-LJLRS-LOJA LOURES</v>
          </cell>
          <cell r="AY580" t="str">
            <v>68905509</v>
          </cell>
          <cell r="AZ580" t="str">
            <v>Lj Loures</v>
          </cell>
          <cell r="BA580" t="str">
            <v>6890</v>
          </cell>
          <cell r="BB580" t="str">
            <v>EDP Outsourcing Comercial</v>
          </cell>
          <cell r="BC580" t="str">
            <v>6890</v>
          </cell>
          <cell r="BD580" t="str">
            <v>6890</v>
          </cell>
          <cell r="BE580" t="str">
            <v>2800</v>
          </cell>
          <cell r="BF580" t="str">
            <v>6890</v>
          </cell>
          <cell r="BG580" t="str">
            <v>EDP Outsourcing Comercial,SA</v>
          </cell>
          <cell r="BH580" t="str">
            <v>1010</v>
          </cell>
          <cell r="BI580">
            <v>1003</v>
          </cell>
          <cell r="BJ580" t="str">
            <v>08</v>
          </cell>
          <cell r="BK580">
            <v>10</v>
          </cell>
          <cell r="BL580">
            <v>101.1</v>
          </cell>
          <cell r="BM580" t="str">
            <v>NÍVEL 4</v>
          </cell>
          <cell r="BN580" t="str">
            <v>00</v>
          </cell>
          <cell r="BO580" t="str">
            <v>02</v>
          </cell>
          <cell r="BP580" t="str">
            <v>20040110</v>
          </cell>
          <cell r="BQ580" t="str">
            <v>33</v>
          </cell>
          <cell r="BR580" t="str">
            <v>NOMEACAO</v>
          </cell>
          <cell r="BS580" t="str">
            <v>20050101</v>
          </cell>
          <cell r="BW580">
            <v>0</v>
          </cell>
          <cell r="BX580">
            <v>0</v>
          </cell>
          <cell r="BY580">
            <v>0</v>
          </cell>
          <cell r="BZ580">
            <v>0</v>
          </cell>
          <cell r="CA580">
            <v>0</v>
          </cell>
          <cell r="CC580">
            <v>0</v>
          </cell>
          <cell r="CG580">
            <v>0</v>
          </cell>
          <cell r="CK580">
            <v>0</v>
          </cell>
          <cell r="CO580">
            <v>0</v>
          </cell>
          <cell r="CT580">
            <v>0</v>
          </cell>
          <cell r="CU580">
            <v>0</v>
          </cell>
          <cell r="CV580">
            <v>0</v>
          </cell>
          <cell r="CW580">
            <v>0</v>
          </cell>
          <cell r="CX580">
            <v>1</v>
          </cell>
          <cell r="CY580" t="str">
            <v>6010</v>
          </cell>
          <cell r="CZ580">
            <v>39.54</v>
          </cell>
          <cell r="DC580">
            <v>0</v>
          </cell>
          <cell r="DF580">
            <v>0</v>
          </cell>
          <cell r="DI580">
            <v>0</v>
          </cell>
          <cell r="DK580">
            <v>0</v>
          </cell>
          <cell r="DL580">
            <v>0</v>
          </cell>
          <cell r="DN580" t="str">
            <v>11D13</v>
          </cell>
          <cell r="DO580" t="str">
            <v>FixoTInt-"Lojas"2002</v>
          </cell>
          <cell r="DP580">
            <v>2</v>
          </cell>
          <cell r="DQ580">
            <v>100</v>
          </cell>
          <cell r="DR580" t="str">
            <v>LX01</v>
          </cell>
          <cell r="DT580" t="str">
            <v>00350426</v>
          </cell>
          <cell r="DU580" t="str">
            <v>CAIXA GERAL DE DEPOSITOS, SA</v>
          </cell>
        </row>
        <row r="581">
          <cell r="A581" t="str">
            <v>187283</v>
          </cell>
          <cell r="B581" t="str">
            <v>Ana Paula Tavares Esteves Ricardo Pereira</v>
          </cell>
          <cell r="C581" t="str">
            <v>1980</v>
          </cell>
          <cell r="D581">
            <v>25</v>
          </cell>
          <cell r="E581">
            <v>25</v>
          </cell>
          <cell r="F581" t="str">
            <v>19560213</v>
          </cell>
          <cell r="G581" t="str">
            <v>49</v>
          </cell>
          <cell r="H581" t="str">
            <v>1</v>
          </cell>
          <cell r="I581" t="str">
            <v>Casado</v>
          </cell>
          <cell r="J581" t="str">
            <v>feminino</v>
          </cell>
          <cell r="K581">
            <v>1</v>
          </cell>
          <cell r="L581" t="str">
            <v>R C Lt 33-3. Esq. Bairro S. Francisco</v>
          </cell>
          <cell r="M581" t="str">
            <v>2685-000</v>
          </cell>
          <cell r="N581" t="str">
            <v>SACAVÉM</v>
          </cell>
          <cell r="O581" t="str">
            <v>00232191</v>
          </cell>
          <cell r="P581" t="str">
            <v>SECCAO PREP.INSTIT. COMERCIAIS</v>
          </cell>
          <cell r="R581" t="str">
            <v>4699825</v>
          </cell>
          <cell r="S581" t="str">
            <v>19910626</v>
          </cell>
          <cell r="T581" t="str">
            <v>LISBOA</v>
          </cell>
          <cell r="W581" t="str">
            <v>127996800</v>
          </cell>
          <cell r="X581" t="str">
            <v>3492</v>
          </cell>
          <cell r="Y581" t="str">
            <v>0.0</v>
          </cell>
          <cell r="Z581">
            <v>1</v>
          </cell>
          <cell r="AA581" t="str">
            <v>00</v>
          </cell>
          <cell r="AD581" t="str">
            <v>029</v>
          </cell>
          <cell r="AE581" t="str">
            <v>10940095574</v>
          </cell>
          <cell r="AF581" t="str">
            <v>02</v>
          </cell>
          <cell r="AG581" t="str">
            <v>19800201</v>
          </cell>
          <cell r="AH581" t="str">
            <v>DT.Adm.Corr.Antiguid</v>
          </cell>
          <cell r="AI581" t="str">
            <v>1</v>
          </cell>
          <cell r="AJ581" t="str">
            <v>ACTIVOS</v>
          </cell>
          <cell r="AK581" t="str">
            <v>AA</v>
          </cell>
          <cell r="AL581" t="str">
            <v>ACTIVO TEMP.INTEIRO</v>
          </cell>
          <cell r="AM581" t="str">
            <v>J300</v>
          </cell>
          <cell r="AN581" t="str">
            <v>EDPOutsourcing Comercial-S</v>
          </cell>
          <cell r="AO581" t="str">
            <v>J318</v>
          </cell>
          <cell r="AP581" t="str">
            <v>EDPOC-LRS-4Out</v>
          </cell>
          <cell r="AQ581" t="str">
            <v>40177289</v>
          </cell>
          <cell r="AR581" t="str">
            <v>70000060</v>
          </cell>
          <cell r="AS581" t="str">
            <v>025.</v>
          </cell>
          <cell r="AT581" t="str">
            <v>ESCRITURARIO COMERCIAL</v>
          </cell>
          <cell r="AU581" t="str">
            <v>1</v>
          </cell>
          <cell r="AV581" t="str">
            <v>00040394</v>
          </cell>
          <cell r="AW581" t="str">
            <v>J20464460430</v>
          </cell>
          <cell r="AX581" t="str">
            <v>AS-LJLRS-LOJA LOURES</v>
          </cell>
          <cell r="AY581" t="str">
            <v>68905509</v>
          </cell>
          <cell r="AZ581" t="str">
            <v>Lj Loures</v>
          </cell>
          <cell r="BA581" t="str">
            <v>6890</v>
          </cell>
          <cell r="BB581" t="str">
            <v>EDP Outsourcing Comercial</v>
          </cell>
          <cell r="BC581" t="str">
            <v>6890</v>
          </cell>
          <cell r="BD581" t="str">
            <v>6890</v>
          </cell>
          <cell r="BE581" t="str">
            <v>2800</v>
          </cell>
          <cell r="BF581" t="str">
            <v>6890</v>
          </cell>
          <cell r="BG581" t="str">
            <v>EDP Outsourcing Comercial,SA</v>
          </cell>
          <cell r="BH581" t="str">
            <v>1010</v>
          </cell>
          <cell r="BI581">
            <v>1339</v>
          </cell>
          <cell r="BJ581" t="str">
            <v>12</v>
          </cell>
          <cell r="BK581">
            <v>25</v>
          </cell>
          <cell r="BL581">
            <v>252.75</v>
          </cell>
          <cell r="BM581" t="str">
            <v>NÍVEL 5</v>
          </cell>
          <cell r="BN581" t="str">
            <v>01</v>
          </cell>
          <cell r="BO581" t="str">
            <v>09</v>
          </cell>
          <cell r="BP581" t="str">
            <v>20040101</v>
          </cell>
          <cell r="BQ581" t="str">
            <v>21</v>
          </cell>
          <cell r="BR581" t="str">
            <v>EVOLUCAO AUTOMATICA</v>
          </cell>
          <cell r="BS581" t="str">
            <v>20050101</v>
          </cell>
          <cell r="BW581">
            <v>0</v>
          </cell>
          <cell r="BX581">
            <v>0</v>
          </cell>
          <cell r="BY581">
            <v>0</v>
          </cell>
          <cell r="BZ581">
            <v>0</v>
          </cell>
          <cell r="CA581">
            <v>0</v>
          </cell>
          <cell r="CC581">
            <v>0</v>
          </cell>
          <cell r="CG581">
            <v>0</v>
          </cell>
          <cell r="CK581">
            <v>0</v>
          </cell>
          <cell r="CO581">
            <v>0</v>
          </cell>
          <cell r="CT581">
            <v>0</v>
          </cell>
          <cell r="CU581">
            <v>0</v>
          </cell>
          <cell r="CV581">
            <v>0</v>
          </cell>
          <cell r="CW581">
            <v>0</v>
          </cell>
          <cell r="CX581">
            <v>1</v>
          </cell>
          <cell r="CY581" t="str">
            <v>6010</v>
          </cell>
          <cell r="CZ581">
            <v>39.54</v>
          </cell>
          <cell r="DC581">
            <v>0</v>
          </cell>
          <cell r="DF581">
            <v>0</v>
          </cell>
          <cell r="DI581">
            <v>0</v>
          </cell>
          <cell r="DK581">
            <v>0</v>
          </cell>
          <cell r="DL581">
            <v>0</v>
          </cell>
          <cell r="DN581" t="str">
            <v>11D13</v>
          </cell>
          <cell r="DO581" t="str">
            <v>FixoTInt-"Lojas"2002</v>
          </cell>
          <cell r="DP581">
            <v>2</v>
          </cell>
          <cell r="DQ581">
            <v>100</v>
          </cell>
          <cell r="DR581" t="str">
            <v>LX01</v>
          </cell>
          <cell r="DT581" t="str">
            <v>00350402</v>
          </cell>
          <cell r="DU581" t="str">
            <v>CAIXA GERAL DE DEPOSITOS, SA</v>
          </cell>
        </row>
        <row r="582">
          <cell r="A582" t="str">
            <v>157953</v>
          </cell>
          <cell r="B582" t="str">
            <v>Maria Luisa Silva Ramisio</v>
          </cell>
          <cell r="C582" t="str">
            <v>1978</v>
          </cell>
          <cell r="D582">
            <v>27</v>
          </cell>
          <cell r="E582">
            <v>27</v>
          </cell>
          <cell r="F582" t="str">
            <v>19580309</v>
          </cell>
          <cell r="G582" t="str">
            <v>47</v>
          </cell>
          <cell r="H582" t="str">
            <v>4</v>
          </cell>
          <cell r="I582" t="str">
            <v>Divorc</v>
          </cell>
          <cell r="J582" t="str">
            <v>feminino</v>
          </cell>
          <cell r="K582">
            <v>4</v>
          </cell>
          <cell r="L582" t="str">
            <v>R Camara Lobos N 19-2 Esq.    Mealhada</v>
          </cell>
          <cell r="M582" t="str">
            <v>2670-000</v>
          </cell>
          <cell r="N582" t="str">
            <v>LOURES</v>
          </cell>
          <cell r="O582" t="str">
            <v>00123032</v>
          </cell>
          <cell r="P582" t="str">
            <v>CICLO PREP. ENSINO SECUNDARIO</v>
          </cell>
          <cell r="R582" t="str">
            <v>5040253</v>
          </cell>
          <cell r="S582" t="str">
            <v>20011120</v>
          </cell>
          <cell r="U582" t="str">
            <v>9803</v>
          </cell>
          <cell r="V582" t="str">
            <v>S.NAC IND ENERGIA-SINDEL</v>
          </cell>
          <cell r="W582" t="str">
            <v>152474390</v>
          </cell>
          <cell r="X582" t="str">
            <v>1520</v>
          </cell>
          <cell r="Y582" t="str">
            <v>0.0</v>
          </cell>
          <cell r="Z582">
            <v>4</v>
          </cell>
          <cell r="AA582" t="str">
            <v>00</v>
          </cell>
          <cell r="AD582" t="str">
            <v>029</v>
          </cell>
          <cell r="AE582" t="str">
            <v>10940072361</v>
          </cell>
          <cell r="AF582" t="str">
            <v>02</v>
          </cell>
          <cell r="AG582" t="str">
            <v>19780529</v>
          </cell>
          <cell r="AH582" t="str">
            <v>DT.Adm.Corr.Antiguid</v>
          </cell>
          <cell r="AI582" t="str">
            <v>1</v>
          </cell>
          <cell r="AJ582" t="str">
            <v>ACTIVOS</v>
          </cell>
          <cell r="AK582" t="str">
            <v>AA</v>
          </cell>
          <cell r="AL582" t="str">
            <v>ACTIVO TEMP.INTEIRO</v>
          </cell>
          <cell r="AM582" t="str">
            <v>J300</v>
          </cell>
          <cell r="AN582" t="str">
            <v>EDPOutsourcing Comercial-S</v>
          </cell>
          <cell r="AO582" t="str">
            <v>J318</v>
          </cell>
          <cell r="AP582" t="str">
            <v>EDPOC-LRS-4Out</v>
          </cell>
          <cell r="AQ582" t="str">
            <v>40177158</v>
          </cell>
          <cell r="AR582" t="str">
            <v>70000060</v>
          </cell>
          <cell r="AS582" t="str">
            <v>025.</v>
          </cell>
          <cell r="AT582" t="str">
            <v>ESCRITURARIO COMERCIAL</v>
          </cell>
          <cell r="AU582" t="str">
            <v>1</v>
          </cell>
          <cell r="AV582" t="str">
            <v>00040394</v>
          </cell>
          <cell r="AW582" t="str">
            <v>J20464460430</v>
          </cell>
          <cell r="AX582" t="str">
            <v>AS-LJLRS-LOJA LOURES</v>
          </cell>
          <cell r="AY582" t="str">
            <v>68905509</v>
          </cell>
          <cell r="AZ582" t="str">
            <v>Lj Loures</v>
          </cell>
          <cell r="BA582" t="str">
            <v>6890</v>
          </cell>
          <cell r="BB582" t="str">
            <v>EDP Outsourcing Comercial</v>
          </cell>
          <cell r="BC582" t="str">
            <v>6890</v>
          </cell>
          <cell r="BD582" t="str">
            <v>6890</v>
          </cell>
          <cell r="BE582" t="str">
            <v>2800</v>
          </cell>
          <cell r="BF582" t="str">
            <v>6890</v>
          </cell>
          <cell r="BG582" t="str">
            <v>EDP Outsourcing Comercial,SA</v>
          </cell>
          <cell r="BH582" t="str">
            <v>1010</v>
          </cell>
          <cell r="BI582">
            <v>1247</v>
          </cell>
          <cell r="BJ582" t="str">
            <v>11</v>
          </cell>
          <cell r="BK582">
            <v>27</v>
          </cell>
          <cell r="BL582">
            <v>272.97000000000003</v>
          </cell>
          <cell r="BM582" t="str">
            <v>NÍVEL 5</v>
          </cell>
          <cell r="BN582" t="str">
            <v>02</v>
          </cell>
          <cell r="BO582" t="str">
            <v>08</v>
          </cell>
          <cell r="BP582" t="str">
            <v>20030101</v>
          </cell>
          <cell r="BQ582" t="str">
            <v>21</v>
          </cell>
          <cell r="BR582" t="str">
            <v>EVOLUCAO AUTOMATICA</v>
          </cell>
          <cell r="BS582" t="str">
            <v>20050101</v>
          </cell>
          <cell r="BW582">
            <v>0</v>
          </cell>
          <cell r="BX582">
            <v>0</v>
          </cell>
          <cell r="BY582">
            <v>0</v>
          </cell>
          <cell r="BZ582">
            <v>0</v>
          </cell>
          <cell r="CA582">
            <v>0</v>
          </cell>
          <cell r="CC582">
            <v>0</v>
          </cell>
          <cell r="CG582">
            <v>0</v>
          </cell>
          <cell r="CK582">
            <v>0</v>
          </cell>
          <cell r="CO582">
            <v>0</v>
          </cell>
          <cell r="CT582">
            <v>0</v>
          </cell>
          <cell r="CU582">
            <v>0</v>
          </cell>
          <cell r="CV582">
            <v>0</v>
          </cell>
          <cell r="CW582">
            <v>0</v>
          </cell>
          <cell r="CX582">
            <v>1</v>
          </cell>
          <cell r="CY582" t="str">
            <v>6010</v>
          </cell>
          <cell r="CZ582">
            <v>39.54</v>
          </cell>
          <cell r="DC582">
            <v>0</v>
          </cell>
          <cell r="DF582">
            <v>0</v>
          </cell>
          <cell r="DI582">
            <v>0</v>
          </cell>
          <cell r="DK582">
            <v>0</v>
          </cell>
          <cell r="DL582">
            <v>0</v>
          </cell>
          <cell r="DN582" t="str">
            <v>11D13</v>
          </cell>
          <cell r="DO582" t="str">
            <v>FixoTInt-"Lojas"2002</v>
          </cell>
          <cell r="DP582">
            <v>2</v>
          </cell>
          <cell r="DQ582">
            <v>100</v>
          </cell>
          <cell r="DR582" t="str">
            <v>LX01</v>
          </cell>
          <cell r="DT582" t="str">
            <v>00330000</v>
          </cell>
          <cell r="DU582" t="str">
            <v>BANCO COMERCIAL PORTUGUES, SA</v>
          </cell>
        </row>
        <row r="583">
          <cell r="A583" t="str">
            <v>302384</v>
          </cell>
          <cell r="B583" t="str">
            <v>Carlos Guilherme Pedro Rodrigues</v>
          </cell>
          <cell r="C583" t="str">
            <v>1984</v>
          </cell>
          <cell r="D583">
            <v>21</v>
          </cell>
          <cell r="E583">
            <v>21</v>
          </cell>
          <cell r="F583" t="str">
            <v>19610417</v>
          </cell>
          <cell r="G583" t="str">
            <v>44</v>
          </cell>
          <cell r="H583" t="str">
            <v>1</v>
          </cell>
          <cell r="I583" t="str">
            <v>Casado</v>
          </cell>
          <cell r="J583" t="str">
            <v>masculino</v>
          </cell>
          <cell r="K583">
            <v>1</v>
          </cell>
          <cell r="L583" t="str">
            <v>R Moinho Galega N 4 Rc Eq    Casal S Bras</v>
          </cell>
          <cell r="M583" t="str">
            <v>2700-591</v>
          </cell>
          <cell r="N583" t="str">
            <v>AMADORA</v>
          </cell>
          <cell r="O583" t="str">
            <v>00243052</v>
          </cell>
          <cell r="P583" t="str">
            <v>11 ANO DESPORTO</v>
          </cell>
          <cell r="R583" t="str">
            <v>5509175</v>
          </cell>
          <cell r="S583" t="str">
            <v>20010223</v>
          </cell>
          <cell r="T583" t="str">
            <v>LISBOA</v>
          </cell>
          <cell r="U583" t="str">
            <v>9803</v>
          </cell>
          <cell r="V583" t="str">
            <v>S.NAC IND ENERGIA-SINDEL</v>
          </cell>
          <cell r="W583" t="str">
            <v>183017170</v>
          </cell>
          <cell r="X583" t="str">
            <v>3140</v>
          </cell>
          <cell r="Y583" t="str">
            <v>0.0</v>
          </cell>
          <cell r="Z583">
            <v>1</v>
          </cell>
          <cell r="AA583" t="str">
            <v>00</v>
          </cell>
          <cell r="AD583" t="str">
            <v>029</v>
          </cell>
          <cell r="AE583" t="str">
            <v>10940088869</v>
          </cell>
          <cell r="AF583" t="str">
            <v>02</v>
          </cell>
          <cell r="AG583" t="str">
            <v>19841112</v>
          </cell>
          <cell r="AH583" t="str">
            <v>DT.Adm.Corr.Antiguid</v>
          </cell>
          <cell r="AI583" t="str">
            <v>1</v>
          </cell>
          <cell r="AJ583" t="str">
            <v>ACTIVOS</v>
          </cell>
          <cell r="AK583" t="str">
            <v>AA</v>
          </cell>
          <cell r="AL583" t="str">
            <v>ACTIVO TEMP.INTEIRO</v>
          </cell>
          <cell r="AM583" t="str">
            <v>J300</v>
          </cell>
          <cell r="AN583" t="str">
            <v>EDPOutsourcing Comercial-S</v>
          </cell>
          <cell r="AO583" t="str">
            <v>J318</v>
          </cell>
          <cell r="AP583" t="str">
            <v>EDPOC-LRS-4Out</v>
          </cell>
          <cell r="AQ583" t="str">
            <v>40177832</v>
          </cell>
          <cell r="AR583" t="str">
            <v>70000281</v>
          </cell>
          <cell r="AS583" t="str">
            <v>164.</v>
          </cell>
          <cell r="AT583" t="str">
            <v>TECNICO INFORMATICA</v>
          </cell>
          <cell r="AU583" t="str">
            <v>1</v>
          </cell>
          <cell r="AV583" t="str">
            <v>00040446</v>
          </cell>
          <cell r="AW583" t="str">
            <v>J20600000230</v>
          </cell>
          <cell r="AX583" t="str">
            <v>ACAP-APOIO</v>
          </cell>
          <cell r="AY583" t="str">
            <v>68908000</v>
          </cell>
          <cell r="AZ583" t="str">
            <v>AC- Acompanhamento d</v>
          </cell>
          <cell r="BA583" t="str">
            <v>6890</v>
          </cell>
          <cell r="BB583" t="str">
            <v>EDP Outsourcing Comercial</v>
          </cell>
          <cell r="BC583" t="str">
            <v>6890</v>
          </cell>
          <cell r="BD583" t="str">
            <v>6890</v>
          </cell>
          <cell r="BE583" t="str">
            <v>2800</v>
          </cell>
          <cell r="BF583" t="str">
            <v>6890</v>
          </cell>
          <cell r="BG583" t="str">
            <v>EDP Outsourcing Comercial,SA</v>
          </cell>
          <cell r="BH583" t="str">
            <v>1010</v>
          </cell>
          <cell r="BI583">
            <v>1339</v>
          </cell>
          <cell r="BJ583" t="str">
            <v>12</v>
          </cell>
          <cell r="BK583">
            <v>21</v>
          </cell>
          <cell r="BL583">
            <v>212.31</v>
          </cell>
          <cell r="BM583" t="str">
            <v>NÍVEL 4</v>
          </cell>
          <cell r="BN583" t="str">
            <v>00</v>
          </cell>
          <cell r="BO583" t="str">
            <v>06</v>
          </cell>
          <cell r="BP583" t="str">
            <v>20050101</v>
          </cell>
          <cell r="BQ583" t="str">
            <v>21</v>
          </cell>
          <cell r="BR583" t="str">
            <v>EVOLUCAO AUTOMATICA</v>
          </cell>
          <cell r="BS583" t="str">
            <v>20050101</v>
          </cell>
          <cell r="BW583">
            <v>0</v>
          </cell>
          <cell r="BX583">
            <v>0</v>
          </cell>
          <cell r="BY583">
            <v>0</v>
          </cell>
          <cell r="BZ583">
            <v>0</v>
          </cell>
          <cell r="CA583">
            <v>0</v>
          </cell>
          <cell r="CC583">
            <v>0</v>
          </cell>
          <cell r="CG583">
            <v>0</v>
          </cell>
          <cell r="CK583">
            <v>0</v>
          </cell>
          <cell r="CO583">
            <v>0</v>
          </cell>
          <cell r="CT583">
            <v>0</v>
          </cell>
          <cell r="CU583">
            <v>0</v>
          </cell>
          <cell r="CV583">
            <v>0</v>
          </cell>
          <cell r="CW583">
            <v>0</v>
          </cell>
          <cell r="CX583">
            <v>0</v>
          </cell>
          <cell r="CZ583">
            <v>0</v>
          </cell>
          <cell r="DC583">
            <v>0</v>
          </cell>
          <cell r="DF583">
            <v>0</v>
          </cell>
          <cell r="DI583">
            <v>0</v>
          </cell>
          <cell r="DK583">
            <v>0</v>
          </cell>
          <cell r="DL583">
            <v>0</v>
          </cell>
          <cell r="DN583" t="str">
            <v>21D11</v>
          </cell>
          <cell r="DO583" t="str">
            <v>Flex.T.Int."Escrit"</v>
          </cell>
          <cell r="DP583">
            <v>2</v>
          </cell>
          <cell r="DQ583">
            <v>100</v>
          </cell>
          <cell r="DR583" t="str">
            <v>LX01</v>
          </cell>
          <cell r="DT583" t="str">
            <v>00330000</v>
          </cell>
          <cell r="DU583" t="str">
            <v>BANCO COMERCIAL PORTUGUES, SA</v>
          </cell>
        </row>
        <row r="584">
          <cell r="A584" t="str">
            <v>273180</v>
          </cell>
          <cell r="B584" t="str">
            <v>Rui Manuel Machado Carvalho</v>
          </cell>
          <cell r="C584" t="str">
            <v>1978</v>
          </cell>
          <cell r="D584">
            <v>27</v>
          </cell>
          <cell r="E584">
            <v>27</v>
          </cell>
          <cell r="F584" t="str">
            <v>19601010</v>
          </cell>
          <cell r="G584" t="str">
            <v>44</v>
          </cell>
          <cell r="H584" t="str">
            <v>1</v>
          </cell>
          <cell r="I584" t="str">
            <v>Casado</v>
          </cell>
          <cell r="J584" t="str">
            <v>masculino</v>
          </cell>
          <cell r="K584">
            <v>1</v>
          </cell>
          <cell r="L584" t="str">
            <v>Rua da Liberdade, 9 - Almargem</v>
          </cell>
          <cell r="M584" t="str">
            <v>2590-205</v>
          </cell>
          <cell r="N584" t="str">
            <v>SOBRAL DE MONTE AGRAÇO</v>
          </cell>
          <cell r="O584" t="str">
            <v>00241132</v>
          </cell>
          <cell r="P584" t="str">
            <v>CURSO COMPLEMENTAR DOS LICEUS</v>
          </cell>
          <cell r="R584" t="str">
            <v>5548724</v>
          </cell>
          <cell r="S584" t="str">
            <v>20020624</v>
          </cell>
          <cell r="T584" t="str">
            <v>LISBOA</v>
          </cell>
          <cell r="U584" t="str">
            <v>9803</v>
          </cell>
          <cell r="V584" t="str">
            <v>S.NAC IND ENERGIA-SINDEL</v>
          </cell>
          <cell r="W584" t="str">
            <v>114432104</v>
          </cell>
          <cell r="X584" t="str">
            <v>1570</v>
          </cell>
          <cell r="Y584" t="str">
            <v>0.0</v>
          </cell>
          <cell r="Z584">
            <v>1</v>
          </cell>
          <cell r="AA584" t="str">
            <v>00</v>
          </cell>
          <cell r="AD584" t="str">
            <v>029</v>
          </cell>
          <cell r="AE584" t="str">
            <v>10940090854</v>
          </cell>
          <cell r="AF584" t="str">
            <v>02</v>
          </cell>
          <cell r="AG584" t="str">
            <v>19780602</v>
          </cell>
          <cell r="AH584" t="str">
            <v>DT.Adm.Corr.Antiguid</v>
          </cell>
          <cell r="AI584" t="str">
            <v>1</v>
          </cell>
          <cell r="AJ584" t="str">
            <v>ACTIVOS</v>
          </cell>
          <cell r="AK584" t="str">
            <v>AA</v>
          </cell>
          <cell r="AL584" t="str">
            <v>ACTIVO TEMP.INTEIRO</v>
          </cell>
          <cell r="AM584" t="str">
            <v>J300</v>
          </cell>
          <cell r="AN584" t="str">
            <v>EDPOutsourcing Comercial-S</v>
          </cell>
          <cell r="AO584" t="str">
            <v>J318</v>
          </cell>
          <cell r="AP584" t="str">
            <v>EDPOC-LRS-4Out</v>
          </cell>
          <cell r="AQ584" t="str">
            <v>40177434</v>
          </cell>
          <cell r="AR584" t="str">
            <v>70000022</v>
          </cell>
          <cell r="AS584" t="str">
            <v>014.</v>
          </cell>
          <cell r="AT584" t="str">
            <v>TECNICO COMERCIAL</v>
          </cell>
          <cell r="AU584" t="str">
            <v>1</v>
          </cell>
          <cell r="AV584" t="str">
            <v>00040531</v>
          </cell>
          <cell r="AW584" t="str">
            <v>J20600002430</v>
          </cell>
          <cell r="AX584" t="str">
            <v>ACTS-GA CONTACTOS TECNICOS SUL</v>
          </cell>
          <cell r="AY584" t="str">
            <v>68908200</v>
          </cell>
          <cell r="AZ584" t="str">
            <v>GC - GA Gestão Conta</v>
          </cell>
          <cell r="BA584" t="str">
            <v>6890</v>
          </cell>
          <cell r="BB584" t="str">
            <v>EDP Outsourcing Comercial</v>
          </cell>
          <cell r="BC584" t="str">
            <v>6890</v>
          </cell>
          <cell r="BD584" t="str">
            <v>6890</v>
          </cell>
          <cell r="BE584" t="str">
            <v>2800</v>
          </cell>
          <cell r="BF584" t="str">
            <v>6890</v>
          </cell>
          <cell r="BG584" t="str">
            <v>EDP Outsourcing Comercial,SA</v>
          </cell>
          <cell r="BH584" t="str">
            <v>1010</v>
          </cell>
          <cell r="BI584">
            <v>1247</v>
          </cell>
          <cell r="BJ584" t="str">
            <v>11</v>
          </cell>
          <cell r="BK584">
            <v>27</v>
          </cell>
          <cell r="BL584">
            <v>272.97000000000003</v>
          </cell>
          <cell r="BM584" t="str">
            <v>NÍVEL 4</v>
          </cell>
          <cell r="BN584" t="str">
            <v>01</v>
          </cell>
          <cell r="BO584" t="str">
            <v>05</v>
          </cell>
          <cell r="BP584" t="str">
            <v>20040101</v>
          </cell>
          <cell r="BQ584" t="str">
            <v>21</v>
          </cell>
          <cell r="BR584" t="str">
            <v>EVOLUCAO AUTOMATICA</v>
          </cell>
          <cell r="BS584" t="str">
            <v>20050101</v>
          </cell>
          <cell r="BW584">
            <v>0</v>
          </cell>
          <cell r="BX584">
            <v>0</v>
          </cell>
          <cell r="BY584">
            <v>0</v>
          </cell>
          <cell r="BZ584">
            <v>0</v>
          </cell>
          <cell r="CA584">
            <v>0</v>
          </cell>
          <cell r="CC584">
            <v>0</v>
          </cell>
          <cell r="CG584">
            <v>0</v>
          </cell>
          <cell r="CK584">
            <v>0</v>
          </cell>
          <cell r="CO584">
            <v>0</v>
          </cell>
          <cell r="CT584">
            <v>0</v>
          </cell>
          <cell r="CU584">
            <v>0</v>
          </cell>
          <cell r="CV584">
            <v>0</v>
          </cell>
          <cell r="CW584">
            <v>0</v>
          </cell>
          <cell r="CX584">
            <v>0</v>
          </cell>
          <cell r="CZ584">
            <v>0</v>
          </cell>
          <cell r="DC584">
            <v>0</v>
          </cell>
          <cell r="DF584">
            <v>0</v>
          </cell>
          <cell r="DI584">
            <v>0</v>
          </cell>
          <cell r="DK584">
            <v>0</v>
          </cell>
          <cell r="DL584">
            <v>0</v>
          </cell>
          <cell r="DN584" t="str">
            <v>21D11</v>
          </cell>
          <cell r="DO584" t="str">
            <v>Flex.T.Int."Escrit"</v>
          </cell>
          <cell r="DP584">
            <v>2</v>
          </cell>
          <cell r="DQ584">
            <v>100</v>
          </cell>
          <cell r="DR584" t="str">
            <v>LX01</v>
          </cell>
          <cell r="DT584" t="str">
            <v>00330000</v>
          </cell>
          <cell r="DU584" t="str">
            <v>BANCO COMERCIAL PORTUGUES, SA</v>
          </cell>
        </row>
        <row r="585">
          <cell r="A585" t="str">
            <v>303232</v>
          </cell>
          <cell r="B585" t="str">
            <v>Cristina Paula Marques Ferreira</v>
          </cell>
          <cell r="C585" t="str">
            <v>1984</v>
          </cell>
          <cell r="D585">
            <v>21</v>
          </cell>
          <cell r="E585">
            <v>21</v>
          </cell>
          <cell r="F585" t="str">
            <v>19630706</v>
          </cell>
          <cell r="G585" t="str">
            <v>41</v>
          </cell>
          <cell r="H585" t="str">
            <v>1</v>
          </cell>
          <cell r="I585" t="str">
            <v>Casado</v>
          </cell>
          <cell r="J585" t="str">
            <v>feminino</v>
          </cell>
          <cell r="K585">
            <v>2</v>
          </cell>
          <cell r="L585" t="str">
            <v>Rua Machico, nº 3 - Qta. da Areeira</v>
          </cell>
          <cell r="M585" t="str">
            <v>2670-433</v>
          </cell>
          <cell r="N585" t="str">
            <v>LOURES</v>
          </cell>
          <cell r="O585" t="str">
            <v>00772500</v>
          </cell>
          <cell r="P585" t="str">
            <v>SOCIOLOGIA</v>
          </cell>
          <cell r="R585" t="str">
            <v>6256381</v>
          </cell>
          <cell r="S585" t="str">
            <v>20020123</v>
          </cell>
          <cell r="T585" t="str">
            <v>LISBOA</v>
          </cell>
          <cell r="U585" t="str">
            <v>9803</v>
          </cell>
          <cell r="V585" t="str">
            <v>S.NAC IND ENERGIA-SINDEL</v>
          </cell>
          <cell r="W585" t="str">
            <v>183037804</v>
          </cell>
          <cell r="X585" t="str">
            <v>1520</v>
          </cell>
          <cell r="Y585" t="str">
            <v>0.0</v>
          </cell>
          <cell r="Z585">
            <v>2</v>
          </cell>
          <cell r="AA585" t="str">
            <v>00</v>
          </cell>
          <cell r="AC585" t="str">
            <v>X</v>
          </cell>
          <cell r="AD585" t="str">
            <v>029</v>
          </cell>
          <cell r="AE585" t="str">
            <v>10940087385</v>
          </cell>
          <cell r="AF585" t="str">
            <v>02</v>
          </cell>
          <cell r="AG585" t="str">
            <v>19840401</v>
          </cell>
          <cell r="AH585" t="str">
            <v>DT.Adm.Corr.Antiguid</v>
          </cell>
          <cell r="AI585" t="str">
            <v>1</v>
          </cell>
          <cell r="AJ585" t="str">
            <v>ACTIVOS</v>
          </cell>
          <cell r="AK585" t="str">
            <v>AA</v>
          </cell>
          <cell r="AL585" t="str">
            <v>ACTIVO TEMP.INTEIRO</v>
          </cell>
          <cell r="AM585" t="str">
            <v>J300</v>
          </cell>
          <cell r="AN585" t="str">
            <v>EDPOutsourcing Comercial-S</v>
          </cell>
          <cell r="AO585" t="str">
            <v>J318</v>
          </cell>
          <cell r="AP585" t="str">
            <v>EDPOC-LRS-4Out</v>
          </cell>
          <cell r="AQ585" t="str">
            <v>40177429</v>
          </cell>
          <cell r="AR585" t="str">
            <v>70000041</v>
          </cell>
          <cell r="AS585" t="str">
            <v>01L1</v>
          </cell>
          <cell r="AT585" t="str">
            <v>LICENCIADO I</v>
          </cell>
          <cell r="AU585" t="str">
            <v>1</v>
          </cell>
          <cell r="AV585" t="str">
            <v>00040531</v>
          </cell>
          <cell r="AW585" t="str">
            <v>J20600002430</v>
          </cell>
          <cell r="AX585" t="str">
            <v>ACTS-GA CONTACTOS TECNICOS SUL</v>
          </cell>
          <cell r="AY585" t="str">
            <v>68908200</v>
          </cell>
          <cell r="AZ585" t="str">
            <v>GC - GA Gestão Conta</v>
          </cell>
          <cell r="BA585" t="str">
            <v>6890</v>
          </cell>
          <cell r="BB585" t="str">
            <v>EDP Outsourcing Comercial</v>
          </cell>
          <cell r="BC585" t="str">
            <v>6890</v>
          </cell>
          <cell r="BD585" t="str">
            <v>6890</v>
          </cell>
          <cell r="BE585" t="str">
            <v>2800</v>
          </cell>
          <cell r="BF585" t="str">
            <v>6890</v>
          </cell>
          <cell r="BG585" t="str">
            <v>EDP Outsourcing Comercial,SA</v>
          </cell>
          <cell r="BH585" t="str">
            <v>1010</v>
          </cell>
          <cell r="BI585">
            <v>1799</v>
          </cell>
          <cell r="BJ585" t="str">
            <v>F</v>
          </cell>
          <cell r="BK585">
            <v>21</v>
          </cell>
          <cell r="BL585">
            <v>212.31</v>
          </cell>
          <cell r="BM585" t="str">
            <v>LIC 1</v>
          </cell>
          <cell r="BN585" t="str">
            <v>01</v>
          </cell>
          <cell r="BO585" t="str">
            <v>F</v>
          </cell>
          <cell r="BP585" t="str">
            <v>20040101</v>
          </cell>
          <cell r="BQ585" t="str">
            <v>21</v>
          </cell>
          <cell r="BR585" t="str">
            <v>EVOLUCAO AUTOMATICA</v>
          </cell>
          <cell r="BS585" t="str">
            <v>20050101</v>
          </cell>
          <cell r="BW585">
            <v>0</v>
          </cell>
          <cell r="BX585">
            <v>0</v>
          </cell>
          <cell r="BY585">
            <v>0</v>
          </cell>
          <cell r="BZ585">
            <v>0</v>
          </cell>
          <cell r="CA585">
            <v>0</v>
          </cell>
          <cell r="CC585">
            <v>0</v>
          </cell>
          <cell r="CG585">
            <v>0</v>
          </cell>
          <cell r="CK585">
            <v>0</v>
          </cell>
          <cell r="CO585">
            <v>0</v>
          </cell>
          <cell r="CT585">
            <v>0</v>
          </cell>
          <cell r="CU585">
            <v>0</v>
          </cell>
          <cell r="CV585">
            <v>0</v>
          </cell>
          <cell r="CW585">
            <v>0</v>
          </cell>
          <cell r="CX585">
            <v>0</v>
          </cell>
          <cell r="CZ585">
            <v>0</v>
          </cell>
          <cell r="DC585">
            <v>0</v>
          </cell>
          <cell r="DF585">
            <v>0</v>
          </cell>
          <cell r="DI585">
            <v>0</v>
          </cell>
          <cell r="DK585">
            <v>0</v>
          </cell>
          <cell r="DL585">
            <v>0</v>
          </cell>
          <cell r="DN585" t="str">
            <v>21D11</v>
          </cell>
          <cell r="DO585" t="str">
            <v>Flex.T.Int."Escrit"</v>
          </cell>
          <cell r="DP585">
            <v>2</v>
          </cell>
          <cell r="DQ585">
            <v>100</v>
          </cell>
          <cell r="DR585" t="str">
            <v>LX01</v>
          </cell>
          <cell r="DT585" t="str">
            <v>00330000</v>
          </cell>
          <cell r="DU585" t="str">
            <v>BANCO COMERCIAL PORTUGUES, SA</v>
          </cell>
        </row>
        <row r="586">
          <cell r="A586" t="str">
            <v>302651</v>
          </cell>
          <cell r="B586" t="str">
            <v>Ana Maria Massano Craveiro Baptista</v>
          </cell>
          <cell r="C586" t="str">
            <v>1984</v>
          </cell>
          <cell r="D586">
            <v>21</v>
          </cell>
          <cell r="E586">
            <v>21</v>
          </cell>
          <cell r="F586" t="str">
            <v>19600806</v>
          </cell>
          <cell r="G586" t="str">
            <v>44</v>
          </cell>
          <cell r="H586" t="str">
            <v>0</v>
          </cell>
          <cell r="I586" t="str">
            <v>Solt.</v>
          </cell>
          <cell r="J586" t="str">
            <v>feminino</v>
          </cell>
          <cell r="K586">
            <v>3</v>
          </cell>
          <cell r="L586" t="str">
            <v>LARGO NOSSA SENHORA DA LUZ - AZUEIRA</v>
          </cell>
          <cell r="M586" t="str">
            <v>2665-004</v>
          </cell>
          <cell r="N586" t="str">
            <v>AZUEIRA</v>
          </cell>
          <cell r="O586" t="str">
            <v>00243383</v>
          </cell>
          <cell r="P586" t="str">
            <v>12.ANO - 1. CURSO</v>
          </cell>
          <cell r="R586" t="str">
            <v>6058592</v>
          </cell>
          <cell r="S586" t="str">
            <v>19950427</v>
          </cell>
          <cell r="T586" t="str">
            <v>LISBOA</v>
          </cell>
          <cell r="W586" t="str">
            <v>103937951</v>
          </cell>
          <cell r="X586" t="str">
            <v>1546</v>
          </cell>
          <cell r="Y586" t="str">
            <v>0.0</v>
          </cell>
          <cell r="Z586">
            <v>3</v>
          </cell>
          <cell r="AA586" t="str">
            <v>00</v>
          </cell>
          <cell r="AC586" t="str">
            <v>X</v>
          </cell>
          <cell r="AD586" t="str">
            <v>029</v>
          </cell>
          <cell r="AE586" t="str">
            <v>10940086762</v>
          </cell>
          <cell r="AF586" t="str">
            <v>02</v>
          </cell>
          <cell r="AG586" t="str">
            <v>19840302</v>
          </cell>
          <cell r="AH586" t="str">
            <v>DT.Adm.Corr.Antiguid</v>
          </cell>
          <cell r="AI586" t="str">
            <v>1</v>
          </cell>
          <cell r="AJ586" t="str">
            <v>ACTIVOS</v>
          </cell>
          <cell r="AK586" t="str">
            <v>AA</v>
          </cell>
          <cell r="AL586" t="str">
            <v>ACTIVO TEMP.INTEIRO</v>
          </cell>
          <cell r="AM586" t="str">
            <v>J300</v>
          </cell>
          <cell r="AN586" t="str">
            <v>EDPOutsourcing Comercial-S</v>
          </cell>
          <cell r="AO586" t="str">
            <v>J319</v>
          </cell>
          <cell r="AP586" t="str">
            <v>EDPOC-TVDRS-HD</v>
          </cell>
          <cell r="AQ586" t="str">
            <v>40177137</v>
          </cell>
          <cell r="AR586" t="str">
            <v>70000022</v>
          </cell>
          <cell r="AS586" t="str">
            <v>014.</v>
          </cell>
          <cell r="AT586" t="str">
            <v>TECNICO COMERCIAL</v>
          </cell>
          <cell r="AU586" t="str">
            <v>1</v>
          </cell>
          <cell r="AV586" t="str">
            <v>00040386</v>
          </cell>
          <cell r="AW586" t="str">
            <v>J20464680430</v>
          </cell>
          <cell r="AX586" t="str">
            <v>AS-LJTVD-LOJA TORRES VEDRAS</v>
          </cell>
          <cell r="AY586" t="str">
            <v>68905517</v>
          </cell>
          <cell r="AZ586" t="str">
            <v>Lj T.Vedras</v>
          </cell>
          <cell r="BA586" t="str">
            <v>6890</v>
          </cell>
          <cell r="BB586" t="str">
            <v>EDP Outsourcing Comercial</v>
          </cell>
          <cell r="BC586" t="str">
            <v>6890</v>
          </cell>
          <cell r="BD586" t="str">
            <v>6890</v>
          </cell>
          <cell r="BE586" t="str">
            <v>2800</v>
          </cell>
          <cell r="BF586" t="str">
            <v>6890</v>
          </cell>
          <cell r="BG586" t="str">
            <v>EDP Outsourcing Comercial,SA</v>
          </cell>
          <cell r="BH586" t="str">
            <v>1010</v>
          </cell>
          <cell r="BI586">
            <v>1247</v>
          </cell>
          <cell r="BJ586" t="str">
            <v>11</v>
          </cell>
          <cell r="BK586">
            <v>21</v>
          </cell>
          <cell r="BL586">
            <v>212.31</v>
          </cell>
          <cell r="BM586" t="str">
            <v>NÍVEL 4</v>
          </cell>
          <cell r="BN586" t="str">
            <v>02</v>
          </cell>
          <cell r="BO586" t="str">
            <v>05</v>
          </cell>
          <cell r="BP586" t="str">
            <v>20030101</v>
          </cell>
          <cell r="BQ586" t="str">
            <v>21</v>
          </cell>
          <cell r="BR586" t="str">
            <v>EVOLUCAO AUTOMATICA</v>
          </cell>
          <cell r="BS586" t="str">
            <v>20050101</v>
          </cell>
          <cell r="BW586">
            <v>0</v>
          </cell>
          <cell r="BX586">
            <v>0</v>
          </cell>
          <cell r="BY586">
            <v>0</v>
          </cell>
          <cell r="BZ586">
            <v>0</v>
          </cell>
          <cell r="CA586">
            <v>0</v>
          </cell>
          <cell r="CC586">
            <v>0</v>
          </cell>
          <cell r="CG586">
            <v>0</v>
          </cell>
          <cell r="CK586">
            <v>0</v>
          </cell>
          <cell r="CO586">
            <v>0</v>
          </cell>
          <cell r="CT586">
            <v>0</v>
          </cell>
          <cell r="CU586">
            <v>0</v>
          </cell>
          <cell r="CV586">
            <v>0</v>
          </cell>
          <cell r="CW586">
            <v>0</v>
          </cell>
          <cell r="CX586">
            <v>0</v>
          </cell>
          <cell r="CZ586">
            <v>0</v>
          </cell>
          <cell r="DC586">
            <v>0</v>
          </cell>
          <cell r="DF586">
            <v>0</v>
          </cell>
          <cell r="DI586">
            <v>0</v>
          </cell>
          <cell r="DK586">
            <v>0</v>
          </cell>
          <cell r="DL586">
            <v>0</v>
          </cell>
          <cell r="DN586" t="str">
            <v>21D11</v>
          </cell>
          <cell r="DO586" t="str">
            <v>Flex.T.Int."Escrit"</v>
          </cell>
          <cell r="DP586">
            <v>9</v>
          </cell>
          <cell r="DQ586">
            <v>100</v>
          </cell>
          <cell r="DR586" t="str">
            <v>LX01</v>
          </cell>
          <cell r="DT586" t="str">
            <v>00350822</v>
          </cell>
          <cell r="DU586" t="str">
            <v>CAIXA GERAL DE DEPOSITOS, SA</v>
          </cell>
        </row>
        <row r="587">
          <cell r="A587" t="str">
            <v>219770</v>
          </cell>
          <cell r="B587" t="str">
            <v>Sergio Pedro Fernandes Barreira</v>
          </cell>
          <cell r="C587" t="str">
            <v>1976</v>
          </cell>
          <cell r="D587">
            <v>29</v>
          </cell>
          <cell r="E587">
            <v>29</v>
          </cell>
          <cell r="F587" t="str">
            <v>19570701</v>
          </cell>
          <cell r="G587" t="str">
            <v>47</v>
          </cell>
          <cell r="H587" t="str">
            <v>1</v>
          </cell>
          <cell r="I587" t="str">
            <v>Casado</v>
          </cell>
          <cell r="J587" t="str">
            <v>masculino</v>
          </cell>
          <cell r="K587">
            <v>1</v>
          </cell>
          <cell r="L587" t="str">
            <v>Casal da Costa A DOS CUNHADOS</v>
          </cell>
          <cell r="M587" t="str">
            <v>2560-024</v>
          </cell>
          <cell r="N587" t="str">
            <v>A DOS CUNHADOS</v>
          </cell>
          <cell r="O587" t="str">
            <v>00232273</v>
          </cell>
          <cell r="P587" t="str">
            <v>CURSO GERAL DE MECANICA</v>
          </cell>
          <cell r="R587" t="str">
            <v>5351947</v>
          </cell>
          <cell r="S587" t="str">
            <v>20000301</v>
          </cell>
          <cell r="T587" t="str">
            <v>LISBOA</v>
          </cell>
          <cell r="U587" t="str">
            <v>9803</v>
          </cell>
          <cell r="V587" t="str">
            <v>S.NAC IND ENERGIA-SINDEL</v>
          </cell>
          <cell r="W587" t="str">
            <v>153422807</v>
          </cell>
          <cell r="X587" t="str">
            <v>3905</v>
          </cell>
          <cell r="Y587" t="str">
            <v>0.0</v>
          </cell>
          <cell r="Z587">
            <v>1</v>
          </cell>
          <cell r="AA587" t="str">
            <v>00</v>
          </cell>
          <cell r="AC587" t="str">
            <v>X</v>
          </cell>
          <cell r="AD587" t="str">
            <v>029</v>
          </cell>
          <cell r="AE587" t="str">
            <v>10940080005</v>
          </cell>
          <cell r="AF587" t="str">
            <v>02</v>
          </cell>
          <cell r="AG587" t="str">
            <v>19760426</v>
          </cell>
          <cell r="AH587" t="str">
            <v>DT.Adm.Corr.Antiguid</v>
          </cell>
          <cell r="AI587" t="str">
            <v>1</v>
          </cell>
          <cell r="AJ587" t="str">
            <v>ACTIVOS</v>
          </cell>
          <cell r="AK587" t="str">
            <v>AA</v>
          </cell>
          <cell r="AL587" t="str">
            <v>ACTIVO TEMP.INTEIRO</v>
          </cell>
          <cell r="AM587" t="str">
            <v>J300</v>
          </cell>
          <cell r="AN587" t="str">
            <v>EDPOutsourcing Comercial-S</v>
          </cell>
          <cell r="AO587" t="str">
            <v>J319</v>
          </cell>
          <cell r="AP587" t="str">
            <v>EDPOC-TVDRS-HD</v>
          </cell>
          <cell r="AQ587" t="str">
            <v>40177139</v>
          </cell>
          <cell r="AR587" t="str">
            <v>70000060</v>
          </cell>
          <cell r="AS587" t="str">
            <v>025.</v>
          </cell>
          <cell r="AT587" t="str">
            <v>ESCRITURARIO COMERCIAL</v>
          </cell>
          <cell r="AU587" t="str">
            <v>1</v>
          </cell>
          <cell r="AV587" t="str">
            <v>00040386</v>
          </cell>
          <cell r="AW587" t="str">
            <v>J20464680430</v>
          </cell>
          <cell r="AX587" t="str">
            <v>AS-LJTVD-LOJA TORRES VEDRAS</v>
          </cell>
          <cell r="AY587" t="str">
            <v>68905517</v>
          </cell>
          <cell r="AZ587" t="str">
            <v>Lj T.Vedras</v>
          </cell>
          <cell r="BA587" t="str">
            <v>6890</v>
          </cell>
          <cell r="BB587" t="str">
            <v>EDP Outsourcing Comercial</v>
          </cell>
          <cell r="BC587" t="str">
            <v>6890</v>
          </cell>
          <cell r="BD587" t="str">
            <v>6890</v>
          </cell>
          <cell r="BE587" t="str">
            <v>2800</v>
          </cell>
          <cell r="BF587" t="str">
            <v>6890</v>
          </cell>
          <cell r="BG587" t="str">
            <v>EDP Outsourcing Comercial,SA</v>
          </cell>
          <cell r="BH587" t="str">
            <v>1010</v>
          </cell>
          <cell r="BI587">
            <v>1247</v>
          </cell>
          <cell r="BJ587" t="str">
            <v>11</v>
          </cell>
          <cell r="BK587">
            <v>29</v>
          </cell>
          <cell r="BL587">
            <v>293.19</v>
          </cell>
          <cell r="BM587" t="str">
            <v>NÍVEL 5</v>
          </cell>
          <cell r="BN587" t="str">
            <v>00</v>
          </cell>
          <cell r="BO587" t="str">
            <v>08</v>
          </cell>
          <cell r="BP587" t="str">
            <v>20050101</v>
          </cell>
          <cell r="BQ587" t="str">
            <v>21</v>
          </cell>
          <cell r="BR587" t="str">
            <v>EVOLUCAO AUTOMATICA</v>
          </cell>
          <cell r="BS587" t="str">
            <v>20050101</v>
          </cell>
          <cell r="BW587">
            <v>0</v>
          </cell>
          <cell r="BX587">
            <v>0</v>
          </cell>
          <cell r="BY587">
            <v>0</v>
          </cell>
          <cell r="BZ587">
            <v>0</v>
          </cell>
          <cell r="CA587">
            <v>0</v>
          </cell>
          <cell r="CC587">
            <v>0</v>
          </cell>
          <cell r="CG587">
            <v>0</v>
          </cell>
          <cell r="CK587">
            <v>0</v>
          </cell>
          <cell r="CO587">
            <v>0</v>
          </cell>
          <cell r="CT587">
            <v>0</v>
          </cell>
          <cell r="CU587">
            <v>0</v>
          </cell>
          <cell r="CV587">
            <v>0</v>
          </cell>
          <cell r="CW587">
            <v>0</v>
          </cell>
          <cell r="CX587">
            <v>1</v>
          </cell>
          <cell r="CY587" t="str">
            <v>6010</v>
          </cell>
          <cell r="CZ587">
            <v>39.54</v>
          </cell>
          <cell r="DC587">
            <v>0</v>
          </cell>
          <cell r="DF587">
            <v>0</v>
          </cell>
          <cell r="DI587">
            <v>0</v>
          </cell>
          <cell r="DK587">
            <v>0</v>
          </cell>
          <cell r="DL587">
            <v>0</v>
          </cell>
          <cell r="DN587" t="str">
            <v>11D13</v>
          </cell>
          <cell r="DO587" t="str">
            <v>FixoTInt-"Lojas"2002</v>
          </cell>
          <cell r="DP587">
            <v>9</v>
          </cell>
          <cell r="DQ587">
            <v>100</v>
          </cell>
          <cell r="DR587" t="str">
            <v>LX01</v>
          </cell>
          <cell r="DT587" t="str">
            <v>00455341</v>
          </cell>
          <cell r="DU587" t="str">
            <v>CAIXAS DE CREDITO AGRICOLA MUT</v>
          </cell>
        </row>
        <row r="588">
          <cell r="A588" t="str">
            <v>325350</v>
          </cell>
          <cell r="B588" t="str">
            <v>Adelaide Sofia Rodrigues Farrolas</v>
          </cell>
          <cell r="C588" t="str">
            <v>1993</v>
          </cell>
          <cell r="D588">
            <v>12</v>
          </cell>
          <cell r="E588">
            <v>12</v>
          </cell>
          <cell r="F588" t="str">
            <v>19720502</v>
          </cell>
          <cell r="G588" t="str">
            <v>33</v>
          </cell>
          <cell r="H588" t="str">
            <v>1</v>
          </cell>
          <cell r="I588" t="str">
            <v>Casado</v>
          </cell>
          <cell r="J588" t="str">
            <v>feminino</v>
          </cell>
          <cell r="K588">
            <v>0</v>
          </cell>
          <cell r="L588" t="str">
            <v>Rua Evaristo Silva bloco A - 5 D</v>
          </cell>
          <cell r="M588" t="str">
            <v>2560-374</v>
          </cell>
          <cell r="N588" t="str">
            <v>TORRES VEDRAS</v>
          </cell>
          <cell r="O588" t="str">
            <v>00233123</v>
          </cell>
          <cell r="P588" t="str">
            <v>CURSO GERAL UNIFICADO NOCTURNO</v>
          </cell>
          <cell r="R588" t="str">
            <v>9932378</v>
          </cell>
          <cell r="S588" t="str">
            <v>19990819</v>
          </cell>
          <cell r="T588" t="str">
            <v>LISBOA</v>
          </cell>
          <cell r="U588" t="str">
            <v>9803</v>
          </cell>
          <cell r="V588" t="str">
            <v>S.NAC IND ENERGIA-SINDEL</v>
          </cell>
          <cell r="W588" t="str">
            <v>195984595</v>
          </cell>
          <cell r="X588" t="str">
            <v>1589</v>
          </cell>
          <cell r="Y588" t="str">
            <v>0.0</v>
          </cell>
          <cell r="Z588">
            <v>0</v>
          </cell>
          <cell r="AA588" t="str">
            <v>00</v>
          </cell>
          <cell r="AD588" t="str">
            <v>029</v>
          </cell>
          <cell r="AE588" t="str">
            <v>10940097671</v>
          </cell>
          <cell r="AF588" t="str">
            <v>02</v>
          </cell>
          <cell r="AG588" t="str">
            <v>19930504</v>
          </cell>
          <cell r="AH588" t="str">
            <v>DT.Adm.Corr.Antiguid</v>
          </cell>
          <cell r="AI588" t="str">
            <v>1</v>
          </cell>
          <cell r="AJ588" t="str">
            <v>ACTIVOS</v>
          </cell>
          <cell r="AK588" t="str">
            <v>AA</v>
          </cell>
          <cell r="AL588" t="str">
            <v>ACTIVO TEMP.INTEIRO</v>
          </cell>
          <cell r="AM588" t="str">
            <v>J300</v>
          </cell>
          <cell r="AN588" t="str">
            <v>EDPOutsourcing Comercial-S</v>
          </cell>
          <cell r="AO588" t="str">
            <v>J319</v>
          </cell>
          <cell r="AP588" t="str">
            <v>EDPOC-TVDRS-HD</v>
          </cell>
          <cell r="AQ588" t="str">
            <v>40177140</v>
          </cell>
          <cell r="AR588" t="str">
            <v>70000060</v>
          </cell>
          <cell r="AS588" t="str">
            <v>025.</v>
          </cell>
          <cell r="AT588" t="str">
            <v>ESCRITURARIO COMERCIAL</v>
          </cell>
          <cell r="AU588" t="str">
            <v>1</v>
          </cell>
          <cell r="AV588" t="str">
            <v>00040386</v>
          </cell>
          <cell r="AW588" t="str">
            <v>J20464680430</v>
          </cell>
          <cell r="AX588" t="str">
            <v>AS-LJTVD-LOJA TORRES VEDRAS</v>
          </cell>
          <cell r="AY588" t="str">
            <v>68905517</v>
          </cell>
          <cell r="AZ588" t="str">
            <v>Lj T.Vedras</v>
          </cell>
          <cell r="BA588" t="str">
            <v>6890</v>
          </cell>
          <cell r="BB588" t="str">
            <v>EDP Outsourcing Comercial</v>
          </cell>
          <cell r="BC588" t="str">
            <v>6890</v>
          </cell>
          <cell r="BD588" t="str">
            <v>6890</v>
          </cell>
          <cell r="BE588" t="str">
            <v>2800</v>
          </cell>
          <cell r="BF588" t="str">
            <v>6890</v>
          </cell>
          <cell r="BG588" t="str">
            <v>EDP Outsourcing Comercial,SA</v>
          </cell>
          <cell r="BH588" t="str">
            <v>1010</v>
          </cell>
          <cell r="BI588">
            <v>1003</v>
          </cell>
          <cell r="BJ588" t="str">
            <v>08</v>
          </cell>
          <cell r="BK588">
            <v>12</v>
          </cell>
          <cell r="BL588">
            <v>121.32</v>
          </cell>
          <cell r="BM588" t="str">
            <v>NÍVEL 5</v>
          </cell>
          <cell r="BN588" t="str">
            <v>02</v>
          </cell>
          <cell r="BO588" t="str">
            <v>05</v>
          </cell>
          <cell r="BP588" t="str">
            <v>20030101</v>
          </cell>
          <cell r="BQ588" t="str">
            <v>21</v>
          </cell>
          <cell r="BR588" t="str">
            <v>EVOLUCAO AUTOMATICA</v>
          </cell>
          <cell r="BS588" t="str">
            <v>20050101</v>
          </cell>
          <cell r="BW588">
            <v>0</v>
          </cell>
          <cell r="BX588">
            <v>0</v>
          </cell>
          <cell r="BY588">
            <v>0</v>
          </cell>
          <cell r="BZ588">
            <v>0</v>
          </cell>
          <cell r="CA588">
            <v>0</v>
          </cell>
          <cell r="CC588">
            <v>0</v>
          </cell>
          <cell r="CG588">
            <v>0</v>
          </cell>
          <cell r="CK588">
            <v>0</v>
          </cell>
          <cell r="CO588">
            <v>0</v>
          </cell>
          <cell r="CT588">
            <v>0</v>
          </cell>
          <cell r="CU588">
            <v>0</v>
          </cell>
          <cell r="CV588">
            <v>0</v>
          </cell>
          <cell r="CW588">
            <v>0</v>
          </cell>
          <cell r="CX588">
            <v>1</v>
          </cell>
          <cell r="CY588" t="str">
            <v>6010</v>
          </cell>
          <cell r="CZ588">
            <v>39.54</v>
          </cell>
          <cell r="DC588">
            <v>0</v>
          </cell>
          <cell r="DF588">
            <v>0</v>
          </cell>
          <cell r="DI588">
            <v>0</v>
          </cell>
          <cell r="DK588">
            <v>0</v>
          </cell>
          <cell r="DL588">
            <v>0</v>
          </cell>
          <cell r="DN588" t="str">
            <v>11D13</v>
          </cell>
          <cell r="DO588" t="str">
            <v>FixoTInt-"Lojas"2002</v>
          </cell>
          <cell r="DP588">
            <v>9</v>
          </cell>
          <cell r="DQ588">
            <v>100</v>
          </cell>
          <cell r="DR588" t="str">
            <v>LX01</v>
          </cell>
          <cell r="DT588" t="str">
            <v>00300335</v>
          </cell>
          <cell r="DU588" t="str">
            <v>BANCO SANTANDER PORTUGAL, SA</v>
          </cell>
        </row>
        <row r="589">
          <cell r="A589" t="str">
            <v>219398</v>
          </cell>
          <cell r="B589" t="str">
            <v>Anabela Jesus Eleuterio Pedrinho</v>
          </cell>
          <cell r="C589" t="str">
            <v>1981</v>
          </cell>
          <cell r="D589">
            <v>24</v>
          </cell>
          <cell r="E589">
            <v>24</v>
          </cell>
          <cell r="F589" t="str">
            <v>19601028</v>
          </cell>
          <cell r="G589" t="str">
            <v>44</v>
          </cell>
          <cell r="H589" t="str">
            <v>0</v>
          </cell>
          <cell r="I589" t="str">
            <v>Solt.</v>
          </cell>
          <cell r="J589" t="str">
            <v>feminino</v>
          </cell>
          <cell r="K589">
            <v>1</v>
          </cell>
          <cell r="L589" t="str">
            <v>R Bombeiros Voluntarios, 31, 4-A</v>
          </cell>
          <cell r="M589" t="str">
            <v>2560-320</v>
          </cell>
          <cell r="N589" t="str">
            <v>TORRES VEDRAS</v>
          </cell>
          <cell r="O589" t="str">
            <v>00241132</v>
          </cell>
          <cell r="P589" t="str">
            <v>CURSO COMPLEMENTAR DOS LICEUS</v>
          </cell>
          <cell r="R589" t="str">
            <v>7829853.9</v>
          </cell>
          <cell r="S589" t="str">
            <v>20010130</v>
          </cell>
          <cell r="T589" t="str">
            <v>LISBOA</v>
          </cell>
          <cell r="U589" t="str">
            <v>9803</v>
          </cell>
          <cell r="V589" t="str">
            <v>S.NAC IND ENERGIA-SINDEL</v>
          </cell>
          <cell r="W589" t="str">
            <v>143513150</v>
          </cell>
          <cell r="X589" t="str">
            <v>1589</v>
          </cell>
          <cell r="Y589" t="str">
            <v>0.0</v>
          </cell>
          <cell r="Z589">
            <v>1</v>
          </cell>
          <cell r="AA589" t="str">
            <v>00</v>
          </cell>
          <cell r="AC589" t="str">
            <v>X</v>
          </cell>
          <cell r="AD589" t="str">
            <v>029</v>
          </cell>
          <cell r="AE589" t="str">
            <v>10940079633</v>
          </cell>
          <cell r="AF589" t="str">
            <v>02</v>
          </cell>
          <cell r="AG589" t="str">
            <v>19810917</v>
          </cell>
          <cell r="AH589" t="str">
            <v>DT.Adm.Corr.Antiguid</v>
          </cell>
          <cell r="AI589" t="str">
            <v>1</v>
          </cell>
          <cell r="AJ589" t="str">
            <v>ACTIVOS</v>
          </cell>
          <cell r="AK589" t="str">
            <v>AA</v>
          </cell>
          <cell r="AL589" t="str">
            <v>ACTIVO TEMP.INTEIRO</v>
          </cell>
          <cell r="AM589" t="str">
            <v>J300</v>
          </cell>
          <cell r="AN589" t="str">
            <v>EDPOutsourcing Comercial-S</v>
          </cell>
          <cell r="AO589" t="str">
            <v>J319</v>
          </cell>
          <cell r="AP589" t="str">
            <v>EDPOC-TVDRS-HD</v>
          </cell>
          <cell r="AQ589" t="str">
            <v>40177136</v>
          </cell>
          <cell r="AR589" t="str">
            <v>70000022</v>
          </cell>
          <cell r="AS589" t="str">
            <v>014.</v>
          </cell>
          <cell r="AT589" t="str">
            <v>TECNICO COMERCIAL</v>
          </cell>
          <cell r="AU589" t="str">
            <v>1</v>
          </cell>
          <cell r="AV589" t="str">
            <v>00040386</v>
          </cell>
          <cell r="AW589" t="str">
            <v>J20464680430</v>
          </cell>
          <cell r="AX589" t="str">
            <v>AS-LJTVD-LOJA TORRES VEDRAS</v>
          </cell>
          <cell r="AY589" t="str">
            <v>68905517</v>
          </cell>
          <cell r="AZ589" t="str">
            <v>Lj T.Vedras</v>
          </cell>
          <cell r="BA589" t="str">
            <v>6890</v>
          </cell>
          <cell r="BB589" t="str">
            <v>EDP Outsourcing Comercial</v>
          </cell>
          <cell r="BC589" t="str">
            <v>6890</v>
          </cell>
          <cell r="BD589" t="str">
            <v>6890</v>
          </cell>
          <cell r="BE589" t="str">
            <v>2800</v>
          </cell>
          <cell r="BF589" t="str">
            <v>6890</v>
          </cell>
          <cell r="BG589" t="str">
            <v>EDP Outsourcing Comercial,SA</v>
          </cell>
          <cell r="BH589" t="str">
            <v>1010</v>
          </cell>
          <cell r="BI589">
            <v>1339</v>
          </cell>
          <cell r="BJ589" t="str">
            <v>12</v>
          </cell>
          <cell r="BK589">
            <v>24</v>
          </cell>
          <cell r="BL589">
            <v>242.64</v>
          </cell>
          <cell r="BM589" t="str">
            <v>NÍVEL 4</v>
          </cell>
          <cell r="BN589" t="str">
            <v>00</v>
          </cell>
          <cell r="BO589" t="str">
            <v>06</v>
          </cell>
          <cell r="BP589" t="str">
            <v>20050101</v>
          </cell>
          <cell r="BQ589" t="str">
            <v>21</v>
          </cell>
          <cell r="BR589" t="str">
            <v>EVOLUCAO AUTOMATICA</v>
          </cell>
          <cell r="BS589" t="str">
            <v>20050101</v>
          </cell>
          <cell r="BW589">
            <v>0</v>
          </cell>
          <cell r="BX589">
            <v>0</v>
          </cell>
          <cell r="BY589">
            <v>0</v>
          </cell>
          <cell r="BZ589">
            <v>0</v>
          </cell>
          <cell r="CA589">
            <v>0</v>
          </cell>
          <cell r="CC589">
            <v>0</v>
          </cell>
          <cell r="CG589">
            <v>0</v>
          </cell>
          <cell r="CK589">
            <v>0</v>
          </cell>
          <cell r="CO589">
            <v>0</v>
          </cell>
          <cell r="CT589">
            <v>0</v>
          </cell>
          <cell r="CU589">
            <v>0</v>
          </cell>
          <cell r="CV589">
            <v>0</v>
          </cell>
          <cell r="CW589">
            <v>0</v>
          </cell>
          <cell r="CX589">
            <v>1</v>
          </cell>
          <cell r="CY589" t="str">
            <v>6010</v>
          </cell>
          <cell r="CZ589">
            <v>39.54</v>
          </cell>
          <cell r="DC589">
            <v>0</v>
          </cell>
          <cell r="DF589">
            <v>0</v>
          </cell>
          <cell r="DI589">
            <v>0</v>
          </cell>
          <cell r="DK589">
            <v>0</v>
          </cell>
          <cell r="DL589">
            <v>0</v>
          </cell>
          <cell r="DN589" t="str">
            <v>21D11</v>
          </cell>
          <cell r="DO589" t="str">
            <v>Flex.T.Int."Escrit"</v>
          </cell>
          <cell r="DP589">
            <v>9</v>
          </cell>
          <cell r="DQ589">
            <v>100</v>
          </cell>
          <cell r="DR589" t="str">
            <v>LX01</v>
          </cell>
          <cell r="DT589" t="str">
            <v>00350822</v>
          </cell>
          <cell r="DU589" t="str">
            <v>CAIXA GERAL DE DEPOSITOS, SA</v>
          </cell>
        </row>
        <row r="590">
          <cell r="A590" t="str">
            <v>163996</v>
          </cell>
          <cell r="B590" t="str">
            <v>Jose Serafim Figueiredo Silva</v>
          </cell>
          <cell r="C590" t="str">
            <v>1978</v>
          </cell>
          <cell r="D590">
            <v>27</v>
          </cell>
          <cell r="E590">
            <v>27</v>
          </cell>
          <cell r="F590" t="str">
            <v>19550303</v>
          </cell>
          <cell r="G590" t="str">
            <v>50</v>
          </cell>
          <cell r="H590" t="str">
            <v>1</v>
          </cell>
          <cell r="I590" t="str">
            <v>Casado</v>
          </cell>
          <cell r="J590" t="str">
            <v>masculino</v>
          </cell>
          <cell r="K590">
            <v>2</v>
          </cell>
          <cell r="L590" t="str">
            <v>R dos Combatentes Ultramar, N. 62    -  Murteira</v>
          </cell>
          <cell r="M590" t="str">
            <v>2550-368</v>
          </cell>
          <cell r="N590" t="str">
            <v>LAMAS CDV</v>
          </cell>
          <cell r="O590" t="str">
            <v>00110024</v>
          </cell>
          <cell r="P590" t="str">
            <v>CICLO ELEMENTAR (4.CLASSE)</v>
          </cell>
          <cell r="R590" t="str">
            <v>5579866</v>
          </cell>
          <cell r="S590" t="str">
            <v>19950605</v>
          </cell>
          <cell r="T590" t="str">
            <v>LISBOA</v>
          </cell>
          <cell r="U590" t="str">
            <v>9803</v>
          </cell>
          <cell r="V590" t="str">
            <v>S.NAC IND ENERGIA-SINDEL</v>
          </cell>
          <cell r="W590" t="str">
            <v>115825037</v>
          </cell>
          <cell r="X590" t="str">
            <v>1490</v>
          </cell>
          <cell r="Y590" t="str">
            <v>0.0</v>
          </cell>
          <cell r="Z590">
            <v>2</v>
          </cell>
          <cell r="AA590" t="str">
            <v>00</v>
          </cell>
          <cell r="AC590" t="str">
            <v>X</v>
          </cell>
          <cell r="AD590" t="str">
            <v>029</v>
          </cell>
          <cell r="AE590" t="str">
            <v>10940092333</v>
          </cell>
          <cell r="AF590" t="str">
            <v>02</v>
          </cell>
          <cell r="AG590" t="str">
            <v>19781101</v>
          </cell>
          <cell r="AH590" t="str">
            <v>DT.Adm.Corr.Antiguid</v>
          </cell>
          <cell r="AI590" t="str">
            <v>1</v>
          </cell>
          <cell r="AJ590" t="str">
            <v>ACTIVOS</v>
          </cell>
          <cell r="AK590" t="str">
            <v>AA</v>
          </cell>
          <cell r="AL590" t="str">
            <v>ACTIVO TEMP.INTEIRO</v>
          </cell>
          <cell r="AM590" t="str">
            <v>J300</v>
          </cell>
          <cell r="AN590" t="str">
            <v>EDPOutsourcing Comercial-S</v>
          </cell>
          <cell r="AO590" t="str">
            <v>J319</v>
          </cell>
          <cell r="AP590" t="str">
            <v>EDPOC-TVDRS-HD</v>
          </cell>
          <cell r="AQ590" t="str">
            <v>40177138</v>
          </cell>
          <cell r="AR590" t="str">
            <v>70000060</v>
          </cell>
          <cell r="AS590" t="str">
            <v>025.</v>
          </cell>
          <cell r="AT590" t="str">
            <v>ESCRITURARIO COMERCIAL</v>
          </cell>
          <cell r="AU590" t="str">
            <v>1</v>
          </cell>
          <cell r="AV590" t="str">
            <v>00040386</v>
          </cell>
          <cell r="AW590" t="str">
            <v>J20464680430</v>
          </cell>
          <cell r="AX590" t="str">
            <v>AS-LJTVD-LOJA TORRES VEDRAS</v>
          </cell>
          <cell r="AY590" t="str">
            <v>68905517</v>
          </cell>
          <cell r="AZ590" t="str">
            <v>Lj T.Vedras</v>
          </cell>
          <cell r="BA590" t="str">
            <v>6890</v>
          </cell>
          <cell r="BB590" t="str">
            <v>EDP Outsourcing Comercial</v>
          </cell>
          <cell r="BC590" t="str">
            <v>6890</v>
          </cell>
          <cell r="BD590" t="str">
            <v>6890</v>
          </cell>
          <cell r="BE590" t="str">
            <v>2800</v>
          </cell>
          <cell r="BF590" t="str">
            <v>6890</v>
          </cell>
          <cell r="BG590" t="str">
            <v>EDP Outsourcing Comercial,SA</v>
          </cell>
          <cell r="BH590" t="str">
            <v>1010</v>
          </cell>
          <cell r="BI590">
            <v>1247</v>
          </cell>
          <cell r="BJ590" t="str">
            <v>11</v>
          </cell>
          <cell r="BK590">
            <v>27</v>
          </cell>
          <cell r="BL590">
            <v>272.97000000000003</v>
          </cell>
          <cell r="BM590" t="str">
            <v>NÍVEL 5</v>
          </cell>
          <cell r="BN590" t="str">
            <v>00</v>
          </cell>
          <cell r="BO590" t="str">
            <v>08</v>
          </cell>
          <cell r="BP590" t="str">
            <v>20040112</v>
          </cell>
          <cell r="BQ590" t="str">
            <v>33</v>
          </cell>
          <cell r="BR590" t="str">
            <v>NOMEACAO</v>
          </cell>
          <cell r="BS590" t="str">
            <v>20050101</v>
          </cell>
          <cell r="BW590">
            <v>0</v>
          </cell>
          <cell r="BX590">
            <v>0</v>
          </cell>
          <cell r="BY590">
            <v>0</v>
          </cell>
          <cell r="BZ590">
            <v>0</v>
          </cell>
          <cell r="CA590">
            <v>0</v>
          </cell>
          <cell r="CC590">
            <v>0</v>
          </cell>
          <cell r="CG590">
            <v>0</v>
          </cell>
          <cell r="CK590">
            <v>0</v>
          </cell>
          <cell r="CO590">
            <v>0</v>
          </cell>
          <cell r="CT590">
            <v>0</v>
          </cell>
          <cell r="CU590">
            <v>0</v>
          </cell>
          <cell r="CV590">
            <v>0</v>
          </cell>
          <cell r="CW590">
            <v>0</v>
          </cell>
          <cell r="CX590">
            <v>1</v>
          </cell>
          <cell r="CY590" t="str">
            <v>6010</v>
          </cell>
          <cell r="CZ590">
            <v>39.54</v>
          </cell>
          <cell r="DC590">
            <v>0</v>
          </cell>
          <cell r="DF590">
            <v>0</v>
          </cell>
          <cell r="DI590">
            <v>0</v>
          </cell>
          <cell r="DK590">
            <v>0</v>
          </cell>
          <cell r="DL590">
            <v>0</v>
          </cell>
          <cell r="DN590" t="str">
            <v>11D13</v>
          </cell>
          <cell r="DO590" t="str">
            <v>FixoTInt-"Lojas"2002</v>
          </cell>
          <cell r="DP590">
            <v>9</v>
          </cell>
          <cell r="DQ590">
            <v>100</v>
          </cell>
          <cell r="DR590" t="str">
            <v>LX01</v>
          </cell>
          <cell r="DT590" t="str">
            <v>00350180</v>
          </cell>
          <cell r="DU590" t="str">
            <v>CAIXA GERAL DE DEPOSITOS, SA</v>
          </cell>
        </row>
        <row r="591">
          <cell r="A591" t="str">
            <v>325368</v>
          </cell>
          <cell r="B591" t="str">
            <v>Angela Maria Gomes Ferreira Brasil</v>
          </cell>
          <cell r="C591" t="str">
            <v>1993</v>
          </cell>
          <cell r="D591">
            <v>12</v>
          </cell>
          <cell r="E591">
            <v>12</v>
          </cell>
          <cell r="F591" t="str">
            <v>19700910</v>
          </cell>
          <cell r="G591" t="str">
            <v>34</v>
          </cell>
          <cell r="H591" t="str">
            <v>1</v>
          </cell>
          <cell r="I591" t="str">
            <v>Casado</v>
          </cell>
          <cell r="J591" t="str">
            <v>feminino</v>
          </cell>
          <cell r="K591">
            <v>0</v>
          </cell>
          <cell r="L591" t="str">
            <v>R Teresa Jesus Pereira, 24 - 2 Esq. - Bloco 1</v>
          </cell>
          <cell r="M591" t="str">
            <v>2560-000</v>
          </cell>
          <cell r="N591" t="str">
            <v>TORRES VEDRAS</v>
          </cell>
          <cell r="O591" t="str">
            <v>00674203</v>
          </cell>
          <cell r="P591" t="str">
            <v>C.SUP.GESTAO RECURSOS HUMANOS</v>
          </cell>
          <cell r="R591" t="str">
            <v>9566018</v>
          </cell>
          <cell r="S591" t="str">
            <v>19971114</v>
          </cell>
          <cell r="T591" t="str">
            <v>LISBOA</v>
          </cell>
          <cell r="W591" t="str">
            <v>164190945</v>
          </cell>
          <cell r="X591" t="str">
            <v>1589</v>
          </cell>
          <cell r="Y591" t="str">
            <v>0.0</v>
          </cell>
          <cell r="Z591">
            <v>0</v>
          </cell>
          <cell r="AA591" t="str">
            <v>00</v>
          </cell>
          <cell r="AC591" t="str">
            <v>X</v>
          </cell>
          <cell r="AD591" t="str">
            <v>029</v>
          </cell>
          <cell r="AE591" t="str">
            <v>10940097647</v>
          </cell>
          <cell r="AF591" t="str">
            <v>02</v>
          </cell>
          <cell r="AG591" t="str">
            <v>19930504</v>
          </cell>
          <cell r="AH591" t="str">
            <v>DT.Adm.Corr.Antiguid</v>
          </cell>
          <cell r="AI591" t="str">
            <v>1</v>
          </cell>
          <cell r="AJ591" t="str">
            <v>ACTIVOS</v>
          </cell>
          <cell r="AK591" t="str">
            <v>AA</v>
          </cell>
          <cell r="AL591" t="str">
            <v>ACTIVO TEMP.INTEIRO</v>
          </cell>
          <cell r="AM591" t="str">
            <v>J300</v>
          </cell>
          <cell r="AN591" t="str">
            <v>EDPOutsourcing Comercial-S</v>
          </cell>
          <cell r="AO591" t="str">
            <v>J319</v>
          </cell>
          <cell r="AP591" t="str">
            <v>EDPOC-TVDRS-HD</v>
          </cell>
          <cell r="AQ591" t="str">
            <v>40177437</v>
          </cell>
          <cell r="AR591" t="str">
            <v>70000037</v>
          </cell>
          <cell r="AS591" t="str">
            <v>01B1</v>
          </cell>
          <cell r="AT591" t="str">
            <v>BACHAREL I</v>
          </cell>
          <cell r="AU591" t="str">
            <v>1</v>
          </cell>
          <cell r="AV591" t="str">
            <v>00040446</v>
          </cell>
          <cell r="AW591" t="str">
            <v>J20600000230</v>
          </cell>
          <cell r="AX591" t="str">
            <v>ACAP-APOIO</v>
          </cell>
          <cell r="AY591" t="str">
            <v>68908000</v>
          </cell>
          <cell r="AZ591" t="str">
            <v>AC- Acompanhamento d</v>
          </cell>
          <cell r="BA591" t="str">
            <v>6890</v>
          </cell>
          <cell r="BB591" t="str">
            <v>EDP Outsourcing Comercial</v>
          </cell>
          <cell r="BC591" t="str">
            <v>6890</v>
          </cell>
          <cell r="BD591" t="str">
            <v>6890</v>
          </cell>
          <cell r="BE591" t="str">
            <v>2800</v>
          </cell>
          <cell r="BF591" t="str">
            <v>6890</v>
          </cell>
          <cell r="BG591" t="str">
            <v>EDP Outsourcing Comercial,SA</v>
          </cell>
          <cell r="BH591" t="str">
            <v>1010</v>
          </cell>
          <cell r="BI591">
            <v>1578</v>
          </cell>
          <cell r="BJ591" t="str">
            <v>D</v>
          </cell>
          <cell r="BK591">
            <v>12</v>
          </cell>
          <cell r="BL591">
            <v>121.32</v>
          </cell>
          <cell r="BM591" t="str">
            <v>BACH 1</v>
          </cell>
          <cell r="BN591" t="str">
            <v>01</v>
          </cell>
          <cell r="BO591" t="str">
            <v>D</v>
          </cell>
          <cell r="BP591" t="str">
            <v>20040101</v>
          </cell>
          <cell r="BQ591" t="str">
            <v>21</v>
          </cell>
          <cell r="BR591" t="str">
            <v>EVOLUCAO AUTOMATICA</v>
          </cell>
          <cell r="BS591" t="str">
            <v>20050101</v>
          </cell>
          <cell r="BW591">
            <v>0</v>
          </cell>
          <cell r="BX591">
            <v>0</v>
          </cell>
          <cell r="BY591">
            <v>0</v>
          </cell>
          <cell r="BZ591">
            <v>0</v>
          </cell>
          <cell r="CA591">
            <v>0</v>
          </cell>
          <cell r="CC591">
            <v>0</v>
          </cell>
          <cell r="CG591">
            <v>0</v>
          </cell>
          <cell r="CK591">
            <v>0</v>
          </cell>
          <cell r="CO591">
            <v>0</v>
          </cell>
          <cell r="CT591">
            <v>0</v>
          </cell>
          <cell r="CU591">
            <v>0</v>
          </cell>
          <cell r="CV591">
            <v>0</v>
          </cell>
          <cell r="CW591">
            <v>0</v>
          </cell>
          <cell r="CX591">
            <v>0</v>
          </cell>
          <cell r="CZ591">
            <v>0</v>
          </cell>
          <cell r="DC591">
            <v>0</v>
          </cell>
          <cell r="DF591">
            <v>0</v>
          </cell>
          <cell r="DI591">
            <v>0</v>
          </cell>
          <cell r="DK591">
            <v>0</v>
          </cell>
          <cell r="DL591">
            <v>0</v>
          </cell>
          <cell r="DN591" t="str">
            <v>21D11</v>
          </cell>
          <cell r="DO591" t="str">
            <v>Flex.T.Int."Escrit"</v>
          </cell>
          <cell r="DP591">
            <v>2</v>
          </cell>
          <cell r="DQ591">
            <v>100</v>
          </cell>
          <cell r="DR591" t="str">
            <v>LX01</v>
          </cell>
          <cell r="DT591" t="str">
            <v>00190031</v>
          </cell>
          <cell r="DU591" t="str">
            <v>BANCO BILBAO VIZCAYA ARGENTARI</v>
          </cell>
        </row>
        <row r="592">
          <cell r="A592" t="str">
            <v>143740</v>
          </cell>
          <cell r="B592" t="str">
            <v>Maria Isabel Rosario Pereira</v>
          </cell>
          <cell r="C592" t="str">
            <v>1976</v>
          </cell>
          <cell r="D592">
            <v>29</v>
          </cell>
          <cell r="E592">
            <v>29</v>
          </cell>
          <cell r="F592" t="str">
            <v>19501004</v>
          </cell>
          <cell r="G592" t="str">
            <v>54</v>
          </cell>
          <cell r="H592" t="str">
            <v>4</v>
          </cell>
          <cell r="I592" t="str">
            <v>Divorc</v>
          </cell>
          <cell r="J592" t="str">
            <v>feminino</v>
          </cell>
          <cell r="K592">
            <v>1</v>
          </cell>
          <cell r="L592" t="str">
            <v>Urb S. João, Lt 1A, 4.Esq.</v>
          </cell>
          <cell r="M592" t="str">
            <v>2600-000</v>
          </cell>
          <cell r="N592" t="str">
            <v>VILA FRANCA DE XIRA</v>
          </cell>
          <cell r="O592" t="str">
            <v>00241052</v>
          </cell>
          <cell r="P592" t="str">
            <v>3. CICLO - ALINEA A)</v>
          </cell>
          <cell r="R592" t="str">
            <v>2060267</v>
          </cell>
          <cell r="S592" t="str">
            <v>19881017</v>
          </cell>
          <cell r="T592" t="str">
            <v>LISBOA</v>
          </cell>
          <cell r="U592" t="str">
            <v>9803</v>
          </cell>
          <cell r="V592" t="str">
            <v>S.NAC IND ENERGIA-SINDEL</v>
          </cell>
          <cell r="W592" t="str">
            <v>113817789</v>
          </cell>
          <cell r="X592" t="str">
            <v>1597</v>
          </cell>
          <cell r="Y592" t="str">
            <v>0.0</v>
          </cell>
          <cell r="Z592">
            <v>1</v>
          </cell>
          <cell r="AA592" t="str">
            <v>00</v>
          </cell>
          <cell r="AD592" t="str">
            <v>029</v>
          </cell>
          <cell r="AE592" t="str">
            <v>10940074939</v>
          </cell>
          <cell r="AF592" t="str">
            <v>02</v>
          </cell>
          <cell r="AG592" t="str">
            <v>19760426</v>
          </cell>
          <cell r="AH592" t="str">
            <v>DT.Adm.Corr.Antiguid</v>
          </cell>
          <cell r="AI592" t="str">
            <v>1</v>
          </cell>
          <cell r="AJ592" t="str">
            <v>ACTIVOS</v>
          </cell>
          <cell r="AK592" t="str">
            <v>AA</v>
          </cell>
          <cell r="AL592" t="str">
            <v>ACTIVO TEMP.INTEIRO</v>
          </cell>
          <cell r="AM592" t="str">
            <v>J300</v>
          </cell>
          <cell r="AN592" t="str">
            <v>EDPOutsourcing Comercial-S</v>
          </cell>
          <cell r="AO592" t="str">
            <v>J320</v>
          </cell>
          <cell r="AP592" t="str">
            <v>EDPOC-VFXIRA</v>
          </cell>
          <cell r="AQ592" t="str">
            <v>40177131</v>
          </cell>
          <cell r="AR592" t="str">
            <v>70000045</v>
          </cell>
          <cell r="AS592" t="str">
            <v>01S3</v>
          </cell>
          <cell r="AT592" t="str">
            <v>CHEFIA SECCAO ESCALAO III</v>
          </cell>
          <cell r="AU592" t="str">
            <v>1</v>
          </cell>
          <cell r="AV592" t="str">
            <v>00040383</v>
          </cell>
          <cell r="AW592" t="str">
            <v>J20464720130</v>
          </cell>
          <cell r="AX592" t="str">
            <v>AS-LJVFX-CH-CHEFIA</v>
          </cell>
          <cell r="AY592" t="str">
            <v>68905518</v>
          </cell>
          <cell r="AZ592" t="str">
            <v>Lj V.F.Xira</v>
          </cell>
          <cell r="BA592" t="str">
            <v>6890</v>
          </cell>
          <cell r="BB592" t="str">
            <v>EDP Outsourcing Comercial</v>
          </cell>
          <cell r="BC592" t="str">
            <v>6890</v>
          </cell>
          <cell r="BD592" t="str">
            <v>6890</v>
          </cell>
          <cell r="BE592" t="str">
            <v>2800</v>
          </cell>
          <cell r="BF592" t="str">
            <v>6890</v>
          </cell>
          <cell r="BG592" t="str">
            <v>EDP Outsourcing Comercial,SA</v>
          </cell>
          <cell r="BH592" t="str">
            <v>1010</v>
          </cell>
          <cell r="BI592">
            <v>1707</v>
          </cell>
          <cell r="BJ592" t="str">
            <v>16</v>
          </cell>
          <cell r="BK592">
            <v>29</v>
          </cell>
          <cell r="BL592">
            <v>293.19</v>
          </cell>
          <cell r="BM592" t="str">
            <v>C SECÇ3</v>
          </cell>
          <cell r="BN592" t="str">
            <v>00</v>
          </cell>
          <cell r="BO592" t="str">
            <v>H</v>
          </cell>
          <cell r="BP592" t="str">
            <v>20050101</v>
          </cell>
          <cell r="BQ592" t="str">
            <v>21</v>
          </cell>
          <cell r="BR592" t="str">
            <v>EVOLUCAO AUTOMATICA</v>
          </cell>
          <cell r="BS592" t="str">
            <v>20050101</v>
          </cell>
          <cell r="BW592">
            <v>0</v>
          </cell>
          <cell r="BX592">
            <v>0</v>
          </cell>
          <cell r="BY592">
            <v>0</v>
          </cell>
          <cell r="BZ592">
            <v>0</v>
          </cell>
          <cell r="CA592">
            <v>0</v>
          </cell>
          <cell r="CC592">
            <v>0</v>
          </cell>
          <cell r="CG592">
            <v>0</v>
          </cell>
          <cell r="CK592">
            <v>0</v>
          </cell>
          <cell r="CO592">
            <v>0</v>
          </cell>
          <cell r="CT592">
            <v>0</v>
          </cell>
          <cell r="CU592">
            <v>0</v>
          </cell>
          <cell r="CV592">
            <v>0</v>
          </cell>
          <cell r="CW592">
            <v>0</v>
          </cell>
          <cell r="CX592">
            <v>0</v>
          </cell>
          <cell r="CZ592">
            <v>0</v>
          </cell>
          <cell r="DC592">
            <v>0</v>
          </cell>
          <cell r="DF592">
            <v>0</v>
          </cell>
          <cell r="DI592">
            <v>0</v>
          </cell>
          <cell r="DK592">
            <v>0</v>
          </cell>
          <cell r="DL592">
            <v>0</v>
          </cell>
          <cell r="DN592" t="str">
            <v>21D12</v>
          </cell>
          <cell r="DO592" t="str">
            <v>Flex.T.Int."Act.Ind."</v>
          </cell>
          <cell r="DP592">
            <v>9</v>
          </cell>
          <cell r="DQ592">
            <v>100</v>
          </cell>
          <cell r="DR592" t="str">
            <v>LX01</v>
          </cell>
          <cell r="DT592" t="str">
            <v>00070218</v>
          </cell>
          <cell r="DU592" t="str">
            <v>BANCO ESPIRITO SANTO, SA</v>
          </cell>
        </row>
        <row r="593">
          <cell r="A593" t="str">
            <v>323284</v>
          </cell>
          <cell r="B593" t="str">
            <v>Domingos Manuel Tito Chainho</v>
          </cell>
          <cell r="C593" t="str">
            <v>1992</v>
          </cell>
          <cell r="D593">
            <v>13</v>
          </cell>
          <cell r="E593">
            <v>13</v>
          </cell>
          <cell r="F593" t="str">
            <v>19640510</v>
          </cell>
          <cell r="G593" t="str">
            <v>41</v>
          </cell>
          <cell r="H593" t="str">
            <v>1</v>
          </cell>
          <cell r="I593" t="str">
            <v>Casado</v>
          </cell>
          <cell r="J593" t="str">
            <v>masculino</v>
          </cell>
          <cell r="K593">
            <v>2</v>
          </cell>
          <cell r="L593" t="str">
            <v>R Cesario Verde Lt 19</v>
          </cell>
          <cell r="M593" t="str">
            <v>2135-000</v>
          </cell>
          <cell r="N593" t="str">
            <v>SAMORA CORREIA</v>
          </cell>
          <cell r="O593" t="str">
            <v>00232253</v>
          </cell>
          <cell r="P593" t="str">
            <v>CURSO GERAL DE ELECTRICIDADE</v>
          </cell>
          <cell r="R593" t="str">
            <v>6742720</v>
          </cell>
          <cell r="S593" t="str">
            <v>19990721</v>
          </cell>
          <cell r="T593" t="str">
            <v>SANTAREM</v>
          </cell>
          <cell r="U593" t="str">
            <v>9803</v>
          </cell>
          <cell r="V593" t="str">
            <v>S.NAC IND ENERGIA-SINDEL</v>
          </cell>
          <cell r="W593" t="str">
            <v>154497584</v>
          </cell>
          <cell r="X593" t="str">
            <v>1970</v>
          </cell>
          <cell r="Y593" t="str">
            <v>0.0</v>
          </cell>
          <cell r="Z593">
            <v>2</v>
          </cell>
          <cell r="AA593" t="str">
            <v>00</v>
          </cell>
          <cell r="AD593" t="str">
            <v>100</v>
          </cell>
          <cell r="AE593" t="str">
            <v>10952788356</v>
          </cell>
          <cell r="AF593" t="str">
            <v>02</v>
          </cell>
          <cell r="AG593" t="str">
            <v>19920413</v>
          </cell>
          <cell r="AH593" t="str">
            <v>DT.Adm.Corr.Antiguid</v>
          </cell>
          <cell r="AI593" t="str">
            <v>1</v>
          </cell>
          <cell r="AJ593" t="str">
            <v>ACTIVOS</v>
          </cell>
          <cell r="AK593" t="str">
            <v>AA</v>
          </cell>
          <cell r="AL593" t="str">
            <v>ACTIVO TEMP.INTEIRO</v>
          </cell>
          <cell r="AM593" t="str">
            <v>J300</v>
          </cell>
          <cell r="AN593" t="str">
            <v>EDPOutsourcing Comercial-S</v>
          </cell>
          <cell r="AO593" t="str">
            <v>J320</v>
          </cell>
          <cell r="AP593" t="str">
            <v>EDPOC-VFXIRA</v>
          </cell>
          <cell r="AQ593" t="str">
            <v>40177135</v>
          </cell>
          <cell r="AR593" t="str">
            <v>70000060</v>
          </cell>
          <cell r="AS593" t="str">
            <v>025.</v>
          </cell>
          <cell r="AT593" t="str">
            <v>ESCRITURARIO COMERCIAL</v>
          </cell>
          <cell r="AU593" t="str">
            <v>1</v>
          </cell>
          <cell r="AV593" t="str">
            <v>00040384</v>
          </cell>
          <cell r="AW593" t="str">
            <v>J20464720430</v>
          </cell>
          <cell r="AX593" t="str">
            <v>AS-LJVFX-LOJA VILA FRANCA XIRA</v>
          </cell>
          <cell r="AY593" t="str">
            <v>68905518</v>
          </cell>
          <cell r="AZ593" t="str">
            <v>Lj V.F.Xira</v>
          </cell>
          <cell r="BA593" t="str">
            <v>6890</v>
          </cell>
          <cell r="BB593" t="str">
            <v>EDP Outsourcing Comercial</v>
          </cell>
          <cell r="BC593" t="str">
            <v>6890</v>
          </cell>
          <cell r="BD593" t="str">
            <v>6890</v>
          </cell>
          <cell r="BE593" t="str">
            <v>2800</v>
          </cell>
          <cell r="BF593" t="str">
            <v>6890</v>
          </cell>
          <cell r="BG593" t="str">
            <v>EDP Outsourcing Comercial,SA</v>
          </cell>
          <cell r="BH593" t="str">
            <v>1010</v>
          </cell>
          <cell r="BI593">
            <v>1079</v>
          </cell>
          <cell r="BJ593" t="str">
            <v>09</v>
          </cell>
          <cell r="BK593">
            <v>13</v>
          </cell>
          <cell r="BL593">
            <v>131.43</v>
          </cell>
          <cell r="BM593" t="str">
            <v>NÍVEL 5</v>
          </cell>
          <cell r="BN593" t="str">
            <v>00</v>
          </cell>
          <cell r="BO593" t="str">
            <v>06</v>
          </cell>
          <cell r="BP593" t="str">
            <v>20040110</v>
          </cell>
          <cell r="BQ593" t="str">
            <v>22</v>
          </cell>
          <cell r="BR593" t="str">
            <v>ACELERACAO DE CARREIRA</v>
          </cell>
          <cell r="BS593" t="str">
            <v>20050101</v>
          </cell>
          <cell r="BW593">
            <v>0</v>
          </cell>
          <cell r="BX593">
            <v>0</v>
          </cell>
          <cell r="BY593">
            <v>0</v>
          </cell>
          <cell r="BZ593">
            <v>0</v>
          </cell>
          <cell r="CA593">
            <v>0</v>
          </cell>
          <cell r="CC593">
            <v>0</v>
          </cell>
          <cell r="CG593">
            <v>0</v>
          </cell>
          <cell r="CK593">
            <v>0</v>
          </cell>
          <cell r="CO593">
            <v>0</v>
          </cell>
          <cell r="CT593">
            <v>0</v>
          </cell>
          <cell r="CU593">
            <v>0</v>
          </cell>
          <cell r="CV593">
            <v>0</v>
          </cell>
          <cell r="CW593">
            <v>0</v>
          </cell>
          <cell r="CX593">
            <v>1</v>
          </cell>
          <cell r="CY593" t="str">
            <v>6010</v>
          </cell>
          <cell r="CZ593">
            <v>39.54</v>
          </cell>
          <cell r="DC593">
            <v>0</v>
          </cell>
          <cell r="DF593">
            <v>0</v>
          </cell>
          <cell r="DI593">
            <v>0</v>
          </cell>
          <cell r="DK593">
            <v>0</v>
          </cell>
          <cell r="DL593">
            <v>0</v>
          </cell>
          <cell r="DN593" t="str">
            <v>11D13</v>
          </cell>
          <cell r="DO593" t="str">
            <v>FixoTInt-"Lojas"2002</v>
          </cell>
          <cell r="DP593">
            <v>9</v>
          </cell>
          <cell r="DQ593">
            <v>100</v>
          </cell>
          <cell r="DR593" t="str">
            <v>LX01</v>
          </cell>
          <cell r="DT593" t="str">
            <v>00350701</v>
          </cell>
          <cell r="DU593" t="str">
            <v>CAIXA GERAL DE DEPOSITOS, SA</v>
          </cell>
        </row>
        <row r="594">
          <cell r="A594" t="str">
            <v>259969</v>
          </cell>
          <cell r="B594" t="str">
            <v>Judite Felix Lopes</v>
          </cell>
          <cell r="C594" t="str">
            <v>1983</v>
          </cell>
          <cell r="D594">
            <v>22</v>
          </cell>
          <cell r="E594">
            <v>22</v>
          </cell>
          <cell r="F594" t="str">
            <v>19560915</v>
          </cell>
          <cell r="G594" t="str">
            <v>48</v>
          </cell>
          <cell r="H594" t="str">
            <v>1</v>
          </cell>
          <cell r="I594" t="str">
            <v>Casado</v>
          </cell>
          <cell r="J594" t="str">
            <v>feminino</v>
          </cell>
          <cell r="K594">
            <v>2</v>
          </cell>
          <cell r="L594" t="str">
            <v>RUA DO SARRA  N.31</v>
          </cell>
          <cell r="M594" t="str">
            <v>2580-503</v>
          </cell>
          <cell r="N594" t="str">
            <v>CARREGADO</v>
          </cell>
          <cell r="O594" t="str">
            <v>00123022</v>
          </cell>
          <cell r="P594" t="str">
            <v>CICLO COMPL. ENSINO PRIMARIO</v>
          </cell>
          <cell r="R594" t="str">
            <v>6898204</v>
          </cell>
          <cell r="S594" t="str">
            <v>19890830</v>
          </cell>
          <cell r="T594" t="str">
            <v>LISBOA</v>
          </cell>
          <cell r="U594" t="str">
            <v>9803</v>
          </cell>
          <cell r="V594" t="str">
            <v>S.NAC IND ENERGIA-SINDEL</v>
          </cell>
          <cell r="W594" t="str">
            <v>158874285</v>
          </cell>
          <cell r="X594" t="str">
            <v>1465</v>
          </cell>
          <cell r="Y594" t="str">
            <v>0.0</v>
          </cell>
          <cell r="Z594">
            <v>2</v>
          </cell>
          <cell r="AA594" t="str">
            <v>00</v>
          </cell>
          <cell r="AD594" t="str">
            <v>029</v>
          </cell>
          <cell r="AE594" t="str">
            <v>10940090040</v>
          </cell>
          <cell r="AF594" t="str">
            <v>02</v>
          </cell>
          <cell r="AG594" t="str">
            <v>19831001</v>
          </cell>
          <cell r="AH594" t="str">
            <v>DT.Adm.Corr.Antiguid</v>
          </cell>
          <cell r="AI594" t="str">
            <v>1</v>
          </cell>
          <cell r="AJ594" t="str">
            <v>ACTIVOS</v>
          </cell>
          <cell r="AK594" t="str">
            <v>AA</v>
          </cell>
          <cell r="AL594" t="str">
            <v>ACTIVO TEMP.INTEIRO</v>
          </cell>
          <cell r="AM594" t="str">
            <v>J300</v>
          </cell>
          <cell r="AN594" t="str">
            <v>EDPOutsourcing Comercial-S</v>
          </cell>
          <cell r="AO594" t="str">
            <v>J320</v>
          </cell>
          <cell r="AP594" t="str">
            <v>EDPOC-VFXIRA</v>
          </cell>
          <cell r="AQ594" t="str">
            <v>40177134</v>
          </cell>
          <cell r="AR594" t="str">
            <v>70000060</v>
          </cell>
          <cell r="AS594" t="str">
            <v>025.</v>
          </cell>
          <cell r="AT594" t="str">
            <v>ESCRITURARIO COMERCIAL</v>
          </cell>
          <cell r="AU594" t="str">
            <v>1</v>
          </cell>
          <cell r="AV594" t="str">
            <v>00040384</v>
          </cell>
          <cell r="AW594" t="str">
            <v>J20464720430</v>
          </cell>
          <cell r="AX594" t="str">
            <v>AS-LJVFX-LOJA VILA FRANCA XIRA</v>
          </cell>
          <cell r="AY594" t="str">
            <v>68905518</v>
          </cell>
          <cell r="AZ594" t="str">
            <v>Lj V.F.Xira</v>
          </cell>
          <cell r="BA594" t="str">
            <v>6890</v>
          </cell>
          <cell r="BB594" t="str">
            <v>EDP Outsourcing Comercial</v>
          </cell>
          <cell r="BC594" t="str">
            <v>6890</v>
          </cell>
          <cell r="BD594" t="str">
            <v>6890</v>
          </cell>
          <cell r="BE594" t="str">
            <v>2800</v>
          </cell>
          <cell r="BF594" t="str">
            <v>6890</v>
          </cell>
          <cell r="BG594" t="str">
            <v>EDP Outsourcing Comercial,SA</v>
          </cell>
          <cell r="BH594" t="str">
            <v>1010</v>
          </cell>
          <cell r="BI594">
            <v>1079</v>
          </cell>
          <cell r="BJ594" t="str">
            <v>09</v>
          </cell>
          <cell r="BK594">
            <v>22</v>
          </cell>
          <cell r="BL594">
            <v>222.42</v>
          </cell>
          <cell r="BM594" t="str">
            <v>NÍVEL 5</v>
          </cell>
          <cell r="BN594" t="str">
            <v>02</v>
          </cell>
          <cell r="BO594" t="str">
            <v>06</v>
          </cell>
          <cell r="BP594" t="str">
            <v>20030101</v>
          </cell>
          <cell r="BQ594" t="str">
            <v>21</v>
          </cell>
          <cell r="BR594" t="str">
            <v>EVOLUCAO AUTOMATICA</v>
          </cell>
          <cell r="BS594" t="str">
            <v>20050101</v>
          </cell>
          <cell r="BW594">
            <v>0</v>
          </cell>
          <cell r="BX594">
            <v>0</v>
          </cell>
          <cell r="BY594">
            <v>0</v>
          </cell>
          <cell r="BZ594">
            <v>0</v>
          </cell>
          <cell r="CA594">
            <v>0</v>
          </cell>
          <cell r="CC594">
            <v>0</v>
          </cell>
          <cell r="CG594">
            <v>0</v>
          </cell>
          <cell r="CK594">
            <v>0</v>
          </cell>
          <cell r="CO594">
            <v>0</v>
          </cell>
          <cell r="CT594">
            <v>0</v>
          </cell>
          <cell r="CU594">
            <v>0</v>
          </cell>
          <cell r="CV594">
            <v>0</v>
          </cell>
          <cell r="CW594">
            <v>0</v>
          </cell>
          <cell r="CX594">
            <v>0</v>
          </cell>
          <cell r="CZ594">
            <v>0</v>
          </cell>
          <cell r="DC594">
            <v>0</v>
          </cell>
          <cell r="DF594">
            <v>0</v>
          </cell>
          <cell r="DI594">
            <v>0</v>
          </cell>
          <cell r="DK594">
            <v>0</v>
          </cell>
          <cell r="DL594">
            <v>0</v>
          </cell>
          <cell r="DN594" t="str">
            <v>11D13</v>
          </cell>
          <cell r="DO594" t="str">
            <v>FixoTInt-"Lojas"2002</v>
          </cell>
          <cell r="DP594">
            <v>9</v>
          </cell>
          <cell r="DQ594">
            <v>100</v>
          </cell>
          <cell r="DR594" t="str">
            <v>LX01</v>
          </cell>
          <cell r="DT594" t="str">
            <v>00350873</v>
          </cell>
          <cell r="DU594" t="str">
            <v>CAIXA GERAL DE DEPOSITOS, SA</v>
          </cell>
        </row>
        <row r="595">
          <cell r="A595" t="str">
            <v>142433</v>
          </cell>
          <cell r="B595" t="str">
            <v>Maria Helena Vitor Portugal</v>
          </cell>
          <cell r="C595" t="str">
            <v>1976</v>
          </cell>
          <cell r="D595">
            <v>29</v>
          </cell>
          <cell r="E595">
            <v>29</v>
          </cell>
          <cell r="F595" t="str">
            <v>19550408</v>
          </cell>
          <cell r="G595" t="str">
            <v>50</v>
          </cell>
          <cell r="H595" t="str">
            <v>1</v>
          </cell>
          <cell r="I595" t="str">
            <v>Casado</v>
          </cell>
          <cell r="J595" t="str">
            <v>feminino</v>
          </cell>
          <cell r="K595">
            <v>2</v>
          </cell>
          <cell r="L595" t="str">
            <v>R Egas Moniz Lt 51 2 Eq       Vila Franca Xira</v>
          </cell>
          <cell r="M595" t="str">
            <v>2600-000</v>
          </cell>
          <cell r="N595" t="str">
            <v>VILA FRANCA DE XIRA</v>
          </cell>
          <cell r="O595" t="str">
            <v>00232133</v>
          </cell>
          <cell r="P595" t="str">
            <v>CURSO GERAL DO COMERCIO</v>
          </cell>
          <cell r="R595" t="str">
            <v>4576773</v>
          </cell>
          <cell r="S595" t="str">
            <v>20020122</v>
          </cell>
          <cell r="T595" t="str">
            <v>LISBOA</v>
          </cell>
          <cell r="U595" t="str">
            <v>9803</v>
          </cell>
          <cell r="V595" t="str">
            <v>S.NAC IND ENERGIA-SINDEL</v>
          </cell>
          <cell r="W595" t="str">
            <v>104224657</v>
          </cell>
          <cell r="X595" t="str">
            <v>1597</v>
          </cell>
          <cell r="Y595" t="str">
            <v>0.0</v>
          </cell>
          <cell r="Z595">
            <v>2</v>
          </cell>
          <cell r="AA595" t="str">
            <v>00</v>
          </cell>
          <cell r="AC595" t="str">
            <v>X</v>
          </cell>
          <cell r="AD595" t="str">
            <v>029</v>
          </cell>
          <cell r="AE595" t="str">
            <v>10940075879</v>
          </cell>
          <cell r="AF595" t="str">
            <v>02</v>
          </cell>
          <cell r="AG595" t="str">
            <v>19760216</v>
          </cell>
          <cell r="AH595" t="str">
            <v>DT.Adm.Corr.Antiguid</v>
          </cell>
          <cell r="AI595" t="str">
            <v>1</v>
          </cell>
          <cell r="AJ595" t="str">
            <v>ACTIVOS</v>
          </cell>
          <cell r="AK595" t="str">
            <v>AA</v>
          </cell>
          <cell r="AL595" t="str">
            <v>ACTIVO TEMP.INTEIRO</v>
          </cell>
          <cell r="AM595" t="str">
            <v>J300</v>
          </cell>
          <cell r="AN595" t="str">
            <v>EDPOutsourcing Comercial-S</v>
          </cell>
          <cell r="AO595" t="str">
            <v>J320</v>
          </cell>
          <cell r="AP595" t="str">
            <v>EDPOC-VFXIRA</v>
          </cell>
          <cell r="AQ595" t="str">
            <v>40177132</v>
          </cell>
          <cell r="AR595" t="str">
            <v>70000060</v>
          </cell>
          <cell r="AS595" t="str">
            <v>025.</v>
          </cell>
          <cell r="AT595" t="str">
            <v>ESCRITURARIO COMERCIAL</v>
          </cell>
          <cell r="AU595" t="str">
            <v>1</v>
          </cell>
          <cell r="AV595" t="str">
            <v>00040384</v>
          </cell>
          <cell r="AW595" t="str">
            <v>J20464720430</v>
          </cell>
          <cell r="AX595" t="str">
            <v>AS-LJVFX-LOJA VILA FRANCA XIRA</v>
          </cell>
          <cell r="AY595" t="str">
            <v>68905518</v>
          </cell>
          <cell r="AZ595" t="str">
            <v>Lj V.F.Xira</v>
          </cell>
          <cell r="BA595" t="str">
            <v>6890</v>
          </cell>
          <cell r="BB595" t="str">
            <v>EDP Outsourcing Comercial</v>
          </cell>
          <cell r="BC595" t="str">
            <v>6890</v>
          </cell>
          <cell r="BD595" t="str">
            <v>6890</v>
          </cell>
          <cell r="BE595" t="str">
            <v>2800</v>
          </cell>
          <cell r="BF595" t="str">
            <v>6890</v>
          </cell>
          <cell r="BG595" t="str">
            <v>EDP Outsourcing Comercial,SA</v>
          </cell>
          <cell r="BH595" t="str">
            <v>1010</v>
          </cell>
          <cell r="BI595">
            <v>1339</v>
          </cell>
          <cell r="BJ595" t="str">
            <v>12</v>
          </cell>
          <cell r="BK595">
            <v>29</v>
          </cell>
          <cell r="BL595">
            <v>293.19</v>
          </cell>
          <cell r="BM595" t="str">
            <v>NÍVEL 5</v>
          </cell>
          <cell r="BN595" t="str">
            <v>02</v>
          </cell>
          <cell r="BO595" t="str">
            <v>09</v>
          </cell>
          <cell r="BP595" t="str">
            <v>20030101</v>
          </cell>
          <cell r="BQ595" t="str">
            <v>21</v>
          </cell>
          <cell r="BR595" t="str">
            <v>EVOLUCAO AUTOMATICA</v>
          </cell>
          <cell r="BS595" t="str">
            <v>20050101</v>
          </cell>
          <cell r="BW595">
            <v>0</v>
          </cell>
          <cell r="BX595">
            <v>0</v>
          </cell>
          <cell r="BY595">
            <v>0</v>
          </cell>
          <cell r="BZ595">
            <v>0</v>
          </cell>
          <cell r="CA595">
            <v>0</v>
          </cell>
          <cell r="CC595">
            <v>0</v>
          </cell>
          <cell r="CG595">
            <v>0</v>
          </cell>
          <cell r="CK595">
            <v>0</v>
          </cell>
          <cell r="CO595">
            <v>0</v>
          </cell>
          <cell r="CT595">
            <v>0</v>
          </cell>
          <cell r="CU595">
            <v>0</v>
          </cell>
          <cell r="CV595">
            <v>0</v>
          </cell>
          <cell r="CW595">
            <v>0</v>
          </cell>
          <cell r="CX595">
            <v>1</v>
          </cell>
          <cell r="CY595" t="str">
            <v>6010</v>
          </cell>
          <cell r="CZ595">
            <v>39.54</v>
          </cell>
          <cell r="DC595">
            <v>0</v>
          </cell>
          <cell r="DF595">
            <v>0</v>
          </cell>
          <cell r="DI595">
            <v>0</v>
          </cell>
          <cell r="DK595">
            <v>0</v>
          </cell>
          <cell r="DL595">
            <v>0</v>
          </cell>
          <cell r="DN595" t="str">
            <v>11D13</v>
          </cell>
          <cell r="DO595" t="str">
            <v>FixoTInt-"Lojas"2002</v>
          </cell>
          <cell r="DP595">
            <v>9</v>
          </cell>
          <cell r="DQ595">
            <v>100</v>
          </cell>
          <cell r="DR595" t="str">
            <v>LX01</v>
          </cell>
          <cell r="DT595" t="str">
            <v>00330000</v>
          </cell>
          <cell r="DU595" t="str">
            <v>BANCO COMERCIAL PORTUGUES, SA</v>
          </cell>
        </row>
        <row r="596">
          <cell r="A596" t="str">
            <v>156060</v>
          </cell>
          <cell r="B596" t="str">
            <v>Gilberto Jose Duarte Santos</v>
          </cell>
          <cell r="C596" t="str">
            <v>1978</v>
          </cell>
          <cell r="D596">
            <v>27</v>
          </cell>
          <cell r="E596">
            <v>27</v>
          </cell>
          <cell r="F596" t="str">
            <v>19570910</v>
          </cell>
          <cell r="G596" t="str">
            <v>47</v>
          </cell>
          <cell r="H596" t="str">
            <v>1</v>
          </cell>
          <cell r="I596" t="str">
            <v>Casado</v>
          </cell>
          <cell r="J596" t="str">
            <v>masculino</v>
          </cell>
          <cell r="K596">
            <v>1</v>
          </cell>
          <cell r="L596" t="str">
            <v>Qt da Mina Lt 16-5.-Dto</v>
          </cell>
          <cell r="M596" t="str">
            <v>2600-076</v>
          </cell>
          <cell r="N596" t="str">
            <v>VILA FRANCA DE XIRA</v>
          </cell>
          <cell r="O596" t="str">
            <v>00123032</v>
          </cell>
          <cell r="P596" t="str">
            <v>CICLO PREP. ENSINO SECUNDARIO</v>
          </cell>
          <cell r="R596" t="str">
            <v>5039295</v>
          </cell>
          <cell r="S596" t="str">
            <v>19960223</v>
          </cell>
          <cell r="T596" t="str">
            <v>LISBOA</v>
          </cell>
          <cell r="U596" t="str">
            <v>9802</v>
          </cell>
          <cell r="V596" t="str">
            <v>SIND IND ELéCT SUL ILHAS</v>
          </cell>
          <cell r="W596" t="str">
            <v>165557567</v>
          </cell>
          <cell r="X596" t="str">
            <v>1597</v>
          </cell>
          <cell r="Y596" t="str">
            <v>0.0</v>
          </cell>
          <cell r="Z596">
            <v>1</v>
          </cell>
          <cell r="AA596" t="str">
            <v>00</v>
          </cell>
          <cell r="AC596" t="str">
            <v>X</v>
          </cell>
          <cell r="AD596" t="str">
            <v>029</v>
          </cell>
          <cell r="AE596" t="str">
            <v>10940071544</v>
          </cell>
          <cell r="AF596" t="str">
            <v>02</v>
          </cell>
          <cell r="AG596" t="str">
            <v>19780301</v>
          </cell>
          <cell r="AH596" t="str">
            <v>DT.Adm.Corr.Antiguid</v>
          </cell>
          <cell r="AI596" t="str">
            <v>1</v>
          </cell>
          <cell r="AJ596" t="str">
            <v>ACTIVOS</v>
          </cell>
          <cell r="AK596" t="str">
            <v>AA</v>
          </cell>
          <cell r="AL596" t="str">
            <v>ACTIVO TEMP.INTEIRO</v>
          </cell>
          <cell r="AM596" t="str">
            <v>J300</v>
          </cell>
          <cell r="AN596" t="str">
            <v>EDPOutsourcing Comercial-S</v>
          </cell>
          <cell r="AO596" t="str">
            <v>J320</v>
          </cell>
          <cell r="AP596" t="str">
            <v>EDPOC-VFXIRA</v>
          </cell>
          <cell r="AQ596" t="str">
            <v>40177133</v>
          </cell>
          <cell r="AR596" t="str">
            <v>70000060</v>
          </cell>
          <cell r="AS596" t="str">
            <v>025.</v>
          </cell>
          <cell r="AT596" t="str">
            <v>ESCRITURARIO COMERCIAL</v>
          </cell>
          <cell r="AU596" t="str">
            <v>1</v>
          </cell>
          <cell r="AV596" t="str">
            <v>00040384</v>
          </cell>
          <cell r="AW596" t="str">
            <v>J20464720430</v>
          </cell>
          <cell r="AX596" t="str">
            <v>AS-LJVFX-LOJA VILA FRANCA XIRA</v>
          </cell>
          <cell r="AY596" t="str">
            <v>68905518</v>
          </cell>
          <cell r="AZ596" t="str">
            <v>Lj V.F.Xira</v>
          </cell>
          <cell r="BA596" t="str">
            <v>6890</v>
          </cell>
          <cell r="BB596" t="str">
            <v>EDP Outsourcing Comercial</v>
          </cell>
          <cell r="BC596" t="str">
            <v>6890</v>
          </cell>
          <cell r="BD596" t="str">
            <v>6890</v>
          </cell>
          <cell r="BE596" t="str">
            <v>2800</v>
          </cell>
          <cell r="BF596" t="str">
            <v>6890</v>
          </cell>
          <cell r="BG596" t="str">
            <v>EDP Outsourcing Comercial,SA</v>
          </cell>
          <cell r="BH596" t="str">
            <v>1010</v>
          </cell>
          <cell r="BI596">
            <v>1247</v>
          </cell>
          <cell r="BJ596" t="str">
            <v>11</v>
          </cell>
          <cell r="BK596">
            <v>27</v>
          </cell>
          <cell r="BL596">
            <v>272.97000000000003</v>
          </cell>
          <cell r="BM596" t="str">
            <v>NÍVEL 5</v>
          </cell>
          <cell r="BN596" t="str">
            <v>01</v>
          </cell>
          <cell r="BO596" t="str">
            <v>08</v>
          </cell>
          <cell r="BP596" t="str">
            <v>20040101</v>
          </cell>
          <cell r="BQ596" t="str">
            <v>21</v>
          </cell>
          <cell r="BR596" t="str">
            <v>EVOLUCAO AUTOMATICA</v>
          </cell>
          <cell r="BS596" t="str">
            <v>20050101</v>
          </cell>
          <cell r="BW596">
            <v>0</v>
          </cell>
          <cell r="BX596">
            <v>0</v>
          </cell>
          <cell r="BY596">
            <v>0</v>
          </cell>
          <cell r="BZ596">
            <v>0</v>
          </cell>
          <cell r="CA596">
            <v>0</v>
          </cell>
          <cell r="CC596">
            <v>0</v>
          </cell>
          <cell r="CG596">
            <v>0</v>
          </cell>
          <cell r="CK596">
            <v>0</v>
          </cell>
          <cell r="CO596">
            <v>0</v>
          </cell>
          <cell r="CT596">
            <v>0</v>
          </cell>
          <cell r="CU596">
            <v>0</v>
          </cell>
          <cell r="CV596">
            <v>0</v>
          </cell>
          <cell r="CW596">
            <v>0</v>
          </cell>
          <cell r="CX596">
            <v>1</v>
          </cell>
          <cell r="CY596" t="str">
            <v>6010</v>
          </cell>
          <cell r="CZ596">
            <v>39.54</v>
          </cell>
          <cell r="DC596">
            <v>0</v>
          </cell>
          <cell r="DF596">
            <v>0</v>
          </cell>
          <cell r="DI596">
            <v>0</v>
          </cell>
          <cell r="DK596">
            <v>0</v>
          </cell>
          <cell r="DL596">
            <v>0</v>
          </cell>
          <cell r="DN596" t="str">
            <v>11D13</v>
          </cell>
          <cell r="DO596" t="str">
            <v>FixoTInt-"Lojas"2002</v>
          </cell>
          <cell r="DP596">
            <v>9</v>
          </cell>
          <cell r="DQ596">
            <v>100</v>
          </cell>
          <cell r="DR596" t="str">
            <v>LX01</v>
          </cell>
          <cell r="DT596" t="str">
            <v>00070218</v>
          </cell>
          <cell r="DU596" t="str">
            <v>BANCO ESPIRITO SANTO, SA</v>
          </cell>
        </row>
        <row r="597">
          <cell r="A597" t="str">
            <v>173193</v>
          </cell>
          <cell r="B597" t="str">
            <v>Jose Carlos Azevedo Casanova</v>
          </cell>
          <cell r="C597" t="str">
            <v>1973</v>
          </cell>
          <cell r="D597">
            <v>32</v>
          </cell>
          <cell r="E597">
            <v>32</v>
          </cell>
          <cell r="F597" t="str">
            <v>19551210</v>
          </cell>
          <cell r="G597" t="str">
            <v>49</v>
          </cell>
          <cell r="H597" t="str">
            <v>1</v>
          </cell>
          <cell r="I597" t="str">
            <v>Casado</v>
          </cell>
          <cell r="J597" t="str">
            <v>masculino</v>
          </cell>
          <cell r="K597">
            <v>1</v>
          </cell>
          <cell r="L597" t="str">
            <v>Br da Eira, 29</v>
          </cell>
          <cell r="M597" t="str">
            <v>7320-147</v>
          </cell>
          <cell r="N597" t="str">
            <v>CASTELO DE VIDE</v>
          </cell>
          <cell r="O597" t="str">
            <v>00232133</v>
          </cell>
          <cell r="P597" t="str">
            <v>CURSO GERAL DO COMERCIO</v>
          </cell>
          <cell r="R597" t="str">
            <v>4725888</v>
          </cell>
          <cell r="S597" t="str">
            <v>19960207</v>
          </cell>
          <cell r="T597" t="str">
            <v>LISBOA</v>
          </cell>
          <cell r="U597" t="str">
            <v>9803</v>
          </cell>
          <cell r="V597" t="str">
            <v>S.NAC IND ENERGIA-SINDEL</v>
          </cell>
          <cell r="W597" t="str">
            <v>120619105</v>
          </cell>
          <cell r="X597" t="str">
            <v>1643</v>
          </cell>
          <cell r="Y597" t="str">
            <v>0.0</v>
          </cell>
          <cell r="Z597">
            <v>1</v>
          </cell>
          <cell r="AA597" t="str">
            <v>00</v>
          </cell>
          <cell r="AD597" t="str">
            <v>100</v>
          </cell>
          <cell r="AE597" t="str">
            <v>11120883429</v>
          </cell>
          <cell r="AF597" t="str">
            <v>02</v>
          </cell>
          <cell r="AG597" t="str">
            <v>19731119</v>
          </cell>
          <cell r="AH597" t="str">
            <v>DT.Adm.Corr.Antiguid</v>
          </cell>
          <cell r="AI597" t="str">
            <v>1</v>
          </cell>
          <cell r="AJ597" t="str">
            <v>ACTIVOS</v>
          </cell>
          <cell r="AK597" t="str">
            <v>AA</v>
          </cell>
          <cell r="AL597" t="str">
            <v>ACTIVO TEMP.INTEIRO</v>
          </cell>
          <cell r="AM597" t="str">
            <v>J300</v>
          </cell>
          <cell r="AN597" t="str">
            <v>EDPOutsourcing Comercial-S</v>
          </cell>
          <cell r="AO597" t="str">
            <v>J321</v>
          </cell>
          <cell r="AP597" t="str">
            <v>EDPOC-PRTLGR-CS</v>
          </cell>
          <cell r="AQ597" t="str">
            <v>40177275</v>
          </cell>
          <cell r="AR597" t="str">
            <v>70000022</v>
          </cell>
          <cell r="AS597" t="str">
            <v>014.</v>
          </cell>
          <cell r="AT597" t="str">
            <v>TECNICO COMERCIAL</v>
          </cell>
          <cell r="AU597" t="str">
            <v>1</v>
          </cell>
          <cell r="AV597" t="str">
            <v>00040339</v>
          </cell>
          <cell r="AW597" t="str">
            <v>J20460000830</v>
          </cell>
          <cell r="AX597" t="str">
            <v>AS-RA-GA REDE DE AGENTES - I</v>
          </cell>
          <cell r="AY597" t="str">
            <v>68905059</v>
          </cell>
          <cell r="AZ597" t="str">
            <v>Eq Contacto Directo</v>
          </cell>
          <cell r="BA597" t="str">
            <v>6890</v>
          </cell>
          <cell r="BB597" t="str">
            <v>EDP Outsourcing Comercial</v>
          </cell>
          <cell r="BC597" t="str">
            <v>6890</v>
          </cell>
          <cell r="BD597" t="str">
            <v>6890</v>
          </cell>
          <cell r="BE597" t="str">
            <v>2800</v>
          </cell>
          <cell r="BF597" t="str">
            <v>6890</v>
          </cell>
          <cell r="BG597" t="str">
            <v>EDP Outsourcing Comercial,SA</v>
          </cell>
          <cell r="BH597" t="str">
            <v>1010</v>
          </cell>
          <cell r="BI597">
            <v>1520</v>
          </cell>
          <cell r="BJ597" t="str">
            <v>14</v>
          </cell>
          <cell r="BK597">
            <v>32</v>
          </cell>
          <cell r="BL597">
            <v>323.52</v>
          </cell>
          <cell r="BM597" t="str">
            <v>NÍVEL 4</v>
          </cell>
          <cell r="BN597" t="str">
            <v>02</v>
          </cell>
          <cell r="BO597" t="str">
            <v>08</v>
          </cell>
          <cell r="BP597" t="str">
            <v>20030101</v>
          </cell>
          <cell r="BQ597" t="str">
            <v>21</v>
          </cell>
          <cell r="BR597" t="str">
            <v>EVOLUCAO AUTOMATICA</v>
          </cell>
          <cell r="BS597" t="str">
            <v>20050101</v>
          </cell>
          <cell r="BW597">
            <v>0</v>
          </cell>
          <cell r="BX597">
            <v>0</v>
          </cell>
          <cell r="BY597">
            <v>0</v>
          </cell>
          <cell r="BZ597">
            <v>0</v>
          </cell>
          <cell r="CA597">
            <v>0</v>
          </cell>
          <cell r="CC597">
            <v>0</v>
          </cell>
          <cell r="CG597">
            <v>0</v>
          </cell>
          <cell r="CK597">
            <v>0</v>
          </cell>
          <cell r="CO597">
            <v>0</v>
          </cell>
          <cell r="CT597">
            <v>0</v>
          </cell>
          <cell r="CU597">
            <v>0</v>
          </cell>
          <cell r="CV597">
            <v>0</v>
          </cell>
          <cell r="CW597">
            <v>0</v>
          </cell>
          <cell r="CX597">
            <v>0</v>
          </cell>
          <cell r="CZ597">
            <v>0</v>
          </cell>
          <cell r="DC597">
            <v>0</v>
          </cell>
          <cell r="DF597">
            <v>0</v>
          </cell>
          <cell r="DI597">
            <v>0</v>
          </cell>
          <cell r="DK597">
            <v>0</v>
          </cell>
          <cell r="DL597">
            <v>0</v>
          </cell>
          <cell r="DN597" t="str">
            <v>21D12</v>
          </cell>
          <cell r="DO597" t="str">
            <v>Flex.T.Int."Act.Ind."</v>
          </cell>
          <cell r="DP597">
            <v>2</v>
          </cell>
          <cell r="DQ597">
            <v>100</v>
          </cell>
          <cell r="DR597" t="str">
            <v>LX01</v>
          </cell>
          <cell r="DT597" t="str">
            <v>00350228</v>
          </cell>
          <cell r="DU597" t="str">
            <v>CAIXA GERAL DE DEPOSITOS, SA</v>
          </cell>
        </row>
        <row r="598">
          <cell r="A598" t="str">
            <v>160610</v>
          </cell>
          <cell r="B598" t="str">
            <v>Jose Manuel Caldeira Barrocas</v>
          </cell>
          <cell r="C598" t="str">
            <v>1977</v>
          </cell>
          <cell r="D598">
            <v>28</v>
          </cell>
          <cell r="E598">
            <v>28</v>
          </cell>
          <cell r="F598" t="str">
            <v>19561003</v>
          </cell>
          <cell r="G598" t="str">
            <v>48</v>
          </cell>
          <cell r="H598" t="str">
            <v>1</v>
          </cell>
          <cell r="I598" t="str">
            <v>Casado</v>
          </cell>
          <cell r="J598" t="str">
            <v>masculino</v>
          </cell>
          <cell r="K598">
            <v>1</v>
          </cell>
          <cell r="L598" t="str">
            <v>R Paris, Lt 90 N. 15-2Dt</v>
          </cell>
          <cell r="M598" t="str">
            <v>7350-157</v>
          </cell>
          <cell r="N598" t="str">
            <v>ELVAS</v>
          </cell>
          <cell r="O598" t="str">
            <v>00735305</v>
          </cell>
          <cell r="P598" t="str">
            <v>HISTORIA</v>
          </cell>
          <cell r="R598" t="str">
            <v>5174554</v>
          </cell>
          <cell r="S598" t="str">
            <v>20030826</v>
          </cell>
          <cell r="T598" t="str">
            <v>PORTALEG</v>
          </cell>
          <cell r="U598" t="str">
            <v>9804</v>
          </cell>
          <cell r="V598" t="str">
            <v>SIND ENERGIA - SINERGIA</v>
          </cell>
          <cell r="W598" t="str">
            <v>104685336</v>
          </cell>
          <cell r="X598" t="str">
            <v>1660</v>
          </cell>
          <cell r="Y598" t="str">
            <v>0.0</v>
          </cell>
          <cell r="Z598">
            <v>1</v>
          </cell>
          <cell r="AA598" t="str">
            <v>00</v>
          </cell>
          <cell r="AC598" t="str">
            <v>X</v>
          </cell>
          <cell r="AD598" t="str">
            <v>100</v>
          </cell>
          <cell r="AE598" t="str">
            <v>11120610069</v>
          </cell>
          <cell r="AF598" t="str">
            <v>02</v>
          </cell>
          <cell r="AG598" t="str">
            <v>19771209</v>
          </cell>
          <cell r="AH598" t="str">
            <v>DT.Adm.Corr.Antiguid</v>
          </cell>
          <cell r="AI598" t="str">
            <v>1</v>
          </cell>
          <cell r="AJ598" t="str">
            <v>ACTIVOS</v>
          </cell>
          <cell r="AK598" t="str">
            <v>AA</v>
          </cell>
          <cell r="AL598" t="str">
            <v>ACTIVO TEMP.INTEIRO</v>
          </cell>
          <cell r="AM598" t="str">
            <v>J300</v>
          </cell>
          <cell r="AN598" t="str">
            <v>EDPOutsourcing Comercial-S</v>
          </cell>
          <cell r="AO598" t="str">
            <v>J321</v>
          </cell>
          <cell r="AP598" t="str">
            <v>EDPOC-PRTLGR-CS</v>
          </cell>
          <cell r="AQ598" t="str">
            <v>40177266</v>
          </cell>
          <cell r="AR598" t="str">
            <v>70000041</v>
          </cell>
          <cell r="AS598" t="str">
            <v>01L1</v>
          </cell>
          <cell r="AT598" t="str">
            <v>LICENCIADO I</v>
          </cell>
          <cell r="AU598" t="str">
            <v>1</v>
          </cell>
          <cell r="AV598" t="str">
            <v>00040527</v>
          </cell>
          <cell r="AW598" t="str">
            <v>J20460000830</v>
          </cell>
          <cell r="AX598" t="str">
            <v>AS-RA-GA REDE DE AGENTES - III</v>
          </cell>
          <cell r="AY598" t="str">
            <v>68905059</v>
          </cell>
          <cell r="AZ598" t="str">
            <v>Eq Contacto Directo</v>
          </cell>
          <cell r="BA598" t="str">
            <v>6890</v>
          </cell>
          <cell r="BB598" t="str">
            <v>EDP Outsourcing Comercial</v>
          </cell>
          <cell r="BC598" t="str">
            <v>6890</v>
          </cell>
          <cell r="BD598" t="str">
            <v>6890</v>
          </cell>
          <cell r="BE598" t="str">
            <v>2800</v>
          </cell>
          <cell r="BF598" t="str">
            <v>6890</v>
          </cell>
          <cell r="BG598" t="str">
            <v>EDP Outsourcing Comercial,SA</v>
          </cell>
          <cell r="BH598" t="str">
            <v>1010</v>
          </cell>
          <cell r="BI598">
            <v>1907</v>
          </cell>
          <cell r="BJ598" t="str">
            <v>G</v>
          </cell>
          <cell r="BK598">
            <v>28</v>
          </cell>
          <cell r="BL598">
            <v>283.08</v>
          </cell>
          <cell r="BM598" t="str">
            <v>LIC 1</v>
          </cell>
          <cell r="BN598" t="str">
            <v>00</v>
          </cell>
          <cell r="BO598" t="str">
            <v>G</v>
          </cell>
          <cell r="BP598" t="str">
            <v>20040110</v>
          </cell>
          <cell r="BQ598" t="str">
            <v>22</v>
          </cell>
          <cell r="BR598" t="str">
            <v>ACELERACAO DE CARREIRA</v>
          </cell>
          <cell r="BS598" t="str">
            <v>20050101</v>
          </cell>
          <cell r="BW598">
            <v>0</v>
          </cell>
          <cell r="BX598">
            <v>0</v>
          </cell>
          <cell r="BY598">
            <v>0</v>
          </cell>
          <cell r="BZ598">
            <v>0</v>
          </cell>
          <cell r="CA598">
            <v>0</v>
          </cell>
          <cell r="CC598">
            <v>0</v>
          </cell>
          <cell r="CG598">
            <v>0</v>
          </cell>
          <cell r="CK598">
            <v>0</v>
          </cell>
          <cell r="CO598">
            <v>0</v>
          </cell>
          <cell r="CT598">
            <v>0</v>
          </cell>
          <cell r="CU598">
            <v>0</v>
          </cell>
          <cell r="CV598">
            <v>0</v>
          </cell>
          <cell r="CW598">
            <v>0</v>
          </cell>
          <cell r="CX598">
            <v>0</v>
          </cell>
          <cell r="CZ598">
            <v>0</v>
          </cell>
          <cell r="DC598">
            <v>0</v>
          </cell>
          <cell r="DF598">
            <v>0</v>
          </cell>
          <cell r="DI598">
            <v>0</v>
          </cell>
          <cell r="DK598">
            <v>0</v>
          </cell>
          <cell r="DL598">
            <v>0</v>
          </cell>
          <cell r="DN598" t="str">
            <v>21D12</v>
          </cell>
          <cell r="DO598" t="str">
            <v>Flex.T.Int."Act.Ind."</v>
          </cell>
          <cell r="DP598">
            <v>2</v>
          </cell>
          <cell r="DQ598">
            <v>100</v>
          </cell>
          <cell r="DR598" t="str">
            <v>LX01</v>
          </cell>
          <cell r="DT598" t="str">
            <v>00070240</v>
          </cell>
          <cell r="DU598" t="str">
            <v>BANCO ESPIRITO SANTO, SA</v>
          </cell>
        </row>
        <row r="599">
          <cell r="A599" t="str">
            <v>159026</v>
          </cell>
          <cell r="B599" t="str">
            <v>Antonio Silva Rodrigues</v>
          </cell>
          <cell r="C599" t="str">
            <v>1978</v>
          </cell>
          <cell r="D599">
            <v>27</v>
          </cell>
          <cell r="E599">
            <v>27</v>
          </cell>
          <cell r="F599" t="str">
            <v>19560901</v>
          </cell>
          <cell r="G599" t="str">
            <v>48</v>
          </cell>
          <cell r="H599" t="str">
            <v>1</v>
          </cell>
          <cell r="I599" t="str">
            <v>Casado</v>
          </cell>
          <cell r="J599" t="str">
            <v>masculino</v>
          </cell>
          <cell r="K599">
            <v>1</v>
          </cell>
          <cell r="L599" t="str">
            <v>R Machado dos Santos,36 R/C 1</v>
          </cell>
          <cell r="M599" t="str">
            <v>7480-000</v>
          </cell>
          <cell r="N599" t="str">
            <v>AVIS</v>
          </cell>
          <cell r="O599" t="str">
            <v>00232253</v>
          </cell>
          <cell r="P599" t="str">
            <v>CURSO GERAL DE ELECTRICIDADE</v>
          </cell>
          <cell r="R599" t="str">
            <v>4718470</v>
          </cell>
          <cell r="S599" t="str">
            <v>19970606</v>
          </cell>
          <cell r="T599" t="str">
            <v>LISBOA</v>
          </cell>
          <cell r="U599" t="str">
            <v>9803</v>
          </cell>
          <cell r="V599" t="str">
            <v>S.NAC IND ENERGIA-SINDEL</v>
          </cell>
          <cell r="W599" t="str">
            <v>120976196</v>
          </cell>
          <cell r="X599" t="str">
            <v>1627</v>
          </cell>
          <cell r="Y599" t="str">
            <v>0.0</v>
          </cell>
          <cell r="Z599">
            <v>1</v>
          </cell>
          <cell r="AA599" t="str">
            <v>00</v>
          </cell>
          <cell r="AC599" t="str">
            <v>X</v>
          </cell>
          <cell r="AD599" t="str">
            <v>100</v>
          </cell>
          <cell r="AE599" t="str">
            <v>11120703379</v>
          </cell>
          <cell r="AF599" t="str">
            <v>02</v>
          </cell>
          <cell r="AG599" t="str">
            <v>19780729</v>
          </cell>
          <cell r="AH599" t="str">
            <v>DT.Adm.Corr.Antiguid</v>
          </cell>
          <cell r="AI599" t="str">
            <v>1</v>
          </cell>
          <cell r="AJ599" t="str">
            <v>ACTIVOS</v>
          </cell>
          <cell r="AK599" t="str">
            <v>AA</v>
          </cell>
          <cell r="AL599" t="str">
            <v>ACTIVO TEMP.INTEIRO</v>
          </cell>
          <cell r="AM599" t="str">
            <v>J300</v>
          </cell>
          <cell r="AN599" t="str">
            <v>EDPOutsourcing Comercial-S</v>
          </cell>
          <cell r="AO599" t="str">
            <v>J321</v>
          </cell>
          <cell r="AP599" t="str">
            <v>EDPOC-PRTLGR-CS</v>
          </cell>
          <cell r="AQ599" t="str">
            <v>40176827</v>
          </cell>
          <cell r="AR599" t="str">
            <v>70000060</v>
          </cell>
          <cell r="AS599" t="str">
            <v>025.</v>
          </cell>
          <cell r="AT599" t="str">
            <v>ESCRITURARIO COMERCIAL</v>
          </cell>
          <cell r="AU599" t="str">
            <v>1</v>
          </cell>
          <cell r="AV599" t="str">
            <v>00040527</v>
          </cell>
          <cell r="AW599" t="str">
            <v>J20460000830</v>
          </cell>
          <cell r="AX599" t="str">
            <v>AS-RA-GA REDE DE AGENTES - III</v>
          </cell>
          <cell r="AY599" t="str">
            <v>68905059</v>
          </cell>
          <cell r="AZ599" t="str">
            <v>Eq Contacto Directo</v>
          </cell>
          <cell r="BA599" t="str">
            <v>6890</v>
          </cell>
          <cell r="BB599" t="str">
            <v>EDP Outsourcing Comercial</v>
          </cell>
          <cell r="BC599" t="str">
            <v>6890</v>
          </cell>
          <cell r="BD599" t="str">
            <v>6890</v>
          </cell>
          <cell r="BE599" t="str">
            <v>2800</v>
          </cell>
          <cell r="BF599" t="str">
            <v>6890</v>
          </cell>
          <cell r="BG599" t="str">
            <v>EDP Outsourcing Comercial,SA</v>
          </cell>
          <cell r="BH599" t="str">
            <v>1010</v>
          </cell>
          <cell r="BI599">
            <v>1247</v>
          </cell>
          <cell r="BJ599" t="str">
            <v>11</v>
          </cell>
          <cell r="BK599">
            <v>27</v>
          </cell>
          <cell r="BL599">
            <v>272.97000000000003</v>
          </cell>
          <cell r="BM599" t="str">
            <v>NÍVEL 5</v>
          </cell>
          <cell r="BN599" t="str">
            <v>00</v>
          </cell>
          <cell r="BO599" t="str">
            <v>08</v>
          </cell>
          <cell r="BP599" t="str">
            <v>20050101</v>
          </cell>
          <cell r="BQ599" t="str">
            <v>21</v>
          </cell>
          <cell r="BR599" t="str">
            <v>EVOLUCAO AUTOMATICA</v>
          </cell>
          <cell r="BS599" t="str">
            <v>20050101</v>
          </cell>
          <cell r="BW599">
            <v>0</v>
          </cell>
          <cell r="BX599">
            <v>0</v>
          </cell>
          <cell r="BY599">
            <v>0</v>
          </cell>
          <cell r="BZ599">
            <v>0</v>
          </cell>
          <cell r="CA599">
            <v>0</v>
          </cell>
          <cell r="CC599">
            <v>0</v>
          </cell>
          <cell r="CF599" t="str">
            <v>1320</v>
          </cell>
          <cell r="CG599">
            <v>141.69</v>
          </cell>
          <cell r="CH599" t="str">
            <v>11</v>
          </cell>
          <cell r="CI599" t="str">
            <v>01031998</v>
          </cell>
          <cell r="CK599">
            <v>0</v>
          </cell>
          <cell r="CO599">
            <v>0</v>
          </cell>
          <cell r="CT599">
            <v>0</v>
          </cell>
          <cell r="CU599">
            <v>0</v>
          </cell>
          <cell r="CV599">
            <v>0</v>
          </cell>
          <cell r="CW599">
            <v>0</v>
          </cell>
          <cell r="CX599">
            <v>0</v>
          </cell>
          <cell r="CZ599">
            <v>0</v>
          </cell>
          <cell r="DC599">
            <v>0</v>
          </cell>
          <cell r="DF599">
            <v>0</v>
          </cell>
          <cell r="DI599">
            <v>0</v>
          </cell>
          <cell r="DK599">
            <v>0</v>
          </cell>
          <cell r="DL599">
            <v>0</v>
          </cell>
          <cell r="DN599" t="str">
            <v>11D13</v>
          </cell>
          <cell r="DO599" t="str">
            <v>FixoTInt-"Lojas"2002</v>
          </cell>
          <cell r="DP599">
            <v>9</v>
          </cell>
          <cell r="DQ599">
            <v>100</v>
          </cell>
          <cell r="DR599" t="str">
            <v>LX01</v>
          </cell>
          <cell r="DT599" t="str">
            <v>00456090</v>
          </cell>
          <cell r="DU599" t="str">
            <v>CAIXAS DE CREDITO AGRICOLA MUT</v>
          </cell>
        </row>
        <row r="600">
          <cell r="A600" t="str">
            <v>192910</v>
          </cell>
          <cell r="B600" t="str">
            <v>Maria Manuela Jesus Leitão Brites Dias</v>
          </cell>
          <cell r="C600" t="str">
            <v>1980</v>
          </cell>
          <cell r="D600">
            <v>25</v>
          </cell>
          <cell r="E600">
            <v>25</v>
          </cell>
          <cell r="F600" t="str">
            <v>19610205</v>
          </cell>
          <cell r="G600" t="str">
            <v>44</v>
          </cell>
          <cell r="H600" t="str">
            <v>1</v>
          </cell>
          <cell r="I600" t="str">
            <v>Casado</v>
          </cell>
          <cell r="J600" t="str">
            <v>feminino</v>
          </cell>
          <cell r="K600">
            <v>2</v>
          </cell>
          <cell r="L600" t="str">
            <v>Pedra Basta, 5</v>
          </cell>
          <cell r="M600" t="str">
            <v>7300-529</v>
          </cell>
          <cell r="N600" t="str">
            <v>PORTALEGRE</v>
          </cell>
          <cell r="O600" t="str">
            <v>00241132</v>
          </cell>
          <cell r="P600" t="str">
            <v>CURSO COMPLEMENTAR DOS LICEUS</v>
          </cell>
          <cell r="R600" t="str">
            <v>5558190</v>
          </cell>
          <cell r="S600" t="str">
            <v>19970704</v>
          </cell>
          <cell r="T600" t="str">
            <v>PORTALEG</v>
          </cell>
          <cell r="U600" t="str">
            <v>9803</v>
          </cell>
          <cell r="V600" t="str">
            <v>S.NAC IND ENERGIA-SINDEL</v>
          </cell>
          <cell r="W600" t="str">
            <v>112882340</v>
          </cell>
          <cell r="X600" t="str">
            <v>1732</v>
          </cell>
          <cell r="Y600" t="str">
            <v>0.0</v>
          </cell>
          <cell r="Z600">
            <v>2</v>
          </cell>
          <cell r="AA600" t="str">
            <v>00</v>
          </cell>
          <cell r="AC600" t="str">
            <v>X</v>
          </cell>
          <cell r="AD600" t="str">
            <v>100</v>
          </cell>
          <cell r="AE600" t="str">
            <v>11218631755</v>
          </cell>
          <cell r="AF600" t="str">
            <v>02</v>
          </cell>
          <cell r="AG600" t="str">
            <v>19800601</v>
          </cell>
          <cell r="AH600" t="str">
            <v>DT.Adm.Corr.Antiguid</v>
          </cell>
          <cell r="AI600" t="str">
            <v>1</v>
          </cell>
          <cell r="AJ600" t="str">
            <v>ACTIVOS</v>
          </cell>
          <cell r="AK600" t="str">
            <v>AA</v>
          </cell>
          <cell r="AL600" t="str">
            <v>ACTIVO TEMP.INTEIRO</v>
          </cell>
          <cell r="AM600" t="str">
            <v>J300</v>
          </cell>
          <cell r="AN600" t="str">
            <v>EDPOutsourcing Comercial-S</v>
          </cell>
          <cell r="AO600" t="str">
            <v>J321</v>
          </cell>
          <cell r="AP600" t="str">
            <v>EDPOC-PRTLGR-CS</v>
          </cell>
          <cell r="AQ600" t="str">
            <v>40177151</v>
          </cell>
          <cell r="AR600" t="str">
            <v>70000045</v>
          </cell>
          <cell r="AS600" t="str">
            <v>01S3</v>
          </cell>
          <cell r="AT600" t="str">
            <v>CHEFIA SECCAO ESCALAO III</v>
          </cell>
          <cell r="AU600" t="str">
            <v>1</v>
          </cell>
          <cell r="AV600" t="str">
            <v>00040391</v>
          </cell>
          <cell r="AW600" t="str">
            <v>J20464520130</v>
          </cell>
          <cell r="AX600" t="str">
            <v>AS-LJPTG-CH-CHEFIA</v>
          </cell>
          <cell r="AY600" t="str">
            <v>68905514</v>
          </cell>
          <cell r="AZ600" t="str">
            <v>Lj Portalegre</v>
          </cell>
          <cell r="BA600" t="str">
            <v>6890</v>
          </cell>
          <cell r="BB600" t="str">
            <v>EDP Outsourcing Comercial</v>
          </cell>
          <cell r="BC600" t="str">
            <v>6890</v>
          </cell>
          <cell r="BD600" t="str">
            <v>6890</v>
          </cell>
          <cell r="BE600" t="str">
            <v>2800</v>
          </cell>
          <cell r="BF600" t="str">
            <v>6890</v>
          </cell>
          <cell r="BG600" t="str">
            <v>EDP Outsourcing Comercial,SA</v>
          </cell>
          <cell r="BH600" t="str">
            <v>1010</v>
          </cell>
          <cell r="BI600">
            <v>1520</v>
          </cell>
          <cell r="BJ600" t="str">
            <v>14</v>
          </cell>
          <cell r="BK600">
            <v>25</v>
          </cell>
          <cell r="BL600">
            <v>252.75</v>
          </cell>
          <cell r="BM600" t="str">
            <v>C SECÇ3</v>
          </cell>
          <cell r="BN600" t="str">
            <v>01</v>
          </cell>
          <cell r="BO600" t="str">
            <v>F</v>
          </cell>
          <cell r="BP600" t="str">
            <v>20040112</v>
          </cell>
          <cell r="BQ600" t="str">
            <v>33</v>
          </cell>
          <cell r="BR600" t="str">
            <v>NOMEACAO</v>
          </cell>
          <cell r="BS600" t="str">
            <v>20050101</v>
          </cell>
          <cell r="BT600" t="str">
            <v>20040101</v>
          </cell>
          <cell r="BW600">
            <v>0</v>
          </cell>
          <cell r="BX600">
            <v>0</v>
          </cell>
          <cell r="BY600">
            <v>0</v>
          </cell>
          <cell r="BZ600">
            <v>0</v>
          </cell>
          <cell r="CA600">
            <v>0</v>
          </cell>
          <cell r="CC600">
            <v>0</v>
          </cell>
          <cell r="CG600">
            <v>0</v>
          </cell>
          <cell r="CK600">
            <v>0</v>
          </cell>
          <cell r="CO600">
            <v>0</v>
          </cell>
          <cell r="CT600">
            <v>0</v>
          </cell>
          <cell r="CU600">
            <v>0</v>
          </cell>
          <cell r="CV600">
            <v>0</v>
          </cell>
          <cell r="CW600">
            <v>0</v>
          </cell>
          <cell r="CX600">
            <v>0</v>
          </cell>
          <cell r="CZ600">
            <v>0</v>
          </cell>
          <cell r="DC600">
            <v>0</v>
          </cell>
          <cell r="DF600">
            <v>0</v>
          </cell>
          <cell r="DI600">
            <v>0</v>
          </cell>
          <cell r="DK600">
            <v>0</v>
          </cell>
          <cell r="DL600">
            <v>0</v>
          </cell>
          <cell r="DN600" t="str">
            <v>21D12</v>
          </cell>
          <cell r="DO600" t="str">
            <v>Flex.T.Int."Act.Ind."</v>
          </cell>
          <cell r="DP600">
            <v>2</v>
          </cell>
          <cell r="DQ600">
            <v>100</v>
          </cell>
          <cell r="DR600" t="str">
            <v>LX01</v>
          </cell>
          <cell r="DT600" t="str">
            <v>00330000</v>
          </cell>
          <cell r="DU600" t="str">
            <v>BANCO COMERCIAL PORTUGUES, SA</v>
          </cell>
        </row>
        <row r="601">
          <cell r="A601" t="str">
            <v>212814</v>
          </cell>
          <cell r="B601" t="str">
            <v>João Almeida Carrilho</v>
          </cell>
          <cell r="C601" t="str">
            <v>1981</v>
          </cell>
          <cell r="D601">
            <v>24</v>
          </cell>
          <cell r="E601">
            <v>24</v>
          </cell>
          <cell r="F601" t="str">
            <v>19571206</v>
          </cell>
          <cell r="G601" t="str">
            <v>47</v>
          </cell>
          <cell r="H601" t="str">
            <v>1</v>
          </cell>
          <cell r="I601" t="str">
            <v>Casado</v>
          </cell>
          <cell r="J601" t="str">
            <v>masculino</v>
          </cell>
          <cell r="K601">
            <v>1</v>
          </cell>
          <cell r="L601" t="str">
            <v>Rua Cândido dos Reis,7</v>
          </cell>
          <cell r="M601" t="str">
            <v>7300-129</v>
          </cell>
          <cell r="N601" t="str">
            <v>PORTALEGRE</v>
          </cell>
          <cell r="O601" t="str">
            <v>00123032</v>
          </cell>
          <cell r="P601" t="str">
            <v>CICLO PREP. ENSINO SECUNDARIO</v>
          </cell>
          <cell r="R601" t="str">
            <v>5212229</v>
          </cell>
          <cell r="S601" t="str">
            <v>19980721</v>
          </cell>
          <cell r="T601" t="str">
            <v>PORTALEG</v>
          </cell>
          <cell r="U601" t="str">
            <v>9802</v>
          </cell>
          <cell r="V601" t="str">
            <v>SIND IND ELéCT SUL ILHAS</v>
          </cell>
          <cell r="W601" t="str">
            <v>151305498</v>
          </cell>
          <cell r="X601" t="str">
            <v>1643</v>
          </cell>
          <cell r="Y601" t="str">
            <v>0.0</v>
          </cell>
          <cell r="Z601">
            <v>1</v>
          </cell>
          <cell r="AA601" t="str">
            <v>00</v>
          </cell>
          <cell r="AC601" t="str">
            <v>X</v>
          </cell>
          <cell r="AD601" t="str">
            <v>100</v>
          </cell>
          <cell r="AE601" t="str">
            <v>11120625596</v>
          </cell>
          <cell r="AF601" t="str">
            <v>02</v>
          </cell>
          <cell r="AG601" t="str">
            <v>19810601</v>
          </cell>
          <cell r="AH601" t="str">
            <v>DT.Adm.Corr.Antiguid</v>
          </cell>
          <cell r="AI601" t="str">
            <v>1</v>
          </cell>
          <cell r="AJ601" t="str">
            <v>ACTIVOS</v>
          </cell>
          <cell r="AK601" t="str">
            <v>AA</v>
          </cell>
          <cell r="AL601" t="str">
            <v>ACTIVO TEMP.INTEIRO</v>
          </cell>
          <cell r="AM601" t="str">
            <v>J300</v>
          </cell>
          <cell r="AN601" t="str">
            <v>EDPOutsourcing Comercial-S</v>
          </cell>
          <cell r="AO601" t="str">
            <v>J321</v>
          </cell>
          <cell r="AP601" t="str">
            <v>EDPOC-PRTLGR-CS</v>
          </cell>
          <cell r="AQ601" t="str">
            <v>40177153</v>
          </cell>
          <cell r="AR601" t="str">
            <v>70000060</v>
          </cell>
          <cell r="AS601" t="str">
            <v>025.</v>
          </cell>
          <cell r="AT601" t="str">
            <v>ESCRITURARIO COMERCIAL</v>
          </cell>
          <cell r="AU601" t="str">
            <v>1</v>
          </cell>
          <cell r="AV601" t="str">
            <v>00040392</v>
          </cell>
          <cell r="AW601" t="str">
            <v>J20464520430</v>
          </cell>
          <cell r="AX601" t="str">
            <v>AS-LJPTG-LOJA PORTALEGRE</v>
          </cell>
          <cell r="AY601" t="str">
            <v>68905514</v>
          </cell>
          <cell r="AZ601" t="str">
            <v>Lj Portalegre</v>
          </cell>
          <cell r="BA601" t="str">
            <v>6890</v>
          </cell>
          <cell r="BB601" t="str">
            <v>EDP Outsourcing Comercial</v>
          </cell>
          <cell r="BC601" t="str">
            <v>6890</v>
          </cell>
          <cell r="BD601" t="str">
            <v>6890</v>
          </cell>
          <cell r="BE601" t="str">
            <v>2800</v>
          </cell>
          <cell r="BF601" t="str">
            <v>6890</v>
          </cell>
          <cell r="BG601" t="str">
            <v>EDP Outsourcing Comercial,SA</v>
          </cell>
          <cell r="BH601" t="str">
            <v>1010</v>
          </cell>
          <cell r="BI601">
            <v>1160</v>
          </cell>
          <cell r="BJ601" t="str">
            <v>10</v>
          </cell>
          <cell r="BK601">
            <v>24</v>
          </cell>
          <cell r="BL601">
            <v>242.64</v>
          </cell>
          <cell r="BM601" t="str">
            <v>NÍVEL 5</v>
          </cell>
          <cell r="BN601" t="str">
            <v>02</v>
          </cell>
          <cell r="BO601" t="str">
            <v>07</v>
          </cell>
          <cell r="BP601" t="str">
            <v>20030101</v>
          </cell>
          <cell r="BQ601" t="str">
            <v>21</v>
          </cell>
          <cell r="BR601" t="str">
            <v>EVOLUCAO AUTOMATICA</v>
          </cell>
          <cell r="BS601" t="str">
            <v>20050101</v>
          </cell>
          <cell r="BW601">
            <v>0</v>
          </cell>
          <cell r="BX601">
            <v>0</v>
          </cell>
          <cell r="BY601">
            <v>0</v>
          </cell>
          <cell r="BZ601">
            <v>0</v>
          </cell>
          <cell r="CA601">
            <v>0</v>
          </cell>
          <cell r="CC601">
            <v>0</v>
          </cell>
          <cell r="CG601">
            <v>0</v>
          </cell>
          <cell r="CK601">
            <v>0</v>
          </cell>
          <cell r="CO601">
            <v>0</v>
          </cell>
          <cell r="CT601">
            <v>0</v>
          </cell>
          <cell r="CU601">
            <v>0</v>
          </cell>
          <cell r="CV601">
            <v>0</v>
          </cell>
          <cell r="CW601">
            <v>0</v>
          </cell>
          <cell r="CX601">
            <v>1</v>
          </cell>
          <cell r="CY601" t="str">
            <v>6010</v>
          </cell>
          <cell r="CZ601">
            <v>39.54</v>
          </cell>
          <cell r="DC601">
            <v>0</v>
          </cell>
          <cell r="DF601">
            <v>0</v>
          </cell>
          <cell r="DI601">
            <v>0</v>
          </cell>
          <cell r="DK601">
            <v>0</v>
          </cell>
          <cell r="DL601">
            <v>0</v>
          </cell>
          <cell r="DN601" t="str">
            <v>21D12</v>
          </cell>
          <cell r="DO601" t="str">
            <v>Flex.T.Int."Act.Ind."</v>
          </cell>
          <cell r="DP601">
            <v>2</v>
          </cell>
          <cell r="DQ601">
            <v>100</v>
          </cell>
          <cell r="DR601" t="str">
            <v>LX01</v>
          </cell>
          <cell r="DT601" t="str">
            <v>00070232</v>
          </cell>
          <cell r="DU601" t="str">
            <v>BANCO ESPIRITO SANTO, SA</v>
          </cell>
        </row>
        <row r="602">
          <cell r="A602" t="str">
            <v>322318</v>
          </cell>
          <cell r="B602" t="str">
            <v>Lucilina Jesus Travanca Matroca</v>
          </cell>
          <cell r="C602" t="str">
            <v>1991</v>
          </cell>
          <cell r="D602">
            <v>14</v>
          </cell>
          <cell r="E602">
            <v>14</v>
          </cell>
          <cell r="F602" t="str">
            <v>19651010</v>
          </cell>
          <cell r="G602" t="str">
            <v>39</v>
          </cell>
          <cell r="H602" t="str">
            <v>4</v>
          </cell>
          <cell r="I602" t="str">
            <v>Divorc</v>
          </cell>
          <cell r="J602" t="str">
            <v>feminino</v>
          </cell>
          <cell r="K602">
            <v>2</v>
          </cell>
          <cell r="L602" t="str">
            <v>Urb St. Onofre - Lt 2 R/Esq</v>
          </cell>
          <cell r="M602" t="str">
            <v>7350-103</v>
          </cell>
          <cell r="N602" t="str">
            <v>ELVAS</v>
          </cell>
          <cell r="O602" t="str">
            <v>00241132</v>
          </cell>
          <cell r="P602" t="str">
            <v>CURSO COMPLEMENTAR DOS LICEUS</v>
          </cell>
          <cell r="R602" t="str">
            <v>7422440</v>
          </cell>
          <cell r="S602" t="str">
            <v>19990114</v>
          </cell>
          <cell r="T602" t="str">
            <v>PORTALEG</v>
          </cell>
          <cell r="U602" t="str">
            <v>9803</v>
          </cell>
          <cell r="V602" t="str">
            <v>S.NAC IND ENERGIA-SINDEL</v>
          </cell>
          <cell r="W602" t="str">
            <v>130597120</v>
          </cell>
          <cell r="X602" t="str">
            <v>1660</v>
          </cell>
          <cell r="Y602" t="str">
            <v>0.0</v>
          </cell>
          <cell r="Z602">
            <v>2</v>
          </cell>
          <cell r="AA602" t="str">
            <v>00</v>
          </cell>
          <cell r="AD602" t="str">
            <v>100</v>
          </cell>
          <cell r="AE602" t="str">
            <v>11120934606</v>
          </cell>
          <cell r="AF602" t="str">
            <v>02</v>
          </cell>
          <cell r="AG602" t="str">
            <v>19910701</v>
          </cell>
          <cell r="AH602" t="str">
            <v>DT.Adm.Corr.Antiguid</v>
          </cell>
          <cell r="AI602" t="str">
            <v>1</v>
          </cell>
          <cell r="AJ602" t="str">
            <v>ACTIVOS</v>
          </cell>
          <cell r="AK602" t="str">
            <v>AA</v>
          </cell>
          <cell r="AL602" t="str">
            <v>ACTIVO TEMP.INTEIRO</v>
          </cell>
          <cell r="AM602" t="str">
            <v>J300</v>
          </cell>
          <cell r="AN602" t="str">
            <v>EDPOutsourcing Comercial-S</v>
          </cell>
          <cell r="AO602" t="str">
            <v>J321</v>
          </cell>
          <cell r="AP602" t="str">
            <v>EDPOC-PRTLGR-CS</v>
          </cell>
          <cell r="AQ602" t="str">
            <v>40177154</v>
          </cell>
          <cell r="AR602" t="str">
            <v>70000060</v>
          </cell>
          <cell r="AS602" t="str">
            <v>025.</v>
          </cell>
          <cell r="AT602" t="str">
            <v>ESCRITURARIO COMERCIAL</v>
          </cell>
          <cell r="AU602" t="str">
            <v>1</v>
          </cell>
          <cell r="AV602" t="str">
            <v>00040392</v>
          </cell>
          <cell r="AW602" t="str">
            <v>J20464520430</v>
          </cell>
          <cell r="AX602" t="str">
            <v>AS-LJPTG-LOJA PORTALEGRE</v>
          </cell>
          <cell r="AY602" t="str">
            <v>68905514</v>
          </cell>
          <cell r="AZ602" t="str">
            <v>Lj Portalegre</v>
          </cell>
          <cell r="BA602" t="str">
            <v>6890</v>
          </cell>
          <cell r="BB602" t="str">
            <v>EDP Outsourcing Comercial</v>
          </cell>
          <cell r="BC602" t="str">
            <v>6890</v>
          </cell>
          <cell r="BD602" t="str">
            <v>6890</v>
          </cell>
          <cell r="BE602" t="str">
            <v>2800</v>
          </cell>
          <cell r="BF602" t="str">
            <v>6890</v>
          </cell>
          <cell r="BG602" t="str">
            <v>EDP Outsourcing Comercial,SA</v>
          </cell>
          <cell r="BH602" t="str">
            <v>1010</v>
          </cell>
          <cell r="BI602">
            <v>1079</v>
          </cell>
          <cell r="BJ602" t="str">
            <v>09</v>
          </cell>
          <cell r="BK602">
            <v>14</v>
          </cell>
          <cell r="BL602">
            <v>141.54</v>
          </cell>
          <cell r="BM602" t="str">
            <v>NÍVEL 5</v>
          </cell>
          <cell r="BN602" t="str">
            <v>01</v>
          </cell>
          <cell r="BO602" t="str">
            <v>06</v>
          </cell>
          <cell r="BP602" t="str">
            <v>20040101</v>
          </cell>
          <cell r="BQ602" t="str">
            <v>21</v>
          </cell>
          <cell r="BR602" t="str">
            <v>EVOLUCAO AUTOMATICA</v>
          </cell>
          <cell r="BS602" t="str">
            <v>20050101</v>
          </cell>
          <cell r="BW602">
            <v>0</v>
          </cell>
          <cell r="BX602">
            <v>0</v>
          </cell>
          <cell r="BY602">
            <v>0</v>
          </cell>
          <cell r="BZ602">
            <v>0</v>
          </cell>
          <cell r="CA602">
            <v>0</v>
          </cell>
          <cell r="CC602">
            <v>0</v>
          </cell>
          <cell r="CG602">
            <v>0</v>
          </cell>
          <cell r="CK602">
            <v>0</v>
          </cell>
          <cell r="CO602">
            <v>0</v>
          </cell>
          <cell r="CT602">
            <v>0</v>
          </cell>
          <cell r="CU602">
            <v>0</v>
          </cell>
          <cell r="CV602">
            <v>0</v>
          </cell>
          <cell r="CW602">
            <v>0</v>
          </cell>
          <cell r="CX602">
            <v>1</v>
          </cell>
          <cell r="CY602" t="str">
            <v>6010</v>
          </cell>
          <cell r="CZ602">
            <v>39.54</v>
          </cell>
          <cell r="DC602">
            <v>0</v>
          </cell>
          <cell r="DF602">
            <v>0</v>
          </cell>
          <cell r="DI602">
            <v>0</v>
          </cell>
          <cell r="DK602">
            <v>0</v>
          </cell>
          <cell r="DL602">
            <v>0</v>
          </cell>
          <cell r="DN602" t="str">
            <v>21D12</v>
          </cell>
          <cell r="DO602" t="str">
            <v>Flex.T.Int."Act.Ind."</v>
          </cell>
          <cell r="DP602">
            <v>2</v>
          </cell>
          <cell r="DQ602">
            <v>100</v>
          </cell>
          <cell r="DR602" t="str">
            <v>LX01</v>
          </cell>
          <cell r="DT602" t="str">
            <v>00350279</v>
          </cell>
          <cell r="DU602" t="str">
            <v>CAIXA GERAL DE DEPOSITOS, SA</v>
          </cell>
        </row>
        <row r="603">
          <cell r="A603" t="str">
            <v>174319</v>
          </cell>
          <cell r="B603" t="str">
            <v>Maria Rosario Pires Afonso Dias Relvas</v>
          </cell>
          <cell r="C603" t="str">
            <v>1979</v>
          </cell>
          <cell r="D603">
            <v>26</v>
          </cell>
          <cell r="E603">
            <v>26</v>
          </cell>
          <cell r="F603" t="str">
            <v>19560915</v>
          </cell>
          <cell r="G603" t="str">
            <v>48</v>
          </cell>
          <cell r="H603" t="str">
            <v>5</v>
          </cell>
          <cell r="I603" t="str">
            <v>Viuvo</v>
          </cell>
          <cell r="J603" t="str">
            <v>feminino</v>
          </cell>
          <cell r="K603">
            <v>1</v>
          </cell>
          <cell r="L603" t="str">
            <v>R dos Azevedos 17-B-Dto</v>
          </cell>
          <cell r="M603" t="str">
            <v>7350-266</v>
          </cell>
          <cell r="N603" t="str">
            <v>ELVAS</v>
          </cell>
          <cell r="O603" t="str">
            <v>00241132</v>
          </cell>
          <cell r="P603" t="str">
            <v>CURSO COMPLEMENTAR DOS LICEUS</v>
          </cell>
          <cell r="R603" t="str">
            <v>4909748</v>
          </cell>
          <cell r="S603" t="str">
            <v>19961204</v>
          </cell>
          <cell r="T603" t="str">
            <v>PORTALEG</v>
          </cell>
          <cell r="U603" t="str">
            <v>9804</v>
          </cell>
          <cell r="V603" t="str">
            <v>SIND ENERGIA - SINERGIA</v>
          </cell>
          <cell r="W603" t="str">
            <v>120619180</v>
          </cell>
          <cell r="X603" t="str">
            <v>1660</v>
          </cell>
          <cell r="Y603" t="str">
            <v>0.0</v>
          </cell>
          <cell r="Z603">
            <v>1</v>
          </cell>
          <cell r="AA603" t="str">
            <v>00</v>
          </cell>
          <cell r="AD603" t="str">
            <v>100</v>
          </cell>
          <cell r="AE603" t="str">
            <v>11120773825</v>
          </cell>
          <cell r="AF603" t="str">
            <v>02</v>
          </cell>
          <cell r="AG603" t="str">
            <v>19790713</v>
          </cell>
          <cell r="AH603" t="str">
            <v>DT.Adm.Corr.Antiguid</v>
          </cell>
          <cell r="AI603" t="str">
            <v>1</v>
          </cell>
          <cell r="AJ603" t="str">
            <v>ACTIVOS</v>
          </cell>
          <cell r="AK603" t="str">
            <v>AA</v>
          </cell>
          <cell r="AL603" t="str">
            <v>ACTIVO TEMP.INTEIRO</v>
          </cell>
          <cell r="AM603" t="str">
            <v>J300</v>
          </cell>
          <cell r="AN603" t="str">
            <v>EDPOutsourcing Comercial-S</v>
          </cell>
          <cell r="AO603" t="str">
            <v>J321</v>
          </cell>
          <cell r="AP603" t="str">
            <v>EDPOC-PRTLGR-CS</v>
          </cell>
          <cell r="AQ603" t="str">
            <v>40177152</v>
          </cell>
          <cell r="AR603" t="str">
            <v>70000022</v>
          </cell>
          <cell r="AS603" t="str">
            <v>014.</v>
          </cell>
          <cell r="AT603" t="str">
            <v>TECNICO COMERCIAL</v>
          </cell>
          <cell r="AU603" t="str">
            <v>1</v>
          </cell>
          <cell r="AV603" t="str">
            <v>00040392</v>
          </cell>
          <cell r="AW603" t="str">
            <v>J20464520430</v>
          </cell>
          <cell r="AX603" t="str">
            <v>AS-LJPTG-LOJA PORTALEGRE</v>
          </cell>
          <cell r="AY603" t="str">
            <v>68905514</v>
          </cell>
          <cell r="AZ603" t="str">
            <v>Lj Portalegre</v>
          </cell>
          <cell r="BA603" t="str">
            <v>6890</v>
          </cell>
          <cell r="BB603" t="str">
            <v>EDP Outsourcing Comercial</v>
          </cell>
          <cell r="BC603" t="str">
            <v>6890</v>
          </cell>
          <cell r="BD603" t="str">
            <v>6890</v>
          </cell>
          <cell r="BE603" t="str">
            <v>2800</v>
          </cell>
          <cell r="BF603" t="str">
            <v>6890</v>
          </cell>
          <cell r="BG603" t="str">
            <v>EDP Outsourcing Comercial,SA</v>
          </cell>
          <cell r="BH603" t="str">
            <v>1010</v>
          </cell>
          <cell r="BI603">
            <v>1432</v>
          </cell>
          <cell r="BJ603" t="str">
            <v>13</v>
          </cell>
          <cell r="BK603">
            <v>26</v>
          </cell>
          <cell r="BL603">
            <v>262.86</v>
          </cell>
          <cell r="BM603" t="str">
            <v>NÍVEL 4</v>
          </cell>
          <cell r="BN603" t="str">
            <v>01</v>
          </cell>
          <cell r="BO603" t="str">
            <v>07</v>
          </cell>
          <cell r="BP603" t="str">
            <v>20040101</v>
          </cell>
          <cell r="BQ603" t="str">
            <v>21</v>
          </cell>
          <cell r="BR603" t="str">
            <v>EVOLUCAO AUTOMATICA</v>
          </cell>
          <cell r="BS603" t="str">
            <v>20050101</v>
          </cell>
          <cell r="BW603">
            <v>0</v>
          </cell>
          <cell r="BX603">
            <v>0</v>
          </cell>
          <cell r="BY603">
            <v>0</v>
          </cell>
          <cell r="BZ603">
            <v>0</v>
          </cell>
          <cell r="CA603">
            <v>0</v>
          </cell>
          <cell r="CC603">
            <v>0</v>
          </cell>
          <cell r="CG603">
            <v>0</v>
          </cell>
          <cell r="CK603">
            <v>0</v>
          </cell>
          <cell r="CO603">
            <v>0</v>
          </cell>
          <cell r="CT603">
            <v>0</v>
          </cell>
          <cell r="CU603">
            <v>0</v>
          </cell>
          <cell r="CV603">
            <v>0</v>
          </cell>
          <cell r="CW603">
            <v>0</v>
          </cell>
          <cell r="CX603">
            <v>1</v>
          </cell>
          <cell r="CY603" t="str">
            <v>6010</v>
          </cell>
          <cell r="CZ603">
            <v>39.54</v>
          </cell>
          <cell r="DC603">
            <v>0</v>
          </cell>
          <cell r="DF603">
            <v>0</v>
          </cell>
          <cell r="DI603">
            <v>0</v>
          </cell>
          <cell r="DK603">
            <v>0</v>
          </cell>
          <cell r="DL603">
            <v>0</v>
          </cell>
          <cell r="DN603" t="str">
            <v>21D12</v>
          </cell>
          <cell r="DO603" t="str">
            <v>Flex.T.Int."Act.Ind."</v>
          </cell>
          <cell r="DP603">
            <v>2</v>
          </cell>
          <cell r="DQ603">
            <v>100</v>
          </cell>
          <cell r="DR603" t="str">
            <v>LX01</v>
          </cell>
          <cell r="DT603" t="str">
            <v>00070240</v>
          </cell>
          <cell r="DU603" t="str">
            <v>BANCO ESPIRITO SANTO, SA</v>
          </cell>
        </row>
        <row r="604">
          <cell r="A604" t="str">
            <v>215198</v>
          </cell>
          <cell r="B604" t="str">
            <v>Luís António Teresa Fernandes</v>
          </cell>
          <cell r="C604" t="str">
            <v>1981</v>
          </cell>
          <cell r="D604">
            <v>24</v>
          </cell>
          <cell r="E604">
            <v>24</v>
          </cell>
          <cell r="F604" t="str">
            <v>19590827</v>
          </cell>
          <cell r="G604" t="str">
            <v>45</v>
          </cell>
          <cell r="H604" t="str">
            <v>1</v>
          </cell>
          <cell r="I604" t="str">
            <v>Casado</v>
          </cell>
          <cell r="J604" t="str">
            <v>masculino</v>
          </cell>
          <cell r="K604">
            <v>1</v>
          </cell>
          <cell r="L604" t="str">
            <v>R da Indústria, 419 Chainça</v>
          </cell>
          <cell r="M604" t="str">
            <v>2200-153</v>
          </cell>
          <cell r="N604" t="str">
            <v>ABRANTES</v>
          </cell>
          <cell r="O604" t="str">
            <v>00776805</v>
          </cell>
          <cell r="P604" t="str">
            <v>GESTAO</v>
          </cell>
          <cell r="R604" t="str">
            <v>6098418</v>
          </cell>
          <cell r="S604" t="str">
            <v>20021125</v>
          </cell>
          <cell r="T604" t="str">
            <v>SANTARÉM</v>
          </cell>
          <cell r="U604" t="str">
            <v>9802</v>
          </cell>
          <cell r="V604" t="str">
            <v>SIND IND ELéCT SUL ILHAS</v>
          </cell>
          <cell r="W604" t="str">
            <v>125938314</v>
          </cell>
          <cell r="X604" t="str">
            <v>1929</v>
          </cell>
          <cell r="Y604" t="str">
            <v>0.0</v>
          </cell>
          <cell r="Z604">
            <v>1</v>
          </cell>
          <cell r="AA604" t="str">
            <v>00</v>
          </cell>
          <cell r="AC604" t="str">
            <v>X</v>
          </cell>
          <cell r="AD604" t="str">
            <v>029</v>
          </cell>
          <cell r="AE604" t="str">
            <v>10940087000</v>
          </cell>
          <cell r="AF604" t="str">
            <v>02</v>
          </cell>
          <cell r="AG604" t="str">
            <v>19810901</v>
          </cell>
          <cell r="AH604" t="str">
            <v>DT.Adm.Corr.Antiguid</v>
          </cell>
          <cell r="AI604" t="str">
            <v>1</v>
          </cell>
          <cell r="AJ604" t="str">
            <v>ACTIVOS</v>
          </cell>
          <cell r="AK604" t="str">
            <v>AA</v>
          </cell>
          <cell r="AL604" t="str">
            <v>ACTIVO TEMP.INTEIRO</v>
          </cell>
          <cell r="AM604" t="str">
            <v>J300</v>
          </cell>
          <cell r="AN604" t="str">
            <v>EDPOutsourcing Comercial-S</v>
          </cell>
          <cell r="AO604" t="str">
            <v>J323</v>
          </cell>
          <cell r="AP604" t="str">
            <v>EDPOC-SNTRM-GFA</v>
          </cell>
          <cell r="AQ604" t="str">
            <v>40177305</v>
          </cell>
          <cell r="AR604" t="str">
            <v>70000247</v>
          </cell>
          <cell r="AS604" t="str">
            <v>135.</v>
          </cell>
          <cell r="AT604" t="str">
            <v>ELECTRICISTA MONT./REPARAD.AT</v>
          </cell>
          <cell r="AU604" t="str">
            <v>2</v>
          </cell>
          <cell r="AV604" t="str">
            <v>00041836</v>
          </cell>
          <cell r="AW604" t="str">
            <v>J20460000230</v>
          </cell>
          <cell r="AX604" t="str">
            <v>AS-AP-APOIO</v>
          </cell>
          <cell r="AY604" t="str">
            <v>68905050</v>
          </cell>
          <cell r="AZ604" t="str">
            <v>Dep Comercial Sul</v>
          </cell>
          <cell r="BA604" t="str">
            <v>6890</v>
          </cell>
          <cell r="BB604" t="str">
            <v>EDP Outsourcing Comercial</v>
          </cell>
          <cell r="BC604" t="str">
            <v>6890</v>
          </cell>
          <cell r="BD604" t="str">
            <v>6890</v>
          </cell>
          <cell r="BE604" t="str">
            <v>2800</v>
          </cell>
          <cell r="BF604" t="str">
            <v>6890</v>
          </cell>
          <cell r="BG604" t="str">
            <v>EDP Outsourcing Comercial,SA</v>
          </cell>
          <cell r="BH604" t="str">
            <v>1010</v>
          </cell>
          <cell r="BI604">
            <v>1247</v>
          </cell>
          <cell r="BJ604" t="str">
            <v>11</v>
          </cell>
          <cell r="BK604">
            <v>24</v>
          </cell>
          <cell r="BL604">
            <v>242.64</v>
          </cell>
          <cell r="BM604" t="str">
            <v>NÍVEL 5</v>
          </cell>
          <cell r="BN604" t="str">
            <v>03</v>
          </cell>
          <cell r="BO604" t="str">
            <v>08</v>
          </cell>
          <cell r="BP604" t="str">
            <v>20020101</v>
          </cell>
          <cell r="BQ604" t="str">
            <v>21</v>
          </cell>
          <cell r="BR604" t="str">
            <v>EVOLUCAO AUTOMATICA</v>
          </cell>
          <cell r="BS604" t="str">
            <v>20050101</v>
          </cell>
          <cell r="BW604">
            <v>0</v>
          </cell>
          <cell r="BX604">
            <v>0</v>
          </cell>
          <cell r="BY604">
            <v>0</v>
          </cell>
          <cell r="BZ604">
            <v>0</v>
          </cell>
          <cell r="CA604">
            <v>0</v>
          </cell>
          <cell r="CC604">
            <v>0</v>
          </cell>
          <cell r="CG604">
            <v>0</v>
          </cell>
          <cell r="CK604">
            <v>0</v>
          </cell>
          <cell r="CO604">
            <v>0</v>
          </cell>
          <cell r="CT604">
            <v>0</v>
          </cell>
          <cell r="CU604">
            <v>0</v>
          </cell>
          <cell r="CV604">
            <v>0</v>
          </cell>
          <cell r="CW604">
            <v>0</v>
          </cell>
          <cell r="CX604">
            <v>0</v>
          </cell>
          <cell r="CZ604">
            <v>0</v>
          </cell>
          <cell r="DC604">
            <v>0</v>
          </cell>
          <cell r="DF604">
            <v>0</v>
          </cell>
          <cell r="DI604">
            <v>0</v>
          </cell>
          <cell r="DK604">
            <v>0</v>
          </cell>
          <cell r="DL604">
            <v>0</v>
          </cell>
          <cell r="DN604" t="str">
            <v>11D11</v>
          </cell>
          <cell r="DO604" t="str">
            <v>Fixo T.Int-"ESCRIT."</v>
          </cell>
          <cell r="DP604">
            <v>2</v>
          </cell>
          <cell r="DQ604">
            <v>100</v>
          </cell>
          <cell r="DR604" t="str">
            <v>LX01</v>
          </cell>
          <cell r="DT604" t="str">
            <v>00350760</v>
          </cell>
          <cell r="DU604" t="str">
            <v>CAIXA GERAL DE DEPOSITOS, SA</v>
          </cell>
        </row>
        <row r="605">
          <cell r="A605" t="str">
            <v>205567</v>
          </cell>
          <cell r="B605" t="str">
            <v>José Rosa Gaga</v>
          </cell>
          <cell r="C605" t="str">
            <v>1978</v>
          </cell>
          <cell r="D605">
            <v>27</v>
          </cell>
          <cell r="E605">
            <v>27</v>
          </cell>
          <cell r="F605" t="str">
            <v>19561119</v>
          </cell>
          <cell r="G605" t="str">
            <v>48</v>
          </cell>
          <cell r="H605" t="str">
            <v>1</v>
          </cell>
          <cell r="I605" t="str">
            <v>Casado</v>
          </cell>
          <cell r="J605" t="str">
            <v>masculino</v>
          </cell>
          <cell r="K605">
            <v>2</v>
          </cell>
          <cell r="L605" t="str">
            <v>R Edmundo Manuel L. Gagaforos Benfica</v>
          </cell>
          <cell r="M605" t="str">
            <v>2080-400</v>
          </cell>
          <cell r="N605" t="str">
            <v>BENFICA DO RIBATEJO</v>
          </cell>
          <cell r="O605" t="str">
            <v>00231023</v>
          </cell>
          <cell r="P605" t="str">
            <v>CURSO GERAL DOS LICEUS</v>
          </cell>
          <cell r="R605" t="str">
            <v>4941107</v>
          </cell>
          <cell r="S605" t="str">
            <v>19970917</v>
          </cell>
          <cell r="T605" t="str">
            <v>SANTAREM</v>
          </cell>
          <cell r="U605" t="str">
            <v>9803</v>
          </cell>
          <cell r="V605" t="str">
            <v>S.NAC IND ENERGIA-SINDEL</v>
          </cell>
          <cell r="W605" t="str">
            <v>124160425</v>
          </cell>
          <cell r="X605" t="str">
            <v>1945</v>
          </cell>
          <cell r="Y605" t="str">
            <v>0.0</v>
          </cell>
          <cell r="Z605">
            <v>2</v>
          </cell>
          <cell r="AA605" t="str">
            <v>00</v>
          </cell>
          <cell r="AD605" t="str">
            <v>100</v>
          </cell>
          <cell r="AE605" t="str">
            <v>10952038358</v>
          </cell>
          <cell r="AF605" t="str">
            <v>02</v>
          </cell>
          <cell r="AG605" t="str">
            <v>19780301</v>
          </cell>
          <cell r="AH605" t="str">
            <v>DT.Adm.Corr.Antiguid</v>
          </cell>
          <cell r="AI605" t="str">
            <v>1</v>
          </cell>
          <cell r="AJ605" t="str">
            <v>ACTIVOS</v>
          </cell>
          <cell r="AK605" t="str">
            <v>AA</v>
          </cell>
          <cell r="AL605" t="str">
            <v>ACTIVO TEMP.INTEIRO</v>
          </cell>
          <cell r="AM605" t="str">
            <v>J300</v>
          </cell>
          <cell r="AN605" t="str">
            <v>EDPOutsourcing Comercial-S</v>
          </cell>
          <cell r="AO605" t="str">
            <v>J323</v>
          </cell>
          <cell r="AP605" t="str">
            <v>EDPOC-SNTRM-GFA</v>
          </cell>
          <cell r="AQ605" t="str">
            <v>40177292</v>
          </cell>
          <cell r="AR605" t="str">
            <v>70000060</v>
          </cell>
          <cell r="AS605" t="str">
            <v>025.</v>
          </cell>
          <cell r="AT605" t="str">
            <v>ESCRITURARIO COMERCIAL</v>
          </cell>
          <cell r="AU605" t="str">
            <v>1</v>
          </cell>
          <cell r="AV605" t="str">
            <v>00040339</v>
          </cell>
          <cell r="AW605" t="str">
            <v>J20460000830</v>
          </cell>
          <cell r="AX605" t="str">
            <v>AS-RA-GA REDE DE AGENTES - I</v>
          </cell>
          <cell r="AY605" t="str">
            <v>68905059</v>
          </cell>
          <cell r="AZ605" t="str">
            <v>Eq Contacto Directo</v>
          </cell>
          <cell r="BA605" t="str">
            <v>6890</v>
          </cell>
          <cell r="BB605" t="str">
            <v>EDP Outsourcing Comercial</v>
          </cell>
          <cell r="BC605" t="str">
            <v>6890</v>
          </cell>
          <cell r="BD605" t="str">
            <v>6890</v>
          </cell>
          <cell r="BE605" t="str">
            <v>2800</v>
          </cell>
          <cell r="BF605" t="str">
            <v>6890</v>
          </cell>
          <cell r="BG605" t="str">
            <v>EDP Outsourcing Comercial,SA</v>
          </cell>
          <cell r="BH605" t="str">
            <v>1010</v>
          </cell>
          <cell r="BI605">
            <v>1160</v>
          </cell>
          <cell r="BJ605" t="str">
            <v>10</v>
          </cell>
          <cell r="BK605">
            <v>27</v>
          </cell>
          <cell r="BL605">
            <v>272.97000000000003</v>
          </cell>
          <cell r="BM605" t="str">
            <v>NÍVEL 5</v>
          </cell>
          <cell r="BN605" t="str">
            <v>02</v>
          </cell>
          <cell r="BO605" t="str">
            <v>07</v>
          </cell>
          <cell r="BP605" t="str">
            <v>20030101</v>
          </cell>
          <cell r="BQ605" t="str">
            <v>21</v>
          </cell>
          <cell r="BR605" t="str">
            <v>EVOLUCAO AUTOMATICA</v>
          </cell>
          <cell r="BS605" t="str">
            <v>20050101</v>
          </cell>
          <cell r="BW605">
            <v>0</v>
          </cell>
          <cell r="BX605">
            <v>0</v>
          </cell>
          <cell r="BY605">
            <v>0</v>
          </cell>
          <cell r="BZ605">
            <v>0</v>
          </cell>
          <cell r="CA605">
            <v>0</v>
          </cell>
          <cell r="CC605">
            <v>0</v>
          </cell>
          <cell r="CG605">
            <v>0</v>
          </cell>
          <cell r="CK605">
            <v>0</v>
          </cell>
          <cell r="CO605">
            <v>0</v>
          </cell>
          <cell r="CT605">
            <v>0</v>
          </cell>
          <cell r="CU605">
            <v>0</v>
          </cell>
          <cell r="CV605">
            <v>0</v>
          </cell>
          <cell r="CW605">
            <v>0</v>
          </cell>
          <cell r="CX605">
            <v>0</v>
          </cell>
          <cell r="CZ605">
            <v>0</v>
          </cell>
          <cell r="DC605">
            <v>0</v>
          </cell>
          <cell r="DF605">
            <v>0</v>
          </cell>
          <cell r="DI605">
            <v>0</v>
          </cell>
          <cell r="DK605">
            <v>0</v>
          </cell>
          <cell r="DL605">
            <v>0</v>
          </cell>
          <cell r="DN605" t="str">
            <v>21D12</v>
          </cell>
          <cell r="DO605" t="str">
            <v>Flex.T.Int."Act.Ind."</v>
          </cell>
          <cell r="DP605">
            <v>2</v>
          </cell>
          <cell r="DQ605">
            <v>100</v>
          </cell>
          <cell r="DR605" t="str">
            <v>LX01</v>
          </cell>
          <cell r="DT605" t="str">
            <v>00300358</v>
          </cell>
          <cell r="DU605" t="str">
            <v>BANCO SANTANDER PORTUGAL, SA</v>
          </cell>
        </row>
        <row r="606">
          <cell r="A606" t="str">
            <v>274127</v>
          </cell>
          <cell r="B606" t="str">
            <v>Francisco José Fernandes Garcia</v>
          </cell>
          <cell r="C606" t="str">
            <v>1982</v>
          </cell>
          <cell r="D606">
            <v>23</v>
          </cell>
          <cell r="E606">
            <v>23</v>
          </cell>
          <cell r="F606" t="str">
            <v>19610522</v>
          </cell>
          <cell r="G606" t="str">
            <v>44</v>
          </cell>
          <cell r="H606" t="str">
            <v>1</v>
          </cell>
          <cell r="I606" t="str">
            <v>Casado</v>
          </cell>
          <cell r="J606" t="str">
            <v>masculino</v>
          </cell>
          <cell r="K606">
            <v>1</v>
          </cell>
          <cell r="L606" t="str">
            <v>R Dr Virgilio Arruda N 3-2-Dt</v>
          </cell>
          <cell r="M606" t="str">
            <v>2000-000</v>
          </cell>
          <cell r="N606" t="str">
            <v>SANTARÉM</v>
          </cell>
          <cell r="O606" t="str">
            <v>00231013</v>
          </cell>
          <cell r="P606" t="str">
            <v>2. CICLO LICEAL</v>
          </cell>
          <cell r="R606" t="str">
            <v>5518694</v>
          </cell>
          <cell r="S606" t="str">
            <v>20010528</v>
          </cell>
          <cell r="T606" t="str">
            <v>SANTAREM</v>
          </cell>
          <cell r="W606" t="str">
            <v>113554397</v>
          </cell>
          <cell r="X606" t="str">
            <v>2089</v>
          </cell>
          <cell r="Y606" t="str">
            <v>0.0</v>
          </cell>
          <cell r="Z606">
            <v>1</v>
          </cell>
          <cell r="AA606" t="str">
            <v>00</v>
          </cell>
          <cell r="AC606" t="str">
            <v>X</v>
          </cell>
          <cell r="AD606" t="str">
            <v>100</v>
          </cell>
          <cell r="AE606" t="str">
            <v>10952988883</v>
          </cell>
          <cell r="AF606" t="str">
            <v>02</v>
          </cell>
          <cell r="AG606" t="str">
            <v>19820610</v>
          </cell>
          <cell r="AH606" t="str">
            <v>DT.Adm.Corr.Antiguid</v>
          </cell>
          <cell r="AI606" t="str">
            <v>1</v>
          </cell>
          <cell r="AJ606" t="str">
            <v>ACTIVOS</v>
          </cell>
          <cell r="AK606" t="str">
            <v>AA</v>
          </cell>
          <cell r="AL606" t="str">
            <v>ACTIVO TEMP.INTEIRO</v>
          </cell>
          <cell r="AM606" t="str">
            <v>J300</v>
          </cell>
          <cell r="AN606" t="str">
            <v>EDPOutsourcing Comercial-S</v>
          </cell>
          <cell r="AO606" t="str">
            <v>J323</v>
          </cell>
          <cell r="AP606" t="str">
            <v>EDPOC-SNTRM-GFA</v>
          </cell>
          <cell r="AQ606" t="str">
            <v>40177283</v>
          </cell>
          <cell r="AR606" t="str">
            <v>70000022</v>
          </cell>
          <cell r="AS606" t="str">
            <v>014.</v>
          </cell>
          <cell r="AT606" t="str">
            <v>TECNICO COMERCIAL</v>
          </cell>
          <cell r="AU606" t="str">
            <v>1</v>
          </cell>
          <cell r="AV606" t="str">
            <v>00040339</v>
          </cell>
          <cell r="AW606" t="str">
            <v>J20460000830</v>
          </cell>
          <cell r="AX606" t="str">
            <v>AS-RA-GA REDE DE AGENTES - I</v>
          </cell>
          <cell r="AY606" t="str">
            <v>68905059</v>
          </cell>
          <cell r="AZ606" t="str">
            <v>Eq Contacto Directo</v>
          </cell>
          <cell r="BA606" t="str">
            <v>6890</v>
          </cell>
          <cell r="BB606" t="str">
            <v>EDP Outsourcing Comercial</v>
          </cell>
          <cell r="BC606" t="str">
            <v>6890</v>
          </cell>
          <cell r="BD606" t="str">
            <v>6890</v>
          </cell>
          <cell r="BE606" t="str">
            <v>2800</v>
          </cell>
          <cell r="BF606" t="str">
            <v>6890</v>
          </cell>
          <cell r="BG606" t="str">
            <v>EDP Outsourcing Comercial,SA</v>
          </cell>
          <cell r="BH606" t="str">
            <v>1010</v>
          </cell>
          <cell r="BI606">
            <v>1339</v>
          </cell>
          <cell r="BJ606" t="str">
            <v>12</v>
          </cell>
          <cell r="BK606">
            <v>23</v>
          </cell>
          <cell r="BL606">
            <v>232.53</v>
          </cell>
          <cell r="BM606" t="str">
            <v>NÍVEL 4</v>
          </cell>
          <cell r="BN606" t="str">
            <v>00</v>
          </cell>
          <cell r="BO606" t="str">
            <v>06</v>
          </cell>
          <cell r="BP606" t="str">
            <v>20050101</v>
          </cell>
          <cell r="BQ606" t="str">
            <v>21</v>
          </cell>
          <cell r="BR606" t="str">
            <v>EVOLUCAO AUTOMATICA</v>
          </cell>
          <cell r="BS606" t="str">
            <v>20050101</v>
          </cell>
          <cell r="BW606">
            <v>0</v>
          </cell>
          <cell r="BX606">
            <v>0</v>
          </cell>
          <cell r="BY606">
            <v>0</v>
          </cell>
          <cell r="BZ606">
            <v>0</v>
          </cell>
          <cell r="CA606">
            <v>0</v>
          </cell>
          <cell r="CC606">
            <v>0</v>
          </cell>
          <cell r="CG606">
            <v>0</v>
          </cell>
          <cell r="CK606">
            <v>0</v>
          </cell>
          <cell r="CO606">
            <v>0</v>
          </cell>
          <cell r="CT606">
            <v>0</v>
          </cell>
          <cell r="CU606">
            <v>0</v>
          </cell>
          <cell r="CV606">
            <v>0</v>
          </cell>
          <cell r="CW606">
            <v>0</v>
          </cell>
          <cell r="CX606">
            <v>0</v>
          </cell>
          <cell r="CZ606">
            <v>0</v>
          </cell>
          <cell r="DC606">
            <v>0</v>
          </cell>
          <cell r="DF606">
            <v>0</v>
          </cell>
          <cell r="DI606">
            <v>0</v>
          </cell>
          <cell r="DK606">
            <v>0</v>
          </cell>
          <cell r="DL606">
            <v>0</v>
          </cell>
          <cell r="DN606" t="str">
            <v>21D12</v>
          </cell>
          <cell r="DO606" t="str">
            <v>Flex.T.Int."Act.Ind."</v>
          </cell>
          <cell r="DP606">
            <v>2</v>
          </cell>
          <cell r="DQ606">
            <v>100</v>
          </cell>
          <cell r="DR606" t="str">
            <v>LX01</v>
          </cell>
          <cell r="DT606" t="str">
            <v>00180000</v>
          </cell>
          <cell r="DU606" t="str">
            <v>BANCO TOTTA &amp; ACORES, SA</v>
          </cell>
        </row>
        <row r="607">
          <cell r="A607" t="str">
            <v>149063</v>
          </cell>
          <cell r="B607" t="str">
            <v>António Marques Gonçalves</v>
          </cell>
          <cell r="C607" t="str">
            <v>1977</v>
          </cell>
          <cell r="D607">
            <v>28</v>
          </cell>
          <cell r="E607">
            <v>28</v>
          </cell>
          <cell r="F607" t="str">
            <v>19550301</v>
          </cell>
          <cell r="G607" t="str">
            <v>50</v>
          </cell>
          <cell r="H607" t="str">
            <v>1</v>
          </cell>
          <cell r="I607" t="str">
            <v>Casado</v>
          </cell>
          <cell r="J607" t="str">
            <v>masculino</v>
          </cell>
          <cell r="K607">
            <v>0</v>
          </cell>
          <cell r="L607" t="str">
            <v>Pct Figueira 5</v>
          </cell>
          <cell r="M607" t="str">
            <v>2080-000</v>
          </cell>
          <cell r="N607" t="str">
            <v>ALMEIRIM</v>
          </cell>
          <cell r="O607" t="str">
            <v>00241132</v>
          </cell>
          <cell r="P607" t="str">
            <v>CURSO COMPLEMENTAR DOS LICEUS</v>
          </cell>
          <cell r="R607" t="str">
            <v>4570410</v>
          </cell>
          <cell r="S607" t="str">
            <v>19970115</v>
          </cell>
          <cell r="T607" t="str">
            <v>SANTAREM</v>
          </cell>
          <cell r="U607" t="str">
            <v>9803</v>
          </cell>
          <cell r="V607" t="str">
            <v>S.NAC IND ENERGIA-SINDEL</v>
          </cell>
          <cell r="W607" t="str">
            <v>118077341</v>
          </cell>
          <cell r="X607" t="str">
            <v>1945</v>
          </cell>
          <cell r="Y607" t="str">
            <v>0.0</v>
          </cell>
          <cell r="Z607">
            <v>0</v>
          </cell>
          <cell r="AA607" t="str">
            <v>00</v>
          </cell>
          <cell r="AD607" t="str">
            <v>100</v>
          </cell>
          <cell r="AE607" t="str">
            <v>10951917791</v>
          </cell>
          <cell r="AF607" t="str">
            <v>02</v>
          </cell>
          <cell r="AG607" t="str">
            <v>19770401</v>
          </cell>
          <cell r="AH607" t="str">
            <v>DT.Adm.Corr.Antiguid</v>
          </cell>
          <cell r="AI607" t="str">
            <v>1</v>
          </cell>
          <cell r="AJ607" t="str">
            <v>ACTIVOS</v>
          </cell>
          <cell r="AK607" t="str">
            <v>AA</v>
          </cell>
          <cell r="AL607" t="str">
            <v>ACTIVO TEMP.INTEIRO</v>
          </cell>
          <cell r="AM607" t="str">
            <v>J300</v>
          </cell>
          <cell r="AN607" t="str">
            <v>EDPOutsourcing Comercial-S</v>
          </cell>
          <cell r="AO607" t="str">
            <v>J323</v>
          </cell>
          <cell r="AP607" t="str">
            <v>EDPOC-SNTRM-GFA</v>
          </cell>
          <cell r="AQ607" t="str">
            <v>40177272</v>
          </cell>
          <cell r="AR607" t="str">
            <v>70000078</v>
          </cell>
          <cell r="AS607" t="str">
            <v>033.</v>
          </cell>
          <cell r="AT607" t="str">
            <v>TECNICO PRINCIPAL DE GESTAO</v>
          </cell>
          <cell r="AU607" t="str">
            <v>1</v>
          </cell>
          <cell r="AV607" t="str">
            <v>00040339</v>
          </cell>
          <cell r="AW607" t="str">
            <v>J20460000830</v>
          </cell>
          <cell r="AX607" t="str">
            <v>AS-RA-GA REDE DE AGENTES - I</v>
          </cell>
          <cell r="AY607" t="str">
            <v>68905059</v>
          </cell>
          <cell r="AZ607" t="str">
            <v>Eq Contacto Directo</v>
          </cell>
          <cell r="BA607" t="str">
            <v>6890</v>
          </cell>
          <cell r="BB607" t="str">
            <v>EDP Outsourcing Comercial</v>
          </cell>
          <cell r="BC607" t="str">
            <v>6890</v>
          </cell>
          <cell r="BD607" t="str">
            <v>6890</v>
          </cell>
          <cell r="BE607" t="str">
            <v>2800</v>
          </cell>
          <cell r="BF607" t="str">
            <v>6890</v>
          </cell>
          <cell r="BG607" t="str">
            <v>EDP Outsourcing Comercial,SA</v>
          </cell>
          <cell r="BH607" t="str">
            <v>1010</v>
          </cell>
          <cell r="BI607">
            <v>1799</v>
          </cell>
          <cell r="BJ607" t="str">
            <v>17</v>
          </cell>
          <cell r="BK607">
            <v>28</v>
          </cell>
          <cell r="BL607">
            <v>283.08</v>
          </cell>
          <cell r="BM607" t="str">
            <v>NÍVEL 3</v>
          </cell>
          <cell r="BN607" t="str">
            <v>02</v>
          </cell>
          <cell r="BO607" t="str">
            <v>08</v>
          </cell>
          <cell r="BP607" t="str">
            <v>20030101</v>
          </cell>
          <cell r="BQ607" t="str">
            <v>21</v>
          </cell>
          <cell r="BR607" t="str">
            <v>EVOLUCAO AUTOMATICA</v>
          </cell>
          <cell r="BS607" t="str">
            <v>20050101</v>
          </cell>
          <cell r="BW607">
            <v>0</v>
          </cell>
          <cell r="BX607">
            <v>0</v>
          </cell>
          <cell r="BY607">
            <v>0</v>
          </cell>
          <cell r="BZ607">
            <v>0</v>
          </cell>
          <cell r="CA607">
            <v>0</v>
          </cell>
          <cell r="CC607">
            <v>0</v>
          </cell>
          <cell r="CG607">
            <v>0</v>
          </cell>
          <cell r="CK607">
            <v>0</v>
          </cell>
          <cell r="CO607">
            <v>0</v>
          </cell>
          <cell r="CT607">
            <v>0</v>
          </cell>
          <cell r="CU607">
            <v>0</v>
          </cell>
          <cell r="CV607">
            <v>0</v>
          </cell>
          <cell r="CW607">
            <v>0</v>
          </cell>
          <cell r="CX607">
            <v>0</v>
          </cell>
          <cell r="CZ607">
            <v>0</v>
          </cell>
          <cell r="DC607">
            <v>0</v>
          </cell>
          <cell r="DF607">
            <v>0</v>
          </cell>
          <cell r="DI607">
            <v>0</v>
          </cell>
          <cell r="DK607">
            <v>0</v>
          </cell>
          <cell r="DL607">
            <v>0</v>
          </cell>
          <cell r="DN607" t="str">
            <v>21D12</v>
          </cell>
          <cell r="DO607" t="str">
            <v>Flex.T.Int."Act.Ind."</v>
          </cell>
          <cell r="DP607">
            <v>2</v>
          </cell>
          <cell r="DQ607">
            <v>100</v>
          </cell>
          <cell r="DR607" t="str">
            <v>LX01</v>
          </cell>
          <cell r="DT607" t="str">
            <v>00070204</v>
          </cell>
          <cell r="DU607" t="str">
            <v>BANCO ESPIRITO SANTO, SA</v>
          </cell>
        </row>
        <row r="608">
          <cell r="A608" t="str">
            <v>214108</v>
          </cell>
          <cell r="B608" t="str">
            <v>Casimiro Rodrigues Matias</v>
          </cell>
          <cell r="C608" t="str">
            <v>1980</v>
          </cell>
          <cell r="D608">
            <v>25</v>
          </cell>
          <cell r="E608">
            <v>25</v>
          </cell>
          <cell r="F608" t="str">
            <v>19590626</v>
          </cell>
          <cell r="G608" t="str">
            <v>46</v>
          </cell>
          <cell r="H608" t="str">
            <v>1</v>
          </cell>
          <cell r="I608" t="str">
            <v>Casado</v>
          </cell>
          <cell r="J608" t="str">
            <v>masculino</v>
          </cell>
          <cell r="K608">
            <v>2</v>
          </cell>
          <cell r="L608" t="str">
            <v>R. Cor Antonio Manuel Batista, 32</v>
          </cell>
          <cell r="M608" t="str">
            <v>2080-537</v>
          </cell>
          <cell r="N608" t="str">
            <v>FAZENDAS DE ALMEIRIM</v>
          </cell>
          <cell r="O608" t="str">
            <v>00242092</v>
          </cell>
          <cell r="P608" t="str">
            <v>C.COMPLEMENTAR ELECTROTECNIA</v>
          </cell>
          <cell r="R608" t="str">
            <v>5215025</v>
          </cell>
          <cell r="S608" t="str">
            <v>19950629</v>
          </cell>
          <cell r="T608" t="str">
            <v>SANTAREM</v>
          </cell>
          <cell r="U608" t="str">
            <v>9802</v>
          </cell>
          <cell r="V608" t="str">
            <v>SIND IND ELéCT SUL ILHAS</v>
          </cell>
          <cell r="W608" t="str">
            <v>123991846</v>
          </cell>
          <cell r="X608" t="str">
            <v>1945</v>
          </cell>
          <cell r="Y608" t="str">
            <v>0.0</v>
          </cell>
          <cell r="Z608">
            <v>2</v>
          </cell>
          <cell r="AA608" t="str">
            <v>00</v>
          </cell>
          <cell r="AC608" t="str">
            <v>X</v>
          </cell>
          <cell r="AD608" t="str">
            <v>100</v>
          </cell>
          <cell r="AE608" t="str">
            <v>10621032537</v>
          </cell>
          <cell r="AF608" t="str">
            <v>02</v>
          </cell>
          <cell r="AG608" t="str">
            <v>19801013</v>
          </cell>
          <cell r="AH608" t="str">
            <v>DT.Adm.Corr.Antiguid</v>
          </cell>
          <cell r="AI608" t="str">
            <v>1</v>
          </cell>
          <cell r="AJ608" t="str">
            <v>ACTIVOS</v>
          </cell>
          <cell r="AK608" t="str">
            <v>AA</v>
          </cell>
          <cell r="AL608" t="str">
            <v>ACTIVO TEMP.INTEIRO</v>
          </cell>
          <cell r="AM608" t="str">
            <v>J300</v>
          </cell>
          <cell r="AN608" t="str">
            <v>EDPOutsourcing Comercial-S</v>
          </cell>
          <cell r="AO608" t="str">
            <v>J323</v>
          </cell>
          <cell r="AP608" t="str">
            <v>EDPOC-SNTRM-GFA</v>
          </cell>
          <cell r="AQ608" t="str">
            <v>40177294</v>
          </cell>
          <cell r="AR608" t="str">
            <v>70000060</v>
          </cell>
          <cell r="AS608" t="str">
            <v>025.</v>
          </cell>
          <cell r="AT608" t="str">
            <v>ESCRITURARIO COMERCIAL</v>
          </cell>
          <cell r="AU608" t="str">
            <v>1</v>
          </cell>
          <cell r="AV608" t="str">
            <v>00040339</v>
          </cell>
          <cell r="AW608" t="str">
            <v>J20460000830</v>
          </cell>
          <cell r="AX608" t="str">
            <v>AS-RA-GA REDE DE AGENTES - I</v>
          </cell>
          <cell r="AY608" t="str">
            <v>68905059</v>
          </cell>
          <cell r="AZ608" t="str">
            <v>Eq Contacto Directo</v>
          </cell>
          <cell r="BA608" t="str">
            <v>6890</v>
          </cell>
          <cell r="BB608" t="str">
            <v>EDP Outsourcing Comercial</v>
          </cell>
          <cell r="BC608" t="str">
            <v>6890</v>
          </cell>
          <cell r="BD608" t="str">
            <v>6890</v>
          </cell>
          <cell r="BE608" t="str">
            <v>2800</v>
          </cell>
          <cell r="BF608" t="str">
            <v>6890</v>
          </cell>
          <cell r="BG608" t="str">
            <v>EDP Outsourcing Comercial,SA</v>
          </cell>
          <cell r="BH608" t="str">
            <v>1010</v>
          </cell>
          <cell r="BI608">
            <v>1160</v>
          </cell>
          <cell r="BJ608" t="str">
            <v>10</v>
          </cell>
          <cell r="BK608">
            <v>25</v>
          </cell>
          <cell r="BL608">
            <v>252.75</v>
          </cell>
          <cell r="BM608" t="str">
            <v>NÍVEL 5</v>
          </cell>
          <cell r="BN608" t="str">
            <v>02</v>
          </cell>
          <cell r="BO608" t="str">
            <v>07</v>
          </cell>
          <cell r="BP608" t="str">
            <v>20030101</v>
          </cell>
          <cell r="BQ608" t="str">
            <v>21</v>
          </cell>
          <cell r="BR608" t="str">
            <v>EVOLUCAO AUTOMATICA</v>
          </cell>
          <cell r="BS608" t="str">
            <v>20050101</v>
          </cell>
          <cell r="BW608">
            <v>0</v>
          </cell>
          <cell r="BX608">
            <v>0</v>
          </cell>
          <cell r="BY608">
            <v>0</v>
          </cell>
          <cell r="BZ608">
            <v>0</v>
          </cell>
          <cell r="CA608">
            <v>0</v>
          </cell>
          <cell r="CC608">
            <v>0</v>
          </cell>
          <cell r="CG608">
            <v>0</v>
          </cell>
          <cell r="CK608">
            <v>0</v>
          </cell>
          <cell r="CO608">
            <v>0</v>
          </cell>
          <cell r="CT608">
            <v>0</v>
          </cell>
          <cell r="CU608">
            <v>0</v>
          </cell>
          <cell r="CV608">
            <v>0</v>
          </cell>
          <cell r="CW608">
            <v>0</v>
          </cell>
          <cell r="CX608">
            <v>1</v>
          </cell>
          <cell r="CY608" t="str">
            <v>6010</v>
          </cell>
          <cell r="CZ608">
            <v>39.54</v>
          </cell>
          <cell r="DC608">
            <v>0</v>
          </cell>
          <cell r="DF608">
            <v>0</v>
          </cell>
          <cell r="DI608">
            <v>0</v>
          </cell>
          <cell r="DK608">
            <v>0</v>
          </cell>
          <cell r="DL608">
            <v>0</v>
          </cell>
          <cell r="DN608" t="str">
            <v>21D12</v>
          </cell>
          <cell r="DO608" t="str">
            <v>Flex.T.Int."Act.Ind."</v>
          </cell>
          <cell r="DP608">
            <v>2</v>
          </cell>
          <cell r="DQ608">
            <v>100</v>
          </cell>
          <cell r="DR608" t="str">
            <v>LX01</v>
          </cell>
          <cell r="DT608" t="str">
            <v>00330000</v>
          </cell>
          <cell r="DU608" t="str">
            <v>BANCO COMERCIAL PORTUGUES, SA</v>
          </cell>
        </row>
        <row r="609">
          <cell r="A609" t="str">
            <v>215619</v>
          </cell>
          <cell r="B609" t="str">
            <v>Maria Filomena Ribeiro Fernandes Meira Araújo</v>
          </cell>
          <cell r="C609" t="str">
            <v>1981</v>
          </cell>
          <cell r="D609">
            <v>24</v>
          </cell>
          <cell r="E609">
            <v>24</v>
          </cell>
          <cell r="F609" t="str">
            <v>19610216</v>
          </cell>
          <cell r="G609" t="str">
            <v>44</v>
          </cell>
          <cell r="H609" t="str">
            <v>1</v>
          </cell>
          <cell r="I609" t="str">
            <v>Casado</v>
          </cell>
          <cell r="J609" t="str">
            <v>feminino</v>
          </cell>
          <cell r="K609">
            <v>3</v>
          </cell>
          <cell r="L609" t="str">
            <v>R Herois do Ultramar          Pernes</v>
          </cell>
          <cell r="M609" t="str">
            <v>2000-494</v>
          </cell>
          <cell r="N609" t="str">
            <v>PERNES</v>
          </cell>
          <cell r="O609" t="str">
            <v>00241132</v>
          </cell>
          <cell r="P609" t="str">
            <v>CURSO COMPLEMENTAR DOS LICEUS</v>
          </cell>
          <cell r="R609" t="str">
            <v>5509393</v>
          </cell>
          <cell r="S609" t="str">
            <v>19960418</v>
          </cell>
          <cell r="T609" t="str">
            <v>LISBOA</v>
          </cell>
          <cell r="U609" t="str">
            <v>9803</v>
          </cell>
          <cell r="V609" t="str">
            <v>S.NAC IND ENERGIA-SINDEL</v>
          </cell>
          <cell r="W609" t="str">
            <v>160011019</v>
          </cell>
          <cell r="X609" t="str">
            <v>2089</v>
          </cell>
          <cell r="Y609" t="str">
            <v>0.0</v>
          </cell>
          <cell r="Z609">
            <v>3</v>
          </cell>
          <cell r="AA609" t="str">
            <v>00</v>
          </cell>
          <cell r="AC609" t="str">
            <v>X</v>
          </cell>
          <cell r="AD609" t="str">
            <v>029</v>
          </cell>
          <cell r="AE609" t="str">
            <v>10940077578</v>
          </cell>
          <cell r="AF609" t="str">
            <v>02</v>
          </cell>
          <cell r="AG609" t="str">
            <v>19810401</v>
          </cell>
          <cell r="AH609" t="str">
            <v>DT.Adm.Corr.Antiguid</v>
          </cell>
          <cell r="AI609" t="str">
            <v>1</v>
          </cell>
          <cell r="AJ609" t="str">
            <v>ACTIVOS</v>
          </cell>
          <cell r="AK609" t="str">
            <v>AA</v>
          </cell>
          <cell r="AL609" t="str">
            <v>ACTIVO TEMP.INTEIRO</v>
          </cell>
          <cell r="AM609" t="str">
            <v>J300</v>
          </cell>
          <cell r="AN609" t="str">
            <v>EDPOutsourcing Comercial-S</v>
          </cell>
          <cell r="AO609" t="str">
            <v>J323</v>
          </cell>
          <cell r="AP609" t="str">
            <v>EDPOC-SNTRM-GFA</v>
          </cell>
          <cell r="AQ609" t="str">
            <v>40177145</v>
          </cell>
          <cell r="AR609" t="str">
            <v>70000045</v>
          </cell>
          <cell r="AS609" t="str">
            <v>01S3</v>
          </cell>
          <cell r="AT609" t="str">
            <v>CHEFIA SECCAO ESCALAO III</v>
          </cell>
          <cell r="AU609" t="str">
            <v>1</v>
          </cell>
          <cell r="AV609" t="str">
            <v>00040389</v>
          </cell>
          <cell r="AW609" t="str">
            <v>J20464560130</v>
          </cell>
          <cell r="AX609" t="str">
            <v>AS-LJSTR-CH-CHEFIA</v>
          </cell>
          <cell r="AY609" t="str">
            <v>68905515</v>
          </cell>
          <cell r="AZ609" t="str">
            <v>Lj Santarém</v>
          </cell>
          <cell r="BA609" t="str">
            <v>6890</v>
          </cell>
          <cell r="BB609" t="str">
            <v>EDP Outsourcing Comercial</v>
          </cell>
          <cell r="BC609" t="str">
            <v>6890</v>
          </cell>
          <cell r="BD609" t="str">
            <v>6890</v>
          </cell>
          <cell r="BE609" t="str">
            <v>2800</v>
          </cell>
          <cell r="BF609" t="str">
            <v>6890</v>
          </cell>
          <cell r="BG609" t="str">
            <v>EDP Outsourcing Comercial,SA</v>
          </cell>
          <cell r="BH609" t="str">
            <v>1010</v>
          </cell>
          <cell r="BI609">
            <v>1799</v>
          </cell>
          <cell r="BJ609" t="str">
            <v>17</v>
          </cell>
          <cell r="BK609">
            <v>24</v>
          </cell>
          <cell r="BL609">
            <v>242.64</v>
          </cell>
          <cell r="BM609" t="str">
            <v>C SECÇ3</v>
          </cell>
          <cell r="BN609" t="str">
            <v>02</v>
          </cell>
          <cell r="BO609" t="str">
            <v>I</v>
          </cell>
          <cell r="BP609" t="str">
            <v>20030101</v>
          </cell>
          <cell r="BQ609" t="str">
            <v>21</v>
          </cell>
          <cell r="BR609" t="str">
            <v>EVOLUCAO AUTOMATICA</v>
          </cell>
          <cell r="BS609" t="str">
            <v>20050101</v>
          </cell>
          <cell r="BW609">
            <v>0</v>
          </cell>
          <cell r="BX609">
            <v>0</v>
          </cell>
          <cell r="BY609">
            <v>0</v>
          </cell>
          <cell r="BZ609">
            <v>0</v>
          </cell>
          <cell r="CA609">
            <v>0</v>
          </cell>
          <cell r="CC609">
            <v>0</v>
          </cell>
          <cell r="CG609">
            <v>0</v>
          </cell>
          <cell r="CK609">
            <v>0</v>
          </cell>
          <cell r="CO609">
            <v>0</v>
          </cell>
          <cell r="CT609">
            <v>0</v>
          </cell>
          <cell r="CU609">
            <v>0</v>
          </cell>
          <cell r="CV609">
            <v>0</v>
          </cell>
          <cell r="CW609">
            <v>0</v>
          </cell>
          <cell r="CX609">
            <v>0</v>
          </cell>
          <cell r="CZ609">
            <v>0</v>
          </cell>
          <cell r="DC609">
            <v>0</v>
          </cell>
          <cell r="DF609">
            <v>0</v>
          </cell>
          <cell r="DI609">
            <v>0</v>
          </cell>
          <cell r="DK609">
            <v>0</v>
          </cell>
          <cell r="DL609">
            <v>0</v>
          </cell>
          <cell r="DN609" t="str">
            <v>21D12</v>
          </cell>
          <cell r="DO609" t="str">
            <v>Flex.T.Int."Act.Ind."</v>
          </cell>
          <cell r="DP609">
            <v>2</v>
          </cell>
          <cell r="DQ609">
            <v>100</v>
          </cell>
          <cell r="DR609" t="str">
            <v>LX01</v>
          </cell>
          <cell r="DT609" t="str">
            <v>00070307</v>
          </cell>
          <cell r="DU609" t="str">
            <v>BANCO ESPIRITO SANTO, SA</v>
          </cell>
        </row>
        <row r="610">
          <cell r="A610" t="str">
            <v>313998</v>
          </cell>
          <cell r="B610" t="str">
            <v>Maria Castelo Morgado Branco Correia Dias</v>
          </cell>
          <cell r="C610" t="str">
            <v>1986</v>
          </cell>
          <cell r="D610">
            <v>19</v>
          </cell>
          <cell r="E610">
            <v>19</v>
          </cell>
          <cell r="F610" t="str">
            <v>19640129</v>
          </cell>
          <cell r="G610" t="str">
            <v>41</v>
          </cell>
          <cell r="H610" t="str">
            <v>1</v>
          </cell>
          <cell r="I610" t="str">
            <v>Casado</v>
          </cell>
          <cell r="J610" t="str">
            <v>feminino</v>
          </cell>
          <cell r="K610">
            <v>1</v>
          </cell>
          <cell r="L610" t="str">
            <v>Rua da Erra,8 - 3 DTO</v>
          </cell>
          <cell r="M610" t="str">
            <v>2100-057</v>
          </cell>
          <cell r="N610" t="str">
            <v>CORUCHE</v>
          </cell>
          <cell r="O610" t="str">
            <v>00243403</v>
          </cell>
          <cell r="P610" t="str">
            <v>12.ANO - 3. CURSO</v>
          </cell>
          <cell r="R610" t="str">
            <v>6577000</v>
          </cell>
          <cell r="S610" t="str">
            <v>19960229</v>
          </cell>
          <cell r="T610" t="str">
            <v>LISBOA</v>
          </cell>
          <cell r="U610" t="str">
            <v>9803</v>
          </cell>
          <cell r="V610" t="str">
            <v>S.NAC IND ENERGIA-SINDEL</v>
          </cell>
          <cell r="W610" t="str">
            <v>184499526</v>
          </cell>
          <cell r="X610" t="str">
            <v>0930</v>
          </cell>
          <cell r="Y610" t="str">
            <v>0.0</v>
          </cell>
          <cell r="Z610">
            <v>1</v>
          </cell>
          <cell r="AA610" t="str">
            <v>00</v>
          </cell>
          <cell r="AC610" t="str">
            <v>X</v>
          </cell>
          <cell r="AD610" t="str">
            <v>100</v>
          </cell>
          <cell r="AE610" t="str">
            <v>11170938318</v>
          </cell>
          <cell r="AF610" t="str">
            <v>02</v>
          </cell>
          <cell r="AG610" t="str">
            <v>19861014</v>
          </cell>
          <cell r="AH610" t="str">
            <v>DT.Adm.Corr.Antiguid</v>
          </cell>
          <cell r="AI610" t="str">
            <v>1</v>
          </cell>
          <cell r="AJ610" t="str">
            <v>ACTIVOS</v>
          </cell>
          <cell r="AK610" t="str">
            <v>AA</v>
          </cell>
          <cell r="AL610" t="str">
            <v>ACTIVO TEMP.INTEIRO</v>
          </cell>
          <cell r="AM610" t="str">
            <v>J300</v>
          </cell>
          <cell r="AN610" t="str">
            <v>EDPOutsourcing Comercial-S</v>
          </cell>
          <cell r="AO610" t="str">
            <v>J323</v>
          </cell>
          <cell r="AP610" t="str">
            <v>EDPOC-SNTRM-GFA</v>
          </cell>
          <cell r="AQ610" t="str">
            <v>40177150</v>
          </cell>
          <cell r="AR610" t="str">
            <v>70000060</v>
          </cell>
          <cell r="AS610" t="str">
            <v>025.</v>
          </cell>
          <cell r="AT610" t="str">
            <v>ESCRITURARIO COMERCIAL</v>
          </cell>
          <cell r="AU610" t="str">
            <v>1</v>
          </cell>
          <cell r="AV610" t="str">
            <v>00040390</v>
          </cell>
          <cell r="AW610" t="str">
            <v>J20464560430</v>
          </cell>
          <cell r="AX610" t="str">
            <v>AS-LJSTR-LOJA SANTAREM</v>
          </cell>
          <cell r="AY610" t="str">
            <v>68905515</v>
          </cell>
          <cell r="AZ610" t="str">
            <v>Lj Santarém</v>
          </cell>
          <cell r="BA610" t="str">
            <v>6890</v>
          </cell>
          <cell r="BB610" t="str">
            <v>EDP Outsourcing Comercial</v>
          </cell>
          <cell r="BC610" t="str">
            <v>6890</v>
          </cell>
          <cell r="BD610" t="str">
            <v>6890</v>
          </cell>
          <cell r="BE610" t="str">
            <v>2800</v>
          </cell>
          <cell r="BF610" t="str">
            <v>6890</v>
          </cell>
          <cell r="BG610" t="str">
            <v>EDP Outsourcing Comercial,SA</v>
          </cell>
          <cell r="BH610" t="str">
            <v>1010</v>
          </cell>
          <cell r="BI610">
            <v>1160</v>
          </cell>
          <cell r="BJ610" t="str">
            <v>10</v>
          </cell>
          <cell r="BK610">
            <v>19</v>
          </cell>
          <cell r="BL610">
            <v>192.09</v>
          </cell>
          <cell r="BM610" t="str">
            <v>NÍVEL 5</v>
          </cell>
          <cell r="BN610" t="str">
            <v>02</v>
          </cell>
          <cell r="BO610" t="str">
            <v>07</v>
          </cell>
          <cell r="BP610" t="str">
            <v>20030101</v>
          </cell>
          <cell r="BQ610" t="str">
            <v>21</v>
          </cell>
          <cell r="BR610" t="str">
            <v>EVOLUCAO AUTOMATICA</v>
          </cell>
          <cell r="BS610" t="str">
            <v>20050101</v>
          </cell>
          <cell r="BW610">
            <v>0</v>
          </cell>
          <cell r="BX610">
            <v>0</v>
          </cell>
          <cell r="BY610">
            <v>0</v>
          </cell>
          <cell r="BZ610">
            <v>0</v>
          </cell>
          <cell r="CA610">
            <v>0</v>
          </cell>
          <cell r="CC610">
            <v>0</v>
          </cell>
          <cell r="CG610">
            <v>0</v>
          </cell>
          <cell r="CK610">
            <v>0</v>
          </cell>
          <cell r="CO610">
            <v>0</v>
          </cell>
          <cell r="CT610">
            <v>0</v>
          </cell>
          <cell r="CU610">
            <v>0</v>
          </cell>
          <cell r="CV610">
            <v>0</v>
          </cell>
          <cell r="CW610">
            <v>0</v>
          </cell>
          <cell r="CX610">
            <v>1</v>
          </cell>
          <cell r="CY610" t="str">
            <v>6010</v>
          </cell>
          <cell r="CZ610">
            <v>39.54</v>
          </cell>
          <cell r="DC610">
            <v>0</v>
          </cell>
          <cell r="DF610">
            <v>0</v>
          </cell>
          <cell r="DI610">
            <v>0</v>
          </cell>
          <cell r="DK610">
            <v>0</v>
          </cell>
          <cell r="DL610">
            <v>0</v>
          </cell>
          <cell r="DN610" t="str">
            <v>21D12</v>
          </cell>
          <cell r="DO610" t="str">
            <v>Flex.T.Int."Act.Ind."</v>
          </cell>
          <cell r="DP610">
            <v>2</v>
          </cell>
          <cell r="DQ610">
            <v>100</v>
          </cell>
          <cell r="DR610" t="str">
            <v>LX01</v>
          </cell>
          <cell r="DT610" t="str">
            <v>00350264</v>
          </cell>
          <cell r="DU610" t="str">
            <v>CAIXA GERAL DE DEPOSITOS, SA</v>
          </cell>
        </row>
        <row r="611">
          <cell r="A611" t="str">
            <v>273767</v>
          </cell>
          <cell r="B611" t="str">
            <v>Jorge Santana Graça</v>
          </cell>
          <cell r="C611" t="str">
            <v>1979</v>
          </cell>
          <cell r="D611">
            <v>26</v>
          </cell>
          <cell r="E611">
            <v>26</v>
          </cell>
          <cell r="F611" t="str">
            <v>19570814</v>
          </cell>
          <cell r="G611" t="str">
            <v>47</v>
          </cell>
          <cell r="H611" t="str">
            <v>1</v>
          </cell>
          <cell r="I611" t="str">
            <v>Casado</v>
          </cell>
          <cell r="J611" t="str">
            <v>masculino</v>
          </cell>
          <cell r="K611">
            <v>2</v>
          </cell>
          <cell r="L611" t="str">
            <v>R 1 Janeiro N-8 Portela Padeiras</v>
          </cell>
          <cell r="M611" t="str">
            <v>2000-000</v>
          </cell>
          <cell r="N611" t="str">
            <v>SANTARÉM</v>
          </cell>
          <cell r="O611" t="str">
            <v>00232213</v>
          </cell>
          <cell r="P611" t="str">
            <v>C.GERAL ADMINISTRACAO COMERCIO</v>
          </cell>
          <cell r="R611" t="str">
            <v>6009112</v>
          </cell>
          <cell r="S611" t="str">
            <v>19990316</v>
          </cell>
          <cell r="T611" t="str">
            <v>SANTAREM</v>
          </cell>
          <cell r="U611" t="str">
            <v>9803</v>
          </cell>
          <cell r="V611" t="str">
            <v>S.NAC IND ENERGIA-SINDEL</v>
          </cell>
          <cell r="W611" t="str">
            <v>143765043</v>
          </cell>
          <cell r="X611" t="str">
            <v>2089</v>
          </cell>
          <cell r="Y611" t="str">
            <v>0.0</v>
          </cell>
          <cell r="Z611">
            <v>2</v>
          </cell>
          <cell r="AA611" t="str">
            <v>00</v>
          </cell>
          <cell r="AD611" t="str">
            <v>100</v>
          </cell>
          <cell r="AE611" t="str">
            <v>10954342679</v>
          </cell>
          <cell r="AF611" t="str">
            <v>02</v>
          </cell>
          <cell r="AG611" t="str">
            <v>19790228</v>
          </cell>
          <cell r="AH611" t="str">
            <v>DT.Adm.Corr.Antiguid</v>
          </cell>
          <cell r="AI611" t="str">
            <v>1</v>
          </cell>
          <cell r="AJ611" t="str">
            <v>ACTIVOS</v>
          </cell>
          <cell r="AK611" t="str">
            <v>AA</v>
          </cell>
          <cell r="AL611" t="str">
            <v>ACTIVO TEMP.INTEIRO</v>
          </cell>
          <cell r="AM611" t="str">
            <v>J300</v>
          </cell>
          <cell r="AN611" t="str">
            <v>EDPOutsourcing Comercial-S</v>
          </cell>
          <cell r="AO611" t="str">
            <v>J323</v>
          </cell>
          <cell r="AP611" t="str">
            <v>EDPOC-SNTRM-GFA</v>
          </cell>
          <cell r="AQ611" t="str">
            <v>40177146</v>
          </cell>
          <cell r="AR611" t="str">
            <v>70000022</v>
          </cell>
          <cell r="AS611" t="str">
            <v>014.</v>
          </cell>
          <cell r="AT611" t="str">
            <v>TECNICO COMERCIAL</v>
          </cell>
          <cell r="AU611" t="str">
            <v>1</v>
          </cell>
          <cell r="AV611" t="str">
            <v>00040390</v>
          </cell>
          <cell r="AW611" t="str">
            <v>J20464560430</v>
          </cell>
          <cell r="AX611" t="str">
            <v>AS-LJSTR-LOJA SANTAREM</v>
          </cell>
          <cell r="AY611" t="str">
            <v>68905515</v>
          </cell>
          <cell r="AZ611" t="str">
            <v>Lj Santarém</v>
          </cell>
          <cell r="BA611" t="str">
            <v>6890</v>
          </cell>
          <cell r="BB611" t="str">
            <v>EDP Outsourcing Comercial</v>
          </cell>
          <cell r="BC611" t="str">
            <v>6890</v>
          </cell>
          <cell r="BD611" t="str">
            <v>6890</v>
          </cell>
          <cell r="BE611" t="str">
            <v>2800</v>
          </cell>
          <cell r="BF611" t="str">
            <v>6890</v>
          </cell>
          <cell r="BG611" t="str">
            <v>EDP Outsourcing Comercial,SA</v>
          </cell>
          <cell r="BH611" t="str">
            <v>1010</v>
          </cell>
          <cell r="BI611">
            <v>1339</v>
          </cell>
          <cell r="BJ611" t="str">
            <v>12</v>
          </cell>
          <cell r="BK611">
            <v>26</v>
          </cell>
          <cell r="BL611">
            <v>262.86</v>
          </cell>
          <cell r="BM611" t="str">
            <v>NÍVEL 4</v>
          </cell>
          <cell r="BN611" t="str">
            <v>01</v>
          </cell>
          <cell r="BO611" t="str">
            <v>06</v>
          </cell>
          <cell r="BP611" t="str">
            <v>20040101</v>
          </cell>
          <cell r="BQ611" t="str">
            <v>21</v>
          </cell>
          <cell r="BR611" t="str">
            <v>EVOLUCAO AUTOMATICA</v>
          </cell>
          <cell r="BS611" t="str">
            <v>20050101</v>
          </cell>
          <cell r="BW611">
            <v>0</v>
          </cell>
          <cell r="BX611">
            <v>0</v>
          </cell>
          <cell r="BY611">
            <v>0</v>
          </cell>
          <cell r="BZ611">
            <v>0</v>
          </cell>
          <cell r="CA611">
            <v>0</v>
          </cell>
          <cell r="CC611">
            <v>0</v>
          </cell>
          <cell r="CG611">
            <v>0</v>
          </cell>
          <cell r="CK611">
            <v>0</v>
          </cell>
          <cell r="CO611">
            <v>0</v>
          </cell>
          <cell r="CT611">
            <v>0</v>
          </cell>
          <cell r="CU611">
            <v>0</v>
          </cell>
          <cell r="CV611">
            <v>0</v>
          </cell>
          <cell r="CW611">
            <v>0</v>
          </cell>
          <cell r="CX611">
            <v>1</v>
          </cell>
          <cell r="CY611" t="str">
            <v>6010</v>
          </cell>
          <cell r="CZ611">
            <v>39.54</v>
          </cell>
          <cell r="DC611">
            <v>0</v>
          </cell>
          <cell r="DF611">
            <v>0</v>
          </cell>
          <cell r="DI611">
            <v>0</v>
          </cell>
          <cell r="DK611">
            <v>0</v>
          </cell>
          <cell r="DL611">
            <v>0</v>
          </cell>
          <cell r="DN611" t="str">
            <v>21D12</v>
          </cell>
          <cell r="DO611" t="str">
            <v>Flex.T.Int."Act.Ind."</v>
          </cell>
          <cell r="DP611">
            <v>2</v>
          </cell>
          <cell r="DQ611">
            <v>100</v>
          </cell>
          <cell r="DR611" t="str">
            <v>LX01</v>
          </cell>
          <cell r="DT611" t="str">
            <v>00350727</v>
          </cell>
          <cell r="DU611" t="str">
            <v>CAIXA GERAL DE DEPOSITOS, SA</v>
          </cell>
        </row>
        <row r="612">
          <cell r="A612" t="str">
            <v>273899</v>
          </cell>
          <cell r="B612" t="str">
            <v>Hilário Oliveira Mendes</v>
          </cell>
          <cell r="C612" t="str">
            <v>1972</v>
          </cell>
          <cell r="D612">
            <v>33</v>
          </cell>
          <cell r="E612">
            <v>33</v>
          </cell>
          <cell r="F612" t="str">
            <v>19550406</v>
          </cell>
          <cell r="G612" t="str">
            <v>50</v>
          </cell>
          <cell r="H612" t="str">
            <v>1</v>
          </cell>
          <cell r="I612" t="str">
            <v>Casado</v>
          </cell>
          <cell r="J612" t="str">
            <v>masculino</v>
          </cell>
          <cell r="K612">
            <v>2</v>
          </cell>
          <cell r="L612" t="str">
            <v>Rua da Fonte - Fonte da Pedra</v>
          </cell>
          <cell r="M612" t="str">
            <v>2000-343</v>
          </cell>
          <cell r="N612" t="str">
            <v>ACHETE</v>
          </cell>
          <cell r="O612" t="str">
            <v>00123032</v>
          </cell>
          <cell r="P612" t="str">
            <v>CICLO PREP. ENSINO SECUNDARIO</v>
          </cell>
          <cell r="R612" t="str">
            <v>4739920</v>
          </cell>
          <cell r="S612" t="str">
            <v>19990408</v>
          </cell>
          <cell r="T612" t="str">
            <v>SANTAREM</v>
          </cell>
          <cell r="U612" t="str">
            <v>9802</v>
          </cell>
          <cell r="V612" t="str">
            <v>SIND IND ELéCT SUL ILHAS</v>
          </cell>
          <cell r="W612" t="str">
            <v>136137806</v>
          </cell>
          <cell r="X612" t="str">
            <v>2089</v>
          </cell>
          <cell r="Y612" t="str">
            <v>70.0</v>
          </cell>
          <cell r="Z612">
            <v>2</v>
          </cell>
          <cell r="AA612" t="str">
            <v>00</v>
          </cell>
          <cell r="AD612" t="str">
            <v>100</v>
          </cell>
          <cell r="AE612" t="str">
            <v>10954342849</v>
          </cell>
          <cell r="AF612" t="str">
            <v>02</v>
          </cell>
          <cell r="AG612" t="str">
            <v>19720820</v>
          </cell>
          <cell r="AH612" t="str">
            <v>DT.Adm.Corr.Antiguid</v>
          </cell>
          <cell r="AI612" t="str">
            <v>1</v>
          </cell>
          <cell r="AJ612" t="str">
            <v>ACTIVOS</v>
          </cell>
          <cell r="AK612" t="str">
            <v>AA</v>
          </cell>
          <cell r="AL612" t="str">
            <v>ACTIVO TEMP.INTEIRO</v>
          </cell>
          <cell r="AM612" t="str">
            <v>J300</v>
          </cell>
          <cell r="AN612" t="str">
            <v>EDPOutsourcing Comercial-S</v>
          </cell>
          <cell r="AO612" t="str">
            <v>J323</v>
          </cell>
          <cell r="AP612" t="str">
            <v>EDPOC-SNTRM-GFA</v>
          </cell>
          <cell r="AQ612" t="str">
            <v>40177149</v>
          </cell>
          <cell r="AR612" t="str">
            <v>70000060</v>
          </cell>
          <cell r="AS612" t="str">
            <v>025.</v>
          </cell>
          <cell r="AT612" t="str">
            <v>ESCRITURARIO COMERCIAL</v>
          </cell>
          <cell r="AU612" t="str">
            <v>1</v>
          </cell>
          <cell r="AV612" t="str">
            <v>00040390</v>
          </cell>
          <cell r="AW612" t="str">
            <v>J20464560430</v>
          </cell>
          <cell r="AX612" t="str">
            <v>AS-LJSTR-LOJA SANTAREM</v>
          </cell>
          <cell r="AY612" t="str">
            <v>68905515</v>
          </cell>
          <cell r="AZ612" t="str">
            <v>Lj Santarém</v>
          </cell>
          <cell r="BA612" t="str">
            <v>6890</v>
          </cell>
          <cell r="BB612" t="str">
            <v>EDP Outsourcing Comercial</v>
          </cell>
          <cell r="BC612" t="str">
            <v>6890</v>
          </cell>
          <cell r="BD612" t="str">
            <v>6890</v>
          </cell>
          <cell r="BE612" t="str">
            <v>2800</v>
          </cell>
          <cell r="BF612" t="str">
            <v>6890</v>
          </cell>
          <cell r="BG612" t="str">
            <v>EDP Outsourcing Comercial,SA</v>
          </cell>
          <cell r="BH612" t="str">
            <v>1010</v>
          </cell>
          <cell r="BI612">
            <v>1339</v>
          </cell>
          <cell r="BJ612" t="str">
            <v>12</v>
          </cell>
          <cell r="BK612">
            <v>33</v>
          </cell>
          <cell r="BL612">
            <v>333.63</v>
          </cell>
          <cell r="BM612" t="str">
            <v>NÍVEL 5</v>
          </cell>
          <cell r="BN612" t="str">
            <v>03</v>
          </cell>
          <cell r="BO612" t="str">
            <v>09</v>
          </cell>
          <cell r="BP612" t="str">
            <v>20020101</v>
          </cell>
          <cell r="BQ612" t="str">
            <v>21</v>
          </cell>
          <cell r="BR612" t="str">
            <v>EVOLUCAO AUTOMATICA</v>
          </cell>
          <cell r="BS612" t="str">
            <v>20050101</v>
          </cell>
          <cell r="BW612">
            <v>0</v>
          </cell>
          <cell r="BX612">
            <v>0</v>
          </cell>
          <cell r="BY612">
            <v>0</v>
          </cell>
          <cell r="BZ612">
            <v>0</v>
          </cell>
          <cell r="CA612">
            <v>0</v>
          </cell>
          <cell r="CC612">
            <v>0</v>
          </cell>
          <cell r="CG612">
            <v>0</v>
          </cell>
          <cell r="CK612">
            <v>0</v>
          </cell>
          <cell r="CO612">
            <v>0</v>
          </cell>
          <cell r="CT612">
            <v>0</v>
          </cell>
          <cell r="CU612">
            <v>0</v>
          </cell>
          <cell r="CV612">
            <v>0</v>
          </cell>
          <cell r="CW612">
            <v>0</v>
          </cell>
          <cell r="CX612">
            <v>0</v>
          </cell>
          <cell r="CZ612">
            <v>0</v>
          </cell>
          <cell r="DC612">
            <v>0</v>
          </cell>
          <cell r="DF612">
            <v>0</v>
          </cell>
          <cell r="DI612">
            <v>0</v>
          </cell>
          <cell r="DK612">
            <v>0</v>
          </cell>
          <cell r="DL612">
            <v>0</v>
          </cell>
          <cell r="DN612" t="str">
            <v>21D12</v>
          </cell>
          <cell r="DO612" t="str">
            <v>Flex.T.Int."Act.Ind."</v>
          </cell>
          <cell r="DP612">
            <v>2</v>
          </cell>
          <cell r="DQ612">
            <v>100</v>
          </cell>
          <cell r="DR612" t="str">
            <v>LX01</v>
          </cell>
          <cell r="DT612" t="str">
            <v>00330000</v>
          </cell>
          <cell r="DU612" t="str">
            <v>BANCO COMERCIAL PORTUGUES, SA</v>
          </cell>
        </row>
        <row r="613">
          <cell r="A613" t="str">
            <v>272671</v>
          </cell>
          <cell r="B613" t="str">
            <v>Fernando Vitorino Gomes Nunes</v>
          </cell>
          <cell r="C613" t="str">
            <v>1976</v>
          </cell>
          <cell r="D613">
            <v>29</v>
          </cell>
          <cell r="E613">
            <v>29</v>
          </cell>
          <cell r="F613" t="str">
            <v>19551104</v>
          </cell>
          <cell r="G613" t="str">
            <v>49</v>
          </cell>
          <cell r="H613" t="str">
            <v>1</v>
          </cell>
          <cell r="I613" t="str">
            <v>Casado</v>
          </cell>
          <cell r="J613" t="str">
            <v>masculino</v>
          </cell>
          <cell r="K613">
            <v>1</v>
          </cell>
          <cell r="L613" t="str">
            <v>R Cap Salgueiro Maia N 7 Alto Bexiga</v>
          </cell>
          <cell r="M613" t="str">
            <v>2000-000</v>
          </cell>
          <cell r="N613" t="str">
            <v>SANTARÉM</v>
          </cell>
          <cell r="O613" t="str">
            <v>00243403</v>
          </cell>
          <cell r="P613" t="str">
            <v>12.ANO - 3. CURSO</v>
          </cell>
          <cell r="R613" t="str">
            <v>5209198</v>
          </cell>
          <cell r="S613" t="str">
            <v>19991115</v>
          </cell>
          <cell r="T613" t="str">
            <v>SANTAREM</v>
          </cell>
          <cell r="U613" t="str">
            <v>9803</v>
          </cell>
          <cell r="V613" t="str">
            <v>S.NAC IND ENERGIA-SINDEL</v>
          </cell>
          <cell r="W613" t="str">
            <v>124408230</v>
          </cell>
          <cell r="X613" t="str">
            <v>2089</v>
          </cell>
          <cell r="Y613" t="str">
            <v>0.0</v>
          </cell>
          <cell r="Z613">
            <v>1</v>
          </cell>
          <cell r="AA613" t="str">
            <v>00</v>
          </cell>
          <cell r="AD613" t="str">
            <v>100</v>
          </cell>
          <cell r="AE613" t="str">
            <v>10951879481</v>
          </cell>
          <cell r="AF613" t="str">
            <v>02</v>
          </cell>
          <cell r="AG613" t="str">
            <v>19760714</v>
          </cell>
          <cell r="AH613" t="str">
            <v>DT.Adm.Corr.Antiguid</v>
          </cell>
          <cell r="AI613" t="str">
            <v>1</v>
          </cell>
          <cell r="AJ613" t="str">
            <v>ACTIVOS</v>
          </cell>
          <cell r="AK613" t="str">
            <v>AA</v>
          </cell>
          <cell r="AL613" t="str">
            <v>ACTIVO TEMP.INTEIRO</v>
          </cell>
          <cell r="AM613" t="str">
            <v>J300</v>
          </cell>
          <cell r="AN613" t="str">
            <v>EDPOutsourcing Comercial-S</v>
          </cell>
          <cell r="AO613" t="str">
            <v>J323</v>
          </cell>
          <cell r="AP613" t="str">
            <v>EDPOC-SNTRM-GFA</v>
          </cell>
          <cell r="AQ613" t="str">
            <v>40177148</v>
          </cell>
          <cell r="AR613" t="str">
            <v>70000060</v>
          </cell>
          <cell r="AS613" t="str">
            <v>025.</v>
          </cell>
          <cell r="AT613" t="str">
            <v>ESCRITURARIO COMERCIAL</v>
          </cell>
          <cell r="AU613" t="str">
            <v>1</v>
          </cell>
          <cell r="AV613" t="str">
            <v>00040390</v>
          </cell>
          <cell r="AW613" t="str">
            <v>J20464560430</v>
          </cell>
          <cell r="AX613" t="str">
            <v>AS-LJSTR-LOJA SANTAREM</v>
          </cell>
          <cell r="AY613" t="str">
            <v>68905515</v>
          </cell>
          <cell r="AZ613" t="str">
            <v>Lj Santarém</v>
          </cell>
          <cell r="BA613" t="str">
            <v>6890</v>
          </cell>
          <cell r="BB613" t="str">
            <v>EDP Outsourcing Comercial</v>
          </cell>
          <cell r="BC613" t="str">
            <v>6890</v>
          </cell>
          <cell r="BD613" t="str">
            <v>6890</v>
          </cell>
          <cell r="BE613" t="str">
            <v>2800</v>
          </cell>
          <cell r="BF613" t="str">
            <v>6890</v>
          </cell>
          <cell r="BG613" t="str">
            <v>EDP Outsourcing Comercial,SA</v>
          </cell>
          <cell r="BH613" t="str">
            <v>1010</v>
          </cell>
          <cell r="BI613">
            <v>1247</v>
          </cell>
          <cell r="BJ613" t="str">
            <v>11</v>
          </cell>
          <cell r="BK613">
            <v>29</v>
          </cell>
          <cell r="BL613">
            <v>293.19</v>
          </cell>
          <cell r="BM613" t="str">
            <v>NÍVEL 5</v>
          </cell>
          <cell r="BN613" t="str">
            <v>02</v>
          </cell>
          <cell r="BO613" t="str">
            <v>08</v>
          </cell>
          <cell r="BP613" t="str">
            <v>20030101</v>
          </cell>
          <cell r="BQ613" t="str">
            <v>21</v>
          </cell>
          <cell r="BR613" t="str">
            <v>EVOLUCAO AUTOMATICA</v>
          </cell>
          <cell r="BS613" t="str">
            <v>20050101</v>
          </cell>
          <cell r="BW613">
            <v>0</v>
          </cell>
          <cell r="BX613">
            <v>0</v>
          </cell>
          <cell r="BY613">
            <v>0</v>
          </cell>
          <cell r="BZ613">
            <v>0</v>
          </cell>
          <cell r="CA613">
            <v>0</v>
          </cell>
          <cell r="CC613">
            <v>0</v>
          </cell>
          <cell r="CG613">
            <v>0</v>
          </cell>
          <cell r="CK613">
            <v>0</v>
          </cell>
          <cell r="CO613">
            <v>0</v>
          </cell>
          <cell r="CT613">
            <v>0</v>
          </cell>
          <cell r="CU613">
            <v>0</v>
          </cell>
          <cell r="CV613">
            <v>0</v>
          </cell>
          <cell r="CW613">
            <v>0</v>
          </cell>
          <cell r="CX613">
            <v>1</v>
          </cell>
          <cell r="CY613" t="str">
            <v>6010</v>
          </cell>
          <cell r="CZ613">
            <v>39.54</v>
          </cell>
          <cell r="DC613">
            <v>0</v>
          </cell>
          <cell r="DF613">
            <v>0</v>
          </cell>
          <cell r="DI613">
            <v>0</v>
          </cell>
          <cell r="DK613">
            <v>0</v>
          </cell>
          <cell r="DL613">
            <v>0</v>
          </cell>
          <cell r="DN613" t="str">
            <v>21D12</v>
          </cell>
          <cell r="DO613" t="str">
            <v>Flex.T.Int."Act.Ind."</v>
          </cell>
          <cell r="DP613">
            <v>2</v>
          </cell>
          <cell r="DQ613">
            <v>100</v>
          </cell>
          <cell r="DR613" t="str">
            <v>LX01</v>
          </cell>
          <cell r="DT613" t="str">
            <v>00350213</v>
          </cell>
          <cell r="DU613" t="str">
            <v>CAIXA GERAL DE DEPOSITOS, SA</v>
          </cell>
        </row>
        <row r="614">
          <cell r="A614" t="str">
            <v>272655</v>
          </cell>
          <cell r="B614" t="str">
            <v>Maria Carmo B Lamberia Vicente</v>
          </cell>
          <cell r="C614" t="str">
            <v>1981</v>
          </cell>
          <cell r="D614">
            <v>24</v>
          </cell>
          <cell r="E614">
            <v>24</v>
          </cell>
          <cell r="F614" t="str">
            <v>19600921</v>
          </cell>
          <cell r="G614" t="str">
            <v>44</v>
          </cell>
          <cell r="H614" t="str">
            <v>1</v>
          </cell>
          <cell r="I614" t="str">
            <v>Casado</v>
          </cell>
          <cell r="J614" t="str">
            <v>feminino</v>
          </cell>
          <cell r="K614">
            <v>0</v>
          </cell>
          <cell r="L614" t="str">
            <v>R 5 Outubro 113</v>
          </cell>
          <cell r="M614" t="str">
            <v>2070-059</v>
          </cell>
          <cell r="N614" t="str">
            <v>CARTAXO</v>
          </cell>
          <cell r="O614" t="str">
            <v>00241132</v>
          </cell>
          <cell r="P614" t="str">
            <v>CURSO COMPLEMENTAR DOS LICEUS</v>
          </cell>
          <cell r="R614" t="str">
            <v>5362937</v>
          </cell>
          <cell r="S614" t="str">
            <v>20041105</v>
          </cell>
          <cell r="T614" t="str">
            <v>SANTAREM</v>
          </cell>
          <cell r="U614" t="str">
            <v>9803</v>
          </cell>
          <cell r="V614" t="str">
            <v>S.NAC IND ENERGIA-SINDEL</v>
          </cell>
          <cell r="W614" t="str">
            <v>124415563</v>
          </cell>
          <cell r="X614" t="str">
            <v>1988</v>
          </cell>
          <cell r="Y614" t="str">
            <v>0.0</v>
          </cell>
          <cell r="Z614">
            <v>0</v>
          </cell>
          <cell r="AA614" t="str">
            <v>00</v>
          </cell>
          <cell r="AC614" t="str">
            <v>X</v>
          </cell>
          <cell r="AD614" t="str">
            <v>100</v>
          </cell>
          <cell r="AE614" t="str">
            <v>10952925270</v>
          </cell>
          <cell r="AF614" t="str">
            <v>02</v>
          </cell>
          <cell r="AG614" t="str">
            <v>19810301</v>
          </cell>
          <cell r="AH614" t="str">
            <v>DT.Adm.Corr.Antiguid</v>
          </cell>
          <cell r="AI614" t="str">
            <v>1</v>
          </cell>
          <cell r="AJ614" t="str">
            <v>ACTIVOS</v>
          </cell>
          <cell r="AK614" t="str">
            <v>AA</v>
          </cell>
          <cell r="AL614" t="str">
            <v>ACTIVO TEMP.INTEIRO</v>
          </cell>
          <cell r="AM614" t="str">
            <v>J300</v>
          </cell>
          <cell r="AN614" t="str">
            <v>EDPOutsourcing Comercial-S</v>
          </cell>
          <cell r="AO614" t="str">
            <v>J323</v>
          </cell>
          <cell r="AP614" t="str">
            <v>EDPOC-SNTRM-GFA</v>
          </cell>
          <cell r="AQ614" t="str">
            <v>40177147</v>
          </cell>
          <cell r="AR614" t="str">
            <v>70000060</v>
          </cell>
          <cell r="AS614" t="str">
            <v>025.</v>
          </cell>
          <cell r="AT614" t="str">
            <v>ESCRITURARIO COMERCIAL</v>
          </cell>
          <cell r="AU614" t="str">
            <v>1</v>
          </cell>
          <cell r="AV614" t="str">
            <v>00040390</v>
          </cell>
          <cell r="AW614" t="str">
            <v>J20464560430</v>
          </cell>
          <cell r="AX614" t="str">
            <v>AS-LJSTR-LOJA SANTAREM</v>
          </cell>
          <cell r="AY614" t="str">
            <v>68905515</v>
          </cell>
          <cell r="AZ614" t="str">
            <v>Lj Santarém</v>
          </cell>
          <cell r="BA614" t="str">
            <v>6890</v>
          </cell>
          <cell r="BB614" t="str">
            <v>EDP Outsourcing Comercial</v>
          </cell>
          <cell r="BC614" t="str">
            <v>6890</v>
          </cell>
          <cell r="BD614" t="str">
            <v>6890</v>
          </cell>
          <cell r="BE614" t="str">
            <v>2800</v>
          </cell>
          <cell r="BF614" t="str">
            <v>6890</v>
          </cell>
          <cell r="BG614" t="str">
            <v>EDP Outsourcing Comercial,SA</v>
          </cell>
          <cell r="BH614" t="str">
            <v>1010</v>
          </cell>
          <cell r="BI614">
            <v>1247</v>
          </cell>
          <cell r="BJ614" t="str">
            <v>11</v>
          </cell>
          <cell r="BK614">
            <v>24</v>
          </cell>
          <cell r="BL614">
            <v>242.64</v>
          </cell>
          <cell r="BM614" t="str">
            <v>NÍVEL 5</v>
          </cell>
          <cell r="BN614" t="str">
            <v>01</v>
          </cell>
          <cell r="BO614" t="str">
            <v>08</v>
          </cell>
          <cell r="BP614" t="str">
            <v>20040101</v>
          </cell>
          <cell r="BQ614" t="str">
            <v>21</v>
          </cell>
          <cell r="BR614" t="str">
            <v>EVOLUCAO AUTOMATICA</v>
          </cell>
          <cell r="BS614" t="str">
            <v>20050101</v>
          </cell>
          <cell r="BW614">
            <v>0</v>
          </cell>
          <cell r="BX614">
            <v>0</v>
          </cell>
          <cell r="BY614">
            <v>0</v>
          </cell>
          <cell r="BZ614">
            <v>0</v>
          </cell>
          <cell r="CA614">
            <v>0</v>
          </cell>
          <cell r="CC614">
            <v>0</v>
          </cell>
          <cell r="CG614">
            <v>0</v>
          </cell>
          <cell r="CK614">
            <v>0</v>
          </cell>
          <cell r="CO614">
            <v>0</v>
          </cell>
          <cell r="CT614">
            <v>0</v>
          </cell>
          <cell r="CU614">
            <v>0</v>
          </cell>
          <cell r="CV614">
            <v>0</v>
          </cell>
          <cell r="CW614">
            <v>0</v>
          </cell>
          <cell r="CX614">
            <v>1</v>
          </cell>
          <cell r="CY614" t="str">
            <v>6010</v>
          </cell>
          <cell r="CZ614">
            <v>39.54</v>
          </cell>
          <cell r="DC614">
            <v>0</v>
          </cell>
          <cell r="DF614">
            <v>0</v>
          </cell>
          <cell r="DI614">
            <v>0</v>
          </cell>
          <cell r="DK614">
            <v>0</v>
          </cell>
          <cell r="DL614">
            <v>0</v>
          </cell>
          <cell r="DN614" t="str">
            <v>21D12</v>
          </cell>
          <cell r="DO614" t="str">
            <v>Flex.T.Int."Act.Ind."</v>
          </cell>
          <cell r="DP614">
            <v>2</v>
          </cell>
          <cell r="DQ614">
            <v>100</v>
          </cell>
          <cell r="DR614" t="str">
            <v>LX01</v>
          </cell>
          <cell r="DT614" t="str">
            <v>00350213</v>
          </cell>
          <cell r="DU614" t="str">
            <v>CAIXA GERAL DE DEPOSITOS, SA</v>
          </cell>
        </row>
        <row r="615">
          <cell r="A615" t="str">
            <v>273724</v>
          </cell>
          <cell r="B615" t="str">
            <v>Maria Manuela Pires Vilela Soares Madeira</v>
          </cell>
          <cell r="C615" t="str">
            <v>1979</v>
          </cell>
          <cell r="D615">
            <v>26</v>
          </cell>
          <cell r="E615">
            <v>26</v>
          </cell>
          <cell r="F615" t="str">
            <v>19550717</v>
          </cell>
          <cell r="G615" t="str">
            <v>49</v>
          </cell>
          <cell r="H615" t="str">
            <v>1</v>
          </cell>
          <cell r="I615" t="str">
            <v>Casado</v>
          </cell>
          <cell r="J615" t="str">
            <v>feminino</v>
          </cell>
          <cell r="K615">
            <v>2</v>
          </cell>
          <cell r="L615" t="str">
            <v>R Pedro Santarem 148 - 5</v>
          </cell>
          <cell r="M615" t="str">
            <v>2000-223</v>
          </cell>
          <cell r="N615" t="str">
            <v>SANTARÉM</v>
          </cell>
          <cell r="O615" t="str">
            <v>00774105</v>
          </cell>
          <cell r="P615" t="str">
            <v>ECONOMIA</v>
          </cell>
          <cell r="R615" t="str">
            <v>4005618</v>
          </cell>
          <cell r="S615" t="str">
            <v>20000228</v>
          </cell>
          <cell r="T615" t="str">
            <v>SANTAREM</v>
          </cell>
          <cell r="U615" t="str">
            <v>9802</v>
          </cell>
          <cell r="V615" t="str">
            <v>SIND IND ELéCT SUL ILHAS</v>
          </cell>
          <cell r="W615" t="str">
            <v>149430566</v>
          </cell>
          <cell r="X615" t="str">
            <v>2089</v>
          </cell>
          <cell r="Y615" t="str">
            <v>0.0</v>
          </cell>
          <cell r="Z615">
            <v>2</v>
          </cell>
          <cell r="AA615" t="str">
            <v>00</v>
          </cell>
          <cell r="AC615" t="str">
            <v>X</v>
          </cell>
          <cell r="AD615" t="str">
            <v>100</v>
          </cell>
          <cell r="AE615" t="str">
            <v>10954343153</v>
          </cell>
          <cell r="AF615" t="str">
            <v>02</v>
          </cell>
          <cell r="AG615" t="str">
            <v>19790511</v>
          </cell>
          <cell r="AH615" t="str">
            <v>DT.Adm.Corr.Antiguid</v>
          </cell>
          <cell r="AI615" t="str">
            <v>1</v>
          </cell>
          <cell r="AJ615" t="str">
            <v>ACTIVOS</v>
          </cell>
          <cell r="AK615" t="str">
            <v>AA</v>
          </cell>
          <cell r="AL615" t="str">
            <v>ACTIVO TEMP.INTEIRO</v>
          </cell>
          <cell r="AM615" t="str">
            <v>J300</v>
          </cell>
          <cell r="AN615" t="str">
            <v>EDPOutsourcing Comercial-S</v>
          </cell>
          <cell r="AO615" t="str">
            <v>J323</v>
          </cell>
          <cell r="AP615" t="str">
            <v>EDPOC-SNTRM-GFA</v>
          </cell>
          <cell r="AQ615" t="str">
            <v>40177423</v>
          </cell>
          <cell r="AR615" t="str">
            <v>70000042</v>
          </cell>
          <cell r="AS615" t="str">
            <v>01L2</v>
          </cell>
          <cell r="AT615" t="str">
            <v>LICENCIADO II</v>
          </cell>
          <cell r="AU615" t="str">
            <v>0</v>
          </cell>
          <cell r="AV615" t="str">
            <v>00040531</v>
          </cell>
          <cell r="AW615" t="str">
            <v>J20600002430</v>
          </cell>
          <cell r="AX615" t="str">
            <v>ACTS-GA CONTACTOS TECNICOS SUL</v>
          </cell>
          <cell r="AY615" t="str">
            <v>68908200</v>
          </cell>
          <cell r="AZ615" t="str">
            <v>GC - GA Gestão Conta</v>
          </cell>
          <cell r="BA615" t="str">
            <v>6890</v>
          </cell>
          <cell r="BB615" t="str">
            <v>EDP Outsourcing Comercial</v>
          </cell>
          <cell r="BC615" t="str">
            <v>6890</v>
          </cell>
          <cell r="BD615" t="str">
            <v>6890</v>
          </cell>
          <cell r="BE615" t="str">
            <v>2800</v>
          </cell>
          <cell r="BF615" t="str">
            <v>6890</v>
          </cell>
          <cell r="BG615" t="str">
            <v>EDP Outsourcing Comercial,SA</v>
          </cell>
          <cell r="BH615" t="str">
            <v>1010</v>
          </cell>
          <cell r="BI615">
            <v>2283</v>
          </cell>
          <cell r="BJ615" t="str">
            <v>J</v>
          </cell>
          <cell r="BK615">
            <v>26</v>
          </cell>
          <cell r="BL615">
            <v>262.86</v>
          </cell>
          <cell r="BM615" t="str">
            <v>LIC 2</v>
          </cell>
          <cell r="BN615" t="str">
            <v>00</v>
          </cell>
          <cell r="BO615" t="str">
            <v>J</v>
          </cell>
          <cell r="BP615" t="str">
            <v>20050101</v>
          </cell>
          <cell r="BQ615" t="str">
            <v>21</v>
          </cell>
          <cell r="BR615" t="str">
            <v>EVOLUCAO AUTOMATICA</v>
          </cell>
          <cell r="BS615" t="str">
            <v>20050101</v>
          </cell>
          <cell r="BW615">
            <v>0</v>
          </cell>
          <cell r="BX615">
            <v>0</v>
          </cell>
          <cell r="BY615">
            <v>0</v>
          </cell>
          <cell r="BZ615">
            <v>0</v>
          </cell>
          <cell r="CA615">
            <v>0</v>
          </cell>
          <cell r="CC615">
            <v>0</v>
          </cell>
          <cell r="CG615">
            <v>0</v>
          </cell>
          <cell r="CK615">
            <v>0</v>
          </cell>
          <cell r="CO615">
            <v>0</v>
          </cell>
          <cell r="CT615">
            <v>0</v>
          </cell>
          <cell r="CU615">
            <v>0</v>
          </cell>
          <cell r="CV615">
            <v>0</v>
          </cell>
          <cell r="CW615">
            <v>0</v>
          </cell>
          <cell r="CX615">
            <v>0</v>
          </cell>
          <cell r="CZ615">
            <v>0</v>
          </cell>
          <cell r="DC615">
            <v>0</v>
          </cell>
          <cell r="DF615">
            <v>0</v>
          </cell>
          <cell r="DI615">
            <v>0</v>
          </cell>
          <cell r="DK615">
            <v>0</v>
          </cell>
          <cell r="DL615">
            <v>0</v>
          </cell>
          <cell r="DN615" t="str">
            <v>21D12</v>
          </cell>
          <cell r="DO615" t="str">
            <v>Flex.T.Int."Act.Ind."</v>
          </cell>
          <cell r="DP615">
            <v>2</v>
          </cell>
          <cell r="DQ615">
            <v>100</v>
          </cell>
          <cell r="DR615" t="str">
            <v>LX01</v>
          </cell>
          <cell r="DT615" t="str">
            <v>00360044</v>
          </cell>
          <cell r="DU615" t="str">
            <v>CAIXA ECONOMICA MONTEPIO GERAL</v>
          </cell>
        </row>
        <row r="616">
          <cell r="A616" t="str">
            <v>177423</v>
          </cell>
          <cell r="B616" t="str">
            <v>Rogério Nunes Monteiro</v>
          </cell>
          <cell r="C616" t="str">
            <v>1979</v>
          </cell>
          <cell r="D616">
            <v>26</v>
          </cell>
          <cell r="E616">
            <v>26</v>
          </cell>
          <cell r="F616" t="str">
            <v>19540703</v>
          </cell>
          <cell r="G616" t="str">
            <v>50</v>
          </cell>
          <cell r="H616" t="str">
            <v>1</v>
          </cell>
          <cell r="I616" t="str">
            <v>Casado</v>
          </cell>
          <cell r="J616" t="str">
            <v>masculino</v>
          </cell>
          <cell r="K616">
            <v>2</v>
          </cell>
          <cell r="L616" t="str">
            <v>R 5 de Outubro, 35</v>
          </cell>
          <cell r="M616" t="str">
            <v>2125-035</v>
          </cell>
          <cell r="N616" t="str">
            <v>GLÓRIA DO RIBATEJO</v>
          </cell>
          <cell r="O616" t="str">
            <v>00776015</v>
          </cell>
          <cell r="P616" t="str">
            <v>GESTAO DE EMPRESAS</v>
          </cell>
          <cell r="R616" t="str">
            <v>4939929</v>
          </cell>
          <cell r="S616" t="str">
            <v>19971209</v>
          </cell>
          <cell r="T616" t="str">
            <v>SANTAREM</v>
          </cell>
          <cell r="W616" t="str">
            <v>145196860</v>
          </cell>
          <cell r="X616" t="str">
            <v>2070</v>
          </cell>
          <cell r="Y616" t="str">
            <v>0.0</v>
          </cell>
          <cell r="Z616">
            <v>1</v>
          </cell>
          <cell r="AA616" t="str">
            <v>00</v>
          </cell>
          <cell r="AC616" t="str">
            <v>X</v>
          </cell>
          <cell r="AD616" t="str">
            <v>100</v>
          </cell>
          <cell r="AE616" t="str">
            <v>10951598875</v>
          </cell>
          <cell r="AF616" t="str">
            <v>02</v>
          </cell>
          <cell r="AG616" t="str">
            <v>19791113</v>
          </cell>
          <cell r="AH616" t="str">
            <v>DT.Adm.Corr.Antiguid</v>
          </cell>
          <cell r="AI616" t="str">
            <v>1</v>
          </cell>
          <cell r="AJ616" t="str">
            <v>ACTIVOS</v>
          </cell>
          <cell r="AK616" t="str">
            <v>AA</v>
          </cell>
          <cell r="AL616" t="str">
            <v>ACTIVO TEMP.INTEIRO</v>
          </cell>
          <cell r="AM616" t="str">
            <v>J300</v>
          </cell>
          <cell r="AN616" t="str">
            <v>EDPOutsourcing Comercial-S</v>
          </cell>
          <cell r="AO616" t="str">
            <v>J323</v>
          </cell>
          <cell r="AP616" t="str">
            <v>EDPOC-SNTRM-GFA</v>
          </cell>
          <cell r="AQ616" t="str">
            <v>40177425</v>
          </cell>
          <cell r="AR616" t="str">
            <v>70000041</v>
          </cell>
          <cell r="AS616" t="str">
            <v>01L1</v>
          </cell>
          <cell r="AT616" t="str">
            <v>LICENCIADO I</v>
          </cell>
          <cell r="AU616" t="str">
            <v>1</v>
          </cell>
          <cell r="AV616" t="str">
            <v>00040531</v>
          </cell>
          <cell r="AW616" t="str">
            <v>J20600002430</v>
          </cell>
          <cell r="AX616" t="str">
            <v>ACTS-GA CONTACTOS TECNICOS SUL</v>
          </cell>
          <cell r="AY616" t="str">
            <v>68908200</v>
          </cell>
          <cell r="AZ616" t="str">
            <v>GC - GA Gestão Conta</v>
          </cell>
          <cell r="BA616" t="str">
            <v>6890</v>
          </cell>
          <cell r="BB616" t="str">
            <v>EDP Outsourcing Comercial</v>
          </cell>
          <cell r="BC616" t="str">
            <v>6890</v>
          </cell>
          <cell r="BD616" t="str">
            <v>6890</v>
          </cell>
          <cell r="BE616" t="str">
            <v>2800</v>
          </cell>
          <cell r="BF616" t="str">
            <v>6890</v>
          </cell>
          <cell r="BG616" t="str">
            <v>EDP Outsourcing Comercial,SA</v>
          </cell>
          <cell r="BH616" t="str">
            <v>1010</v>
          </cell>
          <cell r="BI616">
            <v>1686</v>
          </cell>
          <cell r="BJ616" t="str">
            <v>E</v>
          </cell>
          <cell r="BK616">
            <v>26</v>
          </cell>
          <cell r="BL616">
            <v>262.86</v>
          </cell>
          <cell r="BM616" t="str">
            <v>LIC 1</v>
          </cell>
          <cell r="BN616" t="str">
            <v>01</v>
          </cell>
          <cell r="BO616" t="str">
            <v>E</v>
          </cell>
          <cell r="BP616" t="str">
            <v>20030312</v>
          </cell>
          <cell r="BQ616" t="str">
            <v>33</v>
          </cell>
          <cell r="BR616" t="str">
            <v>NOMEACAO</v>
          </cell>
          <cell r="BS616" t="str">
            <v>20050101</v>
          </cell>
          <cell r="BW616">
            <v>0</v>
          </cell>
          <cell r="BX616">
            <v>0</v>
          </cell>
          <cell r="BY616">
            <v>0</v>
          </cell>
          <cell r="BZ616">
            <v>0</v>
          </cell>
          <cell r="CA616">
            <v>0</v>
          </cell>
          <cell r="CC616">
            <v>0</v>
          </cell>
          <cell r="CG616">
            <v>0</v>
          </cell>
          <cell r="CK616">
            <v>0</v>
          </cell>
          <cell r="CO616">
            <v>0</v>
          </cell>
          <cell r="CT616">
            <v>0</v>
          </cell>
          <cell r="CU616">
            <v>0</v>
          </cell>
          <cell r="CV616">
            <v>0</v>
          </cell>
          <cell r="CW616">
            <v>0</v>
          </cell>
          <cell r="CX616">
            <v>0</v>
          </cell>
          <cell r="CZ616">
            <v>0</v>
          </cell>
          <cell r="DC616">
            <v>0</v>
          </cell>
          <cell r="DF616">
            <v>0</v>
          </cell>
          <cell r="DI616">
            <v>0</v>
          </cell>
          <cell r="DK616">
            <v>0</v>
          </cell>
          <cell r="DL616">
            <v>0</v>
          </cell>
          <cell r="DN616" t="str">
            <v>21D12</v>
          </cell>
          <cell r="DO616" t="str">
            <v>Flex.T.Int."Act.Ind."</v>
          </cell>
          <cell r="DP616">
            <v>2</v>
          </cell>
          <cell r="DQ616">
            <v>100</v>
          </cell>
          <cell r="DR616" t="str">
            <v>LX01</v>
          </cell>
          <cell r="DT616" t="str">
            <v>00100000</v>
          </cell>
          <cell r="DU616" t="str">
            <v>BANCO BPI, SA</v>
          </cell>
        </row>
        <row r="617">
          <cell r="A617" t="str">
            <v>265497</v>
          </cell>
          <cell r="B617" t="str">
            <v>Paulo Jorge Pereira Alves</v>
          </cell>
          <cell r="C617" t="str">
            <v>1983</v>
          </cell>
          <cell r="D617">
            <v>22</v>
          </cell>
          <cell r="E617">
            <v>22</v>
          </cell>
          <cell r="F617" t="str">
            <v>19600918</v>
          </cell>
          <cell r="G617" t="str">
            <v>44</v>
          </cell>
          <cell r="H617" t="str">
            <v>1</v>
          </cell>
          <cell r="I617" t="str">
            <v>Casado</v>
          </cell>
          <cell r="J617" t="str">
            <v>masculino</v>
          </cell>
          <cell r="K617">
            <v>1</v>
          </cell>
          <cell r="L617" t="str">
            <v>Br Sto Antonio Pedreiras R-A-7Lapas</v>
          </cell>
          <cell r="M617" t="str">
            <v>2350-105</v>
          </cell>
          <cell r="N617" t="str">
            <v>LAPAS</v>
          </cell>
          <cell r="O617" t="str">
            <v>00123032</v>
          </cell>
          <cell r="P617" t="str">
            <v>CICLO PREP. ENSINO SECUNDARIO</v>
          </cell>
          <cell r="R617" t="str">
            <v>5516455</v>
          </cell>
          <cell r="S617" t="str">
            <v>19960617</v>
          </cell>
          <cell r="T617" t="str">
            <v>LISBOA</v>
          </cell>
          <cell r="U617" t="str">
            <v>9803</v>
          </cell>
          <cell r="V617" t="str">
            <v>S.NAC IND ENERGIA-SINDEL</v>
          </cell>
          <cell r="W617" t="str">
            <v>129749800</v>
          </cell>
          <cell r="X617" t="str">
            <v>2119</v>
          </cell>
          <cell r="Y617" t="str">
            <v>0.0</v>
          </cell>
          <cell r="Z617">
            <v>1</v>
          </cell>
          <cell r="AA617" t="str">
            <v>00</v>
          </cell>
          <cell r="AC617" t="str">
            <v>X</v>
          </cell>
          <cell r="AD617" t="str">
            <v>100</v>
          </cell>
          <cell r="AE617" t="str">
            <v>10951645662</v>
          </cell>
          <cell r="AF617" t="str">
            <v>02</v>
          </cell>
          <cell r="AG617" t="str">
            <v>19831101</v>
          </cell>
          <cell r="AH617" t="str">
            <v>DT.Adm.Corr.Antiguid</v>
          </cell>
          <cell r="AI617" t="str">
            <v>1</v>
          </cell>
          <cell r="AJ617" t="str">
            <v>ACTIVOS</v>
          </cell>
          <cell r="AK617" t="str">
            <v>AA</v>
          </cell>
          <cell r="AL617" t="str">
            <v>ACTIVO TEMP.INTEIRO</v>
          </cell>
          <cell r="AM617" t="str">
            <v>J300</v>
          </cell>
          <cell r="AN617" t="str">
            <v>EDPOutsourcing Comercial-S</v>
          </cell>
          <cell r="AO617" t="str">
            <v>J324</v>
          </cell>
          <cell r="AP617" t="str">
            <v>EDPOC-T NVS-Nog</v>
          </cell>
          <cell r="AQ617" t="str">
            <v>40176834</v>
          </cell>
          <cell r="AR617" t="str">
            <v>70000060</v>
          </cell>
          <cell r="AS617" t="str">
            <v>025.</v>
          </cell>
          <cell r="AT617" t="str">
            <v>ESCRITURARIO COMERCIAL</v>
          </cell>
          <cell r="AU617" t="str">
            <v>1</v>
          </cell>
          <cell r="AV617" t="str">
            <v>00040527</v>
          </cell>
          <cell r="AW617" t="str">
            <v>J20460000830</v>
          </cell>
          <cell r="AX617" t="str">
            <v>AS-RA-GA REDE DE AGENTES - III</v>
          </cell>
          <cell r="AY617" t="str">
            <v>68905059</v>
          </cell>
          <cell r="AZ617" t="str">
            <v>Eq Contacto Directo</v>
          </cell>
          <cell r="BA617" t="str">
            <v>6890</v>
          </cell>
          <cell r="BB617" t="str">
            <v>EDP Outsourcing Comercial</v>
          </cell>
          <cell r="BC617" t="str">
            <v>6890</v>
          </cell>
          <cell r="BD617" t="str">
            <v>6890</v>
          </cell>
          <cell r="BE617" t="str">
            <v>2800</v>
          </cell>
          <cell r="BF617" t="str">
            <v>6890</v>
          </cell>
          <cell r="BG617" t="str">
            <v>EDP Outsourcing Comercial,SA</v>
          </cell>
          <cell r="BH617" t="str">
            <v>1010</v>
          </cell>
          <cell r="BI617">
            <v>1079</v>
          </cell>
          <cell r="BJ617" t="str">
            <v>09</v>
          </cell>
          <cell r="BK617">
            <v>22</v>
          </cell>
          <cell r="BL617">
            <v>222.42</v>
          </cell>
          <cell r="BM617" t="str">
            <v>NÍVEL 5</v>
          </cell>
          <cell r="BN617" t="str">
            <v>01</v>
          </cell>
          <cell r="BO617" t="str">
            <v>06</v>
          </cell>
          <cell r="BP617" t="str">
            <v>20040101</v>
          </cell>
          <cell r="BQ617" t="str">
            <v>21</v>
          </cell>
          <cell r="BR617" t="str">
            <v>EVOLUCAO AUTOMATICA</v>
          </cell>
          <cell r="BS617" t="str">
            <v>20050101</v>
          </cell>
          <cell r="BW617">
            <v>0</v>
          </cell>
          <cell r="BX617">
            <v>0</v>
          </cell>
          <cell r="BY617">
            <v>0</v>
          </cell>
          <cell r="BZ617">
            <v>0</v>
          </cell>
          <cell r="CA617">
            <v>0</v>
          </cell>
          <cell r="CC617">
            <v>0</v>
          </cell>
          <cell r="CG617">
            <v>0</v>
          </cell>
          <cell r="CK617">
            <v>0</v>
          </cell>
          <cell r="CO617">
            <v>0</v>
          </cell>
          <cell r="CT617">
            <v>0</v>
          </cell>
          <cell r="CU617">
            <v>0</v>
          </cell>
          <cell r="CV617">
            <v>0</v>
          </cell>
          <cell r="CW617">
            <v>0</v>
          </cell>
          <cell r="CX617">
            <v>0</v>
          </cell>
          <cell r="CZ617">
            <v>0</v>
          </cell>
          <cell r="DC617">
            <v>0</v>
          </cell>
          <cell r="DF617">
            <v>0</v>
          </cell>
          <cell r="DI617">
            <v>0</v>
          </cell>
          <cell r="DK617">
            <v>0</v>
          </cell>
          <cell r="DL617">
            <v>0</v>
          </cell>
          <cell r="DN617" t="str">
            <v>11D13</v>
          </cell>
          <cell r="DO617" t="str">
            <v>FixoTInt-"Lojas"2002</v>
          </cell>
          <cell r="DP617">
            <v>2</v>
          </cell>
          <cell r="DQ617">
            <v>100</v>
          </cell>
          <cell r="DR617" t="str">
            <v>LX01</v>
          </cell>
          <cell r="DT617" t="str">
            <v>00180000</v>
          </cell>
          <cell r="DU617" t="str">
            <v>BANCO TOTTA &amp; ACORES, SA</v>
          </cell>
        </row>
        <row r="618">
          <cell r="A618" t="str">
            <v>137910</v>
          </cell>
          <cell r="B618" t="str">
            <v>Jacinto Manuel Batista Goncalves</v>
          </cell>
          <cell r="C618" t="str">
            <v>1974</v>
          </cell>
          <cell r="D618">
            <v>31</v>
          </cell>
          <cell r="E618">
            <v>31</v>
          </cell>
          <cell r="F618" t="str">
            <v>19560404</v>
          </cell>
          <cell r="G618" t="str">
            <v>49</v>
          </cell>
          <cell r="H618" t="str">
            <v>1</v>
          </cell>
          <cell r="I618" t="str">
            <v>Casado</v>
          </cell>
          <cell r="J618" t="str">
            <v>masculino</v>
          </cell>
          <cell r="K618">
            <v>2</v>
          </cell>
          <cell r="L618" t="str">
            <v>RUA VALE DA PEDRA Nº 1 A CABECA DAS MOS</v>
          </cell>
          <cell r="M618" t="str">
            <v>2230-102</v>
          </cell>
          <cell r="N618" t="str">
            <v>SARDOAL</v>
          </cell>
          <cell r="O618" t="str">
            <v>00243403</v>
          </cell>
          <cell r="P618" t="str">
            <v>12.ANO - 3. CURSO</v>
          </cell>
          <cell r="R618" t="str">
            <v>4865845</v>
          </cell>
          <cell r="S618" t="str">
            <v>20040326</v>
          </cell>
          <cell r="T618" t="str">
            <v>SANTAREM</v>
          </cell>
          <cell r="U618" t="str">
            <v>9802</v>
          </cell>
          <cell r="V618" t="str">
            <v>SIND IND ELéCT SUL ILHAS</v>
          </cell>
          <cell r="W618" t="str">
            <v>112452809</v>
          </cell>
          <cell r="X618" t="str">
            <v>1929</v>
          </cell>
          <cell r="Y618" t="str">
            <v>0.0</v>
          </cell>
          <cell r="Z618">
            <v>2</v>
          </cell>
          <cell r="AA618" t="str">
            <v>00</v>
          </cell>
          <cell r="AD618" t="str">
            <v>100</v>
          </cell>
          <cell r="AE618" t="str">
            <v>10951630630</v>
          </cell>
          <cell r="AF618" t="str">
            <v>02</v>
          </cell>
          <cell r="AG618" t="str">
            <v>19741001</v>
          </cell>
          <cell r="AH618" t="str">
            <v>DT.Adm.Corr.Antiguid</v>
          </cell>
          <cell r="AI618" t="str">
            <v>1</v>
          </cell>
          <cell r="AJ618" t="str">
            <v>ACTIVOS</v>
          </cell>
          <cell r="AK618" t="str">
            <v>AA</v>
          </cell>
          <cell r="AL618" t="str">
            <v>ACTIVO TEMP.INTEIRO</v>
          </cell>
          <cell r="AM618" t="str">
            <v>J300</v>
          </cell>
          <cell r="AN618" t="str">
            <v>EDPOutsourcing Comercial-S</v>
          </cell>
          <cell r="AO618" t="str">
            <v>J324</v>
          </cell>
          <cell r="AP618" t="str">
            <v>EDPOC-T NVS-Nog</v>
          </cell>
          <cell r="AQ618" t="str">
            <v>40177161</v>
          </cell>
          <cell r="AR618" t="str">
            <v>70000078</v>
          </cell>
          <cell r="AS618" t="str">
            <v>033.</v>
          </cell>
          <cell r="AT618" t="str">
            <v>TECNICO PRINCIPAL DE GESTAO</v>
          </cell>
          <cell r="AU618" t="str">
            <v>1</v>
          </cell>
          <cell r="AV618" t="str">
            <v>00040527</v>
          </cell>
          <cell r="AW618" t="str">
            <v>J20460000830</v>
          </cell>
          <cell r="AX618" t="str">
            <v>AS-RA-GA REDE DE AGENTES - III</v>
          </cell>
          <cell r="AY618" t="str">
            <v>68905059</v>
          </cell>
          <cell r="AZ618" t="str">
            <v>Eq Contacto Directo</v>
          </cell>
          <cell r="BA618" t="str">
            <v>6890</v>
          </cell>
          <cell r="BB618" t="str">
            <v>EDP Outsourcing Comercial</v>
          </cell>
          <cell r="BC618" t="str">
            <v>6890</v>
          </cell>
          <cell r="BD618" t="str">
            <v>6890</v>
          </cell>
          <cell r="BE618" t="str">
            <v>2800</v>
          </cell>
          <cell r="BF618" t="str">
            <v>6890</v>
          </cell>
          <cell r="BG618" t="str">
            <v>EDP Outsourcing Comercial,SA</v>
          </cell>
          <cell r="BH618" t="str">
            <v>1010</v>
          </cell>
          <cell r="BI618">
            <v>1618</v>
          </cell>
          <cell r="BJ618" t="str">
            <v>15</v>
          </cell>
          <cell r="BK618">
            <v>31</v>
          </cell>
          <cell r="BL618">
            <v>313.41000000000003</v>
          </cell>
          <cell r="BM618" t="str">
            <v>NÍVEL 3</v>
          </cell>
          <cell r="BN618" t="str">
            <v>02</v>
          </cell>
          <cell r="BO618" t="str">
            <v>06</v>
          </cell>
          <cell r="BP618" t="str">
            <v>20050101</v>
          </cell>
          <cell r="BQ618" t="str">
            <v>63</v>
          </cell>
          <cell r="BR618" t="str">
            <v>REQUALIFICACAO</v>
          </cell>
          <cell r="BS618" t="str">
            <v>20050101</v>
          </cell>
          <cell r="BT618" t="str">
            <v>20030101</v>
          </cell>
          <cell r="BW618">
            <v>0</v>
          </cell>
          <cell r="BX618">
            <v>0</v>
          </cell>
          <cell r="BY618">
            <v>0</v>
          </cell>
          <cell r="BZ618">
            <v>0</v>
          </cell>
          <cell r="CA618">
            <v>0</v>
          </cell>
          <cell r="CC618">
            <v>0</v>
          </cell>
          <cell r="CG618">
            <v>0</v>
          </cell>
          <cell r="CK618">
            <v>0</v>
          </cell>
          <cell r="CO618">
            <v>0</v>
          </cell>
          <cell r="CT618">
            <v>0</v>
          </cell>
          <cell r="CU618">
            <v>0</v>
          </cell>
          <cell r="CV618">
            <v>0</v>
          </cell>
          <cell r="CW618">
            <v>0</v>
          </cell>
          <cell r="CX618">
            <v>0</v>
          </cell>
          <cell r="CZ618">
            <v>0</v>
          </cell>
          <cell r="DC618">
            <v>0</v>
          </cell>
          <cell r="DF618">
            <v>0</v>
          </cell>
          <cell r="DI618">
            <v>0</v>
          </cell>
          <cell r="DK618">
            <v>0</v>
          </cell>
          <cell r="DL618">
            <v>0</v>
          </cell>
          <cell r="DN618" t="str">
            <v>21D12</v>
          </cell>
          <cell r="DO618" t="str">
            <v>Flex.T.Int."Act.Ind."</v>
          </cell>
          <cell r="DP618">
            <v>2</v>
          </cell>
          <cell r="DQ618">
            <v>100</v>
          </cell>
          <cell r="DR618" t="str">
            <v>LX01</v>
          </cell>
          <cell r="DT618" t="str">
            <v>00350750</v>
          </cell>
          <cell r="DU618" t="str">
            <v>CAIXA GERAL DE DEPOSITOS, SA</v>
          </cell>
        </row>
        <row r="619">
          <cell r="A619" t="str">
            <v>265179</v>
          </cell>
          <cell r="B619" t="str">
            <v>João Jose Marques Nunes</v>
          </cell>
          <cell r="C619" t="str">
            <v>1974</v>
          </cell>
          <cell r="D619">
            <v>31</v>
          </cell>
          <cell r="E619">
            <v>31</v>
          </cell>
          <cell r="F619" t="str">
            <v>19571125</v>
          </cell>
          <cell r="G619" t="str">
            <v>47</v>
          </cell>
          <cell r="H619" t="str">
            <v>1</v>
          </cell>
          <cell r="I619" t="str">
            <v>Casado</v>
          </cell>
          <cell r="J619" t="str">
            <v>masculino</v>
          </cell>
          <cell r="K619">
            <v>2</v>
          </cell>
          <cell r="L619" t="str">
            <v>R Jose Afonso 24</v>
          </cell>
          <cell r="M619" t="str">
            <v>2350-806</v>
          </cell>
          <cell r="N619" t="str">
            <v>TORRES NOVAS</v>
          </cell>
          <cell r="O619" t="str">
            <v>00232213</v>
          </cell>
          <cell r="P619" t="str">
            <v>C.GERAL ADMINISTRACAO COMERCIO</v>
          </cell>
          <cell r="R619" t="str">
            <v>5075102</v>
          </cell>
          <cell r="S619" t="str">
            <v>19990408</v>
          </cell>
          <cell r="T619" t="str">
            <v>SANTAREM</v>
          </cell>
          <cell r="U619" t="str">
            <v>9802</v>
          </cell>
          <cell r="V619" t="str">
            <v>SIND IND ELéCT SUL ILHAS</v>
          </cell>
          <cell r="W619" t="str">
            <v>166808377</v>
          </cell>
          <cell r="X619" t="str">
            <v>2119</v>
          </cell>
          <cell r="Y619" t="str">
            <v>0.0</v>
          </cell>
          <cell r="Z619">
            <v>2</v>
          </cell>
          <cell r="AA619" t="str">
            <v>00</v>
          </cell>
          <cell r="AD619" t="str">
            <v>100</v>
          </cell>
          <cell r="AE619" t="str">
            <v>10951626344</v>
          </cell>
          <cell r="AF619" t="str">
            <v>02</v>
          </cell>
          <cell r="AG619" t="str">
            <v>19740601</v>
          </cell>
          <cell r="AH619" t="str">
            <v>DT.Adm.Corr.Antiguid</v>
          </cell>
          <cell r="AI619" t="str">
            <v>1</v>
          </cell>
          <cell r="AJ619" t="str">
            <v>ACTIVOS</v>
          </cell>
          <cell r="AK619" t="str">
            <v>AA</v>
          </cell>
          <cell r="AL619" t="str">
            <v>ACTIVO TEMP.INTEIRO</v>
          </cell>
          <cell r="AM619" t="str">
            <v>J300</v>
          </cell>
          <cell r="AN619" t="str">
            <v>EDPOutsourcing Comercial-S</v>
          </cell>
          <cell r="AO619" t="str">
            <v>J324</v>
          </cell>
          <cell r="AP619" t="str">
            <v>EDPOC-T NVS-Nog</v>
          </cell>
          <cell r="AQ619" t="str">
            <v>40176833</v>
          </cell>
          <cell r="AR619" t="str">
            <v>70000060</v>
          </cell>
          <cell r="AS619" t="str">
            <v>025.</v>
          </cell>
          <cell r="AT619" t="str">
            <v>ESCRITURARIO COMERCIAL</v>
          </cell>
          <cell r="AU619" t="str">
            <v>1</v>
          </cell>
          <cell r="AV619" t="str">
            <v>00040527</v>
          </cell>
          <cell r="AW619" t="str">
            <v>J20460000830</v>
          </cell>
          <cell r="AX619" t="str">
            <v>AS-RA-GA REDE DE AGENTES - III</v>
          </cell>
          <cell r="AY619" t="str">
            <v>68905059</v>
          </cell>
          <cell r="AZ619" t="str">
            <v>Eq Contacto Directo</v>
          </cell>
          <cell r="BA619" t="str">
            <v>6890</v>
          </cell>
          <cell r="BB619" t="str">
            <v>EDP Outsourcing Comercial</v>
          </cell>
          <cell r="BC619" t="str">
            <v>6890</v>
          </cell>
          <cell r="BD619" t="str">
            <v>6890</v>
          </cell>
          <cell r="BE619" t="str">
            <v>2800</v>
          </cell>
          <cell r="BF619" t="str">
            <v>6890</v>
          </cell>
          <cell r="BG619" t="str">
            <v>EDP Outsourcing Comercial,SA</v>
          </cell>
          <cell r="BH619" t="str">
            <v>1010</v>
          </cell>
          <cell r="BI619">
            <v>1339</v>
          </cell>
          <cell r="BJ619" t="str">
            <v>12</v>
          </cell>
          <cell r="BK619">
            <v>31</v>
          </cell>
          <cell r="BL619">
            <v>313.41000000000003</v>
          </cell>
          <cell r="BM619" t="str">
            <v>NÍVEL 5</v>
          </cell>
          <cell r="BN619" t="str">
            <v>02</v>
          </cell>
          <cell r="BO619" t="str">
            <v>09</v>
          </cell>
          <cell r="BP619" t="str">
            <v>20030101</v>
          </cell>
          <cell r="BQ619" t="str">
            <v>21</v>
          </cell>
          <cell r="BR619" t="str">
            <v>EVOLUCAO AUTOMATICA</v>
          </cell>
          <cell r="BS619" t="str">
            <v>20050101</v>
          </cell>
          <cell r="BW619">
            <v>0</v>
          </cell>
          <cell r="BX619">
            <v>0</v>
          </cell>
          <cell r="BY619">
            <v>0</v>
          </cell>
          <cell r="BZ619">
            <v>0</v>
          </cell>
          <cell r="CA619">
            <v>0</v>
          </cell>
          <cell r="CC619">
            <v>0</v>
          </cell>
          <cell r="CG619">
            <v>0</v>
          </cell>
          <cell r="CK619">
            <v>0</v>
          </cell>
          <cell r="CO619">
            <v>0</v>
          </cell>
          <cell r="CT619">
            <v>0</v>
          </cell>
          <cell r="CU619">
            <v>0</v>
          </cell>
          <cell r="CV619">
            <v>0</v>
          </cell>
          <cell r="CW619">
            <v>0</v>
          </cell>
          <cell r="CX619">
            <v>0</v>
          </cell>
          <cell r="CZ619">
            <v>0</v>
          </cell>
          <cell r="DC619">
            <v>0</v>
          </cell>
          <cell r="DF619">
            <v>0</v>
          </cell>
          <cell r="DI619">
            <v>0</v>
          </cell>
          <cell r="DK619">
            <v>0</v>
          </cell>
          <cell r="DL619">
            <v>0</v>
          </cell>
          <cell r="DN619" t="str">
            <v>11D13</v>
          </cell>
          <cell r="DO619" t="str">
            <v>FixoTInt-"Lojas"2002</v>
          </cell>
          <cell r="DP619">
            <v>2</v>
          </cell>
          <cell r="DQ619">
            <v>100</v>
          </cell>
          <cell r="DR619" t="str">
            <v>LX01</v>
          </cell>
          <cell r="DT619" t="str">
            <v>00460253</v>
          </cell>
          <cell r="DU619" t="str">
            <v>BNC-BANCO NACIONAL DE CREDITO</v>
          </cell>
        </row>
        <row r="620">
          <cell r="A620" t="str">
            <v>265063</v>
          </cell>
          <cell r="B620" t="str">
            <v>Fernando Manuel Santos Faria</v>
          </cell>
          <cell r="C620" t="str">
            <v>1975</v>
          </cell>
          <cell r="D620">
            <v>30</v>
          </cell>
          <cell r="E620">
            <v>30</v>
          </cell>
          <cell r="F620" t="str">
            <v>19590406</v>
          </cell>
          <cell r="G620" t="str">
            <v>46</v>
          </cell>
          <cell r="H620" t="str">
            <v>1</v>
          </cell>
          <cell r="I620" t="str">
            <v>Casado</v>
          </cell>
          <cell r="J620" t="str">
            <v>masculino</v>
          </cell>
          <cell r="K620">
            <v>2</v>
          </cell>
          <cell r="L620" t="str">
            <v>Est Pimenteis N-15-Lapas</v>
          </cell>
          <cell r="M620" t="str">
            <v>2350-139</v>
          </cell>
          <cell r="N620" t="str">
            <v>LAPAS</v>
          </cell>
          <cell r="O620" t="str">
            <v>00232213</v>
          </cell>
          <cell r="P620" t="str">
            <v>C.GERAL ADMINISTRACAO COMERCIO</v>
          </cell>
          <cell r="R620" t="str">
            <v>5244601</v>
          </cell>
          <cell r="S620" t="str">
            <v>19950301</v>
          </cell>
          <cell r="T620" t="str">
            <v>SANTAREM</v>
          </cell>
          <cell r="U620" t="str">
            <v>9803</v>
          </cell>
          <cell r="V620" t="str">
            <v>S.NAC IND ENERGIA-SINDEL</v>
          </cell>
          <cell r="W620" t="str">
            <v>138225346</v>
          </cell>
          <cell r="X620" t="str">
            <v>2119</v>
          </cell>
          <cell r="Y620" t="str">
            <v>0.0</v>
          </cell>
          <cell r="Z620">
            <v>2</v>
          </cell>
          <cell r="AA620" t="str">
            <v>00</v>
          </cell>
          <cell r="AD620" t="str">
            <v>100</v>
          </cell>
          <cell r="AE620" t="str">
            <v>10951734184</v>
          </cell>
          <cell r="AF620" t="str">
            <v>02</v>
          </cell>
          <cell r="AG620" t="str">
            <v>19750701</v>
          </cell>
          <cell r="AH620" t="str">
            <v>DT.Adm.Corr.Antiguid</v>
          </cell>
          <cell r="AI620" t="str">
            <v>1</v>
          </cell>
          <cell r="AJ620" t="str">
            <v>ACTIVOS</v>
          </cell>
          <cell r="AK620" t="str">
            <v>AA</v>
          </cell>
          <cell r="AL620" t="str">
            <v>ACTIVO TEMP.INTEIRO</v>
          </cell>
          <cell r="AM620" t="str">
            <v>J300</v>
          </cell>
          <cell r="AN620" t="str">
            <v>EDPOutsourcing Comercial-S</v>
          </cell>
          <cell r="AO620" t="str">
            <v>J324</v>
          </cell>
          <cell r="AP620" t="str">
            <v>EDPOC-T NVS-Nog</v>
          </cell>
          <cell r="AQ620" t="str">
            <v>40177141</v>
          </cell>
          <cell r="AR620" t="str">
            <v>70000045</v>
          </cell>
          <cell r="AS620" t="str">
            <v>01S3</v>
          </cell>
          <cell r="AT620" t="str">
            <v>CHEFIA SECCAO ESCALAO III</v>
          </cell>
          <cell r="AU620" t="str">
            <v>1</v>
          </cell>
          <cell r="AV620" t="str">
            <v>00040387</v>
          </cell>
          <cell r="AW620" t="str">
            <v>J20464660130</v>
          </cell>
          <cell r="AX620" t="str">
            <v>AS-LJTNV-CH-CHEFIA</v>
          </cell>
          <cell r="AY620" t="str">
            <v>68905516</v>
          </cell>
          <cell r="AZ620" t="str">
            <v>Lj T.Novas</v>
          </cell>
          <cell r="BA620" t="str">
            <v>6890</v>
          </cell>
          <cell r="BB620" t="str">
            <v>EDP Outsourcing Comercial</v>
          </cell>
          <cell r="BC620" t="str">
            <v>6890</v>
          </cell>
          <cell r="BD620" t="str">
            <v>6890</v>
          </cell>
          <cell r="BE620" t="str">
            <v>2800</v>
          </cell>
          <cell r="BF620" t="str">
            <v>6890</v>
          </cell>
          <cell r="BG620" t="str">
            <v>EDP Outsourcing Comercial,SA</v>
          </cell>
          <cell r="BH620" t="str">
            <v>1010</v>
          </cell>
          <cell r="BI620">
            <v>1799</v>
          </cell>
          <cell r="BJ620" t="str">
            <v>17</v>
          </cell>
          <cell r="BK620">
            <v>30</v>
          </cell>
          <cell r="BL620">
            <v>303.3</v>
          </cell>
          <cell r="BM620" t="str">
            <v>C SECÇ3</v>
          </cell>
          <cell r="BN620" t="str">
            <v>01</v>
          </cell>
          <cell r="BO620" t="str">
            <v>I</v>
          </cell>
          <cell r="BP620" t="str">
            <v>20040101</v>
          </cell>
          <cell r="BQ620" t="str">
            <v>21</v>
          </cell>
          <cell r="BR620" t="str">
            <v>EVOLUCAO AUTOMATICA</v>
          </cell>
          <cell r="BS620" t="str">
            <v>20050101</v>
          </cell>
          <cell r="BW620">
            <v>0</v>
          </cell>
          <cell r="BX620">
            <v>0</v>
          </cell>
          <cell r="BY620">
            <v>0</v>
          </cell>
          <cell r="BZ620">
            <v>0</v>
          </cell>
          <cell r="CA620">
            <v>0</v>
          </cell>
          <cell r="CC620">
            <v>0</v>
          </cell>
          <cell r="CG620">
            <v>0</v>
          </cell>
          <cell r="CK620">
            <v>0</v>
          </cell>
          <cell r="CO620">
            <v>0</v>
          </cell>
          <cell r="CT620">
            <v>0</v>
          </cell>
          <cell r="CU620">
            <v>0</v>
          </cell>
          <cell r="CV620">
            <v>0</v>
          </cell>
          <cell r="CW620">
            <v>0</v>
          </cell>
          <cell r="CX620">
            <v>0</v>
          </cell>
          <cell r="CZ620">
            <v>0</v>
          </cell>
          <cell r="DC620">
            <v>0</v>
          </cell>
          <cell r="DF620">
            <v>0</v>
          </cell>
          <cell r="DI620">
            <v>0</v>
          </cell>
          <cell r="DK620">
            <v>0</v>
          </cell>
          <cell r="DL620">
            <v>0</v>
          </cell>
          <cell r="DN620" t="str">
            <v>21D12</v>
          </cell>
          <cell r="DO620" t="str">
            <v>Flex.T.Int."Act.Ind."</v>
          </cell>
          <cell r="DP620">
            <v>2</v>
          </cell>
          <cell r="DQ620">
            <v>100</v>
          </cell>
          <cell r="DR620" t="str">
            <v>LX01</v>
          </cell>
          <cell r="DT620" t="str">
            <v>00180000</v>
          </cell>
          <cell r="DU620" t="str">
            <v>BANCO TOTTA &amp; ACORES, SA</v>
          </cell>
        </row>
        <row r="621">
          <cell r="A621" t="str">
            <v>272752</v>
          </cell>
          <cell r="B621" t="str">
            <v>Mario Jose Parracho Duarte</v>
          </cell>
          <cell r="C621" t="str">
            <v>1981</v>
          </cell>
          <cell r="D621">
            <v>24</v>
          </cell>
          <cell r="E621">
            <v>24</v>
          </cell>
          <cell r="F621" t="str">
            <v>19590119</v>
          </cell>
          <cell r="G621" t="str">
            <v>46</v>
          </cell>
          <cell r="H621" t="str">
            <v>1</v>
          </cell>
          <cell r="I621" t="str">
            <v>Casado</v>
          </cell>
          <cell r="J621" t="str">
            <v>masculino</v>
          </cell>
          <cell r="K621">
            <v>1</v>
          </cell>
          <cell r="L621" t="str">
            <v>RUA ALMEIDA GARRETT 34  1º E</v>
          </cell>
          <cell r="M621" t="str">
            <v>2330-055</v>
          </cell>
          <cell r="N621" t="str">
            <v>ENTRONCAMENTO</v>
          </cell>
          <cell r="O621" t="str">
            <v>00232253</v>
          </cell>
          <cell r="P621" t="str">
            <v>CURSO GERAL DE ELECTRICIDADE</v>
          </cell>
          <cell r="R621" t="str">
            <v>5206263</v>
          </cell>
          <cell r="S621" t="str">
            <v>19961206</v>
          </cell>
          <cell r="T621" t="str">
            <v>SANTAREM</v>
          </cell>
          <cell r="U621" t="str">
            <v>9803</v>
          </cell>
          <cell r="V621" t="str">
            <v>S.NAC IND ENERGIA-SINDEL</v>
          </cell>
          <cell r="W621" t="str">
            <v>163579024</v>
          </cell>
          <cell r="X621" t="str">
            <v>2020</v>
          </cell>
          <cell r="Y621" t="str">
            <v>0.0</v>
          </cell>
          <cell r="Z621">
            <v>2</v>
          </cell>
          <cell r="AA621" t="str">
            <v>00</v>
          </cell>
          <cell r="AC621" t="str">
            <v>X</v>
          </cell>
          <cell r="AD621" t="str">
            <v>100</v>
          </cell>
          <cell r="AE621" t="str">
            <v>10952071931</v>
          </cell>
          <cell r="AF621" t="str">
            <v>02</v>
          </cell>
          <cell r="AG621" t="str">
            <v>19810119</v>
          </cell>
          <cell r="AH621" t="str">
            <v>DT.Adm.Corr.Antiguid</v>
          </cell>
          <cell r="AI621" t="str">
            <v>1</v>
          </cell>
          <cell r="AJ621" t="str">
            <v>ACTIVOS</v>
          </cell>
          <cell r="AK621" t="str">
            <v>AA</v>
          </cell>
          <cell r="AL621" t="str">
            <v>ACTIVO TEMP.INTEIRO</v>
          </cell>
          <cell r="AM621" t="str">
            <v>J300</v>
          </cell>
          <cell r="AN621" t="str">
            <v>EDPOutsourcing Comercial-S</v>
          </cell>
          <cell r="AO621" t="str">
            <v>J324</v>
          </cell>
          <cell r="AP621" t="str">
            <v>EDPOC-T NVS-Nog</v>
          </cell>
          <cell r="AQ621" t="str">
            <v>40177144</v>
          </cell>
          <cell r="AR621" t="str">
            <v>70000060</v>
          </cell>
          <cell r="AS621" t="str">
            <v>025.</v>
          </cell>
          <cell r="AT621" t="str">
            <v>ESCRITURARIO COMERCIAL</v>
          </cell>
          <cell r="AU621" t="str">
            <v>1</v>
          </cell>
          <cell r="AV621" t="str">
            <v>00040388</v>
          </cell>
          <cell r="AW621" t="str">
            <v>J20464660430</v>
          </cell>
          <cell r="AX621" t="str">
            <v>AS-LJTNV-LOJA TORRES NOVAS</v>
          </cell>
          <cell r="AY621" t="str">
            <v>68905516</v>
          </cell>
          <cell r="AZ621" t="str">
            <v>Lj T.Novas</v>
          </cell>
          <cell r="BA621" t="str">
            <v>6890</v>
          </cell>
          <cell r="BB621" t="str">
            <v>EDP Outsourcing Comercial</v>
          </cell>
          <cell r="BC621" t="str">
            <v>6890</v>
          </cell>
          <cell r="BD621" t="str">
            <v>6890</v>
          </cell>
          <cell r="BE621" t="str">
            <v>2800</v>
          </cell>
          <cell r="BF621" t="str">
            <v>6890</v>
          </cell>
          <cell r="BG621" t="str">
            <v>EDP Outsourcing Comercial,SA</v>
          </cell>
          <cell r="BH621" t="str">
            <v>1010</v>
          </cell>
          <cell r="BI621">
            <v>1079</v>
          </cell>
          <cell r="BJ621" t="str">
            <v>09</v>
          </cell>
          <cell r="BK621">
            <v>24</v>
          </cell>
          <cell r="BL621">
            <v>242.64</v>
          </cell>
          <cell r="BM621" t="str">
            <v>NÍVEL 5</v>
          </cell>
          <cell r="BN621" t="str">
            <v>02</v>
          </cell>
          <cell r="BO621" t="str">
            <v>06</v>
          </cell>
          <cell r="BP621" t="str">
            <v>20030101</v>
          </cell>
          <cell r="BQ621" t="str">
            <v>21</v>
          </cell>
          <cell r="BR621" t="str">
            <v>EVOLUCAO AUTOMATICA</v>
          </cell>
          <cell r="BS621" t="str">
            <v>20050101</v>
          </cell>
          <cell r="BW621">
            <v>0</v>
          </cell>
          <cell r="BX621">
            <v>0</v>
          </cell>
          <cell r="BY621">
            <v>0</v>
          </cell>
          <cell r="BZ621">
            <v>0</v>
          </cell>
          <cell r="CA621">
            <v>0</v>
          </cell>
          <cell r="CC621">
            <v>0</v>
          </cell>
          <cell r="CG621">
            <v>0</v>
          </cell>
          <cell r="CK621">
            <v>0</v>
          </cell>
          <cell r="CO621">
            <v>0</v>
          </cell>
          <cell r="CT621">
            <v>0</v>
          </cell>
          <cell r="CU621">
            <v>0</v>
          </cell>
          <cell r="CV621">
            <v>0</v>
          </cell>
          <cell r="CW621">
            <v>0</v>
          </cell>
          <cell r="CX621">
            <v>1</v>
          </cell>
          <cell r="CY621" t="str">
            <v>6010</v>
          </cell>
          <cell r="CZ621">
            <v>39.54</v>
          </cell>
          <cell r="DC621">
            <v>0</v>
          </cell>
          <cell r="DF621">
            <v>0</v>
          </cell>
          <cell r="DI621">
            <v>0</v>
          </cell>
          <cell r="DK621">
            <v>0</v>
          </cell>
          <cell r="DL621">
            <v>0</v>
          </cell>
          <cell r="DN621" t="str">
            <v>11D13</v>
          </cell>
          <cell r="DO621" t="str">
            <v>FixoTInt-"Lojas"2002</v>
          </cell>
          <cell r="DP621">
            <v>2</v>
          </cell>
          <cell r="DQ621">
            <v>100</v>
          </cell>
          <cell r="DR621" t="str">
            <v>LX01</v>
          </cell>
          <cell r="DT621" t="str">
            <v>00100000</v>
          </cell>
          <cell r="DU621" t="str">
            <v>BANCO BPI, SA</v>
          </cell>
        </row>
        <row r="622">
          <cell r="A622" t="str">
            <v>272302</v>
          </cell>
          <cell r="B622" t="str">
            <v>Jose Ribeiro Moiteiro</v>
          </cell>
          <cell r="C622" t="str">
            <v>1977</v>
          </cell>
          <cell r="D622">
            <v>28</v>
          </cell>
          <cell r="E622">
            <v>28</v>
          </cell>
          <cell r="F622" t="str">
            <v>19580615</v>
          </cell>
          <cell r="G622" t="str">
            <v>47</v>
          </cell>
          <cell r="H622" t="str">
            <v>1</v>
          </cell>
          <cell r="I622" t="str">
            <v>Casado</v>
          </cell>
          <cell r="J622" t="str">
            <v>masculino</v>
          </cell>
          <cell r="K622">
            <v>0</v>
          </cell>
          <cell r="L622" t="str">
            <v>R das Palmeiras N-65-S. Pedro</v>
          </cell>
          <cell r="M622" t="str">
            <v>2380-184</v>
          </cell>
          <cell r="N622" t="str">
            <v>ALCANENA</v>
          </cell>
          <cell r="O622" t="str">
            <v>00232253</v>
          </cell>
          <cell r="P622" t="str">
            <v>CURSO GERAL DE ELECTRICIDADE</v>
          </cell>
          <cell r="R622" t="str">
            <v>4405913</v>
          </cell>
          <cell r="S622" t="str">
            <v>20000428</v>
          </cell>
          <cell r="T622" t="str">
            <v>SANTAREM</v>
          </cell>
          <cell r="U622" t="str">
            <v>9802</v>
          </cell>
          <cell r="V622" t="str">
            <v>SIND IND ELéCT SUL ILHAS</v>
          </cell>
          <cell r="W622" t="str">
            <v>107536064</v>
          </cell>
          <cell r="X622" t="str">
            <v>1937</v>
          </cell>
          <cell r="Y622" t="str">
            <v>66.0</v>
          </cell>
          <cell r="Z622">
            <v>0</v>
          </cell>
          <cell r="AA622" t="str">
            <v>00</v>
          </cell>
          <cell r="AC622" t="str">
            <v>X</v>
          </cell>
          <cell r="AD622" t="str">
            <v>100</v>
          </cell>
          <cell r="AE622" t="str">
            <v>10951604966</v>
          </cell>
          <cell r="AF622" t="str">
            <v>02</v>
          </cell>
          <cell r="AG622" t="str">
            <v>19770103</v>
          </cell>
          <cell r="AH622" t="str">
            <v>DT.Adm.Corr.Antiguid</v>
          </cell>
          <cell r="AI622" t="str">
            <v>1</v>
          </cell>
          <cell r="AJ622" t="str">
            <v>ACTIVOS</v>
          </cell>
          <cell r="AK622" t="str">
            <v>AA</v>
          </cell>
          <cell r="AL622" t="str">
            <v>ACTIVO TEMP.INTEIRO</v>
          </cell>
          <cell r="AM622" t="str">
            <v>J300</v>
          </cell>
          <cell r="AN622" t="str">
            <v>EDPOutsourcing Comercial-S</v>
          </cell>
          <cell r="AO622" t="str">
            <v>J324</v>
          </cell>
          <cell r="AP622" t="str">
            <v>EDPOC-T NVS-Nog</v>
          </cell>
          <cell r="AQ622" t="str">
            <v>40177143</v>
          </cell>
          <cell r="AR622" t="str">
            <v>70000060</v>
          </cell>
          <cell r="AS622" t="str">
            <v>025.</v>
          </cell>
          <cell r="AT622" t="str">
            <v>ESCRITURARIO COMERCIAL</v>
          </cell>
          <cell r="AU622" t="str">
            <v>1</v>
          </cell>
          <cell r="AV622" t="str">
            <v>00040388</v>
          </cell>
          <cell r="AW622" t="str">
            <v>J20464660430</v>
          </cell>
          <cell r="AX622" t="str">
            <v>AS-LJTNV-LOJA TORRES NOVAS</v>
          </cell>
          <cell r="AY622" t="str">
            <v>68905516</v>
          </cell>
          <cell r="AZ622" t="str">
            <v>Lj T.Novas</v>
          </cell>
          <cell r="BA622" t="str">
            <v>6890</v>
          </cell>
          <cell r="BB622" t="str">
            <v>EDP Outsourcing Comercial</v>
          </cell>
          <cell r="BC622" t="str">
            <v>6890</v>
          </cell>
          <cell r="BD622" t="str">
            <v>6890</v>
          </cell>
          <cell r="BE622" t="str">
            <v>2800</v>
          </cell>
          <cell r="BF622" t="str">
            <v>6890</v>
          </cell>
          <cell r="BG622" t="str">
            <v>EDP Outsourcing Comercial,SA</v>
          </cell>
          <cell r="BH622" t="str">
            <v>1010</v>
          </cell>
          <cell r="BI622">
            <v>1247</v>
          </cell>
          <cell r="BJ622" t="str">
            <v>11</v>
          </cell>
          <cell r="BK622">
            <v>28</v>
          </cell>
          <cell r="BL622">
            <v>283.08</v>
          </cell>
          <cell r="BM622" t="str">
            <v>NÍVEL 5</v>
          </cell>
          <cell r="BN622" t="str">
            <v>00</v>
          </cell>
          <cell r="BO622" t="str">
            <v>08</v>
          </cell>
          <cell r="BP622" t="str">
            <v>20050101</v>
          </cell>
          <cell r="BQ622" t="str">
            <v>21</v>
          </cell>
          <cell r="BR622" t="str">
            <v>EVOLUCAO AUTOMATICA</v>
          </cell>
          <cell r="BS622" t="str">
            <v>20050101</v>
          </cell>
          <cell r="BW622">
            <v>0</v>
          </cell>
          <cell r="BX622">
            <v>0</v>
          </cell>
          <cell r="BY622">
            <v>0</v>
          </cell>
          <cell r="BZ622">
            <v>0</v>
          </cell>
          <cell r="CA622">
            <v>0</v>
          </cell>
          <cell r="CC622">
            <v>0</v>
          </cell>
          <cell r="CG622">
            <v>0</v>
          </cell>
          <cell r="CK622">
            <v>0</v>
          </cell>
          <cell r="CO622">
            <v>0</v>
          </cell>
          <cell r="CT622">
            <v>0</v>
          </cell>
          <cell r="CU622">
            <v>0</v>
          </cell>
          <cell r="CV622">
            <v>0</v>
          </cell>
          <cell r="CW622">
            <v>0</v>
          </cell>
          <cell r="CX622">
            <v>1</v>
          </cell>
          <cell r="CY622" t="str">
            <v>6010</v>
          </cell>
          <cell r="CZ622">
            <v>39.54</v>
          </cell>
          <cell r="DC622">
            <v>0</v>
          </cell>
          <cell r="DF622">
            <v>0</v>
          </cell>
          <cell r="DI622">
            <v>0</v>
          </cell>
          <cell r="DK622">
            <v>0</v>
          </cell>
          <cell r="DL622">
            <v>0</v>
          </cell>
          <cell r="DN622" t="str">
            <v>11D13</v>
          </cell>
          <cell r="DO622" t="str">
            <v>FixoTInt-"Lojas"2002</v>
          </cell>
          <cell r="DP622">
            <v>2</v>
          </cell>
          <cell r="DQ622">
            <v>100</v>
          </cell>
          <cell r="DR622" t="str">
            <v>LX01</v>
          </cell>
          <cell r="DT622" t="str">
            <v>00350024</v>
          </cell>
          <cell r="DU622" t="str">
            <v>CAIXA GERAL DE DEPOSITOS, SA</v>
          </cell>
        </row>
        <row r="623">
          <cell r="A623" t="str">
            <v>265225</v>
          </cell>
          <cell r="B623" t="str">
            <v>Jorge Manuel Lopes Nunes</v>
          </cell>
          <cell r="C623" t="str">
            <v>1983</v>
          </cell>
          <cell r="D623">
            <v>22</v>
          </cell>
          <cell r="E623">
            <v>22</v>
          </cell>
          <cell r="F623" t="str">
            <v>19640222</v>
          </cell>
          <cell r="G623" t="str">
            <v>41</v>
          </cell>
          <cell r="H623" t="str">
            <v>4</v>
          </cell>
          <cell r="I623" t="str">
            <v>Divorc</v>
          </cell>
          <cell r="J623" t="str">
            <v>masculino</v>
          </cell>
          <cell r="K623">
            <v>1</v>
          </cell>
          <cell r="L623" t="str">
            <v>R Dr Jose Marques Lt. 3 - 1º Ft</v>
          </cell>
          <cell r="M623" t="str">
            <v>2350-000</v>
          </cell>
          <cell r="N623" t="str">
            <v>TORRES NOVAS</v>
          </cell>
          <cell r="O623" t="str">
            <v>00231023</v>
          </cell>
          <cell r="P623" t="str">
            <v>CURSO GERAL DOS LICEUS</v>
          </cell>
          <cell r="R623" t="str">
            <v>6488276</v>
          </cell>
          <cell r="S623" t="str">
            <v>19970507</v>
          </cell>
          <cell r="T623" t="str">
            <v>SANTAREM</v>
          </cell>
          <cell r="U623" t="str">
            <v>9802</v>
          </cell>
          <cell r="V623" t="str">
            <v>SIND IND ELéCT SUL ILHAS</v>
          </cell>
          <cell r="W623" t="str">
            <v>179377442</v>
          </cell>
          <cell r="X623" t="str">
            <v>2119</v>
          </cell>
          <cell r="Y623" t="str">
            <v>0.0</v>
          </cell>
          <cell r="Z623">
            <v>1</v>
          </cell>
          <cell r="AA623" t="str">
            <v>00</v>
          </cell>
          <cell r="AD623" t="str">
            <v>100</v>
          </cell>
          <cell r="AE623" t="str">
            <v>10954276598</v>
          </cell>
          <cell r="AF623" t="str">
            <v>02</v>
          </cell>
          <cell r="AG623" t="str">
            <v>19831101</v>
          </cell>
          <cell r="AH623" t="str">
            <v>DT.Adm.Corr.Antiguid</v>
          </cell>
          <cell r="AI623" t="str">
            <v>1</v>
          </cell>
          <cell r="AJ623" t="str">
            <v>ACTIVOS</v>
          </cell>
          <cell r="AK623" t="str">
            <v>AA</v>
          </cell>
          <cell r="AL623" t="str">
            <v>ACTIVO TEMP.INTEIRO</v>
          </cell>
          <cell r="AM623" t="str">
            <v>J300</v>
          </cell>
          <cell r="AN623" t="str">
            <v>EDPOutsourcing Comercial-S</v>
          </cell>
          <cell r="AO623" t="str">
            <v>J324</v>
          </cell>
          <cell r="AP623" t="str">
            <v>EDPOC-T NVS-Nog</v>
          </cell>
          <cell r="AQ623" t="str">
            <v>40177142</v>
          </cell>
          <cell r="AR623" t="str">
            <v>70000060</v>
          </cell>
          <cell r="AS623" t="str">
            <v>025.</v>
          </cell>
          <cell r="AT623" t="str">
            <v>ESCRITURARIO COMERCIAL</v>
          </cell>
          <cell r="AU623" t="str">
            <v>1</v>
          </cell>
          <cell r="AV623" t="str">
            <v>00040388</v>
          </cell>
          <cell r="AW623" t="str">
            <v>J20464660430</v>
          </cell>
          <cell r="AX623" t="str">
            <v>AS-LJTNV-LOJA TORRES NOVAS</v>
          </cell>
          <cell r="AY623" t="str">
            <v>68905516</v>
          </cell>
          <cell r="AZ623" t="str">
            <v>Lj T.Novas</v>
          </cell>
          <cell r="BA623" t="str">
            <v>6890</v>
          </cell>
          <cell r="BB623" t="str">
            <v>EDP Outsourcing Comercial</v>
          </cell>
          <cell r="BC623" t="str">
            <v>6890</v>
          </cell>
          <cell r="BD623" t="str">
            <v>6890</v>
          </cell>
          <cell r="BE623" t="str">
            <v>2800</v>
          </cell>
          <cell r="BF623" t="str">
            <v>6890</v>
          </cell>
          <cell r="BG623" t="str">
            <v>EDP Outsourcing Comercial,SA</v>
          </cell>
          <cell r="BH623" t="str">
            <v>1010</v>
          </cell>
          <cell r="BI623">
            <v>1079</v>
          </cell>
          <cell r="BJ623" t="str">
            <v>09</v>
          </cell>
          <cell r="BK623">
            <v>22</v>
          </cell>
          <cell r="BL623">
            <v>222.42</v>
          </cell>
          <cell r="BM623" t="str">
            <v>NÍVEL 5</v>
          </cell>
          <cell r="BN623" t="str">
            <v>02</v>
          </cell>
          <cell r="BO623" t="str">
            <v>06</v>
          </cell>
          <cell r="BP623" t="str">
            <v>20030101</v>
          </cell>
          <cell r="BQ623" t="str">
            <v>21</v>
          </cell>
          <cell r="BR623" t="str">
            <v>EVOLUCAO AUTOMATICA</v>
          </cell>
          <cell r="BS623" t="str">
            <v>20050101</v>
          </cell>
          <cell r="BW623">
            <v>0</v>
          </cell>
          <cell r="BX623">
            <v>0</v>
          </cell>
          <cell r="BY623">
            <v>0</v>
          </cell>
          <cell r="BZ623">
            <v>0</v>
          </cell>
          <cell r="CA623">
            <v>0</v>
          </cell>
          <cell r="CC623">
            <v>0</v>
          </cell>
          <cell r="CG623">
            <v>0</v>
          </cell>
          <cell r="CK623">
            <v>0</v>
          </cell>
          <cell r="CO623">
            <v>0</v>
          </cell>
          <cell r="CT623">
            <v>0</v>
          </cell>
          <cell r="CU623">
            <v>0</v>
          </cell>
          <cell r="CV623">
            <v>0</v>
          </cell>
          <cell r="CW623">
            <v>0</v>
          </cell>
          <cell r="CX623">
            <v>1</v>
          </cell>
          <cell r="CY623" t="str">
            <v>6010</v>
          </cell>
          <cell r="CZ623">
            <v>39.54</v>
          </cell>
          <cell r="DC623">
            <v>0</v>
          </cell>
          <cell r="DF623">
            <v>0</v>
          </cell>
          <cell r="DI623">
            <v>0</v>
          </cell>
          <cell r="DK623">
            <v>0</v>
          </cell>
          <cell r="DL623">
            <v>0</v>
          </cell>
          <cell r="DN623" t="str">
            <v>11D13</v>
          </cell>
          <cell r="DO623" t="str">
            <v>FixoTInt-"Lojas"2002</v>
          </cell>
          <cell r="DP623">
            <v>2</v>
          </cell>
          <cell r="DQ623">
            <v>100</v>
          </cell>
          <cell r="DR623" t="str">
            <v>LX01</v>
          </cell>
          <cell r="DT623" t="str">
            <v>00180000</v>
          </cell>
          <cell r="DU623" t="str">
            <v>BANCO TOTTA &amp; ACORES, SA</v>
          </cell>
        </row>
        <row r="624">
          <cell r="A624" t="str">
            <v>183962</v>
          </cell>
          <cell r="B624" t="str">
            <v>Clarisse Maria Antunes Vieira Agostinho</v>
          </cell>
          <cell r="C624" t="str">
            <v>1980</v>
          </cell>
          <cell r="D624">
            <v>25</v>
          </cell>
          <cell r="E624">
            <v>25</v>
          </cell>
          <cell r="F624" t="str">
            <v>19581214</v>
          </cell>
          <cell r="G624" t="str">
            <v>46</v>
          </cell>
          <cell r="H624" t="str">
            <v>1</v>
          </cell>
          <cell r="I624" t="str">
            <v>Casado</v>
          </cell>
          <cell r="J624" t="str">
            <v>feminino</v>
          </cell>
          <cell r="K624">
            <v>2</v>
          </cell>
          <cell r="L624" t="str">
            <v>Rua Fernão Lopes, nº 3</v>
          </cell>
          <cell r="M624" t="str">
            <v>2330-041</v>
          </cell>
          <cell r="N624" t="str">
            <v>ENTRONCAMENTO</v>
          </cell>
          <cell r="O624" t="str">
            <v>00788075</v>
          </cell>
          <cell r="P624" t="str">
            <v>PORTUGUES-INGLES</v>
          </cell>
          <cell r="R624" t="str">
            <v>5156888</v>
          </cell>
          <cell r="S624" t="str">
            <v>20001102</v>
          </cell>
          <cell r="T624" t="str">
            <v>SANTARÉM</v>
          </cell>
          <cell r="U624" t="str">
            <v>9803</v>
          </cell>
          <cell r="V624" t="str">
            <v>S.NAC IND ENERGIA-SINDEL</v>
          </cell>
          <cell r="W624" t="str">
            <v>118077635</v>
          </cell>
          <cell r="X624" t="str">
            <v>2119</v>
          </cell>
          <cell r="Y624" t="str">
            <v>0.0</v>
          </cell>
          <cell r="Z624">
            <v>2</v>
          </cell>
          <cell r="AA624" t="str">
            <v>00</v>
          </cell>
          <cell r="AC624" t="str">
            <v>X</v>
          </cell>
          <cell r="AD624" t="str">
            <v>100</v>
          </cell>
          <cell r="AE624" t="str">
            <v>10951744941</v>
          </cell>
          <cell r="AF624" t="str">
            <v>02</v>
          </cell>
          <cell r="AG624" t="str">
            <v>19800102</v>
          </cell>
          <cell r="AH624" t="str">
            <v>DT.Adm.Corr.Antiguid</v>
          </cell>
          <cell r="AI624" t="str">
            <v>1</v>
          </cell>
          <cell r="AJ624" t="str">
            <v>ACTIVOS</v>
          </cell>
          <cell r="AK624" t="str">
            <v>AA</v>
          </cell>
          <cell r="AL624" t="str">
            <v>ACTIVO TEMP.INTEIRO</v>
          </cell>
          <cell r="AM624" t="str">
            <v>J300</v>
          </cell>
          <cell r="AN624" t="str">
            <v>EDPOutsourcing Comercial-S</v>
          </cell>
          <cell r="AO624" t="str">
            <v>J324</v>
          </cell>
          <cell r="AP624" t="str">
            <v>EDPOC-T NVS-Nog</v>
          </cell>
          <cell r="AQ624" t="str">
            <v>40177426</v>
          </cell>
          <cell r="AR624" t="str">
            <v>70000041</v>
          </cell>
          <cell r="AS624" t="str">
            <v>01L1</v>
          </cell>
          <cell r="AT624" t="str">
            <v>LICENCIADO I</v>
          </cell>
          <cell r="AU624" t="str">
            <v>1</v>
          </cell>
          <cell r="AV624" t="str">
            <v>00040449</v>
          </cell>
          <cell r="AW624" t="str">
            <v>J20600002230</v>
          </cell>
          <cell r="AX624" t="str">
            <v>ACCS-CONTACTOS COMERCIAIS SUL</v>
          </cell>
          <cell r="AY624" t="str">
            <v>68908200</v>
          </cell>
          <cell r="AZ624" t="str">
            <v>GC - GA Gestão Conta</v>
          </cell>
          <cell r="BA624" t="str">
            <v>6890</v>
          </cell>
          <cell r="BB624" t="str">
            <v>EDP Outsourcing Comercial</v>
          </cell>
          <cell r="BC624" t="str">
            <v>6890</v>
          </cell>
          <cell r="BD624" t="str">
            <v>6890</v>
          </cell>
          <cell r="BE624" t="str">
            <v>2800</v>
          </cell>
          <cell r="BF624" t="str">
            <v>6890</v>
          </cell>
          <cell r="BG624" t="str">
            <v>EDP Outsourcing Comercial,SA</v>
          </cell>
          <cell r="BH624" t="str">
            <v>1010</v>
          </cell>
          <cell r="BI624">
            <v>1799</v>
          </cell>
          <cell r="BJ624" t="str">
            <v>F</v>
          </cell>
          <cell r="BK624">
            <v>25</v>
          </cell>
          <cell r="BL624">
            <v>252.75</v>
          </cell>
          <cell r="BM624" t="str">
            <v>LIC 1</v>
          </cell>
          <cell r="BN624" t="str">
            <v>01</v>
          </cell>
          <cell r="BO624" t="str">
            <v>F</v>
          </cell>
          <cell r="BP624" t="str">
            <v>20040101</v>
          </cell>
          <cell r="BQ624" t="str">
            <v>21</v>
          </cell>
          <cell r="BR624" t="str">
            <v>EVOLUCAO AUTOMATICA</v>
          </cell>
          <cell r="BS624" t="str">
            <v>20050101</v>
          </cell>
          <cell r="BW624">
            <v>0</v>
          </cell>
          <cell r="BX624">
            <v>0</v>
          </cell>
          <cell r="BY624">
            <v>0</v>
          </cell>
          <cell r="BZ624">
            <v>0</v>
          </cell>
          <cell r="CA624">
            <v>0</v>
          </cell>
          <cell r="CC624">
            <v>0</v>
          </cell>
          <cell r="CG624">
            <v>0</v>
          </cell>
          <cell r="CK624">
            <v>0</v>
          </cell>
          <cell r="CO624">
            <v>0</v>
          </cell>
          <cell r="CT624">
            <v>0</v>
          </cell>
          <cell r="CU624">
            <v>0</v>
          </cell>
          <cell r="CV624">
            <v>0</v>
          </cell>
          <cell r="CW624">
            <v>0</v>
          </cell>
          <cell r="CX624">
            <v>0</v>
          </cell>
          <cell r="CZ624">
            <v>0</v>
          </cell>
          <cell r="DC624">
            <v>0</v>
          </cell>
          <cell r="DF624">
            <v>0</v>
          </cell>
          <cell r="DI624">
            <v>0</v>
          </cell>
          <cell r="DK624">
            <v>0</v>
          </cell>
          <cell r="DL624">
            <v>0</v>
          </cell>
          <cell r="DN624" t="str">
            <v>21D12</v>
          </cell>
          <cell r="DO624" t="str">
            <v>Flex.T.Int."Act.Ind."</v>
          </cell>
          <cell r="DP624">
            <v>2</v>
          </cell>
          <cell r="DQ624">
            <v>100</v>
          </cell>
          <cell r="DR624" t="str">
            <v>LX01</v>
          </cell>
          <cell r="DT624" t="str">
            <v>00330000</v>
          </cell>
          <cell r="DU624" t="str">
            <v>BANCO COMERCIAL PORTUGUES, SA</v>
          </cell>
        </row>
        <row r="625">
          <cell r="A625" t="str">
            <v>168076</v>
          </cell>
          <cell r="B625" t="str">
            <v>Carlos Alberto Ferreira Anjos</v>
          </cell>
          <cell r="C625" t="str">
            <v>1979</v>
          </cell>
          <cell r="D625">
            <v>26</v>
          </cell>
          <cell r="E625">
            <v>26</v>
          </cell>
          <cell r="F625" t="str">
            <v>19600211</v>
          </cell>
          <cell r="G625" t="str">
            <v>45</v>
          </cell>
          <cell r="H625" t="str">
            <v>1</v>
          </cell>
          <cell r="I625" t="str">
            <v>Casado</v>
          </cell>
          <cell r="J625" t="str">
            <v>masculino</v>
          </cell>
          <cell r="K625">
            <v>0</v>
          </cell>
          <cell r="L625" t="str">
            <v>R. TORRE DO MANIQUE 7 - 2ºDRT COINA</v>
          </cell>
          <cell r="M625" t="str">
            <v>2830-416</v>
          </cell>
          <cell r="N625" t="str">
            <v>COINA</v>
          </cell>
          <cell r="O625" t="str">
            <v>00232253</v>
          </cell>
          <cell r="P625" t="str">
            <v>CURSO GERAL DE ELECTRICIDADE</v>
          </cell>
          <cell r="R625" t="str">
            <v>5400644</v>
          </cell>
          <cell r="S625" t="str">
            <v>19881212</v>
          </cell>
          <cell r="T625" t="str">
            <v>LISBOA</v>
          </cell>
          <cell r="U625" t="str">
            <v>9802</v>
          </cell>
          <cell r="V625" t="str">
            <v>SIND IND ELéCT SUL ILHAS</v>
          </cell>
          <cell r="W625" t="str">
            <v>101826370</v>
          </cell>
          <cell r="X625" t="str">
            <v>3689</v>
          </cell>
          <cell r="Y625" t="str">
            <v>0.0</v>
          </cell>
          <cell r="Z625">
            <v>0</v>
          </cell>
          <cell r="AA625" t="str">
            <v>00</v>
          </cell>
          <cell r="AC625" t="str">
            <v>X</v>
          </cell>
          <cell r="AD625" t="str">
            <v>100</v>
          </cell>
          <cell r="AE625" t="str">
            <v>11073038668</v>
          </cell>
          <cell r="AF625" t="str">
            <v>02</v>
          </cell>
          <cell r="AG625" t="str">
            <v>19790601</v>
          </cell>
          <cell r="AH625" t="str">
            <v>DT.Adm.Corr.Antiguid</v>
          </cell>
          <cell r="AI625" t="str">
            <v>1</v>
          </cell>
          <cell r="AJ625" t="str">
            <v>ACTIVOS</v>
          </cell>
          <cell r="AK625" t="str">
            <v>AA</v>
          </cell>
          <cell r="AL625" t="str">
            <v>ACTIVO TEMP.INTEIRO</v>
          </cell>
          <cell r="AM625" t="str">
            <v>J300</v>
          </cell>
          <cell r="AN625" t="str">
            <v>EDPOutsourcing Comercial-S</v>
          </cell>
          <cell r="AO625" t="str">
            <v>J325</v>
          </cell>
          <cell r="AP625" t="str">
            <v>EDPOC-ALMD</v>
          </cell>
          <cell r="AQ625" t="str">
            <v>40176835</v>
          </cell>
          <cell r="AR625" t="str">
            <v>70000045</v>
          </cell>
          <cell r="AS625" t="str">
            <v>01S3</v>
          </cell>
          <cell r="AT625" t="str">
            <v>CHEFIA SECCAO ESCALAO III</v>
          </cell>
          <cell r="AU625" t="str">
            <v>1</v>
          </cell>
          <cell r="AV625" t="str">
            <v>00040348</v>
          </cell>
          <cell r="AW625" t="str">
            <v>J20464240130</v>
          </cell>
          <cell r="AX625" t="str">
            <v>AS-LJALM-CH-CHEFIA</v>
          </cell>
          <cell r="AY625" t="str">
            <v>68905603</v>
          </cell>
          <cell r="AZ625" t="str">
            <v>Lj Almada</v>
          </cell>
          <cell r="BA625" t="str">
            <v>6890</v>
          </cell>
          <cell r="BB625" t="str">
            <v>EDP Outsourcing Comercial</v>
          </cell>
          <cell r="BC625" t="str">
            <v>6890</v>
          </cell>
          <cell r="BD625" t="str">
            <v>6890</v>
          </cell>
          <cell r="BE625" t="str">
            <v>2800</v>
          </cell>
          <cell r="BF625" t="str">
            <v>6890</v>
          </cell>
          <cell r="BG625" t="str">
            <v>EDP Outsourcing Comercial,SA</v>
          </cell>
          <cell r="BH625" t="str">
            <v>1010</v>
          </cell>
          <cell r="BI625">
            <v>1799</v>
          </cell>
          <cell r="BJ625" t="str">
            <v>17</v>
          </cell>
          <cell r="BK625">
            <v>26</v>
          </cell>
          <cell r="BL625">
            <v>262.86</v>
          </cell>
          <cell r="BM625" t="str">
            <v>C SECÇ3</v>
          </cell>
          <cell r="BN625" t="str">
            <v>01</v>
          </cell>
          <cell r="BO625" t="str">
            <v>I</v>
          </cell>
          <cell r="BP625" t="str">
            <v>20040101</v>
          </cell>
          <cell r="BQ625" t="str">
            <v>21</v>
          </cell>
          <cell r="BR625" t="str">
            <v>EVOLUCAO AUTOMATICA</v>
          </cell>
          <cell r="BS625" t="str">
            <v>20050101</v>
          </cell>
          <cell r="BW625">
            <v>0</v>
          </cell>
          <cell r="BX625">
            <v>0</v>
          </cell>
          <cell r="BY625">
            <v>0</v>
          </cell>
          <cell r="BZ625">
            <v>0</v>
          </cell>
          <cell r="CA625">
            <v>0</v>
          </cell>
          <cell r="CC625">
            <v>0</v>
          </cell>
          <cell r="CG625">
            <v>0</v>
          </cell>
          <cell r="CK625">
            <v>0</v>
          </cell>
          <cell r="CO625">
            <v>0</v>
          </cell>
          <cell r="CT625">
            <v>0</v>
          </cell>
          <cell r="CU625">
            <v>0</v>
          </cell>
          <cell r="CV625">
            <v>0</v>
          </cell>
          <cell r="CW625">
            <v>0</v>
          </cell>
          <cell r="CX625">
            <v>0</v>
          </cell>
          <cell r="CZ625">
            <v>0</v>
          </cell>
          <cell r="DC625">
            <v>0</v>
          </cell>
          <cell r="DF625">
            <v>0</v>
          </cell>
          <cell r="DI625">
            <v>0</v>
          </cell>
          <cell r="DK625">
            <v>0</v>
          </cell>
          <cell r="DL625">
            <v>0</v>
          </cell>
          <cell r="DN625" t="str">
            <v>21D12</v>
          </cell>
          <cell r="DO625" t="str">
            <v>Flex.T.Int."Act.Ind."</v>
          </cell>
          <cell r="DP625">
            <v>2</v>
          </cell>
          <cell r="DQ625">
            <v>100</v>
          </cell>
          <cell r="DR625" t="str">
            <v>LX01</v>
          </cell>
          <cell r="DT625" t="str">
            <v>00330000</v>
          </cell>
          <cell r="DU625" t="str">
            <v>BANCO COMERCIAL PORTUGUES, SA</v>
          </cell>
        </row>
        <row r="626">
          <cell r="A626" t="str">
            <v>166510</v>
          </cell>
          <cell r="B626" t="str">
            <v>Carlos Alberto Graca Gomes Abreu</v>
          </cell>
          <cell r="C626" t="str">
            <v>1979</v>
          </cell>
          <cell r="D626">
            <v>26</v>
          </cell>
          <cell r="E626">
            <v>26</v>
          </cell>
          <cell r="F626" t="str">
            <v>19590904</v>
          </cell>
          <cell r="G626" t="str">
            <v>45</v>
          </cell>
          <cell r="H626" t="str">
            <v>2</v>
          </cell>
          <cell r="I626" t="str">
            <v>Viv.Mt</v>
          </cell>
          <cell r="J626" t="str">
            <v>masculino</v>
          </cell>
          <cell r="K626">
            <v>2</v>
          </cell>
          <cell r="L626" t="str">
            <v>R Antonio Quadros, 11         Qta Gato Bravo-Feijo</v>
          </cell>
          <cell r="M626" t="str">
            <v>2810-342</v>
          </cell>
          <cell r="N626" t="str">
            <v>ALMADA</v>
          </cell>
          <cell r="O626" t="str">
            <v>00241132</v>
          </cell>
          <cell r="P626" t="str">
            <v>CURSO COMPLEMENTAR DOS LICEUS</v>
          </cell>
          <cell r="R626" t="str">
            <v>5184308</v>
          </cell>
          <cell r="S626" t="str">
            <v>19960624</v>
          </cell>
          <cell r="T626" t="str">
            <v>LISBOA</v>
          </cell>
          <cell r="U626" t="str">
            <v>9802</v>
          </cell>
          <cell r="V626" t="str">
            <v>SIND IND ELéCT SUL ILHAS</v>
          </cell>
          <cell r="W626" t="str">
            <v>110511131</v>
          </cell>
          <cell r="X626" t="str">
            <v>3212</v>
          </cell>
          <cell r="Y626" t="str">
            <v>0.0</v>
          </cell>
          <cell r="Z626">
            <v>2</v>
          </cell>
          <cell r="AA626" t="str">
            <v>00</v>
          </cell>
          <cell r="AD626" t="str">
            <v>100</v>
          </cell>
          <cell r="AE626" t="str">
            <v>11218257983</v>
          </cell>
          <cell r="AF626" t="str">
            <v>02</v>
          </cell>
          <cell r="AG626" t="str">
            <v>19790522</v>
          </cell>
          <cell r="AH626" t="str">
            <v>DT.Adm.Corr.Antiguid</v>
          </cell>
          <cell r="AI626" t="str">
            <v>1</v>
          </cell>
          <cell r="AJ626" t="str">
            <v>ACTIVOS</v>
          </cell>
          <cell r="AK626" t="str">
            <v>AA</v>
          </cell>
          <cell r="AL626" t="str">
            <v>ACTIVO TEMP.INTEIRO</v>
          </cell>
          <cell r="AM626" t="str">
            <v>J300</v>
          </cell>
          <cell r="AN626" t="str">
            <v>EDPOutsourcing Comercial-S</v>
          </cell>
          <cell r="AO626" t="str">
            <v>J325</v>
          </cell>
          <cell r="AP626" t="str">
            <v>EDPOC-ALMD</v>
          </cell>
          <cell r="AQ626" t="str">
            <v>40176837</v>
          </cell>
          <cell r="AR626" t="str">
            <v>70000060</v>
          </cell>
          <cell r="AS626" t="str">
            <v>025.</v>
          </cell>
          <cell r="AT626" t="str">
            <v>ESCRITURARIO COMERCIAL</v>
          </cell>
          <cell r="AU626" t="str">
            <v>1</v>
          </cell>
          <cell r="AV626" t="str">
            <v>00040349</v>
          </cell>
          <cell r="AW626" t="str">
            <v>J20464240430</v>
          </cell>
          <cell r="AX626" t="str">
            <v>AS-LJALM-LOJA ALMADA</v>
          </cell>
          <cell r="AY626" t="str">
            <v>68905603</v>
          </cell>
          <cell r="AZ626" t="str">
            <v>Lj Almada</v>
          </cell>
          <cell r="BA626" t="str">
            <v>6890</v>
          </cell>
          <cell r="BB626" t="str">
            <v>EDP Outsourcing Comercial</v>
          </cell>
          <cell r="BC626" t="str">
            <v>6890</v>
          </cell>
          <cell r="BD626" t="str">
            <v>6890</v>
          </cell>
          <cell r="BE626" t="str">
            <v>2800</v>
          </cell>
          <cell r="BF626" t="str">
            <v>6890</v>
          </cell>
          <cell r="BG626" t="str">
            <v>EDP Outsourcing Comercial,SA</v>
          </cell>
          <cell r="BH626" t="str">
            <v>1010</v>
          </cell>
          <cell r="BI626">
            <v>1247</v>
          </cell>
          <cell r="BJ626" t="str">
            <v>11</v>
          </cell>
          <cell r="BK626">
            <v>26</v>
          </cell>
          <cell r="BL626">
            <v>262.86</v>
          </cell>
          <cell r="BM626" t="str">
            <v>NÍVEL 5</v>
          </cell>
          <cell r="BN626" t="str">
            <v>02</v>
          </cell>
          <cell r="BO626" t="str">
            <v>08</v>
          </cell>
          <cell r="BP626" t="str">
            <v>20030101</v>
          </cell>
          <cell r="BQ626" t="str">
            <v>21</v>
          </cell>
          <cell r="BR626" t="str">
            <v>EVOLUCAO AUTOMATICA</v>
          </cell>
          <cell r="BS626" t="str">
            <v>20050101</v>
          </cell>
          <cell r="BW626">
            <v>0</v>
          </cell>
          <cell r="BX626">
            <v>0</v>
          </cell>
          <cell r="BY626">
            <v>0</v>
          </cell>
          <cell r="BZ626">
            <v>0</v>
          </cell>
          <cell r="CA626">
            <v>0</v>
          </cell>
          <cell r="CC626">
            <v>0</v>
          </cell>
          <cell r="CG626">
            <v>0</v>
          </cell>
          <cell r="CK626">
            <v>0</v>
          </cell>
          <cell r="CO626">
            <v>0</v>
          </cell>
          <cell r="CT626">
            <v>0</v>
          </cell>
          <cell r="CU626">
            <v>0</v>
          </cell>
          <cell r="CV626">
            <v>0</v>
          </cell>
          <cell r="CW626">
            <v>0</v>
          </cell>
          <cell r="CX626">
            <v>1</v>
          </cell>
          <cell r="CY626" t="str">
            <v>6010</v>
          </cell>
          <cell r="CZ626">
            <v>39.54</v>
          </cell>
          <cell r="DC626">
            <v>0</v>
          </cell>
          <cell r="DF626">
            <v>0</v>
          </cell>
          <cell r="DI626">
            <v>0</v>
          </cell>
          <cell r="DK626">
            <v>0</v>
          </cell>
          <cell r="DL626">
            <v>0</v>
          </cell>
          <cell r="DN626" t="str">
            <v>21D12</v>
          </cell>
          <cell r="DO626" t="str">
            <v>Flex.T.Int."Act.Ind."</v>
          </cell>
          <cell r="DP626">
            <v>2</v>
          </cell>
          <cell r="DQ626">
            <v>100</v>
          </cell>
          <cell r="DR626" t="str">
            <v>LX01</v>
          </cell>
          <cell r="DT626" t="str">
            <v>00330000</v>
          </cell>
          <cell r="DU626" t="str">
            <v>BANCO COMERCIAL PORTUGUES, SA</v>
          </cell>
        </row>
        <row r="627">
          <cell r="A627" t="str">
            <v>168173</v>
          </cell>
          <cell r="B627" t="str">
            <v>Albino Francisco Raminhos Faisco</v>
          </cell>
          <cell r="C627" t="str">
            <v>1979</v>
          </cell>
          <cell r="D627">
            <v>26</v>
          </cell>
          <cell r="E627">
            <v>26</v>
          </cell>
          <cell r="F627" t="str">
            <v>19581008</v>
          </cell>
          <cell r="G627" t="str">
            <v>46</v>
          </cell>
          <cell r="H627" t="str">
            <v>1</v>
          </cell>
          <cell r="I627" t="str">
            <v>Casado</v>
          </cell>
          <cell r="J627" t="str">
            <v>masculino</v>
          </cell>
          <cell r="K627">
            <v>2</v>
          </cell>
          <cell r="L627" t="str">
            <v>Av Proj.Egas Moniz, 26-7.Dto</v>
          </cell>
          <cell r="M627" t="str">
            <v>2800-065</v>
          </cell>
          <cell r="N627" t="str">
            <v>ALMADA</v>
          </cell>
          <cell r="O627" t="str">
            <v>00123032</v>
          </cell>
          <cell r="P627" t="str">
            <v>CICLO PREP. ENSINO SECUNDARIO</v>
          </cell>
          <cell r="R627" t="str">
            <v>5483868</v>
          </cell>
          <cell r="S627" t="str">
            <v>19971030</v>
          </cell>
          <cell r="T627" t="str">
            <v>LISBOA</v>
          </cell>
          <cell r="W627" t="str">
            <v>101826265</v>
          </cell>
          <cell r="X627" t="str">
            <v>2151</v>
          </cell>
          <cell r="Y627" t="str">
            <v>0.0</v>
          </cell>
          <cell r="Z627">
            <v>2</v>
          </cell>
          <cell r="AA627" t="str">
            <v>00</v>
          </cell>
          <cell r="AD627" t="str">
            <v>100</v>
          </cell>
          <cell r="AE627" t="str">
            <v>10096445743</v>
          </cell>
          <cell r="AF627" t="str">
            <v>02</v>
          </cell>
          <cell r="AG627" t="str">
            <v>19790710</v>
          </cell>
          <cell r="AH627" t="str">
            <v>DT.Adm.Corr.Antiguid</v>
          </cell>
          <cell r="AI627" t="str">
            <v>1</v>
          </cell>
          <cell r="AJ627" t="str">
            <v>ACTIVOS</v>
          </cell>
          <cell r="AK627" t="str">
            <v>AA</v>
          </cell>
          <cell r="AL627" t="str">
            <v>ACTIVO TEMP.INTEIRO</v>
          </cell>
          <cell r="AM627" t="str">
            <v>J300</v>
          </cell>
          <cell r="AN627" t="str">
            <v>EDPOutsourcing Comercial-S</v>
          </cell>
          <cell r="AO627" t="str">
            <v>J325</v>
          </cell>
          <cell r="AP627" t="str">
            <v>EDPOC-ALMD</v>
          </cell>
          <cell r="AQ627" t="str">
            <v>40176840</v>
          </cell>
          <cell r="AR627" t="str">
            <v>70000060</v>
          </cell>
          <cell r="AS627" t="str">
            <v>025.</v>
          </cell>
          <cell r="AT627" t="str">
            <v>ESCRITURARIO COMERCIAL</v>
          </cell>
          <cell r="AU627" t="str">
            <v>1</v>
          </cell>
          <cell r="AV627" t="str">
            <v>00040349</v>
          </cell>
          <cell r="AW627" t="str">
            <v>J20464240430</v>
          </cell>
          <cell r="AX627" t="str">
            <v>AS-LJALM-LOJA ALMADA</v>
          </cell>
          <cell r="AY627" t="str">
            <v>68905603</v>
          </cell>
          <cell r="AZ627" t="str">
            <v>Lj Almada</v>
          </cell>
          <cell r="BA627" t="str">
            <v>6890</v>
          </cell>
          <cell r="BB627" t="str">
            <v>EDP Outsourcing Comercial</v>
          </cell>
          <cell r="BC627" t="str">
            <v>6890</v>
          </cell>
          <cell r="BD627" t="str">
            <v>6890</v>
          </cell>
          <cell r="BE627" t="str">
            <v>2800</v>
          </cell>
          <cell r="BF627" t="str">
            <v>6890</v>
          </cell>
          <cell r="BG627" t="str">
            <v>EDP Outsourcing Comercial,SA</v>
          </cell>
          <cell r="BH627" t="str">
            <v>1010</v>
          </cell>
          <cell r="BI627">
            <v>1247</v>
          </cell>
          <cell r="BJ627" t="str">
            <v>11</v>
          </cell>
          <cell r="BK627">
            <v>26</v>
          </cell>
          <cell r="BL627">
            <v>262.86</v>
          </cell>
          <cell r="BM627" t="str">
            <v>NÍVEL 5</v>
          </cell>
          <cell r="BN627" t="str">
            <v>01</v>
          </cell>
          <cell r="BO627" t="str">
            <v>08</v>
          </cell>
          <cell r="BP627" t="str">
            <v>20030110</v>
          </cell>
          <cell r="BQ627" t="str">
            <v>22</v>
          </cell>
          <cell r="BR627" t="str">
            <v>ACELERACAO DE CARREIRA</v>
          </cell>
          <cell r="BS627" t="str">
            <v>20050101</v>
          </cell>
          <cell r="BT627" t="str">
            <v>20031001</v>
          </cell>
          <cell r="BW627">
            <v>0</v>
          </cell>
          <cell r="BX627">
            <v>0</v>
          </cell>
          <cell r="BY627">
            <v>0</v>
          </cell>
          <cell r="BZ627">
            <v>0</v>
          </cell>
          <cell r="CA627">
            <v>0</v>
          </cell>
          <cell r="CC627">
            <v>0</v>
          </cell>
          <cell r="CG627">
            <v>0</v>
          </cell>
          <cell r="CK627">
            <v>0</v>
          </cell>
          <cell r="CO627">
            <v>0</v>
          </cell>
          <cell r="CT627">
            <v>0</v>
          </cell>
          <cell r="CU627">
            <v>0</v>
          </cell>
          <cell r="CV627">
            <v>0</v>
          </cell>
          <cell r="CW627">
            <v>0</v>
          </cell>
          <cell r="CX627">
            <v>1</v>
          </cell>
          <cell r="CY627" t="str">
            <v>6010</v>
          </cell>
          <cell r="CZ627">
            <v>39.54</v>
          </cell>
          <cell r="DC627">
            <v>0</v>
          </cell>
          <cell r="DF627">
            <v>0</v>
          </cell>
          <cell r="DI627">
            <v>0</v>
          </cell>
          <cell r="DK627">
            <v>0</v>
          </cell>
          <cell r="DL627">
            <v>0</v>
          </cell>
          <cell r="DN627" t="str">
            <v>21D12</v>
          </cell>
          <cell r="DO627" t="str">
            <v>Flex.T.Int."Act.Ind."</v>
          </cell>
          <cell r="DP627">
            <v>2</v>
          </cell>
          <cell r="DQ627">
            <v>100</v>
          </cell>
          <cell r="DR627" t="str">
            <v>LX01</v>
          </cell>
          <cell r="DT627" t="str">
            <v>00350054</v>
          </cell>
          <cell r="DU627" t="str">
            <v>CAIXA GERAL DE DEPOSITOS, SA</v>
          </cell>
        </row>
        <row r="628">
          <cell r="A628" t="str">
            <v>157724</v>
          </cell>
          <cell r="B628" t="str">
            <v>Mario Vicente Maneta Granadeiro</v>
          </cell>
          <cell r="C628" t="str">
            <v>1978</v>
          </cell>
          <cell r="D628">
            <v>27</v>
          </cell>
          <cell r="E628">
            <v>27</v>
          </cell>
          <cell r="F628" t="str">
            <v>19550726</v>
          </cell>
          <cell r="G628" t="str">
            <v>49</v>
          </cell>
          <cell r="H628" t="str">
            <v>1</v>
          </cell>
          <cell r="I628" t="str">
            <v>Casado</v>
          </cell>
          <cell r="J628" t="str">
            <v>masculino</v>
          </cell>
          <cell r="K628">
            <v>2</v>
          </cell>
          <cell r="L628" t="str">
            <v>Pct Antero Quental, 4-4.Frt Qta Rouxinol-Corroios Corr</v>
          </cell>
          <cell r="M628" t="str">
            <v>2855-214</v>
          </cell>
          <cell r="N628" t="str">
            <v>CORROIOS</v>
          </cell>
          <cell r="O628" t="str">
            <v>00231011</v>
          </cell>
          <cell r="P628" t="str">
            <v>2. CICLO LICEAL</v>
          </cell>
          <cell r="R628" t="str">
            <v>5127921</v>
          </cell>
          <cell r="S628" t="str">
            <v>20010206</v>
          </cell>
          <cell r="T628" t="str">
            <v>LISBOA</v>
          </cell>
          <cell r="U628" t="str">
            <v>9802</v>
          </cell>
          <cell r="V628" t="str">
            <v>SIND IND ELéCT SUL ILHAS</v>
          </cell>
          <cell r="W628" t="str">
            <v>110510941</v>
          </cell>
          <cell r="X628" t="str">
            <v>3697</v>
          </cell>
          <cell r="Y628" t="str">
            <v>0.0</v>
          </cell>
          <cell r="Z628">
            <v>2</v>
          </cell>
          <cell r="AA628" t="str">
            <v>00</v>
          </cell>
          <cell r="AC628" t="str">
            <v>X</v>
          </cell>
          <cell r="AD628" t="str">
            <v>100</v>
          </cell>
          <cell r="AE628" t="str">
            <v>10095875995</v>
          </cell>
          <cell r="AF628" t="str">
            <v>02</v>
          </cell>
          <cell r="AG628" t="str">
            <v>19780508</v>
          </cell>
          <cell r="AH628" t="str">
            <v>DT.Adm.Corr.Antiguid</v>
          </cell>
          <cell r="AI628" t="str">
            <v>1</v>
          </cell>
          <cell r="AJ628" t="str">
            <v>ACTIVOS</v>
          </cell>
          <cell r="AK628" t="str">
            <v>AA</v>
          </cell>
          <cell r="AL628" t="str">
            <v>ACTIVO TEMP.INTEIRO</v>
          </cell>
          <cell r="AM628" t="str">
            <v>J300</v>
          </cell>
          <cell r="AN628" t="str">
            <v>EDPOutsourcing Comercial-S</v>
          </cell>
          <cell r="AO628" t="str">
            <v>J325</v>
          </cell>
          <cell r="AP628" t="str">
            <v>EDPOC-ALMD</v>
          </cell>
          <cell r="AQ628" t="str">
            <v>40176836</v>
          </cell>
          <cell r="AR628" t="str">
            <v>70000060</v>
          </cell>
          <cell r="AS628" t="str">
            <v>025.</v>
          </cell>
          <cell r="AT628" t="str">
            <v>ESCRITURARIO COMERCIAL</v>
          </cell>
          <cell r="AU628" t="str">
            <v>1</v>
          </cell>
          <cell r="AV628" t="str">
            <v>00040349</v>
          </cell>
          <cell r="AW628" t="str">
            <v>J20464240430</v>
          </cell>
          <cell r="AX628" t="str">
            <v>AS-LJALM-LOJA ALMADA</v>
          </cell>
          <cell r="AY628" t="str">
            <v>68905603</v>
          </cell>
          <cell r="AZ628" t="str">
            <v>Lj Almada</v>
          </cell>
          <cell r="BA628" t="str">
            <v>6890</v>
          </cell>
          <cell r="BB628" t="str">
            <v>EDP Outsourcing Comercial</v>
          </cell>
          <cell r="BC628" t="str">
            <v>6890</v>
          </cell>
          <cell r="BD628" t="str">
            <v>6890</v>
          </cell>
          <cell r="BE628" t="str">
            <v>2800</v>
          </cell>
          <cell r="BF628" t="str">
            <v>6890</v>
          </cell>
          <cell r="BG628" t="str">
            <v>EDP Outsourcing Comercial,SA</v>
          </cell>
          <cell r="BH628" t="str">
            <v>1010</v>
          </cell>
          <cell r="BI628">
            <v>1247</v>
          </cell>
          <cell r="BJ628" t="str">
            <v>11</v>
          </cell>
          <cell r="BK628">
            <v>27</v>
          </cell>
          <cell r="BL628">
            <v>272.97000000000003</v>
          </cell>
          <cell r="BM628" t="str">
            <v>NÍVEL 5</v>
          </cell>
          <cell r="BN628" t="str">
            <v>02</v>
          </cell>
          <cell r="BO628" t="str">
            <v>08</v>
          </cell>
          <cell r="BP628" t="str">
            <v>20030101</v>
          </cell>
          <cell r="BQ628" t="str">
            <v>21</v>
          </cell>
          <cell r="BR628" t="str">
            <v>EVOLUCAO AUTOMATICA</v>
          </cell>
          <cell r="BS628" t="str">
            <v>20050101</v>
          </cell>
          <cell r="BW628">
            <v>0</v>
          </cell>
          <cell r="BX628">
            <v>0</v>
          </cell>
          <cell r="BY628">
            <v>0</v>
          </cell>
          <cell r="BZ628">
            <v>0</v>
          </cell>
          <cell r="CA628">
            <v>0</v>
          </cell>
          <cell r="CC628">
            <v>0</v>
          </cell>
          <cell r="CG628">
            <v>0</v>
          </cell>
          <cell r="CK628">
            <v>0</v>
          </cell>
          <cell r="CO628">
            <v>0</v>
          </cell>
          <cell r="CT628">
            <v>0</v>
          </cell>
          <cell r="CU628">
            <v>0</v>
          </cell>
          <cell r="CV628">
            <v>0</v>
          </cell>
          <cell r="CW628">
            <v>0</v>
          </cell>
          <cell r="CX628">
            <v>1</v>
          </cell>
          <cell r="CY628" t="str">
            <v>6010</v>
          </cell>
          <cell r="CZ628">
            <v>39.54</v>
          </cell>
          <cell r="DC628">
            <v>0</v>
          </cell>
          <cell r="DF628">
            <v>0</v>
          </cell>
          <cell r="DI628">
            <v>0</v>
          </cell>
          <cell r="DK628">
            <v>0</v>
          </cell>
          <cell r="DL628">
            <v>0</v>
          </cell>
          <cell r="DN628" t="str">
            <v>21D12</v>
          </cell>
          <cell r="DO628" t="str">
            <v>Flex.T.Int."Act.Ind."</v>
          </cell>
          <cell r="DP628">
            <v>2</v>
          </cell>
          <cell r="DQ628">
            <v>100</v>
          </cell>
          <cell r="DR628" t="str">
            <v>LX01</v>
          </cell>
          <cell r="DT628" t="str">
            <v>00350054</v>
          </cell>
          <cell r="DU628" t="str">
            <v>CAIXA GERAL DE DEPOSITOS, SA</v>
          </cell>
        </row>
        <row r="629">
          <cell r="A629" t="str">
            <v>166871</v>
          </cell>
          <cell r="B629" t="str">
            <v>Maria Jose Costa Parente Albuquerque Sousa</v>
          </cell>
          <cell r="C629" t="str">
            <v>1979</v>
          </cell>
          <cell r="D629">
            <v>26</v>
          </cell>
          <cell r="E629">
            <v>26</v>
          </cell>
          <cell r="F629" t="str">
            <v>19540902</v>
          </cell>
          <cell r="G629" t="str">
            <v>50</v>
          </cell>
          <cell r="H629" t="str">
            <v>1</v>
          </cell>
          <cell r="I629" t="str">
            <v>Casado</v>
          </cell>
          <cell r="J629" t="str">
            <v>feminino</v>
          </cell>
          <cell r="K629">
            <v>2</v>
          </cell>
          <cell r="L629" t="str">
            <v>R Pedro Alvares Cabral, 4     Vale Milhacos</v>
          </cell>
          <cell r="M629" t="str">
            <v>2855-477</v>
          </cell>
          <cell r="N629" t="str">
            <v>CORROIOS</v>
          </cell>
          <cell r="O629" t="str">
            <v>00238012</v>
          </cell>
          <cell r="P629" t="str">
            <v>C.INSTRUCAO PRATICA LUS.FEMINI</v>
          </cell>
          <cell r="R629" t="str">
            <v>2361578</v>
          </cell>
          <cell r="S629" t="str">
            <v>19990915</v>
          </cell>
          <cell r="T629" t="str">
            <v>LISBOA</v>
          </cell>
          <cell r="U629" t="str">
            <v>9802</v>
          </cell>
          <cell r="V629" t="str">
            <v>SIND IND ELéCT SUL ILHAS</v>
          </cell>
          <cell r="W629" t="str">
            <v>125303262</v>
          </cell>
          <cell r="X629" t="str">
            <v>3697</v>
          </cell>
          <cell r="Y629" t="str">
            <v>0.0</v>
          </cell>
          <cell r="Z629">
            <v>2</v>
          </cell>
          <cell r="AA629" t="str">
            <v>00</v>
          </cell>
          <cell r="AC629" t="str">
            <v>X</v>
          </cell>
          <cell r="AD629" t="str">
            <v>100</v>
          </cell>
          <cell r="AE629" t="str">
            <v>11218384782</v>
          </cell>
          <cell r="AF629" t="str">
            <v>02</v>
          </cell>
          <cell r="AG629" t="str">
            <v>19790517</v>
          </cell>
          <cell r="AH629" t="str">
            <v>DT.Adm.Corr.Antiguid</v>
          </cell>
          <cell r="AI629" t="str">
            <v>1</v>
          </cell>
          <cell r="AJ629" t="str">
            <v>ACTIVOS</v>
          </cell>
          <cell r="AK629" t="str">
            <v>AA</v>
          </cell>
          <cell r="AL629" t="str">
            <v>ACTIVO TEMP.INTEIRO</v>
          </cell>
          <cell r="AM629" t="str">
            <v>J300</v>
          </cell>
          <cell r="AN629" t="str">
            <v>EDPOutsourcing Comercial-S</v>
          </cell>
          <cell r="AO629" t="str">
            <v>J325</v>
          </cell>
          <cell r="AP629" t="str">
            <v>EDPOC-ALMD</v>
          </cell>
          <cell r="AQ629" t="str">
            <v>40176838</v>
          </cell>
          <cell r="AR629" t="str">
            <v>70000060</v>
          </cell>
          <cell r="AS629" t="str">
            <v>025.</v>
          </cell>
          <cell r="AT629" t="str">
            <v>ESCRITURARIO COMERCIAL</v>
          </cell>
          <cell r="AU629" t="str">
            <v>1</v>
          </cell>
          <cell r="AV629" t="str">
            <v>00040349</v>
          </cell>
          <cell r="AW629" t="str">
            <v>J20464240430</v>
          </cell>
          <cell r="AX629" t="str">
            <v>AS-LJALM-LOJA ALMADA</v>
          </cell>
          <cell r="AY629" t="str">
            <v>68905603</v>
          </cell>
          <cell r="AZ629" t="str">
            <v>Lj Almada</v>
          </cell>
          <cell r="BA629" t="str">
            <v>6890</v>
          </cell>
          <cell r="BB629" t="str">
            <v>EDP Outsourcing Comercial</v>
          </cell>
          <cell r="BC629" t="str">
            <v>6890</v>
          </cell>
          <cell r="BD629" t="str">
            <v>6890</v>
          </cell>
          <cell r="BE629" t="str">
            <v>2800</v>
          </cell>
          <cell r="BF629" t="str">
            <v>6890</v>
          </cell>
          <cell r="BG629" t="str">
            <v>EDP Outsourcing Comercial,SA</v>
          </cell>
          <cell r="BH629" t="str">
            <v>1010</v>
          </cell>
          <cell r="BI629">
            <v>1247</v>
          </cell>
          <cell r="BJ629" t="str">
            <v>11</v>
          </cell>
          <cell r="BK629">
            <v>26</v>
          </cell>
          <cell r="BL629">
            <v>262.86</v>
          </cell>
          <cell r="BM629" t="str">
            <v>NÍVEL 5</v>
          </cell>
          <cell r="BN629" t="str">
            <v>03</v>
          </cell>
          <cell r="BO629" t="str">
            <v>08</v>
          </cell>
          <cell r="BP629" t="str">
            <v>20010109</v>
          </cell>
          <cell r="BQ629" t="str">
            <v>22</v>
          </cell>
          <cell r="BR629" t="str">
            <v>ACELERACAO DE CARREIRA</v>
          </cell>
          <cell r="BS629" t="str">
            <v>20050101</v>
          </cell>
          <cell r="BT629" t="str">
            <v>20010901</v>
          </cell>
          <cell r="BW629">
            <v>0</v>
          </cell>
          <cell r="BX629">
            <v>0</v>
          </cell>
          <cell r="BY629">
            <v>0</v>
          </cell>
          <cell r="BZ629">
            <v>0</v>
          </cell>
          <cell r="CA629">
            <v>0</v>
          </cell>
          <cell r="CC629">
            <v>0</v>
          </cell>
          <cell r="CG629">
            <v>0</v>
          </cell>
          <cell r="CK629">
            <v>0</v>
          </cell>
          <cell r="CO629">
            <v>0</v>
          </cell>
          <cell r="CT629">
            <v>0</v>
          </cell>
          <cell r="CU629">
            <v>0</v>
          </cell>
          <cell r="CV629">
            <v>0</v>
          </cell>
          <cell r="CW629">
            <v>0</v>
          </cell>
          <cell r="CX629">
            <v>1</v>
          </cell>
          <cell r="CY629" t="str">
            <v>6010</v>
          </cell>
          <cell r="CZ629">
            <v>39.54</v>
          </cell>
          <cell r="DC629">
            <v>0</v>
          </cell>
          <cell r="DF629">
            <v>0</v>
          </cell>
          <cell r="DI629">
            <v>0</v>
          </cell>
          <cell r="DK629">
            <v>0</v>
          </cell>
          <cell r="DL629">
            <v>0</v>
          </cell>
          <cell r="DN629" t="str">
            <v>21D12</v>
          </cell>
          <cell r="DO629" t="str">
            <v>Flex.T.Int."Act.Ind."</v>
          </cell>
          <cell r="DP629">
            <v>2</v>
          </cell>
          <cell r="DQ629">
            <v>100</v>
          </cell>
          <cell r="DR629" t="str">
            <v>LX01</v>
          </cell>
          <cell r="DT629" t="str">
            <v>00070228</v>
          </cell>
          <cell r="DU629" t="str">
            <v>BANCO ESPIRITO SANTO, SA</v>
          </cell>
        </row>
        <row r="630">
          <cell r="A630" t="str">
            <v>168092</v>
          </cell>
          <cell r="B630" t="str">
            <v>Carlos Augusto Matos Veloso</v>
          </cell>
          <cell r="C630" t="str">
            <v>1979</v>
          </cell>
          <cell r="D630">
            <v>26</v>
          </cell>
          <cell r="E630">
            <v>26</v>
          </cell>
          <cell r="F630" t="str">
            <v>19550709</v>
          </cell>
          <cell r="G630" t="str">
            <v>49</v>
          </cell>
          <cell r="H630" t="str">
            <v>1</v>
          </cell>
          <cell r="I630" t="str">
            <v>Casado</v>
          </cell>
          <cell r="J630" t="str">
            <v>masculino</v>
          </cell>
          <cell r="K630">
            <v>1</v>
          </cell>
          <cell r="L630" t="str">
            <v>Lg Francisco Sanches, 1-2.Frt Laranjeiro</v>
          </cell>
          <cell r="M630" t="str">
            <v>2810-000</v>
          </cell>
          <cell r="N630" t="str">
            <v>ALMADA</v>
          </cell>
          <cell r="O630" t="str">
            <v>00123032</v>
          </cell>
          <cell r="P630" t="str">
            <v>CICLO PREP. ENSINO SECUNDARIO</v>
          </cell>
          <cell r="R630" t="str">
            <v>5155341</v>
          </cell>
          <cell r="S630" t="str">
            <v>19900301</v>
          </cell>
          <cell r="T630" t="str">
            <v>LISBOA</v>
          </cell>
          <cell r="U630" t="str">
            <v>9802</v>
          </cell>
          <cell r="V630" t="str">
            <v>SIND IND ELéCT SUL ILHAS</v>
          </cell>
          <cell r="W630" t="str">
            <v>110511026</v>
          </cell>
          <cell r="X630" t="str">
            <v>3212</v>
          </cell>
          <cell r="Y630" t="str">
            <v>0.0</v>
          </cell>
          <cell r="Z630">
            <v>1</v>
          </cell>
          <cell r="AA630" t="str">
            <v>00</v>
          </cell>
          <cell r="AC630" t="str">
            <v>X</v>
          </cell>
          <cell r="AD630" t="str">
            <v>100</v>
          </cell>
          <cell r="AE630" t="str">
            <v>11071125754</v>
          </cell>
          <cell r="AF630" t="str">
            <v>02</v>
          </cell>
          <cell r="AG630" t="str">
            <v>19790601</v>
          </cell>
          <cell r="AH630" t="str">
            <v>DT.Adm.Corr.Antiguid</v>
          </cell>
          <cell r="AI630" t="str">
            <v>1</v>
          </cell>
          <cell r="AJ630" t="str">
            <v>ACTIVOS</v>
          </cell>
          <cell r="AK630" t="str">
            <v>AA</v>
          </cell>
          <cell r="AL630" t="str">
            <v>ACTIVO TEMP.INTEIRO</v>
          </cell>
          <cell r="AM630" t="str">
            <v>J300</v>
          </cell>
          <cell r="AN630" t="str">
            <v>EDPOutsourcing Comercial-S</v>
          </cell>
          <cell r="AO630" t="str">
            <v>J325</v>
          </cell>
          <cell r="AP630" t="str">
            <v>EDPOC-ALMD</v>
          </cell>
          <cell r="AQ630" t="str">
            <v>40176839</v>
          </cell>
          <cell r="AR630" t="str">
            <v>70000060</v>
          </cell>
          <cell r="AS630" t="str">
            <v>025.</v>
          </cell>
          <cell r="AT630" t="str">
            <v>ESCRITURARIO COMERCIAL</v>
          </cell>
          <cell r="AU630" t="str">
            <v>1</v>
          </cell>
          <cell r="AV630" t="str">
            <v>00040349</v>
          </cell>
          <cell r="AW630" t="str">
            <v>J20464240430</v>
          </cell>
          <cell r="AX630" t="str">
            <v>AS-LJALM-LOJA ALMADA</v>
          </cell>
          <cell r="AY630" t="str">
            <v>68905603</v>
          </cell>
          <cell r="AZ630" t="str">
            <v>Lj Almada</v>
          </cell>
          <cell r="BA630" t="str">
            <v>6890</v>
          </cell>
          <cell r="BB630" t="str">
            <v>EDP Outsourcing Comercial</v>
          </cell>
          <cell r="BC630" t="str">
            <v>6890</v>
          </cell>
          <cell r="BD630" t="str">
            <v>6890</v>
          </cell>
          <cell r="BE630" t="str">
            <v>2800</v>
          </cell>
          <cell r="BF630" t="str">
            <v>6890</v>
          </cell>
          <cell r="BG630" t="str">
            <v>EDP Outsourcing Comercial,SA</v>
          </cell>
          <cell r="BH630" t="str">
            <v>1010</v>
          </cell>
          <cell r="BI630">
            <v>1247</v>
          </cell>
          <cell r="BJ630" t="str">
            <v>11</v>
          </cell>
          <cell r="BK630">
            <v>26</v>
          </cell>
          <cell r="BL630">
            <v>262.86</v>
          </cell>
          <cell r="BM630" t="str">
            <v>NÍVEL 5</v>
          </cell>
          <cell r="BN630" t="str">
            <v>02</v>
          </cell>
          <cell r="BO630" t="str">
            <v>08</v>
          </cell>
          <cell r="BP630" t="str">
            <v>20030101</v>
          </cell>
          <cell r="BQ630" t="str">
            <v>21</v>
          </cell>
          <cell r="BR630" t="str">
            <v>EVOLUCAO AUTOMATICA</v>
          </cell>
          <cell r="BS630" t="str">
            <v>20050101</v>
          </cell>
          <cell r="BW630">
            <v>0</v>
          </cell>
          <cell r="BX630">
            <v>0</v>
          </cell>
          <cell r="BY630">
            <v>0</v>
          </cell>
          <cell r="BZ630">
            <v>0</v>
          </cell>
          <cell r="CA630">
            <v>0</v>
          </cell>
          <cell r="CC630">
            <v>0</v>
          </cell>
          <cell r="CG630">
            <v>0</v>
          </cell>
          <cell r="CK630">
            <v>0</v>
          </cell>
          <cell r="CO630">
            <v>0</v>
          </cell>
          <cell r="CT630">
            <v>0</v>
          </cell>
          <cell r="CU630">
            <v>0</v>
          </cell>
          <cell r="CV630">
            <v>0</v>
          </cell>
          <cell r="CW630">
            <v>0</v>
          </cell>
          <cell r="CX630">
            <v>1</v>
          </cell>
          <cell r="CY630" t="str">
            <v>6010</v>
          </cell>
          <cell r="CZ630">
            <v>39.54</v>
          </cell>
          <cell r="DC630">
            <v>0</v>
          </cell>
          <cell r="DF630">
            <v>0</v>
          </cell>
          <cell r="DI630">
            <v>0</v>
          </cell>
          <cell r="DK630">
            <v>0</v>
          </cell>
          <cell r="DL630">
            <v>0</v>
          </cell>
          <cell r="DN630" t="str">
            <v>21D12</v>
          </cell>
          <cell r="DO630" t="str">
            <v>Flex.T.Int."Act.Ind."</v>
          </cell>
          <cell r="DP630">
            <v>2</v>
          </cell>
          <cell r="DQ630">
            <v>100</v>
          </cell>
          <cell r="DR630" t="str">
            <v>LX01</v>
          </cell>
          <cell r="DT630" t="str">
            <v>00330000</v>
          </cell>
          <cell r="DU630" t="str">
            <v>BANCO COMERCIAL PORTUGUES, SA</v>
          </cell>
        </row>
        <row r="631">
          <cell r="A631" t="str">
            <v>225940</v>
          </cell>
          <cell r="B631" t="str">
            <v>Manuel Gomes Pinto</v>
          </cell>
          <cell r="C631" t="str">
            <v>1982</v>
          </cell>
          <cell r="D631">
            <v>23</v>
          </cell>
          <cell r="E631">
            <v>23</v>
          </cell>
          <cell r="F631" t="str">
            <v>19580314</v>
          </cell>
          <cell r="G631" t="str">
            <v>47</v>
          </cell>
          <cell r="H631" t="str">
            <v>1</v>
          </cell>
          <cell r="I631" t="str">
            <v>Casado</v>
          </cell>
          <cell r="J631" t="str">
            <v>masculino</v>
          </cell>
          <cell r="K631">
            <v>1</v>
          </cell>
          <cell r="L631" t="str">
            <v>Rua Qta. da Mansoa Lote 133 Foros de Amora</v>
          </cell>
          <cell r="M631" t="str">
            <v>2845-312</v>
          </cell>
          <cell r="N631" t="str">
            <v>AMORA</v>
          </cell>
          <cell r="O631" t="str">
            <v>00123032</v>
          </cell>
          <cell r="P631" t="str">
            <v>CICLO PREP. ENSINO SECUNDARIO</v>
          </cell>
          <cell r="R631" t="str">
            <v>5009456</v>
          </cell>
          <cell r="S631" t="str">
            <v>19980922</v>
          </cell>
          <cell r="T631" t="str">
            <v>LISBOA</v>
          </cell>
          <cell r="U631" t="str">
            <v>9802</v>
          </cell>
          <cell r="V631" t="str">
            <v>SIND IND ELéCT SUL ILHAS</v>
          </cell>
          <cell r="W631" t="str">
            <v>102138893</v>
          </cell>
          <cell r="X631" t="str">
            <v>3697</v>
          </cell>
          <cell r="Y631" t="str">
            <v>0.0</v>
          </cell>
          <cell r="Z631">
            <v>1</v>
          </cell>
          <cell r="AA631" t="str">
            <v>00</v>
          </cell>
          <cell r="AC631" t="str">
            <v>X</v>
          </cell>
          <cell r="AD631" t="str">
            <v>100</v>
          </cell>
          <cell r="AE631" t="str">
            <v>11201153584</v>
          </cell>
          <cell r="AF631" t="str">
            <v>02</v>
          </cell>
          <cell r="AG631" t="str">
            <v>19820517</v>
          </cell>
          <cell r="AH631" t="str">
            <v>DT.Adm.Corr.Antiguid</v>
          </cell>
          <cell r="AI631" t="str">
            <v>1</v>
          </cell>
          <cell r="AJ631" t="str">
            <v>ACTIVOS</v>
          </cell>
          <cell r="AK631" t="str">
            <v>AA</v>
          </cell>
          <cell r="AL631" t="str">
            <v>ACTIVO TEMP.INTEIRO</v>
          </cell>
          <cell r="AM631" t="str">
            <v>J300</v>
          </cell>
          <cell r="AN631" t="str">
            <v>EDPOutsourcing Comercial-S</v>
          </cell>
          <cell r="AO631" t="str">
            <v>J326</v>
          </cell>
          <cell r="AP631" t="str">
            <v>EDPOC-SEIXAL</v>
          </cell>
          <cell r="AQ631" t="str">
            <v>40177004</v>
          </cell>
          <cell r="AR631" t="str">
            <v>70000045</v>
          </cell>
          <cell r="AS631" t="str">
            <v>01S3</v>
          </cell>
          <cell r="AT631" t="str">
            <v>CHEFIA SECCAO ESCALAO III</v>
          </cell>
          <cell r="AU631" t="str">
            <v>1</v>
          </cell>
          <cell r="AV631" t="str">
            <v>00040363</v>
          </cell>
          <cell r="AW631" t="str">
            <v>J20464580130</v>
          </cell>
          <cell r="AX631" t="str">
            <v>AS-LJSXL-CH-CHEFIA</v>
          </cell>
          <cell r="AY631" t="str">
            <v>68905613</v>
          </cell>
          <cell r="AZ631" t="str">
            <v>Lj Seixal</v>
          </cell>
          <cell r="BA631" t="str">
            <v>6890</v>
          </cell>
          <cell r="BB631" t="str">
            <v>EDP Outsourcing Comercial</v>
          </cell>
          <cell r="BC631" t="str">
            <v>6890</v>
          </cell>
          <cell r="BD631" t="str">
            <v>6890</v>
          </cell>
          <cell r="BE631" t="str">
            <v>2800</v>
          </cell>
          <cell r="BF631" t="str">
            <v>6890</v>
          </cell>
          <cell r="BG631" t="str">
            <v>EDP Outsourcing Comercial,SA</v>
          </cell>
          <cell r="BH631" t="str">
            <v>1010</v>
          </cell>
          <cell r="BI631">
            <v>1520</v>
          </cell>
          <cell r="BJ631" t="str">
            <v>14</v>
          </cell>
          <cell r="BK631">
            <v>23</v>
          </cell>
          <cell r="BL631">
            <v>232.53</v>
          </cell>
          <cell r="BM631" t="str">
            <v>C SECÇ3</v>
          </cell>
          <cell r="BN631" t="str">
            <v>01</v>
          </cell>
          <cell r="BO631" t="str">
            <v>F</v>
          </cell>
          <cell r="BP631" t="str">
            <v>20032409</v>
          </cell>
          <cell r="BQ631" t="str">
            <v>33</v>
          </cell>
          <cell r="BR631" t="str">
            <v>NOMEACAO</v>
          </cell>
          <cell r="BS631" t="str">
            <v>20050101</v>
          </cell>
          <cell r="BW631">
            <v>0</v>
          </cell>
          <cell r="BX631">
            <v>0</v>
          </cell>
          <cell r="BY631">
            <v>0</v>
          </cell>
          <cell r="BZ631">
            <v>0</v>
          </cell>
          <cell r="CA631">
            <v>0</v>
          </cell>
          <cell r="CC631">
            <v>0</v>
          </cell>
          <cell r="CG631">
            <v>0</v>
          </cell>
          <cell r="CK631">
            <v>0</v>
          </cell>
          <cell r="CO631">
            <v>0</v>
          </cell>
          <cell r="CT631">
            <v>0</v>
          </cell>
          <cell r="CU631">
            <v>0</v>
          </cell>
          <cell r="CV631">
            <v>0</v>
          </cell>
          <cell r="CW631">
            <v>0</v>
          </cell>
          <cell r="CX631">
            <v>1</v>
          </cell>
          <cell r="CY631" t="str">
            <v>6010</v>
          </cell>
          <cell r="CZ631">
            <v>39.54</v>
          </cell>
          <cell r="DC631">
            <v>0</v>
          </cell>
          <cell r="DF631">
            <v>0</v>
          </cell>
          <cell r="DI631">
            <v>0</v>
          </cell>
          <cell r="DK631">
            <v>0</v>
          </cell>
          <cell r="DL631">
            <v>0</v>
          </cell>
          <cell r="DN631" t="str">
            <v>21D12</v>
          </cell>
          <cell r="DO631" t="str">
            <v>Flex.T.Int."Act.Ind."</v>
          </cell>
          <cell r="DP631">
            <v>2</v>
          </cell>
          <cell r="DQ631">
            <v>100</v>
          </cell>
          <cell r="DR631" t="str">
            <v>LX01</v>
          </cell>
          <cell r="DT631" t="str">
            <v>00330000</v>
          </cell>
          <cell r="DU631" t="str">
            <v>BANCO COMERCIAL PORTUGUES, SA</v>
          </cell>
        </row>
        <row r="632">
          <cell r="A632" t="str">
            <v>214604</v>
          </cell>
          <cell r="B632" t="str">
            <v>Maria Isabel Sousa Aparício</v>
          </cell>
          <cell r="C632" t="str">
            <v>1981</v>
          </cell>
          <cell r="D632">
            <v>24</v>
          </cell>
          <cell r="E632">
            <v>24</v>
          </cell>
          <cell r="F632" t="str">
            <v>19540709</v>
          </cell>
          <cell r="G632" t="str">
            <v>50</v>
          </cell>
          <cell r="H632" t="str">
            <v>0</v>
          </cell>
          <cell r="I632" t="str">
            <v>Solt.</v>
          </cell>
          <cell r="J632" t="str">
            <v>feminino</v>
          </cell>
          <cell r="K632">
            <v>3</v>
          </cell>
          <cell r="L632" t="str">
            <v>R Cesário Verde, 29-R/C Alto do Moínho</v>
          </cell>
          <cell r="M632" t="str">
            <v>2855-020</v>
          </cell>
          <cell r="N632" t="str">
            <v>CORROIOS</v>
          </cell>
          <cell r="O632" t="str">
            <v>00231013</v>
          </cell>
          <cell r="P632" t="str">
            <v>2. CICLO LICEAL</v>
          </cell>
          <cell r="R632" t="str">
            <v>4651670</v>
          </cell>
          <cell r="S632" t="str">
            <v>19981202</v>
          </cell>
          <cell r="T632" t="str">
            <v>LISBOA</v>
          </cell>
          <cell r="W632" t="str">
            <v>165589167</v>
          </cell>
          <cell r="X632" t="str">
            <v>3697</v>
          </cell>
          <cell r="Y632" t="str">
            <v>80.0</v>
          </cell>
          <cell r="Z632">
            <v>3</v>
          </cell>
          <cell r="AA632" t="str">
            <v>00</v>
          </cell>
          <cell r="AD632" t="str">
            <v>029</v>
          </cell>
          <cell r="AE632" t="str">
            <v>10940078840</v>
          </cell>
          <cell r="AF632" t="str">
            <v>02</v>
          </cell>
          <cell r="AG632" t="str">
            <v>19810803</v>
          </cell>
          <cell r="AH632" t="str">
            <v>DT.Adm.Corr.Antiguid</v>
          </cell>
          <cell r="AI632" t="str">
            <v>1</v>
          </cell>
          <cell r="AJ632" t="str">
            <v>ACTIVOS</v>
          </cell>
          <cell r="AK632" t="str">
            <v>AA</v>
          </cell>
          <cell r="AL632" t="str">
            <v>ACTIVO TEMP.INTEIRO</v>
          </cell>
          <cell r="AM632" t="str">
            <v>J300</v>
          </cell>
          <cell r="AN632" t="str">
            <v>EDPOutsourcing Comercial-S</v>
          </cell>
          <cell r="AO632" t="str">
            <v>J326</v>
          </cell>
          <cell r="AP632" t="str">
            <v>EDPOC-SEIXAL</v>
          </cell>
          <cell r="AQ632" t="str">
            <v>40177005</v>
          </cell>
          <cell r="AR632" t="str">
            <v>70000022</v>
          </cell>
          <cell r="AS632" t="str">
            <v>014.</v>
          </cell>
          <cell r="AT632" t="str">
            <v>TECNICO COMERCIAL</v>
          </cell>
          <cell r="AU632" t="str">
            <v>1</v>
          </cell>
          <cell r="AV632" t="str">
            <v>00040364</v>
          </cell>
          <cell r="AW632" t="str">
            <v>J20464580430</v>
          </cell>
          <cell r="AX632" t="str">
            <v>AS-LJSXL-LOJA SEIXAL</v>
          </cell>
          <cell r="AY632" t="str">
            <v>68905613</v>
          </cell>
          <cell r="AZ632" t="str">
            <v>Lj Seixal</v>
          </cell>
          <cell r="BA632" t="str">
            <v>6890</v>
          </cell>
          <cell r="BB632" t="str">
            <v>EDP Outsourcing Comercial</v>
          </cell>
          <cell r="BC632" t="str">
            <v>6890</v>
          </cell>
          <cell r="BD632" t="str">
            <v>6890</v>
          </cell>
          <cell r="BE632" t="str">
            <v>2800</v>
          </cell>
          <cell r="BF632" t="str">
            <v>6890</v>
          </cell>
          <cell r="BG632" t="str">
            <v>EDP Outsourcing Comercial,SA</v>
          </cell>
          <cell r="BH632" t="str">
            <v>1010</v>
          </cell>
          <cell r="BI632">
            <v>1432</v>
          </cell>
          <cell r="BJ632" t="str">
            <v>13</v>
          </cell>
          <cell r="BK632">
            <v>24</v>
          </cell>
          <cell r="BL632">
            <v>242.64</v>
          </cell>
          <cell r="BM632" t="str">
            <v>NÍVEL 4</v>
          </cell>
          <cell r="BN632" t="str">
            <v>00</v>
          </cell>
          <cell r="BO632" t="str">
            <v>07</v>
          </cell>
          <cell r="BP632" t="str">
            <v>20050101</v>
          </cell>
          <cell r="BQ632" t="str">
            <v>21</v>
          </cell>
          <cell r="BR632" t="str">
            <v>EVOLUCAO AUTOMATICA</v>
          </cell>
          <cell r="BS632" t="str">
            <v>20050101</v>
          </cell>
          <cell r="BW632">
            <v>0</v>
          </cell>
          <cell r="BX632">
            <v>0</v>
          </cell>
          <cell r="BY632">
            <v>0</v>
          </cell>
          <cell r="BZ632">
            <v>0</v>
          </cell>
          <cell r="CA632">
            <v>0</v>
          </cell>
          <cell r="CC632">
            <v>0</v>
          </cell>
          <cell r="CG632">
            <v>0</v>
          </cell>
          <cell r="CK632">
            <v>0</v>
          </cell>
          <cell r="CO632">
            <v>0</v>
          </cell>
          <cell r="CT632">
            <v>0</v>
          </cell>
          <cell r="CU632">
            <v>0</v>
          </cell>
          <cell r="CV632">
            <v>0</v>
          </cell>
          <cell r="CW632">
            <v>0</v>
          </cell>
          <cell r="CX632">
            <v>0</v>
          </cell>
          <cell r="CZ632">
            <v>0</v>
          </cell>
          <cell r="DC632">
            <v>0</v>
          </cell>
          <cell r="DF632">
            <v>0</v>
          </cell>
          <cell r="DI632">
            <v>0</v>
          </cell>
          <cell r="DK632">
            <v>0</v>
          </cell>
          <cell r="DL632">
            <v>0</v>
          </cell>
          <cell r="DN632" t="str">
            <v>21D12</v>
          </cell>
          <cell r="DO632" t="str">
            <v>Flex.T.Int."Act.Ind."</v>
          </cell>
          <cell r="DP632">
            <v>2</v>
          </cell>
          <cell r="DQ632">
            <v>100</v>
          </cell>
          <cell r="DR632" t="str">
            <v>LX01</v>
          </cell>
          <cell r="DT632" t="str">
            <v>00180000</v>
          </cell>
          <cell r="DU632" t="str">
            <v>BANCO TOTTA &amp; ACORES, SA</v>
          </cell>
        </row>
        <row r="633">
          <cell r="A633" t="str">
            <v>225967</v>
          </cell>
          <cell r="B633" t="str">
            <v>Manuel Maria Batista Galamba</v>
          </cell>
          <cell r="C633" t="str">
            <v>1982</v>
          </cell>
          <cell r="D633">
            <v>23</v>
          </cell>
          <cell r="E633">
            <v>23</v>
          </cell>
          <cell r="F633" t="str">
            <v>19580429</v>
          </cell>
          <cell r="G633" t="str">
            <v>47</v>
          </cell>
          <cell r="H633" t="str">
            <v>1</v>
          </cell>
          <cell r="I633" t="str">
            <v>Casado</v>
          </cell>
          <cell r="J633" t="str">
            <v>masculino</v>
          </cell>
          <cell r="K633">
            <v>1</v>
          </cell>
          <cell r="L633" t="str">
            <v>R João das Regras, 2-2.Dto    Fogueteiro</v>
          </cell>
          <cell r="M633" t="str">
            <v>2845-161</v>
          </cell>
          <cell r="N633" t="str">
            <v>AMORA</v>
          </cell>
          <cell r="O633" t="str">
            <v>00110024</v>
          </cell>
          <cell r="P633" t="str">
            <v>CICLO ELEMENTAR (4.CLASSE)</v>
          </cell>
          <cell r="R633" t="str">
            <v>6098774</v>
          </cell>
          <cell r="S633" t="str">
            <v>19881025</v>
          </cell>
          <cell r="T633" t="str">
            <v>LISBOA</v>
          </cell>
          <cell r="U633" t="str">
            <v>9802</v>
          </cell>
          <cell r="V633" t="str">
            <v>SIND IND ELéCT SUL ILHAS</v>
          </cell>
          <cell r="W633" t="str">
            <v>123174112</v>
          </cell>
          <cell r="X633" t="str">
            <v>3697</v>
          </cell>
          <cell r="Y633" t="str">
            <v>0.0</v>
          </cell>
          <cell r="Z633">
            <v>1</v>
          </cell>
          <cell r="AA633" t="str">
            <v>00</v>
          </cell>
          <cell r="AC633" t="str">
            <v>X</v>
          </cell>
          <cell r="AD633" t="str">
            <v>100</v>
          </cell>
          <cell r="AE633" t="str">
            <v>11071799505</v>
          </cell>
          <cell r="AF633" t="str">
            <v>02</v>
          </cell>
          <cell r="AG633" t="str">
            <v>19820517</v>
          </cell>
          <cell r="AH633" t="str">
            <v>DT.Adm.Corr.Antiguid</v>
          </cell>
          <cell r="AI633" t="str">
            <v>1</v>
          </cell>
          <cell r="AJ633" t="str">
            <v>ACTIVOS</v>
          </cell>
          <cell r="AK633" t="str">
            <v>AA</v>
          </cell>
          <cell r="AL633" t="str">
            <v>ACTIVO TEMP.INTEIRO</v>
          </cell>
          <cell r="AM633" t="str">
            <v>J300</v>
          </cell>
          <cell r="AN633" t="str">
            <v>EDPOutsourcing Comercial-S</v>
          </cell>
          <cell r="AO633" t="str">
            <v>J326</v>
          </cell>
          <cell r="AP633" t="str">
            <v>EDPOC-SEIXAL</v>
          </cell>
          <cell r="AQ633" t="str">
            <v>40177009</v>
          </cell>
          <cell r="AR633" t="str">
            <v>70000060</v>
          </cell>
          <cell r="AS633" t="str">
            <v>025.</v>
          </cell>
          <cell r="AT633" t="str">
            <v>ESCRITURARIO COMERCIAL</v>
          </cell>
          <cell r="AU633" t="str">
            <v>1</v>
          </cell>
          <cell r="AV633" t="str">
            <v>00040364</v>
          </cell>
          <cell r="AW633" t="str">
            <v>J20464580430</v>
          </cell>
          <cell r="AX633" t="str">
            <v>AS-LJSXL-LOJA SEIXAL</v>
          </cell>
          <cell r="AY633" t="str">
            <v>68905613</v>
          </cell>
          <cell r="AZ633" t="str">
            <v>Lj Seixal</v>
          </cell>
          <cell r="BA633" t="str">
            <v>6890</v>
          </cell>
          <cell r="BB633" t="str">
            <v>EDP Outsourcing Comercial</v>
          </cell>
          <cell r="BC633" t="str">
            <v>6890</v>
          </cell>
          <cell r="BD633" t="str">
            <v>6890</v>
          </cell>
          <cell r="BE633" t="str">
            <v>2800</v>
          </cell>
          <cell r="BF633" t="str">
            <v>6890</v>
          </cell>
          <cell r="BG633" t="str">
            <v>EDP Outsourcing Comercial,SA</v>
          </cell>
          <cell r="BH633" t="str">
            <v>1010</v>
          </cell>
          <cell r="BI633">
            <v>1079</v>
          </cell>
          <cell r="BJ633" t="str">
            <v>09</v>
          </cell>
          <cell r="BK633">
            <v>23</v>
          </cell>
          <cell r="BL633">
            <v>232.53</v>
          </cell>
          <cell r="BM633" t="str">
            <v>NÍVEL 5</v>
          </cell>
          <cell r="BN633" t="str">
            <v>01</v>
          </cell>
          <cell r="BO633" t="str">
            <v>06</v>
          </cell>
          <cell r="BP633" t="str">
            <v>20040101</v>
          </cell>
          <cell r="BQ633" t="str">
            <v>21</v>
          </cell>
          <cell r="BR633" t="str">
            <v>EVOLUCAO AUTOMATICA</v>
          </cell>
          <cell r="BS633" t="str">
            <v>20050101</v>
          </cell>
          <cell r="BW633">
            <v>0</v>
          </cell>
          <cell r="BX633">
            <v>0</v>
          </cell>
          <cell r="BY633">
            <v>0</v>
          </cell>
          <cell r="BZ633">
            <v>0</v>
          </cell>
          <cell r="CA633">
            <v>0</v>
          </cell>
          <cell r="CC633">
            <v>0</v>
          </cell>
          <cell r="CG633">
            <v>0</v>
          </cell>
          <cell r="CK633">
            <v>0</v>
          </cell>
          <cell r="CO633">
            <v>0</v>
          </cell>
          <cell r="CT633">
            <v>0</v>
          </cell>
          <cell r="CU633">
            <v>0</v>
          </cell>
          <cell r="CV633">
            <v>0</v>
          </cell>
          <cell r="CW633">
            <v>0</v>
          </cell>
          <cell r="CX633">
            <v>1</v>
          </cell>
          <cell r="CY633" t="str">
            <v>6010</v>
          </cell>
          <cell r="CZ633">
            <v>39.54</v>
          </cell>
          <cell r="DC633">
            <v>0</v>
          </cell>
          <cell r="DF633">
            <v>0</v>
          </cell>
          <cell r="DI633">
            <v>0</v>
          </cell>
          <cell r="DK633">
            <v>0</v>
          </cell>
          <cell r="DL633">
            <v>0</v>
          </cell>
          <cell r="DN633" t="str">
            <v>21D12</v>
          </cell>
          <cell r="DO633" t="str">
            <v>Flex.T.Int."Act.Ind."</v>
          </cell>
          <cell r="DP633">
            <v>2</v>
          </cell>
          <cell r="DQ633">
            <v>100</v>
          </cell>
          <cell r="DR633" t="str">
            <v>LX01</v>
          </cell>
          <cell r="DT633" t="str">
            <v>00350759</v>
          </cell>
          <cell r="DU633" t="str">
            <v>CAIXA GERAL DE DEPOSITOS, SA</v>
          </cell>
        </row>
        <row r="634">
          <cell r="A634" t="str">
            <v>297976</v>
          </cell>
          <cell r="B634" t="str">
            <v>Mario Virgilio Marques Garcia</v>
          </cell>
          <cell r="C634" t="str">
            <v>1986</v>
          </cell>
          <cell r="D634">
            <v>19</v>
          </cell>
          <cell r="E634">
            <v>19</v>
          </cell>
          <cell r="F634" t="str">
            <v>19660818</v>
          </cell>
          <cell r="G634" t="str">
            <v>38</v>
          </cell>
          <cell r="H634" t="str">
            <v>1</v>
          </cell>
          <cell r="I634" t="str">
            <v>Casado</v>
          </cell>
          <cell r="J634" t="str">
            <v>masculino</v>
          </cell>
          <cell r="K634">
            <v>2</v>
          </cell>
          <cell r="L634" t="str">
            <v>Rua da Emenda 6 Aldeia do Meco</v>
          </cell>
          <cell r="M634" t="str">
            <v>2970-061</v>
          </cell>
          <cell r="N634" t="str">
            <v>SESIMBRA</v>
          </cell>
          <cell r="O634" t="str">
            <v>00243383</v>
          </cell>
          <cell r="P634" t="str">
            <v>12.ANO - 1. CURSO</v>
          </cell>
          <cell r="R634" t="str">
            <v>7788507</v>
          </cell>
          <cell r="S634" t="str">
            <v>19950919</v>
          </cell>
          <cell r="T634" t="str">
            <v>LISBOA</v>
          </cell>
          <cell r="U634" t="str">
            <v>9803</v>
          </cell>
          <cell r="V634" t="str">
            <v>S.NAC IND ENERGIA-SINDEL</v>
          </cell>
          <cell r="W634" t="str">
            <v>184941172</v>
          </cell>
          <cell r="X634" t="str">
            <v>2240</v>
          </cell>
          <cell r="Y634" t="str">
            <v>0.0</v>
          </cell>
          <cell r="Z634">
            <v>2</v>
          </cell>
          <cell r="AA634" t="str">
            <v>00</v>
          </cell>
          <cell r="AC634" t="str">
            <v>X</v>
          </cell>
          <cell r="AD634" t="str">
            <v>100</v>
          </cell>
          <cell r="AE634" t="str">
            <v>11074017004</v>
          </cell>
          <cell r="AF634" t="str">
            <v>02</v>
          </cell>
          <cell r="AG634" t="str">
            <v>19861001</v>
          </cell>
          <cell r="AH634" t="str">
            <v>DT.Adm.Corr.Antiguid</v>
          </cell>
          <cell r="AI634" t="str">
            <v>1</v>
          </cell>
          <cell r="AJ634" t="str">
            <v>ACTIVOS</v>
          </cell>
          <cell r="AK634" t="str">
            <v>AA</v>
          </cell>
          <cell r="AL634" t="str">
            <v>ACTIVO TEMP.INTEIRO</v>
          </cell>
          <cell r="AM634" t="str">
            <v>J300</v>
          </cell>
          <cell r="AN634" t="str">
            <v>EDPOutsourcing Comercial-S</v>
          </cell>
          <cell r="AO634" t="str">
            <v>J326</v>
          </cell>
          <cell r="AP634" t="str">
            <v>EDPOC-SEIXAL</v>
          </cell>
          <cell r="AQ634" t="str">
            <v>40177010</v>
          </cell>
          <cell r="AR634" t="str">
            <v>70000060</v>
          </cell>
          <cell r="AS634" t="str">
            <v>025.</v>
          </cell>
          <cell r="AT634" t="str">
            <v>ESCRITURARIO COMERCIAL</v>
          </cell>
          <cell r="AU634" t="str">
            <v>1</v>
          </cell>
          <cell r="AV634" t="str">
            <v>00040364</v>
          </cell>
          <cell r="AW634" t="str">
            <v>J20464580430</v>
          </cell>
          <cell r="AX634" t="str">
            <v>AS-LJSXL-LOJA SEIXAL</v>
          </cell>
          <cell r="AY634" t="str">
            <v>68905613</v>
          </cell>
          <cell r="AZ634" t="str">
            <v>Lj Seixal</v>
          </cell>
          <cell r="BA634" t="str">
            <v>6890</v>
          </cell>
          <cell r="BB634" t="str">
            <v>EDP Outsourcing Comercial</v>
          </cell>
          <cell r="BC634" t="str">
            <v>6890</v>
          </cell>
          <cell r="BD634" t="str">
            <v>6890</v>
          </cell>
          <cell r="BE634" t="str">
            <v>2800</v>
          </cell>
          <cell r="BF634" t="str">
            <v>6890</v>
          </cell>
          <cell r="BG634" t="str">
            <v>EDP Outsourcing Comercial,SA</v>
          </cell>
          <cell r="BH634" t="str">
            <v>1010</v>
          </cell>
          <cell r="BI634">
            <v>1160</v>
          </cell>
          <cell r="BJ634" t="str">
            <v>10</v>
          </cell>
          <cell r="BK634">
            <v>19</v>
          </cell>
          <cell r="BL634">
            <v>192.09</v>
          </cell>
          <cell r="BM634" t="str">
            <v>NÍVEL 5</v>
          </cell>
          <cell r="BN634" t="str">
            <v>01</v>
          </cell>
          <cell r="BO634" t="str">
            <v>07</v>
          </cell>
          <cell r="BP634" t="str">
            <v>20040101</v>
          </cell>
          <cell r="BQ634" t="str">
            <v>21</v>
          </cell>
          <cell r="BR634" t="str">
            <v>EVOLUCAO AUTOMATICA</v>
          </cell>
          <cell r="BS634" t="str">
            <v>20050101</v>
          </cell>
          <cell r="BW634">
            <v>0</v>
          </cell>
          <cell r="BX634">
            <v>0</v>
          </cell>
          <cell r="BY634">
            <v>0</v>
          </cell>
          <cell r="BZ634">
            <v>0</v>
          </cell>
          <cell r="CA634">
            <v>0</v>
          </cell>
          <cell r="CC634">
            <v>0</v>
          </cell>
          <cell r="CG634">
            <v>0</v>
          </cell>
          <cell r="CK634">
            <v>0</v>
          </cell>
          <cell r="CO634">
            <v>0</v>
          </cell>
          <cell r="CT634">
            <v>0</v>
          </cell>
          <cell r="CU634">
            <v>0</v>
          </cell>
          <cell r="CV634">
            <v>0</v>
          </cell>
          <cell r="CW634">
            <v>0</v>
          </cell>
          <cell r="CX634">
            <v>1</v>
          </cell>
          <cell r="CY634" t="str">
            <v>6010</v>
          </cell>
          <cell r="CZ634">
            <v>39.54</v>
          </cell>
          <cell r="DC634">
            <v>0</v>
          </cell>
          <cell r="DF634">
            <v>0</v>
          </cell>
          <cell r="DI634">
            <v>0</v>
          </cell>
          <cell r="DK634">
            <v>0</v>
          </cell>
          <cell r="DL634">
            <v>0</v>
          </cell>
          <cell r="DN634" t="str">
            <v>21D12</v>
          </cell>
          <cell r="DO634" t="str">
            <v>Flex.T.Int."Act.Ind."</v>
          </cell>
          <cell r="DP634">
            <v>2</v>
          </cell>
          <cell r="DQ634">
            <v>100</v>
          </cell>
          <cell r="DR634" t="str">
            <v>LX01</v>
          </cell>
          <cell r="DT634" t="str">
            <v>00352155</v>
          </cell>
          <cell r="DU634" t="str">
            <v>CAIXA GERAL DE DEPOSITOS, SA</v>
          </cell>
        </row>
        <row r="635">
          <cell r="A635" t="str">
            <v>162981</v>
          </cell>
          <cell r="B635" t="str">
            <v>Maria de Fatima Campos Magalhães</v>
          </cell>
          <cell r="C635" t="str">
            <v>1978</v>
          </cell>
          <cell r="D635">
            <v>27</v>
          </cell>
          <cell r="E635">
            <v>27</v>
          </cell>
          <cell r="F635" t="str">
            <v>19530202</v>
          </cell>
          <cell r="G635" t="str">
            <v>52</v>
          </cell>
          <cell r="H635" t="str">
            <v>0</v>
          </cell>
          <cell r="I635" t="str">
            <v>Solt.</v>
          </cell>
          <cell r="J635" t="str">
            <v>feminino</v>
          </cell>
          <cell r="K635">
            <v>1</v>
          </cell>
          <cell r="L635" t="str">
            <v>R Soeiro Pereira Gomes, 40-4. Dto      Paivas</v>
          </cell>
          <cell r="M635" t="str">
            <v>2845-387</v>
          </cell>
          <cell r="N635" t="str">
            <v>AMORA</v>
          </cell>
          <cell r="O635" t="str">
            <v>00241132</v>
          </cell>
          <cell r="P635" t="str">
            <v>CURSO COMPLEMENTAR DOS LICEUS</v>
          </cell>
          <cell r="R635" t="str">
            <v>5726024</v>
          </cell>
          <cell r="S635" t="str">
            <v>19971009</v>
          </cell>
          <cell r="T635" t="str">
            <v>LISBOA</v>
          </cell>
          <cell r="U635" t="str">
            <v>9802</v>
          </cell>
          <cell r="V635" t="str">
            <v>SIND IND ELéCT SUL ILHAS</v>
          </cell>
          <cell r="W635" t="str">
            <v>125281250</v>
          </cell>
          <cell r="X635" t="str">
            <v>3697</v>
          </cell>
          <cell r="Y635" t="str">
            <v>0.0</v>
          </cell>
          <cell r="Z635">
            <v>1</v>
          </cell>
          <cell r="AA635" t="str">
            <v>00</v>
          </cell>
          <cell r="AD635" t="str">
            <v>100</v>
          </cell>
          <cell r="AE635" t="str">
            <v>11053266342</v>
          </cell>
          <cell r="AF635" t="str">
            <v>02</v>
          </cell>
          <cell r="AG635" t="str">
            <v>19781201</v>
          </cell>
          <cell r="AH635" t="str">
            <v>DT.Adm.Corr.Antiguid</v>
          </cell>
          <cell r="AI635" t="str">
            <v>1</v>
          </cell>
          <cell r="AJ635" t="str">
            <v>ACTIVOS</v>
          </cell>
          <cell r="AK635" t="str">
            <v>AA</v>
          </cell>
          <cell r="AL635" t="str">
            <v>ACTIVO TEMP.INTEIRO</v>
          </cell>
          <cell r="AM635" t="str">
            <v>J300</v>
          </cell>
          <cell r="AN635" t="str">
            <v>EDPOutsourcing Comercial-S</v>
          </cell>
          <cell r="AO635" t="str">
            <v>J326</v>
          </cell>
          <cell r="AP635" t="str">
            <v>EDPOC-SEIXAL</v>
          </cell>
          <cell r="AQ635" t="str">
            <v>40177007</v>
          </cell>
          <cell r="AR635" t="str">
            <v>70000060</v>
          </cell>
          <cell r="AS635" t="str">
            <v>025.</v>
          </cell>
          <cell r="AT635" t="str">
            <v>ESCRITURARIO COMERCIAL</v>
          </cell>
          <cell r="AU635" t="str">
            <v>1</v>
          </cell>
          <cell r="AV635" t="str">
            <v>00040364</v>
          </cell>
          <cell r="AW635" t="str">
            <v>J20464580430</v>
          </cell>
          <cell r="AX635" t="str">
            <v>AS-LJSXL-LOJA SEIXAL</v>
          </cell>
          <cell r="AY635" t="str">
            <v>68905613</v>
          </cell>
          <cell r="AZ635" t="str">
            <v>Lj Seixal</v>
          </cell>
          <cell r="BA635" t="str">
            <v>6890</v>
          </cell>
          <cell r="BB635" t="str">
            <v>EDP Outsourcing Comercial</v>
          </cell>
          <cell r="BC635" t="str">
            <v>6890</v>
          </cell>
          <cell r="BD635" t="str">
            <v>6890</v>
          </cell>
          <cell r="BE635" t="str">
            <v>2800</v>
          </cell>
          <cell r="BF635" t="str">
            <v>6890</v>
          </cell>
          <cell r="BG635" t="str">
            <v>EDP Outsourcing Comercial,SA</v>
          </cell>
          <cell r="BH635" t="str">
            <v>1010</v>
          </cell>
          <cell r="BI635">
            <v>1247</v>
          </cell>
          <cell r="BJ635" t="str">
            <v>11</v>
          </cell>
          <cell r="BK635">
            <v>27</v>
          </cell>
          <cell r="BL635">
            <v>272.97000000000003</v>
          </cell>
          <cell r="BM635" t="str">
            <v>NÍVEL 5</v>
          </cell>
          <cell r="BN635" t="str">
            <v>01</v>
          </cell>
          <cell r="BO635" t="str">
            <v>08</v>
          </cell>
          <cell r="BP635" t="str">
            <v>20040101</v>
          </cell>
          <cell r="BQ635" t="str">
            <v>21</v>
          </cell>
          <cell r="BR635" t="str">
            <v>EVOLUCAO AUTOMATICA</v>
          </cell>
          <cell r="BS635" t="str">
            <v>20050101</v>
          </cell>
          <cell r="BW635">
            <v>0</v>
          </cell>
          <cell r="BX635">
            <v>0</v>
          </cell>
          <cell r="BY635">
            <v>0</v>
          </cell>
          <cell r="BZ635">
            <v>0</v>
          </cell>
          <cell r="CA635">
            <v>0</v>
          </cell>
          <cell r="CC635">
            <v>0</v>
          </cell>
          <cell r="CG635">
            <v>0</v>
          </cell>
          <cell r="CK635">
            <v>0</v>
          </cell>
          <cell r="CO635">
            <v>0</v>
          </cell>
          <cell r="CT635">
            <v>0</v>
          </cell>
          <cell r="CU635">
            <v>0</v>
          </cell>
          <cell r="CV635">
            <v>0</v>
          </cell>
          <cell r="CW635">
            <v>0</v>
          </cell>
          <cell r="CX635">
            <v>1</v>
          </cell>
          <cell r="CY635" t="str">
            <v>6010</v>
          </cell>
          <cell r="CZ635">
            <v>39.54</v>
          </cell>
          <cell r="DC635">
            <v>0</v>
          </cell>
          <cell r="DF635">
            <v>0</v>
          </cell>
          <cell r="DI635">
            <v>0</v>
          </cell>
          <cell r="DK635">
            <v>0</v>
          </cell>
          <cell r="DL635">
            <v>0</v>
          </cell>
          <cell r="DN635" t="str">
            <v>21D12</v>
          </cell>
          <cell r="DO635" t="str">
            <v>Flex.T.Int."Act.Ind."</v>
          </cell>
          <cell r="DP635">
            <v>2</v>
          </cell>
          <cell r="DQ635">
            <v>100</v>
          </cell>
          <cell r="DR635" t="str">
            <v>LX01</v>
          </cell>
          <cell r="DT635" t="str">
            <v>00360022</v>
          </cell>
          <cell r="DU635" t="str">
            <v>CAIXA ECONOMICA MONTEPIO GERAL</v>
          </cell>
        </row>
        <row r="636">
          <cell r="A636" t="str">
            <v>168114</v>
          </cell>
          <cell r="B636" t="str">
            <v>Luis Manuel Coelho Reis</v>
          </cell>
          <cell r="C636" t="str">
            <v>1979</v>
          </cell>
          <cell r="D636">
            <v>26</v>
          </cell>
          <cell r="E636">
            <v>26</v>
          </cell>
          <cell r="F636" t="str">
            <v>19570430</v>
          </cell>
          <cell r="G636" t="str">
            <v>48</v>
          </cell>
          <cell r="H636" t="str">
            <v>1</v>
          </cell>
          <cell r="I636" t="str">
            <v>Casado</v>
          </cell>
          <cell r="J636" t="str">
            <v>masculino</v>
          </cell>
          <cell r="K636">
            <v>2</v>
          </cell>
          <cell r="L636" t="str">
            <v>Lg Infante D.Henrique, 10-2. Esq</v>
          </cell>
          <cell r="M636" t="str">
            <v>2970-666</v>
          </cell>
          <cell r="N636" t="str">
            <v>SESIMBRA</v>
          </cell>
          <cell r="O636" t="str">
            <v>00232253</v>
          </cell>
          <cell r="P636" t="str">
            <v>CURSO GERAL DE ELECTRICIDADE</v>
          </cell>
          <cell r="R636" t="str">
            <v>4902303</v>
          </cell>
          <cell r="S636" t="str">
            <v>20010104</v>
          </cell>
          <cell r="T636" t="str">
            <v>LISBOA</v>
          </cell>
          <cell r="U636" t="str">
            <v>9803</v>
          </cell>
          <cell r="V636" t="str">
            <v>S.NAC IND ENERGIA-SINDEL</v>
          </cell>
          <cell r="W636" t="str">
            <v>110510631</v>
          </cell>
          <cell r="X636" t="str">
            <v>2240</v>
          </cell>
          <cell r="Y636" t="str">
            <v>0.0</v>
          </cell>
          <cell r="Z636">
            <v>2</v>
          </cell>
          <cell r="AA636" t="str">
            <v>00</v>
          </cell>
          <cell r="AC636" t="str">
            <v>X</v>
          </cell>
          <cell r="AD636" t="str">
            <v>100</v>
          </cell>
          <cell r="AE636" t="str">
            <v>11218496247</v>
          </cell>
          <cell r="AF636" t="str">
            <v>02</v>
          </cell>
          <cell r="AG636" t="str">
            <v>19790601</v>
          </cell>
          <cell r="AH636" t="str">
            <v>DT.Adm.Corr.Antiguid</v>
          </cell>
          <cell r="AI636" t="str">
            <v>1</v>
          </cell>
          <cell r="AJ636" t="str">
            <v>ACTIVOS</v>
          </cell>
          <cell r="AK636" t="str">
            <v>AA</v>
          </cell>
          <cell r="AL636" t="str">
            <v>ACTIVO TEMP.INTEIRO</v>
          </cell>
          <cell r="AM636" t="str">
            <v>J300</v>
          </cell>
          <cell r="AN636" t="str">
            <v>EDPOutsourcing Comercial-S</v>
          </cell>
          <cell r="AO636" t="str">
            <v>J326</v>
          </cell>
          <cell r="AP636" t="str">
            <v>EDPOC-SEIXAL</v>
          </cell>
          <cell r="AQ636" t="str">
            <v>40177008</v>
          </cell>
          <cell r="AR636" t="str">
            <v>70000060</v>
          </cell>
          <cell r="AS636" t="str">
            <v>025.</v>
          </cell>
          <cell r="AT636" t="str">
            <v>ESCRITURARIO COMERCIAL</v>
          </cell>
          <cell r="AU636" t="str">
            <v>0</v>
          </cell>
          <cell r="AV636" t="str">
            <v>00040364</v>
          </cell>
          <cell r="AW636" t="str">
            <v>J20464580430</v>
          </cell>
          <cell r="AX636" t="str">
            <v>AS-LJSXL-LOJA SEIXAL</v>
          </cell>
          <cell r="AY636" t="str">
            <v>68905613</v>
          </cell>
          <cell r="AZ636" t="str">
            <v>Lj Seixal</v>
          </cell>
          <cell r="BA636" t="str">
            <v>6890</v>
          </cell>
          <cell r="BB636" t="str">
            <v>EDP Outsourcing Comercial</v>
          </cell>
          <cell r="BC636" t="str">
            <v>6890</v>
          </cell>
          <cell r="BD636" t="str">
            <v>6890</v>
          </cell>
          <cell r="BE636" t="str">
            <v>2800</v>
          </cell>
          <cell r="BF636" t="str">
            <v>6890</v>
          </cell>
          <cell r="BG636" t="str">
            <v>EDP Outsourcing Comercial,SA</v>
          </cell>
          <cell r="BH636" t="str">
            <v>1010</v>
          </cell>
          <cell r="BI636">
            <v>1160</v>
          </cell>
          <cell r="BJ636" t="str">
            <v>10</v>
          </cell>
          <cell r="BK636">
            <v>26</v>
          </cell>
          <cell r="BL636">
            <v>262.86</v>
          </cell>
          <cell r="BM636" t="str">
            <v>NÍVEL 5</v>
          </cell>
          <cell r="BN636" t="str">
            <v>01</v>
          </cell>
          <cell r="BO636" t="str">
            <v>07</v>
          </cell>
          <cell r="BP636" t="str">
            <v>20040101</v>
          </cell>
          <cell r="BQ636" t="str">
            <v>21</v>
          </cell>
          <cell r="BR636" t="str">
            <v>EVOLUCAO AUTOMATICA</v>
          </cell>
          <cell r="BS636" t="str">
            <v>20050101</v>
          </cell>
          <cell r="BW636">
            <v>0</v>
          </cell>
          <cell r="BX636">
            <v>0</v>
          </cell>
          <cell r="BY636">
            <v>0</v>
          </cell>
          <cell r="BZ636">
            <v>0</v>
          </cell>
          <cell r="CA636">
            <v>0</v>
          </cell>
          <cell r="CC636">
            <v>0</v>
          </cell>
          <cell r="CG636">
            <v>0</v>
          </cell>
          <cell r="CK636">
            <v>0</v>
          </cell>
          <cell r="CO636">
            <v>0</v>
          </cell>
          <cell r="CT636">
            <v>0</v>
          </cell>
          <cell r="CU636">
            <v>0</v>
          </cell>
          <cell r="CV636">
            <v>0</v>
          </cell>
          <cell r="CW636">
            <v>0</v>
          </cell>
          <cell r="CX636">
            <v>1</v>
          </cell>
          <cell r="CY636" t="str">
            <v>6010</v>
          </cell>
          <cell r="CZ636">
            <v>39.54</v>
          </cell>
          <cell r="DC636">
            <v>0</v>
          </cell>
          <cell r="DF636">
            <v>0</v>
          </cell>
          <cell r="DI636">
            <v>0</v>
          </cell>
          <cell r="DK636">
            <v>0</v>
          </cell>
          <cell r="DL636">
            <v>0</v>
          </cell>
          <cell r="DN636" t="str">
            <v>21D12</v>
          </cell>
          <cell r="DO636" t="str">
            <v>Flex.T.Int."Act.Ind."</v>
          </cell>
          <cell r="DP636">
            <v>2</v>
          </cell>
          <cell r="DQ636">
            <v>100</v>
          </cell>
          <cell r="DR636" t="str">
            <v>LX01</v>
          </cell>
          <cell r="DT636" t="str">
            <v>00100000</v>
          </cell>
          <cell r="DU636" t="str">
            <v>BANCO BPI, SA</v>
          </cell>
        </row>
        <row r="637">
          <cell r="A637" t="str">
            <v>152030</v>
          </cell>
          <cell r="B637" t="str">
            <v>Maria Natalina Percheiro dos Santos</v>
          </cell>
          <cell r="C637" t="str">
            <v>1974</v>
          </cell>
          <cell r="D637">
            <v>31</v>
          </cell>
          <cell r="E637">
            <v>31</v>
          </cell>
          <cell r="F637" t="str">
            <v>19520127</v>
          </cell>
          <cell r="G637" t="str">
            <v>53</v>
          </cell>
          <cell r="H637" t="str">
            <v>0</v>
          </cell>
          <cell r="I637" t="str">
            <v>Solt.</v>
          </cell>
          <cell r="J637" t="str">
            <v>feminino</v>
          </cell>
          <cell r="K637">
            <v>0</v>
          </cell>
          <cell r="L637" t="str">
            <v>R Magalhães Lima, 5-2.Dto     Paivas</v>
          </cell>
          <cell r="M637" t="str">
            <v>2845-377</v>
          </cell>
          <cell r="N637" t="str">
            <v>AMORA</v>
          </cell>
          <cell r="O637" t="str">
            <v>00122141</v>
          </cell>
          <cell r="P637" t="str">
            <v>CICLO PREPARATORIO ELEMENTAR</v>
          </cell>
          <cell r="R637" t="str">
            <v>2216965</v>
          </cell>
          <cell r="S637" t="str">
            <v>19960718</v>
          </cell>
          <cell r="T637" t="str">
            <v>LISBOA</v>
          </cell>
          <cell r="U637" t="str">
            <v>9802</v>
          </cell>
          <cell r="V637" t="str">
            <v>SIND IND ELéCT SUL ILHAS</v>
          </cell>
          <cell r="W637" t="str">
            <v>140131833</v>
          </cell>
          <cell r="X637" t="str">
            <v>3697</v>
          </cell>
          <cell r="Y637" t="str">
            <v>0.0</v>
          </cell>
          <cell r="Z637">
            <v>0</v>
          </cell>
          <cell r="AA637" t="str">
            <v>00</v>
          </cell>
          <cell r="AD637" t="str">
            <v>100</v>
          </cell>
          <cell r="AE637" t="str">
            <v>11218229976</v>
          </cell>
          <cell r="AF637" t="str">
            <v>02</v>
          </cell>
          <cell r="AG637" t="str">
            <v>19740816</v>
          </cell>
          <cell r="AH637" t="str">
            <v>DT.Adm.Corr.Antiguid</v>
          </cell>
          <cell r="AI637" t="str">
            <v>1</v>
          </cell>
          <cell r="AJ637" t="str">
            <v>ACTIVOS</v>
          </cell>
          <cell r="AK637" t="str">
            <v>AA</v>
          </cell>
          <cell r="AL637" t="str">
            <v>ACTIVO TEMP.INTEIRO</v>
          </cell>
          <cell r="AM637" t="str">
            <v>J300</v>
          </cell>
          <cell r="AN637" t="str">
            <v>EDPOutsourcing Comercial-S</v>
          </cell>
          <cell r="AO637" t="str">
            <v>J326</v>
          </cell>
          <cell r="AP637" t="str">
            <v>EDPOC-SEIXAL</v>
          </cell>
          <cell r="AQ637" t="str">
            <v>40177006</v>
          </cell>
          <cell r="AR637" t="str">
            <v>70000060</v>
          </cell>
          <cell r="AS637" t="str">
            <v>025.</v>
          </cell>
          <cell r="AT637" t="str">
            <v>ESCRITURARIO COMERCIAL</v>
          </cell>
          <cell r="AU637" t="str">
            <v>1</v>
          </cell>
          <cell r="AV637" t="str">
            <v>00040364</v>
          </cell>
          <cell r="AW637" t="str">
            <v>J20464580430</v>
          </cell>
          <cell r="AX637" t="str">
            <v>AS-LJSXL-LOJA SEIXAL</v>
          </cell>
          <cell r="AY637" t="str">
            <v>68905613</v>
          </cell>
          <cell r="AZ637" t="str">
            <v>Lj Seixal</v>
          </cell>
          <cell r="BA637" t="str">
            <v>6890</v>
          </cell>
          <cell r="BB637" t="str">
            <v>EDP Outsourcing Comercial</v>
          </cell>
          <cell r="BC637" t="str">
            <v>6890</v>
          </cell>
          <cell r="BD637" t="str">
            <v>6890</v>
          </cell>
          <cell r="BE637" t="str">
            <v>2800</v>
          </cell>
          <cell r="BF637" t="str">
            <v>6890</v>
          </cell>
          <cell r="BG637" t="str">
            <v>EDP Outsourcing Comercial,SA</v>
          </cell>
          <cell r="BH637" t="str">
            <v>1010</v>
          </cell>
          <cell r="BI637">
            <v>1247</v>
          </cell>
          <cell r="BJ637" t="str">
            <v>11</v>
          </cell>
          <cell r="BK637">
            <v>31</v>
          </cell>
          <cell r="BL637">
            <v>313.41000000000003</v>
          </cell>
          <cell r="BM637" t="str">
            <v>NÍVEL 5</v>
          </cell>
          <cell r="BN637" t="str">
            <v>02</v>
          </cell>
          <cell r="BO637" t="str">
            <v>08</v>
          </cell>
          <cell r="BP637" t="str">
            <v>20030101</v>
          </cell>
          <cell r="BQ637" t="str">
            <v>21</v>
          </cell>
          <cell r="BR637" t="str">
            <v>EVOLUCAO AUTOMATICA</v>
          </cell>
          <cell r="BS637" t="str">
            <v>20050101</v>
          </cell>
          <cell r="BW637">
            <v>0</v>
          </cell>
          <cell r="BX637">
            <v>0</v>
          </cell>
          <cell r="BY637">
            <v>0</v>
          </cell>
          <cell r="BZ637">
            <v>0</v>
          </cell>
          <cell r="CA637">
            <v>0</v>
          </cell>
          <cell r="CC637">
            <v>0</v>
          </cell>
          <cell r="CG637">
            <v>0</v>
          </cell>
          <cell r="CK637">
            <v>0</v>
          </cell>
          <cell r="CO637">
            <v>0</v>
          </cell>
          <cell r="CT637">
            <v>0</v>
          </cell>
          <cell r="CU637">
            <v>0</v>
          </cell>
          <cell r="CV637">
            <v>0</v>
          </cell>
          <cell r="CW637">
            <v>0</v>
          </cell>
          <cell r="CX637">
            <v>1</v>
          </cell>
          <cell r="CY637" t="str">
            <v>6010</v>
          </cell>
          <cell r="CZ637">
            <v>39.54</v>
          </cell>
          <cell r="DC637">
            <v>0</v>
          </cell>
          <cell r="DF637">
            <v>0</v>
          </cell>
          <cell r="DI637">
            <v>0</v>
          </cell>
          <cell r="DK637">
            <v>0</v>
          </cell>
          <cell r="DL637">
            <v>0</v>
          </cell>
          <cell r="DN637" t="str">
            <v>21D12</v>
          </cell>
          <cell r="DO637" t="str">
            <v>Flex.T.Int."Act.Ind."</v>
          </cell>
          <cell r="DP637">
            <v>2</v>
          </cell>
          <cell r="DQ637">
            <v>100</v>
          </cell>
          <cell r="DR637" t="str">
            <v>LX01</v>
          </cell>
          <cell r="DT637" t="str">
            <v>00360022</v>
          </cell>
          <cell r="DU637" t="str">
            <v>CAIXA ECONOMICA MONTEPIO GERAL</v>
          </cell>
        </row>
        <row r="638">
          <cell r="A638" t="str">
            <v>284432</v>
          </cell>
          <cell r="B638" t="str">
            <v>Renato Jose Neves Basilio</v>
          </cell>
          <cell r="C638" t="str">
            <v>1985</v>
          </cell>
          <cell r="D638">
            <v>20</v>
          </cell>
          <cell r="E638">
            <v>20</v>
          </cell>
          <cell r="F638" t="str">
            <v>19480405</v>
          </cell>
          <cell r="G638" t="str">
            <v>57</v>
          </cell>
          <cell r="H638" t="str">
            <v>5</v>
          </cell>
          <cell r="I638" t="str">
            <v>Viuvo</v>
          </cell>
          <cell r="J638" t="str">
            <v>masculino</v>
          </cell>
          <cell r="K638">
            <v>0</v>
          </cell>
          <cell r="L638" t="str">
            <v>Est dos Ciprestes, 55-1.Esq</v>
          </cell>
          <cell r="M638" t="str">
            <v>2900-320</v>
          </cell>
          <cell r="N638" t="str">
            <v>SETÚBAL</v>
          </cell>
          <cell r="O638" t="str">
            <v>00242072</v>
          </cell>
          <cell r="P638" t="str">
            <v>CC CONTABILIDADE ADMINISTRACAO</v>
          </cell>
          <cell r="R638" t="str">
            <v>185326</v>
          </cell>
          <cell r="S638" t="str">
            <v>20030929</v>
          </cell>
          <cell r="T638" t="str">
            <v>SETUBAL</v>
          </cell>
          <cell r="W638" t="str">
            <v>137945094</v>
          </cell>
          <cell r="X638" t="str">
            <v>3530</v>
          </cell>
          <cell r="Y638" t="str">
            <v>0.0</v>
          </cell>
          <cell r="Z638">
            <v>0</v>
          </cell>
          <cell r="AA638" t="str">
            <v>00</v>
          </cell>
          <cell r="AD638" t="str">
            <v>100</v>
          </cell>
          <cell r="AE638" t="str">
            <v>11070652405</v>
          </cell>
          <cell r="AF638" t="str">
            <v>02</v>
          </cell>
          <cell r="AG638" t="str">
            <v>19850617</v>
          </cell>
          <cell r="AH638" t="str">
            <v>DT.Adm.Corr.Antiguid</v>
          </cell>
          <cell r="AI638" t="str">
            <v>1</v>
          </cell>
          <cell r="AJ638" t="str">
            <v>ACTIVOS</v>
          </cell>
          <cell r="AK638" t="str">
            <v>AA</v>
          </cell>
          <cell r="AL638" t="str">
            <v>ACTIVO TEMP.INTEIRO</v>
          </cell>
          <cell r="AM638" t="str">
            <v>J300</v>
          </cell>
          <cell r="AN638" t="str">
            <v>EDPOutsourcing Comercial-S</v>
          </cell>
          <cell r="AO638" t="str">
            <v>J327</v>
          </cell>
          <cell r="AP638" t="str">
            <v>EDPOC-STBL-LjCd</v>
          </cell>
          <cell r="AQ638" t="str">
            <v>40177011</v>
          </cell>
          <cell r="AR638" t="str">
            <v>70000045</v>
          </cell>
          <cell r="AS638" t="str">
            <v>01S3</v>
          </cell>
          <cell r="AT638" t="str">
            <v>CHEFIA SECCAO ESCALAO III</v>
          </cell>
          <cell r="AU638" t="str">
            <v>1</v>
          </cell>
          <cell r="AV638" t="str">
            <v>00040366</v>
          </cell>
          <cell r="AW638" t="str">
            <v>J20464620130</v>
          </cell>
          <cell r="AX638" t="str">
            <v>AS-LJSTB-CDCH-CHEFIA</v>
          </cell>
          <cell r="AY638" t="str">
            <v>68905617</v>
          </cell>
          <cell r="AZ638" t="str">
            <v>Lj Setúbal - Loja Ci</v>
          </cell>
          <cell r="BA638" t="str">
            <v>6890</v>
          </cell>
          <cell r="BB638" t="str">
            <v>EDP Outsourcing Comercial</v>
          </cell>
          <cell r="BC638" t="str">
            <v>6890</v>
          </cell>
          <cell r="BD638" t="str">
            <v>6890</v>
          </cell>
          <cell r="BE638" t="str">
            <v>2800</v>
          </cell>
          <cell r="BF638" t="str">
            <v>6890</v>
          </cell>
          <cell r="BG638" t="str">
            <v>EDP Outsourcing Comercial,SA</v>
          </cell>
          <cell r="BH638" t="str">
            <v>1010</v>
          </cell>
          <cell r="BI638">
            <v>1799</v>
          </cell>
          <cell r="BJ638" t="str">
            <v>17</v>
          </cell>
          <cell r="BK638">
            <v>20</v>
          </cell>
          <cell r="BL638">
            <v>202.2</v>
          </cell>
          <cell r="BM638" t="str">
            <v>C SECÇ3</v>
          </cell>
          <cell r="BN638" t="str">
            <v>03</v>
          </cell>
          <cell r="BO638" t="str">
            <v>I</v>
          </cell>
          <cell r="BP638" t="str">
            <v>20020101</v>
          </cell>
          <cell r="BQ638" t="str">
            <v>21</v>
          </cell>
          <cell r="BR638" t="str">
            <v>EVOLUCAO AUTOMATICA</v>
          </cell>
          <cell r="BS638" t="str">
            <v>20050101</v>
          </cell>
          <cell r="BW638">
            <v>0</v>
          </cell>
          <cell r="BX638">
            <v>0</v>
          </cell>
          <cell r="BY638">
            <v>0</v>
          </cell>
          <cell r="BZ638">
            <v>0</v>
          </cell>
          <cell r="CA638">
            <v>0</v>
          </cell>
          <cell r="CC638">
            <v>0</v>
          </cell>
          <cell r="CG638">
            <v>0</v>
          </cell>
          <cell r="CK638">
            <v>0</v>
          </cell>
          <cell r="CO638">
            <v>0</v>
          </cell>
          <cell r="CT638">
            <v>0</v>
          </cell>
          <cell r="CU638">
            <v>0</v>
          </cell>
          <cell r="CV638">
            <v>0</v>
          </cell>
          <cell r="CW638">
            <v>0</v>
          </cell>
          <cell r="CX638">
            <v>0</v>
          </cell>
          <cell r="CZ638">
            <v>0</v>
          </cell>
          <cell r="DC638">
            <v>0</v>
          </cell>
          <cell r="DF638">
            <v>0</v>
          </cell>
          <cell r="DI638">
            <v>0</v>
          </cell>
          <cell r="DK638">
            <v>0</v>
          </cell>
          <cell r="DL638">
            <v>0</v>
          </cell>
          <cell r="DN638" t="str">
            <v>11LJB</v>
          </cell>
          <cell r="DO638" t="str">
            <v>Fixo Tempo Inteiro</v>
          </cell>
          <cell r="DP638">
            <v>9</v>
          </cell>
          <cell r="DQ638">
            <v>100</v>
          </cell>
          <cell r="DR638" t="str">
            <v>LX01</v>
          </cell>
          <cell r="DT638" t="str">
            <v>00100000</v>
          </cell>
          <cell r="DU638" t="str">
            <v>BANCO BPI, SA</v>
          </cell>
        </row>
        <row r="639">
          <cell r="A639" t="str">
            <v>302708</v>
          </cell>
          <cell r="B639" t="str">
            <v>Ana Elisabete Roxo Raimundo</v>
          </cell>
          <cell r="C639" t="str">
            <v>1984</v>
          </cell>
          <cell r="D639">
            <v>21</v>
          </cell>
          <cell r="E639">
            <v>21</v>
          </cell>
          <cell r="F639" t="str">
            <v>19640428</v>
          </cell>
          <cell r="G639" t="str">
            <v>41</v>
          </cell>
          <cell r="H639" t="str">
            <v>4</v>
          </cell>
          <cell r="I639" t="str">
            <v>Divorc</v>
          </cell>
          <cell r="J639" t="str">
            <v>feminino</v>
          </cell>
          <cell r="K639">
            <v>1</v>
          </cell>
          <cell r="L639" t="str">
            <v>Rua Lucia Encarnação Maracoto nº 90-2º DTº SETUBAL</v>
          </cell>
          <cell r="M639" t="str">
            <v>2910-056</v>
          </cell>
          <cell r="N639" t="str">
            <v>SETÚBAL</v>
          </cell>
          <cell r="O639" t="str">
            <v>00233023</v>
          </cell>
          <cell r="P639" t="str">
            <v>C.GERAL UNIFICADO(9 ANO ESCOL)</v>
          </cell>
          <cell r="R639" t="str">
            <v>6991941</v>
          </cell>
          <cell r="S639" t="str">
            <v>20000807</v>
          </cell>
          <cell r="T639" t="str">
            <v>LISBOA</v>
          </cell>
          <cell r="U639" t="str">
            <v>9802</v>
          </cell>
          <cell r="V639" t="str">
            <v>SIND IND ELéCT SUL ILHAS</v>
          </cell>
          <cell r="W639" t="str">
            <v>167058681</v>
          </cell>
          <cell r="X639" t="str">
            <v>2232</v>
          </cell>
          <cell r="Y639" t="str">
            <v>0.0</v>
          </cell>
          <cell r="Z639">
            <v>1</v>
          </cell>
          <cell r="AA639" t="str">
            <v>00</v>
          </cell>
          <cell r="AD639" t="str">
            <v>100</v>
          </cell>
          <cell r="AE639" t="str">
            <v>10940087416</v>
          </cell>
          <cell r="AF639" t="str">
            <v>02</v>
          </cell>
          <cell r="AG639" t="str">
            <v>19840602</v>
          </cell>
          <cell r="AH639" t="str">
            <v>DT.Adm.Corr.Antiguid</v>
          </cell>
          <cell r="AI639" t="str">
            <v>1</v>
          </cell>
          <cell r="AJ639" t="str">
            <v>ACTIVOS</v>
          </cell>
          <cell r="AK639" t="str">
            <v>AA</v>
          </cell>
          <cell r="AL639" t="str">
            <v>ACTIVO TEMP.INTEIRO</v>
          </cell>
          <cell r="AM639" t="str">
            <v>J300</v>
          </cell>
          <cell r="AN639" t="str">
            <v>EDPOutsourcing Comercial-S</v>
          </cell>
          <cell r="AO639" t="str">
            <v>J327</v>
          </cell>
          <cell r="AP639" t="str">
            <v>EDPOC-STBL-LjCd</v>
          </cell>
          <cell r="AQ639" t="str">
            <v>40177012</v>
          </cell>
          <cell r="AR639" t="str">
            <v>70000045</v>
          </cell>
          <cell r="AS639" t="str">
            <v>01S3</v>
          </cell>
          <cell r="AT639" t="str">
            <v>CHEFIA SECCAO ESCALAO III</v>
          </cell>
          <cell r="AU639" t="str">
            <v>1</v>
          </cell>
          <cell r="AV639" t="str">
            <v>00040366</v>
          </cell>
          <cell r="AW639" t="str">
            <v>J20464620130</v>
          </cell>
          <cell r="AX639" t="str">
            <v>AS-LJSTB-CDCH-CHEFIA</v>
          </cell>
          <cell r="AY639" t="str">
            <v>68905617</v>
          </cell>
          <cell r="AZ639" t="str">
            <v>Lj Setúbal - Loja Ci</v>
          </cell>
          <cell r="BA639" t="str">
            <v>6890</v>
          </cell>
          <cell r="BB639" t="str">
            <v>EDP Outsourcing Comercial</v>
          </cell>
          <cell r="BC639" t="str">
            <v>6890</v>
          </cell>
          <cell r="BD639" t="str">
            <v>6890</v>
          </cell>
          <cell r="BE639" t="str">
            <v>2800</v>
          </cell>
          <cell r="BF639" t="str">
            <v>6890</v>
          </cell>
          <cell r="BG639" t="str">
            <v>EDP Outsourcing Comercial,SA</v>
          </cell>
          <cell r="BH639" t="str">
            <v>1010</v>
          </cell>
          <cell r="BI639">
            <v>1618</v>
          </cell>
          <cell r="BJ639" t="str">
            <v>15</v>
          </cell>
          <cell r="BK639">
            <v>21</v>
          </cell>
          <cell r="BL639">
            <v>212.31</v>
          </cell>
          <cell r="BM639" t="str">
            <v>C SECÇ3</v>
          </cell>
          <cell r="BN639" t="str">
            <v>02</v>
          </cell>
          <cell r="BO639" t="str">
            <v>G</v>
          </cell>
          <cell r="BP639" t="str">
            <v>20030101</v>
          </cell>
          <cell r="BQ639" t="str">
            <v>21</v>
          </cell>
          <cell r="BR639" t="str">
            <v>EVOLUCAO AUTOMATICA</v>
          </cell>
          <cell r="BS639" t="str">
            <v>20050101</v>
          </cell>
          <cell r="BW639">
            <v>0</v>
          </cell>
          <cell r="BX639">
            <v>0</v>
          </cell>
          <cell r="BY639">
            <v>0</v>
          </cell>
          <cell r="BZ639">
            <v>0</v>
          </cell>
          <cell r="CA639">
            <v>0</v>
          </cell>
          <cell r="CC639">
            <v>0</v>
          </cell>
          <cell r="CG639">
            <v>0</v>
          </cell>
          <cell r="CK639">
            <v>0</v>
          </cell>
          <cell r="CO639">
            <v>0</v>
          </cell>
          <cell r="CT639">
            <v>0</v>
          </cell>
          <cell r="CU639">
            <v>0</v>
          </cell>
          <cell r="CV639">
            <v>0</v>
          </cell>
          <cell r="CW639">
            <v>0</v>
          </cell>
          <cell r="CX639">
            <v>0</v>
          </cell>
          <cell r="CZ639">
            <v>0</v>
          </cell>
          <cell r="DC639">
            <v>0</v>
          </cell>
          <cell r="DF639">
            <v>0</v>
          </cell>
          <cell r="DI639">
            <v>0</v>
          </cell>
          <cell r="DK639">
            <v>0</v>
          </cell>
          <cell r="DL639">
            <v>0</v>
          </cell>
          <cell r="DN639" t="str">
            <v>11LJA</v>
          </cell>
          <cell r="DO639" t="str">
            <v>Fixo Tempo Inteiro</v>
          </cell>
          <cell r="DP639">
            <v>9</v>
          </cell>
          <cell r="DQ639">
            <v>100</v>
          </cell>
          <cell r="DR639" t="str">
            <v>LX01</v>
          </cell>
          <cell r="DT639" t="str">
            <v>00350745</v>
          </cell>
          <cell r="DU639" t="str">
            <v>CAIXA GERAL DE DEPOSITOS, SA</v>
          </cell>
        </row>
        <row r="640">
          <cell r="A640" t="str">
            <v>196401</v>
          </cell>
          <cell r="B640" t="str">
            <v>Dulce Maria Alonso Lopes Batista</v>
          </cell>
          <cell r="C640" t="str">
            <v>1974</v>
          </cell>
          <cell r="D640">
            <v>31</v>
          </cell>
          <cell r="E640">
            <v>31</v>
          </cell>
          <cell r="F640" t="str">
            <v>19560406</v>
          </cell>
          <cell r="G640" t="str">
            <v>49</v>
          </cell>
          <cell r="H640" t="str">
            <v>1</v>
          </cell>
          <cell r="I640" t="str">
            <v>Casado</v>
          </cell>
          <cell r="J640" t="str">
            <v>feminino</v>
          </cell>
          <cell r="K640">
            <v>2</v>
          </cell>
          <cell r="L640" t="str">
            <v>R Prof.Carlos Baeta Neves nº9-4-esq</v>
          </cell>
          <cell r="M640" t="str">
            <v>2900-289</v>
          </cell>
          <cell r="N640" t="str">
            <v>SETÚBAL</v>
          </cell>
          <cell r="O640" t="str">
            <v>00232133</v>
          </cell>
          <cell r="P640" t="str">
            <v>CURSO GERAL DO COMERCIO</v>
          </cell>
          <cell r="R640" t="str">
            <v>4743436</v>
          </cell>
          <cell r="S640" t="str">
            <v>19871020</v>
          </cell>
          <cell r="T640" t="str">
            <v>LISBOA</v>
          </cell>
          <cell r="U640" t="str">
            <v>9803</v>
          </cell>
          <cell r="V640" t="str">
            <v>S.NAC IND ENERGIA-SINDEL</v>
          </cell>
          <cell r="W640" t="str">
            <v>136798608</v>
          </cell>
          <cell r="X640" t="str">
            <v>2232</v>
          </cell>
          <cell r="Y640" t="str">
            <v>0.0</v>
          </cell>
          <cell r="Z640">
            <v>2</v>
          </cell>
          <cell r="AA640" t="str">
            <v>00</v>
          </cell>
          <cell r="AC640" t="str">
            <v>X</v>
          </cell>
          <cell r="AD640" t="str">
            <v>100</v>
          </cell>
          <cell r="AE640" t="str">
            <v>11073757947</v>
          </cell>
          <cell r="AF640" t="str">
            <v>02</v>
          </cell>
          <cell r="AG640" t="str">
            <v>19740422</v>
          </cell>
          <cell r="AH640" t="str">
            <v>DT.Adm.Corr.Antiguid</v>
          </cell>
          <cell r="AI640" t="str">
            <v>1</v>
          </cell>
          <cell r="AJ640" t="str">
            <v>ACTIVOS</v>
          </cell>
          <cell r="AK640" t="str">
            <v>AA</v>
          </cell>
          <cell r="AL640" t="str">
            <v>ACTIVO TEMP.INTEIRO</v>
          </cell>
          <cell r="AM640" t="str">
            <v>J300</v>
          </cell>
          <cell r="AN640" t="str">
            <v>EDPOutsourcing Comercial-S</v>
          </cell>
          <cell r="AO640" t="str">
            <v>J327</v>
          </cell>
          <cell r="AP640" t="str">
            <v>EDPOC-STBL-LjCd</v>
          </cell>
          <cell r="AQ640" t="str">
            <v>40177017</v>
          </cell>
          <cell r="AR640" t="str">
            <v>70000060</v>
          </cell>
          <cell r="AS640" t="str">
            <v>025.</v>
          </cell>
          <cell r="AT640" t="str">
            <v>ESCRITURARIO COMERCIAL</v>
          </cell>
          <cell r="AU640" t="str">
            <v>1</v>
          </cell>
          <cell r="AV640" t="str">
            <v>00040367</v>
          </cell>
          <cell r="AW640" t="str">
            <v>J20464620430</v>
          </cell>
          <cell r="AX640" t="str">
            <v>AS-LJSTB-CD-LOJA SETUBAL-CIDADÃO</v>
          </cell>
          <cell r="AY640" t="str">
            <v>68905617</v>
          </cell>
          <cell r="AZ640" t="str">
            <v>Lj Setúbal - Loja Ci</v>
          </cell>
          <cell r="BA640" t="str">
            <v>6890</v>
          </cell>
          <cell r="BB640" t="str">
            <v>EDP Outsourcing Comercial</v>
          </cell>
          <cell r="BC640" t="str">
            <v>6890</v>
          </cell>
          <cell r="BD640" t="str">
            <v>6890</v>
          </cell>
          <cell r="BE640" t="str">
            <v>2800</v>
          </cell>
          <cell r="BF640" t="str">
            <v>6890</v>
          </cell>
          <cell r="BG640" t="str">
            <v>EDP Outsourcing Comercial,SA</v>
          </cell>
          <cell r="BH640" t="str">
            <v>1010</v>
          </cell>
          <cell r="BI640">
            <v>1247</v>
          </cell>
          <cell r="BJ640" t="str">
            <v>11</v>
          </cell>
          <cell r="BK640">
            <v>31</v>
          </cell>
          <cell r="BL640">
            <v>313.41000000000003</v>
          </cell>
          <cell r="BM640" t="str">
            <v>NÍVEL 5</v>
          </cell>
          <cell r="BN640" t="str">
            <v>03</v>
          </cell>
          <cell r="BO640" t="str">
            <v>08</v>
          </cell>
          <cell r="BP640" t="str">
            <v>20020101</v>
          </cell>
          <cell r="BQ640" t="str">
            <v>21</v>
          </cell>
          <cell r="BR640" t="str">
            <v>EVOLUCAO AUTOMATICA</v>
          </cell>
          <cell r="BS640" t="str">
            <v>20050101</v>
          </cell>
          <cell r="BW640">
            <v>0</v>
          </cell>
          <cell r="BX640">
            <v>0</v>
          </cell>
          <cell r="BY640">
            <v>0</v>
          </cell>
          <cell r="BZ640">
            <v>0</v>
          </cell>
          <cell r="CA640">
            <v>0</v>
          </cell>
          <cell r="CC640">
            <v>0</v>
          </cell>
          <cell r="CG640">
            <v>0</v>
          </cell>
          <cell r="CK640">
            <v>0</v>
          </cell>
          <cell r="CO640">
            <v>0</v>
          </cell>
          <cell r="CT640">
            <v>0</v>
          </cell>
          <cell r="CU640">
            <v>0</v>
          </cell>
          <cell r="CV640">
            <v>0</v>
          </cell>
          <cell r="CW640">
            <v>0</v>
          </cell>
          <cell r="CX640">
            <v>1</v>
          </cell>
          <cell r="CY640" t="str">
            <v>6010</v>
          </cell>
          <cell r="CZ640">
            <v>39.54</v>
          </cell>
          <cell r="DC640">
            <v>0</v>
          </cell>
          <cell r="DF640">
            <v>0</v>
          </cell>
          <cell r="DI640">
            <v>0</v>
          </cell>
          <cell r="DK640">
            <v>0</v>
          </cell>
          <cell r="DL640">
            <v>0</v>
          </cell>
          <cell r="DN640" t="str">
            <v>11LJB</v>
          </cell>
          <cell r="DO640" t="str">
            <v>Fixo Tempo Inteiro</v>
          </cell>
          <cell r="DP640">
            <v>9</v>
          </cell>
          <cell r="DQ640">
            <v>100</v>
          </cell>
          <cell r="DR640" t="str">
            <v>LX01</v>
          </cell>
          <cell r="DT640" t="str">
            <v>00210000</v>
          </cell>
          <cell r="DU640" t="str">
            <v>CREDITO PREDIAL PORTUGUES, SA</v>
          </cell>
        </row>
        <row r="641">
          <cell r="A641" t="str">
            <v>198404</v>
          </cell>
          <cell r="B641" t="str">
            <v>Manuel Joaquim Parrochinha Curto</v>
          </cell>
          <cell r="C641" t="str">
            <v>1977</v>
          </cell>
          <cell r="D641">
            <v>28</v>
          </cell>
          <cell r="E641">
            <v>28</v>
          </cell>
          <cell r="F641" t="str">
            <v>19600823</v>
          </cell>
          <cell r="G641" t="str">
            <v>44</v>
          </cell>
          <cell r="H641" t="str">
            <v>4</v>
          </cell>
          <cell r="I641" t="str">
            <v>Divorc</v>
          </cell>
          <cell r="J641" t="str">
            <v>masculino</v>
          </cell>
          <cell r="K641">
            <v>1</v>
          </cell>
          <cell r="L641" t="str">
            <v>Zona Envolvente Pc de Touros, Lt 1-4.Dto</v>
          </cell>
          <cell r="M641" t="str">
            <v>2860-423</v>
          </cell>
          <cell r="N641" t="str">
            <v>MOITA</v>
          </cell>
          <cell r="O641" t="str">
            <v>00231023</v>
          </cell>
          <cell r="P641" t="str">
            <v>CURSO GERAL DOS LICEUS</v>
          </cell>
          <cell r="R641" t="str">
            <v>5545575</v>
          </cell>
          <cell r="S641" t="str">
            <v>19900103</v>
          </cell>
          <cell r="T641" t="str">
            <v>LISBOA</v>
          </cell>
          <cell r="U641" t="str">
            <v>9802</v>
          </cell>
          <cell r="V641" t="str">
            <v>SIND IND ELéCT SUL ILHAS</v>
          </cell>
          <cell r="W641" t="str">
            <v>118584740</v>
          </cell>
          <cell r="X641" t="str">
            <v>2186</v>
          </cell>
          <cell r="Y641" t="str">
            <v>0.0</v>
          </cell>
          <cell r="Z641">
            <v>1</v>
          </cell>
          <cell r="AA641" t="str">
            <v>00</v>
          </cell>
          <cell r="AD641" t="str">
            <v>100</v>
          </cell>
          <cell r="AE641" t="str">
            <v>11073793509</v>
          </cell>
          <cell r="AF641" t="str">
            <v>02</v>
          </cell>
          <cell r="AG641" t="str">
            <v>19770516</v>
          </cell>
          <cell r="AH641" t="str">
            <v>DT.Adm.Corr.Antiguid</v>
          </cell>
          <cell r="AI641" t="str">
            <v>1</v>
          </cell>
          <cell r="AJ641" t="str">
            <v>ACTIVOS</v>
          </cell>
          <cell r="AK641" t="str">
            <v>AA</v>
          </cell>
          <cell r="AL641" t="str">
            <v>ACTIVO TEMP.INTEIRO</v>
          </cell>
          <cell r="AM641" t="str">
            <v>J300</v>
          </cell>
          <cell r="AN641" t="str">
            <v>EDPOutsourcing Comercial-S</v>
          </cell>
          <cell r="AO641" t="str">
            <v>J327</v>
          </cell>
          <cell r="AP641" t="str">
            <v>EDPOC-STBL-LjCd</v>
          </cell>
          <cell r="AQ641" t="str">
            <v>40177018</v>
          </cell>
          <cell r="AR641" t="str">
            <v>70000060</v>
          </cell>
          <cell r="AS641" t="str">
            <v>025.</v>
          </cell>
          <cell r="AT641" t="str">
            <v>ESCRITURARIO COMERCIAL</v>
          </cell>
          <cell r="AU641" t="str">
            <v>1</v>
          </cell>
          <cell r="AV641" t="str">
            <v>00040367</v>
          </cell>
          <cell r="AW641" t="str">
            <v>J20464620430</v>
          </cell>
          <cell r="AX641" t="str">
            <v>AS-LJSTB-CD-LOJA SETUBAL-CIDADÃO</v>
          </cell>
          <cell r="AY641" t="str">
            <v>68905617</v>
          </cell>
          <cell r="AZ641" t="str">
            <v>Lj Setúbal - Loja Ci</v>
          </cell>
          <cell r="BA641" t="str">
            <v>6890</v>
          </cell>
          <cell r="BB641" t="str">
            <v>EDP Outsourcing Comercial</v>
          </cell>
          <cell r="BC641" t="str">
            <v>6890</v>
          </cell>
          <cell r="BD641" t="str">
            <v>6890</v>
          </cell>
          <cell r="BE641" t="str">
            <v>2800</v>
          </cell>
          <cell r="BF641" t="str">
            <v>6890</v>
          </cell>
          <cell r="BG641" t="str">
            <v>EDP Outsourcing Comercial,SA</v>
          </cell>
          <cell r="BH641" t="str">
            <v>1010</v>
          </cell>
          <cell r="BI641">
            <v>1003</v>
          </cell>
          <cell r="BJ641" t="str">
            <v>08</v>
          </cell>
          <cell r="BK641">
            <v>28</v>
          </cell>
          <cell r="BL641">
            <v>283.08</v>
          </cell>
          <cell r="BM641" t="str">
            <v>NÍVEL 5</v>
          </cell>
          <cell r="BN641" t="str">
            <v>02</v>
          </cell>
          <cell r="BO641" t="str">
            <v>05</v>
          </cell>
          <cell r="BP641" t="str">
            <v>20030101</v>
          </cell>
          <cell r="BQ641" t="str">
            <v>21</v>
          </cell>
          <cell r="BR641" t="str">
            <v>EVOLUCAO AUTOMATICA</v>
          </cell>
          <cell r="BS641" t="str">
            <v>20050101</v>
          </cell>
          <cell r="BW641">
            <v>0</v>
          </cell>
          <cell r="BX641">
            <v>0</v>
          </cell>
          <cell r="BY641">
            <v>0</v>
          </cell>
          <cell r="BZ641">
            <v>0</v>
          </cell>
          <cell r="CA641">
            <v>0</v>
          </cell>
          <cell r="CC641">
            <v>0</v>
          </cell>
          <cell r="CG641">
            <v>0</v>
          </cell>
          <cell r="CK641">
            <v>0</v>
          </cell>
          <cell r="CO641">
            <v>0</v>
          </cell>
          <cell r="CT641">
            <v>0</v>
          </cell>
          <cell r="CU641">
            <v>0</v>
          </cell>
          <cell r="CV641">
            <v>0</v>
          </cell>
          <cell r="CW641">
            <v>0</v>
          </cell>
          <cell r="CX641">
            <v>1</v>
          </cell>
          <cell r="CY641" t="str">
            <v>6010</v>
          </cell>
          <cell r="CZ641">
            <v>39.54</v>
          </cell>
          <cell r="DC641">
            <v>0</v>
          </cell>
          <cell r="DF641">
            <v>0</v>
          </cell>
          <cell r="DI641">
            <v>0</v>
          </cell>
          <cell r="DK641">
            <v>0</v>
          </cell>
          <cell r="DL641">
            <v>0</v>
          </cell>
          <cell r="DN641" t="str">
            <v>11LJB</v>
          </cell>
          <cell r="DO641" t="str">
            <v>Fixo Tempo Inteiro</v>
          </cell>
          <cell r="DP641">
            <v>9</v>
          </cell>
          <cell r="DQ641">
            <v>100</v>
          </cell>
          <cell r="DR641" t="str">
            <v>LX01</v>
          </cell>
          <cell r="DT641" t="str">
            <v>00350483</v>
          </cell>
          <cell r="DU641" t="str">
            <v>CAIXA GERAL DE DEPOSITOS, SA</v>
          </cell>
        </row>
        <row r="642">
          <cell r="A642" t="str">
            <v>262099</v>
          </cell>
          <cell r="B642" t="str">
            <v>Jorge Manuel Cruz Correia Grosso</v>
          </cell>
          <cell r="C642" t="str">
            <v>1977</v>
          </cell>
          <cell r="D642">
            <v>28</v>
          </cell>
          <cell r="E642">
            <v>28</v>
          </cell>
          <cell r="F642" t="str">
            <v>19590813</v>
          </cell>
          <cell r="G642" t="str">
            <v>45</v>
          </cell>
          <cell r="H642" t="str">
            <v>1</v>
          </cell>
          <cell r="I642" t="str">
            <v>Casado</v>
          </cell>
          <cell r="J642" t="str">
            <v>masculino</v>
          </cell>
          <cell r="K642">
            <v>2</v>
          </cell>
          <cell r="L642" t="str">
            <v>Pct Teofilo Monte,  2       2 Dt.</v>
          </cell>
          <cell r="M642" t="str">
            <v>2835-405</v>
          </cell>
          <cell r="N642" t="str">
            <v>LAVRADIO</v>
          </cell>
          <cell r="O642" t="str">
            <v>00232211</v>
          </cell>
          <cell r="P642" t="str">
            <v>C.GERAL ADMINISTRACAO COMERCIO</v>
          </cell>
          <cell r="R642" t="str">
            <v>6010554</v>
          </cell>
          <cell r="S642" t="str">
            <v>20030226</v>
          </cell>
          <cell r="T642" t="str">
            <v>LISBOA</v>
          </cell>
          <cell r="U642" t="str">
            <v>9802</v>
          </cell>
          <cell r="V642" t="str">
            <v>SIND IND ELéCT SUL ILHAS</v>
          </cell>
          <cell r="W642" t="str">
            <v>160551102</v>
          </cell>
          <cell r="X642" t="str">
            <v>2160</v>
          </cell>
          <cell r="Y642" t="str">
            <v>0.0</v>
          </cell>
          <cell r="Z642">
            <v>2</v>
          </cell>
          <cell r="AA642" t="str">
            <v>00</v>
          </cell>
          <cell r="AC642" t="str">
            <v>X</v>
          </cell>
          <cell r="AD642" t="str">
            <v>100</v>
          </cell>
          <cell r="AE642" t="str">
            <v>11072643647</v>
          </cell>
          <cell r="AF642" t="str">
            <v>02</v>
          </cell>
          <cell r="AG642" t="str">
            <v>19770721</v>
          </cell>
          <cell r="AH642" t="str">
            <v>DT.Adm.Corr.Antiguid</v>
          </cell>
          <cell r="AI642" t="str">
            <v>1</v>
          </cell>
          <cell r="AJ642" t="str">
            <v>ACTIVOS</v>
          </cell>
          <cell r="AK642" t="str">
            <v>AA</v>
          </cell>
          <cell r="AL642" t="str">
            <v>ACTIVO TEMP.INTEIRO</v>
          </cell>
          <cell r="AM642" t="str">
            <v>J300</v>
          </cell>
          <cell r="AN642" t="str">
            <v>EDPOutsourcing Comercial-S</v>
          </cell>
          <cell r="AO642" t="str">
            <v>J327</v>
          </cell>
          <cell r="AP642" t="str">
            <v>EDPOC-STBL-LjCd</v>
          </cell>
          <cell r="AQ642" t="str">
            <v>40177022</v>
          </cell>
          <cell r="AR642" t="str">
            <v>70000060</v>
          </cell>
          <cell r="AS642" t="str">
            <v>025.</v>
          </cell>
          <cell r="AT642" t="str">
            <v>ESCRITURARIO COMERCIAL</v>
          </cell>
          <cell r="AU642" t="str">
            <v>1</v>
          </cell>
          <cell r="AV642" t="str">
            <v>00040367</v>
          </cell>
          <cell r="AW642" t="str">
            <v>J20464620430</v>
          </cell>
          <cell r="AX642" t="str">
            <v>AS-LJSTB-CD-LOJA SETUBAL-CIDADÃO</v>
          </cell>
          <cell r="AY642" t="str">
            <v>68905617</v>
          </cell>
          <cell r="AZ642" t="str">
            <v>Lj Setúbal - Loja Ci</v>
          </cell>
          <cell r="BA642" t="str">
            <v>6890</v>
          </cell>
          <cell r="BB642" t="str">
            <v>EDP Outsourcing Comercial</v>
          </cell>
          <cell r="BC642" t="str">
            <v>6890</v>
          </cell>
          <cell r="BD642" t="str">
            <v>6890</v>
          </cell>
          <cell r="BE642" t="str">
            <v>2800</v>
          </cell>
          <cell r="BF642" t="str">
            <v>6890</v>
          </cell>
          <cell r="BG642" t="str">
            <v>EDP Outsourcing Comercial,SA</v>
          </cell>
          <cell r="BH642" t="str">
            <v>1010</v>
          </cell>
          <cell r="BI642">
            <v>1247</v>
          </cell>
          <cell r="BJ642" t="str">
            <v>11</v>
          </cell>
          <cell r="BK642">
            <v>28</v>
          </cell>
          <cell r="BL642">
            <v>283.08</v>
          </cell>
          <cell r="BM642" t="str">
            <v>NÍVEL 5</v>
          </cell>
          <cell r="BN642" t="str">
            <v>01</v>
          </cell>
          <cell r="BO642" t="str">
            <v>08</v>
          </cell>
          <cell r="BP642" t="str">
            <v>20040101</v>
          </cell>
          <cell r="BQ642" t="str">
            <v>21</v>
          </cell>
          <cell r="BR642" t="str">
            <v>EVOLUCAO AUTOMATICA</v>
          </cell>
          <cell r="BS642" t="str">
            <v>20050101</v>
          </cell>
          <cell r="BW642">
            <v>0</v>
          </cell>
          <cell r="BX642">
            <v>0</v>
          </cell>
          <cell r="BY642">
            <v>0</v>
          </cell>
          <cell r="BZ642">
            <v>0</v>
          </cell>
          <cell r="CA642">
            <v>0</v>
          </cell>
          <cell r="CC642">
            <v>0</v>
          </cell>
          <cell r="CG642">
            <v>0</v>
          </cell>
          <cell r="CK642">
            <v>0</v>
          </cell>
          <cell r="CO642">
            <v>0</v>
          </cell>
          <cell r="CT642">
            <v>0</v>
          </cell>
          <cell r="CU642">
            <v>0</v>
          </cell>
          <cell r="CV642">
            <v>0</v>
          </cell>
          <cell r="CW642">
            <v>0</v>
          </cell>
          <cell r="CX642">
            <v>1</v>
          </cell>
          <cell r="CY642" t="str">
            <v>6010</v>
          </cell>
          <cell r="CZ642">
            <v>39.54</v>
          </cell>
          <cell r="DC642">
            <v>0</v>
          </cell>
          <cell r="DF642">
            <v>0</v>
          </cell>
          <cell r="DI642">
            <v>0</v>
          </cell>
          <cell r="DK642">
            <v>0</v>
          </cell>
          <cell r="DL642">
            <v>0</v>
          </cell>
          <cell r="DN642" t="str">
            <v>11LJA</v>
          </cell>
          <cell r="DO642" t="str">
            <v>Fixo Tempo Inteiro</v>
          </cell>
          <cell r="DP642">
            <v>9</v>
          </cell>
          <cell r="DQ642">
            <v>100</v>
          </cell>
          <cell r="DR642" t="str">
            <v>LX01</v>
          </cell>
          <cell r="DT642" t="str">
            <v>00330000</v>
          </cell>
          <cell r="DU642" t="str">
            <v>BANCO COMERCIAL PORTUGUES, SA</v>
          </cell>
        </row>
        <row r="643">
          <cell r="A643" t="str">
            <v>307190</v>
          </cell>
          <cell r="B643" t="str">
            <v>Ricardo Conceição Silveira Guilherme</v>
          </cell>
          <cell r="C643" t="str">
            <v>1987</v>
          </cell>
          <cell r="D643">
            <v>18</v>
          </cell>
          <cell r="E643">
            <v>18</v>
          </cell>
          <cell r="F643" t="str">
            <v>19571208</v>
          </cell>
          <cell r="G643" t="str">
            <v>47</v>
          </cell>
          <cell r="H643" t="str">
            <v>1</v>
          </cell>
          <cell r="I643" t="str">
            <v>Casado</v>
          </cell>
          <cell r="J643" t="str">
            <v>masculino</v>
          </cell>
          <cell r="K643">
            <v>2</v>
          </cell>
          <cell r="L643" t="str">
            <v>Rua Falcão Machado Lt 17 R/C Dto</v>
          </cell>
          <cell r="M643" t="str">
            <v>2900-000</v>
          </cell>
          <cell r="N643" t="str">
            <v>SETÚBAL</v>
          </cell>
          <cell r="O643" t="str">
            <v>00231023</v>
          </cell>
          <cell r="P643" t="str">
            <v>CURSO GERAL DOS LICEUS</v>
          </cell>
          <cell r="R643" t="str">
            <v>5181081</v>
          </cell>
          <cell r="S643" t="str">
            <v>20011211</v>
          </cell>
          <cell r="T643" t="str">
            <v>SETÚBAL</v>
          </cell>
          <cell r="U643" t="str">
            <v>9803</v>
          </cell>
          <cell r="V643" t="str">
            <v>S.NAC IND ENERGIA-SINDEL</v>
          </cell>
          <cell r="W643" t="str">
            <v>141805692</v>
          </cell>
          <cell r="X643" t="str">
            <v>3530</v>
          </cell>
          <cell r="Y643" t="str">
            <v>0.0</v>
          </cell>
          <cell r="Z643">
            <v>2</v>
          </cell>
          <cell r="AA643" t="str">
            <v>00</v>
          </cell>
          <cell r="AD643" t="str">
            <v>100</v>
          </cell>
          <cell r="AE643" t="str">
            <v>11073233548</v>
          </cell>
          <cell r="AF643" t="str">
            <v>02</v>
          </cell>
          <cell r="AG643" t="str">
            <v>19871001</v>
          </cell>
          <cell r="AH643" t="str">
            <v>DT.Adm.Corr.Antiguid</v>
          </cell>
          <cell r="AI643" t="str">
            <v>1</v>
          </cell>
          <cell r="AJ643" t="str">
            <v>ACTIVOS</v>
          </cell>
          <cell r="AK643" t="str">
            <v>AA</v>
          </cell>
          <cell r="AL643" t="str">
            <v>ACTIVO TEMP.INTEIRO</v>
          </cell>
          <cell r="AM643" t="str">
            <v>J300</v>
          </cell>
          <cell r="AN643" t="str">
            <v>EDPOutsourcing Comercial-S</v>
          </cell>
          <cell r="AO643" t="str">
            <v>J327</v>
          </cell>
          <cell r="AP643" t="str">
            <v>EDPOC-STBL-LjCd</v>
          </cell>
          <cell r="AQ643" t="str">
            <v>40177025</v>
          </cell>
          <cell r="AR643" t="str">
            <v>70000060</v>
          </cell>
          <cell r="AS643" t="str">
            <v>025.</v>
          </cell>
          <cell r="AT643" t="str">
            <v>ESCRITURARIO COMERCIAL</v>
          </cell>
          <cell r="AU643" t="str">
            <v>1</v>
          </cell>
          <cell r="AV643" t="str">
            <v>00040367</v>
          </cell>
          <cell r="AW643" t="str">
            <v>J20464620430</v>
          </cell>
          <cell r="AX643" t="str">
            <v>AS-LJSTB-CD-LOJA SETUBAL-CIDADÃO</v>
          </cell>
          <cell r="AY643" t="str">
            <v>68905617</v>
          </cell>
          <cell r="AZ643" t="str">
            <v>Lj Setúbal - Loja Ci</v>
          </cell>
          <cell r="BA643" t="str">
            <v>6890</v>
          </cell>
          <cell r="BB643" t="str">
            <v>EDP Outsourcing Comercial</v>
          </cell>
          <cell r="BC643" t="str">
            <v>6890</v>
          </cell>
          <cell r="BD643" t="str">
            <v>6890</v>
          </cell>
          <cell r="BE643" t="str">
            <v>2800</v>
          </cell>
          <cell r="BF643" t="str">
            <v>6890</v>
          </cell>
          <cell r="BG643" t="str">
            <v>EDP Outsourcing Comercial,SA</v>
          </cell>
          <cell r="BH643" t="str">
            <v>1010</v>
          </cell>
          <cell r="BI643">
            <v>1247</v>
          </cell>
          <cell r="BJ643" t="str">
            <v>11</v>
          </cell>
          <cell r="BK643">
            <v>18</v>
          </cell>
          <cell r="BL643">
            <v>181.98</v>
          </cell>
          <cell r="BM643" t="str">
            <v>NÍVEL 5</v>
          </cell>
          <cell r="BN643" t="str">
            <v>01</v>
          </cell>
          <cell r="BO643" t="str">
            <v>08</v>
          </cell>
          <cell r="BP643" t="str">
            <v>20040101</v>
          </cell>
          <cell r="BQ643" t="str">
            <v>21</v>
          </cell>
          <cell r="BR643" t="str">
            <v>EVOLUCAO AUTOMATICA</v>
          </cell>
          <cell r="BS643" t="str">
            <v>20050101</v>
          </cell>
          <cell r="BW643">
            <v>0</v>
          </cell>
          <cell r="BX643">
            <v>0</v>
          </cell>
          <cell r="BY643">
            <v>0</v>
          </cell>
          <cell r="BZ643">
            <v>0</v>
          </cell>
          <cell r="CA643">
            <v>0</v>
          </cell>
          <cell r="CC643">
            <v>0</v>
          </cell>
          <cell r="CG643">
            <v>0</v>
          </cell>
          <cell r="CK643">
            <v>0</v>
          </cell>
          <cell r="CO643">
            <v>0</v>
          </cell>
          <cell r="CT643">
            <v>0</v>
          </cell>
          <cell r="CU643">
            <v>0</v>
          </cell>
          <cell r="CV643">
            <v>0</v>
          </cell>
          <cell r="CW643">
            <v>0</v>
          </cell>
          <cell r="CX643">
            <v>1</v>
          </cell>
          <cell r="CY643" t="str">
            <v>6010</v>
          </cell>
          <cell r="CZ643">
            <v>39.54</v>
          </cell>
          <cell r="DC643">
            <v>0</v>
          </cell>
          <cell r="DF643">
            <v>0</v>
          </cell>
          <cell r="DI643">
            <v>0</v>
          </cell>
          <cell r="DK643">
            <v>0</v>
          </cell>
          <cell r="DL643">
            <v>0</v>
          </cell>
          <cell r="DN643" t="str">
            <v>11LJB</v>
          </cell>
          <cell r="DO643" t="str">
            <v>Fixo Tempo Inteiro</v>
          </cell>
          <cell r="DP643">
            <v>9</v>
          </cell>
          <cell r="DQ643">
            <v>100</v>
          </cell>
          <cell r="DR643" t="str">
            <v>LX01</v>
          </cell>
          <cell r="DT643" t="str">
            <v>00330000</v>
          </cell>
          <cell r="DU643" t="str">
            <v>BANCO COMERCIAL PORTUGUES, SA</v>
          </cell>
        </row>
        <row r="644">
          <cell r="A644" t="str">
            <v>211214</v>
          </cell>
          <cell r="B644" t="str">
            <v>Augusta Berta Pinto Cardoso Oliveira Rodrigues</v>
          </cell>
          <cell r="C644" t="str">
            <v>1981</v>
          </cell>
          <cell r="D644">
            <v>24</v>
          </cell>
          <cell r="E644">
            <v>24</v>
          </cell>
          <cell r="F644" t="str">
            <v>19580616</v>
          </cell>
          <cell r="G644" t="str">
            <v>47</v>
          </cell>
          <cell r="H644" t="str">
            <v>1</v>
          </cell>
          <cell r="I644" t="str">
            <v>Casado</v>
          </cell>
          <cell r="J644" t="str">
            <v>feminino</v>
          </cell>
          <cell r="K644">
            <v>1</v>
          </cell>
          <cell r="L644" t="str">
            <v>Pct Carlos Vilhena, 1-3ºDto</v>
          </cell>
          <cell r="M644" t="str">
            <v>2835-032</v>
          </cell>
          <cell r="N644" t="str">
            <v>BAIXA DA BANHEIRA</v>
          </cell>
          <cell r="O644" t="str">
            <v>00241132</v>
          </cell>
          <cell r="P644" t="str">
            <v>CURSO COMPLEMENTAR DOS LICEUS</v>
          </cell>
          <cell r="R644" t="str">
            <v>3588729</v>
          </cell>
          <cell r="S644" t="str">
            <v>20000530</v>
          </cell>
          <cell r="T644" t="str">
            <v>Lisboa</v>
          </cell>
          <cell r="U644" t="str">
            <v>9802</v>
          </cell>
          <cell r="V644" t="str">
            <v>SIND IND ELéCT SUL ILHAS</v>
          </cell>
          <cell r="W644" t="str">
            <v>170051137</v>
          </cell>
          <cell r="X644" t="str">
            <v>2186</v>
          </cell>
          <cell r="Y644" t="str">
            <v>0.0</v>
          </cell>
          <cell r="Z644">
            <v>1</v>
          </cell>
          <cell r="AA644" t="str">
            <v>00</v>
          </cell>
          <cell r="AC644" t="str">
            <v>X</v>
          </cell>
          <cell r="AD644" t="str">
            <v>100</v>
          </cell>
          <cell r="AE644" t="str">
            <v>11218787416</v>
          </cell>
          <cell r="AF644" t="str">
            <v>02</v>
          </cell>
          <cell r="AG644" t="str">
            <v>19810323</v>
          </cell>
          <cell r="AH644" t="str">
            <v>DT.Adm.Corr.Antiguid</v>
          </cell>
          <cell r="AI644" t="str">
            <v>1</v>
          </cell>
          <cell r="AJ644" t="str">
            <v>ACTIVOS</v>
          </cell>
          <cell r="AK644" t="str">
            <v>AA</v>
          </cell>
          <cell r="AL644" t="str">
            <v>ACTIVO TEMP.INTEIRO</v>
          </cell>
          <cell r="AM644" t="str">
            <v>J300</v>
          </cell>
          <cell r="AN644" t="str">
            <v>EDPOutsourcing Comercial-S</v>
          </cell>
          <cell r="AO644" t="str">
            <v>J327</v>
          </cell>
          <cell r="AP644" t="str">
            <v>EDPOC-STBL-LjCd</v>
          </cell>
          <cell r="AQ644" t="str">
            <v>40177020</v>
          </cell>
          <cell r="AR644" t="str">
            <v>70000060</v>
          </cell>
          <cell r="AS644" t="str">
            <v>025.</v>
          </cell>
          <cell r="AT644" t="str">
            <v>ESCRITURARIO COMERCIAL</v>
          </cell>
          <cell r="AU644" t="str">
            <v>1</v>
          </cell>
          <cell r="AV644" t="str">
            <v>00040367</v>
          </cell>
          <cell r="AW644" t="str">
            <v>J20464620430</v>
          </cell>
          <cell r="AX644" t="str">
            <v>AS-LJSTB-CD-LOJA SETUBAL-CIDADÃO</v>
          </cell>
          <cell r="AY644" t="str">
            <v>68905617</v>
          </cell>
          <cell r="AZ644" t="str">
            <v>Lj Setúbal - Loja Ci</v>
          </cell>
          <cell r="BA644" t="str">
            <v>6890</v>
          </cell>
          <cell r="BB644" t="str">
            <v>EDP Outsourcing Comercial</v>
          </cell>
          <cell r="BC644" t="str">
            <v>6890</v>
          </cell>
          <cell r="BD644" t="str">
            <v>6890</v>
          </cell>
          <cell r="BE644" t="str">
            <v>2800</v>
          </cell>
          <cell r="BF644" t="str">
            <v>6890</v>
          </cell>
          <cell r="BG644" t="str">
            <v>EDP Outsourcing Comercial,SA</v>
          </cell>
          <cell r="BH644" t="str">
            <v>1010</v>
          </cell>
          <cell r="BI644">
            <v>1247</v>
          </cell>
          <cell r="BJ644" t="str">
            <v>11</v>
          </cell>
          <cell r="BK644">
            <v>24</v>
          </cell>
          <cell r="BL644">
            <v>242.64</v>
          </cell>
          <cell r="BM644" t="str">
            <v>NÍVEL 5</v>
          </cell>
          <cell r="BN644" t="str">
            <v>03</v>
          </cell>
          <cell r="BO644" t="str">
            <v>08</v>
          </cell>
          <cell r="BP644" t="str">
            <v>20010109</v>
          </cell>
          <cell r="BQ644" t="str">
            <v>22</v>
          </cell>
          <cell r="BR644" t="str">
            <v>ACELERACAO DE CARREIRA</v>
          </cell>
          <cell r="BS644" t="str">
            <v>20050101</v>
          </cell>
          <cell r="BT644" t="str">
            <v>20010901</v>
          </cell>
          <cell r="BW644">
            <v>0</v>
          </cell>
          <cell r="BX644">
            <v>0</v>
          </cell>
          <cell r="BY644">
            <v>0</v>
          </cell>
          <cell r="BZ644">
            <v>0</v>
          </cell>
          <cell r="CA644">
            <v>0</v>
          </cell>
          <cell r="CC644">
            <v>0</v>
          </cell>
          <cell r="CG644">
            <v>0</v>
          </cell>
          <cell r="CK644">
            <v>0</v>
          </cell>
          <cell r="CO644">
            <v>0</v>
          </cell>
          <cell r="CT644">
            <v>0</v>
          </cell>
          <cell r="CU644">
            <v>0</v>
          </cell>
          <cell r="CV644">
            <v>0</v>
          </cell>
          <cell r="CW644">
            <v>0</v>
          </cell>
          <cell r="CX644">
            <v>0</v>
          </cell>
          <cell r="CZ644">
            <v>0</v>
          </cell>
          <cell r="DC644">
            <v>0</v>
          </cell>
          <cell r="DF644">
            <v>0</v>
          </cell>
          <cell r="DI644">
            <v>0</v>
          </cell>
          <cell r="DK644">
            <v>0</v>
          </cell>
          <cell r="DL644">
            <v>0</v>
          </cell>
          <cell r="DN644" t="str">
            <v>11LJB</v>
          </cell>
          <cell r="DO644" t="str">
            <v>Fixo Tempo Inteiro</v>
          </cell>
          <cell r="DP644">
            <v>2</v>
          </cell>
          <cell r="DQ644">
            <v>100</v>
          </cell>
          <cell r="DR644" t="str">
            <v>LX01</v>
          </cell>
          <cell r="DT644" t="str">
            <v>00350483</v>
          </cell>
          <cell r="DU644" t="str">
            <v>CAIXA GERAL DE DEPOSITOS, SA</v>
          </cell>
        </row>
        <row r="645">
          <cell r="A645" t="str">
            <v>262056</v>
          </cell>
          <cell r="B645" t="str">
            <v>Joaquim Antonio Cardoso Ruxa Silva</v>
          </cell>
          <cell r="C645" t="str">
            <v>1981</v>
          </cell>
          <cell r="D645">
            <v>24</v>
          </cell>
          <cell r="E645">
            <v>24</v>
          </cell>
          <cell r="F645" t="str">
            <v>19580323</v>
          </cell>
          <cell r="G645" t="str">
            <v>47</v>
          </cell>
          <cell r="H645" t="str">
            <v>1</v>
          </cell>
          <cell r="I645" t="str">
            <v>Casado</v>
          </cell>
          <cell r="J645" t="str">
            <v>masculino</v>
          </cell>
          <cell r="K645">
            <v>1</v>
          </cell>
          <cell r="L645" t="str">
            <v>Rua dos Pinheiros, 4 Vila Chã</v>
          </cell>
          <cell r="M645" t="str">
            <v>2835-762</v>
          </cell>
          <cell r="N645" t="str">
            <v>SANTO ANTÓNIO DA CHARNECA</v>
          </cell>
          <cell r="O645" t="str">
            <v>00243403</v>
          </cell>
          <cell r="P645" t="str">
            <v>12.ANO - 3. CURSO</v>
          </cell>
          <cell r="R645" t="str">
            <v>5096250</v>
          </cell>
          <cell r="S645" t="str">
            <v>20000125</v>
          </cell>
          <cell r="T645" t="str">
            <v>LISBOA</v>
          </cell>
          <cell r="U645" t="str">
            <v>9803</v>
          </cell>
          <cell r="V645" t="str">
            <v>S.NAC IND ENERGIA-SINDEL</v>
          </cell>
          <cell r="W645" t="str">
            <v>124353967</v>
          </cell>
          <cell r="X645" t="str">
            <v>2160</v>
          </cell>
          <cell r="Y645" t="str">
            <v>0.0</v>
          </cell>
          <cell r="Z645">
            <v>1</v>
          </cell>
          <cell r="AA645" t="str">
            <v>00</v>
          </cell>
          <cell r="AC645" t="str">
            <v>X</v>
          </cell>
          <cell r="AD645" t="str">
            <v>100</v>
          </cell>
          <cell r="AE645" t="str">
            <v>11170573610</v>
          </cell>
          <cell r="AF645" t="str">
            <v>02</v>
          </cell>
          <cell r="AG645" t="str">
            <v>19810901</v>
          </cell>
          <cell r="AH645" t="str">
            <v>DT.Adm.Corr.Antiguid</v>
          </cell>
          <cell r="AI645" t="str">
            <v>1</v>
          </cell>
          <cell r="AJ645" t="str">
            <v>ACTIVOS</v>
          </cell>
          <cell r="AK645" t="str">
            <v>AA</v>
          </cell>
          <cell r="AL645" t="str">
            <v>ACTIVO TEMP.INTEIRO</v>
          </cell>
          <cell r="AM645" t="str">
            <v>J300</v>
          </cell>
          <cell r="AN645" t="str">
            <v>EDPOutsourcing Comercial-S</v>
          </cell>
          <cell r="AO645" t="str">
            <v>J327</v>
          </cell>
          <cell r="AP645" t="str">
            <v>EDPOC-STBL-LjCd</v>
          </cell>
          <cell r="AQ645" t="str">
            <v>40177021</v>
          </cell>
          <cell r="AR645" t="str">
            <v>70000060</v>
          </cell>
          <cell r="AS645" t="str">
            <v>025.</v>
          </cell>
          <cell r="AT645" t="str">
            <v>ESCRITURARIO COMERCIAL</v>
          </cell>
          <cell r="AU645" t="str">
            <v>1</v>
          </cell>
          <cell r="AV645" t="str">
            <v>00040367</v>
          </cell>
          <cell r="AW645" t="str">
            <v>J20464620430</v>
          </cell>
          <cell r="AX645" t="str">
            <v>AS-LJSTB-CD-LOJA SETUBAL-CIDADÃO</v>
          </cell>
          <cell r="AY645" t="str">
            <v>68905617</v>
          </cell>
          <cell r="AZ645" t="str">
            <v>Lj Setúbal - Loja Ci</v>
          </cell>
          <cell r="BA645" t="str">
            <v>6890</v>
          </cell>
          <cell r="BB645" t="str">
            <v>EDP Outsourcing Comercial</v>
          </cell>
          <cell r="BC645" t="str">
            <v>6890</v>
          </cell>
          <cell r="BD645" t="str">
            <v>6890</v>
          </cell>
          <cell r="BE645" t="str">
            <v>2800</v>
          </cell>
          <cell r="BF645" t="str">
            <v>6890</v>
          </cell>
          <cell r="BG645" t="str">
            <v>EDP Outsourcing Comercial,SA</v>
          </cell>
          <cell r="BH645" t="str">
            <v>1010</v>
          </cell>
          <cell r="BI645">
            <v>1160</v>
          </cell>
          <cell r="BJ645" t="str">
            <v>10</v>
          </cell>
          <cell r="BK645">
            <v>24</v>
          </cell>
          <cell r="BL645">
            <v>242.64</v>
          </cell>
          <cell r="BM645" t="str">
            <v>NÍVEL 5</v>
          </cell>
          <cell r="BN645" t="str">
            <v>01</v>
          </cell>
          <cell r="BO645" t="str">
            <v>07</v>
          </cell>
          <cell r="BP645" t="str">
            <v>20040101</v>
          </cell>
          <cell r="BQ645" t="str">
            <v>21</v>
          </cell>
          <cell r="BR645" t="str">
            <v>EVOLUCAO AUTOMATICA</v>
          </cell>
          <cell r="BS645" t="str">
            <v>20050101</v>
          </cell>
          <cell r="BW645">
            <v>0</v>
          </cell>
          <cell r="BX645">
            <v>0</v>
          </cell>
          <cell r="BY645">
            <v>0</v>
          </cell>
          <cell r="BZ645">
            <v>0</v>
          </cell>
          <cell r="CA645">
            <v>0</v>
          </cell>
          <cell r="CC645">
            <v>0</v>
          </cell>
          <cell r="CG645">
            <v>0</v>
          </cell>
          <cell r="CK645">
            <v>0</v>
          </cell>
          <cell r="CO645">
            <v>0</v>
          </cell>
          <cell r="CT645">
            <v>0</v>
          </cell>
          <cell r="CU645">
            <v>0</v>
          </cell>
          <cell r="CV645">
            <v>0</v>
          </cell>
          <cell r="CW645">
            <v>0</v>
          </cell>
          <cell r="CX645">
            <v>1</v>
          </cell>
          <cell r="CY645" t="str">
            <v>6010</v>
          </cell>
          <cell r="CZ645">
            <v>39.54</v>
          </cell>
          <cell r="DC645">
            <v>0</v>
          </cell>
          <cell r="DF645">
            <v>0</v>
          </cell>
          <cell r="DI645">
            <v>0</v>
          </cell>
          <cell r="DK645">
            <v>0</v>
          </cell>
          <cell r="DL645">
            <v>0</v>
          </cell>
          <cell r="DN645" t="str">
            <v>11LJA</v>
          </cell>
          <cell r="DO645" t="str">
            <v>Fixo Tempo Inteiro</v>
          </cell>
          <cell r="DP645">
            <v>9</v>
          </cell>
          <cell r="DQ645">
            <v>100</v>
          </cell>
          <cell r="DR645" t="str">
            <v>LX01</v>
          </cell>
          <cell r="DT645" t="str">
            <v>00350551</v>
          </cell>
          <cell r="DU645" t="str">
            <v>CAIXA GERAL DE DEPOSITOS, SA</v>
          </cell>
        </row>
        <row r="646">
          <cell r="A646" t="str">
            <v>196215</v>
          </cell>
          <cell r="B646" t="str">
            <v>Carlos Henrique Cordeiro Vestias</v>
          </cell>
          <cell r="C646" t="str">
            <v>1978</v>
          </cell>
          <cell r="D646">
            <v>27</v>
          </cell>
          <cell r="E646">
            <v>27</v>
          </cell>
          <cell r="F646" t="str">
            <v>19570411</v>
          </cell>
          <cell r="G646" t="str">
            <v>48</v>
          </cell>
          <cell r="H646" t="str">
            <v>1</v>
          </cell>
          <cell r="I646" t="str">
            <v>Casado</v>
          </cell>
          <cell r="J646" t="str">
            <v>masculino</v>
          </cell>
          <cell r="K646">
            <v>1</v>
          </cell>
          <cell r="L646" t="str">
            <v>Lg da União, 3-R/C            Azeda</v>
          </cell>
          <cell r="M646" t="str">
            <v>2910-045</v>
          </cell>
          <cell r="N646" t="str">
            <v>SETÚBAL</v>
          </cell>
          <cell r="O646" t="str">
            <v>00241132</v>
          </cell>
          <cell r="P646" t="str">
            <v>CURSO COMPLEMENTAR DOS LICEUS</v>
          </cell>
          <cell r="R646" t="str">
            <v>5187267</v>
          </cell>
          <cell r="S646" t="str">
            <v>19961023</v>
          </cell>
          <cell r="T646" t="str">
            <v>SETUBAL</v>
          </cell>
          <cell r="U646" t="str">
            <v>9803</v>
          </cell>
          <cell r="V646" t="str">
            <v>S.NAC IND ENERGIA-SINDEL</v>
          </cell>
          <cell r="W646" t="str">
            <v>106253840</v>
          </cell>
          <cell r="X646" t="str">
            <v>2232</v>
          </cell>
          <cell r="Y646" t="str">
            <v>0.0</v>
          </cell>
          <cell r="Z646">
            <v>1</v>
          </cell>
          <cell r="AA646" t="str">
            <v>00</v>
          </cell>
          <cell r="AC646" t="str">
            <v>X</v>
          </cell>
          <cell r="AD646" t="str">
            <v>100</v>
          </cell>
          <cell r="AE646" t="str">
            <v>11073757858</v>
          </cell>
          <cell r="AF646" t="str">
            <v>02</v>
          </cell>
          <cell r="AG646" t="str">
            <v>19780517</v>
          </cell>
          <cell r="AH646" t="str">
            <v>DT.Adm.Corr.Antiguid</v>
          </cell>
          <cell r="AI646" t="str">
            <v>1</v>
          </cell>
          <cell r="AJ646" t="str">
            <v>ACTIVOS</v>
          </cell>
          <cell r="AK646" t="str">
            <v>AA</v>
          </cell>
          <cell r="AL646" t="str">
            <v>ACTIVO TEMP.INTEIRO</v>
          </cell>
          <cell r="AM646" t="str">
            <v>J300</v>
          </cell>
          <cell r="AN646" t="str">
            <v>EDPOutsourcing Comercial-S</v>
          </cell>
          <cell r="AO646" t="str">
            <v>J327</v>
          </cell>
          <cell r="AP646" t="str">
            <v>EDPOC-STBL-LjCd</v>
          </cell>
          <cell r="AQ646" t="str">
            <v>40177013</v>
          </cell>
          <cell r="AR646" t="str">
            <v>70000022</v>
          </cell>
          <cell r="AS646" t="str">
            <v>014.</v>
          </cell>
          <cell r="AT646" t="str">
            <v>TECNICO COMERCIAL</v>
          </cell>
          <cell r="AU646" t="str">
            <v>1</v>
          </cell>
          <cell r="AV646" t="str">
            <v>00040367</v>
          </cell>
          <cell r="AW646" t="str">
            <v>J20464620430</v>
          </cell>
          <cell r="AX646" t="str">
            <v>AS-LJSTB-CD-LOJA SETUBAL-CIDADÃO</v>
          </cell>
          <cell r="AY646" t="str">
            <v>68905617</v>
          </cell>
          <cell r="AZ646" t="str">
            <v>Lj Setúbal - Loja Ci</v>
          </cell>
          <cell r="BA646" t="str">
            <v>6890</v>
          </cell>
          <cell r="BB646" t="str">
            <v>EDP Outsourcing Comercial</v>
          </cell>
          <cell r="BC646" t="str">
            <v>6890</v>
          </cell>
          <cell r="BD646" t="str">
            <v>6890</v>
          </cell>
          <cell r="BE646" t="str">
            <v>2800</v>
          </cell>
          <cell r="BF646" t="str">
            <v>6890</v>
          </cell>
          <cell r="BG646" t="str">
            <v>EDP Outsourcing Comercial,SA</v>
          </cell>
          <cell r="BH646" t="str">
            <v>1010</v>
          </cell>
          <cell r="BI646">
            <v>1432</v>
          </cell>
          <cell r="BJ646" t="str">
            <v>13</v>
          </cell>
          <cell r="BK646">
            <v>27</v>
          </cell>
          <cell r="BL646">
            <v>272.97000000000003</v>
          </cell>
          <cell r="BM646" t="str">
            <v>NÍVEL 4</v>
          </cell>
          <cell r="BN646" t="str">
            <v>01</v>
          </cell>
          <cell r="BO646" t="str">
            <v>07</v>
          </cell>
          <cell r="BP646" t="str">
            <v>20040101</v>
          </cell>
          <cell r="BQ646" t="str">
            <v>21</v>
          </cell>
          <cell r="BR646" t="str">
            <v>EVOLUCAO AUTOMATICA</v>
          </cell>
          <cell r="BS646" t="str">
            <v>20050101</v>
          </cell>
          <cell r="BW646">
            <v>0</v>
          </cell>
          <cell r="BX646">
            <v>0</v>
          </cell>
          <cell r="BY646">
            <v>0</v>
          </cell>
          <cell r="BZ646">
            <v>0</v>
          </cell>
          <cell r="CA646">
            <v>0</v>
          </cell>
          <cell r="CC646">
            <v>0</v>
          </cell>
          <cell r="CG646">
            <v>0</v>
          </cell>
          <cell r="CK646">
            <v>0</v>
          </cell>
          <cell r="CO646">
            <v>0</v>
          </cell>
          <cell r="CT646">
            <v>0</v>
          </cell>
          <cell r="CU646">
            <v>0</v>
          </cell>
          <cell r="CV646">
            <v>0</v>
          </cell>
          <cell r="CW646">
            <v>0</v>
          </cell>
          <cell r="CX646">
            <v>1</v>
          </cell>
          <cell r="CY646" t="str">
            <v>6010</v>
          </cell>
          <cell r="CZ646">
            <v>39.54</v>
          </cell>
          <cell r="DC646">
            <v>0</v>
          </cell>
          <cell r="DF646">
            <v>0</v>
          </cell>
          <cell r="DI646">
            <v>0</v>
          </cell>
          <cell r="DK646">
            <v>0</v>
          </cell>
          <cell r="DL646">
            <v>0</v>
          </cell>
          <cell r="DN646" t="str">
            <v>11LJB</v>
          </cell>
          <cell r="DO646" t="str">
            <v>Fixo Tempo Inteiro</v>
          </cell>
          <cell r="DP646">
            <v>9</v>
          </cell>
          <cell r="DQ646">
            <v>100</v>
          </cell>
          <cell r="DR646" t="str">
            <v>LX01</v>
          </cell>
          <cell r="DT646" t="str">
            <v>00350774</v>
          </cell>
          <cell r="DU646" t="str">
            <v>CAIXA GERAL DE DEPOSITOS, SA</v>
          </cell>
        </row>
        <row r="647">
          <cell r="A647" t="str">
            <v>196827</v>
          </cell>
          <cell r="B647" t="str">
            <v>Filipe Manuel Macedo Fortes Almeida</v>
          </cell>
          <cell r="C647" t="str">
            <v>1972</v>
          </cell>
          <cell r="D647">
            <v>33</v>
          </cell>
          <cell r="E647">
            <v>33</v>
          </cell>
          <cell r="F647" t="str">
            <v>19530118</v>
          </cell>
          <cell r="G647" t="str">
            <v>52</v>
          </cell>
          <cell r="H647" t="str">
            <v>5</v>
          </cell>
          <cell r="I647" t="str">
            <v>Viuvo</v>
          </cell>
          <cell r="J647" t="str">
            <v>masculino</v>
          </cell>
          <cell r="K647">
            <v>0</v>
          </cell>
          <cell r="L647" t="str">
            <v>PRCT. CARLOS COSTA FRESCATA - 8 - 4.A</v>
          </cell>
          <cell r="M647" t="str">
            <v>2910-758</v>
          </cell>
          <cell r="N647" t="str">
            <v>SETÚBAL</v>
          </cell>
          <cell r="O647" t="str">
            <v>00121021</v>
          </cell>
          <cell r="P647" t="str">
            <v>1. CICLO LICEAL (2 ANOS)</v>
          </cell>
          <cell r="R647" t="str">
            <v>2334333</v>
          </cell>
          <cell r="S647" t="str">
            <v>19980109</v>
          </cell>
          <cell r="T647" t="str">
            <v>SETUBAL</v>
          </cell>
          <cell r="U647" t="str">
            <v>9803</v>
          </cell>
          <cell r="V647" t="str">
            <v>S.NAC IND ENERGIA-SINDEL</v>
          </cell>
          <cell r="W647" t="str">
            <v>116347287</v>
          </cell>
          <cell r="X647" t="str">
            <v>2232</v>
          </cell>
          <cell r="Y647" t="str">
            <v>0.0</v>
          </cell>
          <cell r="Z647">
            <v>0</v>
          </cell>
          <cell r="AA647" t="str">
            <v>00</v>
          </cell>
          <cell r="AD647" t="str">
            <v>100</v>
          </cell>
          <cell r="AE647" t="str">
            <v>11073757476</v>
          </cell>
          <cell r="AF647" t="str">
            <v>02</v>
          </cell>
          <cell r="AG647" t="str">
            <v>19720221</v>
          </cell>
          <cell r="AH647" t="str">
            <v>DT.Adm.Corr.Antiguid</v>
          </cell>
          <cell r="AI647" t="str">
            <v>1</v>
          </cell>
          <cell r="AJ647" t="str">
            <v>ACTIVOS</v>
          </cell>
          <cell r="AK647" t="str">
            <v>AA</v>
          </cell>
          <cell r="AL647" t="str">
            <v>ACTIVO TEMP.INTEIRO</v>
          </cell>
          <cell r="AM647" t="str">
            <v>J300</v>
          </cell>
          <cell r="AN647" t="str">
            <v>EDPOutsourcing Comercial-S</v>
          </cell>
          <cell r="AO647" t="str">
            <v>J327</v>
          </cell>
          <cell r="AP647" t="str">
            <v>EDPOC-STBL-LjCd</v>
          </cell>
          <cell r="AQ647" t="str">
            <v>40177014</v>
          </cell>
          <cell r="AR647" t="str">
            <v>70000022</v>
          </cell>
          <cell r="AS647" t="str">
            <v>014.</v>
          </cell>
          <cell r="AT647" t="str">
            <v>TECNICO COMERCIAL</v>
          </cell>
          <cell r="AU647" t="str">
            <v>1</v>
          </cell>
          <cell r="AV647" t="str">
            <v>00040478</v>
          </cell>
          <cell r="AW647" t="str">
            <v>J20464620430</v>
          </cell>
          <cell r="AX647" t="str">
            <v>AS-LJSTB-CD-LOJA SETUBAL-CIDADÃO (I</v>
          </cell>
          <cell r="AY647" t="str">
            <v>68905617</v>
          </cell>
          <cell r="AZ647" t="str">
            <v>Lj Setúbal - Loja Ci</v>
          </cell>
          <cell r="BA647" t="str">
            <v>6890</v>
          </cell>
          <cell r="BB647" t="str">
            <v>EDP Outsourcing Comercial</v>
          </cell>
          <cell r="BC647" t="str">
            <v>6890</v>
          </cell>
          <cell r="BD647" t="str">
            <v>6890</v>
          </cell>
          <cell r="BE647" t="str">
            <v>2800</v>
          </cell>
          <cell r="BF647" t="str">
            <v>6890</v>
          </cell>
          <cell r="BG647" t="str">
            <v>EDP Outsourcing Comercial,SA</v>
          </cell>
          <cell r="BH647" t="str">
            <v>1010</v>
          </cell>
          <cell r="BI647">
            <v>1432</v>
          </cell>
          <cell r="BJ647" t="str">
            <v>13</v>
          </cell>
          <cell r="BK647">
            <v>33</v>
          </cell>
          <cell r="BL647">
            <v>333.63</v>
          </cell>
          <cell r="BM647" t="str">
            <v>NÍVEL 4</v>
          </cell>
          <cell r="BN647" t="str">
            <v>00</v>
          </cell>
          <cell r="BO647" t="str">
            <v>07</v>
          </cell>
          <cell r="BP647" t="str">
            <v>20050101</v>
          </cell>
          <cell r="BQ647" t="str">
            <v>21</v>
          </cell>
          <cell r="BR647" t="str">
            <v>EVOLUCAO AUTOMATICA</v>
          </cell>
          <cell r="BS647" t="str">
            <v>20050101</v>
          </cell>
          <cell r="BW647">
            <v>0</v>
          </cell>
          <cell r="BX647">
            <v>0</v>
          </cell>
          <cell r="BY647">
            <v>0</v>
          </cell>
          <cell r="BZ647">
            <v>0</v>
          </cell>
          <cell r="CA647">
            <v>0</v>
          </cell>
          <cell r="CC647">
            <v>0</v>
          </cell>
          <cell r="CG647">
            <v>0</v>
          </cell>
          <cell r="CK647">
            <v>0</v>
          </cell>
          <cell r="CO647">
            <v>0</v>
          </cell>
          <cell r="CT647">
            <v>0</v>
          </cell>
          <cell r="CU647">
            <v>0</v>
          </cell>
          <cell r="CV647">
            <v>0</v>
          </cell>
          <cell r="CW647">
            <v>0</v>
          </cell>
          <cell r="CX647">
            <v>1</v>
          </cell>
          <cell r="CY647" t="str">
            <v>6010</v>
          </cell>
          <cell r="CZ647">
            <v>39.54</v>
          </cell>
          <cell r="DC647">
            <v>0</v>
          </cell>
          <cell r="DF647">
            <v>0</v>
          </cell>
          <cell r="DI647">
            <v>0</v>
          </cell>
          <cell r="DK647">
            <v>0</v>
          </cell>
          <cell r="DL647">
            <v>0</v>
          </cell>
          <cell r="DN647" t="str">
            <v>11LJA</v>
          </cell>
          <cell r="DO647" t="str">
            <v>Fixo Tempo Inteiro</v>
          </cell>
          <cell r="DP647">
            <v>9</v>
          </cell>
          <cell r="DQ647">
            <v>100</v>
          </cell>
          <cell r="DR647" t="str">
            <v>LX01</v>
          </cell>
          <cell r="DT647" t="str">
            <v>00350774</v>
          </cell>
          <cell r="DU647" t="str">
            <v>CAIXA GERAL DE DEPOSITOS, SA</v>
          </cell>
        </row>
        <row r="648">
          <cell r="A648" t="str">
            <v>196207</v>
          </cell>
          <cell r="B648" t="str">
            <v>Carlos Manuel Lopes Cabedal</v>
          </cell>
          <cell r="C648" t="str">
            <v>1973</v>
          </cell>
          <cell r="D648">
            <v>32</v>
          </cell>
          <cell r="E648">
            <v>32</v>
          </cell>
          <cell r="F648" t="str">
            <v>19581225</v>
          </cell>
          <cell r="G648" t="str">
            <v>46</v>
          </cell>
          <cell r="H648" t="str">
            <v>1</v>
          </cell>
          <cell r="I648" t="str">
            <v>Casado</v>
          </cell>
          <cell r="J648" t="str">
            <v>masculino</v>
          </cell>
          <cell r="K648">
            <v>2</v>
          </cell>
          <cell r="L648" t="str">
            <v>Al dos Alamos, 21-R/C</v>
          </cell>
          <cell r="M648" t="str">
            <v>2910-377</v>
          </cell>
          <cell r="N648" t="str">
            <v>SETÚBAL</v>
          </cell>
          <cell r="O648" t="str">
            <v>00233033</v>
          </cell>
          <cell r="P648" t="str">
            <v>C.GERAL UNIF.ADMINIST.COMERCIO</v>
          </cell>
          <cell r="R648" t="str">
            <v>5176362</v>
          </cell>
          <cell r="S648" t="str">
            <v>19990310</v>
          </cell>
          <cell r="T648" t="str">
            <v>SETUBAL</v>
          </cell>
          <cell r="U648" t="str">
            <v>9803</v>
          </cell>
          <cell r="V648" t="str">
            <v>S.NAC IND ENERGIA-SINDEL</v>
          </cell>
          <cell r="W648" t="str">
            <v>137896450</v>
          </cell>
          <cell r="X648" t="str">
            <v>2232</v>
          </cell>
          <cell r="Y648" t="str">
            <v>0.0</v>
          </cell>
          <cell r="Z648">
            <v>2</v>
          </cell>
          <cell r="AA648" t="str">
            <v>00</v>
          </cell>
          <cell r="AC648" t="str">
            <v>X</v>
          </cell>
          <cell r="AD648" t="str">
            <v>100</v>
          </cell>
          <cell r="AE648" t="str">
            <v>11073757882</v>
          </cell>
          <cell r="AF648" t="str">
            <v>02</v>
          </cell>
          <cell r="AG648" t="str">
            <v>19730803</v>
          </cell>
          <cell r="AH648" t="str">
            <v>DT.Adm.Corr.Antiguid</v>
          </cell>
          <cell r="AI648" t="str">
            <v>1</v>
          </cell>
          <cell r="AJ648" t="str">
            <v>ACTIVOS</v>
          </cell>
          <cell r="AK648" t="str">
            <v>AA</v>
          </cell>
          <cell r="AL648" t="str">
            <v>ACTIVO TEMP.INTEIRO</v>
          </cell>
          <cell r="AM648" t="str">
            <v>J300</v>
          </cell>
          <cell r="AN648" t="str">
            <v>EDPOutsourcing Comercial-S</v>
          </cell>
          <cell r="AO648" t="str">
            <v>J327</v>
          </cell>
          <cell r="AP648" t="str">
            <v>EDPOC-STBL-LjCd</v>
          </cell>
          <cell r="AQ648" t="str">
            <v>40177016</v>
          </cell>
          <cell r="AR648" t="str">
            <v>70000060</v>
          </cell>
          <cell r="AS648" t="str">
            <v>025.</v>
          </cell>
          <cell r="AT648" t="str">
            <v>ESCRITURARIO COMERCIAL</v>
          </cell>
          <cell r="AU648" t="str">
            <v>1</v>
          </cell>
          <cell r="AV648" t="str">
            <v>00040478</v>
          </cell>
          <cell r="AW648" t="str">
            <v>J20464620430</v>
          </cell>
          <cell r="AX648" t="str">
            <v>AS-LJSTB-CD-LOJA SETUBAL-CIDADÃO (I</v>
          </cell>
          <cell r="AY648" t="str">
            <v>68905617</v>
          </cell>
          <cell r="AZ648" t="str">
            <v>Lj Setúbal - Loja Ci</v>
          </cell>
          <cell r="BA648" t="str">
            <v>6890</v>
          </cell>
          <cell r="BB648" t="str">
            <v>EDP Outsourcing Comercial</v>
          </cell>
          <cell r="BC648" t="str">
            <v>6890</v>
          </cell>
          <cell r="BD648" t="str">
            <v>6890</v>
          </cell>
          <cell r="BE648" t="str">
            <v>2800</v>
          </cell>
          <cell r="BF648" t="str">
            <v>6890</v>
          </cell>
          <cell r="BG648" t="str">
            <v>EDP Outsourcing Comercial,SA</v>
          </cell>
          <cell r="BH648" t="str">
            <v>1010</v>
          </cell>
          <cell r="BI648">
            <v>1339</v>
          </cell>
          <cell r="BJ648" t="str">
            <v>12</v>
          </cell>
          <cell r="BK648">
            <v>32</v>
          </cell>
          <cell r="BL648">
            <v>323.52</v>
          </cell>
          <cell r="BM648" t="str">
            <v>NÍVEL 5</v>
          </cell>
          <cell r="BN648" t="str">
            <v>00</v>
          </cell>
          <cell r="BO648" t="str">
            <v>09</v>
          </cell>
          <cell r="BP648" t="str">
            <v>20050101</v>
          </cell>
          <cell r="BQ648" t="str">
            <v>21</v>
          </cell>
          <cell r="BR648" t="str">
            <v>EVOLUCAO AUTOMATICA</v>
          </cell>
          <cell r="BS648" t="str">
            <v>20050101</v>
          </cell>
          <cell r="BW648">
            <v>0</v>
          </cell>
          <cell r="BX648">
            <v>0</v>
          </cell>
          <cell r="BY648">
            <v>0</v>
          </cell>
          <cell r="BZ648">
            <v>0</v>
          </cell>
          <cell r="CA648">
            <v>0</v>
          </cell>
          <cell r="CC648">
            <v>0</v>
          </cell>
          <cell r="CG648">
            <v>0</v>
          </cell>
          <cell r="CK648">
            <v>0</v>
          </cell>
          <cell r="CO648">
            <v>0</v>
          </cell>
          <cell r="CT648">
            <v>0</v>
          </cell>
          <cell r="CU648">
            <v>0</v>
          </cell>
          <cell r="CV648">
            <v>0</v>
          </cell>
          <cell r="CW648">
            <v>0</v>
          </cell>
          <cell r="CX648">
            <v>1</v>
          </cell>
          <cell r="CY648" t="str">
            <v>6010</v>
          </cell>
          <cell r="CZ648">
            <v>39.54</v>
          </cell>
          <cell r="DC648">
            <v>0</v>
          </cell>
          <cell r="DF648">
            <v>0</v>
          </cell>
          <cell r="DI648">
            <v>0</v>
          </cell>
          <cell r="DK648">
            <v>0</v>
          </cell>
          <cell r="DL648">
            <v>0</v>
          </cell>
          <cell r="DN648" t="str">
            <v>11LJA</v>
          </cell>
          <cell r="DO648" t="str">
            <v>Fixo Tempo Inteiro</v>
          </cell>
          <cell r="DP648">
            <v>9</v>
          </cell>
          <cell r="DQ648">
            <v>100</v>
          </cell>
          <cell r="DR648" t="str">
            <v>LX01</v>
          </cell>
          <cell r="DT648" t="str">
            <v>00350774</v>
          </cell>
          <cell r="DU648" t="str">
            <v>CAIXA GERAL DE DEPOSITOS, SA</v>
          </cell>
        </row>
        <row r="649">
          <cell r="A649" t="str">
            <v>262722</v>
          </cell>
          <cell r="B649" t="str">
            <v>Micaela Maria Moreira Goncalves Pinto Penelas</v>
          </cell>
          <cell r="C649" t="str">
            <v>1981</v>
          </cell>
          <cell r="D649">
            <v>24</v>
          </cell>
          <cell r="E649">
            <v>24</v>
          </cell>
          <cell r="F649" t="str">
            <v>19580714</v>
          </cell>
          <cell r="G649" t="str">
            <v>46</v>
          </cell>
          <cell r="H649" t="str">
            <v>1</v>
          </cell>
          <cell r="I649" t="str">
            <v>Casado</v>
          </cell>
          <cell r="J649" t="str">
            <v>feminino</v>
          </cell>
          <cell r="K649">
            <v>2</v>
          </cell>
          <cell r="L649" t="str">
            <v>R Rodrigues da Conceição, N 1 2 Esq.</v>
          </cell>
          <cell r="M649" t="str">
            <v>2830-125</v>
          </cell>
          <cell r="N649" t="str">
            <v>BARREIRO</v>
          </cell>
          <cell r="O649" t="str">
            <v>00232213</v>
          </cell>
          <cell r="P649" t="str">
            <v>C.GERAL ADMINISTRACAO COMERCIO</v>
          </cell>
          <cell r="R649" t="str">
            <v>5538621</v>
          </cell>
          <cell r="S649" t="str">
            <v>19980901</v>
          </cell>
          <cell r="T649" t="str">
            <v>LISBOA</v>
          </cell>
          <cell r="U649" t="str">
            <v>9802</v>
          </cell>
          <cell r="V649" t="str">
            <v>SIND IND ELéCT SUL ILHAS</v>
          </cell>
          <cell r="W649" t="str">
            <v>139308768</v>
          </cell>
          <cell r="X649" t="str">
            <v>2160</v>
          </cell>
          <cell r="Y649" t="str">
            <v>0.0</v>
          </cell>
          <cell r="Z649">
            <v>2</v>
          </cell>
          <cell r="AA649" t="str">
            <v>00</v>
          </cell>
          <cell r="AD649" t="str">
            <v>100</v>
          </cell>
          <cell r="AE649" t="str">
            <v>11073351006</v>
          </cell>
          <cell r="AF649" t="str">
            <v>02</v>
          </cell>
          <cell r="AG649" t="str">
            <v>19810301</v>
          </cell>
          <cell r="AH649" t="str">
            <v>DT.Adm.Corr.Antiguid</v>
          </cell>
          <cell r="AI649" t="str">
            <v>1</v>
          </cell>
          <cell r="AJ649" t="str">
            <v>ACTIVOS</v>
          </cell>
          <cell r="AK649" t="str">
            <v>AA</v>
          </cell>
          <cell r="AL649" t="str">
            <v>ACTIVO TEMP.INTEIRO</v>
          </cell>
          <cell r="AM649" t="str">
            <v>J300</v>
          </cell>
          <cell r="AN649" t="str">
            <v>EDPOutsourcing Comercial-S</v>
          </cell>
          <cell r="AO649" t="str">
            <v>J327</v>
          </cell>
          <cell r="AP649" t="str">
            <v>EDPOC-STBL-LjCd</v>
          </cell>
          <cell r="AQ649" t="str">
            <v>40177023</v>
          </cell>
          <cell r="AR649" t="str">
            <v>70000060</v>
          </cell>
          <cell r="AS649" t="str">
            <v>025.</v>
          </cell>
          <cell r="AT649" t="str">
            <v>ESCRITURARIO COMERCIAL</v>
          </cell>
          <cell r="AU649" t="str">
            <v>1</v>
          </cell>
          <cell r="AV649" t="str">
            <v>00040478</v>
          </cell>
          <cell r="AW649" t="str">
            <v>J20464620430</v>
          </cell>
          <cell r="AX649" t="str">
            <v>AS-LJSTB-CD-LOJA SETUBAL-CIDADÃO (I</v>
          </cell>
          <cell r="AY649" t="str">
            <v>68905617</v>
          </cell>
          <cell r="AZ649" t="str">
            <v>Lj Setúbal - Loja Ci</v>
          </cell>
          <cell r="BA649" t="str">
            <v>6890</v>
          </cell>
          <cell r="BB649" t="str">
            <v>EDP Outsourcing Comercial</v>
          </cell>
          <cell r="BC649" t="str">
            <v>6890</v>
          </cell>
          <cell r="BD649" t="str">
            <v>6890</v>
          </cell>
          <cell r="BE649" t="str">
            <v>2800</v>
          </cell>
          <cell r="BF649" t="str">
            <v>6890</v>
          </cell>
          <cell r="BG649" t="str">
            <v>EDP Outsourcing Comercial,SA</v>
          </cell>
          <cell r="BH649" t="str">
            <v>1010</v>
          </cell>
          <cell r="BI649">
            <v>1247</v>
          </cell>
          <cell r="BJ649" t="str">
            <v>11</v>
          </cell>
          <cell r="BK649">
            <v>24</v>
          </cell>
          <cell r="BL649">
            <v>242.64</v>
          </cell>
          <cell r="BM649" t="str">
            <v>NÍVEL 5</v>
          </cell>
          <cell r="BN649" t="str">
            <v>01</v>
          </cell>
          <cell r="BO649" t="str">
            <v>08</v>
          </cell>
          <cell r="BP649" t="str">
            <v>20040101</v>
          </cell>
          <cell r="BQ649" t="str">
            <v>21</v>
          </cell>
          <cell r="BR649" t="str">
            <v>EVOLUCAO AUTOMATICA</v>
          </cell>
          <cell r="BS649" t="str">
            <v>20050101</v>
          </cell>
          <cell r="BW649">
            <v>0</v>
          </cell>
          <cell r="BX649">
            <v>0</v>
          </cell>
          <cell r="BY649">
            <v>0</v>
          </cell>
          <cell r="BZ649">
            <v>0</v>
          </cell>
          <cell r="CA649">
            <v>0</v>
          </cell>
          <cell r="CC649">
            <v>0</v>
          </cell>
          <cell r="CG649">
            <v>0</v>
          </cell>
          <cell r="CK649">
            <v>0</v>
          </cell>
          <cell r="CO649">
            <v>0</v>
          </cell>
          <cell r="CT649">
            <v>0</v>
          </cell>
          <cell r="CU649">
            <v>0</v>
          </cell>
          <cell r="CV649">
            <v>0</v>
          </cell>
          <cell r="CW649">
            <v>0</v>
          </cell>
          <cell r="CX649">
            <v>1</v>
          </cell>
          <cell r="CY649" t="str">
            <v>6010</v>
          </cell>
          <cell r="CZ649">
            <v>39.54</v>
          </cell>
          <cell r="DC649">
            <v>0</v>
          </cell>
          <cell r="DF649">
            <v>0</v>
          </cell>
          <cell r="DI649">
            <v>0</v>
          </cell>
          <cell r="DK649">
            <v>0</v>
          </cell>
          <cell r="DL649">
            <v>0</v>
          </cell>
          <cell r="DN649" t="str">
            <v>11LJA</v>
          </cell>
          <cell r="DO649" t="str">
            <v>Fixo Tempo Inteiro</v>
          </cell>
          <cell r="DP649">
            <v>9</v>
          </cell>
          <cell r="DQ649">
            <v>100</v>
          </cell>
          <cell r="DR649" t="str">
            <v>LX01</v>
          </cell>
          <cell r="DT649" t="str">
            <v>00360049</v>
          </cell>
          <cell r="DU649" t="str">
            <v>CAIXA ECONOMICA MONTEPIO GERAL</v>
          </cell>
        </row>
        <row r="650">
          <cell r="A650" t="str">
            <v>198960</v>
          </cell>
          <cell r="B650" t="str">
            <v>Maria Fernanda Guerreiro Pereira</v>
          </cell>
          <cell r="C650" t="str">
            <v>1974</v>
          </cell>
          <cell r="D650">
            <v>31</v>
          </cell>
          <cell r="E650">
            <v>31</v>
          </cell>
          <cell r="F650" t="str">
            <v>19560306</v>
          </cell>
          <cell r="G650" t="str">
            <v>49</v>
          </cell>
          <cell r="H650" t="str">
            <v>1</v>
          </cell>
          <cell r="I650" t="str">
            <v>Casado</v>
          </cell>
          <cell r="J650" t="str">
            <v>feminino</v>
          </cell>
          <cell r="K650">
            <v>2</v>
          </cell>
          <cell r="L650" t="str">
            <v>RUA  XARAFE - 19</v>
          </cell>
          <cell r="M650" t="str">
            <v>2910-048</v>
          </cell>
          <cell r="N650" t="str">
            <v>SETÚBAL</v>
          </cell>
          <cell r="O650" t="str">
            <v>00122141</v>
          </cell>
          <cell r="P650" t="str">
            <v>CICLO PREPARATORIO ELEMENTAR</v>
          </cell>
          <cell r="R650" t="str">
            <v>4690995</v>
          </cell>
          <cell r="S650" t="str">
            <v>20001107</v>
          </cell>
          <cell r="T650" t="str">
            <v>SETUBAL</v>
          </cell>
          <cell r="U650" t="str">
            <v>9803</v>
          </cell>
          <cell r="V650" t="str">
            <v>S.NAC IND ENERGIA-SINDEL</v>
          </cell>
          <cell r="W650" t="str">
            <v>129049387</v>
          </cell>
          <cell r="X650" t="str">
            <v>2232</v>
          </cell>
          <cell r="Y650" t="str">
            <v>0.0</v>
          </cell>
          <cell r="Z650">
            <v>2</v>
          </cell>
          <cell r="AA650" t="str">
            <v>00</v>
          </cell>
          <cell r="AC650" t="str">
            <v>X</v>
          </cell>
          <cell r="AD650" t="str">
            <v>100</v>
          </cell>
          <cell r="AE650" t="str">
            <v>11073759654</v>
          </cell>
          <cell r="AF650" t="str">
            <v>02</v>
          </cell>
          <cell r="AG650" t="str">
            <v>19740114</v>
          </cell>
          <cell r="AH650" t="str">
            <v>DT.Adm.Corr.Antiguid</v>
          </cell>
          <cell r="AI650" t="str">
            <v>1</v>
          </cell>
          <cell r="AJ650" t="str">
            <v>ACTIVOS</v>
          </cell>
          <cell r="AK650" t="str">
            <v>AA</v>
          </cell>
          <cell r="AL650" t="str">
            <v>ACTIVO TEMP.INTEIRO</v>
          </cell>
          <cell r="AM650" t="str">
            <v>J300</v>
          </cell>
          <cell r="AN650" t="str">
            <v>EDPOutsourcing Comercial-S</v>
          </cell>
          <cell r="AO650" t="str">
            <v>J327</v>
          </cell>
          <cell r="AP650" t="str">
            <v>EDPOC-STBL-LjCd</v>
          </cell>
          <cell r="AQ650" t="str">
            <v>40177019</v>
          </cell>
          <cell r="AR650" t="str">
            <v>70000060</v>
          </cell>
          <cell r="AS650" t="str">
            <v>025.</v>
          </cell>
          <cell r="AT650" t="str">
            <v>ESCRITURARIO COMERCIAL</v>
          </cell>
          <cell r="AU650" t="str">
            <v>1</v>
          </cell>
          <cell r="AV650" t="str">
            <v>00040478</v>
          </cell>
          <cell r="AW650" t="str">
            <v>J20464620430</v>
          </cell>
          <cell r="AX650" t="str">
            <v>AS-LJSTB-CD-LOJA SETUBAL-CIDADÃO (I</v>
          </cell>
          <cell r="AY650" t="str">
            <v>68905617</v>
          </cell>
          <cell r="AZ650" t="str">
            <v>Lj Setúbal - Loja Ci</v>
          </cell>
          <cell r="BA650" t="str">
            <v>6890</v>
          </cell>
          <cell r="BB650" t="str">
            <v>EDP Outsourcing Comercial</v>
          </cell>
          <cell r="BC650" t="str">
            <v>6890</v>
          </cell>
          <cell r="BD650" t="str">
            <v>6890</v>
          </cell>
          <cell r="BE650" t="str">
            <v>2800</v>
          </cell>
          <cell r="BF650" t="str">
            <v>6890</v>
          </cell>
          <cell r="BG650" t="str">
            <v>EDP Outsourcing Comercial,SA</v>
          </cell>
          <cell r="BH650" t="str">
            <v>1010</v>
          </cell>
          <cell r="BI650">
            <v>1339</v>
          </cell>
          <cell r="BJ650" t="str">
            <v>12</v>
          </cell>
          <cell r="BK650">
            <v>31</v>
          </cell>
          <cell r="BL650">
            <v>313.41000000000003</v>
          </cell>
          <cell r="BM650" t="str">
            <v>NÍVEL 5</v>
          </cell>
          <cell r="BN650" t="str">
            <v>03</v>
          </cell>
          <cell r="BO650" t="str">
            <v>09</v>
          </cell>
          <cell r="BP650" t="str">
            <v>20020101</v>
          </cell>
          <cell r="BQ650" t="str">
            <v>21</v>
          </cell>
          <cell r="BR650" t="str">
            <v>EVOLUCAO AUTOMATICA</v>
          </cell>
          <cell r="BS650" t="str">
            <v>20050101</v>
          </cell>
          <cell r="BW650">
            <v>0</v>
          </cell>
          <cell r="BX650">
            <v>0</v>
          </cell>
          <cell r="BY650">
            <v>0</v>
          </cell>
          <cell r="BZ650">
            <v>0</v>
          </cell>
          <cell r="CA650">
            <v>0</v>
          </cell>
          <cell r="CC650">
            <v>0</v>
          </cell>
          <cell r="CG650">
            <v>0</v>
          </cell>
          <cell r="CK650">
            <v>0</v>
          </cell>
          <cell r="CO650">
            <v>0</v>
          </cell>
          <cell r="CT650">
            <v>0</v>
          </cell>
          <cell r="CU650">
            <v>0</v>
          </cell>
          <cell r="CV650">
            <v>0</v>
          </cell>
          <cell r="CW650">
            <v>0</v>
          </cell>
          <cell r="CX650">
            <v>1</v>
          </cell>
          <cell r="CY650" t="str">
            <v>6010</v>
          </cell>
          <cell r="CZ650">
            <v>39.54</v>
          </cell>
          <cell r="DC650">
            <v>0</v>
          </cell>
          <cell r="DF650">
            <v>0</v>
          </cell>
          <cell r="DI650">
            <v>0</v>
          </cell>
          <cell r="DK650">
            <v>0</v>
          </cell>
          <cell r="DL650">
            <v>0</v>
          </cell>
          <cell r="DN650" t="str">
            <v>11LJA</v>
          </cell>
          <cell r="DO650" t="str">
            <v>Fixo Tempo Inteiro</v>
          </cell>
          <cell r="DP650">
            <v>9</v>
          </cell>
          <cell r="DQ650">
            <v>100</v>
          </cell>
          <cell r="DR650" t="str">
            <v>LX01</v>
          </cell>
          <cell r="DT650" t="str">
            <v>00180000</v>
          </cell>
          <cell r="DU650" t="str">
            <v>BANCO TOTTA &amp; ACORES, SA</v>
          </cell>
        </row>
        <row r="651">
          <cell r="A651" t="str">
            <v>263699</v>
          </cell>
          <cell r="B651" t="str">
            <v>Joaquim Manuel Reis</v>
          </cell>
          <cell r="C651" t="str">
            <v>1984</v>
          </cell>
          <cell r="D651">
            <v>21</v>
          </cell>
          <cell r="E651">
            <v>21</v>
          </cell>
          <cell r="F651" t="str">
            <v>19590203</v>
          </cell>
          <cell r="G651" t="str">
            <v>46</v>
          </cell>
          <cell r="H651" t="str">
            <v>4</v>
          </cell>
          <cell r="I651" t="str">
            <v>Divorc</v>
          </cell>
          <cell r="J651" t="str">
            <v>masculino</v>
          </cell>
          <cell r="K651">
            <v>2</v>
          </cell>
          <cell r="L651" t="str">
            <v>RUA DA FÉ, LT 18 4-EQ</v>
          </cell>
          <cell r="M651" t="str">
            <v>2910-000</v>
          </cell>
          <cell r="N651" t="str">
            <v>SETÚBAL</v>
          </cell>
          <cell r="O651" t="str">
            <v>00122141</v>
          </cell>
          <cell r="P651" t="str">
            <v>CICLO PREPARATORIO ELEMENTAR</v>
          </cell>
          <cell r="R651" t="str">
            <v>6107185</v>
          </cell>
          <cell r="S651" t="str">
            <v>19970304</v>
          </cell>
          <cell r="T651" t="str">
            <v>SETUBAL</v>
          </cell>
          <cell r="U651" t="str">
            <v>9803</v>
          </cell>
          <cell r="V651" t="str">
            <v>S.NAC IND ENERGIA-SINDEL</v>
          </cell>
          <cell r="W651" t="str">
            <v>118317520</v>
          </cell>
          <cell r="X651" t="str">
            <v>2232</v>
          </cell>
          <cell r="Y651" t="str">
            <v>0.0</v>
          </cell>
          <cell r="Z651">
            <v>2</v>
          </cell>
          <cell r="AA651" t="str">
            <v>00</v>
          </cell>
          <cell r="AD651" t="str">
            <v>100</v>
          </cell>
          <cell r="AE651" t="str">
            <v>11071812539</v>
          </cell>
          <cell r="AF651" t="str">
            <v>02</v>
          </cell>
          <cell r="AG651" t="str">
            <v>19840201</v>
          </cell>
          <cell r="AH651" t="str">
            <v>DT.Adm.Corr.Antiguid</v>
          </cell>
          <cell r="AI651" t="str">
            <v>1</v>
          </cell>
          <cell r="AJ651" t="str">
            <v>ACTIVOS</v>
          </cell>
          <cell r="AK651" t="str">
            <v>AA</v>
          </cell>
          <cell r="AL651" t="str">
            <v>ACTIVO TEMP.INTEIRO</v>
          </cell>
          <cell r="AM651" t="str">
            <v>J300</v>
          </cell>
          <cell r="AN651" t="str">
            <v>EDPOutsourcing Comercial-S</v>
          </cell>
          <cell r="AO651" t="str">
            <v>J327</v>
          </cell>
          <cell r="AP651" t="str">
            <v>EDPOC-STBL-LjCd</v>
          </cell>
          <cell r="AQ651" t="str">
            <v>40177024</v>
          </cell>
          <cell r="AR651" t="str">
            <v>70000060</v>
          </cell>
          <cell r="AS651" t="str">
            <v>025.</v>
          </cell>
          <cell r="AT651" t="str">
            <v>ESCRITURARIO COMERCIAL</v>
          </cell>
          <cell r="AU651" t="str">
            <v>1</v>
          </cell>
          <cell r="AV651" t="str">
            <v>00040478</v>
          </cell>
          <cell r="AW651" t="str">
            <v>J20464620430</v>
          </cell>
          <cell r="AX651" t="str">
            <v>AS-LJSTB-CD-LOJA SETUBAL-CIDADÃO (I</v>
          </cell>
          <cell r="AY651" t="str">
            <v>68905617</v>
          </cell>
          <cell r="AZ651" t="str">
            <v>Lj Setúbal - Loja Ci</v>
          </cell>
          <cell r="BA651" t="str">
            <v>6890</v>
          </cell>
          <cell r="BB651" t="str">
            <v>EDP Outsourcing Comercial</v>
          </cell>
          <cell r="BC651" t="str">
            <v>6890</v>
          </cell>
          <cell r="BD651" t="str">
            <v>6890</v>
          </cell>
          <cell r="BE651" t="str">
            <v>2800</v>
          </cell>
          <cell r="BF651" t="str">
            <v>6890</v>
          </cell>
          <cell r="BG651" t="str">
            <v>EDP Outsourcing Comercial,SA</v>
          </cell>
          <cell r="BH651" t="str">
            <v>1010</v>
          </cell>
          <cell r="BI651">
            <v>1160</v>
          </cell>
          <cell r="BJ651" t="str">
            <v>10</v>
          </cell>
          <cell r="BK651">
            <v>21</v>
          </cell>
          <cell r="BL651">
            <v>212.31</v>
          </cell>
          <cell r="BM651" t="str">
            <v>NÍVEL 5</v>
          </cell>
          <cell r="BN651" t="str">
            <v>02</v>
          </cell>
          <cell r="BO651" t="str">
            <v>07</v>
          </cell>
          <cell r="BP651" t="str">
            <v>20030101</v>
          </cell>
          <cell r="BQ651" t="str">
            <v>21</v>
          </cell>
          <cell r="BR651" t="str">
            <v>EVOLUCAO AUTOMATICA</v>
          </cell>
          <cell r="BS651" t="str">
            <v>20050101</v>
          </cell>
          <cell r="BW651">
            <v>0</v>
          </cell>
          <cell r="BX651">
            <v>0</v>
          </cell>
          <cell r="BY651">
            <v>0</v>
          </cell>
          <cell r="BZ651">
            <v>0</v>
          </cell>
          <cell r="CA651">
            <v>0</v>
          </cell>
          <cell r="CC651">
            <v>0</v>
          </cell>
          <cell r="CG651">
            <v>0</v>
          </cell>
          <cell r="CK651">
            <v>0</v>
          </cell>
          <cell r="CO651">
            <v>0</v>
          </cell>
          <cell r="CT651">
            <v>0</v>
          </cell>
          <cell r="CU651">
            <v>0</v>
          </cell>
          <cell r="CV651">
            <v>0</v>
          </cell>
          <cell r="CW651">
            <v>0</v>
          </cell>
          <cell r="CX651">
            <v>1</v>
          </cell>
          <cell r="CY651" t="str">
            <v>6010</v>
          </cell>
          <cell r="CZ651">
            <v>39.54</v>
          </cell>
          <cell r="DC651">
            <v>0</v>
          </cell>
          <cell r="DF651">
            <v>0</v>
          </cell>
          <cell r="DI651">
            <v>0</v>
          </cell>
          <cell r="DK651">
            <v>0</v>
          </cell>
          <cell r="DL651">
            <v>0</v>
          </cell>
          <cell r="DN651" t="str">
            <v>11LJA</v>
          </cell>
          <cell r="DO651" t="str">
            <v>Fixo Tempo Inteiro</v>
          </cell>
          <cell r="DP651">
            <v>9</v>
          </cell>
          <cell r="DQ651">
            <v>100</v>
          </cell>
          <cell r="DR651" t="str">
            <v>LX01</v>
          </cell>
          <cell r="DT651" t="str">
            <v>00330000</v>
          </cell>
          <cell r="DU651" t="str">
            <v>BANCO COMERCIAL PORTUGUES, SA</v>
          </cell>
        </row>
        <row r="652">
          <cell r="A652" t="str">
            <v>147060</v>
          </cell>
          <cell r="B652" t="str">
            <v>Jose Joaquim Silveira Serra</v>
          </cell>
          <cell r="C652" t="str">
            <v>1976</v>
          </cell>
          <cell r="D652">
            <v>29</v>
          </cell>
          <cell r="E652">
            <v>29</v>
          </cell>
          <cell r="F652" t="str">
            <v>19540101</v>
          </cell>
          <cell r="G652" t="str">
            <v>51</v>
          </cell>
          <cell r="H652" t="str">
            <v>1</v>
          </cell>
          <cell r="I652" t="str">
            <v>Casado</v>
          </cell>
          <cell r="J652" t="str">
            <v>masculino</v>
          </cell>
          <cell r="K652">
            <v>2</v>
          </cell>
          <cell r="L652" t="str">
            <v>R 25 de Abril, 11-R/C</v>
          </cell>
          <cell r="M652" t="str">
            <v>2955-000</v>
          </cell>
          <cell r="N652" t="str">
            <v>PINHAL NOVO</v>
          </cell>
          <cell r="O652" t="str">
            <v>00231023</v>
          </cell>
          <cell r="P652" t="str">
            <v>CURSO GERAL DOS LICEUS</v>
          </cell>
          <cell r="R652" t="str">
            <v>4350237</v>
          </cell>
          <cell r="S652" t="str">
            <v>19981016</v>
          </cell>
          <cell r="T652" t="str">
            <v>LISBOA</v>
          </cell>
          <cell r="U652" t="str">
            <v>9803</v>
          </cell>
          <cell r="V652" t="str">
            <v>S.NAC IND ENERGIA-SINDEL</v>
          </cell>
          <cell r="W652" t="str">
            <v>113492502</v>
          </cell>
          <cell r="X652" t="str">
            <v>2208</v>
          </cell>
          <cell r="Y652" t="str">
            <v>0.0</v>
          </cell>
          <cell r="Z652">
            <v>2</v>
          </cell>
          <cell r="AA652" t="str">
            <v>00</v>
          </cell>
          <cell r="AC652" t="str">
            <v>X</v>
          </cell>
          <cell r="AD652" t="str">
            <v>100</v>
          </cell>
          <cell r="AE652" t="str">
            <v>11190312615</v>
          </cell>
          <cell r="AF652" t="str">
            <v>02</v>
          </cell>
          <cell r="AG652" t="str">
            <v>19760901</v>
          </cell>
          <cell r="AH652" t="str">
            <v>DT.Adm.Corr.Antiguid</v>
          </cell>
          <cell r="AI652" t="str">
            <v>1</v>
          </cell>
          <cell r="AJ652" t="str">
            <v>ACTIVOS</v>
          </cell>
          <cell r="AK652" t="str">
            <v>AA</v>
          </cell>
          <cell r="AL652" t="str">
            <v>ACTIVO TEMP.INTEIRO</v>
          </cell>
          <cell r="AM652" t="str">
            <v>J300</v>
          </cell>
          <cell r="AN652" t="str">
            <v>EDPOutsourcing Comercial-S</v>
          </cell>
          <cell r="AO652" t="str">
            <v>J327</v>
          </cell>
          <cell r="AP652" t="str">
            <v>EDPOC-STBL-LjCd</v>
          </cell>
          <cell r="AQ652" t="str">
            <v>40177015</v>
          </cell>
          <cell r="AR652" t="str">
            <v>70000060</v>
          </cell>
          <cell r="AS652" t="str">
            <v>025.</v>
          </cell>
          <cell r="AT652" t="str">
            <v>ESCRITURARIO COMERCIAL</v>
          </cell>
          <cell r="AU652" t="str">
            <v>1</v>
          </cell>
          <cell r="AV652" t="str">
            <v>00040478</v>
          </cell>
          <cell r="AW652" t="str">
            <v>J20464620430</v>
          </cell>
          <cell r="AX652" t="str">
            <v>AS-LJSTB-CD-LOJA SETUBAL-CIDADÃO (I</v>
          </cell>
          <cell r="AY652" t="str">
            <v>68905617</v>
          </cell>
          <cell r="AZ652" t="str">
            <v>Lj Setúbal - Loja Ci</v>
          </cell>
          <cell r="BA652" t="str">
            <v>6890</v>
          </cell>
          <cell r="BB652" t="str">
            <v>EDP Outsourcing Comercial</v>
          </cell>
          <cell r="BC652" t="str">
            <v>6890</v>
          </cell>
          <cell r="BD652" t="str">
            <v>6890</v>
          </cell>
          <cell r="BE652" t="str">
            <v>2800</v>
          </cell>
          <cell r="BF652" t="str">
            <v>6890</v>
          </cell>
          <cell r="BG652" t="str">
            <v>EDP Outsourcing Comercial,SA</v>
          </cell>
          <cell r="BH652" t="str">
            <v>1010</v>
          </cell>
          <cell r="BI652">
            <v>1247</v>
          </cell>
          <cell r="BJ652" t="str">
            <v>11</v>
          </cell>
          <cell r="BK652">
            <v>29</v>
          </cell>
          <cell r="BL652">
            <v>293.19</v>
          </cell>
          <cell r="BM652" t="str">
            <v>NÍVEL 5</v>
          </cell>
          <cell r="BN652" t="str">
            <v>01</v>
          </cell>
          <cell r="BO652" t="str">
            <v>08</v>
          </cell>
          <cell r="BP652" t="str">
            <v>20040101</v>
          </cell>
          <cell r="BQ652" t="str">
            <v>21</v>
          </cell>
          <cell r="BR652" t="str">
            <v>EVOLUCAO AUTOMATICA</v>
          </cell>
          <cell r="BS652" t="str">
            <v>20050101</v>
          </cell>
          <cell r="BW652">
            <v>0</v>
          </cell>
          <cell r="BX652">
            <v>0</v>
          </cell>
          <cell r="BY652">
            <v>0</v>
          </cell>
          <cell r="BZ652">
            <v>0</v>
          </cell>
          <cell r="CA652">
            <v>0</v>
          </cell>
          <cell r="CC652">
            <v>0</v>
          </cell>
          <cell r="CG652">
            <v>0</v>
          </cell>
          <cell r="CK652">
            <v>0</v>
          </cell>
          <cell r="CO652">
            <v>0</v>
          </cell>
          <cell r="CT652">
            <v>0</v>
          </cell>
          <cell r="CU652">
            <v>0</v>
          </cell>
          <cell r="CV652">
            <v>0</v>
          </cell>
          <cell r="CW652">
            <v>0</v>
          </cell>
          <cell r="CX652">
            <v>1</v>
          </cell>
          <cell r="CY652" t="str">
            <v>6010</v>
          </cell>
          <cell r="CZ652">
            <v>39.54</v>
          </cell>
          <cell r="DC652">
            <v>0</v>
          </cell>
          <cell r="DF652">
            <v>0</v>
          </cell>
          <cell r="DI652">
            <v>0</v>
          </cell>
          <cell r="DK652">
            <v>0</v>
          </cell>
          <cell r="DL652">
            <v>0</v>
          </cell>
          <cell r="DN652" t="str">
            <v>11LJA</v>
          </cell>
          <cell r="DO652" t="str">
            <v>Fixo Tempo Inteiro</v>
          </cell>
          <cell r="DP652">
            <v>9</v>
          </cell>
          <cell r="DQ652">
            <v>100</v>
          </cell>
          <cell r="DR652" t="str">
            <v>LX01</v>
          </cell>
          <cell r="DT652" t="str">
            <v>00455456</v>
          </cell>
          <cell r="DU652" t="str">
            <v>CAIXAS DE CREDITO AGRICOLA MUT</v>
          </cell>
        </row>
        <row r="653">
          <cell r="A653" t="str">
            <v>213926</v>
          </cell>
          <cell r="B653" t="str">
            <v>Francisco Manuel Prudencio Espinho</v>
          </cell>
          <cell r="C653" t="str">
            <v>1981</v>
          </cell>
          <cell r="D653">
            <v>24</v>
          </cell>
          <cell r="E653">
            <v>24</v>
          </cell>
          <cell r="F653" t="str">
            <v>19501115</v>
          </cell>
          <cell r="G653" t="str">
            <v>54</v>
          </cell>
          <cell r="H653" t="str">
            <v>1</v>
          </cell>
          <cell r="I653" t="str">
            <v>Casado</v>
          </cell>
          <cell r="J653" t="str">
            <v>masculino</v>
          </cell>
          <cell r="K653">
            <v>2</v>
          </cell>
          <cell r="L653" t="str">
            <v>R Prof Janeiro Acabado, 7-3.Dt</v>
          </cell>
          <cell r="M653" t="str">
            <v>7800-506</v>
          </cell>
          <cell r="N653" t="str">
            <v>BEJA</v>
          </cell>
          <cell r="O653" t="str">
            <v>00241132</v>
          </cell>
          <cell r="P653" t="str">
            <v>CURSO COMPLEMENTAR DOS LICEUS</v>
          </cell>
          <cell r="R653" t="str">
            <v>1267526</v>
          </cell>
          <cell r="S653" t="str">
            <v>19880719</v>
          </cell>
          <cell r="T653" t="str">
            <v>LISBOA</v>
          </cell>
          <cell r="U653" t="str">
            <v>9803</v>
          </cell>
          <cell r="V653" t="str">
            <v>S.NAC IND ENERGIA-SINDEL</v>
          </cell>
          <cell r="W653" t="str">
            <v>122259289</v>
          </cell>
          <cell r="X653" t="str">
            <v>0248</v>
          </cell>
          <cell r="Y653" t="str">
            <v>0.0</v>
          </cell>
          <cell r="Z653">
            <v>2</v>
          </cell>
          <cell r="AA653" t="str">
            <v>00</v>
          </cell>
          <cell r="AC653" t="str">
            <v>X</v>
          </cell>
          <cell r="AD653" t="str">
            <v>100</v>
          </cell>
          <cell r="AE653" t="str">
            <v>11131295800</v>
          </cell>
          <cell r="AF653" t="str">
            <v>02</v>
          </cell>
          <cell r="AG653" t="str">
            <v>19810701</v>
          </cell>
          <cell r="AH653" t="str">
            <v>DT.Adm.Corr.Antiguid</v>
          </cell>
          <cell r="AI653" t="str">
            <v>1</v>
          </cell>
          <cell r="AJ653" t="str">
            <v>ACTIVOS</v>
          </cell>
          <cell r="AK653" t="str">
            <v>AA</v>
          </cell>
          <cell r="AL653" t="str">
            <v>ACTIVO TEMP.INTEIRO</v>
          </cell>
          <cell r="AM653" t="str">
            <v>J300</v>
          </cell>
          <cell r="AN653" t="str">
            <v>EDPOutsourcing Comercial-S</v>
          </cell>
          <cell r="AO653" t="str">
            <v>J328</v>
          </cell>
          <cell r="AP653" t="str">
            <v>EDPOC-BEJA-ABrr</v>
          </cell>
          <cell r="AQ653" t="str">
            <v>40177086</v>
          </cell>
          <cell r="AR653" t="str">
            <v>70000045</v>
          </cell>
          <cell r="AS653" t="str">
            <v>01S3</v>
          </cell>
          <cell r="AT653" t="str">
            <v>CHEFIA SECCAO ESCALAO III</v>
          </cell>
          <cell r="AU653" t="str">
            <v>1</v>
          </cell>
          <cell r="AV653" t="str">
            <v>00040375</v>
          </cell>
          <cell r="AW653" t="str">
            <v>J20464280130</v>
          </cell>
          <cell r="AX653" t="str">
            <v>AS-LJBJA-CH-CHEFIA</v>
          </cell>
          <cell r="AY653" t="str">
            <v>68905705</v>
          </cell>
          <cell r="AZ653" t="str">
            <v>Lj Beja</v>
          </cell>
          <cell r="BA653" t="str">
            <v>6890</v>
          </cell>
          <cell r="BB653" t="str">
            <v>EDP Outsourcing Comercial</v>
          </cell>
          <cell r="BC653" t="str">
            <v>6890</v>
          </cell>
          <cell r="BD653" t="str">
            <v>6890</v>
          </cell>
          <cell r="BE653" t="str">
            <v>2800</v>
          </cell>
          <cell r="BF653" t="str">
            <v>6890</v>
          </cell>
          <cell r="BG653" t="str">
            <v>EDP Outsourcing Comercial,SA</v>
          </cell>
          <cell r="BH653" t="str">
            <v>1010</v>
          </cell>
          <cell r="BI653">
            <v>1799</v>
          </cell>
          <cell r="BJ653" t="str">
            <v>17</v>
          </cell>
          <cell r="BK653">
            <v>24</v>
          </cell>
          <cell r="BL653">
            <v>242.64</v>
          </cell>
          <cell r="BM653" t="str">
            <v>C SECÇ3</v>
          </cell>
          <cell r="BN653" t="str">
            <v>02</v>
          </cell>
          <cell r="BO653" t="str">
            <v>I</v>
          </cell>
          <cell r="BP653" t="str">
            <v>20030101</v>
          </cell>
          <cell r="BQ653" t="str">
            <v>21</v>
          </cell>
          <cell r="BR653" t="str">
            <v>EVOLUCAO AUTOMATICA</v>
          </cell>
          <cell r="BS653" t="str">
            <v>20050101</v>
          </cell>
          <cell r="BW653">
            <v>0</v>
          </cell>
          <cell r="BX653">
            <v>0</v>
          </cell>
          <cell r="BY653">
            <v>0</v>
          </cell>
          <cell r="BZ653">
            <v>0</v>
          </cell>
          <cell r="CA653">
            <v>0</v>
          </cell>
          <cell r="CC653">
            <v>0</v>
          </cell>
          <cell r="CG653">
            <v>0</v>
          </cell>
          <cell r="CK653">
            <v>0</v>
          </cell>
          <cell r="CO653">
            <v>0</v>
          </cell>
          <cell r="CT653">
            <v>0</v>
          </cell>
          <cell r="CU653">
            <v>0</v>
          </cell>
          <cell r="CV653">
            <v>0</v>
          </cell>
          <cell r="CW653">
            <v>0</v>
          </cell>
          <cell r="CX653">
            <v>0</v>
          </cell>
          <cell r="CZ653">
            <v>0</v>
          </cell>
          <cell r="DC653">
            <v>0</v>
          </cell>
          <cell r="DF653">
            <v>0</v>
          </cell>
          <cell r="DI653">
            <v>0</v>
          </cell>
          <cell r="DK653">
            <v>0</v>
          </cell>
          <cell r="DL653">
            <v>0</v>
          </cell>
          <cell r="DN653" t="str">
            <v>21D12</v>
          </cell>
          <cell r="DO653" t="str">
            <v>Flex.T.Int."Act.Ind."</v>
          </cell>
          <cell r="DP653">
            <v>2</v>
          </cell>
          <cell r="DQ653">
            <v>100</v>
          </cell>
          <cell r="DR653" t="str">
            <v>LX01</v>
          </cell>
          <cell r="DT653" t="str">
            <v>00352011</v>
          </cell>
          <cell r="DU653" t="str">
            <v>CAIXA GERAL DE DEPOSITOS, SA</v>
          </cell>
        </row>
        <row r="654">
          <cell r="A654" t="str">
            <v>228095</v>
          </cell>
          <cell r="B654" t="str">
            <v>Maria Narcisa Andrade Carapeto</v>
          </cell>
          <cell r="C654" t="str">
            <v>1982</v>
          </cell>
          <cell r="D654">
            <v>23</v>
          </cell>
          <cell r="E654">
            <v>23</v>
          </cell>
          <cell r="F654" t="str">
            <v>19600218</v>
          </cell>
          <cell r="G654" t="str">
            <v>45</v>
          </cell>
          <cell r="H654" t="str">
            <v>4</v>
          </cell>
          <cell r="I654" t="str">
            <v>Divorc</v>
          </cell>
          <cell r="J654" t="str">
            <v>feminino</v>
          </cell>
          <cell r="K654">
            <v>2</v>
          </cell>
          <cell r="L654" t="str">
            <v>Av Vasco da Gama, 2-3.Dto</v>
          </cell>
          <cell r="M654" t="str">
            <v>7800-397</v>
          </cell>
          <cell r="N654" t="str">
            <v>BEJA</v>
          </cell>
          <cell r="O654" t="str">
            <v>00244143</v>
          </cell>
          <cell r="P654" t="str">
            <v>12.ANO-TECNICO CONTABILIDADE</v>
          </cell>
          <cell r="R654" t="str">
            <v>6087170</v>
          </cell>
          <cell r="S654" t="str">
            <v>20020220</v>
          </cell>
          <cell r="T654" t="str">
            <v>BEJA</v>
          </cell>
          <cell r="U654" t="str">
            <v>9803</v>
          </cell>
          <cell r="V654" t="str">
            <v>S.NAC IND ENERGIA-SINDEL</v>
          </cell>
          <cell r="W654" t="str">
            <v>111669669</v>
          </cell>
          <cell r="X654" t="str">
            <v>0248</v>
          </cell>
          <cell r="Y654" t="str">
            <v>0.0</v>
          </cell>
          <cell r="Z654">
            <v>2</v>
          </cell>
          <cell r="AA654" t="str">
            <v>00</v>
          </cell>
          <cell r="AD654" t="str">
            <v>100</v>
          </cell>
          <cell r="AE654" t="str">
            <v>11130781041</v>
          </cell>
          <cell r="AF654" t="str">
            <v>02</v>
          </cell>
          <cell r="AG654" t="str">
            <v>19820608</v>
          </cell>
          <cell r="AH654" t="str">
            <v>DT.Adm.Corr.Antiguid</v>
          </cell>
          <cell r="AI654" t="str">
            <v>1</v>
          </cell>
          <cell r="AJ654" t="str">
            <v>ACTIVOS</v>
          </cell>
          <cell r="AK654" t="str">
            <v>AA</v>
          </cell>
          <cell r="AL654" t="str">
            <v>ACTIVO TEMP.INTEIRO</v>
          </cell>
          <cell r="AM654" t="str">
            <v>J300</v>
          </cell>
          <cell r="AN654" t="str">
            <v>EDPOutsourcing Comercial-S</v>
          </cell>
          <cell r="AO654" t="str">
            <v>J328</v>
          </cell>
          <cell r="AP654" t="str">
            <v>EDPOC-BEJA-ABrr</v>
          </cell>
          <cell r="AQ654" t="str">
            <v>40177087</v>
          </cell>
          <cell r="AR654" t="str">
            <v>70000022</v>
          </cell>
          <cell r="AS654" t="str">
            <v>014.</v>
          </cell>
          <cell r="AT654" t="str">
            <v>TECNICO COMERCIAL</v>
          </cell>
          <cell r="AU654" t="str">
            <v>1</v>
          </cell>
          <cell r="AV654" t="str">
            <v>00040376</v>
          </cell>
          <cell r="AW654" t="str">
            <v>J20464280430</v>
          </cell>
          <cell r="AX654" t="str">
            <v>AS-LJBJA-LOJA BEJA</v>
          </cell>
          <cell r="AY654" t="str">
            <v>68905705</v>
          </cell>
          <cell r="AZ654" t="str">
            <v>Lj Beja</v>
          </cell>
          <cell r="BA654" t="str">
            <v>6890</v>
          </cell>
          <cell r="BB654" t="str">
            <v>EDP Outsourcing Comercial</v>
          </cell>
          <cell r="BC654" t="str">
            <v>6890</v>
          </cell>
          <cell r="BD654" t="str">
            <v>6890</v>
          </cell>
          <cell r="BE654" t="str">
            <v>2800</v>
          </cell>
          <cell r="BF654" t="str">
            <v>6890</v>
          </cell>
          <cell r="BG654" t="str">
            <v>EDP Outsourcing Comercial,SA</v>
          </cell>
          <cell r="BH654" t="str">
            <v>1010</v>
          </cell>
          <cell r="BI654">
            <v>1339</v>
          </cell>
          <cell r="BJ654" t="str">
            <v>12</v>
          </cell>
          <cell r="BK654">
            <v>23</v>
          </cell>
          <cell r="BL654">
            <v>232.53</v>
          </cell>
          <cell r="BM654" t="str">
            <v>NÍVEL 4</v>
          </cell>
          <cell r="BN654" t="str">
            <v>01</v>
          </cell>
          <cell r="BO654" t="str">
            <v>06</v>
          </cell>
          <cell r="BP654" t="str">
            <v>20040101</v>
          </cell>
          <cell r="BQ654" t="str">
            <v>21</v>
          </cell>
          <cell r="BR654" t="str">
            <v>EVOLUCAO AUTOMATICA</v>
          </cell>
          <cell r="BS654" t="str">
            <v>20050101</v>
          </cell>
          <cell r="BW654">
            <v>0</v>
          </cell>
          <cell r="BX654">
            <v>0</v>
          </cell>
          <cell r="BY654">
            <v>0</v>
          </cell>
          <cell r="BZ654">
            <v>0</v>
          </cell>
          <cell r="CA654">
            <v>0</v>
          </cell>
          <cell r="CC654">
            <v>0</v>
          </cell>
          <cell r="CG654">
            <v>0</v>
          </cell>
          <cell r="CK654">
            <v>0</v>
          </cell>
          <cell r="CO654">
            <v>0</v>
          </cell>
          <cell r="CT654">
            <v>0</v>
          </cell>
          <cell r="CU654">
            <v>0</v>
          </cell>
          <cell r="CV654">
            <v>0</v>
          </cell>
          <cell r="CW654">
            <v>0</v>
          </cell>
          <cell r="CX654">
            <v>1</v>
          </cell>
          <cell r="CY654" t="str">
            <v>6010</v>
          </cell>
          <cell r="CZ654">
            <v>39.54</v>
          </cell>
          <cell r="DC654">
            <v>0</v>
          </cell>
          <cell r="DF654">
            <v>0</v>
          </cell>
          <cell r="DI654">
            <v>0</v>
          </cell>
          <cell r="DK654">
            <v>0</v>
          </cell>
          <cell r="DL654">
            <v>0</v>
          </cell>
          <cell r="DN654" t="str">
            <v>21D12</v>
          </cell>
          <cell r="DO654" t="str">
            <v>Flex.T.Int."Act.Ind."</v>
          </cell>
          <cell r="DP654">
            <v>2</v>
          </cell>
          <cell r="DQ654">
            <v>100</v>
          </cell>
          <cell r="DR654" t="str">
            <v>LX01</v>
          </cell>
          <cell r="DT654" t="str">
            <v>00330000</v>
          </cell>
          <cell r="DU654" t="str">
            <v>BANCO COMERCIAL PORTUGUES, SA</v>
          </cell>
        </row>
        <row r="655">
          <cell r="A655" t="str">
            <v>297860</v>
          </cell>
          <cell r="B655" t="str">
            <v>Maria Luisa Silvestre Nunes Nicolau Goncalves</v>
          </cell>
          <cell r="C655" t="str">
            <v>1984</v>
          </cell>
          <cell r="D655">
            <v>21</v>
          </cell>
          <cell r="E655">
            <v>21</v>
          </cell>
          <cell r="F655" t="str">
            <v>19610923</v>
          </cell>
          <cell r="G655" t="str">
            <v>43</v>
          </cell>
          <cell r="H655" t="str">
            <v>1</v>
          </cell>
          <cell r="I655" t="str">
            <v>Casado</v>
          </cell>
          <cell r="J655" t="str">
            <v>feminino</v>
          </cell>
          <cell r="K655">
            <v>0</v>
          </cell>
          <cell r="L655" t="str">
            <v>R Herois de Dadra, 29</v>
          </cell>
          <cell r="M655" t="str">
            <v>7800-000</v>
          </cell>
          <cell r="N655" t="str">
            <v>BEJA</v>
          </cell>
          <cell r="O655" t="str">
            <v>00231021</v>
          </cell>
          <cell r="P655" t="str">
            <v>CURSO GERAL DOS LICEUS</v>
          </cell>
          <cell r="R655" t="str">
            <v>6083276</v>
          </cell>
          <cell r="S655" t="str">
            <v>19871031</v>
          </cell>
          <cell r="T655" t="str">
            <v>LISBOA</v>
          </cell>
          <cell r="U655" t="str">
            <v>9803</v>
          </cell>
          <cell r="V655" t="str">
            <v>S.NAC IND ENERGIA-SINDEL</v>
          </cell>
          <cell r="W655" t="str">
            <v>178927309</v>
          </cell>
          <cell r="X655" t="str">
            <v>0248</v>
          </cell>
          <cell r="Y655" t="str">
            <v>0.0</v>
          </cell>
          <cell r="Z655">
            <v>0</v>
          </cell>
          <cell r="AA655" t="str">
            <v>00</v>
          </cell>
          <cell r="AC655" t="str">
            <v>X</v>
          </cell>
          <cell r="AD655" t="str">
            <v>100</v>
          </cell>
          <cell r="AE655" t="str">
            <v>11131757099</v>
          </cell>
          <cell r="AF655" t="str">
            <v>02</v>
          </cell>
          <cell r="AG655" t="str">
            <v>19840210</v>
          </cell>
          <cell r="AH655" t="str">
            <v>DT.Adm.Corr.Antiguid</v>
          </cell>
          <cell r="AI655" t="str">
            <v>1</v>
          </cell>
          <cell r="AJ655" t="str">
            <v>ACTIVOS</v>
          </cell>
          <cell r="AK655" t="str">
            <v>AA</v>
          </cell>
          <cell r="AL655" t="str">
            <v>ACTIVO TEMP.INTEIRO</v>
          </cell>
          <cell r="AM655" t="str">
            <v>J300</v>
          </cell>
          <cell r="AN655" t="str">
            <v>EDPOutsourcing Comercial-S</v>
          </cell>
          <cell r="AO655" t="str">
            <v>J328</v>
          </cell>
          <cell r="AP655" t="str">
            <v>EDPOC-BEJA-ABrr</v>
          </cell>
          <cell r="AQ655" t="str">
            <v>40177090</v>
          </cell>
          <cell r="AR655" t="str">
            <v>70000060</v>
          </cell>
          <cell r="AS655" t="str">
            <v>025.</v>
          </cell>
          <cell r="AT655" t="str">
            <v>ESCRITURARIO COMERCIAL</v>
          </cell>
          <cell r="AU655" t="str">
            <v>1</v>
          </cell>
          <cell r="AV655" t="str">
            <v>00040376</v>
          </cell>
          <cell r="AW655" t="str">
            <v>J20464280430</v>
          </cell>
          <cell r="AX655" t="str">
            <v>AS-LJBJA-LOJA BEJA</v>
          </cell>
          <cell r="AY655" t="str">
            <v>68905705</v>
          </cell>
          <cell r="AZ655" t="str">
            <v>Lj Beja</v>
          </cell>
          <cell r="BA655" t="str">
            <v>6890</v>
          </cell>
          <cell r="BB655" t="str">
            <v>EDP Outsourcing Comercial</v>
          </cell>
          <cell r="BC655" t="str">
            <v>6890</v>
          </cell>
          <cell r="BD655" t="str">
            <v>6890</v>
          </cell>
          <cell r="BE655" t="str">
            <v>2800</v>
          </cell>
          <cell r="BF655" t="str">
            <v>6890</v>
          </cell>
          <cell r="BG655" t="str">
            <v>EDP Outsourcing Comercial,SA</v>
          </cell>
          <cell r="BH655" t="str">
            <v>1010</v>
          </cell>
          <cell r="BI655">
            <v>1160</v>
          </cell>
          <cell r="BJ655" t="str">
            <v>10</v>
          </cell>
          <cell r="BK655">
            <v>21</v>
          </cell>
          <cell r="BL655">
            <v>212.31</v>
          </cell>
          <cell r="BM655" t="str">
            <v>NÍVEL 5</v>
          </cell>
          <cell r="BN655" t="str">
            <v>00</v>
          </cell>
          <cell r="BO655" t="str">
            <v>07</v>
          </cell>
          <cell r="BP655" t="str">
            <v>20050101</v>
          </cell>
          <cell r="BQ655" t="str">
            <v>21</v>
          </cell>
          <cell r="BR655" t="str">
            <v>EVOLUCAO AUTOMATICA</v>
          </cell>
          <cell r="BS655" t="str">
            <v>20050101</v>
          </cell>
          <cell r="BW655">
            <v>0</v>
          </cell>
          <cell r="BX655">
            <v>0</v>
          </cell>
          <cell r="BY655">
            <v>0</v>
          </cell>
          <cell r="BZ655">
            <v>0</v>
          </cell>
          <cell r="CA655">
            <v>0</v>
          </cell>
          <cell r="CC655">
            <v>0</v>
          </cell>
          <cell r="CG655">
            <v>0</v>
          </cell>
          <cell r="CK655">
            <v>0</v>
          </cell>
          <cell r="CO655">
            <v>0</v>
          </cell>
          <cell r="CT655">
            <v>0</v>
          </cell>
          <cell r="CU655">
            <v>0</v>
          </cell>
          <cell r="CV655">
            <v>0</v>
          </cell>
          <cell r="CW655">
            <v>0</v>
          </cell>
          <cell r="CX655">
            <v>1</v>
          </cell>
          <cell r="CY655" t="str">
            <v>6010</v>
          </cell>
          <cell r="CZ655">
            <v>39.54</v>
          </cell>
          <cell r="DC655">
            <v>0</v>
          </cell>
          <cell r="DF655">
            <v>0</v>
          </cell>
          <cell r="DI655">
            <v>0</v>
          </cell>
          <cell r="DK655">
            <v>0</v>
          </cell>
          <cell r="DL655">
            <v>0</v>
          </cell>
          <cell r="DN655" t="str">
            <v>21D12</v>
          </cell>
          <cell r="DO655" t="str">
            <v>Flex.T.Int."Act.Ind."</v>
          </cell>
          <cell r="DP655">
            <v>2</v>
          </cell>
          <cell r="DQ655">
            <v>100</v>
          </cell>
          <cell r="DR655" t="str">
            <v>LX01</v>
          </cell>
          <cell r="DT655" t="str">
            <v>00330000</v>
          </cell>
          <cell r="DU655" t="str">
            <v>BANCO COMERCIAL PORTUGUES, SA</v>
          </cell>
        </row>
        <row r="656">
          <cell r="A656" t="str">
            <v>288713</v>
          </cell>
          <cell r="B656" t="str">
            <v>Maria Augusta Silvestre Testa Lampreia</v>
          </cell>
          <cell r="C656" t="str">
            <v>1984</v>
          </cell>
          <cell r="D656">
            <v>21</v>
          </cell>
          <cell r="E656">
            <v>21</v>
          </cell>
          <cell r="F656" t="str">
            <v>19600722</v>
          </cell>
          <cell r="G656" t="str">
            <v>44</v>
          </cell>
          <cell r="H656" t="str">
            <v>1</v>
          </cell>
          <cell r="I656" t="str">
            <v>Casado</v>
          </cell>
          <cell r="J656" t="str">
            <v>feminino</v>
          </cell>
          <cell r="K656">
            <v>1</v>
          </cell>
          <cell r="L656" t="str">
            <v>R Miguel Fernandes, 92  Penedo Gordo</v>
          </cell>
          <cell r="M656" t="str">
            <v>7800-361</v>
          </cell>
          <cell r="N656" t="str">
            <v>BEJA</v>
          </cell>
          <cell r="O656" t="str">
            <v>00243403</v>
          </cell>
          <cell r="P656" t="str">
            <v>12.ANO - 3. CURSO</v>
          </cell>
          <cell r="R656" t="str">
            <v>5404621</v>
          </cell>
          <cell r="S656" t="str">
            <v>19870326</v>
          </cell>
          <cell r="T656" t="str">
            <v>LISBOA</v>
          </cell>
          <cell r="U656" t="str">
            <v>9803</v>
          </cell>
          <cell r="V656" t="str">
            <v>S.NAC IND ENERGIA-SINDEL</v>
          </cell>
          <cell r="W656" t="str">
            <v>109572807</v>
          </cell>
          <cell r="X656" t="str">
            <v>0248</v>
          </cell>
          <cell r="Y656" t="str">
            <v>0.0</v>
          </cell>
          <cell r="Z656">
            <v>1</v>
          </cell>
          <cell r="AA656" t="str">
            <v>00</v>
          </cell>
          <cell r="AC656" t="str">
            <v>X</v>
          </cell>
          <cell r="AD656" t="str">
            <v>100</v>
          </cell>
          <cell r="AE656" t="str">
            <v>11131701824</v>
          </cell>
          <cell r="AF656" t="str">
            <v>02</v>
          </cell>
          <cell r="AG656" t="str">
            <v>19840217</v>
          </cell>
          <cell r="AH656" t="str">
            <v>DT.Adm.Corr.Antiguid</v>
          </cell>
          <cell r="AI656" t="str">
            <v>1</v>
          </cell>
          <cell r="AJ656" t="str">
            <v>ACTIVOS</v>
          </cell>
          <cell r="AK656" t="str">
            <v>AA</v>
          </cell>
          <cell r="AL656" t="str">
            <v>ACTIVO TEMP.INTEIRO</v>
          </cell>
          <cell r="AM656" t="str">
            <v>J300</v>
          </cell>
          <cell r="AN656" t="str">
            <v>EDPOutsourcing Comercial-S</v>
          </cell>
          <cell r="AO656" t="str">
            <v>J328</v>
          </cell>
          <cell r="AP656" t="str">
            <v>EDPOC-BEJA-ABrr</v>
          </cell>
          <cell r="AQ656" t="str">
            <v>40177088</v>
          </cell>
          <cell r="AR656" t="str">
            <v>70000022</v>
          </cell>
          <cell r="AS656" t="str">
            <v>014.</v>
          </cell>
          <cell r="AT656" t="str">
            <v>TECNICO COMERCIAL</v>
          </cell>
          <cell r="AU656" t="str">
            <v>1</v>
          </cell>
          <cell r="AV656" t="str">
            <v>00040376</v>
          </cell>
          <cell r="AW656" t="str">
            <v>J20464280430</v>
          </cell>
          <cell r="AX656" t="str">
            <v>AS-LJBJA-LOJA BEJA</v>
          </cell>
          <cell r="AY656" t="str">
            <v>68905705</v>
          </cell>
          <cell r="AZ656" t="str">
            <v>Lj Beja</v>
          </cell>
          <cell r="BA656" t="str">
            <v>6890</v>
          </cell>
          <cell r="BB656" t="str">
            <v>EDP Outsourcing Comercial</v>
          </cell>
          <cell r="BC656" t="str">
            <v>6890</v>
          </cell>
          <cell r="BD656" t="str">
            <v>6890</v>
          </cell>
          <cell r="BE656" t="str">
            <v>2800</v>
          </cell>
          <cell r="BF656" t="str">
            <v>6890</v>
          </cell>
          <cell r="BG656" t="str">
            <v>EDP Outsourcing Comercial,SA</v>
          </cell>
          <cell r="BH656" t="str">
            <v>1010</v>
          </cell>
          <cell r="BI656">
            <v>1247</v>
          </cell>
          <cell r="BJ656" t="str">
            <v>11</v>
          </cell>
          <cell r="BK656">
            <v>21</v>
          </cell>
          <cell r="BL656">
            <v>212.31</v>
          </cell>
          <cell r="BM656" t="str">
            <v>NÍVEL 4</v>
          </cell>
          <cell r="BN656" t="str">
            <v>02</v>
          </cell>
          <cell r="BO656" t="str">
            <v>05</v>
          </cell>
          <cell r="BP656" t="str">
            <v>20030101</v>
          </cell>
          <cell r="BQ656" t="str">
            <v>21</v>
          </cell>
          <cell r="BR656" t="str">
            <v>EVOLUCAO AUTOMATICA</v>
          </cell>
          <cell r="BS656" t="str">
            <v>20050101</v>
          </cell>
          <cell r="BW656">
            <v>0</v>
          </cell>
          <cell r="BX656">
            <v>0</v>
          </cell>
          <cell r="BY656">
            <v>0</v>
          </cell>
          <cell r="BZ656">
            <v>0</v>
          </cell>
          <cell r="CA656">
            <v>0</v>
          </cell>
          <cell r="CC656">
            <v>0</v>
          </cell>
          <cell r="CG656">
            <v>0</v>
          </cell>
          <cell r="CK656">
            <v>0</v>
          </cell>
          <cell r="CO656">
            <v>0</v>
          </cell>
          <cell r="CT656">
            <v>0</v>
          </cell>
          <cell r="CU656">
            <v>0</v>
          </cell>
          <cell r="CV656">
            <v>0</v>
          </cell>
          <cell r="CW656">
            <v>0</v>
          </cell>
          <cell r="CX656">
            <v>1</v>
          </cell>
          <cell r="CY656" t="str">
            <v>6010</v>
          </cell>
          <cell r="CZ656">
            <v>39.54</v>
          </cell>
          <cell r="DC656">
            <v>0</v>
          </cell>
          <cell r="DF656">
            <v>0</v>
          </cell>
          <cell r="DI656">
            <v>0</v>
          </cell>
          <cell r="DK656">
            <v>0</v>
          </cell>
          <cell r="DL656">
            <v>0</v>
          </cell>
          <cell r="DN656" t="str">
            <v>21D12</v>
          </cell>
          <cell r="DO656" t="str">
            <v>Flex.T.Int."Act.Ind."</v>
          </cell>
          <cell r="DP656">
            <v>2</v>
          </cell>
          <cell r="DQ656">
            <v>100</v>
          </cell>
          <cell r="DR656" t="str">
            <v>LX01</v>
          </cell>
          <cell r="DT656" t="str">
            <v>00210000</v>
          </cell>
          <cell r="DU656" t="str">
            <v>CREDITO PREDIAL PORTUGUES, SA</v>
          </cell>
        </row>
        <row r="657">
          <cell r="A657" t="str">
            <v>127671</v>
          </cell>
          <cell r="B657" t="str">
            <v>Manuel Estevão Martins</v>
          </cell>
          <cell r="C657" t="str">
            <v>1970</v>
          </cell>
          <cell r="D657">
            <v>35</v>
          </cell>
          <cell r="E657">
            <v>35</v>
          </cell>
          <cell r="F657" t="str">
            <v>19570115</v>
          </cell>
          <cell r="G657" t="str">
            <v>48</v>
          </cell>
          <cell r="H657" t="str">
            <v>1</v>
          </cell>
          <cell r="I657" t="str">
            <v>Casado</v>
          </cell>
          <cell r="J657" t="str">
            <v>masculino</v>
          </cell>
          <cell r="K657">
            <v>1</v>
          </cell>
          <cell r="L657" t="str">
            <v>Monte Alto-Caixa Postal 2973</v>
          </cell>
          <cell r="M657" t="str">
            <v>7750-376</v>
          </cell>
          <cell r="N657" t="str">
            <v>MÉRTOLA</v>
          </cell>
          <cell r="O657" t="str">
            <v>00123042</v>
          </cell>
          <cell r="P657" t="str">
            <v>2. CICLO ENSINO BASICO</v>
          </cell>
          <cell r="R657" t="str">
            <v>5575430</v>
          </cell>
          <cell r="S657" t="str">
            <v>20010122</v>
          </cell>
          <cell r="T657" t="str">
            <v>BEJA</v>
          </cell>
          <cell r="U657" t="str">
            <v>9803</v>
          </cell>
          <cell r="V657" t="str">
            <v>S.NAC IND ENERGIA-SINDEL</v>
          </cell>
          <cell r="W657" t="str">
            <v>135794935</v>
          </cell>
          <cell r="X657" t="str">
            <v>0280</v>
          </cell>
          <cell r="Y657" t="str">
            <v>0.0</v>
          </cell>
          <cell r="Z657">
            <v>1</v>
          </cell>
          <cell r="AA657" t="str">
            <v>00</v>
          </cell>
          <cell r="AD657" t="str">
            <v>100</v>
          </cell>
          <cell r="AE657" t="str">
            <v>11130907540</v>
          </cell>
          <cell r="AF657" t="str">
            <v>02</v>
          </cell>
          <cell r="AG657" t="str">
            <v>19701211</v>
          </cell>
          <cell r="AH657" t="str">
            <v>DT.Adm.Corr.Antiguid</v>
          </cell>
          <cell r="AI657" t="str">
            <v>1</v>
          </cell>
          <cell r="AJ657" t="str">
            <v>ACTIVOS</v>
          </cell>
          <cell r="AK657" t="str">
            <v>AA</v>
          </cell>
          <cell r="AL657" t="str">
            <v>ACTIVO TEMP.INTEIRO</v>
          </cell>
          <cell r="AM657" t="str">
            <v>J300</v>
          </cell>
          <cell r="AN657" t="str">
            <v>EDPOutsourcing Comercial-S</v>
          </cell>
          <cell r="AO657" t="str">
            <v>J328</v>
          </cell>
          <cell r="AP657" t="str">
            <v>EDPOC-BEJA-ABrr</v>
          </cell>
          <cell r="AQ657" t="str">
            <v>40177089</v>
          </cell>
          <cell r="AR657" t="str">
            <v>70000060</v>
          </cell>
          <cell r="AS657" t="str">
            <v>025.</v>
          </cell>
          <cell r="AT657" t="str">
            <v>ESCRITURARIO COMERCIAL</v>
          </cell>
          <cell r="AU657" t="str">
            <v>1</v>
          </cell>
          <cell r="AV657" t="str">
            <v>00040376</v>
          </cell>
          <cell r="AW657" t="str">
            <v>J20464280430</v>
          </cell>
          <cell r="AX657" t="str">
            <v>AS-LJBJA-LOJA BEJA</v>
          </cell>
          <cell r="AY657" t="str">
            <v>68905705</v>
          </cell>
          <cell r="AZ657" t="str">
            <v>Lj Beja</v>
          </cell>
          <cell r="BA657" t="str">
            <v>6890</v>
          </cell>
          <cell r="BB657" t="str">
            <v>EDP Outsourcing Comercial</v>
          </cell>
          <cell r="BC657" t="str">
            <v>6890</v>
          </cell>
          <cell r="BD657" t="str">
            <v>6890</v>
          </cell>
          <cell r="BE657" t="str">
            <v>2800</v>
          </cell>
          <cell r="BF657" t="str">
            <v>6890</v>
          </cell>
          <cell r="BG657" t="str">
            <v>EDP Outsourcing Comercial,SA</v>
          </cell>
          <cell r="BH657" t="str">
            <v>1010</v>
          </cell>
          <cell r="BI657">
            <v>1079</v>
          </cell>
          <cell r="BJ657" t="str">
            <v>09</v>
          </cell>
          <cell r="BK657">
            <v>35</v>
          </cell>
          <cell r="BL657">
            <v>353.85</v>
          </cell>
          <cell r="BM657" t="str">
            <v>NÍVEL 5</v>
          </cell>
          <cell r="BN657" t="str">
            <v>01</v>
          </cell>
          <cell r="BO657" t="str">
            <v>06</v>
          </cell>
          <cell r="BP657" t="str">
            <v>20030110</v>
          </cell>
          <cell r="BQ657" t="str">
            <v>22</v>
          </cell>
          <cell r="BR657" t="str">
            <v>ACELERACAO DE CARREIRA</v>
          </cell>
          <cell r="BS657" t="str">
            <v>20050101</v>
          </cell>
          <cell r="BT657" t="str">
            <v>20031001</v>
          </cell>
          <cell r="BW657">
            <v>0</v>
          </cell>
          <cell r="BX657">
            <v>0</v>
          </cell>
          <cell r="BY657">
            <v>0</v>
          </cell>
          <cell r="BZ657">
            <v>0</v>
          </cell>
          <cell r="CA657">
            <v>0</v>
          </cell>
          <cell r="CC657">
            <v>0</v>
          </cell>
          <cell r="CG657">
            <v>0</v>
          </cell>
          <cell r="CK657">
            <v>0</v>
          </cell>
          <cell r="CO657">
            <v>0</v>
          </cell>
          <cell r="CT657">
            <v>0</v>
          </cell>
          <cell r="CU657">
            <v>0</v>
          </cell>
          <cell r="CV657">
            <v>0</v>
          </cell>
          <cell r="CW657">
            <v>0</v>
          </cell>
          <cell r="CX657">
            <v>1</v>
          </cell>
          <cell r="CY657" t="str">
            <v>6010</v>
          </cell>
          <cell r="CZ657">
            <v>39.54</v>
          </cell>
          <cell r="DC657">
            <v>0</v>
          </cell>
          <cell r="DF657">
            <v>0</v>
          </cell>
          <cell r="DI657">
            <v>0</v>
          </cell>
          <cell r="DK657">
            <v>0</v>
          </cell>
          <cell r="DL657">
            <v>0</v>
          </cell>
          <cell r="DN657" t="str">
            <v>21D12</v>
          </cell>
          <cell r="DO657" t="str">
            <v>Flex.T.Int."Act.Ind."</v>
          </cell>
          <cell r="DP657">
            <v>2</v>
          </cell>
          <cell r="DQ657">
            <v>100</v>
          </cell>
          <cell r="DR657" t="str">
            <v>LX01</v>
          </cell>
          <cell r="DT657" t="str">
            <v>00330000</v>
          </cell>
          <cell r="DU657" t="str">
            <v>BANCO COMERCIAL PORTUGUES, SA</v>
          </cell>
        </row>
        <row r="658">
          <cell r="A658" t="str">
            <v>214272</v>
          </cell>
          <cell r="B658" t="str">
            <v>Francisco Jose Derrica Felix</v>
          </cell>
          <cell r="C658" t="str">
            <v>1981</v>
          </cell>
          <cell r="D658">
            <v>24</v>
          </cell>
          <cell r="E658">
            <v>24</v>
          </cell>
          <cell r="F658" t="str">
            <v>19580630</v>
          </cell>
          <cell r="G658" t="str">
            <v>47</v>
          </cell>
          <cell r="H658" t="str">
            <v>1</v>
          </cell>
          <cell r="I658" t="str">
            <v>Casado</v>
          </cell>
          <cell r="J658" t="str">
            <v>masculino</v>
          </cell>
          <cell r="K658">
            <v>2</v>
          </cell>
          <cell r="L658" t="str">
            <v>R Nova do Carmo, 68</v>
          </cell>
          <cell r="M658" t="str">
            <v>7860-102</v>
          </cell>
          <cell r="N658" t="str">
            <v>MOURA</v>
          </cell>
          <cell r="O658" t="str">
            <v>00232213</v>
          </cell>
          <cell r="P658" t="str">
            <v>C.GERAL ADMINISTRACAO COMERCIO</v>
          </cell>
          <cell r="R658" t="str">
            <v>5073040</v>
          </cell>
          <cell r="S658" t="str">
            <v>20000203</v>
          </cell>
          <cell r="T658" t="str">
            <v>BEJA</v>
          </cell>
          <cell r="U658" t="str">
            <v>9802</v>
          </cell>
          <cell r="V658" t="str">
            <v>SIND IND ELéCT SUL ILHAS</v>
          </cell>
          <cell r="W658" t="str">
            <v>123084474</v>
          </cell>
          <cell r="X658" t="str">
            <v>0299</v>
          </cell>
          <cell r="Y658" t="str">
            <v>0.0</v>
          </cell>
          <cell r="Z658">
            <v>2</v>
          </cell>
          <cell r="AA658" t="str">
            <v>00</v>
          </cell>
          <cell r="AD658" t="str">
            <v>100</v>
          </cell>
          <cell r="AE658" t="str">
            <v>11130651386</v>
          </cell>
          <cell r="AF658" t="str">
            <v>02</v>
          </cell>
          <cell r="AG658" t="str">
            <v>19810720</v>
          </cell>
          <cell r="AH658" t="str">
            <v>DT.Adm.Corr.Antiguid</v>
          </cell>
          <cell r="AI658" t="str">
            <v>1</v>
          </cell>
          <cell r="AJ658" t="str">
            <v>ACTIVOS</v>
          </cell>
          <cell r="AK658" t="str">
            <v>AA</v>
          </cell>
          <cell r="AL658" t="str">
            <v>ACTIVO TEMP.INTEIRO</v>
          </cell>
          <cell r="AM658" t="str">
            <v>J300</v>
          </cell>
          <cell r="AN658" t="str">
            <v>EDPOutsourcing Comercial-S</v>
          </cell>
          <cell r="AO658" t="str">
            <v>J329</v>
          </cell>
          <cell r="AP658" t="str">
            <v>EDPOC-BEJA-ASAR</v>
          </cell>
          <cell r="AQ658" t="str">
            <v>40176829</v>
          </cell>
          <cell r="AR658" t="str">
            <v>70000060</v>
          </cell>
          <cell r="AS658" t="str">
            <v>025.</v>
          </cell>
          <cell r="AT658" t="str">
            <v>ESCRITURARIO COMERCIAL</v>
          </cell>
          <cell r="AU658" t="str">
            <v>1</v>
          </cell>
          <cell r="AV658" t="str">
            <v>00040530</v>
          </cell>
          <cell r="AW658" t="str">
            <v>J20460000630</v>
          </cell>
          <cell r="AX658" t="str">
            <v>AS-LE-GA LOJAS E EQUIPAS</v>
          </cell>
          <cell r="AY658" t="str">
            <v>68905057</v>
          </cell>
          <cell r="AZ658" t="str">
            <v>Apoio à Rede Sul</v>
          </cell>
          <cell r="BA658" t="str">
            <v>6890</v>
          </cell>
          <cell r="BB658" t="str">
            <v>EDP Outsourcing Comercial</v>
          </cell>
          <cell r="BC658" t="str">
            <v>6890</v>
          </cell>
          <cell r="BD658" t="str">
            <v>6890</v>
          </cell>
          <cell r="BE658" t="str">
            <v>2800</v>
          </cell>
          <cell r="BF658" t="str">
            <v>6890</v>
          </cell>
          <cell r="BG658" t="str">
            <v>EDP Outsourcing Comercial,SA</v>
          </cell>
          <cell r="BH658" t="str">
            <v>1010</v>
          </cell>
          <cell r="BI658">
            <v>1247</v>
          </cell>
          <cell r="BJ658" t="str">
            <v>11</v>
          </cell>
          <cell r="BK658">
            <v>24</v>
          </cell>
          <cell r="BL658">
            <v>242.64</v>
          </cell>
          <cell r="BM658" t="str">
            <v>NÍVEL 5</v>
          </cell>
          <cell r="BN658" t="str">
            <v>00</v>
          </cell>
          <cell r="BO658" t="str">
            <v>08</v>
          </cell>
          <cell r="BP658" t="str">
            <v>20050101</v>
          </cell>
          <cell r="BQ658" t="str">
            <v>21</v>
          </cell>
          <cell r="BR658" t="str">
            <v>EVOLUCAO AUTOMATICA</v>
          </cell>
          <cell r="BS658" t="str">
            <v>20050101</v>
          </cell>
          <cell r="BW658">
            <v>0</v>
          </cell>
          <cell r="BX658">
            <v>0</v>
          </cell>
          <cell r="BY658">
            <v>0</v>
          </cell>
          <cell r="BZ658">
            <v>0</v>
          </cell>
          <cell r="CA658">
            <v>0</v>
          </cell>
          <cell r="CC658">
            <v>0</v>
          </cell>
          <cell r="CG658">
            <v>0</v>
          </cell>
          <cell r="CK658">
            <v>0</v>
          </cell>
          <cell r="CO658">
            <v>0</v>
          </cell>
          <cell r="CT658">
            <v>0</v>
          </cell>
          <cell r="CU658">
            <v>0</v>
          </cell>
          <cell r="CV658">
            <v>0</v>
          </cell>
          <cell r="CW658">
            <v>0</v>
          </cell>
          <cell r="CX658">
            <v>0</v>
          </cell>
          <cell r="CZ658">
            <v>0</v>
          </cell>
          <cell r="DC658">
            <v>0</v>
          </cell>
          <cell r="DF658">
            <v>0</v>
          </cell>
          <cell r="DI658">
            <v>0</v>
          </cell>
          <cell r="DK658">
            <v>0</v>
          </cell>
          <cell r="DL658">
            <v>0</v>
          </cell>
          <cell r="DN658" t="str">
            <v>21D12</v>
          </cell>
          <cell r="DO658" t="str">
            <v>Flex.T.Int."Act.Ind."</v>
          </cell>
          <cell r="DP658">
            <v>2</v>
          </cell>
          <cell r="DQ658">
            <v>100</v>
          </cell>
          <cell r="DR658" t="str">
            <v>LX01</v>
          </cell>
          <cell r="DT658" t="str">
            <v>00070213</v>
          </cell>
          <cell r="DU658" t="str">
            <v>BANCO ESPIRITO SANTO, SA</v>
          </cell>
        </row>
        <row r="659">
          <cell r="A659" t="str">
            <v>259721</v>
          </cell>
          <cell r="B659" t="str">
            <v>Eduardo Mariano Guerreiro Mestre</v>
          </cell>
          <cell r="C659" t="str">
            <v>1983</v>
          </cell>
          <cell r="D659">
            <v>22</v>
          </cell>
          <cell r="E659">
            <v>22</v>
          </cell>
          <cell r="F659" t="str">
            <v>19600405</v>
          </cell>
          <cell r="G659" t="str">
            <v>45</v>
          </cell>
          <cell r="H659" t="str">
            <v>1</v>
          </cell>
          <cell r="I659" t="str">
            <v>Casado</v>
          </cell>
          <cell r="J659" t="str">
            <v>masculino</v>
          </cell>
          <cell r="K659">
            <v>1</v>
          </cell>
          <cell r="L659" t="str">
            <v>R Joaquim Romão Julio, 20</v>
          </cell>
          <cell r="M659" t="str">
            <v>7780-196</v>
          </cell>
          <cell r="N659" t="str">
            <v>CASTRO VERDE</v>
          </cell>
          <cell r="O659" t="str">
            <v>00243403</v>
          </cell>
          <cell r="P659" t="str">
            <v>12.ANO - 3. CURSO</v>
          </cell>
          <cell r="R659" t="str">
            <v>6096023</v>
          </cell>
          <cell r="S659" t="str">
            <v>20010420</v>
          </cell>
          <cell r="T659" t="str">
            <v>BEJA</v>
          </cell>
          <cell r="U659" t="str">
            <v>9803</v>
          </cell>
          <cell r="V659" t="str">
            <v>S.NAC IND ENERGIA-SINDEL</v>
          </cell>
          <cell r="W659" t="str">
            <v>120608480</v>
          </cell>
          <cell r="X659" t="str">
            <v>0256</v>
          </cell>
          <cell r="Y659" t="str">
            <v>0.0</v>
          </cell>
          <cell r="Z659">
            <v>1</v>
          </cell>
          <cell r="AA659" t="str">
            <v>00</v>
          </cell>
          <cell r="AC659" t="str">
            <v>X</v>
          </cell>
          <cell r="AD659" t="str">
            <v>100</v>
          </cell>
          <cell r="AE659" t="str">
            <v>11073124478</v>
          </cell>
          <cell r="AF659" t="str">
            <v>02</v>
          </cell>
          <cell r="AG659" t="str">
            <v>19831017</v>
          </cell>
          <cell r="AH659" t="str">
            <v>DT.Adm.Corr.Antiguid</v>
          </cell>
          <cell r="AI659" t="str">
            <v>1</v>
          </cell>
          <cell r="AJ659" t="str">
            <v>ACTIVOS</v>
          </cell>
          <cell r="AK659" t="str">
            <v>AA</v>
          </cell>
          <cell r="AL659" t="str">
            <v>ACTIVO TEMP.INTEIRO</v>
          </cell>
          <cell r="AM659" t="str">
            <v>J300</v>
          </cell>
          <cell r="AN659" t="str">
            <v>EDPOutsourcing Comercial-S</v>
          </cell>
          <cell r="AO659" t="str">
            <v>J329</v>
          </cell>
          <cell r="AP659" t="str">
            <v>EDPOC-BEJA-ASAR</v>
          </cell>
          <cell r="AQ659" t="str">
            <v>40176832</v>
          </cell>
          <cell r="AR659" t="str">
            <v>70000060</v>
          </cell>
          <cell r="AS659" t="str">
            <v>025.</v>
          </cell>
          <cell r="AT659" t="str">
            <v>ESCRITURARIO COMERCIAL</v>
          </cell>
          <cell r="AU659" t="str">
            <v>1</v>
          </cell>
          <cell r="AV659" t="str">
            <v>00040530</v>
          </cell>
          <cell r="AW659" t="str">
            <v>J20460000630</v>
          </cell>
          <cell r="AX659" t="str">
            <v>AS-LE-GA LOJAS E EQUIPAS</v>
          </cell>
          <cell r="AY659" t="str">
            <v>68905057</v>
          </cell>
          <cell r="AZ659" t="str">
            <v>Apoio à Rede Sul</v>
          </cell>
          <cell r="BA659" t="str">
            <v>6890</v>
          </cell>
          <cell r="BB659" t="str">
            <v>EDP Outsourcing Comercial</v>
          </cell>
          <cell r="BC659" t="str">
            <v>6890</v>
          </cell>
          <cell r="BD659" t="str">
            <v>6890</v>
          </cell>
          <cell r="BE659" t="str">
            <v>2800</v>
          </cell>
          <cell r="BF659" t="str">
            <v>6890</v>
          </cell>
          <cell r="BG659" t="str">
            <v>EDP Outsourcing Comercial,SA</v>
          </cell>
          <cell r="BH659" t="str">
            <v>1010</v>
          </cell>
          <cell r="BI659">
            <v>1079</v>
          </cell>
          <cell r="BJ659" t="str">
            <v>09</v>
          </cell>
          <cell r="BK659">
            <v>22</v>
          </cell>
          <cell r="BL659">
            <v>222.42</v>
          </cell>
          <cell r="BM659" t="str">
            <v>NÍVEL 5</v>
          </cell>
          <cell r="BN659" t="str">
            <v>02</v>
          </cell>
          <cell r="BO659" t="str">
            <v>06</v>
          </cell>
          <cell r="BP659" t="str">
            <v>20030101</v>
          </cell>
          <cell r="BQ659" t="str">
            <v>21</v>
          </cell>
          <cell r="BR659" t="str">
            <v>EVOLUCAO AUTOMATICA</v>
          </cell>
          <cell r="BS659" t="str">
            <v>20050101</v>
          </cell>
          <cell r="BW659">
            <v>0</v>
          </cell>
          <cell r="BX659">
            <v>0</v>
          </cell>
          <cell r="BY659">
            <v>0</v>
          </cell>
          <cell r="BZ659">
            <v>0</v>
          </cell>
          <cell r="CA659">
            <v>0</v>
          </cell>
          <cell r="CC659">
            <v>0</v>
          </cell>
          <cell r="CG659">
            <v>0</v>
          </cell>
          <cell r="CK659">
            <v>0</v>
          </cell>
          <cell r="CO659">
            <v>0</v>
          </cell>
          <cell r="CT659">
            <v>0</v>
          </cell>
          <cell r="CU659">
            <v>0</v>
          </cell>
          <cell r="CV659">
            <v>0</v>
          </cell>
          <cell r="CW659">
            <v>0</v>
          </cell>
          <cell r="CX659">
            <v>0</v>
          </cell>
          <cell r="CZ659">
            <v>0</v>
          </cell>
          <cell r="DC659">
            <v>0</v>
          </cell>
          <cell r="DF659">
            <v>0</v>
          </cell>
          <cell r="DI659">
            <v>0</v>
          </cell>
          <cell r="DK659">
            <v>0</v>
          </cell>
          <cell r="DL659">
            <v>0</v>
          </cell>
          <cell r="DN659" t="str">
            <v>21D12</v>
          </cell>
          <cell r="DO659" t="str">
            <v>Flex.T.Int."Act.Ind."</v>
          </cell>
          <cell r="DP659">
            <v>2</v>
          </cell>
          <cell r="DQ659">
            <v>100</v>
          </cell>
          <cell r="DR659" t="str">
            <v>LX01</v>
          </cell>
          <cell r="DT659" t="str">
            <v>00180000</v>
          </cell>
          <cell r="DU659" t="str">
            <v>BANCO TOTTA &amp; ACORES, SA</v>
          </cell>
        </row>
        <row r="660">
          <cell r="A660" t="str">
            <v>139670</v>
          </cell>
          <cell r="B660" t="str">
            <v>Antonio Manuel Flores Moreira</v>
          </cell>
          <cell r="C660" t="str">
            <v>1975</v>
          </cell>
          <cell r="D660">
            <v>30</v>
          </cell>
          <cell r="E660">
            <v>30</v>
          </cell>
          <cell r="F660" t="str">
            <v>19581020</v>
          </cell>
          <cell r="G660" t="str">
            <v>46</v>
          </cell>
          <cell r="H660" t="str">
            <v>1</v>
          </cell>
          <cell r="I660" t="str">
            <v>Casado</v>
          </cell>
          <cell r="J660" t="str">
            <v>masculino</v>
          </cell>
          <cell r="K660">
            <v>1</v>
          </cell>
          <cell r="L660" t="str">
            <v>R MOURASOL LOTE 64  - MOURA</v>
          </cell>
          <cell r="M660" t="str">
            <v>7860-000</v>
          </cell>
          <cell r="N660" t="str">
            <v>MOURA</v>
          </cell>
          <cell r="O660" t="str">
            <v>00232273</v>
          </cell>
          <cell r="P660" t="str">
            <v>CURSO GERAL DE MECANICA</v>
          </cell>
          <cell r="R660" t="str">
            <v>4315109</v>
          </cell>
          <cell r="S660" t="str">
            <v>20030122</v>
          </cell>
          <cell r="T660" t="str">
            <v>BEJA</v>
          </cell>
          <cell r="U660" t="str">
            <v>9802</v>
          </cell>
          <cell r="V660" t="str">
            <v>SIND IND ELéCT SUL ILHAS</v>
          </cell>
          <cell r="W660" t="str">
            <v>106638998</v>
          </cell>
          <cell r="X660" t="str">
            <v>0299</v>
          </cell>
          <cell r="Y660" t="str">
            <v>0.0</v>
          </cell>
          <cell r="Z660">
            <v>1</v>
          </cell>
          <cell r="AA660" t="str">
            <v>00</v>
          </cell>
          <cell r="AD660" t="str">
            <v>100</v>
          </cell>
          <cell r="AE660" t="str">
            <v>11201189020</v>
          </cell>
          <cell r="AF660" t="str">
            <v>02</v>
          </cell>
          <cell r="AG660" t="str">
            <v>19750401</v>
          </cell>
          <cell r="AH660" t="str">
            <v>DT.Adm.Corr.Antiguid</v>
          </cell>
          <cell r="AI660" t="str">
            <v>1</v>
          </cell>
          <cell r="AJ660" t="str">
            <v>ACTIVOS</v>
          </cell>
          <cell r="AK660" t="str">
            <v>AA</v>
          </cell>
          <cell r="AL660" t="str">
            <v>ACTIVO TEMP.INTEIRO</v>
          </cell>
          <cell r="AM660" t="str">
            <v>J300</v>
          </cell>
          <cell r="AN660" t="str">
            <v>EDPOutsourcing Comercial-S</v>
          </cell>
          <cell r="AO660" t="str">
            <v>J329</v>
          </cell>
          <cell r="AP660" t="str">
            <v>EDPOC-BEJA-ASAR</v>
          </cell>
          <cell r="AQ660" t="str">
            <v>40176826</v>
          </cell>
          <cell r="AR660" t="str">
            <v>70000060</v>
          </cell>
          <cell r="AS660" t="str">
            <v>025.</v>
          </cell>
          <cell r="AT660" t="str">
            <v>ESCRITURARIO COMERCIAL</v>
          </cell>
          <cell r="AU660" t="str">
            <v>1</v>
          </cell>
          <cell r="AV660" t="str">
            <v>00040530</v>
          </cell>
          <cell r="AW660" t="str">
            <v>J20460000630</v>
          </cell>
          <cell r="AX660" t="str">
            <v>AS-LE-GA LOJAS E EQUIPAS</v>
          </cell>
          <cell r="AY660" t="str">
            <v>68905057</v>
          </cell>
          <cell r="AZ660" t="str">
            <v>Apoio à Rede Sul</v>
          </cell>
          <cell r="BA660" t="str">
            <v>6890</v>
          </cell>
          <cell r="BB660" t="str">
            <v>EDP Outsourcing Comercial</v>
          </cell>
          <cell r="BC660" t="str">
            <v>6890</v>
          </cell>
          <cell r="BD660" t="str">
            <v>6890</v>
          </cell>
          <cell r="BE660" t="str">
            <v>2800</v>
          </cell>
          <cell r="BF660" t="str">
            <v>6890</v>
          </cell>
          <cell r="BG660" t="str">
            <v>EDP Outsourcing Comercial,SA</v>
          </cell>
          <cell r="BH660" t="str">
            <v>1010</v>
          </cell>
          <cell r="BI660">
            <v>1247</v>
          </cell>
          <cell r="BJ660" t="str">
            <v>11</v>
          </cell>
          <cell r="BK660">
            <v>30</v>
          </cell>
          <cell r="BL660">
            <v>303.3</v>
          </cell>
          <cell r="BM660" t="str">
            <v>NÍVEL 5</v>
          </cell>
          <cell r="BN660" t="str">
            <v>02</v>
          </cell>
          <cell r="BO660" t="str">
            <v>08</v>
          </cell>
          <cell r="BP660" t="str">
            <v>20030101</v>
          </cell>
          <cell r="BQ660" t="str">
            <v>21</v>
          </cell>
          <cell r="BR660" t="str">
            <v>EVOLUCAO AUTOMATICA</v>
          </cell>
          <cell r="BS660" t="str">
            <v>20050101</v>
          </cell>
          <cell r="BW660">
            <v>0</v>
          </cell>
          <cell r="BX660">
            <v>0</v>
          </cell>
          <cell r="BY660">
            <v>0</v>
          </cell>
          <cell r="BZ660">
            <v>0</v>
          </cell>
          <cell r="CA660">
            <v>0</v>
          </cell>
          <cell r="CC660">
            <v>0</v>
          </cell>
          <cell r="CG660">
            <v>0</v>
          </cell>
          <cell r="CK660">
            <v>0</v>
          </cell>
          <cell r="CO660">
            <v>0</v>
          </cell>
          <cell r="CT660">
            <v>0</v>
          </cell>
          <cell r="CU660">
            <v>0</v>
          </cell>
          <cell r="CV660">
            <v>0</v>
          </cell>
          <cell r="CW660">
            <v>0</v>
          </cell>
          <cell r="CX660">
            <v>0</v>
          </cell>
          <cell r="CZ660">
            <v>0</v>
          </cell>
          <cell r="DC660">
            <v>0</v>
          </cell>
          <cell r="DF660">
            <v>0</v>
          </cell>
          <cell r="DI660">
            <v>0</v>
          </cell>
          <cell r="DK660">
            <v>0</v>
          </cell>
          <cell r="DL660">
            <v>0</v>
          </cell>
          <cell r="DN660" t="str">
            <v>21D12</v>
          </cell>
          <cell r="DO660" t="str">
            <v>Flex.T.Int."Act.Ind."</v>
          </cell>
          <cell r="DP660">
            <v>2</v>
          </cell>
          <cell r="DQ660">
            <v>100</v>
          </cell>
          <cell r="DR660" t="str">
            <v>LX01</v>
          </cell>
          <cell r="DT660" t="str">
            <v>00210000</v>
          </cell>
          <cell r="DU660" t="str">
            <v>CREDITO PREDIAL PORTUGUES, SA</v>
          </cell>
        </row>
        <row r="661">
          <cell r="A661" t="str">
            <v>246735</v>
          </cell>
          <cell r="B661" t="str">
            <v>Jacinto da Palma Nobre</v>
          </cell>
          <cell r="C661" t="str">
            <v>1983</v>
          </cell>
          <cell r="D661">
            <v>22</v>
          </cell>
          <cell r="E661">
            <v>22</v>
          </cell>
          <cell r="F661" t="str">
            <v>19510616</v>
          </cell>
          <cell r="G661" t="str">
            <v>54</v>
          </cell>
          <cell r="H661" t="str">
            <v>1</v>
          </cell>
          <cell r="I661" t="str">
            <v>Casado</v>
          </cell>
          <cell r="J661" t="str">
            <v>masculino</v>
          </cell>
          <cell r="K661">
            <v>2</v>
          </cell>
          <cell r="L661" t="str">
            <v>R da Gaia, 11</v>
          </cell>
          <cell r="M661" t="str">
            <v>7600-018</v>
          </cell>
          <cell r="N661" t="str">
            <v>ALJUSTREL</v>
          </cell>
          <cell r="O661" t="str">
            <v>00231023</v>
          </cell>
          <cell r="P661" t="str">
            <v>CURSO GERAL DOS LICEUS</v>
          </cell>
          <cell r="R661" t="str">
            <v>2328998-8</v>
          </cell>
          <cell r="S661" t="str">
            <v>20041130</v>
          </cell>
          <cell r="T661" t="str">
            <v>BEJA</v>
          </cell>
          <cell r="U661" t="str">
            <v>9803</v>
          </cell>
          <cell r="V661" t="str">
            <v>S.NAC IND ENERGIA-SINDEL</v>
          </cell>
          <cell r="W661" t="str">
            <v>109210220</v>
          </cell>
          <cell r="X661" t="str">
            <v>0205</v>
          </cell>
          <cell r="Y661" t="str">
            <v>0.0</v>
          </cell>
          <cell r="Z661">
            <v>2</v>
          </cell>
          <cell r="AA661" t="str">
            <v>00</v>
          </cell>
          <cell r="AC661" t="str">
            <v>X</v>
          </cell>
          <cell r="AD661" t="str">
            <v>100</v>
          </cell>
          <cell r="AE661" t="str">
            <v>11130377953</v>
          </cell>
          <cell r="AF661" t="str">
            <v>02</v>
          </cell>
          <cell r="AG661" t="str">
            <v>19830106</v>
          </cell>
          <cell r="AH661" t="str">
            <v>DT.Adm.Corr.Antiguid</v>
          </cell>
          <cell r="AI661" t="str">
            <v>1</v>
          </cell>
          <cell r="AJ661" t="str">
            <v>ACTIVOS</v>
          </cell>
          <cell r="AK661" t="str">
            <v>AA</v>
          </cell>
          <cell r="AL661" t="str">
            <v>ACTIVO TEMP.INTEIRO</v>
          </cell>
          <cell r="AM661" t="str">
            <v>J300</v>
          </cell>
          <cell r="AN661" t="str">
            <v>EDPOutsourcing Comercial-S</v>
          </cell>
          <cell r="AO661" t="str">
            <v>J329</v>
          </cell>
          <cell r="AP661" t="str">
            <v>EDPOC-BEJA-ASAR</v>
          </cell>
          <cell r="AQ661" t="str">
            <v>40176830</v>
          </cell>
          <cell r="AR661" t="str">
            <v>70000060</v>
          </cell>
          <cell r="AS661" t="str">
            <v>025.</v>
          </cell>
          <cell r="AT661" t="str">
            <v>ESCRITURARIO COMERCIAL</v>
          </cell>
          <cell r="AU661" t="str">
            <v>1</v>
          </cell>
          <cell r="AV661" t="str">
            <v>00040530</v>
          </cell>
          <cell r="AW661" t="str">
            <v>J20460000630</v>
          </cell>
          <cell r="AX661" t="str">
            <v>AS-LE-GA LOJAS E EQUIPAS</v>
          </cell>
          <cell r="AY661" t="str">
            <v>68905057</v>
          </cell>
          <cell r="AZ661" t="str">
            <v>Apoio à Rede Sul</v>
          </cell>
          <cell r="BA661" t="str">
            <v>6890</v>
          </cell>
          <cell r="BB661" t="str">
            <v>EDP Outsourcing Comercial</v>
          </cell>
          <cell r="BC661" t="str">
            <v>6890</v>
          </cell>
          <cell r="BD661" t="str">
            <v>6890</v>
          </cell>
          <cell r="BE661" t="str">
            <v>2800</v>
          </cell>
          <cell r="BF661" t="str">
            <v>6890</v>
          </cell>
          <cell r="BG661" t="str">
            <v>EDP Outsourcing Comercial,SA</v>
          </cell>
          <cell r="BH661" t="str">
            <v>1010</v>
          </cell>
          <cell r="BI661">
            <v>1160</v>
          </cell>
          <cell r="BJ661" t="str">
            <v>10</v>
          </cell>
          <cell r="BK661">
            <v>22</v>
          </cell>
          <cell r="BL661">
            <v>222.42</v>
          </cell>
          <cell r="BM661" t="str">
            <v>NÍVEL 5</v>
          </cell>
          <cell r="BN661" t="str">
            <v>01</v>
          </cell>
          <cell r="BO661" t="str">
            <v>07</v>
          </cell>
          <cell r="BP661" t="str">
            <v>20040101</v>
          </cell>
          <cell r="BQ661" t="str">
            <v>21</v>
          </cell>
          <cell r="BR661" t="str">
            <v>EVOLUCAO AUTOMATICA</v>
          </cell>
          <cell r="BS661" t="str">
            <v>20050101</v>
          </cell>
          <cell r="BW661">
            <v>0</v>
          </cell>
          <cell r="BX661">
            <v>0</v>
          </cell>
          <cell r="BY661">
            <v>0</v>
          </cell>
          <cell r="BZ661">
            <v>0</v>
          </cell>
          <cell r="CA661">
            <v>0</v>
          </cell>
          <cell r="CC661">
            <v>0</v>
          </cell>
          <cell r="CG661">
            <v>0</v>
          </cell>
          <cell r="CK661">
            <v>0</v>
          </cell>
          <cell r="CO661">
            <v>0</v>
          </cell>
          <cell r="CT661">
            <v>0</v>
          </cell>
          <cell r="CU661">
            <v>0</v>
          </cell>
          <cell r="CV661">
            <v>0</v>
          </cell>
          <cell r="CW661">
            <v>0</v>
          </cell>
          <cell r="CX661">
            <v>1</v>
          </cell>
          <cell r="CY661" t="str">
            <v>6010</v>
          </cell>
          <cell r="CZ661">
            <v>39.54</v>
          </cell>
          <cell r="DC661">
            <v>0</v>
          </cell>
          <cell r="DF661">
            <v>0</v>
          </cell>
          <cell r="DI661">
            <v>0</v>
          </cell>
          <cell r="DK661">
            <v>0</v>
          </cell>
          <cell r="DL661">
            <v>0</v>
          </cell>
          <cell r="DN661" t="str">
            <v>21D12</v>
          </cell>
          <cell r="DO661" t="str">
            <v>Flex.T.Int."Act.Ind."</v>
          </cell>
          <cell r="DP661">
            <v>2</v>
          </cell>
          <cell r="DQ661">
            <v>100</v>
          </cell>
          <cell r="DR661" t="str">
            <v>LX01</v>
          </cell>
          <cell r="DT661" t="str">
            <v>00456040</v>
          </cell>
          <cell r="DU661" t="str">
            <v>CAIXAS DE CREDITO AGRICOLA MUT</v>
          </cell>
        </row>
        <row r="662">
          <cell r="A662" t="str">
            <v>254401</v>
          </cell>
          <cell r="B662" t="str">
            <v>Manuel Guerreiro Cristina</v>
          </cell>
          <cell r="C662" t="str">
            <v>1983</v>
          </cell>
          <cell r="D662">
            <v>22</v>
          </cell>
          <cell r="E662">
            <v>22</v>
          </cell>
          <cell r="F662" t="str">
            <v>19611015</v>
          </cell>
          <cell r="G662" t="str">
            <v>43</v>
          </cell>
          <cell r="H662" t="str">
            <v>1</v>
          </cell>
          <cell r="I662" t="str">
            <v>Casado</v>
          </cell>
          <cell r="J662" t="str">
            <v>masculino</v>
          </cell>
          <cell r="K662">
            <v>1</v>
          </cell>
          <cell r="L662" t="str">
            <v>R Carlos Pinhão, 8-2.Dto</v>
          </cell>
          <cell r="M662" t="str">
            <v>7800-141</v>
          </cell>
          <cell r="N662" t="str">
            <v>BEJA</v>
          </cell>
          <cell r="O662" t="str">
            <v>00233243</v>
          </cell>
          <cell r="P662" t="str">
            <v>3.CICLO ENSINO BASICO</v>
          </cell>
          <cell r="R662" t="str">
            <v>6082239</v>
          </cell>
          <cell r="S662" t="str">
            <v>20010903</v>
          </cell>
          <cell r="T662" t="str">
            <v>BEJA</v>
          </cell>
          <cell r="W662" t="str">
            <v>105157694</v>
          </cell>
          <cell r="X662" t="str">
            <v>0248</v>
          </cell>
          <cell r="Y662" t="str">
            <v>60.0</v>
          </cell>
          <cell r="Z662">
            <v>1</v>
          </cell>
          <cell r="AA662" t="str">
            <v>00</v>
          </cell>
          <cell r="AC662" t="str">
            <v>X</v>
          </cell>
          <cell r="AD662" t="str">
            <v>100</v>
          </cell>
          <cell r="AE662" t="str">
            <v>11130776394</v>
          </cell>
          <cell r="AF662" t="str">
            <v>02</v>
          </cell>
          <cell r="AG662" t="str">
            <v>19830314</v>
          </cell>
          <cell r="AH662" t="str">
            <v>DT.Adm.Corr.Antiguid</v>
          </cell>
          <cell r="AI662" t="str">
            <v>1</v>
          </cell>
          <cell r="AJ662" t="str">
            <v>ACTIVOS</v>
          </cell>
          <cell r="AK662" t="str">
            <v>AA</v>
          </cell>
          <cell r="AL662" t="str">
            <v>ACTIVO TEMP.INTEIRO</v>
          </cell>
          <cell r="AM662" t="str">
            <v>J300</v>
          </cell>
          <cell r="AN662" t="str">
            <v>EDPOutsourcing Comercial-S</v>
          </cell>
          <cell r="AO662" t="str">
            <v>J329</v>
          </cell>
          <cell r="AP662" t="str">
            <v>EDPOC-BEJA-ASAR</v>
          </cell>
          <cell r="AQ662" t="str">
            <v>40177295</v>
          </cell>
          <cell r="AR662" t="str">
            <v>70000060</v>
          </cell>
          <cell r="AS662" t="str">
            <v>025.</v>
          </cell>
          <cell r="AT662" t="str">
            <v>ESCRITURARIO COMERCIAL</v>
          </cell>
          <cell r="AU662" t="str">
            <v>1</v>
          </cell>
          <cell r="AV662" t="str">
            <v>00040526</v>
          </cell>
          <cell r="AW662" t="str">
            <v>J20460000830</v>
          </cell>
          <cell r="AX662" t="str">
            <v>AS-RA-GA REDE DE AGENTES - II</v>
          </cell>
          <cell r="AY662" t="str">
            <v>68905059</v>
          </cell>
          <cell r="AZ662" t="str">
            <v>Eq Contacto Directo</v>
          </cell>
          <cell r="BA662" t="str">
            <v>6890</v>
          </cell>
          <cell r="BB662" t="str">
            <v>EDP Outsourcing Comercial</v>
          </cell>
          <cell r="BC662" t="str">
            <v>6890</v>
          </cell>
          <cell r="BD662" t="str">
            <v>6890</v>
          </cell>
          <cell r="BE662" t="str">
            <v>2800</v>
          </cell>
          <cell r="BF662" t="str">
            <v>6890</v>
          </cell>
          <cell r="BG662" t="str">
            <v>EDP Outsourcing Comercial,SA</v>
          </cell>
          <cell r="BH662" t="str">
            <v>1010</v>
          </cell>
          <cell r="BI662">
            <v>1079</v>
          </cell>
          <cell r="BJ662" t="str">
            <v>09</v>
          </cell>
          <cell r="BK662">
            <v>22</v>
          </cell>
          <cell r="BL662">
            <v>222.42</v>
          </cell>
          <cell r="BM662" t="str">
            <v>NÍVEL 5</v>
          </cell>
          <cell r="BN662" t="str">
            <v>02</v>
          </cell>
          <cell r="BO662" t="str">
            <v>06</v>
          </cell>
          <cell r="BP662" t="str">
            <v>20030101</v>
          </cell>
          <cell r="BQ662" t="str">
            <v>21</v>
          </cell>
          <cell r="BR662" t="str">
            <v>EVOLUCAO AUTOMATICA</v>
          </cell>
          <cell r="BS662" t="str">
            <v>20050101</v>
          </cell>
          <cell r="BW662">
            <v>0</v>
          </cell>
          <cell r="BX662">
            <v>0</v>
          </cell>
          <cell r="BY662">
            <v>0</v>
          </cell>
          <cell r="BZ662">
            <v>0</v>
          </cell>
          <cell r="CA662">
            <v>0</v>
          </cell>
          <cell r="CC662">
            <v>0</v>
          </cell>
          <cell r="CG662">
            <v>0</v>
          </cell>
          <cell r="CK662">
            <v>0</v>
          </cell>
          <cell r="CO662">
            <v>0</v>
          </cell>
          <cell r="CT662">
            <v>0</v>
          </cell>
          <cell r="CU662">
            <v>0</v>
          </cell>
          <cell r="CV662">
            <v>0</v>
          </cell>
          <cell r="CW662">
            <v>0</v>
          </cell>
          <cell r="CX662">
            <v>0</v>
          </cell>
          <cell r="CZ662">
            <v>0</v>
          </cell>
          <cell r="DC662">
            <v>0</v>
          </cell>
          <cell r="DF662">
            <v>0</v>
          </cell>
          <cell r="DI662">
            <v>0</v>
          </cell>
          <cell r="DK662">
            <v>0</v>
          </cell>
          <cell r="DL662">
            <v>0</v>
          </cell>
          <cell r="DN662" t="str">
            <v>21D11</v>
          </cell>
          <cell r="DO662" t="str">
            <v>Flex.T.Int."Escrit"</v>
          </cell>
          <cell r="DP662">
            <v>2</v>
          </cell>
          <cell r="DQ662">
            <v>100</v>
          </cell>
          <cell r="DR662" t="str">
            <v>LX01</v>
          </cell>
          <cell r="DT662" t="str">
            <v>00350147</v>
          </cell>
          <cell r="DU662" t="str">
            <v>CAIXA GERAL DE DEPOSITOS, SA</v>
          </cell>
        </row>
        <row r="663">
          <cell r="A663" t="str">
            <v>307386</v>
          </cell>
          <cell r="B663" t="str">
            <v>Manuela Rosa Crispim Ascensão Reis</v>
          </cell>
          <cell r="C663" t="str">
            <v>1986</v>
          </cell>
          <cell r="D663">
            <v>19</v>
          </cell>
          <cell r="E663">
            <v>19</v>
          </cell>
          <cell r="F663" t="str">
            <v>19631006</v>
          </cell>
          <cell r="G663" t="str">
            <v>41</v>
          </cell>
          <cell r="H663" t="str">
            <v>1</v>
          </cell>
          <cell r="I663" t="str">
            <v>Casado</v>
          </cell>
          <cell r="J663" t="str">
            <v>feminino</v>
          </cell>
          <cell r="K663">
            <v>2</v>
          </cell>
          <cell r="L663" t="str">
            <v>Rua António Aleixo,  2</v>
          </cell>
          <cell r="M663" t="str">
            <v>7800-651</v>
          </cell>
          <cell r="N663" t="str">
            <v>NOSSA SENHORA DAS NEVES</v>
          </cell>
          <cell r="O663" t="str">
            <v>00244143</v>
          </cell>
          <cell r="P663" t="str">
            <v>12.ANO-TECNICO CONTABILIDADE</v>
          </cell>
          <cell r="R663" t="str">
            <v>6200084</v>
          </cell>
          <cell r="S663" t="str">
            <v>20040507</v>
          </cell>
          <cell r="T663" t="str">
            <v>BEJA</v>
          </cell>
          <cell r="U663" t="str">
            <v>9803</v>
          </cell>
          <cell r="V663" t="str">
            <v>S.NAC IND ENERGIA-SINDEL</v>
          </cell>
          <cell r="W663" t="str">
            <v>175223750</v>
          </cell>
          <cell r="X663" t="str">
            <v>0302</v>
          </cell>
          <cell r="Y663" t="str">
            <v>0.0</v>
          </cell>
          <cell r="Z663">
            <v>2</v>
          </cell>
          <cell r="AA663" t="str">
            <v>00</v>
          </cell>
          <cell r="AC663" t="str">
            <v>X</v>
          </cell>
          <cell r="AD663" t="str">
            <v>100</v>
          </cell>
          <cell r="AE663" t="str">
            <v>11131732917</v>
          </cell>
          <cell r="AF663" t="str">
            <v>02</v>
          </cell>
          <cell r="AG663" t="str">
            <v>19860901</v>
          </cell>
          <cell r="AH663" t="str">
            <v>DT.Adm.Corr.Antiguid</v>
          </cell>
          <cell r="AI663" t="str">
            <v>1</v>
          </cell>
          <cell r="AJ663" t="str">
            <v>ACTIVOS</v>
          </cell>
          <cell r="AK663" t="str">
            <v>AA</v>
          </cell>
          <cell r="AL663" t="str">
            <v>ACTIVO TEMP.INTEIRO</v>
          </cell>
          <cell r="AM663" t="str">
            <v>J300</v>
          </cell>
          <cell r="AN663" t="str">
            <v>EDPOutsourcing Comercial-S</v>
          </cell>
          <cell r="AO663" t="str">
            <v>J329</v>
          </cell>
          <cell r="AP663" t="str">
            <v>EDPOC-BEJA-ASAR</v>
          </cell>
          <cell r="AQ663" t="str">
            <v>40177302</v>
          </cell>
          <cell r="AR663" t="str">
            <v>70000060</v>
          </cell>
          <cell r="AS663" t="str">
            <v>025.</v>
          </cell>
          <cell r="AT663" t="str">
            <v>ESCRITURARIO COMERCIAL</v>
          </cell>
          <cell r="AU663" t="str">
            <v>1</v>
          </cell>
          <cell r="AV663" t="str">
            <v>00040526</v>
          </cell>
          <cell r="AW663" t="str">
            <v>J20460000830</v>
          </cell>
          <cell r="AX663" t="str">
            <v>AS-RA-GA REDE DE AGENTES - II</v>
          </cell>
          <cell r="AY663" t="str">
            <v>68905059</v>
          </cell>
          <cell r="AZ663" t="str">
            <v>Eq Contacto Directo</v>
          </cell>
          <cell r="BA663" t="str">
            <v>6890</v>
          </cell>
          <cell r="BB663" t="str">
            <v>EDP Outsourcing Comercial</v>
          </cell>
          <cell r="BC663" t="str">
            <v>6890</v>
          </cell>
          <cell r="BD663" t="str">
            <v>6890</v>
          </cell>
          <cell r="BE663" t="str">
            <v>2800</v>
          </cell>
          <cell r="BF663" t="str">
            <v>6890</v>
          </cell>
          <cell r="BG663" t="str">
            <v>EDP Outsourcing Comercial,SA</v>
          </cell>
          <cell r="BH663" t="str">
            <v>1010</v>
          </cell>
          <cell r="BI663">
            <v>1160</v>
          </cell>
          <cell r="BJ663" t="str">
            <v>10</v>
          </cell>
          <cell r="BK663">
            <v>19</v>
          </cell>
          <cell r="BL663">
            <v>192.09</v>
          </cell>
          <cell r="BM663" t="str">
            <v>NÍVEL 5</v>
          </cell>
          <cell r="BN663" t="str">
            <v>00</v>
          </cell>
          <cell r="BO663" t="str">
            <v>07</v>
          </cell>
          <cell r="BP663" t="str">
            <v>20050101</v>
          </cell>
          <cell r="BQ663" t="str">
            <v>21</v>
          </cell>
          <cell r="BR663" t="str">
            <v>EVOLUCAO AUTOMATICA</v>
          </cell>
          <cell r="BS663" t="str">
            <v>20050101</v>
          </cell>
          <cell r="BW663">
            <v>0</v>
          </cell>
          <cell r="BX663">
            <v>0</v>
          </cell>
          <cell r="BY663">
            <v>0</v>
          </cell>
          <cell r="BZ663">
            <v>0</v>
          </cell>
          <cell r="CA663">
            <v>0</v>
          </cell>
          <cell r="CC663">
            <v>0</v>
          </cell>
          <cell r="CG663">
            <v>0</v>
          </cell>
          <cell r="CK663">
            <v>0</v>
          </cell>
          <cell r="CO663">
            <v>0</v>
          </cell>
          <cell r="CT663">
            <v>0</v>
          </cell>
          <cell r="CU663">
            <v>0</v>
          </cell>
          <cell r="CV663">
            <v>0</v>
          </cell>
          <cell r="CW663">
            <v>0</v>
          </cell>
          <cell r="CX663">
            <v>0</v>
          </cell>
          <cell r="CZ663">
            <v>0</v>
          </cell>
          <cell r="DC663">
            <v>0</v>
          </cell>
          <cell r="DF663">
            <v>0</v>
          </cell>
          <cell r="DI663">
            <v>0</v>
          </cell>
          <cell r="DK663">
            <v>0</v>
          </cell>
          <cell r="DL663">
            <v>0</v>
          </cell>
          <cell r="DN663" t="str">
            <v>21D12</v>
          </cell>
          <cell r="DO663" t="str">
            <v>Flex.T.Int."Act.Ind."</v>
          </cell>
          <cell r="DP663">
            <v>2</v>
          </cell>
          <cell r="DQ663">
            <v>100</v>
          </cell>
          <cell r="DR663" t="str">
            <v>LX01</v>
          </cell>
          <cell r="DT663" t="str">
            <v>00350546</v>
          </cell>
          <cell r="DU663" t="str">
            <v>CAIXA GERAL DE DEPOSITOS, SA</v>
          </cell>
        </row>
        <row r="664">
          <cell r="A664" t="str">
            <v>252867</v>
          </cell>
          <cell r="B664" t="str">
            <v>Manuela Maria Valadas Soares</v>
          </cell>
          <cell r="C664" t="str">
            <v>1983</v>
          </cell>
          <cell r="D664">
            <v>22</v>
          </cell>
          <cell r="E664">
            <v>22</v>
          </cell>
          <cell r="F664" t="str">
            <v>19581122</v>
          </cell>
          <cell r="G664" t="str">
            <v>46</v>
          </cell>
          <cell r="H664" t="str">
            <v>1</v>
          </cell>
          <cell r="I664" t="str">
            <v>Casado</v>
          </cell>
          <cell r="J664" t="str">
            <v>feminino</v>
          </cell>
          <cell r="K664">
            <v>2</v>
          </cell>
          <cell r="L664" t="str">
            <v>R D.Afonso Henriques, 19</v>
          </cell>
          <cell r="M664" t="str">
            <v>7800-000</v>
          </cell>
          <cell r="N664" t="str">
            <v>BEJA</v>
          </cell>
          <cell r="O664" t="str">
            <v>00242072</v>
          </cell>
          <cell r="P664" t="str">
            <v>CC CONTABILIDADE ADMINISTRACAO</v>
          </cell>
          <cell r="R664" t="str">
            <v>5512556</v>
          </cell>
          <cell r="S664" t="str">
            <v>20001121</v>
          </cell>
          <cell r="T664" t="str">
            <v>BEJA</v>
          </cell>
          <cell r="U664" t="str">
            <v>9803</v>
          </cell>
          <cell r="V664" t="str">
            <v>S.NAC IND ENERGIA-SINDEL</v>
          </cell>
          <cell r="W664" t="str">
            <v>117825883</v>
          </cell>
          <cell r="X664" t="str">
            <v>0248</v>
          </cell>
          <cell r="Y664" t="str">
            <v>0.0</v>
          </cell>
          <cell r="Z664">
            <v>2</v>
          </cell>
          <cell r="AA664" t="str">
            <v>00</v>
          </cell>
          <cell r="AC664" t="str">
            <v>X</v>
          </cell>
          <cell r="AD664" t="str">
            <v>100</v>
          </cell>
          <cell r="AE664" t="str">
            <v>11130893645</v>
          </cell>
          <cell r="AF664" t="str">
            <v>02</v>
          </cell>
          <cell r="AG664" t="str">
            <v>19830516</v>
          </cell>
          <cell r="AH664" t="str">
            <v>DT.Adm.Corr.Antiguid</v>
          </cell>
          <cell r="AI664" t="str">
            <v>1</v>
          </cell>
          <cell r="AJ664" t="str">
            <v>ACTIVOS</v>
          </cell>
          <cell r="AK664" t="str">
            <v>AA</v>
          </cell>
          <cell r="AL664" t="str">
            <v>ACTIVO TEMP.INTEIRO</v>
          </cell>
          <cell r="AM664" t="str">
            <v>J300</v>
          </cell>
          <cell r="AN664" t="str">
            <v>EDPOutsourcing Comercial-S</v>
          </cell>
          <cell r="AO664" t="str">
            <v>J329</v>
          </cell>
          <cell r="AP664" t="str">
            <v>EDPOC-BEJA-ASAR</v>
          </cell>
          <cell r="AQ664" t="str">
            <v>40177280</v>
          </cell>
          <cell r="AR664" t="str">
            <v>70000022</v>
          </cell>
          <cell r="AS664" t="str">
            <v>014.</v>
          </cell>
          <cell r="AT664" t="str">
            <v>TECNICO COMERCIAL</v>
          </cell>
          <cell r="AU664" t="str">
            <v>1</v>
          </cell>
          <cell r="AV664" t="str">
            <v>00040526</v>
          </cell>
          <cell r="AW664" t="str">
            <v>J20460000830</v>
          </cell>
          <cell r="AX664" t="str">
            <v>AS-RA-GA REDE DE AGENTES - II</v>
          </cell>
          <cell r="AY664" t="str">
            <v>68905059</v>
          </cell>
          <cell r="AZ664" t="str">
            <v>Eq Contacto Directo</v>
          </cell>
          <cell r="BA664" t="str">
            <v>6890</v>
          </cell>
          <cell r="BB664" t="str">
            <v>EDP Outsourcing Comercial</v>
          </cell>
          <cell r="BC664" t="str">
            <v>6890</v>
          </cell>
          <cell r="BD664" t="str">
            <v>6890</v>
          </cell>
          <cell r="BE664" t="str">
            <v>2800</v>
          </cell>
          <cell r="BF664" t="str">
            <v>6890</v>
          </cell>
          <cell r="BG664" t="str">
            <v>EDP Outsourcing Comercial,SA</v>
          </cell>
          <cell r="BH664" t="str">
            <v>1010</v>
          </cell>
          <cell r="BI664">
            <v>1339</v>
          </cell>
          <cell r="BJ664" t="str">
            <v>12</v>
          </cell>
          <cell r="BK664">
            <v>22</v>
          </cell>
          <cell r="BL664">
            <v>222.42</v>
          </cell>
          <cell r="BM664" t="str">
            <v>NÍVEL 4</v>
          </cell>
          <cell r="BN664" t="str">
            <v>00</v>
          </cell>
          <cell r="BO664" t="str">
            <v>06</v>
          </cell>
          <cell r="BP664" t="str">
            <v>20050101</v>
          </cell>
          <cell r="BQ664" t="str">
            <v>21</v>
          </cell>
          <cell r="BR664" t="str">
            <v>EVOLUCAO AUTOMATICA</v>
          </cell>
          <cell r="BS664" t="str">
            <v>20050101</v>
          </cell>
          <cell r="BW664">
            <v>0</v>
          </cell>
          <cell r="BX664">
            <v>0</v>
          </cell>
          <cell r="BY664">
            <v>0</v>
          </cell>
          <cell r="BZ664">
            <v>0</v>
          </cell>
          <cell r="CA664">
            <v>0</v>
          </cell>
          <cell r="CC664">
            <v>0</v>
          </cell>
          <cell r="CG664">
            <v>0</v>
          </cell>
          <cell r="CK664">
            <v>0</v>
          </cell>
          <cell r="CO664">
            <v>0</v>
          </cell>
          <cell r="CT664">
            <v>0</v>
          </cell>
          <cell r="CU664">
            <v>0</v>
          </cell>
          <cell r="CV664">
            <v>0</v>
          </cell>
          <cell r="CW664">
            <v>0</v>
          </cell>
          <cell r="CX664">
            <v>0</v>
          </cell>
          <cell r="CZ664">
            <v>0</v>
          </cell>
          <cell r="DC664">
            <v>0</v>
          </cell>
          <cell r="DF664">
            <v>0</v>
          </cell>
          <cell r="DI664">
            <v>0</v>
          </cell>
          <cell r="DK664">
            <v>0</v>
          </cell>
          <cell r="DL664">
            <v>0</v>
          </cell>
          <cell r="DN664" t="str">
            <v>21D12</v>
          </cell>
          <cell r="DO664" t="str">
            <v>Flex.T.Int."Act.Ind."</v>
          </cell>
          <cell r="DP664">
            <v>2</v>
          </cell>
          <cell r="DQ664">
            <v>100</v>
          </cell>
          <cell r="DR664" t="str">
            <v>LX01</v>
          </cell>
          <cell r="DT664" t="str">
            <v>00330000</v>
          </cell>
          <cell r="DU664" t="str">
            <v>BANCO COMERCIAL PORTUGUES, SA</v>
          </cell>
        </row>
        <row r="665">
          <cell r="A665" t="str">
            <v>291420</v>
          </cell>
          <cell r="B665" t="str">
            <v>Maria Eduarda Raposo de Jesus Crispiniano Vieira</v>
          </cell>
          <cell r="C665" t="str">
            <v>1985</v>
          </cell>
          <cell r="D665">
            <v>20</v>
          </cell>
          <cell r="E665">
            <v>20</v>
          </cell>
          <cell r="F665" t="str">
            <v>19630720</v>
          </cell>
          <cell r="G665" t="str">
            <v>41</v>
          </cell>
          <cell r="H665" t="str">
            <v>1</v>
          </cell>
          <cell r="I665" t="str">
            <v>Casado</v>
          </cell>
          <cell r="J665" t="str">
            <v>feminino</v>
          </cell>
          <cell r="K665">
            <v>0</v>
          </cell>
          <cell r="L665" t="str">
            <v>Rua David Mourão Ferreira,1</v>
          </cell>
          <cell r="M665" t="str">
            <v>7800-381</v>
          </cell>
          <cell r="N665" t="str">
            <v>BEJA</v>
          </cell>
          <cell r="O665" t="str">
            <v>00244093</v>
          </cell>
          <cell r="P665" t="str">
            <v>12.ANO-SECRETARIO</v>
          </cell>
          <cell r="R665" t="str">
            <v>6639034</v>
          </cell>
          <cell r="S665" t="str">
            <v>20040513</v>
          </cell>
          <cell r="T665" t="str">
            <v>BEJA</v>
          </cell>
          <cell r="U665" t="str">
            <v>9803</v>
          </cell>
          <cell r="V665" t="str">
            <v>S.NAC IND ENERGIA-SINDEL</v>
          </cell>
          <cell r="W665" t="str">
            <v>129901598</v>
          </cell>
          <cell r="X665" t="str">
            <v>0248</v>
          </cell>
          <cell r="Y665" t="str">
            <v>0.0</v>
          </cell>
          <cell r="Z665">
            <v>2</v>
          </cell>
          <cell r="AA665" t="str">
            <v>00</v>
          </cell>
          <cell r="AC665" t="str">
            <v>X</v>
          </cell>
          <cell r="AD665" t="str">
            <v>100</v>
          </cell>
          <cell r="AE665" t="str">
            <v>11131718741</v>
          </cell>
          <cell r="AF665" t="str">
            <v>02</v>
          </cell>
          <cell r="AG665" t="str">
            <v>19850201</v>
          </cell>
          <cell r="AH665" t="str">
            <v>DT.Adm.Corr.Antiguid</v>
          </cell>
          <cell r="AI665" t="str">
            <v>1</v>
          </cell>
          <cell r="AJ665" t="str">
            <v>ACTIVOS</v>
          </cell>
          <cell r="AK665" t="str">
            <v>AA</v>
          </cell>
          <cell r="AL665" t="str">
            <v>ACTIVO TEMP.INTEIRO</v>
          </cell>
          <cell r="AM665" t="str">
            <v>J300</v>
          </cell>
          <cell r="AN665" t="str">
            <v>EDPOutsourcing Comercial-S</v>
          </cell>
          <cell r="AO665" t="str">
            <v>J329</v>
          </cell>
          <cell r="AP665" t="str">
            <v>EDPOC-BEJA-ASAR</v>
          </cell>
          <cell r="AQ665" t="str">
            <v>40177285</v>
          </cell>
          <cell r="AR665" t="str">
            <v>70000022</v>
          </cell>
          <cell r="AS665" t="str">
            <v>014.</v>
          </cell>
          <cell r="AT665" t="str">
            <v>TECNICO COMERCIAL</v>
          </cell>
          <cell r="AU665" t="str">
            <v>1</v>
          </cell>
          <cell r="AV665" t="str">
            <v>00040526</v>
          </cell>
          <cell r="AW665" t="str">
            <v>J20460000830</v>
          </cell>
          <cell r="AX665" t="str">
            <v>AS-RA-GA REDE DE AGENTES - II</v>
          </cell>
          <cell r="AY665" t="str">
            <v>68905059</v>
          </cell>
          <cell r="AZ665" t="str">
            <v>Eq Contacto Directo</v>
          </cell>
          <cell r="BA665" t="str">
            <v>6890</v>
          </cell>
          <cell r="BB665" t="str">
            <v>EDP Outsourcing Comercial</v>
          </cell>
          <cell r="BC665" t="str">
            <v>6890</v>
          </cell>
          <cell r="BD665" t="str">
            <v>6890</v>
          </cell>
          <cell r="BE665" t="str">
            <v>2800</v>
          </cell>
          <cell r="BF665" t="str">
            <v>6890</v>
          </cell>
          <cell r="BG665" t="str">
            <v>EDP Outsourcing Comercial,SA</v>
          </cell>
          <cell r="BH665" t="str">
            <v>1010</v>
          </cell>
          <cell r="BI665">
            <v>1339</v>
          </cell>
          <cell r="BJ665" t="str">
            <v>12</v>
          </cell>
          <cell r="BK665">
            <v>20</v>
          </cell>
          <cell r="BL665">
            <v>202.2</v>
          </cell>
          <cell r="BM665" t="str">
            <v>NÍVEL 4</v>
          </cell>
          <cell r="BN665" t="str">
            <v>00</v>
          </cell>
          <cell r="BO665" t="str">
            <v>06</v>
          </cell>
          <cell r="BP665" t="str">
            <v>20050101</v>
          </cell>
          <cell r="BQ665" t="str">
            <v>21</v>
          </cell>
          <cell r="BR665" t="str">
            <v>EVOLUCAO AUTOMATICA</v>
          </cell>
          <cell r="BS665" t="str">
            <v>20050101</v>
          </cell>
          <cell r="BW665">
            <v>0</v>
          </cell>
          <cell r="BX665">
            <v>0</v>
          </cell>
          <cell r="BY665">
            <v>0</v>
          </cell>
          <cell r="BZ665">
            <v>0</v>
          </cell>
          <cell r="CA665">
            <v>0</v>
          </cell>
          <cell r="CC665">
            <v>0</v>
          </cell>
          <cell r="CG665">
            <v>0</v>
          </cell>
          <cell r="CK665">
            <v>0</v>
          </cell>
          <cell r="CO665">
            <v>0</v>
          </cell>
          <cell r="CT665">
            <v>0</v>
          </cell>
          <cell r="CU665">
            <v>0</v>
          </cell>
          <cell r="CV665">
            <v>0</v>
          </cell>
          <cell r="CW665">
            <v>0</v>
          </cell>
          <cell r="CX665">
            <v>0</v>
          </cell>
          <cell r="CZ665">
            <v>0</v>
          </cell>
          <cell r="DC665">
            <v>0</v>
          </cell>
          <cell r="DF665">
            <v>0</v>
          </cell>
          <cell r="DI665">
            <v>0</v>
          </cell>
          <cell r="DK665">
            <v>0</v>
          </cell>
          <cell r="DL665">
            <v>0</v>
          </cell>
          <cell r="DN665" t="str">
            <v>21D11</v>
          </cell>
          <cell r="DO665" t="str">
            <v>Flex.T.Int."Escrit"</v>
          </cell>
          <cell r="DP665">
            <v>2</v>
          </cell>
          <cell r="DQ665">
            <v>100</v>
          </cell>
          <cell r="DR665" t="str">
            <v>LX01</v>
          </cell>
          <cell r="DT665" t="str">
            <v>00330000</v>
          </cell>
          <cell r="DU665" t="str">
            <v>BANCO COMERCIAL PORTUGUES, SA</v>
          </cell>
        </row>
        <row r="666">
          <cell r="A666" t="str">
            <v>259713</v>
          </cell>
          <cell r="B666" t="str">
            <v>Antonio Francisco Ribeiro Chaveiro Rita Vilhena</v>
          </cell>
          <cell r="C666" t="str">
            <v>1983</v>
          </cell>
          <cell r="D666">
            <v>22</v>
          </cell>
          <cell r="E666">
            <v>22</v>
          </cell>
          <cell r="F666" t="str">
            <v>19601214</v>
          </cell>
          <cell r="G666" t="str">
            <v>44</v>
          </cell>
          <cell r="H666" t="str">
            <v>1</v>
          </cell>
          <cell r="I666" t="str">
            <v>Casado</v>
          </cell>
          <cell r="J666" t="str">
            <v>masculino</v>
          </cell>
          <cell r="K666">
            <v>4</v>
          </cell>
          <cell r="L666" t="str">
            <v>R Entradas, 43</v>
          </cell>
          <cell r="M666" t="str">
            <v>7780-000</v>
          </cell>
          <cell r="N666" t="str">
            <v>CASTRO VERDE</v>
          </cell>
          <cell r="O666" t="str">
            <v>00233033</v>
          </cell>
          <cell r="P666" t="str">
            <v>C.GERAL UNIF.ADMINIST.COMERCIO</v>
          </cell>
          <cell r="R666" t="str">
            <v>5567609</v>
          </cell>
          <cell r="S666" t="str">
            <v>19970925</v>
          </cell>
          <cell r="T666" t="str">
            <v>BEJA</v>
          </cell>
          <cell r="U666" t="str">
            <v>9803</v>
          </cell>
          <cell r="V666" t="str">
            <v>S.NAC IND ENERGIA-SINDEL</v>
          </cell>
          <cell r="W666" t="str">
            <v>179303660</v>
          </cell>
          <cell r="X666" t="str">
            <v>0256</v>
          </cell>
          <cell r="Y666" t="str">
            <v>0.0</v>
          </cell>
          <cell r="Z666">
            <v>4</v>
          </cell>
          <cell r="AA666" t="str">
            <v>01</v>
          </cell>
          <cell r="AC666" t="str">
            <v>X</v>
          </cell>
          <cell r="AD666" t="str">
            <v>100</v>
          </cell>
          <cell r="AE666" t="str">
            <v>11131693602</v>
          </cell>
          <cell r="AF666" t="str">
            <v>02</v>
          </cell>
          <cell r="AG666" t="str">
            <v>19831017</v>
          </cell>
          <cell r="AH666" t="str">
            <v>DT.Adm.Corr.Antiguid</v>
          </cell>
          <cell r="AI666" t="str">
            <v>1</v>
          </cell>
          <cell r="AJ666" t="str">
            <v>ACTIVOS</v>
          </cell>
          <cell r="AK666" t="str">
            <v>AA</v>
          </cell>
          <cell r="AL666" t="str">
            <v>ACTIVO TEMP.INTEIRO</v>
          </cell>
          <cell r="AM666" t="str">
            <v>J300</v>
          </cell>
          <cell r="AN666" t="str">
            <v>EDPOutsourcing Comercial-S</v>
          </cell>
          <cell r="AO666" t="str">
            <v>J329</v>
          </cell>
          <cell r="AP666" t="str">
            <v>EDPOC-BEJA-ASAR</v>
          </cell>
          <cell r="AQ666" t="str">
            <v>40177281</v>
          </cell>
          <cell r="AR666" t="str">
            <v>70000022</v>
          </cell>
          <cell r="AS666" t="str">
            <v>014.</v>
          </cell>
          <cell r="AT666" t="str">
            <v>TECNICO COMERCIAL</v>
          </cell>
          <cell r="AU666" t="str">
            <v>1</v>
          </cell>
          <cell r="AV666" t="str">
            <v>00040526</v>
          </cell>
          <cell r="AW666" t="str">
            <v>J20460000830</v>
          </cell>
          <cell r="AX666" t="str">
            <v>AS-RA-GA REDE DE AGENTES - II</v>
          </cell>
          <cell r="AY666" t="str">
            <v>68905059</v>
          </cell>
          <cell r="AZ666" t="str">
            <v>Eq Contacto Directo</v>
          </cell>
          <cell r="BA666" t="str">
            <v>6890</v>
          </cell>
          <cell r="BB666" t="str">
            <v>EDP Outsourcing Comercial</v>
          </cell>
          <cell r="BC666" t="str">
            <v>6890</v>
          </cell>
          <cell r="BD666" t="str">
            <v>6890</v>
          </cell>
          <cell r="BE666" t="str">
            <v>2800</v>
          </cell>
          <cell r="BF666" t="str">
            <v>6890</v>
          </cell>
          <cell r="BG666" t="str">
            <v>EDP Outsourcing Comercial,SA</v>
          </cell>
          <cell r="BH666" t="str">
            <v>1010</v>
          </cell>
          <cell r="BI666">
            <v>1520</v>
          </cell>
          <cell r="BJ666" t="str">
            <v>14</v>
          </cell>
          <cell r="BK666">
            <v>22</v>
          </cell>
          <cell r="BL666">
            <v>222.42</v>
          </cell>
          <cell r="BM666" t="str">
            <v>NÍVEL 4</v>
          </cell>
          <cell r="BN666" t="str">
            <v>03</v>
          </cell>
          <cell r="BO666" t="str">
            <v>08</v>
          </cell>
          <cell r="BP666" t="str">
            <v>20040110</v>
          </cell>
          <cell r="BQ666" t="str">
            <v>22</v>
          </cell>
          <cell r="BR666" t="str">
            <v>ACELERACAO DE CARREIRA</v>
          </cell>
          <cell r="BS666" t="str">
            <v>20050101</v>
          </cell>
          <cell r="BT666" t="str">
            <v>20020101</v>
          </cell>
          <cell r="BW666">
            <v>0</v>
          </cell>
          <cell r="BX666">
            <v>0</v>
          </cell>
          <cell r="BY666">
            <v>0</v>
          </cell>
          <cell r="BZ666">
            <v>0</v>
          </cell>
          <cell r="CA666">
            <v>0</v>
          </cell>
          <cell r="CC666">
            <v>0</v>
          </cell>
          <cell r="CG666">
            <v>0</v>
          </cell>
          <cell r="CK666">
            <v>0</v>
          </cell>
          <cell r="CO666">
            <v>0</v>
          </cell>
          <cell r="CT666">
            <v>0</v>
          </cell>
          <cell r="CU666">
            <v>0</v>
          </cell>
          <cell r="CV666">
            <v>0</v>
          </cell>
          <cell r="CW666">
            <v>0</v>
          </cell>
          <cell r="CX666">
            <v>0</v>
          </cell>
          <cell r="CZ666">
            <v>0</v>
          </cell>
          <cell r="DC666">
            <v>0</v>
          </cell>
          <cell r="DF666">
            <v>0</v>
          </cell>
          <cell r="DI666">
            <v>0</v>
          </cell>
          <cell r="DK666">
            <v>0</v>
          </cell>
          <cell r="DL666">
            <v>0</v>
          </cell>
          <cell r="DN666" t="str">
            <v>21D12</v>
          </cell>
          <cell r="DO666" t="str">
            <v>Flex.T.Int."Act.Ind."</v>
          </cell>
          <cell r="DP666">
            <v>2</v>
          </cell>
          <cell r="DQ666">
            <v>100</v>
          </cell>
          <cell r="DR666" t="str">
            <v>LX01</v>
          </cell>
          <cell r="DT666" t="str">
            <v>00330000</v>
          </cell>
          <cell r="DU666" t="str">
            <v>BANCO COMERCIAL PORTUGUES, SA</v>
          </cell>
        </row>
        <row r="667">
          <cell r="A667" t="str">
            <v>292885</v>
          </cell>
          <cell r="B667" t="str">
            <v>Luciano Eurico Dias Gomes de Matos</v>
          </cell>
          <cell r="C667" t="str">
            <v>1986</v>
          </cell>
          <cell r="D667">
            <v>19</v>
          </cell>
          <cell r="E667">
            <v>19</v>
          </cell>
          <cell r="F667" t="str">
            <v>19571206</v>
          </cell>
          <cell r="G667" t="str">
            <v>47</v>
          </cell>
          <cell r="H667" t="str">
            <v>1</v>
          </cell>
          <cell r="I667" t="str">
            <v>Casado</v>
          </cell>
          <cell r="J667" t="str">
            <v>masculino</v>
          </cell>
          <cell r="K667">
            <v>2</v>
          </cell>
          <cell r="L667" t="str">
            <v>R Sto Antonio Piedade, 45-1.E Qta Sta Catarina</v>
          </cell>
          <cell r="M667" t="str">
            <v>7000-930</v>
          </cell>
          <cell r="N667" t="str">
            <v>ÉVORA</v>
          </cell>
          <cell r="O667" t="str">
            <v>00743315</v>
          </cell>
          <cell r="P667" t="str">
            <v>ENERGIA E SISTEMAS POTENCIA</v>
          </cell>
          <cell r="R667" t="str">
            <v>5074421</v>
          </cell>
          <cell r="S667" t="str">
            <v>19950220</v>
          </cell>
          <cell r="T667" t="str">
            <v>EVORA</v>
          </cell>
          <cell r="W667" t="str">
            <v>115679952</v>
          </cell>
          <cell r="X667" t="str">
            <v>0914</v>
          </cell>
          <cell r="Y667" t="str">
            <v>0.0</v>
          </cell>
          <cell r="Z667">
            <v>1</v>
          </cell>
          <cell r="AA667" t="str">
            <v>00</v>
          </cell>
          <cell r="AC667" t="str">
            <v>X</v>
          </cell>
          <cell r="AD667" t="str">
            <v>100</v>
          </cell>
          <cell r="AE667" t="str">
            <v>11218149981</v>
          </cell>
          <cell r="AF667" t="str">
            <v>02</v>
          </cell>
          <cell r="AG667" t="str">
            <v>19860507</v>
          </cell>
          <cell r="AH667" t="str">
            <v>DT.Adm.Corr.Antiguid</v>
          </cell>
          <cell r="AI667" t="str">
            <v>1</v>
          </cell>
          <cell r="AJ667" t="str">
            <v>ACTIVOS</v>
          </cell>
          <cell r="AK667" t="str">
            <v>AA</v>
          </cell>
          <cell r="AL667" t="str">
            <v>ACTIVO TEMP.INTEIRO</v>
          </cell>
          <cell r="AM667" t="str">
            <v>J300</v>
          </cell>
          <cell r="AN667" t="str">
            <v>EDPOutsourcing Comercial-S</v>
          </cell>
          <cell r="AO667" t="str">
            <v>J331</v>
          </cell>
          <cell r="AP667" t="str">
            <v>EDPOC-EVORA</v>
          </cell>
          <cell r="AQ667" t="str">
            <v>40177263</v>
          </cell>
          <cell r="AR667" t="str">
            <v>70000168</v>
          </cell>
          <cell r="AS667" t="str">
            <v>080I</v>
          </cell>
          <cell r="AT667" t="str">
            <v>SUBDIRECTOR (D1)</v>
          </cell>
          <cell r="AU667" t="str">
            <v>1</v>
          </cell>
          <cell r="AV667" t="str">
            <v>00040336</v>
          </cell>
          <cell r="AW667" t="str">
            <v>J20460000130</v>
          </cell>
          <cell r="AX667" t="str">
            <v>AS-CH-CHEFIA</v>
          </cell>
          <cell r="AY667" t="str">
            <v>68905050</v>
          </cell>
          <cell r="AZ667" t="str">
            <v>Dep Comercial Sul</v>
          </cell>
          <cell r="BA667" t="str">
            <v>6890</v>
          </cell>
          <cell r="BB667" t="str">
            <v>EDP Outsourcing Comercial</v>
          </cell>
          <cell r="BC667" t="str">
            <v>6890</v>
          </cell>
          <cell r="BD667" t="str">
            <v>6890</v>
          </cell>
          <cell r="BE667" t="str">
            <v>2800</v>
          </cell>
          <cell r="BF667" t="str">
            <v>6890</v>
          </cell>
          <cell r="BG667" t="str">
            <v>EDP Outsourcing Comercial,SA</v>
          </cell>
          <cell r="BH667" t="str">
            <v>1010</v>
          </cell>
          <cell r="BI667">
            <v>3242</v>
          </cell>
          <cell r="BJ667" t="str">
            <v>Q</v>
          </cell>
          <cell r="BK667">
            <v>19</v>
          </cell>
          <cell r="BL667">
            <v>192.09</v>
          </cell>
          <cell r="BM667" t="str">
            <v>SUB DIR</v>
          </cell>
          <cell r="BN667" t="str">
            <v>00</v>
          </cell>
          <cell r="BO667" t="str">
            <v>Q</v>
          </cell>
          <cell r="BP667" t="str">
            <v>20040107</v>
          </cell>
          <cell r="BQ667" t="str">
            <v>22</v>
          </cell>
          <cell r="BR667" t="str">
            <v>ACELERACAO DE CARREIRA</v>
          </cell>
          <cell r="BS667" t="str">
            <v>20050101</v>
          </cell>
          <cell r="BU667" t="str">
            <v>SUB DIR</v>
          </cell>
          <cell r="BV667" t="str">
            <v>Q</v>
          </cell>
          <cell r="BW667">
            <v>0</v>
          </cell>
          <cell r="BX667">
            <v>25</v>
          </cell>
          <cell r="BY667">
            <v>858.52</v>
          </cell>
          <cell r="BZ667">
            <v>0</v>
          </cell>
          <cell r="CA667">
            <v>0</v>
          </cell>
          <cell r="CC667">
            <v>0</v>
          </cell>
          <cell r="CG667">
            <v>0</v>
          </cell>
          <cell r="CK667">
            <v>0</v>
          </cell>
          <cell r="CO667">
            <v>0</v>
          </cell>
          <cell r="CT667">
            <v>0</v>
          </cell>
          <cell r="CU667">
            <v>0</v>
          </cell>
          <cell r="CV667">
            <v>0</v>
          </cell>
          <cell r="CW667">
            <v>0</v>
          </cell>
          <cell r="CX667">
            <v>0</v>
          </cell>
          <cell r="CZ667">
            <v>0</v>
          </cell>
          <cell r="DC667">
            <v>0</v>
          </cell>
          <cell r="DF667">
            <v>0</v>
          </cell>
          <cell r="DI667">
            <v>0</v>
          </cell>
          <cell r="DK667">
            <v>0</v>
          </cell>
          <cell r="DL667">
            <v>0</v>
          </cell>
          <cell r="DN667" t="str">
            <v>50001</v>
          </cell>
          <cell r="DO667" t="str">
            <v>IHT_TEMPO INTEIRO</v>
          </cell>
          <cell r="DP667">
            <v>9</v>
          </cell>
          <cell r="DQ667">
            <v>100</v>
          </cell>
          <cell r="DR667" t="str">
            <v>LX01</v>
          </cell>
          <cell r="DT667" t="str">
            <v>00180000</v>
          </cell>
          <cell r="DU667" t="str">
            <v>BANCO TOTTA &amp; ACORES, SA</v>
          </cell>
        </row>
        <row r="668">
          <cell r="A668" t="str">
            <v>174475</v>
          </cell>
          <cell r="B668" t="str">
            <v>Rita Maria Mateus Viola Andrade</v>
          </cell>
          <cell r="C668" t="str">
            <v>1974</v>
          </cell>
          <cell r="D668">
            <v>31</v>
          </cell>
          <cell r="E668">
            <v>31</v>
          </cell>
          <cell r="F668" t="str">
            <v>19551104</v>
          </cell>
          <cell r="G668" t="str">
            <v>49</v>
          </cell>
          <cell r="H668" t="str">
            <v>1</v>
          </cell>
          <cell r="I668" t="str">
            <v>Casado</v>
          </cell>
          <cell r="J668" t="str">
            <v>feminino</v>
          </cell>
          <cell r="K668">
            <v>2</v>
          </cell>
          <cell r="L668" t="str">
            <v>Casais Mira Sé Letra B</v>
          </cell>
          <cell r="M668" t="str">
            <v>7000-176</v>
          </cell>
          <cell r="N668" t="str">
            <v>ÉVORA</v>
          </cell>
          <cell r="O668" t="str">
            <v>00774105</v>
          </cell>
          <cell r="P668" t="str">
            <v>ECONOMIA</v>
          </cell>
          <cell r="R668" t="str">
            <v>4719155</v>
          </cell>
          <cell r="S668" t="str">
            <v>19970603</v>
          </cell>
          <cell r="T668" t="str">
            <v>EVORA</v>
          </cell>
          <cell r="W668" t="str">
            <v>131143336</v>
          </cell>
          <cell r="X668" t="str">
            <v>0914</v>
          </cell>
          <cell r="Y668" t="str">
            <v>0.0</v>
          </cell>
          <cell r="Z668">
            <v>1</v>
          </cell>
          <cell r="AA668" t="str">
            <v>00</v>
          </cell>
          <cell r="AD668" t="str">
            <v>100</v>
          </cell>
          <cell r="AE668" t="str">
            <v>11170628431</v>
          </cell>
          <cell r="AF668" t="str">
            <v>02</v>
          </cell>
          <cell r="AG668" t="str">
            <v>19741230</v>
          </cell>
          <cell r="AH668" t="str">
            <v>DT.Adm.Corr.Antiguid</v>
          </cell>
          <cell r="AI668" t="str">
            <v>1</v>
          </cell>
          <cell r="AJ668" t="str">
            <v>ACTIVOS</v>
          </cell>
          <cell r="AK668" t="str">
            <v>AA</v>
          </cell>
          <cell r="AL668" t="str">
            <v>ACTIVO TEMP.INTEIRO</v>
          </cell>
          <cell r="AM668" t="str">
            <v>J300</v>
          </cell>
          <cell r="AN668" t="str">
            <v>EDPOutsourcing Comercial-S</v>
          </cell>
          <cell r="AO668" t="str">
            <v>J331</v>
          </cell>
          <cell r="AP668" t="str">
            <v>EDPOC-EVORA</v>
          </cell>
          <cell r="AQ668" t="str">
            <v>40177264</v>
          </cell>
          <cell r="AR668" t="str">
            <v>70000042</v>
          </cell>
          <cell r="AS668" t="str">
            <v>01L2</v>
          </cell>
          <cell r="AT668" t="str">
            <v>LICENCIADO II</v>
          </cell>
          <cell r="AU668" t="str">
            <v>1</v>
          </cell>
          <cell r="AV668" t="str">
            <v>00041836</v>
          </cell>
          <cell r="AW668" t="str">
            <v>J20460000230</v>
          </cell>
          <cell r="AX668" t="str">
            <v>AS-AP-APOIO</v>
          </cell>
          <cell r="AY668" t="str">
            <v>68905050</v>
          </cell>
          <cell r="AZ668" t="str">
            <v>Dep Comercial Sul</v>
          </cell>
          <cell r="BA668" t="str">
            <v>6890</v>
          </cell>
          <cell r="BB668" t="str">
            <v>EDP Outsourcing Comercial</v>
          </cell>
          <cell r="BC668" t="str">
            <v>6890</v>
          </cell>
          <cell r="BD668" t="str">
            <v>6890</v>
          </cell>
          <cell r="BE668" t="str">
            <v>2800</v>
          </cell>
          <cell r="BF668" t="str">
            <v>6890</v>
          </cell>
          <cell r="BG668" t="str">
            <v>EDP Outsourcing Comercial,SA</v>
          </cell>
          <cell r="BH668" t="str">
            <v>1010</v>
          </cell>
          <cell r="BI668">
            <v>2533</v>
          </cell>
          <cell r="BJ668" t="str">
            <v>L</v>
          </cell>
          <cell r="BK668">
            <v>31</v>
          </cell>
          <cell r="BL668">
            <v>313.41000000000003</v>
          </cell>
          <cell r="BM668" t="str">
            <v>LIC 2</v>
          </cell>
          <cell r="BN668" t="str">
            <v>03</v>
          </cell>
          <cell r="BO668" t="str">
            <v>L</v>
          </cell>
          <cell r="BP668" t="str">
            <v>20020101</v>
          </cell>
          <cell r="BQ668" t="str">
            <v>46</v>
          </cell>
          <cell r="BR668" t="str">
            <v>DECISAO CA (CATEG.PROPRIA)</v>
          </cell>
          <cell r="BS668" t="str">
            <v>20050101</v>
          </cell>
          <cell r="BW668">
            <v>0</v>
          </cell>
          <cell r="BX668">
            <v>21</v>
          </cell>
          <cell r="BY668">
            <v>597.75</v>
          </cell>
          <cell r="BZ668">
            <v>0</v>
          </cell>
          <cell r="CA668">
            <v>0</v>
          </cell>
          <cell r="CC668">
            <v>0</v>
          </cell>
          <cell r="CG668">
            <v>0</v>
          </cell>
          <cell r="CJ668" t="str">
            <v>1390</v>
          </cell>
          <cell r="CK668">
            <v>13.01</v>
          </cell>
          <cell r="CL668" t="str">
            <v>51</v>
          </cell>
          <cell r="CM668" t="str">
            <v>02052003</v>
          </cell>
          <cell r="CO668">
            <v>0</v>
          </cell>
          <cell r="CT668">
            <v>0</v>
          </cell>
          <cell r="CU668">
            <v>0</v>
          </cell>
          <cell r="CV668">
            <v>0</v>
          </cell>
          <cell r="CW668">
            <v>0</v>
          </cell>
          <cell r="CX668">
            <v>0</v>
          </cell>
          <cell r="CZ668">
            <v>0</v>
          </cell>
          <cell r="DC668">
            <v>0</v>
          </cell>
          <cell r="DF668">
            <v>0</v>
          </cell>
          <cell r="DI668">
            <v>0</v>
          </cell>
          <cell r="DK668">
            <v>0</v>
          </cell>
          <cell r="DL668">
            <v>0</v>
          </cell>
          <cell r="DN668" t="str">
            <v>50001</v>
          </cell>
          <cell r="DO668" t="str">
            <v>IHT_TEMPO INTEIRO</v>
          </cell>
          <cell r="DP668">
            <v>2</v>
          </cell>
          <cell r="DQ668">
            <v>100</v>
          </cell>
          <cell r="DR668" t="str">
            <v>LX01</v>
          </cell>
          <cell r="DT668" t="str">
            <v>00100000</v>
          </cell>
          <cell r="DU668" t="str">
            <v>BANCO BPI, SA</v>
          </cell>
        </row>
        <row r="669">
          <cell r="A669" t="str">
            <v>257419</v>
          </cell>
          <cell r="B669" t="str">
            <v>Maria Graca Viola dos Santos Safara</v>
          </cell>
          <cell r="C669" t="str">
            <v>1982</v>
          </cell>
          <cell r="D669">
            <v>23</v>
          </cell>
          <cell r="E669">
            <v>23</v>
          </cell>
          <cell r="F669" t="str">
            <v>19591123</v>
          </cell>
          <cell r="G669" t="str">
            <v>45</v>
          </cell>
          <cell r="H669" t="str">
            <v>1</v>
          </cell>
          <cell r="I669" t="str">
            <v>Casado</v>
          </cell>
          <cell r="J669" t="str">
            <v>feminino</v>
          </cell>
          <cell r="K669">
            <v>2</v>
          </cell>
          <cell r="L669" t="str">
            <v>Urb. Quinta Nova Lt 6</v>
          </cell>
          <cell r="M669" t="str">
            <v>7200-000</v>
          </cell>
          <cell r="N669" t="str">
            <v>REGUENGOS DE MONSARAZ</v>
          </cell>
          <cell r="O669" t="str">
            <v>00121021</v>
          </cell>
          <cell r="P669" t="str">
            <v>1. CICLO LICEAL (2 ANOS)</v>
          </cell>
          <cell r="R669" t="str">
            <v>5406422</v>
          </cell>
          <cell r="S669" t="str">
            <v>19991111</v>
          </cell>
          <cell r="T669" t="str">
            <v>EVORA</v>
          </cell>
          <cell r="U669" t="str">
            <v>9803</v>
          </cell>
          <cell r="V669" t="str">
            <v>S.NAC IND ENERGIA-SINDEL</v>
          </cell>
          <cell r="W669" t="str">
            <v>108241700</v>
          </cell>
          <cell r="X669" t="str">
            <v>0973</v>
          </cell>
          <cell r="Y669" t="str">
            <v>0.0</v>
          </cell>
          <cell r="Z669">
            <v>1</v>
          </cell>
          <cell r="AA669" t="str">
            <v>00</v>
          </cell>
          <cell r="AC669" t="str">
            <v>X</v>
          </cell>
          <cell r="AD669" t="str">
            <v>100</v>
          </cell>
          <cell r="AE669" t="str">
            <v>11219159436</v>
          </cell>
          <cell r="AF669" t="str">
            <v>02</v>
          </cell>
          <cell r="AG669" t="str">
            <v>19820414</v>
          </cell>
          <cell r="AH669" t="str">
            <v>DT.Adm.Corr.Antiguid</v>
          </cell>
          <cell r="AI669" t="str">
            <v>1</v>
          </cell>
          <cell r="AJ669" t="str">
            <v>ACTIVOS</v>
          </cell>
          <cell r="AK669" t="str">
            <v>AA</v>
          </cell>
          <cell r="AL669" t="str">
            <v>ACTIVO TEMP.INTEIRO</v>
          </cell>
          <cell r="AM669" t="str">
            <v>J300</v>
          </cell>
          <cell r="AN669" t="str">
            <v>EDPOutsourcing Comercial-S</v>
          </cell>
          <cell r="AO669" t="str">
            <v>J331</v>
          </cell>
          <cell r="AP669" t="str">
            <v>EDPOC-EVORA</v>
          </cell>
          <cell r="AQ669" t="str">
            <v>40177296</v>
          </cell>
          <cell r="AR669" t="str">
            <v>70000060</v>
          </cell>
          <cell r="AS669" t="str">
            <v>025.</v>
          </cell>
          <cell r="AT669" t="str">
            <v>ESCRITURARIO COMERCIAL</v>
          </cell>
          <cell r="AU669" t="str">
            <v>1</v>
          </cell>
          <cell r="AV669" t="str">
            <v>00041836</v>
          </cell>
          <cell r="AW669" t="str">
            <v>J20460000230</v>
          </cell>
          <cell r="AX669" t="str">
            <v>AS-AP-APOIO</v>
          </cell>
          <cell r="AY669" t="str">
            <v>68905050</v>
          </cell>
          <cell r="AZ669" t="str">
            <v>Dep Comercial Sul</v>
          </cell>
          <cell r="BA669" t="str">
            <v>6890</v>
          </cell>
          <cell r="BB669" t="str">
            <v>EDP Outsourcing Comercial</v>
          </cell>
          <cell r="BC669" t="str">
            <v>6890</v>
          </cell>
          <cell r="BD669" t="str">
            <v>6890</v>
          </cell>
          <cell r="BE669" t="str">
            <v>2800</v>
          </cell>
          <cell r="BF669" t="str">
            <v>6890</v>
          </cell>
          <cell r="BG669" t="str">
            <v>EDP Outsourcing Comercial,SA</v>
          </cell>
          <cell r="BH669" t="str">
            <v>1010</v>
          </cell>
          <cell r="BI669">
            <v>1160</v>
          </cell>
          <cell r="BJ669" t="str">
            <v>10</v>
          </cell>
          <cell r="BK669">
            <v>23</v>
          </cell>
          <cell r="BL669">
            <v>232.53</v>
          </cell>
          <cell r="BM669" t="str">
            <v>NÍVEL 5</v>
          </cell>
          <cell r="BN669" t="str">
            <v>01</v>
          </cell>
          <cell r="BO669" t="str">
            <v>07</v>
          </cell>
          <cell r="BP669" t="str">
            <v>20040101</v>
          </cell>
          <cell r="BQ669" t="str">
            <v>21</v>
          </cell>
          <cell r="BR669" t="str">
            <v>EVOLUCAO AUTOMATICA</v>
          </cell>
          <cell r="BS669" t="str">
            <v>20050101</v>
          </cell>
          <cell r="BW669">
            <v>0</v>
          </cell>
          <cell r="BX669">
            <v>0</v>
          </cell>
          <cell r="BY669">
            <v>0</v>
          </cell>
          <cell r="BZ669">
            <v>0</v>
          </cell>
          <cell r="CA669">
            <v>0</v>
          </cell>
          <cell r="CC669">
            <v>0</v>
          </cell>
          <cell r="CG669">
            <v>0</v>
          </cell>
          <cell r="CK669">
            <v>0</v>
          </cell>
          <cell r="CO669">
            <v>0</v>
          </cell>
          <cell r="CT669">
            <v>0</v>
          </cell>
          <cell r="CU669">
            <v>0</v>
          </cell>
          <cell r="CV669">
            <v>0</v>
          </cell>
          <cell r="CW669">
            <v>0</v>
          </cell>
          <cell r="CX669">
            <v>0</v>
          </cell>
          <cell r="CZ669">
            <v>0</v>
          </cell>
          <cell r="DC669">
            <v>0</v>
          </cell>
          <cell r="DF669">
            <v>0</v>
          </cell>
          <cell r="DI669">
            <v>0</v>
          </cell>
          <cell r="DK669">
            <v>0</v>
          </cell>
          <cell r="DL669">
            <v>0</v>
          </cell>
          <cell r="DN669" t="str">
            <v>21D12</v>
          </cell>
          <cell r="DO669" t="str">
            <v>Flex.T.Int."Act.Ind."</v>
          </cell>
          <cell r="DP669">
            <v>2</v>
          </cell>
          <cell r="DQ669">
            <v>100</v>
          </cell>
          <cell r="DR669" t="str">
            <v>LX01</v>
          </cell>
          <cell r="DT669" t="str">
            <v>00330000</v>
          </cell>
          <cell r="DU669" t="str">
            <v>BANCO COMERCIAL PORTUGUES, SA</v>
          </cell>
        </row>
        <row r="670">
          <cell r="A670" t="str">
            <v>194050</v>
          </cell>
          <cell r="B670" t="str">
            <v>Maria João Silva Dias Crespo</v>
          </cell>
          <cell r="C670" t="str">
            <v>1980</v>
          </cell>
          <cell r="D670">
            <v>25</v>
          </cell>
          <cell r="E670">
            <v>25</v>
          </cell>
          <cell r="F670" t="str">
            <v>19560415</v>
          </cell>
          <cell r="G670" t="str">
            <v>49</v>
          </cell>
          <cell r="H670" t="str">
            <v>1</v>
          </cell>
          <cell r="I670" t="str">
            <v>Casado</v>
          </cell>
          <cell r="J670" t="str">
            <v>feminino</v>
          </cell>
          <cell r="K670">
            <v>2</v>
          </cell>
          <cell r="L670" t="str">
            <v>Apartado 199</v>
          </cell>
          <cell r="M670" t="str">
            <v>7050-000</v>
          </cell>
          <cell r="N670" t="str">
            <v>MONTEMOR-O-NOVO</v>
          </cell>
          <cell r="O670" t="str">
            <v>00241132</v>
          </cell>
          <cell r="P670" t="str">
            <v>CURSO COMPLEMENTAR DOS LICEUS</v>
          </cell>
          <cell r="R670" t="str">
            <v>4733042</v>
          </cell>
          <cell r="S670" t="str">
            <v>20010601</v>
          </cell>
          <cell r="T670" t="str">
            <v>EVORA</v>
          </cell>
          <cell r="U670" t="str">
            <v>9803</v>
          </cell>
          <cell r="V670" t="str">
            <v>S.NAC IND ENERGIA-SINDEL</v>
          </cell>
          <cell r="W670" t="str">
            <v>126019177</v>
          </cell>
          <cell r="X670" t="str">
            <v>0922</v>
          </cell>
          <cell r="Y670" t="str">
            <v>0.0</v>
          </cell>
          <cell r="Z670">
            <v>2</v>
          </cell>
          <cell r="AA670" t="str">
            <v>00</v>
          </cell>
          <cell r="AC670" t="str">
            <v>X</v>
          </cell>
          <cell r="AD670" t="str">
            <v>100</v>
          </cell>
          <cell r="AE670" t="str">
            <v>11054620301</v>
          </cell>
          <cell r="AF670" t="str">
            <v>02</v>
          </cell>
          <cell r="AG670" t="str">
            <v>19800701</v>
          </cell>
          <cell r="AH670" t="str">
            <v>DT.Adm.Corr.Antiguid</v>
          </cell>
          <cell r="AI670" t="str">
            <v>1</v>
          </cell>
          <cell r="AJ670" t="str">
            <v>ACTIVOS</v>
          </cell>
          <cell r="AK670" t="str">
            <v>AA</v>
          </cell>
          <cell r="AL670" t="str">
            <v>ACTIVO TEMP.INTEIRO</v>
          </cell>
          <cell r="AM670" t="str">
            <v>J300</v>
          </cell>
          <cell r="AN670" t="str">
            <v>EDPOutsourcing Comercial-S</v>
          </cell>
          <cell r="AO670" t="str">
            <v>J331</v>
          </cell>
          <cell r="AP670" t="str">
            <v>EDPOC-EVORA</v>
          </cell>
          <cell r="AQ670" t="str">
            <v>40177290</v>
          </cell>
          <cell r="AR670" t="str">
            <v>70000060</v>
          </cell>
          <cell r="AS670" t="str">
            <v>025.</v>
          </cell>
          <cell r="AT670" t="str">
            <v>ESCRITURARIO COMERCIAL</v>
          </cell>
          <cell r="AU670" t="str">
            <v>1</v>
          </cell>
          <cell r="AV670" t="str">
            <v>00040526</v>
          </cell>
          <cell r="AW670" t="str">
            <v>J20460000830</v>
          </cell>
          <cell r="AX670" t="str">
            <v>AS-RA-GA REDE DE AGENTES - II</v>
          </cell>
          <cell r="AY670" t="str">
            <v>68905059</v>
          </cell>
          <cell r="AZ670" t="str">
            <v>Eq Contacto Directo</v>
          </cell>
          <cell r="BA670" t="str">
            <v>6890</v>
          </cell>
          <cell r="BB670" t="str">
            <v>EDP Outsourcing Comercial</v>
          </cell>
          <cell r="BC670" t="str">
            <v>6890</v>
          </cell>
          <cell r="BD670" t="str">
            <v>6890</v>
          </cell>
          <cell r="BE670" t="str">
            <v>2800</v>
          </cell>
          <cell r="BF670" t="str">
            <v>6890</v>
          </cell>
          <cell r="BG670" t="str">
            <v>EDP Outsourcing Comercial,SA</v>
          </cell>
          <cell r="BH670" t="str">
            <v>1010</v>
          </cell>
          <cell r="BI670">
            <v>1247</v>
          </cell>
          <cell r="BJ670" t="str">
            <v>11</v>
          </cell>
          <cell r="BK670">
            <v>25</v>
          </cell>
          <cell r="BL670">
            <v>252.75</v>
          </cell>
          <cell r="BM670" t="str">
            <v>NÍVEL 5</v>
          </cell>
          <cell r="BN670" t="str">
            <v>02</v>
          </cell>
          <cell r="BO670" t="str">
            <v>08</v>
          </cell>
          <cell r="BP670" t="str">
            <v>20030101</v>
          </cell>
          <cell r="BQ670" t="str">
            <v>21</v>
          </cell>
          <cell r="BR670" t="str">
            <v>EVOLUCAO AUTOMATICA</v>
          </cell>
          <cell r="BS670" t="str">
            <v>20050101</v>
          </cell>
          <cell r="BW670">
            <v>0</v>
          </cell>
          <cell r="BX670">
            <v>0</v>
          </cell>
          <cell r="BY670">
            <v>0</v>
          </cell>
          <cell r="BZ670">
            <v>0</v>
          </cell>
          <cell r="CA670">
            <v>0</v>
          </cell>
          <cell r="CC670">
            <v>0</v>
          </cell>
          <cell r="CG670">
            <v>0</v>
          </cell>
          <cell r="CK670">
            <v>0</v>
          </cell>
          <cell r="CO670">
            <v>0</v>
          </cell>
          <cell r="CT670">
            <v>0</v>
          </cell>
          <cell r="CU670">
            <v>0</v>
          </cell>
          <cell r="CV670">
            <v>0</v>
          </cell>
          <cell r="CW670">
            <v>0</v>
          </cell>
          <cell r="CX670">
            <v>0</v>
          </cell>
          <cell r="CZ670">
            <v>0</v>
          </cell>
          <cell r="DC670">
            <v>0</v>
          </cell>
          <cell r="DF670">
            <v>0</v>
          </cell>
          <cell r="DI670">
            <v>0</v>
          </cell>
          <cell r="DK670">
            <v>0</v>
          </cell>
          <cell r="DL670">
            <v>0</v>
          </cell>
          <cell r="DN670" t="str">
            <v>21D12</v>
          </cell>
          <cell r="DO670" t="str">
            <v>Flex.T.Int."Act.Ind."</v>
          </cell>
          <cell r="DP670">
            <v>2</v>
          </cell>
          <cell r="DQ670">
            <v>100</v>
          </cell>
          <cell r="DR670" t="str">
            <v>LX01</v>
          </cell>
          <cell r="DT670" t="str">
            <v>00070219</v>
          </cell>
          <cell r="DU670" t="str">
            <v>BANCO ESPIRITO SANTO, SA</v>
          </cell>
        </row>
        <row r="671">
          <cell r="A671" t="str">
            <v>172316</v>
          </cell>
          <cell r="B671" t="str">
            <v>Gabriel Fortunato Barreto Fonseca</v>
          </cell>
          <cell r="C671" t="str">
            <v>1971</v>
          </cell>
          <cell r="D671">
            <v>34</v>
          </cell>
          <cell r="E671">
            <v>34</v>
          </cell>
          <cell r="F671" t="str">
            <v>19521015</v>
          </cell>
          <cell r="G671" t="str">
            <v>52</v>
          </cell>
          <cell r="H671" t="str">
            <v>1</v>
          </cell>
          <cell r="I671" t="str">
            <v>Casado</v>
          </cell>
          <cell r="J671" t="str">
            <v>masculino</v>
          </cell>
          <cell r="K671">
            <v>3</v>
          </cell>
          <cell r="L671" t="str">
            <v>R Antonio Aleixo, 41          Br Malagueira</v>
          </cell>
          <cell r="M671" t="str">
            <v>7000-706</v>
          </cell>
          <cell r="N671" t="str">
            <v>ÉVORA</v>
          </cell>
          <cell r="O671" t="str">
            <v>00233131</v>
          </cell>
          <cell r="P671" t="str">
            <v>CURSO GERAL ENSINO SECUNDARIO</v>
          </cell>
          <cell r="R671" t="str">
            <v>2217707</v>
          </cell>
          <cell r="S671" t="str">
            <v>19971103</v>
          </cell>
          <cell r="T671" t="str">
            <v>EVORA</v>
          </cell>
          <cell r="U671" t="str">
            <v>9803</v>
          </cell>
          <cell r="V671" t="str">
            <v>S.NAC IND ENERGIA-SINDEL</v>
          </cell>
          <cell r="W671" t="str">
            <v>112023908</v>
          </cell>
          <cell r="X671" t="str">
            <v>0914</v>
          </cell>
          <cell r="Y671" t="str">
            <v>0.0</v>
          </cell>
          <cell r="Z671">
            <v>2</v>
          </cell>
          <cell r="AA671" t="str">
            <v>00</v>
          </cell>
          <cell r="AD671" t="str">
            <v>100</v>
          </cell>
          <cell r="AE671" t="str">
            <v>11171162493</v>
          </cell>
          <cell r="AF671" t="str">
            <v>02</v>
          </cell>
          <cell r="AG671" t="str">
            <v>19710601</v>
          </cell>
          <cell r="AH671" t="str">
            <v>DT.Adm.Corr.Antiguid</v>
          </cell>
          <cell r="AI671" t="str">
            <v>1</v>
          </cell>
          <cell r="AJ671" t="str">
            <v>ACTIVOS</v>
          </cell>
          <cell r="AK671" t="str">
            <v>AA</v>
          </cell>
          <cell r="AL671" t="str">
            <v>ACTIVO TEMP.INTEIRO</v>
          </cell>
          <cell r="AM671" t="str">
            <v>J300</v>
          </cell>
          <cell r="AN671" t="str">
            <v>EDPOutsourcing Comercial-S</v>
          </cell>
          <cell r="AO671" t="str">
            <v>J331</v>
          </cell>
          <cell r="AP671" t="str">
            <v>EDPOC-EVORA</v>
          </cell>
          <cell r="AQ671" t="str">
            <v>40177273</v>
          </cell>
          <cell r="AR671" t="str">
            <v>70000078</v>
          </cell>
          <cell r="AS671" t="str">
            <v>033.</v>
          </cell>
          <cell r="AT671" t="str">
            <v>TECNICO PRINCIPAL DE GESTAO</v>
          </cell>
          <cell r="AU671" t="str">
            <v>1</v>
          </cell>
          <cell r="AV671" t="str">
            <v>00040526</v>
          </cell>
          <cell r="AW671" t="str">
            <v>J20460000830</v>
          </cell>
          <cell r="AX671" t="str">
            <v>AS-RA-GA REDE DE AGENTES - II</v>
          </cell>
          <cell r="AY671" t="str">
            <v>68905059</v>
          </cell>
          <cell r="AZ671" t="str">
            <v>Eq Contacto Directo</v>
          </cell>
          <cell r="BA671" t="str">
            <v>6890</v>
          </cell>
          <cell r="BB671" t="str">
            <v>EDP Outsourcing Comercial</v>
          </cell>
          <cell r="BC671" t="str">
            <v>6890</v>
          </cell>
          <cell r="BD671" t="str">
            <v>6890</v>
          </cell>
          <cell r="BE671" t="str">
            <v>2800</v>
          </cell>
          <cell r="BF671" t="str">
            <v>6890</v>
          </cell>
          <cell r="BG671" t="str">
            <v>EDP Outsourcing Comercial,SA</v>
          </cell>
          <cell r="BH671" t="str">
            <v>1010</v>
          </cell>
          <cell r="BI671">
            <v>1799</v>
          </cell>
          <cell r="BJ671" t="str">
            <v>17</v>
          </cell>
          <cell r="BK671">
            <v>34</v>
          </cell>
          <cell r="BL671">
            <v>343.74</v>
          </cell>
          <cell r="BM671" t="str">
            <v>NÍVEL 3</v>
          </cell>
          <cell r="BN671" t="str">
            <v>02</v>
          </cell>
          <cell r="BO671" t="str">
            <v>08</v>
          </cell>
          <cell r="BP671" t="str">
            <v>20030101</v>
          </cell>
          <cell r="BQ671" t="str">
            <v>21</v>
          </cell>
          <cell r="BR671" t="str">
            <v>EVOLUCAO AUTOMATICA</v>
          </cell>
          <cell r="BS671" t="str">
            <v>20050101</v>
          </cell>
          <cell r="BW671">
            <v>0</v>
          </cell>
          <cell r="BX671">
            <v>0</v>
          </cell>
          <cell r="BY671">
            <v>0</v>
          </cell>
          <cell r="BZ671">
            <v>0</v>
          </cell>
          <cell r="CA671">
            <v>0</v>
          </cell>
          <cell r="CC671">
            <v>0</v>
          </cell>
          <cell r="CG671">
            <v>0</v>
          </cell>
          <cell r="CK671">
            <v>0</v>
          </cell>
          <cell r="CO671">
            <v>0</v>
          </cell>
          <cell r="CT671">
            <v>0</v>
          </cell>
          <cell r="CU671">
            <v>0</v>
          </cell>
          <cell r="CV671">
            <v>0</v>
          </cell>
          <cell r="CW671">
            <v>0</v>
          </cell>
          <cell r="CX671">
            <v>0</v>
          </cell>
          <cell r="CZ671">
            <v>0</v>
          </cell>
          <cell r="DC671">
            <v>0</v>
          </cell>
          <cell r="DF671">
            <v>0</v>
          </cell>
          <cell r="DI671">
            <v>0</v>
          </cell>
          <cell r="DK671">
            <v>0</v>
          </cell>
          <cell r="DL671">
            <v>0</v>
          </cell>
          <cell r="DN671" t="str">
            <v>21D12</v>
          </cell>
          <cell r="DO671" t="str">
            <v>Flex.T.Int."Act.Ind."</v>
          </cell>
          <cell r="DP671">
            <v>2</v>
          </cell>
          <cell r="DQ671">
            <v>100</v>
          </cell>
          <cell r="DR671" t="str">
            <v>LX01</v>
          </cell>
          <cell r="DT671" t="str">
            <v>00070226</v>
          </cell>
          <cell r="DU671" t="str">
            <v>BANCO ESPIRITO SANTO, SA</v>
          </cell>
        </row>
        <row r="672">
          <cell r="A672" t="str">
            <v>200662</v>
          </cell>
          <cell r="B672" t="str">
            <v>João Jose Simões Moreira</v>
          </cell>
          <cell r="C672" t="str">
            <v>1980</v>
          </cell>
          <cell r="D672">
            <v>25</v>
          </cell>
          <cell r="E672">
            <v>25</v>
          </cell>
          <cell r="F672" t="str">
            <v>19600908</v>
          </cell>
          <cell r="G672" t="str">
            <v>44</v>
          </cell>
          <cell r="H672" t="str">
            <v>1</v>
          </cell>
          <cell r="I672" t="str">
            <v>Casado</v>
          </cell>
          <cell r="J672" t="str">
            <v>masculino</v>
          </cell>
          <cell r="K672">
            <v>1</v>
          </cell>
          <cell r="L672" t="str">
            <v>Urb Fonte Godinha lt 2 Fonte Imperador</v>
          </cell>
          <cell r="M672" t="str">
            <v>7100-052</v>
          </cell>
          <cell r="N672" t="str">
            <v>ESTREMOZ</v>
          </cell>
          <cell r="O672" t="str">
            <v>00241132</v>
          </cell>
          <cell r="P672" t="str">
            <v>CURSO COMPLEMENTAR DOS LICEUS</v>
          </cell>
          <cell r="R672" t="str">
            <v>5559975</v>
          </cell>
          <cell r="S672" t="str">
            <v>20020725</v>
          </cell>
          <cell r="T672" t="str">
            <v>EVORA</v>
          </cell>
          <cell r="U672" t="str">
            <v>9802</v>
          </cell>
          <cell r="V672" t="str">
            <v>SIND IND ELéCT SUL ILHAS</v>
          </cell>
          <cell r="W672" t="str">
            <v>103050264</v>
          </cell>
          <cell r="X672" t="str">
            <v>0906</v>
          </cell>
          <cell r="Y672" t="str">
            <v>0.0</v>
          </cell>
          <cell r="Z672">
            <v>1</v>
          </cell>
          <cell r="AA672" t="str">
            <v>00</v>
          </cell>
          <cell r="AC672" t="str">
            <v>X</v>
          </cell>
          <cell r="AD672" t="str">
            <v>100</v>
          </cell>
          <cell r="AE672" t="str">
            <v>11171161503</v>
          </cell>
          <cell r="AF672" t="str">
            <v>02</v>
          </cell>
          <cell r="AG672" t="str">
            <v>19800811</v>
          </cell>
          <cell r="AH672" t="str">
            <v>DT.Adm.Corr.Antiguid</v>
          </cell>
          <cell r="AI672" t="str">
            <v>1</v>
          </cell>
          <cell r="AJ672" t="str">
            <v>ACTIVOS</v>
          </cell>
          <cell r="AK672" t="str">
            <v>AA</v>
          </cell>
          <cell r="AL672" t="str">
            <v>ACTIVO TEMP.INTEIRO</v>
          </cell>
          <cell r="AM672" t="str">
            <v>J300</v>
          </cell>
          <cell r="AN672" t="str">
            <v>EDPOutsourcing Comercial-S</v>
          </cell>
          <cell r="AO672" t="str">
            <v>J331</v>
          </cell>
          <cell r="AP672" t="str">
            <v>EDPOC-EVORA</v>
          </cell>
          <cell r="AQ672" t="str">
            <v>40177277</v>
          </cell>
          <cell r="AR672" t="str">
            <v>70000022</v>
          </cell>
          <cell r="AS672" t="str">
            <v>014.</v>
          </cell>
          <cell r="AT672" t="str">
            <v>TECNICO COMERCIAL</v>
          </cell>
          <cell r="AU672" t="str">
            <v>1</v>
          </cell>
          <cell r="AV672" t="str">
            <v>00040526</v>
          </cell>
          <cell r="AW672" t="str">
            <v>J20460000830</v>
          </cell>
          <cell r="AX672" t="str">
            <v>AS-RA-GA REDE DE AGENTES - II</v>
          </cell>
          <cell r="AY672" t="str">
            <v>68905059</v>
          </cell>
          <cell r="AZ672" t="str">
            <v>Eq Contacto Directo</v>
          </cell>
          <cell r="BA672" t="str">
            <v>6890</v>
          </cell>
          <cell r="BB672" t="str">
            <v>EDP Outsourcing Comercial</v>
          </cell>
          <cell r="BC672" t="str">
            <v>6890</v>
          </cell>
          <cell r="BD672" t="str">
            <v>6890</v>
          </cell>
          <cell r="BE672" t="str">
            <v>2800</v>
          </cell>
          <cell r="BF672" t="str">
            <v>6890</v>
          </cell>
          <cell r="BG672" t="str">
            <v>EDP Outsourcing Comercial,SA</v>
          </cell>
          <cell r="BH672" t="str">
            <v>1010</v>
          </cell>
          <cell r="BI672">
            <v>1339</v>
          </cell>
          <cell r="BJ672" t="str">
            <v>12</v>
          </cell>
          <cell r="BK672">
            <v>25</v>
          </cell>
          <cell r="BL672">
            <v>252.75</v>
          </cell>
          <cell r="BM672" t="str">
            <v>NÍVEL 4</v>
          </cell>
          <cell r="BN672" t="str">
            <v>00</v>
          </cell>
          <cell r="BO672" t="str">
            <v>06</v>
          </cell>
          <cell r="BP672" t="str">
            <v>20040110</v>
          </cell>
          <cell r="BQ672" t="str">
            <v>33</v>
          </cell>
          <cell r="BR672" t="str">
            <v>NOMEACAO</v>
          </cell>
          <cell r="BS672" t="str">
            <v>20050101</v>
          </cell>
          <cell r="BW672">
            <v>0</v>
          </cell>
          <cell r="BX672">
            <v>0</v>
          </cell>
          <cell r="BY672">
            <v>0</v>
          </cell>
          <cell r="BZ672">
            <v>0</v>
          </cell>
          <cell r="CA672">
            <v>0</v>
          </cell>
          <cell r="CC672">
            <v>0</v>
          </cell>
          <cell r="CG672">
            <v>0</v>
          </cell>
          <cell r="CK672">
            <v>0</v>
          </cell>
          <cell r="CO672">
            <v>0</v>
          </cell>
          <cell r="CT672">
            <v>0</v>
          </cell>
          <cell r="CU672">
            <v>0</v>
          </cell>
          <cell r="CV672">
            <v>0</v>
          </cell>
          <cell r="CW672">
            <v>0</v>
          </cell>
          <cell r="CX672">
            <v>0</v>
          </cell>
          <cell r="CZ672">
            <v>0</v>
          </cell>
          <cell r="DC672">
            <v>0</v>
          </cell>
          <cell r="DF672">
            <v>0</v>
          </cell>
          <cell r="DI672">
            <v>0</v>
          </cell>
          <cell r="DK672">
            <v>0</v>
          </cell>
          <cell r="DL672">
            <v>0</v>
          </cell>
          <cell r="DN672" t="str">
            <v>21D12</v>
          </cell>
          <cell r="DO672" t="str">
            <v>Flex.T.Int."Act.Ind."</v>
          </cell>
          <cell r="DP672">
            <v>2</v>
          </cell>
          <cell r="DQ672">
            <v>100</v>
          </cell>
          <cell r="DR672" t="str">
            <v>LX01</v>
          </cell>
          <cell r="DT672" t="str">
            <v>00330000</v>
          </cell>
          <cell r="DU672" t="str">
            <v>BANCO COMERCIAL PORTUGUES, SA</v>
          </cell>
        </row>
        <row r="673">
          <cell r="A673" t="str">
            <v>279056</v>
          </cell>
          <cell r="B673" t="str">
            <v>Joaquim Jose Silva Saiote</v>
          </cell>
          <cell r="C673" t="str">
            <v>1984</v>
          </cell>
          <cell r="D673">
            <v>21</v>
          </cell>
          <cell r="E673">
            <v>21</v>
          </cell>
          <cell r="F673" t="str">
            <v>19540215</v>
          </cell>
          <cell r="G673" t="str">
            <v>51</v>
          </cell>
          <cell r="H673" t="str">
            <v>1</v>
          </cell>
          <cell r="I673" t="str">
            <v>Casado</v>
          </cell>
          <cell r="J673" t="str">
            <v>masculino</v>
          </cell>
          <cell r="K673">
            <v>2</v>
          </cell>
          <cell r="L673" t="str">
            <v>R Jose Regio, 31              Br Bacelo</v>
          </cell>
          <cell r="M673" t="str">
            <v>7005-537</v>
          </cell>
          <cell r="N673" t="str">
            <v>ÉVORA</v>
          </cell>
          <cell r="O673" t="str">
            <v>00774105</v>
          </cell>
          <cell r="P673" t="str">
            <v>ECONOMIA</v>
          </cell>
          <cell r="R673" t="str">
            <v>2313826</v>
          </cell>
          <cell r="S673" t="str">
            <v>19951018</v>
          </cell>
          <cell r="T673" t="str">
            <v>EVORA</v>
          </cell>
          <cell r="U673" t="str">
            <v>9804</v>
          </cell>
          <cell r="V673" t="str">
            <v>SIND ENERGIA - SINERGIA</v>
          </cell>
          <cell r="W673" t="str">
            <v>130045993</v>
          </cell>
          <cell r="X673" t="str">
            <v>0914</v>
          </cell>
          <cell r="Y673" t="str">
            <v>0.0</v>
          </cell>
          <cell r="Z673">
            <v>2</v>
          </cell>
          <cell r="AA673" t="str">
            <v>00</v>
          </cell>
          <cell r="AD673" t="str">
            <v>100</v>
          </cell>
          <cell r="AE673" t="str">
            <v>11170334835</v>
          </cell>
          <cell r="AF673" t="str">
            <v>02</v>
          </cell>
          <cell r="AG673" t="str">
            <v>19840601</v>
          </cell>
          <cell r="AH673" t="str">
            <v>DT.Adm.Corr.Antiguid</v>
          </cell>
          <cell r="AI673" t="str">
            <v>1</v>
          </cell>
          <cell r="AJ673" t="str">
            <v>ACTIVOS</v>
          </cell>
          <cell r="AK673" t="str">
            <v>AA</v>
          </cell>
          <cell r="AL673" t="str">
            <v>ACTIVO TEMP.INTEIRO</v>
          </cell>
          <cell r="AM673" t="str">
            <v>J300</v>
          </cell>
          <cell r="AN673" t="str">
            <v>EDPOutsourcing Comercial-S</v>
          </cell>
          <cell r="AO673" t="str">
            <v>J331</v>
          </cell>
          <cell r="AP673" t="str">
            <v>EDPOC-EVORA</v>
          </cell>
          <cell r="AQ673" t="str">
            <v>40177267</v>
          </cell>
          <cell r="AR673" t="str">
            <v>70000041</v>
          </cell>
          <cell r="AS673" t="str">
            <v>01L1</v>
          </cell>
          <cell r="AT673" t="str">
            <v>LICENCIADO I</v>
          </cell>
          <cell r="AU673" t="str">
            <v>1</v>
          </cell>
          <cell r="AV673" t="str">
            <v>00040526</v>
          </cell>
          <cell r="AW673" t="str">
            <v>J20460000830</v>
          </cell>
          <cell r="AX673" t="str">
            <v>AS-RA-GA REDE DE AGENTES - II</v>
          </cell>
          <cell r="AY673" t="str">
            <v>68905059</v>
          </cell>
          <cell r="AZ673" t="str">
            <v>Eq Contacto Directo</v>
          </cell>
          <cell r="BA673" t="str">
            <v>6890</v>
          </cell>
          <cell r="BB673" t="str">
            <v>EDP Outsourcing Comercial</v>
          </cell>
          <cell r="BC673" t="str">
            <v>6890</v>
          </cell>
          <cell r="BD673" t="str">
            <v>6890</v>
          </cell>
          <cell r="BE673" t="str">
            <v>2800</v>
          </cell>
          <cell r="BF673" t="str">
            <v>6890</v>
          </cell>
          <cell r="BG673" t="str">
            <v>EDP Outsourcing Comercial,SA</v>
          </cell>
          <cell r="BH673" t="str">
            <v>1010</v>
          </cell>
          <cell r="BI673">
            <v>1799</v>
          </cell>
          <cell r="BJ673" t="str">
            <v>F</v>
          </cell>
          <cell r="BK673">
            <v>21</v>
          </cell>
          <cell r="BL673">
            <v>212.31</v>
          </cell>
          <cell r="BM673" t="str">
            <v>LIC 1</v>
          </cell>
          <cell r="BN673" t="str">
            <v>00</v>
          </cell>
          <cell r="BO673" t="str">
            <v>F</v>
          </cell>
          <cell r="BP673" t="str">
            <v>20040110</v>
          </cell>
          <cell r="BQ673" t="str">
            <v>22</v>
          </cell>
          <cell r="BR673" t="str">
            <v>ACELERACAO DE CARREIRA</v>
          </cell>
          <cell r="BS673" t="str">
            <v>20050101</v>
          </cell>
          <cell r="BW673">
            <v>0</v>
          </cell>
          <cell r="BX673">
            <v>0</v>
          </cell>
          <cell r="BY673">
            <v>0</v>
          </cell>
          <cell r="BZ673">
            <v>0</v>
          </cell>
          <cell r="CA673">
            <v>0</v>
          </cell>
          <cell r="CC673">
            <v>0</v>
          </cell>
          <cell r="CG673">
            <v>0</v>
          </cell>
          <cell r="CK673">
            <v>0</v>
          </cell>
          <cell r="CO673">
            <v>0</v>
          </cell>
          <cell r="CT673">
            <v>0</v>
          </cell>
          <cell r="CU673">
            <v>0</v>
          </cell>
          <cell r="CV673">
            <v>0</v>
          </cell>
          <cell r="CW673">
            <v>0</v>
          </cell>
          <cell r="CX673">
            <v>0</v>
          </cell>
          <cell r="CZ673">
            <v>0</v>
          </cell>
          <cell r="DC673">
            <v>0</v>
          </cell>
          <cell r="DF673">
            <v>0</v>
          </cell>
          <cell r="DI673">
            <v>0</v>
          </cell>
          <cell r="DK673">
            <v>0</v>
          </cell>
          <cell r="DL673">
            <v>0</v>
          </cell>
          <cell r="DN673" t="str">
            <v>21D11</v>
          </cell>
          <cell r="DO673" t="str">
            <v>Flex.T.Int."Escrit"</v>
          </cell>
          <cell r="DP673">
            <v>2</v>
          </cell>
          <cell r="DQ673">
            <v>100</v>
          </cell>
          <cell r="DR673" t="str">
            <v>LX01</v>
          </cell>
          <cell r="DT673" t="str">
            <v>00180000</v>
          </cell>
          <cell r="DU673" t="str">
            <v>BANCO TOTTA &amp; ACORES, SA</v>
          </cell>
        </row>
        <row r="674">
          <cell r="A674" t="str">
            <v>172723</v>
          </cell>
          <cell r="B674" t="str">
            <v>João Manuel Chaveiro Balesteros</v>
          </cell>
          <cell r="C674" t="str">
            <v>1974</v>
          </cell>
          <cell r="D674">
            <v>31</v>
          </cell>
          <cell r="E674">
            <v>31</v>
          </cell>
          <cell r="F674" t="str">
            <v>19550504</v>
          </cell>
          <cell r="G674" t="str">
            <v>50</v>
          </cell>
          <cell r="H674" t="str">
            <v>1</v>
          </cell>
          <cell r="I674" t="str">
            <v>Casado</v>
          </cell>
          <cell r="J674" t="str">
            <v>masculino</v>
          </cell>
          <cell r="K674">
            <v>1</v>
          </cell>
          <cell r="L674" t="str">
            <v>Av Batalha do Salado,421</v>
          </cell>
          <cell r="M674" t="str">
            <v>7000-741</v>
          </cell>
          <cell r="N674" t="str">
            <v>ÉVORA</v>
          </cell>
          <cell r="O674" t="str">
            <v>00231013</v>
          </cell>
          <cell r="P674" t="str">
            <v>2. CICLO LICEAL</v>
          </cell>
          <cell r="R674" t="str">
            <v>6864276</v>
          </cell>
          <cell r="S674" t="str">
            <v>19960619</v>
          </cell>
          <cell r="T674" t="str">
            <v>EVORA</v>
          </cell>
          <cell r="U674" t="str">
            <v>9803</v>
          </cell>
          <cell r="V674" t="str">
            <v>S.NAC IND ENERGIA-SINDEL</v>
          </cell>
          <cell r="W674" t="str">
            <v>112024459</v>
          </cell>
          <cell r="X674" t="str">
            <v>0914</v>
          </cell>
          <cell r="Y674" t="str">
            <v>0.0</v>
          </cell>
          <cell r="Z674">
            <v>1</v>
          </cell>
          <cell r="AA674" t="str">
            <v>00</v>
          </cell>
          <cell r="AC674" t="str">
            <v>X</v>
          </cell>
          <cell r="AD674" t="str">
            <v>100</v>
          </cell>
          <cell r="AE674" t="str">
            <v>11171161032</v>
          </cell>
          <cell r="AF674" t="str">
            <v>02</v>
          </cell>
          <cell r="AG674" t="str">
            <v>19740709</v>
          </cell>
          <cell r="AH674" t="str">
            <v>DT.Adm.Corr.Antiguid</v>
          </cell>
          <cell r="AI674" t="str">
            <v>1</v>
          </cell>
          <cell r="AJ674" t="str">
            <v>ACTIVOS</v>
          </cell>
          <cell r="AK674" t="str">
            <v>AA</v>
          </cell>
          <cell r="AL674" t="str">
            <v>ACTIVO TEMP.INTEIRO</v>
          </cell>
          <cell r="AM674" t="str">
            <v>J300</v>
          </cell>
          <cell r="AN674" t="str">
            <v>EDPOutsourcing Comercial-S</v>
          </cell>
          <cell r="AO674" t="str">
            <v>J331</v>
          </cell>
          <cell r="AP674" t="str">
            <v>EDPOC-EVORA</v>
          </cell>
          <cell r="AQ674" t="str">
            <v>40177432</v>
          </cell>
          <cell r="AR674" t="str">
            <v>70000022</v>
          </cell>
          <cell r="AS674" t="str">
            <v>014.</v>
          </cell>
          <cell r="AT674" t="str">
            <v>TECNICO COMERCIAL</v>
          </cell>
          <cell r="AU674" t="str">
            <v>1</v>
          </cell>
          <cell r="AV674" t="str">
            <v>00040531</v>
          </cell>
          <cell r="AW674" t="str">
            <v>J20600002430</v>
          </cell>
          <cell r="AX674" t="str">
            <v>ACTS-GA CONTACTOS TECNICOS SUL</v>
          </cell>
          <cell r="AY674" t="str">
            <v>68908200</v>
          </cell>
          <cell r="AZ674" t="str">
            <v>GC - GA Gestão Conta</v>
          </cell>
          <cell r="BA674" t="str">
            <v>6890</v>
          </cell>
          <cell r="BB674" t="str">
            <v>EDP Outsourcing Comercial</v>
          </cell>
          <cell r="BC674" t="str">
            <v>6890</v>
          </cell>
          <cell r="BD674" t="str">
            <v>6890</v>
          </cell>
          <cell r="BE674" t="str">
            <v>2800</v>
          </cell>
          <cell r="BF674" t="str">
            <v>6890</v>
          </cell>
          <cell r="BG674" t="str">
            <v>EDP Outsourcing Comercial,SA</v>
          </cell>
          <cell r="BH674" t="str">
            <v>1010</v>
          </cell>
          <cell r="BI674">
            <v>1520</v>
          </cell>
          <cell r="BJ674" t="str">
            <v>14</v>
          </cell>
          <cell r="BK674">
            <v>31</v>
          </cell>
          <cell r="BL674">
            <v>313.41000000000003</v>
          </cell>
          <cell r="BM674" t="str">
            <v>NÍVEL 4</v>
          </cell>
          <cell r="BN674" t="str">
            <v>01</v>
          </cell>
          <cell r="BO674" t="str">
            <v>08</v>
          </cell>
          <cell r="BP674" t="str">
            <v>20040101</v>
          </cell>
          <cell r="BQ674" t="str">
            <v>21</v>
          </cell>
          <cell r="BR674" t="str">
            <v>EVOLUCAO AUTOMATICA</v>
          </cell>
          <cell r="BS674" t="str">
            <v>20050101</v>
          </cell>
          <cell r="BW674">
            <v>0</v>
          </cell>
          <cell r="BX674">
            <v>0</v>
          </cell>
          <cell r="BY674">
            <v>0</v>
          </cell>
          <cell r="BZ674">
            <v>0</v>
          </cell>
          <cell r="CA674">
            <v>0</v>
          </cell>
          <cell r="CC674">
            <v>0</v>
          </cell>
          <cell r="CG674">
            <v>0</v>
          </cell>
          <cell r="CK674">
            <v>0</v>
          </cell>
          <cell r="CO674">
            <v>0</v>
          </cell>
          <cell r="CT674">
            <v>0</v>
          </cell>
          <cell r="CU674">
            <v>0</v>
          </cell>
          <cell r="CV674">
            <v>0</v>
          </cell>
          <cell r="CW674">
            <v>0</v>
          </cell>
          <cell r="CX674">
            <v>0</v>
          </cell>
          <cell r="CZ674">
            <v>0</v>
          </cell>
          <cell r="DC674">
            <v>0</v>
          </cell>
          <cell r="DF674">
            <v>0</v>
          </cell>
          <cell r="DI674">
            <v>0</v>
          </cell>
          <cell r="DK674">
            <v>0</v>
          </cell>
          <cell r="DL674">
            <v>0</v>
          </cell>
          <cell r="DN674" t="str">
            <v>21D11</v>
          </cell>
          <cell r="DO674" t="str">
            <v>Flex.T.Int."Escrit"</v>
          </cell>
          <cell r="DP674">
            <v>2</v>
          </cell>
          <cell r="DQ674">
            <v>100</v>
          </cell>
          <cell r="DR674" t="str">
            <v>LX01</v>
          </cell>
          <cell r="DT674" t="str">
            <v>00190044</v>
          </cell>
          <cell r="DU674" t="str">
            <v>BANCO BILBAO VIZCAYA ARGENTARI</v>
          </cell>
        </row>
        <row r="675">
          <cell r="A675" t="str">
            <v>173541</v>
          </cell>
          <cell r="B675" t="str">
            <v>Jose Orlando Rebocho Rodrigues</v>
          </cell>
          <cell r="C675" t="str">
            <v>1971</v>
          </cell>
          <cell r="D675">
            <v>34</v>
          </cell>
          <cell r="E675">
            <v>34</v>
          </cell>
          <cell r="F675" t="str">
            <v>19500117</v>
          </cell>
          <cell r="G675" t="str">
            <v>55</v>
          </cell>
          <cell r="H675" t="str">
            <v>1</v>
          </cell>
          <cell r="I675" t="str">
            <v>Casado</v>
          </cell>
          <cell r="J675" t="str">
            <v>masculino</v>
          </cell>
          <cell r="K675">
            <v>3</v>
          </cell>
          <cell r="L675" t="str">
            <v>R da Juventude, 21 Br do Bacelo Sul</v>
          </cell>
          <cell r="M675" t="str">
            <v>7005-364</v>
          </cell>
          <cell r="N675" t="str">
            <v>ÉVORA</v>
          </cell>
          <cell r="O675" t="str">
            <v>00774105</v>
          </cell>
          <cell r="P675" t="str">
            <v>ECONOMIA</v>
          </cell>
          <cell r="R675" t="str">
            <v>1290404</v>
          </cell>
          <cell r="S675" t="str">
            <v>20050126</v>
          </cell>
          <cell r="T675" t="str">
            <v>EVORA</v>
          </cell>
          <cell r="U675" t="str">
            <v>9803</v>
          </cell>
          <cell r="V675" t="str">
            <v>S.NAC IND ENERGIA-SINDEL</v>
          </cell>
          <cell r="W675" t="str">
            <v>120619075</v>
          </cell>
          <cell r="X675" t="str">
            <v>0914</v>
          </cell>
          <cell r="Y675" t="str">
            <v>0.0</v>
          </cell>
          <cell r="Z675">
            <v>1</v>
          </cell>
          <cell r="AA675" t="str">
            <v>00</v>
          </cell>
          <cell r="AC675" t="str">
            <v>X</v>
          </cell>
          <cell r="AD675" t="str">
            <v>100</v>
          </cell>
          <cell r="AE675" t="str">
            <v>11171161244</v>
          </cell>
          <cell r="AF675" t="str">
            <v>02</v>
          </cell>
          <cell r="AG675" t="str">
            <v>19710212</v>
          </cell>
          <cell r="AH675" t="str">
            <v>DT.Adm.Corr.Antiguid</v>
          </cell>
          <cell r="AI675" t="str">
            <v>1</v>
          </cell>
          <cell r="AJ675" t="str">
            <v>ACTIVOS</v>
          </cell>
          <cell r="AK675" t="str">
            <v>AA</v>
          </cell>
          <cell r="AL675" t="str">
            <v>ACTIVO TEMP.INTEIRO</v>
          </cell>
          <cell r="AM675" t="str">
            <v>J300</v>
          </cell>
          <cell r="AN675" t="str">
            <v>EDPOutsourcing Comercial-S</v>
          </cell>
          <cell r="AO675" t="str">
            <v>J331</v>
          </cell>
          <cell r="AP675" t="str">
            <v>EDPOC-EVORA</v>
          </cell>
          <cell r="AQ675" t="str">
            <v>40177419</v>
          </cell>
          <cell r="AR675" t="str">
            <v>70000042</v>
          </cell>
          <cell r="AS675" t="str">
            <v>01L2</v>
          </cell>
          <cell r="AT675" t="str">
            <v>LICENCIADO II</v>
          </cell>
          <cell r="AU675" t="str">
            <v>1</v>
          </cell>
          <cell r="AV675" t="str">
            <v>00040531</v>
          </cell>
          <cell r="AW675" t="str">
            <v>J20600002430</v>
          </cell>
          <cell r="AX675" t="str">
            <v>ACTS-GA CONTACTOS TECNICOS SUL</v>
          </cell>
          <cell r="AY675" t="str">
            <v>68908200</v>
          </cell>
          <cell r="AZ675" t="str">
            <v>GC - GA Gestão Conta</v>
          </cell>
          <cell r="BA675" t="str">
            <v>6890</v>
          </cell>
          <cell r="BB675" t="str">
            <v>EDP Outsourcing Comercial</v>
          </cell>
          <cell r="BC675" t="str">
            <v>6890</v>
          </cell>
          <cell r="BD675" t="str">
            <v>6890</v>
          </cell>
          <cell r="BE675" t="str">
            <v>2800</v>
          </cell>
          <cell r="BF675" t="str">
            <v>6890</v>
          </cell>
          <cell r="BG675" t="str">
            <v>EDP Outsourcing Comercial,SA</v>
          </cell>
          <cell r="BH675" t="str">
            <v>1010</v>
          </cell>
          <cell r="BI675">
            <v>2283</v>
          </cell>
          <cell r="BJ675" t="str">
            <v>J</v>
          </cell>
          <cell r="BK675">
            <v>34</v>
          </cell>
          <cell r="BL675">
            <v>343.74</v>
          </cell>
          <cell r="BM675" t="str">
            <v>LIC 2</v>
          </cell>
          <cell r="BN675" t="str">
            <v>00</v>
          </cell>
          <cell r="BO675" t="str">
            <v>J</v>
          </cell>
          <cell r="BP675" t="str">
            <v>20050101</v>
          </cell>
          <cell r="BQ675" t="str">
            <v>21</v>
          </cell>
          <cell r="BR675" t="str">
            <v>EVOLUCAO AUTOMATICA</v>
          </cell>
          <cell r="BS675" t="str">
            <v>20050101</v>
          </cell>
          <cell r="BW675">
            <v>0</v>
          </cell>
          <cell r="BX675">
            <v>21</v>
          </cell>
          <cell r="BY675">
            <v>551.62</v>
          </cell>
          <cell r="BZ675">
            <v>0</v>
          </cell>
          <cell r="CA675">
            <v>0</v>
          </cell>
          <cell r="CC675">
            <v>0</v>
          </cell>
          <cell r="CG675">
            <v>0</v>
          </cell>
          <cell r="CK675">
            <v>0</v>
          </cell>
          <cell r="CO675">
            <v>0</v>
          </cell>
          <cell r="CT675">
            <v>0</v>
          </cell>
          <cell r="CU675">
            <v>0</v>
          </cell>
          <cell r="CV675">
            <v>0</v>
          </cell>
          <cell r="CW675">
            <v>0</v>
          </cell>
          <cell r="CX675">
            <v>0</v>
          </cell>
          <cell r="CZ675">
            <v>0</v>
          </cell>
          <cell r="DC675">
            <v>0</v>
          </cell>
          <cell r="DF675">
            <v>0</v>
          </cell>
          <cell r="DI675">
            <v>0</v>
          </cell>
          <cell r="DK675">
            <v>0</v>
          </cell>
          <cell r="DL675">
            <v>0</v>
          </cell>
          <cell r="DN675" t="str">
            <v>50001</v>
          </cell>
          <cell r="DO675" t="str">
            <v>IHT_TEMPO INTEIRO</v>
          </cell>
          <cell r="DP675">
            <v>2</v>
          </cell>
          <cell r="DQ675">
            <v>100</v>
          </cell>
          <cell r="DR675" t="str">
            <v>LX01</v>
          </cell>
          <cell r="DT675" t="str">
            <v>00070226</v>
          </cell>
          <cell r="DU675" t="str">
            <v>BANCO ESPIRITO SANTO, SA</v>
          </cell>
        </row>
        <row r="676">
          <cell r="A676" t="str">
            <v>279269</v>
          </cell>
          <cell r="B676" t="str">
            <v>Vitor Manuel Palma Agosto</v>
          </cell>
          <cell r="C676" t="str">
            <v>1981</v>
          </cell>
          <cell r="D676">
            <v>24</v>
          </cell>
          <cell r="E676">
            <v>24</v>
          </cell>
          <cell r="F676" t="str">
            <v>19620121</v>
          </cell>
          <cell r="G676" t="str">
            <v>43</v>
          </cell>
          <cell r="H676" t="str">
            <v>1</v>
          </cell>
          <cell r="I676" t="str">
            <v>Casado</v>
          </cell>
          <cell r="J676" t="str">
            <v>masculino</v>
          </cell>
          <cell r="K676">
            <v>2</v>
          </cell>
          <cell r="L676" t="str">
            <v>BARROCAL DE QUARTEIRA CX. POSTAL 157 Z</v>
          </cell>
          <cell r="M676" t="str">
            <v>8125-015</v>
          </cell>
          <cell r="N676" t="str">
            <v>QUARTEIRA</v>
          </cell>
          <cell r="O676" t="str">
            <v>00233023</v>
          </cell>
          <cell r="P676" t="str">
            <v>C.GERAL UNIFICADO(9 ANO ESCOL)</v>
          </cell>
          <cell r="R676" t="str">
            <v>7155504</v>
          </cell>
          <cell r="S676" t="str">
            <v>20020116</v>
          </cell>
          <cell r="T676" t="str">
            <v>LISBOA</v>
          </cell>
          <cell r="U676" t="str">
            <v>9802</v>
          </cell>
          <cell r="V676" t="str">
            <v>SIND IND ELéCT SUL ILHAS</v>
          </cell>
          <cell r="W676" t="str">
            <v>170820882</v>
          </cell>
          <cell r="X676" t="str">
            <v>3859</v>
          </cell>
          <cell r="Y676" t="str">
            <v>0.0</v>
          </cell>
          <cell r="Z676">
            <v>2</v>
          </cell>
          <cell r="AA676" t="str">
            <v>00</v>
          </cell>
          <cell r="AC676" t="str">
            <v>X</v>
          </cell>
          <cell r="AD676" t="str">
            <v>100</v>
          </cell>
          <cell r="AE676" t="str">
            <v>11202231550</v>
          </cell>
          <cell r="AF676" t="str">
            <v>02</v>
          </cell>
          <cell r="AG676" t="str">
            <v>19810801</v>
          </cell>
          <cell r="AH676" t="str">
            <v>DT.Adm.Corr.Antiguid</v>
          </cell>
          <cell r="AI676" t="str">
            <v>1</v>
          </cell>
          <cell r="AJ676" t="str">
            <v>ACTIVOS</v>
          </cell>
          <cell r="AK676" t="str">
            <v>AA</v>
          </cell>
          <cell r="AL676" t="str">
            <v>ACTIVO TEMP.INTEIRO</v>
          </cell>
          <cell r="AM676" t="str">
            <v>J300</v>
          </cell>
          <cell r="AN676" t="str">
            <v>EDPOutsourcing Comercial-S</v>
          </cell>
          <cell r="AO676" t="str">
            <v>J332</v>
          </cell>
          <cell r="AP676" t="str">
            <v>EDPOC-ALBFR-Urb</v>
          </cell>
          <cell r="AQ676" t="str">
            <v>40177082</v>
          </cell>
          <cell r="AR676" t="str">
            <v>70000022</v>
          </cell>
          <cell r="AS676" t="str">
            <v>014.</v>
          </cell>
          <cell r="AT676" t="str">
            <v>TECNICO COMERCIAL</v>
          </cell>
          <cell r="AU676" t="str">
            <v>1</v>
          </cell>
          <cell r="AV676" t="str">
            <v>00040373</v>
          </cell>
          <cell r="AW676" t="str">
            <v>J20464220130</v>
          </cell>
          <cell r="AX676" t="str">
            <v>AS-LJABF-LOJA ALBUFEIRA</v>
          </cell>
          <cell r="AY676" t="str">
            <v>68905703</v>
          </cell>
          <cell r="AZ676" t="str">
            <v>Lj Albufeira</v>
          </cell>
          <cell r="BA676" t="str">
            <v>6890</v>
          </cell>
          <cell r="BB676" t="str">
            <v>EDP Outsourcing Comercial</v>
          </cell>
          <cell r="BC676" t="str">
            <v>6890</v>
          </cell>
          <cell r="BD676" t="str">
            <v>6890</v>
          </cell>
          <cell r="BE676" t="str">
            <v>2800</v>
          </cell>
          <cell r="BF676" t="str">
            <v>6890</v>
          </cell>
          <cell r="BG676" t="str">
            <v>EDP Outsourcing Comercial,SA</v>
          </cell>
          <cell r="BH676" t="str">
            <v>1010</v>
          </cell>
          <cell r="BI676">
            <v>1247</v>
          </cell>
          <cell r="BJ676" t="str">
            <v>11</v>
          </cell>
          <cell r="BK676">
            <v>24</v>
          </cell>
          <cell r="BL676">
            <v>242.64</v>
          </cell>
          <cell r="BM676" t="str">
            <v>NÍVEL 4</v>
          </cell>
          <cell r="BN676" t="str">
            <v>00</v>
          </cell>
          <cell r="BO676" t="str">
            <v>05</v>
          </cell>
          <cell r="BP676" t="str">
            <v>20050101</v>
          </cell>
          <cell r="BQ676" t="str">
            <v>21</v>
          </cell>
          <cell r="BR676" t="str">
            <v>EVOLUCAO AUTOMATICA</v>
          </cell>
          <cell r="BS676" t="str">
            <v>20050101</v>
          </cell>
          <cell r="BW676">
            <v>0</v>
          </cell>
          <cell r="BX676">
            <v>0</v>
          </cell>
          <cell r="BY676">
            <v>0</v>
          </cell>
          <cell r="BZ676">
            <v>0</v>
          </cell>
          <cell r="CA676">
            <v>0</v>
          </cell>
          <cell r="CC676">
            <v>0</v>
          </cell>
          <cell r="CG676">
            <v>0</v>
          </cell>
          <cell r="CK676">
            <v>0</v>
          </cell>
          <cell r="CO676">
            <v>0</v>
          </cell>
          <cell r="CT676">
            <v>0</v>
          </cell>
          <cell r="CU676">
            <v>0</v>
          </cell>
          <cell r="CV676">
            <v>0</v>
          </cell>
          <cell r="CW676">
            <v>0</v>
          </cell>
          <cell r="CX676">
            <v>1</v>
          </cell>
          <cell r="CY676" t="str">
            <v>6010</v>
          </cell>
          <cell r="CZ676">
            <v>39.54</v>
          </cell>
          <cell r="DC676">
            <v>0</v>
          </cell>
          <cell r="DF676">
            <v>0</v>
          </cell>
          <cell r="DI676">
            <v>0</v>
          </cell>
          <cell r="DK676">
            <v>0</v>
          </cell>
          <cell r="DL676">
            <v>0</v>
          </cell>
          <cell r="DN676" t="str">
            <v>21D12</v>
          </cell>
          <cell r="DO676" t="str">
            <v>Flex.T.Int."Act.Ind."</v>
          </cell>
          <cell r="DP676">
            <v>2</v>
          </cell>
          <cell r="DQ676">
            <v>100</v>
          </cell>
          <cell r="DR676" t="str">
            <v>LX01</v>
          </cell>
          <cell r="DT676" t="str">
            <v>00350018</v>
          </cell>
          <cell r="DU676" t="str">
            <v>CAIXA GERAL DE DEPOSITOS, SA</v>
          </cell>
        </row>
        <row r="677">
          <cell r="A677" t="str">
            <v>309931</v>
          </cell>
          <cell r="B677" t="str">
            <v>Julieta Maria de Oliveira Carvalho</v>
          </cell>
          <cell r="C677" t="str">
            <v>1988</v>
          </cell>
          <cell r="D677">
            <v>17</v>
          </cell>
          <cell r="E677">
            <v>17</v>
          </cell>
          <cell r="F677" t="str">
            <v>19490413</v>
          </cell>
          <cell r="G677" t="str">
            <v>56</v>
          </cell>
          <cell r="H677" t="str">
            <v>4</v>
          </cell>
          <cell r="I677" t="str">
            <v>Divorc</v>
          </cell>
          <cell r="J677" t="str">
            <v>feminino</v>
          </cell>
          <cell r="K677">
            <v>1</v>
          </cell>
          <cell r="L677" t="str">
            <v>Urb Vale Azinheira, Lt E3 Olhos d' Agua</v>
          </cell>
          <cell r="M677" t="str">
            <v>8200-599</v>
          </cell>
          <cell r="N677" t="str">
            <v>ALBUFEIRA</v>
          </cell>
          <cell r="O677" t="str">
            <v>00778804</v>
          </cell>
          <cell r="P677" t="str">
            <v>SECRETARIADO E ADMINISTRACAO</v>
          </cell>
          <cell r="R677" t="str">
            <v>10108455</v>
          </cell>
          <cell r="S677" t="str">
            <v>19940704</v>
          </cell>
          <cell r="T677" t="str">
            <v>LISBOA</v>
          </cell>
          <cell r="U677" t="str">
            <v>9803</v>
          </cell>
          <cell r="V677" t="str">
            <v>S.NAC IND ENERGIA-SINDEL</v>
          </cell>
          <cell r="W677" t="str">
            <v>168236460</v>
          </cell>
          <cell r="X677" t="str">
            <v>1007</v>
          </cell>
          <cell r="Y677" t="str">
            <v>0.0</v>
          </cell>
          <cell r="Z677">
            <v>1</v>
          </cell>
          <cell r="AA677" t="str">
            <v>00</v>
          </cell>
          <cell r="AD677" t="str">
            <v>100</v>
          </cell>
          <cell r="AE677" t="str">
            <v>10190944378</v>
          </cell>
          <cell r="AF677" t="str">
            <v>02</v>
          </cell>
          <cell r="AG677" t="str">
            <v>19880928</v>
          </cell>
          <cell r="AH677" t="str">
            <v>DT.Adm.Corr.Antiguid</v>
          </cell>
          <cell r="AI677" t="str">
            <v>1</v>
          </cell>
          <cell r="AJ677" t="str">
            <v>ACTIVOS</v>
          </cell>
          <cell r="AK677" t="str">
            <v>AA</v>
          </cell>
          <cell r="AL677" t="str">
            <v>ACTIVO TEMP.INTEIRO</v>
          </cell>
          <cell r="AM677" t="str">
            <v>J300</v>
          </cell>
          <cell r="AN677" t="str">
            <v>EDPOutsourcing Comercial-S</v>
          </cell>
          <cell r="AO677" t="str">
            <v>J332</v>
          </cell>
          <cell r="AP677" t="str">
            <v>EDPOC-ALBFR-Urb</v>
          </cell>
          <cell r="AQ677" t="str">
            <v>40177085</v>
          </cell>
          <cell r="AR677" t="str">
            <v>70000060</v>
          </cell>
          <cell r="AS677" t="str">
            <v>025.</v>
          </cell>
          <cell r="AT677" t="str">
            <v>ESCRITURARIO COMERCIAL</v>
          </cell>
          <cell r="AU677" t="str">
            <v>1</v>
          </cell>
          <cell r="AV677" t="str">
            <v>00040373</v>
          </cell>
          <cell r="AW677" t="str">
            <v>J20464220130</v>
          </cell>
          <cell r="AX677" t="str">
            <v>AS-LJABF-LOJA ALBUFEIRA</v>
          </cell>
          <cell r="AY677" t="str">
            <v>68905703</v>
          </cell>
          <cell r="AZ677" t="str">
            <v>Lj Albufeira</v>
          </cell>
          <cell r="BA677" t="str">
            <v>6890</v>
          </cell>
          <cell r="BB677" t="str">
            <v>EDP Outsourcing Comercial</v>
          </cell>
          <cell r="BC677" t="str">
            <v>6890</v>
          </cell>
          <cell r="BD677" t="str">
            <v>6890</v>
          </cell>
          <cell r="BE677" t="str">
            <v>2800</v>
          </cell>
          <cell r="BF677" t="str">
            <v>6890</v>
          </cell>
          <cell r="BG677" t="str">
            <v>EDP Outsourcing Comercial,SA</v>
          </cell>
          <cell r="BH677" t="str">
            <v>1010</v>
          </cell>
          <cell r="BI677">
            <v>1339</v>
          </cell>
          <cell r="BJ677" t="str">
            <v>12</v>
          </cell>
          <cell r="BK677">
            <v>17</v>
          </cell>
          <cell r="BL677">
            <v>171.87</v>
          </cell>
          <cell r="BM677" t="str">
            <v>NÍVEL 5</v>
          </cell>
          <cell r="BN677" t="str">
            <v>01</v>
          </cell>
          <cell r="BO677" t="str">
            <v>09</v>
          </cell>
          <cell r="BP677" t="str">
            <v>20040101</v>
          </cell>
          <cell r="BQ677" t="str">
            <v>21</v>
          </cell>
          <cell r="BR677" t="str">
            <v>EVOLUCAO AUTOMATICA</v>
          </cell>
          <cell r="BS677" t="str">
            <v>20050101</v>
          </cell>
          <cell r="BW677">
            <v>0</v>
          </cell>
          <cell r="BX677">
            <v>0</v>
          </cell>
          <cell r="BY677">
            <v>0</v>
          </cell>
          <cell r="BZ677">
            <v>0</v>
          </cell>
          <cell r="CA677">
            <v>0</v>
          </cell>
          <cell r="CC677">
            <v>0</v>
          </cell>
          <cell r="CG677">
            <v>0</v>
          </cell>
          <cell r="CK677">
            <v>0</v>
          </cell>
          <cell r="CO677">
            <v>0</v>
          </cell>
          <cell r="CT677">
            <v>0</v>
          </cell>
          <cell r="CU677">
            <v>0</v>
          </cell>
          <cell r="CV677">
            <v>0</v>
          </cell>
          <cell r="CW677">
            <v>0</v>
          </cell>
          <cell r="CX677">
            <v>1</v>
          </cell>
          <cell r="CY677" t="str">
            <v>6010</v>
          </cell>
          <cell r="CZ677">
            <v>39.54</v>
          </cell>
          <cell r="DC677">
            <v>0</v>
          </cell>
          <cell r="DF677">
            <v>0</v>
          </cell>
          <cell r="DI677">
            <v>0</v>
          </cell>
          <cell r="DK677">
            <v>0</v>
          </cell>
          <cell r="DL677">
            <v>0</v>
          </cell>
          <cell r="DN677" t="str">
            <v>21D12</v>
          </cell>
          <cell r="DO677" t="str">
            <v>Flex.T.Int."Act.Ind."</v>
          </cell>
          <cell r="DP677">
            <v>2</v>
          </cell>
          <cell r="DQ677">
            <v>100</v>
          </cell>
          <cell r="DR677" t="str">
            <v>LX01</v>
          </cell>
          <cell r="DT677" t="str">
            <v>00330000</v>
          </cell>
          <cell r="DU677" t="str">
            <v>BANCO COMERCIAL PORTUGUES, SA</v>
          </cell>
        </row>
        <row r="678">
          <cell r="A678" t="str">
            <v>279277</v>
          </cell>
          <cell r="B678" t="str">
            <v>Jose Otilio Aboim Diogo Guia</v>
          </cell>
          <cell r="C678" t="str">
            <v>1982</v>
          </cell>
          <cell r="D678">
            <v>23</v>
          </cell>
          <cell r="E678">
            <v>23</v>
          </cell>
          <cell r="F678" t="str">
            <v>19600725</v>
          </cell>
          <cell r="G678" t="str">
            <v>44</v>
          </cell>
          <cell r="H678" t="str">
            <v>1</v>
          </cell>
          <cell r="I678" t="str">
            <v>Casado</v>
          </cell>
          <cell r="J678" t="str">
            <v>masculino</v>
          </cell>
          <cell r="K678">
            <v>2</v>
          </cell>
          <cell r="L678" t="str">
            <v>Texugueiras, Cx Postal 316 Z  Ferreiras</v>
          </cell>
          <cell r="M678" t="str">
            <v>8200-565</v>
          </cell>
          <cell r="N678" t="str">
            <v>FERREIRAS</v>
          </cell>
          <cell r="O678" t="str">
            <v>00232273</v>
          </cell>
          <cell r="P678" t="str">
            <v>CURSO GERAL DE MECANICA</v>
          </cell>
          <cell r="R678" t="str">
            <v>5534192</v>
          </cell>
          <cell r="S678" t="str">
            <v>20000223</v>
          </cell>
          <cell r="T678" t="str">
            <v>LISBOA</v>
          </cell>
          <cell r="U678" t="str">
            <v>9803</v>
          </cell>
          <cell r="V678" t="str">
            <v>S.NAC IND ENERGIA-SINDEL</v>
          </cell>
          <cell r="W678" t="str">
            <v>107030225</v>
          </cell>
          <cell r="X678" t="str">
            <v>1007</v>
          </cell>
          <cell r="Y678" t="str">
            <v>0.0</v>
          </cell>
          <cell r="Z678">
            <v>2</v>
          </cell>
          <cell r="AA678" t="str">
            <v>00</v>
          </cell>
          <cell r="AC678" t="str">
            <v>X</v>
          </cell>
          <cell r="AD678" t="str">
            <v>100</v>
          </cell>
          <cell r="AE678" t="str">
            <v>11201399851</v>
          </cell>
          <cell r="AF678" t="str">
            <v>02</v>
          </cell>
          <cell r="AG678" t="str">
            <v>19820501</v>
          </cell>
          <cell r="AH678" t="str">
            <v>DT.Adm.Corr.Antiguid</v>
          </cell>
          <cell r="AI678" t="str">
            <v>1</v>
          </cell>
          <cell r="AJ678" t="str">
            <v>ACTIVOS</v>
          </cell>
          <cell r="AK678" t="str">
            <v>AA</v>
          </cell>
          <cell r="AL678" t="str">
            <v>ACTIVO TEMP.INTEIRO</v>
          </cell>
          <cell r="AM678" t="str">
            <v>J300</v>
          </cell>
          <cell r="AN678" t="str">
            <v>EDPOutsourcing Comercial-S</v>
          </cell>
          <cell r="AO678" t="str">
            <v>J332</v>
          </cell>
          <cell r="AP678" t="str">
            <v>EDPOC-ALBFR-Urb</v>
          </cell>
          <cell r="AQ678" t="str">
            <v>40177083</v>
          </cell>
          <cell r="AR678" t="str">
            <v>70000060</v>
          </cell>
          <cell r="AS678" t="str">
            <v>025.</v>
          </cell>
          <cell r="AT678" t="str">
            <v>ESCRITURARIO COMERCIAL</v>
          </cell>
          <cell r="AU678" t="str">
            <v>1</v>
          </cell>
          <cell r="AV678" t="str">
            <v>00040373</v>
          </cell>
          <cell r="AW678" t="str">
            <v>J20464220130</v>
          </cell>
          <cell r="AX678" t="str">
            <v>AS-LJABF-LOJA ALBUFEIRA</v>
          </cell>
          <cell r="AY678" t="str">
            <v>68905703</v>
          </cell>
          <cell r="AZ678" t="str">
            <v>Lj Albufeira</v>
          </cell>
          <cell r="BA678" t="str">
            <v>6890</v>
          </cell>
          <cell r="BB678" t="str">
            <v>EDP Outsourcing Comercial</v>
          </cell>
          <cell r="BC678" t="str">
            <v>6890</v>
          </cell>
          <cell r="BD678" t="str">
            <v>6890</v>
          </cell>
          <cell r="BE678" t="str">
            <v>2800</v>
          </cell>
          <cell r="BF678" t="str">
            <v>6890</v>
          </cell>
          <cell r="BG678" t="str">
            <v>EDP Outsourcing Comercial,SA</v>
          </cell>
          <cell r="BH678" t="str">
            <v>1010</v>
          </cell>
          <cell r="BI678">
            <v>1160</v>
          </cell>
          <cell r="BJ678" t="str">
            <v>10</v>
          </cell>
          <cell r="BK678">
            <v>23</v>
          </cell>
          <cell r="BL678">
            <v>232.53</v>
          </cell>
          <cell r="BM678" t="str">
            <v>NÍVEL 5</v>
          </cell>
          <cell r="BN678" t="str">
            <v>01</v>
          </cell>
          <cell r="BO678" t="str">
            <v>07</v>
          </cell>
          <cell r="BP678" t="str">
            <v>20040101</v>
          </cell>
          <cell r="BQ678" t="str">
            <v>21</v>
          </cell>
          <cell r="BR678" t="str">
            <v>EVOLUCAO AUTOMATICA</v>
          </cell>
          <cell r="BS678" t="str">
            <v>20050101</v>
          </cell>
          <cell r="BW678">
            <v>0</v>
          </cell>
          <cell r="BX678">
            <v>0</v>
          </cell>
          <cell r="BY678">
            <v>0</v>
          </cell>
          <cell r="BZ678">
            <v>0</v>
          </cell>
          <cell r="CA678">
            <v>0</v>
          </cell>
          <cell r="CC678">
            <v>0</v>
          </cell>
          <cell r="CG678">
            <v>0</v>
          </cell>
          <cell r="CK678">
            <v>0</v>
          </cell>
          <cell r="CO678">
            <v>0</v>
          </cell>
          <cell r="CT678">
            <v>0</v>
          </cell>
          <cell r="CU678">
            <v>0</v>
          </cell>
          <cell r="CV678">
            <v>0</v>
          </cell>
          <cell r="CW678">
            <v>0</v>
          </cell>
          <cell r="CX678">
            <v>1</v>
          </cell>
          <cell r="CY678" t="str">
            <v>6010</v>
          </cell>
          <cell r="CZ678">
            <v>39.54</v>
          </cell>
          <cell r="DC678">
            <v>0</v>
          </cell>
          <cell r="DF678">
            <v>0</v>
          </cell>
          <cell r="DI678">
            <v>0</v>
          </cell>
          <cell r="DK678">
            <v>0</v>
          </cell>
          <cell r="DL678">
            <v>0</v>
          </cell>
          <cell r="DN678" t="str">
            <v>21D12</v>
          </cell>
          <cell r="DO678" t="str">
            <v>Flex.T.Int."Act.Ind."</v>
          </cell>
          <cell r="DP678">
            <v>2</v>
          </cell>
          <cell r="DQ678">
            <v>100</v>
          </cell>
          <cell r="DR678" t="str">
            <v>LX01</v>
          </cell>
          <cell r="DT678" t="str">
            <v>00350018</v>
          </cell>
          <cell r="DU678" t="str">
            <v>CAIXA GERAL DE DEPOSITOS, SA</v>
          </cell>
        </row>
        <row r="679">
          <cell r="A679" t="str">
            <v>279439</v>
          </cell>
          <cell r="B679" t="str">
            <v>João Manuel da Conceição Lourenco</v>
          </cell>
          <cell r="C679" t="str">
            <v>1983</v>
          </cell>
          <cell r="D679">
            <v>22</v>
          </cell>
          <cell r="E679">
            <v>22</v>
          </cell>
          <cell r="F679" t="str">
            <v>19590409</v>
          </cell>
          <cell r="G679" t="str">
            <v>46</v>
          </cell>
          <cell r="H679" t="str">
            <v>1</v>
          </cell>
          <cell r="I679" t="str">
            <v>Casado</v>
          </cell>
          <cell r="J679" t="str">
            <v>masculino</v>
          </cell>
          <cell r="K679">
            <v>2</v>
          </cell>
          <cell r="L679" t="str">
            <v>Br Che Enxerim, Lt 136</v>
          </cell>
          <cell r="M679" t="str">
            <v>8300-102</v>
          </cell>
          <cell r="N679" t="str">
            <v>SILVES</v>
          </cell>
          <cell r="O679" t="str">
            <v>00244143</v>
          </cell>
          <cell r="P679" t="str">
            <v>12.ANO-TECNICO CONTABILIDADE</v>
          </cell>
          <cell r="R679" t="str">
            <v>6183152</v>
          </cell>
          <cell r="S679" t="str">
            <v>20020108</v>
          </cell>
          <cell r="T679" t="str">
            <v>LISBOA</v>
          </cell>
          <cell r="U679" t="str">
            <v>9803</v>
          </cell>
          <cell r="V679" t="str">
            <v>S.NAC IND ENERGIA-SINDEL</v>
          </cell>
          <cell r="W679" t="str">
            <v>148237975</v>
          </cell>
          <cell r="X679" t="str">
            <v>1120</v>
          </cell>
          <cell r="Y679" t="str">
            <v>0.0</v>
          </cell>
          <cell r="Z679">
            <v>2</v>
          </cell>
          <cell r="AA679" t="str">
            <v>01</v>
          </cell>
          <cell r="AC679" t="str">
            <v>X</v>
          </cell>
          <cell r="AD679" t="str">
            <v>100</v>
          </cell>
          <cell r="AE679" t="str">
            <v>11201826460</v>
          </cell>
          <cell r="AF679" t="str">
            <v>02</v>
          </cell>
          <cell r="AG679" t="str">
            <v>19830117</v>
          </cell>
          <cell r="AH679" t="str">
            <v>DT.Adm.Corr.Antiguid</v>
          </cell>
          <cell r="AI679" t="str">
            <v>1</v>
          </cell>
          <cell r="AJ679" t="str">
            <v>ACTIVOS</v>
          </cell>
          <cell r="AK679" t="str">
            <v>AA</v>
          </cell>
          <cell r="AL679" t="str">
            <v>ACTIVO TEMP.INTEIRO</v>
          </cell>
          <cell r="AM679" t="str">
            <v>J300</v>
          </cell>
          <cell r="AN679" t="str">
            <v>EDPOutsourcing Comercial-S</v>
          </cell>
          <cell r="AO679" t="str">
            <v>J332</v>
          </cell>
          <cell r="AP679" t="str">
            <v>EDPOC-ALBFR-Urb</v>
          </cell>
          <cell r="AQ679" t="str">
            <v>40177084</v>
          </cell>
          <cell r="AR679" t="str">
            <v>70000060</v>
          </cell>
          <cell r="AS679" t="str">
            <v>025.</v>
          </cell>
          <cell r="AT679" t="str">
            <v>ESCRITURARIO COMERCIAL</v>
          </cell>
          <cell r="AU679" t="str">
            <v>1</v>
          </cell>
          <cell r="AV679" t="str">
            <v>00040373</v>
          </cell>
          <cell r="AW679" t="str">
            <v>J20464220130</v>
          </cell>
          <cell r="AX679" t="str">
            <v>AS-LJABF-LOJA ALBUFEIRA</v>
          </cell>
          <cell r="AY679" t="str">
            <v>68905703</v>
          </cell>
          <cell r="AZ679" t="str">
            <v>Lj Albufeira</v>
          </cell>
          <cell r="BA679" t="str">
            <v>6890</v>
          </cell>
          <cell r="BB679" t="str">
            <v>EDP Outsourcing Comercial</v>
          </cell>
          <cell r="BC679" t="str">
            <v>6890</v>
          </cell>
          <cell r="BD679" t="str">
            <v>6890</v>
          </cell>
          <cell r="BE679" t="str">
            <v>2800</v>
          </cell>
          <cell r="BF679" t="str">
            <v>6890</v>
          </cell>
          <cell r="BG679" t="str">
            <v>EDP Outsourcing Comercial,SA</v>
          </cell>
          <cell r="BH679" t="str">
            <v>1010</v>
          </cell>
          <cell r="BI679">
            <v>1160</v>
          </cell>
          <cell r="BJ679" t="str">
            <v>10</v>
          </cell>
          <cell r="BK679">
            <v>22</v>
          </cell>
          <cell r="BL679">
            <v>222.42</v>
          </cell>
          <cell r="BM679" t="str">
            <v>NÍVEL 5</v>
          </cell>
          <cell r="BN679" t="str">
            <v>01</v>
          </cell>
          <cell r="BO679" t="str">
            <v>07</v>
          </cell>
          <cell r="BP679" t="str">
            <v>20040101</v>
          </cell>
          <cell r="BQ679" t="str">
            <v>21</v>
          </cell>
          <cell r="BR679" t="str">
            <v>EVOLUCAO AUTOMATICA</v>
          </cell>
          <cell r="BS679" t="str">
            <v>20050101</v>
          </cell>
          <cell r="BW679">
            <v>0</v>
          </cell>
          <cell r="BX679">
            <v>0</v>
          </cell>
          <cell r="BY679">
            <v>0</v>
          </cell>
          <cell r="BZ679">
            <v>0</v>
          </cell>
          <cell r="CA679">
            <v>0</v>
          </cell>
          <cell r="CC679">
            <v>0</v>
          </cell>
          <cell r="CG679">
            <v>0</v>
          </cell>
          <cell r="CK679">
            <v>0</v>
          </cell>
          <cell r="CO679">
            <v>0</v>
          </cell>
          <cell r="CT679">
            <v>0</v>
          </cell>
          <cell r="CU679">
            <v>0</v>
          </cell>
          <cell r="CV679">
            <v>0</v>
          </cell>
          <cell r="CW679">
            <v>0</v>
          </cell>
          <cell r="CX679">
            <v>1</v>
          </cell>
          <cell r="CY679" t="str">
            <v>6010</v>
          </cell>
          <cell r="CZ679">
            <v>39.54</v>
          </cell>
          <cell r="DC679">
            <v>0</v>
          </cell>
          <cell r="DF679">
            <v>0</v>
          </cell>
          <cell r="DI679">
            <v>0</v>
          </cell>
          <cell r="DK679">
            <v>0</v>
          </cell>
          <cell r="DL679">
            <v>0</v>
          </cell>
          <cell r="DN679" t="str">
            <v>21D12</v>
          </cell>
          <cell r="DO679" t="str">
            <v>Flex.T.Int."Act.Ind."</v>
          </cell>
          <cell r="DP679">
            <v>2</v>
          </cell>
          <cell r="DQ679">
            <v>100</v>
          </cell>
          <cell r="DR679" t="str">
            <v>LX01</v>
          </cell>
          <cell r="DT679" t="str">
            <v>00350780</v>
          </cell>
          <cell r="DU679" t="str">
            <v>CAIXA GERAL DE DEPOSITOS, SA</v>
          </cell>
        </row>
        <row r="680">
          <cell r="A680" t="str">
            <v>279412</v>
          </cell>
          <cell r="B680" t="str">
            <v>Mario Ramos Afonso Maximino</v>
          </cell>
          <cell r="C680" t="str">
            <v>1979</v>
          </cell>
          <cell r="D680">
            <v>26</v>
          </cell>
          <cell r="E680">
            <v>26</v>
          </cell>
          <cell r="F680" t="str">
            <v>19590316</v>
          </cell>
          <cell r="G680" t="str">
            <v>46</v>
          </cell>
          <cell r="H680" t="str">
            <v>1</v>
          </cell>
          <cell r="I680" t="str">
            <v>Casado</v>
          </cell>
          <cell r="J680" t="str">
            <v>masculino</v>
          </cell>
          <cell r="K680">
            <v>1</v>
          </cell>
          <cell r="L680" t="str">
            <v>Sítio da Torre, caixa postal 608 E Quinta Casimiro da</v>
          </cell>
          <cell r="M680" t="str">
            <v>8365-184</v>
          </cell>
          <cell r="N680" t="str">
            <v>ARMAÇÃO DE PÊRA</v>
          </cell>
          <cell r="O680" t="str">
            <v>00776604</v>
          </cell>
          <cell r="P680" t="str">
            <v>GESTAO DE RECURSOS HUMANOS</v>
          </cell>
          <cell r="R680" t="str">
            <v>5544373</v>
          </cell>
          <cell r="S680" t="str">
            <v>20020702</v>
          </cell>
          <cell r="T680" t="str">
            <v>LISBOA</v>
          </cell>
          <cell r="U680" t="str">
            <v>9803</v>
          </cell>
          <cell r="V680" t="str">
            <v>S.NAC IND ENERGIA-SINDEL</v>
          </cell>
          <cell r="W680" t="str">
            <v>162344651</v>
          </cell>
          <cell r="X680" t="str">
            <v>1120</v>
          </cell>
          <cell r="Y680" t="str">
            <v>0.0</v>
          </cell>
          <cell r="Z680">
            <v>1</v>
          </cell>
          <cell r="AA680" t="str">
            <v>00</v>
          </cell>
          <cell r="AC680" t="str">
            <v>X</v>
          </cell>
          <cell r="AD680" t="str">
            <v>100</v>
          </cell>
          <cell r="AE680" t="str">
            <v>11201392733</v>
          </cell>
          <cell r="AF680" t="str">
            <v>02</v>
          </cell>
          <cell r="AG680" t="str">
            <v>19790901</v>
          </cell>
          <cell r="AH680" t="str">
            <v>DT.Adm.Corr.Antiguid</v>
          </cell>
          <cell r="AI680" t="str">
            <v>1</v>
          </cell>
          <cell r="AJ680" t="str">
            <v>ACTIVOS</v>
          </cell>
          <cell r="AK680" t="str">
            <v>AA</v>
          </cell>
          <cell r="AL680" t="str">
            <v>ACTIVO TEMP.INTEIRO</v>
          </cell>
          <cell r="AM680" t="str">
            <v>J300</v>
          </cell>
          <cell r="AN680" t="str">
            <v>EDPOutsourcing Comercial-S</v>
          </cell>
          <cell r="AO680" t="str">
            <v>J333</v>
          </cell>
          <cell r="AP680" t="str">
            <v>EDPOC-FARO-EPnh</v>
          </cell>
          <cell r="AQ680" t="str">
            <v>40177268</v>
          </cell>
          <cell r="AR680" t="str">
            <v>70000041</v>
          </cell>
          <cell r="AS680" t="str">
            <v>01L1</v>
          </cell>
          <cell r="AT680" t="str">
            <v>LICENCIADO I</v>
          </cell>
          <cell r="AU680" t="str">
            <v>1</v>
          </cell>
          <cell r="AV680" t="str">
            <v>00040339</v>
          </cell>
          <cell r="AW680" t="str">
            <v>J20460000830</v>
          </cell>
          <cell r="AX680" t="str">
            <v>AS-RA-GA REDE DE AGENTES - I</v>
          </cell>
          <cell r="AY680" t="str">
            <v>68905059</v>
          </cell>
          <cell r="AZ680" t="str">
            <v>Eq Contacto Directo</v>
          </cell>
          <cell r="BA680" t="str">
            <v>6890</v>
          </cell>
          <cell r="BB680" t="str">
            <v>EDP Outsourcing Comercial</v>
          </cell>
          <cell r="BC680" t="str">
            <v>6890</v>
          </cell>
          <cell r="BD680" t="str">
            <v>6890</v>
          </cell>
          <cell r="BE680" t="str">
            <v>2800</v>
          </cell>
          <cell r="BF680" t="str">
            <v>6890</v>
          </cell>
          <cell r="BG680" t="str">
            <v>EDP Outsourcing Comercial,SA</v>
          </cell>
          <cell r="BH680" t="str">
            <v>1010</v>
          </cell>
          <cell r="BI680">
            <v>1907</v>
          </cell>
          <cell r="BJ680" t="str">
            <v>G</v>
          </cell>
          <cell r="BK680">
            <v>26</v>
          </cell>
          <cell r="BL680">
            <v>262.86</v>
          </cell>
          <cell r="BM680" t="str">
            <v>LIC 1</v>
          </cell>
          <cell r="BN680" t="str">
            <v>00</v>
          </cell>
          <cell r="BO680" t="str">
            <v>G</v>
          </cell>
          <cell r="BP680" t="str">
            <v>20050101</v>
          </cell>
          <cell r="BQ680" t="str">
            <v>21</v>
          </cell>
          <cell r="BR680" t="str">
            <v>EVOLUCAO AUTOMATICA</v>
          </cell>
          <cell r="BS680" t="str">
            <v>20050101</v>
          </cell>
          <cell r="BW680">
            <v>0</v>
          </cell>
          <cell r="BX680">
            <v>0</v>
          </cell>
          <cell r="BY680">
            <v>0</v>
          </cell>
          <cell r="BZ680">
            <v>0</v>
          </cell>
          <cell r="CA680">
            <v>0</v>
          </cell>
          <cell r="CC680">
            <v>0</v>
          </cell>
          <cell r="CG680">
            <v>0</v>
          </cell>
          <cell r="CK680">
            <v>0</v>
          </cell>
          <cell r="CO680">
            <v>0</v>
          </cell>
          <cell r="CT680">
            <v>0</v>
          </cell>
          <cell r="CU680">
            <v>0</v>
          </cell>
          <cell r="CV680">
            <v>0</v>
          </cell>
          <cell r="CW680">
            <v>0</v>
          </cell>
          <cell r="CX680">
            <v>0</v>
          </cell>
          <cell r="CZ680">
            <v>0</v>
          </cell>
          <cell r="DC680">
            <v>0</v>
          </cell>
          <cell r="DF680">
            <v>0</v>
          </cell>
          <cell r="DI680">
            <v>0</v>
          </cell>
          <cell r="DK680">
            <v>0</v>
          </cell>
          <cell r="DL680">
            <v>0</v>
          </cell>
          <cell r="DN680" t="str">
            <v>21D12</v>
          </cell>
          <cell r="DO680" t="str">
            <v>Flex.T.Int."Act.Ind."</v>
          </cell>
          <cell r="DP680">
            <v>2</v>
          </cell>
          <cell r="DQ680">
            <v>100</v>
          </cell>
          <cell r="DR680" t="str">
            <v>LX01</v>
          </cell>
          <cell r="DT680" t="str">
            <v>00350780</v>
          </cell>
          <cell r="DU680" t="str">
            <v>CAIXA GERAL DE DEPOSITOS, SA</v>
          </cell>
        </row>
        <row r="681">
          <cell r="A681" t="str">
            <v>279994</v>
          </cell>
          <cell r="B681" t="str">
            <v>Mario da Silva Ribeiro</v>
          </cell>
          <cell r="C681" t="str">
            <v>1978</v>
          </cell>
          <cell r="D681">
            <v>27</v>
          </cell>
          <cell r="E681">
            <v>27</v>
          </cell>
          <cell r="F681" t="str">
            <v>19560314</v>
          </cell>
          <cell r="G681" t="str">
            <v>49</v>
          </cell>
          <cell r="H681" t="str">
            <v>1</v>
          </cell>
          <cell r="I681" t="str">
            <v>Casado</v>
          </cell>
          <cell r="J681" t="str">
            <v>masculino</v>
          </cell>
          <cell r="K681">
            <v>2</v>
          </cell>
          <cell r="L681" t="str">
            <v>R Conselheiro Sebastião Teles 13-3 Dt.</v>
          </cell>
          <cell r="M681" t="str">
            <v>8000-256</v>
          </cell>
          <cell r="N681" t="str">
            <v>FARO</v>
          </cell>
          <cell r="O681" t="str">
            <v>00231023</v>
          </cell>
          <cell r="P681" t="str">
            <v>CURSO GERAL DOS LICEUS</v>
          </cell>
          <cell r="R681" t="str">
            <v>5216558</v>
          </cell>
          <cell r="S681" t="str">
            <v>19961227</v>
          </cell>
          <cell r="T681" t="str">
            <v>FARO</v>
          </cell>
          <cell r="W681" t="str">
            <v>123093341</v>
          </cell>
          <cell r="X681" t="str">
            <v>1058</v>
          </cell>
          <cell r="Y681" t="str">
            <v>0.0</v>
          </cell>
          <cell r="Z681">
            <v>2</v>
          </cell>
          <cell r="AA681" t="str">
            <v>00</v>
          </cell>
          <cell r="AC681" t="str">
            <v>X</v>
          </cell>
          <cell r="AD681" t="str">
            <v>100</v>
          </cell>
          <cell r="AE681" t="str">
            <v>11200705447</v>
          </cell>
          <cell r="AF681" t="str">
            <v>02</v>
          </cell>
          <cell r="AG681" t="str">
            <v>19780202</v>
          </cell>
          <cell r="AH681" t="str">
            <v>DT.Adm.Corr.Antiguid</v>
          </cell>
          <cell r="AI681" t="str">
            <v>1</v>
          </cell>
          <cell r="AJ681" t="str">
            <v>ACTIVOS</v>
          </cell>
          <cell r="AK681" t="str">
            <v>AA</v>
          </cell>
          <cell r="AL681" t="str">
            <v>ACTIVO TEMP.INTEIRO</v>
          </cell>
          <cell r="AM681" t="str">
            <v>J300</v>
          </cell>
          <cell r="AN681" t="str">
            <v>EDPOutsourcing Comercial-S</v>
          </cell>
          <cell r="AO681" t="str">
            <v>J333</v>
          </cell>
          <cell r="AP681" t="str">
            <v>EDPOC-FARO-EPnh</v>
          </cell>
          <cell r="AQ681" t="str">
            <v>40177284</v>
          </cell>
          <cell r="AR681" t="str">
            <v>70000022</v>
          </cell>
          <cell r="AS681" t="str">
            <v>014.</v>
          </cell>
          <cell r="AT681" t="str">
            <v>TECNICO COMERCIAL</v>
          </cell>
          <cell r="AU681" t="str">
            <v>1</v>
          </cell>
          <cell r="AV681" t="str">
            <v>00040339</v>
          </cell>
          <cell r="AW681" t="str">
            <v>J20460000830</v>
          </cell>
          <cell r="AX681" t="str">
            <v>AS-RA-GA REDE DE AGENTES - I</v>
          </cell>
          <cell r="AY681" t="str">
            <v>68905059</v>
          </cell>
          <cell r="AZ681" t="str">
            <v>Eq Contacto Directo</v>
          </cell>
          <cell r="BA681" t="str">
            <v>6890</v>
          </cell>
          <cell r="BB681" t="str">
            <v>EDP Outsourcing Comercial</v>
          </cell>
          <cell r="BC681" t="str">
            <v>6890</v>
          </cell>
          <cell r="BD681" t="str">
            <v>6890</v>
          </cell>
          <cell r="BE681" t="str">
            <v>2800</v>
          </cell>
          <cell r="BF681" t="str">
            <v>6890</v>
          </cell>
          <cell r="BG681" t="str">
            <v>EDP Outsourcing Comercial,SA</v>
          </cell>
          <cell r="BH681" t="str">
            <v>1010</v>
          </cell>
          <cell r="BI681">
            <v>1520</v>
          </cell>
          <cell r="BJ681" t="str">
            <v>14</v>
          </cell>
          <cell r="BK681">
            <v>27</v>
          </cell>
          <cell r="BL681">
            <v>272.97000000000003</v>
          </cell>
          <cell r="BM681" t="str">
            <v>NÍVEL 4</v>
          </cell>
          <cell r="BN681" t="str">
            <v>01</v>
          </cell>
          <cell r="BO681" t="str">
            <v>08</v>
          </cell>
          <cell r="BP681" t="str">
            <v>20040101</v>
          </cell>
          <cell r="BQ681" t="str">
            <v>21</v>
          </cell>
          <cell r="BR681" t="str">
            <v>EVOLUCAO AUTOMATICA</v>
          </cell>
          <cell r="BS681" t="str">
            <v>20050101</v>
          </cell>
          <cell r="BW681">
            <v>0</v>
          </cell>
          <cell r="BX681">
            <v>0</v>
          </cell>
          <cell r="BY681">
            <v>0</v>
          </cell>
          <cell r="BZ681">
            <v>0</v>
          </cell>
          <cell r="CA681">
            <v>0</v>
          </cell>
          <cell r="CC681">
            <v>0</v>
          </cell>
          <cell r="CG681">
            <v>0</v>
          </cell>
          <cell r="CK681">
            <v>0</v>
          </cell>
          <cell r="CO681">
            <v>0</v>
          </cell>
          <cell r="CT681">
            <v>0</v>
          </cell>
          <cell r="CU681">
            <v>0</v>
          </cell>
          <cell r="CV681">
            <v>0</v>
          </cell>
          <cell r="CW681">
            <v>0</v>
          </cell>
          <cell r="CX681">
            <v>0</v>
          </cell>
          <cell r="CZ681">
            <v>0</v>
          </cell>
          <cell r="DC681">
            <v>0</v>
          </cell>
          <cell r="DF681">
            <v>0</v>
          </cell>
          <cell r="DI681">
            <v>0</v>
          </cell>
          <cell r="DK681">
            <v>0</v>
          </cell>
          <cell r="DL681">
            <v>0</v>
          </cell>
          <cell r="DN681" t="str">
            <v>21D11</v>
          </cell>
          <cell r="DO681" t="str">
            <v>Flex.T.Int."Escrit"</v>
          </cell>
          <cell r="DP681">
            <v>2</v>
          </cell>
          <cell r="DQ681">
            <v>100</v>
          </cell>
          <cell r="DR681" t="str">
            <v>LX01</v>
          </cell>
          <cell r="DT681" t="str">
            <v>00360032</v>
          </cell>
          <cell r="DU681" t="str">
            <v>CAIXA ECONOMICA MONTEPIO GERAL</v>
          </cell>
        </row>
        <row r="682">
          <cell r="A682" t="str">
            <v>280410</v>
          </cell>
          <cell r="B682" t="str">
            <v>Ilda Maria Palma Cavaco Reis</v>
          </cell>
          <cell r="C682" t="str">
            <v>1983</v>
          </cell>
          <cell r="D682">
            <v>22</v>
          </cell>
          <cell r="E682">
            <v>22</v>
          </cell>
          <cell r="F682" t="str">
            <v>19580524</v>
          </cell>
          <cell r="G682" t="str">
            <v>47</v>
          </cell>
          <cell r="H682" t="str">
            <v>1</v>
          </cell>
          <cell r="I682" t="str">
            <v>Casado</v>
          </cell>
          <cell r="J682" t="str">
            <v>feminino</v>
          </cell>
          <cell r="K682">
            <v>1</v>
          </cell>
          <cell r="L682" t="str">
            <v>Urb Sta. Catarina, Lt 94</v>
          </cell>
          <cell r="M682" t="str">
            <v>8100-265</v>
          </cell>
          <cell r="N682" t="str">
            <v>LOULÉ</v>
          </cell>
          <cell r="O682" t="str">
            <v>00232263</v>
          </cell>
          <cell r="P682" t="str">
            <v>CURSO GERAL FORMACAO FEMININA</v>
          </cell>
          <cell r="R682" t="str">
            <v>5066843</v>
          </cell>
          <cell r="S682" t="str">
            <v>19990503</v>
          </cell>
          <cell r="T682" t="str">
            <v>LISBOA</v>
          </cell>
          <cell r="U682" t="str">
            <v>9803</v>
          </cell>
          <cell r="V682" t="str">
            <v>S.NAC IND ENERGIA-SINDEL</v>
          </cell>
          <cell r="W682" t="str">
            <v>118086499</v>
          </cell>
          <cell r="X682" t="str">
            <v>1082</v>
          </cell>
          <cell r="Y682" t="str">
            <v>0.0</v>
          </cell>
          <cell r="Z682">
            <v>1</v>
          </cell>
          <cell r="AA682" t="str">
            <v>00</v>
          </cell>
          <cell r="AC682" t="str">
            <v>X</v>
          </cell>
          <cell r="AD682" t="str">
            <v>100</v>
          </cell>
          <cell r="AE682" t="str">
            <v>11202488485</v>
          </cell>
          <cell r="AF682" t="str">
            <v>02</v>
          </cell>
          <cell r="AG682" t="str">
            <v>19830301</v>
          </cell>
          <cell r="AH682" t="str">
            <v>DT.Adm.Corr.Antiguid</v>
          </cell>
          <cell r="AI682" t="str">
            <v>1</v>
          </cell>
          <cell r="AJ682" t="str">
            <v>ACTIVOS</v>
          </cell>
          <cell r="AK682" t="str">
            <v>AA</v>
          </cell>
          <cell r="AL682" t="str">
            <v>ACTIVO TEMP.INTEIRO</v>
          </cell>
          <cell r="AM682" t="str">
            <v>J300</v>
          </cell>
          <cell r="AN682" t="str">
            <v>EDPOutsourcing Comercial-S</v>
          </cell>
          <cell r="AO682" t="str">
            <v>J333</v>
          </cell>
          <cell r="AP682" t="str">
            <v>EDPOC-FARO-EPnh</v>
          </cell>
          <cell r="AQ682" t="str">
            <v>40177297</v>
          </cell>
          <cell r="AR682" t="str">
            <v>70000060</v>
          </cell>
          <cell r="AS682" t="str">
            <v>025.</v>
          </cell>
          <cell r="AT682" t="str">
            <v>ESCRITURARIO COMERCIAL</v>
          </cell>
          <cell r="AU682" t="str">
            <v>1</v>
          </cell>
          <cell r="AV682" t="str">
            <v>00040379</v>
          </cell>
          <cell r="AW682" t="str">
            <v>J20464360430</v>
          </cell>
          <cell r="AX682" t="str">
            <v>AS-LJFAR-LOJA FARO</v>
          </cell>
          <cell r="AY682" t="str">
            <v>68905708</v>
          </cell>
          <cell r="AZ682" t="str">
            <v>Lj Faro</v>
          </cell>
          <cell r="BA682" t="str">
            <v>6890</v>
          </cell>
          <cell r="BB682" t="str">
            <v>EDP Outsourcing Comercial</v>
          </cell>
          <cell r="BC682" t="str">
            <v>6890</v>
          </cell>
          <cell r="BD682" t="str">
            <v>6890</v>
          </cell>
          <cell r="BE682" t="str">
            <v>2800</v>
          </cell>
          <cell r="BF682" t="str">
            <v>6890</v>
          </cell>
          <cell r="BG682" t="str">
            <v>EDP Outsourcing Comercial,SA</v>
          </cell>
          <cell r="BH682" t="str">
            <v>1010</v>
          </cell>
          <cell r="BI682">
            <v>1160</v>
          </cell>
          <cell r="BJ682" t="str">
            <v>10</v>
          </cell>
          <cell r="BK682">
            <v>22</v>
          </cell>
          <cell r="BL682">
            <v>222.42</v>
          </cell>
          <cell r="BM682" t="str">
            <v>NÍVEL 5</v>
          </cell>
          <cell r="BN682" t="str">
            <v>01</v>
          </cell>
          <cell r="BO682" t="str">
            <v>07</v>
          </cell>
          <cell r="BP682" t="str">
            <v>20040101</v>
          </cell>
          <cell r="BQ682" t="str">
            <v>21</v>
          </cell>
          <cell r="BR682" t="str">
            <v>EVOLUCAO AUTOMATICA</v>
          </cell>
          <cell r="BS682" t="str">
            <v>20050101</v>
          </cell>
          <cell r="BW682">
            <v>0</v>
          </cell>
          <cell r="BX682">
            <v>0</v>
          </cell>
          <cell r="BY682">
            <v>0</v>
          </cell>
          <cell r="BZ682">
            <v>0</v>
          </cell>
          <cell r="CA682">
            <v>0</v>
          </cell>
          <cell r="CC682">
            <v>0</v>
          </cell>
          <cell r="CG682">
            <v>0</v>
          </cell>
          <cell r="CK682">
            <v>0</v>
          </cell>
          <cell r="CO682">
            <v>0</v>
          </cell>
          <cell r="CT682">
            <v>0</v>
          </cell>
          <cell r="CU682">
            <v>0</v>
          </cell>
          <cell r="CV682">
            <v>0</v>
          </cell>
          <cell r="CW682">
            <v>0</v>
          </cell>
          <cell r="CX682">
            <v>1</v>
          </cell>
          <cell r="CY682" t="str">
            <v>6010</v>
          </cell>
          <cell r="CZ682">
            <v>39.54</v>
          </cell>
          <cell r="DC682">
            <v>0</v>
          </cell>
          <cell r="DF682">
            <v>0</v>
          </cell>
          <cell r="DI682">
            <v>0</v>
          </cell>
          <cell r="DK682">
            <v>0</v>
          </cell>
          <cell r="DL682">
            <v>0</v>
          </cell>
          <cell r="DN682" t="str">
            <v>21D12</v>
          </cell>
          <cell r="DO682" t="str">
            <v>Flex.T.Int."Act.Ind."</v>
          </cell>
          <cell r="DP682">
            <v>2</v>
          </cell>
          <cell r="DQ682">
            <v>100</v>
          </cell>
          <cell r="DR682" t="str">
            <v>LX01</v>
          </cell>
          <cell r="DT682" t="str">
            <v>00330000</v>
          </cell>
          <cell r="DU682" t="str">
            <v>BANCO COMERCIAL PORTUGUES, SA</v>
          </cell>
        </row>
        <row r="683">
          <cell r="A683" t="str">
            <v>280518</v>
          </cell>
          <cell r="B683" t="str">
            <v>Henrique Gravato Rodrigues</v>
          </cell>
          <cell r="C683" t="str">
            <v>1983</v>
          </cell>
          <cell r="D683">
            <v>22</v>
          </cell>
          <cell r="E683">
            <v>22</v>
          </cell>
          <cell r="F683" t="str">
            <v>19620226</v>
          </cell>
          <cell r="G683" t="str">
            <v>43</v>
          </cell>
          <cell r="H683" t="str">
            <v>1</v>
          </cell>
          <cell r="I683" t="str">
            <v>Casado</v>
          </cell>
          <cell r="J683" t="str">
            <v>masculino</v>
          </cell>
          <cell r="K683">
            <v>2</v>
          </cell>
          <cell r="L683" t="str">
            <v>R Afonso Albuquerque, 89-2 Dt</v>
          </cell>
          <cell r="M683" t="str">
            <v>8100-000</v>
          </cell>
          <cell r="N683" t="str">
            <v>LOULÉ</v>
          </cell>
          <cell r="O683" t="str">
            <v>00241132</v>
          </cell>
          <cell r="P683" t="str">
            <v>CURSO COMPLEMENTAR DOS LICEUS</v>
          </cell>
          <cell r="R683" t="str">
            <v>7955103</v>
          </cell>
          <cell r="S683" t="str">
            <v>19870216</v>
          </cell>
          <cell r="T683" t="str">
            <v>LISBOA</v>
          </cell>
          <cell r="U683" t="str">
            <v>9803</v>
          </cell>
          <cell r="V683" t="str">
            <v>S.NAC IND ENERGIA-SINDEL</v>
          </cell>
          <cell r="W683" t="str">
            <v>168848996</v>
          </cell>
          <cell r="X683" t="str">
            <v>1082</v>
          </cell>
          <cell r="Y683" t="str">
            <v>0.0</v>
          </cell>
          <cell r="Z683">
            <v>2</v>
          </cell>
          <cell r="AA683" t="str">
            <v>00</v>
          </cell>
          <cell r="AD683" t="str">
            <v>100</v>
          </cell>
          <cell r="AE683" t="str">
            <v>11201916490</v>
          </cell>
          <cell r="AF683" t="str">
            <v>02</v>
          </cell>
          <cell r="AG683" t="str">
            <v>19830301</v>
          </cell>
          <cell r="AH683" t="str">
            <v>DT.Adm.Corr.Antiguid</v>
          </cell>
          <cell r="AI683" t="str">
            <v>1</v>
          </cell>
          <cell r="AJ683" t="str">
            <v>ACTIVOS</v>
          </cell>
          <cell r="AK683" t="str">
            <v>AA</v>
          </cell>
          <cell r="AL683" t="str">
            <v>ACTIVO TEMP.INTEIRO</v>
          </cell>
          <cell r="AM683" t="str">
            <v>J300</v>
          </cell>
          <cell r="AN683" t="str">
            <v>EDPOutsourcing Comercial-S</v>
          </cell>
          <cell r="AO683" t="str">
            <v>J333</v>
          </cell>
          <cell r="AP683" t="str">
            <v>EDPOC-FARO-EPnh</v>
          </cell>
          <cell r="AQ683" t="str">
            <v>40177298</v>
          </cell>
          <cell r="AR683" t="str">
            <v>70000060</v>
          </cell>
          <cell r="AS683" t="str">
            <v>025.</v>
          </cell>
          <cell r="AT683" t="str">
            <v>ESCRITURARIO COMERCIAL</v>
          </cell>
          <cell r="AU683" t="str">
            <v>1</v>
          </cell>
          <cell r="AV683" t="str">
            <v>00040379</v>
          </cell>
          <cell r="AW683" t="str">
            <v>J20464360430</v>
          </cell>
          <cell r="AX683" t="str">
            <v>AS-LJFAR-LOJA FARO</v>
          </cell>
          <cell r="AY683" t="str">
            <v>68905708</v>
          </cell>
          <cell r="AZ683" t="str">
            <v>Lj Faro</v>
          </cell>
          <cell r="BA683" t="str">
            <v>6890</v>
          </cell>
          <cell r="BB683" t="str">
            <v>EDP Outsourcing Comercial</v>
          </cell>
          <cell r="BC683" t="str">
            <v>6890</v>
          </cell>
          <cell r="BD683" t="str">
            <v>6890</v>
          </cell>
          <cell r="BE683" t="str">
            <v>2800</v>
          </cell>
          <cell r="BF683" t="str">
            <v>6890</v>
          </cell>
          <cell r="BG683" t="str">
            <v>EDP Outsourcing Comercial,SA</v>
          </cell>
          <cell r="BH683" t="str">
            <v>1010</v>
          </cell>
          <cell r="BI683">
            <v>1160</v>
          </cell>
          <cell r="BJ683" t="str">
            <v>10</v>
          </cell>
          <cell r="BK683">
            <v>22</v>
          </cell>
          <cell r="BL683">
            <v>222.42</v>
          </cell>
          <cell r="BM683" t="str">
            <v>NÍVEL 5</v>
          </cell>
          <cell r="BN683" t="str">
            <v>01</v>
          </cell>
          <cell r="BO683" t="str">
            <v>07</v>
          </cell>
          <cell r="BP683" t="str">
            <v>20040101</v>
          </cell>
          <cell r="BQ683" t="str">
            <v>21</v>
          </cell>
          <cell r="BR683" t="str">
            <v>EVOLUCAO AUTOMATICA</v>
          </cell>
          <cell r="BS683" t="str">
            <v>20050101</v>
          </cell>
          <cell r="BW683">
            <v>0</v>
          </cell>
          <cell r="BX683">
            <v>0</v>
          </cell>
          <cell r="BY683">
            <v>0</v>
          </cell>
          <cell r="BZ683">
            <v>0</v>
          </cell>
          <cell r="CA683">
            <v>0</v>
          </cell>
          <cell r="CC683">
            <v>0</v>
          </cell>
          <cell r="CG683">
            <v>0</v>
          </cell>
          <cell r="CK683">
            <v>0</v>
          </cell>
          <cell r="CO683">
            <v>0</v>
          </cell>
          <cell r="CT683">
            <v>0</v>
          </cell>
          <cell r="CU683">
            <v>0</v>
          </cell>
          <cell r="CV683">
            <v>0</v>
          </cell>
          <cell r="CW683">
            <v>0</v>
          </cell>
          <cell r="CX683">
            <v>1</v>
          </cell>
          <cell r="CY683" t="str">
            <v>6010</v>
          </cell>
          <cell r="CZ683">
            <v>39.54</v>
          </cell>
          <cell r="DC683">
            <v>0</v>
          </cell>
          <cell r="DF683">
            <v>0</v>
          </cell>
          <cell r="DI683">
            <v>0</v>
          </cell>
          <cell r="DK683">
            <v>0</v>
          </cell>
          <cell r="DL683">
            <v>0</v>
          </cell>
          <cell r="DN683" t="str">
            <v>21D12</v>
          </cell>
          <cell r="DO683" t="str">
            <v>Flex.T.Int."Act.Ind."</v>
          </cell>
          <cell r="DP683">
            <v>2</v>
          </cell>
          <cell r="DQ683">
            <v>100</v>
          </cell>
          <cell r="DR683" t="str">
            <v>LX01</v>
          </cell>
          <cell r="DT683" t="str">
            <v>00100000</v>
          </cell>
          <cell r="DU683" t="str">
            <v>BANCO BPI, SA</v>
          </cell>
        </row>
        <row r="684">
          <cell r="A684" t="str">
            <v>280178</v>
          </cell>
          <cell r="B684" t="str">
            <v>Fernando Picarra Agostinho</v>
          </cell>
          <cell r="C684" t="str">
            <v>1984</v>
          </cell>
          <cell r="D684">
            <v>21</v>
          </cell>
          <cell r="E684">
            <v>21</v>
          </cell>
          <cell r="F684" t="str">
            <v>19610815</v>
          </cell>
          <cell r="G684" t="str">
            <v>43</v>
          </cell>
          <cell r="H684" t="str">
            <v>1</v>
          </cell>
          <cell r="I684" t="str">
            <v>Casado</v>
          </cell>
          <cell r="J684" t="str">
            <v>masculino</v>
          </cell>
          <cell r="K684">
            <v>2</v>
          </cell>
          <cell r="L684" t="str">
            <v>Pct Cabo Verde, Lt 8      4 Fte</v>
          </cell>
          <cell r="M684" t="str">
            <v>8000-177</v>
          </cell>
          <cell r="N684" t="str">
            <v>FARO</v>
          </cell>
          <cell r="O684" t="str">
            <v>00233093</v>
          </cell>
          <cell r="P684" t="str">
            <v>CURSO GERAL UNIF. MECANOTECNIA</v>
          </cell>
          <cell r="R684" t="str">
            <v>6192551</v>
          </cell>
          <cell r="S684" t="str">
            <v>20000218</v>
          </cell>
          <cell r="T684" t="str">
            <v>Faro</v>
          </cell>
          <cell r="U684" t="str">
            <v>9802</v>
          </cell>
          <cell r="V684" t="str">
            <v>SIND IND ELéCT SUL ILHAS</v>
          </cell>
          <cell r="W684" t="str">
            <v>118928503</v>
          </cell>
          <cell r="X684" t="str">
            <v>1058</v>
          </cell>
          <cell r="Y684" t="str">
            <v>0.0</v>
          </cell>
          <cell r="Z684">
            <v>2</v>
          </cell>
          <cell r="AA684" t="str">
            <v>00</v>
          </cell>
          <cell r="AC684" t="str">
            <v>X</v>
          </cell>
          <cell r="AD684" t="str">
            <v>100</v>
          </cell>
          <cell r="AE684" t="str">
            <v>11201886222</v>
          </cell>
          <cell r="AF684" t="str">
            <v>02</v>
          </cell>
          <cell r="AG684" t="str">
            <v>19840206</v>
          </cell>
          <cell r="AH684" t="str">
            <v>DT.Adm.Corr.Antiguid</v>
          </cell>
          <cell r="AI684" t="str">
            <v>1</v>
          </cell>
          <cell r="AJ684" t="str">
            <v>ACTIVOS</v>
          </cell>
          <cell r="AK684" t="str">
            <v>AA</v>
          </cell>
          <cell r="AL684" t="str">
            <v>ACTIVO TEMP.INTEIRO</v>
          </cell>
          <cell r="AM684" t="str">
            <v>J300</v>
          </cell>
          <cell r="AN684" t="str">
            <v>EDPOutsourcing Comercial-S</v>
          </cell>
          <cell r="AO684" t="str">
            <v>J333</v>
          </cell>
          <cell r="AP684" t="str">
            <v>EDPOC-FARO-EPnh</v>
          </cell>
          <cell r="AQ684" t="str">
            <v>40177435</v>
          </cell>
          <cell r="AR684" t="str">
            <v>70000022</v>
          </cell>
          <cell r="AS684" t="str">
            <v>014.</v>
          </cell>
          <cell r="AT684" t="str">
            <v>TECNICO COMERCIAL</v>
          </cell>
          <cell r="AU684" t="str">
            <v>1</v>
          </cell>
          <cell r="AV684" t="str">
            <v>00040449</v>
          </cell>
          <cell r="AW684" t="str">
            <v>J20600002230</v>
          </cell>
          <cell r="AX684" t="str">
            <v>ACCS-CONTACTOS COMERCIAIS SUL</v>
          </cell>
          <cell r="AY684" t="str">
            <v>68908200</v>
          </cell>
          <cell r="AZ684" t="str">
            <v>GC - GA Gestão Conta</v>
          </cell>
          <cell r="BA684" t="str">
            <v>6890</v>
          </cell>
          <cell r="BB684" t="str">
            <v>EDP Outsourcing Comercial</v>
          </cell>
          <cell r="BC684" t="str">
            <v>6890</v>
          </cell>
          <cell r="BD684" t="str">
            <v>6890</v>
          </cell>
          <cell r="BE684" t="str">
            <v>2800</v>
          </cell>
          <cell r="BF684" t="str">
            <v>6890</v>
          </cell>
          <cell r="BG684" t="str">
            <v>EDP Outsourcing Comercial,SA</v>
          </cell>
          <cell r="BH684" t="str">
            <v>1010</v>
          </cell>
          <cell r="BI684">
            <v>1339</v>
          </cell>
          <cell r="BJ684" t="str">
            <v>12</v>
          </cell>
          <cell r="BK684">
            <v>21</v>
          </cell>
          <cell r="BL684">
            <v>212.31</v>
          </cell>
          <cell r="BM684" t="str">
            <v>NÍVEL 4</v>
          </cell>
          <cell r="BN684" t="str">
            <v>00</v>
          </cell>
          <cell r="BO684" t="str">
            <v>06</v>
          </cell>
          <cell r="BP684" t="str">
            <v>20050101</v>
          </cell>
          <cell r="BQ684" t="str">
            <v>21</v>
          </cell>
          <cell r="BR684" t="str">
            <v>EVOLUCAO AUTOMATICA</v>
          </cell>
          <cell r="BS684" t="str">
            <v>20050101</v>
          </cell>
          <cell r="BW684">
            <v>0</v>
          </cell>
          <cell r="BX684">
            <v>0</v>
          </cell>
          <cell r="BY684">
            <v>0</v>
          </cell>
          <cell r="BZ684">
            <v>0</v>
          </cell>
          <cell r="CA684">
            <v>0</v>
          </cell>
          <cell r="CC684">
            <v>0</v>
          </cell>
          <cell r="CG684">
            <v>0</v>
          </cell>
          <cell r="CK684">
            <v>0</v>
          </cell>
          <cell r="CO684">
            <v>0</v>
          </cell>
          <cell r="CT684">
            <v>0</v>
          </cell>
          <cell r="CU684">
            <v>0</v>
          </cell>
          <cell r="CV684">
            <v>0</v>
          </cell>
          <cell r="CW684">
            <v>0</v>
          </cell>
          <cell r="CX684">
            <v>0</v>
          </cell>
          <cell r="CZ684">
            <v>0</v>
          </cell>
          <cell r="DC684">
            <v>0</v>
          </cell>
          <cell r="DF684">
            <v>0</v>
          </cell>
          <cell r="DI684">
            <v>0</v>
          </cell>
          <cell r="DK684">
            <v>0</v>
          </cell>
          <cell r="DL684">
            <v>0</v>
          </cell>
          <cell r="DN684" t="str">
            <v>21D12</v>
          </cell>
          <cell r="DO684" t="str">
            <v>Flex.T.Int."Act.Ind."</v>
          </cell>
          <cell r="DP684">
            <v>2</v>
          </cell>
          <cell r="DQ684">
            <v>100</v>
          </cell>
          <cell r="DR684" t="str">
            <v>LX01</v>
          </cell>
          <cell r="DT684" t="str">
            <v>00180000</v>
          </cell>
          <cell r="DU684" t="str">
            <v>BANCO TOTTA &amp; ACORES, SA</v>
          </cell>
        </row>
        <row r="685">
          <cell r="A685" t="str">
            <v>138096</v>
          </cell>
          <cell r="B685" t="str">
            <v>Luis Manuel Teixeira Alves de Moura</v>
          </cell>
          <cell r="C685" t="str">
            <v>1974</v>
          </cell>
          <cell r="D685">
            <v>31</v>
          </cell>
          <cell r="E685">
            <v>31</v>
          </cell>
          <cell r="F685" t="str">
            <v>19560816</v>
          </cell>
          <cell r="G685" t="str">
            <v>48</v>
          </cell>
          <cell r="H685" t="str">
            <v>1</v>
          </cell>
          <cell r="I685" t="str">
            <v>Casado</v>
          </cell>
          <cell r="J685" t="str">
            <v>masculino</v>
          </cell>
          <cell r="K685">
            <v>3</v>
          </cell>
          <cell r="L685" t="str">
            <v>Praceta do Regedor Bloco  E 4    -  Apartamento 9</v>
          </cell>
          <cell r="M685" t="str">
            <v>8125-264</v>
          </cell>
          <cell r="N685" t="str">
            <v>QUARTEIRA</v>
          </cell>
          <cell r="O685" t="str">
            <v>00787314</v>
          </cell>
          <cell r="P685" t="str">
            <v>ESTUDOS PORTUGUESES E INGLESES</v>
          </cell>
          <cell r="R685" t="str">
            <v>4069745</v>
          </cell>
          <cell r="S685" t="str">
            <v>20031003</v>
          </cell>
          <cell r="T685" t="str">
            <v>LISBOA</v>
          </cell>
          <cell r="U685" t="str">
            <v>9803</v>
          </cell>
          <cell r="V685" t="str">
            <v>S.NAC IND ENERGIA-SINDEL</v>
          </cell>
          <cell r="W685" t="str">
            <v>115362266</v>
          </cell>
          <cell r="X685" t="str">
            <v>3859</v>
          </cell>
          <cell r="Y685" t="str">
            <v>0.0</v>
          </cell>
          <cell r="Z685">
            <v>7</v>
          </cell>
          <cell r="AA685" t="str">
            <v>00</v>
          </cell>
          <cell r="AD685" t="str">
            <v>100</v>
          </cell>
          <cell r="AE685" t="str">
            <v>11201137009</v>
          </cell>
          <cell r="AF685" t="str">
            <v>02</v>
          </cell>
          <cell r="AG685" t="str">
            <v>19741014</v>
          </cell>
          <cell r="AH685" t="str">
            <v>DT.Adm.Corr.Antiguid</v>
          </cell>
          <cell r="AI685" t="str">
            <v>1</v>
          </cell>
          <cell r="AJ685" t="str">
            <v>ACTIVOS</v>
          </cell>
          <cell r="AK685" t="str">
            <v>AA</v>
          </cell>
          <cell r="AL685" t="str">
            <v>ACTIVO TEMP.INTEIRO</v>
          </cell>
          <cell r="AM685" t="str">
            <v>J300</v>
          </cell>
          <cell r="AN685" t="str">
            <v>EDPOutsourcing Comercial-S</v>
          </cell>
          <cell r="AO685" t="str">
            <v>J333</v>
          </cell>
          <cell r="AP685" t="str">
            <v>EDPOC-FARO-EPnh</v>
          </cell>
          <cell r="AQ685" t="str">
            <v>40177424</v>
          </cell>
          <cell r="AR685" t="str">
            <v>70000041</v>
          </cell>
          <cell r="AS685" t="str">
            <v>01L1</v>
          </cell>
          <cell r="AT685" t="str">
            <v>LICENCIADO I</v>
          </cell>
          <cell r="AU685" t="str">
            <v>1</v>
          </cell>
          <cell r="AV685" t="str">
            <v>00040449</v>
          </cell>
          <cell r="AW685" t="str">
            <v>J20600002230</v>
          </cell>
          <cell r="AX685" t="str">
            <v>ACCS-CONTACTOS COMERCIAIS SUL</v>
          </cell>
          <cell r="AY685" t="str">
            <v>68908200</v>
          </cell>
          <cell r="AZ685" t="str">
            <v>GC - GA Gestão Conta</v>
          </cell>
          <cell r="BA685" t="str">
            <v>6890</v>
          </cell>
          <cell r="BB685" t="str">
            <v>EDP Outsourcing Comercial</v>
          </cell>
          <cell r="BC685" t="str">
            <v>6890</v>
          </cell>
          <cell r="BD685" t="str">
            <v>6890</v>
          </cell>
          <cell r="BE685" t="str">
            <v>2800</v>
          </cell>
          <cell r="BF685" t="str">
            <v>6890</v>
          </cell>
          <cell r="BG685" t="str">
            <v>EDP Outsourcing Comercial,SA</v>
          </cell>
          <cell r="BH685" t="str">
            <v>1010</v>
          </cell>
          <cell r="BI685">
            <v>2034</v>
          </cell>
          <cell r="BJ685" t="str">
            <v>H</v>
          </cell>
          <cell r="BK685">
            <v>31</v>
          </cell>
          <cell r="BL685">
            <v>313.41000000000003</v>
          </cell>
          <cell r="BM685" t="str">
            <v>LIC 1</v>
          </cell>
          <cell r="BN685" t="str">
            <v>00</v>
          </cell>
          <cell r="BO685" t="str">
            <v>H</v>
          </cell>
          <cell r="BP685" t="str">
            <v>20050101</v>
          </cell>
          <cell r="BQ685" t="str">
            <v>21</v>
          </cell>
          <cell r="BR685" t="str">
            <v>EVOLUCAO AUTOMATICA</v>
          </cell>
          <cell r="BS685" t="str">
            <v>20050101</v>
          </cell>
          <cell r="BW685">
            <v>0</v>
          </cell>
          <cell r="BX685">
            <v>0</v>
          </cell>
          <cell r="BY685">
            <v>0</v>
          </cell>
          <cell r="BZ685">
            <v>0</v>
          </cell>
          <cell r="CA685">
            <v>0</v>
          </cell>
          <cell r="CC685">
            <v>0</v>
          </cell>
          <cell r="CG685">
            <v>0</v>
          </cell>
          <cell r="CK685">
            <v>0</v>
          </cell>
          <cell r="CO685">
            <v>0</v>
          </cell>
          <cell r="CT685">
            <v>0</v>
          </cell>
          <cell r="CU685">
            <v>0</v>
          </cell>
          <cell r="CV685">
            <v>0</v>
          </cell>
          <cell r="CW685">
            <v>0</v>
          </cell>
          <cell r="CX685">
            <v>0</v>
          </cell>
          <cell r="CZ685">
            <v>0</v>
          </cell>
          <cell r="DC685">
            <v>0</v>
          </cell>
          <cell r="DF685">
            <v>0</v>
          </cell>
          <cell r="DI685">
            <v>0</v>
          </cell>
          <cell r="DK685">
            <v>0</v>
          </cell>
          <cell r="DL685">
            <v>0</v>
          </cell>
          <cell r="DN685" t="str">
            <v>21D12</v>
          </cell>
          <cell r="DO685" t="str">
            <v>Flex.T.Int."Act.Ind."</v>
          </cell>
          <cell r="DP685">
            <v>2</v>
          </cell>
          <cell r="DQ685">
            <v>100</v>
          </cell>
          <cell r="DR685" t="str">
            <v>LX01</v>
          </cell>
          <cell r="DT685" t="str">
            <v>00350674</v>
          </cell>
          <cell r="DU685" t="str">
            <v>CAIXA GERAL DE DEPOSITOS, SA</v>
          </cell>
        </row>
        <row r="686">
          <cell r="A686" t="str">
            <v>218804</v>
          </cell>
          <cell r="B686" t="str">
            <v>Antonio Manuel Correia Mascarenhas</v>
          </cell>
          <cell r="C686" t="str">
            <v>1982</v>
          </cell>
          <cell r="D686">
            <v>23</v>
          </cell>
          <cell r="E686">
            <v>23</v>
          </cell>
          <cell r="F686" t="str">
            <v>19551119</v>
          </cell>
          <cell r="G686" t="str">
            <v>49</v>
          </cell>
          <cell r="H686" t="str">
            <v>1</v>
          </cell>
          <cell r="I686" t="str">
            <v>Casado</v>
          </cell>
          <cell r="J686" t="str">
            <v>masculino</v>
          </cell>
          <cell r="K686">
            <v>2</v>
          </cell>
          <cell r="L686" t="str">
            <v>R.Dr.Antonio Passos, 59</v>
          </cell>
          <cell r="M686" t="str">
            <v>8900-000</v>
          </cell>
          <cell r="N686" t="str">
            <v>VILA REAL SANTO ANTÓNIO</v>
          </cell>
          <cell r="O686" t="str">
            <v>00232083</v>
          </cell>
          <cell r="P686" t="str">
            <v>CURSO DE ELECTROMECANICO</v>
          </cell>
          <cell r="R686" t="str">
            <v>4729034</v>
          </cell>
          <cell r="S686" t="str">
            <v>20000516</v>
          </cell>
          <cell r="T686" t="str">
            <v>Lisboa</v>
          </cell>
          <cell r="U686" t="str">
            <v>9803</v>
          </cell>
          <cell r="V686" t="str">
            <v>S.NAC IND ENERGIA-SINDEL</v>
          </cell>
          <cell r="W686" t="str">
            <v>104971401</v>
          </cell>
          <cell r="X686" t="str">
            <v>1155</v>
          </cell>
          <cell r="Y686" t="str">
            <v>0.0</v>
          </cell>
          <cell r="Z686">
            <v>2</v>
          </cell>
          <cell r="AA686" t="str">
            <v>00</v>
          </cell>
          <cell r="AD686" t="str">
            <v>100</v>
          </cell>
          <cell r="AE686" t="str">
            <v>11201869954</v>
          </cell>
          <cell r="AF686" t="str">
            <v>02</v>
          </cell>
          <cell r="AG686" t="str">
            <v>19820104</v>
          </cell>
          <cell r="AH686" t="str">
            <v>DT.Adm.Corr.Antiguid</v>
          </cell>
          <cell r="AI686" t="str">
            <v>1</v>
          </cell>
          <cell r="AJ686" t="str">
            <v>ACTIVOS</v>
          </cell>
          <cell r="AK686" t="str">
            <v>AA</v>
          </cell>
          <cell r="AL686" t="str">
            <v>ACTIVO TEMP.INTEIRO</v>
          </cell>
          <cell r="AM686" t="str">
            <v>J300</v>
          </cell>
          <cell r="AN686" t="str">
            <v>EDPOutsourcing Comercial-S</v>
          </cell>
          <cell r="AO686" t="str">
            <v>J334</v>
          </cell>
          <cell r="AP686" t="str">
            <v>EDPOC-FARO-J C</v>
          </cell>
          <cell r="AQ686" t="str">
            <v>40177091</v>
          </cell>
          <cell r="AR686" t="str">
            <v>70000045</v>
          </cell>
          <cell r="AS686" t="str">
            <v>01S3</v>
          </cell>
          <cell r="AT686" t="str">
            <v>CHEFIA SECCAO ESCALAO III</v>
          </cell>
          <cell r="AU686" t="str">
            <v>1</v>
          </cell>
          <cell r="AV686" t="str">
            <v>00040378</v>
          </cell>
          <cell r="AW686" t="str">
            <v>J20464360130</v>
          </cell>
          <cell r="AX686" t="str">
            <v>AS-LJFAR-CH-CHEFIA</v>
          </cell>
          <cell r="AY686" t="str">
            <v>68905708</v>
          </cell>
          <cell r="AZ686" t="str">
            <v>Lj Faro</v>
          </cell>
          <cell r="BA686" t="str">
            <v>6890</v>
          </cell>
          <cell r="BB686" t="str">
            <v>EDP Outsourcing Comercial</v>
          </cell>
          <cell r="BC686" t="str">
            <v>6890</v>
          </cell>
          <cell r="BD686" t="str">
            <v>6890</v>
          </cell>
          <cell r="BE686" t="str">
            <v>2800</v>
          </cell>
          <cell r="BF686" t="str">
            <v>6890</v>
          </cell>
          <cell r="BG686" t="str">
            <v>EDP Outsourcing Comercial,SA</v>
          </cell>
          <cell r="BH686" t="str">
            <v>1010</v>
          </cell>
          <cell r="BI686">
            <v>1799</v>
          </cell>
          <cell r="BJ686" t="str">
            <v>17</v>
          </cell>
          <cell r="BK686">
            <v>23</v>
          </cell>
          <cell r="BL686">
            <v>232.53</v>
          </cell>
          <cell r="BM686" t="str">
            <v>C SECÇ3</v>
          </cell>
          <cell r="BN686" t="str">
            <v>02</v>
          </cell>
          <cell r="BO686" t="str">
            <v>I</v>
          </cell>
          <cell r="BP686" t="str">
            <v>20030101</v>
          </cell>
          <cell r="BQ686" t="str">
            <v>21</v>
          </cell>
          <cell r="BR686" t="str">
            <v>EVOLUCAO AUTOMATICA</v>
          </cell>
          <cell r="BS686" t="str">
            <v>20050101</v>
          </cell>
          <cell r="BW686">
            <v>0</v>
          </cell>
          <cell r="BX686">
            <v>0</v>
          </cell>
          <cell r="BY686">
            <v>0</v>
          </cell>
          <cell r="BZ686">
            <v>0</v>
          </cell>
          <cell r="CA686">
            <v>0</v>
          </cell>
          <cell r="CC686">
            <v>0</v>
          </cell>
          <cell r="CG686">
            <v>0</v>
          </cell>
          <cell r="CK686">
            <v>0</v>
          </cell>
          <cell r="CO686">
            <v>0</v>
          </cell>
          <cell r="CT686">
            <v>0</v>
          </cell>
          <cell r="CU686">
            <v>0</v>
          </cell>
          <cell r="CV686">
            <v>0</v>
          </cell>
          <cell r="CW686">
            <v>0</v>
          </cell>
          <cell r="CX686">
            <v>0</v>
          </cell>
          <cell r="CZ686">
            <v>0</v>
          </cell>
          <cell r="DC686">
            <v>0</v>
          </cell>
          <cell r="DF686">
            <v>0</v>
          </cell>
          <cell r="DI686">
            <v>0</v>
          </cell>
          <cell r="DK686">
            <v>0</v>
          </cell>
          <cell r="DL686">
            <v>0</v>
          </cell>
          <cell r="DN686" t="str">
            <v>21D12</v>
          </cell>
          <cell r="DO686" t="str">
            <v>Flex.T.Int."Act.Ind."</v>
          </cell>
          <cell r="DP686">
            <v>2</v>
          </cell>
          <cell r="DQ686">
            <v>100</v>
          </cell>
          <cell r="DR686" t="str">
            <v>LX01</v>
          </cell>
          <cell r="DT686" t="str">
            <v>00330000</v>
          </cell>
          <cell r="DU686" t="str">
            <v>BANCO COMERCIAL PORTUGUES, SA</v>
          </cell>
        </row>
        <row r="687">
          <cell r="A687" t="str">
            <v>279790</v>
          </cell>
          <cell r="B687" t="str">
            <v>Fernando Manuel Raminhos Cadete</v>
          </cell>
          <cell r="C687" t="str">
            <v>1979</v>
          </cell>
          <cell r="D687">
            <v>26</v>
          </cell>
          <cell r="E687">
            <v>26</v>
          </cell>
          <cell r="F687" t="str">
            <v>19540809</v>
          </cell>
          <cell r="G687" t="str">
            <v>50</v>
          </cell>
          <cell r="H687" t="str">
            <v>1</v>
          </cell>
          <cell r="I687" t="str">
            <v>Casado</v>
          </cell>
          <cell r="J687" t="str">
            <v>masculino</v>
          </cell>
          <cell r="K687">
            <v>2</v>
          </cell>
          <cell r="L687" t="str">
            <v>R Visconde de Estoi, 46</v>
          </cell>
          <cell r="M687" t="str">
            <v>8005-480</v>
          </cell>
          <cell r="N687" t="str">
            <v>FARO</v>
          </cell>
          <cell r="O687" t="str">
            <v>00110024</v>
          </cell>
          <cell r="P687" t="str">
            <v>CICLO ELEMENTAR (4.CLASSE)</v>
          </cell>
          <cell r="R687" t="str">
            <v>4644049</v>
          </cell>
          <cell r="S687" t="str">
            <v>19960522</v>
          </cell>
          <cell r="T687" t="str">
            <v>FARO</v>
          </cell>
          <cell r="U687" t="str">
            <v>9803</v>
          </cell>
          <cell r="V687" t="str">
            <v>S.NAC IND ENERGIA-SINDEL</v>
          </cell>
          <cell r="W687" t="str">
            <v>151539995</v>
          </cell>
          <cell r="X687" t="str">
            <v>1058</v>
          </cell>
          <cell r="Y687" t="str">
            <v>0.0</v>
          </cell>
          <cell r="Z687">
            <v>2</v>
          </cell>
          <cell r="AA687" t="str">
            <v>00</v>
          </cell>
          <cell r="AD687" t="str">
            <v>100</v>
          </cell>
          <cell r="AE687" t="str">
            <v>11202117987</v>
          </cell>
          <cell r="AF687" t="str">
            <v>02</v>
          </cell>
          <cell r="AG687" t="str">
            <v>19790301</v>
          </cell>
          <cell r="AH687" t="str">
            <v>DT.Adm.Corr.Antiguid</v>
          </cell>
          <cell r="AI687" t="str">
            <v>1</v>
          </cell>
          <cell r="AJ687" t="str">
            <v>ACTIVOS</v>
          </cell>
          <cell r="AK687" t="str">
            <v>AA</v>
          </cell>
          <cell r="AL687" t="str">
            <v>ACTIVO TEMP.INTEIRO</v>
          </cell>
          <cell r="AM687" t="str">
            <v>J300</v>
          </cell>
          <cell r="AN687" t="str">
            <v>EDPOutsourcing Comercial-S</v>
          </cell>
          <cell r="AO687" t="str">
            <v>J334</v>
          </cell>
          <cell r="AP687" t="str">
            <v>EDPOC-FARO-J C</v>
          </cell>
          <cell r="AQ687" t="str">
            <v>40177095</v>
          </cell>
          <cell r="AR687" t="str">
            <v>70000060</v>
          </cell>
          <cell r="AS687" t="str">
            <v>025.</v>
          </cell>
          <cell r="AT687" t="str">
            <v>ESCRITURARIO COMERCIAL</v>
          </cell>
          <cell r="AU687" t="str">
            <v>1</v>
          </cell>
          <cell r="AV687" t="str">
            <v>00040379</v>
          </cell>
          <cell r="AW687" t="str">
            <v>J20464360430</v>
          </cell>
          <cell r="AX687" t="str">
            <v>AS-LJFAR-LOJA FARO</v>
          </cell>
          <cell r="AY687" t="str">
            <v>68905708</v>
          </cell>
          <cell r="AZ687" t="str">
            <v>Lj Faro</v>
          </cell>
          <cell r="BA687" t="str">
            <v>6890</v>
          </cell>
          <cell r="BB687" t="str">
            <v>EDP Outsourcing Comercial</v>
          </cell>
          <cell r="BC687" t="str">
            <v>6890</v>
          </cell>
          <cell r="BD687" t="str">
            <v>6890</v>
          </cell>
          <cell r="BE687" t="str">
            <v>2800</v>
          </cell>
          <cell r="BF687" t="str">
            <v>6890</v>
          </cell>
          <cell r="BG687" t="str">
            <v>EDP Outsourcing Comercial,SA</v>
          </cell>
          <cell r="BH687" t="str">
            <v>1010</v>
          </cell>
          <cell r="BI687">
            <v>1247</v>
          </cell>
          <cell r="BJ687" t="str">
            <v>11</v>
          </cell>
          <cell r="BK687">
            <v>26</v>
          </cell>
          <cell r="BL687">
            <v>262.86</v>
          </cell>
          <cell r="BM687" t="str">
            <v>NÍVEL 5</v>
          </cell>
          <cell r="BN687" t="str">
            <v>01</v>
          </cell>
          <cell r="BO687" t="str">
            <v>08</v>
          </cell>
          <cell r="BP687" t="str">
            <v>20040101</v>
          </cell>
          <cell r="BQ687" t="str">
            <v>21</v>
          </cell>
          <cell r="BR687" t="str">
            <v>EVOLUCAO AUTOMATICA</v>
          </cell>
          <cell r="BS687" t="str">
            <v>20050101</v>
          </cell>
          <cell r="BW687">
            <v>0</v>
          </cell>
          <cell r="BX687">
            <v>0</v>
          </cell>
          <cell r="BY687">
            <v>0</v>
          </cell>
          <cell r="BZ687">
            <v>0</v>
          </cell>
          <cell r="CA687">
            <v>0</v>
          </cell>
          <cell r="CC687">
            <v>0</v>
          </cell>
          <cell r="CG687">
            <v>0</v>
          </cell>
          <cell r="CK687">
            <v>0</v>
          </cell>
          <cell r="CO687">
            <v>0</v>
          </cell>
          <cell r="CT687">
            <v>0</v>
          </cell>
          <cell r="CU687">
            <v>0</v>
          </cell>
          <cell r="CV687">
            <v>0</v>
          </cell>
          <cell r="CW687">
            <v>0</v>
          </cell>
          <cell r="CX687">
            <v>1</v>
          </cell>
          <cell r="CY687" t="str">
            <v>6010</v>
          </cell>
          <cell r="CZ687">
            <v>39.54</v>
          </cell>
          <cell r="DC687">
            <v>0</v>
          </cell>
          <cell r="DF687">
            <v>0</v>
          </cell>
          <cell r="DI687">
            <v>0</v>
          </cell>
          <cell r="DK687">
            <v>0</v>
          </cell>
          <cell r="DL687">
            <v>0</v>
          </cell>
          <cell r="DN687" t="str">
            <v>21D12</v>
          </cell>
          <cell r="DO687" t="str">
            <v>Flex.T.Int."Act.Ind."</v>
          </cell>
          <cell r="DP687">
            <v>2</v>
          </cell>
          <cell r="DQ687">
            <v>100</v>
          </cell>
          <cell r="DR687" t="str">
            <v>LX01</v>
          </cell>
          <cell r="DT687" t="str">
            <v>00100000</v>
          </cell>
          <cell r="DU687" t="str">
            <v>BANCO BPI, SA</v>
          </cell>
        </row>
        <row r="688">
          <cell r="A688" t="str">
            <v>280160</v>
          </cell>
          <cell r="B688" t="str">
            <v>Jose Antonio Verissimo Dias</v>
          </cell>
          <cell r="C688" t="str">
            <v>1982</v>
          </cell>
          <cell r="D688">
            <v>23</v>
          </cell>
          <cell r="E688">
            <v>23</v>
          </cell>
          <cell r="F688" t="str">
            <v>19600125</v>
          </cell>
          <cell r="G688" t="str">
            <v>45</v>
          </cell>
          <cell r="H688" t="str">
            <v>4</v>
          </cell>
          <cell r="I688" t="str">
            <v>Divorc</v>
          </cell>
          <cell r="J688" t="str">
            <v>masculino</v>
          </cell>
          <cell r="K688">
            <v>1</v>
          </cell>
          <cell r="L688" t="str">
            <v>Rua Antero de Quental, 54 -Rc .Dto</v>
          </cell>
          <cell r="M688" t="str">
            <v>8000-000</v>
          </cell>
          <cell r="N688" t="str">
            <v>FARO</v>
          </cell>
          <cell r="O688" t="str">
            <v>00231023</v>
          </cell>
          <cell r="P688" t="str">
            <v>CURSO GERAL DOS LICEUS</v>
          </cell>
          <cell r="R688" t="str">
            <v>5387535</v>
          </cell>
          <cell r="S688" t="str">
            <v>19970716</v>
          </cell>
          <cell r="T688" t="str">
            <v>FARO</v>
          </cell>
          <cell r="U688" t="str">
            <v>9803</v>
          </cell>
          <cell r="V688" t="str">
            <v>S.NAC IND ENERGIA-SINDEL</v>
          </cell>
          <cell r="W688" t="str">
            <v>176149945</v>
          </cell>
          <cell r="X688" t="str">
            <v>1058</v>
          </cell>
          <cell r="Y688" t="str">
            <v>0.0</v>
          </cell>
          <cell r="Z688">
            <v>1</v>
          </cell>
          <cell r="AA688" t="str">
            <v>00</v>
          </cell>
          <cell r="AD688" t="str">
            <v>100</v>
          </cell>
          <cell r="AE688" t="str">
            <v>11202347900</v>
          </cell>
          <cell r="AF688" t="str">
            <v>02</v>
          </cell>
          <cell r="AG688" t="str">
            <v>19821001</v>
          </cell>
          <cell r="AH688" t="str">
            <v>DT.Adm.Corr.Antiguid</v>
          </cell>
          <cell r="AI688" t="str">
            <v>1</v>
          </cell>
          <cell r="AJ688" t="str">
            <v>ACTIVOS</v>
          </cell>
          <cell r="AK688" t="str">
            <v>AA</v>
          </cell>
          <cell r="AL688" t="str">
            <v>ACTIVO TEMP.INTEIRO</v>
          </cell>
          <cell r="AM688" t="str">
            <v>J300</v>
          </cell>
          <cell r="AN688" t="str">
            <v>EDPOutsourcing Comercial-S</v>
          </cell>
          <cell r="AO688" t="str">
            <v>J334</v>
          </cell>
          <cell r="AP688" t="str">
            <v>EDPOC-FARO-J C</v>
          </cell>
          <cell r="AQ688" t="str">
            <v>40177096</v>
          </cell>
          <cell r="AR688" t="str">
            <v>70000060</v>
          </cell>
          <cell r="AS688" t="str">
            <v>025.</v>
          </cell>
          <cell r="AT688" t="str">
            <v>ESCRITURARIO COMERCIAL</v>
          </cell>
          <cell r="AU688" t="str">
            <v>1</v>
          </cell>
          <cell r="AV688" t="str">
            <v>00040379</v>
          </cell>
          <cell r="AW688" t="str">
            <v>J20464360430</v>
          </cell>
          <cell r="AX688" t="str">
            <v>AS-LJFAR-LOJA FARO</v>
          </cell>
          <cell r="AY688" t="str">
            <v>68905708</v>
          </cell>
          <cell r="AZ688" t="str">
            <v>Lj Faro</v>
          </cell>
          <cell r="BA688" t="str">
            <v>6890</v>
          </cell>
          <cell r="BB688" t="str">
            <v>EDP Outsourcing Comercial</v>
          </cell>
          <cell r="BC688" t="str">
            <v>6890</v>
          </cell>
          <cell r="BD688" t="str">
            <v>6890</v>
          </cell>
          <cell r="BE688" t="str">
            <v>2800</v>
          </cell>
          <cell r="BF688" t="str">
            <v>6890</v>
          </cell>
          <cell r="BG688" t="str">
            <v>EDP Outsourcing Comercial,SA</v>
          </cell>
          <cell r="BH688" t="str">
            <v>1010</v>
          </cell>
          <cell r="BI688">
            <v>1160</v>
          </cell>
          <cell r="BJ688" t="str">
            <v>10</v>
          </cell>
          <cell r="BK688">
            <v>23</v>
          </cell>
          <cell r="BL688">
            <v>232.53</v>
          </cell>
          <cell r="BM688" t="str">
            <v>NÍVEL 5</v>
          </cell>
          <cell r="BN688" t="str">
            <v>02</v>
          </cell>
          <cell r="BO688" t="str">
            <v>07</v>
          </cell>
          <cell r="BP688" t="str">
            <v>20030101</v>
          </cell>
          <cell r="BQ688" t="str">
            <v>21</v>
          </cell>
          <cell r="BR688" t="str">
            <v>EVOLUCAO AUTOMATICA</v>
          </cell>
          <cell r="BS688" t="str">
            <v>20050101</v>
          </cell>
          <cell r="BW688">
            <v>0</v>
          </cell>
          <cell r="BX688">
            <v>0</v>
          </cell>
          <cell r="BY688">
            <v>0</v>
          </cell>
          <cell r="BZ688">
            <v>0</v>
          </cell>
          <cell r="CA688">
            <v>0</v>
          </cell>
          <cell r="CC688">
            <v>0</v>
          </cell>
          <cell r="CG688">
            <v>0</v>
          </cell>
          <cell r="CK688">
            <v>0</v>
          </cell>
          <cell r="CO688">
            <v>0</v>
          </cell>
          <cell r="CT688">
            <v>0</v>
          </cell>
          <cell r="CU688">
            <v>0</v>
          </cell>
          <cell r="CV688">
            <v>0</v>
          </cell>
          <cell r="CW688">
            <v>0</v>
          </cell>
          <cell r="CX688">
            <v>1</v>
          </cell>
          <cell r="CY688" t="str">
            <v>6010</v>
          </cell>
          <cell r="CZ688">
            <v>39.54</v>
          </cell>
          <cell r="DC688">
            <v>0</v>
          </cell>
          <cell r="DF688">
            <v>0</v>
          </cell>
          <cell r="DI688">
            <v>0</v>
          </cell>
          <cell r="DK688">
            <v>0</v>
          </cell>
          <cell r="DL688">
            <v>0</v>
          </cell>
          <cell r="DN688" t="str">
            <v>21D12</v>
          </cell>
          <cell r="DO688" t="str">
            <v>Flex.T.Int."Act.Ind."</v>
          </cell>
          <cell r="DP688">
            <v>2</v>
          </cell>
          <cell r="DQ688">
            <v>100</v>
          </cell>
          <cell r="DR688" t="str">
            <v>LX01</v>
          </cell>
          <cell r="DT688" t="str">
            <v>00350199</v>
          </cell>
          <cell r="DU688" t="str">
            <v>CAIXA GERAL DE DEPOSITOS, SA</v>
          </cell>
        </row>
        <row r="689">
          <cell r="A689" t="str">
            <v>281085</v>
          </cell>
          <cell r="B689" t="str">
            <v>Francisco Jose Cortez Ferreira</v>
          </cell>
          <cell r="C689" t="str">
            <v>1964</v>
          </cell>
          <cell r="D689">
            <v>41</v>
          </cell>
          <cell r="E689">
            <v>41</v>
          </cell>
          <cell r="F689" t="str">
            <v>19490329</v>
          </cell>
          <cell r="G689" t="str">
            <v>56</v>
          </cell>
          <cell r="H689" t="str">
            <v>1</v>
          </cell>
          <cell r="I689" t="str">
            <v>Casado</v>
          </cell>
          <cell r="J689" t="str">
            <v>masculino</v>
          </cell>
          <cell r="K689">
            <v>1</v>
          </cell>
          <cell r="L689" t="str">
            <v>Sitio do Areeiro - Cx Postal 356 Z</v>
          </cell>
          <cell r="M689" t="str">
            <v>8100-225</v>
          </cell>
          <cell r="N689" t="str">
            <v>LOULÉ</v>
          </cell>
          <cell r="O689" t="str">
            <v>00122174</v>
          </cell>
          <cell r="P689" t="str">
            <v>CURSO COMPL.APRENDIZ-COMERCIO</v>
          </cell>
          <cell r="R689" t="str">
            <v>2378789</v>
          </cell>
          <cell r="S689" t="str">
            <v>19870427</v>
          </cell>
          <cell r="T689" t="str">
            <v>LISBOA</v>
          </cell>
          <cell r="U689" t="str">
            <v>9803</v>
          </cell>
          <cell r="V689" t="str">
            <v>S.NAC IND ENERGIA-SINDEL</v>
          </cell>
          <cell r="W689" t="str">
            <v>184727243</v>
          </cell>
          <cell r="X689" t="str">
            <v>1082</v>
          </cell>
          <cell r="Y689" t="str">
            <v>0.0</v>
          </cell>
          <cell r="Z689">
            <v>1</v>
          </cell>
          <cell r="AA689" t="str">
            <v>00</v>
          </cell>
          <cell r="AC689" t="str">
            <v>X</v>
          </cell>
          <cell r="AD689" t="str">
            <v>100</v>
          </cell>
          <cell r="AE689" t="str">
            <v>11201085827</v>
          </cell>
          <cell r="AF689" t="str">
            <v>02</v>
          </cell>
          <cell r="AG689" t="str">
            <v>19640601</v>
          </cell>
          <cell r="AH689" t="str">
            <v>DT.Adm.Corr.Antiguid</v>
          </cell>
          <cell r="AI689" t="str">
            <v>1</v>
          </cell>
          <cell r="AJ689" t="str">
            <v>ACTIVOS</v>
          </cell>
          <cell r="AK689" t="str">
            <v>AA</v>
          </cell>
          <cell r="AL689" t="str">
            <v>ACTIVO TEMP.INTEIRO</v>
          </cell>
          <cell r="AM689" t="str">
            <v>J300</v>
          </cell>
          <cell r="AN689" t="str">
            <v>EDPOutsourcing Comercial-S</v>
          </cell>
          <cell r="AO689" t="str">
            <v>J334</v>
          </cell>
          <cell r="AP689" t="str">
            <v>EDPOC-FARO-J C</v>
          </cell>
          <cell r="AQ689" t="str">
            <v>40177098</v>
          </cell>
          <cell r="AR689" t="str">
            <v>70000060</v>
          </cell>
          <cell r="AS689" t="str">
            <v>025.</v>
          </cell>
          <cell r="AT689" t="str">
            <v>ESCRITURARIO COMERCIAL</v>
          </cell>
          <cell r="AU689" t="str">
            <v>1</v>
          </cell>
          <cell r="AV689" t="str">
            <v>00040379</v>
          </cell>
          <cell r="AW689" t="str">
            <v>J20464360430</v>
          </cell>
          <cell r="AX689" t="str">
            <v>AS-LJFAR-LOJA FARO</v>
          </cell>
          <cell r="AY689" t="str">
            <v>68905708</v>
          </cell>
          <cell r="AZ689" t="str">
            <v>Lj Faro</v>
          </cell>
          <cell r="BA689" t="str">
            <v>6890</v>
          </cell>
          <cell r="BB689" t="str">
            <v>EDP Outsourcing Comercial</v>
          </cell>
          <cell r="BC689" t="str">
            <v>6890</v>
          </cell>
          <cell r="BD689" t="str">
            <v>6890</v>
          </cell>
          <cell r="BE689" t="str">
            <v>2800</v>
          </cell>
          <cell r="BF689" t="str">
            <v>6890</v>
          </cell>
          <cell r="BG689" t="str">
            <v>EDP Outsourcing Comercial,SA</v>
          </cell>
          <cell r="BH689" t="str">
            <v>1010</v>
          </cell>
          <cell r="BI689">
            <v>1339</v>
          </cell>
          <cell r="BJ689" t="str">
            <v>12</v>
          </cell>
          <cell r="BK689">
            <v>41</v>
          </cell>
          <cell r="BL689">
            <v>414.51</v>
          </cell>
          <cell r="BM689" t="str">
            <v>NÍVEL 5</v>
          </cell>
          <cell r="BN689" t="str">
            <v>00</v>
          </cell>
          <cell r="BO689" t="str">
            <v>09</v>
          </cell>
          <cell r="BP689" t="str">
            <v>20040110</v>
          </cell>
          <cell r="BQ689" t="str">
            <v>22</v>
          </cell>
          <cell r="BR689" t="str">
            <v>ACELERACAO DE CARREIRA</v>
          </cell>
          <cell r="BS689" t="str">
            <v>20050101</v>
          </cell>
          <cell r="BW689">
            <v>0</v>
          </cell>
          <cell r="BX689">
            <v>0</v>
          </cell>
          <cell r="BY689">
            <v>0</v>
          </cell>
          <cell r="BZ689">
            <v>0</v>
          </cell>
          <cell r="CA689">
            <v>0</v>
          </cell>
          <cell r="CC689">
            <v>0</v>
          </cell>
          <cell r="CG689">
            <v>0</v>
          </cell>
          <cell r="CK689">
            <v>0</v>
          </cell>
          <cell r="CO689">
            <v>0</v>
          </cell>
          <cell r="CT689">
            <v>0</v>
          </cell>
          <cell r="CU689">
            <v>0</v>
          </cell>
          <cell r="CV689">
            <v>0</v>
          </cell>
          <cell r="CW689">
            <v>0</v>
          </cell>
          <cell r="CX689">
            <v>1</v>
          </cell>
          <cell r="CY689" t="str">
            <v>6010</v>
          </cell>
          <cell r="CZ689">
            <v>39.54</v>
          </cell>
          <cell r="DC689">
            <v>0</v>
          </cell>
          <cell r="DF689">
            <v>0</v>
          </cell>
          <cell r="DI689">
            <v>0</v>
          </cell>
          <cell r="DK689">
            <v>0</v>
          </cell>
          <cell r="DL689">
            <v>0</v>
          </cell>
          <cell r="DN689" t="str">
            <v>21D12</v>
          </cell>
          <cell r="DO689" t="str">
            <v>Flex.T.Int."Act.Ind."</v>
          </cell>
          <cell r="DP689">
            <v>2</v>
          </cell>
          <cell r="DQ689">
            <v>100</v>
          </cell>
          <cell r="DR689" t="str">
            <v>LX01</v>
          </cell>
          <cell r="DT689" t="str">
            <v>00350399</v>
          </cell>
          <cell r="DU689" t="str">
            <v>CAIXA GERAL DE DEPOSITOS, SA</v>
          </cell>
        </row>
        <row r="690">
          <cell r="A690" t="str">
            <v>279765</v>
          </cell>
          <cell r="B690" t="str">
            <v>Maria Manuela Correia Seita Guerreiro</v>
          </cell>
          <cell r="C690" t="str">
            <v>1974</v>
          </cell>
          <cell r="D690">
            <v>31</v>
          </cell>
          <cell r="E690">
            <v>31</v>
          </cell>
          <cell r="F690" t="str">
            <v>19550719</v>
          </cell>
          <cell r="G690" t="str">
            <v>49</v>
          </cell>
          <cell r="H690" t="str">
            <v>1</v>
          </cell>
          <cell r="I690" t="str">
            <v>Casado</v>
          </cell>
          <cell r="J690" t="str">
            <v>feminino</v>
          </cell>
          <cell r="K690">
            <v>2</v>
          </cell>
          <cell r="L690" t="str">
            <v>R Francisco Correia da Silva, Lt 94    Urb Monte da Ri</v>
          </cell>
          <cell r="M690" t="str">
            <v>8000-000</v>
          </cell>
          <cell r="N690" t="str">
            <v>FARO</v>
          </cell>
          <cell r="O690" t="str">
            <v>00122142</v>
          </cell>
          <cell r="P690" t="str">
            <v>CICLO PREPARATORIO ELEMENTAR</v>
          </cell>
          <cell r="R690" t="str">
            <v>4876422</v>
          </cell>
          <cell r="S690" t="str">
            <v>19941014</v>
          </cell>
          <cell r="T690" t="str">
            <v>FARO</v>
          </cell>
          <cell r="U690" t="str">
            <v>9803</v>
          </cell>
          <cell r="V690" t="str">
            <v>S.NAC IND ENERGIA-SINDEL</v>
          </cell>
          <cell r="W690" t="str">
            <v>138830754</v>
          </cell>
          <cell r="X690" t="str">
            <v>1058</v>
          </cell>
          <cell r="Y690" t="str">
            <v>0.0</v>
          </cell>
          <cell r="Z690">
            <v>2</v>
          </cell>
          <cell r="AA690" t="str">
            <v>00</v>
          </cell>
          <cell r="AC690" t="str">
            <v>X</v>
          </cell>
          <cell r="AD690" t="str">
            <v>100</v>
          </cell>
          <cell r="AE690" t="str">
            <v>11202179723</v>
          </cell>
          <cell r="AF690" t="str">
            <v>02</v>
          </cell>
          <cell r="AG690" t="str">
            <v>19740702</v>
          </cell>
          <cell r="AH690" t="str">
            <v>DT.Adm.Corr.Antiguid</v>
          </cell>
          <cell r="AI690" t="str">
            <v>1</v>
          </cell>
          <cell r="AJ690" t="str">
            <v>ACTIVOS</v>
          </cell>
          <cell r="AK690" t="str">
            <v>AA</v>
          </cell>
          <cell r="AL690" t="str">
            <v>ACTIVO TEMP.INTEIRO</v>
          </cell>
          <cell r="AM690" t="str">
            <v>J300</v>
          </cell>
          <cell r="AN690" t="str">
            <v>EDPOutsourcing Comercial-S</v>
          </cell>
          <cell r="AO690" t="str">
            <v>J334</v>
          </cell>
          <cell r="AP690" t="str">
            <v>EDPOC-FARO-J C</v>
          </cell>
          <cell r="AQ690" t="str">
            <v>40177094</v>
          </cell>
          <cell r="AR690" t="str">
            <v>70000060</v>
          </cell>
          <cell r="AS690" t="str">
            <v>025.</v>
          </cell>
          <cell r="AT690" t="str">
            <v>ESCRITURARIO COMERCIAL</v>
          </cell>
          <cell r="AU690" t="str">
            <v>1</v>
          </cell>
          <cell r="AV690" t="str">
            <v>00040379</v>
          </cell>
          <cell r="AW690" t="str">
            <v>J20464360430</v>
          </cell>
          <cell r="AX690" t="str">
            <v>AS-LJFAR-LOJA FARO</v>
          </cell>
          <cell r="AY690" t="str">
            <v>68905708</v>
          </cell>
          <cell r="AZ690" t="str">
            <v>Lj Faro</v>
          </cell>
          <cell r="BA690" t="str">
            <v>6890</v>
          </cell>
          <cell r="BB690" t="str">
            <v>EDP Outsourcing Comercial</v>
          </cell>
          <cell r="BC690" t="str">
            <v>6890</v>
          </cell>
          <cell r="BD690" t="str">
            <v>6890</v>
          </cell>
          <cell r="BE690" t="str">
            <v>2800</v>
          </cell>
          <cell r="BF690" t="str">
            <v>6890</v>
          </cell>
          <cell r="BG690" t="str">
            <v>EDP Outsourcing Comercial,SA</v>
          </cell>
          <cell r="BH690" t="str">
            <v>1010</v>
          </cell>
          <cell r="BI690">
            <v>1247</v>
          </cell>
          <cell r="BJ690" t="str">
            <v>11</v>
          </cell>
          <cell r="BK690">
            <v>31</v>
          </cell>
          <cell r="BL690">
            <v>313.41000000000003</v>
          </cell>
          <cell r="BM690" t="str">
            <v>NÍVEL 5</v>
          </cell>
          <cell r="BN690" t="str">
            <v>02</v>
          </cell>
          <cell r="BO690" t="str">
            <v>08</v>
          </cell>
          <cell r="BP690" t="str">
            <v>20030101</v>
          </cell>
          <cell r="BQ690" t="str">
            <v>21</v>
          </cell>
          <cell r="BR690" t="str">
            <v>EVOLUCAO AUTOMATICA</v>
          </cell>
          <cell r="BS690" t="str">
            <v>20050101</v>
          </cell>
          <cell r="BW690">
            <v>0</v>
          </cell>
          <cell r="BX690">
            <v>0</v>
          </cell>
          <cell r="BY690">
            <v>0</v>
          </cell>
          <cell r="BZ690">
            <v>0</v>
          </cell>
          <cell r="CA690">
            <v>0</v>
          </cell>
          <cell r="CC690">
            <v>0</v>
          </cell>
          <cell r="CG690">
            <v>0</v>
          </cell>
          <cell r="CK690">
            <v>0</v>
          </cell>
          <cell r="CO690">
            <v>0</v>
          </cell>
          <cell r="CT690">
            <v>0</v>
          </cell>
          <cell r="CU690">
            <v>0</v>
          </cell>
          <cell r="CV690">
            <v>0</v>
          </cell>
          <cell r="CW690">
            <v>0</v>
          </cell>
          <cell r="CX690">
            <v>1</v>
          </cell>
          <cell r="CY690" t="str">
            <v>6010</v>
          </cell>
          <cell r="CZ690">
            <v>39.54</v>
          </cell>
          <cell r="DC690">
            <v>0</v>
          </cell>
          <cell r="DF690">
            <v>0</v>
          </cell>
          <cell r="DI690">
            <v>0</v>
          </cell>
          <cell r="DK690">
            <v>0</v>
          </cell>
          <cell r="DL690">
            <v>0</v>
          </cell>
          <cell r="DN690" t="str">
            <v>21D12</v>
          </cell>
          <cell r="DO690" t="str">
            <v>Flex.T.Int."Act.Ind."</v>
          </cell>
          <cell r="DP690">
            <v>2</v>
          </cell>
          <cell r="DQ690">
            <v>100</v>
          </cell>
          <cell r="DR690" t="str">
            <v>LX01</v>
          </cell>
          <cell r="DT690" t="str">
            <v>00100000</v>
          </cell>
          <cell r="DU690" t="str">
            <v>BANCO BPI, SA</v>
          </cell>
        </row>
        <row r="691">
          <cell r="A691" t="str">
            <v>280496</v>
          </cell>
          <cell r="B691" t="str">
            <v>Eleuterio Manuel Goncalves João</v>
          </cell>
          <cell r="C691" t="str">
            <v>1980</v>
          </cell>
          <cell r="D691">
            <v>25</v>
          </cell>
          <cell r="E691">
            <v>25</v>
          </cell>
          <cell r="F691" t="str">
            <v>19580227</v>
          </cell>
          <cell r="G691" t="str">
            <v>47</v>
          </cell>
          <cell r="H691" t="str">
            <v>1</v>
          </cell>
          <cell r="I691" t="str">
            <v>Casado</v>
          </cell>
          <cell r="J691" t="str">
            <v>masculino</v>
          </cell>
          <cell r="K691">
            <v>1</v>
          </cell>
          <cell r="L691" t="str">
            <v>Ribeiro Boliqueime</v>
          </cell>
          <cell r="M691" t="str">
            <v>8100-000</v>
          </cell>
          <cell r="N691" t="str">
            <v>LOULÉ</v>
          </cell>
          <cell r="O691" t="str">
            <v>00243403</v>
          </cell>
          <cell r="P691" t="str">
            <v>12.ANO - 3. CURSO</v>
          </cell>
          <cell r="R691" t="str">
            <v>5203884</v>
          </cell>
          <cell r="S691" t="str">
            <v>19870922</v>
          </cell>
          <cell r="T691" t="str">
            <v>LISBOA</v>
          </cell>
          <cell r="U691" t="str">
            <v>9803</v>
          </cell>
          <cell r="V691" t="str">
            <v>S.NAC IND ENERGIA-SINDEL</v>
          </cell>
          <cell r="W691" t="str">
            <v>112733735</v>
          </cell>
          <cell r="X691" t="str">
            <v>1082</v>
          </cell>
          <cell r="Y691" t="str">
            <v>0.0</v>
          </cell>
          <cell r="Z691">
            <v>1</v>
          </cell>
          <cell r="AA691" t="str">
            <v>00</v>
          </cell>
          <cell r="AC691" t="str">
            <v>X</v>
          </cell>
          <cell r="AD691" t="str">
            <v>100</v>
          </cell>
          <cell r="AE691" t="str">
            <v>11201147507</v>
          </cell>
          <cell r="AF691" t="str">
            <v>02</v>
          </cell>
          <cell r="AG691" t="str">
            <v>19801117</v>
          </cell>
          <cell r="AH691" t="str">
            <v>DT.Adm.Corr.Antiguid</v>
          </cell>
          <cell r="AI691" t="str">
            <v>1</v>
          </cell>
          <cell r="AJ691" t="str">
            <v>ACTIVOS</v>
          </cell>
          <cell r="AK691" t="str">
            <v>AA</v>
          </cell>
          <cell r="AL691" t="str">
            <v>ACTIVO TEMP.INTEIRO</v>
          </cell>
          <cell r="AM691" t="str">
            <v>J300</v>
          </cell>
          <cell r="AN691" t="str">
            <v>EDPOutsourcing Comercial-S</v>
          </cell>
          <cell r="AO691" t="str">
            <v>J334</v>
          </cell>
          <cell r="AP691" t="str">
            <v>EDPOC-FARO-J C</v>
          </cell>
          <cell r="AQ691" t="str">
            <v>40177097</v>
          </cell>
          <cell r="AR691" t="str">
            <v>70000060</v>
          </cell>
          <cell r="AS691" t="str">
            <v>025.</v>
          </cell>
          <cell r="AT691" t="str">
            <v>ESCRITURARIO COMERCIAL</v>
          </cell>
          <cell r="AU691" t="str">
            <v>1</v>
          </cell>
          <cell r="AV691" t="str">
            <v>00040379</v>
          </cell>
          <cell r="AW691" t="str">
            <v>J20464360430</v>
          </cell>
          <cell r="AX691" t="str">
            <v>AS-LJFAR-LOJA FARO</v>
          </cell>
          <cell r="AY691" t="str">
            <v>68905708</v>
          </cell>
          <cell r="AZ691" t="str">
            <v>Lj Faro</v>
          </cell>
          <cell r="BA691" t="str">
            <v>6890</v>
          </cell>
          <cell r="BB691" t="str">
            <v>EDP Outsourcing Comercial</v>
          </cell>
          <cell r="BC691" t="str">
            <v>6890</v>
          </cell>
          <cell r="BD691" t="str">
            <v>6890</v>
          </cell>
          <cell r="BE691" t="str">
            <v>2800</v>
          </cell>
          <cell r="BF691" t="str">
            <v>6890</v>
          </cell>
          <cell r="BG691" t="str">
            <v>EDP Outsourcing Comercial,SA</v>
          </cell>
          <cell r="BH691" t="str">
            <v>1010</v>
          </cell>
          <cell r="BI691">
            <v>1247</v>
          </cell>
          <cell r="BJ691" t="str">
            <v>11</v>
          </cell>
          <cell r="BK691">
            <v>25</v>
          </cell>
          <cell r="BL691">
            <v>252.75</v>
          </cell>
          <cell r="BM691" t="str">
            <v>NÍVEL 5</v>
          </cell>
          <cell r="BN691" t="str">
            <v>03</v>
          </cell>
          <cell r="BO691" t="str">
            <v>08</v>
          </cell>
          <cell r="BP691" t="str">
            <v>20040110</v>
          </cell>
          <cell r="BQ691" t="str">
            <v>22</v>
          </cell>
          <cell r="BR691" t="str">
            <v>ACELERACAO DE CARREIRA</v>
          </cell>
          <cell r="BS691" t="str">
            <v>20050101</v>
          </cell>
          <cell r="BT691" t="str">
            <v>20020101</v>
          </cell>
          <cell r="BW691">
            <v>0</v>
          </cell>
          <cell r="BX691">
            <v>0</v>
          </cell>
          <cell r="BY691">
            <v>0</v>
          </cell>
          <cell r="BZ691">
            <v>0</v>
          </cell>
          <cell r="CA691">
            <v>0</v>
          </cell>
          <cell r="CC691">
            <v>0</v>
          </cell>
          <cell r="CG691">
            <v>0</v>
          </cell>
          <cell r="CK691">
            <v>0</v>
          </cell>
          <cell r="CO691">
            <v>0</v>
          </cell>
          <cell r="CT691">
            <v>0</v>
          </cell>
          <cell r="CU691">
            <v>0</v>
          </cell>
          <cell r="CV691">
            <v>0</v>
          </cell>
          <cell r="CW691">
            <v>0</v>
          </cell>
          <cell r="CX691">
            <v>1</v>
          </cell>
          <cell r="CY691" t="str">
            <v>6010</v>
          </cell>
          <cell r="CZ691">
            <v>39.54</v>
          </cell>
          <cell r="DC691">
            <v>0</v>
          </cell>
          <cell r="DF691">
            <v>0</v>
          </cell>
          <cell r="DI691">
            <v>0</v>
          </cell>
          <cell r="DK691">
            <v>0</v>
          </cell>
          <cell r="DL691">
            <v>0</v>
          </cell>
          <cell r="DN691" t="str">
            <v>21D12</v>
          </cell>
          <cell r="DO691" t="str">
            <v>Flex.T.Int."Act.Ind."</v>
          </cell>
          <cell r="DP691">
            <v>2</v>
          </cell>
          <cell r="DQ691">
            <v>100</v>
          </cell>
          <cell r="DR691" t="str">
            <v>LX01</v>
          </cell>
          <cell r="DT691" t="str">
            <v>00070297</v>
          </cell>
          <cell r="DU691" t="str">
            <v>BANCO ESPIRITO SANTO, SA</v>
          </cell>
        </row>
        <row r="692">
          <cell r="A692" t="str">
            <v>138495</v>
          </cell>
          <cell r="B692" t="str">
            <v>Celina Maria de Sousa Lopes</v>
          </cell>
          <cell r="C692" t="str">
            <v>1974</v>
          </cell>
          <cell r="D692">
            <v>31</v>
          </cell>
          <cell r="E692">
            <v>31</v>
          </cell>
          <cell r="F692" t="str">
            <v>19550814</v>
          </cell>
          <cell r="G692" t="str">
            <v>49</v>
          </cell>
          <cell r="H692" t="str">
            <v>1</v>
          </cell>
          <cell r="I692" t="str">
            <v>Casado</v>
          </cell>
          <cell r="J692" t="str">
            <v>feminino</v>
          </cell>
          <cell r="K692">
            <v>1</v>
          </cell>
          <cell r="L692" t="str">
            <v>Urb Pinheiros Marim, Lt G-6 B</v>
          </cell>
          <cell r="M692" t="str">
            <v>8700-000</v>
          </cell>
          <cell r="N692" t="str">
            <v>OLHÃO</v>
          </cell>
          <cell r="O692" t="str">
            <v>00232113</v>
          </cell>
          <cell r="P692" t="str">
            <v>CURSO DE FORMACAO FEMININA</v>
          </cell>
          <cell r="R692" t="str">
            <v>4738125</v>
          </cell>
          <cell r="S692" t="str">
            <v>19881011</v>
          </cell>
          <cell r="T692" t="str">
            <v>LISBOA</v>
          </cell>
          <cell r="U692" t="str">
            <v>9803</v>
          </cell>
          <cell r="V692" t="str">
            <v>S.NAC IND ENERGIA-SINDEL</v>
          </cell>
          <cell r="W692" t="str">
            <v>102511977</v>
          </cell>
          <cell r="X692" t="str">
            <v>1104</v>
          </cell>
          <cell r="Y692" t="str">
            <v>0.0</v>
          </cell>
          <cell r="Z692">
            <v>1</v>
          </cell>
          <cell r="AA692" t="str">
            <v>00</v>
          </cell>
          <cell r="AC692" t="str">
            <v>X</v>
          </cell>
          <cell r="AD692" t="str">
            <v>100</v>
          </cell>
          <cell r="AE692" t="str">
            <v>11201142544</v>
          </cell>
          <cell r="AF692" t="str">
            <v>02</v>
          </cell>
          <cell r="AG692" t="str">
            <v>19741201</v>
          </cell>
          <cell r="AH692" t="str">
            <v>DT.Adm.Corr.Antiguid</v>
          </cell>
          <cell r="AI692" t="str">
            <v>1</v>
          </cell>
          <cell r="AJ692" t="str">
            <v>ACTIVOS</v>
          </cell>
          <cell r="AK692" t="str">
            <v>AA</v>
          </cell>
          <cell r="AL692" t="str">
            <v>ACTIVO TEMP.INTEIRO</v>
          </cell>
          <cell r="AM692" t="str">
            <v>J300</v>
          </cell>
          <cell r="AN692" t="str">
            <v>EDPOutsourcing Comercial-S</v>
          </cell>
          <cell r="AO692" t="str">
            <v>J334</v>
          </cell>
          <cell r="AP692" t="str">
            <v>EDPOC-FARO-J C</v>
          </cell>
          <cell r="AQ692" t="str">
            <v>40177092</v>
          </cell>
          <cell r="AR692" t="str">
            <v>70000060</v>
          </cell>
          <cell r="AS692" t="str">
            <v>025.</v>
          </cell>
          <cell r="AT692" t="str">
            <v>ESCRITURARIO COMERCIAL</v>
          </cell>
          <cell r="AU692" t="str">
            <v>1</v>
          </cell>
          <cell r="AV692" t="str">
            <v>00040379</v>
          </cell>
          <cell r="AW692" t="str">
            <v>J20464360430</v>
          </cell>
          <cell r="AX692" t="str">
            <v>AS-LJFAR-LOJA FARO</v>
          </cell>
          <cell r="AY692" t="str">
            <v>68905708</v>
          </cell>
          <cell r="AZ692" t="str">
            <v>Lj Faro</v>
          </cell>
          <cell r="BA692" t="str">
            <v>6890</v>
          </cell>
          <cell r="BB692" t="str">
            <v>EDP Outsourcing Comercial</v>
          </cell>
          <cell r="BC692" t="str">
            <v>6890</v>
          </cell>
          <cell r="BD692" t="str">
            <v>6890</v>
          </cell>
          <cell r="BE692" t="str">
            <v>2800</v>
          </cell>
          <cell r="BF692" t="str">
            <v>6890</v>
          </cell>
          <cell r="BG692" t="str">
            <v>EDP Outsourcing Comercial,SA</v>
          </cell>
          <cell r="BH692" t="str">
            <v>1010</v>
          </cell>
          <cell r="BI692">
            <v>1247</v>
          </cell>
          <cell r="BJ692" t="str">
            <v>11</v>
          </cell>
          <cell r="BK692">
            <v>31</v>
          </cell>
          <cell r="BL692">
            <v>313.41000000000003</v>
          </cell>
          <cell r="BM692" t="str">
            <v>NÍVEL 5</v>
          </cell>
          <cell r="BN692" t="str">
            <v>03</v>
          </cell>
          <cell r="BO692" t="str">
            <v>08</v>
          </cell>
          <cell r="BP692" t="str">
            <v>20020101</v>
          </cell>
          <cell r="BQ692" t="str">
            <v>21</v>
          </cell>
          <cell r="BR692" t="str">
            <v>EVOLUCAO AUTOMATICA</v>
          </cell>
          <cell r="BS692" t="str">
            <v>20050101</v>
          </cell>
          <cell r="BW692">
            <v>0</v>
          </cell>
          <cell r="BX692">
            <v>0</v>
          </cell>
          <cell r="BY692">
            <v>0</v>
          </cell>
          <cell r="BZ692">
            <v>0</v>
          </cell>
          <cell r="CA692">
            <v>0</v>
          </cell>
          <cell r="CC692">
            <v>0</v>
          </cell>
          <cell r="CG692">
            <v>0</v>
          </cell>
          <cell r="CK692">
            <v>0</v>
          </cell>
          <cell r="CO692">
            <v>0</v>
          </cell>
          <cell r="CT692">
            <v>0</v>
          </cell>
          <cell r="CU692">
            <v>0</v>
          </cell>
          <cell r="CV692">
            <v>0</v>
          </cell>
          <cell r="CW692">
            <v>0</v>
          </cell>
          <cell r="CX692">
            <v>1</v>
          </cell>
          <cell r="CY692" t="str">
            <v>6010</v>
          </cell>
          <cell r="CZ692">
            <v>39.54</v>
          </cell>
          <cell r="DC692">
            <v>0</v>
          </cell>
          <cell r="DF692">
            <v>0</v>
          </cell>
          <cell r="DI692">
            <v>0</v>
          </cell>
          <cell r="DK692">
            <v>0</v>
          </cell>
          <cell r="DL692">
            <v>0</v>
          </cell>
          <cell r="DN692" t="str">
            <v>21D12</v>
          </cell>
          <cell r="DO692" t="str">
            <v>Flex.T.Int."Act.Ind."</v>
          </cell>
          <cell r="DP692">
            <v>2</v>
          </cell>
          <cell r="DQ692">
            <v>100</v>
          </cell>
          <cell r="DR692" t="str">
            <v>LX01</v>
          </cell>
          <cell r="DT692" t="str">
            <v>00100000</v>
          </cell>
          <cell r="DU692" t="str">
            <v>BANCO BPI, SA</v>
          </cell>
        </row>
        <row r="693">
          <cell r="A693" t="str">
            <v>200530</v>
          </cell>
          <cell r="B693" t="str">
            <v>Carlos Filipe Gabriel Sousa</v>
          </cell>
          <cell r="C693" t="str">
            <v>1980</v>
          </cell>
          <cell r="D693">
            <v>25</v>
          </cell>
          <cell r="E693">
            <v>25</v>
          </cell>
          <cell r="F693" t="str">
            <v>19570924</v>
          </cell>
          <cell r="G693" t="str">
            <v>47</v>
          </cell>
          <cell r="H693" t="str">
            <v>0</v>
          </cell>
          <cell r="I693" t="str">
            <v>Solt.</v>
          </cell>
          <cell r="J693" t="str">
            <v>masculino</v>
          </cell>
          <cell r="K693">
            <v>0</v>
          </cell>
          <cell r="L693" t="str">
            <v>PRACETA DIOGO SOUSA LOTE 30 RC / DT</v>
          </cell>
          <cell r="M693" t="str">
            <v>8100-527</v>
          </cell>
          <cell r="N693" t="str">
            <v>LOULÉ</v>
          </cell>
          <cell r="O693" t="str">
            <v>00232213</v>
          </cell>
          <cell r="P693" t="str">
            <v>C.GERAL ADMINISTRACAO COMERCIO</v>
          </cell>
          <cell r="R693" t="str">
            <v>5203523</v>
          </cell>
          <cell r="S693" t="str">
            <v>20030526</v>
          </cell>
          <cell r="T693" t="str">
            <v>LISBOA</v>
          </cell>
          <cell r="U693" t="str">
            <v>9803</v>
          </cell>
          <cell r="V693" t="str">
            <v>S.NAC IND ENERGIA-SINDEL</v>
          </cell>
          <cell r="W693" t="str">
            <v>118086251</v>
          </cell>
          <cell r="X693" t="str">
            <v>1082</v>
          </cell>
          <cell r="Y693" t="str">
            <v>0.0</v>
          </cell>
          <cell r="Z693">
            <v>0</v>
          </cell>
          <cell r="AA693" t="str">
            <v>00</v>
          </cell>
          <cell r="AD693" t="str">
            <v>100</v>
          </cell>
          <cell r="AE693" t="str">
            <v>11218257933</v>
          </cell>
          <cell r="AF693" t="str">
            <v>02</v>
          </cell>
          <cell r="AG693" t="str">
            <v>19800801</v>
          </cell>
          <cell r="AH693" t="str">
            <v>DT.Adm.Corr.Antiguid</v>
          </cell>
          <cell r="AI693" t="str">
            <v>1</v>
          </cell>
          <cell r="AJ693" t="str">
            <v>ACTIVOS</v>
          </cell>
          <cell r="AK693" t="str">
            <v>AA</v>
          </cell>
          <cell r="AL693" t="str">
            <v>ACTIVO TEMP.INTEIRO</v>
          </cell>
          <cell r="AM693" t="str">
            <v>J300</v>
          </cell>
          <cell r="AN693" t="str">
            <v>EDPOutsourcing Comercial-S</v>
          </cell>
          <cell r="AO693" t="str">
            <v>J334</v>
          </cell>
          <cell r="AP693" t="str">
            <v>EDPOC-FARO-J C</v>
          </cell>
          <cell r="AQ693" t="str">
            <v>40177093</v>
          </cell>
          <cell r="AR693" t="str">
            <v>70000060</v>
          </cell>
          <cell r="AS693" t="str">
            <v>025.</v>
          </cell>
          <cell r="AT693" t="str">
            <v>ESCRITURARIO COMERCIAL</v>
          </cell>
          <cell r="AU693" t="str">
            <v>1</v>
          </cell>
          <cell r="AV693" t="str">
            <v>00040379</v>
          </cell>
          <cell r="AW693" t="str">
            <v>J20464360430</v>
          </cell>
          <cell r="AX693" t="str">
            <v>AS-LJFAR-LOJA FARO</v>
          </cell>
          <cell r="AY693" t="str">
            <v>68905708</v>
          </cell>
          <cell r="AZ693" t="str">
            <v>Lj Faro</v>
          </cell>
          <cell r="BA693" t="str">
            <v>6890</v>
          </cell>
          <cell r="BB693" t="str">
            <v>EDP Outsourcing Comercial</v>
          </cell>
          <cell r="BC693" t="str">
            <v>6890</v>
          </cell>
          <cell r="BD693" t="str">
            <v>6890</v>
          </cell>
          <cell r="BE693" t="str">
            <v>2800</v>
          </cell>
          <cell r="BF693" t="str">
            <v>6890</v>
          </cell>
          <cell r="BG693" t="str">
            <v>EDP Outsourcing Comercial,SA</v>
          </cell>
          <cell r="BH693" t="str">
            <v>1010</v>
          </cell>
          <cell r="BI693">
            <v>1160</v>
          </cell>
          <cell r="BJ693" t="str">
            <v>10</v>
          </cell>
          <cell r="BK693">
            <v>25</v>
          </cell>
          <cell r="BL693">
            <v>252.75</v>
          </cell>
          <cell r="BM693" t="str">
            <v>NÍVEL 5</v>
          </cell>
          <cell r="BN693" t="str">
            <v>02</v>
          </cell>
          <cell r="BO693" t="str">
            <v>07</v>
          </cell>
          <cell r="BP693" t="str">
            <v>20030101</v>
          </cell>
          <cell r="BQ693" t="str">
            <v>21</v>
          </cell>
          <cell r="BR693" t="str">
            <v>EVOLUCAO AUTOMATICA</v>
          </cell>
          <cell r="BS693" t="str">
            <v>20050101</v>
          </cell>
          <cell r="BW693">
            <v>0</v>
          </cell>
          <cell r="BX693">
            <v>0</v>
          </cell>
          <cell r="BY693">
            <v>0</v>
          </cell>
          <cell r="BZ693">
            <v>0</v>
          </cell>
          <cell r="CA693">
            <v>0</v>
          </cell>
          <cell r="CC693">
            <v>0</v>
          </cell>
          <cell r="CG693">
            <v>0</v>
          </cell>
          <cell r="CK693">
            <v>0</v>
          </cell>
          <cell r="CO693">
            <v>0</v>
          </cell>
          <cell r="CT693">
            <v>0</v>
          </cell>
          <cell r="CU693">
            <v>0</v>
          </cell>
          <cell r="CV693">
            <v>0</v>
          </cell>
          <cell r="CW693">
            <v>0</v>
          </cell>
          <cell r="CX693">
            <v>1</v>
          </cell>
          <cell r="CY693" t="str">
            <v>6010</v>
          </cell>
          <cell r="CZ693">
            <v>39.54</v>
          </cell>
          <cell r="DC693">
            <v>0</v>
          </cell>
          <cell r="DF693">
            <v>0</v>
          </cell>
          <cell r="DI693">
            <v>0</v>
          </cell>
          <cell r="DK693">
            <v>0</v>
          </cell>
          <cell r="DL693">
            <v>0</v>
          </cell>
          <cell r="DN693" t="str">
            <v>21D12</v>
          </cell>
          <cell r="DO693" t="str">
            <v>Flex.T.Int."Act.Ind."</v>
          </cell>
          <cell r="DP693">
            <v>2</v>
          </cell>
          <cell r="DQ693">
            <v>100</v>
          </cell>
          <cell r="DR693" t="str">
            <v>LX01</v>
          </cell>
          <cell r="DT693" t="str">
            <v>00330000</v>
          </cell>
          <cell r="DU693" t="str">
            <v>BANCO COMERCIAL PORTUGUES, SA</v>
          </cell>
        </row>
        <row r="694">
          <cell r="A694" t="str">
            <v>173452</v>
          </cell>
          <cell r="B694" t="str">
            <v>Jose Maria Alegria Cordeiro</v>
          </cell>
          <cell r="C694" t="str">
            <v>1971</v>
          </cell>
          <cell r="D694">
            <v>34</v>
          </cell>
          <cell r="E694">
            <v>34</v>
          </cell>
          <cell r="F694" t="str">
            <v>19530528</v>
          </cell>
          <cell r="G694" t="str">
            <v>52</v>
          </cell>
          <cell r="H694" t="str">
            <v>1</v>
          </cell>
          <cell r="I694" t="str">
            <v>Casado</v>
          </cell>
          <cell r="J694" t="str">
            <v>masculino</v>
          </cell>
          <cell r="K694">
            <v>1</v>
          </cell>
          <cell r="L694" t="str">
            <v>R Armando Miranda Torre 1 -10G</v>
          </cell>
          <cell r="M694" t="str">
            <v>8500-564</v>
          </cell>
          <cell r="N694" t="str">
            <v>PORTIMÃO</v>
          </cell>
          <cell r="O694" t="str">
            <v>00232133</v>
          </cell>
          <cell r="P694" t="str">
            <v>CURSO GERAL DO COMERCIO</v>
          </cell>
          <cell r="R694" t="str">
            <v>2217706</v>
          </cell>
          <cell r="S694" t="str">
            <v>19981106</v>
          </cell>
          <cell r="T694" t="str">
            <v>Évora</v>
          </cell>
          <cell r="U694" t="str">
            <v>9803</v>
          </cell>
          <cell r="V694" t="str">
            <v>S.NAC IND ENERGIA-SINDEL</v>
          </cell>
          <cell r="W694" t="str">
            <v>120618974</v>
          </cell>
          <cell r="X694" t="str">
            <v>0914</v>
          </cell>
          <cell r="Y694" t="str">
            <v>0.0</v>
          </cell>
          <cell r="Z694">
            <v>1</v>
          </cell>
          <cell r="AA694" t="str">
            <v>00</v>
          </cell>
          <cell r="AD694" t="str">
            <v>100</v>
          </cell>
          <cell r="AE694" t="str">
            <v>11171161202</v>
          </cell>
          <cell r="AF694" t="str">
            <v>02</v>
          </cell>
          <cell r="AG694" t="str">
            <v>19710531</v>
          </cell>
          <cell r="AH694" t="str">
            <v>DT.Adm.Corr.Antiguid</v>
          </cell>
          <cell r="AI694" t="str">
            <v>1</v>
          </cell>
          <cell r="AJ694" t="str">
            <v>ACTIVOS</v>
          </cell>
          <cell r="AK694" t="str">
            <v>AA</v>
          </cell>
          <cell r="AL694" t="str">
            <v>ACTIVO TEMP.INTEIRO</v>
          </cell>
          <cell r="AM694" t="str">
            <v>J300</v>
          </cell>
          <cell r="AN694" t="str">
            <v>EDPOutsourcing Comercial-S</v>
          </cell>
          <cell r="AO694" t="str">
            <v>J335</v>
          </cell>
          <cell r="AP694" t="str">
            <v>EDPOC-PRTMAO</v>
          </cell>
          <cell r="AQ694" t="str">
            <v>40177274</v>
          </cell>
          <cell r="AR694" t="str">
            <v>70000078</v>
          </cell>
          <cell r="AS694" t="str">
            <v>033.</v>
          </cell>
          <cell r="AT694" t="str">
            <v>TECNICO PRINCIPAL DE GESTAO</v>
          </cell>
          <cell r="AU694" t="str">
            <v>1</v>
          </cell>
          <cell r="AV694" t="str">
            <v>00040339</v>
          </cell>
          <cell r="AW694" t="str">
            <v>J20460000830</v>
          </cell>
          <cell r="AX694" t="str">
            <v>AS-RA-GA REDE DE AGENTES - I</v>
          </cell>
          <cell r="AY694" t="str">
            <v>68905059</v>
          </cell>
          <cell r="AZ694" t="str">
            <v>Eq Contacto Directo</v>
          </cell>
          <cell r="BA694" t="str">
            <v>6890</v>
          </cell>
          <cell r="BB694" t="str">
            <v>EDP Outsourcing Comercial</v>
          </cell>
          <cell r="BC694" t="str">
            <v>6890</v>
          </cell>
          <cell r="BD694" t="str">
            <v>6890</v>
          </cell>
          <cell r="BE694" t="str">
            <v>2800</v>
          </cell>
          <cell r="BF694" t="str">
            <v>6890</v>
          </cell>
          <cell r="BG694" t="str">
            <v>EDP Outsourcing Comercial,SA</v>
          </cell>
          <cell r="BH694" t="str">
            <v>1010</v>
          </cell>
          <cell r="BI694">
            <v>1799</v>
          </cell>
          <cell r="BJ694" t="str">
            <v>17</v>
          </cell>
          <cell r="BK694">
            <v>34</v>
          </cell>
          <cell r="BL694">
            <v>343.74</v>
          </cell>
          <cell r="BM694" t="str">
            <v>NÍVEL 3</v>
          </cell>
          <cell r="BN694" t="str">
            <v>02</v>
          </cell>
          <cell r="BO694" t="str">
            <v>08</v>
          </cell>
          <cell r="BP694" t="str">
            <v>20040103</v>
          </cell>
          <cell r="BQ694" t="str">
            <v>63</v>
          </cell>
          <cell r="BR694" t="str">
            <v>REQUALIFICACAO</v>
          </cell>
          <cell r="BS694" t="str">
            <v>20050101</v>
          </cell>
          <cell r="BT694" t="str">
            <v>20030101</v>
          </cell>
          <cell r="BW694">
            <v>0</v>
          </cell>
          <cell r="BX694">
            <v>0</v>
          </cell>
          <cell r="BY694">
            <v>0</v>
          </cell>
          <cell r="BZ694">
            <v>0</v>
          </cell>
          <cell r="CA694">
            <v>0</v>
          </cell>
          <cell r="CC694">
            <v>0</v>
          </cell>
          <cell r="CG694">
            <v>0</v>
          </cell>
          <cell r="CK694">
            <v>0</v>
          </cell>
          <cell r="CO694">
            <v>0</v>
          </cell>
          <cell r="CT694">
            <v>0</v>
          </cell>
          <cell r="CU694">
            <v>0</v>
          </cell>
          <cell r="CV694">
            <v>0</v>
          </cell>
          <cell r="CW694">
            <v>0</v>
          </cell>
          <cell r="CX694">
            <v>0</v>
          </cell>
          <cell r="CZ694">
            <v>0</v>
          </cell>
          <cell r="DC694">
            <v>0</v>
          </cell>
          <cell r="DF694">
            <v>0</v>
          </cell>
          <cell r="DI694">
            <v>0</v>
          </cell>
          <cell r="DK694">
            <v>0</v>
          </cell>
          <cell r="DL694">
            <v>0</v>
          </cell>
          <cell r="DN694" t="str">
            <v>21D12</v>
          </cell>
          <cell r="DO694" t="str">
            <v>Flex.T.Int."Act.Ind."</v>
          </cell>
          <cell r="DP694">
            <v>2</v>
          </cell>
          <cell r="DQ694">
            <v>100</v>
          </cell>
          <cell r="DR694" t="str">
            <v>LX01</v>
          </cell>
          <cell r="DT694" t="str">
            <v>00350297</v>
          </cell>
          <cell r="DU694" t="str">
            <v>CAIXA GERAL DE DEPOSITOS, SA</v>
          </cell>
        </row>
        <row r="695">
          <cell r="A695" t="str">
            <v>156540</v>
          </cell>
          <cell r="B695" t="str">
            <v>Carlos Alberto Encarnação Cabrita Rio</v>
          </cell>
          <cell r="C695" t="str">
            <v>1978</v>
          </cell>
          <cell r="D695">
            <v>27</v>
          </cell>
          <cell r="E695">
            <v>27</v>
          </cell>
          <cell r="F695" t="str">
            <v>19550429</v>
          </cell>
          <cell r="G695" t="str">
            <v>50</v>
          </cell>
          <cell r="H695" t="str">
            <v>1</v>
          </cell>
          <cell r="I695" t="str">
            <v>Casado</v>
          </cell>
          <cell r="J695" t="str">
            <v>masculino</v>
          </cell>
          <cell r="K695">
            <v>1</v>
          </cell>
          <cell r="L695" t="str">
            <v>Est Nacional 125  Cx Postal   336-A  Porches</v>
          </cell>
          <cell r="M695" t="str">
            <v>8400-489</v>
          </cell>
          <cell r="N695" t="str">
            <v>PORCHES</v>
          </cell>
          <cell r="O695" t="str">
            <v>00232253</v>
          </cell>
          <cell r="P695" t="str">
            <v>CURSO GERAL DE ELECTRICIDADE</v>
          </cell>
          <cell r="R695" t="str">
            <v>5247502</v>
          </cell>
          <cell r="S695" t="str">
            <v>19950529</v>
          </cell>
          <cell r="T695" t="str">
            <v>LISBOA</v>
          </cell>
          <cell r="U695" t="str">
            <v>9803</v>
          </cell>
          <cell r="V695" t="str">
            <v>S.NAC IND ENERGIA-SINDEL</v>
          </cell>
          <cell r="W695" t="str">
            <v>115409840</v>
          </cell>
          <cell r="X695" t="str">
            <v>1066</v>
          </cell>
          <cell r="Y695" t="str">
            <v>0.0</v>
          </cell>
          <cell r="Z695">
            <v>1</v>
          </cell>
          <cell r="AA695" t="str">
            <v>00</v>
          </cell>
          <cell r="AC695" t="str">
            <v>X</v>
          </cell>
          <cell r="AD695" t="str">
            <v>100</v>
          </cell>
          <cell r="AE695" t="str">
            <v>11201715706</v>
          </cell>
          <cell r="AF695" t="str">
            <v>02</v>
          </cell>
          <cell r="AG695" t="str">
            <v>19780320</v>
          </cell>
          <cell r="AH695" t="str">
            <v>DT.Adm.Corr.Antiguid</v>
          </cell>
          <cell r="AI695" t="str">
            <v>1</v>
          </cell>
          <cell r="AJ695" t="str">
            <v>ACTIVOS</v>
          </cell>
          <cell r="AK695" t="str">
            <v>AA</v>
          </cell>
          <cell r="AL695" t="str">
            <v>ACTIVO TEMP.INTEIRO</v>
          </cell>
          <cell r="AM695" t="str">
            <v>J300</v>
          </cell>
          <cell r="AN695" t="str">
            <v>EDPOutsourcing Comercial-S</v>
          </cell>
          <cell r="AO695" t="str">
            <v>J335</v>
          </cell>
          <cell r="AP695" t="str">
            <v>EDPOC-PRTMAO</v>
          </cell>
          <cell r="AQ695" t="str">
            <v>40177288</v>
          </cell>
          <cell r="AR695" t="str">
            <v>70000060</v>
          </cell>
          <cell r="AS695" t="str">
            <v>025.</v>
          </cell>
          <cell r="AT695" t="str">
            <v>ESCRITURARIO COMERCIAL</v>
          </cell>
          <cell r="AU695" t="str">
            <v>1</v>
          </cell>
          <cell r="AV695" t="str">
            <v>00040339</v>
          </cell>
          <cell r="AW695" t="str">
            <v>J20460000830</v>
          </cell>
          <cell r="AX695" t="str">
            <v>AS-RA-GA REDE DE AGENTES - I</v>
          </cell>
          <cell r="AY695" t="str">
            <v>68905059</v>
          </cell>
          <cell r="AZ695" t="str">
            <v>Eq Contacto Directo</v>
          </cell>
          <cell r="BA695" t="str">
            <v>6890</v>
          </cell>
          <cell r="BB695" t="str">
            <v>EDP Outsourcing Comercial</v>
          </cell>
          <cell r="BC695" t="str">
            <v>6890</v>
          </cell>
          <cell r="BD695" t="str">
            <v>6890</v>
          </cell>
          <cell r="BE695" t="str">
            <v>2800</v>
          </cell>
          <cell r="BF695" t="str">
            <v>6890</v>
          </cell>
          <cell r="BG695" t="str">
            <v>EDP Outsourcing Comercial,SA</v>
          </cell>
          <cell r="BH695" t="str">
            <v>1010</v>
          </cell>
          <cell r="BI695">
            <v>1247</v>
          </cell>
          <cell r="BJ695" t="str">
            <v>11</v>
          </cell>
          <cell r="BK695">
            <v>27</v>
          </cell>
          <cell r="BL695">
            <v>272.97000000000003</v>
          </cell>
          <cell r="BM695" t="str">
            <v>NÍVEL 5</v>
          </cell>
          <cell r="BN695" t="str">
            <v>00</v>
          </cell>
          <cell r="BO695" t="str">
            <v>08</v>
          </cell>
          <cell r="BP695" t="str">
            <v>20040110</v>
          </cell>
          <cell r="BQ695" t="str">
            <v>22</v>
          </cell>
          <cell r="BR695" t="str">
            <v>ACELERACAO DE CARREIRA</v>
          </cell>
          <cell r="BS695" t="str">
            <v>20050101</v>
          </cell>
          <cell r="BW695">
            <v>0</v>
          </cell>
          <cell r="BX695">
            <v>0</v>
          </cell>
          <cell r="BY695">
            <v>0</v>
          </cell>
          <cell r="BZ695">
            <v>0</v>
          </cell>
          <cell r="CA695">
            <v>0</v>
          </cell>
          <cell r="CC695">
            <v>0</v>
          </cell>
          <cell r="CG695">
            <v>0</v>
          </cell>
          <cell r="CK695">
            <v>0</v>
          </cell>
          <cell r="CO695">
            <v>0</v>
          </cell>
          <cell r="CT695">
            <v>0</v>
          </cell>
          <cell r="CU695">
            <v>0</v>
          </cell>
          <cell r="CV695">
            <v>0</v>
          </cell>
          <cell r="CW695">
            <v>0</v>
          </cell>
          <cell r="CX695">
            <v>0</v>
          </cell>
          <cell r="CZ695">
            <v>0</v>
          </cell>
          <cell r="DC695">
            <v>0</v>
          </cell>
          <cell r="DF695">
            <v>0</v>
          </cell>
          <cell r="DI695">
            <v>0</v>
          </cell>
          <cell r="DK695">
            <v>0</v>
          </cell>
          <cell r="DL695">
            <v>0</v>
          </cell>
          <cell r="DN695" t="str">
            <v>21D12</v>
          </cell>
          <cell r="DO695" t="str">
            <v>Flex.T.Int."Act.Ind."</v>
          </cell>
          <cell r="DP695">
            <v>2</v>
          </cell>
          <cell r="DQ695">
            <v>100</v>
          </cell>
          <cell r="DR695" t="str">
            <v>LX01</v>
          </cell>
          <cell r="DT695" t="str">
            <v>00350384</v>
          </cell>
          <cell r="DU695" t="str">
            <v>CAIXA GERAL DE DEPOSITOS, SA</v>
          </cell>
        </row>
        <row r="696">
          <cell r="A696" t="str">
            <v>221325</v>
          </cell>
          <cell r="B696" t="str">
            <v>Sergio Henrique Ribeiro de Oliveira</v>
          </cell>
          <cell r="C696" t="str">
            <v>1969</v>
          </cell>
          <cell r="D696">
            <v>36</v>
          </cell>
          <cell r="E696">
            <v>36</v>
          </cell>
          <cell r="F696" t="str">
            <v>19470318</v>
          </cell>
          <cell r="G696" t="str">
            <v>58</v>
          </cell>
          <cell r="H696" t="str">
            <v>1</v>
          </cell>
          <cell r="I696" t="str">
            <v>Casado</v>
          </cell>
          <cell r="J696" t="str">
            <v>masculino</v>
          </cell>
          <cell r="K696">
            <v>2</v>
          </cell>
          <cell r="L696" t="str">
            <v>Urb Nurial ,   B  20</v>
          </cell>
          <cell r="M696" t="str">
            <v>8500-000</v>
          </cell>
          <cell r="N696" t="str">
            <v>PORTIMÃO</v>
          </cell>
          <cell r="O696" t="str">
            <v>00241132</v>
          </cell>
          <cell r="P696" t="str">
            <v>CURSO COMPLEMENTAR DOS LICEUS</v>
          </cell>
          <cell r="R696" t="str">
            <v>731832</v>
          </cell>
          <cell r="S696" t="str">
            <v>19980305</v>
          </cell>
          <cell r="T696" t="str">
            <v>LISBOA</v>
          </cell>
          <cell r="W696" t="str">
            <v>152450769</v>
          </cell>
          <cell r="X696" t="str">
            <v>1112</v>
          </cell>
          <cell r="Y696" t="str">
            <v>0.0</v>
          </cell>
          <cell r="Z696">
            <v>2</v>
          </cell>
          <cell r="AA696" t="str">
            <v>00</v>
          </cell>
          <cell r="AC696" t="str">
            <v>X</v>
          </cell>
          <cell r="AD696" t="str">
            <v>100</v>
          </cell>
          <cell r="AE696" t="str">
            <v>11202370441</v>
          </cell>
          <cell r="AF696" t="str">
            <v>02</v>
          </cell>
          <cell r="AG696" t="str">
            <v>19690301</v>
          </cell>
          <cell r="AH696" t="str">
            <v>DT.Adm.Corr.Antiguid</v>
          </cell>
          <cell r="AI696" t="str">
            <v>1</v>
          </cell>
          <cell r="AJ696" t="str">
            <v>ACTIVOS</v>
          </cell>
          <cell r="AK696" t="str">
            <v>AA</v>
          </cell>
          <cell r="AL696" t="str">
            <v>ACTIVO TEMP.INTEIRO</v>
          </cell>
          <cell r="AM696" t="str">
            <v>J300</v>
          </cell>
          <cell r="AN696" t="str">
            <v>EDPOutsourcing Comercial-S</v>
          </cell>
          <cell r="AO696" t="str">
            <v>J335</v>
          </cell>
          <cell r="AP696" t="str">
            <v>EDPOC-PRTMAO</v>
          </cell>
          <cell r="AQ696" t="str">
            <v>40177099</v>
          </cell>
          <cell r="AR696" t="str">
            <v>70000053</v>
          </cell>
          <cell r="AS696" t="str">
            <v>022.</v>
          </cell>
          <cell r="AT696" t="str">
            <v>ASSISTENTE GESTAO</v>
          </cell>
          <cell r="AU696" t="str">
            <v>1</v>
          </cell>
          <cell r="AV696" t="str">
            <v>00040381</v>
          </cell>
          <cell r="AW696" t="str">
            <v>J20464540130</v>
          </cell>
          <cell r="AX696" t="str">
            <v>AS-LJPTM-CH-CHEFIA</v>
          </cell>
          <cell r="AY696" t="str">
            <v>68905715</v>
          </cell>
          <cell r="AZ696" t="str">
            <v>Lj Portimão</v>
          </cell>
          <cell r="BA696" t="str">
            <v>6890</v>
          </cell>
          <cell r="BB696" t="str">
            <v>EDP Outsourcing Comercial</v>
          </cell>
          <cell r="BC696" t="str">
            <v>6890</v>
          </cell>
          <cell r="BD696" t="str">
            <v>6890</v>
          </cell>
          <cell r="BE696" t="str">
            <v>2800</v>
          </cell>
          <cell r="BF696" t="str">
            <v>6890</v>
          </cell>
          <cell r="BG696" t="str">
            <v>EDP Outsourcing Comercial,SA</v>
          </cell>
          <cell r="BH696" t="str">
            <v>1010</v>
          </cell>
          <cell r="BI696">
            <v>2077</v>
          </cell>
          <cell r="BJ696" t="str">
            <v>20</v>
          </cell>
          <cell r="BK696">
            <v>36</v>
          </cell>
          <cell r="BL696">
            <v>363.96</v>
          </cell>
          <cell r="BM696" t="str">
            <v>NÍVEL 2</v>
          </cell>
          <cell r="BN696" t="str">
            <v>02</v>
          </cell>
          <cell r="BO696" t="str">
            <v>08</v>
          </cell>
          <cell r="BP696" t="str">
            <v>20030101</v>
          </cell>
          <cell r="BQ696" t="str">
            <v>21</v>
          </cell>
          <cell r="BR696" t="str">
            <v>EVOLUCAO AUTOMATICA</v>
          </cell>
          <cell r="BS696" t="str">
            <v>20050101</v>
          </cell>
          <cell r="BW696">
            <v>0</v>
          </cell>
          <cell r="BX696">
            <v>0</v>
          </cell>
          <cell r="BY696">
            <v>0</v>
          </cell>
          <cell r="BZ696">
            <v>0</v>
          </cell>
          <cell r="CA696">
            <v>0</v>
          </cell>
          <cell r="CC696">
            <v>0</v>
          </cell>
          <cell r="CG696">
            <v>0</v>
          </cell>
          <cell r="CK696">
            <v>0</v>
          </cell>
          <cell r="CO696">
            <v>0</v>
          </cell>
          <cell r="CT696">
            <v>0</v>
          </cell>
          <cell r="CU696">
            <v>0</v>
          </cell>
          <cell r="CV696">
            <v>0</v>
          </cell>
          <cell r="CW696">
            <v>0</v>
          </cell>
          <cell r="CX696">
            <v>0</v>
          </cell>
          <cell r="CZ696">
            <v>0</v>
          </cell>
          <cell r="DC696">
            <v>0</v>
          </cell>
          <cell r="DF696">
            <v>0</v>
          </cell>
          <cell r="DI696">
            <v>0</v>
          </cell>
          <cell r="DK696">
            <v>0</v>
          </cell>
          <cell r="DL696">
            <v>0</v>
          </cell>
          <cell r="DN696" t="str">
            <v>21D12</v>
          </cell>
          <cell r="DO696" t="str">
            <v>Flex.T.Int."Act.Ind."</v>
          </cell>
          <cell r="DP696">
            <v>2</v>
          </cell>
          <cell r="DQ696">
            <v>100</v>
          </cell>
          <cell r="DR696" t="str">
            <v>LX01</v>
          </cell>
          <cell r="DT696" t="str">
            <v>00070248</v>
          </cell>
          <cell r="DU696" t="str">
            <v>BANCO ESPIRITO SANTO, SA</v>
          </cell>
        </row>
        <row r="697">
          <cell r="A697" t="str">
            <v>221457</v>
          </cell>
          <cell r="B697" t="str">
            <v>Deolinda Maria da Silva Mateus Albano</v>
          </cell>
          <cell r="C697" t="str">
            <v>1981</v>
          </cell>
          <cell r="D697">
            <v>24</v>
          </cell>
          <cell r="E697">
            <v>24</v>
          </cell>
          <cell r="F697" t="str">
            <v>19591001</v>
          </cell>
          <cell r="G697" t="str">
            <v>45</v>
          </cell>
          <cell r="H697" t="str">
            <v>1</v>
          </cell>
          <cell r="I697" t="str">
            <v>Casado</v>
          </cell>
          <cell r="J697" t="str">
            <v>feminino</v>
          </cell>
          <cell r="K697">
            <v>2</v>
          </cell>
          <cell r="L697" t="str">
            <v>Urb Cerro Convento LT-7 2.b</v>
          </cell>
          <cell r="M697" t="str">
            <v>8600-644</v>
          </cell>
          <cell r="N697" t="str">
            <v>LAGOS</v>
          </cell>
          <cell r="O697" t="str">
            <v>00232213</v>
          </cell>
          <cell r="P697" t="str">
            <v>C.GERAL ADMINISTRACAO COMERCIO</v>
          </cell>
          <cell r="R697" t="str">
            <v>5393196</v>
          </cell>
          <cell r="S697" t="str">
            <v>19991213</v>
          </cell>
          <cell r="T697" t="str">
            <v>LISBOA</v>
          </cell>
          <cell r="U697" t="str">
            <v>9803</v>
          </cell>
          <cell r="V697" t="str">
            <v>S.NAC IND ENERGIA-SINDEL</v>
          </cell>
          <cell r="W697" t="str">
            <v>140925074</v>
          </cell>
          <cell r="X697" t="str">
            <v>1074</v>
          </cell>
          <cell r="Y697" t="str">
            <v>0.0</v>
          </cell>
          <cell r="Z697">
            <v>2</v>
          </cell>
          <cell r="AA697" t="str">
            <v>00</v>
          </cell>
          <cell r="AC697" t="str">
            <v>X</v>
          </cell>
          <cell r="AD697" t="str">
            <v>100</v>
          </cell>
          <cell r="AE697" t="str">
            <v>11201959976</v>
          </cell>
          <cell r="AF697" t="str">
            <v>02</v>
          </cell>
          <cell r="AG697" t="str">
            <v>19810505</v>
          </cell>
          <cell r="AH697" t="str">
            <v>DT.Adm.Corr.Antiguid</v>
          </cell>
          <cell r="AI697" t="str">
            <v>1</v>
          </cell>
          <cell r="AJ697" t="str">
            <v>ACTIVOS</v>
          </cell>
          <cell r="AK697" t="str">
            <v>AA</v>
          </cell>
          <cell r="AL697" t="str">
            <v>ACTIVO TEMP.INTEIRO</v>
          </cell>
          <cell r="AM697" t="str">
            <v>J300</v>
          </cell>
          <cell r="AN697" t="str">
            <v>EDPOutsourcing Comercial-S</v>
          </cell>
          <cell r="AO697" t="str">
            <v>J335</v>
          </cell>
          <cell r="AP697" t="str">
            <v>EDPOC-PRTMAO</v>
          </cell>
          <cell r="AQ697" t="str">
            <v>40177127</v>
          </cell>
          <cell r="AR697" t="str">
            <v>70000060</v>
          </cell>
          <cell r="AS697" t="str">
            <v>025.</v>
          </cell>
          <cell r="AT697" t="str">
            <v>ESCRITURARIO COMERCIAL</v>
          </cell>
          <cell r="AU697" t="str">
            <v>1</v>
          </cell>
          <cell r="AV697" t="str">
            <v>00040382</v>
          </cell>
          <cell r="AW697" t="str">
            <v>J20464540430</v>
          </cell>
          <cell r="AX697" t="str">
            <v>AS-LJPTM-LOJA PORTIMÃO</v>
          </cell>
          <cell r="AY697" t="str">
            <v>68905715</v>
          </cell>
          <cell r="AZ697" t="str">
            <v>Lj Portimão</v>
          </cell>
          <cell r="BA697" t="str">
            <v>6890</v>
          </cell>
          <cell r="BB697" t="str">
            <v>EDP Outsourcing Comercial</v>
          </cell>
          <cell r="BC697" t="str">
            <v>6890</v>
          </cell>
          <cell r="BD697" t="str">
            <v>6890</v>
          </cell>
          <cell r="BE697" t="str">
            <v>2800</v>
          </cell>
          <cell r="BF697" t="str">
            <v>6890</v>
          </cell>
          <cell r="BG697" t="str">
            <v>EDP Outsourcing Comercial,SA</v>
          </cell>
          <cell r="BH697" t="str">
            <v>1010</v>
          </cell>
          <cell r="BI697">
            <v>1247</v>
          </cell>
          <cell r="BJ697" t="str">
            <v>11</v>
          </cell>
          <cell r="BK697">
            <v>24</v>
          </cell>
          <cell r="BL697">
            <v>242.64</v>
          </cell>
          <cell r="BM697" t="str">
            <v>NÍVEL 5</v>
          </cell>
          <cell r="BN697" t="str">
            <v>01</v>
          </cell>
          <cell r="BO697" t="str">
            <v>08</v>
          </cell>
          <cell r="BP697" t="str">
            <v>20040101</v>
          </cell>
          <cell r="BQ697" t="str">
            <v>21</v>
          </cell>
          <cell r="BR697" t="str">
            <v>EVOLUCAO AUTOMATICA</v>
          </cell>
          <cell r="BS697" t="str">
            <v>20050101</v>
          </cell>
          <cell r="BW697">
            <v>0</v>
          </cell>
          <cell r="BX697">
            <v>0</v>
          </cell>
          <cell r="BY697">
            <v>0</v>
          </cell>
          <cell r="BZ697">
            <v>0</v>
          </cell>
          <cell r="CA697">
            <v>0</v>
          </cell>
          <cell r="CC697">
            <v>0</v>
          </cell>
          <cell r="CG697">
            <v>0</v>
          </cell>
          <cell r="CK697">
            <v>0</v>
          </cell>
          <cell r="CO697">
            <v>0</v>
          </cell>
          <cell r="CT697">
            <v>0</v>
          </cell>
          <cell r="CU697">
            <v>0</v>
          </cell>
          <cell r="CV697">
            <v>0</v>
          </cell>
          <cell r="CW697">
            <v>0</v>
          </cell>
          <cell r="CX697">
            <v>1</v>
          </cell>
          <cell r="CY697" t="str">
            <v>6010</v>
          </cell>
          <cell r="CZ697">
            <v>39.54</v>
          </cell>
          <cell r="DC697">
            <v>0</v>
          </cell>
          <cell r="DF697">
            <v>0</v>
          </cell>
          <cell r="DI697">
            <v>0</v>
          </cell>
          <cell r="DK697">
            <v>0</v>
          </cell>
          <cell r="DL697">
            <v>0</v>
          </cell>
          <cell r="DN697" t="str">
            <v>21D12</v>
          </cell>
          <cell r="DO697" t="str">
            <v>Flex.T.Int."Act.Ind."</v>
          </cell>
          <cell r="DP697">
            <v>2</v>
          </cell>
          <cell r="DQ697">
            <v>100</v>
          </cell>
          <cell r="DR697" t="str">
            <v>LX01</v>
          </cell>
          <cell r="DT697" t="str">
            <v>00100000</v>
          </cell>
          <cell r="DU697" t="str">
            <v>BANCO BPI, SA</v>
          </cell>
        </row>
        <row r="698">
          <cell r="A698" t="str">
            <v>194590</v>
          </cell>
          <cell r="B698" t="str">
            <v>Manuel Alberto Santinhos Cristo</v>
          </cell>
          <cell r="C698" t="str">
            <v>1980</v>
          </cell>
          <cell r="D698">
            <v>25</v>
          </cell>
          <cell r="E698">
            <v>25</v>
          </cell>
          <cell r="F698" t="str">
            <v>19550605</v>
          </cell>
          <cell r="G698" t="str">
            <v>50</v>
          </cell>
          <cell r="H698" t="str">
            <v>1</v>
          </cell>
          <cell r="I698" t="str">
            <v>Casado</v>
          </cell>
          <cell r="J698" t="str">
            <v>masculino</v>
          </cell>
          <cell r="K698">
            <v>1</v>
          </cell>
          <cell r="L698" t="str">
            <v>Sector H  Lote 66</v>
          </cell>
          <cell r="M698" t="str">
            <v>8670-156</v>
          </cell>
          <cell r="N698" t="str">
            <v>ALJEZUR</v>
          </cell>
          <cell r="O698" t="str">
            <v>00232191</v>
          </cell>
          <cell r="P698" t="str">
            <v>SECCAO PREP.INSTIT. COMERCIAIS</v>
          </cell>
          <cell r="R698" t="str">
            <v>4727844</v>
          </cell>
          <cell r="S698" t="str">
            <v>19990526</v>
          </cell>
          <cell r="T698" t="str">
            <v>FARO</v>
          </cell>
          <cell r="U698" t="str">
            <v>9803</v>
          </cell>
          <cell r="V698" t="str">
            <v>S.NAC IND ENERGIA-SINDEL</v>
          </cell>
          <cell r="W698" t="str">
            <v>144695308</v>
          </cell>
          <cell r="X698" t="str">
            <v>1023</v>
          </cell>
          <cell r="Y698" t="str">
            <v>0.0</v>
          </cell>
          <cell r="Z698">
            <v>1</v>
          </cell>
          <cell r="AA698" t="str">
            <v>00</v>
          </cell>
          <cell r="AD698" t="str">
            <v>100</v>
          </cell>
          <cell r="AE698" t="str">
            <v>11120393574</v>
          </cell>
          <cell r="AF698" t="str">
            <v>02</v>
          </cell>
          <cell r="AG698" t="str">
            <v>19800601</v>
          </cell>
          <cell r="AH698" t="str">
            <v>DT.Adm.Corr.Antiguid</v>
          </cell>
          <cell r="AI698" t="str">
            <v>1</v>
          </cell>
          <cell r="AJ698" t="str">
            <v>ACTIVOS</v>
          </cell>
          <cell r="AK698" t="str">
            <v>AA</v>
          </cell>
          <cell r="AL698" t="str">
            <v>ACTIVO TEMP.INTEIRO</v>
          </cell>
          <cell r="AM698" t="str">
            <v>J300</v>
          </cell>
          <cell r="AN698" t="str">
            <v>EDPOutsourcing Comercial-S</v>
          </cell>
          <cell r="AO698" t="str">
            <v>J335</v>
          </cell>
          <cell r="AP698" t="str">
            <v>EDPOC-PRTMAO</v>
          </cell>
          <cell r="AQ698" t="str">
            <v>40177100</v>
          </cell>
          <cell r="AR698" t="str">
            <v>70000060</v>
          </cell>
          <cell r="AS698" t="str">
            <v>025.</v>
          </cell>
          <cell r="AT698" t="str">
            <v>ESCRITURARIO COMERCIAL</v>
          </cell>
          <cell r="AU698" t="str">
            <v>1</v>
          </cell>
          <cell r="AV698" t="str">
            <v>00040382</v>
          </cell>
          <cell r="AW698" t="str">
            <v>J20464540430</v>
          </cell>
          <cell r="AX698" t="str">
            <v>AS-LJPTM-LOJA PORTIMÃO</v>
          </cell>
          <cell r="AY698" t="str">
            <v>68905715</v>
          </cell>
          <cell r="AZ698" t="str">
            <v>Lj Portimão</v>
          </cell>
          <cell r="BA698" t="str">
            <v>6890</v>
          </cell>
          <cell r="BB698" t="str">
            <v>EDP Outsourcing Comercial</v>
          </cell>
          <cell r="BC698" t="str">
            <v>6890</v>
          </cell>
          <cell r="BD698" t="str">
            <v>6890</v>
          </cell>
          <cell r="BE698" t="str">
            <v>2800</v>
          </cell>
          <cell r="BF698" t="str">
            <v>6890</v>
          </cell>
          <cell r="BG698" t="str">
            <v>EDP Outsourcing Comercial,SA</v>
          </cell>
          <cell r="BH698" t="str">
            <v>1010</v>
          </cell>
          <cell r="BI698">
            <v>1339</v>
          </cell>
          <cell r="BJ698" t="str">
            <v>12</v>
          </cell>
          <cell r="BK698">
            <v>25</v>
          </cell>
          <cell r="BL698">
            <v>252.75</v>
          </cell>
          <cell r="BM698" t="str">
            <v>NÍVEL 5</v>
          </cell>
          <cell r="BN698" t="str">
            <v>01</v>
          </cell>
          <cell r="BO698" t="str">
            <v>09</v>
          </cell>
          <cell r="BP698" t="str">
            <v>20040101</v>
          </cell>
          <cell r="BQ698" t="str">
            <v>21</v>
          </cell>
          <cell r="BR698" t="str">
            <v>EVOLUCAO AUTOMATICA</v>
          </cell>
          <cell r="BS698" t="str">
            <v>20050101</v>
          </cell>
          <cell r="BW698">
            <v>0</v>
          </cell>
          <cell r="BX698">
            <v>0</v>
          </cell>
          <cell r="BY698">
            <v>0</v>
          </cell>
          <cell r="BZ698">
            <v>0</v>
          </cell>
          <cell r="CA698">
            <v>0</v>
          </cell>
          <cell r="CC698">
            <v>0</v>
          </cell>
          <cell r="CG698">
            <v>0</v>
          </cell>
          <cell r="CK698">
            <v>0</v>
          </cell>
          <cell r="CO698">
            <v>0</v>
          </cell>
          <cell r="CT698">
            <v>0</v>
          </cell>
          <cell r="CU698">
            <v>0</v>
          </cell>
          <cell r="CV698">
            <v>0</v>
          </cell>
          <cell r="CW698">
            <v>0</v>
          </cell>
          <cell r="CX698">
            <v>1</v>
          </cell>
          <cell r="CY698" t="str">
            <v>6010</v>
          </cell>
          <cell r="CZ698">
            <v>39.54</v>
          </cell>
          <cell r="DC698">
            <v>0</v>
          </cell>
          <cell r="DF698">
            <v>0</v>
          </cell>
          <cell r="DI698">
            <v>0</v>
          </cell>
          <cell r="DK698">
            <v>0</v>
          </cell>
          <cell r="DL698">
            <v>0</v>
          </cell>
          <cell r="DN698" t="str">
            <v>21D12</v>
          </cell>
          <cell r="DO698" t="str">
            <v>Flex.T.Int."Act.Ind."</v>
          </cell>
          <cell r="DP698">
            <v>2</v>
          </cell>
          <cell r="DQ698">
            <v>100</v>
          </cell>
          <cell r="DR698" t="str">
            <v>LX01</v>
          </cell>
          <cell r="DT698" t="str">
            <v>00350048</v>
          </cell>
          <cell r="DU698" t="str">
            <v>CAIXA GERAL DE DEPOSITOS, SA</v>
          </cell>
        </row>
        <row r="699">
          <cell r="A699" t="str">
            <v>221317</v>
          </cell>
          <cell r="B699" t="str">
            <v>Delia Maria da Gloria Correia Marques</v>
          </cell>
          <cell r="C699" t="str">
            <v>1978</v>
          </cell>
          <cell r="D699">
            <v>27</v>
          </cell>
          <cell r="E699">
            <v>27</v>
          </cell>
          <cell r="F699" t="str">
            <v>19580116</v>
          </cell>
          <cell r="G699" t="str">
            <v>47</v>
          </cell>
          <cell r="H699" t="str">
            <v>1</v>
          </cell>
          <cell r="I699" t="str">
            <v>Casado</v>
          </cell>
          <cell r="J699" t="str">
            <v>feminino</v>
          </cell>
          <cell r="K699">
            <v>2</v>
          </cell>
          <cell r="L699" t="str">
            <v>Moinho Azeite,Beco Moinho, Lt 3-a, Fracção A</v>
          </cell>
          <cell r="M699" t="str">
            <v>8600-719</v>
          </cell>
          <cell r="N699" t="str">
            <v>LAGOS</v>
          </cell>
          <cell r="O699" t="str">
            <v>00241132</v>
          </cell>
          <cell r="P699" t="str">
            <v>CURSO COMPLEMENTAR DOS LICEUS</v>
          </cell>
          <cell r="R699" t="str">
            <v>5080242</v>
          </cell>
          <cell r="S699" t="str">
            <v>19990408</v>
          </cell>
          <cell r="T699" t="str">
            <v>LISBOA</v>
          </cell>
          <cell r="U699" t="str">
            <v>9803</v>
          </cell>
          <cell r="V699" t="str">
            <v>S.NAC IND ENERGIA-SINDEL</v>
          </cell>
          <cell r="W699" t="str">
            <v>112904491</v>
          </cell>
          <cell r="X699" t="str">
            <v>1074</v>
          </cell>
          <cell r="Y699" t="str">
            <v>0.0</v>
          </cell>
          <cell r="Z699">
            <v>2</v>
          </cell>
          <cell r="AA699" t="str">
            <v>00</v>
          </cell>
          <cell r="AD699" t="str">
            <v>100</v>
          </cell>
          <cell r="AE699" t="str">
            <v>11201018017</v>
          </cell>
          <cell r="AF699" t="str">
            <v>02</v>
          </cell>
          <cell r="AG699" t="str">
            <v>19780102</v>
          </cell>
          <cell r="AH699" t="str">
            <v>DT.Adm.Corr.Antiguid</v>
          </cell>
          <cell r="AI699" t="str">
            <v>1</v>
          </cell>
          <cell r="AJ699" t="str">
            <v>ACTIVOS</v>
          </cell>
          <cell r="AK699" t="str">
            <v>AA</v>
          </cell>
          <cell r="AL699" t="str">
            <v>ACTIVO TEMP.INTEIRO</v>
          </cell>
          <cell r="AM699" t="str">
            <v>J300</v>
          </cell>
          <cell r="AN699" t="str">
            <v>EDPOutsourcing Comercial-S</v>
          </cell>
          <cell r="AO699" t="str">
            <v>J335</v>
          </cell>
          <cell r="AP699" t="str">
            <v>EDPOC-PRTMAO</v>
          </cell>
          <cell r="AQ699" t="str">
            <v>40177126</v>
          </cell>
          <cell r="AR699" t="str">
            <v>70000060</v>
          </cell>
          <cell r="AS699" t="str">
            <v>025.</v>
          </cell>
          <cell r="AT699" t="str">
            <v>ESCRITURARIO COMERCIAL</v>
          </cell>
          <cell r="AU699" t="str">
            <v>1</v>
          </cell>
          <cell r="AV699" t="str">
            <v>00040382</v>
          </cell>
          <cell r="AW699" t="str">
            <v>J20464540430</v>
          </cell>
          <cell r="AX699" t="str">
            <v>AS-LJPTM-LOJA PORTIMÃO</v>
          </cell>
          <cell r="AY699" t="str">
            <v>68905715</v>
          </cell>
          <cell r="AZ699" t="str">
            <v>Lj Portimão</v>
          </cell>
          <cell r="BA699" t="str">
            <v>6890</v>
          </cell>
          <cell r="BB699" t="str">
            <v>EDP Outsourcing Comercial</v>
          </cell>
          <cell r="BC699" t="str">
            <v>6890</v>
          </cell>
          <cell r="BD699" t="str">
            <v>6890</v>
          </cell>
          <cell r="BE699" t="str">
            <v>2800</v>
          </cell>
          <cell r="BF699" t="str">
            <v>6890</v>
          </cell>
          <cell r="BG699" t="str">
            <v>EDP Outsourcing Comercial,SA</v>
          </cell>
          <cell r="BH699" t="str">
            <v>1010</v>
          </cell>
          <cell r="BI699">
            <v>1247</v>
          </cell>
          <cell r="BJ699" t="str">
            <v>11</v>
          </cell>
          <cell r="BK699">
            <v>27</v>
          </cell>
          <cell r="BL699">
            <v>272.97000000000003</v>
          </cell>
          <cell r="BM699" t="str">
            <v>NÍVEL 5</v>
          </cell>
          <cell r="BN699" t="str">
            <v>02</v>
          </cell>
          <cell r="BO699" t="str">
            <v>08</v>
          </cell>
          <cell r="BP699" t="str">
            <v>20030101</v>
          </cell>
          <cell r="BQ699" t="str">
            <v>21</v>
          </cell>
          <cell r="BR699" t="str">
            <v>EVOLUCAO AUTOMATICA</v>
          </cell>
          <cell r="BS699" t="str">
            <v>20050101</v>
          </cell>
          <cell r="BW699">
            <v>0</v>
          </cell>
          <cell r="BX699">
            <v>0</v>
          </cell>
          <cell r="BY699">
            <v>0</v>
          </cell>
          <cell r="BZ699">
            <v>0</v>
          </cell>
          <cell r="CA699">
            <v>0</v>
          </cell>
          <cell r="CC699">
            <v>0</v>
          </cell>
          <cell r="CG699">
            <v>0</v>
          </cell>
          <cell r="CK699">
            <v>0</v>
          </cell>
          <cell r="CO699">
            <v>0</v>
          </cell>
          <cell r="CT699">
            <v>0</v>
          </cell>
          <cell r="CU699">
            <v>0</v>
          </cell>
          <cell r="CV699">
            <v>0</v>
          </cell>
          <cell r="CW699">
            <v>0</v>
          </cell>
          <cell r="CX699">
            <v>1</v>
          </cell>
          <cell r="CY699" t="str">
            <v>6010</v>
          </cell>
          <cell r="CZ699">
            <v>39.54</v>
          </cell>
          <cell r="DC699">
            <v>0</v>
          </cell>
          <cell r="DF699">
            <v>0</v>
          </cell>
          <cell r="DI699">
            <v>0</v>
          </cell>
          <cell r="DK699">
            <v>0</v>
          </cell>
          <cell r="DL699">
            <v>0</v>
          </cell>
          <cell r="DN699" t="str">
            <v>21D12</v>
          </cell>
          <cell r="DO699" t="str">
            <v>Flex.T.Int."Act.Ind."</v>
          </cell>
          <cell r="DP699">
            <v>2</v>
          </cell>
          <cell r="DQ699">
            <v>100</v>
          </cell>
          <cell r="DR699" t="str">
            <v>LX01</v>
          </cell>
          <cell r="DT699" t="str">
            <v>00352063</v>
          </cell>
          <cell r="DU699" t="str">
            <v>CAIXA GERAL DE DEPOSITOS, SA</v>
          </cell>
        </row>
        <row r="700">
          <cell r="A700" t="str">
            <v>221473</v>
          </cell>
          <cell r="B700" t="str">
            <v>Maria Paula Pacheco Teixeira Ventura Marreiros</v>
          </cell>
          <cell r="C700" t="str">
            <v>1981</v>
          </cell>
          <cell r="D700">
            <v>24</v>
          </cell>
          <cell r="E700">
            <v>24</v>
          </cell>
          <cell r="F700" t="str">
            <v>19620810</v>
          </cell>
          <cell r="G700" t="str">
            <v>42</v>
          </cell>
          <cell r="H700" t="str">
            <v>1</v>
          </cell>
          <cell r="I700" t="str">
            <v>Casado</v>
          </cell>
          <cell r="J700" t="str">
            <v>feminino</v>
          </cell>
          <cell r="K700">
            <v>3</v>
          </cell>
          <cell r="L700" t="str">
            <v>R Dr.Alberto Iria, Lt 8 R/C   Esq</v>
          </cell>
          <cell r="M700" t="str">
            <v>8600-000</v>
          </cell>
          <cell r="N700" t="str">
            <v>LAGOS</v>
          </cell>
          <cell r="O700" t="str">
            <v>00243022</v>
          </cell>
          <cell r="P700" t="str">
            <v>11 ANO INDUSTRIAS ALIMENTARES</v>
          </cell>
          <cell r="R700" t="str">
            <v>6125661</v>
          </cell>
          <cell r="S700" t="str">
            <v>19860318</v>
          </cell>
          <cell r="T700" t="str">
            <v>LISBOA</v>
          </cell>
          <cell r="U700" t="str">
            <v>9803</v>
          </cell>
          <cell r="V700" t="str">
            <v>S.NAC IND ENERGIA-SINDEL</v>
          </cell>
          <cell r="W700" t="str">
            <v>140925090</v>
          </cell>
          <cell r="X700" t="str">
            <v>1074</v>
          </cell>
          <cell r="Y700" t="str">
            <v>0.0</v>
          </cell>
          <cell r="Z700">
            <v>3</v>
          </cell>
          <cell r="AA700" t="str">
            <v>00</v>
          </cell>
          <cell r="AC700" t="str">
            <v>X</v>
          </cell>
          <cell r="AD700" t="str">
            <v>100</v>
          </cell>
          <cell r="AE700" t="str">
            <v>11202367663</v>
          </cell>
          <cell r="AF700" t="str">
            <v>02</v>
          </cell>
          <cell r="AG700" t="str">
            <v>19810505</v>
          </cell>
          <cell r="AH700" t="str">
            <v>DT.Adm.Corr.Antiguid</v>
          </cell>
          <cell r="AI700" t="str">
            <v>1</v>
          </cell>
          <cell r="AJ700" t="str">
            <v>ACTIVOS</v>
          </cell>
          <cell r="AK700" t="str">
            <v>AA</v>
          </cell>
          <cell r="AL700" t="str">
            <v>ACTIVO TEMP.INTEIRO</v>
          </cell>
          <cell r="AM700" t="str">
            <v>J300</v>
          </cell>
          <cell r="AN700" t="str">
            <v>EDPOutsourcing Comercial-S</v>
          </cell>
          <cell r="AO700" t="str">
            <v>J335</v>
          </cell>
          <cell r="AP700" t="str">
            <v>EDPOC-PRTMAO</v>
          </cell>
          <cell r="AQ700" t="str">
            <v>40177128</v>
          </cell>
          <cell r="AR700" t="str">
            <v>70000060</v>
          </cell>
          <cell r="AS700" t="str">
            <v>025.</v>
          </cell>
          <cell r="AT700" t="str">
            <v>ESCRITURARIO COMERCIAL</v>
          </cell>
          <cell r="AU700" t="str">
            <v>1</v>
          </cell>
          <cell r="AV700" t="str">
            <v>00040382</v>
          </cell>
          <cell r="AW700" t="str">
            <v>J20464540430</v>
          </cell>
          <cell r="AX700" t="str">
            <v>AS-LJPTM-LOJA PORTIMÃO</v>
          </cell>
          <cell r="AY700" t="str">
            <v>68905715</v>
          </cell>
          <cell r="AZ700" t="str">
            <v>Lj Portimão</v>
          </cell>
          <cell r="BA700" t="str">
            <v>6890</v>
          </cell>
          <cell r="BB700" t="str">
            <v>EDP Outsourcing Comercial</v>
          </cell>
          <cell r="BC700" t="str">
            <v>6890</v>
          </cell>
          <cell r="BD700" t="str">
            <v>6890</v>
          </cell>
          <cell r="BE700" t="str">
            <v>2800</v>
          </cell>
          <cell r="BF700" t="str">
            <v>6890</v>
          </cell>
          <cell r="BG700" t="str">
            <v>EDP Outsourcing Comercial,SA</v>
          </cell>
          <cell r="BH700" t="str">
            <v>1010</v>
          </cell>
          <cell r="BI700">
            <v>1247</v>
          </cell>
          <cell r="BJ700" t="str">
            <v>11</v>
          </cell>
          <cell r="BK700">
            <v>24</v>
          </cell>
          <cell r="BL700">
            <v>242.64</v>
          </cell>
          <cell r="BM700" t="str">
            <v>NÍVEL 5</v>
          </cell>
          <cell r="BN700" t="str">
            <v>00</v>
          </cell>
          <cell r="BO700" t="str">
            <v>08</v>
          </cell>
          <cell r="BP700" t="str">
            <v>20050101</v>
          </cell>
          <cell r="BQ700" t="str">
            <v>21</v>
          </cell>
          <cell r="BR700" t="str">
            <v>EVOLUCAO AUTOMATICA</v>
          </cell>
          <cell r="BS700" t="str">
            <v>20050101</v>
          </cell>
          <cell r="BW700">
            <v>0</v>
          </cell>
          <cell r="BX700">
            <v>0</v>
          </cell>
          <cell r="BY700">
            <v>0</v>
          </cell>
          <cell r="BZ700">
            <v>0</v>
          </cell>
          <cell r="CA700">
            <v>0</v>
          </cell>
          <cell r="CC700">
            <v>0</v>
          </cell>
          <cell r="CG700">
            <v>0</v>
          </cell>
          <cell r="CK700">
            <v>0</v>
          </cell>
          <cell r="CO700">
            <v>0</v>
          </cell>
          <cell r="CT700">
            <v>0</v>
          </cell>
          <cell r="CU700">
            <v>0</v>
          </cell>
          <cell r="CV700">
            <v>0</v>
          </cell>
          <cell r="CW700">
            <v>0</v>
          </cell>
          <cell r="CX700">
            <v>1</v>
          </cell>
          <cell r="CY700" t="str">
            <v>6010</v>
          </cell>
          <cell r="CZ700">
            <v>39.54</v>
          </cell>
          <cell r="DC700">
            <v>0</v>
          </cell>
          <cell r="DF700">
            <v>0</v>
          </cell>
          <cell r="DI700">
            <v>0</v>
          </cell>
          <cell r="DK700">
            <v>0</v>
          </cell>
          <cell r="DL700">
            <v>0</v>
          </cell>
          <cell r="DN700" t="str">
            <v>21D12</v>
          </cell>
          <cell r="DO700" t="str">
            <v>Flex.T.Int."Act.Ind."</v>
          </cell>
          <cell r="DP700">
            <v>2</v>
          </cell>
          <cell r="DQ700">
            <v>100</v>
          </cell>
          <cell r="DR700" t="str">
            <v>LX01</v>
          </cell>
          <cell r="DT700" t="str">
            <v>00350387</v>
          </cell>
          <cell r="DU700" t="str">
            <v>CAIXA GERAL DE DEPOSITOS, SA</v>
          </cell>
        </row>
        <row r="701">
          <cell r="A701" t="str">
            <v>279315</v>
          </cell>
          <cell r="B701" t="str">
            <v>Fernanda Paula Infante Silva Goncalves Matias</v>
          </cell>
          <cell r="C701" t="str">
            <v>1983</v>
          </cell>
          <cell r="D701">
            <v>22</v>
          </cell>
          <cell r="E701">
            <v>22</v>
          </cell>
          <cell r="F701" t="str">
            <v>19640409</v>
          </cell>
          <cell r="G701" t="str">
            <v>41</v>
          </cell>
          <cell r="H701" t="str">
            <v>1</v>
          </cell>
          <cell r="I701" t="str">
            <v>Casado</v>
          </cell>
          <cell r="J701" t="str">
            <v>feminino</v>
          </cell>
          <cell r="K701">
            <v>2</v>
          </cell>
          <cell r="L701" t="str">
            <v>R. Policarpo Dias, 29-2</v>
          </cell>
          <cell r="M701" t="str">
            <v>8300-176</v>
          </cell>
          <cell r="N701" t="str">
            <v>SILVES</v>
          </cell>
          <cell r="O701" t="str">
            <v>00243272</v>
          </cell>
          <cell r="P701" t="str">
            <v>11 ANO ADMINISTRACAO PUBLICA</v>
          </cell>
          <cell r="R701" t="str">
            <v>6515762</v>
          </cell>
          <cell r="S701" t="str">
            <v>20040312</v>
          </cell>
          <cell r="T701" t="str">
            <v>LISBOA</v>
          </cell>
          <cell r="U701" t="str">
            <v>9803</v>
          </cell>
          <cell r="V701" t="str">
            <v>S.NAC IND ENERGIA-SINDEL</v>
          </cell>
          <cell r="W701" t="str">
            <v>158310900</v>
          </cell>
          <cell r="X701" t="str">
            <v>1120</v>
          </cell>
          <cell r="Y701" t="str">
            <v>0.0</v>
          </cell>
          <cell r="Z701">
            <v>2</v>
          </cell>
          <cell r="AA701" t="str">
            <v>00</v>
          </cell>
          <cell r="AC701" t="str">
            <v>X</v>
          </cell>
          <cell r="AD701" t="str">
            <v>100</v>
          </cell>
          <cell r="AE701" t="str">
            <v>11202159612</v>
          </cell>
          <cell r="AF701" t="str">
            <v>02</v>
          </cell>
          <cell r="AG701" t="str">
            <v>19830117</v>
          </cell>
          <cell r="AH701" t="str">
            <v>DT.Adm.Corr.Antiguid</v>
          </cell>
          <cell r="AI701" t="str">
            <v>1</v>
          </cell>
          <cell r="AJ701" t="str">
            <v>ACTIVOS</v>
          </cell>
          <cell r="AK701" t="str">
            <v>AA</v>
          </cell>
          <cell r="AL701" t="str">
            <v>ACTIVO TEMP.INTEIRO</v>
          </cell>
          <cell r="AM701" t="str">
            <v>J300</v>
          </cell>
          <cell r="AN701" t="str">
            <v>EDPOutsourcing Comercial-S</v>
          </cell>
          <cell r="AO701" t="str">
            <v>J335</v>
          </cell>
          <cell r="AP701" t="str">
            <v>EDPOC-PRTMAO</v>
          </cell>
          <cell r="AQ701" t="str">
            <v>40177129</v>
          </cell>
          <cell r="AR701" t="str">
            <v>70000060</v>
          </cell>
          <cell r="AS701" t="str">
            <v>025.</v>
          </cell>
          <cell r="AT701" t="str">
            <v>ESCRITURARIO COMERCIAL</v>
          </cell>
          <cell r="AU701" t="str">
            <v>1</v>
          </cell>
          <cell r="AV701" t="str">
            <v>00040382</v>
          </cell>
          <cell r="AW701" t="str">
            <v>J20464540430</v>
          </cell>
          <cell r="AX701" t="str">
            <v>AS-LJPTM-LOJA PORTIMÃO</v>
          </cell>
          <cell r="AY701" t="str">
            <v>68905715</v>
          </cell>
          <cell r="AZ701" t="str">
            <v>Lj Portimão</v>
          </cell>
          <cell r="BA701" t="str">
            <v>6890</v>
          </cell>
          <cell r="BB701" t="str">
            <v>EDP Outsourcing Comercial</v>
          </cell>
          <cell r="BC701" t="str">
            <v>6890</v>
          </cell>
          <cell r="BD701" t="str">
            <v>6890</v>
          </cell>
          <cell r="BE701" t="str">
            <v>2800</v>
          </cell>
          <cell r="BF701" t="str">
            <v>6890</v>
          </cell>
          <cell r="BG701" t="str">
            <v>EDP Outsourcing Comercial,SA</v>
          </cell>
          <cell r="BH701" t="str">
            <v>1010</v>
          </cell>
          <cell r="BI701">
            <v>1160</v>
          </cell>
          <cell r="BJ701" t="str">
            <v>10</v>
          </cell>
          <cell r="BK701">
            <v>22</v>
          </cell>
          <cell r="BL701">
            <v>222.42</v>
          </cell>
          <cell r="BM701" t="str">
            <v>NÍVEL 5</v>
          </cell>
          <cell r="BN701" t="str">
            <v>02</v>
          </cell>
          <cell r="BO701" t="str">
            <v>07</v>
          </cell>
          <cell r="BP701" t="str">
            <v>20030101</v>
          </cell>
          <cell r="BQ701" t="str">
            <v>21</v>
          </cell>
          <cell r="BR701" t="str">
            <v>EVOLUCAO AUTOMATICA</v>
          </cell>
          <cell r="BS701" t="str">
            <v>20050101</v>
          </cell>
          <cell r="BW701">
            <v>0</v>
          </cell>
          <cell r="BX701">
            <v>0</v>
          </cell>
          <cell r="BY701">
            <v>0</v>
          </cell>
          <cell r="BZ701">
            <v>0</v>
          </cell>
          <cell r="CA701">
            <v>0</v>
          </cell>
          <cell r="CC701">
            <v>0</v>
          </cell>
          <cell r="CG701">
            <v>0</v>
          </cell>
          <cell r="CK701">
            <v>0</v>
          </cell>
          <cell r="CO701">
            <v>0</v>
          </cell>
          <cell r="CT701">
            <v>0</v>
          </cell>
          <cell r="CU701">
            <v>0</v>
          </cell>
          <cell r="CV701">
            <v>0</v>
          </cell>
          <cell r="CW701">
            <v>0</v>
          </cell>
          <cell r="CX701">
            <v>1</v>
          </cell>
          <cell r="CY701" t="str">
            <v>6010</v>
          </cell>
          <cell r="CZ701">
            <v>39.54</v>
          </cell>
          <cell r="DC701">
            <v>0</v>
          </cell>
          <cell r="DF701">
            <v>0</v>
          </cell>
          <cell r="DI701">
            <v>0</v>
          </cell>
          <cell r="DK701">
            <v>0</v>
          </cell>
          <cell r="DL701">
            <v>0</v>
          </cell>
          <cell r="DN701" t="str">
            <v>21D12</v>
          </cell>
          <cell r="DO701" t="str">
            <v>Flex.T.Int."Act.Ind."</v>
          </cell>
          <cell r="DP701">
            <v>2</v>
          </cell>
          <cell r="DQ701">
            <v>100</v>
          </cell>
          <cell r="DR701" t="str">
            <v>LX01</v>
          </cell>
          <cell r="DT701" t="str">
            <v>00350780</v>
          </cell>
          <cell r="DU701" t="str">
            <v>CAIXA GERAL DE DEPOSITOS, SA</v>
          </cell>
        </row>
        <row r="702">
          <cell r="A702" t="str">
            <v>279323</v>
          </cell>
          <cell r="B702" t="str">
            <v>Maria da Piedade Pacheco Catarino Silva</v>
          </cell>
          <cell r="C702" t="str">
            <v>1983</v>
          </cell>
          <cell r="D702">
            <v>22</v>
          </cell>
          <cell r="E702">
            <v>22</v>
          </cell>
          <cell r="F702" t="str">
            <v>19620109</v>
          </cell>
          <cell r="G702" t="str">
            <v>43</v>
          </cell>
          <cell r="H702" t="str">
            <v>1</v>
          </cell>
          <cell r="I702" t="str">
            <v>Casado</v>
          </cell>
          <cell r="J702" t="str">
            <v>feminino</v>
          </cell>
          <cell r="K702">
            <v>2</v>
          </cell>
          <cell r="L702" t="str">
            <v>R Dr. Nobre Oliveira, 13-4 Esq</v>
          </cell>
          <cell r="M702" t="str">
            <v>8300-000</v>
          </cell>
          <cell r="N702" t="str">
            <v>SILVES</v>
          </cell>
          <cell r="O702" t="str">
            <v>00243403</v>
          </cell>
          <cell r="P702" t="str">
            <v>12.ANO - 3. CURSO</v>
          </cell>
          <cell r="R702" t="str">
            <v>6068909</v>
          </cell>
          <cell r="S702" t="str">
            <v>20010118</v>
          </cell>
          <cell r="T702" t="str">
            <v>LISBOA</v>
          </cell>
          <cell r="U702" t="str">
            <v>9803</v>
          </cell>
          <cell r="V702" t="str">
            <v>S.NAC IND ENERGIA-SINDEL</v>
          </cell>
          <cell r="W702" t="str">
            <v>142878707</v>
          </cell>
          <cell r="X702" t="str">
            <v>1120</v>
          </cell>
          <cell r="Y702" t="str">
            <v>0.0</v>
          </cell>
          <cell r="Z702">
            <v>2</v>
          </cell>
          <cell r="AA702" t="str">
            <v>00</v>
          </cell>
          <cell r="AC702" t="str">
            <v>X</v>
          </cell>
          <cell r="AD702" t="str">
            <v>100</v>
          </cell>
          <cell r="AE702" t="str">
            <v>11202041733</v>
          </cell>
          <cell r="AF702" t="str">
            <v>02</v>
          </cell>
          <cell r="AG702" t="str">
            <v>19830117</v>
          </cell>
          <cell r="AH702" t="str">
            <v>DT.Adm.Corr.Antiguid</v>
          </cell>
          <cell r="AI702" t="str">
            <v>1</v>
          </cell>
          <cell r="AJ702" t="str">
            <v>ACTIVOS</v>
          </cell>
          <cell r="AK702" t="str">
            <v>AA</v>
          </cell>
          <cell r="AL702" t="str">
            <v>ACTIVO TEMP.INTEIRO</v>
          </cell>
          <cell r="AM702" t="str">
            <v>J300</v>
          </cell>
          <cell r="AN702" t="str">
            <v>EDPOutsourcing Comercial-S</v>
          </cell>
          <cell r="AO702" t="str">
            <v>J335</v>
          </cell>
          <cell r="AP702" t="str">
            <v>EDPOC-PRTMAO</v>
          </cell>
          <cell r="AQ702" t="str">
            <v>40177130</v>
          </cell>
          <cell r="AR702" t="str">
            <v>70000060</v>
          </cell>
          <cell r="AS702" t="str">
            <v>025.</v>
          </cell>
          <cell r="AT702" t="str">
            <v>ESCRITURARIO COMERCIAL</v>
          </cell>
          <cell r="AU702" t="str">
            <v>1</v>
          </cell>
          <cell r="AV702" t="str">
            <v>00040382</v>
          </cell>
          <cell r="AW702" t="str">
            <v>J20464540430</v>
          </cell>
          <cell r="AX702" t="str">
            <v>AS-LJPTM-LOJA PORTIMÃO</v>
          </cell>
          <cell r="AY702" t="str">
            <v>68905715</v>
          </cell>
          <cell r="AZ702" t="str">
            <v>Lj Portimão</v>
          </cell>
          <cell r="BA702" t="str">
            <v>6890</v>
          </cell>
          <cell r="BB702" t="str">
            <v>EDP Outsourcing Comercial</v>
          </cell>
          <cell r="BC702" t="str">
            <v>6890</v>
          </cell>
          <cell r="BD702" t="str">
            <v>6890</v>
          </cell>
          <cell r="BE702" t="str">
            <v>2800</v>
          </cell>
          <cell r="BF702" t="str">
            <v>6890</v>
          </cell>
          <cell r="BG702" t="str">
            <v>EDP Outsourcing Comercial,SA</v>
          </cell>
          <cell r="BH702" t="str">
            <v>1010</v>
          </cell>
          <cell r="BI702">
            <v>1160</v>
          </cell>
          <cell r="BJ702" t="str">
            <v>10</v>
          </cell>
          <cell r="BK702">
            <v>22</v>
          </cell>
          <cell r="BL702">
            <v>222.42</v>
          </cell>
          <cell r="BM702" t="str">
            <v>NÍVEL 5</v>
          </cell>
          <cell r="BN702" t="str">
            <v>02</v>
          </cell>
          <cell r="BO702" t="str">
            <v>07</v>
          </cell>
          <cell r="BP702" t="str">
            <v>20030101</v>
          </cell>
          <cell r="BQ702" t="str">
            <v>21</v>
          </cell>
          <cell r="BR702" t="str">
            <v>EVOLUCAO AUTOMATICA</v>
          </cell>
          <cell r="BS702" t="str">
            <v>20050101</v>
          </cell>
          <cell r="BW702">
            <v>0</v>
          </cell>
          <cell r="BX702">
            <v>0</v>
          </cell>
          <cell r="BY702">
            <v>0</v>
          </cell>
          <cell r="BZ702">
            <v>0</v>
          </cell>
          <cell r="CA702">
            <v>0</v>
          </cell>
          <cell r="CC702">
            <v>0</v>
          </cell>
          <cell r="CG702">
            <v>0</v>
          </cell>
          <cell r="CK702">
            <v>0</v>
          </cell>
          <cell r="CO702">
            <v>0</v>
          </cell>
          <cell r="CT702">
            <v>0</v>
          </cell>
          <cell r="CU702">
            <v>0</v>
          </cell>
          <cell r="CV702">
            <v>0</v>
          </cell>
          <cell r="CW702">
            <v>0</v>
          </cell>
          <cell r="CX702">
            <v>1</v>
          </cell>
          <cell r="CY702" t="str">
            <v>6010</v>
          </cell>
          <cell r="CZ702">
            <v>39.54</v>
          </cell>
          <cell r="DC702">
            <v>0</v>
          </cell>
          <cell r="DF702">
            <v>0</v>
          </cell>
          <cell r="DI702">
            <v>0</v>
          </cell>
          <cell r="DK702">
            <v>0</v>
          </cell>
          <cell r="DL702">
            <v>0</v>
          </cell>
          <cell r="DN702" t="str">
            <v>21D12</v>
          </cell>
          <cell r="DO702" t="str">
            <v>Flex.T.Int."Act.Ind."</v>
          </cell>
          <cell r="DP702">
            <v>2</v>
          </cell>
          <cell r="DQ702">
            <v>100</v>
          </cell>
          <cell r="DR702" t="str">
            <v>LX01</v>
          </cell>
          <cell r="DT702" t="str">
            <v>00350780</v>
          </cell>
          <cell r="DU702" t="str">
            <v>CAIXA GERAL DE DEPOSITOS, SA</v>
          </cell>
        </row>
        <row r="703">
          <cell r="A703" t="str">
            <v>238937</v>
          </cell>
          <cell r="B703" t="str">
            <v>Jorge Manuel de Campos Inacio</v>
          </cell>
          <cell r="C703" t="str">
            <v>1982</v>
          </cell>
          <cell r="D703">
            <v>23</v>
          </cell>
          <cell r="E703">
            <v>23</v>
          </cell>
          <cell r="F703" t="str">
            <v>19631210</v>
          </cell>
          <cell r="G703" t="str">
            <v>41</v>
          </cell>
          <cell r="H703" t="str">
            <v>1</v>
          </cell>
          <cell r="I703" t="str">
            <v>Casado</v>
          </cell>
          <cell r="J703" t="str">
            <v>masculino</v>
          </cell>
          <cell r="K703">
            <v>2</v>
          </cell>
          <cell r="L703" t="str">
            <v>R Armazens Municipais Lt10-Coca Maravilhas</v>
          </cell>
          <cell r="M703" t="str">
            <v>8500-000</v>
          </cell>
          <cell r="N703" t="str">
            <v>PORTIMÃO</v>
          </cell>
          <cell r="O703" t="str">
            <v>00776000</v>
          </cell>
          <cell r="P703" t="str">
            <v>GESTAO</v>
          </cell>
          <cell r="R703" t="str">
            <v>6405994</v>
          </cell>
          <cell r="S703" t="str">
            <v>19980603</v>
          </cell>
          <cell r="T703" t="str">
            <v>LISBOA</v>
          </cell>
          <cell r="U703" t="str">
            <v>9803</v>
          </cell>
          <cell r="V703" t="str">
            <v>S.NAC IND ENERGIA-SINDEL</v>
          </cell>
          <cell r="W703" t="str">
            <v>170753204</v>
          </cell>
          <cell r="X703" t="str">
            <v>1112</v>
          </cell>
          <cell r="Y703" t="str">
            <v>0.0</v>
          </cell>
          <cell r="Z703">
            <v>2</v>
          </cell>
          <cell r="AA703" t="str">
            <v>00</v>
          </cell>
          <cell r="AD703" t="str">
            <v>100</v>
          </cell>
          <cell r="AE703" t="str">
            <v>11202279900</v>
          </cell>
          <cell r="AF703" t="str">
            <v>02</v>
          </cell>
          <cell r="AG703" t="str">
            <v>19821102</v>
          </cell>
          <cell r="AH703" t="str">
            <v>DT.Adm.Corr.Antiguid</v>
          </cell>
          <cell r="AI703" t="str">
            <v>1</v>
          </cell>
          <cell r="AJ703" t="str">
            <v>ACTIVOS</v>
          </cell>
          <cell r="AK703" t="str">
            <v>AA</v>
          </cell>
          <cell r="AL703" t="str">
            <v>ACTIVO TEMP.INTEIRO</v>
          </cell>
          <cell r="AM703" t="str">
            <v>J300</v>
          </cell>
          <cell r="AN703" t="str">
            <v>EDPOutsourcing Comercial-S</v>
          </cell>
          <cell r="AO703" t="str">
            <v>J335</v>
          </cell>
          <cell r="AP703" t="str">
            <v>EDPOC-PRTMAO</v>
          </cell>
          <cell r="AQ703" t="str">
            <v>40177428</v>
          </cell>
          <cell r="AR703" t="str">
            <v>70000041</v>
          </cell>
          <cell r="AS703" t="str">
            <v>01L1</v>
          </cell>
          <cell r="AT703" t="str">
            <v>LICENCIADO I</v>
          </cell>
          <cell r="AU703" t="str">
            <v>1</v>
          </cell>
          <cell r="AV703" t="str">
            <v>00040449</v>
          </cell>
          <cell r="AW703" t="str">
            <v>J20600002230</v>
          </cell>
          <cell r="AX703" t="str">
            <v>ACCS-CONTACTOS COMERCIAIS SUL</v>
          </cell>
          <cell r="AY703" t="str">
            <v>68908200</v>
          </cell>
          <cell r="AZ703" t="str">
            <v>GC - GA Gestão Conta</v>
          </cell>
          <cell r="BA703" t="str">
            <v>6890</v>
          </cell>
          <cell r="BB703" t="str">
            <v>EDP Outsourcing Comercial</v>
          </cell>
          <cell r="BC703" t="str">
            <v>6890</v>
          </cell>
          <cell r="BD703" t="str">
            <v>6890</v>
          </cell>
          <cell r="BE703" t="str">
            <v>2800</v>
          </cell>
          <cell r="BF703" t="str">
            <v>6890</v>
          </cell>
          <cell r="BG703" t="str">
            <v>EDP Outsourcing Comercial,SA</v>
          </cell>
          <cell r="BH703" t="str">
            <v>1010</v>
          </cell>
          <cell r="BI703">
            <v>1799</v>
          </cell>
          <cell r="BJ703" t="str">
            <v>F</v>
          </cell>
          <cell r="BK703">
            <v>23</v>
          </cell>
          <cell r="BL703">
            <v>232.53</v>
          </cell>
          <cell r="BM703" t="str">
            <v>LIC 1</v>
          </cell>
          <cell r="BN703" t="str">
            <v>01</v>
          </cell>
          <cell r="BO703" t="str">
            <v>F</v>
          </cell>
          <cell r="BP703" t="str">
            <v>20040101</v>
          </cell>
          <cell r="BQ703" t="str">
            <v>21</v>
          </cell>
          <cell r="BR703" t="str">
            <v>EVOLUCAO AUTOMATICA</v>
          </cell>
          <cell r="BS703" t="str">
            <v>20050101</v>
          </cell>
          <cell r="BW703">
            <v>0</v>
          </cell>
          <cell r="BX703">
            <v>0</v>
          </cell>
          <cell r="BY703">
            <v>0</v>
          </cell>
          <cell r="BZ703">
            <v>0</v>
          </cell>
          <cell r="CA703">
            <v>0</v>
          </cell>
          <cell r="CC703">
            <v>0</v>
          </cell>
          <cell r="CG703">
            <v>0</v>
          </cell>
          <cell r="CK703">
            <v>0</v>
          </cell>
          <cell r="CO703">
            <v>0</v>
          </cell>
          <cell r="CT703">
            <v>0</v>
          </cell>
          <cell r="CU703">
            <v>0</v>
          </cell>
          <cell r="CV703">
            <v>0</v>
          </cell>
          <cell r="CW703">
            <v>0</v>
          </cell>
          <cell r="CX703">
            <v>0</v>
          </cell>
          <cell r="CZ703">
            <v>0</v>
          </cell>
          <cell r="DC703">
            <v>0</v>
          </cell>
          <cell r="DF703">
            <v>0</v>
          </cell>
          <cell r="DI703">
            <v>0</v>
          </cell>
          <cell r="DK703">
            <v>0</v>
          </cell>
          <cell r="DL703">
            <v>0</v>
          </cell>
          <cell r="DN703" t="str">
            <v>21D12</v>
          </cell>
          <cell r="DO703" t="str">
            <v>Flex.T.Int."Act.Ind."</v>
          </cell>
          <cell r="DP703">
            <v>2</v>
          </cell>
          <cell r="DQ703">
            <v>100</v>
          </cell>
          <cell r="DR703" t="str">
            <v>LX01</v>
          </cell>
          <cell r="DT703" t="str">
            <v>00070248</v>
          </cell>
          <cell r="DU703" t="str">
            <v>BANCO ESPIRITO SANTO, SA</v>
          </cell>
        </row>
        <row r="704">
          <cell r="A704" t="str">
            <v>189685</v>
          </cell>
          <cell r="B704" t="str">
            <v>João Carlos Campos Guimarães</v>
          </cell>
          <cell r="C704" t="str">
            <v>1980</v>
          </cell>
          <cell r="D704">
            <v>25</v>
          </cell>
          <cell r="E704">
            <v>0</v>
          </cell>
          <cell r="F704" t="str">
            <v>19540817</v>
          </cell>
          <cell r="G704" t="str">
            <v>50</v>
          </cell>
          <cell r="H704" t="str">
            <v>1</v>
          </cell>
          <cell r="I704" t="str">
            <v>Casado</v>
          </cell>
          <cell r="J704" t="str">
            <v>masculino</v>
          </cell>
          <cell r="K704">
            <v>1</v>
          </cell>
          <cell r="L704" t="str">
            <v>Praceta João Villaret, 161-5º Dto. Tras.</v>
          </cell>
          <cell r="M704" t="str">
            <v>4460-337</v>
          </cell>
          <cell r="N704" t="str">
            <v>SENHORA DA HORA</v>
          </cell>
          <cell r="O704" t="str">
            <v>00743205</v>
          </cell>
          <cell r="P704" t="str">
            <v>ENG. ELECTROTECNICA</v>
          </cell>
          <cell r="R704" t="str">
            <v>3024096</v>
          </cell>
          <cell r="S704" t="str">
            <v>19951124</v>
          </cell>
          <cell r="T704" t="str">
            <v>LISBOA</v>
          </cell>
          <cell r="W704" t="str">
            <v>127598472</v>
          </cell>
          <cell r="X704" t="str">
            <v>1821</v>
          </cell>
          <cell r="Y704" t="str">
            <v>0.0</v>
          </cell>
          <cell r="Z704">
            <v>0</v>
          </cell>
          <cell r="AA704" t="str">
            <v>01</v>
          </cell>
          <cell r="AD704" t="str">
            <v>100</v>
          </cell>
          <cell r="AE704" t="str">
            <v>11290348495</v>
          </cell>
          <cell r="AF704" t="str">
            <v>02</v>
          </cell>
          <cell r="AG704" t="str">
            <v>19800301</v>
          </cell>
          <cell r="AH704" t="str">
            <v>DT.Adm.Corr.Antiguid</v>
          </cell>
          <cell r="AK704" t="str">
            <v>AA</v>
          </cell>
          <cell r="AL704" t="str">
            <v>ACTIVO TEMP.INTEIRO</v>
          </cell>
          <cell r="AM704" t="str">
            <v>J1AD</v>
          </cell>
          <cell r="AN704" t="str">
            <v>EDPOutsourcing Comercial-N</v>
          </cell>
          <cell r="AO704" t="str">
            <v>J1A1</v>
          </cell>
          <cell r="AP704" t="str">
            <v>EDPOC-PRT-GnçCr</v>
          </cell>
          <cell r="AQ704" t="str">
            <v>40176763</v>
          </cell>
          <cell r="AR704" t="str">
            <v>70000073</v>
          </cell>
          <cell r="AS704" t="str">
            <v>030I</v>
          </cell>
          <cell r="AT704" t="str">
            <v>DIRECTOR</v>
          </cell>
          <cell r="AU704" t="str">
            <v>1</v>
          </cell>
          <cell r="AV704" t="str">
            <v>00040112</v>
          </cell>
          <cell r="AW704" t="str">
            <v>J20300000110</v>
          </cell>
          <cell r="AX704" t="str">
            <v>PCDR - DIRECTOR</v>
          </cell>
          <cell r="AY704" t="str">
            <v>68904000</v>
          </cell>
          <cell r="AZ704" t="str">
            <v>Área Suporte - Apoio</v>
          </cell>
          <cell r="BA704" t="str">
            <v>6890</v>
          </cell>
          <cell r="BB704" t="str">
            <v>EDP Outsourcing Comercial</v>
          </cell>
          <cell r="BC704" t="str">
            <v>6890</v>
          </cell>
          <cell r="BD704" t="str">
            <v>6890</v>
          </cell>
          <cell r="BE704" t="str">
            <v>2800</v>
          </cell>
          <cell r="BF704" t="str">
            <v>6890</v>
          </cell>
          <cell r="BG704" t="str">
            <v>EDP Outsourcing Comercial,SA</v>
          </cell>
          <cell r="BI704">
            <v>0</v>
          </cell>
          <cell r="BK704">
            <v>0</v>
          </cell>
          <cell r="BL704">
            <v>0</v>
          </cell>
          <cell r="BW704">
            <v>0</v>
          </cell>
          <cell r="BX704">
            <v>0</v>
          </cell>
          <cell r="BY704">
            <v>0</v>
          </cell>
          <cell r="BZ704">
            <v>0</v>
          </cell>
          <cell r="CA704">
            <v>0</v>
          </cell>
          <cell r="CC704">
            <v>0</v>
          </cell>
          <cell r="CG704">
            <v>0</v>
          </cell>
          <cell r="CK704">
            <v>0</v>
          </cell>
          <cell r="CO704">
            <v>0</v>
          </cell>
          <cell r="CT704">
            <v>0</v>
          </cell>
          <cell r="CU704">
            <v>0</v>
          </cell>
          <cell r="CV704">
            <v>0</v>
          </cell>
          <cell r="CW704">
            <v>0</v>
          </cell>
          <cell r="CX704">
            <v>0</v>
          </cell>
          <cell r="CZ704">
            <v>0</v>
          </cell>
          <cell r="DC704">
            <v>0</v>
          </cell>
          <cell r="DF704">
            <v>0</v>
          </cell>
          <cell r="DI704">
            <v>0</v>
          </cell>
          <cell r="DK704">
            <v>0</v>
          </cell>
          <cell r="DL704">
            <v>0</v>
          </cell>
          <cell r="DP704">
            <v>9</v>
          </cell>
          <cell r="DQ704">
            <v>100</v>
          </cell>
          <cell r="DR704" t="str">
            <v>ADMI</v>
          </cell>
          <cell r="DT704" t="str">
            <v>00100000</v>
          </cell>
          <cell r="DU704" t="str">
            <v>BANCO BPI, SA</v>
          </cell>
        </row>
        <row r="705">
          <cell r="A705" t="str">
            <v>117501</v>
          </cell>
          <cell r="B705" t="str">
            <v>Fernando Pinto Carvalho</v>
          </cell>
          <cell r="C705" t="str">
            <v>1967</v>
          </cell>
          <cell r="D705">
            <v>38</v>
          </cell>
          <cell r="E705">
            <v>0</v>
          </cell>
          <cell r="F705" t="str">
            <v>19490725</v>
          </cell>
          <cell r="G705" t="str">
            <v>55</v>
          </cell>
          <cell r="H705" t="str">
            <v>1</v>
          </cell>
          <cell r="I705" t="str">
            <v>Casado</v>
          </cell>
          <cell r="J705" t="str">
            <v>masculino</v>
          </cell>
          <cell r="K705">
            <v>2</v>
          </cell>
          <cell r="L705" t="str">
            <v>Qt Vale Gemil,4</v>
          </cell>
          <cell r="M705" t="str">
            <v>3040-322</v>
          </cell>
          <cell r="N705" t="str">
            <v>COIMBRA</v>
          </cell>
          <cell r="O705" t="str">
            <v>00743355</v>
          </cell>
          <cell r="P705" t="str">
            <v>"AUTOMACAO,ENERGIA,ELECTRONICA"</v>
          </cell>
          <cell r="R705" t="str">
            <v>973575</v>
          </cell>
          <cell r="S705" t="str">
            <v>19920121</v>
          </cell>
          <cell r="T705" t="str">
            <v>COIMBRA</v>
          </cell>
          <cell r="W705" t="str">
            <v>159154480</v>
          </cell>
          <cell r="X705" t="str">
            <v>0728</v>
          </cell>
          <cell r="Y705" t="str">
            <v>0.0</v>
          </cell>
          <cell r="Z705">
            <v>0</v>
          </cell>
          <cell r="AA705" t="str">
            <v>00</v>
          </cell>
          <cell r="AD705" t="str">
            <v>100</v>
          </cell>
          <cell r="AE705" t="str">
            <v>11264392130</v>
          </cell>
          <cell r="AF705" t="str">
            <v>02</v>
          </cell>
          <cell r="AG705" t="str">
            <v>19670801</v>
          </cell>
          <cell r="AH705" t="str">
            <v>DT.Adm.Corr.Antiguid</v>
          </cell>
          <cell r="AK705" t="str">
            <v>AA</v>
          </cell>
          <cell r="AL705" t="str">
            <v>ACTIVO TEMP.INTEIRO</v>
          </cell>
          <cell r="AM705" t="str">
            <v>J2AD</v>
          </cell>
          <cell r="AN705" t="str">
            <v>EDPOutsourcingComercial-Ce</v>
          </cell>
          <cell r="AO705" t="str">
            <v>J2A1</v>
          </cell>
          <cell r="AP705" t="str">
            <v>EDPOC-CMBR-UrbD</v>
          </cell>
          <cell r="AQ705" t="str">
            <v>40177164</v>
          </cell>
          <cell r="AR705" t="str">
            <v>70000073</v>
          </cell>
          <cell r="AS705" t="str">
            <v>030I</v>
          </cell>
          <cell r="AT705" t="str">
            <v>DIRECTOR</v>
          </cell>
          <cell r="AU705" t="str">
            <v>1</v>
          </cell>
          <cell r="AV705" t="str">
            <v>00040401</v>
          </cell>
          <cell r="AW705" t="str">
            <v>J20500000120</v>
          </cell>
          <cell r="AX705" t="str">
            <v>OCDR-DIRECTOR</v>
          </cell>
          <cell r="AY705" t="str">
            <v>68907000</v>
          </cell>
          <cell r="AZ705" t="str">
            <v>Operações Comerciais</v>
          </cell>
          <cell r="BA705" t="str">
            <v>6890</v>
          </cell>
          <cell r="BB705" t="str">
            <v>EDP Outsourcing Comercial</v>
          </cell>
          <cell r="BC705" t="str">
            <v>6890</v>
          </cell>
          <cell r="BD705" t="str">
            <v>6890</v>
          </cell>
          <cell r="BE705" t="str">
            <v>2800</v>
          </cell>
          <cell r="BF705" t="str">
            <v>6890</v>
          </cell>
          <cell r="BG705" t="str">
            <v>EDP Outsourcing Comercial,SA</v>
          </cell>
          <cell r="BI705">
            <v>0</v>
          </cell>
          <cell r="BK705">
            <v>0</v>
          </cell>
          <cell r="BL705">
            <v>0</v>
          </cell>
          <cell r="BW705">
            <v>0</v>
          </cell>
          <cell r="BX705">
            <v>0</v>
          </cell>
          <cell r="BY705">
            <v>0</v>
          </cell>
          <cell r="BZ705">
            <v>0</v>
          </cell>
          <cell r="CA705">
            <v>0</v>
          </cell>
          <cell r="CC705">
            <v>0</v>
          </cell>
          <cell r="CG705">
            <v>0</v>
          </cell>
          <cell r="CK705">
            <v>0</v>
          </cell>
          <cell r="CO705">
            <v>0</v>
          </cell>
          <cell r="CT705">
            <v>0</v>
          </cell>
          <cell r="CU705">
            <v>0</v>
          </cell>
          <cell r="CV705">
            <v>0</v>
          </cell>
          <cell r="CW705">
            <v>0</v>
          </cell>
          <cell r="CX705">
            <v>0</v>
          </cell>
          <cell r="CZ705">
            <v>0</v>
          </cell>
          <cell r="DC705">
            <v>0</v>
          </cell>
          <cell r="DF705">
            <v>0</v>
          </cell>
          <cell r="DI705">
            <v>0</v>
          </cell>
          <cell r="DK705">
            <v>0</v>
          </cell>
          <cell r="DL705">
            <v>0</v>
          </cell>
          <cell r="DP705">
            <v>9</v>
          </cell>
          <cell r="DQ705">
            <v>100</v>
          </cell>
          <cell r="DR705" t="str">
            <v>ADMI</v>
          </cell>
          <cell r="DT705" t="str">
            <v>00330000</v>
          </cell>
          <cell r="DU705" t="str">
            <v>BANCO COMERCIAL PORTUGUES, SA</v>
          </cell>
        </row>
        <row r="706">
          <cell r="A706" t="str">
            <v>125806</v>
          </cell>
          <cell r="B706" t="str">
            <v>Jose Alberto Marcos Silva</v>
          </cell>
          <cell r="C706" t="str">
            <v>1970</v>
          </cell>
          <cell r="D706">
            <v>35</v>
          </cell>
          <cell r="E706">
            <v>0</v>
          </cell>
          <cell r="F706" t="str">
            <v>19440210</v>
          </cell>
          <cell r="G706" t="str">
            <v>61</v>
          </cell>
          <cell r="H706" t="str">
            <v>1</v>
          </cell>
          <cell r="I706" t="str">
            <v>Casado</v>
          </cell>
          <cell r="J706" t="str">
            <v>masculino</v>
          </cell>
          <cell r="K706">
            <v>1</v>
          </cell>
          <cell r="L706" t="str">
            <v>Av.D João II, lte 1.01.2.2-6º</v>
          </cell>
          <cell r="M706" t="str">
            <v>1990-095</v>
          </cell>
          <cell r="N706" t="str">
            <v>LISBOA</v>
          </cell>
          <cell r="O706" t="str">
            <v>00743106</v>
          </cell>
          <cell r="P706" t="str">
            <v>ENG. ELECTROTECNICA</v>
          </cell>
          <cell r="R706" t="str">
            <v>2514983</v>
          </cell>
          <cell r="S706" t="str">
            <v>19990415</v>
          </cell>
          <cell r="T706" t="str">
            <v>LISBOA</v>
          </cell>
          <cell r="W706" t="str">
            <v>101793758</v>
          </cell>
          <cell r="X706" t="str">
            <v>3336</v>
          </cell>
          <cell r="Y706" t="str">
            <v>0.0</v>
          </cell>
          <cell r="Z706">
            <v>0</v>
          </cell>
          <cell r="AA706" t="str">
            <v>00</v>
          </cell>
          <cell r="AC706" t="str">
            <v>X</v>
          </cell>
          <cell r="AD706" t="str">
            <v>100</v>
          </cell>
          <cell r="AE706" t="str">
            <v>10940063907</v>
          </cell>
          <cell r="AF706" t="str">
            <v>02</v>
          </cell>
          <cell r="AG706" t="str">
            <v>19700301</v>
          </cell>
          <cell r="AH706" t="str">
            <v>DT.Adm.Corr.Antiguid</v>
          </cell>
          <cell r="AK706" t="str">
            <v>AB</v>
          </cell>
          <cell r="AL706" t="str">
            <v>MEMB.ADM.GRUPO EDP</v>
          </cell>
          <cell r="AM706" t="str">
            <v>J3AD</v>
          </cell>
          <cell r="AN706" t="str">
            <v>EDPOutsourcing Comercial-S</v>
          </cell>
          <cell r="AO706" t="str">
            <v>J3A1</v>
          </cell>
          <cell r="AP706" t="str">
            <v>EDPOC-LSB-CCB43</v>
          </cell>
          <cell r="AQ706" t="str">
            <v>40178886</v>
          </cell>
          <cell r="AR706" t="str">
            <v>70000255</v>
          </cell>
          <cell r="AS706" t="str">
            <v>140M</v>
          </cell>
          <cell r="AT706" t="str">
            <v>ADMINISTRADOR DELEGADO</v>
          </cell>
          <cell r="AU706" t="str">
            <v>1</v>
          </cell>
          <cell r="AV706" t="str">
            <v>00040102</v>
          </cell>
          <cell r="AW706" t="str">
            <v>J20</v>
          </cell>
          <cell r="AX706" t="str">
            <v>CA-CONSELHO ADMINISTRAÇÃO</v>
          </cell>
          <cell r="AY706" t="str">
            <v>68900100</v>
          </cell>
          <cell r="AZ706" t="str">
            <v>Orgãos Sociais</v>
          </cell>
          <cell r="BA706" t="str">
            <v>6890</v>
          </cell>
          <cell r="BB706" t="str">
            <v>EDP Outsourcing Comercial</v>
          </cell>
          <cell r="BC706" t="str">
            <v>6890</v>
          </cell>
          <cell r="BD706" t="str">
            <v>2800</v>
          </cell>
          <cell r="BF706" t="str">
            <v>6890</v>
          </cell>
          <cell r="BG706" t="str">
            <v>EDP Outsourcing Comercial,SA</v>
          </cell>
          <cell r="BI706">
            <v>0</v>
          </cell>
          <cell r="BK706">
            <v>0</v>
          </cell>
          <cell r="BL706">
            <v>0</v>
          </cell>
          <cell r="BW706">
            <v>0</v>
          </cell>
          <cell r="BX706">
            <v>0</v>
          </cell>
          <cell r="BY706">
            <v>0</v>
          </cell>
          <cell r="BZ706">
            <v>0</v>
          </cell>
          <cell r="CA706">
            <v>0</v>
          </cell>
          <cell r="CC706">
            <v>0</v>
          </cell>
          <cell r="CG706">
            <v>0</v>
          </cell>
          <cell r="CK706">
            <v>0</v>
          </cell>
          <cell r="CO706">
            <v>0</v>
          </cell>
          <cell r="CT706">
            <v>0</v>
          </cell>
          <cell r="CU706">
            <v>0</v>
          </cell>
          <cell r="CV706">
            <v>0</v>
          </cell>
          <cell r="CW706">
            <v>0</v>
          </cell>
          <cell r="CX706">
            <v>0</v>
          </cell>
          <cell r="CZ706">
            <v>0</v>
          </cell>
          <cell r="DC706">
            <v>0</v>
          </cell>
          <cell r="DF706">
            <v>0</v>
          </cell>
          <cell r="DI706">
            <v>0</v>
          </cell>
          <cell r="DK706">
            <v>0</v>
          </cell>
          <cell r="DL706">
            <v>0</v>
          </cell>
          <cell r="DP706">
            <v>0</v>
          </cell>
          <cell r="DQ706">
            <v>100</v>
          </cell>
          <cell r="DR706" t="str">
            <v>ADMI</v>
          </cell>
          <cell r="DT706" t="str">
            <v>00100000</v>
          </cell>
          <cell r="DU706" t="str">
            <v>BANCO BPI, SA</v>
          </cell>
        </row>
        <row r="707">
          <cell r="A707" t="str">
            <v>333771</v>
          </cell>
          <cell r="B707" t="str">
            <v>Antonio Manuel Barreto Pita de Abreu</v>
          </cell>
          <cell r="C707"/>
          <cell r="D707" t="e">
            <v>#VALUE!</v>
          </cell>
          <cell r="E707">
            <v>0</v>
          </cell>
          <cell r="F707" t="str">
            <v>19500317</v>
          </cell>
          <cell r="G707" t="str">
            <v>55</v>
          </cell>
          <cell r="H707" t="str">
            <v>1</v>
          </cell>
          <cell r="I707" t="str">
            <v>Casado</v>
          </cell>
          <cell r="J707" t="str">
            <v>masculino</v>
          </cell>
          <cell r="K707">
            <v>2</v>
          </cell>
          <cell r="L707" t="str">
            <v>R Campolide,351 - Edifício III, 19º D</v>
          </cell>
          <cell r="M707" t="str">
            <v>1070-034</v>
          </cell>
          <cell r="N707" t="str">
            <v>LISBOA</v>
          </cell>
          <cell r="O707" t="str">
            <v>00000000</v>
          </cell>
          <cell r="W707" t="str">
            <v>100944590</v>
          </cell>
          <cell r="X707" t="str">
            <v>3107</v>
          </cell>
          <cell r="Y707" t="str">
            <v>0.0</v>
          </cell>
          <cell r="Z707">
            <v>0</v>
          </cell>
          <cell r="AA707" t="str">
            <v>00</v>
          </cell>
          <cell r="AC707" t="str">
            <v>X</v>
          </cell>
          <cell r="AD707" t="str">
            <v>100</v>
          </cell>
          <cell r="AE707" t="str">
            <v>11218257446</v>
          </cell>
          <cell r="AK707" t="str">
            <v>AW</v>
          </cell>
          <cell r="AL707" t="str">
            <v>MEMB.CA-G.EDP-N.SUB</v>
          </cell>
          <cell r="AM707" t="str">
            <v>J3AD</v>
          </cell>
          <cell r="AN707" t="str">
            <v>EDPOutsourcing Comercial-S</v>
          </cell>
          <cell r="AO707" t="str">
            <v>J3A1</v>
          </cell>
          <cell r="AP707" t="str">
            <v>EDPOC-LSB-CCB43</v>
          </cell>
          <cell r="AQ707" t="str">
            <v>40178885</v>
          </cell>
          <cell r="AR707" t="str">
            <v>70002076</v>
          </cell>
          <cell r="AS707" t="str">
            <v>410M</v>
          </cell>
          <cell r="AT707" t="str">
            <v>VOGAL CA N/E</v>
          </cell>
          <cell r="AU707" t="str">
            <v>0</v>
          </cell>
          <cell r="AV707" t="str">
            <v>00040102</v>
          </cell>
          <cell r="AW707" t="str">
            <v>J20</v>
          </cell>
          <cell r="AX707" t="str">
            <v>CA-CONSELHO ADMINISTRAÇÃO</v>
          </cell>
          <cell r="AY707" t="str">
            <v>68900100</v>
          </cell>
          <cell r="AZ707" t="str">
            <v>Orgãos Sociais</v>
          </cell>
          <cell r="BA707" t="str">
            <v>6890</v>
          </cell>
          <cell r="BB707" t="str">
            <v>EDP Outsourcing Comercial</v>
          </cell>
          <cell r="BC707" t="str">
            <v>6890</v>
          </cell>
          <cell r="BF707" t="str">
            <v>6890</v>
          </cell>
          <cell r="BG707" t="str">
            <v>EDP Outsourcing Comercial,SA</v>
          </cell>
          <cell r="BI707">
            <v>0</v>
          </cell>
          <cell r="BK707">
            <v>0</v>
          </cell>
          <cell r="BL707">
            <v>0</v>
          </cell>
          <cell r="BW707">
            <v>0</v>
          </cell>
          <cell r="BX707">
            <v>0</v>
          </cell>
          <cell r="BY707">
            <v>0</v>
          </cell>
          <cell r="BZ707">
            <v>0</v>
          </cell>
          <cell r="CA707">
            <v>0</v>
          </cell>
          <cell r="CC707">
            <v>0</v>
          </cell>
          <cell r="CG707">
            <v>0</v>
          </cell>
          <cell r="CK707">
            <v>0</v>
          </cell>
          <cell r="CO707">
            <v>0</v>
          </cell>
          <cell r="CT707">
            <v>0</v>
          </cell>
          <cell r="CU707">
            <v>0</v>
          </cell>
          <cell r="CV707">
            <v>0</v>
          </cell>
          <cell r="CW707">
            <v>0</v>
          </cell>
          <cell r="CX707">
            <v>0</v>
          </cell>
          <cell r="CZ707">
            <v>0</v>
          </cell>
          <cell r="DC707">
            <v>0</v>
          </cell>
          <cell r="DF707">
            <v>0</v>
          </cell>
          <cell r="DI707">
            <v>0</v>
          </cell>
          <cell r="DK707">
            <v>0</v>
          </cell>
          <cell r="DL707">
            <v>0</v>
          </cell>
          <cell r="DP707">
            <v>0</v>
          </cell>
          <cell r="DQ707">
            <v>100</v>
          </cell>
          <cell r="DR707" t="str">
            <v>ADMS</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sheetName val="Cover II"/>
      <sheetName val="Key Assumptions"/>
      <sheetName val="Séries Macro "/>
      <sheetName val="Cover III"/>
      <sheetName val="P.Operacionais"/>
      <sheetName val="Activo Fixo"/>
      <sheetName val="Desvios"/>
      <sheetName val="DR Reg."/>
      <sheetName val="Dívida"/>
      <sheetName val="Fundo Maneio"/>
      <sheetName val="IRC"/>
      <sheetName val="Cover IV"/>
      <sheetName val="RAB"/>
      <sheetName val="ALLOWED REVENUES"/>
      <sheetName val="IS"/>
      <sheetName val="NWC"/>
      <sheetName val="Dívida (2)"/>
      <sheetName val="Cover V"/>
      <sheetName val="Mapas - Electricidade"/>
      <sheetName val="Mapas - Gás"/>
      <sheetName val="Cover VI"/>
      <sheetName val="Notas"/>
      <sheetName val="Questões"/>
    </sheetNames>
    <sheetDataSet>
      <sheetData sheetId="0"/>
      <sheetData sheetId="1"/>
      <sheetData sheetId="2"/>
      <sheetData sheetId="3"/>
      <sheetData sheetId="4"/>
      <sheetData sheetId="5"/>
      <sheetData sheetId="6">
        <row r="4">
          <cell r="F4">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_TG"/>
      <sheetName val="estima_PG"/>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 val="CAE_0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row r="5">
          <cell r="L5">
            <v>2044345.1874909999</v>
          </cell>
          <cell r="M5">
            <v>0</v>
          </cell>
          <cell r="N5">
            <v>1611920.933</v>
          </cell>
        </row>
        <row r="6">
          <cell r="L6">
            <v>2039165.229208</v>
          </cell>
          <cell r="M6">
            <v>0</v>
          </cell>
          <cell r="N6">
            <v>1616917.9140000001</v>
          </cell>
        </row>
        <row r="7">
          <cell r="N7">
            <v>1635696.943</v>
          </cell>
        </row>
        <row r="11">
          <cell r="B11" t="str">
            <v>JAN</v>
          </cell>
          <cell r="C11">
            <v>309498.80554299999</v>
          </cell>
          <cell r="D11">
            <v>3549814.6136249998</v>
          </cell>
          <cell r="E11">
            <v>0</v>
          </cell>
          <cell r="F11">
            <v>58.706415</v>
          </cell>
          <cell r="G11">
            <v>384206.91301999998</v>
          </cell>
          <cell r="H11">
            <v>5488104.8784310007</v>
          </cell>
          <cell r="I11">
            <v>0</v>
          </cell>
          <cell r="J11">
            <v>4502.6106589999999</v>
          </cell>
          <cell r="K11">
            <v>8562877.3229129985</v>
          </cell>
          <cell r="L11">
            <v>4083510.4166989997</v>
          </cell>
          <cell r="M11">
            <v>0</v>
          </cell>
          <cell r="N11">
            <v>4864535.79</v>
          </cell>
        </row>
        <row r="12">
          <cell r="L12">
            <v>1846858.8653289999</v>
          </cell>
          <cell r="M12">
            <v>0</v>
          </cell>
          <cell r="N12">
            <v>1457610.0490000001</v>
          </cell>
        </row>
        <row r="13">
          <cell r="L13">
            <v>1793884.067397</v>
          </cell>
          <cell r="M13">
            <v>0</v>
          </cell>
          <cell r="N13">
            <v>1469742.2520000001</v>
          </cell>
        </row>
        <row r="14">
          <cell r="N14">
            <v>1470574.737</v>
          </cell>
        </row>
        <row r="18">
          <cell r="B18" t="str">
            <v>FEV</v>
          </cell>
          <cell r="C18">
            <v>48375.199646000001</v>
          </cell>
          <cell r="D18">
            <v>2472220.2891259999</v>
          </cell>
          <cell r="E18">
            <v>0</v>
          </cell>
          <cell r="F18">
            <v>0</v>
          </cell>
          <cell r="G18">
            <v>325254.39632</v>
          </cell>
          <cell r="H18">
            <v>4524956.5740189999</v>
          </cell>
          <cell r="I18">
            <v>0</v>
          </cell>
          <cell r="J18">
            <v>0</v>
          </cell>
          <cell r="K18">
            <v>7628695.5203519994</v>
          </cell>
          <cell r="L18">
            <v>3640742.932726</v>
          </cell>
          <cell r="M18">
            <v>0</v>
          </cell>
          <cell r="N18">
            <v>4397927.0379999997</v>
          </cell>
        </row>
        <row r="19">
          <cell r="L19">
            <v>2012244.5188120001</v>
          </cell>
          <cell r="M19">
            <v>0</v>
          </cell>
          <cell r="N19">
            <v>1163519.4990000001</v>
          </cell>
        </row>
        <row r="20">
          <cell r="L20">
            <v>2036232.8295829999</v>
          </cell>
          <cell r="M20">
            <v>0</v>
          </cell>
          <cell r="N20">
            <v>1504557.9620000001</v>
          </cell>
        </row>
        <row r="21">
          <cell r="N21">
            <v>1489026.801</v>
          </cell>
        </row>
        <row r="25">
          <cell r="B25" t="str">
            <v>MAR</v>
          </cell>
          <cell r="C25">
            <v>0</v>
          </cell>
          <cell r="D25">
            <v>1359618.434812</v>
          </cell>
          <cell r="E25">
            <v>0</v>
          </cell>
          <cell r="F25">
            <v>0</v>
          </cell>
          <cell r="G25">
            <v>257554.93971100001</v>
          </cell>
          <cell r="H25">
            <v>4014597.1256569996</v>
          </cell>
          <cell r="I25">
            <v>0</v>
          </cell>
          <cell r="J25">
            <v>1845.988486</v>
          </cell>
          <cell r="K25">
            <v>8485649.4834109992</v>
          </cell>
          <cell r="L25">
            <v>4048477.3483950002</v>
          </cell>
          <cell r="M25">
            <v>0</v>
          </cell>
          <cell r="N25">
            <v>4157104.2620000001</v>
          </cell>
        </row>
        <row r="26">
          <cell r="L26">
            <v>1979780.1164249999</v>
          </cell>
          <cell r="M26">
            <v>0</v>
          </cell>
          <cell r="N26">
            <v>1565468.09</v>
          </cell>
        </row>
        <row r="27">
          <cell r="L27">
            <v>1772117.401936</v>
          </cell>
          <cell r="M27">
            <v>0</v>
          </cell>
          <cell r="N27">
            <v>1532002.159</v>
          </cell>
        </row>
        <row r="28">
          <cell r="N28">
            <v>1472513.196</v>
          </cell>
        </row>
        <row r="32">
          <cell r="B32" t="str">
            <v>ABR</v>
          </cell>
          <cell r="C32">
            <v>0</v>
          </cell>
          <cell r="D32">
            <v>603281.31366300001</v>
          </cell>
          <cell r="E32">
            <v>0</v>
          </cell>
          <cell r="F32">
            <v>364.29137800000001</v>
          </cell>
          <cell r="G32">
            <v>240641.38623900001</v>
          </cell>
          <cell r="H32">
            <v>4388529.3634299999</v>
          </cell>
          <cell r="I32">
            <v>0</v>
          </cell>
          <cell r="J32">
            <v>595.33702700000003</v>
          </cell>
          <cell r="K32">
            <v>8135574.7916120002</v>
          </cell>
          <cell r="L32">
            <v>3751897.5183609999</v>
          </cell>
          <cell r="M32">
            <v>0</v>
          </cell>
          <cell r="N32">
            <v>4569983.4450000003</v>
          </cell>
        </row>
        <row r="33">
          <cell r="L33">
            <v>2044851.5900119999</v>
          </cell>
          <cell r="M33">
            <v>0</v>
          </cell>
          <cell r="N33">
            <v>1608986.834</v>
          </cell>
        </row>
        <row r="34">
          <cell r="L34">
            <v>2040948.409119</v>
          </cell>
          <cell r="M34">
            <v>0</v>
          </cell>
          <cell r="N34">
            <v>1071375.746</v>
          </cell>
        </row>
        <row r="35">
          <cell r="N35">
            <v>1603706.5220000001</v>
          </cell>
        </row>
        <row r="39">
          <cell r="B39" t="str">
            <v>MAI</v>
          </cell>
          <cell r="C39">
            <v>0</v>
          </cell>
          <cell r="D39">
            <v>1864997.440587</v>
          </cell>
          <cell r="E39">
            <v>435257.13425600005</v>
          </cell>
          <cell r="F39">
            <v>0</v>
          </cell>
          <cell r="G39">
            <v>284885.544711</v>
          </cell>
          <cell r="H39">
            <v>4931022.4423150001</v>
          </cell>
          <cell r="I39">
            <v>0</v>
          </cell>
          <cell r="J39">
            <v>5573.9608349999999</v>
          </cell>
          <cell r="K39">
            <v>6548018.3394289995</v>
          </cell>
          <cell r="L39">
            <v>4085799.9991309997</v>
          </cell>
          <cell r="M39">
            <v>0</v>
          </cell>
          <cell r="N39">
            <v>4284069.102</v>
          </cell>
        </row>
        <row r="40">
          <cell r="L40">
            <v>1979611.4696299999</v>
          </cell>
          <cell r="M40">
            <v>0</v>
          </cell>
          <cell r="N40">
            <v>1520699.7690000001</v>
          </cell>
        </row>
        <row r="41">
          <cell r="L41">
            <v>1974179.4689730001</v>
          </cell>
          <cell r="M41">
            <v>0</v>
          </cell>
          <cell r="N41">
            <v>631923.93500000006</v>
          </cell>
        </row>
        <row r="42">
          <cell r="N42">
            <v>1528102.304</v>
          </cell>
        </row>
        <row r="46">
          <cell r="B46" t="str">
            <v>JUN</v>
          </cell>
          <cell r="C46">
            <v>0</v>
          </cell>
          <cell r="D46">
            <v>2312915.3505190001</v>
          </cell>
          <cell r="E46">
            <v>703518.70307100005</v>
          </cell>
          <cell r="F46">
            <v>3590.1796839999997</v>
          </cell>
          <cell r="G46">
            <v>293994.10883500002</v>
          </cell>
          <cell r="H46">
            <v>5616065.4571400005</v>
          </cell>
          <cell r="I46">
            <v>1084.8635899999999</v>
          </cell>
          <cell r="J46">
            <v>23802.734770000003</v>
          </cell>
          <cell r="K46">
            <v>6471258.429397</v>
          </cell>
          <cell r="L46">
            <v>3953790.9386029998</v>
          </cell>
          <cell r="M46">
            <v>0</v>
          </cell>
          <cell r="N46">
            <v>3680726.0079999999</v>
          </cell>
        </row>
        <row r="47">
          <cell r="L47">
            <v>1878235.759696</v>
          </cell>
          <cell r="M47">
            <v>0</v>
          </cell>
          <cell r="N47">
            <v>1550261.8559999999</v>
          </cell>
        </row>
        <row r="48">
          <cell r="L48">
            <v>2026068.4453390001</v>
          </cell>
          <cell r="M48">
            <v>0</v>
          </cell>
          <cell r="N48">
            <v>1552177.024</v>
          </cell>
        </row>
        <row r="49">
          <cell r="N49">
            <v>1491855.8759999999</v>
          </cell>
        </row>
        <row r="53">
          <cell r="B53" t="str">
            <v>JUL</v>
          </cell>
          <cell r="C53">
            <v>188747.56327700001</v>
          </cell>
          <cell r="D53">
            <v>2520501.6568630002</v>
          </cell>
          <cell r="E53">
            <v>689703.31931599998</v>
          </cell>
          <cell r="F53">
            <v>245.17573200000001</v>
          </cell>
          <cell r="G53">
            <v>7946.2403439999998</v>
          </cell>
          <cell r="H53">
            <v>5877519.7676729998</v>
          </cell>
          <cell r="I53">
            <v>2634.0979649999999</v>
          </cell>
          <cell r="J53">
            <v>83476.536970000001</v>
          </cell>
          <cell r="K53">
            <v>8419997.1011429988</v>
          </cell>
          <cell r="L53">
            <v>3904304.2050350001</v>
          </cell>
          <cell r="M53">
            <v>0</v>
          </cell>
          <cell r="N53">
            <v>4594294.7560000001</v>
          </cell>
        </row>
        <row r="54">
          <cell r="L54">
            <v>2034643.4399910001</v>
          </cell>
          <cell r="M54">
            <v>0</v>
          </cell>
          <cell r="N54">
            <v>825288.755</v>
          </cell>
        </row>
        <row r="55">
          <cell r="L55">
            <v>2011924.6242170001</v>
          </cell>
          <cell r="M55">
            <v>0</v>
          </cell>
          <cell r="N55">
            <v>1518801.486</v>
          </cell>
        </row>
        <row r="56">
          <cell r="N56">
            <v>1166584.183</v>
          </cell>
        </row>
        <row r="60">
          <cell r="B60" t="str">
            <v>AGO</v>
          </cell>
          <cell r="C60">
            <v>19011.840569</v>
          </cell>
          <cell r="D60">
            <v>1370971.5023429999</v>
          </cell>
          <cell r="E60">
            <v>1201910.9063949999</v>
          </cell>
          <cell r="F60">
            <v>0</v>
          </cell>
          <cell r="G60">
            <v>1828.3347120000001</v>
          </cell>
          <cell r="H60">
            <v>3470840.6382520003</v>
          </cell>
          <cell r="I60">
            <v>0</v>
          </cell>
          <cell r="J60">
            <v>0</v>
          </cell>
          <cell r="K60">
            <v>8285632.805168</v>
          </cell>
          <cell r="L60">
            <v>4046568.064208</v>
          </cell>
          <cell r="M60">
            <v>0</v>
          </cell>
          <cell r="N60">
            <v>3510674.4239999996</v>
          </cell>
        </row>
        <row r="61">
          <cell r="L61">
            <v>127712.16</v>
          </cell>
          <cell r="M61">
            <v>3628527.84</v>
          </cell>
          <cell r="N61">
            <v>4354680</v>
          </cell>
        </row>
        <row r="62">
          <cell r="L62">
            <v>0</v>
          </cell>
          <cell r="M62">
            <v>0</v>
          </cell>
          <cell r="N62">
            <v>0</v>
          </cell>
        </row>
        <row r="63">
          <cell r="N63">
            <v>0</v>
          </cell>
        </row>
        <row r="67">
          <cell r="B67" t="str">
            <v>SET</v>
          </cell>
          <cell r="C67">
            <v>0</v>
          </cell>
          <cell r="D67">
            <v>1651545.0000000002</v>
          </cell>
          <cell r="E67">
            <v>0</v>
          </cell>
          <cell r="F67">
            <v>14000</v>
          </cell>
          <cell r="G67">
            <v>63074</v>
          </cell>
          <cell r="H67">
            <v>4539556</v>
          </cell>
          <cell r="I67">
            <v>3630</v>
          </cell>
          <cell r="J67">
            <v>0</v>
          </cell>
          <cell r="K67">
            <v>7851816.0000000009</v>
          </cell>
          <cell r="L67">
            <v>127712.16</v>
          </cell>
          <cell r="M67">
            <v>3628527.84</v>
          </cell>
          <cell r="N67">
            <v>4354680</v>
          </cell>
        </row>
        <row r="68">
          <cell r="L68">
            <v>0</v>
          </cell>
          <cell r="M68">
            <v>3863400</v>
          </cell>
          <cell r="N68">
            <v>4615380</v>
          </cell>
        </row>
        <row r="69">
          <cell r="L69">
            <v>0</v>
          </cell>
          <cell r="M69">
            <v>0</v>
          </cell>
          <cell r="N69">
            <v>0</v>
          </cell>
        </row>
        <row r="70">
          <cell r="N70">
            <v>0</v>
          </cell>
        </row>
        <row r="74">
          <cell r="B74" t="str">
            <v>OUT</v>
          </cell>
          <cell r="C74">
            <v>0</v>
          </cell>
          <cell r="D74">
            <v>494982.00000000006</v>
          </cell>
          <cell r="E74">
            <v>0</v>
          </cell>
          <cell r="F74">
            <v>14000</v>
          </cell>
          <cell r="G74">
            <v>65142</v>
          </cell>
          <cell r="H74">
            <v>3980025</v>
          </cell>
          <cell r="I74">
            <v>3630</v>
          </cell>
          <cell r="J74">
            <v>0</v>
          </cell>
          <cell r="K74">
            <v>8189100.0000000009</v>
          </cell>
          <cell r="L74">
            <v>0</v>
          </cell>
          <cell r="M74">
            <v>3863400</v>
          </cell>
          <cell r="N74">
            <v>4615380</v>
          </cell>
        </row>
        <row r="75">
          <cell r="L75">
            <v>0</v>
          </cell>
          <cell r="M75">
            <v>3600200</v>
          </cell>
          <cell r="N75">
            <v>4447740</v>
          </cell>
        </row>
        <row r="76">
          <cell r="L76">
            <v>0</v>
          </cell>
          <cell r="M76">
            <v>0</v>
          </cell>
          <cell r="N76">
            <v>0</v>
          </cell>
        </row>
        <row r="77">
          <cell r="N77">
            <v>0</v>
          </cell>
        </row>
        <row r="81">
          <cell r="B81" t="str">
            <v>NOV</v>
          </cell>
          <cell r="C81">
            <v>0</v>
          </cell>
          <cell r="D81">
            <v>255770.59280400001</v>
          </cell>
          <cell r="E81">
            <v>299971.84019400005</v>
          </cell>
          <cell r="F81">
            <v>14000</v>
          </cell>
          <cell r="G81">
            <v>74448</v>
          </cell>
          <cell r="H81">
            <v>2690590</v>
          </cell>
          <cell r="I81">
            <v>3630</v>
          </cell>
          <cell r="J81">
            <v>0</v>
          </cell>
          <cell r="K81">
            <v>7824600.0000000009</v>
          </cell>
          <cell r="L81">
            <v>0</v>
          </cell>
          <cell r="M81">
            <v>3600200</v>
          </cell>
          <cell r="N81">
            <v>4447740</v>
          </cell>
        </row>
        <row r="82">
          <cell r="L82">
            <v>0</v>
          </cell>
          <cell r="M82">
            <v>3496800</v>
          </cell>
          <cell r="N82">
            <v>4372500</v>
          </cell>
        </row>
        <row r="83">
          <cell r="L83">
            <v>0</v>
          </cell>
          <cell r="M83">
            <v>0</v>
          </cell>
          <cell r="N83">
            <v>0</v>
          </cell>
        </row>
        <row r="84">
          <cell r="N84">
            <v>0</v>
          </cell>
        </row>
        <row r="88">
          <cell r="B88" t="str">
            <v>DEZ</v>
          </cell>
          <cell r="C88">
            <v>0</v>
          </cell>
          <cell r="D88">
            <v>518094.00000000006</v>
          </cell>
          <cell r="E88">
            <v>866700.00000000012</v>
          </cell>
          <cell r="F88">
            <v>135800</v>
          </cell>
          <cell r="G88">
            <v>87890</v>
          </cell>
          <cell r="H88">
            <v>2434565</v>
          </cell>
          <cell r="I88">
            <v>3630</v>
          </cell>
          <cell r="J88">
            <v>0</v>
          </cell>
          <cell r="K88">
            <v>8113284.0000000009</v>
          </cell>
          <cell r="L88">
            <v>0</v>
          </cell>
          <cell r="M88">
            <v>3496800</v>
          </cell>
          <cell r="N88">
            <v>4372500</v>
          </cell>
        </row>
        <row r="94">
          <cell r="C94" t="str">
            <v>CTO</v>
          </cell>
          <cell r="D94" t="str">
            <v>CCGf</v>
          </cell>
          <cell r="E94" t="str">
            <v>CCGg</v>
          </cell>
          <cell r="F94" t="str">
            <v>CAM</v>
          </cell>
          <cell r="G94" t="str">
            <v>CBR</v>
          </cell>
          <cell r="H94" t="str">
            <v>CSB</v>
          </cell>
          <cell r="I94" t="str">
            <v>CTA</v>
          </cell>
          <cell r="J94" t="str">
            <v>CTB</v>
          </cell>
          <cell r="K94" t="str">
            <v>CSN</v>
          </cell>
        </row>
        <row r="96">
          <cell r="B96" t="str">
            <v>JAN</v>
          </cell>
          <cell r="C96">
            <v>3.4864806069999998</v>
          </cell>
          <cell r="D96">
            <v>3.2265587099999999</v>
          </cell>
          <cell r="E96">
            <v>4.5817867540000004</v>
          </cell>
          <cell r="F96">
            <v>4.1884695020000002</v>
          </cell>
          <cell r="G96">
            <v>3.1226230830000001</v>
          </cell>
          <cell r="H96">
            <v>3.0178796939999999</v>
          </cell>
          <cell r="I96">
            <v>15.31628813</v>
          </cell>
          <cell r="J96">
            <v>15.31628813</v>
          </cell>
          <cell r="K96">
            <v>1.658361974</v>
          </cell>
        </row>
        <row r="97">
          <cell r="B97" t="str">
            <v>FEV</v>
          </cell>
          <cell r="C97">
            <v>3.5248139090000001</v>
          </cell>
          <cell r="D97">
            <v>3.3463566</v>
          </cell>
          <cell r="E97">
            <v>4.1348311029999998</v>
          </cell>
          <cell r="F97">
            <v>4.1957792219999996</v>
          </cell>
          <cell r="G97">
            <v>3.2422395850000001</v>
          </cell>
          <cell r="H97">
            <v>3.1369349660000001</v>
          </cell>
          <cell r="I97">
            <v>15.31628813</v>
          </cell>
          <cell r="J97">
            <v>15.31628813</v>
          </cell>
          <cell r="K97">
            <v>1.673273021</v>
          </cell>
        </row>
        <row r="98">
          <cell r="B98" t="str">
            <v>MAR</v>
          </cell>
          <cell r="C98">
            <v>3.5248139090000001</v>
          </cell>
          <cell r="D98">
            <v>3.7070237189999999</v>
          </cell>
          <cell r="E98">
            <v>4.5645496940000001</v>
          </cell>
          <cell r="F98">
            <v>4.1844814642000001</v>
          </cell>
          <cell r="G98">
            <v>3.603178787</v>
          </cell>
          <cell r="H98">
            <v>3.498262612</v>
          </cell>
          <cell r="I98">
            <v>15.31628813</v>
          </cell>
          <cell r="J98">
            <v>15.31628813</v>
          </cell>
          <cell r="K98">
            <v>1.7097659650000001</v>
          </cell>
        </row>
        <row r="99">
          <cell r="B99" t="str">
            <v>ABR</v>
          </cell>
          <cell r="C99">
            <v>3.8637526520000001</v>
          </cell>
          <cell r="D99">
            <v>4.059140889</v>
          </cell>
          <cell r="E99">
            <v>4.5853598980000001</v>
          </cell>
          <cell r="F99">
            <v>4.2030889419999999</v>
          </cell>
          <cell r="G99">
            <v>3.9548424849999999</v>
          </cell>
          <cell r="H99">
            <v>3.849918701</v>
          </cell>
          <cell r="I99">
            <v>15.31628813</v>
          </cell>
          <cell r="J99">
            <v>15.31628813</v>
          </cell>
          <cell r="K99">
            <v>1.700403425</v>
          </cell>
        </row>
        <row r="100">
          <cell r="B100" t="str">
            <v>MAI</v>
          </cell>
          <cell r="C100">
            <v>3.8637526520000001</v>
          </cell>
          <cell r="D100">
            <v>4.1133136370000001</v>
          </cell>
          <cell r="E100">
            <v>4.4126158950000001</v>
          </cell>
          <cell r="F100">
            <v>4.2359826810000003</v>
          </cell>
          <cell r="G100">
            <v>4.0081989849999999</v>
          </cell>
          <cell r="H100">
            <v>3.9036438740000001</v>
          </cell>
          <cell r="I100">
            <v>15.31628813</v>
          </cell>
          <cell r="J100">
            <v>15.31628813</v>
          </cell>
          <cell r="K100">
            <v>1.684355088</v>
          </cell>
        </row>
        <row r="101">
          <cell r="B101" t="str">
            <v>JUN</v>
          </cell>
          <cell r="C101">
            <v>3.8637526520000001</v>
          </cell>
          <cell r="D101">
            <v>3.804446408</v>
          </cell>
          <cell r="E101">
            <v>4.4070587059999999</v>
          </cell>
          <cell r="F101">
            <v>4.2652215609999997</v>
          </cell>
          <cell r="G101">
            <v>3.6986062020000001</v>
          </cell>
          <cell r="H101">
            <v>3.5946172540000001</v>
          </cell>
          <cell r="I101">
            <v>15.31628813</v>
          </cell>
          <cell r="J101">
            <v>15.31628813</v>
          </cell>
          <cell r="K101">
            <v>1.6186863549999999</v>
          </cell>
        </row>
        <row r="102">
          <cell r="B102" t="str">
            <v>JUL</v>
          </cell>
          <cell r="C102">
            <v>4.4545877740000002</v>
          </cell>
          <cell r="D102">
            <v>3.8173389649999998</v>
          </cell>
          <cell r="E102">
            <v>4.4120274610000001</v>
          </cell>
          <cell r="F102">
            <v>4.2798410010000003</v>
          </cell>
          <cell r="G102">
            <v>3.711135981</v>
          </cell>
          <cell r="H102">
            <v>3.607863365</v>
          </cell>
          <cell r="I102">
            <v>16.024096532000002</v>
          </cell>
          <cell r="J102">
            <v>16.024096532000002</v>
          </cell>
          <cell r="K102">
            <v>1.557969344</v>
          </cell>
        </row>
        <row r="103">
          <cell r="B103" t="str">
            <v>AGO</v>
          </cell>
          <cell r="C103">
            <v>4.115368932</v>
          </cell>
          <cell r="D103">
            <v>3.9757452679999998</v>
          </cell>
          <cell r="E103">
            <v>4.0206495609999999</v>
          </cell>
          <cell r="F103">
            <v>4.2871507199999996</v>
          </cell>
          <cell r="G103">
            <v>3.8693608959999999</v>
          </cell>
          <cell r="H103">
            <v>3.7655824660000001</v>
          </cell>
          <cell r="I103">
            <v>15.559629957</v>
          </cell>
          <cell r="J103">
            <v>15.559629957</v>
          </cell>
          <cell r="K103">
            <v>1.498215056</v>
          </cell>
        </row>
        <row r="104">
          <cell r="B104" t="str">
            <v>SET</v>
          </cell>
          <cell r="C104">
            <v>4.3624213890472801</v>
          </cell>
          <cell r="D104">
            <v>4.0481668830000004</v>
          </cell>
          <cell r="E104">
            <v>4.3454516315623266</v>
          </cell>
          <cell r="F104">
            <v>4.2871507199999996</v>
          </cell>
          <cell r="G104">
            <v>4.62504575</v>
          </cell>
          <cell r="H104">
            <v>3.8380643289999998</v>
          </cell>
          <cell r="I104">
            <v>15.559629957</v>
          </cell>
          <cell r="J104">
            <v>15.559629957</v>
          </cell>
          <cell r="K104">
            <v>1.5325643470000001</v>
          </cell>
        </row>
        <row r="105">
          <cell r="B105" t="str">
            <v>OUT</v>
          </cell>
          <cell r="C105">
            <v>4.4695031111427888</v>
          </cell>
          <cell r="D105">
            <v>4.1508759770000001</v>
          </cell>
          <cell r="E105">
            <v>4.896251790432812</v>
          </cell>
          <cell r="F105">
            <v>4.2871507199999996</v>
          </cell>
          <cell r="G105">
            <v>4.0444916050000002</v>
          </cell>
          <cell r="H105">
            <v>3.9407734219999999</v>
          </cell>
          <cell r="I105">
            <v>15.559629957</v>
          </cell>
          <cell r="J105">
            <v>15.559629957</v>
          </cell>
          <cell r="K105">
            <v>1.550945928</v>
          </cell>
        </row>
        <row r="106">
          <cell r="B106" t="str">
            <v>NOV</v>
          </cell>
          <cell r="C106">
            <v>4.4564796584461863</v>
          </cell>
          <cell r="D106">
            <v>4.3255830560000001</v>
          </cell>
          <cell r="E106">
            <v>4.896251790432812</v>
          </cell>
          <cell r="F106">
            <v>4.3017701600000002</v>
          </cell>
          <cell r="G106">
            <v>4.2188359069999999</v>
          </cell>
          <cell r="H106">
            <v>4.1148516879999999</v>
          </cell>
          <cell r="I106">
            <v>15.559629957</v>
          </cell>
          <cell r="J106">
            <v>15.559629957</v>
          </cell>
          <cell r="K106">
            <v>1.5968642959999999</v>
          </cell>
        </row>
        <row r="107">
          <cell r="B107" t="str">
            <v>DEZ</v>
          </cell>
          <cell r="C107">
            <v>4.4362209542646704</v>
          </cell>
          <cell r="D107">
            <v>4.3066516669999997</v>
          </cell>
          <cell r="E107">
            <v>4.896251790432812</v>
          </cell>
          <cell r="F107">
            <v>4.3310090399999996</v>
          </cell>
          <cell r="G107">
            <v>4.1991789639999997</v>
          </cell>
          <cell r="H107">
            <v>4.094662671</v>
          </cell>
          <cell r="I107">
            <v>15.559629957</v>
          </cell>
          <cell r="J107">
            <v>15.559629957</v>
          </cell>
          <cell r="K107">
            <v>1.593803071</v>
          </cell>
        </row>
      </sheetData>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refreshError="1"/>
      <sheetData sheetId="1" refreshError="1"/>
      <sheetData sheetId="2" refreshError="1"/>
      <sheetData sheetId="3" refreshError="1"/>
      <sheetData sheetId="4" refreshError="1"/>
      <sheetData sheetId="5" refreshError="1">
        <row r="139">
          <cell r="H139">
            <v>0.5</v>
          </cell>
          <cell r="N139">
            <v>2</v>
          </cell>
        </row>
      </sheetData>
      <sheetData sheetId="6" refreshError="1"/>
      <sheetData sheetId="7" refreshError="1"/>
      <sheetData sheetId="8" refreshError="1">
        <row r="6">
          <cell r="Q6">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 val="descr_ERSE"/>
      <sheetName val="valid_transf"/>
      <sheetName val="ot_não_liq"/>
      <sheetName val="TPE_detalhe"/>
      <sheetName val="valid_novos"/>
      <sheetName val="ctrl_bal"/>
      <sheetName val="Imo_base"/>
      <sheetName val="Crit_de_repart_finais"/>
      <sheetName val="im_dir"/>
      <sheetName val="im_ind"/>
      <sheetName val="valid_repart"/>
      <sheetName val="Ind_final"/>
      <sheetName val="Imob_ERSE_2005"/>
      <sheetName val="Modelo_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 val="DesvTarMostra (3)"/>
    </sheetNames>
    <sheetDataSet>
      <sheetData sheetId="0"/>
      <sheetData sheetId="1"/>
      <sheetData sheetId="2"/>
      <sheetData sheetId="3"/>
      <sheetData sheetId="4"/>
      <sheetData sheetId="5">
        <row r="5">
          <cell r="B5" t="str">
            <v>Orçamento de exploração (MEur)</v>
          </cell>
        </row>
        <row r="6">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Proveitos operacionais</v>
          </cell>
          <cell r="F7">
            <v>2027.0967711800001</v>
          </cell>
          <cell r="G7">
            <v>199.76774455</v>
          </cell>
          <cell r="H7">
            <v>191.91515043999999</v>
          </cell>
          <cell r="I7">
            <v>193.64081213</v>
          </cell>
          <cell r="J7">
            <v>196.5630146</v>
          </cell>
          <cell r="K7">
            <v>190.01591250999999</v>
          </cell>
          <cell r="L7">
            <v>206.94315237999999</v>
          </cell>
          <cell r="M7">
            <v>211.94621563000001</v>
          </cell>
          <cell r="N7">
            <v>206.44293985000002</v>
          </cell>
          <cell r="O7">
            <v>211.85727018999998</v>
          </cell>
          <cell r="P7">
            <v>218.00455890000001</v>
          </cell>
          <cell r="Q7">
            <v>0</v>
          </cell>
          <cell r="R7">
            <v>0</v>
          </cell>
        </row>
        <row r="8">
          <cell r="B8" t="str">
            <v xml:space="preserve">  Vendas de electricidade</v>
          </cell>
          <cell r="F8">
            <v>2014.7010837700002</v>
          </cell>
          <cell r="G8">
            <v>198.76093882000001</v>
          </cell>
          <cell r="H8">
            <v>191.04211351999999</v>
          </cell>
          <cell r="I8">
            <v>192.10683784</v>
          </cell>
          <cell r="J8">
            <v>195.48052823</v>
          </cell>
          <cell r="K8">
            <v>188.83923114000001</v>
          </cell>
          <cell r="L8">
            <v>205.63798241999999</v>
          </cell>
          <cell r="M8">
            <v>210.78130099000001</v>
          </cell>
          <cell r="N8">
            <v>205.28062313000001</v>
          </cell>
          <cell r="O8">
            <v>210.08116276999999</v>
          </cell>
          <cell r="P8">
            <v>216.69036491</v>
          </cell>
          <cell r="Q8">
            <v>0</v>
          </cell>
          <cell r="R8">
            <v>0</v>
          </cell>
        </row>
        <row r="9">
          <cell r="B9" t="str">
            <v xml:space="preserve">    Vendas de electricidade a centrais do SEP</v>
          </cell>
          <cell r="F9">
            <v>2.6231635000000004</v>
          </cell>
          <cell r="G9">
            <v>0.25411275999999999</v>
          </cell>
          <cell r="H9">
            <v>0.31147553</v>
          </cell>
          <cell r="I9">
            <v>0.21458031</v>
          </cell>
          <cell r="J9">
            <v>0.25984101999999998</v>
          </cell>
          <cell r="K9">
            <v>0.22723729000000001</v>
          </cell>
          <cell r="L9">
            <v>0.22571909000000001</v>
          </cell>
          <cell r="M9">
            <v>0.33012399999999997</v>
          </cell>
          <cell r="N9">
            <v>0.22845662999999999</v>
          </cell>
          <cell r="O9">
            <v>0.22673863999999999</v>
          </cell>
          <cell r="P9">
            <v>0.34487823000000001</v>
          </cell>
          <cell r="Q9">
            <v>0</v>
          </cell>
          <cell r="R9">
            <v>0</v>
          </cell>
        </row>
        <row r="10">
          <cell r="B10" t="str">
            <v xml:space="preserve">    Exportação de electricidade</v>
          </cell>
          <cell r="F10">
            <v>32.351110540000001</v>
          </cell>
          <cell r="G10">
            <v>3.3614966100000001</v>
          </cell>
          <cell r="H10">
            <v>3.6217528300000001</v>
          </cell>
          <cell r="I10">
            <v>5.2221765700000002</v>
          </cell>
          <cell r="J10">
            <v>1.2532804799999999</v>
          </cell>
          <cell r="K10">
            <v>2.3540287499999999</v>
          </cell>
          <cell r="L10">
            <v>1.63844627</v>
          </cell>
          <cell r="M10">
            <v>3.5391892600000001</v>
          </cell>
          <cell r="N10">
            <v>1.79916093</v>
          </cell>
          <cell r="O10">
            <v>5.6694541000000003</v>
          </cell>
          <cell r="P10">
            <v>3.8921247399999999</v>
          </cell>
          <cell r="Q10">
            <v>0</v>
          </cell>
          <cell r="R10">
            <v>0</v>
          </cell>
        </row>
        <row r="11">
          <cell r="B11" t="str">
            <v xml:space="preserve">    Exportação de electricidade - Contratos Financeir.</v>
          </cell>
          <cell r="F11">
            <v>7.9802399999999996E-2</v>
          </cell>
          <cell r="G11">
            <v>0</v>
          </cell>
          <cell r="H11">
            <v>0</v>
          </cell>
          <cell r="I11">
            <v>3.1083E-2</v>
          </cell>
          <cell r="J11">
            <v>4.2646200000000002E-2</v>
          </cell>
          <cell r="K11">
            <v>0</v>
          </cell>
          <cell r="L11">
            <v>0</v>
          </cell>
          <cell r="M11">
            <v>4.7831999999999996E-3</v>
          </cell>
          <cell r="N11">
            <v>1.2899999999999999E-3</v>
          </cell>
          <cell r="O11">
            <v>0</v>
          </cell>
          <cell r="P11">
            <v>0</v>
          </cell>
          <cell r="Q11">
            <v>0</v>
          </cell>
          <cell r="R11">
            <v>0</v>
          </cell>
        </row>
        <row r="12">
          <cell r="B12" t="str">
            <v xml:space="preserve">    Tarifa Transfronteiriça (CBT)</v>
          </cell>
          <cell r="F12">
            <v>1.42585257</v>
          </cell>
          <cell r="G12">
            <v>0.13</v>
          </cell>
          <cell r="H12">
            <v>0.13</v>
          </cell>
          <cell r="I12">
            <v>-0.26</v>
          </cell>
          <cell r="J12">
            <v>0.83994159000000002</v>
          </cell>
          <cell r="K12">
            <v>0</v>
          </cell>
          <cell r="L12">
            <v>0</v>
          </cell>
          <cell r="M12">
            <v>0</v>
          </cell>
          <cell r="N12">
            <v>0.58591097999999997</v>
          </cell>
          <cell r="O12">
            <v>0</v>
          </cell>
          <cell r="P12">
            <v>0</v>
          </cell>
          <cell r="Q12">
            <v>0</v>
          </cell>
          <cell r="R12">
            <v>0</v>
          </cell>
        </row>
        <row r="13">
          <cell r="B13" t="str">
            <v xml:space="preserve">    Facturação de AEE - Encargo fixo base</v>
          </cell>
          <cell r="F13">
            <v>1152.0093799999997</v>
          </cell>
          <cell r="G13">
            <v>115.20093799999999</v>
          </cell>
          <cell r="H13">
            <v>115.20093799999999</v>
          </cell>
          <cell r="I13">
            <v>115.20093799999999</v>
          </cell>
          <cell r="J13">
            <v>115.20093799999999</v>
          </cell>
          <cell r="K13">
            <v>115.20093799999999</v>
          </cell>
          <cell r="L13">
            <v>115.20093799999999</v>
          </cell>
          <cell r="M13">
            <v>115.20093799999999</v>
          </cell>
          <cell r="N13">
            <v>115.20093799999999</v>
          </cell>
          <cell r="O13">
            <v>115.20093799999999</v>
          </cell>
          <cell r="P13">
            <v>115.20093799999999</v>
          </cell>
          <cell r="Q13">
            <v>0</v>
          </cell>
          <cell r="R13">
            <v>0</v>
          </cell>
        </row>
        <row r="14">
          <cell r="B14" t="str">
            <v xml:space="preserve">    Facturação de AEE - Encargo variável base</v>
          </cell>
          <cell r="F14">
            <v>358.75626299999999</v>
          </cell>
          <cell r="G14">
            <v>31.186430000000001</v>
          </cell>
          <cell r="H14">
            <v>26.727079</v>
          </cell>
          <cell r="I14">
            <v>29.374271</v>
          </cell>
          <cell r="J14">
            <v>28.018405999999999</v>
          </cell>
          <cell r="K14">
            <v>33.558796999999998</v>
          </cell>
          <cell r="L14">
            <v>36.398618999999997</v>
          </cell>
          <cell r="M14">
            <v>43.943272</v>
          </cell>
          <cell r="N14">
            <v>42.150818999999998</v>
          </cell>
          <cell r="O14">
            <v>43.888148999999999</v>
          </cell>
          <cell r="P14">
            <v>43.510421000000001</v>
          </cell>
          <cell r="Q14">
            <v>0</v>
          </cell>
          <cell r="R14">
            <v>0</v>
          </cell>
        </row>
        <row r="15">
          <cell r="B15" t="str">
            <v xml:space="preserve">    Desvios de AEE fixos - gerados</v>
          </cell>
          <cell r="F15">
            <v>193.51366486999999</v>
          </cell>
          <cell r="G15">
            <v>27.17525053</v>
          </cell>
          <cell r="H15">
            <v>24.114488900000001</v>
          </cell>
          <cell r="I15">
            <v>21.335618650000001</v>
          </cell>
          <cell r="J15">
            <v>24.32404511</v>
          </cell>
          <cell r="K15">
            <v>17.812435199999999</v>
          </cell>
          <cell r="L15">
            <v>15.213798110000001</v>
          </cell>
          <cell r="M15">
            <v>-3.7015404900000002</v>
          </cell>
          <cell r="N15">
            <v>29.09562051</v>
          </cell>
          <cell r="O15">
            <v>15.68925241</v>
          </cell>
          <cell r="P15">
            <v>22.454695940000001</v>
          </cell>
          <cell r="Q15">
            <v>0</v>
          </cell>
          <cell r="R15">
            <v>0</v>
          </cell>
        </row>
        <row r="16">
          <cell r="B16" t="str">
            <v xml:space="preserve">    Desvios de AEE fixos - recuperados de 2001</v>
          </cell>
          <cell r="F16">
            <v>-1.8154899999999998</v>
          </cell>
          <cell r="G16">
            <v>-0.18154899999999999</v>
          </cell>
          <cell r="H16">
            <v>-0.18154899999999999</v>
          </cell>
          <cell r="I16">
            <v>-0.18154899999999999</v>
          </cell>
          <cell r="J16">
            <v>-0.18154899999999999</v>
          </cell>
          <cell r="K16">
            <v>-0.18154899999999999</v>
          </cell>
          <cell r="L16">
            <v>-0.18154899999999999</v>
          </cell>
          <cell r="M16">
            <v>-0.18154899999999999</v>
          </cell>
          <cell r="N16">
            <v>-0.18154899999999999</v>
          </cell>
          <cell r="O16">
            <v>-0.18154899999999999</v>
          </cell>
          <cell r="P16">
            <v>-0.18154899999999999</v>
          </cell>
          <cell r="Q16">
            <v>0</v>
          </cell>
          <cell r="R16">
            <v>0</v>
          </cell>
        </row>
        <row r="17">
          <cell r="B17" t="str">
            <v xml:space="preserve">    Desvio de combustível - gerado NBT</v>
          </cell>
          <cell r="F17">
            <v>24.636807999999998</v>
          </cell>
          <cell r="G17">
            <v>-0.212475</v>
          </cell>
          <cell r="H17">
            <v>3.2924000000000002E-2</v>
          </cell>
          <cell r="I17">
            <v>0.85739799999999999</v>
          </cell>
          <cell r="J17">
            <v>1.8156369999999999</v>
          </cell>
          <cell r="K17">
            <v>1.591226</v>
          </cell>
          <cell r="L17">
            <v>5.1019839999999999</v>
          </cell>
          <cell r="M17">
            <v>1.830476</v>
          </cell>
          <cell r="N17">
            <v>3.8088549999999999</v>
          </cell>
          <cell r="O17">
            <v>3.0879829999999999</v>
          </cell>
          <cell r="P17">
            <v>6.7228000000000003</v>
          </cell>
          <cell r="Q17">
            <v>0</v>
          </cell>
          <cell r="R17">
            <v>0</v>
          </cell>
        </row>
        <row r="18">
          <cell r="B18" t="str">
            <v xml:space="preserve">    Desvio de combustível - recuperado NBT</v>
          </cell>
          <cell r="F18">
            <v>0.37753900000000096</v>
          </cell>
          <cell r="G18">
            <v>0.78544199999999997</v>
          </cell>
          <cell r="H18">
            <v>0.78544199999999997</v>
          </cell>
          <cell r="I18">
            <v>0.78544199999999997</v>
          </cell>
          <cell r="J18">
            <v>0.26570199999999999</v>
          </cell>
          <cell r="K18">
            <v>0.26570199999999999</v>
          </cell>
          <cell r="L18">
            <v>0.26570199999999999</v>
          </cell>
          <cell r="M18">
            <v>-0.178482</v>
          </cell>
          <cell r="N18">
            <v>-0.178482</v>
          </cell>
          <cell r="O18">
            <v>-0.178482</v>
          </cell>
          <cell r="P18">
            <v>-2.2404470000000001</v>
          </cell>
          <cell r="Q18">
            <v>0</v>
          </cell>
          <cell r="R18">
            <v>0</v>
          </cell>
        </row>
        <row r="19">
          <cell r="B19" t="str">
            <v xml:space="preserve">    Desvio de combustível - gerado BT</v>
          </cell>
          <cell r="F19">
            <v>58.458096000000005</v>
          </cell>
          <cell r="G19">
            <v>-0.35361300000000001</v>
          </cell>
          <cell r="H19">
            <v>5.4793000000000001E-2</v>
          </cell>
          <cell r="I19">
            <v>1.426925</v>
          </cell>
          <cell r="J19">
            <v>3.0216750000000001</v>
          </cell>
          <cell r="K19">
            <v>2.6482000000000001</v>
          </cell>
          <cell r="L19">
            <v>8.4909829999999999</v>
          </cell>
          <cell r="M19">
            <v>10.852522</v>
          </cell>
          <cell r="N19">
            <v>9.0376329999999996</v>
          </cell>
          <cell r="O19">
            <v>7.3271509999999997</v>
          </cell>
          <cell r="P19">
            <v>15.951827</v>
          </cell>
          <cell r="Q19">
            <v>0</v>
          </cell>
          <cell r="R19">
            <v>0</v>
          </cell>
        </row>
        <row r="20">
          <cell r="B20" t="str">
            <v xml:space="preserve">    Desvio de combustível - recuperado BT</v>
          </cell>
          <cell r="F20">
            <v>3.5084789999999995</v>
          </cell>
          <cell r="G20">
            <v>1.3071729999999999</v>
          </cell>
          <cell r="H20">
            <v>1.3071729999999999</v>
          </cell>
          <cell r="I20">
            <v>1.3071729999999999</v>
          </cell>
          <cell r="J20">
            <v>0.442195</v>
          </cell>
          <cell r="K20">
            <v>0.442195</v>
          </cell>
          <cell r="L20">
            <v>0.442195</v>
          </cell>
          <cell r="M20">
            <v>0</v>
          </cell>
          <cell r="N20">
            <v>0</v>
          </cell>
          <cell r="O20">
            <v>0</v>
          </cell>
          <cell r="P20">
            <v>-1.739625</v>
          </cell>
          <cell r="Q20">
            <v>0</v>
          </cell>
          <cell r="R20">
            <v>0</v>
          </cell>
        </row>
        <row r="21">
          <cell r="B21" t="str">
            <v xml:space="preserve">    Facturação de AEE - Encargo Variável - Aju.Quant.</v>
          </cell>
          <cell r="F21">
            <v>-4.6829900000000002</v>
          </cell>
          <cell r="G21">
            <v>-0.99904000000000004</v>
          </cell>
          <cell r="H21">
            <v>-1.68302</v>
          </cell>
          <cell r="I21">
            <v>1.3419000000000001</v>
          </cell>
          <cell r="J21">
            <v>1.4065000000000001</v>
          </cell>
          <cell r="K21">
            <v>-0.19264000000000001</v>
          </cell>
          <cell r="L21">
            <v>5.9615999999999998</v>
          </cell>
          <cell r="M21">
            <v>1.6336999999999999</v>
          </cell>
          <cell r="N21">
            <v>-2.9811999999999999</v>
          </cell>
          <cell r="O21">
            <v>-3.0981200000000002</v>
          </cell>
          <cell r="P21">
            <v>-6.0726699999999996</v>
          </cell>
          <cell r="Q21">
            <v>0</v>
          </cell>
          <cell r="R21">
            <v>0</v>
          </cell>
        </row>
        <row r="22">
          <cell r="B22" t="str">
            <v xml:space="preserve">    Desvios de AEE fixos - recuperados de 2002</v>
          </cell>
          <cell r="F22">
            <v>-202.34401109999996</v>
          </cell>
          <cell r="G22">
            <v>-20.23440111</v>
          </cell>
          <cell r="H22">
            <v>-20.23440111</v>
          </cell>
          <cell r="I22">
            <v>-20.23440111</v>
          </cell>
          <cell r="J22">
            <v>-20.23440111</v>
          </cell>
          <cell r="K22">
            <v>-20.23440111</v>
          </cell>
          <cell r="L22">
            <v>-20.23440111</v>
          </cell>
          <cell r="M22">
            <v>-20.23440111</v>
          </cell>
          <cell r="N22">
            <v>-20.23440111</v>
          </cell>
          <cell r="O22">
            <v>-20.23440111</v>
          </cell>
          <cell r="P22">
            <v>-20.23440111</v>
          </cell>
          <cell r="Q22">
            <v>0</v>
          </cell>
          <cell r="R22">
            <v>0</v>
          </cell>
        </row>
        <row r="23">
          <cell r="B23" t="str">
            <v xml:space="preserve">    Enc.Var.base 2002 Rec.</v>
          </cell>
          <cell r="F23">
            <v>-8.766359999999997</v>
          </cell>
          <cell r="G23">
            <v>0</v>
          </cell>
          <cell r="H23">
            <v>-1.7532719999999999</v>
          </cell>
          <cell r="I23">
            <v>-0.87663599999999997</v>
          </cell>
          <cell r="J23">
            <v>-0.87663599999999997</v>
          </cell>
          <cell r="K23">
            <v>-0.87663599999999997</v>
          </cell>
          <cell r="L23">
            <v>-0.87663599999999997</v>
          </cell>
          <cell r="M23">
            <v>-0.87663599999999997</v>
          </cell>
          <cell r="N23">
            <v>-0.87663599999999997</v>
          </cell>
          <cell r="O23">
            <v>-0.87663599999999997</v>
          </cell>
          <cell r="P23">
            <v>-0.87663599999999997</v>
          </cell>
          <cell r="Q23">
            <v>0</v>
          </cell>
          <cell r="R23">
            <v>0</v>
          </cell>
        </row>
        <row r="24">
          <cell r="B24" t="str">
            <v xml:space="preserve">    Uso Global do Sistema</v>
          </cell>
          <cell r="F24">
            <v>201.35068687</v>
          </cell>
          <cell r="G24">
            <v>22.175333200000001</v>
          </cell>
          <cell r="H24">
            <v>20.669972900000001</v>
          </cell>
          <cell r="I24">
            <v>21.05215832</v>
          </cell>
          <cell r="J24">
            <v>19.222200319999999</v>
          </cell>
          <cell r="K24">
            <v>19.62238816</v>
          </cell>
          <cell r="L24">
            <v>19.733175540000001</v>
          </cell>
          <cell r="M24">
            <v>20.596000289999999</v>
          </cell>
          <cell r="N24">
            <v>18.786458920000001</v>
          </cell>
          <cell r="O24">
            <v>19.62088262</v>
          </cell>
          <cell r="P24">
            <v>19.872116599999998</v>
          </cell>
          <cell r="Q24">
            <v>0</v>
          </cell>
          <cell r="R24">
            <v>0</v>
          </cell>
        </row>
        <row r="25">
          <cell r="B25" t="str">
            <v xml:space="preserve">    Desvios de UGS gerados</v>
          </cell>
          <cell r="F25">
            <v>50.215562529999993</v>
          </cell>
          <cell r="G25">
            <v>5.7530557299999998</v>
          </cell>
          <cell r="H25">
            <v>5.8768824000000004</v>
          </cell>
          <cell r="I25">
            <v>1.29329812</v>
          </cell>
          <cell r="J25">
            <v>6.5813605199999996</v>
          </cell>
          <cell r="K25">
            <v>2.55745786</v>
          </cell>
          <cell r="L25">
            <v>1.14755878</v>
          </cell>
          <cell r="M25">
            <v>23.53755365</v>
          </cell>
          <cell r="N25">
            <v>-6.2675044299999998</v>
          </cell>
          <cell r="O25">
            <v>4.6219876500000003</v>
          </cell>
          <cell r="P25">
            <v>5.1139122500000003</v>
          </cell>
          <cell r="Q25">
            <v>0</v>
          </cell>
          <cell r="R25">
            <v>0</v>
          </cell>
        </row>
        <row r="26">
          <cell r="B26" t="str">
            <v xml:space="preserve">    Desvios de UGS recuperados</v>
          </cell>
          <cell r="F26">
            <v>-2.9935706500000001</v>
          </cell>
          <cell r="G26">
            <v>-0.34954060999999997</v>
          </cell>
          <cell r="H26">
            <v>-0.30413794</v>
          </cell>
          <cell r="I26">
            <v>-0.31378672000000002</v>
          </cell>
          <cell r="J26">
            <v>-0.28087410000000002</v>
          </cell>
          <cell r="K26">
            <v>-0.28483215000000001</v>
          </cell>
          <cell r="L26">
            <v>-0.28379747</v>
          </cell>
          <cell r="M26">
            <v>-0.30848194000000001</v>
          </cell>
          <cell r="N26">
            <v>-0.27926459999999997</v>
          </cell>
          <cell r="O26">
            <v>-0.29298639999999998</v>
          </cell>
          <cell r="P26">
            <v>-0.29586871999999997</v>
          </cell>
          <cell r="Q26">
            <v>0</v>
          </cell>
          <cell r="R26">
            <v>0</v>
          </cell>
        </row>
        <row r="27">
          <cell r="B27" t="str">
            <v xml:space="preserve">    Uso da Rede de transporte - MAT</v>
          </cell>
          <cell r="F27">
            <v>1.5851002700000001</v>
          </cell>
          <cell r="G27">
            <v>0.13588665</v>
          </cell>
          <cell r="H27">
            <v>0.20102059</v>
          </cell>
          <cell r="I27">
            <v>0.22635333999999999</v>
          </cell>
          <cell r="J27">
            <v>0.16188225000000001</v>
          </cell>
          <cell r="K27">
            <v>0.16702640999999999</v>
          </cell>
          <cell r="L27">
            <v>0.12016693000000001</v>
          </cell>
          <cell r="M27">
            <v>0.15137117</v>
          </cell>
          <cell r="N27">
            <v>0.13361832000000001</v>
          </cell>
          <cell r="O27">
            <v>0.14393784000000001</v>
          </cell>
          <cell r="P27">
            <v>0.14383677</v>
          </cell>
          <cell r="Q27">
            <v>0</v>
          </cell>
          <cell r="R27">
            <v>0</v>
          </cell>
        </row>
        <row r="28">
          <cell r="B28" t="str">
            <v xml:space="preserve">    Uso da Rede de transporte - AT</v>
          </cell>
          <cell r="F28">
            <v>110.92926643999999</v>
          </cell>
          <cell r="G28">
            <v>11.933223399999999</v>
          </cell>
          <cell r="H28">
            <v>11.75844083</v>
          </cell>
          <cell r="I28">
            <v>11.319921389999999</v>
          </cell>
          <cell r="J28">
            <v>11.22651595</v>
          </cell>
          <cell r="K28">
            <v>10.617471289999999</v>
          </cell>
          <cell r="L28">
            <v>11.248531160000001</v>
          </cell>
          <cell r="M28">
            <v>11.21741684</v>
          </cell>
          <cell r="N28">
            <v>9.9768472799999994</v>
          </cell>
          <cell r="O28">
            <v>10.830656319999999</v>
          </cell>
          <cell r="P28">
            <v>10.800241979999999</v>
          </cell>
          <cell r="Q28">
            <v>0</v>
          </cell>
          <cell r="R28">
            <v>0</v>
          </cell>
        </row>
        <row r="29">
          <cell r="B29" t="str">
            <v xml:space="preserve">    Desvios de TEE - gerados</v>
          </cell>
          <cell r="F29">
            <v>6.7932189300000001</v>
          </cell>
          <cell r="G29">
            <v>-1.5832088099999999</v>
          </cell>
          <cell r="H29">
            <v>-1.2357536200000001</v>
          </cell>
          <cell r="I29">
            <v>0.84131529000000005</v>
          </cell>
          <cell r="J29">
            <v>9.4214759999999995E-2</v>
          </cell>
          <cell r="K29">
            <v>1.5949272400000001</v>
          </cell>
          <cell r="L29">
            <v>1.4556180400000001</v>
          </cell>
          <cell r="M29">
            <v>0.77920712000000003</v>
          </cell>
          <cell r="N29">
            <v>2.06369187</v>
          </cell>
          <cell r="O29">
            <v>1.2770688400000001</v>
          </cell>
          <cell r="P29">
            <v>1.5061382000000001</v>
          </cell>
          <cell r="Q29">
            <v>0</v>
          </cell>
          <cell r="R29">
            <v>0</v>
          </cell>
        </row>
        <row r="30">
          <cell r="B30" t="str">
            <v xml:space="preserve">    Desvios de TEE - recuperados</v>
          </cell>
          <cell r="F30">
            <v>11.573187219999999</v>
          </cell>
          <cell r="G30">
            <v>1.3513290099999999</v>
          </cell>
          <cell r="H30">
            <v>1.17580164</v>
          </cell>
          <cell r="I30">
            <v>1.2131039800000001</v>
          </cell>
          <cell r="J30">
            <v>1.0858633</v>
          </cell>
          <cell r="K30">
            <v>1.1011652000000001</v>
          </cell>
          <cell r="L30">
            <v>1.0971651200000001</v>
          </cell>
          <cell r="M30">
            <v>1.19259563</v>
          </cell>
          <cell r="N30">
            <v>1.0796409600000001</v>
          </cell>
          <cell r="O30">
            <v>1.1326896500000001</v>
          </cell>
          <cell r="P30">
            <v>1.14383273</v>
          </cell>
          <cell r="Q30">
            <v>0</v>
          </cell>
          <cell r="R30">
            <v>0</v>
          </cell>
        </row>
        <row r="31">
          <cell r="B31" t="str">
            <v xml:space="preserve">    Vendas da REN ao SENV</v>
          </cell>
          <cell r="F31">
            <v>0.51079764999999999</v>
          </cell>
          <cell r="G31">
            <v>0.25708588999999998</v>
          </cell>
          <cell r="H31">
            <v>0</v>
          </cell>
          <cell r="I31">
            <v>0.17424129999999999</v>
          </cell>
          <cell r="J31">
            <v>0</v>
          </cell>
          <cell r="K31">
            <v>7.8063850000000004E-2</v>
          </cell>
          <cell r="L31">
            <v>9.3068000000000003E-4</v>
          </cell>
          <cell r="M31">
            <v>4.7593000000000001E-4</v>
          </cell>
          <cell r="N31">
            <v>0</v>
          </cell>
          <cell r="O31">
            <v>0</v>
          </cell>
          <cell r="P31">
            <v>0</v>
          </cell>
          <cell r="Q31">
            <v>0</v>
          </cell>
          <cell r="R31">
            <v>0</v>
          </cell>
        </row>
        <row r="32">
          <cell r="B32" t="str">
            <v xml:space="preserve">    Desvios recuperados  (2002 e 2003)</v>
          </cell>
          <cell r="F32">
            <v>-200.46022653000003</v>
          </cell>
          <cell r="G32">
            <v>-17.32154671</v>
          </cell>
          <cell r="H32">
            <v>-19.204943410000002</v>
          </cell>
          <cell r="I32">
            <v>-18.300653850000003</v>
          </cell>
          <cell r="J32">
            <v>-19.779699910000001</v>
          </cell>
          <cell r="K32">
            <v>-19.768356060000002</v>
          </cell>
          <cell r="L32">
            <v>-19.771321460000003</v>
          </cell>
          <cell r="M32">
            <v>-20.586954420000001</v>
          </cell>
          <cell r="N32">
            <v>-20.670691750000003</v>
          </cell>
          <cell r="O32">
            <v>-20.631364860000001</v>
          </cell>
          <cell r="P32">
            <v>-24.424694100000004</v>
          </cell>
          <cell r="Q32">
            <v>0</v>
          </cell>
          <cell r="R32">
            <v>0</v>
          </cell>
        </row>
        <row r="33">
          <cell r="B33" t="str">
            <v xml:space="preserve">    Outras vendas</v>
          </cell>
          <cell r="F33">
            <v>24.605526729999696</v>
          </cell>
          <cell r="G33">
            <v>1.6680095699999811</v>
          </cell>
          <cell r="H33">
            <v>4.4660625699999628</v>
          </cell>
          <cell r="I33">
            <v>0.75531339999997726</v>
          </cell>
          <cell r="J33">
            <v>1.7911439400000404</v>
          </cell>
          <cell r="K33">
            <v>0.77003014999996822</v>
          </cell>
          <cell r="L33">
            <v>3.4712352799999735</v>
          </cell>
          <cell r="M33">
            <v>1.4527664400000049</v>
          </cell>
          <cell r="N33">
            <v>2.3307188699999699</v>
          </cell>
          <cell r="O33">
            <v>6.2264482099999441</v>
          </cell>
          <cell r="P33">
            <v>1.6737982999998735</v>
          </cell>
          <cell r="Q33">
            <v>0</v>
          </cell>
          <cell r="R33">
            <v>0</v>
          </cell>
        </row>
      </sheetData>
      <sheetData sheetId="6"/>
      <sheetData sheetId="7"/>
      <sheetData sheetId="8"/>
      <sheetData sheetId="9"/>
      <sheetData sheetId="10"/>
      <sheetData sheetId="11">
        <row r="5">
          <cell r="B5" t="str">
            <v>GWh</v>
          </cell>
        </row>
        <row r="6">
          <cell r="C6" t="str">
            <v>Valores do mês</v>
          </cell>
          <cell r="G6" t="str">
            <v xml:space="preserve">Valores acumulados </v>
          </cell>
        </row>
        <row r="7">
          <cell r="C7" t="str">
            <v>Real</v>
          </cell>
          <cell r="D7" t="str">
            <v>Orçamento</v>
          </cell>
          <cell r="E7" t="str">
            <v>Desvio</v>
          </cell>
          <cell r="G7" t="str">
            <v>Real</v>
          </cell>
          <cell r="H7" t="str">
            <v>Orçamento</v>
          </cell>
          <cell r="I7" t="str">
            <v>Desvio</v>
          </cell>
        </row>
        <row r="8">
          <cell r="C8" t="str">
            <v>Out</v>
          </cell>
          <cell r="E8" t="str">
            <v>Absoluto</v>
          </cell>
          <cell r="F8" t="str">
            <v>%</v>
          </cell>
          <cell r="G8" t="str">
            <v>Out</v>
          </cell>
          <cell r="I8" t="str">
            <v>Absoluto</v>
          </cell>
          <cell r="J8" t="str">
            <v>%</v>
          </cell>
        </row>
        <row r="9">
          <cell r="B9" t="str">
            <v>CPPE Hidr</v>
          </cell>
          <cell r="C9">
            <v>611.63273300000003</v>
          </cell>
          <cell r="D9">
            <v>651.6</v>
          </cell>
          <cell r="E9">
            <v>-39.967266999999993</v>
          </cell>
          <cell r="F9">
            <v>-6.1337119398403916E-2</v>
          </cell>
          <cell r="G9">
            <v>7339.1649280000001</v>
          </cell>
          <cell r="H9">
            <v>8306.2999999999993</v>
          </cell>
          <cell r="I9">
            <v>-967.13507199999913</v>
          </cell>
          <cell r="J9">
            <v>-0.11643392027737975</v>
          </cell>
        </row>
        <row r="10">
          <cell r="B10" t="str">
            <v>CPPE Term</v>
          </cell>
          <cell r="C10">
            <v>930.18099000000007</v>
          </cell>
          <cell r="D10">
            <v>947.80957365333336</v>
          </cell>
          <cell r="E10">
            <v>-17.628583653333294</v>
          </cell>
          <cell r="F10">
            <v>-1.8599288447133877E-2</v>
          </cell>
          <cell r="G10">
            <v>9532.59339</v>
          </cell>
          <cell r="H10">
            <v>9092.8778308933342</v>
          </cell>
          <cell r="I10">
            <v>439.71555910666575</v>
          </cell>
          <cell r="J10">
            <v>4.835823897388325E-2</v>
          </cell>
        </row>
        <row r="11">
          <cell r="B11" t="str">
            <v>Tejoenergia</v>
          </cell>
          <cell r="C11">
            <v>373.5172</v>
          </cell>
          <cell r="D11">
            <v>397.73333333333329</v>
          </cell>
          <cell r="E11">
            <v>-24.216133333333289</v>
          </cell>
          <cell r="F11">
            <v>-6.0885350318471199E-2</v>
          </cell>
          <cell r="G11">
            <v>3599.4881999999998</v>
          </cell>
          <cell r="H11">
            <v>3413.7333333333331</v>
          </cell>
          <cell r="I11">
            <v>185.75486666666666</v>
          </cell>
          <cell r="J11">
            <v>5.4413994453774928E-2</v>
          </cell>
        </row>
        <row r="12">
          <cell r="B12" t="str">
            <v>Turbogás</v>
          </cell>
          <cell r="C12">
            <v>370.78629999999998</v>
          </cell>
          <cell r="D12">
            <v>640.15</v>
          </cell>
          <cell r="E12">
            <v>-269.36369999999999</v>
          </cell>
          <cell r="F12">
            <v>-0.42078216043114891</v>
          </cell>
          <cell r="G12">
            <v>5122.3226999999988</v>
          </cell>
          <cell r="H12">
            <v>5140.3999999999996</v>
          </cell>
          <cell r="I12">
            <v>-18.077300000000832</v>
          </cell>
          <cell r="J12">
            <v>-3.5167107618085947E-3</v>
          </cell>
        </row>
        <row r="13">
          <cell r="B13" t="str">
            <v>PRE</v>
          </cell>
          <cell r="C13">
            <v>432.58197699999999</v>
          </cell>
          <cell r="D13">
            <v>322</v>
          </cell>
          <cell r="E13">
            <v>110.58197699999999</v>
          </cell>
          <cell r="F13">
            <v>0.34342228881987569</v>
          </cell>
          <cell r="G13">
            <v>3541.7309499999992</v>
          </cell>
          <cell r="H13">
            <v>3459.6</v>
          </cell>
          <cell r="I13">
            <v>82.130949999999302</v>
          </cell>
          <cell r="J13">
            <v>2.3740013296334572E-2</v>
          </cell>
        </row>
        <row r="14">
          <cell r="B14" t="str">
            <v>Importação</v>
          </cell>
          <cell r="C14">
            <v>177.6105</v>
          </cell>
          <cell r="D14">
            <v>0</v>
          </cell>
          <cell r="E14">
            <v>177.6105</v>
          </cell>
          <cell r="F14" t="e">
            <v>#DIV/0!</v>
          </cell>
          <cell r="G14">
            <v>1247.4226000000001</v>
          </cell>
          <cell r="H14">
            <v>0.2</v>
          </cell>
          <cell r="I14">
            <v>1247.2226000000001</v>
          </cell>
          <cell r="J14">
            <v>6236.1130000000003</v>
          </cell>
        </row>
        <row r="15">
          <cell r="B15" t="str">
            <v>Total</v>
          </cell>
          <cell r="C15">
            <v>2896.3096999999998</v>
          </cell>
          <cell r="D15">
            <v>2959.2929069866668</v>
          </cell>
          <cell r="E15">
            <v>-62.983206986667028</v>
          </cell>
          <cell r="F15">
            <v>-2.1283194657064297E-2</v>
          </cell>
          <cell r="G15">
            <v>30382.722767999996</v>
          </cell>
          <cell r="H15">
            <v>29413.111164226666</v>
          </cell>
          <cell r="I15">
            <v>969.61160377332999</v>
          </cell>
          <cell r="J15">
            <v>3.2965285391251209E-2</v>
          </cell>
        </row>
        <row r="35">
          <cell r="B35" t="str">
            <v>Procura de Energia Eléctrica</v>
          </cell>
        </row>
        <row r="36">
          <cell r="B36" t="str">
            <v>GWh</v>
          </cell>
        </row>
        <row r="37">
          <cell r="C37" t="str">
            <v>Valores mensais</v>
          </cell>
          <cell r="G37" t="str">
            <v xml:space="preserve">Valores acumulados </v>
          </cell>
        </row>
        <row r="38">
          <cell r="C38" t="str">
            <v>Real</v>
          </cell>
          <cell r="D38" t="str">
            <v>Orçamento</v>
          </cell>
          <cell r="E38" t="str">
            <v>Desvio</v>
          </cell>
          <cell r="F38" t="str">
            <v>Desvio</v>
          </cell>
          <cell r="G38" t="str">
            <v>Real</v>
          </cell>
          <cell r="H38" t="str">
            <v>Orçamento</v>
          </cell>
          <cell r="I38" t="str">
            <v>Desvio</v>
          </cell>
          <cell r="J38" t="str">
            <v>Desvio</v>
          </cell>
        </row>
        <row r="39">
          <cell r="B39" t="str">
            <v>Janeiro</v>
          </cell>
          <cell r="C39">
            <v>4092.8233730000002</v>
          </cell>
          <cell r="D39">
            <v>4169.1507085372596</v>
          </cell>
          <cell r="E39">
            <v>-76.327335537259387</v>
          </cell>
          <cell r="F39">
            <v>-1.8307646058695393E-2</v>
          </cell>
          <cell r="G39">
            <v>4092.8233730000002</v>
          </cell>
          <cell r="H39">
            <v>4169.1507085372596</v>
          </cell>
          <cell r="I39">
            <v>-76.327335537259387</v>
          </cell>
          <cell r="J39">
            <v>-1.8307646058695393E-2</v>
          </cell>
        </row>
        <row r="40">
          <cell r="B40" t="str">
            <v>Fevereiro</v>
          </cell>
          <cell r="C40">
            <v>3737.4788040000003</v>
          </cell>
          <cell r="D40">
            <v>3769.9629935051807</v>
          </cell>
          <cell r="E40">
            <v>-32.484189505180439</v>
          </cell>
          <cell r="F40">
            <v>-8.6165804707217797E-3</v>
          </cell>
          <cell r="G40">
            <v>7830.3021770000005</v>
          </cell>
          <cell r="H40">
            <v>7939.1137020424403</v>
          </cell>
          <cell r="I40">
            <v>-108.81152504243983</v>
          </cell>
          <cell r="J40">
            <v>-1.370575219428416E-2</v>
          </cell>
        </row>
        <row r="41">
          <cell r="B41" t="str">
            <v>Março</v>
          </cell>
          <cell r="C41">
            <v>3967.4022370000002</v>
          </cell>
          <cell r="D41">
            <v>3827.726287755494</v>
          </cell>
          <cell r="E41">
            <v>139.67594924450623</v>
          </cell>
          <cell r="F41">
            <v>3.6490579196144513E-2</v>
          </cell>
          <cell r="G41">
            <v>11797.704414</v>
          </cell>
          <cell r="H41">
            <v>11766.839989797934</v>
          </cell>
          <cell r="I41">
            <v>30.864424202065493</v>
          </cell>
          <cell r="J41">
            <v>2.6230002472054093E-3</v>
          </cell>
        </row>
        <row r="42">
          <cell r="B42" t="str">
            <v>Abril</v>
          </cell>
          <cell r="C42">
            <v>3519.266697</v>
          </cell>
          <cell r="D42">
            <v>3412.4867039358028</v>
          </cell>
          <cell r="E42">
            <v>106.77999306419724</v>
          </cell>
          <cell r="F42">
            <v>3.12909623768034E-2</v>
          </cell>
          <cell r="G42">
            <v>15316.971110999999</v>
          </cell>
          <cell r="H42">
            <v>15179.326693733738</v>
          </cell>
          <cell r="I42">
            <v>137.64441726626137</v>
          </cell>
          <cell r="J42">
            <v>9.0678868729456852E-3</v>
          </cell>
        </row>
        <row r="43">
          <cell r="B43" t="str">
            <v>Maio</v>
          </cell>
          <cell r="C43">
            <v>3587.2889060000002</v>
          </cell>
          <cell r="D43">
            <v>3553.9071829624295</v>
          </cell>
          <cell r="E43">
            <v>33.381723037570737</v>
          </cell>
          <cell r="F43">
            <v>9.3929642275420999E-3</v>
          </cell>
          <cell r="G43">
            <v>18904.260017000001</v>
          </cell>
          <cell r="H43">
            <v>18733.233876696166</v>
          </cell>
          <cell r="I43">
            <v>171.02614030383484</v>
          </cell>
          <cell r="J43">
            <v>9.1295577383778692E-3</v>
          </cell>
        </row>
        <row r="44">
          <cell r="B44" t="str">
            <v>Junho</v>
          </cell>
          <cell r="C44">
            <v>3652.0522590000005</v>
          </cell>
          <cell r="D44">
            <v>3469.8984974097443</v>
          </cell>
          <cell r="E44">
            <v>182.15376159025618</v>
          </cell>
          <cell r="F44">
            <v>5.2495414988718681E-2</v>
          </cell>
          <cell r="G44">
            <v>22556.312276000001</v>
          </cell>
          <cell r="H44">
            <v>22203.13237410591</v>
          </cell>
          <cell r="I44">
            <v>353.17990189409102</v>
          </cell>
          <cell r="J44">
            <v>1.5906760178846735E-2</v>
          </cell>
        </row>
        <row r="45">
          <cell r="B45" t="str">
            <v>Julho</v>
          </cell>
          <cell r="C45">
            <v>3859.3167090000006</v>
          </cell>
          <cell r="D45">
            <v>3771.837664312493</v>
          </cell>
          <cell r="E45">
            <v>87.479044687507667</v>
          </cell>
          <cell r="F45">
            <v>2.3192685495242005E-2</v>
          </cell>
          <cell r="G45">
            <v>26415.628985000003</v>
          </cell>
          <cell r="H45">
            <v>25974.970038418403</v>
          </cell>
          <cell r="I45">
            <v>440.65894658159959</v>
          </cell>
          <cell r="J45">
            <v>1.6964752834357055E-2</v>
          </cell>
        </row>
        <row r="46">
          <cell r="B46" t="str">
            <v>Agosto</v>
          </cell>
          <cell r="C46">
            <v>3475.3211659999997</v>
          </cell>
          <cell r="D46">
            <v>3465.4461542423774</v>
          </cell>
          <cell r="E46">
            <v>9.8750117576223602</v>
          </cell>
          <cell r="F46">
            <v>2.8495643325847642E-3</v>
          </cell>
          <cell r="G46">
            <v>29890.950151000005</v>
          </cell>
          <cell r="H46">
            <v>29440.416192660781</v>
          </cell>
          <cell r="I46">
            <v>450.53395833922332</v>
          </cell>
          <cell r="J46">
            <v>1.5303246917125257E-2</v>
          </cell>
        </row>
        <row r="47">
          <cell r="B47" t="str">
            <v>Setembro</v>
          </cell>
          <cell r="C47">
            <v>3621.4381439999988</v>
          </cell>
          <cell r="D47">
            <v>3582.4959127739435</v>
          </cell>
          <cell r="E47">
            <v>38.942231226055355</v>
          </cell>
          <cell r="F47">
            <v>1.0870139750111418E-2</v>
          </cell>
          <cell r="G47">
            <v>33512.388295000004</v>
          </cell>
          <cell r="H47">
            <v>33022.912105434727</v>
          </cell>
          <cell r="I47">
            <v>489.47618956527731</v>
          </cell>
          <cell r="J47">
            <v>1.4822320575559544E-2</v>
          </cell>
        </row>
        <row r="48">
          <cell r="B48" t="str">
            <v>Outubro</v>
          </cell>
          <cell r="C48">
            <v>3719.2385250000002</v>
          </cell>
          <cell r="D48">
            <v>3656.8969104391535</v>
          </cell>
          <cell r="E48">
            <v>62.341614560846665</v>
          </cell>
          <cell r="F48">
            <v>1.704768170600679E-2</v>
          </cell>
          <cell r="G48">
            <v>37231.626820000005</v>
          </cell>
          <cell r="H48">
            <v>36679.809015873878</v>
          </cell>
          <cell r="I48">
            <v>551.81780412612716</v>
          </cell>
          <cell r="J48">
            <v>1.5044184223732326E-2</v>
          </cell>
        </row>
        <row r="49">
          <cell r="B49" t="str">
            <v>Novembro</v>
          </cell>
          <cell r="C49">
            <v>0</v>
          </cell>
          <cell r="D49">
            <v>3769.4943258033527</v>
          </cell>
          <cell r="E49">
            <v>-3769.4943258033527</v>
          </cell>
          <cell r="F49">
            <v>-1</v>
          </cell>
          <cell r="G49">
            <v>37231.626820000005</v>
          </cell>
          <cell r="H49">
            <v>40449.30334167723</v>
          </cell>
          <cell r="I49">
            <v>-3217.6765216772255</v>
          </cell>
          <cell r="J49">
            <v>-7.9548379226642152E-2</v>
          </cell>
        </row>
        <row r="50">
          <cell r="B50" t="str">
            <v>Dezembro</v>
          </cell>
          <cell r="C50">
            <v>0</v>
          </cell>
          <cell r="D50">
            <v>4050.8121138256661</v>
          </cell>
          <cell r="E50">
            <v>-4050.8121138256661</v>
          </cell>
          <cell r="F50">
            <v>-1</v>
          </cell>
          <cell r="G50">
            <v>37231.626820000005</v>
          </cell>
          <cell r="H50">
            <v>44500.115455502899</v>
          </cell>
          <cell r="I50">
            <v>-7268.4886355028939</v>
          </cell>
          <cell r="J50">
            <v>-0.16333639949251122</v>
          </cell>
        </row>
        <row r="56">
          <cell r="B56" t="str">
            <v>M€</v>
          </cell>
        </row>
        <row r="57">
          <cell r="C57" t="str">
            <v>Vendas</v>
          </cell>
          <cell r="E57" t="str">
            <v>Desvio</v>
          </cell>
          <cell r="I57" t="str">
            <v>Vendas acumuladas</v>
          </cell>
          <cell r="K57" t="str">
            <v>Desvio acumulado</v>
          </cell>
        </row>
        <row r="58">
          <cell r="C58" t="str">
            <v>Real</v>
          </cell>
          <cell r="D58" t="str">
            <v>Orçamentado</v>
          </cell>
          <cell r="E58" t="str">
            <v>Total</v>
          </cell>
          <cell r="F58" t="str">
            <v>Volume</v>
          </cell>
          <cell r="G58" t="str">
            <v>Preço</v>
          </cell>
          <cell r="H58" t="str">
            <v>Outros</v>
          </cell>
          <cell r="I58" t="str">
            <v>Real</v>
          </cell>
          <cell r="J58" t="str">
            <v>Orçamentado</v>
          </cell>
          <cell r="K58" t="str">
            <v>Total</v>
          </cell>
          <cell r="L58" t="str">
            <v>Volume</v>
          </cell>
          <cell r="M58" t="str">
            <v>Preço</v>
          </cell>
          <cell r="N58" t="str">
            <v>Outros</v>
          </cell>
        </row>
        <row r="59">
          <cell r="B59" t="str">
            <v>TEP</v>
          </cell>
          <cell r="C59">
            <v>152.638689</v>
          </cell>
          <cell r="D59">
            <v>162.61910261947565</v>
          </cell>
          <cell r="E59">
            <v>-9.9804136194756659</v>
          </cell>
          <cell r="F59">
            <v>7.7172901537274514</v>
          </cell>
          <cell r="G59">
            <v>-17.697703773203116</v>
          </cell>
          <cell r="H59">
            <v>0</v>
          </cell>
          <cell r="I59">
            <v>1506.0826529999999</v>
          </cell>
          <cell r="J59">
            <v>1595.8436618132328</v>
          </cell>
          <cell r="K59">
            <v>-89.761008813232564</v>
          </cell>
          <cell r="L59">
            <v>178.88669002700382</v>
          </cell>
          <cell r="M59">
            <v>-268.64769884023639</v>
          </cell>
          <cell r="N59">
            <v>0</v>
          </cell>
        </row>
        <row r="60">
          <cell r="B60" t="str">
            <v>UGS</v>
          </cell>
          <cell r="C60">
            <v>19.872116600000002</v>
          </cell>
          <cell r="D60">
            <v>19.451625367698238</v>
          </cell>
          <cell r="E60">
            <v>0.42049123230176522</v>
          </cell>
          <cell r="F60">
            <v>0.11603941952296488</v>
          </cell>
          <cell r="G60">
            <v>0.30445181277880035</v>
          </cell>
          <cell r="H60">
            <v>0</v>
          </cell>
          <cell r="I60">
            <v>201.35068687999998</v>
          </cell>
          <cell r="J60">
            <v>198.15425959186837</v>
          </cell>
          <cell r="K60">
            <v>3.1964272881316198</v>
          </cell>
          <cell r="L60">
            <v>3.2873279603878887</v>
          </cell>
          <cell r="M60">
            <v>-9.09006722562688E-2</v>
          </cell>
          <cell r="N60">
            <v>0</v>
          </cell>
        </row>
        <row r="61">
          <cell r="B61" t="str">
            <v>URT</v>
          </cell>
          <cell r="C61">
            <v>10.944078770000001</v>
          </cell>
          <cell r="D61">
            <v>12.414073468063046</v>
          </cell>
          <cell r="E61">
            <v>-1.4699946980630447</v>
          </cell>
          <cell r="F61">
            <v>7.4056632899255556E-2</v>
          </cell>
          <cell r="G61">
            <v>-1.5440513309623003</v>
          </cell>
          <cell r="H61">
            <v>0</v>
          </cell>
          <cell r="I61">
            <v>112.51436676</v>
          </cell>
          <cell r="J61">
            <v>124.42832300487269</v>
          </cell>
          <cell r="K61">
            <v>-11.913956244872672</v>
          </cell>
          <cell r="L61">
            <v>2.0276069498756391</v>
          </cell>
          <cell r="M61">
            <v>-13.941563194748312</v>
          </cell>
          <cell r="N61">
            <v>0</v>
          </cell>
        </row>
        <row r="62">
          <cell r="B62" t="str">
            <v>O.Vendas</v>
          </cell>
          <cell r="C62">
            <v>33.235480539999998</v>
          </cell>
          <cell r="D62">
            <v>0.26460039554144466</v>
          </cell>
          <cell r="E62">
            <v>32.970880144458555</v>
          </cell>
          <cell r="F62">
            <v>0</v>
          </cell>
          <cell r="G62">
            <v>0</v>
          </cell>
          <cell r="H62">
            <v>32.970880144458555</v>
          </cell>
          <cell r="I62">
            <v>194.75337713000025</v>
          </cell>
          <cell r="J62">
            <v>2.7180526212405454</v>
          </cell>
          <cell r="K62">
            <v>192.03532450875969</v>
          </cell>
          <cell r="L62">
            <v>0</v>
          </cell>
          <cell r="M62">
            <v>0</v>
          </cell>
          <cell r="N62">
            <v>192.03532450875969</v>
          </cell>
        </row>
        <row r="63">
          <cell r="B63" t="str">
            <v>Total</v>
          </cell>
          <cell r="C63">
            <v>216.69036491</v>
          </cell>
          <cell r="D63">
            <v>194.74940185077836</v>
          </cell>
          <cell r="E63">
            <v>21.940963059221609</v>
          </cell>
          <cell r="F63">
            <v>7.9073862061496714</v>
          </cell>
          <cell r="G63">
            <v>-18.937303291386616</v>
          </cell>
          <cell r="H63">
            <v>32.970880144458555</v>
          </cell>
          <cell r="I63">
            <v>2014.7010837700002</v>
          </cell>
          <cell r="J63">
            <v>1921.1442970312144</v>
          </cell>
          <cell r="K63">
            <v>93.556786738786059</v>
          </cell>
          <cell r="L63">
            <v>184.20162493726735</v>
          </cell>
          <cell r="M63">
            <v>-282.68016270724098</v>
          </cell>
          <cell r="N63">
            <v>192.03532450875969</v>
          </cell>
        </row>
        <row r="64">
          <cell r="B64" t="str">
            <v>Desvio de volume = (Vr - Vo) x Po</v>
          </cell>
        </row>
        <row r="65">
          <cell r="B65" t="str">
            <v>Desvio de preço = Vr x (Pr - Po)</v>
          </cell>
        </row>
        <row r="66">
          <cell r="B66" t="str">
            <v>Desvio total = Desvio de volume + Desvio de preço</v>
          </cell>
        </row>
        <row r="67">
          <cell r="B67" t="str">
            <v xml:space="preserve">                    =  Vendas reais - Vendas orçamentadas</v>
          </cell>
        </row>
        <row r="68">
          <cell r="B68" t="str">
            <v>O.Vendas - Inclui desvios nas 3 actividades</v>
          </cell>
        </row>
        <row r="72">
          <cell r="B72" t="str">
            <v>M€</v>
          </cell>
        </row>
        <row r="73">
          <cell r="C73" t="str">
            <v>Custo</v>
          </cell>
          <cell r="E73" t="str">
            <v>Desvio</v>
          </cell>
        </row>
        <row r="74">
          <cell r="C74" t="str">
            <v>Real</v>
          </cell>
          <cell r="D74" t="str">
            <v>Orçamentado</v>
          </cell>
          <cell r="E74" t="str">
            <v>Total</v>
          </cell>
          <cell r="F74" t="str">
            <v>Volume</v>
          </cell>
          <cell r="G74" t="str">
            <v>Mix</v>
          </cell>
          <cell r="H74" t="str">
            <v>Preço</v>
          </cell>
          <cell r="I74" t="str">
            <v>Outros</v>
          </cell>
        </row>
        <row r="75">
          <cell r="B75" t="str">
            <v>CPPE Term</v>
          </cell>
          <cell r="C75">
            <v>25.280872039999995</v>
          </cell>
          <cell r="D75">
            <v>18.480598035443734</v>
          </cell>
          <cell r="E75">
            <v>6.8002740045562629</v>
          </cell>
          <cell r="F75">
            <v>-0.22103439614931636</v>
          </cell>
          <cell r="G75">
            <v>-0.12269157738743473</v>
          </cell>
          <cell r="H75">
            <v>7.1439999780930137</v>
          </cell>
          <cell r="I75">
            <v>0</v>
          </cell>
        </row>
        <row r="76">
          <cell r="B76" t="str">
            <v xml:space="preserve">  Tapada do Outeiro</v>
          </cell>
          <cell r="C76">
            <v>0</v>
          </cell>
          <cell r="D76">
            <v>0</v>
          </cell>
          <cell r="E76">
            <v>0</v>
          </cell>
          <cell r="F76">
            <v>0</v>
          </cell>
          <cell r="G76">
            <v>0</v>
          </cell>
          <cell r="H76">
            <v>0</v>
          </cell>
        </row>
        <row r="77">
          <cell r="B77" t="str">
            <v xml:space="preserve">  Carregado</v>
          </cell>
          <cell r="C77">
            <v>0.20653147000000002</v>
          </cell>
          <cell r="D77">
            <v>0.33691212126111653</v>
          </cell>
          <cell r="E77">
            <v>0.12147365485639883</v>
          </cell>
          <cell r="F77">
            <v>-4.0295864417110618E-3</v>
          </cell>
          <cell r="G77">
            <v>0</v>
          </cell>
          <cell r="H77">
            <v>0.12550324129810989</v>
          </cell>
        </row>
        <row r="78">
          <cell r="B78" t="str">
            <v xml:space="preserve">  Barreiro</v>
          </cell>
          <cell r="C78">
            <v>0.87614446000000001</v>
          </cell>
          <cell r="D78">
            <v>0.23560766101572639</v>
          </cell>
          <cell r="E78">
            <v>0.14232181868236979</v>
          </cell>
          <cell r="F78">
            <v>-2.8179497752662142E-3</v>
          </cell>
          <cell r="G78">
            <v>0</v>
          </cell>
          <cell r="H78">
            <v>0.14513976845763601</v>
          </cell>
        </row>
        <row r="79">
          <cell r="B79" t="str">
            <v xml:space="preserve">  Setúbal</v>
          </cell>
          <cell r="C79">
            <v>6.41238419</v>
          </cell>
          <cell r="D79">
            <v>2.8241227910893265</v>
          </cell>
          <cell r="E79">
            <v>0.98259160400265511</v>
          </cell>
          <cell r="F79">
            <v>-3.3777493270658814E-2</v>
          </cell>
          <cell r="G79">
            <v>0</v>
          </cell>
          <cell r="H79">
            <v>1.0163690972733139</v>
          </cell>
        </row>
        <row r="80">
          <cell r="B80" t="str">
            <v xml:space="preserve">  Sines</v>
          </cell>
          <cell r="C80">
            <v>17.756720039999994</v>
          </cell>
          <cell r="D80">
            <v>15.083747021859773</v>
          </cell>
          <cell r="E80">
            <v>4.1617999952226077</v>
          </cell>
          <cell r="F80">
            <v>-0.18040687364399852</v>
          </cell>
          <cell r="G80">
            <v>0</v>
          </cell>
          <cell r="H80">
            <v>4.3422068688666062</v>
          </cell>
        </row>
        <row r="81">
          <cell r="B81" t="str">
            <v xml:space="preserve">  Turbinas a gás</v>
          </cell>
          <cell r="C81">
            <v>2.9091879999999994E-2</v>
          </cell>
          <cell r="D81">
            <v>0</v>
          </cell>
          <cell r="E81" t="e">
            <v>#VALUE!</v>
          </cell>
          <cell r="F81" t="e">
            <v>#VALUE!</v>
          </cell>
          <cell r="G81">
            <v>0</v>
          </cell>
          <cell r="H81">
            <v>0</v>
          </cell>
        </row>
        <row r="82">
          <cell r="B82" t="str">
            <v>TejoEnergia</v>
          </cell>
          <cell r="C82">
            <v>10.141866289999999</v>
          </cell>
          <cell r="D82">
            <v>8.1499126172536478</v>
          </cell>
          <cell r="E82">
            <v>1.9919536727463525</v>
          </cell>
          <cell r="F82">
            <v>-9.7475796539129772E-2</v>
          </cell>
          <cell r="G82">
            <v>-0.39873448822728641</v>
          </cell>
          <cell r="H82">
            <v>2.4881639575127688</v>
          </cell>
          <cell r="I82">
            <v>0</v>
          </cell>
        </row>
        <row r="83">
          <cell r="B83" t="str">
            <v>Turbogás</v>
          </cell>
          <cell r="C83">
            <v>14.24146322</v>
          </cell>
          <cell r="D83">
            <v>18.738124845761003</v>
          </cell>
          <cell r="E83">
            <v>-4.4966616257610035</v>
          </cell>
          <cell r="F83">
            <v>-0.224114506592797</v>
          </cell>
          <cell r="G83">
            <v>-7.660554148435109</v>
          </cell>
          <cell r="H83">
            <v>3.3880070292669027</v>
          </cell>
          <cell r="I83">
            <v>0</v>
          </cell>
        </row>
        <row r="84">
          <cell r="B84" t="str">
            <v>PRE</v>
          </cell>
          <cell r="C84">
            <v>35.153303280000003</v>
          </cell>
          <cell r="D84">
            <v>24.882330000000003</v>
          </cell>
          <cell r="E84">
            <v>10.270973280000003</v>
          </cell>
          <cell r="F84">
            <v>-0.29760134254259074</v>
          </cell>
          <cell r="G84">
            <v>8.8427480623140511</v>
          </cell>
          <cell r="H84">
            <v>1.7258265602285427</v>
          </cell>
          <cell r="I84">
            <v>0</v>
          </cell>
        </row>
        <row r="85">
          <cell r="B85" t="str">
            <v>Importação</v>
          </cell>
          <cell r="C85">
            <v>3.9435597010000003</v>
          </cell>
          <cell r="D85">
            <v>0</v>
          </cell>
          <cell r="E85">
            <v>3.9435597010000003</v>
          </cell>
          <cell r="H85">
            <v>0</v>
          </cell>
          <cell r="I85">
            <v>3.9435597010000003</v>
          </cell>
        </row>
        <row r="86">
          <cell r="B86" t="str">
            <v>Corr. Hidraulicidade</v>
          </cell>
          <cell r="C86">
            <v>6.4580171799999997</v>
          </cell>
          <cell r="D86">
            <v>0</v>
          </cell>
          <cell r="E86">
            <v>6.4580171799999997</v>
          </cell>
          <cell r="F86">
            <v>0</v>
          </cell>
          <cell r="G86">
            <v>0</v>
          </cell>
          <cell r="H86">
            <v>0</v>
          </cell>
          <cell r="I86">
            <v>6.4580171799999997</v>
          </cell>
        </row>
        <row r="87">
          <cell r="B87" t="str">
            <v>O.Custos</v>
          </cell>
          <cell r="C87">
            <v>-5.3314211009999966</v>
          </cell>
          <cell r="D87">
            <v>5.5578720626638045E-2</v>
          </cell>
          <cell r="E87">
            <v>-5.3869998216266346</v>
          </cell>
          <cell r="F87">
            <v>0</v>
          </cell>
          <cell r="G87">
            <v>0</v>
          </cell>
          <cell r="H87">
            <v>0</v>
          </cell>
          <cell r="I87">
            <v>-5.3869998216266346</v>
          </cell>
        </row>
        <row r="88">
          <cell r="B88" t="str">
            <v>Total</v>
          </cell>
          <cell r="C88">
            <v>89.887660609999998</v>
          </cell>
          <cell r="D88">
            <v>70.306544219085026</v>
          </cell>
          <cell r="E88">
            <v>19.581116390914982</v>
          </cell>
          <cell r="F88">
            <v>-0.84022604182383387</v>
          </cell>
          <cell r="G88">
            <v>0.66076784826422141</v>
          </cell>
          <cell r="H88">
            <v>14.745997525101226</v>
          </cell>
          <cell r="I88">
            <v>5.0145770593733658</v>
          </cell>
        </row>
        <row r="89">
          <cell r="B89" t="str">
            <v>Desvio de volume = (Vr - Vo) x MIXo x Po</v>
          </cell>
        </row>
        <row r="90">
          <cell r="B90" t="str">
            <v>Desvio de mix = Vr x (MIXr - MIXo) x Po</v>
          </cell>
        </row>
        <row r="91">
          <cell r="B91" t="str">
            <v>Desvio de preço = Vr x MIXr x (Pr - Po)</v>
          </cell>
        </row>
        <row r="92">
          <cell r="B92" t="str">
            <v>Desvio total = Desvio de volume + Desvio de mix + Desvio de preço</v>
          </cell>
        </row>
        <row r="93">
          <cell r="B93" t="str">
            <v xml:space="preserve">                    =  Custo real - Custo Orçamentado</v>
          </cell>
        </row>
        <row r="96">
          <cell r="B96" t="str">
            <v>M€</v>
          </cell>
        </row>
        <row r="97">
          <cell r="C97" t="str">
            <v>Custo acumulado</v>
          </cell>
          <cell r="E97" t="str">
            <v>Desvio acumulado</v>
          </cell>
        </row>
        <row r="98">
          <cell r="C98" t="str">
            <v>Real</v>
          </cell>
          <cell r="D98" t="str">
            <v>Orçamentado</v>
          </cell>
          <cell r="E98" t="str">
            <v>Total</v>
          </cell>
          <cell r="F98" t="str">
            <v>Volume</v>
          </cell>
          <cell r="G98" t="str">
            <v>Mix</v>
          </cell>
          <cell r="H98" t="str">
            <v>Preço</v>
          </cell>
          <cell r="I98" t="str">
            <v>Outros</v>
          </cell>
        </row>
        <row r="99">
          <cell r="B99" t="str">
            <v>CPPE Term</v>
          </cell>
          <cell r="C99">
            <v>224.65593293000003</v>
          </cell>
          <cell r="D99">
            <v>186.25213841927888</v>
          </cell>
          <cell r="E99">
            <v>38.403794510721127</v>
          </cell>
          <cell r="F99">
            <v>7.0678473318567567</v>
          </cell>
          <cell r="G99">
            <v>1.402066899607697</v>
          </cell>
          <cell r="H99">
            <v>29.93388027925667</v>
          </cell>
          <cell r="I99">
            <v>0</v>
          </cell>
        </row>
        <row r="100">
          <cell r="B100" t="str">
            <v xml:space="preserve">  Tapada do Outeiro</v>
          </cell>
          <cell r="C100">
            <v>0.34685763000000003</v>
          </cell>
          <cell r="D100">
            <v>1.8554943839981762E-2</v>
          </cell>
          <cell r="E100">
            <v>0.72206316652045788</v>
          </cell>
          <cell r="F100">
            <v>7.4376660023766272E-4</v>
          </cell>
          <cell r="G100">
            <v>0</v>
          </cell>
          <cell r="H100">
            <v>0.72131939992022021</v>
          </cell>
        </row>
        <row r="101">
          <cell r="B101" t="str">
            <v xml:space="preserve">  Carregado</v>
          </cell>
          <cell r="C101">
            <v>15.117547550000001</v>
          </cell>
          <cell r="D101">
            <v>8.5405542150154083</v>
          </cell>
          <cell r="E101">
            <v>5.6859066000808749</v>
          </cell>
          <cell r="F101">
            <v>0.31626036563245474</v>
          </cell>
          <cell r="G101">
            <v>0</v>
          </cell>
          <cell r="H101">
            <v>5.3696462344484202</v>
          </cell>
        </row>
        <row r="102">
          <cell r="B102" t="str">
            <v xml:space="preserve">  Barreiro</v>
          </cell>
          <cell r="C102">
            <v>6.8261892999999985</v>
          </cell>
          <cell r="D102">
            <v>2.5083332635344711</v>
          </cell>
          <cell r="E102">
            <v>1.9155628863083238</v>
          </cell>
          <cell r="F102">
            <v>0.10034565657460628</v>
          </cell>
          <cell r="G102">
            <v>0</v>
          </cell>
          <cell r="H102">
            <v>1.8152172297337175</v>
          </cell>
        </row>
        <row r="103">
          <cell r="B103" t="str">
            <v xml:space="preserve">  Setúbal</v>
          </cell>
          <cell r="C103">
            <v>47.570189690000007</v>
          </cell>
          <cell r="D103">
            <v>42.198688948514587</v>
          </cell>
          <cell r="E103">
            <v>250.14855021964959</v>
          </cell>
          <cell r="F103">
            <v>1.7583886964617648</v>
          </cell>
          <cell r="G103">
            <v>0</v>
          </cell>
          <cell r="H103">
            <v>248.39016152318783</v>
          </cell>
        </row>
        <row r="104">
          <cell r="B104" t="str">
            <v xml:space="preserve">  Sines</v>
          </cell>
          <cell r="C104">
            <v>153.62758685000003</v>
          </cell>
          <cell r="D104">
            <v>132.98393788362571</v>
          </cell>
          <cell r="E104">
            <v>29.468914532269686</v>
          </cell>
          <cell r="F104">
            <v>4.8920270468457616</v>
          </cell>
          <cell r="G104">
            <v>0</v>
          </cell>
          <cell r="H104">
            <v>24.576887485423924</v>
          </cell>
        </row>
        <row r="105">
          <cell r="B105" t="str">
            <v xml:space="preserve">  Turbinas a gás</v>
          </cell>
          <cell r="C105">
            <v>1.1675619099999999</v>
          </cell>
          <cell r="D105">
            <v>8.2418863999073099E-4</v>
          </cell>
          <cell r="E105" t="e">
            <v>#VALUE!</v>
          </cell>
          <cell r="F105" t="e">
            <v>#VALUE!</v>
          </cell>
          <cell r="G105">
            <v>0</v>
          </cell>
          <cell r="H105">
            <v>0.56099037542145314</v>
          </cell>
        </row>
        <row r="106">
          <cell r="B106" t="str">
            <v>TejoEnergia</v>
          </cell>
          <cell r="C106">
            <v>77.879359300000004</v>
          </cell>
          <cell r="D106">
            <v>69.081581117830922</v>
          </cell>
          <cell r="E106">
            <v>8.7977781821690897</v>
          </cell>
          <cell r="F106">
            <v>2.4437020910625504</v>
          </cell>
          <cell r="G106">
            <v>1.1500787762705107</v>
          </cell>
          <cell r="H106">
            <v>5.2039973148360295</v>
          </cell>
          <cell r="I106">
            <v>0</v>
          </cell>
        </row>
        <row r="107">
          <cell r="B107" t="str">
            <v>Turbogás</v>
          </cell>
          <cell r="C107">
            <v>158.99306128000001</v>
          </cell>
          <cell r="D107">
            <v>154.08868783848735</v>
          </cell>
          <cell r="E107">
            <v>4.9043734415126812</v>
          </cell>
          <cell r="F107">
            <v>5.9166205895529771</v>
          </cell>
          <cell r="G107">
            <v>-6.1790642059491399</v>
          </cell>
          <cell r="H107">
            <v>5.1668170579088439</v>
          </cell>
          <cell r="I107">
            <v>0</v>
          </cell>
        </row>
        <row r="108">
          <cell r="B108" t="str">
            <v>PRE</v>
          </cell>
          <cell r="C108">
            <v>283.51675557999999</v>
          </cell>
          <cell r="D108">
            <v>272.71876000000003</v>
          </cell>
          <cell r="E108">
            <v>10.797995579999991</v>
          </cell>
          <cell r="F108">
            <v>11.16533785860239</v>
          </cell>
          <cell r="G108">
            <v>-4.8886877062192369</v>
          </cell>
          <cell r="H108">
            <v>4.5213454276168381</v>
          </cell>
          <cell r="I108">
            <v>0</v>
          </cell>
        </row>
        <row r="109">
          <cell r="B109" t="str">
            <v>Importação</v>
          </cell>
          <cell r="C109">
            <v>25.506930039999997</v>
          </cell>
          <cell r="D109">
            <v>1.2600000000000002E-2</v>
          </cell>
          <cell r="E109">
            <v>25.494330039999998</v>
          </cell>
          <cell r="H109">
            <v>-6.3082561090000002</v>
          </cell>
          <cell r="I109">
            <v>25.494330039999998</v>
          </cell>
        </row>
        <row r="110">
          <cell r="B110" t="str">
            <v>Corr. Hidraulicidade</v>
          </cell>
          <cell r="C110">
            <v>-6.4845806999999995</v>
          </cell>
          <cell r="D110">
            <v>0</v>
          </cell>
          <cell r="E110">
            <v>-6.4845806999999995</v>
          </cell>
          <cell r="F110">
            <v>0</v>
          </cell>
          <cell r="G110">
            <v>0</v>
          </cell>
          <cell r="H110">
            <v>0</v>
          </cell>
          <cell r="I110">
            <v>-6.4845806999999995</v>
          </cell>
        </row>
        <row r="111">
          <cell r="B111" t="str">
            <v>O.Custos</v>
          </cell>
          <cell r="C111">
            <v>6.8280247099999656</v>
          </cell>
          <cell r="D111">
            <v>0.64851225364232945</v>
          </cell>
          <cell r="E111">
            <v>6.179512456357636</v>
          </cell>
          <cell r="F111">
            <v>0</v>
          </cell>
          <cell r="G111">
            <v>0</v>
          </cell>
          <cell r="H111">
            <v>0</v>
          </cell>
          <cell r="I111">
            <v>6.179512456357636</v>
          </cell>
        </row>
        <row r="112">
          <cell r="B112" t="str">
            <v>Total</v>
          </cell>
          <cell r="C112">
            <v>770.89548314000001</v>
          </cell>
          <cell r="D112">
            <v>682.80227962923959</v>
          </cell>
          <cell r="E112">
            <v>88.093203510760532</v>
          </cell>
          <cell r="F112">
            <v>26.593507871074674</v>
          </cell>
          <cell r="G112">
            <v>-8.5156062362901679</v>
          </cell>
          <cell r="H112">
            <v>38.517783970618382</v>
          </cell>
          <cell r="I112">
            <v>25.189261796357634</v>
          </cell>
        </row>
        <row r="117">
          <cell r="C117" t="str">
            <v>Out</v>
          </cell>
          <cell r="D117" t="str">
            <v>Acumulado</v>
          </cell>
          <cell r="E117" t="str">
            <v>Orç. acum.</v>
          </cell>
          <cell r="F117" t="str">
            <v>Desvio</v>
          </cell>
        </row>
        <row r="118">
          <cell r="B118" t="str">
            <v>CPPE Hidr</v>
          </cell>
          <cell r="C118">
            <v>42.226563610000007</v>
          </cell>
          <cell r="D118">
            <v>421.17025119000004</v>
          </cell>
          <cell r="E118">
            <v>421.69839214000007</v>
          </cell>
          <cell r="F118">
            <v>-0.52814095000002226</v>
          </cell>
          <cell r="G118">
            <v>-1.2524139523507616E-3</v>
          </cell>
        </row>
        <row r="119">
          <cell r="B119" t="str">
            <v>CPPE Term</v>
          </cell>
          <cell r="C119">
            <v>32.269456779999999</v>
          </cell>
          <cell r="D119">
            <v>319.76264073999999</v>
          </cell>
          <cell r="E119">
            <v>320.72690299999994</v>
          </cell>
          <cell r="F119">
            <v>-0.96426225999994131</v>
          </cell>
          <cell r="G119">
            <v>-3.0064901041367831E-3</v>
          </cell>
        </row>
        <row r="120">
          <cell r="B120" t="str">
            <v xml:space="preserve">  Tapada do Outeiro</v>
          </cell>
          <cell r="C120">
            <v>0.47251779999999999</v>
          </cell>
          <cell r="D120">
            <v>4.5039096399999998</v>
          </cell>
          <cell r="E120">
            <v>5.0220779999999996</v>
          </cell>
          <cell r="F120">
            <v>-0.51816835999999977</v>
          </cell>
          <cell r="G120">
            <v>-0.10317807887491992</v>
          </cell>
        </row>
        <row r="121">
          <cell r="B121" t="str">
            <v xml:space="preserve">  Carregado</v>
          </cell>
          <cell r="C121">
            <v>7.84687907</v>
          </cell>
          <cell r="D121">
            <v>77.898635490000004</v>
          </cell>
          <cell r="E121">
            <v>77.721155999999993</v>
          </cell>
          <cell r="F121">
            <v>0.17747949000001029</v>
          </cell>
          <cell r="G121">
            <v>2.2835415623516653E-3</v>
          </cell>
        </row>
        <row r="122">
          <cell r="B122" t="str">
            <v xml:space="preserve">  Barreiro</v>
          </cell>
          <cell r="C122">
            <v>1.8579177199999999</v>
          </cell>
          <cell r="D122">
            <v>19.028397130000002</v>
          </cell>
          <cell r="E122">
            <v>19.427690000000002</v>
          </cell>
          <cell r="F122">
            <v>-0.39929287000000002</v>
          </cell>
          <cell r="G122">
            <v>-2.0552771327934538E-2</v>
          </cell>
        </row>
        <row r="123">
          <cell r="B123" t="str">
            <v xml:space="preserve">  Setúbal</v>
          </cell>
          <cell r="C123">
            <v>8.4815907799999994</v>
          </cell>
          <cell r="D123">
            <v>82.837078579999996</v>
          </cell>
          <cell r="E123">
            <v>82.867165999999997</v>
          </cell>
          <cell r="F123">
            <v>-3.0087420000000975E-2</v>
          </cell>
          <cell r="G123">
            <v>-3.6308011305707932E-4</v>
          </cell>
        </row>
        <row r="124">
          <cell r="B124" t="str">
            <v xml:space="preserve">  Sines</v>
          </cell>
          <cell r="C124">
            <v>13.06334517</v>
          </cell>
          <cell r="D124">
            <v>130.06722944000001</v>
          </cell>
          <cell r="E124">
            <v>130.24774500000001</v>
          </cell>
          <cell r="F124">
            <v>-0.18051556000000346</v>
          </cell>
          <cell r="G124">
            <v>-1.3859400022626644E-3</v>
          </cell>
        </row>
        <row r="125">
          <cell r="B125" t="str">
            <v xml:space="preserve">  Turbinas a gás</v>
          </cell>
          <cell r="C125">
            <v>0.54720623999999995</v>
          </cell>
          <cell r="D125">
            <v>5.4273904599999998</v>
          </cell>
          <cell r="E125">
            <v>5.4410680000000005</v>
          </cell>
          <cell r="F125">
            <v>-1.3677540000000654E-2</v>
          </cell>
          <cell r="G125">
            <v>-2.5137601662027498E-3</v>
          </cell>
        </row>
        <row r="126">
          <cell r="B126" t="str">
            <v>TejoEnergia</v>
          </cell>
          <cell r="C126">
            <v>12.990945550000001</v>
          </cell>
          <cell r="D126">
            <v>128.06114694999999</v>
          </cell>
          <cell r="E126">
            <v>129.97018784251773</v>
          </cell>
          <cell r="F126">
            <v>-1.9090408925177371</v>
          </cell>
          <cell r="G126">
            <v>-1.468829832600449E-2</v>
          </cell>
        </row>
        <row r="127">
          <cell r="B127" t="str">
            <v>Turbogás</v>
          </cell>
          <cell r="C127">
            <v>8.4219853999999987</v>
          </cell>
          <cell r="D127">
            <v>85.497331519999989</v>
          </cell>
          <cell r="E127">
            <v>83.881726501940989</v>
          </cell>
          <cell r="F127">
            <v>1.615605018059</v>
          </cell>
          <cell r="G127">
            <v>1.926051221682501E-2</v>
          </cell>
        </row>
        <row r="128">
          <cell r="B128" t="str">
            <v>Total</v>
          </cell>
          <cell r="C128">
            <v>95.908951340000016</v>
          </cell>
          <cell r="D128">
            <v>954.49137040000005</v>
          </cell>
          <cell r="E128">
            <v>956.27720948445869</v>
          </cell>
          <cell r="F128">
            <v>-1.7858390844586438</v>
          </cell>
          <cell r="G128">
            <v>-1.8674910023437352E-3</v>
          </cell>
        </row>
        <row r="132">
          <cell r="C132" t="str">
            <v>Out</v>
          </cell>
          <cell r="D132" t="str">
            <v>Acumulado</v>
          </cell>
          <cell r="E132" t="str">
            <v>Orç. acum.</v>
          </cell>
          <cell r="F132" t="str">
            <v>Desvio</v>
          </cell>
        </row>
        <row r="133">
          <cell r="B133" t="str">
            <v>CPPE Hidr</v>
          </cell>
          <cell r="C133">
            <v>0</v>
          </cell>
          <cell r="D133">
            <v>0</v>
          </cell>
          <cell r="E133">
            <v>0</v>
          </cell>
          <cell r="F133">
            <v>0</v>
          </cell>
        </row>
        <row r="134">
          <cell r="B134" t="str">
            <v>CPPE Term</v>
          </cell>
          <cell r="C134">
            <v>25.280872039999995</v>
          </cell>
          <cell r="D134">
            <v>224.65593293000003</v>
          </cell>
          <cell r="E134">
            <v>186.25213841927888</v>
          </cell>
          <cell r="F134">
            <v>38.403794510721156</v>
          </cell>
          <cell r="G134">
            <v>0.20619250246818099</v>
          </cell>
        </row>
        <row r="135">
          <cell r="B135" t="str">
            <v xml:space="preserve">  Tapada do Outeiro</v>
          </cell>
          <cell r="C135">
            <v>0</v>
          </cell>
          <cell r="D135">
            <v>0.34685763000000003</v>
          </cell>
          <cell r="E135">
            <v>1.8554943839981762E-2</v>
          </cell>
          <cell r="F135">
            <v>0.32830268616001829</v>
          </cell>
        </row>
        <row r="136">
          <cell r="B136" t="str">
            <v xml:space="preserve">  Carregado</v>
          </cell>
          <cell r="C136">
            <v>0.20653147000000002</v>
          </cell>
          <cell r="D136">
            <v>15.117547550000001</v>
          </cell>
          <cell r="E136">
            <v>8.5405542150154083</v>
          </cell>
          <cell r="F136">
            <v>6.5769933349845928</v>
          </cell>
          <cell r="G136">
            <v>0.77008975874438934</v>
          </cell>
        </row>
        <row r="137">
          <cell r="B137" t="str">
            <v xml:space="preserve">  Barreiro</v>
          </cell>
          <cell r="C137">
            <v>0.87614446000000001</v>
          </cell>
          <cell r="D137">
            <v>6.8261893000000002</v>
          </cell>
          <cell r="E137">
            <v>2.5083332635344711</v>
          </cell>
          <cell r="F137">
            <v>4.3178560364655292</v>
          </cell>
          <cell r="G137">
            <v>1.7214044478209707</v>
          </cell>
        </row>
        <row r="138">
          <cell r="B138" t="str">
            <v xml:space="preserve">  Setúbal</v>
          </cell>
          <cell r="C138">
            <v>6.41238419</v>
          </cell>
          <cell r="D138">
            <v>47.570189690000007</v>
          </cell>
          <cell r="E138">
            <v>42.198688948514587</v>
          </cell>
          <cell r="F138">
            <v>5.3715007414854199</v>
          </cell>
          <cell r="G138">
            <v>0.12729070204145532</v>
          </cell>
        </row>
        <row r="139">
          <cell r="B139" t="str">
            <v xml:space="preserve">  Sines</v>
          </cell>
          <cell r="C139">
            <v>17.756720039999998</v>
          </cell>
          <cell r="D139">
            <v>153.62758685000003</v>
          </cell>
          <cell r="E139">
            <v>132.98393788362571</v>
          </cell>
          <cell r="F139">
            <v>20.643648966374315</v>
          </cell>
          <cell r="G139">
            <v>0.15523415304816424</v>
          </cell>
        </row>
        <row r="140">
          <cell r="B140" t="str">
            <v xml:space="preserve">  Turbinas a gás</v>
          </cell>
          <cell r="C140">
            <v>2.9091880000000001E-2</v>
          </cell>
          <cell r="D140">
            <v>1.1675619100000001</v>
          </cell>
          <cell r="E140">
            <v>2.0691647487039166E-3</v>
          </cell>
          <cell r="F140">
            <v>1.1654927452512962</v>
          </cell>
        </row>
        <row r="141">
          <cell r="B141" t="str">
            <v>TejoEnergia</v>
          </cell>
          <cell r="C141">
            <v>10.141866289999999</v>
          </cell>
          <cell r="D141">
            <v>77.879359300000004</v>
          </cell>
          <cell r="E141">
            <v>69.081581117830922</v>
          </cell>
          <cell r="F141">
            <v>8.7977781821690826</v>
          </cell>
          <cell r="G141">
            <v>0.12735345717063007</v>
          </cell>
        </row>
        <row r="142">
          <cell r="B142" t="str">
            <v>Turbogás</v>
          </cell>
          <cell r="C142">
            <v>14.241463220000002</v>
          </cell>
          <cell r="D142">
            <v>158.99306128000003</v>
          </cell>
          <cell r="E142">
            <v>154.08868783848735</v>
          </cell>
          <cell r="F142">
            <v>4.9043734415126892</v>
          </cell>
          <cell r="G142">
            <v>3.1828251056646994E-2</v>
          </cell>
        </row>
        <row r="143">
          <cell r="B143" t="str">
            <v>PRE</v>
          </cell>
          <cell r="C143">
            <v>35.153303280000003</v>
          </cell>
          <cell r="D143">
            <v>283.51675557999999</v>
          </cell>
          <cell r="E143">
            <v>272.71876000000003</v>
          </cell>
          <cell r="F143">
            <v>10.797995579999963</v>
          </cell>
          <cell r="G143">
            <v>3.9593886317171423E-2</v>
          </cell>
        </row>
        <row r="144">
          <cell r="B144" t="str">
            <v>Importação</v>
          </cell>
          <cell r="C144">
            <v>3.9435597010000003</v>
          </cell>
          <cell r="D144">
            <v>25.506930040000004</v>
          </cell>
          <cell r="E144">
            <v>1.26E-2</v>
          </cell>
          <cell r="F144">
            <v>25.494330040000005</v>
          </cell>
          <cell r="G144">
            <v>2023.3595269841273</v>
          </cell>
        </row>
        <row r="145">
          <cell r="B145" t="str">
            <v>SENV desvios</v>
          </cell>
          <cell r="C145">
            <v>0.79986800000000002</v>
          </cell>
          <cell r="D145">
            <v>5.5345970000000007</v>
          </cell>
          <cell r="E145">
            <v>0</v>
          </cell>
          <cell r="F145">
            <v>5.5345970000000007</v>
          </cell>
        </row>
        <row r="146">
          <cell r="B146" t="str">
            <v>Total</v>
          </cell>
          <cell r="C146">
            <v>89.560932530999992</v>
          </cell>
          <cell r="D146">
            <v>776.0866361300001</v>
          </cell>
          <cell r="E146">
            <v>682.15376737559723</v>
          </cell>
          <cell r="F146">
            <v>93.932868754402875</v>
          </cell>
          <cell r="G146">
            <v>0.13770043243444108</v>
          </cell>
        </row>
        <row r="152">
          <cell r="B152" t="str">
            <v>M€</v>
          </cell>
        </row>
        <row r="153">
          <cell r="E153" t="str">
            <v>Real</v>
          </cell>
          <cell r="G153" t="str">
            <v>Orç.Acum.</v>
          </cell>
          <cell r="H153" t="str">
            <v>Desvio acumulado</v>
          </cell>
        </row>
        <row r="154">
          <cell r="E154" t="str">
            <v>Out</v>
          </cell>
          <cell r="F154" t="str">
            <v>Acum.</v>
          </cell>
          <cell r="H154" t="str">
            <v>Absoluto</v>
          </cell>
          <cell r="I154" t="str">
            <v>%</v>
          </cell>
        </row>
        <row r="155">
          <cell r="B155" t="str">
            <v>Encargos fixos</v>
          </cell>
          <cell r="E155">
            <v>95.908951340000016</v>
          </cell>
          <cell r="F155">
            <v>954.49137040000005</v>
          </cell>
          <cell r="G155">
            <v>956.27720948445869</v>
          </cell>
          <cell r="H155">
            <v>-1.7858390844586438</v>
          </cell>
          <cell r="I155">
            <v>-1.8674910023437352E-3</v>
          </cell>
        </row>
        <row r="157">
          <cell r="B157" t="str">
            <v>Encargos variáveis</v>
          </cell>
          <cell r="E157">
            <v>89.560932530999992</v>
          </cell>
          <cell r="F157">
            <v>776.0866361300001</v>
          </cell>
          <cell r="G157">
            <v>682.15376737559723</v>
          </cell>
          <cell r="H157">
            <v>93.932868754402875</v>
          </cell>
          <cell r="I157">
            <v>0.13770043243444108</v>
          </cell>
        </row>
        <row r="159">
          <cell r="B159" t="str">
            <v>Total</v>
          </cell>
          <cell r="E159">
            <v>185.46988387100001</v>
          </cell>
          <cell r="F159">
            <v>1730.57800653</v>
          </cell>
          <cell r="G159">
            <v>1638.430976860056</v>
          </cell>
          <cell r="H159">
            <v>92.147029669944232</v>
          </cell>
          <cell r="I159">
            <v>5.6241020202473013E-2</v>
          </cell>
        </row>
        <row r="161">
          <cell r="B161" t="str">
            <v>Correcção de hidraulicidade</v>
          </cell>
          <cell r="E161">
            <v>6.4580171799999997</v>
          </cell>
          <cell r="F161">
            <v>-6.4845806999999995</v>
          </cell>
          <cell r="G161">
            <v>0</v>
          </cell>
          <cell r="H161">
            <v>-6.4845806999999995</v>
          </cell>
          <cell r="I161">
            <v>0</v>
          </cell>
        </row>
        <row r="163">
          <cell r="B163" t="str">
            <v>Total com Correcção de hidraulicidade</v>
          </cell>
          <cell r="E163">
            <v>191.92790105100002</v>
          </cell>
          <cell r="F163">
            <v>1724.0934258300001</v>
          </cell>
          <cell r="G163">
            <v>1638.430976860056</v>
          </cell>
          <cell r="H163">
            <v>85.662448969944236</v>
          </cell>
          <cell r="I163">
            <v>5.2283221069288066E-2</v>
          </cell>
        </row>
      </sheetData>
      <sheetData sheetId="12">
        <row r="6">
          <cell r="O6">
            <v>8.2351411699999879</v>
          </cell>
        </row>
        <row r="7">
          <cell r="O7">
            <v>70.653068709999971</v>
          </cell>
        </row>
        <row r="8">
          <cell r="O8">
            <v>9.0004866709633973</v>
          </cell>
        </row>
        <row r="10">
          <cell r="O10">
            <v>216.69036491</v>
          </cell>
        </row>
        <row r="11">
          <cell r="O11">
            <v>21.940963059221616</v>
          </cell>
        </row>
        <row r="12">
          <cell r="O12">
            <v>89.887660609999998</v>
          </cell>
        </row>
        <row r="13">
          <cell r="O13">
            <v>70.306544219085026</v>
          </cell>
        </row>
        <row r="14">
          <cell r="O14">
            <v>19.581116390914971</v>
          </cell>
        </row>
        <row r="15">
          <cell r="O15">
            <v>0.27851057975339355</v>
          </cell>
        </row>
        <row r="16">
          <cell r="O16">
            <v>126.8027043</v>
          </cell>
        </row>
        <row r="17">
          <cell r="O17">
            <v>2.3598466683066448</v>
          </cell>
        </row>
        <row r="18">
          <cell r="O18">
            <v>22.773919299999985</v>
          </cell>
        </row>
        <row r="19">
          <cell r="O19">
            <v>3.3634091466870117</v>
          </cell>
        </row>
        <row r="20">
          <cell r="O20">
            <v>10.917145480000004</v>
          </cell>
        </row>
        <row r="21">
          <cell r="O21">
            <v>1.7743127065606039</v>
          </cell>
        </row>
        <row r="22">
          <cell r="O22">
            <v>-0.15508027666666702</v>
          </cell>
        </row>
        <row r="23">
          <cell r="O23">
            <v>1.4339836617930768</v>
          </cell>
        </row>
        <row r="24">
          <cell r="O24">
            <v>2.3893088381270449</v>
          </cell>
        </row>
        <row r="25">
          <cell r="O25">
            <v>0.65648114573310368</v>
          </cell>
        </row>
        <row r="26">
          <cell r="O26">
            <v>5.845832331872943</v>
          </cell>
        </row>
        <row r="27">
          <cell r="O27">
            <v>93.556786738785831</v>
          </cell>
        </row>
        <row r="28">
          <cell r="O28">
            <v>88.093203510760532</v>
          </cell>
        </row>
        <row r="29">
          <cell r="O29">
            <v>5.4635832280248451</v>
          </cell>
        </row>
        <row r="30">
          <cell r="O30">
            <v>13.594829612916044</v>
          </cell>
        </row>
        <row r="31">
          <cell r="O31">
            <v>6.7448498815576841</v>
          </cell>
        </row>
        <row r="32">
          <cell r="O32">
            <v>1.3863965033333372</v>
          </cell>
        </row>
        <row r="33">
          <cell r="O33">
            <v>0.16101559165187496</v>
          </cell>
        </row>
        <row r="34">
          <cell r="O34">
            <v>-2.2970552566666651</v>
          </cell>
        </row>
        <row r="35">
          <cell r="O35">
            <v>7.6118477079308562</v>
          </cell>
        </row>
        <row r="36">
          <cell r="O36">
            <v>3.0808920999999927</v>
          </cell>
        </row>
        <row r="37">
          <cell r="O37">
            <v>0.44401895666666669</v>
          </cell>
        </row>
        <row r="38">
          <cell r="O38">
            <v>7.3562087609779852</v>
          </cell>
        </row>
        <row r="39">
          <cell r="O39">
            <v>1.4832623183333338</v>
          </cell>
        </row>
        <row r="40">
          <cell r="O40">
            <v>4.9799442611896172E-2</v>
          </cell>
        </row>
        <row r="43">
          <cell r="P43">
            <v>0.74621407071771695</v>
          </cell>
        </row>
        <row r="44">
          <cell r="P44">
            <v>2.2916754540300843</v>
          </cell>
        </row>
        <row r="45">
          <cell r="P45">
            <v>25.241987249999966</v>
          </cell>
        </row>
        <row r="46">
          <cell r="P46">
            <v>1.3747262418749711</v>
          </cell>
        </row>
        <row r="47">
          <cell r="P47">
            <v>38.217467665783033</v>
          </cell>
        </row>
        <row r="49">
          <cell r="P49">
            <v>1.2593131835205995</v>
          </cell>
        </row>
        <row r="50">
          <cell r="P50">
            <v>1.3329410574694014</v>
          </cell>
        </row>
        <row r="51">
          <cell r="P51">
            <v>7.8736326253076028E-3</v>
          </cell>
        </row>
        <row r="116">
          <cell r="O116">
            <v>-1.4369999999999834</v>
          </cell>
        </row>
        <row r="117">
          <cell r="O117">
            <v>-2.8959999999999835</v>
          </cell>
        </row>
        <row r="118">
          <cell r="O118">
            <v>-3.4600000000000364</v>
          </cell>
        </row>
        <row r="119">
          <cell r="O119">
            <v>-9.4399999999998272</v>
          </cell>
        </row>
        <row r="126">
          <cell r="O126">
            <v>85.200999999999794</v>
          </cell>
        </row>
        <row r="127">
          <cell r="O127">
            <v>101.48899999999979</v>
          </cell>
        </row>
        <row r="128">
          <cell r="O128">
            <v>287.12099999999919</v>
          </cell>
        </row>
      </sheetData>
      <sheetData sheetId="13">
        <row r="362">
          <cell r="U362" t="str">
            <v>Valores Realizados</v>
          </cell>
        </row>
        <row r="363">
          <cell r="V363" t="str">
            <v>Compra</v>
          </cell>
          <cell r="W363" t="str">
            <v>C. Variáv.</v>
          </cell>
          <cell r="X363" t="str">
            <v>C. Fixos</v>
          </cell>
          <cell r="Y363" t="str">
            <v>C. Total</v>
          </cell>
          <cell r="AA363" t="str">
            <v>C.Variáv. Méd.</v>
          </cell>
          <cell r="AB363" t="str">
            <v>C. Fixo Médio</v>
          </cell>
          <cell r="AC363" t="str">
            <v>C. Total Médio</v>
          </cell>
        </row>
        <row r="364">
          <cell r="V364" t="str">
            <v>GWh</v>
          </cell>
          <cell r="W364" t="str">
            <v>M€</v>
          </cell>
          <cell r="X364" t="str">
            <v>M€</v>
          </cell>
          <cell r="Y364" t="str">
            <v>M€</v>
          </cell>
          <cell r="AA364" t="str">
            <v>cent/kWh</v>
          </cell>
          <cell r="AB364" t="str">
            <v>cent/kWh</v>
          </cell>
          <cell r="AC364" t="str">
            <v>cent/kWh</v>
          </cell>
        </row>
        <row r="365">
          <cell r="U365" t="str">
            <v>CPPE Hidr</v>
          </cell>
          <cell r="V365">
            <v>7339.1649280000001</v>
          </cell>
          <cell r="W365" t="str">
            <v>-</v>
          </cell>
          <cell r="X365">
            <v>421.17025119000004</v>
          </cell>
          <cell r="Y365">
            <v>421.17025119000004</v>
          </cell>
          <cell r="AA365" t="str">
            <v>-</v>
          </cell>
          <cell r="AB365">
            <v>5.7386672097144622</v>
          </cell>
          <cell r="AC365">
            <v>5.7386672097144622</v>
          </cell>
        </row>
        <row r="366">
          <cell r="U366" t="str">
            <v>CPPE Term</v>
          </cell>
          <cell r="V366">
            <v>9532.59339</v>
          </cell>
          <cell r="W366">
            <v>224.65593293000003</v>
          </cell>
          <cell r="X366">
            <v>319.76264074000005</v>
          </cell>
          <cell r="Y366">
            <v>544.41857367000011</v>
          </cell>
          <cell r="AA366">
            <v>2.3567136847111447</v>
          </cell>
          <cell r="AB366">
            <v>3.3544139318419002</v>
          </cell>
          <cell r="AC366">
            <v>5.7111276165530453</v>
          </cell>
        </row>
        <row r="367">
          <cell r="U367" t="str">
            <v xml:space="preserve">      carvão</v>
          </cell>
          <cell r="V367">
            <v>7866.5962799999998</v>
          </cell>
          <cell r="W367">
            <v>153.97444448000002</v>
          </cell>
          <cell r="X367">
            <v>134.57113908000002</v>
          </cell>
          <cell r="Y367">
            <v>288.54558356000007</v>
          </cell>
          <cell r="AA367">
            <v>1.9573197733747181</v>
          </cell>
          <cell r="AB367">
            <v>1.710665379156842</v>
          </cell>
          <cell r="AC367">
            <v>3.667985152531561</v>
          </cell>
        </row>
        <row r="368">
          <cell r="U368" t="str">
            <v xml:space="preserve">      outras</v>
          </cell>
          <cell r="V368">
            <v>1665.9971100000002</v>
          </cell>
          <cell r="W368">
            <v>70.681488450000018</v>
          </cell>
          <cell r="X368">
            <v>185.19150166000003</v>
          </cell>
          <cell r="Y368">
            <v>255.87299011000005</v>
          </cell>
          <cell r="AA368">
            <v>4.2425937011379329</v>
          </cell>
          <cell r="AB368">
            <v>11.11595575697007</v>
          </cell>
          <cell r="AC368">
            <v>15.358549458108003</v>
          </cell>
        </row>
        <row r="369">
          <cell r="U369" t="str">
            <v>TejoEnergia</v>
          </cell>
          <cell r="V369">
            <v>3599.4881999999998</v>
          </cell>
          <cell r="W369">
            <v>77.879359300000004</v>
          </cell>
          <cell r="X369">
            <v>128.06114694999999</v>
          </cell>
          <cell r="Y369">
            <v>205.94050625</v>
          </cell>
          <cell r="AA369">
            <v>2.1636231311995968</v>
          </cell>
          <cell r="AB369">
            <v>3.5577598768069305</v>
          </cell>
          <cell r="AC369">
            <v>5.7213830080065273</v>
          </cell>
        </row>
        <row r="370">
          <cell r="U370" t="str">
            <v>Turbogás</v>
          </cell>
          <cell r="V370">
            <v>5122.3226999999988</v>
          </cell>
          <cell r="W370">
            <v>158.99306128000003</v>
          </cell>
          <cell r="X370">
            <v>85.497331519999989</v>
          </cell>
          <cell r="Y370">
            <v>244.49039280000002</v>
          </cell>
          <cell r="AA370">
            <v>3.1039251252171223</v>
          </cell>
          <cell r="AB370">
            <v>1.6691125594254341</v>
          </cell>
          <cell r="AC370">
            <v>4.7730376846425564</v>
          </cell>
        </row>
        <row r="371">
          <cell r="U371" t="str">
            <v>PRE</v>
          </cell>
          <cell r="V371">
            <v>3541.7309499999992</v>
          </cell>
          <cell r="W371">
            <v>283.51675557999999</v>
          </cell>
          <cell r="X371" t="str">
            <v>-</v>
          </cell>
          <cell r="Y371">
            <v>283.51675557999999</v>
          </cell>
          <cell r="AA371">
            <v>8.005033685012128</v>
          </cell>
          <cell r="AB371" t="str">
            <v>-</v>
          </cell>
          <cell r="AC371">
            <v>8.005033685012128</v>
          </cell>
        </row>
        <row r="372">
          <cell r="U372" t="str">
            <v>Corr. Hidraulicidade</v>
          </cell>
          <cell r="V372" t="str">
            <v>-</v>
          </cell>
          <cell r="W372">
            <v>-6.4845806999999995</v>
          </cell>
          <cell r="X372" t="str">
            <v>-</v>
          </cell>
          <cell r="Y372">
            <v>-6.4845806999999995</v>
          </cell>
          <cell r="AA372" t="str">
            <v>-</v>
          </cell>
          <cell r="AB372" t="str">
            <v>-</v>
          </cell>
          <cell r="AC372" t="str">
            <v>-</v>
          </cell>
        </row>
        <row r="373">
          <cell r="U373" t="str">
            <v>Total Real</v>
          </cell>
          <cell r="V373">
            <v>29135.300167999998</v>
          </cell>
          <cell r="W373">
            <v>738.56052838999994</v>
          </cell>
          <cell r="X373">
            <v>954.49137040000005</v>
          </cell>
          <cell r="Y373">
            <v>1693.05189879</v>
          </cell>
          <cell r="AA373">
            <v>3.3884930528170099</v>
          </cell>
          <cell r="AB373">
            <v>3.7294187546483544</v>
          </cell>
          <cell r="AC373">
            <v>5.8109986477830073</v>
          </cell>
        </row>
        <row r="374">
          <cell r="U374" t="str">
            <v>Total orçamentado</v>
          </cell>
          <cell r="V374">
            <v>29412.911164226665</v>
          </cell>
          <cell r="W374">
            <v>682.14116737559721</v>
          </cell>
          <cell r="X374">
            <v>956.27720948445835</v>
          </cell>
          <cell r="Y374">
            <v>1638.4183768600558</v>
          </cell>
          <cell r="AA374">
            <v>3.2318838967941463</v>
          </cell>
          <cell r="AB374">
            <v>3.6846058039891445</v>
          </cell>
          <cell r="AC374">
            <v>5.5704053492425993</v>
          </cell>
        </row>
        <row r="375">
          <cell r="U375" t="str">
            <v xml:space="preserve">Desvio </v>
          </cell>
          <cell r="V375">
            <v>-277.61099622666734</v>
          </cell>
          <cell r="W375">
            <v>56.419361014402739</v>
          </cell>
          <cell r="X375">
            <v>-1.7858390844583028</v>
          </cell>
          <cell r="Y375">
            <v>54.633521929944209</v>
          </cell>
          <cell r="AA375">
            <v>0.15660915602286352</v>
          </cell>
          <cell r="AB375">
            <v>4.4812950659209871E-2</v>
          </cell>
          <cell r="AC375">
            <v>0.24059329854040801</v>
          </cell>
        </row>
        <row r="376">
          <cell r="U376" t="str">
            <v>Desvio (%)</v>
          </cell>
          <cell r="V376">
            <v>-9.438405966571306E-3</v>
          </cell>
          <cell r="W376">
            <v>8.2709215793946411E-2</v>
          </cell>
          <cell r="X376">
            <v>-1.8674910023434022E-3</v>
          </cell>
          <cell r="Y376">
            <v>3.334528146263005E-2</v>
          </cell>
          <cell r="AA376">
            <v>4.8457543966295091E-2</v>
          </cell>
          <cell r="AB376">
            <v>1.2162210299591081E-2</v>
          </cell>
          <cell r="AC376">
            <v>4.3191344876386983E-2</v>
          </cell>
        </row>
        <row r="1281">
          <cell r="H1281">
            <v>4.3519501362570101E-2</v>
          </cell>
        </row>
        <row r="1282">
          <cell r="H1282">
            <v>4.0357559904363516E-2</v>
          </cell>
        </row>
        <row r="1549">
          <cell r="H1549">
            <v>0.1146215971340997</v>
          </cell>
        </row>
        <row r="1639">
          <cell r="H1639">
            <v>4.98035429665451E-2</v>
          </cell>
        </row>
      </sheetData>
      <sheetData sheetId="14">
        <row r="5">
          <cell r="B5" t="str">
            <v>Compras da REN reais (GWh)</v>
          </cell>
        </row>
        <row r="6">
          <cell r="E6" t="str">
            <v>Ano Ant.</v>
          </cell>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CPPE Hidr</v>
          </cell>
          <cell r="E7">
            <v>12115.355489000001</v>
          </cell>
          <cell r="F7">
            <v>7339.1649280000001</v>
          </cell>
          <cell r="G7">
            <v>1222.7413919999999</v>
          </cell>
          <cell r="H7">
            <v>1255.7247949999999</v>
          </cell>
          <cell r="I7">
            <v>947.17409299999974</v>
          </cell>
          <cell r="J7">
            <v>709.29213500000003</v>
          </cell>
          <cell r="K7">
            <v>700.27414000000022</v>
          </cell>
          <cell r="L7">
            <v>493.30435799999987</v>
          </cell>
          <cell r="M7">
            <v>408.10345500000005</v>
          </cell>
          <cell r="N7">
            <v>403.95881099999991</v>
          </cell>
          <cell r="O7">
            <v>586.95901600000013</v>
          </cell>
          <cell r="P7">
            <v>611.63273300000003</v>
          </cell>
        </row>
        <row r="8">
          <cell r="B8" t="str">
            <v>CPPE Term</v>
          </cell>
          <cell r="E8">
            <v>14421.091719999999</v>
          </cell>
          <cell r="F8">
            <v>9532.59339</v>
          </cell>
          <cell r="G8">
            <v>936.63501999999994</v>
          </cell>
          <cell r="H8">
            <v>805.28201000000001</v>
          </cell>
          <cell r="I8">
            <v>951.55513999999994</v>
          </cell>
          <cell r="J8">
            <v>800.66647999999998</v>
          </cell>
          <cell r="K8">
            <v>884.41494999999998</v>
          </cell>
          <cell r="L8">
            <v>1091.26731</v>
          </cell>
          <cell r="M8">
            <v>1222.89355</v>
          </cell>
          <cell r="N8">
            <v>859.0782099999999</v>
          </cell>
          <cell r="O8">
            <v>1050.6197300000001</v>
          </cell>
          <cell r="P8">
            <v>930.18099000000007</v>
          </cell>
        </row>
        <row r="9">
          <cell r="B9" t="str">
            <v xml:space="preserve">  Tapada do Outeiro</v>
          </cell>
          <cell r="E9">
            <v>31.412999999999997</v>
          </cell>
          <cell r="F9">
            <v>6.0896799999999995</v>
          </cell>
          <cell r="G9">
            <v>0</v>
          </cell>
          <cell r="H9">
            <v>0</v>
          </cell>
          <cell r="I9">
            <v>0</v>
          </cell>
          <cell r="J9">
            <v>0</v>
          </cell>
          <cell r="K9">
            <v>0</v>
          </cell>
          <cell r="L9">
            <v>0</v>
          </cell>
          <cell r="M9">
            <v>2.9484299999999997</v>
          </cell>
          <cell r="N9">
            <v>1.1382300000000001</v>
          </cell>
          <cell r="O9">
            <v>2.0030199999999998</v>
          </cell>
          <cell r="P9">
            <v>0</v>
          </cell>
        </row>
        <row r="10">
          <cell r="B10" t="str">
            <v xml:space="preserve">  Carregado</v>
          </cell>
          <cell r="E10">
            <v>1552.1862999999998</v>
          </cell>
          <cell r="F10">
            <v>296.67540000000002</v>
          </cell>
          <cell r="G10">
            <v>23.257099999999998</v>
          </cell>
          <cell r="H10">
            <v>36.447199999999995</v>
          </cell>
          <cell r="I10">
            <v>33.705500000000001</v>
          </cell>
          <cell r="J10">
            <v>21.4863</v>
          </cell>
          <cell r="K10">
            <v>4.798</v>
          </cell>
          <cell r="L10">
            <v>57.360900000000001</v>
          </cell>
          <cell r="M10">
            <v>78.300200000000004</v>
          </cell>
          <cell r="N10">
            <v>3.3254000000000001</v>
          </cell>
          <cell r="O10">
            <v>33.848500000000001</v>
          </cell>
          <cell r="P10">
            <v>4.1463000000000001</v>
          </cell>
        </row>
        <row r="11">
          <cell r="B11" t="str">
            <v xml:space="preserve">  Barreiro</v>
          </cell>
          <cell r="E11">
            <v>211.66151000000002</v>
          </cell>
          <cell r="F11">
            <v>152.46082000000001</v>
          </cell>
          <cell r="G11">
            <v>7.7088799999999997</v>
          </cell>
          <cell r="H11">
            <v>14.627180000000001</v>
          </cell>
          <cell r="I11">
            <v>19.01444</v>
          </cell>
          <cell r="J11">
            <v>8.0721799999999995</v>
          </cell>
          <cell r="K11">
            <v>7.5420600000000002</v>
          </cell>
          <cell r="L11">
            <v>13.71152</v>
          </cell>
          <cell r="M11">
            <v>18.985569999999999</v>
          </cell>
          <cell r="N11">
            <v>13.479379999999999</v>
          </cell>
          <cell r="O11">
            <v>30.149819999999998</v>
          </cell>
          <cell r="P11">
            <v>19.169790000000003</v>
          </cell>
        </row>
        <row r="12">
          <cell r="B12" t="str">
            <v xml:space="preserve">  Setúbal</v>
          </cell>
          <cell r="E12">
            <v>3883.0452000000005</v>
          </cell>
          <cell r="F12">
            <v>1211.4395</v>
          </cell>
          <cell r="G12">
            <v>33.755199999999995</v>
          </cell>
          <cell r="H12">
            <v>25.283799999999999</v>
          </cell>
          <cell r="I12">
            <v>64.020200000000003</v>
          </cell>
          <cell r="J12">
            <v>14.465299999999999</v>
          </cell>
          <cell r="K12">
            <v>1.3386</v>
          </cell>
          <cell r="L12">
            <v>187.43439999999998</v>
          </cell>
          <cell r="M12">
            <v>250.35660000000001</v>
          </cell>
          <cell r="N12">
            <v>140.1831</v>
          </cell>
          <cell r="O12">
            <v>336.18309999999997</v>
          </cell>
          <cell r="P12">
            <v>158.41920000000002</v>
          </cell>
        </row>
        <row r="13">
          <cell r="B13" t="str">
            <v xml:space="preserve">  Sines</v>
          </cell>
          <cell r="E13">
            <v>8691.0837300000003</v>
          </cell>
          <cell r="F13">
            <v>7860.5065999999997</v>
          </cell>
          <cell r="G13">
            <v>871.75559999999996</v>
          </cell>
          <cell r="H13">
            <v>727.27509999999995</v>
          </cell>
          <cell r="I13">
            <v>834.71659999999997</v>
          </cell>
          <cell r="J13">
            <v>756.64149999999995</v>
          </cell>
          <cell r="K13">
            <v>870.73619999999994</v>
          </cell>
          <cell r="L13">
            <v>829.32680000000005</v>
          </cell>
          <cell r="M13">
            <v>872.23559999999998</v>
          </cell>
          <cell r="N13">
            <v>700.952</v>
          </cell>
          <cell r="O13">
            <v>648.42160000000001</v>
          </cell>
          <cell r="P13">
            <v>748.44560000000001</v>
          </cell>
        </row>
        <row r="14">
          <cell r="B14" t="str">
            <v xml:space="preserve">  Turbinas a gás</v>
          </cell>
          <cell r="E14">
            <v>51.701979999999992</v>
          </cell>
          <cell r="F14">
            <v>5.4213899999999988</v>
          </cell>
          <cell r="G14">
            <v>0.15824000000000002</v>
          </cell>
          <cell r="H14">
            <v>1.64873</v>
          </cell>
          <cell r="I14">
            <v>9.8400000000000001E-2</v>
          </cell>
          <cell r="J14">
            <v>1.1999999999999999E-3</v>
          </cell>
          <cell r="K14">
            <v>8.9999999999999992E-5</v>
          </cell>
          <cell r="L14">
            <v>3.4336899999999995</v>
          </cell>
          <cell r="M14">
            <v>6.7149999999999987E-2</v>
          </cell>
          <cell r="N14">
            <v>1E-4</v>
          </cell>
          <cell r="O14">
            <v>1.3690000000000001E-2</v>
          </cell>
          <cell r="P14">
            <v>1E-4</v>
          </cell>
        </row>
        <row r="15">
          <cell r="B15" t="str">
            <v>Tejoenergia</v>
          </cell>
          <cell r="E15">
            <v>4030.3675499999999</v>
          </cell>
          <cell r="F15">
            <v>3599.4881999999998</v>
          </cell>
          <cell r="G15">
            <v>383.29329999999999</v>
          </cell>
          <cell r="H15">
            <v>205.1987</v>
          </cell>
          <cell r="I15">
            <v>345.91919999999999</v>
          </cell>
          <cell r="J15">
            <v>240.7912</v>
          </cell>
          <cell r="K15">
            <v>387.6413</v>
          </cell>
          <cell r="L15">
            <v>415.78280000000001</v>
          </cell>
          <cell r="M15">
            <v>411.18779999999998</v>
          </cell>
          <cell r="N15">
            <v>424.18950000000001</v>
          </cell>
          <cell r="O15">
            <v>411.96719999999999</v>
          </cell>
          <cell r="P15">
            <v>373.5172</v>
          </cell>
        </row>
        <row r="16">
          <cell r="B16" t="str">
            <v>Turbogás</v>
          </cell>
          <cell r="E16">
            <v>5958.3292999999994</v>
          </cell>
          <cell r="F16">
            <v>5122.3226999999988</v>
          </cell>
          <cell r="G16">
            <v>475.48770000000002</v>
          </cell>
          <cell r="H16">
            <v>431.83100000000002</v>
          </cell>
          <cell r="I16">
            <v>543.72590000000002</v>
          </cell>
          <cell r="J16">
            <v>515.68740000000003</v>
          </cell>
          <cell r="K16">
            <v>471.3125</v>
          </cell>
          <cell r="L16">
            <v>614.35380000000009</v>
          </cell>
          <cell r="M16">
            <v>619.29849999999999</v>
          </cell>
          <cell r="N16">
            <v>594.93419999999992</v>
          </cell>
          <cell r="O16">
            <v>484.90540000000004</v>
          </cell>
          <cell r="P16">
            <v>370.78629999999998</v>
          </cell>
        </row>
        <row r="17">
          <cell r="B17" t="str">
            <v>PRE</v>
          </cell>
          <cell r="E17">
            <v>2536.2458073990001</v>
          </cell>
          <cell r="F17">
            <v>3541.7309499999992</v>
          </cell>
          <cell r="G17">
            <v>433.48859299999998</v>
          </cell>
          <cell r="H17">
            <v>389.23559599999999</v>
          </cell>
          <cell r="I17">
            <v>401.61398300000002</v>
          </cell>
          <cell r="J17">
            <v>373.034109</v>
          </cell>
          <cell r="K17">
            <v>317.36821700000002</v>
          </cell>
          <cell r="L17">
            <v>252.00334100000001</v>
          </cell>
          <cell r="M17">
            <v>302.49256200000002</v>
          </cell>
          <cell r="N17">
            <v>319.12513799999999</v>
          </cell>
          <cell r="O17">
            <v>320.78743400000002</v>
          </cell>
          <cell r="P17">
            <v>432.58197699999999</v>
          </cell>
        </row>
        <row r="18">
          <cell r="B18" t="str">
            <v>Importação</v>
          </cell>
          <cell r="E18">
            <v>922.91759999999999</v>
          </cell>
          <cell r="F18">
            <v>1247.4226000000001</v>
          </cell>
          <cell r="G18">
            <v>33.674999999999997</v>
          </cell>
          <cell r="H18">
            <v>31.1249</v>
          </cell>
          <cell r="I18">
            <v>76.642799999999994</v>
          </cell>
          <cell r="J18">
            <v>180.2191</v>
          </cell>
          <cell r="K18">
            <v>80.446299999999994</v>
          </cell>
          <cell r="L18">
            <v>115.4644</v>
          </cell>
          <cell r="M18">
            <v>224.32859999999999</v>
          </cell>
          <cell r="N18">
            <v>168.48480000000001</v>
          </cell>
          <cell r="O18">
            <v>159.42619999999999</v>
          </cell>
          <cell r="P18">
            <v>177.6105</v>
          </cell>
        </row>
        <row r="19">
          <cell r="B19" t="str">
            <v>SENV desvios</v>
          </cell>
          <cell r="E19">
            <v>97.538097999999991</v>
          </cell>
          <cell r="F19">
            <v>200.73314700000003</v>
          </cell>
          <cell r="G19">
            <v>25.337782000000001</v>
          </cell>
          <cell r="H19">
            <v>26.218454000000001</v>
          </cell>
          <cell r="I19">
            <v>21.401793999999999</v>
          </cell>
          <cell r="J19">
            <v>24.586030000000001</v>
          </cell>
          <cell r="K19">
            <v>16.364616000000002</v>
          </cell>
          <cell r="L19">
            <v>12.664251999999999</v>
          </cell>
          <cell r="M19">
            <v>13.716004</v>
          </cell>
          <cell r="N19">
            <v>21.188984999999999</v>
          </cell>
          <cell r="O19">
            <v>11.666198</v>
          </cell>
          <cell r="P19">
            <v>27.589032</v>
          </cell>
        </row>
        <row r="20">
          <cell r="B20" t="str">
            <v>Total</v>
          </cell>
          <cell r="E20">
            <v>40081.845564398995</v>
          </cell>
          <cell r="F20">
            <v>30583.455914999995</v>
          </cell>
          <cell r="G20">
            <v>3510.6587869999998</v>
          </cell>
          <cell r="H20">
            <v>3144.6154549999997</v>
          </cell>
          <cell r="I20">
            <v>3288.0329099999994</v>
          </cell>
          <cell r="J20">
            <v>2844.2764539999998</v>
          </cell>
          <cell r="K20">
            <v>2857.8220230000002</v>
          </cell>
          <cell r="L20">
            <v>2994.8402609999998</v>
          </cell>
          <cell r="M20">
            <v>3202.0204709999998</v>
          </cell>
          <cell r="N20">
            <v>2790.9596439999996</v>
          </cell>
          <cell r="O20">
            <v>3026.3311779999999</v>
          </cell>
          <cell r="P20">
            <v>2923.8987319999997</v>
          </cell>
          <cell r="Q20">
            <v>0</v>
          </cell>
          <cell r="R20">
            <v>0</v>
          </cell>
        </row>
        <row r="41">
          <cell r="B41" t="str">
            <v>Encargos fixos reais da REN (MEur)</v>
          </cell>
        </row>
        <row r="42">
          <cell r="E42" t="str">
            <v>Ano Ant.</v>
          </cell>
          <cell r="F42" t="str">
            <v>Ano Curso</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B43" t="str">
            <v>CPPE Hidr</v>
          </cell>
          <cell r="E43">
            <v>471.6241854081664</v>
          </cell>
          <cell r="F43">
            <v>421.17025119000004</v>
          </cell>
          <cell r="G43">
            <v>41.857280190000004</v>
          </cell>
          <cell r="H43">
            <v>41.838229149999997</v>
          </cell>
          <cell r="I43">
            <v>41.724553570000005</v>
          </cell>
          <cell r="J43">
            <v>41.76582917999999</v>
          </cell>
          <cell r="K43">
            <v>42.089527069999995</v>
          </cell>
          <cell r="L43">
            <v>42.378373850000003</v>
          </cell>
          <cell r="M43">
            <v>42.517016189999978</v>
          </cell>
          <cell r="N43">
            <v>42.455865370000012</v>
          </cell>
          <cell r="O43">
            <v>42.317013009999989</v>
          </cell>
          <cell r="P43">
            <v>42.226563610000007</v>
          </cell>
        </row>
        <row r="44">
          <cell r="B44" t="str">
            <v>CPPE Term</v>
          </cell>
          <cell r="E44">
            <v>376.06975638921006</v>
          </cell>
          <cell r="F44">
            <v>319.76264073999999</v>
          </cell>
          <cell r="G44">
            <v>31.626130779999997</v>
          </cell>
          <cell r="H44">
            <v>31.62550074</v>
          </cell>
          <cell r="I44">
            <v>31.682600019999999</v>
          </cell>
          <cell r="J44">
            <v>31.708777210000001</v>
          </cell>
          <cell r="K44">
            <v>32.010708729999998</v>
          </cell>
          <cell r="L44">
            <v>32.318108039999998</v>
          </cell>
          <cell r="M44">
            <v>32.027119630000001</v>
          </cell>
          <cell r="N44">
            <v>32.199963600000004</v>
          </cell>
          <cell r="O44">
            <v>32.294275210000002</v>
          </cell>
          <cell r="P44">
            <v>32.269456779999999</v>
          </cell>
        </row>
        <row r="45">
          <cell r="B45" t="str">
            <v xml:space="preserve">  Tapada do Outeiro</v>
          </cell>
          <cell r="E45">
            <v>8.0630646719519952</v>
          </cell>
          <cell r="F45">
            <v>4.5039096399999998</v>
          </cell>
          <cell r="G45">
            <v>0.50034796999999998</v>
          </cell>
          <cell r="H45">
            <v>0.50385194999999994</v>
          </cell>
          <cell r="I45">
            <v>0.50356319999999999</v>
          </cell>
          <cell r="J45">
            <v>0.50367159000000006</v>
          </cell>
          <cell r="K45">
            <v>0.50537894999999999</v>
          </cell>
          <cell r="L45">
            <v>0.50831770999999992</v>
          </cell>
          <cell r="M45">
            <v>0.20438584000000001</v>
          </cell>
          <cell r="N45">
            <v>0.30181086000000001</v>
          </cell>
          <cell r="O45">
            <v>0.50006377000000002</v>
          </cell>
          <cell r="P45">
            <v>0.47251779999999999</v>
          </cell>
        </row>
        <row r="46">
          <cell r="B46" t="str">
            <v xml:space="preserve">  Carregado</v>
          </cell>
          <cell r="E46">
            <v>89.344922314568507</v>
          </cell>
          <cell r="F46">
            <v>77.898635490000004</v>
          </cell>
          <cell r="G46">
            <v>7.6811329000000006</v>
          </cell>
          <cell r="H46">
            <v>7.7022941200000004</v>
          </cell>
          <cell r="I46">
            <v>7.7044821700000004</v>
          </cell>
          <cell r="J46">
            <v>7.7132932499999995</v>
          </cell>
          <cell r="K46">
            <v>7.7669246299999992</v>
          </cell>
          <cell r="L46">
            <v>7.8626473399999997</v>
          </cell>
          <cell r="M46">
            <v>7.8696064400000001</v>
          </cell>
          <cell r="N46">
            <v>7.8924910899999992</v>
          </cell>
          <cell r="O46">
            <v>7.8588844799999995</v>
          </cell>
          <cell r="P46">
            <v>7.84687907</v>
          </cell>
        </row>
        <row r="47">
          <cell r="B47" t="str">
            <v xml:space="preserve">  Barreiro</v>
          </cell>
          <cell r="E47">
            <v>20.900336784316298</v>
          </cell>
          <cell r="F47">
            <v>19.028397130000002</v>
          </cell>
          <cell r="G47">
            <v>1.9619168199999999</v>
          </cell>
          <cell r="H47">
            <v>1.9034718500000001</v>
          </cell>
          <cell r="I47">
            <v>1.9273401100000001</v>
          </cell>
          <cell r="J47">
            <v>1.8588893800000001</v>
          </cell>
          <cell r="K47">
            <v>1.9196362600000001</v>
          </cell>
          <cell r="L47">
            <v>1.9530772599999999</v>
          </cell>
          <cell r="M47">
            <v>1.8609175099999999</v>
          </cell>
          <cell r="N47">
            <v>1.89174829</v>
          </cell>
          <cell r="O47">
            <v>1.8934819299999999</v>
          </cell>
          <cell r="P47">
            <v>1.8579177199999999</v>
          </cell>
        </row>
        <row r="48">
          <cell r="B48" t="str">
            <v xml:space="preserve">  Setúbal</v>
          </cell>
          <cell r="E48">
            <v>96.063763720164502</v>
          </cell>
          <cell r="F48">
            <v>82.837078579999996</v>
          </cell>
          <cell r="G48">
            <v>8.1034749599999998</v>
          </cell>
          <cell r="H48">
            <v>8.1283762999999993</v>
          </cell>
          <cell r="I48">
            <v>8.1492677399999991</v>
          </cell>
          <cell r="J48">
            <v>8.1804238700000003</v>
          </cell>
          <cell r="K48">
            <v>8.255060030000001</v>
          </cell>
          <cell r="L48">
            <v>8.3281853199999993</v>
          </cell>
          <cell r="M48">
            <v>8.3882659700000008</v>
          </cell>
          <cell r="N48">
            <v>8.4124551600000004</v>
          </cell>
          <cell r="O48">
            <v>8.4099784499999988</v>
          </cell>
          <cell r="P48">
            <v>8.4815907799999994</v>
          </cell>
        </row>
        <row r="49">
          <cell r="B49" t="str">
            <v xml:space="preserve">  Sines</v>
          </cell>
          <cell r="E49">
            <v>149.65241877036345</v>
          </cell>
          <cell r="F49">
            <v>130.06722944000001</v>
          </cell>
          <cell r="G49">
            <v>12.842246519999998</v>
          </cell>
          <cell r="H49">
            <v>12.850305149999999</v>
          </cell>
          <cell r="I49">
            <v>12.861404220000001</v>
          </cell>
          <cell r="J49">
            <v>12.91478648</v>
          </cell>
          <cell r="K49">
            <v>13.01895494</v>
          </cell>
          <cell r="L49">
            <v>13.119617499999999</v>
          </cell>
          <cell r="M49">
            <v>13.156017780000001</v>
          </cell>
          <cell r="N49">
            <v>13.153892760000002</v>
          </cell>
          <cell r="O49">
            <v>13.086658920000001</v>
          </cell>
          <cell r="P49">
            <v>13.06334517</v>
          </cell>
        </row>
        <row r="50">
          <cell r="B50" t="str">
            <v xml:space="preserve">  Turbinas a gás</v>
          </cell>
          <cell r="E50">
            <v>12.045250127845291</v>
          </cell>
          <cell r="F50">
            <v>5.4273904599999998</v>
          </cell>
          <cell r="G50">
            <v>0.53701160999999997</v>
          </cell>
          <cell r="H50">
            <v>0.53720137000000001</v>
          </cell>
          <cell r="I50">
            <v>0.53654257999999999</v>
          </cell>
          <cell r="J50">
            <v>0.53771263999999996</v>
          </cell>
          <cell r="K50">
            <v>0.54475391999999989</v>
          </cell>
          <cell r="L50">
            <v>0.54626291000000005</v>
          </cell>
          <cell r="M50">
            <v>0.54792608999999992</v>
          </cell>
          <cell r="N50">
            <v>0.54756543999999996</v>
          </cell>
          <cell r="O50">
            <v>0.54520765999999998</v>
          </cell>
          <cell r="P50">
            <v>0.54720623999999995</v>
          </cell>
        </row>
        <row r="51">
          <cell r="B51" t="str">
            <v>TejoEnergia</v>
          </cell>
          <cell r="E51">
            <v>164.91319107936908</v>
          </cell>
          <cell r="F51">
            <v>128.06114694999999</v>
          </cell>
          <cell r="G51">
            <v>12.696653659999999</v>
          </cell>
          <cell r="H51">
            <v>12.678234509999999</v>
          </cell>
          <cell r="I51">
            <v>12.800732389999999</v>
          </cell>
          <cell r="J51">
            <v>12.598009529999999</v>
          </cell>
          <cell r="K51">
            <v>12.58052734</v>
          </cell>
          <cell r="L51">
            <v>12.970943169999998</v>
          </cell>
          <cell r="M51">
            <v>12.93242302</v>
          </cell>
          <cell r="N51">
            <v>12.92026779</v>
          </cell>
          <cell r="O51">
            <v>12.892409990000001</v>
          </cell>
          <cell r="P51">
            <v>12.990945550000001</v>
          </cell>
        </row>
        <row r="52">
          <cell r="B52" t="str">
            <v>Turbogás</v>
          </cell>
          <cell r="E52">
            <v>91.290870896140305</v>
          </cell>
          <cell r="F52">
            <v>85.497331519999989</v>
          </cell>
          <cell r="G52">
            <v>8.5080112200000002</v>
          </cell>
          <cell r="H52">
            <v>8.5042262899999983</v>
          </cell>
          <cell r="I52">
            <v>8.4245192499999995</v>
          </cell>
          <cell r="J52">
            <v>8.4848045899999995</v>
          </cell>
          <cell r="K52">
            <v>8.6170463599999998</v>
          </cell>
          <cell r="L52">
            <v>8.6513575700000001</v>
          </cell>
          <cell r="M52">
            <v>8.6347476300000015</v>
          </cell>
          <cell r="N52">
            <v>8.6777900199999998</v>
          </cell>
          <cell r="O52">
            <v>8.5728431900000004</v>
          </cell>
          <cell r="P52">
            <v>8.4219853999999987</v>
          </cell>
        </row>
        <row r="53">
          <cell r="B53" t="str">
            <v>PRE</v>
          </cell>
        </row>
        <row r="54">
          <cell r="B54" t="str">
            <v>Importação</v>
          </cell>
        </row>
        <row r="55">
          <cell r="B55" t="str">
            <v>SENV desvios</v>
          </cell>
        </row>
        <row r="56">
          <cell r="B56" t="str">
            <v>Total</v>
          </cell>
          <cell r="E56">
            <v>1103.8980037728859</v>
          </cell>
          <cell r="F56">
            <v>954.49137040000005</v>
          </cell>
          <cell r="G56">
            <v>94.68807584999999</v>
          </cell>
          <cell r="H56">
            <v>94.646190689999997</v>
          </cell>
          <cell r="I56">
            <v>94.632405230000003</v>
          </cell>
          <cell r="J56">
            <v>94.557420509999986</v>
          </cell>
          <cell r="K56">
            <v>95.2978095</v>
          </cell>
          <cell r="L56">
            <v>96.318782630000001</v>
          </cell>
          <cell r="M56">
            <v>96.111306469999988</v>
          </cell>
          <cell r="N56">
            <v>96.253886780000016</v>
          </cell>
          <cell r="O56">
            <v>96.076541399999996</v>
          </cell>
          <cell r="P56">
            <v>95.908951340000016</v>
          </cell>
          <cell r="Q56">
            <v>0</v>
          </cell>
          <cell r="R56">
            <v>0</v>
          </cell>
        </row>
        <row r="59">
          <cell r="B59" t="str">
            <v>Encargos variáveis reais da REN (MEur)</v>
          </cell>
        </row>
        <row r="60">
          <cell r="E60" t="str">
            <v>Ano Ant.</v>
          </cell>
          <cell r="F60" t="str">
            <v>Ano Curso</v>
          </cell>
          <cell r="G60" t="str">
            <v>Jan</v>
          </cell>
          <cell r="H60" t="str">
            <v>Fev</v>
          </cell>
          <cell r="I60" t="str">
            <v>Mar</v>
          </cell>
          <cell r="J60" t="str">
            <v>Abr</v>
          </cell>
          <cell r="K60" t="str">
            <v>Mai</v>
          </cell>
          <cell r="L60" t="str">
            <v>Jun</v>
          </cell>
          <cell r="M60" t="str">
            <v>Jul</v>
          </cell>
          <cell r="N60" t="str">
            <v>Ago</v>
          </cell>
          <cell r="O60" t="str">
            <v>Set</v>
          </cell>
          <cell r="P60" t="str">
            <v>Out</v>
          </cell>
          <cell r="Q60" t="str">
            <v>Nov</v>
          </cell>
          <cell r="R60" t="str">
            <v>Dez</v>
          </cell>
        </row>
        <row r="61">
          <cell r="B61" t="str">
            <v>CPPE Hidr</v>
          </cell>
          <cell r="G61">
            <v>0</v>
          </cell>
          <cell r="H61">
            <v>0</v>
          </cell>
          <cell r="I61">
            <v>0</v>
          </cell>
          <cell r="J61">
            <v>0</v>
          </cell>
          <cell r="K61">
            <v>0</v>
          </cell>
          <cell r="L61">
            <v>0</v>
          </cell>
          <cell r="M61">
            <v>0</v>
          </cell>
          <cell r="N61">
            <v>0</v>
          </cell>
          <cell r="O61">
            <v>0</v>
          </cell>
          <cell r="P61">
            <v>0</v>
          </cell>
        </row>
        <row r="62">
          <cell r="B62" t="str">
            <v>CPPE Term</v>
          </cell>
          <cell r="E62">
            <v>359.9459042239381</v>
          </cell>
          <cell r="F62">
            <v>224.65593293000003</v>
          </cell>
          <cell r="G62">
            <v>18.21162992</v>
          </cell>
          <cell r="H62">
            <v>18.745146680000001</v>
          </cell>
          <cell r="I62">
            <v>20.565516260000003</v>
          </cell>
          <cell r="J62">
            <v>16.731725230000002</v>
          </cell>
          <cell r="K62">
            <v>17.784021279999997</v>
          </cell>
          <cell r="L62">
            <v>27.424691580000001</v>
          </cell>
          <cell r="M62">
            <v>31.315891920000006</v>
          </cell>
          <cell r="N62">
            <v>19.84096267</v>
          </cell>
          <cell r="O62">
            <v>28.755475350000001</v>
          </cell>
          <cell r="P62">
            <v>25.280872039999995</v>
          </cell>
        </row>
        <row r="63">
          <cell r="B63" t="str">
            <v xml:space="preserve">  Tapada do Outeiro</v>
          </cell>
          <cell r="E63">
            <v>1.4745201252674056</v>
          </cell>
          <cell r="F63">
            <v>0.34685763000000003</v>
          </cell>
          <cell r="G63">
            <v>0</v>
          </cell>
          <cell r="H63">
            <v>0</v>
          </cell>
          <cell r="I63">
            <v>0</v>
          </cell>
          <cell r="J63">
            <v>0</v>
          </cell>
          <cell r="K63">
            <v>0</v>
          </cell>
          <cell r="L63">
            <v>0</v>
          </cell>
          <cell r="M63">
            <v>0.17221367000000004</v>
          </cell>
          <cell r="N63">
            <v>6.0091380000000007E-2</v>
          </cell>
          <cell r="O63">
            <v>0.11455258</v>
          </cell>
          <cell r="P63">
            <v>0</v>
          </cell>
        </row>
        <row r="64">
          <cell r="B64" t="str">
            <v xml:space="preserve">  Carregado</v>
          </cell>
          <cell r="E64">
            <v>59.369152545806109</v>
          </cell>
          <cell r="F64">
            <v>15.117547550000001</v>
          </cell>
          <cell r="G64">
            <v>1.2389632000000002</v>
          </cell>
          <cell r="H64">
            <v>1.8720553599999998</v>
          </cell>
          <cell r="I64">
            <v>1.5990853100000002</v>
          </cell>
          <cell r="J64">
            <v>1.1567459200000001</v>
          </cell>
          <cell r="K64">
            <v>0.33486537999999993</v>
          </cell>
          <cell r="L64">
            <v>2.7914736600000003</v>
          </cell>
          <cell r="M64">
            <v>3.9637528999999998</v>
          </cell>
          <cell r="N64">
            <v>0.17939637999999999</v>
          </cell>
          <cell r="O64">
            <v>1.7746779700000002</v>
          </cell>
          <cell r="P64">
            <v>0.20653147000000002</v>
          </cell>
        </row>
        <row r="65">
          <cell r="B65" t="str">
            <v xml:space="preserve">  Barreiro</v>
          </cell>
          <cell r="E65">
            <v>8.180599778090901</v>
          </cell>
          <cell r="F65">
            <v>6.8261893000000002</v>
          </cell>
          <cell r="G65">
            <v>0.37920855999999992</v>
          </cell>
          <cell r="H65">
            <v>0.66803013</v>
          </cell>
          <cell r="I65">
            <v>0.82749304000000001</v>
          </cell>
          <cell r="J65">
            <v>0.41702943999999997</v>
          </cell>
          <cell r="K65">
            <v>0.37946238999999998</v>
          </cell>
          <cell r="L65">
            <v>0.59782674999999996</v>
          </cell>
          <cell r="M65">
            <v>0.80060948999999981</v>
          </cell>
          <cell r="N65">
            <v>0.61678475999999993</v>
          </cell>
          <cell r="O65">
            <v>1.2636002800000001</v>
          </cell>
          <cell r="P65">
            <v>0.87614446000000001</v>
          </cell>
        </row>
        <row r="66">
          <cell r="B66" t="str">
            <v xml:space="preserve">  Setúbal</v>
          </cell>
          <cell r="E66">
            <v>123.72726064717152</v>
          </cell>
          <cell r="F66">
            <v>47.570189690000007</v>
          </cell>
          <cell r="G66">
            <v>1.3759592999999997</v>
          </cell>
          <cell r="H66">
            <v>1.0605703800000001</v>
          </cell>
          <cell r="I66">
            <v>2.5744105600000005</v>
          </cell>
          <cell r="J66">
            <v>0.6110727600000001</v>
          </cell>
          <cell r="K66">
            <v>7.4393620000000008E-2</v>
          </cell>
          <cell r="L66">
            <v>7.3729573300000011</v>
          </cell>
          <cell r="M66">
            <v>9.9327735700000019</v>
          </cell>
          <cell r="N66">
            <v>5.6113655399999995</v>
          </cell>
          <cell r="O66">
            <v>12.544302440000001</v>
          </cell>
          <cell r="P66">
            <v>6.41238419</v>
          </cell>
        </row>
        <row r="67">
          <cell r="B67" t="str">
            <v xml:space="preserve">  Sines</v>
          </cell>
          <cell r="E67">
            <v>156.31491968207212</v>
          </cell>
          <cell r="F67">
            <v>153.62758685000003</v>
          </cell>
          <cell r="G67">
            <v>15.15325281</v>
          </cell>
          <cell r="H67">
            <v>14.72356782</v>
          </cell>
          <cell r="I67">
            <v>15.515835279999999</v>
          </cell>
          <cell r="J67">
            <v>14.519069200000002</v>
          </cell>
          <cell r="K67">
            <v>16.982740289999999</v>
          </cell>
          <cell r="L67">
            <v>16.180215180000001</v>
          </cell>
          <cell r="M67">
            <v>16.418522980000002</v>
          </cell>
          <cell r="N67">
            <v>13.345583769999999</v>
          </cell>
          <cell r="O67">
            <v>13.032079479999998</v>
          </cell>
          <cell r="P67">
            <v>17.756720039999998</v>
          </cell>
        </row>
        <row r="68">
          <cell r="B68" t="str">
            <v xml:space="preserve">  Turbinas a gás</v>
          </cell>
          <cell r="E68">
            <v>10.879451445530073</v>
          </cell>
          <cell r="F68">
            <v>1.1675619100000001</v>
          </cell>
          <cell r="G68">
            <v>6.4246049999999999E-2</v>
          </cell>
          <cell r="H68">
            <v>0.42092299</v>
          </cell>
          <cell r="I68">
            <v>4.8692070000000004E-2</v>
          </cell>
          <cell r="J68">
            <v>2.7807909999999998E-2</v>
          </cell>
          <cell r="K68">
            <v>1.2559599999999997E-2</v>
          </cell>
          <cell r="L68">
            <v>0.48221866000000008</v>
          </cell>
          <cell r="M68">
            <v>2.8019310000000002E-2</v>
          </cell>
          <cell r="N68">
            <v>2.7740839999999999E-2</v>
          </cell>
          <cell r="O68">
            <v>2.6262600000000001E-2</v>
          </cell>
          <cell r="P68">
            <v>2.9091880000000001E-2</v>
          </cell>
        </row>
        <row r="69">
          <cell r="B69" t="str">
            <v>TejoEnergia</v>
          </cell>
          <cell r="E69">
            <v>86.170638195096402</v>
          </cell>
          <cell r="F69">
            <v>77.879359300000004</v>
          </cell>
          <cell r="G69">
            <v>7.7686886800000003</v>
          </cell>
          <cell r="H69">
            <v>4.1789760600000001</v>
          </cell>
          <cell r="I69">
            <v>7.2234452500000002</v>
          </cell>
          <cell r="J69">
            <v>5.0994969700000006</v>
          </cell>
          <cell r="K69">
            <v>8.1712344699999999</v>
          </cell>
          <cell r="L69">
            <v>8.8831167799999999</v>
          </cell>
          <cell r="M69">
            <v>8.5399539700000009</v>
          </cell>
          <cell r="N69">
            <v>8.7456567599999993</v>
          </cell>
          <cell r="O69">
            <v>9.1269240699999994</v>
          </cell>
          <cell r="P69">
            <v>10.141866289999999</v>
          </cell>
        </row>
        <row r="70">
          <cell r="B70" t="str">
            <v>Turbogás</v>
          </cell>
          <cell r="E70">
            <v>214.65050657648217</v>
          </cell>
          <cell r="F70">
            <v>158.99306128000003</v>
          </cell>
          <cell r="G70">
            <v>13.743486120000002</v>
          </cell>
          <cell r="H70">
            <v>12.658084140000001</v>
          </cell>
          <cell r="I70">
            <v>16.2666434</v>
          </cell>
          <cell r="J70">
            <v>16.175385080000002</v>
          </cell>
          <cell r="K70">
            <v>13.160820339999999</v>
          </cell>
          <cell r="L70">
            <v>18.590763980000006</v>
          </cell>
          <cell r="M70">
            <v>19.459176900000003</v>
          </cell>
          <cell r="N70">
            <v>19.213990600000002</v>
          </cell>
          <cell r="O70">
            <v>15.483247500000001</v>
          </cell>
          <cell r="P70">
            <v>14.241463220000002</v>
          </cell>
        </row>
        <row r="71">
          <cell r="B71" t="str">
            <v>PRE</v>
          </cell>
          <cell r="E71">
            <v>153.52540063365581</v>
          </cell>
          <cell r="F71">
            <v>283.51675557999999</v>
          </cell>
          <cell r="G71">
            <v>34.432496860000001</v>
          </cell>
          <cell r="H71">
            <v>30.702029609999997</v>
          </cell>
          <cell r="I71">
            <v>31.628891460000002</v>
          </cell>
          <cell r="J71">
            <v>29.57323907</v>
          </cell>
          <cell r="K71">
            <v>25.121323239999999</v>
          </cell>
          <cell r="L71">
            <v>20.394497509999997</v>
          </cell>
          <cell r="M71">
            <v>24.559868290000001</v>
          </cell>
          <cell r="N71">
            <v>26.044014350000001</v>
          </cell>
          <cell r="O71">
            <v>25.907091909999995</v>
          </cell>
          <cell r="P71">
            <v>35.153303280000003</v>
          </cell>
        </row>
        <row r="72">
          <cell r="B72" t="str">
            <v>Importação</v>
          </cell>
          <cell r="E72">
            <v>21.263441121000003</v>
          </cell>
          <cell r="F72">
            <v>25.506930040000004</v>
          </cell>
          <cell r="G72">
            <v>0.35646138399999999</v>
          </cell>
          <cell r="H72">
            <v>0.38501991999999996</v>
          </cell>
          <cell r="I72">
            <v>1.3395417029999999</v>
          </cell>
          <cell r="J72">
            <v>3.5043463880000001</v>
          </cell>
          <cell r="K72">
            <v>1.4647625049999999</v>
          </cell>
          <cell r="L72">
            <v>2.342464659</v>
          </cell>
          <cell r="M72">
            <v>4.8372902819999997</v>
          </cell>
          <cell r="N72">
            <v>3.5978890069999996</v>
          </cell>
          <cell r="O72">
            <v>3.7355944909999996</v>
          </cell>
          <cell r="P72">
            <v>3.9435597010000003</v>
          </cell>
        </row>
        <row r="73">
          <cell r="B73" t="str">
            <v>SENV desvios</v>
          </cell>
          <cell r="E73">
            <v>3.3977809473484699</v>
          </cell>
          <cell r="F73">
            <v>5.5345970000000007</v>
          </cell>
          <cell r="G73">
            <v>0.66466999999999998</v>
          </cell>
          <cell r="H73">
            <v>0.778061</v>
          </cell>
          <cell r="I73">
            <v>0.60550800000000005</v>
          </cell>
          <cell r="J73">
            <v>0.57147900000000007</v>
          </cell>
          <cell r="K73">
            <v>0.45600299999999999</v>
          </cell>
          <cell r="L73">
            <v>0.35370400000000002</v>
          </cell>
          <cell r="M73">
            <v>0.341997</v>
          </cell>
          <cell r="N73">
            <v>0.59914000000000001</v>
          </cell>
          <cell r="O73">
            <v>0.36416699999999996</v>
          </cell>
          <cell r="P73">
            <v>0.79986800000000002</v>
          </cell>
        </row>
        <row r="74">
          <cell r="B74" t="str">
            <v>Outros (Aquisições ao SENV)</v>
          </cell>
          <cell r="F74">
            <v>0</v>
          </cell>
        </row>
        <row r="75">
          <cell r="B75" t="str">
            <v>Total</v>
          </cell>
          <cell r="E75">
            <v>838.95367169752103</v>
          </cell>
          <cell r="F75">
            <v>776.0866361300001</v>
          </cell>
          <cell r="G75">
            <v>75.177432964000005</v>
          </cell>
          <cell r="H75">
            <v>67.447317409999997</v>
          </cell>
          <cell r="I75">
            <v>77.629546073</v>
          </cell>
          <cell r="J75">
            <v>71.655671737999995</v>
          </cell>
          <cell r="K75">
            <v>66.158164834999994</v>
          </cell>
          <cell r="L75">
            <v>77.989238509000003</v>
          </cell>
          <cell r="M75">
            <v>89.054178362000016</v>
          </cell>
          <cell r="N75">
            <v>78.041653387000011</v>
          </cell>
          <cell r="O75">
            <v>83.37250032099999</v>
          </cell>
          <cell r="P75">
            <v>89.560932530999992</v>
          </cell>
          <cell r="Q75">
            <v>0</v>
          </cell>
          <cell r="R75">
            <v>0</v>
          </cell>
        </row>
      </sheetData>
      <sheetData sheetId="15"/>
      <sheetData sheetId="16"/>
      <sheetData sheetId="17">
        <row r="12">
          <cell r="B12" t="str">
            <v>Vendas da REN reais (GWh)</v>
          </cell>
        </row>
        <row r="13">
          <cell r="E13" t="str">
            <v>Ano Ant.</v>
          </cell>
          <cell r="F13" t="str">
            <v>Ano Curso</v>
          </cell>
          <cell r="G13" t="str">
            <v>Jan</v>
          </cell>
          <cell r="H13" t="str">
            <v>Fev</v>
          </cell>
          <cell r="I13" t="str">
            <v>Mar</v>
          </cell>
          <cell r="J13" t="str">
            <v>Abr</v>
          </cell>
          <cell r="K13" t="str">
            <v>Mai</v>
          </cell>
          <cell r="L13" t="str">
            <v>Jun</v>
          </cell>
          <cell r="M13" t="str">
            <v>Jul</v>
          </cell>
          <cell r="N13" t="str">
            <v>Ago</v>
          </cell>
          <cell r="O13" t="str">
            <v>Set</v>
          </cell>
          <cell r="P13" t="str">
            <v>Out</v>
          </cell>
          <cell r="Q13" t="str">
            <v>Nov</v>
          </cell>
          <cell r="R13" t="str">
            <v>Dez</v>
          </cell>
        </row>
        <row r="14">
          <cell r="B14" t="str">
            <v>TEP</v>
          </cell>
          <cell r="E14">
            <v>34392.593614999998</v>
          </cell>
          <cell r="F14">
            <v>28241.049145000001</v>
          </cell>
          <cell r="G14">
            <v>3231.7260930000002</v>
          </cell>
          <cell r="H14">
            <v>2927.2607830000002</v>
          </cell>
          <cell r="I14">
            <v>2985.75065</v>
          </cell>
          <cell r="J14">
            <v>2725.4491889999999</v>
          </cell>
          <cell r="K14">
            <v>2717.3166209999999</v>
          </cell>
          <cell r="L14">
            <v>2776.565576</v>
          </cell>
          <cell r="M14">
            <v>2916.2032450000002</v>
          </cell>
          <cell r="N14">
            <v>2592.1540479999999</v>
          </cell>
          <cell r="O14">
            <v>2693.9434470000001</v>
          </cell>
          <cell r="P14">
            <v>2674.6794930000001</v>
          </cell>
        </row>
        <row r="15">
          <cell r="B15" t="str">
            <v>UGS</v>
          </cell>
          <cell r="E15">
            <v>39246.228690820462</v>
          </cell>
          <cell r="F15">
            <v>36609.215795000004</v>
          </cell>
          <cell r="G15">
            <v>4031.878764</v>
          </cell>
          <cell r="H15">
            <v>3758.1768900000002</v>
          </cell>
          <cell r="I15">
            <v>3827.6651510000002</v>
          </cell>
          <cell r="J15">
            <v>3494.9455130000001</v>
          </cell>
          <cell r="K15">
            <v>3567.7069369999999</v>
          </cell>
          <cell r="L15">
            <v>3587.8500979999999</v>
          </cell>
          <cell r="M15">
            <v>3744.7273270000001</v>
          </cell>
          <cell r="N15">
            <v>3415.7198020000001</v>
          </cell>
          <cell r="O15">
            <v>3567.4332039999999</v>
          </cell>
          <cell r="P15">
            <v>3613.1121090000001</v>
          </cell>
        </row>
        <row r="16">
          <cell r="B16" t="str">
            <v>URT</v>
          </cell>
          <cell r="E16">
            <v>39246.228690820462</v>
          </cell>
          <cell r="F16">
            <v>36609.215795000004</v>
          </cell>
          <cell r="G16">
            <v>4031.878764</v>
          </cell>
          <cell r="H16">
            <v>3758.1768900000002</v>
          </cell>
          <cell r="I16">
            <v>3827.6651510000002</v>
          </cell>
          <cell r="J16">
            <v>3494.9455130000001</v>
          </cell>
          <cell r="K16">
            <v>3567.7069369999999</v>
          </cell>
          <cell r="L16">
            <v>3587.8500979999999</v>
          </cell>
          <cell r="M16">
            <v>3744.7273270000001</v>
          </cell>
          <cell r="N16">
            <v>3415.7198020000001</v>
          </cell>
          <cell r="O16">
            <v>3567.4332039999999</v>
          </cell>
          <cell r="P16">
            <v>3613.1121090000001</v>
          </cell>
          <cell r="Q16">
            <v>0</v>
          </cell>
          <cell r="R16">
            <v>0</v>
          </cell>
        </row>
        <row r="18">
          <cell r="B18" t="str">
            <v>Prod.SEP</v>
          </cell>
          <cell r="E18">
            <v>119.11558600000001</v>
          </cell>
          <cell r="F18">
            <v>83.985638000000023</v>
          </cell>
          <cell r="G18">
            <v>9.2142970000000002</v>
          </cell>
          <cell r="H18">
            <v>12.080769</v>
          </cell>
          <cell r="I18">
            <v>8.6531869999999991</v>
          </cell>
          <cell r="J18">
            <v>9.9466380000000001</v>
          </cell>
          <cell r="K18">
            <v>7.6561629999999994</v>
          </cell>
          <cell r="L18">
            <v>8.3328659999999992</v>
          </cell>
          <cell r="M18">
            <v>7.6227079999999994</v>
          </cell>
          <cell r="N18">
            <v>5.5428930000000003</v>
          </cell>
          <cell r="O18">
            <v>5.3725270000000007</v>
          </cell>
          <cell r="P18">
            <v>9.5635900000000014</v>
          </cell>
          <cell r="Q18">
            <v>0</v>
          </cell>
          <cell r="R18">
            <v>0</v>
          </cell>
        </row>
        <row r="19">
          <cell r="B19" t="str">
            <v>CPPE</v>
          </cell>
          <cell r="E19">
            <v>103.37728600000001</v>
          </cell>
          <cell r="F19">
            <v>72.736437999999993</v>
          </cell>
          <cell r="G19">
            <v>8.2528970000000008</v>
          </cell>
          <cell r="H19">
            <v>9.3058689999999995</v>
          </cell>
          <cell r="I19">
            <v>7.7792869999999992</v>
          </cell>
          <cell r="J19">
            <v>7.860538</v>
          </cell>
          <cell r="K19">
            <v>6.7968630000000001</v>
          </cell>
          <cell r="L19">
            <v>8.1323659999999993</v>
          </cell>
          <cell r="M19">
            <v>7.1279079999999988</v>
          </cell>
          <cell r="N19">
            <v>5.1432929999999999</v>
          </cell>
          <cell r="O19">
            <v>5.079727000000001</v>
          </cell>
          <cell r="P19">
            <v>7.2576900000000002</v>
          </cell>
        </row>
        <row r="20">
          <cell r="B20" t="str">
            <v>Tejo Energia</v>
          </cell>
          <cell r="E20">
            <v>8.7169999999999987</v>
          </cell>
          <cell r="F20">
            <v>5.4102000000000015</v>
          </cell>
          <cell r="G20">
            <v>0.25030000000000002</v>
          </cell>
          <cell r="H20">
            <v>2.2056</v>
          </cell>
          <cell r="I20">
            <v>0.60070000000000001</v>
          </cell>
          <cell r="J20">
            <v>1.6031</v>
          </cell>
          <cell r="K20">
            <v>0.16059999999999999</v>
          </cell>
          <cell r="L20">
            <v>0</v>
          </cell>
          <cell r="M20">
            <v>0.2041</v>
          </cell>
          <cell r="N20">
            <v>5.28E-2</v>
          </cell>
          <cell r="O20">
            <v>7.7399999999999997E-2</v>
          </cell>
          <cell r="P20">
            <v>0.25559999999999999</v>
          </cell>
        </row>
        <row r="21">
          <cell r="B21" t="str">
            <v>Turbogás</v>
          </cell>
          <cell r="E21">
            <v>7.0212999999999992</v>
          </cell>
          <cell r="F21">
            <v>5.8390000000000004</v>
          </cell>
          <cell r="G21">
            <v>0.71109999999999995</v>
          </cell>
          <cell r="H21">
            <v>0.56930000000000003</v>
          </cell>
          <cell r="I21">
            <v>0.2732</v>
          </cell>
          <cell r="J21">
            <v>0.48299999999999998</v>
          </cell>
          <cell r="K21">
            <v>0.69869999999999999</v>
          </cell>
          <cell r="L21">
            <v>0.20050000000000001</v>
          </cell>
          <cell r="M21">
            <v>0.29070000000000001</v>
          </cell>
          <cell r="N21">
            <v>0.3468</v>
          </cell>
          <cell r="O21">
            <v>0.21540000000000001</v>
          </cell>
          <cell r="P21">
            <v>2.0503</v>
          </cell>
        </row>
        <row r="23">
          <cell r="B23" t="str">
            <v>Exportação</v>
          </cell>
          <cell r="E23">
            <v>1063.9834000000001</v>
          </cell>
          <cell r="F23">
            <v>766.36770000000013</v>
          </cell>
          <cell r="G23">
            <v>85.13</v>
          </cell>
          <cell r="H23">
            <v>73.775899999999993</v>
          </cell>
          <cell r="I23">
            <v>123.44280000000001</v>
          </cell>
          <cell r="J23">
            <v>48.438099999999999</v>
          </cell>
          <cell r="K23">
            <v>64.969300000000004</v>
          </cell>
          <cell r="L23">
            <v>36.740400000000001</v>
          </cell>
          <cell r="M23">
            <v>74.289599999999993</v>
          </cell>
          <cell r="N23">
            <v>45.220799999999997</v>
          </cell>
          <cell r="O23">
            <v>121.0063</v>
          </cell>
          <cell r="P23">
            <v>93.354500000000002</v>
          </cell>
        </row>
        <row r="24">
          <cell r="B24" t="str">
            <v>Bombagem</v>
          </cell>
          <cell r="E24">
            <v>484.943578</v>
          </cell>
          <cell r="F24">
            <v>377.35554000000002</v>
          </cell>
          <cell r="G24">
            <v>36.479489999999998</v>
          </cell>
          <cell r="H24">
            <v>14.27036</v>
          </cell>
          <cell r="I24">
            <v>24.44481</v>
          </cell>
          <cell r="J24">
            <v>24.484110000000001</v>
          </cell>
          <cell r="K24">
            <v>27.278260000000003</v>
          </cell>
          <cell r="L24">
            <v>49.307919999999996</v>
          </cell>
          <cell r="M24">
            <v>74.278790000000015</v>
          </cell>
          <cell r="N24">
            <v>52.929919999999996</v>
          </cell>
          <cell r="O24">
            <v>45.599710000000009</v>
          </cell>
          <cell r="P24">
            <v>28.282169999999997</v>
          </cell>
        </row>
        <row r="25">
          <cell r="B25" t="str">
            <v>SENV</v>
          </cell>
          <cell r="E25">
            <v>374.61890500000015</v>
          </cell>
          <cell r="F25">
            <v>764.76330399999995</v>
          </cell>
          <cell r="G25">
            <v>113.066282</v>
          </cell>
          <cell r="H25">
            <v>164.48044999999999</v>
          </cell>
          <cell r="I25">
            <v>35.012687999999997</v>
          </cell>
          <cell r="J25">
            <v>37.012573000000003</v>
          </cell>
          <cell r="K25">
            <v>48.374628000000001</v>
          </cell>
          <cell r="L25">
            <v>85.343769999999992</v>
          </cell>
          <cell r="M25">
            <v>39.469868000000005</v>
          </cell>
          <cell r="N25">
            <v>59.903180000000006</v>
          </cell>
          <cell r="O25">
            <v>138.19751199999999</v>
          </cell>
          <cell r="P25">
            <v>43.902352999999998</v>
          </cell>
        </row>
        <row r="26">
          <cell r="B26" t="str">
            <v>Total</v>
          </cell>
          <cell r="E26">
            <v>36435.255083999997</v>
          </cell>
          <cell r="F26">
            <v>30233.521327000017</v>
          </cell>
          <cell r="G26">
            <v>3475.6161619999984</v>
          </cell>
          <cell r="H26">
            <v>3191.8682619999986</v>
          </cell>
          <cell r="I26">
            <v>3177.3041350000021</v>
          </cell>
          <cell r="J26">
            <v>2845.3306099999995</v>
          </cell>
          <cell r="K26">
            <v>2865.594971999999</v>
          </cell>
          <cell r="L26">
            <v>2956.2905319999991</v>
          </cell>
          <cell r="M26">
            <v>3111.8642110000005</v>
          </cell>
          <cell r="N26">
            <v>2755.7508409999969</v>
          </cell>
          <cell r="O26">
            <v>3004.1194959999993</v>
          </cell>
          <cell r="P26">
            <v>2849.7821060000019</v>
          </cell>
          <cell r="Q26">
            <v>0</v>
          </cell>
          <cell r="R26">
            <v>0</v>
          </cell>
        </row>
        <row r="83">
          <cell r="B83" t="str">
            <v>Consumo de combustíveis real</v>
          </cell>
        </row>
        <row r="84">
          <cell r="E84" t="str">
            <v>Total 2001</v>
          </cell>
          <cell r="F84" t="str">
            <v>Ano Curso</v>
          </cell>
          <cell r="G84" t="str">
            <v>Jan</v>
          </cell>
          <cell r="H84" t="str">
            <v>Fev</v>
          </cell>
          <cell r="I84" t="str">
            <v>Mar</v>
          </cell>
          <cell r="J84" t="str">
            <v>Abr</v>
          </cell>
          <cell r="K84" t="str">
            <v>Mai</v>
          </cell>
          <cell r="L84" t="str">
            <v>Jun</v>
          </cell>
          <cell r="M84" t="str">
            <v>Jul</v>
          </cell>
          <cell r="N84" t="str">
            <v>Ago</v>
          </cell>
          <cell r="O84" t="str">
            <v>Set</v>
          </cell>
          <cell r="P84" t="str">
            <v>Out</v>
          </cell>
          <cell r="Q84" t="str">
            <v>Nov</v>
          </cell>
          <cell r="R84" t="str">
            <v>Dez</v>
          </cell>
        </row>
        <row r="85">
          <cell r="B85" t="str">
            <v>TO g n</v>
          </cell>
          <cell r="D85" t="str">
            <v>hm3</v>
          </cell>
          <cell r="E85">
            <v>1006505.432</v>
          </cell>
          <cell r="F85">
            <v>865841.04300000006</v>
          </cell>
          <cell r="G85">
            <v>81134.278999999995</v>
          </cell>
          <cell r="H85">
            <v>72704.773000000001</v>
          </cell>
          <cell r="I85">
            <v>91568.231</v>
          </cell>
          <cell r="J85">
            <v>86730.301999999996</v>
          </cell>
          <cell r="K85">
            <v>79947.482000000004</v>
          </cell>
          <cell r="L85">
            <v>102713.28200000001</v>
          </cell>
          <cell r="M85">
            <v>103981.005</v>
          </cell>
          <cell r="N85">
            <v>101205.295</v>
          </cell>
          <cell r="O85">
            <v>81793.77</v>
          </cell>
          <cell r="P85">
            <v>64062.624000000003</v>
          </cell>
        </row>
        <row r="86">
          <cell r="B86" t="str">
            <v>TO fuel</v>
          </cell>
          <cell r="D86" t="str">
            <v>kt</v>
          </cell>
          <cell r="E86">
            <v>9223.31</v>
          </cell>
          <cell r="F86">
            <v>1869.83</v>
          </cell>
          <cell r="G86">
            <v>0</v>
          </cell>
          <cell r="H86">
            <v>0</v>
          </cell>
          <cell r="I86">
            <v>0</v>
          </cell>
          <cell r="J86">
            <v>0</v>
          </cell>
          <cell r="K86">
            <v>0</v>
          </cell>
          <cell r="L86">
            <v>0</v>
          </cell>
          <cell r="M86">
            <v>885.54</v>
          </cell>
          <cell r="N86">
            <v>352.39</v>
          </cell>
          <cell r="O86">
            <v>631.9</v>
          </cell>
          <cell r="P86">
            <v>0</v>
          </cell>
        </row>
        <row r="87">
          <cell r="B87" t="str">
            <v>Cg fuel</v>
          </cell>
          <cell r="D87" t="str">
            <v>kt</v>
          </cell>
          <cell r="E87">
            <v>323849.04600000003</v>
          </cell>
          <cell r="F87">
            <v>16577.433000000001</v>
          </cell>
          <cell r="G87">
            <v>63</v>
          </cell>
          <cell r="H87">
            <v>752.84100000000001</v>
          </cell>
          <cell r="I87">
            <v>630.48200000000008</v>
          </cell>
          <cell r="J87">
            <v>114.49900000000001</v>
          </cell>
          <cell r="K87">
            <v>456.43300000000005</v>
          </cell>
          <cell r="L87">
            <v>3755.663</v>
          </cell>
          <cell r="M87">
            <v>6109.2870000000003</v>
          </cell>
          <cell r="N87">
            <v>500.46700000000004</v>
          </cell>
          <cell r="O87">
            <v>3147.78</v>
          </cell>
          <cell r="P87">
            <v>1046.981</v>
          </cell>
        </row>
        <row r="88">
          <cell r="B88" t="str">
            <v>Cg g n</v>
          </cell>
          <cell r="D88" t="str">
            <v>hm3</v>
          </cell>
          <cell r="E88">
            <v>59972.472000000002</v>
          </cell>
          <cell r="F88">
            <v>64997.018000000004</v>
          </cell>
          <cell r="G88">
            <v>6649.9890000000005</v>
          </cell>
          <cell r="H88">
            <v>9584.4840000000004</v>
          </cell>
          <cell r="I88">
            <v>8217.5480000000007</v>
          </cell>
          <cell r="J88">
            <v>5627.9670000000006</v>
          </cell>
          <cell r="K88">
            <v>1063.0990000000002</v>
          </cell>
          <cell r="L88">
            <v>11358.112000000001</v>
          </cell>
          <cell r="M88">
            <v>15162.978000000001</v>
          </cell>
          <cell r="N88">
            <v>669.47</v>
          </cell>
          <cell r="O88">
            <v>6423.1510000000007</v>
          </cell>
          <cell r="P88">
            <v>240.22</v>
          </cell>
        </row>
        <row r="89">
          <cell r="B89" t="str">
            <v>Bar fuel</v>
          </cell>
          <cell r="D89" t="str">
            <v>kt</v>
          </cell>
          <cell r="E89">
            <v>104387.577</v>
          </cell>
          <cell r="F89">
            <v>81614.453999999998</v>
          </cell>
          <cell r="G89">
            <v>6550.2850000000008</v>
          </cell>
          <cell r="H89">
            <v>7765.8950000000004</v>
          </cell>
          <cell r="I89">
            <v>9184.1640000000007</v>
          </cell>
          <cell r="J89">
            <v>6206.6970000000001</v>
          </cell>
          <cell r="K89">
            <v>6357.8190000000004</v>
          </cell>
          <cell r="L89">
            <v>7922.317</v>
          </cell>
          <cell r="M89">
            <v>8676.0360000000001</v>
          </cell>
          <cell r="N89">
            <v>7814.4480000000003</v>
          </cell>
          <cell r="O89">
            <v>11839.052</v>
          </cell>
          <cell r="P89">
            <v>9297.741</v>
          </cell>
        </row>
        <row r="90">
          <cell r="B90" t="str">
            <v>Set fuel</v>
          </cell>
          <cell r="D90" t="str">
            <v>kt</v>
          </cell>
          <cell r="E90">
            <v>924797.91200000001</v>
          </cell>
          <cell r="F90">
            <v>300068.61600000004</v>
          </cell>
          <cell r="G90">
            <v>9908.5680000000011</v>
          </cell>
          <cell r="H90">
            <v>6579.1469999999999</v>
          </cell>
          <cell r="I90">
            <v>16873.703000000001</v>
          </cell>
          <cell r="J90">
            <v>4443.93</v>
          </cell>
          <cell r="K90">
            <v>922.23099999999999</v>
          </cell>
          <cell r="L90">
            <v>46762.328000000001</v>
          </cell>
          <cell r="M90">
            <v>60065.938000000002</v>
          </cell>
          <cell r="N90">
            <v>35896.415000000001</v>
          </cell>
          <cell r="O90">
            <v>79656.442999999999</v>
          </cell>
          <cell r="P90">
            <v>38959.913</v>
          </cell>
        </row>
        <row r="91">
          <cell r="B91" t="str">
            <v>Sines carv</v>
          </cell>
          <cell r="D91" t="str">
            <v>ktec</v>
          </cell>
          <cell r="E91">
            <v>3262984.074</v>
          </cell>
          <cell r="F91">
            <v>2988915.1</v>
          </cell>
          <cell r="G91">
            <v>334844.79999999999</v>
          </cell>
          <cell r="H91">
            <v>280680.462</v>
          </cell>
          <cell r="I91">
            <v>314821.5</v>
          </cell>
          <cell r="J91">
            <v>289327.59999999998</v>
          </cell>
          <cell r="K91">
            <v>326558.48</v>
          </cell>
          <cell r="L91">
            <v>300259.90000000002</v>
          </cell>
          <cell r="M91">
            <v>331871</v>
          </cell>
          <cell r="N91">
            <v>269516.3</v>
          </cell>
          <cell r="O91">
            <v>254238.538</v>
          </cell>
          <cell r="P91">
            <v>286796.52</v>
          </cell>
        </row>
        <row r="92">
          <cell r="B92" t="str">
            <v>Pego carv</v>
          </cell>
          <cell r="D92" t="str">
            <v>ktec</v>
          </cell>
          <cell r="E92">
            <v>1524979</v>
          </cell>
          <cell r="F92">
            <v>1356405</v>
          </cell>
          <cell r="G92">
            <v>144150</v>
          </cell>
          <cell r="H92">
            <v>79035</v>
          </cell>
          <cell r="I92">
            <v>131667</v>
          </cell>
          <cell r="J92">
            <v>91826</v>
          </cell>
          <cell r="K92">
            <v>146011</v>
          </cell>
          <cell r="L92">
            <v>155527</v>
          </cell>
          <cell r="M92">
            <v>154470</v>
          </cell>
          <cell r="N92">
            <v>158073</v>
          </cell>
          <cell r="O92">
            <v>153981</v>
          </cell>
          <cell r="P92">
            <v>141665</v>
          </cell>
        </row>
        <row r="93">
          <cell r="B93" t="str">
            <v>Turb gás gasól</v>
          </cell>
          <cell r="D93" t="str">
            <v>kl</v>
          </cell>
          <cell r="E93">
            <v>20901.586000000003</v>
          </cell>
          <cell r="F93">
            <v>2058.5830000000005</v>
          </cell>
          <cell r="G93">
            <v>57.51</v>
          </cell>
          <cell r="H93">
            <v>629.62200000000007</v>
          </cell>
          <cell r="I93">
            <v>47.048000000000002</v>
          </cell>
          <cell r="J93">
            <v>2.6870000000000003</v>
          </cell>
          <cell r="K93">
            <v>0.26900000000000002</v>
          </cell>
          <cell r="L93">
            <v>1254.643</v>
          </cell>
          <cell r="M93">
            <v>49.919000000000004</v>
          </cell>
          <cell r="N93">
            <v>0.32500000000000001</v>
          </cell>
          <cell r="O93">
            <v>15.943000000000001</v>
          </cell>
          <cell r="P93">
            <v>0.61699999999999999</v>
          </cell>
        </row>
      </sheetData>
      <sheetData sheetId="18">
        <row r="19">
          <cell r="G19" t="str">
            <v>Jan</v>
          </cell>
          <cell r="H19" t="str">
            <v>Fev</v>
          </cell>
          <cell r="I19" t="str">
            <v>Mar</v>
          </cell>
          <cell r="J19" t="str">
            <v>Abr</v>
          </cell>
          <cell r="K19" t="str">
            <v>Mai</v>
          </cell>
          <cell r="L19" t="str">
            <v>Jun</v>
          </cell>
          <cell r="M19" t="str">
            <v>Jul</v>
          </cell>
          <cell r="N19" t="str">
            <v>Ago</v>
          </cell>
          <cell r="O19" t="str">
            <v>Set</v>
          </cell>
          <cell r="P19" t="str">
            <v>Out</v>
          </cell>
          <cell r="Q19" t="str">
            <v>Nov</v>
          </cell>
          <cell r="R19" t="str">
            <v>Dez</v>
          </cell>
        </row>
        <row r="20">
          <cell r="B20" t="str">
            <v>Consumo SEP+SENV</v>
          </cell>
          <cell r="G20">
            <v>4092.8233730000002</v>
          </cell>
          <cell r="H20">
            <v>3737.4788040000003</v>
          </cell>
          <cell r="I20">
            <v>3967.4022370000002</v>
          </cell>
          <cell r="J20">
            <v>3519.266697</v>
          </cell>
          <cell r="K20">
            <v>3587.2889060000002</v>
          </cell>
          <cell r="L20">
            <v>3652.0522590000005</v>
          </cell>
          <cell r="M20">
            <v>3859.3167090000006</v>
          </cell>
          <cell r="N20">
            <v>3475.3211659999997</v>
          </cell>
          <cell r="O20">
            <v>3621.4381439999988</v>
          </cell>
          <cell r="P20">
            <v>3719.2385250000002</v>
          </cell>
          <cell r="Q20">
            <v>0</v>
          </cell>
          <cell r="R20">
            <v>0</v>
          </cell>
        </row>
        <row r="21">
          <cell r="B21" t="str">
            <v>Consumo acumulado</v>
          </cell>
          <cell r="G21">
            <v>4092.8233730000002</v>
          </cell>
          <cell r="H21">
            <v>7830.3021770000005</v>
          </cell>
          <cell r="I21">
            <v>11797.704414</v>
          </cell>
          <cell r="J21">
            <v>15316.971110999999</v>
          </cell>
          <cell r="K21">
            <v>18904.260017000001</v>
          </cell>
          <cell r="L21">
            <v>22556.312276000001</v>
          </cell>
          <cell r="M21">
            <v>26415.628985000003</v>
          </cell>
          <cell r="N21">
            <v>29890.950151000005</v>
          </cell>
          <cell r="O21">
            <v>33512.388295000004</v>
          </cell>
          <cell r="P21">
            <v>37231.626820000005</v>
          </cell>
          <cell r="Q21">
            <v>37231.626820000005</v>
          </cell>
          <cell r="R21">
            <v>37231.626820000005</v>
          </cell>
        </row>
        <row r="22">
          <cell r="B22" t="str">
            <v>Orçamento acumulado</v>
          </cell>
          <cell r="G22">
            <v>4169.1507085372596</v>
          </cell>
          <cell r="H22">
            <v>7939.1137020424403</v>
          </cell>
          <cell r="I22">
            <v>11766.839989797934</v>
          </cell>
          <cell r="J22">
            <v>15179.326693733738</v>
          </cell>
          <cell r="K22">
            <v>18733.233876696166</v>
          </cell>
          <cell r="L22">
            <v>22203.13237410591</v>
          </cell>
          <cell r="M22">
            <v>25974.970038418403</v>
          </cell>
          <cell r="N22">
            <v>29440.416192660781</v>
          </cell>
          <cell r="O22">
            <v>33022.912105434727</v>
          </cell>
          <cell r="P22">
            <v>36679.809015873878</v>
          </cell>
          <cell r="Q22">
            <v>40449.30334167723</v>
          </cell>
          <cell r="R22">
            <v>44500.115455502899</v>
          </cell>
        </row>
        <row r="23">
          <cell r="B23" t="str">
            <v>Desvio acumulado</v>
          </cell>
          <cell r="G23">
            <v>-76.327335537259387</v>
          </cell>
          <cell r="H23">
            <v>-108.81152504243983</v>
          </cell>
          <cell r="I23">
            <v>30.864424202065493</v>
          </cell>
          <cell r="J23">
            <v>137.64441726626137</v>
          </cell>
          <cell r="K23">
            <v>171.02614030383484</v>
          </cell>
          <cell r="L23">
            <v>353.17990189409102</v>
          </cell>
          <cell r="M23">
            <v>440.65894658159959</v>
          </cell>
          <cell r="N23">
            <v>450.53395833922332</v>
          </cell>
          <cell r="O23">
            <v>489.47618956527731</v>
          </cell>
          <cell r="P23">
            <v>551.81780412612716</v>
          </cell>
          <cell r="Q23">
            <v>-3217.6765216772255</v>
          </cell>
          <cell r="R23">
            <v>-7268.4886355028939</v>
          </cell>
        </row>
        <row r="27">
          <cell r="G27" t="str">
            <v>Jan</v>
          </cell>
          <cell r="H27" t="str">
            <v>Fev</v>
          </cell>
          <cell r="I27" t="str">
            <v>Mar</v>
          </cell>
          <cell r="J27" t="str">
            <v>Abr</v>
          </cell>
          <cell r="K27" t="str">
            <v>Mai</v>
          </cell>
          <cell r="L27" t="str">
            <v>Jun</v>
          </cell>
          <cell r="M27" t="str">
            <v>Jul</v>
          </cell>
          <cell r="N27" t="str">
            <v>Ago</v>
          </cell>
          <cell r="O27" t="str">
            <v>Set</v>
          </cell>
          <cell r="P27" t="str">
            <v>Out</v>
          </cell>
          <cell r="Q27" t="str">
            <v>Nov</v>
          </cell>
          <cell r="R27" t="str">
            <v>Dez</v>
          </cell>
        </row>
        <row r="28">
          <cell r="B28" t="str">
            <v>Consumo SEP+SENV</v>
          </cell>
          <cell r="G28">
            <v>1.557116489546595E-2</v>
          </cell>
          <cell r="H28">
            <v>4.3801055515878096E-2</v>
          </cell>
          <cell r="I28">
            <v>0.12679682316489305</v>
          </cell>
          <cell r="J28">
            <v>7.6538000858316524E-2</v>
          </cell>
          <cell r="K28">
            <v>5.0253196340634521E-2</v>
          </cell>
          <cell r="L28">
            <v>8.092770858221443E-2</v>
          </cell>
          <cell r="M28">
            <v>5.574687290151914E-2</v>
          </cell>
          <cell r="N28">
            <v>2.4409304875448568E-2</v>
          </cell>
          <cell r="O28">
            <v>3.3783231119570711E-2</v>
          </cell>
          <cell r="P28">
            <v>2.3042194364442992E-2</v>
          </cell>
          <cell r="Q28">
            <v>-1</v>
          </cell>
          <cell r="R28">
            <v>-1</v>
          </cell>
        </row>
        <row r="29">
          <cell r="B29" t="str">
            <v>Consumo acumulado</v>
          </cell>
          <cell r="G29">
            <v>1.557116489546595E-2</v>
          </cell>
          <cell r="H29">
            <v>2.8852594882936566E-2</v>
          </cell>
          <cell r="I29">
            <v>5.9832434423652714E-2</v>
          </cell>
          <cell r="J29">
            <v>6.362470699348699E-2</v>
          </cell>
          <cell r="K29">
            <v>6.1061205521275141E-2</v>
          </cell>
          <cell r="L29">
            <v>6.4228061915766022E-2</v>
          </cell>
          <cell r="M29">
            <v>6.2980472480743233E-2</v>
          </cell>
          <cell r="N29">
            <v>5.8347361240964846E-2</v>
          </cell>
          <cell r="O29">
            <v>5.563678197239641E-2</v>
          </cell>
          <cell r="P29">
            <v>5.2287679399574349E-2</v>
          </cell>
          <cell r="Q29">
            <v>-4.7031893218270393E-2</v>
          </cell>
          <cell r="R29">
            <v>-0.13553590408795879</v>
          </cell>
        </row>
        <row r="32">
          <cell r="G32" t="str">
            <v>Jan</v>
          </cell>
          <cell r="H32" t="str">
            <v>Fev</v>
          </cell>
          <cell r="I32" t="str">
            <v>Mar</v>
          </cell>
          <cell r="J32" t="str">
            <v>Abr</v>
          </cell>
          <cell r="K32" t="str">
            <v>Mai</v>
          </cell>
          <cell r="L32" t="str">
            <v>Jun</v>
          </cell>
          <cell r="M32" t="str">
            <v>Jul</v>
          </cell>
          <cell r="N32" t="str">
            <v>Ago</v>
          </cell>
          <cell r="O32" t="str">
            <v>Set</v>
          </cell>
          <cell r="P32" t="str">
            <v>Out</v>
          </cell>
          <cell r="Q32" t="str">
            <v>Nov</v>
          </cell>
          <cell r="R32" t="str">
            <v>Dez</v>
          </cell>
        </row>
        <row r="33">
          <cell r="B33" t="str">
            <v>Soma 12 meses n</v>
          </cell>
          <cell r="G33">
            <v>43131.779119999999</v>
          </cell>
          <cell r="H33">
            <v>43288.615056999995</v>
          </cell>
          <cell r="I33">
            <v>43735.061114999997</v>
          </cell>
          <cell r="J33">
            <v>43985.268387999997</v>
          </cell>
          <cell r="K33">
            <v>44156.915314999998</v>
          </cell>
          <cell r="L33">
            <v>44430.339909999995</v>
          </cell>
          <cell r="M33">
            <v>44634.124400000001</v>
          </cell>
          <cell r="N33">
            <v>44716.933267000008</v>
          </cell>
          <cell r="O33">
            <v>44835.279046000003</v>
          </cell>
          <cell r="P33">
            <v>44919.048237000003</v>
          </cell>
          <cell r="Q33">
            <v>41231.531474000003</v>
          </cell>
          <cell r="R33">
            <v>37231.626820000005</v>
          </cell>
        </row>
        <row r="34">
          <cell r="B34" t="str">
            <v>Soma 12 meses n-1</v>
          </cell>
          <cell r="G34">
            <v>40883.244480999994</v>
          </cell>
          <cell r="H34">
            <v>41234.655348</v>
          </cell>
          <cell r="I34">
            <v>41298.592527000001</v>
          </cell>
          <cell r="J34">
            <v>41352.821950999998</v>
          </cell>
          <cell r="K34">
            <v>41515.827929999999</v>
          </cell>
          <cell r="L34">
            <v>41694.608593999998</v>
          </cell>
          <cell r="M34">
            <v>41850.173813000001</v>
          </cell>
          <cell r="N34">
            <v>42139.462111999994</v>
          </cell>
          <cell r="O34">
            <v>42391.368476999996</v>
          </cell>
          <cell r="P34">
            <v>42557.358810999998</v>
          </cell>
          <cell r="Q34">
            <v>42758.001573999994</v>
          </cell>
          <cell r="R34">
            <v>43069.026227999995</v>
          </cell>
        </row>
        <row r="35">
          <cell r="B35" t="str">
            <v>Taxa de crescimento</v>
          </cell>
          <cell r="G35">
            <v>5.4998928474108366E-2</v>
          </cell>
          <cell r="H35">
            <v>4.9811492097256549E-2</v>
          </cell>
          <cell r="I35">
            <v>5.8996407357153613E-2</v>
          </cell>
          <cell r="J35">
            <v>6.3658205481581076E-2</v>
          </cell>
          <cell r="K35">
            <v>6.3616396846358114E-2</v>
          </cell>
          <cell r="L35">
            <v>6.5613550726404402E-2</v>
          </cell>
          <cell r="M35">
            <v>6.6521840493174222E-2</v>
          </cell>
          <cell r="N35">
            <v>6.1165259968186225E-2</v>
          </cell>
          <cell r="O35">
            <v>5.7651136464867525E-2</v>
          </cell>
          <cell r="P35">
            <v>5.5494266843213236E-2</v>
          </cell>
          <cell r="Q35">
            <v>-3.570022086645408E-2</v>
          </cell>
          <cell r="R35">
            <v>-0.13553590408795879</v>
          </cell>
        </row>
      </sheetData>
      <sheetData sheetId="19"/>
      <sheetData sheetId="20"/>
      <sheetData sheetId="21"/>
      <sheetData sheetId="22"/>
      <sheetData sheetId="23"/>
      <sheetData sheetId="24">
        <row r="5">
          <cell r="W5">
            <v>0.33765322533525105</v>
          </cell>
        </row>
        <row r="6">
          <cell r="W6">
            <v>0.41843220128845138</v>
          </cell>
        </row>
        <row r="7">
          <cell r="W7">
            <v>0.50978315023298237</v>
          </cell>
        </row>
        <row r="8">
          <cell r="W8">
            <v>1.9616183852741651</v>
          </cell>
        </row>
        <row r="9">
          <cell r="W9">
            <v>0.58392071318737682</v>
          </cell>
        </row>
        <row r="10">
          <cell r="W10">
            <v>0.18233011261219959</v>
          </cell>
        </row>
        <row r="13">
          <cell r="W13">
            <v>3.6411102222313245E-2</v>
          </cell>
        </row>
        <row r="14">
          <cell r="W14">
            <v>6.0784596062543446E-2</v>
          </cell>
        </row>
        <row r="15">
          <cell r="W15">
            <v>2.4612461877317329E-2</v>
          </cell>
        </row>
        <row r="18">
          <cell r="W18">
            <v>2.2649143011695898</v>
          </cell>
        </row>
        <row r="19">
          <cell r="W19">
            <v>1.354798878134823</v>
          </cell>
        </row>
        <row r="20">
          <cell r="W20">
            <v>3.0685033542960771</v>
          </cell>
        </row>
        <row r="54">
          <cell r="Z54">
            <v>666.72256318324639</v>
          </cell>
        </row>
        <row r="58">
          <cell r="Z58">
            <v>213.4472332167536</v>
          </cell>
        </row>
        <row r="62">
          <cell r="Z62">
            <v>880.1697964</v>
          </cell>
        </row>
      </sheetData>
      <sheetData sheetId="25">
        <row r="38">
          <cell r="V38">
            <v>6.0784596062543446E-2</v>
          </cell>
        </row>
        <row r="39">
          <cell r="V39">
            <v>0.72238469468738009</v>
          </cell>
        </row>
        <row r="40">
          <cell r="V40">
            <v>16.336280463121678</v>
          </cell>
        </row>
      </sheetData>
      <sheetData sheetId="26">
        <row r="5">
          <cell r="B5" t="str">
            <v>RETURN ON EQUITY</v>
          </cell>
          <cell r="D5" t="str">
            <v>Real</v>
          </cell>
        </row>
        <row r="6">
          <cell r="D6" t="str">
            <v>Jan</v>
          </cell>
          <cell r="E6" t="str">
            <v>Fev</v>
          </cell>
          <cell r="F6" t="str">
            <v>Mar</v>
          </cell>
          <cell r="G6" t="str">
            <v>Abr</v>
          </cell>
          <cell r="H6" t="str">
            <v>Mai</v>
          </cell>
          <cell r="I6" t="str">
            <v>Jun</v>
          </cell>
          <cell r="J6" t="str">
            <v>Jul</v>
          </cell>
          <cell r="K6" t="str">
            <v>Ago</v>
          </cell>
          <cell r="L6" t="str">
            <v>Set</v>
          </cell>
          <cell r="M6" t="str">
            <v>Out</v>
          </cell>
          <cell r="N6" t="str">
            <v>Nov</v>
          </cell>
          <cell r="O6" t="str">
            <v>Dez</v>
          </cell>
        </row>
        <row r="7">
          <cell r="B7" t="str">
            <v>1 - Rendibilidade Operacional do Activo</v>
          </cell>
          <cell r="D7">
            <v>3.7562670877462579E-3</v>
          </cell>
          <cell r="E7">
            <v>7.4659409951815196E-3</v>
          </cell>
          <cell r="F7">
            <v>1.1576967017775767E-2</v>
          </cell>
          <cell r="G7">
            <v>1.5552903872830032E-2</v>
          </cell>
          <cell r="H7">
            <v>1.7755399382125368E-2</v>
          </cell>
          <cell r="I7">
            <v>2.1229609915621634E-2</v>
          </cell>
          <cell r="J7">
            <v>2.498137259247379E-2</v>
          </cell>
          <cell r="K7">
            <v>2.799039685189092E-2</v>
          </cell>
          <cell r="L7">
            <v>3.1511472818478235E-2</v>
          </cell>
          <cell r="M7">
            <v>3.5553767891673776E-2</v>
          </cell>
          <cell r="N7" t="e">
            <v>#DIV/0!</v>
          </cell>
          <cell r="O7" t="e">
            <v>#DIV/0!</v>
          </cell>
        </row>
        <row r="8">
          <cell r="B8" t="str">
            <v>2 - Efeito Aditivo dos Proveitos Financ.</v>
          </cell>
          <cell r="D8">
            <v>1.8583919026929273E-5</v>
          </cell>
          <cell r="E8">
            <v>3.5958384203527524E-5</v>
          </cell>
          <cell r="F8">
            <v>1.0628811081080054E-4</v>
          </cell>
          <cell r="G8">
            <v>1.3721746113760526E-4</v>
          </cell>
          <cell r="H8">
            <v>1.6700868359969712E-4</v>
          </cell>
          <cell r="I8">
            <v>2.3971910817374579E-4</v>
          </cell>
          <cell r="J8">
            <v>2.7175582328726073E-4</v>
          </cell>
          <cell r="K8">
            <v>3.1031739085576708E-4</v>
          </cell>
          <cell r="L8">
            <v>4.2437682529431489E-4</v>
          </cell>
          <cell r="M8">
            <v>4.5226289374670413E-4</v>
          </cell>
          <cell r="N8">
            <v>7.4404194984096731E-3</v>
          </cell>
          <cell r="O8">
            <v>7.4404194984096731E-3</v>
          </cell>
        </row>
        <row r="9">
          <cell r="B9" t="str">
            <v>3 - ROA (inclui Proveitos Financeiros)</v>
          </cell>
          <cell r="D9">
            <v>3.7748510067731871E-3</v>
          </cell>
          <cell r="E9">
            <v>7.5018993793850471E-3</v>
          </cell>
          <cell r="F9">
            <v>1.1683255128586569E-2</v>
          </cell>
          <cell r="G9">
            <v>1.5690121333967636E-2</v>
          </cell>
          <cell r="H9">
            <v>1.7922408065725065E-2</v>
          </cell>
          <cell r="I9">
            <v>2.1469329023795381E-2</v>
          </cell>
          <cell r="J9">
            <v>2.525312841576105E-2</v>
          </cell>
          <cell r="K9">
            <v>2.8300714242746688E-2</v>
          </cell>
          <cell r="L9">
            <v>3.1935849643772551E-2</v>
          </cell>
          <cell r="M9">
            <v>3.600603078542048E-2</v>
          </cell>
          <cell r="N9" t="e">
            <v>#DIV/0!</v>
          </cell>
          <cell r="O9" t="e">
            <v>#DIV/0!</v>
          </cell>
        </row>
        <row r="11">
          <cell r="B11" t="str">
            <v>4 - Spread Margin</v>
          </cell>
          <cell r="D11">
            <v>2.4344066772398801E-3</v>
          </cell>
          <cell r="E11">
            <v>4.8780635418428217E-3</v>
          </cell>
          <cell r="F11">
            <v>7.6568776443370658E-3</v>
          </cell>
          <cell r="G11">
            <v>1.0488938620633681E-2</v>
          </cell>
          <cell r="H11">
            <v>1.1248342356119809E-2</v>
          </cell>
          <cell r="I11">
            <v>1.3308298690856087E-2</v>
          </cell>
          <cell r="J11">
            <v>1.5976500602138732E-2</v>
          </cell>
          <cell r="K11">
            <v>1.7760851924214394E-2</v>
          </cell>
          <cell r="L11">
            <v>1.9646662684979777E-2</v>
          </cell>
          <cell r="M11">
            <v>2.2221137674107185E-2</v>
          </cell>
          <cell r="N11" t="e">
            <v>#DIV/0!</v>
          </cell>
          <cell r="O11" t="e">
            <v>#DIV/0!</v>
          </cell>
        </row>
        <row r="12">
          <cell r="B12" t="str">
            <v xml:space="preserve">5 - Debt to Equity Ratio </v>
          </cell>
          <cell r="D12">
            <v>1.7566803978823333</v>
          </cell>
          <cell r="E12">
            <v>1.7456712398679717</v>
          </cell>
          <cell r="F12">
            <v>1.7348732749781157</v>
          </cell>
          <cell r="G12">
            <v>1.9011333872296328</v>
          </cell>
          <cell r="H12">
            <v>1.9066980421862074</v>
          </cell>
          <cell r="I12">
            <v>1.9187290826030556</v>
          </cell>
          <cell r="J12">
            <v>1.9431689621733894</v>
          </cell>
          <cell r="K12">
            <v>1.9454703366854427</v>
          </cell>
          <cell r="L12">
            <v>1.9646821223548265</v>
          </cell>
          <cell r="M12">
            <v>1.9616183852741651</v>
          </cell>
          <cell r="N12">
            <v>0</v>
          </cell>
          <cell r="O12">
            <v>0</v>
          </cell>
        </row>
        <row r="13">
          <cell r="B13" t="str">
            <v>6 - Efeito Aditivo de Alavanca Financeira (RFL)</v>
          </cell>
          <cell r="D13">
            <v>4.2764744903811616E-3</v>
          </cell>
          <cell r="E13">
            <v>8.5154952312435084E-3</v>
          </cell>
          <cell r="F13">
            <v>1.3283712394937764E-2</v>
          </cell>
          <cell r="G13">
            <v>1.9940871408289023E-2</v>
          </cell>
          <cell r="H13">
            <v>2.1447192348253832E-2</v>
          </cell>
          <cell r="I13">
            <v>2.5535019738113746E-2</v>
          </cell>
          <cell r="J13">
            <v>3.104504009422045E-2</v>
          </cell>
          <cell r="K13">
            <v>3.4553210572821666E-2</v>
          </cell>
          <cell r="L13">
            <v>3.8599446941115445E-2</v>
          </cell>
          <cell r="M13">
            <v>4.3589392203237057E-2</v>
          </cell>
          <cell r="N13" t="e">
            <v>#DIV/0!</v>
          </cell>
          <cell r="O13" t="e">
            <v>#DIV/0!</v>
          </cell>
        </row>
        <row r="15">
          <cell r="B15" t="str">
            <v>7 - RENDIBILIDADE CORRENTE DOS CAPITAIS PRÓPRIOS</v>
          </cell>
          <cell r="D15">
            <v>8.0513254971543487E-3</v>
          </cell>
          <cell r="E15">
            <v>1.6017394610628555E-2</v>
          </cell>
          <cell r="F15">
            <v>2.4966967523524335E-2</v>
          </cell>
          <cell r="G15">
            <v>3.5630992742256659E-2</v>
          </cell>
          <cell r="H15">
            <v>3.9369600413978897E-2</v>
          </cell>
          <cell r="I15">
            <v>4.7004348761909127E-2</v>
          </cell>
          <cell r="J15">
            <v>5.6298168509981497E-2</v>
          </cell>
          <cell r="K15">
            <v>6.2853924815568354E-2</v>
          </cell>
          <cell r="L15">
            <v>7.0535296584887996E-2</v>
          </cell>
          <cell r="M15">
            <v>7.9595422988657544E-2</v>
          </cell>
          <cell r="N15" t="e">
            <v>#DIV/0!</v>
          </cell>
          <cell r="O15" t="e">
            <v>#DIV/0!</v>
          </cell>
        </row>
        <row r="17">
          <cell r="B17" t="str">
            <v>8 - EFEITO DOS RESULTADOS EVENTUAIS</v>
          </cell>
          <cell r="D17">
            <v>1.0439029342411978</v>
          </cell>
          <cell r="E17">
            <v>1.043308651380821</v>
          </cell>
          <cell r="F17">
            <v>1.0386566163116138</v>
          </cell>
          <cell r="G17">
            <v>1.0189140810445481</v>
          </cell>
          <cell r="H17">
            <v>1.0690639218189042</v>
          </cell>
          <cell r="I17">
            <v>1.0570526848960116</v>
          </cell>
          <cell r="J17">
            <v>1.0515200082053582</v>
          </cell>
          <cell r="K17">
            <v>1.0502232036033763</v>
          </cell>
          <cell r="L17">
            <v>1.0469453556339727</v>
          </cell>
          <cell r="M17">
            <v>1.0427858679912734</v>
          </cell>
          <cell r="N17">
            <v>1.0427858679912734</v>
          </cell>
          <cell r="O17">
            <v>1.0427858679912734</v>
          </cell>
        </row>
        <row r="19">
          <cell r="B19" t="str">
            <v>9 - EFEITO FISCAL</v>
          </cell>
          <cell r="D19">
            <v>0.72674824413711814</v>
          </cell>
          <cell r="E19">
            <v>0.72671284818603699</v>
          </cell>
          <cell r="F19">
            <v>0.72656147591299691</v>
          </cell>
          <cell r="G19">
            <v>0.72645774334433322</v>
          </cell>
          <cell r="H19">
            <v>0.72653557382932488</v>
          </cell>
          <cell r="I19">
            <v>0.72651393904848427</v>
          </cell>
          <cell r="J19">
            <v>0.73397234932166833</v>
          </cell>
          <cell r="K19">
            <v>0.73347517685773844</v>
          </cell>
          <cell r="L19">
            <v>0.73292575968151086</v>
          </cell>
          <cell r="M19">
            <v>0.73233586416999652</v>
          </cell>
          <cell r="N19">
            <v>0.73233586416999652</v>
          </cell>
          <cell r="O19">
            <v>0.73233586416999652</v>
          </cell>
        </row>
        <row r="21">
          <cell r="B21" t="str">
            <v>10 - ROE (Return On Equity)</v>
          </cell>
          <cell r="D21">
            <v>6.108175321846398E-3</v>
          </cell>
          <cell r="E21">
            <v>1.2144161172116051E-2</v>
          </cell>
          <cell r="F21">
            <v>1.8841269214374727E-2</v>
          </cell>
          <cell r="G21">
            <v>2.6373990420171012E-2</v>
          </cell>
          <cell r="H21">
            <v>3.0578879261275539E-2</v>
          </cell>
          <cell r="I21">
            <v>3.6097624655081532E-2</v>
          </cell>
          <cell r="J21">
            <v>4.3450172667509002E-2</v>
          </cell>
          <cell r="K21">
            <v>4.841717338777525E-2</v>
          </cell>
          <cell r="L21">
            <v>5.4124076260817111E-2</v>
          </cell>
          <cell r="M21">
            <v>6.078459606254346E-2</v>
          </cell>
          <cell r="N21" t="e">
            <v>#DIV/0!</v>
          </cell>
          <cell r="O21" t="e">
            <v>#DIV/0!</v>
          </cell>
        </row>
        <row r="26">
          <cell r="B26" t="str">
            <v>Definições:</v>
          </cell>
        </row>
        <row r="27">
          <cell r="B27">
            <v>1</v>
          </cell>
          <cell r="C27" t="str">
            <v>Rendibilidade Operacional do Activo (ROA) [RO / A]</v>
          </cell>
        </row>
        <row r="28">
          <cell r="B28">
            <v>2</v>
          </cell>
          <cell r="C28" t="str">
            <v>Efeito Aditivo dos Proveitos Financ. [Proveitos Financeiros / CP]</v>
          </cell>
        </row>
        <row r="29">
          <cell r="B29">
            <v>3</v>
          </cell>
          <cell r="C29" t="str">
            <v>= ROA → inclui Proveitos Financeiros [1 + 2]</v>
          </cell>
        </row>
        <row r="30">
          <cell r="B30">
            <v>4</v>
          </cell>
          <cell r="C30" t="str">
            <v>Spread Margin [ROA - EF/CA]</v>
          </cell>
        </row>
        <row r="31">
          <cell r="B31">
            <v>5</v>
          </cell>
          <cell r="C31" t="str">
            <v>Debt to Equity Ratio [CA / CP]</v>
          </cell>
        </row>
        <row r="32">
          <cell r="B32">
            <v>6</v>
          </cell>
          <cell r="C32" t="str">
            <v>= Efeito Aditivo de Alavanca Financeira [4 X 5]</v>
          </cell>
        </row>
        <row r="33">
          <cell r="B33">
            <v>7</v>
          </cell>
          <cell r="C33" t="str">
            <v>RENDIBILIDADE CORRENTE DOS CAPITAIS PRÓPRIOS [3 + 6 ou RC / CA]</v>
          </cell>
        </row>
        <row r="34">
          <cell r="B34">
            <v>8</v>
          </cell>
          <cell r="C34" t="str">
            <v>EFEITO DOS RESULTADOS EVENTUAIS [RAI / RC]</v>
          </cell>
        </row>
        <row r="35">
          <cell r="B35">
            <v>9</v>
          </cell>
          <cell r="C35" t="str">
            <v>EFEITO FISCAL [RDI / RAI]</v>
          </cell>
        </row>
        <row r="36">
          <cell r="B36">
            <v>10</v>
          </cell>
          <cell r="C36" t="str">
            <v>= Return On Equity (ROE) [7 x 8 x 9]</v>
          </cell>
        </row>
        <row r="37">
          <cell r="B37" t="str">
            <v>Acrónimos:</v>
          </cell>
        </row>
        <row r="38">
          <cell r="C38" t="str">
            <v>RO - Resultado Operacional (sem Enc.Financ. dos TPE's)</v>
          </cell>
        </row>
        <row r="39">
          <cell r="C39" t="str">
            <v>E - Equity (Capital Próprio)</v>
          </cell>
        </row>
        <row r="40">
          <cell r="C40" t="str">
            <v>CA - Capital Alheio (Debt)</v>
          </cell>
        </row>
        <row r="41">
          <cell r="C41" t="str">
            <v>A - Activo (Contabilístico)</v>
          </cell>
        </row>
        <row r="42">
          <cell r="C42" t="str">
            <v>RFL - Return From Leverage</v>
          </cell>
        </row>
        <row r="43">
          <cell r="C43" t="str">
            <v>RC - Resultado Corrente</v>
          </cell>
        </row>
        <row r="44">
          <cell r="C44" t="str">
            <v>EF - Encargos Financeiros (exclui EF imputados ao Investimento, evidenciados nos TPE's)</v>
          </cell>
        </row>
        <row r="45">
          <cell r="C45" t="str">
            <v>RAI - Resultado Antes de Impostos</v>
          </cell>
        </row>
        <row r="46">
          <cell r="C46" t="str">
            <v>RDI - Resultado Depois de Impostos</v>
          </cell>
        </row>
        <row r="47">
          <cell r="C47" t="str">
            <v>ROA - Return On Assets</v>
          </cell>
        </row>
      </sheetData>
      <sheetData sheetId="27"/>
      <sheetData sheetId="28"/>
      <sheetData sheetId="29"/>
      <sheetData sheetId="30">
        <row r="112">
          <cell r="P112" t="str">
            <v>Portugal</v>
          </cell>
          <cell r="Q112" t="str">
            <v>Espanha</v>
          </cell>
          <cell r="R112" t="str">
            <v>Relação</v>
          </cell>
        </row>
        <row r="113">
          <cell r="R113" t="str">
            <v xml:space="preserve"> (Portugal / Espanha)</v>
          </cell>
        </row>
        <row r="114">
          <cell r="O114" t="str">
            <v>G. Hídrica</v>
          </cell>
          <cell r="P114">
            <v>0.24213836477987422</v>
          </cell>
          <cell r="Q114">
            <v>0.12318840579710146</v>
          </cell>
          <cell r="R114">
            <v>1.9655937846836846</v>
          </cell>
        </row>
        <row r="115">
          <cell r="O115" t="str">
            <v>Nuclear</v>
          </cell>
          <cell r="P115" t="str">
            <v xml:space="preserve">---   </v>
          </cell>
          <cell r="Q115">
            <v>0.25507246376811593</v>
          </cell>
          <cell r="R115" t="str">
            <v xml:space="preserve">---   </v>
          </cell>
        </row>
        <row r="116">
          <cell r="O116" t="str">
            <v>Carvão</v>
          </cell>
          <cell r="P116">
            <v>0.35849056603773582</v>
          </cell>
          <cell r="Q116">
            <v>0.30386473429951688</v>
          </cell>
          <cell r="R116">
            <v>1.1797702252752198</v>
          </cell>
        </row>
        <row r="117">
          <cell r="O117" t="str">
            <v>Gás Natural</v>
          </cell>
          <cell r="P117">
            <v>0.24528301886792453</v>
          </cell>
          <cell r="Q117">
            <v>0.13043478260869565</v>
          </cell>
          <cell r="R117">
            <v>1.8805031446540881</v>
          </cell>
        </row>
        <row r="118">
          <cell r="O118" t="str">
            <v>Fuel</v>
          </cell>
          <cell r="P118">
            <v>4.40251572327044E-2</v>
          </cell>
          <cell r="Q118">
            <v>1.4975845410628019E-2</v>
          </cell>
          <cell r="R118">
            <v>2.9397443700547776</v>
          </cell>
        </row>
        <row r="119">
          <cell r="O119" t="str">
            <v>Prod. Reg. Especial</v>
          </cell>
          <cell r="P119">
            <v>0.11006289308176101</v>
          </cell>
          <cell r="Q119">
            <v>0.17246376811594205</v>
          </cell>
          <cell r="R119">
            <v>0.63817980022197551</v>
          </cell>
        </row>
        <row r="120">
          <cell r="P120">
            <v>1</v>
          </cell>
          <cell r="Q120">
            <v>1</v>
          </cell>
        </row>
      </sheetData>
      <sheetData sheetId="31"/>
      <sheetData sheetId="32"/>
      <sheetData sheetId="33">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v>0</v>
          </cell>
          <cell r="P7">
            <v>0</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v>0</v>
          </cell>
          <cell r="P8">
            <v>0</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v>0</v>
          </cell>
          <cell r="P9">
            <v>0</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v>0</v>
          </cell>
          <cell r="P10">
            <v>0</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v>0</v>
          </cell>
          <cell r="P12">
            <v>0</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v>0</v>
          </cell>
          <cell r="P13">
            <v>0</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v>0</v>
          </cell>
          <cell r="P15">
            <v>0</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v>0</v>
          </cell>
          <cell r="P17">
            <v>0</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v>0</v>
          </cell>
          <cell r="P19">
            <v>0</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v>0</v>
          </cell>
          <cell r="P20">
            <v>0</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v>0</v>
          </cell>
          <cell r="P22">
            <v>0</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v>0</v>
          </cell>
          <cell r="P23">
            <v>0</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v>0</v>
          </cell>
          <cell r="P24">
            <v>0</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v>0</v>
          </cell>
          <cell r="P25">
            <v>0</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v>0</v>
          </cell>
          <cell r="P27">
            <v>0</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v>0</v>
          </cell>
          <cell r="P28">
            <v>0</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v>0</v>
          </cell>
          <cell r="P30">
            <v>0</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v>0</v>
          </cell>
          <cell r="P32">
            <v>0</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v>0</v>
          </cell>
          <cell r="P33">
            <v>0</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v>0</v>
          </cell>
          <cell r="P34">
            <v>0</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v>0</v>
          </cell>
          <cell r="P35">
            <v>0</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v>0</v>
          </cell>
          <cell r="P37">
            <v>0</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v>0</v>
          </cell>
          <cell r="P40">
            <v>0</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v>0</v>
          </cell>
          <cell r="P42">
            <v>0</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v>0</v>
          </cell>
          <cell r="P43">
            <v>0</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v>0</v>
          </cell>
          <cell r="P44">
            <v>0</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v>0</v>
          </cell>
          <cell r="P45">
            <v>0</v>
          </cell>
        </row>
        <row r="46">
          <cell r="B46">
            <v>0</v>
          </cell>
          <cell r="D46">
            <v>0</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v>0</v>
          </cell>
          <cell r="P49">
            <v>0</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v>0</v>
          </cell>
          <cell r="P50">
            <v>0</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v>0</v>
          </cell>
          <cell r="P51">
            <v>0</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v>0</v>
          </cell>
          <cell r="P52">
            <v>0</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v>0</v>
          </cell>
          <cell r="P54">
            <v>0</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v>0</v>
          </cell>
          <cell r="P55">
            <v>0</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v>0</v>
          </cell>
          <cell r="P57">
            <v>0</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v>0</v>
          </cell>
          <cell r="P59">
            <v>0</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v>0</v>
          </cell>
          <cell r="P60">
            <v>0</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v>0</v>
          </cell>
          <cell r="P62">
            <v>0</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v>0</v>
          </cell>
          <cell r="P64">
            <v>0</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v>0</v>
          </cell>
          <cell r="P65">
            <v>0</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v>0</v>
          </cell>
          <cell r="P66">
            <v>0</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v>0</v>
          </cell>
          <cell r="P67">
            <v>0</v>
          </cell>
        </row>
        <row r="68">
          <cell r="B68">
            <v>0</v>
          </cell>
          <cell r="D68">
            <v>0</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v>0</v>
          </cell>
          <cell r="P71">
            <v>0</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v>0</v>
          </cell>
          <cell r="P72">
            <v>0</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v>0</v>
          </cell>
          <cell r="P73">
            <v>0</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v>0</v>
          </cell>
          <cell r="P74">
            <v>0</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v>0</v>
          </cell>
          <cell r="P76">
            <v>0</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v>0</v>
          </cell>
          <cell r="P78">
            <v>0</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v>0</v>
          </cell>
          <cell r="P79">
            <v>0</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v>0</v>
          </cell>
          <cell r="P81">
            <v>0</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v>0</v>
          </cell>
          <cell r="P82">
            <v>0</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v>0</v>
          </cell>
          <cell r="P83">
            <v>0</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v>0</v>
          </cell>
          <cell r="P84">
            <v>0</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v>0</v>
          </cell>
          <cell r="P86">
            <v>0</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v>0</v>
          </cell>
          <cell r="P87">
            <v>0</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v>0</v>
          </cell>
          <cell r="P88">
            <v>0</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v>0</v>
          </cell>
          <cell r="P89">
            <v>0</v>
          </cell>
        </row>
        <row r="90">
          <cell r="B90">
            <v>0</v>
          </cell>
          <cell r="D90">
            <v>0</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v>0</v>
          </cell>
          <cell r="P92">
            <v>0</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v>0</v>
          </cell>
          <cell r="P93">
            <v>0</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v>0</v>
          </cell>
          <cell r="P94">
            <v>0</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v>0</v>
          </cell>
          <cell r="P95">
            <v>0</v>
          </cell>
        </row>
        <row r="96">
          <cell r="B96">
            <v>0</v>
          </cell>
          <cell r="D96">
            <v>0</v>
          </cell>
        </row>
      </sheetData>
      <sheetData sheetId="34"/>
      <sheetData sheetId="3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incipais elementos"/>
      <sheetName val="Cash-Flow Ajustado"/>
      <sheetName val="2.1) Prod-Balanço Energético"/>
      <sheetName val="2.2) Prod-DR Operacional"/>
      <sheetName val="2.3) Prod-Prov Vendas"/>
      <sheetName val="2.4) Prod-Compras combust"/>
      <sheetName val="2.5) Prod-Pessoal Corrigido"/>
      <sheetName val="2.6) Prod-Indicadores"/>
      <sheetName val="2.7) FSEs"/>
      <sheetName val="2.8)Prod-Balanço"/>
      <sheetName val="3.1)Distrib-Vendas Energ (GWh)"/>
      <sheetName val="3.2)Distrib-N.Clientes"/>
      <sheetName val="3.3) Distrib-V. Energia Euros"/>
      <sheetName val="3.4) Distrib-DR Operacional"/>
      <sheetName val="3.5) Distrib-Pessoal Corrigido"/>
      <sheetName val="3.7)Distrib-indicadores"/>
      <sheetName val="3.8) Distrib-Balanço"/>
      <sheetName val="3.9) FSEs"/>
      <sheetName val="3.10) Análise de Margem Bruta"/>
      <sheetName val="3.11) Qualidade do Serviço"/>
      <sheetName val="EDP Energia"/>
      <sheetName val="EDP Energia - DR"/>
      <sheetName val="EDP Energia - BS"/>
      <sheetName val="4.1)Hidrocant-DR Operacional"/>
      <sheetName val="4.2)Hidrocant-Fin + Ext"/>
      <sheetName val="4.3)Hidrocant-Balanço"/>
      <sheetName val="4.4)Hidrocant-Indicadores"/>
      <sheetName val="4.5)Hidrocant-Vendas (GWh+€ths)"/>
      <sheetName val="4.6)Hidrocant-Produção (GWh)"/>
      <sheetName val="5.1.1) Bandeirante-Main"/>
      <sheetName val="5.1.2) Bandeirante-Inv e Div"/>
      <sheetName val="5.1.3) Bandeirante-Balanço"/>
      <sheetName val="5.1.4) Bandeirante-Reavaliação"/>
      <sheetName val="5.2.1) Escelsa-Main"/>
      <sheetName val="5.2.2) Escelsa-Inv e Div"/>
      <sheetName val="5.1.3) Escelsa-Balanço"/>
      <sheetName val="5.3.1) Enersul-Main"/>
      <sheetName val="5.3.2) Enersul-Inv e Div"/>
      <sheetName val="5.3.3) Enersul-Balanço"/>
      <sheetName val="6.1)Telecoms-DR Operacional"/>
      <sheetName val="6.2)Telecoms-indicadores"/>
      <sheetName val="6.3)Análise Mg Bruta"/>
      <sheetName val="6.4)Fixo PT-Fixo ES-Móvel"/>
      <sheetName val="6.5)Dados ONI"/>
      <sheetName val="6.6)Telecoms-Balanço"/>
      <sheetName val="7.1)SI-DR Operacional"/>
      <sheetName val="7.2)SI-indicadores"/>
      <sheetName val="7.3)SI-Balanço"/>
      <sheetName val="8.1) Result Operac por Negócio"/>
      <sheetName val="9.1) DR Result Financ"/>
      <sheetName val="9.2) C Financ-impacto consolid"/>
      <sheetName val="11.1) Hidraulicidade"/>
      <sheetName val="12.1)Investimento Operacional"/>
      <sheetName val="13.1)DR Consolidada"/>
      <sheetName val="DR"/>
      <sheetName val="13.2) Balanço Consolidado"/>
      <sheetName val="BALAN"/>
      <sheetName val="Balanço 1T2001"/>
      <sheetName val="13.3) Dívida Consolidada"/>
      <sheetName val="14.1) Balanço Energético total"/>
      <sheetName val="14.2) Outras vendas"/>
      <sheetName val="14.3) D Result Financeiros"/>
      <sheetName val="14.4) D Result Extraordin"/>
      <sheetName val="14.5) TPE"/>
      <sheetName val="14.6)Movimento dos Cap. Prop."/>
      <sheetName val="14.7)Fundo de Pensões"/>
      <sheetName val="14,8)Nº Empregados"/>
      <sheetName val="15) DR Decomposição por neg"/>
      <sheetName val="15 b) DR Dec. por Neg prev year"/>
      <sheetName val="16) Balanç Decomposição por neg"/>
      <sheetName val="17)Balanç Decomposição 2001"/>
      <sheetName val="5.1)Band-vendas energia (GWh)"/>
      <sheetName val="5.2.1)Band-DR Operacional"/>
      <sheetName val="5.2.2)Band-DR Operacional R$"/>
      <sheetName val="5.3)Bandeir-DR completa"/>
      <sheetName val="5.4)Bandeir-indicadores"/>
      <sheetName val="5.5)Bandeir-Balanço"/>
      <sheetName val="5.6)Bandeir-Fin e Ext"/>
      <sheetName val="5.7)Bandeir-Gross Margin"/>
      <sheetName val="5.6) Impacto Racionamento"/>
      <sheetName val="5.9)Bandeir-Dívida R$"/>
      <sheetName val="6.4)Fixo PT - FixoES - Móvel   "/>
      <sheetName val="Dados ONI"/>
      <sheetName val=""/>
      <sheetName val="1)_Principais_elementos"/>
      <sheetName val="Cash-Flow_Ajustado"/>
      <sheetName val="2_1)_Prod-Balanço_Energético"/>
      <sheetName val="2_2)_Prod-DR_Operacional"/>
      <sheetName val="2_3)_Prod-Prov_Vendas"/>
      <sheetName val="2_4)_Prod-Compras_combust"/>
      <sheetName val="2_5)_Prod-Pessoal_Corrigido"/>
      <sheetName val="2_6)_Prod-Indicadores"/>
      <sheetName val="2_7)_FSEs"/>
      <sheetName val="2_8)Prod-Balanço"/>
      <sheetName val="3_1)Distrib-Vendas_Energ_(GWh)"/>
      <sheetName val="3_2)Distrib-N_Clientes"/>
      <sheetName val="3_3)_Distrib-V__Energia_Euros"/>
      <sheetName val="3_4)_Distrib-DR_Operacional"/>
      <sheetName val="3_5)_Distrib-Pessoal_Corrigido"/>
      <sheetName val="3_7)Distrib-indicadores"/>
      <sheetName val="3_8)_Distrib-Balanço"/>
      <sheetName val="3_9)_FSEs"/>
      <sheetName val="3_10)_Análise_de_Margem_Bruta"/>
      <sheetName val="3_11)_Qualidade_do_Serviço"/>
      <sheetName val="EDP_Energia"/>
      <sheetName val="EDP_Energia_-_DR"/>
      <sheetName val="EDP_Energia_-_BS"/>
      <sheetName val="4_1)Hidrocant-DR_Operacional"/>
      <sheetName val="4_2)Hidrocant-Fin_+_Ext"/>
      <sheetName val="4_3)Hidrocant-Balanço"/>
      <sheetName val="4_4)Hidrocant-Indicadores"/>
      <sheetName val="4_5)Hidrocant-Vendas_(GWh+€ths)"/>
      <sheetName val="4_6)Hidrocant-Produção_(GWh)"/>
      <sheetName val="5_1_1)_Bandeirante-Main"/>
      <sheetName val="5_1_2)_Bandeirante-Inv_e_Div"/>
      <sheetName val="5_1_3)_Bandeirante-Balanço"/>
      <sheetName val="5_1_4)_Bandeirante-Reavaliação"/>
      <sheetName val="5_2_1)_Escelsa-Main"/>
      <sheetName val="5_2_2)_Escelsa-Inv_e_Div"/>
      <sheetName val="5_1_3)_Escelsa-Balanço"/>
      <sheetName val="5_3_1)_Enersul-Main"/>
      <sheetName val="5_3_2)_Enersul-Inv_e_Div"/>
      <sheetName val="5_3_3)_Enersul-Balanço"/>
      <sheetName val="6_1)Telecoms-DR_Operacional"/>
      <sheetName val="6_2)Telecoms-indicadores"/>
      <sheetName val="6_3)Análise_Mg_Bruta"/>
      <sheetName val="6_4)Fixo_PT-Fixo_ES-Móvel"/>
      <sheetName val="6_5)Dados_ONI"/>
      <sheetName val="6_6)Telecoms-Balanço"/>
      <sheetName val="7_1)SI-DR_Operacional"/>
      <sheetName val="7_2)SI-indicadores"/>
      <sheetName val="7_3)SI-Balanço"/>
      <sheetName val="8_1)_Result_Operac_por_Negócio"/>
      <sheetName val="9_1)_DR_Result_Financ"/>
      <sheetName val="9_2)_C_Financ-impacto_consolid"/>
      <sheetName val="11_1)_Hidraulicidade"/>
      <sheetName val="12_1)Investimento_Operacional"/>
      <sheetName val="13_1)DR_Consolidada"/>
      <sheetName val="13_2)_Balanço_Consolidado"/>
      <sheetName val="Balanço_1T2001"/>
      <sheetName val="13_3)_Dívida_Consolidada"/>
      <sheetName val="14_1)_Balanço_Energético_total"/>
      <sheetName val="14_2)_Outras_vendas"/>
      <sheetName val="14_3)_D_Result_Financeiros"/>
      <sheetName val="14_4)_D_Result_Extraordin"/>
      <sheetName val="14_5)_TPE"/>
      <sheetName val="14_6)Movimento_dos_Cap__Prop_"/>
      <sheetName val="14_7)Fundo_de_Pensões"/>
      <sheetName val="14,8)Nº_Empregados"/>
      <sheetName val="15)_DR_Decomposição_por_neg"/>
      <sheetName val="15_b)_DR_Dec__por_Neg_prev_year"/>
      <sheetName val="16)_Balanç_Decomposição_por_neg"/>
      <sheetName val="17)Balanç_Decomposição_2001"/>
      <sheetName val="5_1)Band-vendas_energia_(GWh)"/>
      <sheetName val="5_2_1)Band-DR_Operacional"/>
      <sheetName val="5_2_2)Band-DR_Operacional_R$"/>
      <sheetName val="5_3)Bandeir-DR_completa"/>
      <sheetName val="5_4)Bandeir-indicadores"/>
      <sheetName val="5_5)Bandeir-Balanço"/>
      <sheetName val="5_6)Bandeir-Fin_e_Ext"/>
      <sheetName val="5_7)Bandeir-Gross_Margin"/>
      <sheetName val="5_6)_Impacto_Racionamento"/>
      <sheetName val="5_9)Bandeir-Dívida_R$"/>
      <sheetName val="6_4)Fixo_PT_-_FixoES_-_Móvel___"/>
      <sheetName val="Dados_ONI"/>
      <sheetName val="Construction_Actual"/>
      <sheetName val="Construction_Budget"/>
      <sheetName val="1)_Principais_elementos1"/>
      <sheetName val="Cash-Flow_Ajustado1"/>
      <sheetName val="2_1)_Prod-Balanço_Energético1"/>
      <sheetName val="2_2)_Prod-DR_Operacional1"/>
      <sheetName val="2_3)_Prod-Prov_Vendas1"/>
      <sheetName val="2_4)_Prod-Compras_combust1"/>
      <sheetName val="2_5)_Prod-Pessoal_Corrigido1"/>
      <sheetName val="2_6)_Prod-Indicadores1"/>
      <sheetName val="2_7)_FSEs1"/>
      <sheetName val="2_8)Prod-Balanço1"/>
      <sheetName val="3_1)Distrib-Vendas_Energ_(GWh)1"/>
      <sheetName val="3_2)Distrib-N_Clientes1"/>
      <sheetName val="3_3)_Distrib-V__Energia_Euros1"/>
      <sheetName val="3_4)_Distrib-DR_Operacional1"/>
      <sheetName val="3_5)_Distrib-Pessoal_Corrigido1"/>
      <sheetName val="3_7)Distrib-indicadores1"/>
      <sheetName val="3_8)_Distrib-Balanço1"/>
      <sheetName val="3_9)_FSEs1"/>
      <sheetName val="3_10)_Análise_de_Margem_Bruta1"/>
      <sheetName val="3_11)_Qualidade_do_Serviço1"/>
      <sheetName val="EDP_Energia1"/>
      <sheetName val="EDP_Energia_-_DR1"/>
      <sheetName val="EDP_Energia_-_BS1"/>
      <sheetName val="4_1)Hidrocant-DR_Operacional1"/>
      <sheetName val="4_2)Hidrocant-Fin_+_Ext1"/>
      <sheetName val="4_3)Hidrocant-Balanço1"/>
      <sheetName val="4_4)Hidrocant-Indicadores1"/>
      <sheetName val="4_5)Hidrocant-Vendas_(GWh+€ths1"/>
      <sheetName val="4_6)Hidrocant-Produção_(GWh)1"/>
      <sheetName val="5_1_1)_Bandeirante-Main1"/>
      <sheetName val="5_1_2)_Bandeirante-Inv_e_Div1"/>
      <sheetName val="5_1_3)_Bandeirante-Balanço1"/>
      <sheetName val="5_1_4)_Bandeirante-Reavaliação1"/>
      <sheetName val="5_2_1)_Escelsa-Main1"/>
      <sheetName val="5_2_2)_Escelsa-Inv_e_Div1"/>
      <sheetName val="5_1_3)_Escelsa-Balanço1"/>
      <sheetName val="5_3_1)_Enersul-Main1"/>
      <sheetName val="5_3_2)_Enersul-Inv_e_Div1"/>
      <sheetName val="5_3_3)_Enersul-Balanço1"/>
      <sheetName val="6_1)Telecoms-DR_Operacional1"/>
      <sheetName val="6_2)Telecoms-indicadores1"/>
      <sheetName val="6_3)Análise_Mg_Bruta1"/>
      <sheetName val="6_4)Fixo_PT-Fixo_ES-Móvel1"/>
      <sheetName val="6_5)Dados_ONI1"/>
      <sheetName val="6_6)Telecoms-Balanço1"/>
      <sheetName val="7_1)SI-DR_Operacional1"/>
      <sheetName val="7_2)SI-indicadores1"/>
      <sheetName val="7_3)SI-Balanço1"/>
      <sheetName val="8_1)_Result_Operac_por_Negócio1"/>
      <sheetName val="9_1)_DR_Result_Financ1"/>
      <sheetName val="9_2)_C_Financ-impacto_consolid1"/>
      <sheetName val="11_1)_Hidraulicidade1"/>
      <sheetName val="12_1)Investimento_Operacional1"/>
      <sheetName val="13_1)DR_Consolidada1"/>
      <sheetName val="13_2)_Balanço_Consolidado1"/>
      <sheetName val="Balanço_1T20011"/>
      <sheetName val="13_3)_Dívida_Consolidada1"/>
      <sheetName val="14_1)_Balanço_Energético_total1"/>
      <sheetName val="14_2)_Outras_vendas1"/>
      <sheetName val="14_3)_D_Result_Financeiros1"/>
      <sheetName val="14_4)_D_Result_Extraordin1"/>
      <sheetName val="14_5)_TPE1"/>
      <sheetName val="14_6)Movimento_dos_Cap__Prop_1"/>
      <sheetName val="14_7)Fundo_de_Pensões1"/>
      <sheetName val="14,8)Nº_Empregados1"/>
      <sheetName val="15)_DR_Decomposição_por_neg1"/>
      <sheetName val="15_b)_DR_Dec__por_Neg_prev_yea1"/>
      <sheetName val="16)_Balanç_Decomposição_por_ne1"/>
      <sheetName val="17)Balanç_Decomposição_20011"/>
      <sheetName val="5_1)Band-vendas_energia_(GWh)1"/>
      <sheetName val="5_2_1)Band-DR_Operacional1"/>
      <sheetName val="5_2_2)Band-DR_Operacional_R$1"/>
      <sheetName val="5_3)Bandeir-DR_completa1"/>
      <sheetName val="5_4)Bandeir-indicadores1"/>
      <sheetName val="5_5)Bandeir-Balanço1"/>
      <sheetName val="5_6)Bandeir-Fin_e_Ext1"/>
      <sheetName val="5_7)Bandeir-Gross_Margin1"/>
      <sheetName val="5_6)_Impacto_Racionamento1"/>
      <sheetName val="5_9)Bandeir-Dívida_R$1"/>
      <sheetName val="6_4)Fixo_PT_-_FixoES_-_Móvel__1"/>
      <sheetName val="Dados_ONI1"/>
      <sheetName val="1)_Principais_elementos7"/>
      <sheetName val="Cash-Flow_Ajustado7"/>
      <sheetName val="2_1)_Prod-Balanço_Energético7"/>
      <sheetName val="2_2)_Prod-DR_Operacional7"/>
      <sheetName val="2_3)_Prod-Prov_Vendas7"/>
      <sheetName val="2_4)_Prod-Compras_combust7"/>
      <sheetName val="2_5)_Prod-Pessoal_Corrigido7"/>
      <sheetName val="2_6)_Prod-Indicadores7"/>
      <sheetName val="2_7)_FSEs7"/>
      <sheetName val="2_8)Prod-Balanço7"/>
      <sheetName val="3_1)Distrib-Vendas_Energ_(GWh)7"/>
      <sheetName val="3_2)Distrib-N_Clientes7"/>
      <sheetName val="3_3)_Distrib-V__Energia_Euros7"/>
      <sheetName val="3_4)_Distrib-DR_Operacional7"/>
      <sheetName val="3_5)_Distrib-Pessoal_Corrigido7"/>
      <sheetName val="3_7)Distrib-indicadores7"/>
      <sheetName val="3_8)_Distrib-Balanço7"/>
      <sheetName val="3_9)_FSEs7"/>
      <sheetName val="3_10)_Análise_de_Margem_Bruta7"/>
      <sheetName val="3_11)_Qualidade_do_Serviço7"/>
      <sheetName val="EDP_Energia7"/>
      <sheetName val="EDP_Energia_-_DR7"/>
      <sheetName val="EDP_Energia_-_BS7"/>
      <sheetName val="4_1)Hidrocant-DR_Operacional7"/>
      <sheetName val="4_2)Hidrocant-Fin_+_Ext7"/>
      <sheetName val="4_3)Hidrocant-Balanço7"/>
      <sheetName val="4_4)Hidrocant-Indicadores7"/>
      <sheetName val="4_5)Hidrocant-Vendas_(GWh+€ths7"/>
      <sheetName val="4_6)Hidrocant-Produção_(GWh)7"/>
      <sheetName val="5_1_1)_Bandeirante-Main7"/>
      <sheetName val="5_1_2)_Bandeirante-Inv_e_Div7"/>
      <sheetName val="5_1_3)_Bandeirante-Balanço7"/>
      <sheetName val="5_1_4)_Bandeirante-Reavaliação7"/>
      <sheetName val="5_2_1)_Escelsa-Main7"/>
      <sheetName val="5_2_2)_Escelsa-Inv_e_Div7"/>
      <sheetName val="5_1_3)_Escelsa-Balanço7"/>
      <sheetName val="5_3_1)_Enersul-Main7"/>
      <sheetName val="5_3_2)_Enersul-Inv_e_Div7"/>
      <sheetName val="5_3_3)_Enersul-Balanço7"/>
      <sheetName val="6_1)Telecoms-DR_Operacional7"/>
      <sheetName val="6_2)Telecoms-indicadores7"/>
      <sheetName val="6_3)Análise_Mg_Bruta7"/>
      <sheetName val="6_4)Fixo_PT-Fixo_ES-Móvel7"/>
      <sheetName val="6_5)Dados_ONI7"/>
      <sheetName val="6_6)Telecoms-Balanço7"/>
      <sheetName val="7_1)SI-DR_Operacional7"/>
      <sheetName val="7_2)SI-indicadores7"/>
      <sheetName val="7_3)SI-Balanço7"/>
      <sheetName val="8_1)_Result_Operac_por_Negócio7"/>
      <sheetName val="9_1)_DR_Result_Financ7"/>
      <sheetName val="9_2)_C_Financ-impacto_consolid7"/>
      <sheetName val="11_1)_Hidraulicidade7"/>
      <sheetName val="12_1)Investimento_Operacional7"/>
      <sheetName val="13_1)DR_Consolidada7"/>
      <sheetName val="1)_Principais_elementos3"/>
      <sheetName val="Cash-Flow_Ajustado3"/>
      <sheetName val="2_1)_Prod-Balanço_Energético3"/>
      <sheetName val="2_2)_Prod-DR_Operacional3"/>
      <sheetName val="2_3)_Prod-Prov_Vendas3"/>
      <sheetName val="2_4)_Prod-Compras_combust3"/>
      <sheetName val="2_5)_Prod-Pessoal_Corrigido3"/>
      <sheetName val="2_6)_Prod-Indicadores3"/>
      <sheetName val="2_7)_FSEs3"/>
      <sheetName val="2_8)Prod-Balanço3"/>
      <sheetName val="3_1)Distrib-Vendas_Energ_(GWh)3"/>
      <sheetName val="3_2)Distrib-N_Clientes3"/>
      <sheetName val="3_3)_Distrib-V__Energia_Euros3"/>
      <sheetName val="3_4)_Distrib-DR_Operacional3"/>
      <sheetName val="3_5)_Distrib-Pessoal_Corrigido3"/>
      <sheetName val="3_7)Distrib-indicadores3"/>
      <sheetName val="3_8)_Distrib-Balanço3"/>
      <sheetName val="3_9)_FSEs3"/>
      <sheetName val="3_10)_Análise_de_Margem_Bruta3"/>
      <sheetName val="3_11)_Qualidade_do_Serviço3"/>
      <sheetName val="EDP_Energia3"/>
      <sheetName val="EDP_Energia_-_DR3"/>
      <sheetName val="EDP_Energia_-_BS3"/>
      <sheetName val="4_1)Hidrocant-DR_Operacional3"/>
      <sheetName val="4_2)Hidrocant-Fin_+_Ext3"/>
      <sheetName val="4_3)Hidrocant-Balanço3"/>
      <sheetName val="4_4)Hidrocant-Indicadores3"/>
      <sheetName val="4_5)Hidrocant-Vendas_(GWh+€ths3"/>
      <sheetName val="4_6)Hidrocant-Produção_(GWh)3"/>
      <sheetName val="5_1_1)_Bandeirante-Main3"/>
      <sheetName val="5_1_2)_Bandeirante-Inv_e_Div3"/>
      <sheetName val="5_1_3)_Bandeirante-Balanço3"/>
      <sheetName val="5_1_4)_Bandeirante-Reavaliação3"/>
      <sheetName val="5_2_1)_Escelsa-Main3"/>
      <sheetName val="5_2_2)_Escelsa-Inv_e_Div3"/>
      <sheetName val="5_1_3)_Escelsa-Balanço3"/>
      <sheetName val="5_3_1)_Enersul-Main3"/>
      <sheetName val="5_3_2)_Enersul-Inv_e_Div3"/>
      <sheetName val="5_3_3)_Enersul-Balanço3"/>
      <sheetName val="6_1)Telecoms-DR_Operacional3"/>
      <sheetName val="6_2)Telecoms-indicadores3"/>
      <sheetName val="6_3)Análise_Mg_Bruta3"/>
      <sheetName val="6_4)Fixo_PT-Fixo_ES-Móvel3"/>
      <sheetName val="6_5)Dados_ONI3"/>
      <sheetName val="6_6)Telecoms-Balanço3"/>
      <sheetName val="7_1)SI-DR_Operacional3"/>
      <sheetName val="7_2)SI-indicadores3"/>
      <sheetName val="7_3)SI-Balanço3"/>
      <sheetName val="8_1)_Result_Operac_por_Negócio3"/>
      <sheetName val="9_1)_DR_Result_Financ3"/>
      <sheetName val="9_2)_C_Financ-impacto_consolid3"/>
      <sheetName val="11_1)_Hidraulicidade3"/>
      <sheetName val="12_1)Investimento_Operacional3"/>
      <sheetName val="13_1)DR_Consolidada3"/>
      <sheetName val="13_2)_Balanço_Consolidado3"/>
      <sheetName val="Balanço_1T20013"/>
      <sheetName val="13_3)_Dívida_Consolidada3"/>
      <sheetName val="14_1)_Balanço_Energético_total3"/>
      <sheetName val="14_2)_Outras_vendas3"/>
      <sheetName val="14_3)_D_Result_Financeiros3"/>
      <sheetName val="14_4)_D_Result_Extraordin3"/>
      <sheetName val="14_5)_TPE3"/>
      <sheetName val="14_6)Movimento_dos_Cap__Prop_3"/>
      <sheetName val="14_7)Fundo_de_Pensões3"/>
      <sheetName val="14,8)Nº_Empregados3"/>
      <sheetName val="15)_DR_Decomposição_por_neg3"/>
      <sheetName val="15_b)_DR_Dec__por_Neg_prev_yea3"/>
      <sheetName val="16)_Balanç_Decomposição_por_ne3"/>
      <sheetName val="17)Balanç_Decomposição_20013"/>
      <sheetName val="5_1)Band-vendas_energia_(GWh)3"/>
      <sheetName val="5_2_1)Band-DR_Operacional3"/>
      <sheetName val="5_2_2)Band-DR_Operacional_R$3"/>
      <sheetName val="5_3)Bandeir-DR_completa3"/>
      <sheetName val="5_4)Bandeir-indicadores3"/>
      <sheetName val="5_5)Bandeir-Balanço3"/>
      <sheetName val="5_6)Bandeir-Fin_e_Ext3"/>
      <sheetName val="5_7)Bandeir-Gross_Margin3"/>
      <sheetName val="5_6)_Impacto_Racionamento3"/>
      <sheetName val="5_9)Bandeir-Dívida_R$3"/>
      <sheetName val="6_4)Fixo_PT_-_FixoES_-_Móvel__3"/>
      <sheetName val="Dados_ONI3"/>
      <sheetName val="1)_Principais_elementos2"/>
      <sheetName val="Cash-Flow_Ajustado2"/>
      <sheetName val="2_1)_Prod-Balanço_Energético2"/>
      <sheetName val="2_2)_Prod-DR_Operacional2"/>
      <sheetName val="2_3)_Prod-Prov_Vendas2"/>
      <sheetName val="2_4)_Prod-Compras_combust2"/>
      <sheetName val="2_5)_Prod-Pessoal_Corrigido2"/>
      <sheetName val="2_6)_Prod-Indicadores2"/>
      <sheetName val="2_7)_FSEs2"/>
      <sheetName val="2_8)Prod-Balanço2"/>
      <sheetName val="3_1)Distrib-Vendas_Energ_(GWh)2"/>
      <sheetName val="3_2)Distrib-N_Clientes2"/>
      <sheetName val="3_3)_Distrib-V__Energia_Euros2"/>
      <sheetName val="3_4)_Distrib-DR_Operacional2"/>
      <sheetName val="3_5)_Distrib-Pessoal_Corrigido2"/>
      <sheetName val="3_7)Distrib-indicadores2"/>
      <sheetName val="3_8)_Distrib-Balanço2"/>
      <sheetName val="3_9)_FSEs2"/>
      <sheetName val="3_10)_Análise_de_Margem_Bruta2"/>
      <sheetName val="3_11)_Qualidade_do_Serviço2"/>
      <sheetName val="EDP_Energia2"/>
      <sheetName val="EDP_Energia_-_DR2"/>
      <sheetName val="EDP_Energia_-_BS2"/>
      <sheetName val="4_1)Hidrocant-DR_Operacional2"/>
      <sheetName val="4_2)Hidrocant-Fin_+_Ext2"/>
      <sheetName val="4_3)Hidrocant-Balanço2"/>
      <sheetName val="4_4)Hidrocant-Indicadores2"/>
      <sheetName val="4_5)Hidrocant-Vendas_(GWh+€ths2"/>
      <sheetName val="4_6)Hidrocant-Produção_(GWh)2"/>
      <sheetName val="5_1_1)_Bandeirante-Main2"/>
      <sheetName val="5_1_2)_Bandeirante-Inv_e_Div2"/>
      <sheetName val="5_1_3)_Bandeirante-Balanço2"/>
      <sheetName val="5_1_4)_Bandeirante-Reavaliação2"/>
      <sheetName val="5_2_1)_Escelsa-Main2"/>
      <sheetName val="5_2_2)_Escelsa-Inv_e_Div2"/>
      <sheetName val="5_1_3)_Escelsa-Balanço2"/>
      <sheetName val="5_3_1)_Enersul-Main2"/>
      <sheetName val="5_3_2)_Enersul-Inv_e_Div2"/>
      <sheetName val="5_3_3)_Enersul-Balanço2"/>
      <sheetName val="6_1)Telecoms-DR_Operacional2"/>
      <sheetName val="6_2)Telecoms-indicadores2"/>
      <sheetName val="6_3)Análise_Mg_Bruta2"/>
      <sheetName val="6_4)Fixo_PT-Fixo_ES-Móvel2"/>
      <sheetName val="6_5)Dados_ONI2"/>
      <sheetName val="6_6)Telecoms-Balanço2"/>
      <sheetName val="7_1)SI-DR_Operacional2"/>
      <sheetName val="7_2)SI-indicadores2"/>
      <sheetName val="7_3)SI-Balanço2"/>
      <sheetName val="8_1)_Result_Operac_por_Negócio2"/>
      <sheetName val="9_1)_DR_Result_Financ2"/>
      <sheetName val="9_2)_C_Financ-impacto_consolid2"/>
      <sheetName val="11_1)_Hidraulicidade2"/>
      <sheetName val="13_2)_Balanço_Consolidado7"/>
      <sheetName val="Balanço_1T20017"/>
      <sheetName val="13_3)_Dívida_Consolidada7"/>
      <sheetName val="14_1)_Balanço_Energético_total7"/>
      <sheetName val="14_2)_Outras_vendas7"/>
      <sheetName val="14_3)_D_Result_Financeiros7"/>
      <sheetName val="14_4)_D_Result_Extraordin7"/>
      <sheetName val="14_5)_TPE7"/>
      <sheetName val="14_6)Movimento_dos_Cap__Prop_7"/>
      <sheetName val="14_7)Fundo_de_Pensões7"/>
      <sheetName val="14,8)Nº_Empregados7"/>
      <sheetName val="15)_DR_Decomposição_por_neg7"/>
      <sheetName val="15_b)_DR_Dec__por_Neg_prev_yea7"/>
      <sheetName val="16)_Balanç_Decomposição_por_ne7"/>
      <sheetName val="17)Balanç_Decomposição_20017"/>
      <sheetName val="5_1)Band-vendas_energia_(GWh)7"/>
      <sheetName val="5_2_1)Band-DR_Operacional7"/>
      <sheetName val="5_2_2)Band-DR_Operacional_R$7"/>
      <sheetName val="5_3)Bandeir-DR_completa7"/>
      <sheetName val="5_4)Bandeir-indicadores7"/>
      <sheetName val="5_5)Bandeir-Balanço7"/>
      <sheetName val="5_6)Bandeir-Fin_e_Ext7"/>
      <sheetName val="5_7)Bandeir-Gross_Margin7"/>
      <sheetName val="5_6)_Impacto_Racionamento7"/>
      <sheetName val="5_9)Bandeir-Dívida_R$7"/>
      <sheetName val="6_4)Fixo_PT_-_FixoES_-_Móvel__7"/>
      <sheetName val="Dados_ONI7"/>
      <sheetName val="1)_Principais_elementos6"/>
      <sheetName val="Cash-Flow_Ajustado6"/>
      <sheetName val="2_1)_Prod-Balanço_Energético6"/>
      <sheetName val="2_2)_Prod-DR_Operacional6"/>
      <sheetName val="2_3)_Prod-Prov_Vendas6"/>
      <sheetName val="2_4)_Prod-Compras_combust6"/>
      <sheetName val="2_5)_Prod-Pessoal_Corrigido6"/>
      <sheetName val="2_6)_Prod-Indicadores6"/>
      <sheetName val="2_7)_FSEs6"/>
      <sheetName val="2_8)Prod-Balanço6"/>
      <sheetName val="3_1)Distrib-Vendas_Energ_(GWh)6"/>
      <sheetName val="3_2)Distrib-N_Clientes6"/>
      <sheetName val="3_3)_Distrib-V__Energia_Euros6"/>
      <sheetName val="3_4)_Distrib-DR_Operacional6"/>
      <sheetName val="3_5)_Distrib-Pessoal_Corrigido6"/>
      <sheetName val="3_7)Distrib-indicadores6"/>
      <sheetName val="3_8)_Distrib-Balanço6"/>
      <sheetName val="3_9)_FSEs6"/>
      <sheetName val="3_10)_Análise_de_Margem_Bruta6"/>
      <sheetName val="3_11)_Qualidade_do_Serviço6"/>
      <sheetName val="EDP_Energia6"/>
      <sheetName val="EDP_Energia_-_DR6"/>
      <sheetName val="EDP_Energia_-_BS6"/>
      <sheetName val="4_1)Hidrocant-DR_Operacional6"/>
      <sheetName val="4_2)Hidrocant-Fin_+_Ext6"/>
      <sheetName val="4_3)Hidrocant-Balanço6"/>
      <sheetName val="4_4)Hidrocant-Indicadores6"/>
      <sheetName val="4_5)Hidrocant-Vendas_(GWh+€ths6"/>
      <sheetName val="4_6)Hidrocant-Produção_(GWh)6"/>
      <sheetName val="5_1_1)_Bandeirante-Main6"/>
      <sheetName val="5_1_2)_Bandeirante-Inv_e_Div6"/>
      <sheetName val="5_1_3)_Bandeirante-Balanço6"/>
      <sheetName val="5_1_4)_Bandeirante-Reavaliação6"/>
      <sheetName val="5_2_1)_Escelsa-Main6"/>
      <sheetName val="5_2_2)_Escelsa-Inv_e_Div6"/>
      <sheetName val="5_1_3)_Escelsa-Balanço6"/>
      <sheetName val="5_3_1)_Enersul-Main6"/>
      <sheetName val="5_3_2)_Enersul-Inv_e_Div6"/>
      <sheetName val="5_3_3)_Enersul-Balanço6"/>
      <sheetName val="6_1)Telecoms-DR_Operacional6"/>
      <sheetName val="6_2)Telecoms-indicadores6"/>
      <sheetName val="6_3)Análise_Mg_Bruta6"/>
      <sheetName val="6_4)Fixo_PT-Fixo_ES-Móvel6"/>
      <sheetName val="6_5)Dados_ONI6"/>
      <sheetName val="6_6)Telecoms-Balanço6"/>
      <sheetName val="7_1)SI-DR_Operacional6"/>
      <sheetName val="7_2)SI-indicadores6"/>
      <sheetName val="7_3)SI-Balanço6"/>
      <sheetName val="8_1)_Result_Operac_por_Negócio6"/>
      <sheetName val="9_1)_DR_Result_Financ6"/>
      <sheetName val="9_2)_C_Financ-impacto_consolid6"/>
      <sheetName val="11_1)_Hidraulicidade6"/>
      <sheetName val="12_1)Investimento_Operacional6"/>
      <sheetName val="13_1)DR_Consolidada6"/>
      <sheetName val="13_2)_Balanço_Consolidado6"/>
      <sheetName val="Balanço_1T20016"/>
      <sheetName val="13_3)_Dívida_Consolidada6"/>
      <sheetName val="14_1)_Balanço_Energético_total6"/>
      <sheetName val="14_2)_Outras_vendas6"/>
      <sheetName val="14_3)_D_Result_Financeiros6"/>
      <sheetName val="14_4)_D_Result_Extraordin6"/>
      <sheetName val="14_5)_TPE6"/>
      <sheetName val="14_6)Movimento_dos_Cap__Prop_6"/>
      <sheetName val="14_7)Fundo_de_Pensões6"/>
      <sheetName val="14,8)Nº_Empregados6"/>
      <sheetName val="15)_DR_Decomposição_por_neg6"/>
      <sheetName val="15_b)_DR_Dec__por_Neg_prev_yea6"/>
      <sheetName val="16)_Balanç_Decomposição_por_ne6"/>
      <sheetName val="17)Balanç_Decomposição_20016"/>
      <sheetName val="5_1)Band-vendas_energia_(GWh)6"/>
      <sheetName val="5_2_1)Band-DR_Operacional6"/>
      <sheetName val="5_2_2)Band-DR_Operacional_R$6"/>
      <sheetName val="5_3)Bandeir-DR_completa6"/>
      <sheetName val="5_4)Bandeir-indicadores6"/>
      <sheetName val="5_5)Bandeir-Balanço6"/>
      <sheetName val="5_6)Bandeir-Fin_e_Ext6"/>
      <sheetName val="5_7)Bandeir-Gross_Margin6"/>
      <sheetName val="5_6)_Impacto_Racionamento6"/>
      <sheetName val="5_9)Bandeir-Dívida_R$6"/>
      <sheetName val="6_4)Fixo_PT_-_FixoES_-_Móvel__6"/>
      <sheetName val="Dados_ONI6"/>
      <sheetName val="1)_Principais_elementos5"/>
      <sheetName val="Cash-Flow_Ajustado5"/>
      <sheetName val="2_1)_Prod-Balanço_Energético5"/>
      <sheetName val="2_2)_Prod-DR_Operacional5"/>
      <sheetName val="2_3)_Prod-Prov_Vendas5"/>
      <sheetName val="2_4)_Prod-Compras_combust5"/>
      <sheetName val="2_5)_Prod-Pessoal_Corrigido5"/>
      <sheetName val="2_6)_Prod-Indicadores5"/>
      <sheetName val="2_7)_FSEs5"/>
      <sheetName val="2_8)Prod-Balanço5"/>
      <sheetName val="3_1)Distrib-Vendas_Energ_(GWh)5"/>
      <sheetName val="3_2)Distrib-N_Clientes5"/>
      <sheetName val="3_3)_Distrib-V__Energia_Euros5"/>
      <sheetName val="3_4)_Distrib-DR_Operacional5"/>
      <sheetName val="3_5)_Distrib-Pessoal_Corrigido5"/>
      <sheetName val="3_7)Distrib-indicadores5"/>
      <sheetName val="3_8)_Distrib-Balanço5"/>
      <sheetName val="3_9)_FSEs5"/>
      <sheetName val="3_10)_Análise_de_Margem_Bruta5"/>
      <sheetName val="3_11)_Qualidade_do_Serviço5"/>
      <sheetName val="EDP_Energia5"/>
      <sheetName val="EDP_Energia_-_DR5"/>
      <sheetName val="EDP_Energia_-_BS5"/>
      <sheetName val="4_1)Hidrocant-DR_Operacional5"/>
      <sheetName val="4_2)Hidrocant-Fin_+_Ext5"/>
      <sheetName val="4_3)Hidrocant-Balanço5"/>
      <sheetName val="4_4)Hidrocant-Indicadores5"/>
      <sheetName val="4_5)Hidrocant-Vendas_(GWh+€ths5"/>
      <sheetName val="4_6)Hidrocant-Produção_(GWh)5"/>
      <sheetName val="5_1_1)_Bandeirante-Main5"/>
      <sheetName val="5_1_2)_Bandeirante-Inv_e_Div5"/>
      <sheetName val="5_1_3)_Bandeirante-Balanço5"/>
      <sheetName val="5_1_4)_Bandeirante-Reavaliação5"/>
      <sheetName val="5_2_1)_Escelsa-Main5"/>
      <sheetName val="5_2_2)_Escelsa-Inv_e_Div5"/>
      <sheetName val="5_1_3)_Escelsa-Balanço5"/>
      <sheetName val="5_3_1)_Enersul-Main5"/>
      <sheetName val="5_3_2)_Enersul-Inv_e_Div5"/>
      <sheetName val="5_3_3)_Enersul-Balanço5"/>
      <sheetName val="6_1)Telecoms-DR_Operacional5"/>
      <sheetName val="6_2)Telecoms-indicadores5"/>
      <sheetName val="6_3)Análise_Mg_Bruta5"/>
      <sheetName val="6_4)Fixo_PT-Fixo_ES-Móvel5"/>
      <sheetName val="6_5)Dados_ONI5"/>
      <sheetName val="6_6)Telecoms-Balanço5"/>
      <sheetName val="7_1)SI-DR_Operacional5"/>
      <sheetName val="7_2)SI-indicadores5"/>
      <sheetName val="7_3)SI-Balanço5"/>
      <sheetName val="8_1)_Result_Operac_por_Negócio5"/>
      <sheetName val="9_1)_DR_Result_Financ5"/>
      <sheetName val="9_2)_C_Financ-impacto_consolid5"/>
      <sheetName val="11_1)_Hidraulicidade5"/>
      <sheetName val="12_1)Investimento_Operacional5"/>
      <sheetName val="13_1)DR_Consolidada5"/>
      <sheetName val="13_2)_Balanço_Consolidado5"/>
      <sheetName val="Balanço_1T20015"/>
      <sheetName val="13_3)_Dívida_Consolidada5"/>
      <sheetName val="14_1)_Balanço_Energético_total5"/>
      <sheetName val="14_2)_Outras_vendas5"/>
      <sheetName val="14_3)_D_Result_Financeiros5"/>
      <sheetName val="14_4)_D_Result_Extraordin5"/>
      <sheetName val="14_5)_TPE5"/>
      <sheetName val="14_6)Movimento_dos_Cap__Prop_5"/>
      <sheetName val="14_7)Fundo_de_Pensões5"/>
      <sheetName val="14,8)Nº_Empregados5"/>
      <sheetName val="15)_DR_Decomposição_por_neg5"/>
      <sheetName val="15_b)_DR_Dec__por_Neg_prev_yea5"/>
      <sheetName val="16)_Balanç_Decomposição_por_ne5"/>
      <sheetName val="17)Balanç_Decomposição_20015"/>
      <sheetName val="5_1)Band-vendas_energia_(GWh)5"/>
      <sheetName val="5_2_1)Band-DR_Operacional5"/>
      <sheetName val="5_2_2)Band-DR_Operacional_R$5"/>
      <sheetName val="5_3)Bandeir-DR_completa5"/>
      <sheetName val="5_4)Bandeir-indicadores5"/>
      <sheetName val="5_5)Bandeir-Balanço5"/>
      <sheetName val="5_6)Bandeir-Fin_e_Ext5"/>
      <sheetName val="5_7)Bandeir-Gross_Margin5"/>
      <sheetName val="5_6)_Impacto_Racionamento5"/>
      <sheetName val="5_9)Bandeir-Dívida_R$5"/>
      <sheetName val="6_4)Fixo_PT_-_FixoES_-_Móvel__5"/>
      <sheetName val="Dados_ONI5"/>
      <sheetName val="12_1)Investimento_Operacional2"/>
      <sheetName val="13_1)DR_Consolidada2"/>
      <sheetName val="13_2)_Balanço_Consolidado2"/>
      <sheetName val="Balanço_1T20012"/>
      <sheetName val="13_3)_Dívida_Consolidada2"/>
      <sheetName val="14_1)_Balanço_Energético_total2"/>
      <sheetName val="14_2)_Outras_vendas2"/>
      <sheetName val="14_3)_D_Result_Financeiros2"/>
      <sheetName val="14_4)_D_Result_Extraordin2"/>
      <sheetName val="14_5)_TPE2"/>
      <sheetName val="14_6)Movimento_dos_Cap__Prop_2"/>
      <sheetName val="14_7)Fundo_de_Pensões2"/>
      <sheetName val="14,8)Nº_Empregados2"/>
      <sheetName val="15)_DR_Decomposição_por_neg2"/>
      <sheetName val="15_b)_DR_Dec__por_Neg_prev_yea2"/>
      <sheetName val="16)_Balanç_Decomposição_por_ne2"/>
      <sheetName val="17)Balanç_Decomposição_20012"/>
      <sheetName val="5_1)Band-vendas_energia_(GWh)2"/>
      <sheetName val="5_2_1)Band-DR_Operacional2"/>
      <sheetName val="5_2_2)Band-DR_Operacional_R$2"/>
      <sheetName val="5_3)Bandeir-DR_completa2"/>
      <sheetName val="5_4)Bandeir-indicadores2"/>
      <sheetName val="5_5)Bandeir-Balanço2"/>
      <sheetName val="5_6)Bandeir-Fin_e_Ext2"/>
      <sheetName val="5_7)Bandeir-Gross_Margin2"/>
      <sheetName val="5_6)_Impacto_Racionamento2"/>
      <sheetName val="5_9)Bandeir-Dívida_R$2"/>
      <sheetName val="6_4)Fixo_PT_-_FixoES_-_Móvel__2"/>
      <sheetName val="Dados_ONI2"/>
      <sheetName val="1)_Principais_elementos4"/>
      <sheetName val="Cash-Flow_Ajustado4"/>
      <sheetName val="2_1)_Prod-Balanço_Energético4"/>
      <sheetName val="2_2)_Prod-DR_Operacional4"/>
      <sheetName val="2_3)_Prod-Prov_Vendas4"/>
      <sheetName val="2_4)_Prod-Compras_combust4"/>
      <sheetName val="2_5)_Prod-Pessoal_Corrigido4"/>
      <sheetName val="2_6)_Prod-Indicadores4"/>
      <sheetName val="2_7)_FSEs4"/>
      <sheetName val="2_8)Prod-Balanço4"/>
      <sheetName val="3_1)Distrib-Vendas_Energ_(GWh)4"/>
      <sheetName val="3_2)Distrib-N_Clientes4"/>
      <sheetName val="3_3)_Distrib-V__Energia_Euros4"/>
      <sheetName val="3_4)_Distrib-DR_Operacional4"/>
      <sheetName val="3_5)_Distrib-Pessoal_Corrigido4"/>
      <sheetName val="3_7)Distrib-indicadores4"/>
      <sheetName val="3_8)_Distrib-Balanço4"/>
      <sheetName val="3_9)_FSEs4"/>
      <sheetName val="3_10)_Análise_de_Margem_Bruta4"/>
      <sheetName val="3_11)_Qualidade_do_Serviço4"/>
      <sheetName val="EDP_Energia4"/>
      <sheetName val="EDP_Energia_-_DR4"/>
      <sheetName val="EDP_Energia_-_BS4"/>
      <sheetName val="4_1)Hidrocant-DR_Operacional4"/>
      <sheetName val="4_2)Hidrocant-Fin_+_Ext4"/>
      <sheetName val="4_3)Hidrocant-Balanço4"/>
      <sheetName val="4_4)Hidrocant-Indicadores4"/>
      <sheetName val="4_5)Hidrocant-Vendas_(GWh+€ths4"/>
      <sheetName val="4_6)Hidrocant-Produção_(GWh)4"/>
      <sheetName val="5_1_1)_Bandeirante-Main4"/>
      <sheetName val="5_1_2)_Bandeirante-Inv_e_Div4"/>
      <sheetName val="5_1_3)_Bandeirante-Balanço4"/>
      <sheetName val="5_1_4)_Bandeirante-Reavaliação4"/>
      <sheetName val="5_2_1)_Escelsa-Main4"/>
      <sheetName val="5_2_2)_Escelsa-Inv_e_Div4"/>
      <sheetName val="5_1_3)_Escelsa-Balanço4"/>
      <sheetName val="5_3_1)_Enersul-Main4"/>
      <sheetName val="5_3_2)_Enersul-Inv_e_Div4"/>
      <sheetName val="5_3_3)_Enersul-Balanço4"/>
      <sheetName val="6_1)Telecoms-DR_Operacional4"/>
      <sheetName val="6_2)Telecoms-indicadores4"/>
      <sheetName val="6_3)Análise_Mg_Bruta4"/>
      <sheetName val="6_4)Fixo_PT-Fixo_ES-Móvel4"/>
      <sheetName val="6_5)Dados_ONI4"/>
      <sheetName val="6_6)Telecoms-Balanço4"/>
      <sheetName val="7_1)SI-DR_Operacional4"/>
      <sheetName val="7_2)SI-indicadores4"/>
      <sheetName val="7_3)SI-Balanço4"/>
      <sheetName val="8_1)_Result_Operac_por_Negócio4"/>
      <sheetName val="9_1)_DR_Result_Financ4"/>
      <sheetName val="9_2)_C_Financ-impacto_consolid4"/>
      <sheetName val="11_1)_Hidraulicidade4"/>
      <sheetName val="12_1)Investimento_Operacional4"/>
      <sheetName val="13_1)DR_Consolidada4"/>
      <sheetName val="13_2)_Balanço_Consolidado4"/>
      <sheetName val="Balanço_1T20014"/>
      <sheetName val="13_3)_Dívida_Consolidada4"/>
      <sheetName val="14_1)_Balanço_Energético_total4"/>
      <sheetName val="14_2)_Outras_vendas4"/>
      <sheetName val="14_3)_D_Result_Financeiros4"/>
      <sheetName val="14_4)_D_Result_Extraordin4"/>
      <sheetName val="14_5)_TPE4"/>
      <sheetName val="14_6)Movimento_dos_Cap__Prop_4"/>
      <sheetName val="14_7)Fundo_de_Pensões4"/>
      <sheetName val="14,8)Nº_Empregados4"/>
      <sheetName val="15)_DR_Decomposição_por_neg4"/>
      <sheetName val="15_b)_DR_Dec__por_Neg_prev_yea4"/>
      <sheetName val="16)_Balanç_Decomposição_por_ne4"/>
      <sheetName val="17)Balanç_Decomposição_20014"/>
      <sheetName val="5_1)Band-vendas_energia_(GWh)4"/>
      <sheetName val="5_2_1)Band-DR_Operacional4"/>
      <sheetName val="5_2_2)Band-DR_Operacional_R$4"/>
      <sheetName val="5_3)Bandeir-DR_completa4"/>
      <sheetName val="5_4)Bandeir-indicadores4"/>
      <sheetName val="5_5)Bandeir-Balanço4"/>
      <sheetName val="5_6)Bandeir-Fin_e_Ext4"/>
      <sheetName val="5_7)Bandeir-Gross_Margin4"/>
      <sheetName val="5_6)_Impacto_Racionamento4"/>
      <sheetName val="5_9)Bandeir-Dívida_R$4"/>
      <sheetName val="6_4)Fixo_PT_-_FixoES_-_Móvel__4"/>
      <sheetName val="Dados_ONI4"/>
    </sheetNames>
    <sheetDataSet>
      <sheetData sheetId="0" refreshError="1">
        <row r="2">
          <cell r="H2">
            <v>2001</v>
          </cell>
        </row>
        <row r="3">
          <cell r="H3">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fisico"/>
      <sheetName val="MReg. mensal"/>
      <sheetName val="SENV"/>
      <sheetName val="DADBAL"/>
      <sheetName val="NEWBALAN"/>
      <sheetName val="output1"/>
      <sheetName val="balmes"/>
      <sheetName val="selectes"/>
    </sheetNames>
    <sheetDataSet>
      <sheetData sheetId="0"/>
      <sheetData sheetId="1"/>
      <sheetData sheetId="2"/>
      <sheetData sheetId="3">
        <row r="7">
          <cell r="E7">
            <v>3381328008</v>
          </cell>
          <cell r="F7">
            <v>3006490152</v>
          </cell>
          <cell r="G7">
            <v>2850388857</v>
          </cell>
          <cell r="H7">
            <v>2630692972</v>
          </cell>
          <cell r="I7">
            <v>2834249872.5599999</v>
          </cell>
          <cell r="J7">
            <v>3121300397.5684114</v>
          </cell>
          <cell r="AB7" t="e">
            <v>#REF!</v>
          </cell>
        </row>
        <row r="8">
          <cell r="D8" t="str">
            <v>dist_sub</v>
          </cell>
          <cell r="E8">
            <v>3167529960</v>
          </cell>
          <cell r="F8">
            <v>2905601021</v>
          </cell>
          <cell r="G8">
            <v>2816638633</v>
          </cell>
          <cell r="H8">
            <v>2555709667</v>
          </cell>
          <cell r="I8">
            <v>3044620377.5599999</v>
          </cell>
          <cell r="J8">
            <v>2871296914.2592678</v>
          </cell>
          <cell r="K8">
            <v>3193833386.5840607</v>
          </cell>
          <cell r="L8">
            <v>2900532651.1116676</v>
          </cell>
          <cell r="M8">
            <v>2993410000</v>
          </cell>
          <cell r="N8">
            <v>3066518000</v>
          </cell>
          <cell r="O8">
            <v>3087391999.9999995</v>
          </cell>
          <cell r="P8">
            <v>3323866000</v>
          </cell>
          <cell r="Q8">
            <v>3167529960</v>
          </cell>
          <cell r="R8">
            <v>6073130981</v>
          </cell>
          <cell r="S8">
            <v>8889769614</v>
          </cell>
          <cell r="T8">
            <v>11445479281</v>
          </cell>
          <cell r="U8">
            <v>14490099658.559999</v>
          </cell>
          <cell r="V8">
            <v>17361396572.819267</v>
          </cell>
          <cell r="W8">
            <v>20555229959.403328</v>
          </cell>
          <cell r="X8">
            <v>23455762610.514996</v>
          </cell>
          <cell r="Y8">
            <v>26449172610.514996</v>
          </cell>
          <cell r="Z8">
            <v>29515690610.514996</v>
          </cell>
          <cell r="AA8">
            <v>32603082610.514996</v>
          </cell>
          <cell r="AB8">
            <v>35926948610.514999</v>
          </cell>
          <cell r="AC8">
            <v>8889769614</v>
          </cell>
          <cell r="AD8">
            <v>8471626958.8192673</v>
          </cell>
          <cell r="AE8">
            <v>9087776037.6957283</v>
          </cell>
          <cell r="AF8">
            <v>9477776000</v>
          </cell>
        </row>
        <row r="9">
          <cell r="D9" t="str">
            <v>dist_cmat</v>
          </cell>
          <cell r="E9">
            <v>88723474</v>
          </cell>
          <cell r="F9">
            <v>87056833</v>
          </cell>
          <cell r="G9">
            <v>95533592</v>
          </cell>
          <cell r="H9">
            <v>87639481</v>
          </cell>
          <cell r="I9">
            <v>0</v>
          </cell>
          <cell r="J9">
            <v>0</v>
          </cell>
          <cell r="K9">
            <v>0</v>
          </cell>
          <cell r="L9">
            <v>0</v>
          </cell>
          <cell r="M9">
            <v>0</v>
          </cell>
          <cell r="N9">
            <v>0</v>
          </cell>
          <cell r="O9">
            <v>0</v>
          </cell>
          <cell r="P9">
            <v>0</v>
          </cell>
          <cell r="Q9">
            <v>88723474</v>
          </cell>
          <cell r="R9">
            <v>175780307</v>
          </cell>
          <cell r="S9">
            <v>271313899</v>
          </cell>
          <cell r="T9">
            <v>358953380</v>
          </cell>
          <cell r="U9">
            <v>358953380</v>
          </cell>
          <cell r="V9">
            <v>358953380</v>
          </cell>
          <cell r="W9">
            <v>358953380</v>
          </cell>
          <cell r="X9">
            <v>358953380</v>
          </cell>
          <cell r="Y9">
            <v>358953380</v>
          </cell>
          <cell r="Z9">
            <v>358953380</v>
          </cell>
          <cell r="AA9">
            <v>358953380</v>
          </cell>
          <cell r="AB9">
            <v>358953380</v>
          </cell>
          <cell r="AC9">
            <v>271313899</v>
          </cell>
          <cell r="AD9">
            <v>87639481</v>
          </cell>
          <cell r="AE9">
            <v>0</v>
          </cell>
          <cell r="AF9">
            <v>0</v>
          </cell>
        </row>
        <row r="10">
          <cell r="D10" t="str">
            <v>dist_pv</v>
          </cell>
          <cell r="E10">
            <v>130340889</v>
          </cell>
          <cell r="F10">
            <v>104231520</v>
          </cell>
          <cell r="G10">
            <v>99495540</v>
          </cell>
          <cell r="H10">
            <v>96913280</v>
          </cell>
          <cell r="I10">
            <v>0</v>
          </cell>
          <cell r="J10">
            <v>0</v>
          </cell>
          <cell r="K10">
            <v>0</v>
          </cell>
          <cell r="L10">
            <v>0</v>
          </cell>
          <cell r="M10">
            <v>0</v>
          </cell>
          <cell r="N10">
            <v>0</v>
          </cell>
          <cell r="O10">
            <v>0</v>
          </cell>
          <cell r="P10">
            <v>0</v>
          </cell>
          <cell r="Q10">
            <v>130340889</v>
          </cell>
          <cell r="R10">
            <v>234572409</v>
          </cell>
          <cell r="S10">
            <v>334067949</v>
          </cell>
          <cell r="T10">
            <v>430981229</v>
          </cell>
          <cell r="U10">
            <v>430981229</v>
          </cell>
          <cell r="V10">
            <v>430981229</v>
          </cell>
          <cell r="W10">
            <v>430981229</v>
          </cell>
          <cell r="X10">
            <v>430981229</v>
          </cell>
          <cell r="Y10">
            <v>430981229</v>
          </cell>
          <cell r="Z10">
            <v>430981229</v>
          </cell>
          <cell r="AA10">
            <v>430981229</v>
          </cell>
          <cell r="AB10">
            <v>430981229</v>
          </cell>
          <cell r="AC10">
            <v>334067949</v>
          </cell>
          <cell r="AD10">
            <v>96913280</v>
          </cell>
          <cell r="AE10">
            <v>0</v>
          </cell>
          <cell r="AF10">
            <v>0</v>
          </cell>
        </row>
        <row r="11">
          <cell r="D11" t="str">
            <v>dist_pre_ren</v>
          </cell>
          <cell r="E11">
            <v>67606375</v>
          </cell>
          <cell r="F11">
            <v>63091530</v>
          </cell>
          <cell r="G11">
            <v>82382125</v>
          </cell>
          <cell r="H11">
            <v>87046365</v>
          </cell>
          <cell r="I11">
            <v>49415595</v>
          </cell>
          <cell r="J11">
            <v>39018867.924528301</v>
          </cell>
          <cell r="K11">
            <v>39196226.415094346</v>
          </cell>
          <cell r="L11">
            <v>39196226.415094346</v>
          </cell>
          <cell r="M11">
            <v>42249526.508929051</v>
          </cell>
          <cell r="N11">
            <v>42506922.96809078</v>
          </cell>
          <cell r="O11">
            <v>42289678.445189938</v>
          </cell>
          <cell r="P11">
            <v>42499622.616043344</v>
          </cell>
          <cell r="Q11">
            <v>3386594323</v>
          </cell>
          <cell r="R11">
            <v>6483483697</v>
          </cell>
          <cell r="S11">
            <v>9495151462</v>
          </cell>
          <cell r="T11">
            <v>12235413890</v>
          </cell>
          <cell r="U11">
            <v>15280034267.559999</v>
          </cell>
          <cell r="V11">
            <v>18151331181.819267</v>
          </cell>
          <cell r="W11">
            <v>21345164568.403328</v>
          </cell>
          <cell r="X11">
            <v>24245697219.514996</v>
          </cell>
          <cell r="Y11">
            <v>27239107219.514996</v>
          </cell>
          <cell r="Z11">
            <v>30305625219.514996</v>
          </cell>
          <cell r="AA11">
            <v>33393017219.514996</v>
          </cell>
          <cell r="AB11">
            <v>36716883219.514999</v>
          </cell>
          <cell r="AC11">
            <v>213080030</v>
          </cell>
          <cell r="AD11">
            <v>175480827.9245283</v>
          </cell>
          <cell r="AE11">
            <v>120641979.33911774</v>
          </cell>
          <cell r="AF11">
            <v>127296224.02932407</v>
          </cell>
        </row>
        <row r="12">
          <cell r="D12" t="str">
            <v>dist_pre_edis</v>
          </cell>
          <cell r="E12">
            <v>343256941</v>
          </cell>
          <cell r="F12">
            <v>258808579</v>
          </cell>
          <cell r="G12">
            <v>273758447</v>
          </cell>
          <cell r="H12">
            <v>276521931</v>
          </cell>
          <cell r="I12">
            <v>192416299.99999997</v>
          </cell>
          <cell r="J12">
            <v>210984615.38461539</v>
          </cell>
          <cell r="K12">
            <v>184803846.15384614</v>
          </cell>
          <cell r="L12">
            <v>176907692.30769229</v>
          </cell>
          <cell r="M12">
            <v>174650473.49107096</v>
          </cell>
          <cell r="N12">
            <v>203693077.0319092</v>
          </cell>
          <cell r="O12">
            <v>249710321.55481005</v>
          </cell>
          <cell r="P12">
            <v>278000377.38395667</v>
          </cell>
          <cell r="Q12">
            <v>343256941</v>
          </cell>
          <cell r="R12">
            <v>602065520</v>
          </cell>
          <cell r="S12">
            <v>875823967</v>
          </cell>
          <cell r="T12">
            <v>1152345898</v>
          </cell>
          <cell r="U12">
            <v>1344762198</v>
          </cell>
          <cell r="V12">
            <v>1555746813.3846154</v>
          </cell>
          <cell r="W12">
            <v>1740550659.5384617</v>
          </cell>
          <cell r="X12">
            <v>1917458351.846154</v>
          </cell>
          <cell r="Y12">
            <v>2092108825.337225</v>
          </cell>
          <cell r="Z12">
            <v>2295801902.3691339</v>
          </cell>
          <cell r="AA12">
            <v>2545512223.923944</v>
          </cell>
          <cell r="AB12">
            <v>2823512601.3079004</v>
          </cell>
          <cell r="AC12">
            <v>875823967</v>
          </cell>
          <cell r="AD12">
            <v>679922846.38461542</v>
          </cell>
          <cell r="AE12">
            <v>536362011.95260942</v>
          </cell>
          <cell r="AF12">
            <v>731403775.97067595</v>
          </cell>
        </row>
        <row r="13">
          <cell r="D13" t="str">
            <v>dist_lt</v>
          </cell>
          <cell r="E13">
            <v>13647954</v>
          </cell>
          <cell r="F13">
            <v>11687560</v>
          </cell>
          <cell r="G13">
            <v>10654060</v>
          </cell>
          <cell r="H13">
            <v>9517740</v>
          </cell>
          <cell r="I13">
            <v>8880899.9999999963</v>
          </cell>
          <cell r="J13">
            <v>0</v>
          </cell>
          <cell r="K13">
            <v>0</v>
          </cell>
          <cell r="L13">
            <v>0</v>
          </cell>
          <cell r="M13">
            <v>0</v>
          </cell>
          <cell r="N13">
            <v>0</v>
          </cell>
          <cell r="O13">
            <v>0</v>
          </cell>
          <cell r="P13">
            <v>0</v>
          </cell>
          <cell r="Q13">
            <v>13647954</v>
          </cell>
          <cell r="R13">
            <v>25335514</v>
          </cell>
          <cell r="S13">
            <v>35989574</v>
          </cell>
          <cell r="T13">
            <v>45507314</v>
          </cell>
          <cell r="U13">
            <v>54388214</v>
          </cell>
          <cell r="V13">
            <v>54388214</v>
          </cell>
          <cell r="W13">
            <v>54388214</v>
          </cell>
          <cell r="X13">
            <v>54388214</v>
          </cell>
          <cell r="Y13">
            <v>54388214</v>
          </cell>
          <cell r="Z13">
            <v>54388214</v>
          </cell>
          <cell r="AA13">
            <v>54388214</v>
          </cell>
          <cell r="AB13">
            <v>54388214</v>
          </cell>
          <cell r="AC13">
            <v>35989574</v>
          </cell>
          <cell r="AD13">
            <v>18398639.999999996</v>
          </cell>
          <cell r="AE13">
            <v>0</v>
          </cell>
          <cell r="AF13">
            <v>0</v>
          </cell>
        </row>
        <row r="14">
          <cell r="D14" t="str">
            <v>dist_pnv_go</v>
          </cell>
          <cell r="E14">
            <v>137201201</v>
          </cell>
          <cell r="F14">
            <v>82436682</v>
          </cell>
          <cell r="G14">
            <v>71730334</v>
          </cell>
          <cell r="H14">
            <v>88142009</v>
          </cell>
          <cell r="I14">
            <v>0</v>
          </cell>
          <cell r="J14">
            <v>9477078.4753363244</v>
          </cell>
          <cell r="K14">
            <v>8563137.4439461883</v>
          </cell>
          <cell r="L14">
            <v>6422086.0986547088</v>
          </cell>
          <cell r="M14">
            <v>0</v>
          </cell>
          <cell r="N14">
            <v>0</v>
          </cell>
          <cell r="O14">
            <v>0</v>
          </cell>
          <cell r="P14">
            <v>0</v>
          </cell>
          <cell r="Q14">
            <v>137201201</v>
          </cell>
          <cell r="R14">
            <v>219637883</v>
          </cell>
          <cell r="S14">
            <v>291368217</v>
          </cell>
          <cell r="T14">
            <v>379510226</v>
          </cell>
          <cell r="U14">
            <v>379510226</v>
          </cell>
          <cell r="V14">
            <v>388987304.47533631</v>
          </cell>
          <cell r="W14">
            <v>397550441.9192825</v>
          </cell>
          <cell r="X14">
            <v>403972528.01793718</v>
          </cell>
          <cell r="Y14">
            <v>403972528.01793718</v>
          </cell>
          <cell r="Z14">
            <v>403972528.01793718</v>
          </cell>
          <cell r="AA14">
            <v>403972528.01793718</v>
          </cell>
          <cell r="AB14">
            <v>403972528.01793718</v>
          </cell>
          <cell r="AC14">
            <v>291368217</v>
          </cell>
          <cell r="AD14">
            <v>97619087.475336328</v>
          </cell>
          <cell r="AE14">
            <v>14985223.542600896</v>
          </cell>
          <cell r="AF14">
            <v>0</v>
          </cell>
        </row>
        <row r="15">
          <cell r="D15" t="str">
            <v>distugs</v>
          </cell>
          <cell r="E15">
            <v>3948306794</v>
          </cell>
          <cell r="F15">
            <v>3512913725</v>
          </cell>
          <cell r="G15">
            <v>3450192731</v>
          </cell>
          <cell r="H15">
            <v>3201490473</v>
          </cell>
          <cell r="I15">
            <v>3295333172.5599999</v>
          </cell>
          <cell r="J15">
            <v>3130777476.0437479</v>
          </cell>
          <cell r="K15">
            <v>3426396596.5969477</v>
          </cell>
          <cell r="L15">
            <v>3123058655.9331093</v>
          </cell>
          <cell r="M15">
            <v>3210310000</v>
          </cell>
          <cell r="N15">
            <v>3312718000</v>
          </cell>
          <cell r="O15">
            <v>3379391999.9999995</v>
          </cell>
          <cell r="P15">
            <v>3644366000</v>
          </cell>
          <cell r="Q15">
            <v>3948306794</v>
          </cell>
          <cell r="R15">
            <v>7461220519</v>
          </cell>
          <cell r="S15">
            <v>10911413250</v>
          </cell>
          <cell r="T15">
            <v>14112903723</v>
          </cell>
          <cell r="U15">
            <v>17408236895.560001</v>
          </cell>
          <cell r="V15">
            <v>20539014371.603748</v>
          </cell>
          <cell r="W15">
            <v>23965410968.200695</v>
          </cell>
          <cell r="X15">
            <v>27088469624.133804</v>
          </cell>
          <cell r="Y15">
            <v>30298779624.133804</v>
          </cell>
          <cell r="Z15">
            <v>33611497624.133804</v>
          </cell>
          <cell r="AA15">
            <v>36990889624.133804</v>
          </cell>
          <cell r="AB15">
            <v>40635255624.133804</v>
          </cell>
        </row>
        <row r="16">
          <cell r="D16" t="str">
            <v>distfisica</v>
          </cell>
          <cell r="E16">
            <v>3400242277</v>
          </cell>
          <cell r="F16">
            <v>3108576934</v>
          </cell>
          <cell r="G16">
            <v>3022321825</v>
          </cell>
          <cell r="H16">
            <v>2749780168</v>
          </cell>
          <cell r="I16">
            <v>3053501277.5599999</v>
          </cell>
          <cell r="J16">
            <v>2871296914.2592678</v>
          </cell>
          <cell r="K16">
            <v>3193833386.5840607</v>
          </cell>
          <cell r="L16">
            <v>2900532651.1116676</v>
          </cell>
          <cell r="M16">
            <v>2993410000</v>
          </cell>
          <cell r="N16">
            <v>3066518000</v>
          </cell>
          <cell r="O16">
            <v>3087391999.9999995</v>
          </cell>
          <cell r="P16">
            <v>3323866000</v>
          </cell>
        </row>
        <row r="17">
          <cell r="E17">
            <v>-417231596.10700524</v>
          </cell>
          <cell r="F17">
            <v>-412530705</v>
          </cell>
          <cell r="G17">
            <v>-515024096</v>
          </cell>
          <cell r="H17">
            <v>-469680435.88863748</v>
          </cell>
          <cell r="I17">
            <v>-289000000</v>
          </cell>
          <cell r="J17">
            <v>0</v>
          </cell>
          <cell r="K17">
            <v>0</v>
          </cell>
          <cell r="L17">
            <v>0</v>
          </cell>
          <cell r="M17">
            <v>0</v>
          </cell>
          <cell r="N17">
            <v>0</v>
          </cell>
          <cell r="O17">
            <v>0</v>
          </cell>
          <cell r="P17">
            <v>0</v>
          </cell>
        </row>
        <row r="18">
          <cell r="D18" t="str">
            <v>disttep</v>
          </cell>
          <cell r="E18">
            <v>3393873996.8929949</v>
          </cell>
          <cell r="F18">
            <v>3017946338</v>
          </cell>
          <cell r="G18">
            <v>2863438301</v>
          </cell>
          <cell r="H18">
            <v>2643668028.1113625</v>
          </cell>
          <cell r="I18">
            <v>3006333172.5599999</v>
          </cell>
          <cell r="J18">
            <v>3121300397.5684114</v>
          </cell>
          <cell r="K18">
            <v>3417833459.1530013</v>
          </cell>
          <cell r="L18">
            <v>3116636569.8344545</v>
          </cell>
          <cell r="M18">
            <v>3210310000</v>
          </cell>
          <cell r="N18">
            <v>3312718000</v>
          </cell>
          <cell r="O18">
            <v>3379391999.9999995</v>
          </cell>
          <cell r="P18">
            <v>3644366000</v>
          </cell>
          <cell r="Q18">
            <v>3393873996.8929949</v>
          </cell>
          <cell r="R18">
            <v>6411820334.8929949</v>
          </cell>
          <cell r="S18">
            <v>9275258635.8929939</v>
          </cell>
          <cell r="T18">
            <v>11918926664.004356</v>
          </cell>
          <cell r="U18">
            <v>14925259836.564356</v>
          </cell>
          <cell r="V18">
            <v>18046560234.132767</v>
          </cell>
          <cell r="W18">
            <v>21464393693.285767</v>
          </cell>
          <cell r="X18">
            <v>24581030263.12022</v>
          </cell>
          <cell r="Y18">
            <v>27791340263.12022</v>
          </cell>
          <cell r="Z18">
            <v>31104058263.12022</v>
          </cell>
          <cell r="AA18">
            <v>34483450263.120216</v>
          </cell>
          <cell r="AB18">
            <v>38127816263.120216</v>
          </cell>
          <cell r="AC18">
            <v>9275258635.8929939</v>
          </cell>
          <cell r="AD18">
            <v>8771301598.2397728</v>
          </cell>
          <cell r="AE18">
            <v>9744780028.9874554</v>
          </cell>
          <cell r="AF18">
            <v>10336476000</v>
          </cell>
        </row>
        <row r="19">
          <cell r="D19" t="str">
            <v>disttep_base$</v>
          </cell>
          <cell r="E19">
            <v>114306907.91666667</v>
          </cell>
          <cell r="F19">
            <v>114306907.91666667</v>
          </cell>
          <cell r="G19">
            <v>114306907.92</v>
          </cell>
          <cell r="H19">
            <v>114306907.92</v>
          </cell>
          <cell r="I19">
            <v>114306907.92</v>
          </cell>
          <cell r="J19">
            <v>114306907.91666666</v>
          </cell>
          <cell r="K19">
            <v>114306907.91666666</v>
          </cell>
          <cell r="L19">
            <v>114306907.91666666</v>
          </cell>
          <cell r="M19">
            <v>114306907.91666666</v>
          </cell>
          <cell r="N19">
            <v>114306907.91666666</v>
          </cell>
          <cell r="O19">
            <v>114306907.91666666</v>
          </cell>
          <cell r="P19">
            <v>117797422.58333333</v>
          </cell>
        </row>
        <row r="20">
          <cell r="D20" t="str">
            <v>disttep_var$</v>
          </cell>
          <cell r="E20">
            <v>55915880</v>
          </cell>
          <cell r="F20">
            <v>44635951</v>
          </cell>
          <cell r="G20">
            <v>49962584</v>
          </cell>
          <cell r="H20">
            <v>47854039</v>
          </cell>
          <cell r="I20">
            <v>54872264</v>
          </cell>
          <cell r="J20">
            <v>60577000</v>
          </cell>
          <cell r="K20">
            <v>73622000</v>
          </cell>
          <cell r="L20">
            <v>68560000</v>
          </cell>
          <cell r="M20">
            <v>69684000</v>
          </cell>
          <cell r="N20">
            <v>64859000</v>
          </cell>
          <cell r="O20">
            <v>60306000</v>
          </cell>
          <cell r="P20">
            <v>58952000</v>
          </cell>
        </row>
        <row r="21">
          <cell r="D21" t="str">
            <v>distdeltav_BT$</v>
          </cell>
          <cell r="E21">
            <v>3175025</v>
          </cell>
          <cell r="F21">
            <v>3175025</v>
          </cell>
          <cell r="G21">
            <v>3175025</v>
          </cell>
          <cell r="H21">
            <v>6447506</v>
          </cell>
          <cell r="I21">
            <v>6447506</v>
          </cell>
          <cell r="J21">
            <v>0</v>
          </cell>
          <cell r="K21">
            <v>0</v>
          </cell>
          <cell r="L21">
            <v>0</v>
          </cell>
          <cell r="M21">
            <v>0</v>
          </cell>
          <cell r="N21">
            <v>0</v>
          </cell>
          <cell r="O21">
            <v>0</v>
          </cell>
          <cell r="P21">
            <v>0</v>
          </cell>
        </row>
        <row r="22">
          <cell r="D22" t="str">
            <v>distdeltav_NT$</v>
          </cell>
          <cell r="E22">
            <v>1950705</v>
          </cell>
          <cell r="F22">
            <v>1950705</v>
          </cell>
          <cell r="G22">
            <v>1950705</v>
          </cell>
          <cell r="H22">
            <v>3961287</v>
          </cell>
          <cell r="I22">
            <v>3961287</v>
          </cell>
          <cell r="J22">
            <v>0</v>
          </cell>
          <cell r="K22">
            <v>0</v>
          </cell>
          <cell r="L22">
            <v>0</v>
          </cell>
          <cell r="M22">
            <v>0</v>
          </cell>
          <cell r="N22">
            <v>0</v>
          </cell>
          <cell r="O22">
            <v>0</v>
          </cell>
          <cell r="P22">
            <v>0</v>
          </cell>
        </row>
        <row r="23">
          <cell r="D23" t="str">
            <v>distajust_men$</v>
          </cell>
          <cell r="E23">
            <v>-16699300.000000007</v>
          </cell>
          <cell r="F23">
            <v>-8041600.0000000056</v>
          </cell>
          <cell r="G23">
            <v>-19958400</v>
          </cell>
          <cell r="H23">
            <v>-16028099.999999994</v>
          </cell>
          <cell r="I23">
            <v>-9606400</v>
          </cell>
          <cell r="J23">
            <v>-12522400000000.002</v>
          </cell>
          <cell r="K23">
            <v>-14190000000000.002</v>
          </cell>
          <cell r="L23">
            <v>-13510199999999.998</v>
          </cell>
          <cell r="M23">
            <v>-19416600000000</v>
          </cell>
          <cell r="N23">
            <v>-14229000000000</v>
          </cell>
          <cell r="O23">
            <v>-12652000000000</v>
          </cell>
          <cell r="P23">
            <v>-12387600000000</v>
          </cell>
        </row>
        <row r="24">
          <cell r="D24" t="str">
            <v>disttep$</v>
          </cell>
          <cell r="E24">
            <v>158649217.91666669</v>
          </cell>
          <cell r="F24">
            <v>156026988.91666669</v>
          </cell>
          <cell r="G24">
            <v>149436821.92000002</v>
          </cell>
          <cell r="H24">
            <v>156541639.92000002</v>
          </cell>
          <cell r="I24">
            <v>169981564.92000002</v>
          </cell>
          <cell r="J24">
            <v>-12522225116092.086</v>
          </cell>
          <cell r="K24">
            <v>-14189812071092.086</v>
          </cell>
          <cell r="L24">
            <v>-13510017133092.082</v>
          </cell>
          <cell r="M24">
            <v>-19416416009092.082</v>
          </cell>
          <cell r="N24">
            <v>-14228820834092.084</v>
          </cell>
          <cell r="O24">
            <v>-12651825387092.084</v>
          </cell>
          <cell r="P24">
            <v>-12387423250577.416</v>
          </cell>
          <cell r="Q24">
            <v>158649217.91666669</v>
          </cell>
          <cell r="R24">
            <v>314676206.83333337</v>
          </cell>
          <cell r="S24">
            <v>464113028.75333339</v>
          </cell>
          <cell r="T24">
            <v>620654668.67333341</v>
          </cell>
          <cell r="U24">
            <v>790636233.59333348</v>
          </cell>
          <cell r="V24">
            <v>-12521434479858.492</v>
          </cell>
          <cell r="W24">
            <v>-26711246550950.578</v>
          </cell>
          <cell r="X24">
            <v>-40221263684042.656</v>
          </cell>
          <cell r="Y24">
            <v>-59637679693134.734</v>
          </cell>
          <cell r="Z24">
            <v>-73866500527226.813</v>
          </cell>
          <cell r="AA24">
            <v>-86518325914318.891</v>
          </cell>
          <cell r="AB24">
            <v>-98905749164896.313</v>
          </cell>
          <cell r="AC24" t="e">
            <v>#REF!</v>
          </cell>
          <cell r="AD24" t="e">
            <v>#REF!</v>
          </cell>
          <cell r="AE24" t="e">
            <v>#REF!</v>
          </cell>
          <cell r="AF24" t="e">
            <v>#REF!</v>
          </cell>
        </row>
        <row r="25">
          <cell r="D25" t="str">
            <v>distugs$</v>
          </cell>
          <cell r="E25">
            <v>20136364.649999999</v>
          </cell>
          <cell r="F25">
            <v>17915860</v>
          </cell>
          <cell r="G25">
            <v>17595982.93</v>
          </cell>
          <cell r="H25">
            <v>16327601.41</v>
          </cell>
          <cell r="I25">
            <v>16915044.598956</v>
          </cell>
          <cell r="J25">
            <v>16127615.127823116</v>
          </cell>
          <cell r="K25">
            <v>17550102.642644435</v>
          </cell>
          <cell r="L25">
            <v>15981659.145258857</v>
          </cell>
          <cell r="M25">
            <v>16421031.000000002</v>
          </cell>
          <cell r="N25">
            <v>17001961.800000001</v>
          </cell>
          <cell r="O25">
            <v>17438389.199999999</v>
          </cell>
          <cell r="P25">
            <v>18862176.600000001</v>
          </cell>
          <cell r="Q25">
            <v>20136364.649999999</v>
          </cell>
          <cell r="R25">
            <v>38052224.649999999</v>
          </cell>
          <cell r="S25">
            <v>55648207.579999998</v>
          </cell>
          <cell r="T25">
            <v>71975808.989999995</v>
          </cell>
          <cell r="U25">
            <v>88890853.588955998</v>
          </cell>
          <cell r="V25">
            <v>105018468.71677911</v>
          </cell>
          <cell r="W25">
            <v>122568571.35942355</v>
          </cell>
          <cell r="X25">
            <v>138550230.50468239</v>
          </cell>
          <cell r="Y25">
            <v>154971261.50468239</v>
          </cell>
          <cell r="Z25">
            <v>171973223.3046824</v>
          </cell>
          <cell r="AA25">
            <v>189411612.50468239</v>
          </cell>
          <cell r="AB25">
            <v>208273789.10468239</v>
          </cell>
          <cell r="AC25">
            <v>55648207.579999998</v>
          </cell>
          <cell r="AD25">
            <v>49370261.136779115</v>
          </cell>
          <cell r="AE25">
            <v>49952792.787903294</v>
          </cell>
          <cell r="AF25">
            <v>53302527.600000001</v>
          </cell>
        </row>
        <row r="26">
          <cell r="D26" t="str">
            <v>disturt$</v>
          </cell>
          <cell r="E26">
            <v>11746065.470000001</v>
          </cell>
          <cell r="F26">
            <v>11458808.670000002</v>
          </cell>
          <cell r="G26">
            <v>10310696.82</v>
          </cell>
          <cell r="H26">
            <v>9610958.4005736951</v>
          </cell>
          <cell r="I26">
            <v>9945175.0168536771</v>
          </cell>
          <cell r="J26">
            <v>9482207.0442875046</v>
          </cell>
          <cell r="K26">
            <v>10318556.437954513</v>
          </cell>
          <cell r="L26">
            <v>9396392.4439850021</v>
          </cell>
          <cell r="M26">
            <v>9654720.4647783972</v>
          </cell>
          <cell r="N26">
            <v>9996277.8544075917</v>
          </cell>
          <cell r="O26">
            <v>10252874.687466977</v>
          </cell>
          <cell r="P26">
            <v>11089988.346668623</v>
          </cell>
          <cell r="Q26">
            <v>11746065.470000001</v>
          </cell>
          <cell r="R26">
            <v>23204874.140000001</v>
          </cell>
          <cell r="S26">
            <v>33515570.960000001</v>
          </cell>
          <cell r="T26">
            <v>43126529.360573694</v>
          </cell>
          <cell r="U26">
            <v>53071704.377427369</v>
          </cell>
          <cell r="V26">
            <v>62553911.421714872</v>
          </cell>
          <cell r="W26">
            <v>72872467.859669387</v>
          </cell>
          <cell r="X26">
            <v>82268860.303654388</v>
          </cell>
          <cell r="Y26">
            <v>91923580.768432781</v>
          </cell>
          <cell r="Z26">
            <v>101919858.62284037</v>
          </cell>
          <cell r="AA26">
            <v>112172733.31030735</v>
          </cell>
          <cell r="AB26">
            <v>123262721.65697598</v>
          </cell>
          <cell r="AC26">
            <v>33515570.960000001</v>
          </cell>
          <cell r="AD26">
            <v>29038340.461714879</v>
          </cell>
          <cell r="AE26">
            <v>29369669.346717913</v>
          </cell>
          <cell r="AF26">
            <v>31339140.888543192</v>
          </cell>
        </row>
        <row r="28">
          <cell r="D28" t="str">
            <v>distv$</v>
          </cell>
          <cell r="E28">
            <v>188407437.88666669</v>
          </cell>
          <cell r="F28">
            <v>183208804.84666669</v>
          </cell>
          <cell r="G28">
            <v>175313813.68000001</v>
          </cell>
          <cell r="H28">
            <v>180315547.38057372</v>
          </cell>
          <cell r="I28">
            <v>194726784.5358097</v>
          </cell>
          <cell r="J28">
            <v>-12522201806269.914</v>
          </cell>
          <cell r="K28">
            <v>-14189786502433.006</v>
          </cell>
          <cell r="L28">
            <v>-13509994055040.494</v>
          </cell>
          <cell r="M28">
            <v>-19416392233340.617</v>
          </cell>
          <cell r="N28">
            <v>-14228796135852.43</v>
          </cell>
          <cell r="O28">
            <v>-12651799995828.197</v>
          </cell>
          <cell r="P28">
            <v>-12387395598412.471</v>
          </cell>
          <cell r="Q28">
            <v>188407437.88666669</v>
          </cell>
          <cell r="R28">
            <v>371616242.73333335</v>
          </cell>
          <cell r="S28">
            <v>546930056.41333342</v>
          </cell>
          <cell r="T28">
            <v>727245603.79390717</v>
          </cell>
          <cell r="U28">
            <v>921972388.32971692</v>
          </cell>
          <cell r="V28">
            <v>-12521279833881.584</v>
          </cell>
          <cell r="W28">
            <v>-26711066336314.59</v>
          </cell>
          <cell r="X28">
            <v>-40221060391355.086</v>
          </cell>
          <cell r="Y28">
            <v>-59637452624695.703</v>
          </cell>
          <cell r="Z28">
            <v>-73866248760548.125</v>
          </cell>
          <cell r="AA28">
            <v>-86518048756376.328</v>
          </cell>
          <cell r="AB28">
            <v>-98905444354788.797</v>
          </cell>
          <cell r="AC28">
            <v>546930056.41333342</v>
          </cell>
          <cell r="AD28">
            <v>-12521826763937.998</v>
          </cell>
          <cell r="AE28">
            <v>-47116172790814.117</v>
          </cell>
          <cell r="AF28">
            <v>-39267991730093.094</v>
          </cell>
        </row>
        <row r="32">
          <cell r="D32" t="str">
            <v>distcs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row>
        <row r="33">
          <cell r="E33">
            <v>3389804580.9999995</v>
          </cell>
          <cell r="F33">
            <v>3074321742</v>
          </cell>
          <cell r="G33">
            <v>2976558715</v>
          </cell>
          <cell r="H33">
            <v>2633120077</v>
          </cell>
          <cell r="I33">
            <v>2829204076.0000005</v>
          </cell>
          <cell r="J33">
            <v>0</v>
          </cell>
          <cell r="K33">
            <v>0</v>
          </cell>
          <cell r="L33">
            <v>0</v>
          </cell>
          <cell r="M33">
            <v>0</v>
          </cell>
          <cell r="N33">
            <v>0</v>
          </cell>
          <cell r="O33">
            <v>0</v>
          </cell>
          <cell r="P33">
            <v>0</v>
          </cell>
        </row>
        <row r="34">
          <cell r="M34" t="e">
            <v>#DIV/0!</v>
          </cell>
          <cell r="N34" t="e">
            <v>#DIV/0!</v>
          </cell>
        </row>
        <row r="35">
          <cell r="D35" t="str">
            <v>tec</v>
          </cell>
          <cell r="E35">
            <v>211512900</v>
          </cell>
          <cell r="F35">
            <v>330742400</v>
          </cell>
          <cell r="G35">
            <v>335647800</v>
          </cell>
          <cell r="H35">
            <v>340424600</v>
          </cell>
          <cell r="I35">
            <v>389322100</v>
          </cell>
          <cell r="J35">
            <v>0</v>
          </cell>
          <cell r="K35">
            <v>0</v>
          </cell>
          <cell r="L35">
            <v>0</v>
          </cell>
          <cell r="M35">
            <v>0</v>
          </cell>
          <cell r="N35">
            <v>0</v>
          </cell>
          <cell r="O35">
            <v>0</v>
          </cell>
          <cell r="P35">
            <v>0</v>
          </cell>
          <cell r="Q35">
            <v>211512900</v>
          </cell>
          <cell r="R35">
            <v>542255300</v>
          </cell>
          <cell r="S35">
            <v>877903100</v>
          </cell>
          <cell r="T35">
            <v>1218327700</v>
          </cell>
          <cell r="U35">
            <v>1607649800</v>
          </cell>
          <cell r="V35">
            <v>1607649800</v>
          </cell>
          <cell r="W35">
            <v>1607649800</v>
          </cell>
          <cell r="X35">
            <v>1607649800</v>
          </cell>
          <cell r="Y35">
            <v>1607649800</v>
          </cell>
          <cell r="Z35">
            <v>1607649800</v>
          </cell>
          <cell r="AA35">
            <v>1607649800</v>
          </cell>
          <cell r="AB35">
            <v>1607649800</v>
          </cell>
          <cell r="AC35">
            <v>877903100</v>
          </cell>
          <cell r="AD35">
            <v>729746700</v>
          </cell>
          <cell r="AE35">
            <v>0</v>
          </cell>
          <cell r="AF35">
            <v>0</v>
          </cell>
        </row>
        <row r="36">
          <cell r="D36" t="str">
            <v>tev</v>
          </cell>
          <cell r="E36">
            <v>2474800</v>
          </cell>
          <cell r="F36">
            <v>465300</v>
          </cell>
          <cell r="G36">
            <v>1114900</v>
          </cell>
          <cell r="H36">
            <v>697600</v>
          </cell>
          <cell r="I36">
            <v>398300</v>
          </cell>
          <cell r="J36">
            <v>0</v>
          </cell>
          <cell r="K36">
            <v>0</v>
          </cell>
          <cell r="L36">
            <v>0</v>
          </cell>
          <cell r="M36">
            <v>0</v>
          </cell>
          <cell r="N36">
            <v>0</v>
          </cell>
          <cell r="O36">
            <v>0</v>
          </cell>
          <cell r="P36">
            <v>0</v>
          </cell>
          <cell r="Q36">
            <v>2474800</v>
          </cell>
          <cell r="R36">
            <v>2940100</v>
          </cell>
          <cell r="S36">
            <v>4055000</v>
          </cell>
          <cell r="T36">
            <v>4752600</v>
          </cell>
          <cell r="U36">
            <v>5150900</v>
          </cell>
          <cell r="V36">
            <v>5150900</v>
          </cell>
          <cell r="W36">
            <v>5150900</v>
          </cell>
          <cell r="X36">
            <v>5150900</v>
          </cell>
          <cell r="Y36">
            <v>5150900</v>
          </cell>
          <cell r="Z36">
            <v>5150900</v>
          </cell>
          <cell r="AA36">
            <v>5150900</v>
          </cell>
          <cell r="AB36">
            <v>5150900</v>
          </cell>
          <cell r="AC36">
            <v>4055000</v>
          </cell>
          <cell r="AD36">
            <v>1095900</v>
          </cell>
          <cell r="AE36">
            <v>0</v>
          </cell>
          <cell r="AF36">
            <v>0</v>
          </cell>
        </row>
        <row r="37">
          <cell r="D37" t="str">
            <v>tecf$</v>
          </cell>
          <cell r="E37">
            <v>13140808.199999999</v>
          </cell>
          <cell r="F37">
            <v>13158894.800000001</v>
          </cell>
          <cell r="G37">
            <v>13189734.18</v>
          </cell>
          <cell r="H37">
            <v>13146357.029999999</v>
          </cell>
          <cell r="I37">
            <v>13170501.720000001</v>
          </cell>
          <cell r="J37">
            <v>0</v>
          </cell>
          <cell r="K37">
            <v>0</v>
          </cell>
          <cell r="L37">
            <v>0</v>
          </cell>
          <cell r="M37">
            <v>0</v>
          </cell>
          <cell r="N37">
            <v>0</v>
          </cell>
          <cell r="O37">
            <v>0</v>
          </cell>
          <cell r="P37">
            <v>0</v>
          </cell>
          <cell r="Q37">
            <v>13140808.199999999</v>
          </cell>
          <cell r="R37">
            <v>26299703</v>
          </cell>
          <cell r="S37">
            <v>39489437.18</v>
          </cell>
          <cell r="T37">
            <v>52635794.210000001</v>
          </cell>
          <cell r="U37">
            <v>65806295.93</v>
          </cell>
          <cell r="V37">
            <v>65806295.93</v>
          </cell>
          <cell r="W37">
            <v>65806295.93</v>
          </cell>
          <cell r="X37">
            <v>65806295.93</v>
          </cell>
          <cell r="Y37">
            <v>65806295.93</v>
          </cell>
          <cell r="Z37">
            <v>65806295.93</v>
          </cell>
          <cell r="AA37">
            <v>65806295.93</v>
          </cell>
          <cell r="AB37">
            <v>65806295.93</v>
          </cell>
        </row>
        <row r="38">
          <cell r="D38" t="str">
            <v>tecv$</v>
          </cell>
          <cell r="E38">
            <v>3956130.6799999997</v>
          </cell>
          <cell r="F38">
            <v>5656060.29</v>
          </cell>
          <cell r="G38">
            <v>5991356.0300000003</v>
          </cell>
          <cell r="H38">
            <v>5754796.2800000003</v>
          </cell>
          <cell r="I38">
            <v>6524517.1000000006</v>
          </cell>
          <cell r="J38">
            <v>0</v>
          </cell>
          <cell r="K38">
            <v>0</v>
          </cell>
          <cell r="L38">
            <v>0</v>
          </cell>
          <cell r="M38">
            <v>0</v>
          </cell>
          <cell r="N38">
            <v>0</v>
          </cell>
          <cell r="O38">
            <v>0</v>
          </cell>
          <cell r="P38">
            <v>0</v>
          </cell>
          <cell r="Q38">
            <v>3956130.6799999997</v>
          </cell>
          <cell r="R38">
            <v>9612190.9699999988</v>
          </cell>
          <cell r="S38">
            <v>15603547</v>
          </cell>
          <cell r="T38">
            <v>21358343.280000001</v>
          </cell>
          <cell r="U38">
            <v>27882860.380000003</v>
          </cell>
          <cell r="V38">
            <v>27882860.380000003</v>
          </cell>
          <cell r="W38">
            <v>27882860.380000003</v>
          </cell>
          <cell r="X38">
            <v>27882860.380000003</v>
          </cell>
          <cell r="Y38">
            <v>27882860.380000003</v>
          </cell>
          <cell r="Z38">
            <v>27882860.380000003</v>
          </cell>
          <cell r="AA38">
            <v>27882860.380000003</v>
          </cell>
          <cell r="AB38">
            <v>27882860.380000003</v>
          </cell>
        </row>
        <row r="39">
          <cell r="D39" t="str">
            <v>tec$</v>
          </cell>
          <cell r="E39">
            <v>17096938.879999999</v>
          </cell>
          <cell r="F39">
            <v>18814955.09</v>
          </cell>
          <cell r="G39">
            <v>19181090.210000001</v>
          </cell>
          <cell r="H39">
            <v>18901153.309999999</v>
          </cell>
          <cell r="I39">
            <v>19695018.82</v>
          </cell>
          <cell r="J39">
            <v>0</v>
          </cell>
          <cell r="K39">
            <v>0</v>
          </cell>
          <cell r="L39">
            <v>0</v>
          </cell>
          <cell r="M39">
            <v>0</v>
          </cell>
          <cell r="N39">
            <v>0</v>
          </cell>
          <cell r="O39">
            <v>0</v>
          </cell>
          <cell r="P39">
            <v>0</v>
          </cell>
          <cell r="Q39">
            <v>17096938.879999999</v>
          </cell>
          <cell r="R39">
            <v>35911893.969999999</v>
          </cell>
          <cell r="S39">
            <v>55092984.18</v>
          </cell>
          <cell r="T39">
            <v>73994137.489999995</v>
          </cell>
          <cell r="U39">
            <v>93689156.310000002</v>
          </cell>
          <cell r="V39">
            <v>93689156.310000002</v>
          </cell>
          <cell r="W39">
            <v>93689156.310000002</v>
          </cell>
          <cell r="X39">
            <v>93689156.310000002</v>
          </cell>
          <cell r="Y39">
            <v>93689156.310000002</v>
          </cell>
          <cell r="Z39">
            <v>93689156.310000002</v>
          </cell>
          <cell r="AA39">
            <v>93689156.310000002</v>
          </cell>
          <cell r="AB39">
            <v>93689156.310000002</v>
          </cell>
          <cell r="AC39">
            <v>55092984.18</v>
          </cell>
          <cell r="AD39">
            <v>38596172.129999995</v>
          </cell>
          <cell r="AE39">
            <v>0</v>
          </cell>
          <cell r="AF39">
            <v>0</v>
          </cell>
        </row>
        <row r="40">
          <cell r="D40" t="str">
            <v>tev$</v>
          </cell>
          <cell r="E40">
            <v>44350.62</v>
          </cell>
          <cell r="F40">
            <v>7402.13</v>
          </cell>
          <cell r="G40">
            <v>18347.04</v>
          </cell>
          <cell r="H40">
            <v>11555.7</v>
          </cell>
          <cell r="I40">
            <v>6451.8</v>
          </cell>
          <cell r="J40">
            <v>0</v>
          </cell>
          <cell r="K40">
            <v>0</v>
          </cell>
          <cell r="L40">
            <v>0</v>
          </cell>
          <cell r="M40">
            <v>0</v>
          </cell>
          <cell r="N40">
            <v>0</v>
          </cell>
          <cell r="O40">
            <v>0</v>
          </cell>
          <cell r="P40">
            <v>0</v>
          </cell>
          <cell r="Q40">
            <v>44350.62</v>
          </cell>
          <cell r="R40">
            <v>51752.75</v>
          </cell>
          <cell r="S40">
            <v>70099.790000000008</v>
          </cell>
          <cell r="T40">
            <v>81655.490000000005</v>
          </cell>
          <cell r="U40">
            <v>88107.290000000008</v>
          </cell>
          <cell r="V40">
            <v>88107.290000000008</v>
          </cell>
          <cell r="W40">
            <v>88107.290000000008</v>
          </cell>
          <cell r="X40">
            <v>88107.290000000008</v>
          </cell>
          <cell r="Y40">
            <v>88107.290000000008</v>
          </cell>
          <cell r="Z40">
            <v>88107.290000000008</v>
          </cell>
          <cell r="AA40">
            <v>88107.290000000008</v>
          </cell>
          <cell r="AB40">
            <v>88107.290000000008</v>
          </cell>
        </row>
        <row r="43">
          <cell r="D43" t="str">
            <v>tgc</v>
          </cell>
          <cell r="E43">
            <v>240511600</v>
          </cell>
          <cell r="F43">
            <v>325814400</v>
          </cell>
          <cell r="G43">
            <v>330240800</v>
          </cell>
          <cell r="H43">
            <v>181207500</v>
          </cell>
          <cell r="I43">
            <v>362259100</v>
          </cell>
          <cell r="J43">
            <v>0</v>
          </cell>
          <cell r="K43">
            <v>0</v>
          </cell>
          <cell r="L43">
            <v>0</v>
          </cell>
          <cell r="M43">
            <v>0</v>
          </cell>
          <cell r="N43">
            <v>0</v>
          </cell>
          <cell r="O43">
            <v>0</v>
          </cell>
          <cell r="P43">
            <v>0</v>
          </cell>
          <cell r="Q43">
            <v>240511600</v>
          </cell>
          <cell r="R43">
            <v>566326000</v>
          </cell>
          <cell r="S43">
            <v>896566800</v>
          </cell>
          <cell r="T43">
            <v>1077774300</v>
          </cell>
          <cell r="U43">
            <v>1440033400</v>
          </cell>
          <cell r="V43">
            <v>1440033400</v>
          </cell>
          <cell r="W43">
            <v>1440033400</v>
          </cell>
          <cell r="X43">
            <v>1440033400</v>
          </cell>
          <cell r="Y43">
            <v>1440033400</v>
          </cell>
          <cell r="Z43">
            <v>1440033400</v>
          </cell>
          <cell r="AA43">
            <v>1440033400</v>
          </cell>
          <cell r="AB43">
            <v>1440033400</v>
          </cell>
          <cell r="AC43">
            <v>896566800</v>
          </cell>
          <cell r="AD43">
            <v>543466600</v>
          </cell>
          <cell r="AE43">
            <v>0</v>
          </cell>
          <cell r="AF43">
            <v>0</v>
          </cell>
        </row>
        <row r="44">
          <cell r="D44" t="str">
            <v>tgv</v>
          </cell>
          <cell r="E44">
            <v>1878300</v>
          </cell>
          <cell r="F44">
            <v>1054900</v>
          </cell>
          <cell r="G44">
            <v>1262300</v>
          </cell>
          <cell r="H44">
            <v>1403200</v>
          </cell>
          <cell r="I44">
            <v>976000</v>
          </cell>
          <cell r="J44">
            <v>0</v>
          </cell>
          <cell r="K44">
            <v>0</v>
          </cell>
          <cell r="L44">
            <v>0</v>
          </cell>
          <cell r="M44">
            <v>0</v>
          </cell>
          <cell r="N44">
            <v>0</v>
          </cell>
          <cell r="O44">
            <v>0</v>
          </cell>
          <cell r="P44">
            <v>0</v>
          </cell>
          <cell r="Q44">
            <v>1878300</v>
          </cell>
          <cell r="R44">
            <v>2933200</v>
          </cell>
          <cell r="S44">
            <v>4195500</v>
          </cell>
          <cell r="T44">
            <v>5598700</v>
          </cell>
          <cell r="U44">
            <v>6574700</v>
          </cell>
          <cell r="V44">
            <v>6574700</v>
          </cell>
          <cell r="W44">
            <v>6574700</v>
          </cell>
          <cell r="X44">
            <v>6574700</v>
          </cell>
          <cell r="Y44">
            <v>6574700</v>
          </cell>
          <cell r="Z44">
            <v>6574700</v>
          </cell>
          <cell r="AA44">
            <v>6574700</v>
          </cell>
          <cell r="AB44">
            <v>6574700</v>
          </cell>
          <cell r="AC44">
            <v>4195500</v>
          </cell>
          <cell r="AD44">
            <v>2379200</v>
          </cell>
          <cell r="AE44">
            <v>0</v>
          </cell>
          <cell r="AF44">
            <v>0</v>
          </cell>
        </row>
        <row r="45">
          <cell r="D45" t="str">
            <v>tgcf$</v>
          </cell>
          <cell r="E45">
            <v>8321312.0099999998</v>
          </cell>
          <cell r="F45">
            <v>8202761.7800000003</v>
          </cell>
          <cell r="G45">
            <v>8248043.4199999999</v>
          </cell>
          <cell r="H45">
            <v>8201994.2300000004</v>
          </cell>
          <cell r="I45">
            <v>8182720.9500000002</v>
          </cell>
          <cell r="J45">
            <v>0</v>
          </cell>
          <cell r="K45">
            <v>0</v>
          </cell>
          <cell r="L45">
            <v>0</v>
          </cell>
          <cell r="M45">
            <v>0</v>
          </cell>
          <cell r="N45">
            <v>0</v>
          </cell>
          <cell r="O45">
            <v>0</v>
          </cell>
          <cell r="P45">
            <v>0</v>
          </cell>
          <cell r="Q45">
            <v>8321312.0099999998</v>
          </cell>
          <cell r="R45">
            <v>16524073.789999999</v>
          </cell>
          <cell r="S45">
            <v>24772117.210000001</v>
          </cell>
          <cell r="T45">
            <v>32974111.440000001</v>
          </cell>
          <cell r="U45">
            <v>41156832.390000001</v>
          </cell>
          <cell r="V45">
            <v>41156832.390000001</v>
          </cell>
          <cell r="W45">
            <v>41156832.390000001</v>
          </cell>
          <cell r="X45">
            <v>41156832.390000001</v>
          </cell>
          <cell r="Y45">
            <v>41156832.390000001</v>
          </cell>
          <cell r="Z45">
            <v>41156832.390000001</v>
          </cell>
          <cell r="AA45">
            <v>41156832.390000001</v>
          </cell>
          <cell r="AB45">
            <v>41156832.390000001</v>
          </cell>
        </row>
        <row r="46">
          <cell r="D46" t="str">
            <v>tgcv$</v>
          </cell>
          <cell r="E46">
            <v>7954495.3999999994</v>
          </cell>
          <cell r="F46">
            <v>10321293.319999998</v>
          </cell>
          <cell r="G46">
            <v>10429191.089999998</v>
          </cell>
          <cell r="H46">
            <v>5999013.0600000005</v>
          </cell>
          <cell r="I46">
            <v>11732438.870000001</v>
          </cell>
          <cell r="J46">
            <v>0</v>
          </cell>
          <cell r="K46">
            <v>0</v>
          </cell>
          <cell r="L46">
            <v>0</v>
          </cell>
          <cell r="M46">
            <v>0</v>
          </cell>
          <cell r="N46">
            <v>0</v>
          </cell>
          <cell r="O46">
            <v>0</v>
          </cell>
          <cell r="P46">
            <v>0</v>
          </cell>
          <cell r="Q46">
            <v>7954495.3999999994</v>
          </cell>
          <cell r="R46">
            <v>18275788.719999999</v>
          </cell>
          <cell r="S46">
            <v>28704979.809999995</v>
          </cell>
          <cell r="T46">
            <v>34703992.869999997</v>
          </cell>
          <cell r="U46">
            <v>46436431.739999995</v>
          </cell>
          <cell r="V46">
            <v>46436431.739999995</v>
          </cell>
          <cell r="W46">
            <v>46436431.739999995</v>
          </cell>
          <cell r="X46">
            <v>46436431.739999995</v>
          </cell>
          <cell r="Y46">
            <v>46436431.739999995</v>
          </cell>
          <cell r="Z46">
            <v>46436431.739999995</v>
          </cell>
          <cell r="AA46">
            <v>46436431.739999995</v>
          </cell>
          <cell r="AB46">
            <v>46436431.739999995</v>
          </cell>
        </row>
        <row r="47">
          <cell r="D47" t="str">
            <v>tgc$</v>
          </cell>
          <cell r="E47">
            <v>16275807.41</v>
          </cell>
          <cell r="F47">
            <v>18524055.099999998</v>
          </cell>
          <cell r="G47">
            <v>18677234.509999998</v>
          </cell>
          <cell r="H47">
            <v>14201007.290000001</v>
          </cell>
          <cell r="I47">
            <v>19915159.82</v>
          </cell>
          <cell r="J47">
            <v>0</v>
          </cell>
          <cell r="K47">
            <v>0</v>
          </cell>
          <cell r="L47">
            <v>0</v>
          </cell>
          <cell r="M47">
            <v>0</v>
          </cell>
          <cell r="N47">
            <v>0</v>
          </cell>
          <cell r="O47">
            <v>0</v>
          </cell>
          <cell r="P47">
            <v>0</v>
          </cell>
          <cell r="Q47">
            <v>16275807.41</v>
          </cell>
          <cell r="R47">
            <v>34799862.509999998</v>
          </cell>
          <cell r="S47">
            <v>53477097.019999996</v>
          </cell>
          <cell r="T47">
            <v>67678104.310000002</v>
          </cell>
          <cell r="U47">
            <v>87593264.129999995</v>
          </cell>
          <cell r="V47">
            <v>87593264.129999995</v>
          </cell>
          <cell r="W47">
            <v>87593264.129999995</v>
          </cell>
          <cell r="X47">
            <v>87593264.129999995</v>
          </cell>
          <cell r="Y47">
            <v>87593264.129999995</v>
          </cell>
          <cell r="Z47">
            <v>87593264.129999995</v>
          </cell>
          <cell r="AA47">
            <v>87593264.129999995</v>
          </cell>
          <cell r="AB47">
            <v>87593264.129999995</v>
          </cell>
          <cell r="AC47">
            <v>53477097.019999996</v>
          </cell>
          <cell r="AD47">
            <v>34116167.109999999</v>
          </cell>
          <cell r="AE47">
            <v>0</v>
          </cell>
          <cell r="AF47">
            <v>0</v>
          </cell>
        </row>
        <row r="48">
          <cell r="D48" t="str">
            <v>tgv$</v>
          </cell>
          <cell r="E48">
            <v>58079.01</v>
          </cell>
          <cell r="F48">
            <v>30704.400000000001</v>
          </cell>
          <cell r="G48">
            <v>37777.29</v>
          </cell>
          <cell r="H48">
            <v>45259.839999999997</v>
          </cell>
          <cell r="I48">
            <v>30469.51</v>
          </cell>
          <cell r="J48">
            <v>0</v>
          </cell>
          <cell r="K48">
            <v>0</v>
          </cell>
          <cell r="L48">
            <v>0</v>
          </cell>
          <cell r="M48">
            <v>0</v>
          </cell>
          <cell r="N48">
            <v>0</v>
          </cell>
          <cell r="O48">
            <v>0</v>
          </cell>
          <cell r="P48">
            <v>0</v>
          </cell>
          <cell r="Q48">
            <v>58079.01</v>
          </cell>
          <cell r="R48">
            <v>88783.41</v>
          </cell>
          <cell r="S48">
            <v>126560.70000000001</v>
          </cell>
          <cell r="T48">
            <v>171820.54</v>
          </cell>
          <cell r="U48">
            <v>202290.05000000002</v>
          </cell>
          <cell r="V48">
            <v>202290.05000000002</v>
          </cell>
          <cell r="W48">
            <v>202290.05000000002</v>
          </cell>
          <cell r="X48">
            <v>202290.05000000002</v>
          </cell>
          <cell r="Y48">
            <v>202290.05000000002</v>
          </cell>
          <cell r="Z48">
            <v>202290.05000000002</v>
          </cell>
          <cell r="AA48">
            <v>202290.05000000002</v>
          </cell>
          <cell r="AB48">
            <v>202290.05000000002</v>
          </cell>
        </row>
        <row r="50">
          <cell r="M50" t="e">
            <v>#DIV/0!</v>
          </cell>
          <cell r="N50" t="e">
            <v>#DIV/0!</v>
          </cell>
        </row>
        <row r="51">
          <cell r="D51" t="str">
            <v>hidr</v>
          </cell>
          <cell r="E51">
            <v>2215673679.9999995</v>
          </cell>
          <cell r="F51">
            <v>1619007278.9999998</v>
          </cell>
          <cell r="G51">
            <v>1674999815.9999998</v>
          </cell>
          <cell r="H51">
            <v>1375975103</v>
          </cell>
          <cell r="I51">
            <v>1074539430.0000005</v>
          </cell>
          <cell r="J51">
            <v>0</v>
          </cell>
          <cell r="K51">
            <v>0</v>
          </cell>
          <cell r="L51">
            <v>0</v>
          </cell>
          <cell r="M51">
            <v>0</v>
          </cell>
          <cell r="N51">
            <v>0</v>
          </cell>
          <cell r="O51">
            <v>0</v>
          </cell>
          <cell r="P51">
            <v>0</v>
          </cell>
          <cell r="Q51">
            <v>2215673679.9999995</v>
          </cell>
          <cell r="R51">
            <v>3834680958.999999</v>
          </cell>
          <cell r="S51">
            <v>5509680774.999999</v>
          </cell>
          <cell r="T51">
            <v>6885655877.999999</v>
          </cell>
          <cell r="U51">
            <v>7960195308</v>
          </cell>
          <cell r="V51">
            <v>7960195308</v>
          </cell>
          <cell r="W51">
            <v>7960195308</v>
          </cell>
          <cell r="X51">
            <v>7960195308</v>
          </cell>
          <cell r="Y51">
            <v>7960195308</v>
          </cell>
          <cell r="Z51">
            <v>7960195308</v>
          </cell>
          <cell r="AA51">
            <v>7960195308</v>
          </cell>
          <cell r="AB51">
            <v>7960195308</v>
          </cell>
          <cell r="AC51">
            <v>5509680774.999999</v>
          </cell>
          <cell r="AD51">
            <v>2450514533.0000005</v>
          </cell>
          <cell r="AE51">
            <v>0</v>
          </cell>
          <cell r="AF51">
            <v>0</v>
          </cell>
        </row>
        <row r="52">
          <cell r="D52" t="str">
            <v>hidrc</v>
          </cell>
          <cell r="E52">
            <v>2228162084</v>
          </cell>
          <cell r="F52">
            <v>1658170559.9999998</v>
          </cell>
          <cell r="G52">
            <v>1714980434</v>
          </cell>
          <cell r="H52">
            <v>1407660691</v>
          </cell>
          <cell r="I52">
            <v>1111798829.0000005</v>
          </cell>
          <cell r="J52">
            <v>0</v>
          </cell>
          <cell r="K52">
            <v>0</v>
          </cell>
          <cell r="L52">
            <v>0</v>
          </cell>
          <cell r="M52">
            <v>0</v>
          </cell>
          <cell r="N52">
            <v>0</v>
          </cell>
          <cell r="O52">
            <v>0</v>
          </cell>
          <cell r="P52">
            <v>0</v>
          </cell>
          <cell r="Q52">
            <v>2228162084</v>
          </cell>
          <cell r="R52">
            <v>3886332644</v>
          </cell>
          <cell r="S52">
            <v>5601313078</v>
          </cell>
          <cell r="T52">
            <v>7008973769</v>
          </cell>
          <cell r="U52">
            <v>8120772598</v>
          </cell>
          <cell r="V52">
            <v>8120772598</v>
          </cell>
          <cell r="W52">
            <v>8120772598</v>
          </cell>
          <cell r="X52">
            <v>8120772598</v>
          </cell>
          <cell r="Y52">
            <v>8120772598</v>
          </cell>
          <cell r="Z52">
            <v>8120772598</v>
          </cell>
          <cell r="AA52">
            <v>8120772598</v>
          </cell>
          <cell r="AB52">
            <v>8120772598</v>
          </cell>
          <cell r="AC52">
            <v>5601313078</v>
          </cell>
          <cell r="AD52">
            <v>2519459520.0000005</v>
          </cell>
          <cell r="AE52">
            <v>0</v>
          </cell>
          <cell r="AF52">
            <v>0</v>
          </cell>
        </row>
        <row r="53">
          <cell r="D53" t="str">
            <v>hidrv</v>
          </cell>
          <cell r="E53">
            <v>12488404</v>
          </cell>
          <cell r="F53">
            <v>39163281</v>
          </cell>
          <cell r="G53">
            <v>39980617.999999993</v>
          </cell>
          <cell r="H53">
            <v>31685588</v>
          </cell>
          <cell r="I53">
            <v>37259399.000000007</v>
          </cell>
          <cell r="J53">
            <v>0</v>
          </cell>
          <cell r="K53">
            <v>0</v>
          </cell>
          <cell r="L53">
            <v>0</v>
          </cell>
          <cell r="M53">
            <v>0</v>
          </cell>
          <cell r="N53">
            <v>0</v>
          </cell>
          <cell r="O53">
            <v>0</v>
          </cell>
          <cell r="P53">
            <v>0</v>
          </cell>
          <cell r="Q53">
            <v>12488404</v>
          </cell>
          <cell r="R53">
            <v>51651685</v>
          </cell>
          <cell r="S53">
            <v>91632303</v>
          </cell>
          <cell r="T53">
            <v>123317891</v>
          </cell>
          <cell r="U53">
            <v>160577290</v>
          </cell>
          <cell r="V53">
            <v>160577290</v>
          </cell>
          <cell r="W53">
            <v>160577290</v>
          </cell>
          <cell r="X53">
            <v>160577290</v>
          </cell>
          <cell r="Y53">
            <v>160577290</v>
          </cell>
          <cell r="Z53">
            <v>160577290</v>
          </cell>
          <cell r="AA53">
            <v>160577290</v>
          </cell>
          <cell r="AB53">
            <v>160577290</v>
          </cell>
          <cell r="AC53">
            <v>91632303</v>
          </cell>
          <cell r="AD53">
            <v>68944987</v>
          </cell>
          <cell r="AE53">
            <v>0</v>
          </cell>
          <cell r="AF53">
            <v>0</v>
          </cell>
        </row>
        <row r="54">
          <cell r="D54" t="str">
            <v>hidrp$</v>
          </cell>
          <cell r="E54">
            <v>41027884.970000006</v>
          </cell>
          <cell r="F54">
            <v>41265953.290000014</v>
          </cell>
          <cell r="G54">
            <v>41238482.399999991</v>
          </cell>
          <cell r="H54">
            <v>41332701.230000004</v>
          </cell>
          <cell r="I54">
            <v>41664509.899999991</v>
          </cell>
          <cell r="J54">
            <v>0</v>
          </cell>
          <cell r="K54">
            <v>0</v>
          </cell>
          <cell r="L54">
            <v>0</v>
          </cell>
          <cell r="M54">
            <v>0</v>
          </cell>
          <cell r="N54">
            <v>0</v>
          </cell>
          <cell r="O54">
            <v>0</v>
          </cell>
          <cell r="P54">
            <v>0</v>
          </cell>
          <cell r="Q54">
            <v>41027884.970000006</v>
          </cell>
          <cell r="R54">
            <v>82293838.26000002</v>
          </cell>
          <cell r="S54">
            <v>123532320.66000001</v>
          </cell>
          <cell r="T54">
            <v>164865021.89000002</v>
          </cell>
          <cell r="U54">
            <v>206529531.79000002</v>
          </cell>
          <cell r="V54">
            <v>206529531.79000002</v>
          </cell>
          <cell r="W54">
            <v>206529531.79000002</v>
          </cell>
          <cell r="X54">
            <v>206529531.79000002</v>
          </cell>
          <cell r="Y54">
            <v>206529531.79000002</v>
          </cell>
          <cell r="Z54">
            <v>206529531.79000002</v>
          </cell>
          <cell r="AA54">
            <v>206529531.79000002</v>
          </cell>
          <cell r="AB54">
            <v>206529531.79000002</v>
          </cell>
          <cell r="AC54">
            <v>123532320.66000001</v>
          </cell>
          <cell r="AD54">
            <v>82997211.129999995</v>
          </cell>
          <cell r="AE54">
            <v>0</v>
          </cell>
          <cell r="AF54">
            <v>0</v>
          </cell>
        </row>
        <row r="55">
          <cell r="D55" t="str">
            <v>hidre$</v>
          </cell>
        </row>
        <row r="56">
          <cell r="D56" t="str">
            <v>hidr$</v>
          </cell>
          <cell r="E56">
            <v>41027884.970000006</v>
          </cell>
          <cell r="F56">
            <v>41265953.290000014</v>
          </cell>
          <cell r="G56">
            <v>41238482.399999991</v>
          </cell>
          <cell r="H56">
            <v>41332701.230000004</v>
          </cell>
          <cell r="I56">
            <v>41664509.899999991</v>
          </cell>
          <cell r="J56">
            <v>0</v>
          </cell>
          <cell r="K56">
            <v>0</v>
          </cell>
          <cell r="L56">
            <v>0</v>
          </cell>
          <cell r="M56">
            <v>0</v>
          </cell>
          <cell r="N56">
            <v>0</v>
          </cell>
          <cell r="O56">
            <v>0</v>
          </cell>
          <cell r="P56">
            <v>0</v>
          </cell>
          <cell r="Q56">
            <v>41027884.970000006</v>
          </cell>
          <cell r="R56">
            <v>82293838.26000002</v>
          </cell>
          <cell r="S56">
            <v>123532320.66000001</v>
          </cell>
          <cell r="T56">
            <v>164865021.89000002</v>
          </cell>
          <cell r="U56">
            <v>206529531.79000002</v>
          </cell>
          <cell r="V56">
            <v>206529531.79000002</v>
          </cell>
          <cell r="W56">
            <v>206529531.79000002</v>
          </cell>
          <cell r="X56">
            <v>206529531.79000002</v>
          </cell>
          <cell r="Y56">
            <v>206529531.79000002</v>
          </cell>
          <cell r="Z56">
            <v>206529531.79000002</v>
          </cell>
          <cell r="AA56">
            <v>206529531.79000002</v>
          </cell>
          <cell r="AB56">
            <v>206529531.79000002</v>
          </cell>
          <cell r="AC56">
            <v>123532320.66000001</v>
          </cell>
          <cell r="AD56">
            <v>82997211.129999995</v>
          </cell>
          <cell r="AE56">
            <v>0</v>
          </cell>
          <cell r="AF56">
            <v>0</v>
          </cell>
        </row>
        <row r="57">
          <cell r="D57" t="str">
            <v>termc</v>
          </cell>
          <cell r="E57">
            <v>737926200</v>
          </cell>
          <cell r="F57">
            <v>808038160</v>
          </cell>
          <cell r="G57">
            <v>646637570</v>
          </cell>
          <cell r="H57">
            <v>745937710</v>
          </cell>
          <cell r="I57">
            <v>1013845540</v>
          </cell>
          <cell r="J57">
            <v>0</v>
          </cell>
          <cell r="K57">
            <v>0</v>
          </cell>
          <cell r="L57">
            <v>0</v>
          </cell>
          <cell r="M57">
            <v>0</v>
          </cell>
          <cell r="N57">
            <v>0</v>
          </cell>
          <cell r="O57">
            <v>0</v>
          </cell>
          <cell r="P57">
            <v>0</v>
          </cell>
          <cell r="Q57">
            <v>737926200</v>
          </cell>
          <cell r="R57">
            <v>1545964360</v>
          </cell>
          <cell r="S57">
            <v>2192601930</v>
          </cell>
          <cell r="T57">
            <v>2938539640</v>
          </cell>
          <cell r="U57">
            <v>3952385180</v>
          </cell>
          <cell r="V57">
            <v>3952385180</v>
          </cell>
          <cell r="W57">
            <v>3952385180</v>
          </cell>
          <cell r="X57">
            <v>3952385180</v>
          </cell>
          <cell r="Y57">
            <v>3952385180</v>
          </cell>
          <cell r="Z57">
            <v>3952385180</v>
          </cell>
          <cell r="AA57">
            <v>3952385180</v>
          </cell>
          <cell r="AB57">
            <v>3952385180</v>
          </cell>
          <cell r="AC57">
            <v>2192601930</v>
          </cell>
          <cell r="AD57">
            <v>1759783250</v>
          </cell>
          <cell r="AE57">
            <v>0</v>
          </cell>
          <cell r="AF57">
            <v>0</v>
          </cell>
        </row>
        <row r="58">
          <cell r="D58" t="str">
            <v>termv</v>
          </cell>
          <cell r="E58">
            <v>11466699</v>
          </cell>
          <cell r="F58">
            <v>7760297.0000000009</v>
          </cell>
          <cell r="G58">
            <v>8590071</v>
          </cell>
          <cell r="H58">
            <v>8324035.9999999981</v>
          </cell>
          <cell r="I58">
            <v>9387794</v>
          </cell>
          <cell r="J58">
            <v>0</v>
          </cell>
          <cell r="K58">
            <v>0</v>
          </cell>
          <cell r="L58">
            <v>0</v>
          </cell>
          <cell r="M58">
            <v>0</v>
          </cell>
          <cell r="N58">
            <v>0</v>
          </cell>
          <cell r="O58">
            <v>0</v>
          </cell>
          <cell r="P58">
            <v>0</v>
          </cell>
          <cell r="Q58">
            <v>11466699</v>
          </cell>
          <cell r="R58">
            <v>19226996</v>
          </cell>
          <cell r="S58">
            <v>27817067</v>
          </cell>
          <cell r="T58">
            <v>36141103</v>
          </cell>
          <cell r="U58">
            <v>45528897</v>
          </cell>
          <cell r="V58">
            <v>45528897</v>
          </cell>
          <cell r="W58">
            <v>45528897</v>
          </cell>
          <cell r="X58">
            <v>45528897</v>
          </cell>
          <cell r="Y58">
            <v>45528897</v>
          </cell>
          <cell r="Z58">
            <v>45528897</v>
          </cell>
          <cell r="AA58">
            <v>45528897</v>
          </cell>
          <cell r="AB58">
            <v>45528897</v>
          </cell>
          <cell r="AC58">
            <v>27817067</v>
          </cell>
          <cell r="AD58">
            <v>17711830</v>
          </cell>
          <cell r="AE58">
            <v>0</v>
          </cell>
          <cell r="AF58">
            <v>0</v>
          </cell>
        </row>
        <row r="59">
          <cell r="D59" t="str">
            <v>termp$</v>
          </cell>
          <cell r="E59">
            <v>32032221.979999993</v>
          </cell>
          <cell r="F59">
            <v>32012008.899999995</v>
          </cell>
          <cell r="G59">
            <v>32059705.039999995</v>
          </cell>
          <cell r="H59">
            <v>31990419.039999999</v>
          </cell>
          <cell r="I59">
            <v>32238222.529999997</v>
          </cell>
          <cell r="J59">
            <v>0</v>
          </cell>
          <cell r="K59">
            <v>0</v>
          </cell>
          <cell r="L59">
            <v>0</v>
          </cell>
          <cell r="M59">
            <v>692141.28</v>
          </cell>
          <cell r="N59">
            <v>0</v>
          </cell>
          <cell r="O59">
            <v>0</v>
          </cell>
          <cell r="P59">
            <v>0</v>
          </cell>
          <cell r="Q59">
            <v>32032221.979999993</v>
          </cell>
          <cell r="R59">
            <v>64044230.879999988</v>
          </cell>
          <cell r="S59">
            <v>96103935.919999987</v>
          </cell>
          <cell r="T59">
            <v>128094354.95999998</v>
          </cell>
          <cell r="U59">
            <v>160332577.48999998</v>
          </cell>
          <cell r="V59">
            <v>160332577.48999998</v>
          </cell>
          <cell r="W59">
            <v>160332577.48999998</v>
          </cell>
          <cell r="X59">
            <v>160332577.48999998</v>
          </cell>
          <cell r="Y59">
            <v>161024718.76999998</v>
          </cell>
          <cell r="Z59">
            <v>161024718.76999998</v>
          </cell>
          <cell r="AA59">
            <v>161024718.76999998</v>
          </cell>
          <cell r="AB59">
            <v>161024718.76999998</v>
          </cell>
          <cell r="AC59">
            <v>96103935.919999987</v>
          </cell>
          <cell r="AD59">
            <v>64228641.569999993</v>
          </cell>
          <cell r="AE59">
            <v>692141.28</v>
          </cell>
          <cell r="AF59">
            <v>0</v>
          </cell>
        </row>
        <row r="60">
          <cell r="D60" t="str">
            <v>terme$</v>
          </cell>
          <cell r="E60">
            <v>14944066.700000001</v>
          </cell>
          <cell r="F60">
            <v>13570651.17</v>
          </cell>
          <cell r="G60">
            <v>10521496.630000001</v>
          </cell>
          <cell r="H60">
            <v>11757849.430000002</v>
          </cell>
          <cell r="I60">
            <v>20641912.390000004</v>
          </cell>
          <cell r="J60">
            <v>0</v>
          </cell>
          <cell r="K60">
            <v>0</v>
          </cell>
          <cell r="L60">
            <v>0</v>
          </cell>
          <cell r="M60">
            <v>0</v>
          </cell>
          <cell r="N60">
            <v>0</v>
          </cell>
          <cell r="O60">
            <v>0</v>
          </cell>
          <cell r="P60">
            <v>0</v>
          </cell>
          <cell r="Q60">
            <v>14944066.700000001</v>
          </cell>
          <cell r="R60">
            <v>28514717.870000001</v>
          </cell>
          <cell r="S60">
            <v>39036214.5</v>
          </cell>
          <cell r="T60">
            <v>50794063.93</v>
          </cell>
          <cell r="U60">
            <v>71435976.320000008</v>
          </cell>
          <cell r="V60">
            <v>71435976.320000008</v>
          </cell>
          <cell r="W60">
            <v>71435976.320000008</v>
          </cell>
          <cell r="X60">
            <v>71435976.320000008</v>
          </cell>
          <cell r="Y60">
            <v>71435976.320000008</v>
          </cell>
          <cell r="Z60">
            <v>71435976.320000008</v>
          </cell>
          <cell r="AA60">
            <v>71435976.320000008</v>
          </cell>
          <cell r="AB60">
            <v>71435976.320000008</v>
          </cell>
          <cell r="AC60">
            <v>39036214.5</v>
          </cell>
          <cell r="AD60">
            <v>32399761.820000008</v>
          </cell>
          <cell r="AE60">
            <v>0</v>
          </cell>
          <cell r="AF60">
            <v>0</v>
          </cell>
        </row>
        <row r="61">
          <cell r="D61" t="str">
            <v>termc$</v>
          </cell>
          <cell r="E61">
            <v>46976288.679999992</v>
          </cell>
          <cell r="F61">
            <v>45582660.069999993</v>
          </cell>
          <cell r="G61">
            <v>42581201.669999994</v>
          </cell>
          <cell r="H61">
            <v>43748268.469999999</v>
          </cell>
          <cell r="I61">
            <v>52880134.920000002</v>
          </cell>
          <cell r="J61">
            <v>0</v>
          </cell>
          <cell r="K61">
            <v>0</v>
          </cell>
          <cell r="L61">
            <v>0</v>
          </cell>
          <cell r="M61">
            <v>692141.28</v>
          </cell>
          <cell r="N61">
            <v>0</v>
          </cell>
          <cell r="O61">
            <v>0</v>
          </cell>
          <cell r="P61">
            <v>0</v>
          </cell>
          <cell r="Q61">
            <v>46976288.679999992</v>
          </cell>
          <cell r="R61">
            <v>92558948.749999985</v>
          </cell>
          <cell r="S61">
            <v>135140150.41999999</v>
          </cell>
          <cell r="T61">
            <v>178888418.88999999</v>
          </cell>
          <cell r="U61">
            <v>231768553.81</v>
          </cell>
          <cell r="V61">
            <v>231768553.81</v>
          </cell>
          <cell r="W61">
            <v>231768553.81</v>
          </cell>
          <cell r="X61">
            <v>231768553.81</v>
          </cell>
          <cell r="Y61">
            <v>232460695.09</v>
          </cell>
          <cell r="Z61">
            <v>232460695.09</v>
          </cell>
          <cell r="AA61">
            <v>232460695.09</v>
          </cell>
          <cell r="AB61">
            <v>232460695.09</v>
          </cell>
          <cell r="AC61">
            <v>135140150.41999999</v>
          </cell>
          <cell r="AD61">
            <v>96628403.390000001</v>
          </cell>
          <cell r="AE61">
            <v>692141.28</v>
          </cell>
          <cell r="AF61">
            <v>0</v>
          </cell>
        </row>
        <row r="62">
          <cell r="D62" t="str">
            <v>termv$</v>
          </cell>
          <cell r="E62">
            <v>388447.24000000005</v>
          </cell>
          <cell r="F62">
            <v>297867.53999999998</v>
          </cell>
          <cell r="G62">
            <v>261016.62999999998</v>
          </cell>
          <cell r="H62">
            <v>205423.38000000003</v>
          </cell>
          <cell r="I62">
            <v>265346.27</v>
          </cell>
          <cell r="J62">
            <v>0</v>
          </cell>
          <cell r="K62">
            <v>0</v>
          </cell>
          <cell r="L62">
            <v>0</v>
          </cell>
          <cell r="M62">
            <v>0</v>
          </cell>
          <cell r="N62">
            <v>0</v>
          </cell>
          <cell r="O62">
            <v>0</v>
          </cell>
          <cell r="P62">
            <v>0</v>
          </cell>
          <cell r="Q62">
            <v>388447.24000000005</v>
          </cell>
          <cell r="R62">
            <v>686314.78</v>
          </cell>
          <cell r="S62">
            <v>947331.41</v>
          </cell>
          <cell r="T62">
            <v>1152754.79</v>
          </cell>
          <cell r="U62">
            <v>1418101.06</v>
          </cell>
          <cell r="V62">
            <v>1418101.06</v>
          </cell>
          <cell r="W62">
            <v>1418101.06</v>
          </cell>
          <cell r="X62">
            <v>1418101.06</v>
          </cell>
          <cell r="Y62">
            <v>1418101.06</v>
          </cell>
          <cell r="Z62">
            <v>1418101.06</v>
          </cell>
          <cell r="AA62">
            <v>1418101.06</v>
          </cell>
          <cell r="AB62">
            <v>1418101.06</v>
          </cell>
        </row>
        <row r="63">
          <cell r="D63" t="str">
            <v>hbomb</v>
          </cell>
          <cell r="E63">
            <v>12072.1</v>
          </cell>
          <cell r="F63">
            <v>38078.22</v>
          </cell>
          <cell r="G63">
            <v>38638.94</v>
          </cell>
          <cell r="H63">
            <v>29377.21</v>
          </cell>
          <cell r="I63">
            <v>35409.770000000004</v>
          </cell>
          <cell r="J63">
            <v>0</v>
          </cell>
          <cell r="K63">
            <v>0</v>
          </cell>
          <cell r="L63">
            <v>0</v>
          </cell>
          <cell r="M63">
            <v>0</v>
          </cell>
          <cell r="N63">
            <v>0</v>
          </cell>
          <cell r="O63">
            <v>0</v>
          </cell>
          <cell r="P63">
            <v>0</v>
          </cell>
          <cell r="Q63">
            <v>12072.1</v>
          </cell>
          <cell r="R63">
            <v>50150.32</v>
          </cell>
          <cell r="S63">
            <v>88789.260000000009</v>
          </cell>
          <cell r="T63">
            <v>118166.47</v>
          </cell>
          <cell r="U63">
            <v>153576.24</v>
          </cell>
          <cell r="V63">
            <v>153576.24</v>
          </cell>
          <cell r="W63">
            <v>153576.24</v>
          </cell>
          <cell r="X63">
            <v>153576.24</v>
          </cell>
          <cell r="Y63">
            <v>153576.24</v>
          </cell>
          <cell r="Z63">
            <v>153576.24</v>
          </cell>
          <cell r="AA63">
            <v>153576.24</v>
          </cell>
          <cell r="AB63">
            <v>153576.24</v>
          </cell>
          <cell r="AC63">
            <v>88789.260000000009</v>
          </cell>
          <cell r="AD63">
            <v>64786.98</v>
          </cell>
          <cell r="AE63">
            <v>0</v>
          </cell>
          <cell r="AF63">
            <v>0</v>
          </cell>
        </row>
        <row r="64">
          <cell r="D64" t="str">
            <v>hsinc</v>
          </cell>
          <cell r="E64">
            <v>10.45</v>
          </cell>
          <cell r="F64">
            <v>258.91000000000003</v>
          </cell>
          <cell r="G64">
            <v>0</v>
          </cell>
          <cell r="H64">
            <v>0</v>
          </cell>
          <cell r="I64">
            <v>0</v>
          </cell>
          <cell r="J64">
            <v>0</v>
          </cell>
          <cell r="K64">
            <v>0</v>
          </cell>
          <cell r="L64">
            <v>0</v>
          </cell>
          <cell r="M64">
            <v>0</v>
          </cell>
          <cell r="N64">
            <v>0</v>
          </cell>
          <cell r="O64">
            <v>0</v>
          </cell>
          <cell r="P64">
            <v>0</v>
          </cell>
          <cell r="Q64">
            <v>10.45</v>
          </cell>
          <cell r="R64">
            <v>269.36</v>
          </cell>
          <cell r="S64">
            <v>269.36</v>
          </cell>
          <cell r="T64">
            <v>269.36</v>
          </cell>
          <cell r="U64">
            <v>269.36</v>
          </cell>
          <cell r="V64">
            <v>269.36</v>
          </cell>
          <cell r="W64">
            <v>269.36</v>
          </cell>
          <cell r="X64">
            <v>269.36</v>
          </cell>
          <cell r="Y64">
            <v>269.36</v>
          </cell>
          <cell r="Z64">
            <v>269.36</v>
          </cell>
          <cell r="AA64">
            <v>269.36</v>
          </cell>
          <cell r="AB64">
            <v>269.36</v>
          </cell>
          <cell r="AC64">
            <v>269.36</v>
          </cell>
          <cell r="AD64">
            <v>0</v>
          </cell>
          <cell r="AE64">
            <v>0</v>
          </cell>
          <cell r="AF64">
            <v>0</v>
          </cell>
        </row>
        <row r="65">
          <cell r="D65" t="str">
            <v>tsinc</v>
          </cell>
          <cell r="E65">
            <v>2383.09</v>
          </cell>
          <cell r="F65">
            <v>1753.13</v>
          </cell>
          <cell r="G65">
            <v>2659.96</v>
          </cell>
          <cell r="H65">
            <v>3293.46</v>
          </cell>
          <cell r="I65">
            <v>0</v>
          </cell>
          <cell r="J65">
            <v>0</v>
          </cell>
          <cell r="K65">
            <v>0</v>
          </cell>
          <cell r="L65">
            <v>0</v>
          </cell>
          <cell r="M65">
            <v>0</v>
          </cell>
          <cell r="N65">
            <v>0</v>
          </cell>
          <cell r="O65">
            <v>0</v>
          </cell>
          <cell r="P65">
            <v>0</v>
          </cell>
          <cell r="Q65">
            <v>2383.09</v>
          </cell>
          <cell r="R65">
            <v>4136.22</v>
          </cell>
          <cell r="S65">
            <v>6796.18</v>
          </cell>
          <cell r="T65">
            <v>10089.64</v>
          </cell>
          <cell r="U65">
            <v>10089.64</v>
          </cell>
          <cell r="V65">
            <v>10089.64</v>
          </cell>
          <cell r="W65">
            <v>10089.64</v>
          </cell>
          <cell r="X65">
            <v>10089.64</v>
          </cell>
          <cell r="Y65">
            <v>10089.64</v>
          </cell>
          <cell r="Z65">
            <v>10089.64</v>
          </cell>
          <cell r="AA65">
            <v>10089.64</v>
          </cell>
          <cell r="AB65">
            <v>10089.64</v>
          </cell>
          <cell r="AC65">
            <v>6796.18</v>
          </cell>
          <cell r="AD65">
            <v>3293.46</v>
          </cell>
          <cell r="AE65">
            <v>0</v>
          </cell>
          <cell r="AF65">
            <v>0</v>
          </cell>
        </row>
        <row r="68">
          <cell r="D68" t="str">
            <v>csenv</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D69" t="str">
            <v>csenv$</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1">
          <cell r="D71" t="str">
            <v>vsenv</v>
          </cell>
          <cell r="E71">
            <v>223999100</v>
          </cell>
          <cell r="F71">
            <v>213332600</v>
          </cell>
          <cell r="G71">
            <v>177500100</v>
          </cell>
          <cell r="H71">
            <v>170582900</v>
          </cell>
          <cell r="I71">
            <v>116655900</v>
          </cell>
          <cell r="J71">
            <v>0</v>
          </cell>
          <cell r="K71">
            <v>0</v>
          </cell>
          <cell r="L71">
            <v>0</v>
          </cell>
          <cell r="M71">
            <v>0</v>
          </cell>
          <cell r="N71">
            <v>0</v>
          </cell>
          <cell r="O71">
            <v>0</v>
          </cell>
          <cell r="P71">
            <v>0</v>
          </cell>
          <cell r="Q71">
            <v>223999100</v>
          </cell>
          <cell r="R71">
            <v>437331700</v>
          </cell>
          <cell r="S71">
            <v>614831800</v>
          </cell>
          <cell r="T71">
            <v>785414700</v>
          </cell>
          <cell r="U71">
            <v>902070600</v>
          </cell>
          <cell r="V71">
            <v>902070600</v>
          </cell>
          <cell r="W71">
            <v>902070600</v>
          </cell>
          <cell r="X71">
            <v>902070600</v>
          </cell>
          <cell r="Y71">
            <v>902070600</v>
          </cell>
          <cell r="Z71">
            <v>902070600</v>
          </cell>
          <cell r="AA71">
            <v>902070600</v>
          </cell>
          <cell r="AB71">
            <v>902070600</v>
          </cell>
          <cell r="AC71">
            <v>614831800</v>
          </cell>
          <cell r="AD71">
            <v>287238800</v>
          </cell>
          <cell r="AE71">
            <v>0</v>
          </cell>
          <cell r="AF71">
            <v>0</v>
          </cell>
        </row>
        <row r="72">
          <cell r="D72" t="str">
            <v>vsenv$</v>
          </cell>
          <cell r="E72">
            <v>3974950.6269999999</v>
          </cell>
          <cell r="F72">
            <v>4462675.6310000001</v>
          </cell>
          <cell r="G72">
            <v>4307572.1780000003</v>
          </cell>
          <cell r="H72">
            <v>3591001.5970000001</v>
          </cell>
          <cell r="I72">
            <v>3277701.63</v>
          </cell>
          <cell r="J72">
            <v>0</v>
          </cell>
          <cell r="K72">
            <v>0</v>
          </cell>
          <cell r="L72">
            <v>0</v>
          </cell>
          <cell r="M72">
            <v>0</v>
          </cell>
          <cell r="N72">
            <v>0</v>
          </cell>
          <cell r="O72">
            <v>0</v>
          </cell>
          <cell r="P72">
            <v>0</v>
          </cell>
          <cell r="Q72">
            <v>3974950.6269999999</v>
          </cell>
          <cell r="R72">
            <v>8437626.2579999994</v>
          </cell>
          <cell r="S72">
            <v>12745198.436000001</v>
          </cell>
          <cell r="T72">
            <v>16336200.033</v>
          </cell>
          <cell r="U72">
            <v>19613901.662999999</v>
          </cell>
          <cell r="V72">
            <v>19613901.662999999</v>
          </cell>
          <cell r="W72">
            <v>19613901.662999999</v>
          </cell>
          <cell r="X72">
            <v>19613901.662999999</v>
          </cell>
          <cell r="Y72">
            <v>19613901.662999999</v>
          </cell>
          <cell r="Z72">
            <v>19613901.662999999</v>
          </cell>
          <cell r="AA72">
            <v>19613901.662999999</v>
          </cell>
          <cell r="AB72">
            <v>19613901.662999999</v>
          </cell>
          <cell r="AC72">
            <v>12745198.436000001</v>
          </cell>
          <cell r="AD72">
            <v>6868703.227</v>
          </cell>
          <cell r="AE72">
            <v>0</v>
          </cell>
          <cell r="AF72">
            <v>0</v>
          </cell>
        </row>
        <row r="74">
          <cell r="D74" t="str">
            <v>validação PRE COMPRA/VENDA</v>
          </cell>
        </row>
        <row r="75">
          <cell r="D75" t="str">
            <v>ap_dist</v>
          </cell>
          <cell r="E75">
            <v>343256941.005</v>
          </cell>
          <cell r="F75">
            <v>258808578.63</v>
          </cell>
          <cell r="G75">
            <v>273758447</v>
          </cell>
          <cell r="H75">
            <v>276521930.63</v>
          </cell>
          <cell r="I75">
            <v>192416299.99999997</v>
          </cell>
          <cell r="J75">
            <v>210984615.38461539</v>
          </cell>
          <cell r="K75">
            <v>184803846.15384614</v>
          </cell>
          <cell r="L75">
            <v>176907692.30769229</v>
          </cell>
          <cell r="M75">
            <v>174650473.49107096</v>
          </cell>
          <cell r="N75">
            <v>203693077.0319092</v>
          </cell>
          <cell r="O75">
            <v>249710321.55481005</v>
          </cell>
          <cell r="P75">
            <v>278000377.38395667</v>
          </cell>
          <cell r="Q75">
            <v>343256941.005</v>
          </cell>
          <cell r="R75">
            <v>602065519.63499999</v>
          </cell>
          <cell r="S75">
            <v>875823966.63499999</v>
          </cell>
          <cell r="T75">
            <v>1152345897.2649999</v>
          </cell>
          <cell r="U75">
            <v>1344762197.2649999</v>
          </cell>
          <cell r="V75">
            <v>1555746812.6496153</v>
          </cell>
          <cell r="W75">
            <v>1740550658.8034616</v>
          </cell>
          <cell r="X75">
            <v>1917458351.1111538</v>
          </cell>
          <cell r="Y75">
            <v>2092108824.6022248</v>
          </cell>
          <cell r="Z75">
            <v>2295801901.6341338</v>
          </cell>
          <cell r="AA75">
            <v>2545512223.1889439</v>
          </cell>
          <cell r="AB75">
            <v>2823512600.5729008</v>
          </cell>
          <cell r="AC75">
            <v>875823966.63499999</v>
          </cell>
          <cell r="AD75">
            <v>679922846.01461542</v>
          </cell>
          <cell r="AE75">
            <v>536362011.95260942</v>
          </cell>
          <cell r="AF75">
            <v>731403775.97067595</v>
          </cell>
        </row>
        <row r="76">
          <cell r="D76" t="str">
            <v>ap_dist_t</v>
          </cell>
          <cell r="E76">
            <v>111059703.02500001</v>
          </cell>
          <cell r="F76">
            <v>103410544.28</v>
          </cell>
          <cell r="G76">
            <v>109569408</v>
          </cell>
          <cell r="H76">
            <v>109063857.5</v>
          </cell>
          <cell r="I76">
            <v>115305763.99999997</v>
          </cell>
          <cell r="J76">
            <v>134584615.38461539</v>
          </cell>
          <cell r="K76">
            <v>135103846.15384614</v>
          </cell>
          <cell r="L76">
            <v>135207692.30769229</v>
          </cell>
          <cell r="M76">
            <v>130150473.49107096</v>
          </cell>
          <cell r="N76">
            <v>131893077.0319092</v>
          </cell>
          <cell r="O76">
            <v>131210321.55481006</v>
          </cell>
          <cell r="P76">
            <v>131700377.38395664</v>
          </cell>
          <cell r="Q76">
            <v>111059703.02500001</v>
          </cell>
          <cell r="R76">
            <v>214470247.30500001</v>
          </cell>
          <cell r="S76">
            <v>324039655.30500001</v>
          </cell>
          <cell r="T76">
            <v>433103512.80500001</v>
          </cell>
          <cell r="U76">
            <v>548409276.80499995</v>
          </cell>
          <cell r="V76">
            <v>682993892.18961537</v>
          </cell>
          <cell r="W76">
            <v>818097738.34346151</v>
          </cell>
          <cell r="X76">
            <v>953305430.6511538</v>
          </cell>
          <cell r="Y76">
            <v>1083455904.1422248</v>
          </cell>
          <cell r="Z76">
            <v>1215348981.174134</v>
          </cell>
          <cell r="AA76">
            <v>1346559302.7289441</v>
          </cell>
          <cell r="AB76">
            <v>1478259680.1129007</v>
          </cell>
          <cell r="AC76">
            <v>324039655.30500001</v>
          </cell>
          <cell r="AD76">
            <v>358954236.88461536</v>
          </cell>
          <cell r="AE76">
            <v>400462011.95260942</v>
          </cell>
          <cell r="AF76">
            <v>394803775.97067595</v>
          </cell>
        </row>
        <row r="77">
          <cell r="D77" t="str">
            <v>ap_dist_h</v>
          </cell>
          <cell r="E77">
            <v>186518223.97999999</v>
          </cell>
          <cell r="F77">
            <v>131860281.84999999</v>
          </cell>
          <cell r="G77">
            <v>137646775</v>
          </cell>
          <cell r="H77">
            <v>131564623.63</v>
          </cell>
          <cell r="I77">
            <v>64605354.000000007</v>
          </cell>
          <cell r="J77">
            <v>44600000</v>
          </cell>
          <cell r="K77">
            <v>17800000</v>
          </cell>
          <cell r="L77">
            <v>9700000</v>
          </cell>
          <cell r="M77">
            <v>13000000</v>
          </cell>
          <cell r="N77">
            <v>39800000</v>
          </cell>
          <cell r="O77">
            <v>86700000</v>
          </cell>
          <cell r="P77">
            <v>114300000</v>
          </cell>
          <cell r="Q77">
            <v>186518223.97999999</v>
          </cell>
          <cell r="R77">
            <v>318378505.82999998</v>
          </cell>
          <cell r="S77">
            <v>456025280.82999998</v>
          </cell>
          <cell r="T77">
            <v>587589904.46000004</v>
          </cell>
          <cell r="U77">
            <v>652195258.46000004</v>
          </cell>
          <cell r="V77">
            <v>696795258.46000004</v>
          </cell>
          <cell r="W77">
            <v>714595258.46000004</v>
          </cell>
          <cell r="X77">
            <v>724295258.46000004</v>
          </cell>
          <cell r="Y77">
            <v>737295258.46000004</v>
          </cell>
          <cell r="Z77">
            <v>777095258.46000004</v>
          </cell>
          <cell r="AA77">
            <v>863795258.46000004</v>
          </cell>
          <cell r="AB77">
            <v>978095258.46000004</v>
          </cell>
          <cell r="AC77">
            <v>456025280.82999998</v>
          </cell>
          <cell r="AD77">
            <v>240769977.63</v>
          </cell>
          <cell r="AE77">
            <v>40500000</v>
          </cell>
          <cell r="AF77">
            <v>240800000</v>
          </cell>
        </row>
        <row r="78">
          <cell r="D78" t="str">
            <v>ap_dist_e</v>
          </cell>
          <cell r="E78">
            <v>45679014</v>
          </cell>
          <cell r="F78">
            <v>23537752.5</v>
          </cell>
          <cell r="G78">
            <v>26542264</v>
          </cell>
          <cell r="H78">
            <v>35893449.5</v>
          </cell>
          <cell r="I78">
            <v>12505182.000000002</v>
          </cell>
          <cell r="J78">
            <v>31800000</v>
          </cell>
          <cell r="K78">
            <v>31900000</v>
          </cell>
          <cell r="L78">
            <v>32000000</v>
          </cell>
          <cell r="M78">
            <v>31500000</v>
          </cell>
          <cell r="N78">
            <v>32000000</v>
          </cell>
          <cell r="O78">
            <v>31800000</v>
          </cell>
          <cell r="P78">
            <v>32000000</v>
          </cell>
          <cell r="Q78">
            <v>45679014</v>
          </cell>
          <cell r="R78">
            <v>69216766.5</v>
          </cell>
          <cell r="S78">
            <v>95759030.5</v>
          </cell>
          <cell r="T78">
            <v>131652480</v>
          </cell>
          <cell r="U78">
            <v>144157662</v>
          </cell>
          <cell r="V78">
            <v>175957662</v>
          </cell>
          <cell r="W78">
            <v>207857662</v>
          </cell>
          <cell r="X78">
            <v>239857662</v>
          </cell>
          <cell r="Y78">
            <v>271357662</v>
          </cell>
          <cell r="Z78">
            <v>303357662</v>
          </cell>
          <cell r="AA78">
            <v>335157662</v>
          </cell>
          <cell r="AB78">
            <v>367157662</v>
          </cell>
          <cell r="AC78">
            <v>95759030.5</v>
          </cell>
          <cell r="AD78">
            <v>80198631.5</v>
          </cell>
          <cell r="AE78">
            <v>95400000</v>
          </cell>
          <cell r="AF78">
            <v>95800000</v>
          </cell>
        </row>
        <row r="79">
          <cell r="D79" t="str">
            <v>ren_ap_dist</v>
          </cell>
          <cell r="E79">
            <v>67606375</v>
          </cell>
          <cell r="F79">
            <v>63091530</v>
          </cell>
          <cell r="G79">
            <v>82382125</v>
          </cell>
          <cell r="H79">
            <v>87046365</v>
          </cell>
          <cell r="I79">
            <v>49415595</v>
          </cell>
          <cell r="J79">
            <v>39018867.924528301</v>
          </cell>
          <cell r="K79">
            <v>39196226.415094346</v>
          </cell>
          <cell r="L79">
            <v>39196226.415094346</v>
          </cell>
          <cell r="M79">
            <v>47118861.32456737</v>
          </cell>
          <cell r="N79">
            <v>47441960.952156</v>
          </cell>
          <cell r="O79">
            <v>47199165.197089143</v>
          </cell>
          <cell r="P79">
            <v>47427360.248061128</v>
          </cell>
          <cell r="Q79">
            <v>67606375</v>
          </cell>
          <cell r="R79">
            <v>130697905</v>
          </cell>
          <cell r="S79">
            <v>213080030</v>
          </cell>
          <cell r="T79">
            <v>300126395</v>
          </cell>
          <cell r="U79">
            <v>349541990</v>
          </cell>
          <cell r="V79">
            <v>388560857.9245283</v>
          </cell>
          <cell r="W79">
            <v>427757084.33962262</v>
          </cell>
          <cell r="X79">
            <v>466953310.75471699</v>
          </cell>
          <cell r="Y79">
            <v>514072172.07928437</v>
          </cell>
          <cell r="Z79">
            <v>561514133.03144038</v>
          </cell>
          <cell r="AA79">
            <v>608713298.22852957</v>
          </cell>
          <cell r="AB79">
            <v>656140658.47659075</v>
          </cell>
          <cell r="AC79">
            <v>213080030</v>
          </cell>
          <cell r="AD79">
            <v>175480827.9245283</v>
          </cell>
          <cell r="AE79">
            <v>125511314.15475607</v>
          </cell>
          <cell r="AF79">
            <v>142068486.39730626</v>
          </cell>
        </row>
        <row r="80">
          <cell r="D80" t="str">
            <v>ap_ren_rsu</v>
          </cell>
          <cell r="E80">
            <v>37584185</v>
          </cell>
          <cell r="F80">
            <v>38190480</v>
          </cell>
          <cell r="G80">
            <v>43128825</v>
          </cell>
          <cell r="H80">
            <v>38094055</v>
          </cell>
          <cell r="I80">
            <v>24931125</v>
          </cell>
          <cell r="J80">
            <v>39018867.924528301</v>
          </cell>
          <cell r="K80">
            <v>39196226.415094346</v>
          </cell>
          <cell r="L80">
            <v>39196226.415094346</v>
          </cell>
          <cell r="M80">
            <v>37380191.693290733</v>
          </cell>
          <cell r="N80">
            <v>37571884.98402556</v>
          </cell>
          <cell r="O80">
            <v>37380191.693290733</v>
          </cell>
          <cell r="P80">
            <v>37571884.98402556</v>
          </cell>
          <cell r="Q80">
            <v>37584185</v>
          </cell>
          <cell r="R80">
            <v>75774665</v>
          </cell>
          <cell r="S80">
            <v>118903490</v>
          </cell>
          <cell r="T80">
            <v>156997545</v>
          </cell>
          <cell r="U80">
            <v>181928670</v>
          </cell>
          <cell r="V80">
            <v>220947537.9245283</v>
          </cell>
          <cell r="W80">
            <v>260143764.33962265</v>
          </cell>
          <cell r="X80">
            <v>299339990.75471699</v>
          </cell>
          <cell r="Y80">
            <v>336720182.4480077</v>
          </cell>
          <cell r="Z80">
            <v>374292067.43203324</v>
          </cell>
          <cell r="AA80">
            <v>411672259.12532395</v>
          </cell>
          <cell r="AB80">
            <v>449244144.10934949</v>
          </cell>
          <cell r="AC80">
            <v>118903490</v>
          </cell>
          <cell r="AD80">
            <v>102044047.9245283</v>
          </cell>
          <cell r="AE80">
            <v>115772644.52347943</v>
          </cell>
          <cell r="AF80">
            <v>112523961.66134185</v>
          </cell>
        </row>
        <row r="81">
          <cell r="D81" t="str">
            <v>ap_ren_t</v>
          </cell>
          <cell r="E81">
            <v>15507350</v>
          </cell>
          <cell r="F81">
            <v>17184730</v>
          </cell>
          <cell r="G81">
            <v>31885020</v>
          </cell>
          <cell r="H81">
            <v>37287620</v>
          </cell>
          <cell r="I81">
            <v>19934150</v>
          </cell>
          <cell r="J81">
            <v>0</v>
          </cell>
          <cell r="K81">
            <v>0</v>
          </cell>
          <cell r="L81">
            <v>0</v>
          </cell>
          <cell r="M81">
            <v>4869334.8156383168</v>
          </cell>
          <cell r="N81">
            <v>4935037.9840652198</v>
          </cell>
          <cell r="O81">
            <v>4909486.7518992024</v>
          </cell>
          <cell r="P81">
            <v>4927737.6320177866</v>
          </cell>
          <cell r="Q81">
            <v>15507350</v>
          </cell>
          <cell r="R81">
            <v>32692080</v>
          </cell>
          <cell r="S81">
            <v>64577100</v>
          </cell>
          <cell r="T81">
            <v>101864720</v>
          </cell>
          <cell r="U81">
            <v>121798870</v>
          </cell>
          <cell r="V81">
            <v>121798870</v>
          </cell>
          <cell r="W81">
            <v>121798870</v>
          </cell>
          <cell r="X81">
            <v>121798870</v>
          </cell>
          <cell r="Y81">
            <v>126668204.81563832</v>
          </cell>
          <cell r="Z81">
            <v>131603242.79970354</v>
          </cell>
          <cell r="AA81">
            <v>136512729.55160275</v>
          </cell>
          <cell r="AB81">
            <v>141440467.18362054</v>
          </cell>
          <cell r="AC81">
            <v>64577100</v>
          </cell>
          <cell r="AD81">
            <v>57221770</v>
          </cell>
          <cell r="AE81">
            <v>4869334.8156383168</v>
          </cell>
          <cell r="AF81">
            <v>14772262.367982209</v>
          </cell>
        </row>
        <row r="82">
          <cell r="D82" t="str">
            <v>ap_ren_e</v>
          </cell>
          <cell r="E82">
            <v>14514840</v>
          </cell>
          <cell r="F82">
            <v>7716320</v>
          </cell>
          <cell r="G82">
            <v>7368280</v>
          </cell>
          <cell r="H82">
            <v>11664690</v>
          </cell>
          <cell r="I82">
            <v>4550320</v>
          </cell>
          <cell r="J82">
            <v>0</v>
          </cell>
          <cell r="K82">
            <v>0</v>
          </cell>
          <cell r="L82">
            <v>0</v>
          </cell>
          <cell r="M82">
            <v>4869334.8156383168</v>
          </cell>
          <cell r="N82">
            <v>4935037.9840652198</v>
          </cell>
          <cell r="O82">
            <v>4909486.7518992024</v>
          </cell>
          <cell r="P82">
            <v>4927737.6320177866</v>
          </cell>
          <cell r="Q82">
            <v>14514840</v>
          </cell>
          <cell r="R82">
            <v>22231160</v>
          </cell>
          <cell r="S82">
            <v>29599440</v>
          </cell>
          <cell r="T82">
            <v>41264130</v>
          </cell>
          <cell r="U82">
            <v>45814450</v>
          </cell>
          <cell r="V82">
            <v>45814450</v>
          </cell>
          <cell r="W82">
            <v>45814450</v>
          </cell>
          <cell r="X82">
            <v>45814450</v>
          </cell>
          <cell r="Y82">
            <v>50683784.815638319</v>
          </cell>
          <cell r="Z82">
            <v>55618822.799703538</v>
          </cell>
          <cell r="AA82">
            <v>60528309.551602744</v>
          </cell>
          <cell r="AB82">
            <v>65456047.183620527</v>
          </cell>
          <cell r="AC82">
            <v>29599440</v>
          </cell>
          <cell r="AD82">
            <v>16215010</v>
          </cell>
          <cell r="AE82">
            <v>4869334.8156383168</v>
          </cell>
          <cell r="AF82">
            <v>14772262.367982209</v>
          </cell>
        </row>
        <row r="83">
          <cell r="D83" t="str">
            <v>auto</v>
          </cell>
          <cell r="E83">
            <v>410863316.005</v>
          </cell>
          <cell r="F83">
            <v>321900108.63</v>
          </cell>
          <cell r="G83">
            <v>356140572</v>
          </cell>
          <cell r="H83">
            <v>363568295.63</v>
          </cell>
          <cell r="I83">
            <v>241831894.99999997</v>
          </cell>
          <cell r="J83">
            <v>250003483.30914369</v>
          </cell>
          <cell r="K83">
            <v>224000072.56894049</v>
          </cell>
          <cell r="L83">
            <v>216103918.72278664</v>
          </cell>
          <cell r="M83">
            <v>221769334.81563833</v>
          </cell>
          <cell r="N83">
            <v>251135037.9840652</v>
          </cell>
          <cell r="O83">
            <v>296909486.75189918</v>
          </cell>
          <cell r="P83">
            <v>325427737.63201779</v>
          </cell>
          <cell r="Q83">
            <v>410863316.005</v>
          </cell>
          <cell r="R83">
            <v>732763424.63499999</v>
          </cell>
          <cell r="S83">
            <v>1088903996.635</v>
          </cell>
          <cell r="T83">
            <v>1452472292.2649999</v>
          </cell>
          <cell r="U83">
            <v>1694304187.2649999</v>
          </cell>
          <cell r="V83">
            <v>1944307670.5741436</v>
          </cell>
          <cell r="W83">
            <v>2168307743.143084</v>
          </cell>
          <cell r="X83">
            <v>2384411661.8658705</v>
          </cell>
          <cell r="Y83">
            <v>2606180996.681509</v>
          </cell>
          <cell r="Z83">
            <v>2857316034.6655741</v>
          </cell>
          <cell r="AA83">
            <v>3154225521.4174733</v>
          </cell>
          <cell r="AB83">
            <v>3479653259.0494909</v>
          </cell>
          <cell r="AC83">
            <v>1088903996.635</v>
          </cell>
          <cell r="AD83">
            <v>855403673.93914366</v>
          </cell>
          <cell r="AE83">
            <v>661873326.10736549</v>
          </cell>
          <cell r="AF83">
            <v>873472262.36798215</v>
          </cell>
        </row>
        <row r="84">
          <cell r="E84">
            <v>26564628.511344802</v>
          </cell>
          <cell r="F84">
            <v>20282122.069873132</v>
          </cell>
          <cell r="G84">
            <v>21570883</v>
          </cell>
          <cell r="H84">
            <v>22053033.78999253</v>
          </cell>
          <cell r="I84">
            <v>15313698.131199999</v>
          </cell>
          <cell r="J84">
            <v>16939649.230769232</v>
          </cell>
          <cell r="K84">
            <v>13553609.230769232</v>
          </cell>
          <cell r="L84">
            <v>12939198.461538462</v>
          </cell>
          <cell r="M84">
            <v>12799433.144374968</v>
          </cell>
          <cell r="N84">
            <v>15048955.392233646</v>
          </cell>
          <cell r="O84">
            <v>18632982.508836705</v>
          </cell>
          <cell r="P84">
            <v>20831566.416876964</v>
          </cell>
          <cell r="AB84">
            <v>216529759.88780966</v>
          </cell>
          <cell r="AC84">
            <v>68417633.58121793</v>
          </cell>
          <cell r="AD84">
            <v>54306381.151961759</v>
          </cell>
          <cell r="AE84">
            <v>39292240.836682662</v>
          </cell>
          <cell r="AF84">
            <v>54513504.317947313</v>
          </cell>
        </row>
        <row r="85">
          <cell r="E85">
            <v>5084859.2799999993</v>
          </cell>
          <cell r="F85">
            <v>4579627.95</v>
          </cell>
          <cell r="G85">
            <v>5967763.6991504226</v>
          </cell>
          <cell r="H85">
            <v>6525266.581326453</v>
          </cell>
          <cell r="I85">
            <v>3551887.5835550702</v>
          </cell>
          <cell r="J85">
            <v>2646903.9802754605</v>
          </cell>
          <cell r="K85">
            <v>2658935.3620039858</v>
          </cell>
          <cell r="L85">
            <v>2658935.3620039858</v>
          </cell>
          <cell r="M85">
            <v>3290488.7935955254</v>
          </cell>
          <cell r="N85">
            <v>3313676.5893025752</v>
          </cell>
          <cell r="O85">
            <v>3296712.343715963</v>
          </cell>
          <cell r="P85">
            <v>3312545.0347352233</v>
          </cell>
          <cell r="AB85">
            <v>46887602.559664667</v>
          </cell>
          <cell r="AC85">
            <v>15632250.929150423</v>
          </cell>
          <cell r="AD85">
            <v>12724058.145156983</v>
          </cell>
          <cell r="AE85">
            <v>8608359.517603498</v>
          </cell>
          <cell r="AF85">
            <v>9922933.9677537605</v>
          </cell>
        </row>
        <row r="86">
          <cell r="D86" t="str">
            <v>auto$</v>
          </cell>
          <cell r="E86">
            <v>31649487.791344799</v>
          </cell>
          <cell r="F86">
            <v>24861750.019873131</v>
          </cell>
          <cell r="G86">
            <v>27538646.699150421</v>
          </cell>
          <cell r="H86">
            <v>28578300.371318981</v>
          </cell>
          <cell r="I86">
            <v>18865585.714755069</v>
          </cell>
          <cell r="J86">
            <v>19586553.211044692</v>
          </cell>
          <cell r="K86">
            <v>16212544.592773218</v>
          </cell>
          <cell r="L86">
            <v>15598133.823542448</v>
          </cell>
          <cell r="M86">
            <v>16089921.937970493</v>
          </cell>
          <cell r="N86">
            <v>18362631.981536221</v>
          </cell>
          <cell r="O86">
            <v>21929694.852552667</v>
          </cell>
          <cell r="P86">
            <v>24144111.451612189</v>
          </cell>
          <cell r="Q86">
            <v>31649487.791344799</v>
          </cell>
          <cell r="R86">
            <v>56511237.811217934</v>
          </cell>
          <cell r="S86">
            <v>84049884.510368347</v>
          </cell>
          <cell r="T86">
            <v>112628184.88168733</v>
          </cell>
          <cell r="U86">
            <v>131493770.5964424</v>
          </cell>
          <cell r="V86">
            <v>151080323.8074871</v>
          </cell>
          <cell r="W86">
            <v>167292868.40026033</v>
          </cell>
          <cell r="X86">
            <v>182891002.22380278</v>
          </cell>
          <cell r="Y86">
            <v>198980924.16177326</v>
          </cell>
          <cell r="Z86">
            <v>217343556.14330947</v>
          </cell>
          <cell r="AA86">
            <v>239273250.99586213</v>
          </cell>
          <cell r="AB86">
            <v>263417362.4474743</v>
          </cell>
          <cell r="AC86">
            <v>84049884.510368347</v>
          </cell>
          <cell r="AD86">
            <v>67030439.297118746</v>
          </cell>
          <cell r="AE86">
            <v>47900600.354286164</v>
          </cell>
          <cell r="AF86">
            <v>64436438.285701081</v>
          </cell>
        </row>
        <row r="87">
          <cell r="E87">
            <v>13510251.03293765</v>
          </cell>
          <cell r="F87">
            <v>15842421.093318807</v>
          </cell>
          <cell r="G87">
            <v>20291106.380929694</v>
          </cell>
          <cell r="H87">
            <v>15332870.362085421</v>
          </cell>
          <cell r="I87">
            <v>13826459.906475592</v>
          </cell>
          <cell r="J87">
            <v>11184463.427847965</v>
          </cell>
          <cell r="K87">
            <v>11245273.859999999</v>
          </cell>
          <cell r="L87">
            <v>10964850.279812992</v>
          </cell>
        </row>
        <row r="89">
          <cell r="D89" t="str">
            <v>int$</v>
          </cell>
          <cell r="E89">
            <v>2124210.15</v>
          </cell>
          <cell r="F89">
            <v>2192852.7400000002</v>
          </cell>
          <cell r="G89">
            <v>2029687.99</v>
          </cell>
          <cell r="H89">
            <v>2164652.35</v>
          </cell>
          <cell r="I89">
            <v>2115000</v>
          </cell>
          <cell r="J89">
            <v>2300000</v>
          </cell>
          <cell r="K89">
            <v>2300000</v>
          </cell>
          <cell r="L89">
            <v>2300000</v>
          </cell>
          <cell r="M89">
            <v>2300000</v>
          </cell>
          <cell r="N89">
            <v>2300000</v>
          </cell>
          <cell r="O89">
            <v>2300000</v>
          </cell>
          <cell r="P89">
            <v>2300000</v>
          </cell>
          <cell r="Q89">
            <v>2124210.15</v>
          </cell>
          <cell r="R89">
            <v>4317062.8900000006</v>
          </cell>
          <cell r="S89">
            <v>6346750.8800000008</v>
          </cell>
          <cell r="T89">
            <v>8511403.2300000004</v>
          </cell>
          <cell r="U89">
            <v>10626403.23</v>
          </cell>
          <cell r="V89">
            <v>12926403.23</v>
          </cell>
          <cell r="W89">
            <v>15226403.23</v>
          </cell>
          <cell r="X89">
            <v>17526403.23</v>
          </cell>
          <cell r="Y89">
            <v>19826403.23</v>
          </cell>
          <cell r="Z89">
            <v>22126403.23</v>
          </cell>
          <cell r="AA89">
            <v>24426403.23</v>
          </cell>
          <cell r="AB89">
            <v>26726403.23</v>
          </cell>
        </row>
        <row r="91">
          <cell r="E91">
            <v>94580000</v>
          </cell>
          <cell r="F91">
            <v>-115172000</v>
          </cell>
          <cell r="G91">
            <v>-252903000</v>
          </cell>
          <cell r="H91">
            <v>-156890000</v>
          </cell>
          <cell r="I91">
            <v>-36299300</v>
          </cell>
          <cell r="J91">
            <v>0</v>
          </cell>
          <cell r="K91">
            <v>0</v>
          </cell>
        </row>
        <row r="92">
          <cell r="D92" t="str">
            <v>Ainda não usado</v>
          </cell>
          <cell r="E92">
            <v>135163800</v>
          </cell>
          <cell r="F92">
            <v>136779500</v>
          </cell>
          <cell r="G92">
            <v>149927200</v>
          </cell>
          <cell r="H92">
            <v>210210500</v>
          </cell>
          <cell r="I92">
            <v>287979400</v>
          </cell>
          <cell r="J92">
            <v>0</v>
          </cell>
          <cell r="K92">
            <v>0</v>
          </cell>
          <cell r="L92">
            <v>0</v>
          </cell>
          <cell r="M92">
            <v>0</v>
          </cell>
          <cell r="N92">
            <v>0</v>
          </cell>
          <cell r="O92">
            <v>0</v>
          </cell>
          <cell r="P92">
            <v>0</v>
          </cell>
          <cell r="Q92">
            <v>135163800</v>
          </cell>
          <cell r="R92">
            <v>271943300</v>
          </cell>
          <cell r="S92">
            <v>421870500</v>
          </cell>
          <cell r="T92">
            <v>632081000</v>
          </cell>
          <cell r="U92">
            <v>920060400</v>
          </cell>
          <cell r="V92">
            <v>920060400</v>
          </cell>
          <cell r="W92">
            <v>920060400</v>
          </cell>
          <cell r="X92">
            <v>920060400</v>
          </cell>
          <cell r="Y92">
            <v>920060400</v>
          </cell>
          <cell r="Z92">
            <v>920060400</v>
          </cell>
          <cell r="AA92">
            <v>920060400</v>
          </cell>
          <cell r="AB92">
            <v>920060400</v>
          </cell>
          <cell r="AC92">
            <v>421870500</v>
          </cell>
          <cell r="AD92">
            <v>498189900</v>
          </cell>
          <cell r="AE92">
            <v>0</v>
          </cell>
          <cell r="AF92">
            <v>0</v>
          </cell>
        </row>
        <row r="93">
          <cell r="D93" t="str">
            <v>Ainda não usado</v>
          </cell>
          <cell r="E93">
            <v>40583800</v>
          </cell>
          <cell r="F93">
            <v>34897500</v>
          </cell>
          <cell r="G93">
            <v>35448200</v>
          </cell>
          <cell r="H93">
            <v>32557500</v>
          </cell>
          <cell r="I93">
            <v>9499700</v>
          </cell>
          <cell r="J93">
            <v>0</v>
          </cell>
          <cell r="K93">
            <v>0</v>
          </cell>
          <cell r="L93">
            <v>0</v>
          </cell>
          <cell r="M93">
            <v>0</v>
          </cell>
          <cell r="N93">
            <v>0</v>
          </cell>
          <cell r="O93">
            <v>0</v>
          </cell>
          <cell r="P93">
            <v>0</v>
          </cell>
          <cell r="Q93">
            <v>40583800</v>
          </cell>
          <cell r="R93">
            <v>75481300</v>
          </cell>
          <cell r="S93">
            <v>110929500</v>
          </cell>
          <cell r="T93">
            <v>143487000</v>
          </cell>
          <cell r="U93">
            <v>152986700</v>
          </cell>
          <cell r="V93">
            <v>152986700</v>
          </cell>
          <cell r="W93">
            <v>152986700</v>
          </cell>
          <cell r="X93">
            <v>152986700</v>
          </cell>
          <cell r="Y93">
            <v>152986700</v>
          </cell>
          <cell r="Z93">
            <v>152986700</v>
          </cell>
          <cell r="AA93">
            <v>152986700</v>
          </cell>
          <cell r="AB93">
            <v>152986700</v>
          </cell>
          <cell r="AC93">
            <v>110929500</v>
          </cell>
          <cell r="AD93">
            <v>42057200</v>
          </cell>
          <cell r="AE93">
            <v>0</v>
          </cell>
          <cell r="AF93">
            <v>0</v>
          </cell>
        </row>
        <row r="94">
          <cell r="D94" t="str">
            <v>imp</v>
          </cell>
          <cell r="E94">
            <v>253544100</v>
          </cell>
          <cell r="F94">
            <v>233339900</v>
          </cell>
          <cell r="G94">
            <v>379420400</v>
          </cell>
          <cell r="H94">
            <v>344347100</v>
          </cell>
          <cell r="I94">
            <v>402356900</v>
          </cell>
          <cell r="J94">
            <v>0</v>
          </cell>
          <cell r="K94">
            <v>0</v>
          </cell>
          <cell r="L94">
            <v>0</v>
          </cell>
          <cell r="M94">
            <v>0</v>
          </cell>
          <cell r="N94">
            <v>0</v>
          </cell>
          <cell r="O94">
            <v>0</v>
          </cell>
          <cell r="P94">
            <v>0</v>
          </cell>
          <cell r="Q94">
            <v>253544100</v>
          </cell>
          <cell r="R94">
            <v>486884000</v>
          </cell>
          <cell r="S94">
            <v>866304400</v>
          </cell>
          <cell r="T94">
            <v>1210651500</v>
          </cell>
          <cell r="U94">
            <v>1613008400</v>
          </cell>
          <cell r="V94">
            <v>1613008400</v>
          </cell>
          <cell r="W94">
            <v>1613008400</v>
          </cell>
          <cell r="X94">
            <v>1613008400</v>
          </cell>
          <cell r="Y94">
            <v>1613008400</v>
          </cell>
          <cell r="Z94">
            <v>1613008400</v>
          </cell>
          <cell r="AA94">
            <v>1613008400</v>
          </cell>
          <cell r="AB94">
            <v>1613008400</v>
          </cell>
          <cell r="AC94">
            <v>866304400</v>
          </cell>
          <cell r="AD94">
            <v>746704000</v>
          </cell>
          <cell r="AE94">
            <v>0</v>
          </cell>
          <cell r="AF94">
            <v>0</v>
          </cell>
        </row>
        <row r="95">
          <cell r="D95" t="str">
            <v>exp</v>
          </cell>
          <cell r="E95">
            <v>158964100</v>
          </cell>
          <cell r="F95">
            <v>131457900</v>
          </cell>
          <cell r="G95">
            <v>264941400</v>
          </cell>
          <cell r="H95">
            <v>166694100</v>
          </cell>
          <cell r="I95">
            <v>123877200</v>
          </cell>
          <cell r="J95">
            <v>0</v>
          </cell>
          <cell r="K95">
            <v>0</v>
          </cell>
          <cell r="L95">
            <v>0</v>
          </cell>
          <cell r="M95">
            <v>0</v>
          </cell>
          <cell r="N95">
            <v>0</v>
          </cell>
          <cell r="O95">
            <v>0</v>
          </cell>
          <cell r="P95">
            <v>0</v>
          </cell>
          <cell r="Q95">
            <v>158964100</v>
          </cell>
          <cell r="R95">
            <v>290422000</v>
          </cell>
          <cell r="S95">
            <v>555363400</v>
          </cell>
          <cell r="T95">
            <v>722057500</v>
          </cell>
          <cell r="U95">
            <v>845934700</v>
          </cell>
          <cell r="V95">
            <v>845934700</v>
          </cell>
          <cell r="W95">
            <v>845934700</v>
          </cell>
          <cell r="X95">
            <v>845934700</v>
          </cell>
          <cell r="Y95">
            <v>845934700</v>
          </cell>
          <cell r="Z95">
            <v>845934700</v>
          </cell>
          <cell r="AA95">
            <v>845934700</v>
          </cell>
          <cell r="AB95">
            <v>845934700</v>
          </cell>
          <cell r="AC95">
            <v>555363400</v>
          </cell>
          <cell r="AD95">
            <v>290571300</v>
          </cell>
          <cell r="AE95">
            <v>0</v>
          </cell>
          <cell r="AF95">
            <v>0</v>
          </cell>
        </row>
        <row r="96">
          <cell r="D96" t="str">
            <v>imp_sep</v>
          </cell>
          <cell r="E96">
            <v>19095100</v>
          </cell>
          <cell r="F96">
            <v>16285900</v>
          </cell>
          <cell r="G96">
            <v>12038400</v>
          </cell>
          <cell r="H96">
            <v>9804100</v>
          </cell>
          <cell r="I96">
            <v>62388900</v>
          </cell>
          <cell r="J96">
            <v>0</v>
          </cell>
          <cell r="K96">
            <v>0</v>
          </cell>
          <cell r="L96">
            <v>0</v>
          </cell>
          <cell r="M96">
            <v>0</v>
          </cell>
          <cell r="N96">
            <v>0</v>
          </cell>
          <cell r="O96">
            <v>0</v>
          </cell>
          <cell r="P96">
            <v>0</v>
          </cell>
          <cell r="Q96">
            <v>19095100</v>
          </cell>
          <cell r="R96">
            <v>35381000</v>
          </cell>
          <cell r="S96">
            <v>47419400</v>
          </cell>
          <cell r="T96">
            <v>57223500</v>
          </cell>
          <cell r="U96">
            <v>119612400</v>
          </cell>
          <cell r="V96">
            <v>119612400</v>
          </cell>
          <cell r="W96">
            <v>119612400</v>
          </cell>
          <cell r="X96">
            <v>119612400</v>
          </cell>
          <cell r="Y96">
            <v>119612400</v>
          </cell>
          <cell r="Z96">
            <v>119612400</v>
          </cell>
          <cell r="AA96">
            <v>119612400</v>
          </cell>
          <cell r="AB96">
            <v>119612400</v>
          </cell>
          <cell r="AC96">
            <v>47419400</v>
          </cell>
          <cell r="AD96">
            <v>72193000</v>
          </cell>
          <cell r="AE96">
            <v>0</v>
          </cell>
          <cell r="AF96">
            <v>0</v>
          </cell>
        </row>
        <row r="97">
          <cell r="D97" t="str">
            <v>exp_sep</v>
          </cell>
          <cell r="E97">
            <v>158964100</v>
          </cell>
          <cell r="F97">
            <v>131457900</v>
          </cell>
          <cell r="G97">
            <v>264941400</v>
          </cell>
          <cell r="H97">
            <v>166694100</v>
          </cell>
          <cell r="I97">
            <v>123877200</v>
          </cell>
          <cell r="J97">
            <v>0</v>
          </cell>
          <cell r="K97">
            <v>0</v>
          </cell>
          <cell r="L97">
            <v>0</v>
          </cell>
          <cell r="M97">
            <v>0</v>
          </cell>
          <cell r="N97">
            <v>0</v>
          </cell>
          <cell r="O97">
            <v>0</v>
          </cell>
          <cell r="P97">
            <v>0</v>
          </cell>
          <cell r="Q97">
            <v>158964100</v>
          </cell>
          <cell r="R97">
            <v>290422000</v>
          </cell>
          <cell r="S97">
            <v>555363400</v>
          </cell>
          <cell r="T97">
            <v>722057500</v>
          </cell>
          <cell r="U97">
            <v>845934700</v>
          </cell>
          <cell r="V97">
            <v>845934700</v>
          </cell>
          <cell r="W97">
            <v>845934700</v>
          </cell>
          <cell r="X97">
            <v>845934700</v>
          </cell>
          <cell r="Y97">
            <v>845934700</v>
          </cell>
          <cell r="Z97">
            <v>845934700</v>
          </cell>
          <cell r="AA97">
            <v>845934700</v>
          </cell>
          <cell r="AB97">
            <v>845934700</v>
          </cell>
          <cell r="AC97">
            <v>555363400</v>
          </cell>
          <cell r="AD97">
            <v>290571300</v>
          </cell>
          <cell r="AE97">
            <v>0</v>
          </cell>
          <cell r="AF97">
            <v>0</v>
          </cell>
        </row>
        <row r="98">
          <cell r="D98" t="str">
            <v>imp_senv</v>
          </cell>
          <cell r="E98">
            <v>234449000</v>
          </cell>
          <cell r="F98">
            <v>217054000</v>
          </cell>
          <cell r="G98">
            <v>367382000</v>
          </cell>
          <cell r="H98">
            <v>334543000</v>
          </cell>
          <cell r="I98">
            <v>339968000</v>
          </cell>
          <cell r="J98">
            <v>0</v>
          </cell>
          <cell r="K98">
            <v>0</v>
          </cell>
          <cell r="L98">
            <v>0</v>
          </cell>
          <cell r="M98">
            <v>0</v>
          </cell>
          <cell r="N98">
            <v>0</v>
          </cell>
          <cell r="O98">
            <v>0</v>
          </cell>
          <cell r="P98">
            <v>0</v>
          </cell>
          <cell r="Q98">
            <v>234449000</v>
          </cell>
          <cell r="R98">
            <v>451503000</v>
          </cell>
          <cell r="S98">
            <v>818885000</v>
          </cell>
          <cell r="T98">
            <v>1153428000</v>
          </cell>
          <cell r="U98">
            <v>1493396000</v>
          </cell>
          <cell r="V98">
            <v>1493396000</v>
          </cell>
          <cell r="W98">
            <v>1493396000</v>
          </cell>
          <cell r="X98">
            <v>1493396000</v>
          </cell>
          <cell r="Y98">
            <v>1493396000</v>
          </cell>
          <cell r="Z98">
            <v>1493396000</v>
          </cell>
          <cell r="AA98">
            <v>1493396000</v>
          </cell>
          <cell r="AB98">
            <v>1493396000</v>
          </cell>
          <cell r="AC98">
            <v>818885000</v>
          </cell>
          <cell r="AD98">
            <v>674511000</v>
          </cell>
          <cell r="AE98">
            <v>0</v>
          </cell>
          <cell r="AF98">
            <v>0</v>
          </cell>
        </row>
        <row r="99">
          <cell r="D99" t="str">
            <v>exp_senv</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0">
          <cell r="D100" t="str">
            <v>tst</v>
          </cell>
          <cell r="E100">
            <v>321126200</v>
          </cell>
          <cell r="F100">
            <v>262514500</v>
          </cell>
          <cell r="G100">
            <v>243551800</v>
          </cell>
          <cell r="H100">
            <v>217059500</v>
          </cell>
          <cell r="I100">
            <v>307769000</v>
          </cell>
          <cell r="J100">
            <v>0</v>
          </cell>
          <cell r="K100">
            <v>0</v>
          </cell>
          <cell r="L100">
            <v>0</v>
          </cell>
          <cell r="M100">
            <v>0</v>
          </cell>
          <cell r="N100">
            <v>0</v>
          </cell>
          <cell r="O100">
            <v>0</v>
          </cell>
          <cell r="P100">
            <v>0</v>
          </cell>
          <cell r="Q100">
            <v>321126200</v>
          </cell>
          <cell r="R100">
            <v>583640700</v>
          </cell>
          <cell r="S100">
            <v>827192500</v>
          </cell>
          <cell r="T100">
            <v>1044252000</v>
          </cell>
          <cell r="U100">
            <v>1352021000</v>
          </cell>
          <cell r="V100">
            <v>1352021000</v>
          </cell>
          <cell r="W100">
            <v>1352021000</v>
          </cell>
          <cell r="X100">
            <v>1352021000</v>
          </cell>
          <cell r="Y100">
            <v>1352021000</v>
          </cell>
          <cell r="Z100">
            <v>1352021000</v>
          </cell>
          <cell r="AA100">
            <v>1352021000</v>
          </cell>
          <cell r="AB100">
            <v>1352021000</v>
          </cell>
          <cell r="AC100">
            <v>827192500</v>
          </cell>
          <cell r="AD100">
            <v>524828500</v>
          </cell>
          <cell r="AE100">
            <v>0</v>
          </cell>
          <cell r="AF100">
            <v>0</v>
          </cell>
        </row>
        <row r="101">
          <cell r="D101" t="str">
            <v>com</v>
          </cell>
          <cell r="E101">
            <v>3771000</v>
          </cell>
          <cell r="F101">
            <v>5465000</v>
          </cell>
          <cell r="G101">
            <v>2139000</v>
          </cell>
          <cell r="H101">
            <v>962000</v>
          </cell>
          <cell r="I101">
            <v>53508000</v>
          </cell>
          <cell r="J101">
            <v>9632000</v>
          </cell>
          <cell r="K101">
            <v>0</v>
          </cell>
          <cell r="L101">
            <v>0</v>
          </cell>
          <cell r="M101">
            <v>0</v>
          </cell>
          <cell r="N101">
            <v>0</v>
          </cell>
          <cell r="O101">
            <v>0</v>
          </cell>
          <cell r="P101">
            <v>0</v>
          </cell>
          <cell r="Q101">
            <v>3771000</v>
          </cell>
          <cell r="R101">
            <v>9236000</v>
          </cell>
          <cell r="S101">
            <v>11375000</v>
          </cell>
          <cell r="T101">
            <v>12337000</v>
          </cell>
          <cell r="U101">
            <v>65845000</v>
          </cell>
          <cell r="V101">
            <v>75477000</v>
          </cell>
          <cell r="W101">
            <v>75477000</v>
          </cell>
          <cell r="X101">
            <v>75477000</v>
          </cell>
          <cell r="Y101">
            <v>75477000</v>
          </cell>
          <cell r="Z101">
            <v>75477000</v>
          </cell>
          <cell r="AA101">
            <v>75477000</v>
          </cell>
          <cell r="AB101">
            <v>75477000</v>
          </cell>
          <cell r="AC101">
            <v>11375000</v>
          </cell>
          <cell r="AD101">
            <v>64102000</v>
          </cell>
          <cell r="AE101">
            <v>0</v>
          </cell>
          <cell r="AF101">
            <v>0</v>
          </cell>
        </row>
        <row r="102">
          <cell r="D102" t="str">
            <v>ven</v>
          </cell>
          <cell r="E102">
            <v>145629000</v>
          </cell>
          <cell r="F102">
            <v>118648000</v>
          </cell>
          <cell r="G102">
            <v>254306000</v>
          </cell>
          <cell r="H102">
            <v>157278000</v>
          </cell>
          <cell r="I102">
            <v>114281000</v>
          </cell>
          <cell r="J102">
            <v>24438000</v>
          </cell>
          <cell r="K102">
            <v>0</v>
          </cell>
          <cell r="L102">
            <v>0</v>
          </cell>
          <cell r="M102">
            <v>0</v>
          </cell>
          <cell r="N102">
            <v>0</v>
          </cell>
          <cell r="O102">
            <v>0</v>
          </cell>
          <cell r="P102">
            <v>0</v>
          </cell>
          <cell r="Q102">
            <v>145629000</v>
          </cell>
          <cell r="R102">
            <v>264277000</v>
          </cell>
          <cell r="S102">
            <v>518583000</v>
          </cell>
          <cell r="T102">
            <v>675861000</v>
          </cell>
          <cell r="U102">
            <v>790142000</v>
          </cell>
          <cell r="V102">
            <v>814580000</v>
          </cell>
          <cell r="W102">
            <v>814580000</v>
          </cell>
          <cell r="X102">
            <v>814580000</v>
          </cell>
          <cell r="Y102">
            <v>814580000</v>
          </cell>
          <cell r="Z102">
            <v>814580000</v>
          </cell>
          <cell r="AA102">
            <v>814580000</v>
          </cell>
          <cell r="AB102">
            <v>814580000</v>
          </cell>
          <cell r="AC102">
            <v>518583000</v>
          </cell>
          <cell r="AD102">
            <v>295997000</v>
          </cell>
          <cell r="AE102">
            <v>0</v>
          </cell>
          <cell r="AF102">
            <v>0</v>
          </cell>
        </row>
        <row r="103">
          <cell r="E103">
            <v>47060.209000000003</v>
          </cell>
          <cell r="F103">
            <v>123147.546</v>
          </cell>
          <cell r="G103">
            <v>41054.159</v>
          </cell>
          <cell r="H103">
            <v>22787.315999999999</v>
          </cell>
          <cell r="I103">
            <v>1124613.6390000002</v>
          </cell>
          <cell r="J103">
            <v>207127.78300000002</v>
          </cell>
          <cell r="K103">
            <v>0</v>
          </cell>
          <cell r="L103">
            <v>0</v>
          </cell>
          <cell r="M103">
            <v>0</v>
          </cell>
          <cell r="N103">
            <v>0</v>
          </cell>
          <cell r="O103">
            <v>0</v>
          </cell>
          <cell r="P103">
            <v>0</v>
          </cell>
          <cell r="Q103">
            <v>47060.209000000003</v>
          </cell>
          <cell r="R103">
            <v>170207.755</v>
          </cell>
          <cell r="S103">
            <v>211261.91399999999</v>
          </cell>
          <cell r="T103">
            <v>234049.22999999998</v>
          </cell>
          <cell r="U103">
            <v>1358662.8690000002</v>
          </cell>
          <cell r="V103">
            <v>1565790.6520000002</v>
          </cell>
          <cell r="W103">
            <v>1565790.6520000002</v>
          </cell>
          <cell r="X103">
            <v>1565790.6520000002</v>
          </cell>
          <cell r="Y103">
            <v>1565790.6520000002</v>
          </cell>
          <cell r="Z103">
            <v>1565790.6520000002</v>
          </cell>
          <cell r="AA103">
            <v>1565790.6520000002</v>
          </cell>
          <cell r="AB103">
            <v>1565790.6520000002</v>
          </cell>
        </row>
        <row r="104">
          <cell r="E104">
            <v>3485097.5389999999</v>
          </cell>
          <cell r="F104">
            <v>3867758.2369999997</v>
          </cell>
          <cell r="G104">
            <v>7816098.2089999998</v>
          </cell>
          <cell r="H104">
            <v>3842886.1069999998</v>
          </cell>
          <cell r="I104">
            <v>4082470.6489999997</v>
          </cell>
          <cell r="J104">
            <v>1298136.1640000001</v>
          </cell>
          <cell r="K104">
            <v>0</v>
          </cell>
          <cell r="L104">
            <v>0</v>
          </cell>
          <cell r="M104">
            <v>0</v>
          </cell>
          <cell r="N104">
            <v>0</v>
          </cell>
          <cell r="O104">
            <v>0</v>
          </cell>
          <cell r="P104">
            <v>0</v>
          </cell>
          <cell r="Q104">
            <v>3485097.5389999999</v>
          </cell>
          <cell r="R104">
            <v>7352855.7759999996</v>
          </cell>
          <cell r="S104">
            <v>15168953.984999999</v>
          </cell>
          <cell r="T104">
            <v>19011840.092</v>
          </cell>
          <cell r="U104">
            <v>23094310.741</v>
          </cell>
          <cell r="V104">
            <v>24392446.905000001</v>
          </cell>
          <cell r="W104">
            <v>24392446.905000001</v>
          </cell>
          <cell r="X104">
            <v>24392446.905000001</v>
          </cell>
          <cell r="Y104">
            <v>24392446.905000001</v>
          </cell>
          <cell r="Z104">
            <v>24392446.905000001</v>
          </cell>
          <cell r="AA104">
            <v>24392446.905000001</v>
          </cell>
          <cell r="AB104">
            <v>24392446.905000001</v>
          </cell>
        </row>
        <row r="105">
          <cell r="D105" t="str">
            <v>com$</v>
          </cell>
          <cell r="E105">
            <v>47060.209000000003</v>
          </cell>
          <cell r="F105">
            <v>123147.546</v>
          </cell>
          <cell r="G105">
            <v>41054.159</v>
          </cell>
          <cell r="H105">
            <v>22787.315999999999</v>
          </cell>
          <cell r="I105">
            <v>1124613.6390000002</v>
          </cell>
          <cell r="J105">
            <v>207127.78300000002</v>
          </cell>
          <cell r="K105">
            <v>0</v>
          </cell>
          <cell r="L105">
            <v>0</v>
          </cell>
          <cell r="M105">
            <v>0</v>
          </cell>
          <cell r="N105">
            <v>0</v>
          </cell>
          <cell r="O105">
            <v>0</v>
          </cell>
          <cell r="P105">
            <v>0</v>
          </cell>
          <cell r="Q105">
            <v>47060.209000000003</v>
          </cell>
          <cell r="R105">
            <v>170207.755</v>
          </cell>
          <cell r="S105">
            <v>211261.91399999999</v>
          </cell>
          <cell r="T105">
            <v>234049.22999999998</v>
          </cell>
          <cell r="U105">
            <v>1358662.8690000002</v>
          </cell>
          <cell r="V105">
            <v>1565790.6520000002</v>
          </cell>
          <cell r="W105">
            <v>1565790.6520000002</v>
          </cell>
          <cell r="X105">
            <v>1565790.6520000002</v>
          </cell>
          <cell r="Y105">
            <v>1565790.6520000002</v>
          </cell>
          <cell r="Z105">
            <v>1565790.6520000002</v>
          </cell>
          <cell r="AA105">
            <v>1565790.6520000002</v>
          </cell>
          <cell r="AB105">
            <v>1565790.6520000002</v>
          </cell>
          <cell r="AC105">
            <v>211261.91399999999</v>
          </cell>
          <cell r="AD105">
            <v>1354528.7380000004</v>
          </cell>
          <cell r="AE105">
            <v>0</v>
          </cell>
          <cell r="AF105">
            <v>0</v>
          </cell>
        </row>
        <row r="106">
          <cell r="D106" t="str">
            <v>ven$</v>
          </cell>
          <cell r="E106">
            <v>3485097.5389999999</v>
          </cell>
          <cell r="F106">
            <v>3867758.2369999997</v>
          </cell>
          <cell r="G106">
            <v>7816098.2089999998</v>
          </cell>
          <cell r="H106">
            <v>3842886.1069999998</v>
          </cell>
          <cell r="I106">
            <v>4082470.6489999997</v>
          </cell>
          <cell r="J106">
            <v>1298136.1640000001</v>
          </cell>
          <cell r="K106">
            <v>0</v>
          </cell>
          <cell r="L106">
            <v>0</v>
          </cell>
          <cell r="M106">
            <v>0</v>
          </cell>
          <cell r="N106">
            <v>0</v>
          </cell>
          <cell r="O106">
            <v>0</v>
          </cell>
          <cell r="P106">
            <v>0</v>
          </cell>
          <cell r="Q106">
            <v>3485097.5389999999</v>
          </cell>
          <cell r="R106">
            <v>7352855.7759999996</v>
          </cell>
          <cell r="S106">
            <v>15168953.984999999</v>
          </cell>
          <cell r="T106">
            <v>19011840.092</v>
          </cell>
          <cell r="U106">
            <v>23094310.741</v>
          </cell>
          <cell r="V106">
            <v>24392446.905000001</v>
          </cell>
          <cell r="W106">
            <v>24392446.905000001</v>
          </cell>
          <cell r="X106">
            <v>24392446.905000001</v>
          </cell>
          <cell r="Y106">
            <v>24392446.905000001</v>
          </cell>
          <cell r="Z106">
            <v>24392446.905000001</v>
          </cell>
          <cell r="AA106">
            <v>24392446.905000001</v>
          </cell>
          <cell r="AB106">
            <v>24392446.905000001</v>
          </cell>
          <cell r="AC106">
            <v>15168953.984999999</v>
          </cell>
          <cell r="AD106">
            <v>9223492.9199999999</v>
          </cell>
          <cell r="AE106">
            <v>0</v>
          </cell>
          <cell r="AF106">
            <v>0</v>
          </cell>
        </row>
        <row r="107">
          <cell r="D107" t="str">
            <v>tri$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D108" t="str">
            <v>tre$</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D109" t="str">
            <v>cfg_i$</v>
          </cell>
          <cell r="E109">
            <v>0</v>
          </cell>
          <cell r="F109">
            <v>0</v>
          </cell>
          <cell r="G109">
            <v>0</v>
          </cell>
          <cell r="H109">
            <v>-25459.200000000001</v>
          </cell>
          <cell r="I109">
            <v>3898.08</v>
          </cell>
          <cell r="J109">
            <v>0</v>
          </cell>
          <cell r="K109">
            <v>0</v>
          </cell>
          <cell r="L109">
            <v>0</v>
          </cell>
          <cell r="M109">
            <v>0</v>
          </cell>
          <cell r="N109">
            <v>0</v>
          </cell>
          <cell r="O109">
            <v>0</v>
          </cell>
          <cell r="P109">
            <v>0</v>
          </cell>
          <cell r="Q109">
            <v>0</v>
          </cell>
          <cell r="R109">
            <v>0</v>
          </cell>
          <cell r="S109">
            <v>0</v>
          </cell>
          <cell r="T109">
            <v>-25459.200000000001</v>
          </cell>
          <cell r="U109">
            <v>-21561.120000000003</v>
          </cell>
          <cell r="V109">
            <v>-21561.120000000003</v>
          </cell>
          <cell r="W109">
            <v>-21561.120000000003</v>
          </cell>
          <cell r="X109">
            <v>-21561.120000000003</v>
          </cell>
          <cell r="Y109">
            <v>-21561.120000000003</v>
          </cell>
          <cell r="Z109">
            <v>-21561.120000000003</v>
          </cell>
          <cell r="AA109">
            <v>-21561.120000000003</v>
          </cell>
          <cell r="AB109">
            <v>-21561.120000000003</v>
          </cell>
          <cell r="AC109">
            <v>0</v>
          </cell>
          <cell r="AD109">
            <v>-21561.120000000003</v>
          </cell>
          <cell r="AE109">
            <v>0</v>
          </cell>
          <cell r="AF109">
            <v>0</v>
          </cell>
        </row>
        <row r="110">
          <cell r="D110" t="str">
            <v>cfg_e$</v>
          </cell>
          <cell r="E110">
            <v>-6040.5</v>
          </cell>
          <cell r="F110">
            <v>-4272</v>
          </cell>
          <cell r="G110">
            <v>19700.48</v>
          </cell>
          <cell r="H110">
            <v>245671.67999999999</v>
          </cell>
          <cell r="I110">
            <v>201747.39</v>
          </cell>
          <cell r="J110">
            <v>0</v>
          </cell>
          <cell r="K110">
            <v>0</v>
          </cell>
          <cell r="L110">
            <v>0</v>
          </cell>
          <cell r="M110">
            <v>0</v>
          </cell>
          <cell r="N110">
            <v>0</v>
          </cell>
          <cell r="O110">
            <v>0</v>
          </cell>
          <cell r="P110">
            <v>0</v>
          </cell>
          <cell r="Q110">
            <v>-6040.5</v>
          </cell>
          <cell r="R110">
            <v>-10312.5</v>
          </cell>
          <cell r="S110">
            <v>9387.98</v>
          </cell>
          <cell r="T110">
            <v>255059.66</v>
          </cell>
          <cell r="U110">
            <v>456807.05000000005</v>
          </cell>
          <cell r="V110">
            <v>456807.05000000005</v>
          </cell>
          <cell r="W110">
            <v>456807.05000000005</v>
          </cell>
          <cell r="X110">
            <v>456807.05000000005</v>
          </cell>
          <cell r="Y110">
            <v>456807.05000000005</v>
          </cell>
          <cell r="Z110">
            <v>456807.05000000005</v>
          </cell>
          <cell r="AA110">
            <v>456807.05000000005</v>
          </cell>
          <cell r="AB110">
            <v>456807.05000000005</v>
          </cell>
          <cell r="AC110">
            <v>9387.98</v>
          </cell>
          <cell r="AD110">
            <v>447419.07</v>
          </cell>
          <cell r="AE110">
            <v>0</v>
          </cell>
          <cell r="AF110">
            <v>0</v>
          </cell>
        </row>
        <row r="111">
          <cell r="D111" t="str">
            <v>dimp</v>
          </cell>
          <cell r="E111">
            <v>2744300</v>
          </cell>
          <cell r="F111">
            <v>-1340700</v>
          </cell>
          <cell r="G111">
            <v>-141800</v>
          </cell>
          <cell r="H111">
            <v>-42800</v>
          </cell>
          <cell r="I111">
            <v>-181100</v>
          </cell>
          <cell r="J111">
            <v>0</v>
          </cell>
          <cell r="K111">
            <v>0</v>
          </cell>
          <cell r="L111">
            <v>0</v>
          </cell>
          <cell r="M111">
            <v>0</v>
          </cell>
          <cell r="N111">
            <v>0</v>
          </cell>
          <cell r="O111">
            <v>0</v>
          </cell>
          <cell r="P111">
            <v>0</v>
          </cell>
          <cell r="Q111">
            <v>2744300</v>
          </cell>
          <cell r="R111">
            <v>1403600</v>
          </cell>
          <cell r="S111">
            <v>1261800</v>
          </cell>
          <cell r="T111">
            <v>1219000</v>
          </cell>
          <cell r="U111">
            <v>1037900</v>
          </cell>
          <cell r="V111">
            <v>1037900</v>
          </cell>
          <cell r="W111">
            <v>1037900</v>
          </cell>
          <cell r="X111">
            <v>1037900</v>
          </cell>
          <cell r="Y111">
            <v>1037900</v>
          </cell>
          <cell r="Z111">
            <v>1037900</v>
          </cell>
          <cell r="AA111">
            <v>1037900</v>
          </cell>
          <cell r="AB111">
            <v>1037900</v>
          </cell>
          <cell r="AC111">
            <v>1261800</v>
          </cell>
          <cell r="AD111">
            <v>-223900</v>
          </cell>
          <cell r="AE111">
            <v>0</v>
          </cell>
          <cell r="AF111">
            <v>0</v>
          </cell>
        </row>
        <row r="115">
          <cell r="D115" t="str">
            <v>cnv_ger</v>
          </cell>
          <cell r="E115">
            <v>201590599</v>
          </cell>
          <cell r="F115">
            <v>219423251</v>
          </cell>
          <cell r="G115">
            <v>275732479</v>
          </cell>
          <cell r="H115">
            <v>282900613</v>
          </cell>
          <cell r="I115">
            <v>295000000</v>
          </cell>
          <cell r="J115">
            <v>0</v>
          </cell>
          <cell r="K115">
            <v>0</v>
          </cell>
          <cell r="L115">
            <v>0</v>
          </cell>
          <cell r="M115">
            <v>0</v>
          </cell>
          <cell r="N115">
            <v>0</v>
          </cell>
          <cell r="O115">
            <v>0</v>
          </cell>
          <cell r="P115">
            <v>0</v>
          </cell>
          <cell r="Q115">
            <v>201590599</v>
          </cell>
          <cell r="R115">
            <v>421013850</v>
          </cell>
          <cell r="S115">
            <v>696746329</v>
          </cell>
          <cell r="T115">
            <v>979646942</v>
          </cell>
          <cell r="U115">
            <v>1274646942</v>
          </cell>
          <cell r="V115">
            <v>1274646942</v>
          </cell>
          <cell r="W115">
            <v>1274646942</v>
          </cell>
          <cell r="X115">
            <v>1274646942</v>
          </cell>
          <cell r="Y115">
            <v>1274646942</v>
          </cell>
          <cell r="Z115">
            <v>1274646942</v>
          </cell>
          <cell r="AA115">
            <v>1274646942</v>
          </cell>
          <cell r="AB115">
            <v>1274646942</v>
          </cell>
          <cell r="AC115">
            <v>696746329</v>
          </cell>
          <cell r="AD115">
            <v>577900613</v>
          </cell>
          <cell r="AE115">
            <v>0</v>
          </cell>
          <cell r="AF115">
            <v>0</v>
          </cell>
        </row>
        <row r="116">
          <cell r="D116" t="str">
            <v>cnv_TD</v>
          </cell>
          <cell r="E116">
            <v>197168434.34123516</v>
          </cell>
          <cell r="F116">
            <v>214614242</v>
          </cell>
          <cell r="G116">
            <v>269660195</v>
          </cell>
          <cell r="H116">
            <v>276676182.044433</v>
          </cell>
          <cell r="I116">
            <v>289000000</v>
          </cell>
          <cell r="J116">
            <v>0</v>
          </cell>
          <cell r="K116">
            <v>0</v>
          </cell>
          <cell r="L116">
            <v>0</v>
          </cell>
          <cell r="M116">
            <v>0</v>
          </cell>
          <cell r="N116">
            <v>0</v>
          </cell>
          <cell r="O116">
            <v>0</v>
          </cell>
          <cell r="P116">
            <v>0</v>
          </cell>
          <cell r="Q116">
            <v>197168434.34123516</v>
          </cell>
          <cell r="R116">
            <v>411782676.34123516</v>
          </cell>
          <cell r="S116">
            <v>681442871.34123516</v>
          </cell>
          <cell r="T116">
            <v>958119053.38566816</v>
          </cell>
          <cell r="U116">
            <v>1247119053.3856683</v>
          </cell>
          <cell r="V116">
            <v>1247119053.3856683</v>
          </cell>
          <cell r="W116">
            <v>1247119053.3856683</v>
          </cell>
          <cell r="X116">
            <v>1247119053.3856683</v>
          </cell>
          <cell r="Y116">
            <v>1247119053.3856683</v>
          </cell>
          <cell r="Z116">
            <v>1247119053.3856683</v>
          </cell>
          <cell r="AA116">
            <v>1247119053.3856683</v>
          </cell>
          <cell r="AB116">
            <v>1247119053.3856683</v>
          </cell>
          <cell r="AC116">
            <v>681442871.34123516</v>
          </cell>
          <cell r="AD116">
            <v>565676182.044433</v>
          </cell>
          <cell r="AE116">
            <v>0</v>
          </cell>
          <cell r="AF116">
            <v>0</v>
          </cell>
        </row>
        <row r="117">
          <cell r="D117" t="str">
            <v>cnv_con</v>
          </cell>
          <cell r="E117">
            <v>197604823</v>
          </cell>
          <cell r="F117">
            <v>203210340</v>
          </cell>
          <cell r="G117">
            <v>256823028</v>
          </cell>
          <cell r="H117">
            <v>265785682</v>
          </cell>
          <cell r="I117">
            <v>278000000</v>
          </cell>
          <cell r="J117">
            <v>0</v>
          </cell>
          <cell r="K117">
            <v>0</v>
          </cell>
          <cell r="L117">
            <v>0</v>
          </cell>
          <cell r="M117">
            <v>0</v>
          </cell>
          <cell r="N117">
            <v>0</v>
          </cell>
          <cell r="O117">
            <v>0</v>
          </cell>
          <cell r="P117">
            <v>0</v>
          </cell>
          <cell r="Q117">
            <v>197604823</v>
          </cell>
          <cell r="R117">
            <v>400815163</v>
          </cell>
          <cell r="S117">
            <v>657638191</v>
          </cell>
          <cell r="T117">
            <v>923423873</v>
          </cell>
          <cell r="U117">
            <v>1201423873</v>
          </cell>
          <cell r="V117">
            <v>1201423873</v>
          </cell>
          <cell r="W117">
            <v>1201423873</v>
          </cell>
          <cell r="X117">
            <v>1201423873</v>
          </cell>
          <cell r="Y117">
            <v>1201423873</v>
          </cell>
          <cell r="Z117">
            <v>1201423873</v>
          </cell>
          <cell r="AA117">
            <v>1201423873</v>
          </cell>
          <cell r="AB117">
            <v>1201423873</v>
          </cell>
          <cell r="AC117">
            <v>657638191</v>
          </cell>
          <cell r="AD117">
            <v>543785682</v>
          </cell>
          <cell r="AE117">
            <v>0</v>
          </cell>
          <cell r="AF117">
            <v>0</v>
          </cell>
        </row>
        <row r="119">
          <cell r="D119" t="str">
            <v>plgo_ger</v>
          </cell>
          <cell r="E119">
            <v>365545500</v>
          </cell>
          <cell r="F119">
            <v>286868300</v>
          </cell>
          <cell r="G119">
            <v>324136900</v>
          </cell>
          <cell r="H119">
            <v>287394200</v>
          </cell>
          <cell r="I119">
            <v>0</v>
          </cell>
          <cell r="J119">
            <v>0</v>
          </cell>
          <cell r="K119">
            <v>0</v>
          </cell>
          <cell r="L119">
            <v>0</v>
          </cell>
          <cell r="M119">
            <v>0</v>
          </cell>
          <cell r="N119">
            <v>0</v>
          </cell>
          <cell r="O119">
            <v>0</v>
          </cell>
          <cell r="P119">
            <v>0</v>
          </cell>
          <cell r="Q119">
            <v>365545500</v>
          </cell>
          <cell r="R119">
            <v>652413800</v>
          </cell>
          <cell r="S119">
            <v>976550700</v>
          </cell>
          <cell r="T119">
            <v>1263944900</v>
          </cell>
          <cell r="U119">
            <v>1263944900</v>
          </cell>
          <cell r="V119">
            <v>1263944900</v>
          </cell>
          <cell r="W119">
            <v>1263944900</v>
          </cell>
          <cell r="X119">
            <v>1263944900</v>
          </cell>
          <cell r="Y119">
            <v>1263944900</v>
          </cell>
          <cell r="Z119">
            <v>1263944900</v>
          </cell>
          <cell r="AA119">
            <v>1263944900</v>
          </cell>
          <cell r="AB119">
            <v>1263944900</v>
          </cell>
          <cell r="AC119">
            <v>976550700</v>
          </cell>
          <cell r="AD119">
            <v>287394200</v>
          </cell>
          <cell r="AE119">
            <v>0</v>
          </cell>
          <cell r="AF119">
            <v>0</v>
          </cell>
        </row>
        <row r="120">
          <cell r="D120" t="str">
            <v>plo_TD</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D121" t="str">
            <v>plgo_TD</v>
          </cell>
          <cell r="E121">
            <v>357267475.76577008</v>
          </cell>
          <cell r="F121">
            <v>280355975</v>
          </cell>
          <cell r="G121">
            <v>317095840</v>
          </cell>
          <cell r="H121">
            <v>281144474.84420449</v>
          </cell>
          <cell r="I121">
            <v>0</v>
          </cell>
          <cell r="J121">
            <v>0</v>
          </cell>
          <cell r="K121">
            <v>0</v>
          </cell>
          <cell r="L121">
            <v>0</v>
          </cell>
          <cell r="M121">
            <v>0</v>
          </cell>
          <cell r="N121">
            <v>0</v>
          </cell>
          <cell r="O121">
            <v>0</v>
          </cell>
          <cell r="P121">
            <v>0</v>
          </cell>
          <cell r="Q121">
            <v>357267475.76577008</v>
          </cell>
          <cell r="R121">
            <v>637623450.76577008</v>
          </cell>
          <cell r="S121">
            <v>954719290.76577008</v>
          </cell>
          <cell r="T121">
            <v>1235863765.6099746</v>
          </cell>
          <cell r="U121">
            <v>1235863765.6099746</v>
          </cell>
          <cell r="V121">
            <v>1235863765.6099746</v>
          </cell>
          <cell r="W121">
            <v>1235863765.6099746</v>
          </cell>
          <cell r="X121">
            <v>1235863765.6099746</v>
          </cell>
          <cell r="Y121">
            <v>1235863765.6099746</v>
          </cell>
          <cell r="Z121">
            <v>1235863765.6099746</v>
          </cell>
          <cell r="AA121">
            <v>1235863765.6099746</v>
          </cell>
          <cell r="AB121">
            <v>1235863765.6099746</v>
          </cell>
          <cell r="AC121">
            <v>954719290.76577008</v>
          </cell>
          <cell r="AD121">
            <v>281144474.84420449</v>
          </cell>
          <cell r="AE121">
            <v>0</v>
          </cell>
          <cell r="AF121">
            <v>0</v>
          </cell>
        </row>
        <row r="122">
          <cell r="D122" t="str">
            <v>pl_TD</v>
          </cell>
          <cell r="E122">
            <v>357267475.76577008</v>
          </cell>
          <cell r="F122">
            <v>280355975</v>
          </cell>
          <cell r="G122">
            <v>317095840</v>
          </cell>
          <cell r="H122">
            <v>281144474.84420449</v>
          </cell>
          <cell r="I122">
            <v>0</v>
          </cell>
          <cell r="J122">
            <v>0</v>
          </cell>
          <cell r="K122">
            <v>0</v>
          </cell>
          <cell r="L122">
            <v>0</v>
          </cell>
          <cell r="M122">
            <v>0</v>
          </cell>
          <cell r="N122">
            <v>0</v>
          </cell>
          <cell r="O122">
            <v>0</v>
          </cell>
          <cell r="P122">
            <v>0</v>
          </cell>
          <cell r="Q122">
            <v>357267475.76577008</v>
          </cell>
          <cell r="R122">
            <v>637623450.76577008</v>
          </cell>
          <cell r="S122">
            <v>954719290.76577008</v>
          </cell>
          <cell r="T122">
            <v>1235863765.6099746</v>
          </cell>
          <cell r="U122">
            <v>1235863765.6099746</v>
          </cell>
          <cell r="V122">
            <v>1235863765.6099746</v>
          </cell>
          <cell r="W122">
            <v>1235863765.6099746</v>
          </cell>
          <cell r="X122">
            <v>1235863765.6099746</v>
          </cell>
          <cell r="Y122">
            <v>1235863765.6099746</v>
          </cell>
          <cell r="Z122">
            <v>1235863765.6099746</v>
          </cell>
          <cell r="AA122">
            <v>1235863765.6099746</v>
          </cell>
          <cell r="AB122">
            <v>1235863765.6099746</v>
          </cell>
          <cell r="AC122">
            <v>954719290.76577008</v>
          </cell>
          <cell r="AD122">
            <v>281144474.84420449</v>
          </cell>
          <cell r="AE122">
            <v>0</v>
          </cell>
          <cell r="AF122">
            <v>0</v>
          </cell>
        </row>
        <row r="125">
          <cell r="D125" t="str">
            <v>pnv</v>
          </cell>
          <cell r="E125">
            <v>137204314</v>
          </cell>
          <cell r="F125">
            <v>82439512</v>
          </cell>
          <cell r="G125">
            <v>71731939</v>
          </cell>
          <cell r="H125">
            <v>88140221</v>
          </cell>
          <cell r="I125">
            <v>0</v>
          </cell>
          <cell r="J125">
            <v>0</v>
          </cell>
          <cell r="K125">
            <v>0</v>
          </cell>
          <cell r="L125">
            <v>0</v>
          </cell>
          <cell r="M125">
            <v>0</v>
          </cell>
          <cell r="N125">
            <v>0</v>
          </cell>
          <cell r="O125">
            <v>0</v>
          </cell>
          <cell r="P125">
            <v>0</v>
          </cell>
          <cell r="Q125">
            <v>137204314</v>
          </cell>
          <cell r="R125">
            <v>219643826</v>
          </cell>
          <cell r="S125">
            <v>291375765</v>
          </cell>
          <cell r="T125">
            <v>379515986</v>
          </cell>
          <cell r="U125">
            <v>379515986</v>
          </cell>
          <cell r="V125">
            <v>379515986</v>
          </cell>
          <cell r="W125">
            <v>379515986</v>
          </cell>
          <cell r="X125">
            <v>379515986</v>
          </cell>
          <cell r="Y125">
            <v>379515986</v>
          </cell>
          <cell r="Z125">
            <v>379515986</v>
          </cell>
          <cell r="AA125">
            <v>379515986</v>
          </cell>
          <cell r="AB125">
            <v>379515986</v>
          </cell>
          <cell r="AC125">
            <v>291375765</v>
          </cell>
          <cell r="AD125">
            <v>88140221</v>
          </cell>
          <cell r="AE125">
            <v>0</v>
          </cell>
          <cell r="AF125">
            <v>0</v>
          </cell>
        </row>
        <row r="128">
          <cell r="D128" t="str">
            <v>dsenv_v</v>
          </cell>
          <cell r="E128">
            <v>2889058</v>
          </cell>
          <cell r="F128">
            <v>8537160</v>
          </cell>
          <cell r="G128">
            <v>9441056</v>
          </cell>
          <cell r="H128">
            <v>8577361</v>
          </cell>
          <cell r="I128">
            <v>7624200</v>
          </cell>
          <cell r="J128">
            <v>0</v>
          </cell>
          <cell r="K128">
            <v>0</v>
          </cell>
          <cell r="L128">
            <v>0</v>
          </cell>
          <cell r="M128">
            <v>0</v>
          </cell>
          <cell r="N128">
            <v>0</v>
          </cell>
          <cell r="O128">
            <v>0</v>
          </cell>
          <cell r="P128">
            <v>0</v>
          </cell>
          <cell r="Q128">
            <v>2889058</v>
          </cell>
          <cell r="R128">
            <v>11426218</v>
          </cell>
          <cell r="S128">
            <v>20867274</v>
          </cell>
          <cell r="T128">
            <v>29444635</v>
          </cell>
          <cell r="U128">
            <v>37068835</v>
          </cell>
          <cell r="V128">
            <v>37068835</v>
          </cell>
          <cell r="W128">
            <v>37068835</v>
          </cell>
          <cell r="X128">
            <v>37068835</v>
          </cell>
          <cell r="Y128">
            <v>37068835</v>
          </cell>
          <cell r="Z128">
            <v>37068835</v>
          </cell>
          <cell r="AA128">
            <v>37068835</v>
          </cell>
          <cell r="AB128">
            <v>37068835</v>
          </cell>
        </row>
        <row r="129">
          <cell r="D129" t="str">
            <v>dsenv_c</v>
          </cell>
          <cell r="E129">
            <v>31559573.000000004</v>
          </cell>
          <cell r="F129">
            <v>14936869</v>
          </cell>
          <cell r="G129">
            <v>26249616</v>
          </cell>
          <cell r="H129">
            <v>31047769</v>
          </cell>
          <cell r="I129">
            <v>3164800</v>
          </cell>
          <cell r="J129">
            <v>0</v>
          </cell>
          <cell r="K129">
            <v>0</v>
          </cell>
          <cell r="L129">
            <v>0</v>
          </cell>
          <cell r="M129">
            <v>0</v>
          </cell>
          <cell r="N129">
            <v>0</v>
          </cell>
          <cell r="O129">
            <v>0</v>
          </cell>
          <cell r="P129">
            <v>0</v>
          </cell>
          <cell r="Q129">
            <v>31559573.000000004</v>
          </cell>
          <cell r="R129">
            <v>46496442</v>
          </cell>
          <cell r="S129">
            <v>72746058</v>
          </cell>
          <cell r="T129">
            <v>103793827</v>
          </cell>
          <cell r="U129">
            <v>106958627</v>
          </cell>
          <cell r="V129">
            <v>106958627</v>
          </cell>
          <cell r="W129">
            <v>106958627</v>
          </cell>
          <cell r="X129">
            <v>106958627</v>
          </cell>
          <cell r="Y129">
            <v>106958627</v>
          </cell>
          <cell r="Z129">
            <v>106958627</v>
          </cell>
          <cell r="AA129">
            <v>106958627</v>
          </cell>
          <cell r="AB129">
            <v>106958627</v>
          </cell>
        </row>
        <row r="130">
          <cell r="D130" t="str">
            <v>dsenv</v>
          </cell>
          <cell r="E130">
            <v>-28670515.000000004</v>
          </cell>
          <cell r="F130">
            <v>-6399709</v>
          </cell>
          <cell r="G130">
            <v>-16808560</v>
          </cell>
          <cell r="H130">
            <v>-22470408</v>
          </cell>
          <cell r="I130">
            <v>4459400</v>
          </cell>
          <cell r="J130">
            <v>0</v>
          </cell>
          <cell r="K130">
            <v>0</v>
          </cell>
          <cell r="L130">
            <v>0</v>
          </cell>
          <cell r="M130">
            <v>0</v>
          </cell>
          <cell r="N130">
            <v>0</v>
          </cell>
          <cell r="O130">
            <v>0</v>
          </cell>
          <cell r="P130">
            <v>0</v>
          </cell>
          <cell r="Q130">
            <v>-28670515.000000004</v>
          </cell>
          <cell r="R130">
            <v>-35070224</v>
          </cell>
          <cell r="S130">
            <v>-51878784</v>
          </cell>
          <cell r="T130">
            <v>-74349192</v>
          </cell>
          <cell r="U130">
            <v>-69889792</v>
          </cell>
          <cell r="V130">
            <v>-69889792</v>
          </cell>
          <cell r="W130">
            <v>-69889792</v>
          </cell>
          <cell r="X130">
            <v>-69889792</v>
          </cell>
          <cell r="Y130">
            <v>-69889792</v>
          </cell>
          <cell r="Z130">
            <v>-69889792</v>
          </cell>
          <cell r="AA130">
            <v>-69889792</v>
          </cell>
          <cell r="AB130">
            <v>-69889792</v>
          </cell>
        </row>
        <row r="131">
          <cell r="D131" t="str">
            <v>dsenv_v$</v>
          </cell>
          <cell r="E131">
            <v>166383.1035000002</v>
          </cell>
          <cell r="F131">
            <v>409988</v>
          </cell>
          <cell r="G131">
            <v>414462.8</v>
          </cell>
          <cell r="H131">
            <v>370911.55</v>
          </cell>
          <cell r="I131">
            <v>0</v>
          </cell>
          <cell r="J131">
            <v>0</v>
          </cell>
          <cell r="K131">
            <v>0</v>
          </cell>
          <cell r="L131">
            <v>0</v>
          </cell>
          <cell r="M131">
            <v>0</v>
          </cell>
          <cell r="N131">
            <v>0</v>
          </cell>
          <cell r="O131">
            <v>0</v>
          </cell>
          <cell r="P131">
            <v>0</v>
          </cell>
          <cell r="Q131">
            <v>166383.1035000002</v>
          </cell>
          <cell r="R131">
            <v>576371.1035000002</v>
          </cell>
          <cell r="S131">
            <v>990833.90350000025</v>
          </cell>
          <cell r="T131">
            <v>1361745.4535000003</v>
          </cell>
          <cell r="U131">
            <v>1361745.4535000003</v>
          </cell>
          <cell r="V131">
            <v>1361745.4535000003</v>
          </cell>
          <cell r="W131">
            <v>1361745.4535000003</v>
          </cell>
          <cell r="X131">
            <v>1361745.4535000003</v>
          </cell>
          <cell r="Y131">
            <v>1361745.4535000003</v>
          </cell>
          <cell r="Z131">
            <v>1361745.4535000003</v>
          </cell>
          <cell r="AA131">
            <v>1361745.4535000003</v>
          </cell>
          <cell r="AB131">
            <v>1361745.4535000003</v>
          </cell>
        </row>
        <row r="132">
          <cell r="D132" t="str">
            <v>dsenv_c$</v>
          </cell>
          <cell r="E132">
            <v>897427.33536000201</v>
          </cell>
          <cell r="F132">
            <v>453537</v>
          </cell>
          <cell r="G132">
            <v>792685</v>
          </cell>
          <cell r="H132">
            <v>898063.99</v>
          </cell>
          <cell r="I132">
            <v>0</v>
          </cell>
          <cell r="J132">
            <v>0</v>
          </cell>
          <cell r="K132">
            <v>0</v>
          </cell>
          <cell r="L132">
            <v>0</v>
          </cell>
          <cell r="M132">
            <v>0</v>
          </cell>
          <cell r="N132">
            <v>0</v>
          </cell>
          <cell r="O132">
            <v>0</v>
          </cell>
          <cell r="P132">
            <v>0</v>
          </cell>
          <cell r="Q132">
            <v>897427.33536000201</v>
          </cell>
          <cell r="R132">
            <v>1350964.335360002</v>
          </cell>
          <cell r="S132">
            <v>2143649.3353600018</v>
          </cell>
          <cell r="T132">
            <v>3041713.325360002</v>
          </cell>
          <cell r="U132">
            <v>3041713.325360002</v>
          </cell>
          <cell r="V132">
            <v>3041713.325360002</v>
          </cell>
          <cell r="W132">
            <v>3041713.325360002</v>
          </cell>
          <cell r="X132">
            <v>3041713.325360002</v>
          </cell>
          <cell r="Y132">
            <v>3041713.325360002</v>
          </cell>
          <cell r="Z132">
            <v>3041713.325360002</v>
          </cell>
          <cell r="AA132">
            <v>3041713.325360002</v>
          </cell>
          <cell r="AB132">
            <v>3041713.325360002</v>
          </cell>
        </row>
        <row r="133">
          <cell r="D133" t="str">
            <v>dsenv$</v>
          </cell>
          <cell r="E133">
            <v>-731044.2318600018</v>
          </cell>
          <cell r="F133">
            <v>-43549</v>
          </cell>
          <cell r="G133">
            <v>-378222.2</v>
          </cell>
          <cell r="H133">
            <v>-527152.43999999994</v>
          </cell>
          <cell r="I133">
            <v>0</v>
          </cell>
          <cell r="J133">
            <v>0</v>
          </cell>
          <cell r="K133">
            <v>0</v>
          </cell>
          <cell r="L133">
            <v>0</v>
          </cell>
          <cell r="M133">
            <v>0</v>
          </cell>
          <cell r="N133">
            <v>0</v>
          </cell>
          <cell r="O133">
            <v>0</v>
          </cell>
          <cell r="P133">
            <v>0</v>
          </cell>
          <cell r="Q133">
            <v>-731044.2318600018</v>
          </cell>
          <cell r="R133">
            <v>-774593.2318600018</v>
          </cell>
          <cell r="S133">
            <v>-1152815.4318600018</v>
          </cell>
          <cell r="T133">
            <v>-1679967.8718600017</v>
          </cell>
          <cell r="U133">
            <v>-1679967.8718600017</v>
          </cell>
          <cell r="V133">
            <v>-1679967.8718600017</v>
          </cell>
          <cell r="W133">
            <v>-1679967.8718600017</v>
          </cell>
          <cell r="X133">
            <v>-1679967.8718600017</v>
          </cell>
          <cell r="Y133">
            <v>-1679967.8718600017</v>
          </cell>
          <cell r="Z133">
            <v>-1679967.8718600017</v>
          </cell>
          <cell r="AA133">
            <v>-1679967.8718600017</v>
          </cell>
          <cell r="AB133">
            <v>-1679967.8718600017</v>
          </cell>
        </row>
        <row r="134">
          <cell r="D134" t="str">
            <v>psenv$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8">
          <cell r="D138" t="str">
            <v>corr_h$</v>
          </cell>
          <cell r="E138">
            <v>18333900</v>
          </cell>
          <cell r="F138">
            <v>4765600</v>
          </cell>
          <cell r="G138">
            <v>8697900</v>
          </cell>
          <cell r="H138">
            <v>14144600</v>
          </cell>
          <cell r="Q138">
            <v>18333900</v>
          </cell>
          <cell r="R138">
            <v>23099500</v>
          </cell>
          <cell r="S138">
            <v>31797400</v>
          </cell>
          <cell r="T138">
            <v>45942000</v>
          </cell>
          <cell r="U138">
            <v>45942000</v>
          </cell>
          <cell r="V138">
            <v>45942000</v>
          </cell>
          <cell r="W138">
            <v>45942000</v>
          </cell>
          <cell r="X138">
            <v>45942000</v>
          </cell>
          <cell r="Y138">
            <v>45942000</v>
          </cell>
          <cell r="Z138">
            <v>45942000</v>
          </cell>
          <cell r="AA138">
            <v>45942000</v>
          </cell>
          <cell r="AB138">
            <v>45942000</v>
          </cell>
          <cell r="AC138">
            <v>31797400</v>
          </cell>
          <cell r="AD138">
            <v>14144600</v>
          </cell>
          <cell r="AE138">
            <v>0</v>
          </cell>
          <cell r="AF138">
            <v>0</v>
          </cell>
        </row>
        <row r="141">
          <cell r="D141" t="str">
            <v>cp_prod</v>
          </cell>
          <cell r="E141">
            <v>591.47599999999989</v>
          </cell>
          <cell r="F141">
            <v>536.69999999999993</v>
          </cell>
          <cell r="G141">
            <v>405.77800000000002</v>
          </cell>
          <cell r="H141">
            <v>0</v>
          </cell>
          <cell r="I141">
            <v>0</v>
          </cell>
          <cell r="J141">
            <v>0</v>
          </cell>
          <cell r="K141">
            <v>0</v>
          </cell>
          <cell r="L141">
            <v>0</v>
          </cell>
          <cell r="M141">
            <v>0</v>
          </cell>
          <cell r="N141">
            <v>0</v>
          </cell>
          <cell r="O141">
            <v>0</v>
          </cell>
          <cell r="P141">
            <v>0</v>
          </cell>
          <cell r="Q141">
            <v>591.47599999999989</v>
          </cell>
          <cell r="R141">
            <v>1128.1759999999999</v>
          </cell>
          <cell r="S141">
            <v>1533.954</v>
          </cell>
          <cell r="T141">
            <v>1533.954</v>
          </cell>
          <cell r="U141">
            <v>1533.954</v>
          </cell>
          <cell r="V141">
            <v>1533.954</v>
          </cell>
          <cell r="W141">
            <v>1533.954</v>
          </cell>
          <cell r="X141">
            <v>1533.954</v>
          </cell>
          <cell r="Y141">
            <v>1533.954</v>
          </cell>
          <cell r="Z141">
            <v>1533.954</v>
          </cell>
          <cell r="AA141">
            <v>1533.954</v>
          </cell>
          <cell r="AB141">
            <v>1533.954</v>
          </cell>
          <cell r="AC141">
            <v>1533.954</v>
          </cell>
          <cell r="AD141">
            <v>0</v>
          </cell>
          <cell r="AE141">
            <v>0</v>
          </cell>
          <cell r="AF141">
            <v>0</v>
          </cell>
        </row>
        <row r="144">
          <cell r="D144" t="str">
            <v>cnaprod</v>
          </cell>
          <cell r="E144">
            <v>324.46199999999999</v>
          </cell>
          <cell r="F144">
            <v>196.07400000000001</v>
          </cell>
          <cell r="G144">
            <v>182.75599999999997</v>
          </cell>
          <cell r="H144">
            <v>0</v>
          </cell>
          <cell r="I144">
            <v>0</v>
          </cell>
          <cell r="J144">
            <v>0</v>
          </cell>
          <cell r="K144">
            <v>0</v>
          </cell>
          <cell r="L144">
            <v>0</v>
          </cell>
          <cell r="M144">
            <v>0</v>
          </cell>
          <cell r="N144">
            <v>0</v>
          </cell>
          <cell r="O144">
            <v>0</v>
          </cell>
          <cell r="P144">
            <v>0</v>
          </cell>
          <cell r="Q144">
            <v>324.46199999999999</v>
          </cell>
          <cell r="R144">
            <v>520.53600000000006</v>
          </cell>
          <cell r="S144">
            <v>703.29200000000003</v>
          </cell>
          <cell r="T144">
            <v>703.29200000000003</v>
          </cell>
          <cell r="U144">
            <v>703.29200000000003</v>
          </cell>
          <cell r="V144">
            <v>703.29200000000003</v>
          </cell>
          <cell r="W144">
            <v>703.29200000000003</v>
          </cell>
          <cell r="X144">
            <v>703.29200000000003</v>
          </cell>
          <cell r="Y144">
            <v>703.29200000000003</v>
          </cell>
          <cell r="Z144">
            <v>703.29200000000003</v>
          </cell>
          <cell r="AA144">
            <v>703.29200000000003</v>
          </cell>
          <cell r="AB144">
            <v>703.29200000000003</v>
          </cell>
          <cell r="AC144">
            <v>703.29200000000003</v>
          </cell>
          <cell r="AD144">
            <v>0</v>
          </cell>
          <cell r="AE144">
            <v>0</v>
          </cell>
          <cell r="AF144">
            <v>0</v>
          </cell>
        </row>
      </sheetData>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_2005"/>
      <sheetName val="base secçao pessoal"/>
      <sheetName val="verificação"/>
      <sheetName val="base final"/>
      <sheetName val="Resumo outros reportings"/>
      <sheetName val="Resumo_2005"/>
      <sheetName val="Resumo_2004"/>
      <sheetName val="Resumo 2003"/>
      <sheetName val="Base final 2003"/>
      <sheetName val="Base final corrigida 2003 "/>
      <sheetName val="Resumo final corrigido 2003"/>
      <sheetName val="base_secçao_pessoal_2005"/>
      <sheetName val="base_secçao_pessoal"/>
      <sheetName val="base_final"/>
      <sheetName val="Resumo_outros_reportings"/>
      <sheetName val="Resumo_2003"/>
      <sheetName val="Base_final_2003"/>
      <sheetName val="Base_final_corrigida_2003_"/>
      <sheetName val="Resumo_final_corrigido_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MReg"/>
      <sheetName val="MReg. mensal"/>
      <sheetName val="MReg. mensal (2)"/>
      <sheetName val="distrib07"/>
      <sheetName val="SENV"/>
      <sheetName val="DADBAL"/>
      <sheetName val="output1"/>
      <sheetName val="selectes"/>
      <sheetName val="selectes_distrib"/>
    </sheetNames>
    <sheetDataSet>
      <sheetData sheetId="0">
        <row r="9">
          <cell r="E9" t="str">
            <v>pro_l_rnt</v>
          </cell>
          <cell r="F9">
            <v>3076269449.0000005</v>
          </cell>
          <cell r="G9">
            <v>2514910187</v>
          </cell>
          <cell r="H9">
            <v>2152883564.0000005</v>
          </cell>
          <cell r="I9">
            <v>1917529360</v>
          </cell>
          <cell r="J9">
            <v>2294769909.9999995</v>
          </cell>
          <cell r="K9">
            <v>0</v>
          </cell>
          <cell r="L9">
            <v>0</v>
          </cell>
          <cell r="M9">
            <v>0</v>
          </cell>
          <cell r="N9">
            <v>0</v>
          </cell>
          <cell r="O9">
            <v>0</v>
          </cell>
          <cell r="P9">
            <v>0</v>
          </cell>
          <cell r="Q9">
            <v>0</v>
          </cell>
          <cell r="R9">
            <v>3076269449.0000005</v>
          </cell>
          <cell r="S9">
            <v>5591179636</v>
          </cell>
          <cell r="T9">
            <v>7744063200</v>
          </cell>
          <cell r="U9">
            <v>9661592560</v>
          </cell>
          <cell r="V9">
            <v>11956362470</v>
          </cell>
          <cell r="W9">
            <v>11956362470</v>
          </cell>
          <cell r="X9">
            <v>11956362470</v>
          </cell>
          <cell r="Y9">
            <v>11956362470</v>
          </cell>
          <cell r="Z9">
            <v>11956362470</v>
          </cell>
          <cell r="AA9">
            <v>11956362470</v>
          </cell>
          <cell r="AB9">
            <v>11956362470</v>
          </cell>
          <cell r="AC9">
            <v>11956362470</v>
          </cell>
        </row>
        <row r="10">
          <cell r="E10" t="str">
            <v>pro_edp_l_rnt</v>
          </cell>
          <cell r="F10">
            <v>2192693349.0000005</v>
          </cell>
          <cell r="G10">
            <v>1765553687</v>
          </cell>
          <cell r="H10">
            <v>1532315064.0000005</v>
          </cell>
          <cell r="I10">
            <v>1461278860</v>
          </cell>
          <cell r="J10">
            <v>1729705309.9999995</v>
          </cell>
          <cell r="K10">
            <v>0</v>
          </cell>
          <cell r="L10">
            <v>0</v>
          </cell>
          <cell r="M10">
            <v>0</v>
          </cell>
          <cell r="N10">
            <v>0</v>
          </cell>
          <cell r="O10">
            <v>0</v>
          </cell>
          <cell r="P10">
            <v>0</v>
          </cell>
          <cell r="Q10">
            <v>0</v>
          </cell>
          <cell r="R10">
            <v>2192693349.0000005</v>
          </cell>
          <cell r="S10">
            <v>3958247036.0000005</v>
          </cell>
          <cell r="T10">
            <v>5490562100.000001</v>
          </cell>
          <cell r="U10">
            <v>6951840960.000001</v>
          </cell>
          <cell r="V10">
            <v>8681546270</v>
          </cell>
          <cell r="W10">
            <v>8681546270</v>
          </cell>
          <cell r="X10">
            <v>8681546270</v>
          </cell>
          <cell r="Y10">
            <v>8681546270</v>
          </cell>
          <cell r="Z10">
            <v>8681546270</v>
          </cell>
          <cell r="AA10">
            <v>8681546270</v>
          </cell>
          <cell r="AB10">
            <v>8681546270</v>
          </cell>
          <cell r="AC10">
            <v>8681546270</v>
          </cell>
        </row>
        <row r="11">
          <cell r="E11" t="str">
            <v>pro_cpg</v>
          </cell>
          <cell r="F11">
            <v>399460700</v>
          </cell>
          <cell r="G11">
            <v>334263500</v>
          </cell>
          <cell r="H11">
            <v>243980000</v>
          </cell>
          <cell r="I11">
            <v>126867500</v>
          </cell>
          <cell r="J11">
            <v>27285500</v>
          </cell>
          <cell r="K11">
            <v>0</v>
          </cell>
          <cell r="L11">
            <v>0</v>
          </cell>
          <cell r="M11">
            <v>0</v>
          </cell>
          <cell r="N11">
            <v>0</v>
          </cell>
          <cell r="O11">
            <v>0</v>
          </cell>
          <cell r="P11">
            <v>0</v>
          </cell>
          <cell r="Q11">
            <v>0</v>
          </cell>
          <cell r="R11">
            <v>399460700</v>
          </cell>
          <cell r="S11">
            <v>733724200</v>
          </cell>
          <cell r="T11">
            <v>977704200</v>
          </cell>
          <cell r="U11">
            <v>1104571700</v>
          </cell>
          <cell r="V11">
            <v>1131857200</v>
          </cell>
          <cell r="W11">
            <v>1131857200</v>
          </cell>
          <cell r="X11">
            <v>1131857200</v>
          </cell>
          <cell r="Y11">
            <v>1131857200</v>
          </cell>
          <cell r="Z11">
            <v>1131857200</v>
          </cell>
          <cell r="AA11">
            <v>1131857200</v>
          </cell>
          <cell r="AB11">
            <v>1131857200</v>
          </cell>
          <cell r="AC11">
            <v>1131857200</v>
          </cell>
        </row>
        <row r="12">
          <cell r="E12" t="str">
            <v>pro_ctg</v>
          </cell>
          <cell r="F12">
            <v>484115400</v>
          </cell>
          <cell r="G12">
            <v>415093000</v>
          </cell>
          <cell r="H12">
            <v>376588500</v>
          </cell>
          <cell r="I12">
            <v>329383000</v>
          </cell>
          <cell r="J12">
            <v>537779100</v>
          </cell>
          <cell r="K12">
            <v>0</v>
          </cell>
          <cell r="L12">
            <v>0</v>
          </cell>
          <cell r="M12">
            <v>0</v>
          </cell>
          <cell r="N12">
            <v>0</v>
          </cell>
          <cell r="O12">
            <v>0</v>
          </cell>
          <cell r="P12">
            <v>0</v>
          </cell>
          <cell r="Q12">
            <v>0</v>
          </cell>
          <cell r="R12">
            <v>484115400</v>
          </cell>
          <cell r="S12">
            <v>899208400</v>
          </cell>
          <cell r="T12">
            <v>1275796900</v>
          </cell>
          <cell r="U12">
            <v>1605179900</v>
          </cell>
          <cell r="V12">
            <v>2142959000</v>
          </cell>
          <cell r="W12">
            <v>2142959000</v>
          </cell>
          <cell r="X12">
            <v>2142959000</v>
          </cell>
          <cell r="Y12">
            <v>2142959000</v>
          </cell>
          <cell r="Z12">
            <v>2142959000</v>
          </cell>
          <cell r="AA12">
            <v>2142959000</v>
          </cell>
          <cell r="AB12">
            <v>2142959000</v>
          </cell>
          <cell r="AC12">
            <v>2142959000</v>
          </cell>
        </row>
        <row r="14">
          <cell r="E14" t="str">
            <v>pro_edp_l_edis</v>
          </cell>
          <cell r="F14">
            <v>78094454</v>
          </cell>
          <cell r="G14">
            <v>46990048</v>
          </cell>
          <cell r="H14">
            <v>36880584</v>
          </cell>
          <cell r="I14">
            <v>130489953</v>
          </cell>
          <cell r="J14" t="e">
            <v>#N/A</v>
          </cell>
          <cell r="K14" t="e">
            <v>#N/A</v>
          </cell>
          <cell r="L14" t="e">
            <v>#N/A</v>
          </cell>
          <cell r="M14" t="e">
            <v>#N/A</v>
          </cell>
          <cell r="N14" t="e">
            <v>#N/A</v>
          </cell>
          <cell r="O14" t="e">
            <v>#N/A</v>
          </cell>
          <cell r="P14" t="e">
            <v>#N/A</v>
          </cell>
          <cell r="Q14" t="e">
            <v>#N/A</v>
          </cell>
          <cell r="R14">
            <v>78094454</v>
          </cell>
          <cell r="S14">
            <v>125084502</v>
          </cell>
          <cell r="T14">
            <v>161965086</v>
          </cell>
          <cell r="U14">
            <v>292455039</v>
          </cell>
          <cell r="V14" t="e">
            <v>#N/A</v>
          </cell>
          <cell r="W14" t="e">
            <v>#N/A</v>
          </cell>
          <cell r="X14" t="e">
            <v>#N/A</v>
          </cell>
          <cell r="Y14" t="e">
            <v>#N/A</v>
          </cell>
          <cell r="Z14" t="e">
            <v>#N/A</v>
          </cell>
          <cell r="AA14" t="e">
            <v>#N/A</v>
          </cell>
          <cell r="AB14" t="e">
            <v>#N/A</v>
          </cell>
          <cell r="AC14" t="e">
            <v>#N/A</v>
          </cell>
        </row>
        <row r="15">
          <cell r="F15">
            <v>20670290</v>
          </cell>
          <cell r="G15">
            <v>13730530</v>
          </cell>
          <cell r="H15">
            <v>12270000</v>
          </cell>
          <cell r="I15">
            <v>45155020</v>
          </cell>
          <cell r="J15">
            <v>36413800</v>
          </cell>
          <cell r="K15">
            <v>0</v>
          </cell>
          <cell r="L15">
            <v>0</v>
          </cell>
          <cell r="M15">
            <v>0</v>
          </cell>
          <cell r="N15">
            <v>0</v>
          </cell>
          <cell r="O15">
            <v>0</v>
          </cell>
          <cell r="P15">
            <v>0</v>
          </cell>
          <cell r="Q15">
            <v>0</v>
          </cell>
          <cell r="R15">
            <v>20670290</v>
          </cell>
          <cell r="S15">
            <v>34400820</v>
          </cell>
          <cell r="T15">
            <v>46670820</v>
          </cell>
          <cell r="U15">
            <v>91825840</v>
          </cell>
          <cell r="V15">
            <v>128239640</v>
          </cell>
          <cell r="W15">
            <v>128239640</v>
          </cell>
          <cell r="X15">
            <v>128239640</v>
          </cell>
          <cell r="Y15">
            <v>128239640</v>
          </cell>
          <cell r="Z15">
            <v>128239640</v>
          </cell>
          <cell r="AA15">
            <v>128239640</v>
          </cell>
          <cell r="AB15">
            <v>128239640</v>
          </cell>
          <cell r="AC15">
            <v>128239640</v>
          </cell>
        </row>
        <row r="16">
          <cell r="F16">
            <v>5277200</v>
          </cell>
          <cell r="G16">
            <v>2901320</v>
          </cell>
          <cell r="H16">
            <v>1252270</v>
          </cell>
          <cell r="I16">
            <v>4750540</v>
          </cell>
          <cell r="J16">
            <v>5802630</v>
          </cell>
          <cell r="K16">
            <v>0</v>
          </cell>
          <cell r="L16">
            <v>0</v>
          </cell>
          <cell r="M16">
            <v>0</v>
          </cell>
          <cell r="N16">
            <v>0</v>
          </cell>
          <cell r="O16">
            <v>0</v>
          </cell>
          <cell r="P16">
            <v>0</v>
          </cell>
          <cell r="Q16">
            <v>0</v>
          </cell>
          <cell r="R16">
            <v>5277200</v>
          </cell>
          <cell r="S16">
            <v>8178520</v>
          </cell>
          <cell r="T16">
            <v>9430790</v>
          </cell>
          <cell r="U16">
            <v>14181330</v>
          </cell>
          <cell r="V16">
            <v>19983960</v>
          </cell>
          <cell r="W16">
            <v>19983960</v>
          </cell>
          <cell r="X16">
            <v>19983960</v>
          </cell>
          <cell r="Y16">
            <v>19983960</v>
          </cell>
          <cell r="Z16">
            <v>19983960</v>
          </cell>
          <cell r="AA16">
            <v>19983960</v>
          </cell>
          <cell r="AB16">
            <v>19983960</v>
          </cell>
          <cell r="AC16">
            <v>19983960</v>
          </cell>
        </row>
        <row r="17">
          <cell r="F17">
            <v>2271830</v>
          </cell>
          <cell r="G17">
            <v>1316020</v>
          </cell>
          <cell r="H17">
            <v>1204510</v>
          </cell>
          <cell r="I17">
            <v>5099760</v>
          </cell>
          <cell r="J17">
            <v>1880750</v>
          </cell>
          <cell r="K17">
            <v>0</v>
          </cell>
          <cell r="L17">
            <v>0</v>
          </cell>
          <cell r="M17">
            <v>0</v>
          </cell>
          <cell r="N17">
            <v>0</v>
          </cell>
          <cell r="O17">
            <v>0</v>
          </cell>
          <cell r="P17">
            <v>0</v>
          </cell>
          <cell r="Q17">
            <v>0</v>
          </cell>
          <cell r="R17">
            <v>2271830</v>
          </cell>
          <cell r="S17">
            <v>3587850</v>
          </cell>
          <cell r="T17">
            <v>4792360</v>
          </cell>
          <cell r="U17">
            <v>9892120</v>
          </cell>
          <cell r="V17">
            <v>11772870</v>
          </cell>
          <cell r="W17">
            <v>11772870</v>
          </cell>
          <cell r="X17">
            <v>11772870</v>
          </cell>
          <cell r="Y17">
            <v>11772870</v>
          </cell>
          <cell r="Z17">
            <v>11772870</v>
          </cell>
          <cell r="AA17">
            <v>11772870</v>
          </cell>
          <cell r="AB17">
            <v>11772870</v>
          </cell>
          <cell r="AC17">
            <v>11772870</v>
          </cell>
        </row>
        <row r="18">
          <cell r="F18">
            <v>0</v>
          </cell>
          <cell r="G18">
            <v>1478390</v>
          </cell>
          <cell r="H18">
            <v>950110</v>
          </cell>
          <cell r="I18">
            <v>6373980</v>
          </cell>
          <cell r="J18">
            <v>4231510</v>
          </cell>
          <cell r="K18">
            <v>0</v>
          </cell>
          <cell r="L18">
            <v>0</v>
          </cell>
          <cell r="M18">
            <v>0</v>
          </cell>
          <cell r="N18">
            <v>0</v>
          </cell>
          <cell r="O18">
            <v>0</v>
          </cell>
          <cell r="P18">
            <v>0</v>
          </cell>
          <cell r="Q18">
            <v>0</v>
          </cell>
          <cell r="R18">
            <v>0</v>
          </cell>
          <cell r="S18">
            <v>1478390</v>
          </cell>
          <cell r="T18">
            <v>2428500</v>
          </cell>
          <cell r="U18">
            <v>8802480</v>
          </cell>
          <cell r="V18">
            <v>13033990</v>
          </cell>
          <cell r="W18">
            <v>13033990</v>
          </cell>
          <cell r="X18">
            <v>13033990</v>
          </cell>
          <cell r="Y18">
            <v>13033990</v>
          </cell>
          <cell r="Z18">
            <v>13033990</v>
          </cell>
          <cell r="AA18">
            <v>13033990</v>
          </cell>
          <cell r="AB18">
            <v>13033990</v>
          </cell>
          <cell r="AC18">
            <v>13033990</v>
          </cell>
        </row>
        <row r="19">
          <cell r="F19">
            <v>8532510</v>
          </cell>
          <cell r="G19">
            <v>8021680</v>
          </cell>
          <cell r="H19">
            <v>8372030.0000000009</v>
          </cell>
          <cell r="I19">
            <v>7535690</v>
          </cell>
          <cell r="J19">
            <v>8516220</v>
          </cell>
          <cell r="K19">
            <v>0</v>
          </cell>
          <cell r="L19">
            <v>0</v>
          </cell>
          <cell r="M19">
            <v>0</v>
          </cell>
          <cell r="N19">
            <v>0</v>
          </cell>
          <cell r="O19">
            <v>0</v>
          </cell>
          <cell r="P19">
            <v>0</v>
          </cell>
          <cell r="Q19">
            <v>0</v>
          </cell>
          <cell r="R19">
            <v>8532510</v>
          </cell>
          <cell r="S19">
            <v>16554190</v>
          </cell>
          <cell r="T19">
            <v>24926220</v>
          </cell>
          <cell r="U19">
            <v>32461910</v>
          </cell>
          <cell r="V19">
            <v>40978130</v>
          </cell>
          <cell r="W19">
            <v>40978130</v>
          </cell>
          <cell r="X19">
            <v>40978130</v>
          </cell>
          <cell r="Y19">
            <v>40978130</v>
          </cell>
          <cell r="Z19">
            <v>40978130</v>
          </cell>
          <cell r="AA19">
            <v>40978130</v>
          </cell>
          <cell r="AB19">
            <v>40978130</v>
          </cell>
          <cell r="AC19">
            <v>40978130</v>
          </cell>
        </row>
        <row r="20">
          <cell r="F20">
            <v>4452630</v>
          </cell>
          <cell r="G20">
            <v>4759380</v>
          </cell>
          <cell r="H20">
            <v>1834790</v>
          </cell>
          <cell r="I20">
            <v>9059860</v>
          </cell>
          <cell r="J20">
            <v>1056400</v>
          </cell>
          <cell r="K20">
            <v>0</v>
          </cell>
          <cell r="L20">
            <v>0</v>
          </cell>
          <cell r="M20">
            <v>0</v>
          </cell>
          <cell r="N20">
            <v>0</v>
          </cell>
          <cell r="O20">
            <v>0</v>
          </cell>
          <cell r="P20">
            <v>0</v>
          </cell>
          <cell r="Q20">
            <v>0</v>
          </cell>
          <cell r="R20">
            <v>4452630</v>
          </cell>
          <cell r="S20">
            <v>9212010</v>
          </cell>
          <cell r="T20">
            <v>11046800</v>
          </cell>
          <cell r="U20">
            <v>20106660</v>
          </cell>
          <cell r="V20">
            <v>21163060</v>
          </cell>
          <cell r="W20">
            <v>21163060</v>
          </cell>
          <cell r="X20">
            <v>21163060</v>
          </cell>
          <cell r="Y20">
            <v>21163060</v>
          </cell>
          <cell r="Z20">
            <v>21163060</v>
          </cell>
          <cell r="AA20">
            <v>21163060</v>
          </cell>
          <cell r="AB20">
            <v>21163060</v>
          </cell>
          <cell r="AC20">
            <v>21163060</v>
          </cell>
        </row>
        <row r="21">
          <cell r="F21">
            <v>36889994</v>
          </cell>
          <cell r="G21">
            <v>14782728</v>
          </cell>
          <cell r="H21">
            <v>10996874</v>
          </cell>
          <cell r="I21">
            <v>52515103</v>
          </cell>
          <cell r="J21" t="e">
            <v>#N/A</v>
          </cell>
          <cell r="K21" t="e">
            <v>#N/A</v>
          </cell>
          <cell r="L21" t="e">
            <v>#N/A</v>
          </cell>
          <cell r="M21" t="e">
            <v>#N/A</v>
          </cell>
          <cell r="N21" t="e">
            <v>#N/A</v>
          </cell>
          <cell r="O21" t="e">
            <v>#N/A</v>
          </cell>
          <cell r="P21" t="e">
            <v>#N/A</v>
          </cell>
          <cell r="Q21" t="e">
            <v>#N/A</v>
          </cell>
          <cell r="R21">
            <v>36889994</v>
          </cell>
          <cell r="S21">
            <v>51672722</v>
          </cell>
          <cell r="T21">
            <v>62669596</v>
          </cell>
          <cell r="U21">
            <v>115184699</v>
          </cell>
          <cell r="V21" t="e">
            <v>#N/A</v>
          </cell>
          <cell r="W21" t="e">
            <v>#N/A</v>
          </cell>
          <cell r="X21" t="e">
            <v>#N/A</v>
          </cell>
          <cell r="Y21" t="e">
            <v>#N/A</v>
          </cell>
          <cell r="Z21" t="e">
            <v>#N/A</v>
          </cell>
          <cell r="AA21" t="e">
            <v>#N/A</v>
          </cell>
          <cell r="AB21" t="e">
            <v>#N/A</v>
          </cell>
          <cell r="AC21" t="e">
            <v>#N/A</v>
          </cell>
        </row>
        <row r="23">
          <cell r="E23" t="str">
            <v>pre_l_rnt</v>
          </cell>
          <cell r="F23">
            <v>118853810</v>
          </cell>
          <cell r="G23">
            <v>166062740</v>
          </cell>
          <cell r="H23">
            <v>213374740</v>
          </cell>
          <cell r="I23">
            <v>181442190</v>
          </cell>
          <cell r="J23">
            <v>116059200</v>
          </cell>
          <cell r="K23">
            <v>0</v>
          </cell>
          <cell r="L23">
            <v>0</v>
          </cell>
          <cell r="M23">
            <v>0</v>
          </cell>
          <cell r="N23">
            <v>0</v>
          </cell>
          <cell r="O23">
            <v>0</v>
          </cell>
          <cell r="P23">
            <v>0</v>
          </cell>
          <cell r="Q23">
            <v>0</v>
          </cell>
          <cell r="R23">
            <v>118853810</v>
          </cell>
          <cell r="S23">
            <v>284916550</v>
          </cell>
          <cell r="T23">
            <v>498291290</v>
          </cell>
          <cell r="U23">
            <v>679733480</v>
          </cell>
          <cell r="V23">
            <v>795792680</v>
          </cell>
          <cell r="W23">
            <v>795792680</v>
          </cell>
          <cell r="X23">
            <v>795792680</v>
          </cell>
          <cell r="Y23">
            <v>795792680</v>
          </cell>
          <cell r="Z23">
            <v>795792680</v>
          </cell>
          <cell r="AA23">
            <v>795792680</v>
          </cell>
          <cell r="AB23">
            <v>795792680</v>
          </cell>
          <cell r="AC23">
            <v>795792680</v>
          </cell>
        </row>
        <row r="25">
          <cell r="E25" t="str">
            <v>imp_rnt</v>
          </cell>
          <cell r="F25">
            <v>878660500</v>
          </cell>
          <cell r="G25">
            <v>844636500</v>
          </cell>
          <cell r="H25">
            <v>1065617600</v>
          </cell>
          <cell r="I25">
            <v>946933600</v>
          </cell>
          <cell r="J25">
            <v>849914300</v>
          </cell>
          <cell r="K25" t="e">
            <v>#N/A</v>
          </cell>
          <cell r="L25" t="e">
            <v>#N/A</v>
          </cell>
          <cell r="M25" t="e">
            <v>#N/A</v>
          </cell>
          <cell r="N25" t="e">
            <v>#N/A</v>
          </cell>
          <cell r="O25" t="e">
            <v>#N/A</v>
          </cell>
          <cell r="P25" t="e">
            <v>#N/A</v>
          </cell>
          <cell r="Q25" t="e">
            <v>#N/A</v>
          </cell>
          <cell r="R25">
            <v>878660500</v>
          </cell>
          <cell r="S25">
            <v>1723297000</v>
          </cell>
          <cell r="T25">
            <v>2788914600</v>
          </cell>
          <cell r="U25">
            <v>3735848200</v>
          </cell>
          <cell r="V25">
            <v>4585762500</v>
          </cell>
          <cell r="W25" t="e">
            <v>#N/A</v>
          </cell>
          <cell r="X25" t="e">
            <v>#N/A</v>
          </cell>
          <cell r="Y25" t="e">
            <v>#N/A</v>
          </cell>
          <cell r="Z25" t="e">
            <v>#N/A</v>
          </cell>
          <cell r="AA25" t="e">
            <v>#N/A</v>
          </cell>
          <cell r="AB25" t="e">
            <v>#N/A</v>
          </cell>
          <cell r="AC25" t="e">
            <v>#N/A</v>
          </cell>
        </row>
        <row r="26">
          <cell r="F26">
            <v>894390700</v>
          </cell>
          <cell r="G26">
            <v>858366000</v>
          </cell>
          <cell r="H26">
            <v>1078947600</v>
          </cell>
          <cell r="I26">
            <v>958756800</v>
          </cell>
          <cell r="J26">
            <v>853973200</v>
          </cell>
          <cell r="K26" t="e">
            <v>#N/A</v>
          </cell>
          <cell r="L26" t="e">
            <v>#N/A</v>
          </cell>
          <cell r="M26" t="e">
            <v>#N/A</v>
          </cell>
          <cell r="N26" t="e">
            <v>#N/A</v>
          </cell>
          <cell r="O26" t="e">
            <v>#N/A</v>
          </cell>
          <cell r="P26" t="e">
            <v>#N/A</v>
          </cell>
          <cell r="Q26" t="e">
            <v>#N/A</v>
          </cell>
          <cell r="R26">
            <v>894390700</v>
          </cell>
          <cell r="S26">
            <v>1752756700</v>
          </cell>
          <cell r="T26">
            <v>2831704300</v>
          </cell>
          <cell r="U26">
            <v>3790461100</v>
          </cell>
          <cell r="V26">
            <v>4644434300</v>
          </cell>
          <cell r="W26" t="e">
            <v>#N/A</v>
          </cell>
          <cell r="X26" t="e">
            <v>#N/A</v>
          </cell>
          <cell r="Y26" t="e">
            <v>#N/A</v>
          </cell>
          <cell r="Z26" t="e">
            <v>#N/A</v>
          </cell>
          <cell r="AA26" t="e">
            <v>#N/A</v>
          </cell>
          <cell r="AB26" t="e">
            <v>#N/A</v>
          </cell>
          <cell r="AC26" t="e">
            <v>#N/A</v>
          </cell>
        </row>
        <row r="27">
          <cell r="E27" t="str">
            <v>iebimp</v>
          </cell>
          <cell r="F27">
            <v>15730200</v>
          </cell>
          <cell r="G27">
            <v>13729500</v>
          </cell>
          <cell r="H27">
            <v>13330000</v>
          </cell>
          <cell r="I27">
            <v>11823200</v>
          </cell>
          <cell r="J27">
            <v>4058900</v>
          </cell>
          <cell r="K27">
            <v>0</v>
          </cell>
          <cell r="L27" t="e">
            <v>#N/A</v>
          </cell>
          <cell r="M27" t="e">
            <v>#N/A</v>
          </cell>
          <cell r="N27" t="e">
            <v>#N/A</v>
          </cell>
          <cell r="O27" t="e">
            <v>#N/A</v>
          </cell>
          <cell r="P27" t="e">
            <v>#N/A</v>
          </cell>
          <cell r="Q27" t="e">
            <v>#N/A</v>
          </cell>
          <cell r="R27">
            <v>15730200</v>
          </cell>
          <cell r="S27">
            <v>29459700</v>
          </cell>
          <cell r="T27">
            <v>42789700</v>
          </cell>
          <cell r="U27">
            <v>54612900</v>
          </cell>
          <cell r="V27">
            <v>58671800</v>
          </cell>
          <cell r="W27">
            <v>58671800</v>
          </cell>
          <cell r="X27" t="e">
            <v>#N/A</v>
          </cell>
          <cell r="Y27" t="e">
            <v>#N/A</v>
          </cell>
          <cell r="Z27" t="e">
            <v>#N/A</v>
          </cell>
          <cell r="AA27" t="e">
            <v>#N/A</v>
          </cell>
          <cell r="AB27" t="e">
            <v>#N/A</v>
          </cell>
          <cell r="AC27" t="e">
            <v>#N/A</v>
          </cell>
        </row>
        <row r="28">
          <cell r="E28" t="str">
            <v>imp_programa</v>
          </cell>
          <cell r="F28">
            <v>719687000</v>
          </cell>
          <cell r="G28">
            <v>784672000</v>
          </cell>
          <cell r="H28">
            <v>1041693000</v>
          </cell>
          <cell r="I28">
            <v>900111000</v>
          </cell>
          <cell r="J28">
            <v>773773000</v>
          </cell>
          <cell r="K28">
            <v>170954000</v>
          </cell>
          <cell r="L28">
            <v>0</v>
          </cell>
          <cell r="M28">
            <v>0</v>
          </cell>
          <cell r="N28">
            <v>0</v>
          </cell>
          <cell r="O28">
            <v>0</v>
          </cell>
          <cell r="P28">
            <v>0</v>
          </cell>
          <cell r="Q28">
            <v>0</v>
          </cell>
          <cell r="R28">
            <v>719687000</v>
          </cell>
          <cell r="S28">
            <v>1504359000</v>
          </cell>
          <cell r="T28">
            <v>2546052000</v>
          </cell>
          <cell r="U28">
            <v>3446163000</v>
          </cell>
          <cell r="V28">
            <v>4219936000</v>
          </cell>
          <cell r="W28">
            <v>4390890000</v>
          </cell>
          <cell r="X28">
            <v>4390890000</v>
          </cell>
          <cell r="Y28">
            <v>4390890000</v>
          </cell>
          <cell r="Z28">
            <v>4390890000</v>
          </cell>
          <cell r="AA28">
            <v>4390890000</v>
          </cell>
          <cell r="AB28">
            <v>4390890000</v>
          </cell>
          <cell r="AC28">
            <v>4390890000</v>
          </cell>
        </row>
        <row r="29">
          <cell r="F29">
            <v>174276700</v>
          </cell>
          <cell r="G29">
            <v>74487500</v>
          </cell>
          <cell r="H29">
            <v>37673900</v>
          </cell>
          <cell r="I29">
            <v>59347000</v>
          </cell>
          <cell r="J29">
            <v>79602100</v>
          </cell>
          <cell r="K29">
            <v>0</v>
          </cell>
          <cell r="L29">
            <v>0</v>
          </cell>
          <cell r="M29">
            <v>0</v>
          </cell>
          <cell r="N29">
            <v>0</v>
          </cell>
          <cell r="O29">
            <v>0</v>
          </cell>
          <cell r="P29">
            <v>0</v>
          </cell>
          <cell r="Q29">
            <v>0</v>
          </cell>
          <cell r="R29">
            <v>174276700</v>
          </cell>
          <cell r="S29">
            <v>248764200</v>
          </cell>
          <cell r="T29">
            <v>286438100</v>
          </cell>
          <cell r="U29">
            <v>345785100</v>
          </cell>
          <cell r="V29">
            <v>425387200</v>
          </cell>
          <cell r="W29">
            <v>425387200</v>
          </cell>
          <cell r="X29">
            <v>425387200</v>
          </cell>
          <cell r="Y29">
            <v>425387200</v>
          </cell>
          <cell r="Z29">
            <v>425387200</v>
          </cell>
          <cell r="AA29">
            <v>425387200</v>
          </cell>
          <cell r="AB29">
            <v>425387200</v>
          </cell>
          <cell r="AC29">
            <v>425387200</v>
          </cell>
        </row>
        <row r="36">
          <cell r="E36" t="str">
            <v>rnt_para_cmat</v>
          </cell>
          <cell r="F36">
            <v>145261725</v>
          </cell>
          <cell r="G36">
            <v>130699606</v>
          </cell>
          <cell r="H36">
            <v>147442384</v>
          </cell>
          <cell r="I36">
            <v>153339779</v>
          </cell>
          <cell r="J36" t="e">
            <v>#N/A</v>
          </cell>
          <cell r="K36" t="e">
            <v>#N/A</v>
          </cell>
          <cell r="L36" t="e">
            <v>#N/A</v>
          </cell>
          <cell r="M36" t="e">
            <v>#N/A</v>
          </cell>
          <cell r="N36" t="e">
            <v>#N/A</v>
          </cell>
          <cell r="O36" t="e">
            <v>#N/A</v>
          </cell>
          <cell r="P36" t="e">
            <v>#N/A</v>
          </cell>
          <cell r="Q36" t="e">
            <v>#N/A</v>
          </cell>
          <cell r="R36">
            <v>145261725</v>
          </cell>
          <cell r="S36">
            <v>275961331</v>
          </cell>
          <cell r="T36">
            <v>423403715</v>
          </cell>
          <cell r="U36">
            <v>576743494</v>
          </cell>
          <cell r="V36" t="e">
            <v>#N/A</v>
          </cell>
          <cell r="W36" t="e">
            <v>#N/A</v>
          </cell>
          <cell r="X36" t="e">
            <v>#N/A</v>
          </cell>
          <cell r="Y36" t="e">
            <v>#N/A</v>
          </cell>
          <cell r="Z36" t="e">
            <v>#N/A</v>
          </cell>
          <cell r="AA36" t="e">
            <v>#N/A</v>
          </cell>
          <cell r="AB36" t="e">
            <v>#N/A</v>
          </cell>
          <cell r="AC36" t="e">
            <v>#N/A</v>
          </cell>
        </row>
        <row r="37">
          <cell r="E37" t="str">
            <v>sub_pro(rprd)_pre_l_edis</v>
          </cell>
          <cell r="F37">
            <v>4442614688</v>
          </cell>
          <cell r="G37">
            <v>4095190324</v>
          </cell>
          <cell r="H37">
            <v>4085258257</v>
          </cell>
          <cell r="I37">
            <v>3855438170</v>
          </cell>
          <cell r="J37" t="e">
            <v>#N/A</v>
          </cell>
          <cell r="K37" t="e">
            <v>#N/A</v>
          </cell>
          <cell r="L37" t="e">
            <v>#N/A</v>
          </cell>
          <cell r="M37" t="e">
            <v>#N/A</v>
          </cell>
          <cell r="N37" t="e">
            <v>#N/A</v>
          </cell>
          <cell r="O37" t="e">
            <v>#N/A</v>
          </cell>
          <cell r="P37" t="e">
            <v>#N/A</v>
          </cell>
          <cell r="Q37" t="e">
            <v>#N/A</v>
          </cell>
          <cell r="R37">
            <v>4442614688</v>
          </cell>
          <cell r="S37">
            <v>8537805012</v>
          </cell>
          <cell r="T37">
            <v>12623063269</v>
          </cell>
          <cell r="U37">
            <v>16478501439</v>
          </cell>
          <cell r="V37" t="e">
            <v>#N/A</v>
          </cell>
          <cell r="W37" t="e">
            <v>#N/A</v>
          </cell>
          <cell r="X37" t="e">
            <v>#N/A</v>
          </cell>
          <cell r="Y37" t="e">
            <v>#N/A</v>
          </cell>
          <cell r="Z37" t="e">
            <v>#N/A</v>
          </cell>
          <cell r="AA37" t="e">
            <v>#N/A</v>
          </cell>
          <cell r="AB37" t="e">
            <v>#N/A</v>
          </cell>
          <cell r="AC37" t="e">
            <v>#N/A</v>
          </cell>
        </row>
        <row r="38">
          <cell r="F38">
            <v>3594098481</v>
          </cell>
          <cell r="G38">
            <v>3177337580</v>
          </cell>
          <cell r="H38">
            <v>3141448547</v>
          </cell>
          <cell r="I38">
            <v>2743378793</v>
          </cell>
          <cell r="J38" t="e">
            <v>#N/A</v>
          </cell>
          <cell r="K38" t="e">
            <v>#N/A</v>
          </cell>
          <cell r="L38" t="e">
            <v>#N/A</v>
          </cell>
          <cell r="M38" t="e">
            <v>#N/A</v>
          </cell>
          <cell r="N38" t="e">
            <v>#N/A</v>
          </cell>
          <cell r="O38" t="e">
            <v>#N/A</v>
          </cell>
          <cell r="P38" t="e">
            <v>#N/A</v>
          </cell>
          <cell r="Q38" t="e">
            <v>#N/A</v>
          </cell>
          <cell r="R38">
            <v>3594098481</v>
          </cell>
          <cell r="S38">
            <v>6771436061</v>
          </cell>
          <cell r="T38">
            <v>9912884608</v>
          </cell>
          <cell r="U38">
            <v>12656263401</v>
          </cell>
          <cell r="V38" t="e">
            <v>#N/A</v>
          </cell>
          <cell r="W38" t="e">
            <v>#N/A</v>
          </cell>
          <cell r="X38" t="e">
            <v>#N/A</v>
          </cell>
          <cell r="Y38" t="e">
            <v>#N/A</v>
          </cell>
          <cell r="Z38" t="e">
            <v>#N/A</v>
          </cell>
          <cell r="AA38" t="e">
            <v>#N/A</v>
          </cell>
          <cell r="AB38" t="e">
            <v>#N/A</v>
          </cell>
          <cell r="AC38" t="e">
            <v>#N/A</v>
          </cell>
        </row>
        <row r="39">
          <cell r="F39">
            <v>78084964</v>
          </cell>
          <cell r="G39">
            <v>46978608</v>
          </cell>
          <cell r="H39">
            <v>36867704</v>
          </cell>
          <cell r="I39">
            <v>130451473</v>
          </cell>
          <cell r="J39" t="e">
            <v>#N/A</v>
          </cell>
          <cell r="K39" t="e">
            <v>#N/A</v>
          </cell>
          <cell r="L39" t="e">
            <v>#N/A</v>
          </cell>
          <cell r="M39" t="e">
            <v>#N/A</v>
          </cell>
          <cell r="N39" t="e">
            <v>#N/A</v>
          </cell>
          <cell r="O39" t="e">
            <v>#N/A</v>
          </cell>
          <cell r="P39" t="e">
            <v>#N/A</v>
          </cell>
          <cell r="Q39" t="e">
            <v>#N/A</v>
          </cell>
          <cell r="R39">
            <v>78084964</v>
          </cell>
          <cell r="S39">
            <v>125063572</v>
          </cell>
          <cell r="T39">
            <v>161931276</v>
          </cell>
          <cell r="U39">
            <v>292382749</v>
          </cell>
          <cell r="V39" t="e">
            <v>#N/A</v>
          </cell>
          <cell r="W39" t="e">
            <v>#N/A</v>
          </cell>
          <cell r="X39" t="e">
            <v>#N/A</v>
          </cell>
          <cell r="Y39" t="e">
            <v>#N/A</v>
          </cell>
          <cell r="Z39" t="e">
            <v>#N/A</v>
          </cell>
          <cell r="AA39" t="e">
            <v>#N/A</v>
          </cell>
          <cell r="AB39" t="e">
            <v>#N/A</v>
          </cell>
          <cell r="AC39" t="e">
            <v>#N/A</v>
          </cell>
        </row>
        <row r="40">
          <cell r="F40">
            <v>41194970</v>
          </cell>
          <cell r="G40">
            <v>32195880</v>
          </cell>
          <cell r="H40">
            <v>25870830</v>
          </cell>
          <cell r="I40">
            <v>77936370</v>
          </cell>
          <cell r="J40" t="e">
            <v>#N/A</v>
          </cell>
          <cell r="K40" t="e">
            <v>#N/A</v>
          </cell>
          <cell r="L40" t="e">
            <v>#N/A</v>
          </cell>
          <cell r="M40" t="e">
            <v>#N/A</v>
          </cell>
          <cell r="N40" t="e">
            <v>#N/A</v>
          </cell>
          <cell r="O40" t="e">
            <v>#N/A</v>
          </cell>
          <cell r="P40" t="e">
            <v>#N/A</v>
          </cell>
          <cell r="Q40" t="e">
            <v>#N/A</v>
          </cell>
          <cell r="R40">
            <v>41194970</v>
          </cell>
          <cell r="S40">
            <v>73390850</v>
          </cell>
          <cell r="T40">
            <v>99261680</v>
          </cell>
          <cell r="U40">
            <v>177198050</v>
          </cell>
          <cell r="V40" t="e">
            <v>#N/A</v>
          </cell>
          <cell r="W40" t="e">
            <v>#N/A</v>
          </cell>
          <cell r="X40" t="e">
            <v>#N/A</v>
          </cell>
          <cell r="Y40" t="e">
            <v>#N/A</v>
          </cell>
          <cell r="Z40" t="e">
            <v>#N/A</v>
          </cell>
          <cell r="AA40" t="e">
            <v>#N/A</v>
          </cell>
          <cell r="AB40" t="e">
            <v>#N/A</v>
          </cell>
          <cell r="AC40" t="e">
            <v>#N/A</v>
          </cell>
        </row>
        <row r="41">
          <cell r="F41">
            <v>36889994</v>
          </cell>
          <cell r="G41">
            <v>14782728</v>
          </cell>
          <cell r="H41">
            <v>10996874</v>
          </cell>
          <cell r="I41">
            <v>52515103</v>
          </cell>
          <cell r="J41" t="e">
            <v>#N/A</v>
          </cell>
          <cell r="K41" t="e">
            <v>#N/A</v>
          </cell>
          <cell r="L41" t="e">
            <v>#N/A</v>
          </cell>
          <cell r="M41" t="e">
            <v>#N/A</v>
          </cell>
          <cell r="N41" t="e">
            <v>#N/A</v>
          </cell>
          <cell r="O41" t="e">
            <v>#N/A</v>
          </cell>
          <cell r="P41" t="e">
            <v>#N/A</v>
          </cell>
          <cell r="Q41" t="e">
            <v>#N/A</v>
          </cell>
          <cell r="R41">
            <v>36889994</v>
          </cell>
          <cell r="S41">
            <v>51672722</v>
          </cell>
          <cell r="T41">
            <v>62669596</v>
          </cell>
          <cell r="U41">
            <v>115184699</v>
          </cell>
          <cell r="V41" t="e">
            <v>#N/A</v>
          </cell>
          <cell r="W41" t="e">
            <v>#N/A</v>
          </cell>
          <cell r="X41" t="e">
            <v>#N/A</v>
          </cell>
          <cell r="Y41" t="e">
            <v>#N/A</v>
          </cell>
          <cell r="Z41" t="e">
            <v>#N/A</v>
          </cell>
          <cell r="AA41" t="e">
            <v>#N/A</v>
          </cell>
          <cell r="AB41" t="e">
            <v>#N/A</v>
          </cell>
          <cell r="AC41" t="e">
            <v>#N/A</v>
          </cell>
        </row>
        <row r="42">
          <cell r="E42" t="str">
            <v>pre_l_edis</v>
          </cell>
          <cell r="F42">
            <v>753723929</v>
          </cell>
          <cell r="G42">
            <v>856273665</v>
          </cell>
          <cell r="H42">
            <v>892788390</v>
          </cell>
          <cell r="I42">
            <v>969024833</v>
          </cell>
          <cell r="J42" t="e">
            <v>#N/A</v>
          </cell>
          <cell r="K42" t="e">
            <v>#N/A</v>
          </cell>
          <cell r="L42" t="e">
            <v>#N/A</v>
          </cell>
          <cell r="M42" t="e">
            <v>#N/A</v>
          </cell>
          <cell r="N42" t="e">
            <v>#N/A</v>
          </cell>
          <cell r="O42" t="e">
            <v>#N/A</v>
          </cell>
          <cell r="P42" t="e">
            <v>#N/A</v>
          </cell>
          <cell r="Q42" t="e">
            <v>#N/A</v>
          </cell>
          <cell r="R42">
            <v>753723929</v>
          </cell>
          <cell r="S42">
            <v>1609997594</v>
          </cell>
          <cell r="T42">
            <v>2502785984</v>
          </cell>
          <cell r="U42">
            <v>3471810817</v>
          </cell>
          <cell r="V42" t="e">
            <v>#N/A</v>
          </cell>
          <cell r="W42" t="e">
            <v>#N/A</v>
          </cell>
          <cell r="X42" t="e">
            <v>#N/A</v>
          </cell>
          <cell r="Y42" t="e">
            <v>#N/A</v>
          </cell>
          <cell r="Z42" t="e">
            <v>#N/A</v>
          </cell>
          <cell r="AA42" t="e">
            <v>#N/A</v>
          </cell>
          <cell r="AB42" t="e">
            <v>#N/A</v>
          </cell>
          <cell r="AC42" t="e">
            <v>#N/A</v>
          </cell>
        </row>
        <row r="43">
          <cell r="F43">
            <v>709949948</v>
          </cell>
          <cell r="G43">
            <v>797735137</v>
          </cell>
          <cell r="H43">
            <v>837683535</v>
          </cell>
          <cell r="I43">
            <v>908583334</v>
          </cell>
          <cell r="J43" t="e">
            <v>#N/A</v>
          </cell>
          <cell r="K43" t="e">
            <v>#N/A</v>
          </cell>
          <cell r="L43" t="e">
            <v>#N/A</v>
          </cell>
          <cell r="M43" t="e">
            <v>#N/A</v>
          </cell>
          <cell r="N43" t="e">
            <v>#N/A</v>
          </cell>
          <cell r="O43" t="e">
            <v>#N/A</v>
          </cell>
          <cell r="P43" t="e">
            <v>#N/A</v>
          </cell>
          <cell r="Q43" t="e">
            <v>#N/A</v>
          </cell>
          <cell r="R43">
            <v>709949948</v>
          </cell>
          <cell r="S43">
            <v>1507685085</v>
          </cell>
          <cell r="T43">
            <v>2345368620</v>
          </cell>
          <cell r="U43">
            <v>3253951954</v>
          </cell>
          <cell r="V43" t="e">
            <v>#N/A</v>
          </cell>
          <cell r="W43" t="e">
            <v>#N/A</v>
          </cell>
          <cell r="X43" t="e">
            <v>#N/A</v>
          </cell>
          <cell r="Y43" t="e">
            <v>#N/A</v>
          </cell>
          <cell r="Z43" t="e">
            <v>#N/A</v>
          </cell>
          <cell r="AA43" t="e">
            <v>#N/A</v>
          </cell>
          <cell r="AB43" t="e">
            <v>#N/A</v>
          </cell>
          <cell r="AC43" t="e">
            <v>#N/A</v>
          </cell>
        </row>
        <row r="44">
          <cell r="F44">
            <v>43773981</v>
          </cell>
          <cell r="G44">
            <v>58538528</v>
          </cell>
          <cell r="H44">
            <v>55104855</v>
          </cell>
          <cell r="I44">
            <v>60441499</v>
          </cell>
          <cell r="J44" t="e">
            <v>#N/A</v>
          </cell>
          <cell r="K44" t="e">
            <v>#N/A</v>
          </cell>
          <cell r="L44" t="e">
            <v>#N/A</v>
          </cell>
          <cell r="M44" t="e">
            <v>#N/A</v>
          </cell>
          <cell r="N44" t="e">
            <v>#N/A</v>
          </cell>
          <cell r="O44" t="e">
            <v>#N/A</v>
          </cell>
          <cell r="P44" t="e">
            <v>#N/A</v>
          </cell>
          <cell r="Q44" t="e">
            <v>#N/A</v>
          </cell>
          <cell r="R44">
            <v>43773981</v>
          </cell>
          <cell r="S44">
            <v>102312509</v>
          </cell>
          <cell r="T44">
            <v>157417364</v>
          </cell>
          <cell r="U44">
            <v>217858863</v>
          </cell>
          <cell r="V44" t="e">
            <v>#N/A</v>
          </cell>
          <cell r="W44" t="e">
            <v>#N/A</v>
          </cell>
          <cell r="X44" t="e">
            <v>#N/A</v>
          </cell>
          <cell r="Y44" t="e">
            <v>#N/A</v>
          </cell>
          <cell r="Z44" t="e">
            <v>#N/A</v>
          </cell>
          <cell r="AA44" t="e">
            <v>#N/A</v>
          </cell>
          <cell r="AB44" t="e">
            <v>#N/A</v>
          </cell>
          <cell r="AC44" t="e">
            <v>#N/A</v>
          </cell>
        </row>
        <row r="45">
          <cell r="E45" t="str">
            <v>imp_ieb</v>
          </cell>
          <cell r="F45">
            <v>16707313.999999998</v>
          </cell>
          <cell r="G45">
            <v>14600471.000000002</v>
          </cell>
          <cell r="H45">
            <v>14153616</v>
          </cell>
          <cell r="I45">
            <v>12583071</v>
          </cell>
          <cell r="J45" t="e">
            <v>#N/A</v>
          </cell>
          <cell r="K45" t="e">
            <v>#N/A</v>
          </cell>
          <cell r="L45" t="e">
            <v>#N/A</v>
          </cell>
          <cell r="M45" t="e">
            <v>#N/A</v>
          </cell>
          <cell r="N45" t="e">
            <v>#N/A</v>
          </cell>
          <cell r="O45" t="e">
            <v>#N/A</v>
          </cell>
          <cell r="P45" t="e">
            <v>#N/A</v>
          </cell>
          <cell r="Q45" t="e">
            <v>#N/A</v>
          </cell>
          <cell r="R45">
            <v>16707313.999999998</v>
          </cell>
          <cell r="S45">
            <v>31307785</v>
          </cell>
          <cell r="T45">
            <v>45461401</v>
          </cell>
          <cell r="U45">
            <v>58044472</v>
          </cell>
          <cell r="V45" t="e">
            <v>#N/A</v>
          </cell>
          <cell r="W45" t="e">
            <v>#N/A</v>
          </cell>
          <cell r="X45" t="e">
            <v>#N/A</v>
          </cell>
          <cell r="Y45" t="e">
            <v>#N/A</v>
          </cell>
          <cell r="Z45" t="e">
            <v>#N/A</v>
          </cell>
          <cell r="AA45" t="e">
            <v>#N/A</v>
          </cell>
          <cell r="AB45" t="e">
            <v>#N/A</v>
          </cell>
          <cell r="AC45" t="e">
            <v>#N/A</v>
          </cell>
        </row>
        <row r="47">
          <cell r="E47" t="str">
            <v>exp_rnt</v>
          </cell>
          <cell r="F47">
            <v>180246100</v>
          </cell>
          <cell r="G47">
            <v>82189100</v>
          </cell>
          <cell r="H47">
            <v>37673900</v>
          </cell>
          <cell r="I47">
            <v>60836700</v>
          </cell>
          <cell r="J47">
            <v>80050100</v>
          </cell>
          <cell r="K47" t="e">
            <v>#N/A</v>
          </cell>
          <cell r="L47" t="e">
            <v>#N/A</v>
          </cell>
          <cell r="M47" t="e">
            <v>#N/A</v>
          </cell>
          <cell r="N47" t="e">
            <v>#N/A</v>
          </cell>
          <cell r="O47" t="e">
            <v>#N/A</v>
          </cell>
          <cell r="P47" t="e">
            <v>#N/A</v>
          </cell>
          <cell r="Q47" t="e">
            <v>#N/A</v>
          </cell>
          <cell r="R47">
            <v>180246100</v>
          </cell>
          <cell r="S47">
            <v>262435200</v>
          </cell>
          <cell r="T47">
            <v>300109100</v>
          </cell>
          <cell r="U47">
            <v>360945800</v>
          </cell>
          <cell r="V47">
            <v>440995900</v>
          </cell>
          <cell r="W47" t="e">
            <v>#N/A</v>
          </cell>
          <cell r="X47" t="e">
            <v>#N/A</v>
          </cell>
          <cell r="Y47" t="e">
            <v>#N/A</v>
          </cell>
          <cell r="Z47" t="e">
            <v>#N/A</v>
          </cell>
          <cell r="AA47" t="e">
            <v>#N/A</v>
          </cell>
          <cell r="AB47" t="e">
            <v>#N/A</v>
          </cell>
          <cell r="AC47" t="e">
            <v>#N/A</v>
          </cell>
        </row>
        <row r="48">
          <cell r="F48">
            <v>180246100</v>
          </cell>
          <cell r="G48">
            <v>82189100</v>
          </cell>
          <cell r="H48">
            <v>37673900</v>
          </cell>
          <cell r="I48">
            <v>60836700</v>
          </cell>
          <cell r="J48">
            <v>80050100</v>
          </cell>
          <cell r="K48" t="e">
            <v>#N/A</v>
          </cell>
          <cell r="L48" t="e">
            <v>#N/A</v>
          </cell>
          <cell r="M48" t="e">
            <v>#N/A</v>
          </cell>
          <cell r="N48" t="e">
            <v>#N/A</v>
          </cell>
          <cell r="O48" t="e">
            <v>#N/A</v>
          </cell>
          <cell r="P48" t="e">
            <v>#N/A</v>
          </cell>
          <cell r="Q48" t="e">
            <v>#N/A</v>
          </cell>
          <cell r="R48">
            <v>180246100</v>
          </cell>
          <cell r="S48">
            <v>262435200</v>
          </cell>
          <cell r="T48">
            <v>300109100</v>
          </cell>
          <cell r="U48">
            <v>360945800</v>
          </cell>
          <cell r="V48">
            <v>440995900</v>
          </cell>
          <cell r="W48" t="e">
            <v>#N/A</v>
          </cell>
          <cell r="X48" t="e">
            <v>#N/A</v>
          </cell>
          <cell r="Y48" t="e">
            <v>#N/A</v>
          </cell>
          <cell r="Z48" t="e">
            <v>#N/A</v>
          </cell>
          <cell r="AA48" t="e">
            <v>#N/A</v>
          </cell>
          <cell r="AB48" t="e">
            <v>#N/A</v>
          </cell>
          <cell r="AC48" t="e">
            <v>#N/A</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row>
        <row r="50">
          <cell r="E50" t="str">
            <v>exp_programa</v>
          </cell>
          <cell r="F50">
            <v>5930000</v>
          </cell>
          <cell r="G50">
            <v>7165000</v>
          </cell>
          <cell r="H50">
            <v>0</v>
          </cell>
          <cell r="I50">
            <v>941000</v>
          </cell>
          <cell r="J50">
            <v>445000</v>
          </cell>
          <cell r="K50">
            <v>0</v>
          </cell>
          <cell r="L50">
            <v>0</v>
          </cell>
          <cell r="M50">
            <v>0</v>
          </cell>
          <cell r="N50">
            <v>0</v>
          </cell>
          <cell r="O50">
            <v>0</v>
          </cell>
          <cell r="P50">
            <v>0</v>
          </cell>
          <cell r="Q50">
            <v>0</v>
          </cell>
          <cell r="R50">
            <v>5930000</v>
          </cell>
          <cell r="S50">
            <v>13095000</v>
          </cell>
          <cell r="T50">
            <v>13095000</v>
          </cell>
          <cell r="U50">
            <v>14036000</v>
          </cell>
          <cell r="V50">
            <v>14481000</v>
          </cell>
          <cell r="W50">
            <v>14481000</v>
          </cell>
          <cell r="X50">
            <v>14481000</v>
          </cell>
          <cell r="Y50">
            <v>14481000</v>
          </cell>
          <cell r="Z50">
            <v>14481000</v>
          </cell>
          <cell r="AA50">
            <v>14481000</v>
          </cell>
          <cell r="AB50">
            <v>14481000</v>
          </cell>
          <cell r="AC50">
            <v>14481000</v>
          </cell>
        </row>
        <row r="51">
          <cell r="F51">
            <v>174276700</v>
          </cell>
          <cell r="G51">
            <v>74487500</v>
          </cell>
          <cell r="H51">
            <v>37673900</v>
          </cell>
          <cell r="I51">
            <v>59347000</v>
          </cell>
          <cell r="J51">
            <v>79602100</v>
          </cell>
          <cell r="K51">
            <v>0</v>
          </cell>
          <cell r="L51">
            <v>0</v>
          </cell>
          <cell r="M51">
            <v>0</v>
          </cell>
          <cell r="N51">
            <v>0</v>
          </cell>
          <cell r="O51">
            <v>0</v>
          </cell>
          <cell r="P51">
            <v>0</v>
          </cell>
          <cell r="Q51">
            <v>0</v>
          </cell>
          <cell r="R51">
            <v>174276700</v>
          </cell>
          <cell r="S51">
            <v>248764200</v>
          </cell>
          <cell r="T51">
            <v>286438100</v>
          </cell>
          <cell r="U51">
            <v>345785100</v>
          </cell>
          <cell r="V51">
            <v>425387200</v>
          </cell>
          <cell r="W51">
            <v>425387200</v>
          </cell>
          <cell r="X51">
            <v>425387200</v>
          </cell>
          <cell r="Y51">
            <v>425387200</v>
          </cell>
          <cell r="Z51">
            <v>425387200</v>
          </cell>
          <cell r="AA51">
            <v>425387200</v>
          </cell>
          <cell r="AB51">
            <v>425387200</v>
          </cell>
          <cell r="AC51">
            <v>425387200</v>
          </cell>
        </row>
        <row r="52">
          <cell r="E52" t="str">
            <v>exp_programa_c_dsv</v>
          </cell>
          <cell r="F52">
            <v>22603300</v>
          </cell>
          <cell r="G52">
            <v>22224600</v>
          </cell>
          <cell r="H52">
            <v>14131200</v>
          </cell>
          <cell r="I52">
            <v>14014100</v>
          </cell>
          <cell r="J52">
            <v>4748000</v>
          </cell>
          <cell r="K52">
            <v>0</v>
          </cell>
          <cell r="L52">
            <v>0</v>
          </cell>
          <cell r="M52">
            <v>0</v>
          </cell>
          <cell r="N52">
            <v>0</v>
          </cell>
          <cell r="O52">
            <v>0</v>
          </cell>
          <cell r="P52">
            <v>0</v>
          </cell>
          <cell r="Q52">
            <v>0</v>
          </cell>
          <cell r="R52">
            <v>22603300</v>
          </cell>
          <cell r="S52">
            <v>44827900</v>
          </cell>
          <cell r="T52">
            <v>58959100</v>
          </cell>
          <cell r="U52">
            <v>72973200</v>
          </cell>
          <cell r="V52">
            <v>77721200</v>
          </cell>
          <cell r="W52">
            <v>77721200</v>
          </cell>
          <cell r="X52">
            <v>77721200</v>
          </cell>
          <cell r="Y52">
            <v>77721200</v>
          </cell>
          <cell r="Z52">
            <v>77721200</v>
          </cell>
          <cell r="AA52">
            <v>77721200</v>
          </cell>
          <cell r="AB52">
            <v>77721200</v>
          </cell>
          <cell r="AC52">
            <v>77721200</v>
          </cell>
        </row>
        <row r="56">
          <cell r="E56" t="str">
            <v>pro_bomb</v>
          </cell>
          <cell r="F56">
            <v>105668030</v>
          </cell>
          <cell r="G56">
            <v>93368730</v>
          </cell>
          <cell r="H56">
            <v>55795490</v>
          </cell>
          <cell r="I56">
            <v>38056960</v>
          </cell>
          <cell r="J56">
            <v>33922300</v>
          </cell>
          <cell r="K56">
            <v>0</v>
          </cell>
          <cell r="L56">
            <v>0</v>
          </cell>
          <cell r="M56">
            <v>0</v>
          </cell>
          <cell r="N56">
            <v>0</v>
          </cell>
          <cell r="O56">
            <v>0</v>
          </cell>
          <cell r="P56">
            <v>0</v>
          </cell>
          <cell r="Q56">
            <v>0</v>
          </cell>
          <cell r="R56">
            <v>105668030</v>
          </cell>
          <cell r="S56">
            <v>199036760</v>
          </cell>
          <cell r="T56">
            <v>254832250</v>
          </cell>
          <cell r="U56">
            <v>292889210</v>
          </cell>
          <cell r="V56">
            <v>326811510</v>
          </cell>
          <cell r="W56">
            <v>326811510</v>
          </cell>
          <cell r="X56">
            <v>326811510</v>
          </cell>
          <cell r="Y56">
            <v>326811510</v>
          </cell>
          <cell r="Z56">
            <v>326811510</v>
          </cell>
          <cell r="AA56">
            <v>326811510</v>
          </cell>
          <cell r="AB56">
            <v>326811510</v>
          </cell>
          <cell r="AC56">
            <v>326811510</v>
          </cell>
        </row>
        <row r="57">
          <cell r="F57">
            <v>6324150</v>
          </cell>
          <cell r="G57">
            <v>1177690</v>
          </cell>
          <cell r="H57">
            <v>461670</v>
          </cell>
          <cell r="I57">
            <v>6386680</v>
          </cell>
          <cell r="J57">
            <v>3621940</v>
          </cell>
          <cell r="K57">
            <v>0</v>
          </cell>
          <cell r="L57">
            <v>0</v>
          </cell>
          <cell r="M57">
            <v>0</v>
          </cell>
          <cell r="N57">
            <v>0</v>
          </cell>
          <cell r="O57">
            <v>0</v>
          </cell>
          <cell r="P57">
            <v>0</v>
          </cell>
          <cell r="Q57">
            <v>0</v>
          </cell>
          <cell r="R57">
            <v>6324150</v>
          </cell>
          <cell r="S57">
            <v>7501840</v>
          </cell>
          <cell r="T57">
            <v>7963510</v>
          </cell>
          <cell r="U57">
            <v>14350190</v>
          </cell>
          <cell r="V57">
            <v>17972130</v>
          </cell>
          <cell r="W57">
            <v>17972130</v>
          </cell>
          <cell r="X57">
            <v>17972130</v>
          </cell>
          <cell r="Y57">
            <v>17972130</v>
          </cell>
          <cell r="Z57">
            <v>17972130</v>
          </cell>
          <cell r="AA57">
            <v>17972130</v>
          </cell>
          <cell r="AB57">
            <v>17972130</v>
          </cell>
          <cell r="AC57">
            <v>17972130</v>
          </cell>
        </row>
        <row r="58">
          <cell r="F58">
            <v>22474470</v>
          </cell>
          <cell r="G58">
            <v>26336350</v>
          </cell>
          <cell r="H58">
            <v>19445850</v>
          </cell>
          <cell r="I58">
            <v>9927010</v>
          </cell>
          <cell r="J58">
            <v>7838270</v>
          </cell>
          <cell r="K58">
            <v>0</v>
          </cell>
          <cell r="L58">
            <v>0</v>
          </cell>
          <cell r="M58">
            <v>0</v>
          </cell>
          <cell r="N58">
            <v>0</v>
          </cell>
          <cell r="O58">
            <v>0</v>
          </cell>
          <cell r="P58">
            <v>0</v>
          </cell>
          <cell r="Q58">
            <v>0</v>
          </cell>
          <cell r="R58">
            <v>22474470</v>
          </cell>
          <cell r="S58">
            <v>48810820</v>
          </cell>
          <cell r="T58">
            <v>68256670</v>
          </cell>
          <cell r="U58">
            <v>78183680</v>
          </cell>
          <cell r="V58">
            <v>86021950</v>
          </cell>
          <cell r="W58">
            <v>86021950</v>
          </cell>
          <cell r="X58">
            <v>86021950</v>
          </cell>
          <cell r="Y58">
            <v>86021950</v>
          </cell>
          <cell r="Z58">
            <v>86021950</v>
          </cell>
          <cell r="AA58">
            <v>86021950</v>
          </cell>
          <cell r="AB58">
            <v>86021950</v>
          </cell>
          <cell r="AC58">
            <v>86021950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row>
        <row r="60">
          <cell r="F60">
            <v>9130770</v>
          </cell>
          <cell r="G60">
            <v>9773150</v>
          </cell>
          <cell r="H60">
            <v>3615260</v>
          </cell>
          <cell r="I60">
            <v>22690</v>
          </cell>
          <cell r="J60">
            <v>3973120</v>
          </cell>
          <cell r="K60">
            <v>0</v>
          </cell>
          <cell r="L60">
            <v>0</v>
          </cell>
          <cell r="M60">
            <v>0</v>
          </cell>
          <cell r="N60">
            <v>0</v>
          </cell>
          <cell r="O60">
            <v>0</v>
          </cell>
          <cell r="P60">
            <v>0</v>
          </cell>
          <cell r="Q60">
            <v>0</v>
          </cell>
          <cell r="R60">
            <v>9130770</v>
          </cell>
          <cell r="S60">
            <v>18903920</v>
          </cell>
          <cell r="T60">
            <v>22519180</v>
          </cell>
          <cell r="U60">
            <v>22541870</v>
          </cell>
          <cell r="V60">
            <v>26514990</v>
          </cell>
          <cell r="W60">
            <v>26514990</v>
          </cell>
          <cell r="X60">
            <v>26514990</v>
          </cell>
          <cell r="Y60">
            <v>26514990</v>
          </cell>
          <cell r="Z60">
            <v>26514990</v>
          </cell>
          <cell r="AA60">
            <v>26514990</v>
          </cell>
          <cell r="AB60">
            <v>26514990</v>
          </cell>
          <cell r="AC60">
            <v>26514990</v>
          </cell>
        </row>
        <row r="61">
          <cell r="F61">
            <v>25353850</v>
          </cell>
          <cell r="G61">
            <v>25066550</v>
          </cell>
          <cell r="H61">
            <v>20800770</v>
          </cell>
          <cell r="I61">
            <v>4996440</v>
          </cell>
          <cell r="J61">
            <v>5073950</v>
          </cell>
          <cell r="K61">
            <v>0</v>
          </cell>
          <cell r="L61">
            <v>0</v>
          </cell>
          <cell r="M61">
            <v>0</v>
          </cell>
          <cell r="N61">
            <v>0</v>
          </cell>
          <cell r="O61">
            <v>0</v>
          </cell>
          <cell r="P61">
            <v>0</v>
          </cell>
          <cell r="Q61">
            <v>0</v>
          </cell>
          <cell r="R61">
            <v>25353850</v>
          </cell>
          <cell r="S61">
            <v>50420400</v>
          </cell>
          <cell r="T61">
            <v>71221170</v>
          </cell>
          <cell r="U61">
            <v>76217610</v>
          </cell>
          <cell r="V61">
            <v>81291560</v>
          </cell>
          <cell r="W61">
            <v>81291560</v>
          </cell>
          <cell r="X61">
            <v>81291560</v>
          </cell>
          <cell r="Y61">
            <v>81291560</v>
          </cell>
          <cell r="Z61">
            <v>81291560</v>
          </cell>
          <cell r="AA61">
            <v>81291560</v>
          </cell>
          <cell r="AB61">
            <v>81291560</v>
          </cell>
          <cell r="AC61">
            <v>81291560</v>
          </cell>
        </row>
        <row r="62">
          <cell r="F62">
            <v>42384790</v>
          </cell>
          <cell r="G62">
            <v>31014990</v>
          </cell>
          <cell r="H62">
            <v>11471940</v>
          </cell>
          <cell r="I62">
            <v>16724140</v>
          </cell>
          <cell r="J62">
            <v>13415020</v>
          </cell>
          <cell r="K62">
            <v>0</v>
          </cell>
          <cell r="L62">
            <v>0</v>
          </cell>
          <cell r="M62">
            <v>0</v>
          </cell>
          <cell r="N62">
            <v>0</v>
          </cell>
          <cell r="O62">
            <v>0</v>
          </cell>
          <cell r="P62">
            <v>0</v>
          </cell>
          <cell r="Q62">
            <v>0</v>
          </cell>
          <cell r="R62">
            <v>42384790</v>
          </cell>
          <cell r="S62">
            <v>73399780</v>
          </cell>
          <cell r="T62">
            <v>84871720</v>
          </cell>
          <cell r="U62">
            <v>101595860</v>
          </cell>
          <cell r="V62">
            <v>115010880</v>
          </cell>
          <cell r="W62">
            <v>115010880</v>
          </cell>
          <cell r="X62">
            <v>115010880</v>
          </cell>
          <cell r="Y62">
            <v>115010880</v>
          </cell>
          <cell r="Z62">
            <v>115010880</v>
          </cell>
          <cell r="AA62">
            <v>115010880</v>
          </cell>
          <cell r="AB62">
            <v>115010880</v>
          </cell>
          <cell r="AC62">
            <v>115010880</v>
          </cell>
        </row>
        <row r="66">
          <cell r="E66" t="str">
            <v>r_cpg</v>
          </cell>
          <cell r="F66">
            <v>24600</v>
          </cell>
          <cell r="G66">
            <v>44500</v>
          </cell>
          <cell r="H66">
            <v>1343600</v>
          </cell>
          <cell r="I66">
            <v>2381400</v>
          </cell>
          <cell r="J66">
            <v>3473600</v>
          </cell>
          <cell r="K66">
            <v>0</v>
          </cell>
          <cell r="L66">
            <v>0</v>
          </cell>
          <cell r="M66">
            <v>0</v>
          </cell>
          <cell r="N66">
            <v>0</v>
          </cell>
          <cell r="O66">
            <v>0</v>
          </cell>
          <cell r="P66">
            <v>0</v>
          </cell>
          <cell r="Q66">
            <v>0</v>
          </cell>
          <cell r="R66">
            <v>24600</v>
          </cell>
          <cell r="S66">
            <v>69100</v>
          </cell>
          <cell r="T66">
            <v>1412700</v>
          </cell>
          <cell r="U66">
            <v>3794100</v>
          </cell>
          <cell r="V66">
            <v>7267700</v>
          </cell>
          <cell r="W66">
            <v>7267700</v>
          </cell>
          <cell r="X66">
            <v>7267700</v>
          </cell>
          <cell r="Y66">
            <v>7267700</v>
          </cell>
          <cell r="Z66">
            <v>7267700</v>
          </cell>
          <cell r="AA66">
            <v>7267700</v>
          </cell>
          <cell r="AB66">
            <v>7267700</v>
          </cell>
          <cell r="AC66">
            <v>7267700</v>
          </cell>
        </row>
        <row r="67">
          <cell r="E67" t="str">
            <v>r_ctg</v>
          </cell>
          <cell r="F67">
            <v>1324300</v>
          </cell>
          <cell r="G67">
            <v>660900</v>
          </cell>
          <cell r="H67">
            <v>1032700</v>
          </cell>
          <cell r="I67">
            <v>1406500</v>
          </cell>
          <cell r="J67">
            <v>485000</v>
          </cell>
          <cell r="K67">
            <v>0</v>
          </cell>
          <cell r="L67">
            <v>0</v>
          </cell>
          <cell r="M67">
            <v>0</v>
          </cell>
          <cell r="N67">
            <v>0</v>
          </cell>
          <cell r="O67">
            <v>0</v>
          </cell>
          <cell r="P67">
            <v>0</v>
          </cell>
          <cell r="Q67">
            <v>0</v>
          </cell>
          <cell r="R67">
            <v>1324300</v>
          </cell>
          <cell r="S67">
            <v>1985200</v>
          </cell>
          <cell r="T67">
            <v>3017900</v>
          </cell>
          <cell r="U67">
            <v>4424400</v>
          </cell>
          <cell r="V67">
            <v>4909400</v>
          </cell>
          <cell r="W67">
            <v>4909400</v>
          </cell>
          <cell r="X67">
            <v>4909400</v>
          </cell>
          <cell r="Y67">
            <v>4909400</v>
          </cell>
          <cell r="Z67">
            <v>4909400</v>
          </cell>
          <cell r="AA67">
            <v>4909400</v>
          </cell>
          <cell r="AB67">
            <v>4909400</v>
          </cell>
          <cell r="AC67">
            <v>4909400</v>
          </cell>
        </row>
        <row r="69">
          <cell r="E69" t="str">
            <v>cp_rnt</v>
          </cell>
          <cell r="F69">
            <v>951208</v>
          </cell>
          <cell r="G69">
            <v>880871</v>
          </cell>
          <cell r="H69">
            <v>900000</v>
          </cell>
          <cell r="I69">
            <v>900000</v>
          </cell>
          <cell r="J69">
            <v>0</v>
          </cell>
          <cell r="K69">
            <v>0</v>
          </cell>
          <cell r="L69">
            <v>0</v>
          </cell>
          <cell r="M69">
            <v>0</v>
          </cell>
          <cell r="N69">
            <v>0</v>
          </cell>
          <cell r="O69">
            <v>0</v>
          </cell>
          <cell r="P69">
            <v>0</v>
          </cell>
          <cell r="Q69">
            <v>0</v>
          </cell>
          <cell r="R69">
            <v>951208</v>
          </cell>
          <cell r="S69">
            <v>1832079</v>
          </cell>
          <cell r="T69">
            <v>2732079</v>
          </cell>
          <cell r="U69">
            <v>3632079</v>
          </cell>
          <cell r="V69">
            <v>3632079</v>
          </cell>
          <cell r="W69">
            <v>3632079</v>
          </cell>
          <cell r="X69">
            <v>3632079</v>
          </cell>
          <cell r="Y69">
            <v>3632079</v>
          </cell>
          <cell r="Z69">
            <v>3632079</v>
          </cell>
          <cell r="AA69">
            <v>3632079</v>
          </cell>
          <cell r="AB69">
            <v>3632079</v>
          </cell>
          <cell r="AC69">
            <v>3632079</v>
          </cell>
        </row>
        <row r="72">
          <cell r="E72" t="str">
            <v>acerto_pre</v>
          </cell>
          <cell r="F72">
            <v>95127621.999999881</v>
          </cell>
          <cell r="G72">
            <v>-87902281</v>
          </cell>
          <cell r="H72">
            <v>3166457</v>
          </cell>
          <cell r="I72">
            <v>3141972.9999997616</v>
          </cell>
          <cell r="J72" t="e">
            <v>#N/A</v>
          </cell>
          <cell r="K72" t="e">
            <v>#N/A</v>
          </cell>
          <cell r="L72" t="e">
            <v>#N/A</v>
          </cell>
          <cell r="M72" t="e">
            <v>#N/A</v>
          </cell>
          <cell r="N72" t="e">
            <v>#N/A</v>
          </cell>
          <cell r="O72" t="e">
            <v>#N/A</v>
          </cell>
          <cell r="P72" t="e">
            <v>#N/A</v>
          </cell>
          <cell r="Q72" t="e">
            <v>#N/A</v>
          </cell>
          <cell r="R72">
            <v>95127621.999999881</v>
          </cell>
          <cell r="S72">
            <v>7225340.9999998808</v>
          </cell>
          <cell r="T72">
            <v>10391797.999999881</v>
          </cell>
          <cell r="U72">
            <v>13533770.999999642</v>
          </cell>
          <cell r="V72" t="e">
            <v>#N/A</v>
          </cell>
          <cell r="W72" t="e">
            <v>#N/A</v>
          </cell>
          <cell r="X72" t="e">
            <v>#N/A</v>
          </cell>
          <cell r="Y72" t="e">
            <v>#N/A</v>
          </cell>
          <cell r="Z72" t="e">
            <v>#N/A</v>
          </cell>
          <cell r="AA72" t="e">
            <v>#N/A</v>
          </cell>
          <cell r="AB72" t="e">
            <v>#N/A</v>
          </cell>
          <cell r="AC72" t="e">
            <v>#N/A</v>
          </cell>
        </row>
        <row r="73">
          <cell r="F73">
            <v>967705360.99999988</v>
          </cell>
          <cell r="G73">
            <v>934434124</v>
          </cell>
          <cell r="H73">
            <v>1109329587</v>
          </cell>
          <cell r="I73">
            <v>1153608995.9999998</v>
          </cell>
          <cell r="J73">
            <v>881144866</v>
          </cell>
          <cell r="K73">
            <v>0</v>
          </cell>
          <cell r="L73">
            <v>0</v>
          </cell>
          <cell r="M73">
            <v>0</v>
          </cell>
          <cell r="N73">
            <v>0</v>
          </cell>
          <cell r="O73">
            <v>0</v>
          </cell>
          <cell r="P73">
            <v>0</v>
          </cell>
          <cell r="Q73">
            <v>0</v>
          </cell>
          <cell r="R73">
            <v>967705360.99999988</v>
          </cell>
          <cell r="S73">
            <v>1902139485</v>
          </cell>
          <cell r="T73">
            <v>3011469072</v>
          </cell>
          <cell r="U73">
            <v>4165078068</v>
          </cell>
          <cell r="V73">
            <v>5046222934</v>
          </cell>
          <cell r="W73">
            <v>5046222934</v>
          </cell>
          <cell r="X73">
            <v>5046222934</v>
          </cell>
          <cell r="Y73">
            <v>5046222934</v>
          </cell>
          <cell r="Z73">
            <v>5046222934</v>
          </cell>
          <cell r="AA73">
            <v>5046222934</v>
          </cell>
          <cell r="AB73">
            <v>5046222934</v>
          </cell>
          <cell r="AC73">
            <v>5046222934</v>
          </cell>
        </row>
        <row r="75">
          <cell r="E75" t="str">
            <v>acerto_l_transf</v>
          </cell>
          <cell r="F75">
            <v>977113.99999999814</v>
          </cell>
          <cell r="G75">
            <v>870971.00000000186</v>
          </cell>
          <cell r="H75">
            <v>823616</v>
          </cell>
          <cell r="I75">
            <v>759871</v>
          </cell>
          <cell r="J75" t="e">
            <v>#N/A</v>
          </cell>
          <cell r="K75" t="e">
            <v>#N/A</v>
          </cell>
          <cell r="L75" t="e">
            <v>#N/A</v>
          </cell>
          <cell r="M75" t="e">
            <v>#N/A</v>
          </cell>
          <cell r="N75" t="e">
            <v>#N/A</v>
          </cell>
          <cell r="O75" t="e">
            <v>#N/A</v>
          </cell>
          <cell r="P75" t="e">
            <v>#N/A</v>
          </cell>
          <cell r="Q75" t="e">
            <v>#N/A</v>
          </cell>
          <cell r="R75">
            <v>977113.99999999814</v>
          </cell>
          <cell r="S75">
            <v>1848085</v>
          </cell>
          <cell r="T75">
            <v>2671701</v>
          </cell>
          <cell r="U75">
            <v>3431572</v>
          </cell>
          <cell r="V75" t="e">
            <v>#N/A</v>
          </cell>
          <cell r="W75" t="e">
            <v>#N/A</v>
          </cell>
          <cell r="X75" t="e">
            <v>#N/A</v>
          </cell>
          <cell r="Y75" t="e">
            <v>#N/A</v>
          </cell>
          <cell r="Z75" t="e">
            <v>#N/A</v>
          </cell>
          <cell r="AA75" t="e">
            <v>#N/A</v>
          </cell>
          <cell r="AB75" t="e">
            <v>#N/A</v>
          </cell>
          <cell r="AC75" t="e">
            <v>#N/A</v>
          </cell>
        </row>
        <row r="78">
          <cell r="H78" t="str">
            <v>SUBST SALDO</v>
          </cell>
          <cell r="I78">
            <v>2738549934</v>
          </cell>
        </row>
        <row r="79">
          <cell r="H79" t="str">
            <v>CLIENTES MAT</v>
          </cell>
          <cell r="I79">
            <v>153338849</v>
          </cell>
        </row>
        <row r="80">
          <cell r="H80" t="str">
            <v xml:space="preserve">PROD. VINC. </v>
          </cell>
          <cell r="I80">
            <v>77936370</v>
          </cell>
        </row>
        <row r="81">
          <cell r="H81" t="str">
            <v>PRE c/telecontagem</v>
          </cell>
          <cell r="I81">
            <v>907387172</v>
          </cell>
        </row>
        <row r="82">
          <cell r="H82" t="str">
            <v>PRE s/telecontagem</v>
          </cell>
          <cell r="I82">
            <v>56381052</v>
          </cell>
        </row>
        <row r="83">
          <cell r="H83" t="str">
            <v>LIG. Transf</v>
          </cell>
          <cell r="I83">
            <v>12375305</v>
          </cell>
        </row>
        <row r="84">
          <cell r="H84" t="str">
            <v>PROD.N.VINC. GO</v>
          </cell>
          <cell r="I84">
            <v>52515103</v>
          </cell>
        </row>
      </sheetData>
      <sheetData sheetId="1"/>
      <sheetData sheetId="2"/>
      <sheetData sheetId="3"/>
      <sheetData sheetId="4"/>
      <sheetData sheetId="5">
        <row r="8">
          <cell r="E8" t="str">
            <v>dist_sub</v>
          </cell>
        </row>
      </sheetData>
      <sheetData sheetId="6"/>
      <sheetData sheetId="7"/>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S09"/>
      <sheetName val="EDIS08"/>
      <sheetName val="EME2_09"/>
      <sheetName val="InovGrid_09"/>
      <sheetName val="EME2_08"/>
      <sheetName val="Ajust 2009"/>
      <sheetName val="Ajust 2008"/>
      <sheetName val="Ajust 09_Mensal"/>
      <sheetName val="Intra_Grupo"/>
      <sheetName val="Intra_Grupo2008"/>
      <sheetName val="He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Nº conta</v>
          </cell>
        </row>
        <row r="4">
          <cell r="F4">
            <v>1378.12</v>
          </cell>
        </row>
        <row r="5">
          <cell r="F5">
            <v>48000</v>
          </cell>
        </row>
        <row r="6">
          <cell r="F6">
            <v>2400</v>
          </cell>
        </row>
        <row r="7">
          <cell r="F7">
            <v>50852.2</v>
          </cell>
        </row>
        <row r="8">
          <cell r="F8">
            <v>18000</v>
          </cell>
        </row>
        <row r="9">
          <cell r="F9">
            <v>0</v>
          </cell>
        </row>
        <row r="10">
          <cell r="F10">
            <v>299.67</v>
          </cell>
        </row>
        <row r="11">
          <cell r="F11">
            <v>0</v>
          </cell>
        </row>
        <row r="12">
          <cell r="F12">
            <v>492.98</v>
          </cell>
        </row>
        <row r="13">
          <cell r="F13">
            <v>0</v>
          </cell>
        </row>
        <row r="14">
          <cell r="F14">
            <v>397736.42</v>
          </cell>
        </row>
      </sheetData>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 val="update"/>
      <sheetName val="Anotações"/>
      <sheetName val="IN"/>
      <sheetName val="DADOS FP"/>
      <sheetName val="A"/>
      <sheetName val="apoio A"/>
      <sheetName val="M"/>
      <sheetName val="B"/>
      <sheetName val="D"/>
      <sheetName val="DivídaFin"/>
      <sheetName val="CobertFin"/>
      <sheetName val="Prev"/>
      <sheetName val="fluxos caixa"/>
      <sheetName val="KPI's"/>
      <sheetName val="DR Wrd"/>
      <sheetName val="DW"/>
      <sheetName val="MW"/>
      <sheetName val="Gráficos FSE"/>
      <sheetName val="Quadros custos"/>
      <sheetName val="Quadros DR"/>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
    </sheetNames>
    <sheetDataSet>
      <sheetData sheetId="0"/>
      <sheetData sheetId="1" refreshError="1">
        <row r="3">
          <cell r="B3">
            <v>12.919100667937528</v>
          </cell>
        </row>
        <row r="4">
          <cell r="B4">
            <v>4.4493176601363427E-3</v>
          </cell>
        </row>
        <row r="5">
          <cell r="B5">
            <v>50.488432361280275</v>
          </cell>
        </row>
        <row r="6">
          <cell r="B6">
            <v>3.5955294945678284E-2</v>
          </cell>
        </row>
        <row r="7">
          <cell r="B7">
            <v>1461.8443825835004</v>
          </cell>
        </row>
        <row r="8">
          <cell r="B8">
            <v>2.5056014451263153E-2</v>
          </cell>
        </row>
        <row r="9">
          <cell r="B9">
            <v>31.90114165945937</v>
          </cell>
        </row>
        <row r="10">
          <cell r="B10">
            <v>0.12740847003871281</v>
          </cell>
        </row>
        <row r="11">
          <cell r="B11">
            <v>207.32153861773489</v>
          </cell>
        </row>
        <row r="12">
          <cell r="B12">
            <v>-0.20023690431352748</v>
          </cell>
        </row>
        <row r="13">
          <cell r="B13">
            <v>9.6489587085402118E-4</v>
          </cell>
        </row>
        <row r="14">
          <cell r="B14">
            <v>120.44279185573488</v>
          </cell>
        </row>
        <row r="15">
          <cell r="B15">
            <v>-2.3726320863135442</v>
          </cell>
        </row>
        <row r="16">
          <cell r="B16">
            <v>104.70059761629049</v>
          </cell>
        </row>
        <row r="17">
          <cell r="B17">
            <v>-19.913848783106459</v>
          </cell>
        </row>
        <row r="18">
          <cell r="B18">
            <v>-18.901592383489213</v>
          </cell>
        </row>
        <row r="19">
          <cell r="B19">
            <v>1.3603756866962979</v>
          </cell>
        </row>
        <row r="22">
          <cell r="B22">
            <v>76.038599617635555</v>
          </cell>
        </row>
        <row r="23">
          <cell r="B23">
            <v>90.470088085961976</v>
          </cell>
        </row>
        <row r="24">
          <cell r="B24">
            <v>69.299574329520155</v>
          </cell>
        </row>
        <row r="25">
          <cell r="B25">
            <v>0.41163973682558663</v>
          </cell>
        </row>
        <row r="26">
          <cell r="B26">
            <v>0.5076540632679799</v>
          </cell>
        </row>
        <row r="27">
          <cell r="B27">
            <v>0.91929380009356654</v>
          </cell>
        </row>
        <row r="28">
          <cell r="B28">
            <v>2.9542191672420153E-2</v>
          </cell>
        </row>
        <row r="30">
          <cell r="B30">
            <v>1.7872760067727613E-2</v>
          </cell>
        </row>
        <row r="31">
          <cell r="B31">
            <v>9.6788179511264963E-2</v>
          </cell>
        </row>
        <row r="34">
          <cell r="B34">
            <v>4.2297436077624498E-2</v>
          </cell>
        </row>
        <row r="35">
          <cell r="B35">
            <v>2916.5330151533658</v>
          </cell>
        </row>
        <row r="37">
          <cell r="B37">
            <v>1454.6886325698649</v>
          </cell>
        </row>
        <row r="38">
          <cell r="B38">
            <v>50.488432361280275</v>
          </cell>
        </row>
        <row r="39">
          <cell r="B39">
            <v>3.5955294945678284E-2</v>
          </cell>
        </row>
        <row r="40">
          <cell r="B40">
            <v>0.34832724798314602</v>
          </cell>
        </row>
        <row r="42">
          <cell r="B42">
            <v>0.48948655256723717</v>
          </cell>
        </row>
        <row r="43">
          <cell r="B43">
            <v>6.8535266471978957</v>
          </cell>
        </row>
        <row r="45">
          <cell r="B45">
            <v>1179.5584615623056</v>
          </cell>
        </row>
        <row r="46">
          <cell r="B46">
            <v>18.206824714999996</v>
          </cell>
        </row>
        <row r="47">
          <cell r="B47">
            <v>15.191338099999998</v>
          </cell>
        </row>
        <row r="48">
          <cell r="B48">
            <v>1411.9869750000003</v>
          </cell>
        </row>
        <row r="49">
          <cell r="B49">
            <v>910</v>
          </cell>
        </row>
        <row r="50">
          <cell r="B50">
            <v>451.98700000000002</v>
          </cell>
        </row>
        <row r="51">
          <cell r="B51">
            <v>553.74</v>
          </cell>
        </row>
        <row r="52">
          <cell r="B52">
            <v>0.65228112748820144</v>
          </cell>
        </row>
        <row r="53">
          <cell r="B53">
            <v>0.14230675335586307</v>
          </cell>
        </row>
        <row r="54">
          <cell r="B54">
            <v>0.55579545656865581</v>
          </cell>
        </row>
        <row r="56">
          <cell r="B56">
            <v>7.0577570000000005</v>
          </cell>
        </row>
        <row r="57">
          <cell r="B57">
            <v>0.29738829405383815</v>
          </cell>
        </row>
        <row r="59">
          <cell r="B59">
            <v>2.4910830700000002</v>
          </cell>
        </row>
        <row r="60">
          <cell r="B60">
            <v>8.4927080935923716E-2</v>
          </cell>
        </row>
        <row r="61">
          <cell r="B61">
            <v>0.1121775032324321</v>
          </cell>
        </row>
        <row r="63">
          <cell r="B63">
            <v>0.81818792976055121</v>
          </cell>
        </row>
        <row r="65">
          <cell r="B65">
            <v>0.55579545656865581</v>
          </cell>
        </row>
        <row r="66">
          <cell r="B66">
            <v>0.26239247319189535</v>
          </cell>
        </row>
        <row r="68">
          <cell r="B68">
            <v>0.67377748730539</v>
          </cell>
        </row>
        <row r="69">
          <cell r="B69">
            <v>2708.4779999999996</v>
          </cell>
        </row>
        <row r="70">
          <cell r="B70">
            <v>0.13865597038475028</v>
          </cell>
        </row>
        <row r="71">
          <cell r="B71">
            <v>0.17012017250907213</v>
          </cell>
        </row>
        <row r="72">
          <cell r="B72">
            <v>0.24896102860625477</v>
          </cell>
        </row>
        <row r="73">
          <cell r="B73">
            <v>0.89502329611492815</v>
          </cell>
        </row>
        <row r="75">
          <cell r="B75">
            <v>30.803649760064012</v>
          </cell>
        </row>
        <row r="76">
          <cell r="B76">
            <v>7.0421799813003192</v>
          </cell>
        </row>
        <row r="78">
          <cell r="B78">
            <v>0.19981398463956596</v>
          </cell>
        </row>
        <row r="79">
          <cell r="B79">
            <v>84.653494410000022</v>
          </cell>
        </row>
        <row r="81">
          <cell r="B81">
            <v>2.568953407301322E-2</v>
          </cell>
        </row>
        <row r="82">
          <cell r="B82">
            <v>1.9019312814425362</v>
          </cell>
        </row>
        <row r="83">
          <cell r="B83">
            <v>-0.14510435251737652</v>
          </cell>
        </row>
        <row r="84">
          <cell r="B84">
            <v>-5.5731438655570953E-2</v>
          </cell>
        </row>
        <row r="85">
          <cell r="B85">
            <v>0.41910039437033575</v>
          </cell>
        </row>
        <row r="88">
          <cell r="B88">
            <v>2.225252352</v>
          </cell>
        </row>
        <row r="89">
          <cell r="B89">
            <v>2.5646189943010045E-2</v>
          </cell>
        </row>
        <row r="90">
          <cell r="B90">
            <v>86.87874676200002</v>
          </cell>
        </row>
        <row r="91">
          <cell r="B91">
            <v>32.420716942579979</v>
          </cell>
        </row>
        <row r="92">
          <cell r="B92">
            <v>32.496299359942505</v>
          </cell>
        </row>
        <row r="94">
          <cell r="B94">
            <v>51.214602195447192</v>
          </cell>
        </row>
        <row r="95">
          <cell r="B95">
            <v>32.388592229320508</v>
          </cell>
        </row>
        <row r="96">
          <cell r="B96">
            <v>7.3050668752314571</v>
          </cell>
        </row>
        <row r="97">
          <cell r="B97">
            <v>41.014978381004184</v>
          </cell>
        </row>
        <row r="98">
          <cell r="B98">
            <v>1.9484722600140181</v>
          </cell>
        </row>
        <row r="99">
          <cell r="B99">
            <v>50.268517516249659</v>
          </cell>
        </row>
        <row r="101">
          <cell r="B101">
            <v>50.150830528780517</v>
          </cell>
        </row>
        <row r="102">
          <cell r="B102">
            <v>1.0637716666666668</v>
          </cell>
        </row>
        <row r="103">
          <cell r="B103">
            <v>4.3996989999999991</v>
          </cell>
        </row>
        <row r="104">
          <cell r="B104">
            <v>6.122771560300623</v>
          </cell>
        </row>
        <row r="105">
          <cell r="B105">
            <v>3.9396990000000005</v>
          </cell>
        </row>
        <row r="106">
          <cell r="B106">
            <v>1.3480079865771797</v>
          </cell>
        </row>
        <row r="107">
          <cell r="B107">
            <v>4.4314562335741003</v>
          </cell>
        </row>
        <row r="108">
          <cell r="B108">
            <v>0.76800000000000002</v>
          </cell>
        </row>
        <row r="109">
          <cell r="B109">
            <v>77.073095237554753</v>
          </cell>
        </row>
        <row r="110">
          <cell r="B110">
            <v>2980.3850427669445</v>
          </cell>
        </row>
        <row r="111">
          <cell r="B111">
            <v>2903.3119475293897</v>
          </cell>
        </row>
        <row r="112">
          <cell r="B112">
            <v>0.95014139388945962</v>
          </cell>
        </row>
        <row r="113">
          <cell r="B113">
            <v>4.340219361301622E-2</v>
          </cell>
        </row>
        <row r="114">
          <cell r="B114">
            <v>2.5860113418768621E-2</v>
          </cell>
        </row>
        <row r="116">
          <cell r="B116">
            <v>255.20396962999999</v>
          </cell>
        </row>
        <row r="117">
          <cell r="B117">
            <v>0.5109999999999999</v>
          </cell>
        </row>
        <row r="118">
          <cell r="B118">
            <v>51.332289182916334</v>
          </cell>
        </row>
        <row r="120">
          <cell r="B120">
            <v>1110.7</v>
          </cell>
        </row>
        <row r="121">
          <cell r="B121">
            <v>12866</v>
          </cell>
        </row>
        <row r="122">
          <cell r="B122">
            <v>630.08190070792148</v>
          </cell>
        </row>
        <row r="123">
          <cell r="B123">
            <v>46.705044042980987</v>
          </cell>
        </row>
        <row r="126">
          <cell r="B126">
            <v>77.073095237554753</v>
          </cell>
        </row>
        <row r="127">
          <cell r="B127">
            <v>254.69296962999999</v>
          </cell>
        </row>
        <row r="128">
          <cell r="B128">
            <v>51.332289182916334</v>
          </cell>
        </row>
        <row r="129">
          <cell r="B129">
            <v>46.705044042980987</v>
          </cell>
        </row>
        <row r="130">
          <cell r="B130">
            <v>46.705044042980987</v>
          </cell>
        </row>
        <row r="131">
          <cell r="B131">
            <v>32.420716942579979</v>
          </cell>
        </row>
        <row r="132">
          <cell r="B132">
            <v>243.28525141632235</v>
          </cell>
        </row>
        <row r="133">
          <cell r="B133">
            <v>307.93882469255277</v>
          </cell>
        </row>
        <row r="134">
          <cell r="B134">
            <v>143.38603494000017</v>
          </cell>
        </row>
        <row r="135">
          <cell r="B135">
            <v>158.31418651449235</v>
          </cell>
        </row>
        <row r="136">
          <cell r="B136">
            <v>6.2386032380598522</v>
          </cell>
        </row>
        <row r="140">
          <cell r="B140">
            <v>846.8401865144923</v>
          </cell>
        </row>
        <row r="142">
          <cell r="B142">
            <v>688.52599999999995</v>
          </cell>
        </row>
        <row r="143">
          <cell r="B143">
            <v>668.47967851449232</v>
          </cell>
        </row>
        <row r="144">
          <cell r="B144">
            <v>606.5</v>
          </cell>
        </row>
        <row r="145">
          <cell r="B145">
            <v>73.945999999999998</v>
          </cell>
        </row>
        <row r="147">
          <cell r="B147">
            <v>55.838000000000001</v>
          </cell>
        </row>
        <row r="148">
          <cell r="B148">
            <v>0.23218756670783583</v>
          </cell>
        </row>
        <row r="149">
          <cell r="B149">
            <v>0.25870940530132819</v>
          </cell>
        </row>
        <row r="150">
          <cell r="B150">
            <v>0.28528860195292338</v>
          </cell>
        </row>
        <row r="151">
          <cell r="B151">
            <v>1.9731939364277871</v>
          </cell>
        </row>
        <row r="152">
          <cell r="B152">
            <v>2339.483301433389</v>
          </cell>
        </row>
        <row r="153">
          <cell r="B153">
            <v>1819.9135574620232</v>
          </cell>
        </row>
        <row r="154">
          <cell r="B154">
            <v>-40.904403981333928</v>
          </cell>
        </row>
        <row r="155">
          <cell r="B155">
            <v>328.61157713563125</v>
          </cell>
        </row>
        <row r="157">
          <cell r="B157">
            <v>1.9731939364278048</v>
          </cell>
        </row>
        <row r="158">
          <cell r="B158">
            <v>2574.3392291740065</v>
          </cell>
        </row>
        <row r="159">
          <cell r="B159">
            <v>0.78645980862658227</v>
          </cell>
        </row>
        <row r="160">
          <cell r="B160">
            <v>76.666010333333446</v>
          </cell>
        </row>
        <row r="161">
          <cell r="B161">
            <v>2.3421441561244032E-2</v>
          </cell>
        </row>
        <row r="162">
          <cell r="B162">
            <v>0.76430180070356712</v>
          </cell>
        </row>
        <row r="163">
          <cell r="B163">
            <v>0.17821755620797508</v>
          </cell>
        </row>
        <row r="164">
          <cell r="B164">
            <v>668.47967851449232</v>
          </cell>
        </row>
        <row r="165">
          <cell r="B165">
            <v>73.945999999999998</v>
          </cell>
        </row>
        <row r="166">
          <cell r="B166">
            <v>34.481000000000002</v>
          </cell>
        </row>
        <row r="167">
          <cell r="B167">
            <v>231.88406095269929</v>
          </cell>
        </row>
        <row r="168">
          <cell r="B168">
            <v>-1036.6686774548227</v>
          </cell>
        </row>
        <row r="169">
          <cell r="B169">
            <v>-860.76830819404267</v>
          </cell>
        </row>
        <row r="170">
          <cell r="B170">
            <v>-1447.3706536757636</v>
          </cell>
        </row>
        <row r="172">
          <cell r="B172">
            <v>8.142550256078647E-2</v>
          </cell>
        </row>
        <row r="173">
          <cell r="B173">
            <v>5.607959234451787E-2</v>
          </cell>
        </row>
        <row r="174">
          <cell r="B174">
            <v>1.0137591298884718</v>
          </cell>
        </row>
        <row r="175">
          <cell r="B175">
            <v>1.0300218774152239</v>
          </cell>
        </row>
        <row r="176">
          <cell r="B176">
            <v>-2.7050998874286023</v>
          </cell>
        </row>
        <row r="179">
          <cell r="B179">
            <v>-0.1209664624130169</v>
          </cell>
        </row>
        <row r="180">
          <cell r="B180">
            <v>3.5927205237783401E-2</v>
          </cell>
        </row>
        <row r="181">
          <cell r="B181">
            <v>0.11005981897354525</v>
          </cell>
        </row>
        <row r="183">
          <cell r="B183">
            <v>0.26126737731631805</v>
          </cell>
        </row>
        <row r="184">
          <cell r="B184">
            <v>0.3991661567626657</v>
          </cell>
        </row>
        <row r="185">
          <cell r="B185">
            <v>2.5052224069050402</v>
          </cell>
        </row>
        <row r="186">
          <cell r="B186">
            <v>0.61685652778066569</v>
          </cell>
        </row>
        <row r="187">
          <cell r="B187">
            <v>0.13534746302548256</v>
          </cell>
        </row>
        <row r="188">
          <cell r="B188">
            <v>3.6795234272099082E-2</v>
          </cell>
        </row>
        <row r="189">
          <cell r="B189">
            <v>8.142550256078647E-2</v>
          </cell>
        </row>
        <row r="190">
          <cell r="B190">
            <v>3.4694861509642808E-2</v>
          </cell>
        </row>
        <row r="191">
          <cell r="B191">
            <v>2.3437344541075893</v>
          </cell>
        </row>
        <row r="192">
          <cell r="B192">
            <v>1.1848901860429555</v>
          </cell>
        </row>
        <row r="193">
          <cell r="B193">
            <v>2.7770679533628262</v>
          </cell>
        </row>
        <row r="194">
          <cell r="B194">
            <v>4.4317061875017698</v>
          </cell>
        </row>
        <row r="196">
          <cell r="B196">
            <v>1461.8443825835004</v>
          </cell>
        </row>
        <row r="198">
          <cell r="B198">
            <v>282.28592102119478</v>
          </cell>
        </row>
        <row r="199">
          <cell r="B199">
            <v>31.90114165945937</v>
          </cell>
        </row>
        <row r="200">
          <cell r="B200">
            <v>-0.20023690431352748</v>
          </cell>
        </row>
        <row r="201">
          <cell r="B201">
            <v>-2.3726320863135442</v>
          </cell>
        </row>
        <row r="202">
          <cell r="B202">
            <v>120.44279185573488</v>
          </cell>
        </row>
        <row r="203">
          <cell r="B203">
            <v>-21.27422446980276</v>
          </cell>
        </row>
        <row r="204">
          <cell r="B204">
            <v>3.0516910134228206</v>
          </cell>
        </row>
        <row r="205">
          <cell r="B205">
            <v>1.3603756866962979</v>
          </cell>
        </row>
        <row r="206">
          <cell r="B206">
            <v>-19.913848783106459</v>
          </cell>
        </row>
        <row r="207">
          <cell r="B207">
            <v>104.70059761629049</v>
          </cell>
        </row>
        <row r="208">
          <cell r="B208">
            <v>124.61444639939695</v>
          </cell>
        </row>
        <row r="209">
          <cell r="B209">
            <v>76.038599617635555</v>
          </cell>
        </row>
        <row r="210">
          <cell r="B210">
            <v>-14.431488468326421</v>
          </cell>
        </row>
        <row r="213">
          <cell r="B213">
            <v>77.073095237554753</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3">
          <cell r="D3" t="str">
            <v>Orçamento</v>
          </cell>
          <cell r="E3" t="str">
            <v>Estimativa</v>
          </cell>
          <cell r="F3" t="str">
            <v>Real</v>
          </cell>
        </row>
        <row r="4">
          <cell r="D4">
            <v>2006</v>
          </cell>
          <cell r="E4">
            <v>2005</v>
          </cell>
          <cell r="F4">
            <v>2004</v>
          </cell>
        </row>
        <row r="5">
          <cell r="B5" t="str">
            <v>Rendibilidade Operacional do Activo</v>
          </cell>
          <cell r="D5">
            <v>3.6795234272099298E-2</v>
          </cell>
          <cell r="E5">
            <v>4.1416321880794166E-2</v>
          </cell>
          <cell r="F5">
            <v>4.5058774517408792E-2</v>
          </cell>
        </row>
        <row r="6">
          <cell r="B6" t="str">
            <v>Efeito Aditivo dos Proveitos Financ.</v>
          </cell>
          <cell r="D6">
            <v>3.4717540613653231E-2</v>
          </cell>
          <cell r="E6">
            <v>3.5927205237783401E-2</v>
          </cell>
          <cell r="F6">
            <v>5.7796697898829599E-4</v>
          </cell>
        </row>
        <row r="7">
          <cell r="B7" t="str">
            <v>ROA (inclui Proveitos Financeiros)</v>
          </cell>
          <cell r="D7">
            <v>7.1512774885752528E-2</v>
          </cell>
          <cell r="E7">
            <v>7.734352711857756E-2</v>
          </cell>
          <cell r="F7">
            <v>4.5636741496397092E-2</v>
          </cell>
        </row>
        <row r="9">
          <cell r="B9" t="str">
            <v>Spread Margin</v>
          </cell>
          <cell r="D9">
            <v>1.4903818264099464E-2</v>
          </cell>
          <cell r="E9">
            <v>2.5700441343529369E-2</v>
          </cell>
          <cell r="F9">
            <v>2.813384533659755E-2</v>
          </cell>
        </row>
        <row r="10">
          <cell r="B10" t="str">
            <v xml:space="preserve">Debt to Equity Ratio </v>
          </cell>
          <cell r="D10">
            <v>2.5052224069050402</v>
          </cell>
          <cell r="E10">
            <v>2.2784677244411089</v>
          </cell>
          <cell r="F10">
            <v>2.0563049917128549</v>
          </cell>
        </row>
        <row r="11">
          <cell r="B11" t="str">
            <v>Efeito Aditivo de Alavanca Financeira (RFL)</v>
          </cell>
          <cell r="D11">
            <v>3.7337379463662557E-2</v>
          </cell>
          <cell r="E11">
            <v>5.8557626105123557E-2</v>
          </cell>
          <cell r="F11">
            <v>5.7851766601722962E-2</v>
          </cell>
        </row>
        <row r="13">
          <cell r="B13" t="str">
            <v>RENDIBILIDADE CORRENTE DOS CAPITAIS PRÓPRIOS</v>
          </cell>
          <cell r="D13">
            <v>0.10885015434941508</v>
          </cell>
          <cell r="E13">
            <v>0.13590115322370111</v>
          </cell>
          <cell r="F13">
            <v>0.10348850809812005</v>
          </cell>
        </row>
        <row r="15">
          <cell r="B15" t="str">
            <v>EFEITO DOS RESULTADOS EVENTUAIS</v>
          </cell>
          <cell r="D15">
            <v>1.0300218774152237</v>
          </cell>
          <cell r="E15">
            <v>1.0137591298884718</v>
          </cell>
          <cell r="F15">
            <v>1.0528264005009726</v>
          </cell>
        </row>
        <row r="17">
          <cell r="B17" t="str">
            <v>EFEITO FISCAL</v>
          </cell>
          <cell r="D17">
            <v>0.72624799999999989</v>
          </cell>
          <cell r="E17">
            <v>0.72599999999999987</v>
          </cell>
          <cell r="F17">
            <v>0.73758010535276797</v>
          </cell>
        </row>
        <row r="19">
          <cell r="B19" t="str">
            <v xml:space="preserve"> ROE (Return On Equity)</v>
          </cell>
          <cell r="D19">
            <v>8.1425502560787219E-2</v>
          </cell>
          <cell r="E19">
            <v>0.10002177129594475</v>
          </cell>
          <cell r="F19">
            <v>8.0363360100627057E-2</v>
          </cell>
        </row>
        <row r="23">
          <cell r="B23" t="str">
            <v>Definições:</v>
          </cell>
        </row>
        <row r="24">
          <cell r="B24">
            <v>1</v>
          </cell>
          <cell r="C24" t="str">
            <v>Rendibilidade Operacional do Activo (ROA) [RO / A]</v>
          </cell>
        </row>
        <row r="25">
          <cell r="B25">
            <v>2</v>
          </cell>
          <cell r="C25" t="str">
            <v>Efeito Aditivo dos Proveitos Financ. [Proveitos Financeiros / CP]</v>
          </cell>
        </row>
        <row r="26">
          <cell r="B26">
            <v>3</v>
          </cell>
          <cell r="C26" t="str">
            <v>= ROA → inclui Proveitos Financeiros [1 + 2]</v>
          </cell>
        </row>
        <row r="27">
          <cell r="B27">
            <v>4</v>
          </cell>
          <cell r="C27" t="str">
            <v>Spread Margin [ROA - EF/CA]</v>
          </cell>
        </row>
        <row r="28">
          <cell r="B28">
            <v>5</v>
          </cell>
          <cell r="C28" t="str">
            <v>Debt to Equity Ratio [CA / CP]</v>
          </cell>
        </row>
        <row r="29">
          <cell r="B29">
            <v>6</v>
          </cell>
          <cell r="C29" t="str">
            <v>= Efeito Aditivo de Alavanca Financeira [4 X 5]</v>
          </cell>
        </row>
        <row r="30">
          <cell r="B30">
            <v>7</v>
          </cell>
          <cell r="C30" t="str">
            <v>RENDIBILIDADE CORRENTE DOS CAPITAIS PRÓPRIOS [3 + 6 ou RC / CA]</v>
          </cell>
        </row>
        <row r="31">
          <cell r="B31">
            <v>8</v>
          </cell>
          <cell r="C31" t="str">
            <v>EFEITO DOS RESULTADOS EVENTUAIS [RAI / RC]</v>
          </cell>
        </row>
        <row r="32">
          <cell r="B32">
            <v>9</v>
          </cell>
          <cell r="C32" t="str">
            <v>EFEITO FISCAL [RDI / RAI]</v>
          </cell>
        </row>
        <row r="33">
          <cell r="B33">
            <v>10</v>
          </cell>
          <cell r="C33" t="str">
            <v>= Return On Equity (ROE) [7 x 8 x 9]</v>
          </cell>
        </row>
        <row r="34">
          <cell r="B34" t="str">
            <v>Acrónimos:</v>
          </cell>
        </row>
        <row r="35">
          <cell r="C35" t="str">
            <v xml:space="preserve">RO - Resultado Operacional </v>
          </cell>
        </row>
        <row r="36">
          <cell r="C36" t="str">
            <v>E - Equity (Capital Próprio)</v>
          </cell>
        </row>
        <row r="37">
          <cell r="C37" t="str">
            <v>CA - Capital Alheio (Debt)</v>
          </cell>
        </row>
        <row r="38">
          <cell r="C38" t="str">
            <v>A - Activo (Contabilístico)</v>
          </cell>
        </row>
        <row r="39">
          <cell r="C39" t="str">
            <v>RFL - Return From Leverage</v>
          </cell>
        </row>
        <row r="40">
          <cell r="C40" t="str">
            <v>RC - Resultado Corrente</v>
          </cell>
        </row>
        <row r="41">
          <cell r="C41" t="str">
            <v>EF - Encargos Financeiros</v>
          </cell>
        </row>
        <row r="42">
          <cell r="C42" t="str">
            <v>RAI - Resultado Antes de Impostos</v>
          </cell>
        </row>
        <row r="43">
          <cell r="C43" t="str">
            <v>RDI - Resultado Depois de Impostos</v>
          </cell>
        </row>
        <row r="44">
          <cell r="C44" t="str">
            <v>ROA - Return On Assets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sheetData>
      <sheetData sheetId="15" refreshError="1"/>
      <sheetData sheetId="16" refreshError="1"/>
      <sheetData sheetId="17" refreshError="1"/>
      <sheetData sheetId="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com valor"/>
      <sheetName val="OTs abert. e fechadas com valor"/>
      <sheetName val="OTs abert. e fechadas c Va INV"/>
      <sheetName val="OTs ab. e fechadas c Va INV s a"/>
      <sheetName val="OTs INV só valor"/>
      <sheetName val="Distribuição"/>
      <sheetName val="Fact terceiros"/>
      <sheetName val="TD Distribuição"/>
      <sheetName val="INE"/>
      <sheetName val="TD INE"/>
      <sheetName val="Td serviço"/>
      <sheetName val="Produção"/>
      <sheetName val="TD Produção"/>
      <sheetName val="Transporte"/>
      <sheetName val="Td Transporte"/>
      <sheetName val="Produção PI"/>
      <sheetName val="Transporte PI"/>
      <sheetName val="DSD-2006-revisão06"/>
      <sheetName val="Comercialização PI"/>
      <sheetName val="INE PI"/>
    </sheetNames>
    <sheetDataSet>
      <sheetData sheetId="0">
        <row r="8437">
          <cell r="B8437" t="str">
            <v>E504</v>
          </cell>
          <cell r="C8437" t="str">
            <v>CONS.FORT.REDE BT DE SÃO ROQUE DO FAIAL</v>
          </cell>
          <cell r="D8437" t="str">
            <v>D201039-02</v>
          </cell>
          <cell r="E8437" t="str">
            <v>D201039-02</v>
          </cell>
          <cell r="F8437">
            <v>0</v>
          </cell>
          <cell r="G8437">
            <v>0</v>
          </cell>
          <cell r="H8437" t="str">
            <v>EEM1</v>
          </cell>
          <cell r="I8437" t="str">
            <v>02</v>
          </cell>
          <cell r="J8437" t="str">
            <v>B5</v>
          </cell>
          <cell r="K8437">
            <v>0</v>
          </cell>
          <cell r="L8437" t="str">
            <v>X</v>
          </cell>
          <cell r="M8437">
            <v>0</v>
          </cell>
          <cell r="N8437">
            <v>0</v>
          </cell>
          <cell r="O8437" t="str">
            <v>CMANUEL</v>
          </cell>
          <cell r="P8437" t="str">
            <v>14:24:30</v>
          </cell>
          <cell r="Q8437" t="str">
            <v>SFARIA</v>
          </cell>
          <cell r="R8437" t="str">
            <v>16:52:09</v>
          </cell>
          <cell r="S8437" t="str">
            <v>EEM</v>
          </cell>
          <cell r="T8437">
            <v>0</v>
          </cell>
          <cell r="U8437">
            <v>0</v>
          </cell>
          <cell r="V8437">
            <v>0</v>
          </cell>
          <cell r="W8437" t="str">
            <v>EUR</v>
          </cell>
          <cell r="X8437" t="str">
            <v>00</v>
          </cell>
          <cell r="Y8437" t="str">
            <v>00</v>
          </cell>
          <cell r="Z8437">
            <v>0</v>
          </cell>
          <cell r="AA8437" t="str">
            <v>X</v>
          </cell>
          <cell r="AB8437">
            <v>0</v>
          </cell>
          <cell r="AC8437">
            <v>0</v>
          </cell>
          <cell r="AD8437">
            <v>0</v>
          </cell>
          <cell r="AE8437" t="str">
            <v>0000</v>
          </cell>
          <cell r="AF8437">
            <v>0</v>
          </cell>
          <cell r="AG8437">
            <v>0</v>
          </cell>
          <cell r="AH8437">
            <v>0</v>
          </cell>
          <cell r="AI8437" t="str">
            <v>0</v>
          </cell>
          <cell r="AJ8437">
            <v>0</v>
          </cell>
          <cell r="AK8437">
            <v>0</v>
          </cell>
          <cell r="AL8437" t="str">
            <v>56305008004</v>
          </cell>
          <cell r="AM8437">
            <v>0</v>
          </cell>
          <cell r="AN8437">
            <v>0</v>
          </cell>
          <cell r="AO8437">
            <v>0</v>
          </cell>
          <cell r="AP8437">
            <v>0</v>
          </cell>
          <cell r="AQ8437">
            <v>0</v>
          </cell>
          <cell r="AR8437">
            <v>0</v>
          </cell>
          <cell r="AS8437">
            <v>0</v>
          </cell>
          <cell r="AT8437">
            <v>0</v>
          </cell>
          <cell r="AU8437">
            <v>0</v>
          </cell>
          <cell r="AV8437">
            <v>0</v>
          </cell>
          <cell r="AW8437">
            <v>0</v>
          </cell>
          <cell r="AX8437">
            <v>0</v>
          </cell>
          <cell r="AY8437">
            <v>36908</v>
          </cell>
          <cell r="AZ8437">
            <v>38531</v>
          </cell>
          <cell r="BB8437">
            <v>36908</v>
          </cell>
          <cell r="BH8437">
            <v>0</v>
          </cell>
          <cell r="BI8437" t="str">
            <v>EUR</v>
          </cell>
          <cell r="BM8437">
            <v>0</v>
          </cell>
          <cell r="BN8437">
            <v>0</v>
          </cell>
          <cell r="BO8437">
            <v>0</v>
          </cell>
          <cell r="BP8437">
            <v>0</v>
          </cell>
          <cell r="BQ8437">
            <v>0</v>
          </cell>
          <cell r="BR8437">
            <v>0</v>
          </cell>
          <cell r="BS8437">
            <v>0</v>
          </cell>
          <cell r="BT8437">
            <v>0</v>
          </cell>
          <cell r="BU8437">
            <v>0</v>
          </cell>
          <cell r="BV8437">
            <v>0</v>
          </cell>
          <cell r="BW8437">
            <v>0</v>
          </cell>
          <cell r="BX8437">
            <v>0</v>
          </cell>
          <cell r="BY8437">
            <v>0</v>
          </cell>
          <cell r="BZ8437">
            <v>0</v>
          </cell>
          <cell r="CA8437">
            <v>0</v>
          </cell>
          <cell r="CB8437">
            <v>0</v>
          </cell>
        </row>
        <row r="8438">
          <cell r="B8438" t="str">
            <v>E504</v>
          </cell>
          <cell r="C8438" t="str">
            <v>CONS.FORT.REDE BT DO FAIAL</v>
          </cell>
          <cell r="D8438" t="str">
            <v>D201039-02</v>
          </cell>
          <cell r="E8438" t="str">
            <v>D201039-02</v>
          </cell>
          <cell r="F8438">
            <v>0</v>
          </cell>
          <cell r="G8438">
            <v>0</v>
          </cell>
          <cell r="H8438" t="str">
            <v>EEM1</v>
          </cell>
          <cell r="I8438" t="str">
            <v>02</v>
          </cell>
          <cell r="J8438" t="str">
            <v>B5</v>
          </cell>
          <cell r="K8438">
            <v>0</v>
          </cell>
          <cell r="L8438" t="str">
            <v>X</v>
          </cell>
          <cell r="M8438">
            <v>0</v>
          </cell>
          <cell r="N8438">
            <v>0</v>
          </cell>
          <cell r="O8438" t="str">
            <v>CMANUEL</v>
          </cell>
          <cell r="P8438" t="str">
            <v>14:25:18</v>
          </cell>
          <cell r="Q8438" t="str">
            <v>SFARIA</v>
          </cell>
          <cell r="R8438" t="str">
            <v>16:52:41</v>
          </cell>
          <cell r="S8438" t="str">
            <v>EEM</v>
          </cell>
          <cell r="T8438">
            <v>0</v>
          </cell>
          <cell r="U8438">
            <v>0</v>
          </cell>
          <cell r="V8438">
            <v>0</v>
          </cell>
          <cell r="W8438" t="str">
            <v>EUR</v>
          </cell>
          <cell r="X8438" t="str">
            <v>00</v>
          </cell>
          <cell r="Y8438" t="str">
            <v>00</v>
          </cell>
          <cell r="Z8438">
            <v>0</v>
          </cell>
          <cell r="AA8438" t="str">
            <v>X</v>
          </cell>
          <cell r="AB8438">
            <v>0</v>
          </cell>
          <cell r="AC8438">
            <v>0</v>
          </cell>
          <cell r="AD8438">
            <v>0</v>
          </cell>
          <cell r="AE8438" t="str">
            <v>0000</v>
          </cell>
          <cell r="AF8438">
            <v>0</v>
          </cell>
          <cell r="AG8438">
            <v>0</v>
          </cell>
          <cell r="AH8438">
            <v>0</v>
          </cell>
          <cell r="AI8438" t="str">
            <v>0</v>
          </cell>
          <cell r="AJ8438">
            <v>0</v>
          </cell>
          <cell r="AK8438">
            <v>0</v>
          </cell>
          <cell r="AL8438" t="str">
            <v>56305008005</v>
          </cell>
          <cell r="AM8438">
            <v>0</v>
          </cell>
          <cell r="AN8438">
            <v>0</v>
          </cell>
          <cell r="AO8438">
            <v>0</v>
          </cell>
          <cell r="AP8438">
            <v>0</v>
          </cell>
          <cell r="AQ8438">
            <v>0</v>
          </cell>
          <cell r="AR8438">
            <v>0</v>
          </cell>
          <cell r="AS8438">
            <v>0</v>
          </cell>
          <cell r="AT8438">
            <v>0</v>
          </cell>
          <cell r="AU8438">
            <v>0</v>
          </cell>
          <cell r="AV8438">
            <v>0</v>
          </cell>
          <cell r="AW8438">
            <v>0</v>
          </cell>
          <cell r="AX8438">
            <v>0</v>
          </cell>
          <cell r="AY8438">
            <v>36908</v>
          </cell>
          <cell r="AZ8438">
            <v>38531</v>
          </cell>
          <cell r="BB8438">
            <v>36908</v>
          </cell>
          <cell r="BH8438">
            <v>0</v>
          </cell>
          <cell r="BI8438" t="str">
            <v>EUR</v>
          </cell>
          <cell r="BM8438">
            <v>0</v>
          </cell>
          <cell r="BN8438">
            <v>0</v>
          </cell>
          <cell r="BO8438">
            <v>0</v>
          </cell>
          <cell r="BP8438">
            <v>0</v>
          </cell>
          <cell r="BQ8438">
            <v>0</v>
          </cell>
          <cell r="BR8438">
            <v>0</v>
          </cell>
          <cell r="BS8438">
            <v>0</v>
          </cell>
          <cell r="BT8438">
            <v>0</v>
          </cell>
          <cell r="BU8438">
            <v>0</v>
          </cell>
          <cell r="BV8438">
            <v>0</v>
          </cell>
          <cell r="BW8438">
            <v>0</v>
          </cell>
          <cell r="BX8438">
            <v>0</v>
          </cell>
          <cell r="BY8438">
            <v>0</v>
          </cell>
          <cell r="BZ8438">
            <v>0</v>
          </cell>
          <cell r="CA8438">
            <v>0</v>
          </cell>
          <cell r="CB8438">
            <v>0</v>
          </cell>
        </row>
        <row r="8439">
          <cell r="B8439" t="str">
            <v>E504</v>
          </cell>
          <cell r="C8439" t="str">
            <v>CONS.FORT.REDE BT DA ILHA</v>
          </cell>
          <cell r="D8439" t="str">
            <v>D201039-02</v>
          </cell>
          <cell r="E8439" t="str">
            <v>D201039-02</v>
          </cell>
          <cell r="F8439">
            <v>0</v>
          </cell>
          <cell r="G8439">
            <v>0</v>
          </cell>
          <cell r="H8439" t="str">
            <v>EEM1</v>
          </cell>
          <cell r="I8439" t="str">
            <v>02</v>
          </cell>
          <cell r="J8439" t="str">
            <v>B5</v>
          </cell>
          <cell r="K8439">
            <v>0</v>
          </cell>
          <cell r="L8439" t="str">
            <v>X</v>
          </cell>
          <cell r="M8439">
            <v>0</v>
          </cell>
          <cell r="N8439">
            <v>0</v>
          </cell>
          <cell r="O8439" t="str">
            <v>CMANUEL</v>
          </cell>
          <cell r="P8439" t="str">
            <v>14:25:48</v>
          </cell>
          <cell r="Q8439" t="str">
            <v>SFARIA</v>
          </cell>
          <cell r="R8439" t="str">
            <v>16:51:10</v>
          </cell>
          <cell r="S8439" t="str">
            <v>EEM</v>
          </cell>
          <cell r="T8439">
            <v>0</v>
          </cell>
          <cell r="U8439">
            <v>0</v>
          </cell>
          <cell r="V8439">
            <v>0</v>
          </cell>
          <cell r="W8439" t="str">
            <v>EUR</v>
          </cell>
          <cell r="X8439" t="str">
            <v>00</v>
          </cell>
          <cell r="Y8439" t="str">
            <v>00</v>
          </cell>
          <cell r="Z8439">
            <v>0</v>
          </cell>
          <cell r="AA8439" t="str">
            <v>X</v>
          </cell>
          <cell r="AB8439">
            <v>0</v>
          </cell>
          <cell r="AC8439">
            <v>0</v>
          </cell>
          <cell r="AD8439">
            <v>0</v>
          </cell>
          <cell r="AE8439" t="str">
            <v>0000</v>
          </cell>
          <cell r="AF8439">
            <v>0</v>
          </cell>
          <cell r="AG8439">
            <v>0</v>
          </cell>
          <cell r="AH8439">
            <v>0</v>
          </cell>
          <cell r="AI8439" t="str">
            <v>0</v>
          </cell>
          <cell r="AJ8439">
            <v>0</v>
          </cell>
          <cell r="AK8439">
            <v>0</v>
          </cell>
          <cell r="AL8439" t="str">
            <v>56305008006</v>
          </cell>
          <cell r="AM8439">
            <v>0</v>
          </cell>
          <cell r="AN8439">
            <v>0</v>
          </cell>
          <cell r="AO8439">
            <v>0</v>
          </cell>
          <cell r="AP8439">
            <v>0</v>
          </cell>
          <cell r="AQ8439">
            <v>0</v>
          </cell>
          <cell r="AR8439">
            <v>0</v>
          </cell>
          <cell r="AS8439">
            <v>0</v>
          </cell>
          <cell r="AT8439">
            <v>0</v>
          </cell>
          <cell r="AU8439">
            <v>0</v>
          </cell>
          <cell r="AV8439">
            <v>0</v>
          </cell>
          <cell r="AW8439">
            <v>0</v>
          </cell>
          <cell r="AX8439">
            <v>0</v>
          </cell>
          <cell r="AY8439">
            <v>36908</v>
          </cell>
          <cell r="AZ8439">
            <v>38531</v>
          </cell>
          <cell r="BB8439">
            <v>36908</v>
          </cell>
          <cell r="BH8439">
            <v>0</v>
          </cell>
          <cell r="BI8439" t="str">
            <v>EUR</v>
          </cell>
          <cell r="BM8439">
            <v>0</v>
          </cell>
          <cell r="BN8439">
            <v>0</v>
          </cell>
          <cell r="BO8439">
            <v>0</v>
          </cell>
          <cell r="BP8439">
            <v>0</v>
          </cell>
          <cell r="BQ8439">
            <v>0</v>
          </cell>
          <cell r="BR8439">
            <v>0</v>
          </cell>
          <cell r="BS8439">
            <v>0</v>
          </cell>
          <cell r="BT8439">
            <v>0</v>
          </cell>
          <cell r="BU8439">
            <v>0</v>
          </cell>
          <cell r="BV8439">
            <v>0</v>
          </cell>
          <cell r="BW8439">
            <v>0</v>
          </cell>
          <cell r="BX8439">
            <v>0</v>
          </cell>
          <cell r="BY8439">
            <v>0</v>
          </cell>
          <cell r="BZ8439">
            <v>0</v>
          </cell>
          <cell r="CA8439">
            <v>0</v>
          </cell>
          <cell r="CB8439">
            <v>0</v>
          </cell>
        </row>
        <row r="8440">
          <cell r="B8440" t="str">
            <v>E505</v>
          </cell>
          <cell r="C8440" t="str">
            <v>CONS.FORT.I.P.DE SANTANA</v>
          </cell>
          <cell r="D8440" t="str">
            <v>D201039-45</v>
          </cell>
          <cell r="E8440" t="str">
            <v>D201039-45</v>
          </cell>
          <cell r="F8440">
            <v>0</v>
          </cell>
          <cell r="G8440">
            <v>0</v>
          </cell>
          <cell r="H8440" t="str">
            <v>EEM1</v>
          </cell>
          <cell r="I8440" t="str">
            <v>02</v>
          </cell>
          <cell r="J8440" t="str">
            <v>C0</v>
          </cell>
          <cell r="K8440">
            <v>0</v>
          </cell>
          <cell r="L8440" t="str">
            <v>X</v>
          </cell>
          <cell r="M8440">
            <v>0</v>
          </cell>
          <cell r="N8440">
            <v>0</v>
          </cell>
          <cell r="O8440" t="str">
            <v>CMANUEL</v>
          </cell>
          <cell r="P8440" t="str">
            <v>14:32:45</v>
          </cell>
          <cell r="Q8440" t="str">
            <v>SFARIA</v>
          </cell>
          <cell r="R8440" t="str">
            <v>17:09:12</v>
          </cell>
          <cell r="S8440" t="str">
            <v>EEM</v>
          </cell>
          <cell r="T8440">
            <v>0</v>
          </cell>
          <cell r="U8440">
            <v>0</v>
          </cell>
          <cell r="V8440">
            <v>0</v>
          </cell>
          <cell r="W8440" t="str">
            <v>EUR</v>
          </cell>
          <cell r="X8440" t="str">
            <v>00</v>
          </cell>
          <cell r="Y8440" t="str">
            <v>00</v>
          </cell>
          <cell r="Z8440">
            <v>0</v>
          </cell>
          <cell r="AA8440" t="str">
            <v>X</v>
          </cell>
          <cell r="AB8440">
            <v>0</v>
          </cell>
          <cell r="AC8440">
            <v>0</v>
          </cell>
          <cell r="AD8440">
            <v>0</v>
          </cell>
          <cell r="AE8440" t="str">
            <v>0000</v>
          </cell>
          <cell r="AF8440">
            <v>0</v>
          </cell>
          <cell r="AG8440">
            <v>0</v>
          </cell>
          <cell r="AH8440">
            <v>0</v>
          </cell>
          <cell r="AI8440" t="str">
            <v>0</v>
          </cell>
          <cell r="AJ8440">
            <v>0</v>
          </cell>
          <cell r="AK8440">
            <v>0</v>
          </cell>
          <cell r="AL8440" t="str">
            <v>56305010001</v>
          </cell>
          <cell r="AM8440">
            <v>0</v>
          </cell>
          <cell r="AN8440">
            <v>0</v>
          </cell>
          <cell r="AO8440">
            <v>0</v>
          </cell>
          <cell r="AP8440">
            <v>0</v>
          </cell>
          <cell r="AQ8440">
            <v>0</v>
          </cell>
          <cell r="AR8440">
            <v>0</v>
          </cell>
          <cell r="AS8440">
            <v>0</v>
          </cell>
          <cell r="AT8440">
            <v>0</v>
          </cell>
          <cell r="AU8440">
            <v>0</v>
          </cell>
          <cell r="AV8440">
            <v>0</v>
          </cell>
          <cell r="AW8440">
            <v>0</v>
          </cell>
          <cell r="AX8440">
            <v>0</v>
          </cell>
          <cell r="AY8440">
            <v>36908</v>
          </cell>
          <cell r="AZ8440">
            <v>38531</v>
          </cell>
          <cell r="BB8440">
            <v>36908</v>
          </cell>
          <cell r="BH8440">
            <v>0</v>
          </cell>
          <cell r="BI8440" t="str">
            <v>EUR</v>
          </cell>
          <cell r="BM8440">
            <v>0</v>
          </cell>
          <cell r="BN8440">
            <v>0</v>
          </cell>
          <cell r="BO8440">
            <v>0</v>
          </cell>
          <cell r="BP8440">
            <v>0</v>
          </cell>
          <cell r="BQ8440">
            <v>0</v>
          </cell>
          <cell r="BR8440">
            <v>0</v>
          </cell>
          <cell r="BS8440">
            <v>0</v>
          </cell>
          <cell r="BT8440">
            <v>0</v>
          </cell>
          <cell r="BU8440">
            <v>0</v>
          </cell>
          <cell r="BV8440">
            <v>0</v>
          </cell>
          <cell r="BW8440">
            <v>0</v>
          </cell>
          <cell r="BX8440">
            <v>0</v>
          </cell>
          <cell r="BY8440">
            <v>0</v>
          </cell>
          <cell r="BZ8440">
            <v>0</v>
          </cell>
          <cell r="CA8440">
            <v>0</v>
          </cell>
          <cell r="CB8440">
            <v>0</v>
          </cell>
        </row>
        <row r="8441">
          <cell r="B8441" t="str">
            <v>E505</v>
          </cell>
          <cell r="C8441" t="str">
            <v>CONS.FORT.I.P.DE SÃO JORGE</v>
          </cell>
          <cell r="D8441" t="str">
            <v>D201039-45</v>
          </cell>
          <cell r="E8441" t="str">
            <v>D201039-45</v>
          </cell>
          <cell r="F8441">
            <v>0</v>
          </cell>
          <cell r="G8441">
            <v>0</v>
          </cell>
          <cell r="H8441" t="str">
            <v>EEM1</v>
          </cell>
          <cell r="I8441" t="str">
            <v>02</v>
          </cell>
          <cell r="J8441" t="str">
            <v>C0</v>
          </cell>
          <cell r="K8441">
            <v>0</v>
          </cell>
          <cell r="L8441" t="str">
            <v>X</v>
          </cell>
          <cell r="M8441">
            <v>0</v>
          </cell>
          <cell r="N8441">
            <v>0</v>
          </cell>
          <cell r="O8441" t="str">
            <v>CMANUEL</v>
          </cell>
          <cell r="P8441" t="str">
            <v>14:33:55</v>
          </cell>
          <cell r="Q8441" t="str">
            <v>SFARIA</v>
          </cell>
          <cell r="R8441" t="str">
            <v>17:09:32</v>
          </cell>
          <cell r="S8441" t="str">
            <v>EEM</v>
          </cell>
          <cell r="T8441">
            <v>0</v>
          </cell>
          <cell r="U8441">
            <v>0</v>
          </cell>
          <cell r="V8441">
            <v>0</v>
          </cell>
          <cell r="W8441" t="str">
            <v>EUR</v>
          </cell>
          <cell r="X8441" t="str">
            <v>00</v>
          </cell>
          <cell r="Y8441" t="str">
            <v>00</v>
          </cell>
          <cell r="Z8441">
            <v>0</v>
          </cell>
          <cell r="AA8441" t="str">
            <v>X</v>
          </cell>
          <cell r="AB8441">
            <v>0</v>
          </cell>
          <cell r="AC8441">
            <v>0</v>
          </cell>
          <cell r="AD8441">
            <v>0</v>
          </cell>
          <cell r="AE8441" t="str">
            <v>0000</v>
          </cell>
          <cell r="AF8441">
            <v>0</v>
          </cell>
          <cell r="AG8441">
            <v>0</v>
          </cell>
          <cell r="AH8441">
            <v>0</v>
          </cell>
          <cell r="AI8441" t="str">
            <v>0</v>
          </cell>
          <cell r="AJ8441">
            <v>0</v>
          </cell>
          <cell r="AK8441">
            <v>0</v>
          </cell>
          <cell r="AL8441" t="str">
            <v>56305010002</v>
          </cell>
          <cell r="AM8441">
            <v>0</v>
          </cell>
          <cell r="AN8441">
            <v>0</v>
          </cell>
          <cell r="AO8441">
            <v>0</v>
          </cell>
          <cell r="AP8441">
            <v>0</v>
          </cell>
          <cell r="AQ8441">
            <v>0</v>
          </cell>
          <cell r="AR8441">
            <v>0</v>
          </cell>
          <cell r="AS8441">
            <v>0</v>
          </cell>
          <cell r="AT8441">
            <v>0</v>
          </cell>
          <cell r="AU8441">
            <v>0</v>
          </cell>
          <cell r="AV8441">
            <v>0</v>
          </cell>
          <cell r="AW8441">
            <v>0</v>
          </cell>
          <cell r="AX8441">
            <v>0</v>
          </cell>
          <cell r="AY8441">
            <v>36908</v>
          </cell>
          <cell r="AZ8441">
            <v>38531</v>
          </cell>
          <cell r="BB8441">
            <v>36908</v>
          </cell>
          <cell r="BH8441">
            <v>0</v>
          </cell>
          <cell r="BI8441" t="str">
            <v>EUR</v>
          </cell>
          <cell r="BM8441">
            <v>0</v>
          </cell>
          <cell r="BN8441">
            <v>0</v>
          </cell>
          <cell r="BO8441">
            <v>0</v>
          </cell>
          <cell r="BP8441">
            <v>0</v>
          </cell>
          <cell r="BQ8441">
            <v>0</v>
          </cell>
          <cell r="BR8441">
            <v>0</v>
          </cell>
          <cell r="BS8441">
            <v>0</v>
          </cell>
          <cell r="BT8441">
            <v>0</v>
          </cell>
          <cell r="BU8441">
            <v>0</v>
          </cell>
          <cell r="BV8441">
            <v>0</v>
          </cell>
          <cell r="BW8441">
            <v>0</v>
          </cell>
          <cell r="BX8441">
            <v>0</v>
          </cell>
          <cell r="BY8441">
            <v>0</v>
          </cell>
          <cell r="BZ8441">
            <v>0</v>
          </cell>
          <cell r="CA8441">
            <v>0</v>
          </cell>
          <cell r="CB8441">
            <v>0</v>
          </cell>
        </row>
        <row r="8442">
          <cell r="B8442" t="str">
            <v>E505</v>
          </cell>
          <cell r="C8442" t="str">
            <v>CONS.FORT.I.P.DO ARCO DE SÃO JORGE</v>
          </cell>
          <cell r="D8442" t="str">
            <v>D201039-45</v>
          </cell>
          <cell r="E8442" t="str">
            <v>D201039-45</v>
          </cell>
          <cell r="F8442">
            <v>0</v>
          </cell>
          <cell r="G8442">
            <v>0</v>
          </cell>
          <cell r="H8442" t="str">
            <v>EEM1</v>
          </cell>
          <cell r="I8442" t="str">
            <v>02</v>
          </cell>
          <cell r="J8442" t="str">
            <v>C0</v>
          </cell>
          <cell r="K8442">
            <v>0</v>
          </cell>
          <cell r="L8442" t="str">
            <v>X</v>
          </cell>
          <cell r="M8442">
            <v>0</v>
          </cell>
          <cell r="N8442">
            <v>0</v>
          </cell>
          <cell r="O8442" t="str">
            <v>CMANUEL</v>
          </cell>
          <cell r="P8442" t="str">
            <v>14:34:49</v>
          </cell>
          <cell r="Q8442" t="str">
            <v>SFARIA</v>
          </cell>
          <cell r="R8442" t="str">
            <v>17:10:08</v>
          </cell>
          <cell r="S8442" t="str">
            <v>EEM</v>
          </cell>
          <cell r="T8442">
            <v>0</v>
          </cell>
          <cell r="U8442">
            <v>0</v>
          </cell>
          <cell r="V8442">
            <v>0</v>
          </cell>
          <cell r="W8442" t="str">
            <v>EUR</v>
          </cell>
          <cell r="X8442" t="str">
            <v>00</v>
          </cell>
          <cell r="Y8442" t="str">
            <v>00</v>
          </cell>
          <cell r="Z8442">
            <v>0</v>
          </cell>
          <cell r="AA8442" t="str">
            <v>X</v>
          </cell>
          <cell r="AB8442">
            <v>0</v>
          </cell>
          <cell r="AC8442">
            <v>0</v>
          </cell>
          <cell r="AD8442">
            <v>0</v>
          </cell>
          <cell r="AE8442" t="str">
            <v>0000</v>
          </cell>
          <cell r="AF8442">
            <v>0</v>
          </cell>
          <cell r="AG8442">
            <v>0</v>
          </cell>
          <cell r="AH8442">
            <v>0</v>
          </cell>
          <cell r="AI8442" t="str">
            <v>0</v>
          </cell>
          <cell r="AJ8442">
            <v>0</v>
          </cell>
          <cell r="AK8442">
            <v>0</v>
          </cell>
          <cell r="AL8442" t="str">
            <v>56304010003</v>
          </cell>
          <cell r="AM8442">
            <v>0</v>
          </cell>
          <cell r="AN8442">
            <v>0</v>
          </cell>
          <cell r="AO8442">
            <v>0</v>
          </cell>
          <cell r="AP8442">
            <v>0</v>
          </cell>
          <cell r="AQ8442">
            <v>0</v>
          </cell>
          <cell r="AR8442">
            <v>0</v>
          </cell>
          <cell r="AS8442">
            <v>0</v>
          </cell>
          <cell r="AT8442">
            <v>0</v>
          </cell>
          <cell r="AU8442">
            <v>0</v>
          </cell>
          <cell r="AV8442">
            <v>0</v>
          </cell>
          <cell r="AW8442">
            <v>0</v>
          </cell>
          <cell r="AX8442">
            <v>0</v>
          </cell>
          <cell r="AY8442">
            <v>36908</v>
          </cell>
          <cell r="AZ8442">
            <v>38531</v>
          </cell>
          <cell r="BB8442">
            <v>36908</v>
          </cell>
          <cell r="BH8442">
            <v>0</v>
          </cell>
          <cell r="BI8442" t="str">
            <v>EUR</v>
          </cell>
          <cell r="BM8442">
            <v>0</v>
          </cell>
          <cell r="BN8442">
            <v>0</v>
          </cell>
          <cell r="BO8442">
            <v>0</v>
          </cell>
          <cell r="BP8442">
            <v>0</v>
          </cell>
          <cell r="BQ8442">
            <v>0</v>
          </cell>
          <cell r="BR8442">
            <v>0</v>
          </cell>
          <cell r="BS8442">
            <v>0</v>
          </cell>
          <cell r="BT8442">
            <v>0</v>
          </cell>
          <cell r="BU8442">
            <v>0</v>
          </cell>
          <cell r="BV8442">
            <v>0</v>
          </cell>
          <cell r="BW8442">
            <v>0</v>
          </cell>
          <cell r="BX8442">
            <v>0</v>
          </cell>
          <cell r="BY8442">
            <v>0</v>
          </cell>
          <cell r="BZ8442">
            <v>0</v>
          </cell>
          <cell r="CA8442">
            <v>0</v>
          </cell>
          <cell r="CB8442">
            <v>0</v>
          </cell>
        </row>
        <row r="8443">
          <cell r="B8443" t="str">
            <v>E505</v>
          </cell>
          <cell r="C8443" t="str">
            <v>CONS.FORT.I.P.DE SÃO ROQUE DO FAIAL</v>
          </cell>
          <cell r="D8443" t="str">
            <v>D201039-45</v>
          </cell>
          <cell r="E8443" t="str">
            <v>D201039-45</v>
          </cell>
          <cell r="F8443">
            <v>0</v>
          </cell>
          <cell r="G8443">
            <v>0</v>
          </cell>
          <cell r="H8443" t="str">
            <v>EEM1</v>
          </cell>
          <cell r="I8443" t="str">
            <v>02</v>
          </cell>
          <cell r="J8443" t="str">
            <v>C0</v>
          </cell>
          <cell r="K8443">
            <v>0</v>
          </cell>
          <cell r="L8443" t="str">
            <v>X</v>
          </cell>
          <cell r="M8443">
            <v>0</v>
          </cell>
          <cell r="N8443">
            <v>0</v>
          </cell>
          <cell r="O8443" t="str">
            <v>CMANUEL</v>
          </cell>
          <cell r="P8443" t="str">
            <v>14:35:51</v>
          </cell>
          <cell r="Q8443" t="str">
            <v>SFARIA</v>
          </cell>
          <cell r="R8443" t="str">
            <v>17:09:40</v>
          </cell>
          <cell r="S8443" t="str">
            <v>EEM</v>
          </cell>
          <cell r="T8443">
            <v>0</v>
          </cell>
          <cell r="U8443">
            <v>0</v>
          </cell>
          <cell r="V8443">
            <v>0</v>
          </cell>
          <cell r="W8443" t="str">
            <v>EUR</v>
          </cell>
          <cell r="X8443" t="str">
            <v>00</v>
          </cell>
          <cell r="Y8443" t="str">
            <v>00</v>
          </cell>
          <cell r="Z8443">
            <v>0</v>
          </cell>
          <cell r="AA8443" t="str">
            <v>X</v>
          </cell>
          <cell r="AB8443">
            <v>0</v>
          </cell>
          <cell r="AC8443">
            <v>0</v>
          </cell>
          <cell r="AD8443">
            <v>0</v>
          </cell>
          <cell r="AE8443" t="str">
            <v>0000</v>
          </cell>
          <cell r="AF8443">
            <v>0</v>
          </cell>
          <cell r="AG8443">
            <v>0</v>
          </cell>
          <cell r="AH8443">
            <v>0</v>
          </cell>
          <cell r="AI8443" t="str">
            <v>0</v>
          </cell>
          <cell r="AJ8443">
            <v>0</v>
          </cell>
          <cell r="AK8443">
            <v>0</v>
          </cell>
          <cell r="AL8443" t="str">
            <v>56305010004</v>
          </cell>
          <cell r="AM8443">
            <v>0</v>
          </cell>
          <cell r="AN8443">
            <v>0</v>
          </cell>
          <cell r="AO8443">
            <v>0</v>
          </cell>
          <cell r="AP8443">
            <v>0</v>
          </cell>
          <cell r="AQ8443">
            <v>0</v>
          </cell>
          <cell r="AR8443">
            <v>0</v>
          </cell>
          <cell r="AS8443">
            <v>0</v>
          </cell>
          <cell r="AT8443">
            <v>0</v>
          </cell>
          <cell r="AU8443">
            <v>0</v>
          </cell>
          <cell r="AV8443">
            <v>0</v>
          </cell>
          <cell r="AW8443">
            <v>0</v>
          </cell>
          <cell r="AX8443">
            <v>0</v>
          </cell>
          <cell r="AY8443">
            <v>36908</v>
          </cell>
          <cell r="AZ8443">
            <v>38531</v>
          </cell>
          <cell r="BB8443">
            <v>36908</v>
          </cell>
          <cell r="BH8443">
            <v>0</v>
          </cell>
          <cell r="BI8443" t="str">
            <v>EUR</v>
          </cell>
          <cell r="BM8443">
            <v>0</v>
          </cell>
          <cell r="BN8443">
            <v>0</v>
          </cell>
          <cell r="BO8443">
            <v>0</v>
          </cell>
          <cell r="BP8443">
            <v>0</v>
          </cell>
          <cell r="BQ8443">
            <v>0</v>
          </cell>
          <cell r="BR8443">
            <v>0</v>
          </cell>
          <cell r="BS8443">
            <v>0</v>
          </cell>
          <cell r="BT8443">
            <v>0</v>
          </cell>
          <cell r="BU8443">
            <v>0</v>
          </cell>
          <cell r="BV8443">
            <v>0</v>
          </cell>
          <cell r="BW8443">
            <v>0</v>
          </cell>
          <cell r="BX8443">
            <v>0</v>
          </cell>
          <cell r="BY8443">
            <v>0</v>
          </cell>
          <cell r="BZ8443">
            <v>0</v>
          </cell>
          <cell r="CA8443">
            <v>0</v>
          </cell>
          <cell r="CB8443">
            <v>0</v>
          </cell>
        </row>
        <row r="8444">
          <cell r="B8444" t="str">
            <v>E505</v>
          </cell>
          <cell r="C8444" t="str">
            <v>CONS.FORT.I.P.DO FAIAL</v>
          </cell>
          <cell r="D8444" t="str">
            <v>D201039-45</v>
          </cell>
          <cell r="E8444" t="str">
            <v>D201039-45</v>
          </cell>
          <cell r="F8444">
            <v>0</v>
          </cell>
          <cell r="G8444">
            <v>0</v>
          </cell>
          <cell r="H8444" t="str">
            <v>EEM1</v>
          </cell>
          <cell r="I8444" t="str">
            <v>02</v>
          </cell>
          <cell r="J8444" t="str">
            <v>C0</v>
          </cell>
          <cell r="K8444">
            <v>0</v>
          </cell>
          <cell r="L8444" t="str">
            <v>X</v>
          </cell>
          <cell r="M8444">
            <v>0</v>
          </cell>
          <cell r="N8444">
            <v>0</v>
          </cell>
          <cell r="O8444" t="str">
            <v>CMANUEL</v>
          </cell>
          <cell r="P8444" t="str">
            <v>14:36:45</v>
          </cell>
          <cell r="Q8444" t="str">
            <v>SFARIA</v>
          </cell>
          <cell r="R8444" t="str">
            <v>17:10:24</v>
          </cell>
          <cell r="S8444" t="str">
            <v>EEM</v>
          </cell>
          <cell r="T8444">
            <v>0</v>
          </cell>
          <cell r="U8444">
            <v>0</v>
          </cell>
          <cell r="V8444">
            <v>0</v>
          </cell>
          <cell r="W8444" t="str">
            <v>EUR</v>
          </cell>
          <cell r="X8444" t="str">
            <v>00</v>
          </cell>
          <cell r="Y8444" t="str">
            <v>00</v>
          </cell>
          <cell r="Z8444">
            <v>0</v>
          </cell>
          <cell r="AA8444" t="str">
            <v>X</v>
          </cell>
          <cell r="AB8444">
            <v>0</v>
          </cell>
          <cell r="AC8444">
            <v>0</v>
          </cell>
          <cell r="AD8444">
            <v>0</v>
          </cell>
          <cell r="AE8444" t="str">
            <v>0000</v>
          </cell>
          <cell r="AF8444">
            <v>0</v>
          </cell>
          <cell r="AG8444">
            <v>0</v>
          </cell>
          <cell r="AH8444">
            <v>0</v>
          </cell>
          <cell r="AI8444" t="str">
            <v>0</v>
          </cell>
          <cell r="AJ8444">
            <v>0</v>
          </cell>
          <cell r="AK8444">
            <v>0</v>
          </cell>
          <cell r="AL8444" t="str">
            <v>56305010005</v>
          </cell>
          <cell r="AM8444">
            <v>0</v>
          </cell>
          <cell r="AN8444">
            <v>0</v>
          </cell>
          <cell r="AO8444">
            <v>0</v>
          </cell>
          <cell r="AP8444">
            <v>0</v>
          </cell>
          <cell r="AQ8444">
            <v>0</v>
          </cell>
          <cell r="AR8444">
            <v>0</v>
          </cell>
          <cell r="AS8444">
            <v>0</v>
          </cell>
          <cell r="AT8444">
            <v>0</v>
          </cell>
          <cell r="AU8444">
            <v>0</v>
          </cell>
          <cell r="AV8444">
            <v>0</v>
          </cell>
          <cell r="AW8444">
            <v>0</v>
          </cell>
          <cell r="AX8444">
            <v>0</v>
          </cell>
          <cell r="AY8444">
            <v>36908</v>
          </cell>
          <cell r="AZ8444">
            <v>38531</v>
          </cell>
          <cell r="BB8444">
            <v>36908</v>
          </cell>
          <cell r="BH8444">
            <v>0</v>
          </cell>
          <cell r="BI8444" t="str">
            <v>EUR</v>
          </cell>
          <cell r="BM8444">
            <v>0</v>
          </cell>
          <cell r="BN8444">
            <v>0</v>
          </cell>
          <cell r="BO8444">
            <v>0</v>
          </cell>
          <cell r="BP8444">
            <v>0</v>
          </cell>
          <cell r="BQ8444">
            <v>0</v>
          </cell>
          <cell r="BR8444">
            <v>0</v>
          </cell>
          <cell r="BS8444">
            <v>0</v>
          </cell>
          <cell r="BT8444">
            <v>0</v>
          </cell>
          <cell r="BU8444">
            <v>0</v>
          </cell>
          <cell r="BV8444">
            <v>0</v>
          </cell>
          <cell r="BW8444">
            <v>0</v>
          </cell>
          <cell r="BX8444">
            <v>0</v>
          </cell>
          <cell r="BY8444">
            <v>0</v>
          </cell>
          <cell r="BZ8444">
            <v>0</v>
          </cell>
          <cell r="CA8444">
            <v>0</v>
          </cell>
          <cell r="CB8444">
            <v>0</v>
          </cell>
        </row>
        <row r="8445">
          <cell r="B8445" t="str">
            <v>E505</v>
          </cell>
          <cell r="C8445" t="str">
            <v>CONS.FORT.I.P.DA ILHA</v>
          </cell>
          <cell r="D8445" t="str">
            <v>D201039-45</v>
          </cell>
          <cell r="E8445" t="str">
            <v>D201039-45</v>
          </cell>
          <cell r="F8445">
            <v>0</v>
          </cell>
          <cell r="G8445">
            <v>0</v>
          </cell>
          <cell r="H8445" t="str">
            <v>EEM1</v>
          </cell>
          <cell r="I8445" t="str">
            <v>02</v>
          </cell>
          <cell r="J8445" t="str">
            <v>C0</v>
          </cell>
          <cell r="K8445">
            <v>0</v>
          </cell>
          <cell r="L8445" t="str">
            <v>X</v>
          </cell>
          <cell r="M8445">
            <v>0</v>
          </cell>
          <cell r="N8445">
            <v>0</v>
          </cell>
          <cell r="O8445" t="str">
            <v>CMANUEL</v>
          </cell>
          <cell r="P8445" t="str">
            <v>14:38:06</v>
          </cell>
          <cell r="Q8445" t="str">
            <v>SFARIA</v>
          </cell>
          <cell r="R8445" t="str">
            <v>17:08:01</v>
          </cell>
          <cell r="S8445" t="str">
            <v>EEM</v>
          </cell>
          <cell r="T8445">
            <v>0</v>
          </cell>
          <cell r="U8445">
            <v>0</v>
          </cell>
          <cell r="V8445">
            <v>0</v>
          </cell>
          <cell r="W8445" t="str">
            <v>EUR</v>
          </cell>
          <cell r="X8445" t="str">
            <v>00</v>
          </cell>
          <cell r="Y8445" t="str">
            <v>00</v>
          </cell>
          <cell r="Z8445">
            <v>0</v>
          </cell>
          <cell r="AA8445" t="str">
            <v>X</v>
          </cell>
          <cell r="AB8445">
            <v>0</v>
          </cell>
          <cell r="AC8445">
            <v>0</v>
          </cell>
          <cell r="AD8445">
            <v>0</v>
          </cell>
          <cell r="AE8445" t="str">
            <v>0000</v>
          </cell>
          <cell r="AF8445">
            <v>0</v>
          </cell>
          <cell r="AG8445">
            <v>0</v>
          </cell>
          <cell r="AH8445">
            <v>0</v>
          </cell>
          <cell r="AI8445" t="str">
            <v>0</v>
          </cell>
          <cell r="AJ8445">
            <v>0</v>
          </cell>
          <cell r="AK8445">
            <v>0</v>
          </cell>
          <cell r="AL8445" t="str">
            <v>56305010006</v>
          </cell>
          <cell r="AM8445">
            <v>0</v>
          </cell>
          <cell r="AN8445">
            <v>0</v>
          </cell>
          <cell r="AO8445">
            <v>0</v>
          </cell>
          <cell r="AP8445">
            <v>0</v>
          </cell>
          <cell r="AQ8445">
            <v>0</v>
          </cell>
          <cell r="AR8445">
            <v>0</v>
          </cell>
          <cell r="AS8445">
            <v>0</v>
          </cell>
          <cell r="AT8445">
            <v>0</v>
          </cell>
          <cell r="AU8445">
            <v>0</v>
          </cell>
          <cell r="AV8445">
            <v>0</v>
          </cell>
          <cell r="AW8445">
            <v>0</v>
          </cell>
          <cell r="AX8445">
            <v>0</v>
          </cell>
          <cell r="AY8445">
            <v>36908</v>
          </cell>
          <cell r="AZ8445">
            <v>38531</v>
          </cell>
          <cell r="BB8445">
            <v>36908</v>
          </cell>
          <cell r="BH8445">
            <v>0</v>
          </cell>
          <cell r="BI8445" t="str">
            <v>EUR</v>
          </cell>
          <cell r="BM8445">
            <v>0</v>
          </cell>
          <cell r="BN8445">
            <v>0</v>
          </cell>
          <cell r="BO8445">
            <v>0</v>
          </cell>
          <cell r="BP8445">
            <v>0</v>
          </cell>
          <cell r="BQ8445">
            <v>0</v>
          </cell>
          <cell r="BR8445">
            <v>0</v>
          </cell>
          <cell r="BS8445">
            <v>0</v>
          </cell>
          <cell r="BT8445">
            <v>0</v>
          </cell>
          <cell r="BU8445">
            <v>0</v>
          </cell>
          <cell r="BV8445">
            <v>0</v>
          </cell>
          <cell r="BW8445">
            <v>0</v>
          </cell>
          <cell r="BX8445">
            <v>0</v>
          </cell>
          <cell r="BY8445">
            <v>0</v>
          </cell>
          <cell r="BZ8445">
            <v>0</v>
          </cell>
          <cell r="CA8445">
            <v>0</v>
          </cell>
          <cell r="CB8445">
            <v>0</v>
          </cell>
        </row>
        <row r="8446">
          <cell r="B8446" t="str">
            <v>E503</v>
          </cell>
          <cell r="C8446" t="str">
            <v>CONS.FORT.MT DE SANTANA</v>
          </cell>
          <cell r="D8446" t="str">
            <v>D201039-02</v>
          </cell>
          <cell r="E8446" t="str">
            <v>D201039-02</v>
          </cell>
          <cell r="F8446">
            <v>0</v>
          </cell>
          <cell r="G8446">
            <v>0</v>
          </cell>
          <cell r="H8446" t="str">
            <v>EEM1</v>
          </cell>
          <cell r="I8446" t="str">
            <v>02</v>
          </cell>
          <cell r="J8446" t="str">
            <v>70</v>
          </cell>
          <cell r="K8446">
            <v>0</v>
          </cell>
          <cell r="L8446" t="str">
            <v>X</v>
          </cell>
          <cell r="M8446">
            <v>0</v>
          </cell>
          <cell r="N8446">
            <v>0</v>
          </cell>
          <cell r="O8446" t="str">
            <v>CMANUEL</v>
          </cell>
          <cell r="P8446" t="str">
            <v>14:48:41</v>
          </cell>
          <cell r="Q8446" t="str">
            <v>SFARIA</v>
          </cell>
          <cell r="R8446" t="str">
            <v>16:45:47</v>
          </cell>
          <cell r="S8446" t="str">
            <v>EEM</v>
          </cell>
          <cell r="T8446">
            <v>0</v>
          </cell>
          <cell r="U8446">
            <v>0</v>
          </cell>
          <cell r="V8446">
            <v>0</v>
          </cell>
          <cell r="W8446" t="str">
            <v>EUR</v>
          </cell>
          <cell r="X8446" t="str">
            <v>00</v>
          </cell>
          <cell r="Y8446" t="str">
            <v>00</v>
          </cell>
          <cell r="Z8446">
            <v>0</v>
          </cell>
          <cell r="AA8446" t="str">
            <v>X</v>
          </cell>
          <cell r="AB8446">
            <v>0</v>
          </cell>
          <cell r="AC8446">
            <v>0</v>
          </cell>
          <cell r="AD8446">
            <v>0</v>
          </cell>
          <cell r="AE8446" t="str">
            <v>0000</v>
          </cell>
          <cell r="AF8446">
            <v>0</v>
          </cell>
          <cell r="AG8446">
            <v>0</v>
          </cell>
          <cell r="AH8446">
            <v>0</v>
          </cell>
          <cell r="AI8446" t="str">
            <v>0</v>
          </cell>
          <cell r="AJ8446">
            <v>0</v>
          </cell>
          <cell r="AK8446">
            <v>0</v>
          </cell>
          <cell r="AL8446" t="str">
            <v>56305005001</v>
          </cell>
          <cell r="AM8446">
            <v>0</v>
          </cell>
          <cell r="AN8446">
            <v>0</v>
          </cell>
          <cell r="AO8446">
            <v>0</v>
          </cell>
          <cell r="AP8446">
            <v>0</v>
          </cell>
          <cell r="AQ8446">
            <v>0</v>
          </cell>
          <cell r="AR8446">
            <v>0</v>
          </cell>
          <cell r="AS8446">
            <v>0</v>
          </cell>
          <cell r="AT8446">
            <v>0</v>
          </cell>
          <cell r="AU8446">
            <v>0</v>
          </cell>
          <cell r="AV8446">
            <v>0</v>
          </cell>
          <cell r="AW8446">
            <v>0</v>
          </cell>
          <cell r="AX8446">
            <v>0</v>
          </cell>
          <cell r="AY8446">
            <v>36908</v>
          </cell>
          <cell r="AZ8446">
            <v>38531</v>
          </cell>
          <cell r="BB8446">
            <v>36908</v>
          </cell>
          <cell r="BH8446">
            <v>0</v>
          </cell>
          <cell r="BI8446" t="str">
            <v>EUR</v>
          </cell>
          <cell r="BM8446">
            <v>0</v>
          </cell>
          <cell r="BN8446">
            <v>0</v>
          </cell>
          <cell r="BO8446">
            <v>0</v>
          </cell>
          <cell r="BP8446">
            <v>0</v>
          </cell>
          <cell r="BQ8446">
            <v>0</v>
          </cell>
          <cell r="BR8446">
            <v>0</v>
          </cell>
          <cell r="BS8446">
            <v>0</v>
          </cell>
          <cell r="BT8446">
            <v>0</v>
          </cell>
          <cell r="BU8446">
            <v>0</v>
          </cell>
          <cell r="BV8446">
            <v>0</v>
          </cell>
          <cell r="BW8446">
            <v>0</v>
          </cell>
          <cell r="BX8446">
            <v>0</v>
          </cell>
          <cell r="BY8446">
            <v>0</v>
          </cell>
          <cell r="BZ8446">
            <v>0</v>
          </cell>
          <cell r="CA8446">
            <v>0</v>
          </cell>
          <cell r="CB8446">
            <v>0</v>
          </cell>
        </row>
        <row r="8447">
          <cell r="B8447" t="str">
            <v>E503</v>
          </cell>
          <cell r="C8447" t="str">
            <v>CONS.FORT.MT DE SÃO JORGE</v>
          </cell>
          <cell r="D8447" t="str">
            <v>D201039-02</v>
          </cell>
          <cell r="E8447" t="str">
            <v>D201039-02</v>
          </cell>
          <cell r="F8447">
            <v>0</v>
          </cell>
          <cell r="G8447">
            <v>0</v>
          </cell>
          <cell r="H8447" t="str">
            <v>EEM1</v>
          </cell>
          <cell r="I8447" t="str">
            <v>02</v>
          </cell>
          <cell r="J8447" t="str">
            <v>70</v>
          </cell>
          <cell r="K8447">
            <v>0</v>
          </cell>
          <cell r="L8447" t="str">
            <v>X</v>
          </cell>
          <cell r="M8447">
            <v>0</v>
          </cell>
          <cell r="N8447">
            <v>0</v>
          </cell>
          <cell r="O8447" t="str">
            <v>CMANUEL</v>
          </cell>
          <cell r="P8447" t="str">
            <v>14:50:12</v>
          </cell>
          <cell r="Q8447" t="str">
            <v>SFARIA</v>
          </cell>
          <cell r="R8447" t="str">
            <v>16:46:05</v>
          </cell>
          <cell r="S8447" t="str">
            <v>EEM</v>
          </cell>
          <cell r="T8447">
            <v>0</v>
          </cell>
          <cell r="U8447">
            <v>0</v>
          </cell>
          <cell r="V8447">
            <v>0</v>
          </cell>
          <cell r="W8447" t="str">
            <v>EUR</v>
          </cell>
          <cell r="X8447" t="str">
            <v>00</v>
          </cell>
          <cell r="Y8447" t="str">
            <v>00</v>
          </cell>
          <cell r="Z8447">
            <v>0</v>
          </cell>
          <cell r="AA8447" t="str">
            <v>X</v>
          </cell>
          <cell r="AB8447">
            <v>0</v>
          </cell>
          <cell r="AC8447">
            <v>0</v>
          </cell>
          <cell r="AD8447">
            <v>0</v>
          </cell>
          <cell r="AE8447" t="str">
            <v>0000</v>
          </cell>
          <cell r="AF8447">
            <v>0</v>
          </cell>
          <cell r="AG8447">
            <v>0</v>
          </cell>
          <cell r="AH8447">
            <v>0</v>
          </cell>
          <cell r="AI8447" t="str">
            <v>0</v>
          </cell>
          <cell r="AJ8447">
            <v>0</v>
          </cell>
          <cell r="AK8447">
            <v>0</v>
          </cell>
          <cell r="AL8447" t="str">
            <v>56305005002</v>
          </cell>
          <cell r="AM8447">
            <v>0</v>
          </cell>
          <cell r="AN8447">
            <v>0</v>
          </cell>
          <cell r="AO8447">
            <v>0</v>
          </cell>
          <cell r="AP8447">
            <v>0</v>
          </cell>
          <cell r="AQ8447">
            <v>0</v>
          </cell>
          <cell r="AR8447">
            <v>0</v>
          </cell>
          <cell r="AS8447">
            <v>0</v>
          </cell>
          <cell r="AT8447">
            <v>0</v>
          </cell>
          <cell r="AU8447">
            <v>0</v>
          </cell>
          <cell r="AV8447">
            <v>0</v>
          </cell>
          <cell r="AW8447">
            <v>0</v>
          </cell>
          <cell r="AX8447">
            <v>0</v>
          </cell>
          <cell r="AY8447">
            <v>36908</v>
          </cell>
          <cell r="AZ8447">
            <v>38531</v>
          </cell>
          <cell r="BB8447">
            <v>36908</v>
          </cell>
          <cell r="BH8447">
            <v>0</v>
          </cell>
          <cell r="BI8447" t="str">
            <v>EUR</v>
          </cell>
          <cell r="BM8447">
            <v>0</v>
          </cell>
          <cell r="BN8447">
            <v>0</v>
          </cell>
          <cell r="BO8447">
            <v>0</v>
          </cell>
          <cell r="BP8447">
            <v>0</v>
          </cell>
          <cell r="BQ8447">
            <v>0</v>
          </cell>
          <cell r="BR8447">
            <v>0</v>
          </cell>
          <cell r="BS8447">
            <v>0</v>
          </cell>
          <cell r="BT8447">
            <v>0</v>
          </cell>
          <cell r="BU8447">
            <v>0</v>
          </cell>
          <cell r="BV8447">
            <v>0</v>
          </cell>
          <cell r="BW8447">
            <v>0</v>
          </cell>
          <cell r="BX8447">
            <v>0</v>
          </cell>
          <cell r="BY8447">
            <v>0</v>
          </cell>
          <cell r="BZ8447">
            <v>0</v>
          </cell>
          <cell r="CA8447">
            <v>0</v>
          </cell>
          <cell r="CB8447">
            <v>0</v>
          </cell>
        </row>
        <row r="8448">
          <cell r="B8448" t="str">
            <v>E503</v>
          </cell>
          <cell r="C8448" t="str">
            <v>CONS.FORT.MT DO ARCO DE SÃO JORGE</v>
          </cell>
          <cell r="D8448" t="str">
            <v>D201039-02</v>
          </cell>
          <cell r="E8448" t="str">
            <v>D201039-02</v>
          </cell>
          <cell r="F8448">
            <v>0</v>
          </cell>
          <cell r="G8448">
            <v>0</v>
          </cell>
          <cell r="H8448" t="str">
            <v>EEM1</v>
          </cell>
          <cell r="I8448" t="str">
            <v>02</v>
          </cell>
          <cell r="J8448" t="str">
            <v>70</v>
          </cell>
          <cell r="K8448">
            <v>0</v>
          </cell>
          <cell r="L8448" t="str">
            <v>X</v>
          </cell>
          <cell r="M8448">
            <v>0</v>
          </cell>
          <cell r="N8448">
            <v>0</v>
          </cell>
          <cell r="O8448" t="str">
            <v>CMANUEL</v>
          </cell>
          <cell r="P8448" t="str">
            <v>14:50:53</v>
          </cell>
          <cell r="Q8448" t="str">
            <v>SFARIA</v>
          </cell>
          <cell r="R8448" t="str">
            <v>16:47:06</v>
          </cell>
          <cell r="S8448" t="str">
            <v>EEM</v>
          </cell>
          <cell r="T8448">
            <v>0</v>
          </cell>
          <cell r="U8448">
            <v>0</v>
          </cell>
          <cell r="V8448">
            <v>0</v>
          </cell>
          <cell r="W8448" t="str">
            <v>EUR</v>
          </cell>
          <cell r="X8448" t="str">
            <v>00</v>
          </cell>
          <cell r="Y8448" t="str">
            <v>00</v>
          </cell>
          <cell r="Z8448">
            <v>0</v>
          </cell>
          <cell r="AA8448" t="str">
            <v>X</v>
          </cell>
          <cell r="AB8448">
            <v>0</v>
          </cell>
          <cell r="AC8448">
            <v>0</v>
          </cell>
          <cell r="AD8448">
            <v>0</v>
          </cell>
          <cell r="AE8448" t="str">
            <v>0000</v>
          </cell>
          <cell r="AF8448">
            <v>0</v>
          </cell>
          <cell r="AG8448">
            <v>0</v>
          </cell>
          <cell r="AH8448">
            <v>0</v>
          </cell>
          <cell r="AI8448" t="str">
            <v>0</v>
          </cell>
          <cell r="AJ8448">
            <v>0</v>
          </cell>
          <cell r="AK8448">
            <v>0</v>
          </cell>
          <cell r="AL8448" t="str">
            <v>56305005003</v>
          </cell>
          <cell r="AM8448">
            <v>0</v>
          </cell>
          <cell r="AN8448">
            <v>0</v>
          </cell>
          <cell r="AO8448">
            <v>0</v>
          </cell>
          <cell r="AP8448">
            <v>0</v>
          </cell>
          <cell r="AQ8448">
            <v>0</v>
          </cell>
          <cell r="AR8448">
            <v>0</v>
          </cell>
          <cell r="AS8448">
            <v>0</v>
          </cell>
          <cell r="AT8448">
            <v>0</v>
          </cell>
          <cell r="AU8448">
            <v>0</v>
          </cell>
          <cell r="AV8448">
            <v>0</v>
          </cell>
          <cell r="AW8448">
            <v>0</v>
          </cell>
          <cell r="AX8448">
            <v>0</v>
          </cell>
          <cell r="AY8448">
            <v>36908</v>
          </cell>
          <cell r="AZ8448">
            <v>38531</v>
          </cell>
          <cell r="BB8448">
            <v>36908</v>
          </cell>
          <cell r="BH8448">
            <v>0</v>
          </cell>
          <cell r="BI8448" t="str">
            <v>EUR</v>
          </cell>
          <cell r="BM8448">
            <v>0</v>
          </cell>
          <cell r="BN8448">
            <v>0</v>
          </cell>
          <cell r="BO8448">
            <v>0</v>
          </cell>
          <cell r="BP8448">
            <v>0</v>
          </cell>
          <cell r="BQ8448">
            <v>0</v>
          </cell>
          <cell r="BR8448">
            <v>0</v>
          </cell>
          <cell r="BS8448">
            <v>0</v>
          </cell>
          <cell r="BT8448">
            <v>0</v>
          </cell>
          <cell r="BU8448">
            <v>0</v>
          </cell>
          <cell r="BV8448">
            <v>0</v>
          </cell>
          <cell r="BW8448">
            <v>0</v>
          </cell>
          <cell r="BX8448">
            <v>0</v>
          </cell>
          <cell r="BY8448">
            <v>0</v>
          </cell>
          <cell r="BZ8448">
            <v>0</v>
          </cell>
          <cell r="CA8448">
            <v>0</v>
          </cell>
          <cell r="CB8448">
            <v>0</v>
          </cell>
        </row>
        <row r="8449">
          <cell r="B8449" t="str">
            <v>E503</v>
          </cell>
          <cell r="C8449" t="str">
            <v>CONS.FORT.MT DE SÃO ROQUE DO FAIAL</v>
          </cell>
          <cell r="D8449" t="str">
            <v>D201039-02</v>
          </cell>
          <cell r="E8449" t="str">
            <v>D201039-02</v>
          </cell>
          <cell r="F8449">
            <v>0</v>
          </cell>
          <cell r="G8449">
            <v>0</v>
          </cell>
          <cell r="H8449" t="str">
            <v>EEM1</v>
          </cell>
          <cell r="I8449" t="str">
            <v>02</v>
          </cell>
          <cell r="J8449" t="str">
            <v>70</v>
          </cell>
          <cell r="K8449">
            <v>0</v>
          </cell>
          <cell r="L8449" t="str">
            <v>X</v>
          </cell>
          <cell r="M8449">
            <v>0</v>
          </cell>
          <cell r="N8449">
            <v>0</v>
          </cell>
          <cell r="O8449" t="str">
            <v>CMANUEL</v>
          </cell>
          <cell r="P8449" t="str">
            <v>14:51:37</v>
          </cell>
          <cell r="Q8449" t="str">
            <v>SFARIA</v>
          </cell>
          <cell r="R8449" t="str">
            <v>16:46:43</v>
          </cell>
          <cell r="S8449" t="str">
            <v>EEM</v>
          </cell>
          <cell r="T8449">
            <v>0</v>
          </cell>
          <cell r="U8449">
            <v>0</v>
          </cell>
          <cell r="V8449">
            <v>0</v>
          </cell>
          <cell r="W8449" t="str">
            <v>EUR</v>
          </cell>
          <cell r="X8449" t="str">
            <v>00</v>
          </cell>
          <cell r="Y8449" t="str">
            <v>00</v>
          </cell>
          <cell r="Z8449">
            <v>0</v>
          </cell>
          <cell r="AA8449" t="str">
            <v>X</v>
          </cell>
          <cell r="AB8449">
            <v>0</v>
          </cell>
          <cell r="AC8449">
            <v>0</v>
          </cell>
          <cell r="AD8449">
            <v>0</v>
          </cell>
          <cell r="AE8449" t="str">
            <v>0000</v>
          </cell>
          <cell r="AF8449">
            <v>0</v>
          </cell>
          <cell r="AG8449">
            <v>0</v>
          </cell>
          <cell r="AH8449">
            <v>0</v>
          </cell>
          <cell r="AI8449" t="str">
            <v>0</v>
          </cell>
          <cell r="AJ8449">
            <v>0</v>
          </cell>
          <cell r="AK8449">
            <v>0</v>
          </cell>
          <cell r="AL8449" t="str">
            <v>56305005004</v>
          </cell>
          <cell r="AM8449">
            <v>0</v>
          </cell>
          <cell r="AN8449">
            <v>0</v>
          </cell>
          <cell r="AO8449">
            <v>0</v>
          </cell>
          <cell r="AP8449">
            <v>0</v>
          </cell>
          <cell r="AQ8449">
            <v>0</v>
          </cell>
          <cell r="AR8449">
            <v>0</v>
          </cell>
          <cell r="AS8449">
            <v>0</v>
          </cell>
          <cell r="AT8449">
            <v>0</v>
          </cell>
          <cell r="AU8449">
            <v>0</v>
          </cell>
          <cell r="AV8449">
            <v>0</v>
          </cell>
          <cell r="AW8449">
            <v>0</v>
          </cell>
          <cell r="AX8449">
            <v>0</v>
          </cell>
          <cell r="AY8449">
            <v>36908</v>
          </cell>
          <cell r="AZ8449">
            <v>38531</v>
          </cell>
          <cell r="BB8449">
            <v>36908</v>
          </cell>
          <cell r="BH8449">
            <v>0</v>
          </cell>
          <cell r="BI8449" t="str">
            <v>EUR</v>
          </cell>
          <cell r="BM8449">
            <v>0</v>
          </cell>
          <cell r="BN8449">
            <v>0</v>
          </cell>
          <cell r="BO8449">
            <v>0</v>
          </cell>
          <cell r="BP8449">
            <v>0</v>
          </cell>
          <cell r="BQ8449">
            <v>0</v>
          </cell>
          <cell r="BR8449">
            <v>0</v>
          </cell>
          <cell r="BS8449">
            <v>0</v>
          </cell>
          <cell r="BT8449">
            <v>0</v>
          </cell>
          <cell r="BU8449">
            <v>0</v>
          </cell>
          <cell r="BV8449">
            <v>0</v>
          </cell>
          <cell r="BW8449">
            <v>0</v>
          </cell>
          <cell r="BX8449">
            <v>0</v>
          </cell>
          <cell r="BY8449">
            <v>0</v>
          </cell>
          <cell r="BZ8449">
            <v>0</v>
          </cell>
          <cell r="CA8449">
            <v>0</v>
          </cell>
          <cell r="CB8449">
            <v>0</v>
          </cell>
        </row>
        <row r="8450">
          <cell r="B8450" t="str">
            <v>E503</v>
          </cell>
          <cell r="C8450" t="str">
            <v>CONS.FORT.MT DO FAIAL</v>
          </cell>
          <cell r="D8450" t="str">
            <v>D201039-02</v>
          </cell>
          <cell r="E8450" t="str">
            <v>D201039-02</v>
          </cell>
          <cell r="F8450">
            <v>0</v>
          </cell>
          <cell r="G8450">
            <v>0</v>
          </cell>
          <cell r="H8450" t="str">
            <v>EEM1</v>
          </cell>
          <cell r="I8450" t="str">
            <v>02</v>
          </cell>
          <cell r="J8450" t="str">
            <v>70</v>
          </cell>
          <cell r="K8450">
            <v>0</v>
          </cell>
          <cell r="L8450" t="str">
            <v>X</v>
          </cell>
          <cell r="M8450">
            <v>0</v>
          </cell>
          <cell r="N8450">
            <v>0</v>
          </cell>
          <cell r="O8450" t="str">
            <v>CMANUEL</v>
          </cell>
          <cell r="P8450" t="str">
            <v>14:52:27</v>
          </cell>
          <cell r="Q8450" t="str">
            <v>SFARIA</v>
          </cell>
          <cell r="R8450" t="str">
            <v>16:47:24</v>
          </cell>
          <cell r="S8450" t="str">
            <v>EEM</v>
          </cell>
          <cell r="T8450">
            <v>0</v>
          </cell>
          <cell r="U8450">
            <v>0</v>
          </cell>
          <cell r="V8450">
            <v>0</v>
          </cell>
          <cell r="W8450" t="str">
            <v>EUR</v>
          </cell>
          <cell r="X8450" t="str">
            <v>00</v>
          </cell>
          <cell r="Y8450" t="str">
            <v>00</v>
          </cell>
          <cell r="Z8450">
            <v>0</v>
          </cell>
          <cell r="AA8450" t="str">
            <v>X</v>
          </cell>
          <cell r="AB8450">
            <v>0</v>
          </cell>
          <cell r="AC8450">
            <v>0</v>
          </cell>
          <cell r="AD8450">
            <v>0</v>
          </cell>
          <cell r="AE8450" t="str">
            <v>0000</v>
          </cell>
          <cell r="AF8450">
            <v>0</v>
          </cell>
          <cell r="AG8450">
            <v>0</v>
          </cell>
          <cell r="AH8450">
            <v>0</v>
          </cell>
          <cell r="AI8450" t="str">
            <v>0</v>
          </cell>
          <cell r="AJ8450">
            <v>0</v>
          </cell>
          <cell r="AK8450">
            <v>0</v>
          </cell>
          <cell r="AL8450" t="str">
            <v>56305005005</v>
          </cell>
          <cell r="AM8450">
            <v>0</v>
          </cell>
          <cell r="AN8450">
            <v>0</v>
          </cell>
          <cell r="AO8450">
            <v>0</v>
          </cell>
          <cell r="AP8450">
            <v>0</v>
          </cell>
          <cell r="AQ8450">
            <v>0</v>
          </cell>
          <cell r="AR8450">
            <v>0</v>
          </cell>
          <cell r="AS8450">
            <v>0</v>
          </cell>
          <cell r="AT8450">
            <v>0</v>
          </cell>
          <cell r="AU8450">
            <v>0</v>
          </cell>
          <cell r="AV8450">
            <v>0</v>
          </cell>
          <cell r="AW8450">
            <v>0</v>
          </cell>
          <cell r="AX8450">
            <v>0</v>
          </cell>
          <cell r="AY8450">
            <v>36908</v>
          </cell>
          <cell r="AZ8450">
            <v>38531</v>
          </cell>
          <cell r="BB8450">
            <v>36908</v>
          </cell>
          <cell r="BH8450">
            <v>0</v>
          </cell>
          <cell r="BI8450" t="str">
            <v>EUR</v>
          </cell>
          <cell r="BM8450">
            <v>0</v>
          </cell>
          <cell r="BN8450">
            <v>0</v>
          </cell>
          <cell r="BO8450">
            <v>0</v>
          </cell>
          <cell r="BP8450">
            <v>0</v>
          </cell>
          <cell r="BQ8450">
            <v>0</v>
          </cell>
          <cell r="BR8450">
            <v>0</v>
          </cell>
          <cell r="BS8450">
            <v>0</v>
          </cell>
          <cell r="BT8450">
            <v>0</v>
          </cell>
          <cell r="BU8450">
            <v>0</v>
          </cell>
          <cell r="BV8450">
            <v>0</v>
          </cell>
          <cell r="BW8450">
            <v>0</v>
          </cell>
          <cell r="BX8450">
            <v>0</v>
          </cell>
          <cell r="BY8450">
            <v>0</v>
          </cell>
          <cell r="BZ8450">
            <v>0</v>
          </cell>
          <cell r="CA8450">
            <v>0</v>
          </cell>
          <cell r="CB8450">
            <v>0</v>
          </cell>
        </row>
        <row r="8451">
          <cell r="B8451" t="str">
            <v>E503</v>
          </cell>
          <cell r="C8451" t="str">
            <v>CONS.FORT.MT DA ILHA</v>
          </cell>
          <cell r="D8451" t="str">
            <v>D201039-02</v>
          </cell>
          <cell r="E8451" t="str">
            <v>D201039-02</v>
          </cell>
          <cell r="F8451">
            <v>0</v>
          </cell>
          <cell r="G8451">
            <v>0</v>
          </cell>
          <cell r="H8451" t="str">
            <v>EEM1</v>
          </cell>
          <cell r="I8451" t="str">
            <v>02</v>
          </cell>
          <cell r="J8451" t="str">
            <v>70</v>
          </cell>
          <cell r="K8451">
            <v>0</v>
          </cell>
          <cell r="L8451" t="str">
            <v>X</v>
          </cell>
          <cell r="M8451">
            <v>0</v>
          </cell>
          <cell r="N8451">
            <v>0</v>
          </cell>
          <cell r="O8451" t="str">
            <v>CMANUEL</v>
          </cell>
          <cell r="P8451" t="str">
            <v>14:53:02</v>
          </cell>
          <cell r="Q8451" t="str">
            <v>SFARIA</v>
          </cell>
          <cell r="R8451" t="str">
            <v>16:45:26</v>
          </cell>
          <cell r="S8451" t="str">
            <v>EEM</v>
          </cell>
          <cell r="T8451">
            <v>0</v>
          </cell>
          <cell r="U8451">
            <v>0</v>
          </cell>
          <cell r="V8451">
            <v>0</v>
          </cell>
          <cell r="W8451" t="str">
            <v>EUR</v>
          </cell>
          <cell r="X8451" t="str">
            <v>00</v>
          </cell>
          <cell r="Y8451" t="str">
            <v>00</v>
          </cell>
          <cell r="Z8451">
            <v>0</v>
          </cell>
          <cell r="AA8451" t="str">
            <v>X</v>
          </cell>
          <cell r="AB8451">
            <v>0</v>
          </cell>
          <cell r="AC8451">
            <v>0</v>
          </cell>
          <cell r="AD8451">
            <v>0</v>
          </cell>
          <cell r="AE8451" t="str">
            <v>0000</v>
          </cell>
          <cell r="AF8451">
            <v>0</v>
          </cell>
          <cell r="AG8451">
            <v>0</v>
          </cell>
          <cell r="AH8451">
            <v>0</v>
          </cell>
          <cell r="AI8451" t="str">
            <v>0</v>
          </cell>
          <cell r="AJ8451">
            <v>0</v>
          </cell>
          <cell r="AK8451">
            <v>0</v>
          </cell>
          <cell r="AL8451" t="str">
            <v>56305005006</v>
          </cell>
          <cell r="AM8451">
            <v>0</v>
          </cell>
          <cell r="AN8451">
            <v>0</v>
          </cell>
          <cell r="AO8451">
            <v>0</v>
          </cell>
          <cell r="AP8451">
            <v>0</v>
          </cell>
          <cell r="AQ8451">
            <v>0</v>
          </cell>
          <cell r="AR8451">
            <v>0</v>
          </cell>
          <cell r="AS8451">
            <v>0</v>
          </cell>
          <cell r="AT8451">
            <v>0</v>
          </cell>
          <cell r="AU8451">
            <v>0</v>
          </cell>
          <cell r="AV8451">
            <v>0</v>
          </cell>
          <cell r="AW8451">
            <v>0</v>
          </cell>
          <cell r="AX8451">
            <v>0</v>
          </cell>
          <cell r="AY8451">
            <v>36908</v>
          </cell>
          <cell r="AZ8451">
            <v>38531</v>
          </cell>
          <cell r="BB8451">
            <v>36908</v>
          </cell>
          <cell r="BH8451">
            <v>0</v>
          </cell>
          <cell r="BI8451" t="str">
            <v>EUR</v>
          </cell>
          <cell r="BM8451">
            <v>0</v>
          </cell>
          <cell r="BN8451">
            <v>0</v>
          </cell>
          <cell r="BO8451">
            <v>0</v>
          </cell>
          <cell r="BP8451">
            <v>0</v>
          </cell>
          <cell r="BQ8451">
            <v>0</v>
          </cell>
          <cell r="BR8451">
            <v>0</v>
          </cell>
          <cell r="BS8451">
            <v>0</v>
          </cell>
          <cell r="BT8451">
            <v>0</v>
          </cell>
          <cell r="BU8451">
            <v>0</v>
          </cell>
          <cell r="BV8451">
            <v>0</v>
          </cell>
          <cell r="BW8451">
            <v>0</v>
          </cell>
          <cell r="BX8451">
            <v>0</v>
          </cell>
          <cell r="BY8451">
            <v>0</v>
          </cell>
          <cell r="BZ8451">
            <v>0</v>
          </cell>
          <cell r="CA8451">
            <v>0</v>
          </cell>
          <cell r="CB8451">
            <v>0</v>
          </cell>
        </row>
        <row r="8452">
          <cell r="B8452" t="str">
            <v>E504</v>
          </cell>
          <cell r="C8452" t="str">
            <v>CONS.FORT.REDE BT DA CAMACHA</v>
          </cell>
          <cell r="D8452" t="str">
            <v>D202029-02</v>
          </cell>
          <cell r="E8452" t="str">
            <v>D202029-02</v>
          </cell>
          <cell r="F8452">
            <v>0</v>
          </cell>
          <cell r="G8452">
            <v>0</v>
          </cell>
          <cell r="H8452" t="str">
            <v>EEM1</v>
          </cell>
          <cell r="I8452" t="str">
            <v>02</v>
          </cell>
          <cell r="J8452" t="str">
            <v>B5</v>
          </cell>
          <cell r="K8452">
            <v>0</v>
          </cell>
          <cell r="L8452" t="str">
            <v>X</v>
          </cell>
          <cell r="M8452">
            <v>0</v>
          </cell>
          <cell r="N8452">
            <v>0</v>
          </cell>
          <cell r="O8452" t="str">
            <v>CMANUEL</v>
          </cell>
          <cell r="P8452" t="str">
            <v>15:04:57</v>
          </cell>
          <cell r="Q8452" t="str">
            <v>SFARIA</v>
          </cell>
          <cell r="R8452" t="str">
            <v>10:06:49</v>
          </cell>
          <cell r="S8452" t="str">
            <v>EEM</v>
          </cell>
          <cell r="T8452">
            <v>0</v>
          </cell>
          <cell r="U8452">
            <v>0</v>
          </cell>
          <cell r="V8452">
            <v>0</v>
          </cell>
          <cell r="W8452" t="str">
            <v>EUR</v>
          </cell>
          <cell r="X8452" t="str">
            <v>00</v>
          </cell>
          <cell r="Y8452" t="str">
            <v>00</v>
          </cell>
          <cell r="Z8452">
            <v>0</v>
          </cell>
          <cell r="AA8452" t="str">
            <v>X</v>
          </cell>
          <cell r="AB8452">
            <v>0</v>
          </cell>
          <cell r="AC8452">
            <v>0</v>
          </cell>
          <cell r="AD8452">
            <v>0</v>
          </cell>
          <cell r="AE8452" t="str">
            <v>0000</v>
          </cell>
          <cell r="AF8452">
            <v>0</v>
          </cell>
          <cell r="AG8452">
            <v>0</v>
          </cell>
          <cell r="AH8452">
            <v>0</v>
          </cell>
          <cell r="AI8452" t="str">
            <v>0</v>
          </cell>
          <cell r="AJ8452">
            <v>0</v>
          </cell>
          <cell r="AK8452">
            <v>0</v>
          </cell>
          <cell r="AL8452" t="str">
            <v>57205008001</v>
          </cell>
          <cell r="AM8452">
            <v>0</v>
          </cell>
          <cell r="AN8452">
            <v>0</v>
          </cell>
          <cell r="AO8452">
            <v>0</v>
          </cell>
          <cell r="AP8452">
            <v>0</v>
          </cell>
          <cell r="AQ8452">
            <v>0</v>
          </cell>
          <cell r="AR8452">
            <v>0</v>
          </cell>
          <cell r="AS8452">
            <v>0</v>
          </cell>
          <cell r="AT8452">
            <v>0</v>
          </cell>
          <cell r="AU8452">
            <v>0</v>
          </cell>
          <cell r="AV8452">
            <v>0</v>
          </cell>
          <cell r="AW8452">
            <v>0</v>
          </cell>
          <cell r="AX8452">
            <v>0</v>
          </cell>
          <cell r="AY8452">
            <v>36909</v>
          </cell>
          <cell r="AZ8452">
            <v>38532</v>
          </cell>
          <cell r="BB8452">
            <v>36909</v>
          </cell>
          <cell r="BH8452">
            <v>0</v>
          </cell>
          <cell r="BI8452" t="str">
            <v>EUR</v>
          </cell>
          <cell r="BM8452">
            <v>0</v>
          </cell>
          <cell r="BN8452">
            <v>0</v>
          </cell>
          <cell r="BO8452">
            <v>0</v>
          </cell>
          <cell r="BP8452">
            <v>0</v>
          </cell>
          <cell r="BQ8452">
            <v>0</v>
          </cell>
          <cell r="BR8452">
            <v>0</v>
          </cell>
          <cell r="BS8452">
            <v>0</v>
          </cell>
          <cell r="BT8452">
            <v>0</v>
          </cell>
          <cell r="BU8452">
            <v>0</v>
          </cell>
          <cell r="BV8452">
            <v>0</v>
          </cell>
          <cell r="BW8452">
            <v>0</v>
          </cell>
          <cell r="BX8452">
            <v>0</v>
          </cell>
          <cell r="BY8452">
            <v>0</v>
          </cell>
          <cell r="BZ8452">
            <v>0</v>
          </cell>
          <cell r="CA8452">
            <v>0</v>
          </cell>
          <cell r="CB8452">
            <v>0</v>
          </cell>
        </row>
        <row r="8453">
          <cell r="B8453" t="str">
            <v>E504</v>
          </cell>
          <cell r="C8453" t="str">
            <v>CONS.FORT.REDE BT DO SANTO DA SERRA</v>
          </cell>
          <cell r="D8453" t="str">
            <v>D202029-02</v>
          </cell>
          <cell r="E8453" t="str">
            <v>D202029-02</v>
          </cell>
          <cell r="F8453">
            <v>0</v>
          </cell>
          <cell r="G8453">
            <v>0</v>
          </cell>
          <cell r="H8453" t="str">
            <v>EEM1</v>
          </cell>
          <cell r="I8453" t="str">
            <v>02</v>
          </cell>
          <cell r="J8453" t="str">
            <v>B5</v>
          </cell>
          <cell r="K8453">
            <v>0</v>
          </cell>
          <cell r="L8453" t="str">
            <v>X</v>
          </cell>
          <cell r="M8453">
            <v>0</v>
          </cell>
          <cell r="N8453">
            <v>0</v>
          </cell>
          <cell r="O8453" t="str">
            <v>CMANUEL</v>
          </cell>
          <cell r="P8453" t="str">
            <v>15:06:03</v>
          </cell>
          <cell r="Q8453" t="str">
            <v>SFARIA</v>
          </cell>
          <cell r="R8453" t="str">
            <v>10:08:10</v>
          </cell>
          <cell r="S8453" t="str">
            <v>EEM</v>
          </cell>
          <cell r="T8453">
            <v>0</v>
          </cell>
          <cell r="U8453">
            <v>0</v>
          </cell>
          <cell r="V8453">
            <v>0</v>
          </cell>
          <cell r="W8453" t="str">
            <v>EUR</v>
          </cell>
          <cell r="X8453" t="str">
            <v>00</v>
          </cell>
          <cell r="Y8453" t="str">
            <v>00</v>
          </cell>
          <cell r="Z8453">
            <v>0</v>
          </cell>
          <cell r="AA8453" t="str">
            <v>X</v>
          </cell>
          <cell r="AB8453">
            <v>0</v>
          </cell>
          <cell r="AC8453">
            <v>0</v>
          </cell>
          <cell r="AD8453">
            <v>0</v>
          </cell>
          <cell r="AE8453" t="str">
            <v>0000</v>
          </cell>
          <cell r="AF8453">
            <v>0</v>
          </cell>
          <cell r="AG8453">
            <v>0</v>
          </cell>
          <cell r="AH8453">
            <v>0</v>
          </cell>
          <cell r="AI8453" t="str">
            <v>0</v>
          </cell>
          <cell r="AJ8453">
            <v>0</v>
          </cell>
          <cell r="AK8453">
            <v>0</v>
          </cell>
          <cell r="AL8453" t="str">
            <v>57205008002</v>
          </cell>
          <cell r="AM8453">
            <v>0</v>
          </cell>
          <cell r="AN8453">
            <v>0</v>
          </cell>
          <cell r="AO8453">
            <v>0</v>
          </cell>
          <cell r="AP8453">
            <v>0</v>
          </cell>
          <cell r="AQ8453">
            <v>0</v>
          </cell>
          <cell r="AR8453">
            <v>0</v>
          </cell>
          <cell r="AS8453">
            <v>0</v>
          </cell>
          <cell r="AT8453">
            <v>0</v>
          </cell>
          <cell r="AU8453">
            <v>0</v>
          </cell>
          <cell r="AV8453">
            <v>0</v>
          </cell>
          <cell r="AW8453">
            <v>0</v>
          </cell>
          <cell r="AX8453">
            <v>0</v>
          </cell>
          <cell r="AY8453">
            <v>36909</v>
          </cell>
          <cell r="AZ8453">
            <v>38532</v>
          </cell>
          <cell r="BB8453">
            <v>36909</v>
          </cell>
          <cell r="BH8453">
            <v>0</v>
          </cell>
          <cell r="BI8453" t="str">
            <v>EUR</v>
          </cell>
          <cell r="BM8453">
            <v>0</v>
          </cell>
          <cell r="BN8453">
            <v>0</v>
          </cell>
          <cell r="BO8453">
            <v>0</v>
          </cell>
          <cell r="BP8453">
            <v>0</v>
          </cell>
          <cell r="BQ8453">
            <v>0</v>
          </cell>
          <cell r="BR8453">
            <v>0</v>
          </cell>
          <cell r="BS8453">
            <v>0</v>
          </cell>
          <cell r="BT8453">
            <v>0</v>
          </cell>
          <cell r="BU8453">
            <v>0</v>
          </cell>
          <cell r="BV8453">
            <v>0</v>
          </cell>
          <cell r="BW8453">
            <v>0</v>
          </cell>
          <cell r="BX8453">
            <v>0</v>
          </cell>
          <cell r="BY8453">
            <v>0</v>
          </cell>
          <cell r="BZ8453">
            <v>0</v>
          </cell>
          <cell r="CA8453">
            <v>0</v>
          </cell>
          <cell r="CB8453">
            <v>0</v>
          </cell>
        </row>
        <row r="8454">
          <cell r="B8454" t="str">
            <v>E504</v>
          </cell>
          <cell r="C8454" t="str">
            <v>CONS.FORT.REDE BT DO CANIÇO</v>
          </cell>
          <cell r="D8454" t="str">
            <v>D202029-02</v>
          </cell>
          <cell r="E8454" t="str">
            <v>D202029-02</v>
          </cell>
          <cell r="F8454">
            <v>0</v>
          </cell>
          <cell r="G8454">
            <v>0</v>
          </cell>
          <cell r="H8454" t="str">
            <v>EEM1</v>
          </cell>
          <cell r="I8454" t="str">
            <v>02</v>
          </cell>
          <cell r="J8454" t="str">
            <v>B5</v>
          </cell>
          <cell r="K8454">
            <v>0</v>
          </cell>
          <cell r="L8454" t="str">
            <v>X</v>
          </cell>
          <cell r="M8454">
            <v>0</v>
          </cell>
          <cell r="N8454">
            <v>0</v>
          </cell>
          <cell r="O8454" t="str">
            <v>CMANUEL</v>
          </cell>
          <cell r="P8454" t="str">
            <v>15:07:05</v>
          </cell>
          <cell r="Q8454" t="str">
            <v>SFARIA</v>
          </cell>
          <cell r="R8454" t="str">
            <v>10:07:49</v>
          </cell>
          <cell r="S8454" t="str">
            <v>EEM</v>
          </cell>
          <cell r="T8454">
            <v>0</v>
          </cell>
          <cell r="U8454">
            <v>0</v>
          </cell>
          <cell r="V8454">
            <v>0</v>
          </cell>
          <cell r="W8454" t="str">
            <v>EUR</v>
          </cell>
          <cell r="X8454" t="str">
            <v>00</v>
          </cell>
          <cell r="Y8454" t="str">
            <v>00</v>
          </cell>
          <cell r="Z8454">
            <v>0</v>
          </cell>
          <cell r="AA8454" t="str">
            <v>X</v>
          </cell>
          <cell r="AB8454">
            <v>0</v>
          </cell>
          <cell r="AC8454">
            <v>0</v>
          </cell>
          <cell r="AD8454">
            <v>0</v>
          </cell>
          <cell r="AE8454" t="str">
            <v>0000</v>
          </cell>
          <cell r="AF8454">
            <v>0</v>
          </cell>
          <cell r="AG8454">
            <v>0</v>
          </cell>
          <cell r="AH8454">
            <v>0</v>
          </cell>
          <cell r="AI8454" t="str">
            <v>0</v>
          </cell>
          <cell r="AJ8454">
            <v>0</v>
          </cell>
          <cell r="AK8454">
            <v>0</v>
          </cell>
          <cell r="AL8454" t="str">
            <v>57205008003</v>
          </cell>
          <cell r="AM8454">
            <v>0</v>
          </cell>
          <cell r="AN8454">
            <v>0</v>
          </cell>
          <cell r="AO8454">
            <v>0</v>
          </cell>
          <cell r="AP8454">
            <v>0</v>
          </cell>
          <cell r="AQ8454">
            <v>0</v>
          </cell>
          <cell r="AR8454">
            <v>0</v>
          </cell>
          <cell r="AS8454">
            <v>0</v>
          </cell>
          <cell r="AT8454">
            <v>0</v>
          </cell>
          <cell r="AU8454">
            <v>0</v>
          </cell>
          <cell r="AV8454">
            <v>0</v>
          </cell>
          <cell r="AW8454">
            <v>0</v>
          </cell>
          <cell r="AX8454">
            <v>0</v>
          </cell>
          <cell r="AY8454">
            <v>36909</v>
          </cell>
          <cell r="AZ8454">
            <v>38532</v>
          </cell>
          <cell r="BB8454">
            <v>36909</v>
          </cell>
          <cell r="BH8454">
            <v>0</v>
          </cell>
          <cell r="BI8454" t="str">
            <v>EUR</v>
          </cell>
          <cell r="BM8454">
            <v>0</v>
          </cell>
          <cell r="BN8454">
            <v>0</v>
          </cell>
          <cell r="BO8454">
            <v>0</v>
          </cell>
          <cell r="BP8454">
            <v>0</v>
          </cell>
          <cell r="BQ8454">
            <v>0</v>
          </cell>
          <cell r="BR8454">
            <v>0</v>
          </cell>
          <cell r="BS8454">
            <v>0</v>
          </cell>
          <cell r="BT8454">
            <v>0</v>
          </cell>
          <cell r="BU8454">
            <v>0</v>
          </cell>
          <cell r="BV8454">
            <v>0</v>
          </cell>
          <cell r="BW8454">
            <v>0</v>
          </cell>
          <cell r="BX8454">
            <v>0</v>
          </cell>
          <cell r="BY8454">
            <v>0</v>
          </cell>
          <cell r="BZ8454">
            <v>0</v>
          </cell>
          <cell r="CA8454">
            <v>0</v>
          </cell>
          <cell r="CB8454">
            <v>0</v>
          </cell>
        </row>
        <row r="8455">
          <cell r="B8455" t="str">
            <v>E504</v>
          </cell>
          <cell r="C8455" t="str">
            <v>CONS.FORT.REDE BT DE SANTA CRUZ</v>
          </cell>
          <cell r="D8455" t="str">
            <v>D202029-02</v>
          </cell>
          <cell r="E8455" t="str">
            <v>D202029-02</v>
          </cell>
          <cell r="F8455">
            <v>0</v>
          </cell>
          <cell r="G8455">
            <v>0</v>
          </cell>
          <cell r="H8455" t="str">
            <v>EEM1</v>
          </cell>
          <cell r="I8455" t="str">
            <v>02</v>
          </cell>
          <cell r="J8455" t="str">
            <v>B5</v>
          </cell>
          <cell r="K8455">
            <v>0</v>
          </cell>
          <cell r="L8455" t="str">
            <v>X</v>
          </cell>
          <cell r="M8455">
            <v>0</v>
          </cell>
          <cell r="N8455">
            <v>0</v>
          </cell>
          <cell r="O8455" t="str">
            <v>CMANUEL</v>
          </cell>
          <cell r="P8455" t="str">
            <v>15:07:37</v>
          </cell>
          <cell r="Q8455" t="str">
            <v>SFARIA</v>
          </cell>
          <cell r="R8455" t="str">
            <v>10:07:19</v>
          </cell>
          <cell r="S8455" t="str">
            <v>EEM</v>
          </cell>
          <cell r="T8455">
            <v>0</v>
          </cell>
          <cell r="U8455">
            <v>0</v>
          </cell>
          <cell r="V8455">
            <v>0</v>
          </cell>
          <cell r="W8455" t="str">
            <v>EUR</v>
          </cell>
          <cell r="X8455" t="str">
            <v>00</v>
          </cell>
          <cell r="Y8455" t="str">
            <v>00</v>
          </cell>
          <cell r="Z8455">
            <v>0</v>
          </cell>
          <cell r="AA8455" t="str">
            <v>X</v>
          </cell>
          <cell r="AB8455">
            <v>0</v>
          </cell>
          <cell r="AC8455">
            <v>0</v>
          </cell>
          <cell r="AD8455">
            <v>0</v>
          </cell>
          <cell r="AE8455" t="str">
            <v>0000</v>
          </cell>
          <cell r="AF8455">
            <v>0</v>
          </cell>
          <cell r="AG8455">
            <v>0</v>
          </cell>
          <cell r="AH8455">
            <v>0</v>
          </cell>
          <cell r="AI8455" t="str">
            <v>0</v>
          </cell>
          <cell r="AJ8455">
            <v>0</v>
          </cell>
          <cell r="AK8455">
            <v>0</v>
          </cell>
          <cell r="AL8455" t="str">
            <v>57205008004</v>
          </cell>
          <cell r="AM8455">
            <v>0</v>
          </cell>
          <cell r="AN8455">
            <v>0</v>
          </cell>
          <cell r="AO8455">
            <v>0</v>
          </cell>
          <cell r="AP8455">
            <v>0</v>
          </cell>
          <cell r="AQ8455">
            <v>0</v>
          </cell>
          <cell r="AR8455">
            <v>0</v>
          </cell>
          <cell r="AS8455">
            <v>0</v>
          </cell>
          <cell r="AT8455">
            <v>0</v>
          </cell>
          <cell r="AU8455">
            <v>0</v>
          </cell>
          <cell r="AV8455">
            <v>0</v>
          </cell>
          <cell r="AW8455">
            <v>0</v>
          </cell>
          <cell r="AX8455">
            <v>0</v>
          </cell>
          <cell r="AY8455">
            <v>36909</v>
          </cell>
          <cell r="AZ8455">
            <v>38532</v>
          </cell>
          <cell r="BB8455">
            <v>36909</v>
          </cell>
          <cell r="BH8455">
            <v>0</v>
          </cell>
          <cell r="BI8455" t="str">
            <v>EUR</v>
          </cell>
          <cell r="BM8455">
            <v>0</v>
          </cell>
          <cell r="BN8455">
            <v>0</v>
          </cell>
          <cell r="BO8455">
            <v>0</v>
          </cell>
          <cell r="BP8455">
            <v>0</v>
          </cell>
          <cell r="BQ8455">
            <v>0</v>
          </cell>
          <cell r="BR8455">
            <v>0</v>
          </cell>
          <cell r="BS8455">
            <v>0</v>
          </cell>
          <cell r="BT8455">
            <v>0</v>
          </cell>
          <cell r="BU8455">
            <v>0</v>
          </cell>
          <cell r="BV8455">
            <v>0</v>
          </cell>
          <cell r="BW8455">
            <v>0</v>
          </cell>
          <cell r="BX8455">
            <v>0</v>
          </cell>
          <cell r="BY8455">
            <v>0</v>
          </cell>
          <cell r="BZ8455">
            <v>0</v>
          </cell>
          <cell r="CA8455">
            <v>0</v>
          </cell>
          <cell r="CB8455">
            <v>0</v>
          </cell>
        </row>
        <row r="8456">
          <cell r="B8456" t="str">
            <v>E504</v>
          </cell>
          <cell r="C8456" t="str">
            <v>CONS.FORT.REDE BT DE GAULA</v>
          </cell>
          <cell r="D8456" t="str">
            <v>D202029-02</v>
          </cell>
          <cell r="E8456" t="str">
            <v>D202029-02</v>
          </cell>
          <cell r="F8456">
            <v>0</v>
          </cell>
          <cell r="G8456">
            <v>0</v>
          </cell>
          <cell r="H8456" t="str">
            <v>EEM1</v>
          </cell>
          <cell r="I8456" t="str">
            <v>02</v>
          </cell>
          <cell r="J8456" t="str">
            <v>B5</v>
          </cell>
          <cell r="K8456">
            <v>0</v>
          </cell>
          <cell r="L8456" t="str">
            <v>X</v>
          </cell>
          <cell r="M8456">
            <v>0</v>
          </cell>
          <cell r="N8456">
            <v>0</v>
          </cell>
          <cell r="O8456" t="str">
            <v>CMANUEL</v>
          </cell>
          <cell r="P8456" t="str">
            <v>15:08:23</v>
          </cell>
          <cell r="Q8456" t="str">
            <v>SFARIA</v>
          </cell>
          <cell r="R8456" t="str">
            <v>10:07:04</v>
          </cell>
          <cell r="S8456" t="str">
            <v>EEM</v>
          </cell>
          <cell r="T8456">
            <v>0</v>
          </cell>
          <cell r="U8456">
            <v>0</v>
          </cell>
          <cell r="V8456">
            <v>0</v>
          </cell>
          <cell r="W8456" t="str">
            <v>EUR</v>
          </cell>
          <cell r="X8456" t="str">
            <v>00</v>
          </cell>
          <cell r="Y8456" t="str">
            <v>00</v>
          </cell>
          <cell r="Z8456">
            <v>0</v>
          </cell>
          <cell r="AA8456" t="str">
            <v>X</v>
          </cell>
          <cell r="AB8456">
            <v>0</v>
          </cell>
          <cell r="AC8456">
            <v>0</v>
          </cell>
          <cell r="AD8456">
            <v>0</v>
          </cell>
          <cell r="AE8456" t="str">
            <v>0000</v>
          </cell>
          <cell r="AF8456">
            <v>0</v>
          </cell>
          <cell r="AG8456">
            <v>0</v>
          </cell>
          <cell r="AH8456">
            <v>0</v>
          </cell>
          <cell r="AI8456" t="str">
            <v>0</v>
          </cell>
          <cell r="AJ8456">
            <v>0</v>
          </cell>
          <cell r="AK8456">
            <v>0</v>
          </cell>
          <cell r="AL8456" t="str">
            <v>57205008005</v>
          </cell>
          <cell r="AM8456">
            <v>0</v>
          </cell>
          <cell r="AN8456">
            <v>0</v>
          </cell>
          <cell r="AO8456">
            <v>0</v>
          </cell>
          <cell r="AP8456">
            <v>0</v>
          </cell>
          <cell r="AQ8456">
            <v>0</v>
          </cell>
          <cell r="AR8456">
            <v>0</v>
          </cell>
          <cell r="AS8456">
            <v>0</v>
          </cell>
          <cell r="AT8456">
            <v>0</v>
          </cell>
          <cell r="AU8456">
            <v>0</v>
          </cell>
          <cell r="AV8456">
            <v>0</v>
          </cell>
          <cell r="AW8456">
            <v>0</v>
          </cell>
          <cell r="AX8456">
            <v>0</v>
          </cell>
          <cell r="AY8456">
            <v>36909</v>
          </cell>
          <cell r="AZ8456">
            <v>38532</v>
          </cell>
          <cell r="BB8456">
            <v>36909</v>
          </cell>
          <cell r="BH8456">
            <v>0</v>
          </cell>
          <cell r="BI8456" t="str">
            <v>EUR</v>
          </cell>
          <cell r="BM8456">
            <v>0</v>
          </cell>
          <cell r="BN8456">
            <v>0</v>
          </cell>
          <cell r="BO8456">
            <v>0</v>
          </cell>
          <cell r="BP8456">
            <v>0</v>
          </cell>
          <cell r="BQ8456">
            <v>0</v>
          </cell>
          <cell r="BR8456">
            <v>0</v>
          </cell>
          <cell r="BS8456">
            <v>0</v>
          </cell>
          <cell r="BT8456">
            <v>0</v>
          </cell>
          <cell r="BU8456">
            <v>0</v>
          </cell>
          <cell r="BV8456">
            <v>0</v>
          </cell>
          <cell r="BW8456">
            <v>0</v>
          </cell>
          <cell r="BX8456">
            <v>0</v>
          </cell>
          <cell r="BY8456">
            <v>0</v>
          </cell>
          <cell r="BZ8456">
            <v>0</v>
          </cell>
          <cell r="CA8456">
            <v>0</v>
          </cell>
          <cell r="CB8456">
            <v>0</v>
          </cell>
        </row>
        <row r="8457">
          <cell r="B8457" t="str">
            <v>E504</v>
          </cell>
          <cell r="C8457" t="str">
            <v>CONS.FORT.REDE BT DO CANIÇAL</v>
          </cell>
          <cell r="D8457" t="str">
            <v>D202019-02</v>
          </cell>
          <cell r="E8457" t="str">
            <v>D202019-02</v>
          </cell>
          <cell r="F8457">
            <v>0</v>
          </cell>
          <cell r="G8457">
            <v>0</v>
          </cell>
          <cell r="H8457" t="str">
            <v>EEM1</v>
          </cell>
          <cell r="I8457" t="str">
            <v>02</v>
          </cell>
          <cell r="J8457" t="str">
            <v>B5</v>
          </cell>
          <cell r="K8457">
            <v>0</v>
          </cell>
          <cell r="L8457" t="str">
            <v>X</v>
          </cell>
          <cell r="M8457">
            <v>0</v>
          </cell>
          <cell r="N8457">
            <v>0</v>
          </cell>
          <cell r="O8457" t="str">
            <v>CMANUEL</v>
          </cell>
          <cell r="P8457" t="str">
            <v>15:10:55</v>
          </cell>
          <cell r="Q8457" t="str">
            <v>SFARIA</v>
          </cell>
          <cell r="R8457" t="str">
            <v>09:28:15</v>
          </cell>
          <cell r="S8457" t="str">
            <v>EEM</v>
          </cell>
          <cell r="T8457">
            <v>0</v>
          </cell>
          <cell r="U8457">
            <v>0</v>
          </cell>
          <cell r="V8457">
            <v>0</v>
          </cell>
          <cell r="W8457" t="str">
            <v>EUR</v>
          </cell>
          <cell r="X8457" t="str">
            <v>00</v>
          </cell>
          <cell r="Y8457" t="str">
            <v>00</v>
          </cell>
          <cell r="Z8457">
            <v>0</v>
          </cell>
          <cell r="AA8457" t="str">
            <v>X</v>
          </cell>
          <cell r="AB8457">
            <v>0</v>
          </cell>
          <cell r="AC8457">
            <v>0</v>
          </cell>
          <cell r="AD8457">
            <v>0</v>
          </cell>
          <cell r="AE8457" t="str">
            <v>0000</v>
          </cell>
          <cell r="AF8457">
            <v>0</v>
          </cell>
          <cell r="AG8457">
            <v>0</v>
          </cell>
          <cell r="AH8457">
            <v>0</v>
          </cell>
          <cell r="AI8457" t="str">
            <v>0</v>
          </cell>
          <cell r="AJ8457">
            <v>0</v>
          </cell>
          <cell r="AK8457">
            <v>0</v>
          </cell>
          <cell r="AL8457" t="str">
            <v>57105008002</v>
          </cell>
          <cell r="AM8457">
            <v>0</v>
          </cell>
          <cell r="AN8457">
            <v>0</v>
          </cell>
          <cell r="AO8457">
            <v>0</v>
          </cell>
          <cell r="AP8457">
            <v>0</v>
          </cell>
          <cell r="AQ8457">
            <v>0</v>
          </cell>
          <cell r="AR8457">
            <v>0</v>
          </cell>
          <cell r="AS8457">
            <v>0</v>
          </cell>
          <cell r="AT8457">
            <v>0</v>
          </cell>
          <cell r="AU8457">
            <v>0</v>
          </cell>
          <cell r="AV8457">
            <v>0</v>
          </cell>
          <cell r="AW8457">
            <v>0</v>
          </cell>
          <cell r="AX8457">
            <v>0</v>
          </cell>
          <cell r="AY8457">
            <v>36909</v>
          </cell>
          <cell r="AZ8457">
            <v>38532</v>
          </cell>
          <cell r="BB8457">
            <v>36909</v>
          </cell>
          <cell r="BH8457">
            <v>0</v>
          </cell>
          <cell r="BI8457" t="str">
            <v>EUR</v>
          </cell>
          <cell r="BM8457">
            <v>0</v>
          </cell>
          <cell r="BN8457">
            <v>0</v>
          </cell>
          <cell r="BO8457">
            <v>0</v>
          </cell>
          <cell r="BP8457">
            <v>0</v>
          </cell>
          <cell r="BQ8457">
            <v>0</v>
          </cell>
          <cell r="BR8457">
            <v>0</v>
          </cell>
          <cell r="BS8457">
            <v>0</v>
          </cell>
          <cell r="BT8457">
            <v>0</v>
          </cell>
          <cell r="BU8457">
            <v>0</v>
          </cell>
          <cell r="BV8457">
            <v>0</v>
          </cell>
          <cell r="BW8457">
            <v>0</v>
          </cell>
          <cell r="BX8457">
            <v>0</v>
          </cell>
          <cell r="BY8457">
            <v>0</v>
          </cell>
          <cell r="BZ8457">
            <v>0</v>
          </cell>
          <cell r="CA8457">
            <v>0</v>
          </cell>
          <cell r="CB8457">
            <v>0</v>
          </cell>
        </row>
        <row r="8458">
          <cell r="B8458" t="str">
            <v>E504</v>
          </cell>
          <cell r="C8458" t="str">
            <v>CONS.FORT.REDE BT DE ÁGUA DE PENA</v>
          </cell>
          <cell r="D8458" t="str">
            <v>D202019-02</v>
          </cell>
          <cell r="E8458" t="str">
            <v>D202019-02</v>
          </cell>
          <cell r="F8458">
            <v>0</v>
          </cell>
          <cell r="G8458">
            <v>0</v>
          </cell>
          <cell r="H8458" t="str">
            <v>EEM1</v>
          </cell>
          <cell r="I8458" t="str">
            <v>02</v>
          </cell>
          <cell r="J8458" t="str">
            <v>B5</v>
          </cell>
          <cell r="K8458">
            <v>0</v>
          </cell>
          <cell r="L8458" t="str">
            <v>X</v>
          </cell>
          <cell r="M8458">
            <v>0</v>
          </cell>
          <cell r="N8458">
            <v>0</v>
          </cell>
          <cell r="O8458" t="str">
            <v>CMANUEL</v>
          </cell>
          <cell r="P8458" t="str">
            <v>15:11:40</v>
          </cell>
          <cell r="Q8458" t="str">
            <v>SFARIA</v>
          </cell>
          <cell r="R8458" t="str">
            <v>09:27:26</v>
          </cell>
          <cell r="S8458" t="str">
            <v>EEM</v>
          </cell>
          <cell r="T8458">
            <v>0</v>
          </cell>
          <cell r="U8458">
            <v>0</v>
          </cell>
          <cell r="V8458">
            <v>0</v>
          </cell>
          <cell r="W8458" t="str">
            <v>EUR</v>
          </cell>
          <cell r="X8458" t="str">
            <v>00</v>
          </cell>
          <cell r="Y8458" t="str">
            <v>00</v>
          </cell>
          <cell r="Z8458">
            <v>0</v>
          </cell>
          <cell r="AA8458" t="str">
            <v>X</v>
          </cell>
          <cell r="AB8458">
            <v>0</v>
          </cell>
          <cell r="AC8458">
            <v>0</v>
          </cell>
          <cell r="AD8458">
            <v>0</v>
          </cell>
          <cell r="AE8458" t="str">
            <v>0000</v>
          </cell>
          <cell r="AF8458">
            <v>0</v>
          </cell>
          <cell r="AG8458">
            <v>0</v>
          </cell>
          <cell r="AH8458">
            <v>0</v>
          </cell>
          <cell r="AI8458" t="str">
            <v>0</v>
          </cell>
          <cell r="AJ8458">
            <v>0</v>
          </cell>
          <cell r="AK8458">
            <v>0</v>
          </cell>
          <cell r="AL8458" t="str">
            <v>57105008003</v>
          </cell>
          <cell r="AM8458">
            <v>0</v>
          </cell>
          <cell r="AN8458">
            <v>0</v>
          </cell>
          <cell r="AO8458">
            <v>0</v>
          </cell>
          <cell r="AP8458">
            <v>0</v>
          </cell>
          <cell r="AQ8458">
            <v>0</v>
          </cell>
          <cell r="AR8458">
            <v>0</v>
          </cell>
          <cell r="AS8458">
            <v>0</v>
          </cell>
          <cell r="AT8458">
            <v>0</v>
          </cell>
          <cell r="AU8458">
            <v>0</v>
          </cell>
          <cell r="AV8458">
            <v>0</v>
          </cell>
          <cell r="AW8458">
            <v>0</v>
          </cell>
          <cell r="AX8458">
            <v>0</v>
          </cell>
          <cell r="AY8458">
            <v>36909</v>
          </cell>
          <cell r="AZ8458">
            <v>38532</v>
          </cell>
          <cell r="BB8458">
            <v>36909</v>
          </cell>
          <cell r="BH8458">
            <v>0</v>
          </cell>
          <cell r="BI8458" t="str">
            <v>EUR</v>
          </cell>
          <cell r="BM8458">
            <v>0</v>
          </cell>
          <cell r="BN8458">
            <v>0</v>
          </cell>
          <cell r="BO8458">
            <v>0</v>
          </cell>
          <cell r="BP8458">
            <v>0</v>
          </cell>
          <cell r="BQ8458">
            <v>0</v>
          </cell>
          <cell r="BR8458">
            <v>0</v>
          </cell>
          <cell r="BS8458">
            <v>0</v>
          </cell>
          <cell r="BT8458">
            <v>0</v>
          </cell>
          <cell r="BU8458">
            <v>0</v>
          </cell>
          <cell r="BV8458">
            <v>0</v>
          </cell>
          <cell r="BW8458">
            <v>0</v>
          </cell>
          <cell r="BX8458">
            <v>0</v>
          </cell>
          <cell r="BY8458">
            <v>0</v>
          </cell>
          <cell r="BZ8458">
            <v>0</v>
          </cell>
          <cell r="CA8458">
            <v>0</v>
          </cell>
          <cell r="CB8458">
            <v>0</v>
          </cell>
        </row>
        <row r="8459">
          <cell r="B8459" t="str">
            <v>E504</v>
          </cell>
          <cell r="C8459" t="str">
            <v>CONS.FORT.REDE BT DE MACHICO</v>
          </cell>
          <cell r="D8459" t="str">
            <v>D202019-02</v>
          </cell>
          <cell r="E8459" t="str">
            <v>D202019-02</v>
          </cell>
          <cell r="F8459">
            <v>0</v>
          </cell>
          <cell r="G8459">
            <v>0</v>
          </cell>
          <cell r="H8459" t="str">
            <v>EEM1</v>
          </cell>
          <cell r="I8459" t="str">
            <v>02</v>
          </cell>
          <cell r="J8459" t="str">
            <v>B5</v>
          </cell>
          <cell r="K8459">
            <v>0</v>
          </cell>
          <cell r="L8459" t="str">
            <v>X</v>
          </cell>
          <cell r="M8459">
            <v>0</v>
          </cell>
          <cell r="N8459">
            <v>0</v>
          </cell>
          <cell r="O8459" t="str">
            <v>CMANUEL</v>
          </cell>
          <cell r="P8459" t="str">
            <v>15:12:16</v>
          </cell>
          <cell r="Q8459" t="str">
            <v>SFARIA</v>
          </cell>
          <cell r="R8459" t="str">
            <v>09:27:51</v>
          </cell>
          <cell r="S8459" t="str">
            <v>EEM</v>
          </cell>
          <cell r="T8459">
            <v>0</v>
          </cell>
          <cell r="U8459">
            <v>0</v>
          </cell>
          <cell r="V8459">
            <v>0</v>
          </cell>
          <cell r="W8459" t="str">
            <v>EUR</v>
          </cell>
          <cell r="X8459" t="str">
            <v>00</v>
          </cell>
          <cell r="Y8459" t="str">
            <v>00</v>
          </cell>
          <cell r="Z8459">
            <v>0</v>
          </cell>
          <cell r="AA8459" t="str">
            <v>X</v>
          </cell>
          <cell r="AB8459">
            <v>0</v>
          </cell>
          <cell r="AC8459">
            <v>0</v>
          </cell>
          <cell r="AD8459">
            <v>0</v>
          </cell>
          <cell r="AE8459" t="str">
            <v>0000</v>
          </cell>
          <cell r="AF8459">
            <v>0</v>
          </cell>
          <cell r="AG8459">
            <v>0</v>
          </cell>
          <cell r="AH8459">
            <v>0</v>
          </cell>
          <cell r="AI8459" t="str">
            <v>0</v>
          </cell>
          <cell r="AJ8459">
            <v>0</v>
          </cell>
          <cell r="AK8459">
            <v>0</v>
          </cell>
          <cell r="AL8459" t="str">
            <v>57105008004</v>
          </cell>
          <cell r="AM8459">
            <v>0</v>
          </cell>
          <cell r="AN8459">
            <v>0</v>
          </cell>
          <cell r="AO8459">
            <v>0</v>
          </cell>
          <cell r="AP8459">
            <v>0</v>
          </cell>
          <cell r="AQ8459">
            <v>0</v>
          </cell>
          <cell r="AR8459">
            <v>0</v>
          </cell>
          <cell r="AS8459">
            <v>0</v>
          </cell>
          <cell r="AT8459">
            <v>0</v>
          </cell>
          <cell r="AU8459">
            <v>0</v>
          </cell>
          <cell r="AV8459">
            <v>0</v>
          </cell>
          <cell r="AW8459">
            <v>0</v>
          </cell>
          <cell r="AX8459">
            <v>0</v>
          </cell>
          <cell r="AY8459">
            <v>36909</v>
          </cell>
          <cell r="AZ8459">
            <v>38532</v>
          </cell>
          <cell r="BB8459">
            <v>36909</v>
          </cell>
          <cell r="BH8459">
            <v>0</v>
          </cell>
          <cell r="BI8459" t="str">
            <v>EUR</v>
          </cell>
          <cell r="BM8459">
            <v>0</v>
          </cell>
          <cell r="BN8459">
            <v>0</v>
          </cell>
          <cell r="BO8459">
            <v>0</v>
          </cell>
          <cell r="BP8459">
            <v>0</v>
          </cell>
          <cell r="BQ8459">
            <v>0</v>
          </cell>
          <cell r="BR8459">
            <v>0</v>
          </cell>
          <cell r="BS8459">
            <v>0</v>
          </cell>
          <cell r="BT8459">
            <v>0</v>
          </cell>
          <cell r="BU8459">
            <v>0</v>
          </cell>
          <cell r="BV8459">
            <v>0</v>
          </cell>
          <cell r="BW8459">
            <v>0</v>
          </cell>
          <cell r="BX8459">
            <v>0</v>
          </cell>
          <cell r="BY8459">
            <v>0</v>
          </cell>
          <cell r="BZ8459">
            <v>0</v>
          </cell>
          <cell r="CA8459">
            <v>0</v>
          </cell>
          <cell r="CB8459">
            <v>0</v>
          </cell>
        </row>
        <row r="8460">
          <cell r="B8460" t="str">
            <v>E504</v>
          </cell>
          <cell r="C8460" t="str">
            <v>CONS.FORT REDE BT DO PORTO DA CRUZ</v>
          </cell>
          <cell r="D8460" t="str">
            <v>D202019-02</v>
          </cell>
          <cell r="E8460" t="str">
            <v>D202019-02</v>
          </cell>
          <cell r="F8460">
            <v>0</v>
          </cell>
          <cell r="G8460">
            <v>0</v>
          </cell>
          <cell r="H8460" t="str">
            <v>EEM1</v>
          </cell>
          <cell r="I8460" t="str">
            <v>02</v>
          </cell>
          <cell r="J8460" t="str">
            <v>B5</v>
          </cell>
          <cell r="K8460">
            <v>0</v>
          </cell>
          <cell r="L8460" t="str">
            <v>X</v>
          </cell>
          <cell r="M8460">
            <v>0</v>
          </cell>
          <cell r="N8460">
            <v>0</v>
          </cell>
          <cell r="O8460" t="str">
            <v>CMANUEL</v>
          </cell>
          <cell r="P8460" t="str">
            <v>14:32:37</v>
          </cell>
          <cell r="Q8460" t="str">
            <v>SFARIA</v>
          </cell>
          <cell r="R8460" t="str">
            <v>09:27:07</v>
          </cell>
          <cell r="S8460" t="str">
            <v>EEM</v>
          </cell>
          <cell r="T8460">
            <v>0</v>
          </cell>
          <cell r="U8460">
            <v>0</v>
          </cell>
          <cell r="V8460">
            <v>0</v>
          </cell>
          <cell r="W8460" t="str">
            <v>EUR</v>
          </cell>
          <cell r="X8460" t="str">
            <v>00</v>
          </cell>
          <cell r="Y8460" t="str">
            <v>00</v>
          </cell>
          <cell r="Z8460">
            <v>0</v>
          </cell>
          <cell r="AA8460" t="str">
            <v>X</v>
          </cell>
          <cell r="AB8460">
            <v>0</v>
          </cell>
          <cell r="AC8460">
            <v>0</v>
          </cell>
          <cell r="AD8460">
            <v>0</v>
          </cell>
          <cell r="AE8460" t="str">
            <v>0000</v>
          </cell>
          <cell r="AF8460">
            <v>0</v>
          </cell>
          <cell r="AG8460">
            <v>0</v>
          </cell>
          <cell r="AH8460">
            <v>0</v>
          </cell>
          <cell r="AI8460" t="str">
            <v>0</v>
          </cell>
          <cell r="AJ8460">
            <v>0</v>
          </cell>
          <cell r="AK8460">
            <v>0</v>
          </cell>
          <cell r="AL8460" t="str">
            <v>57105008001</v>
          </cell>
          <cell r="AM8460">
            <v>0</v>
          </cell>
          <cell r="AN8460">
            <v>0</v>
          </cell>
          <cell r="AO8460">
            <v>0</v>
          </cell>
          <cell r="AP8460">
            <v>0</v>
          </cell>
          <cell r="AQ8460">
            <v>0</v>
          </cell>
          <cell r="AR8460">
            <v>0</v>
          </cell>
          <cell r="AS8460">
            <v>0</v>
          </cell>
          <cell r="AT8460">
            <v>0</v>
          </cell>
          <cell r="AU8460">
            <v>0</v>
          </cell>
          <cell r="AV8460">
            <v>0</v>
          </cell>
          <cell r="AW8460">
            <v>0</v>
          </cell>
          <cell r="AX8460">
            <v>0</v>
          </cell>
          <cell r="AY8460">
            <v>36910</v>
          </cell>
          <cell r="AZ8460">
            <v>38532</v>
          </cell>
          <cell r="BB8460">
            <v>36910</v>
          </cell>
          <cell r="BH8460">
            <v>0</v>
          </cell>
          <cell r="BI8460" t="str">
            <v>EUR</v>
          </cell>
          <cell r="BM8460">
            <v>0</v>
          </cell>
          <cell r="BN8460">
            <v>0</v>
          </cell>
          <cell r="BO8460">
            <v>0</v>
          </cell>
          <cell r="BP8460">
            <v>0</v>
          </cell>
          <cell r="BQ8460">
            <v>0</v>
          </cell>
          <cell r="BR8460">
            <v>0</v>
          </cell>
          <cell r="BS8460">
            <v>0</v>
          </cell>
          <cell r="BT8460">
            <v>0</v>
          </cell>
          <cell r="BU8460">
            <v>0</v>
          </cell>
          <cell r="BV8460">
            <v>0</v>
          </cell>
          <cell r="BW8460">
            <v>0</v>
          </cell>
          <cell r="BX8460">
            <v>0</v>
          </cell>
          <cell r="BY8460">
            <v>0</v>
          </cell>
          <cell r="BZ8460">
            <v>0</v>
          </cell>
          <cell r="CA8460">
            <v>0</v>
          </cell>
          <cell r="CB8460">
            <v>0</v>
          </cell>
        </row>
        <row r="8461">
          <cell r="B8461" t="str">
            <v>E505</v>
          </cell>
          <cell r="C8461" t="str">
            <v>CONS.FORT.IP DA CAMACHA</v>
          </cell>
          <cell r="D8461" t="str">
            <v>D202029-45</v>
          </cell>
          <cell r="E8461" t="str">
            <v>D202029-45</v>
          </cell>
          <cell r="F8461">
            <v>0</v>
          </cell>
          <cell r="G8461">
            <v>0</v>
          </cell>
          <cell r="H8461" t="str">
            <v>EEM1</v>
          </cell>
          <cell r="I8461" t="str">
            <v>02</v>
          </cell>
          <cell r="J8461" t="str">
            <v>B5</v>
          </cell>
          <cell r="K8461">
            <v>0</v>
          </cell>
          <cell r="L8461" t="str">
            <v>X</v>
          </cell>
          <cell r="M8461">
            <v>0</v>
          </cell>
          <cell r="N8461" t="str">
            <v>2005-IMPREVISTAS</v>
          </cell>
          <cell r="O8461" t="str">
            <v>CMANUEL</v>
          </cell>
          <cell r="P8461" t="str">
            <v>14:41:02</v>
          </cell>
          <cell r="Q8461" t="str">
            <v>SFARIA</v>
          </cell>
          <cell r="R8461" t="str">
            <v>09:43:19</v>
          </cell>
          <cell r="S8461" t="str">
            <v>EEM</v>
          </cell>
          <cell r="T8461">
            <v>0</v>
          </cell>
          <cell r="U8461">
            <v>0</v>
          </cell>
          <cell r="V8461">
            <v>0</v>
          </cell>
          <cell r="W8461" t="str">
            <v>EUR</v>
          </cell>
          <cell r="X8461" t="str">
            <v>00</v>
          </cell>
          <cell r="Y8461" t="str">
            <v>00</v>
          </cell>
          <cell r="Z8461">
            <v>0</v>
          </cell>
          <cell r="AA8461" t="str">
            <v>X</v>
          </cell>
          <cell r="AB8461">
            <v>0</v>
          </cell>
          <cell r="AC8461">
            <v>0</v>
          </cell>
          <cell r="AD8461">
            <v>0</v>
          </cell>
          <cell r="AE8461" t="str">
            <v>0000</v>
          </cell>
          <cell r="AF8461">
            <v>0</v>
          </cell>
          <cell r="AG8461">
            <v>0</v>
          </cell>
          <cell r="AH8461">
            <v>0</v>
          </cell>
          <cell r="AI8461" t="str">
            <v>20050218-JD-04</v>
          </cell>
          <cell r="AJ8461">
            <v>0</v>
          </cell>
          <cell r="AK8461">
            <v>0</v>
          </cell>
          <cell r="AL8461" t="str">
            <v>57205010001</v>
          </cell>
          <cell r="AM8461">
            <v>0</v>
          </cell>
          <cell r="AN8461">
            <v>0</v>
          </cell>
          <cell r="AO8461">
            <v>0</v>
          </cell>
          <cell r="AP8461">
            <v>0</v>
          </cell>
          <cell r="AQ8461">
            <v>0</v>
          </cell>
          <cell r="AR8461">
            <v>0</v>
          </cell>
          <cell r="AS8461">
            <v>0</v>
          </cell>
          <cell r="AT8461">
            <v>0</v>
          </cell>
          <cell r="AU8461">
            <v>0</v>
          </cell>
          <cell r="AV8461">
            <v>0</v>
          </cell>
          <cell r="AW8461">
            <v>0</v>
          </cell>
          <cell r="AX8461">
            <v>0</v>
          </cell>
          <cell r="AY8461">
            <v>36910</v>
          </cell>
          <cell r="AZ8461">
            <v>38532</v>
          </cell>
          <cell r="BB8461">
            <v>36910</v>
          </cell>
          <cell r="BH8461">
            <v>0</v>
          </cell>
          <cell r="BI8461" t="str">
            <v>EUR</v>
          </cell>
          <cell r="BM8461">
            <v>0</v>
          </cell>
          <cell r="BN8461">
            <v>0</v>
          </cell>
          <cell r="BO8461">
            <v>0</v>
          </cell>
          <cell r="BP8461">
            <v>0</v>
          </cell>
          <cell r="BQ8461">
            <v>0</v>
          </cell>
          <cell r="BR8461">
            <v>0</v>
          </cell>
          <cell r="BS8461">
            <v>0</v>
          </cell>
          <cell r="BT8461">
            <v>0</v>
          </cell>
          <cell r="BU8461">
            <v>0</v>
          </cell>
          <cell r="BV8461">
            <v>0</v>
          </cell>
          <cell r="BW8461">
            <v>0</v>
          </cell>
          <cell r="BX8461">
            <v>0</v>
          </cell>
          <cell r="BY8461">
            <v>0</v>
          </cell>
          <cell r="BZ8461">
            <v>0</v>
          </cell>
          <cell r="CA8461">
            <v>0</v>
          </cell>
          <cell r="CB8461">
            <v>0</v>
          </cell>
        </row>
        <row r="8462">
          <cell r="B8462" t="str">
            <v>E505</v>
          </cell>
          <cell r="C8462" t="str">
            <v>CONS.FORT.IP DO SANTO DA SERRA</v>
          </cell>
          <cell r="D8462" t="str">
            <v>D202029-45</v>
          </cell>
          <cell r="E8462" t="str">
            <v>D202029-45</v>
          </cell>
          <cell r="F8462">
            <v>0</v>
          </cell>
          <cell r="G8462">
            <v>0</v>
          </cell>
          <cell r="H8462" t="str">
            <v>EEM1</v>
          </cell>
          <cell r="I8462" t="str">
            <v>02</v>
          </cell>
          <cell r="J8462" t="str">
            <v>C0</v>
          </cell>
          <cell r="K8462">
            <v>0</v>
          </cell>
          <cell r="L8462" t="str">
            <v>X</v>
          </cell>
          <cell r="M8462">
            <v>0</v>
          </cell>
          <cell r="N8462">
            <v>0</v>
          </cell>
          <cell r="O8462" t="str">
            <v>CMANUEL</v>
          </cell>
          <cell r="P8462" t="str">
            <v>14:43:31</v>
          </cell>
          <cell r="Q8462" t="str">
            <v>SFARIA</v>
          </cell>
          <cell r="R8462" t="str">
            <v>10:09:23</v>
          </cell>
          <cell r="S8462" t="str">
            <v>EEM</v>
          </cell>
          <cell r="T8462">
            <v>0</v>
          </cell>
          <cell r="U8462">
            <v>0</v>
          </cell>
          <cell r="V8462">
            <v>0</v>
          </cell>
          <cell r="W8462" t="str">
            <v>EUR</v>
          </cell>
          <cell r="X8462" t="str">
            <v>00</v>
          </cell>
          <cell r="Y8462" t="str">
            <v>00</v>
          </cell>
          <cell r="Z8462">
            <v>0</v>
          </cell>
          <cell r="AA8462" t="str">
            <v>X</v>
          </cell>
          <cell r="AB8462">
            <v>0</v>
          </cell>
          <cell r="AC8462">
            <v>0</v>
          </cell>
          <cell r="AD8462">
            <v>0</v>
          </cell>
          <cell r="AE8462" t="str">
            <v>0000</v>
          </cell>
          <cell r="AF8462">
            <v>0</v>
          </cell>
          <cell r="AG8462">
            <v>0</v>
          </cell>
          <cell r="AH8462">
            <v>0</v>
          </cell>
          <cell r="AI8462" t="str">
            <v>0</v>
          </cell>
          <cell r="AJ8462">
            <v>0</v>
          </cell>
          <cell r="AK8462">
            <v>0</v>
          </cell>
          <cell r="AL8462" t="str">
            <v>57205010002</v>
          </cell>
          <cell r="AM8462">
            <v>0</v>
          </cell>
          <cell r="AN8462">
            <v>0</v>
          </cell>
          <cell r="AO8462">
            <v>0</v>
          </cell>
          <cell r="AP8462">
            <v>0</v>
          </cell>
          <cell r="AQ8462">
            <v>0</v>
          </cell>
          <cell r="AR8462">
            <v>0</v>
          </cell>
          <cell r="AS8462">
            <v>0</v>
          </cell>
          <cell r="AT8462">
            <v>0</v>
          </cell>
          <cell r="AU8462">
            <v>0</v>
          </cell>
          <cell r="AV8462">
            <v>0</v>
          </cell>
          <cell r="AW8462">
            <v>0</v>
          </cell>
          <cell r="AX8462">
            <v>0</v>
          </cell>
          <cell r="AY8462">
            <v>36910</v>
          </cell>
          <cell r="AZ8462">
            <v>38532</v>
          </cell>
          <cell r="BB8462">
            <v>36910</v>
          </cell>
          <cell r="BH8462">
            <v>0</v>
          </cell>
          <cell r="BI8462" t="str">
            <v>EUR</v>
          </cell>
          <cell r="BM8462">
            <v>0</v>
          </cell>
          <cell r="BN8462">
            <v>0</v>
          </cell>
          <cell r="BO8462">
            <v>0</v>
          </cell>
          <cell r="BP8462">
            <v>0</v>
          </cell>
          <cell r="BQ8462">
            <v>0</v>
          </cell>
          <cell r="BR8462">
            <v>0</v>
          </cell>
          <cell r="BS8462">
            <v>0</v>
          </cell>
          <cell r="BT8462">
            <v>0</v>
          </cell>
          <cell r="BU8462">
            <v>0</v>
          </cell>
          <cell r="BV8462">
            <v>0</v>
          </cell>
          <cell r="BW8462">
            <v>0</v>
          </cell>
          <cell r="BX8462">
            <v>0</v>
          </cell>
          <cell r="BY8462">
            <v>0</v>
          </cell>
          <cell r="BZ8462">
            <v>0</v>
          </cell>
          <cell r="CA8462">
            <v>0</v>
          </cell>
          <cell r="CB8462">
            <v>0</v>
          </cell>
        </row>
        <row r="8463">
          <cell r="B8463" t="str">
            <v>E505</v>
          </cell>
          <cell r="C8463" t="str">
            <v>CONS.FORT.IP DO CANIÇO</v>
          </cell>
          <cell r="D8463" t="str">
            <v>D202029-45</v>
          </cell>
          <cell r="E8463" t="str">
            <v>D202029-45</v>
          </cell>
          <cell r="F8463">
            <v>0</v>
          </cell>
          <cell r="G8463">
            <v>0</v>
          </cell>
          <cell r="H8463" t="str">
            <v>EEM1</v>
          </cell>
          <cell r="I8463" t="str">
            <v>02</v>
          </cell>
          <cell r="J8463" t="str">
            <v>C0</v>
          </cell>
          <cell r="K8463">
            <v>0</v>
          </cell>
          <cell r="L8463" t="str">
            <v>X</v>
          </cell>
          <cell r="M8463">
            <v>0</v>
          </cell>
          <cell r="N8463">
            <v>0</v>
          </cell>
          <cell r="O8463" t="str">
            <v>CMANUEL</v>
          </cell>
          <cell r="P8463" t="str">
            <v>14:44:08</v>
          </cell>
          <cell r="Q8463" t="str">
            <v>SFARIA</v>
          </cell>
          <cell r="R8463" t="str">
            <v>10:09:08</v>
          </cell>
          <cell r="S8463" t="str">
            <v>EEM</v>
          </cell>
          <cell r="T8463">
            <v>0</v>
          </cell>
          <cell r="U8463">
            <v>0</v>
          </cell>
          <cell r="V8463">
            <v>0</v>
          </cell>
          <cell r="W8463" t="str">
            <v>EUR</v>
          </cell>
          <cell r="X8463" t="str">
            <v>00</v>
          </cell>
          <cell r="Y8463" t="str">
            <v>00</v>
          </cell>
          <cell r="Z8463">
            <v>0</v>
          </cell>
          <cell r="AA8463" t="str">
            <v>X</v>
          </cell>
          <cell r="AB8463">
            <v>0</v>
          </cell>
          <cell r="AC8463">
            <v>0</v>
          </cell>
          <cell r="AD8463">
            <v>0</v>
          </cell>
          <cell r="AE8463" t="str">
            <v>0000</v>
          </cell>
          <cell r="AF8463">
            <v>0</v>
          </cell>
          <cell r="AG8463">
            <v>0</v>
          </cell>
          <cell r="AH8463">
            <v>0</v>
          </cell>
          <cell r="AI8463" t="str">
            <v>0</v>
          </cell>
          <cell r="AJ8463">
            <v>0</v>
          </cell>
          <cell r="AK8463">
            <v>0</v>
          </cell>
          <cell r="AL8463" t="str">
            <v>57205010003</v>
          </cell>
          <cell r="AM8463">
            <v>0</v>
          </cell>
          <cell r="AN8463">
            <v>0</v>
          </cell>
          <cell r="AO8463">
            <v>0</v>
          </cell>
          <cell r="AP8463">
            <v>0</v>
          </cell>
          <cell r="AQ8463">
            <v>0</v>
          </cell>
          <cell r="AR8463">
            <v>0</v>
          </cell>
          <cell r="AS8463">
            <v>0</v>
          </cell>
          <cell r="AT8463">
            <v>0</v>
          </cell>
          <cell r="AU8463">
            <v>0</v>
          </cell>
          <cell r="AV8463">
            <v>0</v>
          </cell>
          <cell r="AW8463">
            <v>0</v>
          </cell>
          <cell r="AX8463">
            <v>0</v>
          </cell>
          <cell r="AY8463">
            <v>36910</v>
          </cell>
          <cell r="AZ8463">
            <v>38532</v>
          </cell>
          <cell r="BB8463">
            <v>36910</v>
          </cell>
          <cell r="BH8463">
            <v>0</v>
          </cell>
          <cell r="BI8463" t="str">
            <v>EUR</v>
          </cell>
          <cell r="BM8463">
            <v>0</v>
          </cell>
          <cell r="BN8463">
            <v>0</v>
          </cell>
          <cell r="BO8463">
            <v>0</v>
          </cell>
          <cell r="BP8463">
            <v>0</v>
          </cell>
          <cell r="BQ8463">
            <v>0</v>
          </cell>
          <cell r="BR8463">
            <v>0</v>
          </cell>
          <cell r="BS8463">
            <v>0</v>
          </cell>
          <cell r="BT8463">
            <v>0</v>
          </cell>
          <cell r="BU8463">
            <v>0</v>
          </cell>
          <cell r="BV8463">
            <v>0</v>
          </cell>
          <cell r="BW8463">
            <v>0</v>
          </cell>
          <cell r="BX8463">
            <v>0</v>
          </cell>
          <cell r="BY8463">
            <v>0</v>
          </cell>
          <cell r="BZ8463">
            <v>0</v>
          </cell>
          <cell r="CA8463">
            <v>0</v>
          </cell>
          <cell r="CB8463">
            <v>0</v>
          </cell>
        </row>
        <row r="8464">
          <cell r="B8464" t="str">
            <v>E505</v>
          </cell>
          <cell r="C8464" t="str">
            <v>CONS.FORT.IP DE SANTA CRUZ</v>
          </cell>
          <cell r="D8464" t="str">
            <v>D202029-45</v>
          </cell>
          <cell r="E8464" t="str">
            <v>D202029-45</v>
          </cell>
          <cell r="F8464">
            <v>0</v>
          </cell>
          <cell r="G8464">
            <v>0</v>
          </cell>
          <cell r="H8464" t="str">
            <v>EEM1</v>
          </cell>
          <cell r="I8464" t="str">
            <v>02</v>
          </cell>
          <cell r="J8464" t="str">
            <v>C0</v>
          </cell>
          <cell r="K8464">
            <v>0</v>
          </cell>
          <cell r="L8464" t="str">
            <v>X</v>
          </cell>
          <cell r="M8464">
            <v>0</v>
          </cell>
          <cell r="N8464">
            <v>0</v>
          </cell>
          <cell r="O8464" t="str">
            <v>CMANUEL</v>
          </cell>
          <cell r="P8464" t="str">
            <v>14:44:44</v>
          </cell>
          <cell r="Q8464" t="str">
            <v>SFARIA</v>
          </cell>
          <cell r="R8464" t="str">
            <v>10:09:00</v>
          </cell>
          <cell r="S8464" t="str">
            <v>EEM</v>
          </cell>
          <cell r="T8464">
            <v>0</v>
          </cell>
          <cell r="U8464">
            <v>0</v>
          </cell>
          <cell r="V8464">
            <v>0</v>
          </cell>
          <cell r="W8464" t="str">
            <v>EUR</v>
          </cell>
          <cell r="X8464" t="str">
            <v>00</v>
          </cell>
          <cell r="Y8464" t="str">
            <v>00</v>
          </cell>
          <cell r="Z8464">
            <v>0</v>
          </cell>
          <cell r="AA8464" t="str">
            <v>X</v>
          </cell>
          <cell r="AB8464">
            <v>0</v>
          </cell>
          <cell r="AC8464">
            <v>0</v>
          </cell>
          <cell r="AD8464">
            <v>0</v>
          </cell>
          <cell r="AE8464" t="str">
            <v>0000</v>
          </cell>
          <cell r="AF8464">
            <v>0</v>
          </cell>
          <cell r="AG8464">
            <v>0</v>
          </cell>
          <cell r="AH8464">
            <v>0</v>
          </cell>
          <cell r="AI8464" t="str">
            <v>0</v>
          </cell>
          <cell r="AJ8464">
            <v>0</v>
          </cell>
          <cell r="AK8464">
            <v>0</v>
          </cell>
          <cell r="AL8464" t="str">
            <v>57205010004</v>
          </cell>
          <cell r="AM8464">
            <v>0</v>
          </cell>
          <cell r="AN8464">
            <v>0</v>
          </cell>
          <cell r="AO8464">
            <v>0</v>
          </cell>
          <cell r="AP8464">
            <v>0</v>
          </cell>
          <cell r="AQ8464">
            <v>0</v>
          </cell>
          <cell r="AR8464">
            <v>0</v>
          </cell>
          <cell r="AS8464">
            <v>0</v>
          </cell>
          <cell r="AT8464">
            <v>0</v>
          </cell>
          <cell r="AU8464">
            <v>0</v>
          </cell>
          <cell r="AV8464">
            <v>0</v>
          </cell>
          <cell r="AW8464">
            <v>0</v>
          </cell>
          <cell r="AX8464">
            <v>0</v>
          </cell>
          <cell r="AY8464">
            <v>36910</v>
          </cell>
          <cell r="AZ8464">
            <v>38532</v>
          </cell>
          <cell r="BB8464">
            <v>36910</v>
          </cell>
          <cell r="BH8464">
            <v>0</v>
          </cell>
          <cell r="BI8464" t="str">
            <v>EUR</v>
          </cell>
          <cell r="BM8464">
            <v>0</v>
          </cell>
          <cell r="BN8464">
            <v>0</v>
          </cell>
          <cell r="BO8464">
            <v>0</v>
          </cell>
          <cell r="BP8464">
            <v>0</v>
          </cell>
          <cell r="BQ8464">
            <v>0</v>
          </cell>
          <cell r="BR8464">
            <v>0</v>
          </cell>
          <cell r="BS8464">
            <v>0</v>
          </cell>
          <cell r="BT8464">
            <v>0</v>
          </cell>
          <cell r="BU8464">
            <v>0</v>
          </cell>
          <cell r="BV8464">
            <v>0</v>
          </cell>
          <cell r="BW8464">
            <v>0</v>
          </cell>
          <cell r="BX8464">
            <v>0</v>
          </cell>
          <cell r="BY8464">
            <v>0</v>
          </cell>
          <cell r="BZ8464">
            <v>0</v>
          </cell>
          <cell r="CA8464">
            <v>0</v>
          </cell>
          <cell r="CB8464">
            <v>0</v>
          </cell>
        </row>
        <row r="8465">
          <cell r="B8465" t="str">
            <v>E505</v>
          </cell>
          <cell r="C8465" t="str">
            <v>CONS.FORT.IP DE GAULA</v>
          </cell>
          <cell r="D8465" t="str">
            <v>D202029-45</v>
          </cell>
          <cell r="E8465" t="str">
            <v>D202029-45</v>
          </cell>
          <cell r="F8465">
            <v>0</v>
          </cell>
          <cell r="G8465">
            <v>0</v>
          </cell>
          <cell r="H8465" t="str">
            <v>EEM1</v>
          </cell>
          <cell r="I8465" t="str">
            <v>02</v>
          </cell>
          <cell r="J8465" t="str">
            <v>C0</v>
          </cell>
          <cell r="K8465">
            <v>0</v>
          </cell>
          <cell r="L8465" t="str">
            <v>X</v>
          </cell>
          <cell r="M8465">
            <v>0</v>
          </cell>
          <cell r="N8465" t="str">
            <v>2005-IMPREVISTO</v>
          </cell>
          <cell r="O8465" t="str">
            <v>CMANUEL</v>
          </cell>
          <cell r="P8465" t="str">
            <v>14:45:36</v>
          </cell>
          <cell r="Q8465" t="str">
            <v>SFARIA</v>
          </cell>
          <cell r="R8465" t="str">
            <v>09:44:19</v>
          </cell>
          <cell r="S8465" t="str">
            <v>EEM</v>
          </cell>
          <cell r="T8465">
            <v>0</v>
          </cell>
          <cell r="U8465">
            <v>0</v>
          </cell>
          <cell r="V8465">
            <v>0</v>
          </cell>
          <cell r="W8465" t="str">
            <v>EUR</v>
          </cell>
          <cell r="X8465" t="str">
            <v>00</v>
          </cell>
          <cell r="Y8465" t="str">
            <v>00</v>
          </cell>
          <cell r="Z8465">
            <v>0</v>
          </cell>
          <cell r="AA8465" t="str">
            <v>X</v>
          </cell>
          <cell r="AB8465">
            <v>0</v>
          </cell>
          <cell r="AC8465">
            <v>0</v>
          </cell>
          <cell r="AD8465">
            <v>0</v>
          </cell>
          <cell r="AE8465" t="str">
            <v>0000</v>
          </cell>
          <cell r="AF8465">
            <v>0</v>
          </cell>
          <cell r="AG8465">
            <v>0</v>
          </cell>
          <cell r="AH8465">
            <v>0</v>
          </cell>
          <cell r="AI8465" t="str">
            <v>0</v>
          </cell>
          <cell r="AJ8465">
            <v>0</v>
          </cell>
          <cell r="AK8465">
            <v>0</v>
          </cell>
          <cell r="AL8465" t="str">
            <v>57205010005</v>
          </cell>
          <cell r="AM8465">
            <v>0</v>
          </cell>
          <cell r="AN8465">
            <v>0</v>
          </cell>
          <cell r="AO8465">
            <v>0</v>
          </cell>
          <cell r="AP8465">
            <v>0</v>
          </cell>
          <cell r="AQ8465">
            <v>0</v>
          </cell>
          <cell r="AR8465">
            <v>0</v>
          </cell>
          <cell r="AS8465">
            <v>0</v>
          </cell>
          <cell r="AT8465">
            <v>0</v>
          </cell>
          <cell r="AU8465">
            <v>0</v>
          </cell>
          <cell r="AV8465">
            <v>0</v>
          </cell>
          <cell r="AW8465">
            <v>0</v>
          </cell>
          <cell r="AX8465">
            <v>0</v>
          </cell>
          <cell r="AY8465">
            <v>36910</v>
          </cell>
          <cell r="AZ8465">
            <v>38532</v>
          </cell>
          <cell r="BB8465">
            <v>36910</v>
          </cell>
          <cell r="BH8465">
            <v>0</v>
          </cell>
          <cell r="BI8465" t="str">
            <v>EUR</v>
          </cell>
          <cell r="BM8465">
            <v>0</v>
          </cell>
          <cell r="BN8465">
            <v>0</v>
          </cell>
          <cell r="BO8465">
            <v>0</v>
          </cell>
          <cell r="BP8465">
            <v>0</v>
          </cell>
          <cell r="BQ8465">
            <v>0</v>
          </cell>
          <cell r="BR8465">
            <v>0</v>
          </cell>
          <cell r="BS8465">
            <v>0</v>
          </cell>
          <cell r="BT8465">
            <v>0</v>
          </cell>
          <cell r="BU8465">
            <v>0</v>
          </cell>
          <cell r="BV8465">
            <v>0</v>
          </cell>
          <cell r="BW8465">
            <v>0</v>
          </cell>
          <cell r="BX8465">
            <v>0</v>
          </cell>
          <cell r="BY8465">
            <v>0</v>
          </cell>
          <cell r="BZ8465">
            <v>0</v>
          </cell>
          <cell r="CA8465">
            <v>0</v>
          </cell>
          <cell r="CB8465">
            <v>0</v>
          </cell>
        </row>
        <row r="8466">
          <cell r="B8466" t="str">
            <v>E505</v>
          </cell>
          <cell r="C8466" t="str">
            <v>CONS.FORT.IP DO PORTO DA CRUZ</v>
          </cell>
          <cell r="D8466" t="str">
            <v>D202019-45</v>
          </cell>
          <cell r="E8466" t="str">
            <v>D202019-45</v>
          </cell>
          <cell r="F8466">
            <v>0</v>
          </cell>
          <cell r="G8466">
            <v>0</v>
          </cell>
          <cell r="H8466" t="str">
            <v>EEM1</v>
          </cell>
          <cell r="I8466" t="str">
            <v>02</v>
          </cell>
          <cell r="J8466" t="str">
            <v>C0</v>
          </cell>
          <cell r="K8466">
            <v>0</v>
          </cell>
          <cell r="L8466" t="str">
            <v>X</v>
          </cell>
          <cell r="M8466">
            <v>0</v>
          </cell>
          <cell r="N8466">
            <v>0</v>
          </cell>
          <cell r="O8466" t="str">
            <v>CMANUEL</v>
          </cell>
          <cell r="P8466" t="str">
            <v>14:47:32</v>
          </cell>
          <cell r="Q8466" t="str">
            <v>SFARIA</v>
          </cell>
          <cell r="R8466" t="str">
            <v>09:29:55</v>
          </cell>
          <cell r="S8466" t="str">
            <v>EEM</v>
          </cell>
          <cell r="T8466">
            <v>0</v>
          </cell>
          <cell r="U8466">
            <v>0</v>
          </cell>
          <cell r="V8466">
            <v>0</v>
          </cell>
          <cell r="W8466" t="str">
            <v>EUR</v>
          </cell>
          <cell r="X8466" t="str">
            <v>00</v>
          </cell>
          <cell r="Y8466" t="str">
            <v>00</v>
          </cell>
          <cell r="Z8466">
            <v>0</v>
          </cell>
          <cell r="AA8466" t="str">
            <v>X</v>
          </cell>
          <cell r="AB8466">
            <v>0</v>
          </cell>
          <cell r="AC8466">
            <v>0</v>
          </cell>
          <cell r="AD8466">
            <v>0</v>
          </cell>
          <cell r="AE8466" t="str">
            <v>0000</v>
          </cell>
          <cell r="AF8466">
            <v>0</v>
          </cell>
          <cell r="AG8466">
            <v>0</v>
          </cell>
          <cell r="AH8466">
            <v>0</v>
          </cell>
          <cell r="AI8466" t="str">
            <v>0</v>
          </cell>
          <cell r="AJ8466">
            <v>0</v>
          </cell>
          <cell r="AK8466">
            <v>0</v>
          </cell>
          <cell r="AL8466" t="str">
            <v>57105010001</v>
          </cell>
          <cell r="AM8466">
            <v>0</v>
          </cell>
          <cell r="AN8466">
            <v>0</v>
          </cell>
          <cell r="AO8466">
            <v>0</v>
          </cell>
          <cell r="AP8466">
            <v>0</v>
          </cell>
          <cell r="AQ8466">
            <v>0</v>
          </cell>
          <cell r="AR8466">
            <v>0</v>
          </cell>
          <cell r="AS8466">
            <v>0</v>
          </cell>
          <cell r="AT8466">
            <v>0</v>
          </cell>
          <cell r="AU8466">
            <v>0</v>
          </cell>
          <cell r="AV8466">
            <v>0</v>
          </cell>
          <cell r="AW8466">
            <v>0</v>
          </cell>
          <cell r="AX8466">
            <v>0</v>
          </cell>
          <cell r="AY8466">
            <v>36910</v>
          </cell>
          <cell r="AZ8466">
            <v>38532</v>
          </cell>
          <cell r="BB8466">
            <v>36910</v>
          </cell>
          <cell r="BH8466">
            <v>0</v>
          </cell>
          <cell r="BI8466" t="str">
            <v>EUR</v>
          </cell>
          <cell r="BM8466">
            <v>0</v>
          </cell>
          <cell r="BN8466">
            <v>0</v>
          </cell>
          <cell r="BO8466">
            <v>0</v>
          </cell>
          <cell r="BP8466">
            <v>0</v>
          </cell>
          <cell r="BQ8466">
            <v>0</v>
          </cell>
          <cell r="BR8466">
            <v>0</v>
          </cell>
          <cell r="BS8466">
            <v>0</v>
          </cell>
          <cell r="BT8466">
            <v>0</v>
          </cell>
          <cell r="BU8466">
            <v>0</v>
          </cell>
          <cell r="BV8466">
            <v>0</v>
          </cell>
          <cell r="BW8466">
            <v>0</v>
          </cell>
          <cell r="BX8466">
            <v>0</v>
          </cell>
          <cell r="BY8466">
            <v>0</v>
          </cell>
          <cell r="BZ8466">
            <v>0</v>
          </cell>
          <cell r="CA8466">
            <v>0</v>
          </cell>
          <cell r="CB8466">
            <v>0</v>
          </cell>
        </row>
        <row r="8467">
          <cell r="B8467" t="str">
            <v>E505</v>
          </cell>
          <cell r="C8467" t="str">
            <v>CONS.FORT.IP DO CANIÇAL</v>
          </cell>
          <cell r="D8467" t="str">
            <v>D202019-45</v>
          </cell>
          <cell r="E8467" t="str">
            <v>D202019-45</v>
          </cell>
          <cell r="F8467">
            <v>0</v>
          </cell>
          <cell r="G8467">
            <v>0</v>
          </cell>
          <cell r="H8467" t="str">
            <v>EEM1</v>
          </cell>
          <cell r="I8467" t="str">
            <v>02</v>
          </cell>
          <cell r="J8467" t="str">
            <v>C0</v>
          </cell>
          <cell r="K8467">
            <v>0</v>
          </cell>
          <cell r="L8467" t="str">
            <v>X</v>
          </cell>
          <cell r="M8467">
            <v>0</v>
          </cell>
          <cell r="N8467">
            <v>0</v>
          </cell>
          <cell r="O8467" t="str">
            <v>CMANUEL</v>
          </cell>
          <cell r="P8467" t="str">
            <v>14:48:51</v>
          </cell>
          <cell r="Q8467" t="str">
            <v>SFARIA</v>
          </cell>
          <cell r="R8467" t="str">
            <v>09:29:37</v>
          </cell>
          <cell r="S8467" t="str">
            <v>EEM</v>
          </cell>
          <cell r="T8467">
            <v>0</v>
          </cell>
          <cell r="U8467">
            <v>0</v>
          </cell>
          <cell r="V8467">
            <v>0</v>
          </cell>
          <cell r="W8467" t="str">
            <v>EUR</v>
          </cell>
          <cell r="X8467" t="str">
            <v>00</v>
          </cell>
          <cell r="Y8467" t="str">
            <v>00</v>
          </cell>
          <cell r="Z8467">
            <v>0</v>
          </cell>
          <cell r="AA8467" t="str">
            <v>X</v>
          </cell>
          <cell r="AB8467">
            <v>0</v>
          </cell>
          <cell r="AC8467">
            <v>0</v>
          </cell>
          <cell r="AD8467">
            <v>0</v>
          </cell>
          <cell r="AE8467" t="str">
            <v>0000</v>
          </cell>
          <cell r="AF8467">
            <v>0</v>
          </cell>
          <cell r="AG8467">
            <v>0</v>
          </cell>
          <cell r="AH8467">
            <v>0</v>
          </cell>
          <cell r="AI8467" t="str">
            <v>0</v>
          </cell>
          <cell r="AJ8467">
            <v>0</v>
          </cell>
          <cell r="AK8467">
            <v>0</v>
          </cell>
          <cell r="AL8467" t="str">
            <v>57105010002</v>
          </cell>
          <cell r="AM8467">
            <v>0</v>
          </cell>
          <cell r="AN8467">
            <v>0</v>
          </cell>
          <cell r="AO8467">
            <v>0</v>
          </cell>
          <cell r="AP8467">
            <v>0</v>
          </cell>
          <cell r="AQ8467">
            <v>0</v>
          </cell>
          <cell r="AR8467">
            <v>0</v>
          </cell>
          <cell r="AS8467">
            <v>0</v>
          </cell>
          <cell r="AT8467">
            <v>0</v>
          </cell>
          <cell r="AU8467">
            <v>0</v>
          </cell>
          <cell r="AV8467">
            <v>0</v>
          </cell>
          <cell r="AW8467">
            <v>0</v>
          </cell>
          <cell r="AX8467">
            <v>0</v>
          </cell>
          <cell r="AY8467">
            <v>36910</v>
          </cell>
          <cell r="AZ8467">
            <v>38532</v>
          </cell>
          <cell r="BB8467">
            <v>36910</v>
          </cell>
          <cell r="BH8467">
            <v>0</v>
          </cell>
          <cell r="BI8467" t="str">
            <v>EUR</v>
          </cell>
          <cell r="BM8467">
            <v>0</v>
          </cell>
          <cell r="BN8467">
            <v>0</v>
          </cell>
          <cell r="BO8467">
            <v>0</v>
          </cell>
          <cell r="BP8467">
            <v>0</v>
          </cell>
          <cell r="BQ8467">
            <v>0</v>
          </cell>
          <cell r="BR8467">
            <v>0</v>
          </cell>
          <cell r="BS8467">
            <v>0</v>
          </cell>
          <cell r="BT8467">
            <v>0</v>
          </cell>
          <cell r="BU8467">
            <v>0</v>
          </cell>
          <cell r="BV8467">
            <v>0</v>
          </cell>
          <cell r="BW8467">
            <v>0</v>
          </cell>
          <cell r="BX8467">
            <v>0</v>
          </cell>
          <cell r="BY8467">
            <v>0</v>
          </cell>
          <cell r="BZ8467">
            <v>0</v>
          </cell>
          <cell r="CA8467">
            <v>0</v>
          </cell>
          <cell r="CB8467">
            <v>0</v>
          </cell>
        </row>
        <row r="8468">
          <cell r="B8468" t="str">
            <v>E505</v>
          </cell>
          <cell r="C8468" t="str">
            <v>CONS.FORT.IP DE ÁGUA DE PENA</v>
          </cell>
          <cell r="D8468" t="str">
            <v>D202019-45</v>
          </cell>
          <cell r="E8468" t="str">
            <v>D202019-45</v>
          </cell>
          <cell r="F8468">
            <v>0</v>
          </cell>
          <cell r="G8468">
            <v>0</v>
          </cell>
          <cell r="H8468" t="str">
            <v>EEM1</v>
          </cell>
          <cell r="I8468" t="str">
            <v>02</v>
          </cell>
          <cell r="J8468" t="str">
            <v>C0</v>
          </cell>
          <cell r="K8468">
            <v>0</v>
          </cell>
          <cell r="L8468" t="str">
            <v>X</v>
          </cell>
          <cell r="M8468">
            <v>0</v>
          </cell>
          <cell r="N8468">
            <v>0</v>
          </cell>
          <cell r="O8468" t="str">
            <v>CMANUEL</v>
          </cell>
          <cell r="P8468" t="str">
            <v>14:49:24</v>
          </cell>
          <cell r="Q8468" t="str">
            <v>SFARIA</v>
          </cell>
          <cell r="R8468" t="str">
            <v>09:28:57</v>
          </cell>
          <cell r="S8468" t="str">
            <v>EEM</v>
          </cell>
          <cell r="T8468">
            <v>0</v>
          </cell>
          <cell r="U8468">
            <v>0</v>
          </cell>
          <cell r="V8468">
            <v>0</v>
          </cell>
          <cell r="W8468" t="str">
            <v>EUR</v>
          </cell>
          <cell r="X8468" t="str">
            <v>00</v>
          </cell>
          <cell r="Y8468" t="str">
            <v>00</v>
          </cell>
          <cell r="Z8468">
            <v>0</v>
          </cell>
          <cell r="AA8468" t="str">
            <v>X</v>
          </cell>
          <cell r="AB8468">
            <v>0</v>
          </cell>
          <cell r="AC8468">
            <v>0</v>
          </cell>
          <cell r="AD8468">
            <v>0</v>
          </cell>
          <cell r="AE8468" t="str">
            <v>0000</v>
          </cell>
          <cell r="AF8468">
            <v>0</v>
          </cell>
          <cell r="AG8468">
            <v>0</v>
          </cell>
          <cell r="AH8468">
            <v>0</v>
          </cell>
          <cell r="AI8468" t="str">
            <v>0</v>
          </cell>
          <cell r="AJ8468">
            <v>0</v>
          </cell>
          <cell r="AK8468">
            <v>0</v>
          </cell>
          <cell r="AL8468" t="str">
            <v>57105010003</v>
          </cell>
          <cell r="AM8468">
            <v>0</v>
          </cell>
          <cell r="AN8468">
            <v>0</v>
          </cell>
          <cell r="AO8468">
            <v>0</v>
          </cell>
          <cell r="AP8468">
            <v>0</v>
          </cell>
          <cell r="AQ8468">
            <v>0</v>
          </cell>
          <cell r="AR8468">
            <v>0</v>
          </cell>
          <cell r="AS8468">
            <v>0</v>
          </cell>
          <cell r="AT8468">
            <v>0</v>
          </cell>
          <cell r="AU8468">
            <v>0</v>
          </cell>
          <cell r="AV8468">
            <v>0</v>
          </cell>
          <cell r="AW8468">
            <v>0</v>
          </cell>
          <cell r="AX8468">
            <v>0</v>
          </cell>
          <cell r="AY8468">
            <v>36910</v>
          </cell>
          <cell r="AZ8468">
            <v>38532</v>
          </cell>
          <cell r="BB8468">
            <v>36910</v>
          </cell>
          <cell r="BH8468">
            <v>0</v>
          </cell>
          <cell r="BI8468" t="str">
            <v>EUR</v>
          </cell>
          <cell r="BM8468">
            <v>0</v>
          </cell>
          <cell r="BN8468">
            <v>0</v>
          </cell>
          <cell r="BO8468">
            <v>0</v>
          </cell>
          <cell r="BP8468">
            <v>0</v>
          </cell>
          <cell r="BQ8468">
            <v>0</v>
          </cell>
          <cell r="BR8468">
            <v>0</v>
          </cell>
          <cell r="BS8468">
            <v>0</v>
          </cell>
          <cell r="BT8468">
            <v>0</v>
          </cell>
          <cell r="BU8468">
            <v>0</v>
          </cell>
          <cell r="BV8468">
            <v>0</v>
          </cell>
          <cell r="BW8468">
            <v>0</v>
          </cell>
          <cell r="BX8468">
            <v>0</v>
          </cell>
          <cell r="BY8468">
            <v>0</v>
          </cell>
          <cell r="BZ8468">
            <v>0</v>
          </cell>
          <cell r="CA8468">
            <v>0</v>
          </cell>
          <cell r="CB8468">
            <v>0</v>
          </cell>
        </row>
        <row r="8469">
          <cell r="B8469" t="str">
            <v>E505</v>
          </cell>
          <cell r="C8469" t="str">
            <v>CONS.FORT.IP DE MACHICO</v>
          </cell>
          <cell r="D8469" t="str">
            <v>D202019-45</v>
          </cell>
          <cell r="E8469" t="str">
            <v>D202019-45</v>
          </cell>
          <cell r="F8469">
            <v>0</v>
          </cell>
          <cell r="G8469">
            <v>0</v>
          </cell>
          <cell r="H8469" t="str">
            <v>EEM1</v>
          </cell>
          <cell r="I8469" t="str">
            <v>02</v>
          </cell>
          <cell r="J8469" t="str">
            <v>C0</v>
          </cell>
          <cell r="K8469">
            <v>0</v>
          </cell>
          <cell r="L8469" t="str">
            <v>X</v>
          </cell>
          <cell r="M8469">
            <v>0</v>
          </cell>
          <cell r="N8469">
            <v>0</v>
          </cell>
          <cell r="O8469" t="str">
            <v>CMANUEL</v>
          </cell>
          <cell r="P8469" t="str">
            <v>14:50:33</v>
          </cell>
          <cell r="Q8469" t="str">
            <v>SFARIA</v>
          </cell>
          <cell r="R8469" t="str">
            <v>09:29:17</v>
          </cell>
          <cell r="S8469" t="str">
            <v>EEM</v>
          </cell>
          <cell r="T8469">
            <v>0</v>
          </cell>
          <cell r="U8469">
            <v>0</v>
          </cell>
          <cell r="V8469">
            <v>0</v>
          </cell>
          <cell r="W8469" t="str">
            <v>EUR</v>
          </cell>
          <cell r="X8469" t="str">
            <v>00</v>
          </cell>
          <cell r="Y8469" t="str">
            <v>00</v>
          </cell>
          <cell r="Z8469">
            <v>0</v>
          </cell>
          <cell r="AA8469" t="str">
            <v>X</v>
          </cell>
          <cell r="AB8469">
            <v>0</v>
          </cell>
          <cell r="AC8469">
            <v>0</v>
          </cell>
          <cell r="AD8469">
            <v>0</v>
          </cell>
          <cell r="AE8469" t="str">
            <v>0000</v>
          </cell>
          <cell r="AF8469">
            <v>0</v>
          </cell>
          <cell r="AG8469">
            <v>0</v>
          </cell>
          <cell r="AH8469">
            <v>0</v>
          </cell>
          <cell r="AI8469" t="str">
            <v>0</v>
          </cell>
          <cell r="AJ8469">
            <v>0</v>
          </cell>
          <cell r="AK8469">
            <v>0</v>
          </cell>
          <cell r="AL8469" t="str">
            <v>57105010004</v>
          </cell>
          <cell r="AM8469">
            <v>0</v>
          </cell>
          <cell r="AN8469">
            <v>0</v>
          </cell>
          <cell r="AO8469">
            <v>0</v>
          </cell>
          <cell r="AP8469">
            <v>0</v>
          </cell>
          <cell r="AQ8469">
            <v>0</v>
          </cell>
          <cell r="AR8469">
            <v>0</v>
          </cell>
          <cell r="AS8469">
            <v>0</v>
          </cell>
          <cell r="AT8469">
            <v>0</v>
          </cell>
          <cell r="AU8469">
            <v>0</v>
          </cell>
          <cell r="AV8469">
            <v>0</v>
          </cell>
          <cell r="AW8469">
            <v>0</v>
          </cell>
          <cell r="AX8469">
            <v>0</v>
          </cell>
          <cell r="AY8469">
            <v>36910</v>
          </cell>
          <cell r="AZ8469">
            <v>38532</v>
          </cell>
          <cell r="BB8469">
            <v>36910</v>
          </cell>
          <cell r="BH8469">
            <v>0</v>
          </cell>
          <cell r="BI8469" t="str">
            <v>EUR</v>
          </cell>
          <cell r="BM8469">
            <v>0</v>
          </cell>
          <cell r="BN8469">
            <v>0</v>
          </cell>
          <cell r="BO8469">
            <v>0</v>
          </cell>
          <cell r="BP8469">
            <v>0</v>
          </cell>
          <cell r="BQ8469">
            <v>0</v>
          </cell>
          <cell r="BR8469">
            <v>0</v>
          </cell>
          <cell r="BS8469">
            <v>0</v>
          </cell>
          <cell r="BT8469">
            <v>0</v>
          </cell>
          <cell r="BU8469">
            <v>0</v>
          </cell>
          <cell r="BV8469">
            <v>0</v>
          </cell>
          <cell r="BW8469">
            <v>0</v>
          </cell>
          <cell r="BX8469">
            <v>0</v>
          </cell>
          <cell r="BY8469">
            <v>0</v>
          </cell>
          <cell r="BZ8469">
            <v>0</v>
          </cell>
          <cell r="CA8469">
            <v>0</v>
          </cell>
          <cell r="CB8469">
            <v>0</v>
          </cell>
        </row>
        <row r="8470">
          <cell r="B8470" t="str">
            <v>E503</v>
          </cell>
          <cell r="C8470" t="str">
            <v>CONS.FORT.MT DO PORTO DA CRUZ</v>
          </cell>
          <cell r="D8470" t="str">
            <v>D202019-02</v>
          </cell>
          <cell r="E8470" t="str">
            <v>D202019-02</v>
          </cell>
          <cell r="F8470">
            <v>0</v>
          </cell>
          <cell r="G8470">
            <v>0</v>
          </cell>
          <cell r="H8470" t="str">
            <v>EEM1</v>
          </cell>
          <cell r="I8470" t="str">
            <v>02</v>
          </cell>
          <cell r="J8470" t="str">
            <v>70</v>
          </cell>
          <cell r="K8470">
            <v>0</v>
          </cell>
          <cell r="L8470" t="str">
            <v>X</v>
          </cell>
          <cell r="M8470">
            <v>0</v>
          </cell>
          <cell r="N8470">
            <v>0</v>
          </cell>
          <cell r="O8470" t="str">
            <v>CMANUEL</v>
          </cell>
          <cell r="P8470" t="str">
            <v>08:37:30</v>
          </cell>
          <cell r="Q8470" t="str">
            <v>SFARIA</v>
          </cell>
          <cell r="R8470" t="str">
            <v>09:26:50</v>
          </cell>
          <cell r="S8470" t="str">
            <v>EEM</v>
          </cell>
          <cell r="T8470">
            <v>0</v>
          </cell>
          <cell r="U8470">
            <v>0</v>
          </cell>
          <cell r="V8470">
            <v>0</v>
          </cell>
          <cell r="W8470" t="str">
            <v>EUR</v>
          </cell>
          <cell r="X8470" t="str">
            <v>00</v>
          </cell>
          <cell r="Y8470" t="str">
            <v>00</v>
          </cell>
          <cell r="Z8470">
            <v>0</v>
          </cell>
          <cell r="AA8470" t="str">
            <v>X</v>
          </cell>
          <cell r="AB8470">
            <v>0</v>
          </cell>
          <cell r="AC8470">
            <v>0</v>
          </cell>
          <cell r="AD8470">
            <v>0</v>
          </cell>
          <cell r="AE8470" t="str">
            <v>0000</v>
          </cell>
          <cell r="AF8470">
            <v>0</v>
          </cell>
          <cell r="AG8470">
            <v>0</v>
          </cell>
          <cell r="AH8470">
            <v>0</v>
          </cell>
          <cell r="AI8470" t="str">
            <v>0</v>
          </cell>
          <cell r="AJ8470">
            <v>0</v>
          </cell>
          <cell r="AK8470">
            <v>0</v>
          </cell>
          <cell r="AL8470" t="str">
            <v>57105005001</v>
          </cell>
          <cell r="AM8470">
            <v>0</v>
          </cell>
          <cell r="AN8470">
            <v>0</v>
          </cell>
          <cell r="AO8470">
            <v>0</v>
          </cell>
          <cell r="AP8470">
            <v>0</v>
          </cell>
          <cell r="AQ8470">
            <v>0</v>
          </cell>
          <cell r="AR8470">
            <v>0</v>
          </cell>
          <cell r="AS8470">
            <v>0</v>
          </cell>
          <cell r="AT8470">
            <v>0</v>
          </cell>
          <cell r="AU8470">
            <v>0</v>
          </cell>
          <cell r="AV8470">
            <v>0</v>
          </cell>
          <cell r="AW8470">
            <v>0</v>
          </cell>
          <cell r="AX8470">
            <v>0</v>
          </cell>
          <cell r="AY8470">
            <v>36913</v>
          </cell>
          <cell r="AZ8470">
            <v>38532</v>
          </cell>
          <cell r="BB8470">
            <v>36913</v>
          </cell>
          <cell r="BH8470">
            <v>0</v>
          </cell>
          <cell r="BI8470" t="str">
            <v>EUR</v>
          </cell>
          <cell r="BM8470">
            <v>0</v>
          </cell>
          <cell r="BN8470">
            <v>0</v>
          </cell>
          <cell r="BO8470">
            <v>0</v>
          </cell>
          <cell r="BP8470">
            <v>0</v>
          </cell>
          <cell r="BQ8470">
            <v>0</v>
          </cell>
          <cell r="BR8470">
            <v>0</v>
          </cell>
          <cell r="BS8470">
            <v>0</v>
          </cell>
          <cell r="BT8470">
            <v>0</v>
          </cell>
          <cell r="BU8470">
            <v>0</v>
          </cell>
          <cell r="BV8470">
            <v>0</v>
          </cell>
          <cell r="BW8470">
            <v>0</v>
          </cell>
          <cell r="BX8470">
            <v>0</v>
          </cell>
          <cell r="BY8470">
            <v>0</v>
          </cell>
          <cell r="BZ8470">
            <v>0</v>
          </cell>
          <cell r="CA8470">
            <v>0</v>
          </cell>
          <cell r="CB8470">
            <v>0</v>
          </cell>
        </row>
        <row r="8471">
          <cell r="B8471" t="str">
            <v>E503</v>
          </cell>
          <cell r="C8471" t="str">
            <v>CONS.FORT.MT DO CANIÇAL</v>
          </cell>
          <cell r="D8471" t="str">
            <v>D202019-02</v>
          </cell>
          <cell r="E8471" t="str">
            <v>D202019-02</v>
          </cell>
          <cell r="F8471">
            <v>0</v>
          </cell>
          <cell r="G8471">
            <v>0</v>
          </cell>
          <cell r="H8471" t="str">
            <v>EEM1</v>
          </cell>
          <cell r="I8471" t="str">
            <v>02</v>
          </cell>
          <cell r="J8471" t="str">
            <v>70</v>
          </cell>
          <cell r="K8471">
            <v>0</v>
          </cell>
          <cell r="L8471" t="str">
            <v>X</v>
          </cell>
          <cell r="M8471">
            <v>0</v>
          </cell>
          <cell r="N8471">
            <v>0</v>
          </cell>
          <cell r="O8471" t="str">
            <v>CMANUEL</v>
          </cell>
          <cell r="P8471" t="str">
            <v>08:38:29</v>
          </cell>
          <cell r="Q8471" t="str">
            <v>DLUIS</v>
          </cell>
          <cell r="R8471" t="str">
            <v>13:49:37</v>
          </cell>
          <cell r="S8471" t="str">
            <v>EEM</v>
          </cell>
          <cell r="T8471">
            <v>0</v>
          </cell>
          <cell r="U8471">
            <v>0</v>
          </cell>
          <cell r="V8471">
            <v>0</v>
          </cell>
          <cell r="W8471" t="str">
            <v>EUR</v>
          </cell>
          <cell r="X8471" t="str">
            <v>00</v>
          </cell>
          <cell r="Y8471" t="str">
            <v>00</v>
          </cell>
          <cell r="Z8471">
            <v>0</v>
          </cell>
          <cell r="AA8471" t="str">
            <v>X</v>
          </cell>
          <cell r="AB8471">
            <v>0</v>
          </cell>
          <cell r="AC8471">
            <v>0</v>
          </cell>
          <cell r="AD8471">
            <v>0</v>
          </cell>
          <cell r="AE8471" t="str">
            <v>0000</v>
          </cell>
          <cell r="AF8471">
            <v>0</v>
          </cell>
          <cell r="AG8471">
            <v>0</v>
          </cell>
          <cell r="AH8471">
            <v>0</v>
          </cell>
          <cell r="AI8471" t="str">
            <v>0</v>
          </cell>
          <cell r="AJ8471">
            <v>0</v>
          </cell>
          <cell r="AK8471" t="str">
            <v>X</v>
          </cell>
          <cell r="AL8471" t="str">
            <v>57105005002</v>
          </cell>
          <cell r="AM8471">
            <v>0</v>
          </cell>
          <cell r="AN8471">
            <v>0</v>
          </cell>
          <cell r="AO8471">
            <v>0</v>
          </cell>
          <cell r="AP8471">
            <v>0</v>
          </cell>
          <cell r="AQ8471">
            <v>0</v>
          </cell>
          <cell r="AR8471">
            <v>0</v>
          </cell>
          <cell r="AS8471">
            <v>0</v>
          </cell>
          <cell r="AT8471">
            <v>0</v>
          </cell>
          <cell r="AU8471">
            <v>0</v>
          </cell>
          <cell r="AV8471">
            <v>0</v>
          </cell>
          <cell r="AW8471">
            <v>0</v>
          </cell>
          <cell r="AX8471">
            <v>0</v>
          </cell>
          <cell r="AY8471">
            <v>36913</v>
          </cell>
          <cell r="AZ8471">
            <v>38693</v>
          </cell>
          <cell r="BB8471">
            <v>36913</v>
          </cell>
          <cell r="BH8471">
            <v>0</v>
          </cell>
          <cell r="BI8471" t="str">
            <v>EUR</v>
          </cell>
          <cell r="BM8471">
            <v>0</v>
          </cell>
          <cell r="BN8471">
            <v>0</v>
          </cell>
          <cell r="BO8471">
            <v>0</v>
          </cell>
          <cell r="BP8471">
            <v>0</v>
          </cell>
          <cell r="BQ8471">
            <v>0</v>
          </cell>
          <cell r="BR8471">
            <v>0</v>
          </cell>
          <cell r="BS8471">
            <v>0</v>
          </cell>
          <cell r="BT8471">
            <v>0</v>
          </cell>
          <cell r="BU8471">
            <v>0</v>
          </cell>
          <cell r="BV8471">
            <v>0</v>
          </cell>
          <cell r="BW8471">
            <v>0</v>
          </cell>
          <cell r="BX8471">
            <v>0</v>
          </cell>
          <cell r="BY8471">
            <v>0</v>
          </cell>
          <cell r="BZ8471">
            <v>0</v>
          </cell>
          <cell r="CA8471">
            <v>0</v>
          </cell>
          <cell r="CB8471">
            <v>0</v>
          </cell>
        </row>
        <row r="8472">
          <cell r="B8472" t="str">
            <v>E503</v>
          </cell>
          <cell r="C8472" t="str">
            <v>CONS.FORT.MT DE ÁGUA DE PENA</v>
          </cell>
          <cell r="D8472" t="str">
            <v>D202019-02</v>
          </cell>
          <cell r="E8472" t="str">
            <v>D202019-02</v>
          </cell>
          <cell r="F8472" t="str">
            <v>0200</v>
          </cell>
          <cell r="G8472">
            <v>0</v>
          </cell>
          <cell r="H8472" t="str">
            <v>EEM1</v>
          </cell>
          <cell r="I8472" t="str">
            <v>02</v>
          </cell>
          <cell r="J8472" t="str">
            <v>70</v>
          </cell>
          <cell r="K8472">
            <v>0</v>
          </cell>
          <cell r="L8472" t="str">
            <v>X</v>
          </cell>
          <cell r="M8472">
            <v>0</v>
          </cell>
          <cell r="N8472">
            <v>0</v>
          </cell>
          <cell r="O8472" t="str">
            <v>CMANUEL</v>
          </cell>
          <cell r="P8472" t="str">
            <v>08:39:00</v>
          </cell>
          <cell r="Q8472" t="str">
            <v>SFARIA</v>
          </cell>
          <cell r="R8472" t="str">
            <v>09:26:04</v>
          </cell>
          <cell r="S8472" t="str">
            <v>EEM</v>
          </cell>
          <cell r="T8472">
            <v>0</v>
          </cell>
          <cell r="U8472">
            <v>0</v>
          </cell>
          <cell r="V8472">
            <v>0</v>
          </cell>
          <cell r="W8472" t="str">
            <v>EUR</v>
          </cell>
          <cell r="X8472" t="str">
            <v>00</v>
          </cell>
          <cell r="Y8472" t="str">
            <v>00</v>
          </cell>
          <cell r="Z8472">
            <v>0</v>
          </cell>
          <cell r="AA8472" t="str">
            <v>X</v>
          </cell>
          <cell r="AB8472">
            <v>0</v>
          </cell>
          <cell r="AC8472">
            <v>0</v>
          </cell>
          <cell r="AD8472">
            <v>0</v>
          </cell>
          <cell r="AE8472" t="str">
            <v>0000</v>
          </cell>
          <cell r="AF8472">
            <v>0</v>
          </cell>
          <cell r="AG8472">
            <v>0</v>
          </cell>
          <cell r="AH8472">
            <v>0</v>
          </cell>
          <cell r="AI8472" t="str">
            <v>0</v>
          </cell>
          <cell r="AJ8472">
            <v>0</v>
          </cell>
          <cell r="AK8472" t="str">
            <v>X</v>
          </cell>
          <cell r="AL8472" t="str">
            <v>57105005003</v>
          </cell>
          <cell r="AM8472">
            <v>0</v>
          </cell>
          <cell r="AN8472">
            <v>0</v>
          </cell>
          <cell r="AO8472">
            <v>0</v>
          </cell>
          <cell r="AP8472">
            <v>0</v>
          </cell>
          <cell r="AQ8472">
            <v>0</v>
          </cell>
          <cell r="AR8472">
            <v>0</v>
          </cell>
          <cell r="AS8472">
            <v>0</v>
          </cell>
          <cell r="AT8472">
            <v>0</v>
          </cell>
          <cell r="AU8472">
            <v>0</v>
          </cell>
          <cell r="AV8472">
            <v>0</v>
          </cell>
          <cell r="AW8472">
            <v>0</v>
          </cell>
          <cell r="AX8472">
            <v>0</v>
          </cell>
          <cell r="AY8472">
            <v>36913</v>
          </cell>
          <cell r="AZ8472">
            <v>38532</v>
          </cell>
          <cell r="BB8472">
            <v>36913</v>
          </cell>
          <cell r="BH8472">
            <v>0</v>
          </cell>
          <cell r="BI8472" t="str">
            <v>EUR</v>
          </cell>
          <cell r="BM8472">
            <v>0</v>
          </cell>
          <cell r="BN8472">
            <v>0</v>
          </cell>
          <cell r="BO8472">
            <v>0</v>
          </cell>
          <cell r="BP8472">
            <v>0</v>
          </cell>
          <cell r="BQ8472">
            <v>0</v>
          </cell>
          <cell r="BR8472">
            <v>0</v>
          </cell>
          <cell r="BS8472">
            <v>0</v>
          </cell>
          <cell r="BT8472">
            <v>0</v>
          </cell>
          <cell r="BU8472">
            <v>0</v>
          </cell>
          <cell r="BV8472">
            <v>0</v>
          </cell>
          <cell r="BW8472">
            <v>0</v>
          </cell>
          <cell r="BX8472">
            <v>0</v>
          </cell>
          <cell r="BY8472">
            <v>0</v>
          </cell>
          <cell r="BZ8472">
            <v>0</v>
          </cell>
          <cell r="CA8472">
            <v>0</v>
          </cell>
          <cell r="CB8472">
            <v>0</v>
          </cell>
        </row>
        <row r="8473">
          <cell r="B8473" t="str">
            <v>E503</v>
          </cell>
          <cell r="C8473" t="str">
            <v>CONS.FORT.MT DE MACHICO</v>
          </cell>
          <cell r="D8473" t="str">
            <v>D202019-02</v>
          </cell>
          <cell r="E8473" t="str">
            <v>D202019-02</v>
          </cell>
          <cell r="F8473">
            <v>0</v>
          </cell>
          <cell r="G8473">
            <v>0</v>
          </cell>
          <cell r="H8473" t="str">
            <v>EEM1</v>
          </cell>
          <cell r="I8473" t="str">
            <v>02</v>
          </cell>
          <cell r="J8473" t="str">
            <v>70</v>
          </cell>
          <cell r="K8473">
            <v>0</v>
          </cell>
          <cell r="L8473" t="str">
            <v>X</v>
          </cell>
          <cell r="M8473">
            <v>0</v>
          </cell>
          <cell r="N8473">
            <v>0</v>
          </cell>
          <cell r="O8473" t="str">
            <v>CMANUEL</v>
          </cell>
          <cell r="P8473" t="str">
            <v>08:39:47</v>
          </cell>
          <cell r="Q8473" t="str">
            <v>SFARIA</v>
          </cell>
          <cell r="R8473" t="str">
            <v>09:26:13</v>
          </cell>
          <cell r="S8473" t="str">
            <v>EEM</v>
          </cell>
          <cell r="T8473">
            <v>0</v>
          </cell>
          <cell r="U8473">
            <v>0</v>
          </cell>
          <cell r="V8473">
            <v>0</v>
          </cell>
          <cell r="W8473" t="str">
            <v>EUR</v>
          </cell>
          <cell r="X8473" t="str">
            <v>00</v>
          </cell>
          <cell r="Y8473" t="str">
            <v>00</v>
          </cell>
          <cell r="Z8473">
            <v>0</v>
          </cell>
          <cell r="AA8473" t="str">
            <v>X</v>
          </cell>
          <cell r="AB8473">
            <v>0</v>
          </cell>
          <cell r="AC8473">
            <v>0</v>
          </cell>
          <cell r="AD8473">
            <v>0</v>
          </cell>
          <cell r="AE8473" t="str">
            <v>0000</v>
          </cell>
          <cell r="AF8473">
            <v>0</v>
          </cell>
          <cell r="AG8473">
            <v>0</v>
          </cell>
          <cell r="AH8473">
            <v>0</v>
          </cell>
          <cell r="AI8473" t="str">
            <v>0</v>
          </cell>
          <cell r="AJ8473">
            <v>0</v>
          </cell>
          <cell r="AK8473" t="str">
            <v>X</v>
          </cell>
          <cell r="AL8473" t="str">
            <v>57105005004</v>
          </cell>
          <cell r="AM8473">
            <v>0</v>
          </cell>
          <cell r="AN8473">
            <v>0</v>
          </cell>
          <cell r="AO8473">
            <v>0</v>
          </cell>
          <cell r="AP8473">
            <v>0</v>
          </cell>
          <cell r="AQ8473">
            <v>0</v>
          </cell>
          <cell r="AR8473">
            <v>0</v>
          </cell>
          <cell r="AS8473">
            <v>0</v>
          </cell>
          <cell r="AT8473">
            <v>0</v>
          </cell>
          <cell r="AU8473">
            <v>0</v>
          </cell>
          <cell r="AV8473">
            <v>0</v>
          </cell>
          <cell r="AW8473">
            <v>0</v>
          </cell>
          <cell r="AX8473">
            <v>0</v>
          </cell>
          <cell r="AY8473">
            <v>36913</v>
          </cell>
          <cell r="AZ8473">
            <v>38532</v>
          </cell>
          <cell r="BB8473">
            <v>37646</v>
          </cell>
          <cell r="BH8473">
            <v>0</v>
          </cell>
          <cell r="BI8473" t="str">
            <v>EUR</v>
          </cell>
          <cell r="BM8473">
            <v>0</v>
          </cell>
          <cell r="BN8473">
            <v>0</v>
          </cell>
          <cell r="BO8473">
            <v>0</v>
          </cell>
          <cell r="BP8473">
            <v>0</v>
          </cell>
          <cell r="BQ8473">
            <v>0</v>
          </cell>
          <cell r="BR8473">
            <v>0</v>
          </cell>
          <cell r="BS8473">
            <v>0</v>
          </cell>
          <cell r="BT8473">
            <v>0</v>
          </cell>
          <cell r="BU8473">
            <v>0</v>
          </cell>
          <cell r="BV8473">
            <v>0</v>
          </cell>
          <cell r="BW8473">
            <v>0</v>
          </cell>
          <cell r="BX8473">
            <v>0</v>
          </cell>
          <cell r="BY8473">
            <v>0</v>
          </cell>
          <cell r="BZ8473">
            <v>0</v>
          </cell>
          <cell r="CA8473">
            <v>0</v>
          </cell>
          <cell r="CB8473">
            <v>0</v>
          </cell>
        </row>
        <row r="8474">
          <cell r="B8474" t="str">
            <v>E502</v>
          </cell>
          <cell r="C8474" t="str">
            <v>Linha 60 kV Machico - Caniçal</v>
          </cell>
          <cell r="D8474" t="str">
            <v>T101-44</v>
          </cell>
          <cell r="E8474" t="str">
            <v>T101-44</v>
          </cell>
          <cell r="F8474">
            <v>0</v>
          </cell>
          <cell r="G8474">
            <v>0</v>
          </cell>
          <cell r="H8474" t="str">
            <v>EEM1</v>
          </cell>
          <cell r="I8474" t="str">
            <v>02</v>
          </cell>
          <cell r="J8474" t="str">
            <v>15</v>
          </cell>
          <cell r="K8474">
            <v>0</v>
          </cell>
          <cell r="L8474" t="str">
            <v>X</v>
          </cell>
          <cell r="M8474">
            <v>0</v>
          </cell>
          <cell r="N8474" t="str">
            <v>2004 IMPREVISTA</v>
          </cell>
          <cell r="O8474" t="str">
            <v>NELSON</v>
          </cell>
          <cell r="P8474" t="str">
            <v>14:03:52</v>
          </cell>
          <cell r="Q8474" t="str">
            <v>SFARIA</v>
          </cell>
          <cell r="R8474" t="str">
            <v>12:25:09</v>
          </cell>
          <cell r="S8474" t="str">
            <v>EEM</v>
          </cell>
          <cell r="T8474">
            <v>0</v>
          </cell>
          <cell r="U8474">
            <v>0</v>
          </cell>
          <cell r="V8474">
            <v>0</v>
          </cell>
          <cell r="W8474" t="str">
            <v>EUR</v>
          </cell>
          <cell r="X8474" t="str">
            <v>00</v>
          </cell>
          <cell r="Y8474" t="str">
            <v>00</v>
          </cell>
          <cell r="Z8474">
            <v>0</v>
          </cell>
          <cell r="AA8474" t="str">
            <v>X</v>
          </cell>
          <cell r="AB8474">
            <v>0</v>
          </cell>
          <cell r="AC8474">
            <v>0</v>
          </cell>
          <cell r="AD8474">
            <v>0</v>
          </cell>
          <cell r="AE8474" t="str">
            <v>0000</v>
          </cell>
          <cell r="AF8474">
            <v>0</v>
          </cell>
          <cell r="AG8474">
            <v>0</v>
          </cell>
          <cell r="AH8474">
            <v>0</v>
          </cell>
          <cell r="AI8474">
            <v>0</v>
          </cell>
          <cell r="AJ8474">
            <v>0</v>
          </cell>
          <cell r="AK8474">
            <v>0</v>
          </cell>
          <cell r="AL8474" t="str">
            <v>S/CÓDIGO ANTIGO</v>
          </cell>
          <cell r="AM8474">
            <v>0</v>
          </cell>
          <cell r="AN8474">
            <v>0</v>
          </cell>
          <cell r="AO8474">
            <v>0</v>
          </cell>
          <cell r="AP8474">
            <v>0</v>
          </cell>
          <cell r="AQ8474">
            <v>0</v>
          </cell>
          <cell r="AR8474">
            <v>0</v>
          </cell>
          <cell r="AS8474">
            <v>0</v>
          </cell>
          <cell r="AT8474">
            <v>0</v>
          </cell>
          <cell r="AU8474">
            <v>0</v>
          </cell>
          <cell r="AV8474">
            <v>0</v>
          </cell>
          <cell r="AW8474">
            <v>0</v>
          </cell>
          <cell r="AX8474">
            <v>0</v>
          </cell>
          <cell r="AY8474">
            <v>36913</v>
          </cell>
          <cell r="AZ8474">
            <v>38533</v>
          </cell>
          <cell r="BB8474">
            <v>36999</v>
          </cell>
          <cell r="BH8474">
            <v>0</v>
          </cell>
          <cell r="BI8474" t="str">
            <v>EUR</v>
          </cell>
          <cell r="BM8474">
            <v>0</v>
          </cell>
          <cell r="BN8474">
            <v>0</v>
          </cell>
          <cell r="BO8474">
            <v>0</v>
          </cell>
          <cell r="BP8474">
            <v>0</v>
          </cell>
          <cell r="BQ8474">
            <v>0</v>
          </cell>
          <cell r="BR8474">
            <v>0</v>
          </cell>
          <cell r="BS8474">
            <v>0</v>
          </cell>
          <cell r="BT8474">
            <v>0</v>
          </cell>
          <cell r="BU8474">
            <v>0</v>
          </cell>
          <cell r="BV8474">
            <v>0</v>
          </cell>
          <cell r="BW8474">
            <v>0</v>
          </cell>
          <cell r="BX8474">
            <v>0</v>
          </cell>
          <cell r="BY8474">
            <v>0</v>
          </cell>
          <cell r="BZ8474">
            <v>0</v>
          </cell>
          <cell r="CA8474">
            <v>0</v>
          </cell>
          <cell r="CB8474">
            <v>0</v>
          </cell>
        </row>
        <row r="8475">
          <cell r="B8475" t="str">
            <v>E502</v>
          </cell>
          <cell r="C8475" t="str">
            <v>Linha 60 kV (Derv.p/Sub.Alegria)</v>
          </cell>
          <cell r="D8475" t="str">
            <v>T101-44</v>
          </cell>
          <cell r="E8475" t="str">
            <v>T101-44</v>
          </cell>
          <cell r="F8475">
            <v>0</v>
          </cell>
          <cell r="G8475">
            <v>0</v>
          </cell>
          <cell r="H8475" t="str">
            <v>EEM1</v>
          </cell>
          <cell r="I8475" t="str">
            <v>02</v>
          </cell>
          <cell r="J8475" t="str">
            <v>15</v>
          </cell>
          <cell r="K8475">
            <v>0</v>
          </cell>
          <cell r="L8475" t="str">
            <v>X</v>
          </cell>
          <cell r="M8475">
            <v>0</v>
          </cell>
          <cell r="N8475" t="str">
            <v>2004 IMPREVISTA</v>
          </cell>
          <cell r="O8475" t="str">
            <v>NELSON</v>
          </cell>
          <cell r="P8475" t="str">
            <v>14:05:35</v>
          </cell>
          <cell r="Q8475" t="str">
            <v>SFARIA</v>
          </cell>
          <cell r="R8475" t="str">
            <v>10:26:29</v>
          </cell>
          <cell r="S8475" t="str">
            <v>EEM</v>
          </cell>
          <cell r="T8475">
            <v>0</v>
          </cell>
          <cell r="U8475">
            <v>0</v>
          </cell>
          <cell r="V8475">
            <v>0</v>
          </cell>
          <cell r="W8475" t="str">
            <v>EUR</v>
          </cell>
          <cell r="X8475" t="str">
            <v>00</v>
          </cell>
          <cell r="Y8475" t="str">
            <v>00</v>
          </cell>
          <cell r="Z8475">
            <v>0</v>
          </cell>
          <cell r="AA8475" t="str">
            <v>X</v>
          </cell>
          <cell r="AB8475">
            <v>0</v>
          </cell>
          <cell r="AC8475">
            <v>0</v>
          </cell>
          <cell r="AD8475">
            <v>0</v>
          </cell>
          <cell r="AE8475" t="str">
            <v>0000</v>
          </cell>
          <cell r="AF8475">
            <v>0</v>
          </cell>
          <cell r="AG8475">
            <v>0</v>
          </cell>
          <cell r="AH8475">
            <v>0</v>
          </cell>
          <cell r="AI8475">
            <v>0</v>
          </cell>
          <cell r="AJ8475">
            <v>0</v>
          </cell>
          <cell r="AK8475">
            <v>0</v>
          </cell>
          <cell r="AL8475" t="str">
            <v>S/CÓDIGO ANTIGO</v>
          </cell>
          <cell r="AM8475">
            <v>0</v>
          </cell>
          <cell r="AN8475">
            <v>0</v>
          </cell>
          <cell r="AO8475">
            <v>0</v>
          </cell>
          <cell r="AP8475">
            <v>0</v>
          </cell>
          <cell r="AQ8475">
            <v>0</v>
          </cell>
          <cell r="AR8475">
            <v>0</v>
          </cell>
          <cell r="AS8475">
            <v>0</v>
          </cell>
          <cell r="AT8475">
            <v>0</v>
          </cell>
          <cell r="AU8475">
            <v>0</v>
          </cell>
          <cell r="AV8475">
            <v>0</v>
          </cell>
          <cell r="AW8475">
            <v>0</v>
          </cell>
          <cell r="AX8475">
            <v>0</v>
          </cell>
          <cell r="AY8475">
            <v>36913</v>
          </cell>
          <cell r="AZ8475">
            <v>38665</v>
          </cell>
          <cell r="BB8475">
            <v>36999</v>
          </cell>
          <cell r="BH8475">
            <v>0</v>
          </cell>
          <cell r="BI8475" t="str">
            <v>EUR</v>
          </cell>
          <cell r="BM8475">
            <v>0</v>
          </cell>
          <cell r="BN8475">
            <v>0</v>
          </cell>
          <cell r="BO8475">
            <v>0</v>
          </cell>
          <cell r="BP8475">
            <v>0</v>
          </cell>
          <cell r="BQ8475">
            <v>0</v>
          </cell>
          <cell r="BR8475">
            <v>0</v>
          </cell>
          <cell r="BS8475">
            <v>0</v>
          </cell>
          <cell r="BT8475">
            <v>0</v>
          </cell>
          <cell r="BU8475">
            <v>0</v>
          </cell>
          <cell r="BV8475">
            <v>0</v>
          </cell>
          <cell r="BW8475">
            <v>0</v>
          </cell>
          <cell r="BX8475">
            <v>0</v>
          </cell>
          <cell r="BY8475">
            <v>0</v>
          </cell>
          <cell r="BZ8475">
            <v>0</v>
          </cell>
          <cell r="CA8475">
            <v>0</v>
          </cell>
          <cell r="CB8475">
            <v>0</v>
          </cell>
        </row>
        <row r="8476">
          <cell r="B8476" t="str">
            <v>E502</v>
          </cell>
          <cell r="C8476" t="str">
            <v>Linha 60 kV Alegria - Viveiros</v>
          </cell>
          <cell r="D8476" t="str">
            <v>T101-44</v>
          </cell>
          <cell r="E8476" t="str">
            <v>T101-44</v>
          </cell>
          <cell r="F8476">
            <v>0</v>
          </cell>
          <cell r="G8476">
            <v>0</v>
          </cell>
          <cell r="H8476" t="str">
            <v>EEM1</v>
          </cell>
          <cell r="I8476" t="str">
            <v>02</v>
          </cell>
          <cell r="J8476" t="str">
            <v>15</v>
          </cell>
          <cell r="K8476">
            <v>0</v>
          </cell>
          <cell r="L8476" t="str">
            <v>X</v>
          </cell>
          <cell r="M8476">
            <v>0</v>
          </cell>
          <cell r="N8476" t="str">
            <v>2004 IMPREVISTA</v>
          </cell>
          <cell r="O8476" t="str">
            <v>NELSON</v>
          </cell>
          <cell r="P8476" t="str">
            <v>14:07:41</v>
          </cell>
          <cell r="Q8476" t="str">
            <v>SFARIA</v>
          </cell>
          <cell r="R8476" t="str">
            <v>10:26:41</v>
          </cell>
          <cell r="S8476" t="str">
            <v>EEM</v>
          </cell>
          <cell r="T8476">
            <v>0</v>
          </cell>
          <cell r="U8476">
            <v>0</v>
          </cell>
          <cell r="V8476">
            <v>0</v>
          </cell>
          <cell r="W8476" t="str">
            <v>EUR</v>
          </cell>
          <cell r="X8476" t="str">
            <v>00</v>
          </cell>
          <cell r="Y8476" t="str">
            <v>00</v>
          </cell>
          <cell r="Z8476">
            <v>0</v>
          </cell>
          <cell r="AA8476" t="str">
            <v>X</v>
          </cell>
          <cell r="AB8476">
            <v>0</v>
          </cell>
          <cell r="AC8476">
            <v>0</v>
          </cell>
          <cell r="AD8476">
            <v>0</v>
          </cell>
          <cell r="AE8476" t="str">
            <v>0000</v>
          </cell>
          <cell r="AF8476">
            <v>0</v>
          </cell>
          <cell r="AG8476">
            <v>0</v>
          </cell>
          <cell r="AH8476">
            <v>0</v>
          </cell>
          <cell r="AI8476">
            <v>0</v>
          </cell>
          <cell r="AJ8476">
            <v>0</v>
          </cell>
          <cell r="AK8476">
            <v>0</v>
          </cell>
          <cell r="AL8476" t="str">
            <v>S/CÓDIGO ANTIGO</v>
          </cell>
          <cell r="AM8476">
            <v>0</v>
          </cell>
          <cell r="AN8476">
            <v>0</v>
          </cell>
          <cell r="AO8476">
            <v>0</v>
          </cell>
          <cell r="AP8476">
            <v>0</v>
          </cell>
          <cell r="AQ8476">
            <v>0</v>
          </cell>
          <cell r="AR8476">
            <v>0</v>
          </cell>
          <cell r="AS8476">
            <v>0</v>
          </cell>
          <cell r="AT8476">
            <v>0</v>
          </cell>
          <cell r="AU8476">
            <v>0</v>
          </cell>
          <cell r="AV8476">
            <v>0</v>
          </cell>
          <cell r="AW8476">
            <v>0</v>
          </cell>
          <cell r="AX8476">
            <v>0</v>
          </cell>
          <cell r="AY8476">
            <v>36913</v>
          </cell>
          <cell r="AZ8476">
            <v>38665</v>
          </cell>
          <cell r="BB8476">
            <v>36999</v>
          </cell>
          <cell r="BH8476">
            <v>0</v>
          </cell>
          <cell r="BI8476" t="str">
            <v>EUR</v>
          </cell>
          <cell r="BM8476">
            <v>0</v>
          </cell>
          <cell r="BN8476">
            <v>0</v>
          </cell>
          <cell r="BO8476">
            <v>0</v>
          </cell>
          <cell r="BP8476">
            <v>0</v>
          </cell>
          <cell r="BQ8476">
            <v>0</v>
          </cell>
          <cell r="BR8476">
            <v>0</v>
          </cell>
          <cell r="BS8476">
            <v>0</v>
          </cell>
          <cell r="BT8476">
            <v>0</v>
          </cell>
          <cell r="BU8476">
            <v>0</v>
          </cell>
          <cell r="BV8476">
            <v>0</v>
          </cell>
          <cell r="BW8476">
            <v>0</v>
          </cell>
          <cell r="BX8476">
            <v>0</v>
          </cell>
          <cell r="BY8476">
            <v>0</v>
          </cell>
          <cell r="BZ8476">
            <v>0</v>
          </cell>
          <cell r="CA8476">
            <v>0</v>
          </cell>
          <cell r="CB8476">
            <v>0</v>
          </cell>
        </row>
        <row r="8477">
          <cell r="B8477" t="str">
            <v>E502</v>
          </cell>
          <cell r="C8477" t="str">
            <v>Linha 30 kV Lombo do Meio-P.Vermelha</v>
          </cell>
          <cell r="D8477" t="str">
            <v>T101-44</v>
          </cell>
          <cell r="E8477" t="str">
            <v>T101-44</v>
          </cell>
          <cell r="F8477">
            <v>0</v>
          </cell>
          <cell r="G8477">
            <v>0</v>
          </cell>
          <cell r="H8477" t="str">
            <v>EEM1</v>
          </cell>
          <cell r="I8477" t="str">
            <v>02</v>
          </cell>
          <cell r="J8477" t="str">
            <v>15</v>
          </cell>
          <cell r="K8477">
            <v>0</v>
          </cell>
          <cell r="L8477" t="str">
            <v>X</v>
          </cell>
          <cell r="M8477">
            <v>0</v>
          </cell>
          <cell r="N8477" t="str">
            <v>2004 IMPREVISTA</v>
          </cell>
          <cell r="O8477" t="str">
            <v>NELSON</v>
          </cell>
          <cell r="P8477" t="str">
            <v>14:08:51</v>
          </cell>
          <cell r="Q8477" t="str">
            <v>MFERREIRA</v>
          </cell>
          <cell r="R8477" t="str">
            <v>18:44:43</v>
          </cell>
          <cell r="S8477" t="str">
            <v>EEM</v>
          </cell>
          <cell r="T8477">
            <v>0</v>
          </cell>
          <cell r="U8477">
            <v>0</v>
          </cell>
          <cell r="V8477">
            <v>0</v>
          </cell>
          <cell r="W8477" t="str">
            <v>EUR</v>
          </cell>
          <cell r="X8477" t="str">
            <v>00</v>
          </cell>
          <cell r="Y8477" t="str">
            <v>00</v>
          </cell>
          <cell r="Z8477">
            <v>0</v>
          </cell>
          <cell r="AA8477" t="str">
            <v>X</v>
          </cell>
          <cell r="AB8477">
            <v>0</v>
          </cell>
          <cell r="AC8477">
            <v>0</v>
          </cell>
          <cell r="AD8477">
            <v>0</v>
          </cell>
          <cell r="AE8477" t="str">
            <v>0000</v>
          </cell>
          <cell r="AF8477">
            <v>0</v>
          </cell>
          <cell r="AG8477">
            <v>0</v>
          </cell>
          <cell r="AH8477">
            <v>0</v>
          </cell>
          <cell r="AI8477">
            <v>0</v>
          </cell>
          <cell r="AJ8477">
            <v>0</v>
          </cell>
          <cell r="AK8477">
            <v>0</v>
          </cell>
          <cell r="AL8477" t="str">
            <v>S/CÓDIGO ANTIGO</v>
          </cell>
          <cell r="AM8477">
            <v>0</v>
          </cell>
          <cell r="AN8477">
            <v>0</v>
          </cell>
          <cell r="AO8477">
            <v>0</v>
          </cell>
          <cell r="AP8477">
            <v>0</v>
          </cell>
          <cell r="AQ8477">
            <v>0</v>
          </cell>
          <cell r="AR8477">
            <v>0</v>
          </cell>
          <cell r="AS8477">
            <v>0</v>
          </cell>
          <cell r="AT8477">
            <v>0</v>
          </cell>
          <cell r="AU8477">
            <v>0</v>
          </cell>
          <cell r="AV8477">
            <v>0</v>
          </cell>
          <cell r="AW8477">
            <v>0</v>
          </cell>
          <cell r="AX8477">
            <v>0</v>
          </cell>
          <cell r="AY8477">
            <v>36913</v>
          </cell>
          <cell r="AZ8477">
            <v>38719</v>
          </cell>
          <cell r="BB8477">
            <v>36999</v>
          </cell>
          <cell r="BH8477">
            <v>0</v>
          </cell>
          <cell r="BI8477" t="str">
            <v>EUR</v>
          </cell>
          <cell r="BM8477">
            <v>0</v>
          </cell>
          <cell r="BN8477">
            <v>0</v>
          </cell>
          <cell r="BO8477">
            <v>0</v>
          </cell>
          <cell r="BP8477">
            <v>0</v>
          </cell>
          <cell r="BQ8477">
            <v>0</v>
          </cell>
          <cell r="BR8477">
            <v>0</v>
          </cell>
          <cell r="BS8477">
            <v>0</v>
          </cell>
          <cell r="BT8477">
            <v>0</v>
          </cell>
          <cell r="BU8477">
            <v>0</v>
          </cell>
          <cell r="BV8477">
            <v>0</v>
          </cell>
          <cell r="BW8477">
            <v>0</v>
          </cell>
          <cell r="BX8477">
            <v>0</v>
          </cell>
          <cell r="BY8477">
            <v>0</v>
          </cell>
          <cell r="BZ8477">
            <v>0</v>
          </cell>
          <cell r="CA8477">
            <v>0</v>
          </cell>
          <cell r="CB8477">
            <v>0</v>
          </cell>
        </row>
        <row r="8478">
          <cell r="B8478" t="str">
            <v>E502</v>
          </cell>
          <cell r="C8478" t="str">
            <v>Linha 30 kV Vitória - Amparo II-III</v>
          </cell>
          <cell r="D8478" t="str">
            <v>T101-44</v>
          </cell>
          <cell r="E8478" t="str">
            <v>T101-44</v>
          </cell>
          <cell r="F8478">
            <v>0</v>
          </cell>
          <cell r="G8478">
            <v>0</v>
          </cell>
          <cell r="H8478" t="str">
            <v>EEM1</v>
          </cell>
          <cell r="I8478" t="str">
            <v>02</v>
          </cell>
          <cell r="J8478" t="str">
            <v>15</v>
          </cell>
          <cell r="K8478">
            <v>0</v>
          </cell>
          <cell r="L8478" t="str">
            <v>X</v>
          </cell>
          <cell r="M8478">
            <v>0</v>
          </cell>
          <cell r="N8478" t="str">
            <v>2004 IMPREVISTA</v>
          </cell>
          <cell r="O8478" t="str">
            <v>NELSON</v>
          </cell>
          <cell r="P8478" t="str">
            <v>14:10:20</v>
          </cell>
          <cell r="Q8478" t="str">
            <v>SFARIA</v>
          </cell>
          <cell r="R8478" t="str">
            <v>12:24:23</v>
          </cell>
          <cell r="S8478" t="str">
            <v>EEM</v>
          </cell>
          <cell r="T8478">
            <v>0</v>
          </cell>
          <cell r="U8478">
            <v>0</v>
          </cell>
          <cell r="V8478">
            <v>0</v>
          </cell>
          <cell r="W8478" t="str">
            <v>EUR</v>
          </cell>
          <cell r="X8478" t="str">
            <v>00</v>
          </cell>
          <cell r="Y8478" t="str">
            <v>00</v>
          </cell>
          <cell r="Z8478">
            <v>0</v>
          </cell>
          <cell r="AA8478" t="str">
            <v>X</v>
          </cell>
          <cell r="AB8478">
            <v>0</v>
          </cell>
          <cell r="AC8478">
            <v>0</v>
          </cell>
          <cell r="AD8478">
            <v>0</v>
          </cell>
          <cell r="AE8478" t="str">
            <v>0000</v>
          </cell>
          <cell r="AF8478">
            <v>0</v>
          </cell>
          <cell r="AG8478">
            <v>0</v>
          </cell>
          <cell r="AH8478">
            <v>0</v>
          </cell>
          <cell r="AI8478">
            <v>0</v>
          </cell>
          <cell r="AJ8478">
            <v>0</v>
          </cell>
          <cell r="AK8478">
            <v>0</v>
          </cell>
          <cell r="AL8478" t="str">
            <v>S/CÓDIGO ANTIGO</v>
          </cell>
          <cell r="AM8478">
            <v>0</v>
          </cell>
          <cell r="AN8478">
            <v>0</v>
          </cell>
          <cell r="AO8478">
            <v>0</v>
          </cell>
          <cell r="AP8478">
            <v>0</v>
          </cell>
          <cell r="AQ8478">
            <v>0</v>
          </cell>
          <cell r="AR8478">
            <v>0</v>
          </cell>
          <cell r="AS8478">
            <v>0</v>
          </cell>
          <cell r="AT8478">
            <v>0</v>
          </cell>
          <cell r="AU8478">
            <v>0</v>
          </cell>
          <cell r="AV8478">
            <v>0</v>
          </cell>
          <cell r="AW8478">
            <v>0</v>
          </cell>
          <cell r="AX8478">
            <v>0</v>
          </cell>
          <cell r="AY8478">
            <v>36913</v>
          </cell>
          <cell r="AZ8478">
            <v>38533</v>
          </cell>
          <cell r="BB8478">
            <v>36999</v>
          </cell>
          <cell r="BH8478">
            <v>0</v>
          </cell>
          <cell r="BI8478" t="str">
            <v>EUR</v>
          </cell>
          <cell r="BM8478">
            <v>0</v>
          </cell>
          <cell r="BN8478">
            <v>0</v>
          </cell>
          <cell r="BO8478">
            <v>0</v>
          </cell>
          <cell r="BP8478">
            <v>0</v>
          </cell>
          <cell r="BQ8478">
            <v>0</v>
          </cell>
          <cell r="BR8478">
            <v>0</v>
          </cell>
          <cell r="BS8478">
            <v>0</v>
          </cell>
          <cell r="BT8478">
            <v>0</v>
          </cell>
          <cell r="BU8478">
            <v>0</v>
          </cell>
          <cell r="BV8478">
            <v>0</v>
          </cell>
          <cell r="BW8478">
            <v>0</v>
          </cell>
          <cell r="BX8478">
            <v>0</v>
          </cell>
          <cell r="BY8478">
            <v>0</v>
          </cell>
          <cell r="BZ8478">
            <v>0</v>
          </cell>
          <cell r="CA8478">
            <v>0</v>
          </cell>
          <cell r="CB8478">
            <v>0</v>
          </cell>
        </row>
        <row r="8479">
          <cell r="B8479" t="str">
            <v>E502</v>
          </cell>
          <cell r="C8479" t="str">
            <v>Linha 30 kV P.Ferreiro - Assomada</v>
          </cell>
          <cell r="D8479" t="str">
            <v>T101-44</v>
          </cell>
          <cell r="E8479" t="str">
            <v>T101-44</v>
          </cell>
          <cell r="F8479">
            <v>0</v>
          </cell>
          <cell r="G8479">
            <v>0</v>
          </cell>
          <cell r="H8479" t="str">
            <v>EEM1</v>
          </cell>
          <cell r="I8479" t="str">
            <v>02</v>
          </cell>
          <cell r="J8479" t="str">
            <v>15</v>
          </cell>
          <cell r="K8479">
            <v>0</v>
          </cell>
          <cell r="L8479" t="str">
            <v>X</v>
          </cell>
          <cell r="M8479">
            <v>0</v>
          </cell>
          <cell r="N8479" t="str">
            <v>2004 IMPREVISTA</v>
          </cell>
          <cell r="O8479" t="str">
            <v>NELSON</v>
          </cell>
          <cell r="P8479" t="str">
            <v>14:11:50</v>
          </cell>
          <cell r="Q8479" t="str">
            <v>SFARIA</v>
          </cell>
          <cell r="R8479" t="str">
            <v>10:26:52</v>
          </cell>
          <cell r="S8479" t="str">
            <v>EEM</v>
          </cell>
          <cell r="T8479">
            <v>0</v>
          </cell>
          <cell r="U8479">
            <v>0</v>
          </cell>
          <cell r="V8479">
            <v>0</v>
          </cell>
          <cell r="W8479" t="str">
            <v>EUR</v>
          </cell>
          <cell r="X8479" t="str">
            <v>00</v>
          </cell>
          <cell r="Y8479" t="str">
            <v>00</v>
          </cell>
          <cell r="Z8479">
            <v>0</v>
          </cell>
          <cell r="AA8479" t="str">
            <v>X</v>
          </cell>
          <cell r="AB8479">
            <v>0</v>
          </cell>
          <cell r="AC8479">
            <v>0</v>
          </cell>
          <cell r="AD8479">
            <v>0</v>
          </cell>
          <cell r="AE8479" t="str">
            <v>0000</v>
          </cell>
          <cell r="AF8479">
            <v>0</v>
          </cell>
          <cell r="AG8479">
            <v>0</v>
          </cell>
          <cell r="AH8479">
            <v>0</v>
          </cell>
          <cell r="AI8479">
            <v>0</v>
          </cell>
          <cell r="AJ8479">
            <v>0</v>
          </cell>
          <cell r="AK8479">
            <v>0</v>
          </cell>
          <cell r="AL8479" t="str">
            <v>S/CÓDIGO ANTIGO</v>
          </cell>
          <cell r="AM8479">
            <v>0</v>
          </cell>
          <cell r="AN8479">
            <v>0</v>
          </cell>
          <cell r="AO8479">
            <v>0</v>
          </cell>
          <cell r="AP8479">
            <v>0</v>
          </cell>
          <cell r="AQ8479">
            <v>0</v>
          </cell>
          <cell r="AR8479">
            <v>0</v>
          </cell>
          <cell r="AS8479">
            <v>0</v>
          </cell>
          <cell r="AT8479">
            <v>0</v>
          </cell>
          <cell r="AU8479">
            <v>0</v>
          </cell>
          <cell r="AV8479">
            <v>0</v>
          </cell>
          <cell r="AW8479">
            <v>0</v>
          </cell>
          <cell r="AX8479">
            <v>0</v>
          </cell>
          <cell r="AY8479">
            <v>36913</v>
          </cell>
          <cell r="AZ8479">
            <v>38665</v>
          </cell>
          <cell r="BB8479">
            <v>36999</v>
          </cell>
          <cell r="BH8479">
            <v>0</v>
          </cell>
          <cell r="BI8479" t="str">
            <v>EUR</v>
          </cell>
          <cell r="BM8479">
            <v>0</v>
          </cell>
          <cell r="BN8479">
            <v>0</v>
          </cell>
          <cell r="BO8479">
            <v>0</v>
          </cell>
          <cell r="BP8479">
            <v>0</v>
          </cell>
          <cell r="BQ8479">
            <v>0</v>
          </cell>
          <cell r="BR8479">
            <v>0</v>
          </cell>
          <cell r="BS8479">
            <v>0</v>
          </cell>
          <cell r="BT8479">
            <v>0</v>
          </cell>
          <cell r="BU8479">
            <v>0</v>
          </cell>
          <cell r="BV8479">
            <v>0</v>
          </cell>
          <cell r="BW8479">
            <v>0</v>
          </cell>
          <cell r="BX8479">
            <v>0</v>
          </cell>
          <cell r="BY8479">
            <v>0</v>
          </cell>
          <cell r="BZ8479">
            <v>0</v>
          </cell>
          <cell r="CA8479">
            <v>0</v>
          </cell>
          <cell r="CB8479">
            <v>0</v>
          </cell>
        </row>
        <row r="8480">
          <cell r="B8480" t="str">
            <v>E502</v>
          </cell>
          <cell r="C8480" t="str">
            <v>Linha 60 kV P.Ferreiro - Assomada</v>
          </cell>
          <cell r="D8480" t="str">
            <v>T101-44</v>
          </cell>
          <cell r="E8480" t="str">
            <v>T101-44</v>
          </cell>
          <cell r="F8480">
            <v>0</v>
          </cell>
          <cell r="G8480">
            <v>0</v>
          </cell>
          <cell r="H8480" t="str">
            <v>EEM1</v>
          </cell>
          <cell r="I8480" t="str">
            <v>02</v>
          </cell>
          <cell r="J8480" t="str">
            <v>15</v>
          </cell>
          <cell r="K8480">
            <v>0</v>
          </cell>
          <cell r="L8480" t="str">
            <v>X</v>
          </cell>
          <cell r="M8480">
            <v>0</v>
          </cell>
          <cell r="N8480" t="str">
            <v>2004 IMPREVISTA</v>
          </cell>
          <cell r="O8480" t="str">
            <v>NELSON</v>
          </cell>
          <cell r="P8480" t="str">
            <v>14:13:09</v>
          </cell>
          <cell r="Q8480" t="str">
            <v>SFARIA</v>
          </cell>
          <cell r="R8480" t="str">
            <v>10:27:06</v>
          </cell>
          <cell r="S8480" t="str">
            <v>EEM</v>
          </cell>
          <cell r="T8480">
            <v>0</v>
          </cell>
          <cell r="U8480">
            <v>0</v>
          </cell>
          <cell r="V8480">
            <v>0</v>
          </cell>
          <cell r="W8480" t="str">
            <v>EUR</v>
          </cell>
          <cell r="X8480" t="str">
            <v>00</v>
          </cell>
          <cell r="Y8480" t="str">
            <v>00</v>
          </cell>
          <cell r="Z8480">
            <v>0</v>
          </cell>
          <cell r="AA8480" t="str">
            <v>X</v>
          </cell>
          <cell r="AB8480">
            <v>0</v>
          </cell>
          <cell r="AC8480">
            <v>0</v>
          </cell>
          <cell r="AD8480">
            <v>0</v>
          </cell>
          <cell r="AE8480" t="str">
            <v>0000</v>
          </cell>
          <cell r="AF8480">
            <v>0</v>
          </cell>
          <cell r="AG8480">
            <v>0</v>
          </cell>
          <cell r="AH8480">
            <v>0</v>
          </cell>
          <cell r="AI8480">
            <v>0</v>
          </cell>
          <cell r="AJ8480">
            <v>0</v>
          </cell>
          <cell r="AK8480">
            <v>0</v>
          </cell>
          <cell r="AL8480" t="str">
            <v>S/CÓDIGO ANTIGO</v>
          </cell>
          <cell r="AM8480">
            <v>0</v>
          </cell>
          <cell r="AN8480">
            <v>0</v>
          </cell>
          <cell r="AO8480">
            <v>0</v>
          </cell>
          <cell r="AP8480">
            <v>0</v>
          </cell>
          <cell r="AQ8480">
            <v>0</v>
          </cell>
          <cell r="AR8480">
            <v>0</v>
          </cell>
          <cell r="AS8480">
            <v>0</v>
          </cell>
          <cell r="AT8480">
            <v>0</v>
          </cell>
          <cell r="AU8480">
            <v>0</v>
          </cell>
          <cell r="AV8480">
            <v>0</v>
          </cell>
          <cell r="AW8480">
            <v>0</v>
          </cell>
          <cell r="AX8480">
            <v>0</v>
          </cell>
          <cell r="AY8480">
            <v>36913</v>
          </cell>
          <cell r="AZ8480">
            <v>38665</v>
          </cell>
          <cell r="BB8480">
            <v>36999</v>
          </cell>
          <cell r="BH8480">
            <v>0</v>
          </cell>
          <cell r="BI8480" t="str">
            <v>EUR</v>
          </cell>
          <cell r="BM8480">
            <v>0</v>
          </cell>
          <cell r="BN8480">
            <v>0</v>
          </cell>
          <cell r="BO8480">
            <v>0</v>
          </cell>
          <cell r="BP8480">
            <v>0</v>
          </cell>
          <cell r="BQ8480">
            <v>0</v>
          </cell>
          <cell r="BR8480">
            <v>0</v>
          </cell>
          <cell r="BS8480">
            <v>0</v>
          </cell>
          <cell r="BT8480">
            <v>0</v>
          </cell>
          <cell r="BU8480">
            <v>0</v>
          </cell>
          <cell r="BV8480">
            <v>0</v>
          </cell>
          <cell r="BW8480">
            <v>0</v>
          </cell>
          <cell r="BX8480">
            <v>0</v>
          </cell>
          <cell r="BY8480">
            <v>0</v>
          </cell>
          <cell r="BZ8480">
            <v>0</v>
          </cell>
          <cell r="CA8480">
            <v>0</v>
          </cell>
          <cell r="CB8480">
            <v>0</v>
          </cell>
        </row>
        <row r="8481">
          <cell r="B8481" t="str">
            <v>E502</v>
          </cell>
          <cell r="C8481" t="str">
            <v>Linha 30 kV Calheta - Lombo do Meio</v>
          </cell>
          <cell r="D8481" t="str">
            <v>T101-44</v>
          </cell>
          <cell r="E8481" t="str">
            <v>T101-44</v>
          </cell>
          <cell r="F8481">
            <v>0</v>
          </cell>
          <cell r="G8481">
            <v>0</v>
          </cell>
          <cell r="H8481" t="str">
            <v>EEM1</v>
          </cell>
          <cell r="I8481" t="str">
            <v>02</v>
          </cell>
          <cell r="J8481" t="str">
            <v>15</v>
          </cell>
          <cell r="K8481">
            <v>0</v>
          </cell>
          <cell r="L8481" t="str">
            <v>X</v>
          </cell>
          <cell r="M8481">
            <v>0</v>
          </cell>
          <cell r="N8481" t="str">
            <v>2004 IMPREVISTA</v>
          </cell>
          <cell r="O8481" t="str">
            <v>NELSON</v>
          </cell>
          <cell r="P8481" t="str">
            <v>14:14:10</v>
          </cell>
          <cell r="Q8481" t="str">
            <v>SFARIA</v>
          </cell>
          <cell r="R8481" t="str">
            <v>12:23:06</v>
          </cell>
          <cell r="S8481" t="str">
            <v>EEM</v>
          </cell>
          <cell r="T8481">
            <v>0</v>
          </cell>
          <cell r="U8481">
            <v>0</v>
          </cell>
          <cell r="V8481">
            <v>0</v>
          </cell>
          <cell r="W8481" t="str">
            <v>EUR</v>
          </cell>
          <cell r="X8481" t="str">
            <v>00</v>
          </cell>
          <cell r="Y8481" t="str">
            <v>00</v>
          </cell>
          <cell r="Z8481">
            <v>0</v>
          </cell>
          <cell r="AA8481" t="str">
            <v>X</v>
          </cell>
          <cell r="AB8481">
            <v>0</v>
          </cell>
          <cell r="AC8481">
            <v>0</v>
          </cell>
          <cell r="AD8481">
            <v>0</v>
          </cell>
          <cell r="AE8481" t="str">
            <v>0000</v>
          </cell>
          <cell r="AF8481">
            <v>0</v>
          </cell>
          <cell r="AG8481">
            <v>0</v>
          </cell>
          <cell r="AH8481">
            <v>0</v>
          </cell>
          <cell r="AI8481">
            <v>0</v>
          </cell>
          <cell r="AJ8481">
            <v>0</v>
          </cell>
          <cell r="AK8481">
            <v>0</v>
          </cell>
          <cell r="AL8481" t="str">
            <v>S/CÓDIGO ANTIGO</v>
          </cell>
          <cell r="AM8481">
            <v>0</v>
          </cell>
          <cell r="AN8481">
            <v>0</v>
          </cell>
          <cell r="AO8481">
            <v>0</v>
          </cell>
          <cell r="AP8481">
            <v>0</v>
          </cell>
          <cell r="AQ8481">
            <v>0</v>
          </cell>
          <cell r="AR8481">
            <v>0</v>
          </cell>
          <cell r="AS8481">
            <v>0</v>
          </cell>
          <cell r="AT8481">
            <v>0</v>
          </cell>
          <cell r="AU8481">
            <v>0</v>
          </cell>
          <cell r="AV8481">
            <v>0</v>
          </cell>
          <cell r="AW8481">
            <v>0</v>
          </cell>
          <cell r="AX8481">
            <v>0</v>
          </cell>
          <cell r="AY8481">
            <v>36913</v>
          </cell>
          <cell r="AZ8481">
            <v>38533</v>
          </cell>
          <cell r="BB8481">
            <v>36999</v>
          </cell>
          <cell r="BH8481">
            <v>0</v>
          </cell>
          <cell r="BI8481" t="str">
            <v>EUR</v>
          </cell>
          <cell r="BM8481">
            <v>0</v>
          </cell>
          <cell r="BN8481">
            <v>0</v>
          </cell>
          <cell r="BO8481">
            <v>0</v>
          </cell>
          <cell r="BP8481">
            <v>0</v>
          </cell>
          <cell r="BQ8481">
            <v>0</v>
          </cell>
          <cell r="BR8481">
            <v>0</v>
          </cell>
          <cell r="BS8481">
            <v>0</v>
          </cell>
          <cell r="BT8481">
            <v>0</v>
          </cell>
          <cell r="BU8481">
            <v>0</v>
          </cell>
          <cell r="BV8481">
            <v>0</v>
          </cell>
          <cell r="BW8481">
            <v>0</v>
          </cell>
          <cell r="BX8481">
            <v>0</v>
          </cell>
          <cell r="BY8481">
            <v>0</v>
          </cell>
          <cell r="BZ8481">
            <v>0</v>
          </cell>
          <cell r="CA8481">
            <v>0</v>
          </cell>
          <cell r="CB8481">
            <v>0</v>
          </cell>
        </row>
        <row r="8482">
          <cell r="B8482" t="str">
            <v>E502</v>
          </cell>
          <cell r="C8482" t="str">
            <v>Linha 30 kV R.da Janela-Calheta</v>
          </cell>
          <cell r="D8482" t="str">
            <v>T101-44</v>
          </cell>
          <cell r="E8482" t="str">
            <v>T101-44</v>
          </cell>
          <cell r="F8482">
            <v>0</v>
          </cell>
          <cell r="G8482">
            <v>0</v>
          </cell>
          <cell r="H8482" t="str">
            <v>EEM1</v>
          </cell>
          <cell r="I8482" t="str">
            <v>02</v>
          </cell>
          <cell r="J8482" t="str">
            <v>15</v>
          </cell>
          <cell r="K8482">
            <v>0</v>
          </cell>
          <cell r="L8482" t="str">
            <v>X</v>
          </cell>
          <cell r="M8482">
            <v>0</v>
          </cell>
          <cell r="N8482" t="str">
            <v>2004 IMPREVISTA</v>
          </cell>
          <cell r="O8482" t="str">
            <v>NELSON</v>
          </cell>
          <cell r="P8482" t="str">
            <v>14:16:24</v>
          </cell>
          <cell r="Q8482" t="str">
            <v>SFARIA</v>
          </cell>
          <cell r="R8482" t="str">
            <v>12:23:46</v>
          </cell>
          <cell r="S8482" t="str">
            <v>EEM</v>
          </cell>
          <cell r="T8482">
            <v>0</v>
          </cell>
          <cell r="U8482">
            <v>0</v>
          </cell>
          <cell r="V8482">
            <v>0</v>
          </cell>
          <cell r="W8482" t="str">
            <v>EUR</v>
          </cell>
          <cell r="X8482" t="str">
            <v>00</v>
          </cell>
          <cell r="Y8482" t="str">
            <v>00</v>
          </cell>
          <cell r="Z8482">
            <v>0</v>
          </cell>
          <cell r="AA8482" t="str">
            <v>X</v>
          </cell>
          <cell r="AB8482">
            <v>0</v>
          </cell>
          <cell r="AC8482">
            <v>0</v>
          </cell>
          <cell r="AD8482">
            <v>0</v>
          </cell>
          <cell r="AE8482" t="str">
            <v>0000</v>
          </cell>
          <cell r="AF8482">
            <v>0</v>
          </cell>
          <cell r="AG8482">
            <v>0</v>
          </cell>
          <cell r="AH8482">
            <v>0</v>
          </cell>
          <cell r="AI8482">
            <v>0</v>
          </cell>
          <cell r="AJ8482">
            <v>0</v>
          </cell>
          <cell r="AK8482">
            <v>0</v>
          </cell>
          <cell r="AL8482" t="str">
            <v>S/CÓDIGO ANTIGO</v>
          </cell>
          <cell r="AM8482">
            <v>0</v>
          </cell>
          <cell r="AN8482">
            <v>0</v>
          </cell>
          <cell r="AO8482">
            <v>0</v>
          </cell>
          <cell r="AP8482">
            <v>0</v>
          </cell>
          <cell r="AQ8482">
            <v>0</v>
          </cell>
          <cell r="AR8482">
            <v>0</v>
          </cell>
          <cell r="AS8482">
            <v>0</v>
          </cell>
          <cell r="AT8482">
            <v>0</v>
          </cell>
          <cell r="AU8482">
            <v>0</v>
          </cell>
          <cell r="AV8482">
            <v>0</v>
          </cell>
          <cell r="AW8482">
            <v>0</v>
          </cell>
          <cell r="AX8482">
            <v>0</v>
          </cell>
          <cell r="AY8482">
            <v>36913</v>
          </cell>
          <cell r="AZ8482">
            <v>38533</v>
          </cell>
          <cell r="BB8482">
            <v>38323</v>
          </cell>
          <cell r="BH8482">
            <v>0</v>
          </cell>
          <cell r="BI8482" t="str">
            <v>EUR</v>
          </cell>
          <cell r="BM8482">
            <v>0</v>
          </cell>
          <cell r="BN8482">
            <v>0</v>
          </cell>
          <cell r="BO8482">
            <v>0</v>
          </cell>
          <cell r="BP8482">
            <v>0</v>
          </cell>
          <cell r="BQ8482">
            <v>0</v>
          </cell>
          <cell r="BR8482">
            <v>0</v>
          </cell>
          <cell r="BS8482">
            <v>0</v>
          </cell>
          <cell r="BT8482">
            <v>0</v>
          </cell>
          <cell r="BU8482">
            <v>0</v>
          </cell>
          <cell r="BV8482">
            <v>0</v>
          </cell>
          <cell r="BW8482">
            <v>0</v>
          </cell>
          <cell r="BX8482">
            <v>0</v>
          </cell>
          <cell r="BY8482">
            <v>0</v>
          </cell>
          <cell r="BZ8482">
            <v>0</v>
          </cell>
          <cell r="CA8482">
            <v>0</v>
          </cell>
          <cell r="CB8482">
            <v>0</v>
          </cell>
        </row>
        <row r="8483">
          <cell r="B8483" t="str">
            <v>E502</v>
          </cell>
          <cell r="C8483" t="str">
            <v>Linha 30 kV Fonte do Bispo - Calheta</v>
          </cell>
          <cell r="D8483" t="str">
            <v>T101-44</v>
          </cell>
          <cell r="E8483" t="str">
            <v>T101-44</v>
          </cell>
          <cell r="F8483">
            <v>0</v>
          </cell>
          <cell r="G8483">
            <v>0</v>
          </cell>
          <cell r="H8483" t="str">
            <v>EEM1</v>
          </cell>
          <cell r="I8483" t="str">
            <v>02</v>
          </cell>
          <cell r="J8483" t="str">
            <v>15</v>
          </cell>
          <cell r="K8483">
            <v>0</v>
          </cell>
          <cell r="L8483" t="str">
            <v>X</v>
          </cell>
          <cell r="M8483">
            <v>0</v>
          </cell>
          <cell r="N8483" t="str">
            <v>2004 IMPREVISTA</v>
          </cell>
          <cell r="O8483" t="str">
            <v>NELSON</v>
          </cell>
          <cell r="P8483" t="str">
            <v>14:17:24</v>
          </cell>
          <cell r="Q8483" t="str">
            <v>SFARIA</v>
          </cell>
          <cell r="R8483" t="str">
            <v>10:27:17</v>
          </cell>
          <cell r="S8483" t="str">
            <v>EEM</v>
          </cell>
          <cell r="T8483">
            <v>0</v>
          </cell>
          <cell r="U8483">
            <v>0</v>
          </cell>
          <cell r="V8483">
            <v>0</v>
          </cell>
          <cell r="W8483" t="str">
            <v>EUR</v>
          </cell>
          <cell r="X8483" t="str">
            <v>00</v>
          </cell>
          <cell r="Y8483" t="str">
            <v>00</v>
          </cell>
          <cell r="Z8483">
            <v>0</v>
          </cell>
          <cell r="AA8483" t="str">
            <v>X</v>
          </cell>
          <cell r="AB8483">
            <v>0</v>
          </cell>
          <cell r="AC8483">
            <v>0</v>
          </cell>
          <cell r="AD8483">
            <v>0</v>
          </cell>
          <cell r="AE8483" t="str">
            <v>0000</v>
          </cell>
          <cell r="AF8483">
            <v>0</v>
          </cell>
          <cell r="AG8483">
            <v>0</v>
          </cell>
          <cell r="AH8483">
            <v>0</v>
          </cell>
          <cell r="AI8483">
            <v>0</v>
          </cell>
          <cell r="AJ8483">
            <v>0</v>
          </cell>
          <cell r="AK8483">
            <v>0</v>
          </cell>
          <cell r="AL8483" t="str">
            <v>ANULADA NOVA 5-370</v>
          </cell>
          <cell r="AM8483">
            <v>0</v>
          </cell>
          <cell r="AN8483">
            <v>0</v>
          </cell>
          <cell r="AO8483">
            <v>0</v>
          </cell>
          <cell r="AP8483">
            <v>0</v>
          </cell>
          <cell r="AQ8483">
            <v>0</v>
          </cell>
          <cell r="AR8483">
            <v>0</v>
          </cell>
          <cell r="AS8483">
            <v>0</v>
          </cell>
          <cell r="AT8483">
            <v>0</v>
          </cell>
          <cell r="AU8483">
            <v>0</v>
          </cell>
          <cell r="AV8483">
            <v>0</v>
          </cell>
          <cell r="AW8483">
            <v>0</v>
          </cell>
          <cell r="AX8483">
            <v>0</v>
          </cell>
          <cell r="AY8483">
            <v>36913</v>
          </cell>
          <cell r="AZ8483">
            <v>38665</v>
          </cell>
          <cell r="BB8483">
            <v>36999</v>
          </cell>
          <cell r="BH8483">
            <v>0</v>
          </cell>
          <cell r="BI8483" t="str">
            <v>EUR</v>
          </cell>
          <cell r="BM8483">
            <v>0</v>
          </cell>
          <cell r="BN8483">
            <v>0</v>
          </cell>
          <cell r="BO8483">
            <v>0</v>
          </cell>
          <cell r="BP8483">
            <v>0</v>
          </cell>
          <cell r="BQ8483">
            <v>0</v>
          </cell>
          <cell r="BR8483">
            <v>0</v>
          </cell>
          <cell r="BS8483">
            <v>0</v>
          </cell>
          <cell r="BT8483">
            <v>0</v>
          </cell>
          <cell r="BU8483">
            <v>0</v>
          </cell>
          <cell r="BV8483">
            <v>0</v>
          </cell>
          <cell r="BW8483">
            <v>0</v>
          </cell>
          <cell r="BX8483">
            <v>0</v>
          </cell>
          <cell r="BY8483">
            <v>0</v>
          </cell>
          <cell r="BZ8483">
            <v>0</v>
          </cell>
          <cell r="CA8483">
            <v>0</v>
          </cell>
          <cell r="CB8483">
            <v>0</v>
          </cell>
        </row>
        <row r="8484">
          <cell r="B8484" t="str">
            <v>E502</v>
          </cell>
          <cell r="C8484" t="str">
            <v>Linha 30 kV Fonte do Bispo - Prazeres</v>
          </cell>
          <cell r="D8484" t="str">
            <v>T101-44</v>
          </cell>
          <cell r="E8484" t="str">
            <v>T101-44</v>
          </cell>
          <cell r="F8484">
            <v>0</v>
          </cell>
          <cell r="G8484">
            <v>0</v>
          </cell>
          <cell r="H8484" t="str">
            <v>EEM1</v>
          </cell>
          <cell r="I8484" t="str">
            <v>02</v>
          </cell>
          <cell r="J8484" t="str">
            <v>15</v>
          </cell>
          <cell r="K8484">
            <v>0</v>
          </cell>
          <cell r="L8484" t="str">
            <v>X</v>
          </cell>
          <cell r="M8484">
            <v>0</v>
          </cell>
          <cell r="N8484" t="str">
            <v>2004 IMPREVISTA</v>
          </cell>
          <cell r="O8484" t="str">
            <v>NELSON</v>
          </cell>
          <cell r="P8484" t="str">
            <v>14:18:30</v>
          </cell>
          <cell r="Q8484" t="str">
            <v>SFARIA</v>
          </cell>
          <cell r="R8484" t="str">
            <v>12:23:25</v>
          </cell>
          <cell r="S8484" t="str">
            <v>EEM</v>
          </cell>
          <cell r="T8484">
            <v>0</v>
          </cell>
          <cell r="U8484">
            <v>0</v>
          </cell>
          <cell r="V8484">
            <v>0</v>
          </cell>
          <cell r="W8484" t="str">
            <v>EUR</v>
          </cell>
          <cell r="X8484" t="str">
            <v>00</v>
          </cell>
          <cell r="Y8484" t="str">
            <v>00</v>
          </cell>
          <cell r="Z8484">
            <v>0</v>
          </cell>
          <cell r="AA8484" t="str">
            <v>X</v>
          </cell>
          <cell r="AB8484">
            <v>0</v>
          </cell>
          <cell r="AC8484">
            <v>0</v>
          </cell>
          <cell r="AD8484">
            <v>0</v>
          </cell>
          <cell r="AE8484" t="str">
            <v>0000</v>
          </cell>
          <cell r="AF8484">
            <v>0</v>
          </cell>
          <cell r="AG8484">
            <v>0</v>
          </cell>
          <cell r="AH8484">
            <v>0</v>
          </cell>
          <cell r="AI8484">
            <v>0</v>
          </cell>
          <cell r="AJ8484">
            <v>0</v>
          </cell>
          <cell r="AK8484">
            <v>0</v>
          </cell>
          <cell r="AL8484" t="str">
            <v>S/CÓDIGO ANTIGO</v>
          </cell>
          <cell r="AM8484">
            <v>0</v>
          </cell>
          <cell r="AN8484">
            <v>0</v>
          </cell>
          <cell r="AO8484">
            <v>0</v>
          </cell>
          <cell r="AP8484">
            <v>0</v>
          </cell>
          <cell r="AQ8484">
            <v>0</v>
          </cell>
          <cell r="AR8484">
            <v>0</v>
          </cell>
          <cell r="AS8484">
            <v>0</v>
          </cell>
          <cell r="AT8484">
            <v>0</v>
          </cell>
          <cell r="AU8484">
            <v>0</v>
          </cell>
          <cell r="AV8484">
            <v>0</v>
          </cell>
          <cell r="AW8484">
            <v>0</v>
          </cell>
          <cell r="AX8484">
            <v>0</v>
          </cell>
          <cell r="AY8484">
            <v>36913</v>
          </cell>
          <cell r="AZ8484">
            <v>38533</v>
          </cell>
          <cell r="BB8484">
            <v>36999</v>
          </cell>
          <cell r="BH8484">
            <v>0</v>
          </cell>
          <cell r="BI8484" t="str">
            <v>EUR</v>
          </cell>
          <cell r="BM8484">
            <v>0</v>
          </cell>
          <cell r="BN8484">
            <v>0</v>
          </cell>
          <cell r="BO8484">
            <v>0</v>
          </cell>
          <cell r="BP8484">
            <v>0</v>
          </cell>
          <cell r="BQ8484">
            <v>0</v>
          </cell>
          <cell r="BR8484">
            <v>0</v>
          </cell>
          <cell r="BS8484">
            <v>0</v>
          </cell>
          <cell r="BT8484">
            <v>0</v>
          </cell>
          <cell r="BU8484">
            <v>0</v>
          </cell>
          <cell r="BV8484">
            <v>0</v>
          </cell>
          <cell r="BW8484">
            <v>0</v>
          </cell>
          <cell r="BX8484">
            <v>0</v>
          </cell>
          <cell r="BY8484">
            <v>0</v>
          </cell>
          <cell r="BZ8484">
            <v>0</v>
          </cell>
          <cell r="CA8484">
            <v>0</v>
          </cell>
          <cell r="CB8484">
            <v>0</v>
          </cell>
        </row>
        <row r="8485">
          <cell r="B8485" t="str">
            <v>E502</v>
          </cell>
          <cell r="C8485" t="str">
            <v>Linha 30 kV Calheta - Prazeres</v>
          </cell>
          <cell r="D8485" t="str">
            <v>T101-44</v>
          </cell>
          <cell r="E8485" t="str">
            <v>T101-44</v>
          </cell>
          <cell r="F8485">
            <v>0</v>
          </cell>
          <cell r="G8485">
            <v>0</v>
          </cell>
          <cell r="H8485" t="str">
            <v>EEM1</v>
          </cell>
          <cell r="I8485" t="str">
            <v>02</v>
          </cell>
          <cell r="J8485" t="str">
            <v>15</v>
          </cell>
          <cell r="K8485">
            <v>0</v>
          </cell>
          <cell r="L8485" t="str">
            <v>X</v>
          </cell>
          <cell r="M8485">
            <v>0</v>
          </cell>
          <cell r="N8485" t="str">
            <v>2004 IMPREVISTA</v>
          </cell>
          <cell r="O8485" t="str">
            <v>NELSON</v>
          </cell>
          <cell r="P8485" t="str">
            <v>14:19:20</v>
          </cell>
          <cell r="Q8485" t="str">
            <v>SFARIA</v>
          </cell>
          <cell r="R8485" t="str">
            <v>10:27:25</v>
          </cell>
          <cell r="S8485" t="str">
            <v>EEM</v>
          </cell>
          <cell r="T8485">
            <v>0</v>
          </cell>
          <cell r="U8485">
            <v>0</v>
          </cell>
          <cell r="V8485">
            <v>0</v>
          </cell>
          <cell r="W8485" t="str">
            <v>EUR</v>
          </cell>
          <cell r="X8485" t="str">
            <v>00</v>
          </cell>
          <cell r="Y8485" t="str">
            <v>00</v>
          </cell>
          <cell r="Z8485">
            <v>0</v>
          </cell>
          <cell r="AA8485" t="str">
            <v>X</v>
          </cell>
          <cell r="AB8485">
            <v>0</v>
          </cell>
          <cell r="AC8485">
            <v>0</v>
          </cell>
          <cell r="AD8485">
            <v>0</v>
          </cell>
          <cell r="AE8485" t="str">
            <v>0000</v>
          </cell>
          <cell r="AF8485">
            <v>0</v>
          </cell>
          <cell r="AG8485">
            <v>0</v>
          </cell>
          <cell r="AH8485">
            <v>0</v>
          </cell>
          <cell r="AI8485">
            <v>0</v>
          </cell>
          <cell r="AJ8485">
            <v>0</v>
          </cell>
          <cell r="AK8485">
            <v>0</v>
          </cell>
          <cell r="AL8485" t="str">
            <v>S/CÓDIGO ANTIGO</v>
          </cell>
          <cell r="AM8485">
            <v>0</v>
          </cell>
          <cell r="AN8485">
            <v>0</v>
          </cell>
          <cell r="AO8485">
            <v>0</v>
          </cell>
          <cell r="AP8485">
            <v>0</v>
          </cell>
          <cell r="AQ8485">
            <v>0</v>
          </cell>
          <cell r="AR8485">
            <v>0</v>
          </cell>
          <cell r="AS8485">
            <v>0</v>
          </cell>
          <cell r="AT8485">
            <v>0</v>
          </cell>
          <cell r="AU8485">
            <v>0</v>
          </cell>
          <cell r="AV8485">
            <v>0</v>
          </cell>
          <cell r="AW8485">
            <v>0</v>
          </cell>
          <cell r="AX8485">
            <v>0</v>
          </cell>
          <cell r="AY8485">
            <v>36913</v>
          </cell>
          <cell r="AZ8485">
            <v>38665</v>
          </cell>
          <cell r="BB8485">
            <v>36999</v>
          </cell>
          <cell r="BH8485">
            <v>0</v>
          </cell>
          <cell r="BI8485" t="str">
            <v>EUR</v>
          </cell>
          <cell r="BM8485">
            <v>0</v>
          </cell>
          <cell r="BN8485">
            <v>0</v>
          </cell>
          <cell r="BO8485">
            <v>0</v>
          </cell>
          <cell r="BP8485">
            <v>0</v>
          </cell>
          <cell r="BQ8485">
            <v>0</v>
          </cell>
          <cell r="BR8485">
            <v>0</v>
          </cell>
          <cell r="BS8485">
            <v>0</v>
          </cell>
          <cell r="BT8485">
            <v>0</v>
          </cell>
          <cell r="BU8485">
            <v>0</v>
          </cell>
          <cell r="BV8485">
            <v>0</v>
          </cell>
          <cell r="BW8485">
            <v>0</v>
          </cell>
          <cell r="BX8485">
            <v>0</v>
          </cell>
          <cell r="BY8485">
            <v>0</v>
          </cell>
          <cell r="BZ8485">
            <v>0</v>
          </cell>
          <cell r="CA8485">
            <v>0</v>
          </cell>
          <cell r="CB8485">
            <v>0</v>
          </cell>
        </row>
        <row r="8486">
          <cell r="B8486" t="str">
            <v>E502</v>
          </cell>
          <cell r="C8486" t="str">
            <v>Linha 60 kV Socorridos I e Socorridos II</v>
          </cell>
          <cell r="D8486" t="str">
            <v>T101-44</v>
          </cell>
          <cell r="E8486" t="str">
            <v>T101-44</v>
          </cell>
          <cell r="F8486">
            <v>0</v>
          </cell>
          <cell r="G8486">
            <v>0</v>
          </cell>
          <cell r="H8486" t="str">
            <v>EEM1</v>
          </cell>
          <cell r="I8486" t="str">
            <v>02</v>
          </cell>
          <cell r="J8486" t="str">
            <v>15</v>
          </cell>
          <cell r="K8486">
            <v>0</v>
          </cell>
          <cell r="L8486" t="str">
            <v>X</v>
          </cell>
          <cell r="M8486">
            <v>0</v>
          </cell>
          <cell r="N8486" t="str">
            <v>2004 IMPREVISTA</v>
          </cell>
          <cell r="O8486" t="str">
            <v>NELSON</v>
          </cell>
          <cell r="P8486" t="str">
            <v>14:19:59</v>
          </cell>
          <cell r="Q8486" t="str">
            <v>SFARIA</v>
          </cell>
          <cell r="R8486" t="str">
            <v>10:27:35</v>
          </cell>
          <cell r="S8486" t="str">
            <v>EEM</v>
          </cell>
          <cell r="T8486">
            <v>0</v>
          </cell>
          <cell r="U8486">
            <v>0</v>
          </cell>
          <cell r="V8486">
            <v>0</v>
          </cell>
          <cell r="W8486" t="str">
            <v>EUR</v>
          </cell>
          <cell r="X8486" t="str">
            <v>00</v>
          </cell>
          <cell r="Y8486" t="str">
            <v>00</v>
          </cell>
          <cell r="Z8486">
            <v>0</v>
          </cell>
          <cell r="AA8486" t="str">
            <v>X</v>
          </cell>
          <cell r="AB8486">
            <v>0</v>
          </cell>
          <cell r="AC8486">
            <v>0</v>
          </cell>
          <cell r="AD8486">
            <v>0</v>
          </cell>
          <cell r="AE8486" t="str">
            <v>0000</v>
          </cell>
          <cell r="AF8486">
            <v>0</v>
          </cell>
          <cell r="AG8486">
            <v>0</v>
          </cell>
          <cell r="AH8486">
            <v>0</v>
          </cell>
          <cell r="AI8486">
            <v>0</v>
          </cell>
          <cell r="AJ8486">
            <v>0</v>
          </cell>
          <cell r="AK8486">
            <v>0</v>
          </cell>
          <cell r="AL8486" t="str">
            <v>S/CÓDIGO ANTIGO</v>
          </cell>
          <cell r="AM8486">
            <v>0</v>
          </cell>
          <cell r="AN8486">
            <v>0</v>
          </cell>
          <cell r="AO8486">
            <v>0</v>
          </cell>
          <cell r="AP8486">
            <v>0</v>
          </cell>
          <cell r="AQ8486">
            <v>0</v>
          </cell>
          <cell r="AR8486">
            <v>0</v>
          </cell>
          <cell r="AS8486">
            <v>0</v>
          </cell>
          <cell r="AT8486">
            <v>0</v>
          </cell>
          <cell r="AU8486">
            <v>0</v>
          </cell>
          <cell r="AV8486">
            <v>0</v>
          </cell>
          <cell r="AW8486">
            <v>0</v>
          </cell>
          <cell r="AX8486">
            <v>0</v>
          </cell>
          <cell r="AY8486">
            <v>36913</v>
          </cell>
          <cell r="AZ8486">
            <v>38665</v>
          </cell>
          <cell r="BB8486">
            <v>36999</v>
          </cell>
          <cell r="BH8486">
            <v>0</v>
          </cell>
          <cell r="BI8486" t="str">
            <v>EUR</v>
          </cell>
          <cell r="BM8486">
            <v>0</v>
          </cell>
          <cell r="BN8486">
            <v>0</v>
          </cell>
          <cell r="BO8486">
            <v>0</v>
          </cell>
          <cell r="BP8486">
            <v>0</v>
          </cell>
          <cell r="BQ8486">
            <v>0</v>
          </cell>
          <cell r="BR8486">
            <v>0</v>
          </cell>
          <cell r="BS8486">
            <v>0</v>
          </cell>
          <cell r="BT8486">
            <v>0</v>
          </cell>
          <cell r="BU8486">
            <v>0</v>
          </cell>
          <cell r="BV8486">
            <v>0</v>
          </cell>
          <cell r="BW8486">
            <v>0</v>
          </cell>
          <cell r="BX8486">
            <v>0</v>
          </cell>
          <cell r="BY8486">
            <v>0</v>
          </cell>
          <cell r="BZ8486">
            <v>0</v>
          </cell>
          <cell r="CA8486">
            <v>0</v>
          </cell>
          <cell r="CB8486">
            <v>0</v>
          </cell>
        </row>
        <row r="8487">
          <cell r="B8487" t="str">
            <v>E502</v>
          </cell>
          <cell r="C8487" t="str">
            <v>Linha 60 kV Faial - Santana</v>
          </cell>
          <cell r="D8487" t="str">
            <v>T101-44</v>
          </cell>
          <cell r="E8487" t="str">
            <v>T101-44</v>
          </cell>
          <cell r="F8487">
            <v>0</v>
          </cell>
          <cell r="G8487">
            <v>0</v>
          </cell>
          <cell r="H8487" t="str">
            <v>EEM1</v>
          </cell>
          <cell r="I8487" t="str">
            <v>02</v>
          </cell>
          <cell r="J8487" t="str">
            <v>15</v>
          </cell>
          <cell r="K8487">
            <v>0</v>
          </cell>
          <cell r="L8487" t="str">
            <v>X</v>
          </cell>
          <cell r="M8487">
            <v>0</v>
          </cell>
          <cell r="N8487" t="str">
            <v>2004 IMPREVISTA</v>
          </cell>
          <cell r="O8487" t="str">
            <v>NELSON</v>
          </cell>
          <cell r="P8487" t="str">
            <v>14:20:44</v>
          </cell>
          <cell r="Q8487" t="str">
            <v>SFARIA</v>
          </cell>
          <cell r="R8487" t="str">
            <v>12:25:02</v>
          </cell>
          <cell r="S8487" t="str">
            <v>EEM</v>
          </cell>
          <cell r="T8487">
            <v>0</v>
          </cell>
          <cell r="U8487">
            <v>0</v>
          </cell>
          <cell r="V8487">
            <v>0</v>
          </cell>
          <cell r="W8487" t="str">
            <v>EUR</v>
          </cell>
          <cell r="X8487" t="str">
            <v>00</v>
          </cell>
          <cell r="Y8487" t="str">
            <v>00</v>
          </cell>
          <cell r="Z8487">
            <v>0</v>
          </cell>
          <cell r="AA8487" t="str">
            <v>X</v>
          </cell>
          <cell r="AB8487">
            <v>0</v>
          </cell>
          <cell r="AC8487">
            <v>0</v>
          </cell>
          <cell r="AD8487">
            <v>0</v>
          </cell>
          <cell r="AE8487" t="str">
            <v>0000</v>
          </cell>
          <cell r="AF8487">
            <v>0</v>
          </cell>
          <cell r="AG8487">
            <v>0</v>
          </cell>
          <cell r="AH8487">
            <v>0</v>
          </cell>
          <cell r="AI8487">
            <v>0</v>
          </cell>
          <cell r="AJ8487">
            <v>0</v>
          </cell>
          <cell r="AK8487">
            <v>0</v>
          </cell>
          <cell r="AL8487" t="str">
            <v>S/CÓDIGO ANTIGO</v>
          </cell>
          <cell r="AM8487">
            <v>0</v>
          </cell>
          <cell r="AN8487">
            <v>0</v>
          </cell>
          <cell r="AO8487">
            <v>0</v>
          </cell>
          <cell r="AP8487">
            <v>0</v>
          </cell>
          <cell r="AQ8487">
            <v>0</v>
          </cell>
          <cell r="AR8487">
            <v>0</v>
          </cell>
          <cell r="AS8487">
            <v>0</v>
          </cell>
          <cell r="AT8487">
            <v>0</v>
          </cell>
          <cell r="AU8487">
            <v>0</v>
          </cell>
          <cell r="AV8487">
            <v>0</v>
          </cell>
          <cell r="AW8487">
            <v>0</v>
          </cell>
          <cell r="AX8487">
            <v>0</v>
          </cell>
          <cell r="AY8487">
            <v>36913</v>
          </cell>
          <cell r="AZ8487">
            <v>38533</v>
          </cell>
          <cell r="BB8487">
            <v>36999</v>
          </cell>
          <cell r="BH8487">
            <v>0</v>
          </cell>
          <cell r="BI8487" t="str">
            <v>EUR</v>
          </cell>
          <cell r="BM8487">
            <v>0</v>
          </cell>
          <cell r="BN8487">
            <v>0</v>
          </cell>
          <cell r="BO8487">
            <v>0</v>
          </cell>
          <cell r="BP8487">
            <v>0</v>
          </cell>
          <cell r="BQ8487">
            <v>0</v>
          </cell>
          <cell r="BR8487">
            <v>0</v>
          </cell>
          <cell r="BS8487">
            <v>0</v>
          </cell>
          <cell r="BT8487">
            <v>0</v>
          </cell>
          <cell r="BU8487">
            <v>0</v>
          </cell>
          <cell r="BV8487">
            <v>0</v>
          </cell>
          <cell r="BW8487">
            <v>0</v>
          </cell>
          <cell r="BX8487">
            <v>0</v>
          </cell>
          <cell r="BY8487">
            <v>0</v>
          </cell>
          <cell r="BZ8487">
            <v>0</v>
          </cell>
          <cell r="CA8487">
            <v>0</v>
          </cell>
          <cell r="CB8487">
            <v>0</v>
          </cell>
        </row>
        <row r="8488">
          <cell r="B8488" t="str">
            <v>E502</v>
          </cell>
          <cell r="C8488" t="str">
            <v>Linha 60 kV Central - Sub.do Caniçal</v>
          </cell>
          <cell r="D8488" t="str">
            <v>T101-44</v>
          </cell>
          <cell r="E8488" t="str">
            <v>T101-44</v>
          </cell>
          <cell r="F8488">
            <v>0</v>
          </cell>
          <cell r="G8488">
            <v>0</v>
          </cell>
          <cell r="H8488" t="str">
            <v>EEM1</v>
          </cell>
          <cell r="I8488" t="str">
            <v>02</v>
          </cell>
          <cell r="J8488" t="str">
            <v>15</v>
          </cell>
          <cell r="K8488">
            <v>0</v>
          </cell>
          <cell r="L8488" t="str">
            <v>X</v>
          </cell>
          <cell r="M8488">
            <v>0</v>
          </cell>
          <cell r="N8488" t="str">
            <v>2004 IMPREVISTA</v>
          </cell>
          <cell r="O8488" t="str">
            <v>NELSON</v>
          </cell>
          <cell r="P8488" t="str">
            <v>14:21:49</v>
          </cell>
          <cell r="Q8488" t="str">
            <v>SFARIA</v>
          </cell>
          <cell r="R8488" t="str">
            <v>12:24:50</v>
          </cell>
          <cell r="S8488" t="str">
            <v>EEM</v>
          </cell>
          <cell r="T8488">
            <v>0</v>
          </cell>
          <cell r="U8488">
            <v>0</v>
          </cell>
          <cell r="V8488">
            <v>0</v>
          </cell>
          <cell r="W8488" t="str">
            <v>EUR</v>
          </cell>
          <cell r="X8488" t="str">
            <v>00</v>
          </cell>
          <cell r="Y8488" t="str">
            <v>00</v>
          </cell>
          <cell r="Z8488">
            <v>0</v>
          </cell>
          <cell r="AA8488" t="str">
            <v>X</v>
          </cell>
          <cell r="AB8488">
            <v>0</v>
          </cell>
          <cell r="AC8488">
            <v>0</v>
          </cell>
          <cell r="AD8488">
            <v>0</v>
          </cell>
          <cell r="AE8488" t="str">
            <v>0000</v>
          </cell>
          <cell r="AF8488">
            <v>0</v>
          </cell>
          <cell r="AG8488">
            <v>0</v>
          </cell>
          <cell r="AH8488">
            <v>0</v>
          </cell>
          <cell r="AI8488">
            <v>0</v>
          </cell>
          <cell r="AJ8488">
            <v>0</v>
          </cell>
          <cell r="AK8488">
            <v>0</v>
          </cell>
          <cell r="AL8488" t="str">
            <v>S/CÓDIGO ANTIGO</v>
          </cell>
          <cell r="AM8488">
            <v>0</v>
          </cell>
          <cell r="AN8488">
            <v>0</v>
          </cell>
          <cell r="AO8488">
            <v>0</v>
          </cell>
          <cell r="AP8488">
            <v>0</v>
          </cell>
          <cell r="AQ8488">
            <v>0</v>
          </cell>
          <cell r="AR8488">
            <v>0</v>
          </cell>
          <cell r="AS8488">
            <v>0</v>
          </cell>
          <cell r="AT8488">
            <v>0</v>
          </cell>
          <cell r="AU8488">
            <v>0</v>
          </cell>
          <cell r="AV8488">
            <v>0</v>
          </cell>
          <cell r="AW8488">
            <v>0</v>
          </cell>
          <cell r="AX8488">
            <v>0</v>
          </cell>
          <cell r="AY8488">
            <v>36913</v>
          </cell>
          <cell r="AZ8488">
            <v>38533</v>
          </cell>
          <cell r="BB8488">
            <v>36999</v>
          </cell>
          <cell r="BH8488">
            <v>0</v>
          </cell>
          <cell r="BI8488" t="str">
            <v>EUR</v>
          </cell>
          <cell r="BM8488">
            <v>0</v>
          </cell>
          <cell r="BN8488">
            <v>0</v>
          </cell>
          <cell r="BO8488">
            <v>0</v>
          </cell>
          <cell r="BP8488">
            <v>0</v>
          </cell>
          <cell r="BQ8488">
            <v>0</v>
          </cell>
          <cell r="BR8488">
            <v>0</v>
          </cell>
          <cell r="BS8488">
            <v>0</v>
          </cell>
          <cell r="BT8488">
            <v>0</v>
          </cell>
          <cell r="BU8488">
            <v>0</v>
          </cell>
          <cell r="BV8488">
            <v>0</v>
          </cell>
          <cell r="BW8488">
            <v>0</v>
          </cell>
          <cell r="BX8488">
            <v>0</v>
          </cell>
          <cell r="BY8488">
            <v>0</v>
          </cell>
          <cell r="BZ8488">
            <v>0</v>
          </cell>
          <cell r="CA8488">
            <v>0</v>
          </cell>
          <cell r="CB8488">
            <v>0</v>
          </cell>
        </row>
        <row r="8489">
          <cell r="B8489" t="str">
            <v>E502</v>
          </cell>
          <cell r="C8489" t="str">
            <v>Linha 30 kV P.Ferreiro - Sub.do Funchal</v>
          </cell>
          <cell r="D8489" t="str">
            <v>T101-44</v>
          </cell>
          <cell r="E8489" t="str">
            <v>T101-44</v>
          </cell>
          <cell r="F8489">
            <v>0</v>
          </cell>
          <cell r="G8489">
            <v>0</v>
          </cell>
          <cell r="H8489" t="str">
            <v>EEM1</v>
          </cell>
          <cell r="I8489" t="str">
            <v>02</v>
          </cell>
          <cell r="J8489" t="str">
            <v>15</v>
          </cell>
          <cell r="K8489">
            <v>0</v>
          </cell>
          <cell r="L8489" t="str">
            <v>X</v>
          </cell>
          <cell r="M8489">
            <v>0</v>
          </cell>
          <cell r="N8489" t="str">
            <v>2004 IMPREVISTA</v>
          </cell>
          <cell r="O8489" t="str">
            <v>NELSON</v>
          </cell>
          <cell r="P8489" t="str">
            <v>14:22:42</v>
          </cell>
          <cell r="Q8489" t="str">
            <v>SFARIA</v>
          </cell>
          <cell r="R8489" t="str">
            <v>10:27:45</v>
          </cell>
          <cell r="S8489" t="str">
            <v>EEM</v>
          </cell>
          <cell r="T8489">
            <v>0</v>
          </cell>
          <cell r="U8489">
            <v>0</v>
          </cell>
          <cell r="V8489">
            <v>0</v>
          </cell>
          <cell r="W8489" t="str">
            <v>EUR</v>
          </cell>
          <cell r="X8489" t="str">
            <v>00</v>
          </cell>
          <cell r="Y8489" t="str">
            <v>00</v>
          </cell>
          <cell r="Z8489">
            <v>0</v>
          </cell>
          <cell r="AA8489" t="str">
            <v>X</v>
          </cell>
          <cell r="AB8489">
            <v>0</v>
          </cell>
          <cell r="AC8489">
            <v>0</v>
          </cell>
          <cell r="AD8489">
            <v>0</v>
          </cell>
          <cell r="AE8489" t="str">
            <v>0000</v>
          </cell>
          <cell r="AF8489">
            <v>0</v>
          </cell>
          <cell r="AG8489">
            <v>0</v>
          </cell>
          <cell r="AH8489">
            <v>0</v>
          </cell>
          <cell r="AI8489">
            <v>0</v>
          </cell>
          <cell r="AJ8489">
            <v>0</v>
          </cell>
          <cell r="AK8489">
            <v>0</v>
          </cell>
          <cell r="AL8489" t="str">
            <v>S/CÓDIGO ANTIGO</v>
          </cell>
          <cell r="AM8489">
            <v>0</v>
          </cell>
          <cell r="AN8489">
            <v>0</v>
          </cell>
          <cell r="AO8489">
            <v>0</v>
          </cell>
          <cell r="AP8489">
            <v>0</v>
          </cell>
          <cell r="AQ8489">
            <v>0</v>
          </cell>
          <cell r="AR8489">
            <v>0</v>
          </cell>
          <cell r="AS8489">
            <v>0</v>
          </cell>
          <cell r="AT8489">
            <v>0</v>
          </cell>
          <cell r="AU8489">
            <v>0</v>
          </cell>
          <cell r="AV8489">
            <v>0</v>
          </cell>
          <cell r="AW8489">
            <v>0</v>
          </cell>
          <cell r="AX8489">
            <v>0</v>
          </cell>
          <cell r="AY8489">
            <v>36913</v>
          </cell>
          <cell r="AZ8489">
            <v>38665</v>
          </cell>
          <cell r="BB8489">
            <v>36999</v>
          </cell>
          <cell r="BH8489">
            <v>0</v>
          </cell>
          <cell r="BI8489" t="str">
            <v>EUR</v>
          </cell>
          <cell r="BM8489">
            <v>0</v>
          </cell>
          <cell r="BN8489">
            <v>0</v>
          </cell>
          <cell r="BO8489">
            <v>0</v>
          </cell>
          <cell r="BP8489">
            <v>0</v>
          </cell>
          <cell r="BQ8489">
            <v>0</v>
          </cell>
          <cell r="BR8489">
            <v>0</v>
          </cell>
          <cell r="BS8489">
            <v>0</v>
          </cell>
          <cell r="BT8489">
            <v>0</v>
          </cell>
          <cell r="BU8489">
            <v>0</v>
          </cell>
          <cell r="BV8489">
            <v>0</v>
          </cell>
          <cell r="BW8489">
            <v>0</v>
          </cell>
          <cell r="BX8489">
            <v>0</v>
          </cell>
          <cell r="BY8489">
            <v>0</v>
          </cell>
          <cell r="BZ8489">
            <v>0</v>
          </cell>
          <cell r="CA8489">
            <v>0</v>
          </cell>
          <cell r="CB8489">
            <v>0</v>
          </cell>
        </row>
        <row r="8490">
          <cell r="B8490" t="str">
            <v>E502</v>
          </cell>
          <cell r="C8490" t="str">
            <v>Linha 30kV F.Nogueira-B.Sucesso(Derivaçã</v>
          </cell>
          <cell r="D8490" t="str">
            <v>T101-44</v>
          </cell>
          <cell r="E8490" t="str">
            <v>T101-44</v>
          </cell>
          <cell r="F8490">
            <v>0</v>
          </cell>
          <cell r="G8490">
            <v>0</v>
          </cell>
          <cell r="H8490" t="str">
            <v>EEM1</v>
          </cell>
          <cell r="I8490" t="str">
            <v>02</v>
          </cell>
          <cell r="J8490" t="str">
            <v>15</v>
          </cell>
          <cell r="K8490">
            <v>0</v>
          </cell>
          <cell r="L8490" t="str">
            <v>X</v>
          </cell>
          <cell r="M8490">
            <v>0</v>
          </cell>
          <cell r="N8490" t="str">
            <v>2004 IMPREVISTA</v>
          </cell>
          <cell r="O8490" t="str">
            <v>NELSON</v>
          </cell>
          <cell r="P8490" t="str">
            <v>14:23:37</v>
          </cell>
          <cell r="Q8490" t="str">
            <v>SFARIA</v>
          </cell>
          <cell r="R8490" t="str">
            <v>12:24:37</v>
          </cell>
          <cell r="S8490" t="str">
            <v>EEM</v>
          </cell>
          <cell r="T8490">
            <v>0</v>
          </cell>
          <cell r="U8490">
            <v>0</v>
          </cell>
          <cell r="V8490">
            <v>0</v>
          </cell>
          <cell r="W8490" t="str">
            <v>EUR</v>
          </cell>
          <cell r="X8490" t="str">
            <v>00</v>
          </cell>
          <cell r="Y8490" t="str">
            <v>00</v>
          </cell>
          <cell r="Z8490">
            <v>0</v>
          </cell>
          <cell r="AA8490" t="str">
            <v>X</v>
          </cell>
          <cell r="AB8490">
            <v>0</v>
          </cell>
          <cell r="AC8490">
            <v>0</v>
          </cell>
          <cell r="AD8490">
            <v>0</v>
          </cell>
          <cell r="AE8490" t="str">
            <v>0000</v>
          </cell>
          <cell r="AF8490">
            <v>0</v>
          </cell>
          <cell r="AG8490">
            <v>0</v>
          </cell>
          <cell r="AH8490">
            <v>0</v>
          </cell>
          <cell r="AI8490">
            <v>0</v>
          </cell>
          <cell r="AJ8490">
            <v>0</v>
          </cell>
          <cell r="AK8490">
            <v>0</v>
          </cell>
          <cell r="AL8490" t="str">
            <v>S/CÓDIGO ANTIGO</v>
          </cell>
          <cell r="AM8490">
            <v>0</v>
          </cell>
          <cell r="AN8490">
            <v>0</v>
          </cell>
          <cell r="AO8490">
            <v>0</v>
          </cell>
          <cell r="AP8490">
            <v>0</v>
          </cell>
          <cell r="AQ8490">
            <v>0</v>
          </cell>
          <cell r="AR8490">
            <v>0</v>
          </cell>
          <cell r="AS8490">
            <v>0</v>
          </cell>
          <cell r="AT8490">
            <v>0</v>
          </cell>
          <cell r="AU8490">
            <v>0</v>
          </cell>
          <cell r="AV8490">
            <v>0</v>
          </cell>
          <cell r="AW8490">
            <v>0</v>
          </cell>
          <cell r="AX8490">
            <v>0</v>
          </cell>
          <cell r="AY8490">
            <v>36913</v>
          </cell>
          <cell r="AZ8490">
            <v>38533</v>
          </cell>
          <cell r="BB8490">
            <v>36999</v>
          </cell>
          <cell r="BH8490">
            <v>0</v>
          </cell>
          <cell r="BI8490" t="str">
            <v>EUR</v>
          </cell>
          <cell r="BM8490">
            <v>0</v>
          </cell>
          <cell r="BN8490">
            <v>0</v>
          </cell>
          <cell r="BO8490">
            <v>0</v>
          </cell>
          <cell r="BP8490">
            <v>0</v>
          </cell>
          <cell r="BQ8490">
            <v>0</v>
          </cell>
          <cell r="BR8490">
            <v>0</v>
          </cell>
          <cell r="BS8490">
            <v>0</v>
          </cell>
          <cell r="BT8490">
            <v>0</v>
          </cell>
          <cell r="BU8490">
            <v>0</v>
          </cell>
          <cell r="BV8490">
            <v>0</v>
          </cell>
          <cell r="BW8490">
            <v>0</v>
          </cell>
          <cell r="BX8490">
            <v>0</v>
          </cell>
          <cell r="BY8490">
            <v>0</v>
          </cell>
          <cell r="BZ8490">
            <v>0</v>
          </cell>
          <cell r="CA8490">
            <v>0</v>
          </cell>
          <cell r="CB8490">
            <v>0</v>
          </cell>
        </row>
        <row r="8491">
          <cell r="B8491" t="str">
            <v>E503</v>
          </cell>
          <cell r="C8491" t="str">
            <v>CONS.FORT.MT DO SANTO DA SERRA</v>
          </cell>
          <cell r="D8491" t="str">
            <v>D202029-02</v>
          </cell>
          <cell r="E8491" t="str">
            <v>D202029-02</v>
          </cell>
          <cell r="F8491">
            <v>0</v>
          </cell>
          <cell r="G8491">
            <v>0</v>
          </cell>
          <cell r="H8491" t="str">
            <v>EEM1</v>
          </cell>
          <cell r="I8491" t="str">
            <v>02</v>
          </cell>
          <cell r="J8491" t="str">
            <v>70</v>
          </cell>
          <cell r="K8491">
            <v>0</v>
          </cell>
          <cell r="L8491" t="str">
            <v>X</v>
          </cell>
          <cell r="M8491">
            <v>0</v>
          </cell>
          <cell r="N8491">
            <v>0</v>
          </cell>
          <cell r="O8491" t="str">
            <v>CMANUEL</v>
          </cell>
          <cell r="P8491" t="str">
            <v>12:04:25</v>
          </cell>
          <cell r="Q8491" t="str">
            <v>SFARIA</v>
          </cell>
          <cell r="R8491" t="str">
            <v>10:06:33</v>
          </cell>
          <cell r="S8491" t="str">
            <v>EEM</v>
          </cell>
          <cell r="T8491">
            <v>0</v>
          </cell>
          <cell r="U8491">
            <v>0</v>
          </cell>
          <cell r="V8491">
            <v>0</v>
          </cell>
          <cell r="W8491" t="str">
            <v>EUR</v>
          </cell>
          <cell r="X8491" t="str">
            <v>00</v>
          </cell>
          <cell r="Y8491" t="str">
            <v>00</v>
          </cell>
          <cell r="Z8491">
            <v>0</v>
          </cell>
          <cell r="AA8491" t="str">
            <v>X</v>
          </cell>
          <cell r="AB8491">
            <v>0</v>
          </cell>
          <cell r="AC8491">
            <v>0</v>
          </cell>
          <cell r="AD8491">
            <v>0</v>
          </cell>
          <cell r="AE8491" t="str">
            <v>0000</v>
          </cell>
          <cell r="AF8491">
            <v>0</v>
          </cell>
          <cell r="AG8491">
            <v>0</v>
          </cell>
          <cell r="AH8491">
            <v>0</v>
          </cell>
          <cell r="AI8491" t="str">
            <v>0</v>
          </cell>
          <cell r="AJ8491">
            <v>0</v>
          </cell>
          <cell r="AK8491">
            <v>0</v>
          </cell>
          <cell r="AL8491" t="str">
            <v>57205005002</v>
          </cell>
          <cell r="AM8491">
            <v>0</v>
          </cell>
          <cell r="AN8491">
            <v>0</v>
          </cell>
          <cell r="AO8491">
            <v>0</v>
          </cell>
          <cell r="AP8491">
            <v>0</v>
          </cell>
          <cell r="AQ8491">
            <v>0</v>
          </cell>
          <cell r="AR8491">
            <v>0</v>
          </cell>
          <cell r="AS8491">
            <v>0</v>
          </cell>
          <cell r="AT8491">
            <v>0</v>
          </cell>
          <cell r="AU8491">
            <v>0</v>
          </cell>
          <cell r="AV8491">
            <v>0</v>
          </cell>
          <cell r="AW8491">
            <v>0</v>
          </cell>
          <cell r="AX8491">
            <v>0</v>
          </cell>
          <cell r="AY8491">
            <v>36914</v>
          </cell>
          <cell r="AZ8491">
            <v>38532</v>
          </cell>
          <cell r="BB8491">
            <v>36914</v>
          </cell>
          <cell r="BH8491">
            <v>0</v>
          </cell>
          <cell r="BI8491" t="str">
            <v>EUR</v>
          </cell>
          <cell r="BM8491">
            <v>0</v>
          </cell>
          <cell r="BN8491">
            <v>0</v>
          </cell>
          <cell r="BO8491">
            <v>0</v>
          </cell>
          <cell r="BP8491">
            <v>0</v>
          </cell>
          <cell r="BQ8491">
            <v>0</v>
          </cell>
          <cell r="BR8491">
            <v>0</v>
          </cell>
          <cell r="BS8491">
            <v>0</v>
          </cell>
          <cell r="BT8491">
            <v>0</v>
          </cell>
          <cell r="BU8491">
            <v>0</v>
          </cell>
          <cell r="BV8491">
            <v>0</v>
          </cell>
          <cell r="BW8491">
            <v>0</v>
          </cell>
          <cell r="BX8491">
            <v>0</v>
          </cell>
          <cell r="BY8491">
            <v>0</v>
          </cell>
          <cell r="BZ8491">
            <v>0</v>
          </cell>
          <cell r="CA8491">
            <v>0</v>
          </cell>
          <cell r="CB8491">
            <v>0</v>
          </cell>
        </row>
        <row r="8492">
          <cell r="B8492" t="str">
            <v>E503</v>
          </cell>
          <cell r="C8492" t="str">
            <v>CONS.FORT.MT DO CANIÇO</v>
          </cell>
          <cell r="D8492" t="str">
            <v>D202029-02</v>
          </cell>
          <cell r="E8492" t="str">
            <v>D202029-02</v>
          </cell>
          <cell r="F8492">
            <v>0</v>
          </cell>
          <cell r="G8492">
            <v>0</v>
          </cell>
          <cell r="H8492" t="str">
            <v>EEM1</v>
          </cell>
          <cell r="I8492" t="str">
            <v>02</v>
          </cell>
          <cell r="J8492" t="str">
            <v>70</v>
          </cell>
          <cell r="K8492">
            <v>0</v>
          </cell>
          <cell r="L8492" t="str">
            <v>X</v>
          </cell>
          <cell r="M8492">
            <v>0</v>
          </cell>
          <cell r="N8492">
            <v>0</v>
          </cell>
          <cell r="O8492" t="str">
            <v>CMANUEL</v>
          </cell>
          <cell r="P8492" t="str">
            <v>12:08:44</v>
          </cell>
          <cell r="Q8492" t="str">
            <v>SFARIA</v>
          </cell>
          <cell r="R8492" t="str">
            <v>10:06:13</v>
          </cell>
          <cell r="S8492" t="str">
            <v>EEM</v>
          </cell>
          <cell r="T8492">
            <v>0</v>
          </cell>
          <cell r="U8492">
            <v>0</v>
          </cell>
          <cell r="V8492">
            <v>0</v>
          </cell>
          <cell r="W8492" t="str">
            <v>EUR</v>
          </cell>
          <cell r="X8492" t="str">
            <v>00</v>
          </cell>
          <cell r="Y8492" t="str">
            <v>00</v>
          </cell>
          <cell r="Z8492">
            <v>0</v>
          </cell>
          <cell r="AA8492" t="str">
            <v>X</v>
          </cell>
          <cell r="AB8492">
            <v>0</v>
          </cell>
          <cell r="AC8492">
            <v>0</v>
          </cell>
          <cell r="AD8492">
            <v>0</v>
          </cell>
          <cell r="AE8492" t="str">
            <v>0000</v>
          </cell>
          <cell r="AF8492">
            <v>0</v>
          </cell>
          <cell r="AG8492">
            <v>0</v>
          </cell>
          <cell r="AH8492">
            <v>0</v>
          </cell>
          <cell r="AI8492" t="str">
            <v>0</v>
          </cell>
          <cell r="AJ8492">
            <v>0</v>
          </cell>
          <cell r="AK8492">
            <v>0</v>
          </cell>
          <cell r="AL8492" t="str">
            <v>57205005003</v>
          </cell>
          <cell r="AM8492">
            <v>0</v>
          </cell>
          <cell r="AN8492">
            <v>0</v>
          </cell>
          <cell r="AO8492">
            <v>0</v>
          </cell>
          <cell r="AP8492">
            <v>0</v>
          </cell>
          <cell r="AQ8492">
            <v>0</v>
          </cell>
          <cell r="AR8492">
            <v>0</v>
          </cell>
          <cell r="AS8492">
            <v>0</v>
          </cell>
          <cell r="AT8492">
            <v>0</v>
          </cell>
          <cell r="AU8492">
            <v>0</v>
          </cell>
          <cell r="AV8492">
            <v>0</v>
          </cell>
          <cell r="AW8492">
            <v>0</v>
          </cell>
          <cell r="AX8492">
            <v>0</v>
          </cell>
          <cell r="AY8492">
            <v>36914</v>
          </cell>
          <cell r="AZ8492">
            <v>38532</v>
          </cell>
          <cell r="BB8492">
            <v>36914</v>
          </cell>
          <cell r="BH8492">
            <v>0</v>
          </cell>
          <cell r="BI8492" t="str">
            <v>EUR</v>
          </cell>
          <cell r="BM8492">
            <v>0</v>
          </cell>
          <cell r="BN8492">
            <v>0</v>
          </cell>
          <cell r="BO8492">
            <v>0</v>
          </cell>
          <cell r="BP8492">
            <v>0</v>
          </cell>
          <cell r="BQ8492">
            <v>0</v>
          </cell>
          <cell r="BR8492">
            <v>0</v>
          </cell>
          <cell r="BS8492">
            <v>0</v>
          </cell>
          <cell r="BT8492">
            <v>0</v>
          </cell>
          <cell r="BU8492">
            <v>0</v>
          </cell>
          <cell r="BV8492">
            <v>0</v>
          </cell>
          <cell r="BW8492">
            <v>0</v>
          </cell>
          <cell r="BX8492">
            <v>0</v>
          </cell>
          <cell r="BY8492">
            <v>0</v>
          </cell>
          <cell r="BZ8492">
            <v>0</v>
          </cell>
          <cell r="CA8492">
            <v>0</v>
          </cell>
          <cell r="CB8492">
            <v>0</v>
          </cell>
        </row>
        <row r="8493">
          <cell r="B8493" t="str">
            <v>E503</v>
          </cell>
          <cell r="C8493" t="str">
            <v>CONS.FORT.MT DE SANTA CRUZ</v>
          </cell>
          <cell r="D8493" t="str">
            <v>D202029-02</v>
          </cell>
          <cell r="E8493" t="str">
            <v>D202029-02</v>
          </cell>
          <cell r="F8493">
            <v>0</v>
          </cell>
          <cell r="G8493">
            <v>0</v>
          </cell>
          <cell r="H8493" t="str">
            <v>EEM1</v>
          </cell>
          <cell r="I8493" t="str">
            <v>02</v>
          </cell>
          <cell r="J8493" t="str">
            <v>70</v>
          </cell>
          <cell r="K8493">
            <v>0</v>
          </cell>
          <cell r="L8493" t="str">
            <v>X</v>
          </cell>
          <cell r="M8493">
            <v>0</v>
          </cell>
          <cell r="N8493">
            <v>0</v>
          </cell>
          <cell r="O8493" t="str">
            <v>CMANUEL</v>
          </cell>
          <cell r="P8493" t="str">
            <v>12:13:06</v>
          </cell>
          <cell r="Q8493" t="str">
            <v>SFARIA</v>
          </cell>
          <cell r="R8493" t="str">
            <v>10:05:41</v>
          </cell>
          <cell r="S8493" t="str">
            <v>EEM</v>
          </cell>
          <cell r="T8493">
            <v>0</v>
          </cell>
          <cell r="U8493">
            <v>0</v>
          </cell>
          <cell r="V8493">
            <v>0</v>
          </cell>
          <cell r="W8493" t="str">
            <v>EUR</v>
          </cell>
          <cell r="X8493" t="str">
            <v>00</v>
          </cell>
          <cell r="Y8493" t="str">
            <v>00</v>
          </cell>
          <cell r="Z8493">
            <v>0</v>
          </cell>
          <cell r="AA8493" t="str">
            <v>X</v>
          </cell>
          <cell r="AB8493">
            <v>0</v>
          </cell>
          <cell r="AC8493">
            <v>0</v>
          </cell>
          <cell r="AD8493">
            <v>0</v>
          </cell>
          <cell r="AE8493" t="str">
            <v>0000</v>
          </cell>
          <cell r="AF8493">
            <v>0</v>
          </cell>
          <cell r="AG8493">
            <v>0</v>
          </cell>
          <cell r="AH8493">
            <v>0</v>
          </cell>
          <cell r="AI8493" t="str">
            <v>0</v>
          </cell>
          <cell r="AJ8493">
            <v>0</v>
          </cell>
          <cell r="AK8493">
            <v>0</v>
          </cell>
          <cell r="AL8493" t="str">
            <v>57205005004</v>
          </cell>
          <cell r="AM8493">
            <v>0</v>
          </cell>
          <cell r="AN8493">
            <v>0</v>
          </cell>
          <cell r="AO8493">
            <v>0</v>
          </cell>
          <cell r="AP8493">
            <v>0</v>
          </cell>
          <cell r="AQ8493">
            <v>0</v>
          </cell>
          <cell r="AR8493">
            <v>0</v>
          </cell>
          <cell r="AS8493">
            <v>0</v>
          </cell>
          <cell r="AT8493">
            <v>0</v>
          </cell>
          <cell r="AU8493">
            <v>0</v>
          </cell>
          <cell r="AV8493">
            <v>0</v>
          </cell>
          <cell r="AW8493">
            <v>0</v>
          </cell>
          <cell r="AX8493">
            <v>0</v>
          </cell>
          <cell r="AY8493">
            <v>36914</v>
          </cell>
          <cell r="AZ8493">
            <v>38532</v>
          </cell>
          <cell r="BB8493">
            <v>36914</v>
          </cell>
          <cell r="BH8493">
            <v>0</v>
          </cell>
          <cell r="BI8493" t="str">
            <v>EUR</v>
          </cell>
          <cell r="BM8493">
            <v>0</v>
          </cell>
          <cell r="BN8493">
            <v>0</v>
          </cell>
          <cell r="BO8493">
            <v>0</v>
          </cell>
          <cell r="BP8493">
            <v>0</v>
          </cell>
          <cell r="BQ8493">
            <v>0</v>
          </cell>
          <cell r="BR8493">
            <v>0</v>
          </cell>
          <cell r="BS8493">
            <v>0</v>
          </cell>
          <cell r="BT8493">
            <v>0</v>
          </cell>
          <cell r="BU8493">
            <v>0</v>
          </cell>
          <cell r="BV8493">
            <v>0</v>
          </cell>
          <cell r="BW8493">
            <v>0</v>
          </cell>
          <cell r="BX8493">
            <v>0</v>
          </cell>
          <cell r="BY8493">
            <v>0</v>
          </cell>
          <cell r="BZ8493">
            <v>0</v>
          </cell>
          <cell r="CA8493">
            <v>0</v>
          </cell>
          <cell r="CB8493">
            <v>0</v>
          </cell>
        </row>
        <row r="8494">
          <cell r="B8494" t="str">
            <v>E503</v>
          </cell>
          <cell r="C8494" t="str">
            <v>CONS.FORT.MT DE GAULA</v>
          </cell>
          <cell r="D8494" t="str">
            <v>D202029-02</v>
          </cell>
          <cell r="E8494" t="str">
            <v>D202029-02</v>
          </cell>
          <cell r="F8494">
            <v>0</v>
          </cell>
          <cell r="G8494">
            <v>0</v>
          </cell>
          <cell r="H8494" t="str">
            <v>EEM1</v>
          </cell>
          <cell r="I8494" t="str">
            <v>02</v>
          </cell>
          <cell r="J8494" t="str">
            <v>70</v>
          </cell>
          <cell r="K8494">
            <v>0</v>
          </cell>
          <cell r="L8494" t="str">
            <v>X</v>
          </cell>
          <cell r="M8494">
            <v>0</v>
          </cell>
          <cell r="N8494">
            <v>0</v>
          </cell>
          <cell r="O8494" t="str">
            <v>CMANUEL</v>
          </cell>
          <cell r="P8494" t="str">
            <v>12:14:19</v>
          </cell>
          <cell r="Q8494" t="str">
            <v>SFARIA</v>
          </cell>
          <cell r="R8494" t="str">
            <v>10:05:16</v>
          </cell>
          <cell r="S8494" t="str">
            <v>EEM</v>
          </cell>
          <cell r="T8494">
            <v>0</v>
          </cell>
          <cell r="U8494">
            <v>0</v>
          </cell>
          <cell r="V8494">
            <v>0</v>
          </cell>
          <cell r="W8494" t="str">
            <v>EUR</v>
          </cell>
          <cell r="X8494" t="str">
            <v>00</v>
          </cell>
          <cell r="Y8494" t="str">
            <v>00</v>
          </cell>
          <cell r="Z8494">
            <v>0</v>
          </cell>
          <cell r="AA8494" t="str">
            <v>X</v>
          </cell>
          <cell r="AB8494">
            <v>0</v>
          </cell>
          <cell r="AC8494">
            <v>0</v>
          </cell>
          <cell r="AD8494">
            <v>0</v>
          </cell>
          <cell r="AE8494" t="str">
            <v>0000</v>
          </cell>
          <cell r="AF8494">
            <v>0</v>
          </cell>
          <cell r="AG8494">
            <v>0</v>
          </cell>
          <cell r="AH8494">
            <v>0</v>
          </cell>
          <cell r="AI8494" t="str">
            <v>0</v>
          </cell>
          <cell r="AJ8494">
            <v>0</v>
          </cell>
          <cell r="AK8494">
            <v>0</v>
          </cell>
          <cell r="AL8494" t="str">
            <v>57205005005</v>
          </cell>
          <cell r="AM8494">
            <v>0</v>
          </cell>
          <cell r="AN8494">
            <v>0</v>
          </cell>
          <cell r="AO8494">
            <v>0</v>
          </cell>
          <cell r="AP8494">
            <v>0</v>
          </cell>
          <cell r="AQ8494">
            <v>0</v>
          </cell>
          <cell r="AR8494">
            <v>0</v>
          </cell>
          <cell r="AS8494">
            <v>0</v>
          </cell>
          <cell r="AT8494">
            <v>0</v>
          </cell>
          <cell r="AU8494">
            <v>0</v>
          </cell>
          <cell r="AV8494">
            <v>0</v>
          </cell>
          <cell r="AW8494">
            <v>0</v>
          </cell>
          <cell r="AX8494">
            <v>0</v>
          </cell>
          <cell r="AY8494">
            <v>36914</v>
          </cell>
          <cell r="AZ8494">
            <v>38532</v>
          </cell>
          <cell r="BB8494">
            <v>36914</v>
          </cell>
          <cell r="BH8494">
            <v>0</v>
          </cell>
          <cell r="BI8494" t="str">
            <v>EUR</v>
          </cell>
          <cell r="BM8494">
            <v>0</v>
          </cell>
          <cell r="BN8494">
            <v>0</v>
          </cell>
          <cell r="BO8494">
            <v>0</v>
          </cell>
          <cell r="BP8494">
            <v>0</v>
          </cell>
          <cell r="BQ8494">
            <v>0</v>
          </cell>
          <cell r="BR8494">
            <v>0</v>
          </cell>
          <cell r="BS8494">
            <v>0</v>
          </cell>
          <cell r="BT8494">
            <v>0</v>
          </cell>
          <cell r="BU8494">
            <v>0</v>
          </cell>
          <cell r="BV8494">
            <v>0</v>
          </cell>
          <cell r="BW8494">
            <v>0</v>
          </cell>
          <cell r="BX8494">
            <v>0</v>
          </cell>
          <cell r="BY8494">
            <v>0</v>
          </cell>
          <cell r="BZ8494">
            <v>0</v>
          </cell>
          <cell r="CA8494">
            <v>0</v>
          </cell>
          <cell r="CB8494">
            <v>0</v>
          </cell>
        </row>
        <row r="8495">
          <cell r="B8495" t="str">
            <v>E506</v>
          </cell>
          <cell r="C8495" t="str">
            <v>CONS.FORT.PT´S DE SANTANA</v>
          </cell>
          <cell r="D8495" t="str">
            <v>D201039-02</v>
          </cell>
          <cell r="E8495" t="str">
            <v>D201039-02</v>
          </cell>
          <cell r="F8495">
            <v>0</v>
          </cell>
          <cell r="G8495">
            <v>0</v>
          </cell>
          <cell r="H8495" t="str">
            <v>EEM1</v>
          </cell>
          <cell r="I8495" t="str">
            <v>02</v>
          </cell>
          <cell r="J8495" t="str">
            <v>A5</v>
          </cell>
          <cell r="K8495">
            <v>0</v>
          </cell>
          <cell r="L8495" t="str">
            <v>X</v>
          </cell>
          <cell r="M8495">
            <v>0</v>
          </cell>
          <cell r="N8495">
            <v>0</v>
          </cell>
          <cell r="O8495" t="str">
            <v>CMANUEL</v>
          </cell>
          <cell r="P8495" t="str">
            <v>14:11:58</v>
          </cell>
          <cell r="Q8495" t="str">
            <v>SFARIA</v>
          </cell>
          <cell r="R8495" t="str">
            <v>16:53:32</v>
          </cell>
          <cell r="S8495" t="str">
            <v>EEM</v>
          </cell>
          <cell r="T8495">
            <v>0</v>
          </cell>
          <cell r="U8495">
            <v>0</v>
          </cell>
          <cell r="V8495">
            <v>0</v>
          </cell>
          <cell r="W8495" t="str">
            <v>EUR</v>
          </cell>
          <cell r="X8495" t="str">
            <v>00</v>
          </cell>
          <cell r="Y8495" t="str">
            <v>00</v>
          </cell>
          <cell r="Z8495">
            <v>0</v>
          </cell>
          <cell r="AA8495" t="str">
            <v>X</v>
          </cell>
          <cell r="AB8495">
            <v>0</v>
          </cell>
          <cell r="AC8495">
            <v>0</v>
          </cell>
          <cell r="AD8495">
            <v>0</v>
          </cell>
          <cell r="AE8495" t="str">
            <v>0000</v>
          </cell>
          <cell r="AF8495">
            <v>0</v>
          </cell>
          <cell r="AG8495">
            <v>0</v>
          </cell>
          <cell r="AH8495">
            <v>0</v>
          </cell>
          <cell r="AI8495" t="str">
            <v>0</v>
          </cell>
          <cell r="AJ8495">
            <v>0</v>
          </cell>
          <cell r="AK8495">
            <v>0</v>
          </cell>
          <cell r="AL8495" t="str">
            <v>56305004001</v>
          </cell>
          <cell r="AM8495">
            <v>0</v>
          </cell>
          <cell r="AN8495">
            <v>0</v>
          </cell>
          <cell r="AO8495">
            <v>0</v>
          </cell>
          <cell r="AP8495">
            <v>0</v>
          </cell>
          <cell r="AQ8495">
            <v>0</v>
          </cell>
          <cell r="AR8495">
            <v>0</v>
          </cell>
          <cell r="AS8495">
            <v>0</v>
          </cell>
          <cell r="AT8495">
            <v>0</v>
          </cell>
          <cell r="AU8495">
            <v>0</v>
          </cell>
          <cell r="AV8495">
            <v>0</v>
          </cell>
          <cell r="AW8495">
            <v>0</v>
          </cell>
          <cell r="AX8495">
            <v>0</v>
          </cell>
          <cell r="AY8495">
            <v>36916</v>
          </cell>
          <cell r="AZ8495">
            <v>38531</v>
          </cell>
          <cell r="BB8495">
            <v>36916</v>
          </cell>
          <cell r="BH8495">
            <v>0</v>
          </cell>
          <cell r="BI8495" t="str">
            <v>EUR</v>
          </cell>
          <cell r="BM8495">
            <v>0</v>
          </cell>
          <cell r="BN8495">
            <v>0</v>
          </cell>
          <cell r="BO8495">
            <v>0</v>
          </cell>
          <cell r="BP8495">
            <v>0</v>
          </cell>
          <cell r="BQ8495">
            <v>0</v>
          </cell>
          <cell r="BR8495">
            <v>0</v>
          </cell>
          <cell r="BS8495">
            <v>0</v>
          </cell>
          <cell r="BT8495">
            <v>0</v>
          </cell>
          <cell r="BU8495">
            <v>0</v>
          </cell>
          <cell r="BV8495">
            <v>0</v>
          </cell>
          <cell r="BW8495">
            <v>0</v>
          </cell>
          <cell r="BX8495">
            <v>0</v>
          </cell>
          <cell r="BY8495">
            <v>0</v>
          </cell>
          <cell r="BZ8495">
            <v>0</v>
          </cell>
          <cell r="CA8495">
            <v>0</v>
          </cell>
          <cell r="CB8495">
            <v>0</v>
          </cell>
        </row>
        <row r="8496">
          <cell r="B8496" t="str">
            <v>E506</v>
          </cell>
          <cell r="C8496" t="str">
            <v>CONS.FORT.PT´S DE SÃO JORGE</v>
          </cell>
          <cell r="D8496" t="str">
            <v>D201039-02</v>
          </cell>
          <cell r="E8496" t="str">
            <v>D201039-02</v>
          </cell>
          <cell r="F8496">
            <v>0</v>
          </cell>
          <cell r="G8496">
            <v>0</v>
          </cell>
          <cell r="H8496" t="str">
            <v>EEM1</v>
          </cell>
          <cell r="I8496" t="str">
            <v>02</v>
          </cell>
          <cell r="J8496" t="str">
            <v>A5</v>
          </cell>
          <cell r="K8496">
            <v>0</v>
          </cell>
          <cell r="L8496" t="str">
            <v>X</v>
          </cell>
          <cell r="M8496">
            <v>0</v>
          </cell>
          <cell r="N8496">
            <v>0</v>
          </cell>
          <cell r="O8496" t="str">
            <v>CMANUEL</v>
          </cell>
          <cell r="P8496" t="str">
            <v>14:13:36</v>
          </cell>
          <cell r="Q8496" t="str">
            <v>SFARIA</v>
          </cell>
          <cell r="R8496" t="str">
            <v>16:53:57</v>
          </cell>
          <cell r="S8496" t="str">
            <v>EEM</v>
          </cell>
          <cell r="T8496">
            <v>0</v>
          </cell>
          <cell r="U8496">
            <v>0</v>
          </cell>
          <cell r="V8496">
            <v>0</v>
          </cell>
          <cell r="W8496" t="str">
            <v>EUR</v>
          </cell>
          <cell r="X8496" t="str">
            <v>00</v>
          </cell>
          <cell r="Y8496" t="str">
            <v>00</v>
          </cell>
          <cell r="Z8496">
            <v>0</v>
          </cell>
          <cell r="AA8496" t="str">
            <v>X</v>
          </cell>
          <cell r="AB8496">
            <v>0</v>
          </cell>
          <cell r="AC8496">
            <v>0</v>
          </cell>
          <cell r="AD8496">
            <v>0</v>
          </cell>
          <cell r="AE8496" t="str">
            <v>0000</v>
          </cell>
          <cell r="AF8496">
            <v>0</v>
          </cell>
          <cell r="AG8496">
            <v>0</v>
          </cell>
          <cell r="AH8496">
            <v>0</v>
          </cell>
          <cell r="AI8496" t="str">
            <v>0</v>
          </cell>
          <cell r="AJ8496">
            <v>0</v>
          </cell>
          <cell r="AK8496">
            <v>0</v>
          </cell>
          <cell r="AL8496" t="str">
            <v>56305004002</v>
          </cell>
          <cell r="AM8496">
            <v>0</v>
          </cell>
          <cell r="AN8496">
            <v>0</v>
          </cell>
          <cell r="AO8496">
            <v>0</v>
          </cell>
          <cell r="AP8496">
            <v>0</v>
          </cell>
          <cell r="AQ8496">
            <v>0</v>
          </cell>
          <cell r="AR8496">
            <v>0</v>
          </cell>
          <cell r="AS8496">
            <v>0</v>
          </cell>
          <cell r="AT8496">
            <v>0</v>
          </cell>
          <cell r="AU8496">
            <v>0</v>
          </cell>
          <cell r="AV8496">
            <v>0</v>
          </cell>
          <cell r="AW8496">
            <v>0</v>
          </cell>
          <cell r="AX8496">
            <v>0</v>
          </cell>
          <cell r="AY8496">
            <v>36916</v>
          </cell>
          <cell r="AZ8496">
            <v>38531</v>
          </cell>
          <cell r="BB8496">
            <v>36916</v>
          </cell>
          <cell r="BH8496">
            <v>0</v>
          </cell>
          <cell r="BI8496" t="str">
            <v>EUR</v>
          </cell>
          <cell r="BM8496">
            <v>0</v>
          </cell>
          <cell r="BN8496">
            <v>0</v>
          </cell>
          <cell r="BO8496">
            <v>0</v>
          </cell>
          <cell r="BP8496">
            <v>0</v>
          </cell>
          <cell r="BQ8496">
            <v>0</v>
          </cell>
          <cell r="BR8496">
            <v>0</v>
          </cell>
          <cell r="BS8496">
            <v>0</v>
          </cell>
          <cell r="BT8496">
            <v>0</v>
          </cell>
          <cell r="BU8496">
            <v>0</v>
          </cell>
          <cell r="BV8496">
            <v>0</v>
          </cell>
          <cell r="BW8496">
            <v>0</v>
          </cell>
          <cell r="BX8496">
            <v>0</v>
          </cell>
          <cell r="BY8496">
            <v>0</v>
          </cell>
          <cell r="BZ8496">
            <v>0</v>
          </cell>
          <cell r="CA8496">
            <v>0</v>
          </cell>
          <cell r="CB8496">
            <v>0</v>
          </cell>
        </row>
        <row r="8497">
          <cell r="B8497" t="str">
            <v>E506</v>
          </cell>
          <cell r="C8497" t="str">
            <v>CONS.FORT.PT´S DARCO DE SÃO JORGE</v>
          </cell>
          <cell r="D8497" t="str">
            <v>D201039-02</v>
          </cell>
          <cell r="E8497" t="str">
            <v>D201039-02</v>
          </cell>
          <cell r="F8497">
            <v>0</v>
          </cell>
          <cell r="G8497">
            <v>0</v>
          </cell>
          <cell r="H8497" t="str">
            <v>EEM1</v>
          </cell>
          <cell r="I8497" t="str">
            <v>02</v>
          </cell>
          <cell r="J8497" t="str">
            <v>A5</v>
          </cell>
          <cell r="K8497">
            <v>0</v>
          </cell>
          <cell r="L8497" t="str">
            <v>X</v>
          </cell>
          <cell r="M8497">
            <v>0</v>
          </cell>
          <cell r="N8497">
            <v>0</v>
          </cell>
          <cell r="O8497" t="str">
            <v>CMANUEL</v>
          </cell>
          <cell r="P8497" t="str">
            <v>14:14:21</v>
          </cell>
          <cell r="Q8497" t="str">
            <v>SFARIA</v>
          </cell>
          <cell r="R8497" t="str">
            <v>16:53:17</v>
          </cell>
          <cell r="S8497" t="str">
            <v>EEM</v>
          </cell>
          <cell r="T8497">
            <v>0</v>
          </cell>
          <cell r="U8497">
            <v>0</v>
          </cell>
          <cell r="V8497">
            <v>0</v>
          </cell>
          <cell r="W8497" t="str">
            <v>EUR</v>
          </cell>
          <cell r="X8497" t="str">
            <v>00</v>
          </cell>
          <cell r="Y8497" t="str">
            <v>00</v>
          </cell>
          <cell r="Z8497">
            <v>0</v>
          </cell>
          <cell r="AA8497" t="str">
            <v>X</v>
          </cell>
          <cell r="AB8497">
            <v>0</v>
          </cell>
          <cell r="AC8497">
            <v>0</v>
          </cell>
          <cell r="AD8497">
            <v>0</v>
          </cell>
          <cell r="AE8497" t="str">
            <v>0000</v>
          </cell>
          <cell r="AF8497">
            <v>0</v>
          </cell>
          <cell r="AG8497">
            <v>0</v>
          </cell>
          <cell r="AH8497">
            <v>0</v>
          </cell>
          <cell r="AI8497" t="str">
            <v>0</v>
          </cell>
          <cell r="AJ8497">
            <v>0</v>
          </cell>
          <cell r="AK8497">
            <v>0</v>
          </cell>
          <cell r="AL8497" t="str">
            <v>56305004003</v>
          </cell>
          <cell r="AM8497">
            <v>0</v>
          </cell>
          <cell r="AN8497">
            <v>0</v>
          </cell>
          <cell r="AO8497">
            <v>0</v>
          </cell>
          <cell r="AP8497">
            <v>0</v>
          </cell>
          <cell r="AQ8497">
            <v>0</v>
          </cell>
          <cell r="AR8497">
            <v>0</v>
          </cell>
          <cell r="AS8497">
            <v>0</v>
          </cell>
          <cell r="AT8497">
            <v>0</v>
          </cell>
          <cell r="AU8497">
            <v>0</v>
          </cell>
          <cell r="AV8497">
            <v>0</v>
          </cell>
          <cell r="AW8497">
            <v>0</v>
          </cell>
          <cell r="AX8497">
            <v>0</v>
          </cell>
          <cell r="AY8497">
            <v>36916</v>
          </cell>
          <cell r="AZ8497">
            <v>38531</v>
          </cell>
          <cell r="BB8497">
            <v>36916</v>
          </cell>
          <cell r="BH8497">
            <v>0</v>
          </cell>
          <cell r="BI8497" t="str">
            <v>EUR</v>
          </cell>
          <cell r="BM8497">
            <v>0</v>
          </cell>
          <cell r="BN8497">
            <v>0</v>
          </cell>
          <cell r="BO8497">
            <v>0</v>
          </cell>
          <cell r="BP8497">
            <v>0</v>
          </cell>
          <cell r="BQ8497">
            <v>0</v>
          </cell>
          <cell r="BR8497">
            <v>0</v>
          </cell>
          <cell r="BS8497">
            <v>0</v>
          </cell>
          <cell r="BT8497">
            <v>0</v>
          </cell>
          <cell r="BU8497">
            <v>0</v>
          </cell>
          <cell r="BV8497">
            <v>0</v>
          </cell>
          <cell r="BW8497">
            <v>0</v>
          </cell>
          <cell r="BX8497">
            <v>0</v>
          </cell>
          <cell r="BY8497">
            <v>0</v>
          </cell>
          <cell r="BZ8497">
            <v>0</v>
          </cell>
          <cell r="CA8497">
            <v>0</v>
          </cell>
          <cell r="CB8497">
            <v>0</v>
          </cell>
        </row>
        <row r="8498">
          <cell r="B8498" t="str">
            <v>E506</v>
          </cell>
          <cell r="C8498" t="str">
            <v>CONS.FORT.PT´S DE SÃO ROQUE DO FAIAL</v>
          </cell>
          <cell r="D8498" t="str">
            <v>D201039-02</v>
          </cell>
          <cell r="E8498" t="str">
            <v>D201039-02</v>
          </cell>
          <cell r="F8498">
            <v>0</v>
          </cell>
          <cell r="G8498">
            <v>0</v>
          </cell>
          <cell r="H8498" t="str">
            <v>EEM1</v>
          </cell>
          <cell r="I8498" t="str">
            <v>02</v>
          </cell>
          <cell r="J8498" t="str">
            <v>A5</v>
          </cell>
          <cell r="K8498">
            <v>0</v>
          </cell>
          <cell r="L8498" t="str">
            <v>X</v>
          </cell>
          <cell r="M8498">
            <v>0</v>
          </cell>
          <cell r="N8498">
            <v>0</v>
          </cell>
          <cell r="O8498" t="str">
            <v>CMANUEL</v>
          </cell>
          <cell r="P8498" t="str">
            <v>14:15:03</v>
          </cell>
          <cell r="Q8498" t="str">
            <v>SFARIA</v>
          </cell>
          <cell r="R8498" t="str">
            <v>17:03:41</v>
          </cell>
          <cell r="S8498" t="str">
            <v>EEM</v>
          </cell>
          <cell r="T8498">
            <v>0</v>
          </cell>
          <cell r="U8498">
            <v>0</v>
          </cell>
          <cell r="V8498">
            <v>0</v>
          </cell>
          <cell r="W8498" t="str">
            <v>EUR</v>
          </cell>
          <cell r="X8498" t="str">
            <v>00</v>
          </cell>
          <cell r="Y8498" t="str">
            <v>00</v>
          </cell>
          <cell r="Z8498">
            <v>0</v>
          </cell>
          <cell r="AA8498" t="str">
            <v>X</v>
          </cell>
          <cell r="AB8498">
            <v>0</v>
          </cell>
          <cell r="AC8498">
            <v>0</v>
          </cell>
          <cell r="AD8498">
            <v>0</v>
          </cell>
          <cell r="AE8498" t="str">
            <v>0000</v>
          </cell>
          <cell r="AF8498">
            <v>0</v>
          </cell>
          <cell r="AG8498">
            <v>0</v>
          </cell>
          <cell r="AH8498">
            <v>0</v>
          </cell>
          <cell r="AI8498" t="str">
            <v>0</v>
          </cell>
          <cell r="AJ8498">
            <v>0</v>
          </cell>
          <cell r="AK8498">
            <v>0</v>
          </cell>
          <cell r="AL8498" t="str">
            <v>56305004004</v>
          </cell>
          <cell r="AM8498">
            <v>0</v>
          </cell>
          <cell r="AN8498">
            <v>0</v>
          </cell>
          <cell r="AO8498">
            <v>0</v>
          </cell>
          <cell r="AP8498">
            <v>0</v>
          </cell>
          <cell r="AQ8498">
            <v>0</v>
          </cell>
          <cell r="AR8498">
            <v>0</v>
          </cell>
          <cell r="AS8498">
            <v>0</v>
          </cell>
          <cell r="AT8498">
            <v>0</v>
          </cell>
          <cell r="AU8498">
            <v>0</v>
          </cell>
          <cell r="AV8498">
            <v>0</v>
          </cell>
          <cell r="AW8498">
            <v>0</v>
          </cell>
          <cell r="AX8498">
            <v>0</v>
          </cell>
          <cell r="AY8498">
            <v>36916</v>
          </cell>
          <cell r="AZ8498">
            <v>38531</v>
          </cell>
          <cell r="BB8498">
            <v>36916</v>
          </cell>
          <cell r="BH8498">
            <v>0</v>
          </cell>
          <cell r="BI8498" t="str">
            <v>EUR</v>
          </cell>
          <cell r="BM8498">
            <v>0</v>
          </cell>
          <cell r="BN8498">
            <v>0</v>
          </cell>
          <cell r="BO8498">
            <v>0</v>
          </cell>
          <cell r="BP8498">
            <v>0</v>
          </cell>
          <cell r="BQ8498">
            <v>0</v>
          </cell>
          <cell r="BR8498">
            <v>0</v>
          </cell>
          <cell r="BS8498">
            <v>0</v>
          </cell>
          <cell r="BT8498">
            <v>0</v>
          </cell>
          <cell r="BU8498">
            <v>0</v>
          </cell>
          <cell r="BV8498">
            <v>0</v>
          </cell>
          <cell r="BW8498">
            <v>0</v>
          </cell>
          <cell r="BX8498">
            <v>0</v>
          </cell>
          <cell r="BY8498">
            <v>0</v>
          </cell>
          <cell r="BZ8498">
            <v>0</v>
          </cell>
          <cell r="CA8498">
            <v>0</v>
          </cell>
          <cell r="CB8498">
            <v>0</v>
          </cell>
        </row>
        <row r="8499">
          <cell r="B8499" t="str">
            <v>E506</v>
          </cell>
          <cell r="C8499" t="str">
            <v>CONS.FORT.PT´S DO FAIAL</v>
          </cell>
          <cell r="D8499" t="str">
            <v>D201039-02</v>
          </cell>
          <cell r="E8499" t="str">
            <v>D201039-02</v>
          </cell>
          <cell r="F8499">
            <v>0</v>
          </cell>
          <cell r="G8499">
            <v>0</v>
          </cell>
          <cell r="H8499" t="str">
            <v>EEM1</v>
          </cell>
          <cell r="I8499" t="str">
            <v>02</v>
          </cell>
          <cell r="J8499" t="str">
            <v>A5</v>
          </cell>
          <cell r="K8499">
            <v>0</v>
          </cell>
          <cell r="L8499" t="str">
            <v>X</v>
          </cell>
          <cell r="M8499">
            <v>0</v>
          </cell>
          <cell r="N8499">
            <v>0</v>
          </cell>
          <cell r="O8499" t="str">
            <v>CMANUEL</v>
          </cell>
          <cell r="P8499" t="str">
            <v>14:16:01</v>
          </cell>
          <cell r="Q8499" t="str">
            <v>SFARIA</v>
          </cell>
          <cell r="R8499" t="str">
            <v>17:03:59</v>
          </cell>
          <cell r="S8499" t="str">
            <v>EEM</v>
          </cell>
          <cell r="T8499">
            <v>0</v>
          </cell>
          <cell r="U8499">
            <v>0</v>
          </cell>
          <cell r="V8499">
            <v>0</v>
          </cell>
          <cell r="W8499" t="str">
            <v>EUR</v>
          </cell>
          <cell r="X8499" t="str">
            <v>00</v>
          </cell>
          <cell r="Y8499" t="str">
            <v>00</v>
          </cell>
          <cell r="Z8499">
            <v>0</v>
          </cell>
          <cell r="AA8499" t="str">
            <v>X</v>
          </cell>
          <cell r="AB8499">
            <v>0</v>
          </cell>
          <cell r="AC8499">
            <v>0</v>
          </cell>
          <cell r="AD8499">
            <v>0</v>
          </cell>
          <cell r="AE8499" t="str">
            <v>0000</v>
          </cell>
          <cell r="AF8499">
            <v>0</v>
          </cell>
          <cell r="AG8499">
            <v>0</v>
          </cell>
          <cell r="AH8499">
            <v>0</v>
          </cell>
          <cell r="AI8499" t="str">
            <v>0</v>
          </cell>
          <cell r="AJ8499">
            <v>0</v>
          </cell>
          <cell r="AK8499">
            <v>0</v>
          </cell>
          <cell r="AL8499" t="str">
            <v>56305004005</v>
          </cell>
          <cell r="AM8499">
            <v>0</v>
          </cell>
          <cell r="AN8499">
            <v>0</v>
          </cell>
          <cell r="AO8499">
            <v>0</v>
          </cell>
          <cell r="AP8499">
            <v>0</v>
          </cell>
          <cell r="AQ8499">
            <v>0</v>
          </cell>
          <cell r="AR8499">
            <v>0</v>
          </cell>
          <cell r="AS8499">
            <v>0</v>
          </cell>
          <cell r="AT8499">
            <v>0</v>
          </cell>
          <cell r="AU8499">
            <v>0</v>
          </cell>
          <cell r="AV8499">
            <v>0</v>
          </cell>
          <cell r="AW8499">
            <v>0</v>
          </cell>
          <cell r="AX8499">
            <v>0</v>
          </cell>
          <cell r="AY8499">
            <v>36916</v>
          </cell>
          <cell r="AZ8499">
            <v>38531</v>
          </cell>
          <cell r="BB8499">
            <v>36916</v>
          </cell>
          <cell r="BH8499">
            <v>0</v>
          </cell>
          <cell r="BI8499" t="str">
            <v>EUR</v>
          </cell>
          <cell r="BM8499">
            <v>0</v>
          </cell>
          <cell r="BN8499">
            <v>0</v>
          </cell>
          <cell r="BO8499">
            <v>0</v>
          </cell>
          <cell r="BP8499">
            <v>0</v>
          </cell>
          <cell r="BQ8499">
            <v>0</v>
          </cell>
          <cell r="BR8499">
            <v>0</v>
          </cell>
          <cell r="BS8499">
            <v>0</v>
          </cell>
          <cell r="BT8499">
            <v>0</v>
          </cell>
          <cell r="BU8499">
            <v>0</v>
          </cell>
          <cell r="BV8499">
            <v>0</v>
          </cell>
          <cell r="BW8499">
            <v>0</v>
          </cell>
          <cell r="BX8499">
            <v>0</v>
          </cell>
          <cell r="BY8499">
            <v>0</v>
          </cell>
          <cell r="BZ8499">
            <v>0</v>
          </cell>
          <cell r="CA8499">
            <v>0</v>
          </cell>
          <cell r="CB8499">
            <v>0</v>
          </cell>
        </row>
        <row r="8500">
          <cell r="B8500" t="str">
            <v>E506</v>
          </cell>
          <cell r="C8500" t="str">
            <v>CONS.FORT.PT´S DA ILHA</v>
          </cell>
          <cell r="D8500" t="str">
            <v>D201039-02</v>
          </cell>
          <cell r="E8500" t="str">
            <v>D201039-02</v>
          </cell>
          <cell r="F8500">
            <v>0</v>
          </cell>
          <cell r="G8500">
            <v>0</v>
          </cell>
          <cell r="H8500" t="str">
            <v>EEM1</v>
          </cell>
          <cell r="I8500" t="str">
            <v>02</v>
          </cell>
          <cell r="J8500" t="str">
            <v>A5</v>
          </cell>
          <cell r="K8500">
            <v>0</v>
          </cell>
          <cell r="L8500" t="str">
            <v>X</v>
          </cell>
          <cell r="M8500">
            <v>0</v>
          </cell>
          <cell r="N8500">
            <v>0</v>
          </cell>
          <cell r="O8500" t="str">
            <v>CMANUEL</v>
          </cell>
          <cell r="P8500" t="str">
            <v>14:16:52</v>
          </cell>
          <cell r="Q8500" t="str">
            <v>SFARIA</v>
          </cell>
          <cell r="R8500" t="str">
            <v>16:53:01</v>
          </cell>
          <cell r="S8500" t="str">
            <v>EEM</v>
          </cell>
          <cell r="T8500">
            <v>0</v>
          </cell>
          <cell r="U8500">
            <v>0</v>
          </cell>
          <cell r="V8500">
            <v>0</v>
          </cell>
          <cell r="W8500" t="str">
            <v>EUR</v>
          </cell>
          <cell r="X8500" t="str">
            <v>00</v>
          </cell>
          <cell r="Y8500" t="str">
            <v>00</v>
          </cell>
          <cell r="Z8500">
            <v>0</v>
          </cell>
          <cell r="AA8500" t="str">
            <v>X</v>
          </cell>
          <cell r="AB8500">
            <v>0</v>
          </cell>
          <cell r="AC8500">
            <v>0</v>
          </cell>
          <cell r="AD8500">
            <v>0</v>
          </cell>
          <cell r="AE8500" t="str">
            <v>0000</v>
          </cell>
          <cell r="AF8500">
            <v>0</v>
          </cell>
          <cell r="AG8500">
            <v>0</v>
          </cell>
          <cell r="AH8500">
            <v>0</v>
          </cell>
          <cell r="AI8500" t="str">
            <v>0</v>
          </cell>
          <cell r="AJ8500">
            <v>0</v>
          </cell>
          <cell r="AK8500">
            <v>0</v>
          </cell>
          <cell r="AL8500" t="str">
            <v>56305004006</v>
          </cell>
          <cell r="AM8500">
            <v>0</v>
          </cell>
          <cell r="AN8500">
            <v>0</v>
          </cell>
          <cell r="AO8500">
            <v>0</v>
          </cell>
          <cell r="AP8500">
            <v>0</v>
          </cell>
          <cell r="AQ8500">
            <v>0</v>
          </cell>
          <cell r="AR8500">
            <v>0</v>
          </cell>
          <cell r="AS8500">
            <v>0</v>
          </cell>
          <cell r="AT8500">
            <v>0</v>
          </cell>
          <cell r="AU8500">
            <v>0</v>
          </cell>
          <cell r="AV8500">
            <v>0</v>
          </cell>
          <cell r="AW8500">
            <v>0</v>
          </cell>
          <cell r="AX8500">
            <v>0</v>
          </cell>
          <cell r="AY8500">
            <v>36916</v>
          </cell>
          <cell r="AZ8500">
            <v>38531</v>
          </cell>
          <cell r="BB8500">
            <v>36916</v>
          </cell>
          <cell r="BH8500">
            <v>0</v>
          </cell>
          <cell r="BI8500" t="str">
            <v>EUR</v>
          </cell>
          <cell r="BM8500">
            <v>0</v>
          </cell>
          <cell r="BN8500">
            <v>0</v>
          </cell>
          <cell r="BO8500">
            <v>0</v>
          </cell>
          <cell r="BP8500">
            <v>0</v>
          </cell>
          <cell r="BQ8500">
            <v>0</v>
          </cell>
          <cell r="BR8500">
            <v>0</v>
          </cell>
          <cell r="BS8500">
            <v>0</v>
          </cell>
          <cell r="BT8500">
            <v>0</v>
          </cell>
          <cell r="BU8500">
            <v>0</v>
          </cell>
          <cell r="BV8500">
            <v>0</v>
          </cell>
          <cell r="BW8500">
            <v>0</v>
          </cell>
          <cell r="BX8500">
            <v>0</v>
          </cell>
          <cell r="BY8500">
            <v>0</v>
          </cell>
          <cell r="BZ8500">
            <v>0</v>
          </cell>
          <cell r="CA8500">
            <v>0</v>
          </cell>
          <cell r="CB8500">
            <v>0</v>
          </cell>
        </row>
        <row r="8501">
          <cell r="B8501" t="str">
            <v>E506</v>
          </cell>
          <cell r="C8501" t="str">
            <v>CONS.FORT.PT´S DE SÃO VICENTE</v>
          </cell>
          <cell r="D8501" t="str">
            <v>D201029-02</v>
          </cell>
          <cell r="E8501" t="str">
            <v>D201029-02</v>
          </cell>
          <cell r="F8501">
            <v>0</v>
          </cell>
          <cell r="G8501">
            <v>0</v>
          </cell>
          <cell r="H8501" t="str">
            <v>EEM1</v>
          </cell>
          <cell r="I8501" t="str">
            <v>02</v>
          </cell>
          <cell r="J8501" t="str">
            <v>A5</v>
          </cell>
          <cell r="K8501">
            <v>0</v>
          </cell>
          <cell r="L8501" t="str">
            <v>X</v>
          </cell>
          <cell r="M8501">
            <v>0</v>
          </cell>
          <cell r="N8501">
            <v>0</v>
          </cell>
          <cell r="O8501" t="str">
            <v>CMANUEL</v>
          </cell>
          <cell r="P8501" t="str">
            <v>14:17:31</v>
          </cell>
          <cell r="Q8501" t="str">
            <v>SFARIA</v>
          </cell>
          <cell r="R8501" t="str">
            <v>16:20:25</v>
          </cell>
          <cell r="S8501" t="str">
            <v>EEM</v>
          </cell>
          <cell r="T8501">
            <v>0</v>
          </cell>
          <cell r="U8501">
            <v>0</v>
          </cell>
          <cell r="V8501">
            <v>0</v>
          </cell>
          <cell r="W8501" t="str">
            <v>EUR</v>
          </cell>
          <cell r="X8501" t="str">
            <v>00</v>
          </cell>
          <cell r="Y8501" t="str">
            <v>00</v>
          </cell>
          <cell r="Z8501">
            <v>0</v>
          </cell>
          <cell r="AA8501" t="str">
            <v>X</v>
          </cell>
          <cell r="AB8501">
            <v>0</v>
          </cell>
          <cell r="AC8501">
            <v>0</v>
          </cell>
          <cell r="AD8501">
            <v>0</v>
          </cell>
          <cell r="AE8501" t="str">
            <v>0000</v>
          </cell>
          <cell r="AF8501">
            <v>0</v>
          </cell>
          <cell r="AG8501">
            <v>0</v>
          </cell>
          <cell r="AH8501">
            <v>0</v>
          </cell>
          <cell r="AI8501" t="str">
            <v>0</v>
          </cell>
          <cell r="AJ8501">
            <v>0</v>
          </cell>
          <cell r="AK8501">
            <v>0</v>
          </cell>
          <cell r="AL8501" t="str">
            <v>56205004001</v>
          </cell>
          <cell r="AM8501">
            <v>0</v>
          </cell>
          <cell r="AN8501">
            <v>0</v>
          </cell>
          <cell r="AO8501">
            <v>0</v>
          </cell>
          <cell r="AP8501">
            <v>0</v>
          </cell>
          <cell r="AQ8501">
            <v>0</v>
          </cell>
          <cell r="AR8501">
            <v>0</v>
          </cell>
          <cell r="AS8501">
            <v>0</v>
          </cell>
          <cell r="AT8501">
            <v>0</v>
          </cell>
          <cell r="AU8501">
            <v>0</v>
          </cell>
          <cell r="AV8501">
            <v>0</v>
          </cell>
          <cell r="AW8501">
            <v>0</v>
          </cell>
          <cell r="AX8501">
            <v>0</v>
          </cell>
          <cell r="AY8501">
            <v>36916</v>
          </cell>
          <cell r="AZ8501">
            <v>38531</v>
          </cell>
          <cell r="BB8501">
            <v>36916</v>
          </cell>
          <cell r="BH8501">
            <v>0</v>
          </cell>
          <cell r="BI8501" t="str">
            <v>EUR</v>
          </cell>
          <cell r="BM8501">
            <v>0</v>
          </cell>
          <cell r="BN8501">
            <v>0</v>
          </cell>
          <cell r="BO8501">
            <v>0</v>
          </cell>
          <cell r="BP8501">
            <v>0</v>
          </cell>
          <cell r="BQ8501">
            <v>0</v>
          </cell>
          <cell r="BR8501">
            <v>0</v>
          </cell>
          <cell r="BS8501">
            <v>0</v>
          </cell>
          <cell r="BT8501">
            <v>0</v>
          </cell>
          <cell r="BU8501">
            <v>0</v>
          </cell>
          <cell r="BV8501">
            <v>0</v>
          </cell>
          <cell r="BW8501">
            <v>0</v>
          </cell>
          <cell r="BX8501">
            <v>0</v>
          </cell>
          <cell r="BY8501">
            <v>0</v>
          </cell>
          <cell r="BZ8501">
            <v>0</v>
          </cell>
          <cell r="CA8501">
            <v>0</v>
          </cell>
          <cell r="CB8501">
            <v>0</v>
          </cell>
        </row>
        <row r="8502">
          <cell r="B8502" t="str">
            <v>E506</v>
          </cell>
          <cell r="C8502" t="str">
            <v>CONS.FORT.PT´S DA BOAVENTURA</v>
          </cell>
          <cell r="D8502" t="str">
            <v>D201029-02</v>
          </cell>
          <cell r="E8502" t="str">
            <v>D201029-02</v>
          </cell>
          <cell r="F8502">
            <v>0</v>
          </cell>
          <cell r="G8502">
            <v>0</v>
          </cell>
          <cell r="H8502" t="str">
            <v>EEM1</v>
          </cell>
          <cell r="I8502" t="str">
            <v>02</v>
          </cell>
          <cell r="J8502" t="str">
            <v>A5</v>
          </cell>
          <cell r="K8502">
            <v>0</v>
          </cell>
          <cell r="L8502" t="str">
            <v>X</v>
          </cell>
          <cell r="M8502">
            <v>0</v>
          </cell>
          <cell r="N8502">
            <v>0</v>
          </cell>
          <cell r="O8502" t="str">
            <v>CMANUEL</v>
          </cell>
          <cell r="P8502" t="str">
            <v>14:18:20</v>
          </cell>
          <cell r="Q8502" t="str">
            <v>SFARIA</v>
          </cell>
          <cell r="R8502" t="str">
            <v>16:10:22</v>
          </cell>
          <cell r="S8502" t="str">
            <v>EEM</v>
          </cell>
          <cell r="T8502">
            <v>0</v>
          </cell>
          <cell r="U8502">
            <v>0</v>
          </cell>
          <cell r="V8502">
            <v>0</v>
          </cell>
          <cell r="W8502" t="str">
            <v>EUR</v>
          </cell>
          <cell r="X8502" t="str">
            <v>00</v>
          </cell>
          <cell r="Y8502" t="str">
            <v>00</v>
          </cell>
          <cell r="Z8502">
            <v>0</v>
          </cell>
          <cell r="AA8502" t="str">
            <v>X</v>
          </cell>
          <cell r="AB8502">
            <v>0</v>
          </cell>
          <cell r="AC8502">
            <v>0</v>
          </cell>
          <cell r="AD8502">
            <v>0</v>
          </cell>
          <cell r="AE8502" t="str">
            <v>0000</v>
          </cell>
          <cell r="AF8502">
            <v>0</v>
          </cell>
          <cell r="AG8502">
            <v>0</v>
          </cell>
          <cell r="AH8502">
            <v>0</v>
          </cell>
          <cell r="AI8502" t="str">
            <v>0</v>
          </cell>
          <cell r="AJ8502">
            <v>0</v>
          </cell>
          <cell r="AK8502">
            <v>0</v>
          </cell>
          <cell r="AL8502" t="str">
            <v>56204005002</v>
          </cell>
          <cell r="AM8502">
            <v>0</v>
          </cell>
          <cell r="AN8502">
            <v>0</v>
          </cell>
          <cell r="AO8502">
            <v>0</v>
          </cell>
          <cell r="AP8502">
            <v>0</v>
          </cell>
          <cell r="AQ8502">
            <v>0</v>
          </cell>
          <cell r="AR8502">
            <v>0</v>
          </cell>
          <cell r="AS8502">
            <v>0</v>
          </cell>
          <cell r="AT8502">
            <v>0</v>
          </cell>
          <cell r="AU8502">
            <v>0</v>
          </cell>
          <cell r="AV8502">
            <v>0</v>
          </cell>
          <cell r="AW8502">
            <v>0</v>
          </cell>
          <cell r="AX8502">
            <v>0</v>
          </cell>
          <cell r="AY8502">
            <v>36916</v>
          </cell>
          <cell r="AZ8502">
            <v>38531</v>
          </cell>
          <cell r="BB8502">
            <v>36916</v>
          </cell>
          <cell r="BH8502">
            <v>0</v>
          </cell>
          <cell r="BI8502" t="str">
            <v>EUR</v>
          </cell>
          <cell r="BM8502">
            <v>0</v>
          </cell>
          <cell r="BN8502">
            <v>0</v>
          </cell>
          <cell r="BO8502">
            <v>0</v>
          </cell>
          <cell r="BP8502">
            <v>0</v>
          </cell>
          <cell r="BQ8502">
            <v>0</v>
          </cell>
          <cell r="BR8502">
            <v>0</v>
          </cell>
          <cell r="BS8502">
            <v>0</v>
          </cell>
          <cell r="BT8502">
            <v>0</v>
          </cell>
          <cell r="BU8502">
            <v>0</v>
          </cell>
          <cell r="BV8502">
            <v>0</v>
          </cell>
          <cell r="BW8502">
            <v>0</v>
          </cell>
          <cell r="BX8502">
            <v>0</v>
          </cell>
          <cell r="BY8502">
            <v>0</v>
          </cell>
          <cell r="BZ8502">
            <v>0</v>
          </cell>
          <cell r="CA8502">
            <v>0</v>
          </cell>
          <cell r="CB8502">
            <v>0</v>
          </cell>
        </row>
        <row r="8503">
          <cell r="B8503" t="str">
            <v>E506</v>
          </cell>
          <cell r="C8503" t="str">
            <v>CONS.FORT.PT´S DA PONTA DELGADA</v>
          </cell>
          <cell r="D8503" t="str">
            <v>D201029-02</v>
          </cell>
          <cell r="E8503" t="str">
            <v>D201029-02</v>
          </cell>
          <cell r="F8503">
            <v>0</v>
          </cell>
          <cell r="G8503">
            <v>0</v>
          </cell>
          <cell r="H8503" t="str">
            <v>EEM1</v>
          </cell>
          <cell r="I8503" t="str">
            <v>02</v>
          </cell>
          <cell r="J8503" t="str">
            <v>A5</v>
          </cell>
          <cell r="K8503">
            <v>0</v>
          </cell>
          <cell r="L8503" t="str">
            <v>X</v>
          </cell>
          <cell r="M8503">
            <v>0</v>
          </cell>
          <cell r="N8503">
            <v>0</v>
          </cell>
          <cell r="O8503" t="str">
            <v>CMANUEL</v>
          </cell>
          <cell r="P8503" t="str">
            <v>14:18:55</v>
          </cell>
          <cell r="Q8503" t="str">
            <v>SFARIA</v>
          </cell>
          <cell r="R8503" t="str">
            <v>16:18:40</v>
          </cell>
          <cell r="S8503" t="str">
            <v>EEM</v>
          </cell>
          <cell r="T8503">
            <v>0</v>
          </cell>
          <cell r="U8503">
            <v>0</v>
          </cell>
          <cell r="V8503">
            <v>0</v>
          </cell>
          <cell r="W8503" t="str">
            <v>EUR</v>
          </cell>
          <cell r="X8503" t="str">
            <v>00</v>
          </cell>
          <cell r="Y8503" t="str">
            <v>00</v>
          </cell>
          <cell r="Z8503">
            <v>0</v>
          </cell>
          <cell r="AA8503" t="str">
            <v>X</v>
          </cell>
          <cell r="AB8503">
            <v>0</v>
          </cell>
          <cell r="AC8503">
            <v>0</v>
          </cell>
          <cell r="AD8503">
            <v>0</v>
          </cell>
          <cell r="AE8503" t="str">
            <v>0000</v>
          </cell>
          <cell r="AF8503">
            <v>0</v>
          </cell>
          <cell r="AG8503">
            <v>0</v>
          </cell>
          <cell r="AH8503">
            <v>0</v>
          </cell>
          <cell r="AI8503" t="str">
            <v>0</v>
          </cell>
          <cell r="AJ8503">
            <v>0</v>
          </cell>
          <cell r="AK8503">
            <v>0</v>
          </cell>
          <cell r="AL8503" t="str">
            <v>56205004003</v>
          </cell>
          <cell r="AM8503">
            <v>0</v>
          </cell>
          <cell r="AN8503">
            <v>0</v>
          </cell>
          <cell r="AO8503">
            <v>0</v>
          </cell>
          <cell r="AP8503">
            <v>0</v>
          </cell>
          <cell r="AQ8503">
            <v>0</v>
          </cell>
          <cell r="AR8503">
            <v>0</v>
          </cell>
          <cell r="AS8503">
            <v>0</v>
          </cell>
          <cell r="AT8503">
            <v>0</v>
          </cell>
          <cell r="AU8503">
            <v>0</v>
          </cell>
          <cell r="AV8503">
            <v>0</v>
          </cell>
          <cell r="AW8503">
            <v>0</v>
          </cell>
          <cell r="AX8503">
            <v>0</v>
          </cell>
          <cell r="AY8503">
            <v>36916</v>
          </cell>
          <cell r="AZ8503">
            <v>38531</v>
          </cell>
          <cell r="BB8503">
            <v>36916</v>
          </cell>
          <cell r="BH8503">
            <v>0</v>
          </cell>
          <cell r="BI8503" t="str">
            <v>EUR</v>
          </cell>
          <cell r="BM8503">
            <v>0</v>
          </cell>
          <cell r="BN8503">
            <v>0</v>
          </cell>
          <cell r="BO8503">
            <v>0</v>
          </cell>
          <cell r="BP8503">
            <v>0</v>
          </cell>
          <cell r="BQ8503">
            <v>0</v>
          </cell>
          <cell r="BR8503">
            <v>0</v>
          </cell>
          <cell r="BS8503">
            <v>0</v>
          </cell>
          <cell r="BT8503">
            <v>0</v>
          </cell>
          <cell r="BU8503">
            <v>0</v>
          </cell>
          <cell r="BV8503">
            <v>0</v>
          </cell>
          <cell r="BW8503">
            <v>0</v>
          </cell>
          <cell r="BX8503">
            <v>0</v>
          </cell>
          <cell r="BY8503">
            <v>0</v>
          </cell>
          <cell r="BZ8503">
            <v>0</v>
          </cell>
          <cell r="CA8503">
            <v>0</v>
          </cell>
          <cell r="CB8503">
            <v>0</v>
          </cell>
        </row>
        <row r="8504">
          <cell r="B8504" t="str">
            <v>E506</v>
          </cell>
          <cell r="C8504" t="str">
            <v>CONS.FORT.PT´S DO SEIXAL</v>
          </cell>
          <cell r="D8504" t="str">
            <v>D201019-02</v>
          </cell>
          <cell r="E8504" t="str">
            <v>D201019-02</v>
          </cell>
          <cell r="F8504">
            <v>0</v>
          </cell>
          <cell r="G8504">
            <v>0</v>
          </cell>
          <cell r="H8504" t="str">
            <v>EEM1</v>
          </cell>
          <cell r="I8504" t="str">
            <v>02</v>
          </cell>
          <cell r="J8504" t="str">
            <v>A5</v>
          </cell>
          <cell r="K8504">
            <v>0</v>
          </cell>
          <cell r="L8504" t="str">
            <v>X</v>
          </cell>
          <cell r="M8504">
            <v>0</v>
          </cell>
          <cell r="N8504">
            <v>0</v>
          </cell>
          <cell r="O8504" t="str">
            <v>CMANUEL</v>
          </cell>
          <cell r="P8504" t="str">
            <v>14:19:36</v>
          </cell>
          <cell r="Q8504" t="str">
            <v>SFARIA</v>
          </cell>
          <cell r="R8504" t="str">
            <v>14:41:20</v>
          </cell>
          <cell r="S8504" t="str">
            <v>EEM</v>
          </cell>
          <cell r="T8504">
            <v>0</v>
          </cell>
          <cell r="U8504">
            <v>0</v>
          </cell>
          <cell r="V8504">
            <v>0</v>
          </cell>
          <cell r="W8504" t="str">
            <v>EUR</v>
          </cell>
          <cell r="X8504" t="str">
            <v>00</v>
          </cell>
          <cell r="Y8504" t="str">
            <v>00</v>
          </cell>
          <cell r="Z8504">
            <v>0</v>
          </cell>
          <cell r="AA8504" t="str">
            <v>X</v>
          </cell>
          <cell r="AB8504">
            <v>0</v>
          </cell>
          <cell r="AC8504">
            <v>0</v>
          </cell>
          <cell r="AD8504">
            <v>0</v>
          </cell>
          <cell r="AE8504" t="str">
            <v>0000</v>
          </cell>
          <cell r="AF8504">
            <v>0</v>
          </cell>
          <cell r="AG8504">
            <v>0</v>
          </cell>
          <cell r="AH8504">
            <v>0</v>
          </cell>
          <cell r="AI8504" t="str">
            <v>0</v>
          </cell>
          <cell r="AJ8504">
            <v>0</v>
          </cell>
          <cell r="AK8504">
            <v>0</v>
          </cell>
          <cell r="AL8504" t="str">
            <v>56105004001</v>
          </cell>
          <cell r="AM8504">
            <v>0</v>
          </cell>
          <cell r="AN8504">
            <v>0</v>
          </cell>
          <cell r="AO8504">
            <v>0</v>
          </cell>
          <cell r="AP8504">
            <v>0</v>
          </cell>
          <cell r="AQ8504">
            <v>0</v>
          </cell>
          <cell r="AR8504">
            <v>0</v>
          </cell>
          <cell r="AS8504">
            <v>0</v>
          </cell>
          <cell r="AT8504">
            <v>0</v>
          </cell>
          <cell r="AU8504">
            <v>0</v>
          </cell>
          <cell r="AV8504">
            <v>0</v>
          </cell>
          <cell r="AW8504">
            <v>0</v>
          </cell>
          <cell r="AX8504">
            <v>0</v>
          </cell>
          <cell r="AY8504">
            <v>36916</v>
          </cell>
          <cell r="AZ8504">
            <v>38531</v>
          </cell>
          <cell r="BB8504">
            <v>36916</v>
          </cell>
          <cell r="BH8504">
            <v>0</v>
          </cell>
          <cell r="BI8504" t="str">
            <v>EUR</v>
          </cell>
          <cell r="BM8504">
            <v>0</v>
          </cell>
          <cell r="BN8504">
            <v>0</v>
          </cell>
          <cell r="BO8504">
            <v>0</v>
          </cell>
          <cell r="BP8504">
            <v>0</v>
          </cell>
          <cell r="BQ8504">
            <v>0</v>
          </cell>
          <cell r="BR8504">
            <v>0</v>
          </cell>
          <cell r="BS8504">
            <v>0</v>
          </cell>
          <cell r="BT8504">
            <v>0</v>
          </cell>
          <cell r="BU8504">
            <v>0</v>
          </cell>
          <cell r="BV8504">
            <v>0</v>
          </cell>
          <cell r="BW8504">
            <v>0</v>
          </cell>
          <cell r="BX8504">
            <v>0</v>
          </cell>
          <cell r="BY8504">
            <v>0</v>
          </cell>
          <cell r="BZ8504">
            <v>0</v>
          </cell>
          <cell r="CA8504">
            <v>0</v>
          </cell>
          <cell r="CB8504">
            <v>0</v>
          </cell>
        </row>
        <row r="8505">
          <cell r="B8505" t="str">
            <v>E506</v>
          </cell>
          <cell r="C8505" t="str">
            <v>CONS.FORT.PT´S DA RIBEIRA DA JANELA</v>
          </cell>
          <cell r="D8505" t="str">
            <v>D201019-02</v>
          </cell>
          <cell r="E8505" t="str">
            <v>D201019-02</v>
          </cell>
          <cell r="F8505">
            <v>0</v>
          </cell>
          <cell r="G8505">
            <v>0</v>
          </cell>
          <cell r="H8505" t="str">
            <v>EEM1</v>
          </cell>
          <cell r="I8505" t="str">
            <v>02</v>
          </cell>
          <cell r="J8505" t="str">
            <v>A5</v>
          </cell>
          <cell r="K8505">
            <v>0</v>
          </cell>
          <cell r="L8505" t="str">
            <v>X</v>
          </cell>
          <cell r="M8505">
            <v>0</v>
          </cell>
          <cell r="N8505">
            <v>0</v>
          </cell>
          <cell r="O8505" t="str">
            <v>CMANUEL</v>
          </cell>
          <cell r="P8505" t="str">
            <v>14:21:25</v>
          </cell>
          <cell r="Q8505" t="str">
            <v>SFARIA</v>
          </cell>
          <cell r="R8505" t="str">
            <v>14:40:04</v>
          </cell>
          <cell r="S8505" t="str">
            <v>EEM</v>
          </cell>
          <cell r="T8505">
            <v>0</v>
          </cell>
          <cell r="U8505">
            <v>0</v>
          </cell>
          <cell r="V8505">
            <v>0</v>
          </cell>
          <cell r="W8505" t="str">
            <v>EUR</v>
          </cell>
          <cell r="X8505" t="str">
            <v>00</v>
          </cell>
          <cell r="Y8505" t="str">
            <v>00</v>
          </cell>
          <cell r="Z8505">
            <v>0</v>
          </cell>
          <cell r="AA8505" t="str">
            <v>X</v>
          </cell>
          <cell r="AB8505">
            <v>0</v>
          </cell>
          <cell r="AC8505">
            <v>0</v>
          </cell>
          <cell r="AD8505">
            <v>0</v>
          </cell>
          <cell r="AE8505" t="str">
            <v>0000</v>
          </cell>
          <cell r="AF8505">
            <v>0</v>
          </cell>
          <cell r="AG8505">
            <v>0</v>
          </cell>
          <cell r="AH8505">
            <v>0</v>
          </cell>
          <cell r="AI8505" t="str">
            <v>0</v>
          </cell>
          <cell r="AJ8505">
            <v>0</v>
          </cell>
          <cell r="AK8505">
            <v>0</v>
          </cell>
          <cell r="AL8505" t="str">
            <v>56105004002</v>
          </cell>
          <cell r="AM8505">
            <v>0</v>
          </cell>
          <cell r="AN8505">
            <v>0</v>
          </cell>
          <cell r="AO8505">
            <v>0</v>
          </cell>
          <cell r="AP8505">
            <v>0</v>
          </cell>
          <cell r="AQ8505">
            <v>0</v>
          </cell>
          <cell r="AR8505">
            <v>0</v>
          </cell>
          <cell r="AS8505">
            <v>0</v>
          </cell>
          <cell r="AT8505">
            <v>0</v>
          </cell>
          <cell r="AU8505">
            <v>0</v>
          </cell>
          <cell r="AV8505">
            <v>0</v>
          </cell>
          <cell r="AW8505">
            <v>0</v>
          </cell>
          <cell r="AX8505">
            <v>0</v>
          </cell>
          <cell r="AY8505">
            <v>36916</v>
          </cell>
          <cell r="AZ8505">
            <v>38531</v>
          </cell>
          <cell r="BB8505">
            <v>36916</v>
          </cell>
          <cell r="BH8505">
            <v>0</v>
          </cell>
          <cell r="BI8505" t="str">
            <v>EUR</v>
          </cell>
          <cell r="BM8505">
            <v>0</v>
          </cell>
          <cell r="BN8505">
            <v>0</v>
          </cell>
          <cell r="BO8505">
            <v>0</v>
          </cell>
          <cell r="BP8505">
            <v>0</v>
          </cell>
          <cell r="BQ8505">
            <v>0</v>
          </cell>
          <cell r="BR8505">
            <v>0</v>
          </cell>
          <cell r="BS8505">
            <v>0</v>
          </cell>
          <cell r="BT8505">
            <v>0</v>
          </cell>
          <cell r="BU8505">
            <v>0</v>
          </cell>
          <cell r="BV8505">
            <v>0</v>
          </cell>
          <cell r="BW8505">
            <v>0</v>
          </cell>
          <cell r="BX8505">
            <v>0</v>
          </cell>
          <cell r="BY8505">
            <v>0</v>
          </cell>
          <cell r="BZ8505">
            <v>0</v>
          </cell>
          <cell r="CA8505">
            <v>0</v>
          </cell>
          <cell r="CB8505">
            <v>0</v>
          </cell>
        </row>
        <row r="8506">
          <cell r="B8506" t="str">
            <v>E506</v>
          </cell>
          <cell r="C8506" t="str">
            <v>CONS.FORT.PT´S DO PORTO MONIZ</v>
          </cell>
          <cell r="D8506" t="str">
            <v>D201019-02</v>
          </cell>
          <cell r="E8506" t="str">
            <v>D201019-02</v>
          </cell>
          <cell r="F8506">
            <v>0</v>
          </cell>
          <cell r="G8506">
            <v>0</v>
          </cell>
          <cell r="H8506" t="str">
            <v>EEM1</v>
          </cell>
          <cell r="I8506" t="str">
            <v>02</v>
          </cell>
          <cell r="J8506" t="str">
            <v>A5</v>
          </cell>
          <cell r="K8506">
            <v>0</v>
          </cell>
          <cell r="L8506" t="str">
            <v>X</v>
          </cell>
          <cell r="M8506">
            <v>0</v>
          </cell>
          <cell r="N8506">
            <v>0</v>
          </cell>
          <cell r="O8506" t="str">
            <v>CMANUEL</v>
          </cell>
          <cell r="P8506" t="str">
            <v>14:22:04</v>
          </cell>
          <cell r="Q8506" t="str">
            <v>SFARIA</v>
          </cell>
          <cell r="R8506" t="str">
            <v>14:40:58</v>
          </cell>
          <cell r="S8506" t="str">
            <v>EEM</v>
          </cell>
          <cell r="T8506">
            <v>0</v>
          </cell>
          <cell r="U8506">
            <v>0</v>
          </cell>
          <cell r="V8506">
            <v>0</v>
          </cell>
          <cell r="W8506" t="str">
            <v>EUR</v>
          </cell>
          <cell r="X8506" t="str">
            <v>00</v>
          </cell>
          <cell r="Y8506" t="str">
            <v>00</v>
          </cell>
          <cell r="Z8506">
            <v>0</v>
          </cell>
          <cell r="AA8506" t="str">
            <v>X</v>
          </cell>
          <cell r="AB8506">
            <v>0</v>
          </cell>
          <cell r="AC8506">
            <v>0</v>
          </cell>
          <cell r="AD8506">
            <v>0</v>
          </cell>
          <cell r="AE8506" t="str">
            <v>0000</v>
          </cell>
          <cell r="AF8506">
            <v>0</v>
          </cell>
          <cell r="AG8506">
            <v>0</v>
          </cell>
          <cell r="AH8506">
            <v>0</v>
          </cell>
          <cell r="AI8506" t="str">
            <v>0</v>
          </cell>
          <cell r="AJ8506">
            <v>0</v>
          </cell>
          <cell r="AK8506">
            <v>0</v>
          </cell>
          <cell r="AL8506" t="str">
            <v>56104005003</v>
          </cell>
          <cell r="AM8506">
            <v>0</v>
          </cell>
          <cell r="AN8506">
            <v>0</v>
          </cell>
          <cell r="AO8506">
            <v>0</v>
          </cell>
          <cell r="AP8506">
            <v>0</v>
          </cell>
          <cell r="AQ8506">
            <v>0</v>
          </cell>
          <cell r="AR8506">
            <v>0</v>
          </cell>
          <cell r="AS8506">
            <v>0</v>
          </cell>
          <cell r="AT8506">
            <v>0</v>
          </cell>
          <cell r="AU8506">
            <v>0</v>
          </cell>
          <cell r="AV8506">
            <v>0</v>
          </cell>
          <cell r="AW8506">
            <v>0</v>
          </cell>
          <cell r="AX8506">
            <v>0</v>
          </cell>
          <cell r="AY8506">
            <v>36916</v>
          </cell>
          <cell r="AZ8506">
            <v>38531</v>
          </cell>
          <cell r="BB8506">
            <v>36916</v>
          </cell>
          <cell r="BH8506">
            <v>0</v>
          </cell>
          <cell r="BI8506" t="str">
            <v>EUR</v>
          </cell>
          <cell r="BM8506">
            <v>0</v>
          </cell>
          <cell r="BN8506">
            <v>0</v>
          </cell>
          <cell r="BO8506">
            <v>0</v>
          </cell>
          <cell r="BP8506">
            <v>0</v>
          </cell>
          <cell r="BQ8506">
            <v>0</v>
          </cell>
          <cell r="BR8506">
            <v>0</v>
          </cell>
          <cell r="BS8506">
            <v>0</v>
          </cell>
          <cell r="BT8506">
            <v>0</v>
          </cell>
          <cell r="BU8506">
            <v>0</v>
          </cell>
          <cell r="BV8506">
            <v>0</v>
          </cell>
          <cell r="BW8506">
            <v>0</v>
          </cell>
          <cell r="BX8506">
            <v>0</v>
          </cell>
          <cell r="BY8506">
            <v>0</v>
          </cell>
          <cell r="BZ8506">
            <v>0</v>
          </cell>
          <cell r="CA8506">
            <v>0</v>
          </cell>
          <cell r="CB8506">
            <v>0</v>
          </cell>
        </row>
        <row r="8507">
          <cell r="B8507" t="str">
            <v>E506</v>
          </cell>
          <cell r="C8507" t="str">
            <v>CONS.FORT.PT´S DAS ACHADAS DA CRUZ</v>
          </cell>
          <cell r="D8507" t="str">
            <v>D201019-02</v>
          </cell>
          <cell r="E8507" t="str">
            <v>D201019-02</v>
          </cell>
          <cell r="F8507">
            <v>0</v>
          </cell>
          <cell r="G8507">
            <v>0</v>
          </cell>
          <cell r="H8507" t="str">
            <v>EEM1</v>
          </cell>
          <cell r="I8507" t="str">
            <v>02</v>
          </cell>
          <cell r="J8507" t="str">
            <v>A5</v>
          </cell>
          <cell r="K8507">
            <v>0</v>
          </cell>
          <cell r="L8507" t="str">
            <v>X</v>
          </cell>
          <cell r="M8507">
            <v>0</v>
          </cell>
          <cell r="N8507">
            <v>0</v>
          </cell>
          <cell r="O8507" t="str">
            <v>CMANUEL</v>
          </cell>
          <cell r="P8507" t="str">
            <v>14:22:49</v>
          </cell>
          <cell r="Q8507" t="str">
            <v>SFARIA</v>
          </cell>
          <cell r="R8507" t="str">
            <v>14:40:28</v>
          </cell>
          <cell r="S8507" t="str">
            <v>EEM</v>
          </cell>
          <cell r="T8507">
            <v>0</v>
          </cell>
          <cell r="U8507">
            <v>0</v>
          </cell>
          <cell r="V8507">
            <v>0</v>
          </cell>
          <cell r="W8507" t="str">
            <v>EUR</v>
          </cell>
          <cell r="X8507" t="str">
            <v>00</v>
          </cell>
          <cell r="Y8507" t="str">
            <v>00</v>
          </cell>
          <cell r="Z8507">
            <v>0</v>
          </cell>
          <cell r="AA8507" t="str">
            <v>X</v>
          </cell>
          <cell r="AB8507">
            <v>0</v>
          </cell>
          <cell r="AC8507">
            <v>0</v>
          </cell>
          <cell r="AD8507">
            <v>0</v>
          </cell>
          <cell r="AE8507" t="str">
            <v>0000</v>
          </cell>
          <cell r="AF8507">
            <v>0</v>
          </cell>
          <cell r="AG8507">
            <v>0</v>
          </cell>
          <cell r="AH8507">
            <v>0</v>
          </cell>
          <cell r="AI8507" t="str">
            <v>0</v>
          </cell>
          <cell r="AJ8507">
            <v>0</v>
          </cell>
          <cell r="AK8507">
            <v>0</v>
          </cell>
          <cell r="AL8507" t="str">
            <v>56105004004</v>
          </cell>
          <cell r="AM8507">
            <v>0</v>
          </cell>
          <cell r="AN8507">
            <v>0</v>
          </cell>
          <cell r="AO8507">
            <v>0</v>
          </cell>
          <cell r="AP8507">
            <v>0</v>
          </cell>
          <cell r="AQ8507">
            <v>0</v>
          </cell>
          <cell r="AR8507">
            <v>0</v>
          </cell>
          <cell r="AS8507">
            <v>0</v>
          </cell>
          <cell r="AT8507">
            <v>0</v>
          </cell>
          <cell r="AU8507">
            <v>0</v>
          </cell>
          <cell r="AV8507">
            <v>0</v>
          </cell>
          <cell r="AW8507">
            <v>0</v>
          </cell>
          <cell r="AX8507">
            <v>0</v>
          </cell>
          <cell r="AY8507">
            <v>36916</v>
          </cell>
          <cell r="AZ8507">
            <v>38531</v>
          </cell>
          <cell r="BB8507">
            <v>36916</v>
          </cell>
          <cell r="BH8507">
            <v>0</v>
          </cell>
          <cell r="BI8507" t="str">
            <v>EUR</v>
          </cell>
          <cell r="BM8507">
            <v>0</v>
          </cell>
          <cell r="BN8507">
            <v>0</v>
          </cell>
          <cell r="BO8507">
            <v>0</v>
          </cell>
          <cell r="BP8507">
            <v>0</v>
          </cell>
          <cell r="BQ8507">
            <v>0</v>
          </cell>
          <cell r="BR8507">
            <v>0</v>
          </cell>
          <cell r="BS8507">
            <v>0</v>
          </cell>
          <cell r="BT8507">
            <v>0</v>
          </cell>
          <cell r="BU8507">
            <v>0</v>
          </cell>
          <cell r="BV8507">
            <v>0</v>
          </cell>
          <cell r="BW8507">
            <v>0</v>
          </cell>
          <cell r="BX8507">
            <v>0</v>
          </cell>
          <cell r="BY8507">
            <v>0</v>
          </cell>
          <cell r="BZ8507">
            <v>0</v>
          </cell>
          <cell r="CA8507">
            <v>0</v>
          </cell>
          <cell r="CB8507">
            <v>0</v>
          </cell>
        </row>
        <row r="8508">
          <cell r="B8508" t="str">
            <v>E506</v>
          </cell>
          <cell r="C8508" t="str">
            <v>CONS.FORT.PT´S DA CAMACHA</v>
          </cell>
          <cell r="D8508" t="str">
            <v>D202029-02</v>
          </cell>
          <cell r="E8508" t="str">
            <v>D202029-02</v>
          </cell>
          <cell r="F8508">
            <v>0</v>
          </cell>
          <cell r="G8508">
            <v>0</v>
          </cell>
          <cell r="H8508" t="str">
            <v>EEM1</v>
          </cell>
          <cell r="I8508" t="str">
            <v>02</v>
          </cell>
          <cell r="J8508" t="str">
            <v>A5</v>
          </cell>
          <cell r="K8508">
            <v>0</v>
          </cell>
          <cell r="L8508" t="str">
            <v>X</v>
          </cell>
          <cell r="M8508">
            <v>0</v>
          </cell>
          <cell r="N8508">
            <v>0</v>
          </cell>
          <cell r="O8508" t="str">
            <v>CMANUEL</v>
          </cell>
          <cell r="P8508" t="str">
            <v>14:23:46</v>
          </cell>
          <cell r="Q8508" t="str">
            <v>SFARIA</v>
          </cell>
          <cell r="R8508" t="str">
            <v>10:09:38</v>
          </cell>
          <cell r="S8508" t="str">
            <v>EEM</v>
          </cell>
          <cell r="T8508">
            <v>0</v>
          </cell>
          <cell r="U8508">
            <v>0</v>
          </cell>
          <cell r="V8508">
            <v>0</v>
          </cell>
          <cell r="W8508" t="str">
            <v>EUR</v>
          </cell>
          <cell r="X8508" t="str">
            <v>00</v>
          </cell>
          <cell r="Y8508" t="str">
            <v>00</v>
          </cell>
          <cell r="Z8508">
            <v>0</v>
          </cell>
          <cell r="AA8508" t="str">
            <v>X</v>
          </cell>
          <cell r="AB8508">
            <v>0</v>
          </cell>
          <cell r="AC8508">
            <v>0</v>
          </cell>
          <cell r="AD8508">
            <v>0</v>
          </cell>
          <cell r="AE8508" t="str">
            <v>0000</v>
          </cell>
          <cell r="AF8508">
            <v>0</v>
          </cell>
          <cell r="AG8508">
            <v>0</v>
          </cell>
          <cell r="AH8508">
            <v>0</v>
          </cell>
          <cell r="AI8508" t="str">
            <v>0</v>
          </cell>
          <cell r="AJ8508">
            <v>0</v>
          </cell>
          <cell r="AK8508">
            <v>0</v>
          </cell>
          <cell r="AL8508" t="str">
            <v>57205004001</v>
          </cell>
          <cell r="AM8508">
            <v>0</v>
          </cell>
          <cell r="AN8508">
            <v>0</v>
          </cell>
          <cell r="AO8508">
            <v>0</v>
          </cell>
          <cell r="AP8508">
            <v>0</v>
          </cell>
          <cell r="AQ8508">
            <v>0</v>
          </cell>
          <cell r="AR8508">
            <v>0</v>
          </cell>
          <cell r="AS8508">
            <v>0</v>
          </cell>
          <cell r="AT8508">
            <v>0</v>
          </cell>
          <cell r="AU8508">
            <v>0</v>
          </cell>
          <cell r="AV8508">
            <v>0</v>
          </cell>
          <cell r="AW8508">
            <v>0</v>
          </cell>
          <cell r="AX8508">
            <v>0</v>
          </cell>
          <cell r="AY8508">
            <v>36916</v>
          </cell>
          <cell r="AZ8508">
            <v>38532</v>
          </cell>
          <cell r="BB8508">
            <v>36916</v>
          </cell>
          <cell r="BH8508">
            <v>0</v>
          </cell>
          <cell r="BI8508" t="str">
            <v>EUR</v>
          </cell>
          <cell r="BM8508">
            <v>0</v>
          </cell>
          <cell r="BN8508">
            <v>0</v>
          </cell>
          <cell r="BO8508">
            <v>0</v>
          </cell>
          <cell r="BP8508">
            <v>0</v>
          </cell>
          <cell r="BQ8508">
            <v>0</v>
          </cell>
          <cell r="BR8508">
            <v>0</v>
          </cell>
          <cell r="BS8508">
            <v>0</v>
          </cell>
          <cell r="BT8508">
            <v>0</v>
          </cell>
          <cell r="BU8508">
            <v>0</v>
          </cell>
          <cell r="BV8508">
            <v>0</v>
          </cell>
          <cell r="BW8508">
            <v>0</v>
          </cell>
          <cell r="BX8508">
            <v>0</v>
          </cell>
          <cell r="BY8508">
            <v>0</v>
          </cell>
          <cell r="BZ8508">
            <v>0</v>
          </cell>
          <cell r="CA8508">
            <v>0</v>
          </cell>
          <cell r="CB8508">
            <v>0</v>
          </cell>
        </row>
        <row r="8509">
          <cell r="B8509" t="str">
            <v>E506</v>
          </cell>
          <cell r="C8509" t="str">
            <v>CONS.FORT.PT´S DO SANTO DA SERRA</v>
          </cell>
          <cell r="D8509" t="str">
            <v>D202029-02</v>
          </cell>
          <cell r="E8509" t="str">
            <v>D202029-02</v>
          </cell>
          <cell r="F8509">
            <v>0</v>
          </cell>
          <cell r="G8509">
            <v>0</v>
          </cell>
          <cell r="H8509" t="str">
            <v>EEM1</v>
          </cell>
          <cell r="I8509" t="str">
            <v>02</v>
          </cell>
          <cell r="J8509" t="str">
            <v>A5</v>
          </cell>
          <cell r="K8509">
            <v>0</v>
          </cell>
          <cell r="L8509" t="str">
            <v>X</v>
          </cell>
          <cell r="M8509">
            <v>0</v>
          </cell>
          <cell r="N8509">
            <v>0</v>
          </cell>
          <cell r="O8509" t="str">
            <v>CMANUEL</v>
          </cell>
          <cell r="P8509" t="str">
            <v>14:24:39</v>
          </cell>
          <cell r="Q8509" t="str">
            <v>MFERREIRA</v>
          </cell>
          <cell r="R8509" t="str">
            <v>09:12:27</v>
          </cell>
          <cell r="S8509" t="str">
            <v>EEM</v>
          </cell>
          <cell r="T8509">
            <v>0</v>
          </cell>
          <cell r="U8509">
            <v>0</v>
          </cell>
          <cell r="V8509">
            <v>0</v>
          </cell>
          <cell r="W8509" t="str">
            <v>EUR</v>
          </cell>
          <cell r="X8509" t="str">
            <v>00</v>
          </cell>
          <cell r="Y8509" t="str">
            <v>00</v>
          </cell>
          <cell r="Z8509">
            <v>0</v>
          </cell>
          <cell r="AA8509" t="str">
            <v>X</v>
          </cell>
          <cell r="AB8509">
            <v>0</v>
          </cell>
          <cell r="AC8509">
            <v>0</v>
          </cell>
          <cell r="AD8509">
            <v>0</v>
          </cell>
          <cell r="AE8509" t="str">
            <v>0000</v>
          </cell>
          <cell r="AF8509">
            <v>0</v>
          </cell>
          <cell r="AG8509">
            <v>0</v>
          </cell>
          <cell r="AH8509">
            <v>0</v>
          </cell>
          <cell r="AI8509" t="str">
            <v>0</v>
          </cell>
          <cell r="AJ8509">
            <v>0</v>
          </cell>
          <cell r="AK8509">
            <v>0</v>
          </cell>
          <cell r="AL8509" t="str">
            <v>57205004002</v>
          </cell>
          <cell r="AM8509">
            <v>0</v>
          </cell>
          <cell r="AN8509">
            <v>0</v>
          </cell>
          <cell r="AO8509">
            <v>0</v>
          </cell>
          <cell r="AP8509">
            <v>0</v>
          </cell>
          <cell r="AQ8509">
            <v>0</v>
          </cell>
          <cell r="AR8509">
            <v>0</v>
          </cell>
          <cell r="AS8509">
            <v>0</v>
          </cell>
          <cell r="AT8509">
            <v>0</v>
          </cell>
          <cell r="AU8509">
            <v>0</v>
          </cell>
          <cell r="AV8509">
            <v>0</v>
          </cell>
          <cell r="AW8509">
            <v>0</v>
          </cell>
          <cell r="AX8509">
            <v>0</v>
          </cell>
          <cell r="AY8509">
            <v>36916</v>
          </cell>
          <cell r="AZ8509">
            <v>38720</v>
          </cell>
          <cell r="BB8509">
            <v>36916</v>
          </cell>
          <cell r="BH8509">
            <v>0</v>
          </cell>
          <cell r="BI8509" t="str">
            <v>EUR</v>
          </cell>
          <cell r="BM8509">
            <v>0</v>
          </cell>
          <cell r="BN8509">
            <v>0</v>
          </cell>
          <cell r="BO8509">
            <v>0</v>
          </cell>
          <cell r="BP8509">
            <v>0</v>
          </cell>
          <cell r="BQ8509">
            <v>0</v>
          </cell>
          <cell r="BR8509">
            <v>0</v>
          </cell>
          <cell r="BS8509">
            <v>0</v>
          </cell>
          <cell r="BT8509">
            <v>0</v>
          </cell>
          <cell r="BU8509">
            <v>0</v>
          </cell>
          <cell r="BV8509">
            <v>0</v>
          </cell>
          <cell r="BW8509">
            <v>0</v>
          </cell>
          <cell r="BX8509">
            <v>0</v>
          </cell>
          <cell r="BY8509">
            <v>0</v>
          </cell>
          <cell r="BZ8509">
            <v>0</v>
          </cell>
          <cell r="CA8509">
            <v>0</v>
          </cell>
          <cell r="CB8509">
            <v>0</v>
          </cell>
        </row>
        <row r="8510">
          <cell r="B8510" t="str">
            <v>E506</v>
          </cell>
          <cell r="C8510" t="str">
            <v>CONS.FORT.PT´S DO CANIÇO</v>
          </cell>
          <cell r="D8510" t="str">
            <v>D202029-02</v>
          </cell>
          <cell r="E8510" t="str">
            <v>D202029-02</v>
          </cell>
          <cell r="F8510">
            <v>0</v>
          </cell>
          <cell r="G8510">
            <v>0</v>
          </cell>
          <cell r="H8510" t="str">
            <v>EEM1</v>
          </cell>
          <cell r="I8510" t="str">
            <v>02</v>
          </cell>
          <cell r="J8510" t="str">
            <v>A5</v>
          </cell>
          <cell r="K8510">
            <v>0</v>
          </cell>
          <cell r="L8510" t="str">
            <v>X</v>
          </cell>
          <cell r="M8510">
            <v>0</v>
          </cell>
          <cell r="N8510">
            <v>0</v>
          </cell>
          <cell r="O8510" t="str">
            <v>CMANUEL</v>
          </cell>
          <cell r="P8510" t="str">
            <v>14:25:16</v>
          </cell>
          <cell r="Q8510" t="str">
            <v>SFARIA</v>
          </cell>
          <cell r="R8510" t="str">
            <v>10:10:34</v>
          </cell>
          <cell r="S8510" t="str">
            <v>EEM</v>
          </cell>
          <cell r="T8510">
            <v>0</v>
          </cell>
          <cell r="U8510">
            <v>0</v>
          </cell>
          <cell r="V8510">
            <v>0</v>
          </cell>
          <cell r="W8510" t="str">
            <v>EUR</v>
          </cell>
          <cell r="X8510" t="str">
            <v>00</v>
          </cell>
          <cell r="Y8510" t="str">
            <v>00</v>
          </cell>
          <cell r="Z8510">
            <v>0</v>
          </cell>
          <cell r="AA8510" t="str">
            <v>X</v>
          </cell>
          <cell r="AB8510">
            <v>0</v>
          </cell>
          <cell r="AC8510">
            <v>0</v>
          </cell>
          <cell r="AD8510">
            <v>0</v>
          </cell>
          <cell r="AE8510" t="str">
            <v>0000</v>
          </cell>
          <cell r="AF8510">
            <v>0</v>
          </cell>
          <cell r="AG8510">
            <v>0</v>
          </cell>
          <cell r="AH8510">
            <v>0</v>
          </cell>
          <cell r="AI8510" t="str">
            <v>0</v>
          </cell>
          <cell r="AJ8510">
            <v>0</v>
          </cell>
          <cell r="AK8510">
            <v>0</v>
          </cell>
          <cell r="AL8510" t="str">
            <v>57205004003</v>
          </cell>
          <cell r="AM8510">
            <v>0</v>
          </cell>
          <cell r="AN8510">
            <v>0</v>
          </cell>
          <cell r="AO8510">
            <v>0</v>
          </cell>
          <cell r="AP8510">
            <v>0</v>
          </cell>
          <cell r="AQ8510">
            <v>0</v>
          </cell>
          <cell r="AR8510">
            <v>0</v>
          </cell>
          <cell r="AS8510">
            <v>0</v>
          </cell>
          <cell r="AT8510">
            <v>0</v>
          </cell>
          <cell r="AU8510">
            <v>0</v>
          </cell>
          <cell r="AV8510">
            <v>0</v>
          </cell>
          <cell r="AW8510">
            <v>0</v>
          </cell>
          <cell r="AX8510">
            <v>0</v>
          </cell>
          <cell r="AY8510">
            <v>36916</v>
          </cell>
          <cell r="AZ8510">
            <v>38532</v>
          </cell>
          <cell r="BB8510">
            <v>36916</v>
          </cell>
          <cell r="BH8510">
            <v>0</v>
          </cell>
          <cell r="BI8510" t="str">
            <v>EUR</v>
          </cell>
          <cell r="BM8510">
            <v>0</v>
          </cell>
          <cell r="BN8510">
            <v>0</v>
          </cell>
          <cell r="BO8510">
            <v>0</v>
          </cell>
          <cell r="BP8510">
            <v>0</v>
          </cell>
          <cell r="BQ8510">
            <v>0</v>
          </cell>
          <cell r="BR8510">
            <v>0</v>
          </cell>
          <cell r="BS8510">
            <v>0</v>
          </cell>
          <cell r="BT8510">
            <v>0</v>
          </cell>
          <cell r="BU8510">
            <v>0</v>
          </cell>
          <cell r="BV8510">
            <v>0</v>
          </cell>
          <cell r="BW8510">
            <v>0</v>
          </cell>
          <cell r="BX8510">
            <v>0</v>
          </cell>
          <cell r="BY8510">
            <v>0</v>
          </cell>
          <cell r="BZ8510">
            <v>0</v>
          </cell>
          <cell r="CA8510">
            <v>0</v>
          </cell>
          <cell r="CB8510">
            <v>0</v>
          </cell>
        </row>
        <row r="8511">
          <cell r="B8511" t="str">
            <v>E506</v>
          </cell>
          <cell r="C8511" t="str">
            <v>CONS.FORT.PT´S DE SANTA CRUZ</v>
          </cell>
          <cell r="D8511" t="str">
            <v>D202029-02</v>
          </cell>
          <cell r="E8511" t="str">
            <v>D202029-02</v>
          </cell>
          <cell r="F8511">
            <v>0</v>
          </cell>
          <cell r="G8511">
            <v>0</v>
          </cell>
          <cell r="H8511" t="str">
            <v>EEM1</v>
          </cell>
          <cell r="I8511" t="str">
            <v>02</v>
          </cell>
          <cell r="J8511" t="str">
            <v>A5</v>
          </cell>
          <cell r="K8511">
            <v>0</v>
          </cell>
          <cell r="L8511" t="str">
            <v>X</v>
          </cell>
          <cell r="M8511">
            <v>0</v>
          </cell>
          <cell r="N8511">
            <v>0</v>
          </cell>
          <cell r="O8511" t="str">
            <v>CMANUEL</v>
          </cell>
          <cell r="P8511" t="str">
            <v>14:25:47</v>
          </cell>
          <cell r="Q8511" t="str">
            <v>SFARIA</v>
          </cell>
          <cell r="R8511" t="str">
            <v>10:10:12</v>
          </cell>
          <cell r="S8511" t="str">
            <v>EEM</v>
          </cell>
          <cell r="T8511">
            <v>0</v>
          </cell>
          <cell r="U8511">
            <v>0</v>
          </cell>
          <cell r="V8511">
            <v>0</v>
          </cell>
          <cell r="W8511" t="str">
            <v>EUR</v>
          </cell>
          <cell r="X8511" t="str">
            <v>00</v>
          </cell>
          <cell r="Y8511" t="str">
            <v>00</v>
          </cell>
          <cell r="Z8511">
            <v>0</v>
          </cell>
          <cell r="AA8511" t="str">
            <v>X</v>
          </cell>
          <cell r="AB8511">
            <v>0</v>
          </cell>
          <cell r="AC8511">
            <v>0</v>
          </cell>
          <cell r="AD8511">
            <v>0</v>
          </cell>
          <cell r="AE8511" t="str">
            <v>0000</v>
          </cell>
          <cell r="AF8511">
            <v>0</v>
          </cell>
          <cell r="AG8511">
            <v>0</v>
          </cell>
          <cell r="AH8511">
            <v>0</v>
          </cell>
          <cell r="AI8511" t="str">
            <v>0</v>
          </cell>
          <cell r="AJ8511">
            <v>0</v>
          </cell>
          <cell r="AK8511">
            <v>0</v>
          </cell>
          <cell r="AL8511" t="str">
            <v>57205004004</v>
          </cell>
          <cell r="AM8511">
            <v>0</v>
          </cell>
          <cell r="AN8511">
            <v>0</v>
          </cell>
          <cell r="AO8511">
            <v>0</v>
          </cell>
          <cell r="AP8511">
            <v>0</v>
          </cell>
          <cell r="AQ8511">
            <v>0</v>
          </cell>
          <cell r="AR8511">
            <v>0</v>
          </cell>
          <cell r="AS8511">
            <v>0</v>
          </cell>
          <cell r="AT8511">
            <v>0</v>
          </cell>
          <cell r="AU8511">
            <v>0</v>
          </cell>
          <cell r="AV8511">
            <v>0</v>
          </cell>
          <cell r="AW8511">
            <v>0</v>
          </cell>
          <cell r="AX8511">
            <v>0</v>
          </cell>
          <cell r="AY8511">
            <v>36916</v>
          </cell>
          <cell r="AZ8511">
            <v>38532</v>
          </cell>
          <cell r="BB8511">
            <v>36916</v>
          </cell>
          <cell r="BH8511">
            <v>0</v>
          </cell>
          <cell r="BI8511" t="str">
            <v>EUR</v>
          </cell>
          <cell r="BM8511">
            <v>0</v>
          </cell>
          <cell r="BN8511">
            <v>0</v>
          </cell>
          <cell r="BO8511">
            <v>0</v>
          </cell>
          <cell r="BP8511">
            <v>0</v>
          </cell>
          <cell r="BQ8511">
            <v>0</v>
          </cell>
          <cell r="BR8511">
            <v>0</v>
          </cell>
          <cell r="BS8511">
            <v>0</v>
          </cell>
          <cell r="BT8511">
            <v>0</v>
          </cell>
          <cell r="BU8511">
            <v>0</v>
          </cell>
          <cell r="BV8511">
            <v>0</v>
          </cell>
          <cell r="BW8511">
            <v>0</v>
          </cell>
          <cell r="BX8511">
            <v>0</v>
          </cell>
          <cell r="BY8511">
            <v>0</v>
          </cell>
          <cell r="BZ8511">
            <v>0</v>
          </cell>
          <cell r="CA8511">
            <v>0</v>
          </cell>
          <cell r="CB8511">
            <v>0</v>
          </cell>
        </row>
        <row r="8512">
          <cell r="B8512" t="str">
            <v>E506</v>
          </cell>
          <cell r="C8512" t="str">
            <v>CONS.FORT.PT´S DE GAULA</v>
          </cell>
          <cell r="D8512" t="str">
            <v>D202029-02</v>
          </cell>
          <cell r="E8512" t="str">
            <v>D202029-02</v>
          </cell>
          <cell r="F8512">
            <v>0</v>
          </cell>
          <cell r="G8512">
            <v>0</v>
          </cell>
          <cell r="H8512" t="str">
            <v>EEM1</v>
          </cell>
          <cell r="I8512" t="str">
            <v>02</v>
          </cell>
          <cell r="J8512" t="str">
            <v>A5</v>
          </cell>
          <cell r="K8512">
            <v>0</v>
          </cell>
          <cell r="L8512" t="str">
            <v>X</v>
          </cell>
          <cell r="M8512">
            <v>0</v>
          </cell>
          <cell r="N8512">
            <v>0</v>
          </cell>
          <cell r="O8512" t="str">
            <v>CMANUEL</v>
          </cell>
          <cell r="P8512" t="str">
            <v>14:26:55</v>
          </cell>
          <cell r="Q8512" t="str">
            <v>SFARIA</v>
          </cell>
          <cell r="R8512" t="str">
            <v>10:09:56</v>
          </cell>
          <cell r="S8512" t="str">
            <v>EEM</v>
          </cell>
          <cell r="T8512">
            <v>0</v>
          </cell>
          <cell r="U8512">
            <v>0</v>
          </cell>
          <cell r="V8512">
            <v>0</v>
          </cell>
          <cell r="W8512" t="str">
            <v>EUR</v>
          </cell>
          <cell r="X8512" t="str">
            <v>00</v>
          </cell>
          <cell r="Y8512" t="str">
            <v>00</v>
          </cell>
          <cell r="Z8512">
            <v>0</v>
          </cell>
          <cell r="AA8512" t="str">
            <v>X</v>
          </cell>
          <cell r="AB8512">
            <v>0</v>
          </cell>
          <cell r="AC8512">
            <v>0</v>
          </cell>
          <cell r="AD8512">
            <v>0</v>
          </cell>
          <cell r="AE8512" t="str">
            <v>0000</v>
          </cell>
          <cell r="AF8512">
            <v>0</v>
          </cell>
          <cell r="AG8512">
            <v>0</v>
          </cell>
          <cell r="AH8512">
            <v>0</v>
          </cell>
          <cell r="AI8512" t="str">
            <v>0</v>
          </cell>
          <cell r="AJ8512">
            <v>0</v>
          </cell>
          <cell r="AK8512">
            <v>0</v>
          </cell>
          <cell r="AL8512" t="str">
            <v>57205004005</v>
          </cell>
          <cell r="AM8512">
            <v>0</v>
          </cell>
          <cell r="AN8512">
            <v>0</v>
          </cell>
          <cell r="AO8512">
            <v>0</v>
          </cell>
          <cell r="AP8512">
            <v>0</v>
          </cell>
          <cell r="AQ8512">
            <v>0</v>
          </cell>
          <cell r="AR8512">
            <v>0</v>
          </cell>
          <cell r="AS8512">
            <v>0</v>
          </cell>
          <cell r="AT8512">
            <v>0</v>
          </cell>
          <cell r="AU8512">
            <v>0</v>
          </cell>
          <cell r="AV8512">
            <v>0</v>
          </cell>
          <cell r="AW8512">
            <v>0</v>
          </cell>
          <cell r="AX8512">
            <v>0</v>
          </cell>
          <cell r="AY8512">
            <v>36916</v>
          </cell>
          <cell r="AZ8512">
            <v>38532</v>
          </cell>
          <cell r="BB8512">
            <v>36916</v>
          </cell>
          <cell r="BH8512">
            <v>0</v>
          </cell>
          <cell r="BI8512" t="str">
            <v>EUR</v>
          </cell>
          <cell r="BM8512">
            <v>0</v>
          </cell>
          <cell r="BN8512">
            <v>0</v>
          </cell>
          <cell r="BO8512">
            <v>0</v>
          </cell>
          <cell r="BP8512">
            <v>0</v>
          </cell>
          <cell r="BQ8512">
            <v>0</v>
          </cell>
          <cell r="BR8512">
            <v>0</v>
          </cell>
          <cell r="BS8512">
            <v>0</v>
          </cell>
          <cell r="BT8512">
            <v>0</v>
          </cell>
          <cell r="BU8512">
            <v>0</v>
          </cell>
          <cell r="BV8512">
            <v>0</v>
          </cell>
          <cell r="BW8512">
            <v>0</v>
          </cell>
          <cell r="BX8512">
            <v>0</v>
          </cell>
          <cell r="BY8512">
            <v>0</v>
          </cell>
          <cell r="BZ8512">
            <v>0</v>
          </cell>
          <cell r="CA8512">
            <v>0</v>
          </cell>
          <cell r="CB8512">
            <v>0</v>
          </cell>
        </row>
        <row r="8513">
          <cell r="B8513" t="str">
            <v>E506</v>
          </cell>
          <cell r="C8513" t="str">
            <v>CONS.FORT.PT´S DO PORTO DA CRUZ</v>
          </cell>
          <cell r="D8513" t="str">
            <v>D202019-02</v>
          </cell>
          <cell r="E8513" t="str">
            <v>D202019-02</v>
          </cell>
          <cell r="F8513">
            <v>0</v>
          </cell>
          <cell r="G8513">
            <v>0</v>
          </cell>
          <cell r="H8513" t="str">
            <v>EEM1</v>
          </cell>
          <cell r="I8513" t="str">
            <v>02</v>
          </cell>
          <cell r="J8513" t="str">
            <v>A5</v>
          </cell>
          <cell r="K8513">
            <v>0</v>
          </cell>
          <cell r="L8513" t="str">
            <v>X</v>
          </cell>
          <cell r="M8513">
            <v>0</v>
          </cell>
          <cell r="N8513">
            <v>0</v>
          </cell>
          <cell r="O8513" t="str">
            <v>CMANUEL</v>
          </cell>
          <cell r="P8513" t="str">
            <v>14:27:53</v>
          </cell>
          <cell r="Q8513" t="str">
            <v>SFARIA</v>
          </cell>
          <cell r="R8513" t="str">
            <v>09:31:36</v>
          </cell>
          <cell r="S8513" t="str">
            <v>EEM</v>
          </cell>
          <cell r="T8513">
            <v>0</v>
          </cell>
          <cell r="U8513">
            <v>0</v>
          </cell>
          <cell r="V8513">
            <v>0</v>
          </cell>
          <cell r="W8513" t="str">
            <v>EUR</v>
          </cell>
          <cell r="X8513" t="str">
            <v>00</v>
          </cell>
          <cell r="Y8513" t="str">
            <v>00</v>
          </cell>
          <cell r="Z8513">
            <v>0</v>
          </cell>
          <cell r="AA8513" t="str">
            <v>X</v>
          </cell>
          <cell r="AB8513">
            <v>0</v>
          </cell>
          <cell r="AC8513">
            <v>0</v>
          </cell>
          <cell r="AD8513">
            <v>0</v>
          </cell>
          <cell r="AE8513" t="str">
            <v>0000</v>
          </cell>
          <cell r="AF8513">
            <v>0</v>
          </cell>
          <cell r="AG8513">
            <v>0</v>
          </cell>
          <cell r="AH8513">
            <v>0</v>
          </cell>
          <cell r="AI8513" t="str">
            <v>0</v>
          </cell>
          <cell r="AJ8513">
            <v>0</v>
          </cell>
          <cell r="AK8513">
            <v>0</v>
          </cell>
          <cell r="AL8513" t="str">
            <v>57105004001</v>
          </cell>
          <cell r="AM8513">
            <v>0</v>
          </cell>
          <cell r="AN8513">
            <v>0</v>
          </cell>
          <cell r="AO8513">
            <v>0</v>
          </cell>
          <cell r="AP8513">
            <v>0</v>
          </cell>
          <cell r="AQ8513">
            <v>0</v>
          </cell>
          <cell r="AR8513">
            <v>0</v>
          </cell>
          <cell r="AS8513">
            <v>0</v>
          </cell>
          <cell r="AT8513">
            <v>0</v>
          </cell>
          <cell r="AU8513">
            <v>0</v>
          </cell>
          <cell r="AV8513">
            <v>0</v>
          </cell>
          <cell r="AW8513">
            <v>0</v>
          </cell>
          <cell r="AX8513">
            <v>0</v>
          </cell>
          <cell r="AY8513">
            <v>36916</v>
          </cell>
          <cell r="AZ8513">
            <v>38532</v>
          </cell>
          <cell r="BB8513">
            <v>36916</v>
          </cell>
          <cell r="BH8513">
            <v>0</v>
          </cell>
          <cell r="BI8513" t="str">
            <v>EUR</v>
          </cell>
          <cell r="BM8513">
            <v>0</v>
          </cell>
          <cell r="BN8513">
            <v>0</v>
          </cell>
          <cell r="BO8513">
            <v>0</v>
          </cell>
          <cell r="BP8513">
            <v>0</v>
          </cell>
          <cell r="BQ8513">
            <v>0</v>
          </cell>
          <cell r="BR8513">
            <v>0</v>
          </cell>
          <cell r="BS8513">
            <v>0</v>
          </cell>
          <cell r="BT8513">
            <v>0</v>
          </cell>
          <cell r="BU8513">
            <v>0</v>
          </cell>
          <cell r="BV8513">
            <v>0</v>
          </cell>
          <cell r="BW8513">
            <v>0</v>
          </cell>
          <cell r="BX8513">
            <v>0</v>
          </cell>
          <cell r="BY8513">
            <v>0</v>
          </cell>
          <cell r="BZ8513">
            <v>0</v>
          </cell>
          <cell r="CA8513">
            <v>0</v>
          </cell>
          <cell r="CB8513">
            <v>0</v>
          </cell>
        </row>
        <row r="8514">
          <cell r="B8514" t="str">
            <v>E506</v>
          </cell>
          <cell r="C8514" t="str">
            <v>CONS.FORT.PT´S DO CANIÇAL</v>
          </cell>
          <cell r="D8514" t="str">
            <v>D202019-02</v>
          </cell>
          <cell r="E8514" t="str">
            <v>D202019-02</v>
          </cell>
          <cell r="F8514">
            <v>0</v>
          </cell>
          <cell r="G8514">
            <v>0</v>
          </cell>
          <cell r="H8514" t="str">
            <v>EEM1</v>
          </cell>
          <cell r="I8514" t="str">
            <v>02</v>
          </cell>
          <cell r="J8514" t="str">
            <v>A5</v>
          </cell>
          <cell r="K8514">
            <v>0</v>
          </cell>
          <cell r="L8514" t="str">
            <v>X</v>
          </cell>
          <cell r="M8514">
            <v>0</v>
          </cell>
          <cell r="N8514">
            <v>0</v>
          </cell>
          <cell r="O8514" t="str">
            <v>CMANUEL</v>
          </cell>
          <cell r="P8514" t="str">
            <v>14:28:50</v>
          </cell>
          <cell r="Q8514" t="str">
            <v>SFARIA</v>
          </cell>
          <cell r="R8514" t="str">
            <v>09:31:18</v>
          </cell>
          <cell r="S8514" t="str">
            <v>EEM</v>
          </cell>
          <cell r="T8514">
            <v>0</v>
          </cell>
          <cell r="U8514">
            <v>0</v>
          </cell>
          <cell r="V8514">
            <v>0</v>
          </cell>
          <cell r="W8514" t="str">
            <v>EUR</v>
          </cell>
          <cell r="X8514" t="str">
            <v>00</v>
          </cell>
          <cell r="Y8514" t="str">
            <v>00</v>
          </cell>
          <cell r="Z8514">
            <v>0</v>
          </cell>
          <cell r="AA8514" t="str">
            <v>X</v>
          </cell>
          <cell r="AB8514">
            <v>0</v>
          </cell>
          <cell r="AC8514">
            <v>0</v>
          </cell>
          <cell r="AD8514">
            <v>0</v>
          </cell>
          <cell r="AE8514" t="str">
            <v>0000</v>
          </cell>
          <cell r="AF8514">
            <v>0</v>
          </cell>
          <cell r="AG8514">
            <v>0</v>
          </cell>
          <cell r="AH8514">
            <v>0</v>
          </cell>
          <cell r="AI8514" t="str">
            <v>0</v>
          </cell>
          <cell r="AJ8514">
            <v>0</v>
          </cell>
          <cell r="AK8514">
            <v>0</v>
          </cell>
          <cell r="AL8514" t="str">
            <v>57105004002</v>
          </cell>
          <cell r="AM8514">
            <v>0</v>
          </cell>
          <cell r="AN8514">
            <v>0</v>
          </cell>
          <cell r="AO8514">
            <v>0</v>
          </cell>
          <cell r="AP8514">
            <v>0</v>
          </cell>
          <cell r="AQ8514">
            <v>0</v>
          </cell>
          <cell r="AR8514">
            <v>0</v>
          </cell>
          <cell r="AS8514">
            <v>0</v>
          </cell>
          <cell r="AT8514">
            <v>0</v>
          </cell>
          <cell r="AU8514">
            <v>0</v>
          </cell>
          <cell r="AV8514">
            <v>0</v>
          </cell>
          <cell r="AW8514">
            <v>0</v>
          </cell>
          <cell r="AX8514">
            <v>0</v>
          </cell>
          <cell r="AY8514">
            <v>36916</v>
          </cell>
          <cell r="AZ8514">
            <v>38532</v>
          </cell>
          <cell r="BB8514">
            <v>36916</v>
          </cell>
          <cell r="BH8514">
            <v>0</v>
          </cell>
          <cell r="BI8514" t="str">
            <v>EUR</v>
          </cell>
          <cell r="BM8514">
            <v>0</v>
          </cell>
          <cell r="BN8514">
            <v>0</v>
          </cell>
          <cell r="BO8514">
            <v>0</v>
          </cell>
          <cell r="BP8514">
            <v>0</v>
          </cell>
          <cell r="BQ8514">
            <v>0</v>
          </cell>
          <cell r="BR8514">
            <v>0</v>
          </cell>
          <cell r="BS8514">
            <v>0</v>
          </cell>
          <cell r="BT8514">
            <v>0</v>
          </cell>
          <cell r="BU8514">
            <v>0</v>
          </cell>
          <cell r="BV8514">
            <v>0</v>
          </cell>
          <cell r="BW8514">
            <v>0</v>
          </cell>
          <cell r="BX8514">
            <v>0</v>
          </cell>
          <cell r="BY8514">
            <v>0</v>
          </cell>
          <cell r="BZ8514">
            <v>0</v>
          </cell>
          <cell r="CA8514">
            <v>0</v>
          </cell>
          <cell r="CB8514">
            <v>0</v>
          </cell>
        </row>
        <row r="8515">
          <cell r="B8515" t="str">
            <v>E506</v>
          </cell>
          <cell r="C8515" t="str">
            <v>CONS.FORT.PT´S DE ÁGUA DE PENA</v>
          </cell>
          <cell r="D8515" t="str">
            <v>D202019-02</v>
          </cell>
          <cell r="E8515" t="str">
            <v>D202019-02</v>
          </cell>
          <cell r="F8515">
            <v>0</v>
          </cell>
          <cell r="G8515">
            <v>0</v>
          </cell>
          <cell r="H8515" t="str">
            <v>EEM1</v>
          </cell>
          <cell r="I8515" t="str">
            <v>02</v>
          </cell>
          <cell r="J8515" t="str">
            <v>A5</v>
          </cell>
          <cell r="K8515">
            <v>0</v>
          </cell>
          <cell r="L8515" t="str">
            <v>X</v>
          </cell>
          <cell r="M8515">
            <v>0</v>
          </cell>
          <cell r="N8515">
            <v>0</v>
          </cell>
          <cell r="O8515" t="str">
            <v>CMANUEL</v>
          </cell>
          <cell r="P8515" t="str">
            <v>14:29:20</v>
          </cell>
          <cell r="Q8515" t="str">
            <v>SFARIA</v>
          </cell>
          <cell r="R8515" t="str">
            <v>09:30:15</v>
          </cell>
          <cell r="S8515" t="str">
            <v>EEM</v>
          </cell>
          <cell r="T8515">
            <v>0</v>
          </cell>
          <cell r="U8515">
            <v>0</v>
          </cell>
          <cell r="V8515">
            <v>0</v>
          </cell>
          <cell r="W8515" t="str">
            <v>EUR</v>
          </cell>
          <cell r="X8515" t="str">
            <v>00</v>
          </cell>
          <cell r="Y8515" t="str">
            <v>00</v>
          </cell>
          <cell r="Z8515">
            <v>0</v>
          </cell>
          <cell r="AA8515" t="str">
            <v>X</v>
          </cell>
          <cell r="AB8515">
            <v>0</v>
          </cell>
          <cell r="AC8515">
            <v>0</v>
          </cell>
          <cell r="AD8515">
            <v>0</v>
          </cell>
          <cell r="AE8515" t="str">
            <v>0000</v>
          </cell>
          <cell r="AF8515">
            <v>0</v>
          </cell>
          <cell r="AG8515">
            <v>0</v>
          </cell>
          <cell r="AH8515">
            <v>0</v>
          </cell>
          <cell r="AI8515" t="str">
            <v>0</v>
          </cell>
          <cell r="AJ8515">
            <v>0</v>
          </cell>
          <cell r="AK8515">
            <v>0</v>
          </cell>
          <cell r="AL8515" t="str">
            <v>57105004003</v>
          </cell>
          <cell r="AM8515">
            <v>0</v>
          </cell>
          <cell r="AN8515">
            <v>0</v>
          </cell>
          <cell r="AO8515">
            <v>0</v>
          </cell>
          <cell r="AP8515">
            <v>0</v>
          </cell>
          <cell r="AQ8515">
            <v>0</v>
          </cell>
          <cell r="AR8515">
            <v>0</v>
          </cell>
          <cell r="AS8515">
            <v>0</v>
          </cell>
          <cell r="AT8515">
            <v>0</v>
          </cell>
          <cell r="AU8515">
            <v>0</v>
          </cell>
          <cell r="AV8515">
            <v>0</v>
          </cell>
          <cell r="AW8515">
            <v>0</v>
          </cell>
          <cell r="AX8515">
            <v>0</v>
          </cell>
          <cell r="AY8515">
            <v>36916</v>
          </cell>
          <cell r="AZ8515">
            <v>38532</v>
          </cell>
          <cell r="BB8515">
            <v>36916</v>
          </cell>
          <cell r="BH8515">
            <v>0</v>
          </cell>
          <cell r="BI8515" t="str">
            <v>EUR</v>
          </cell>
          <cell r="BM8515">
            <v>0</v>
          </cell>
          <cell r="BN8515">
            <v>0</v>
          </cell>
          <cell r="BO8515">
            <v>0</v>
          </cell>
          <cell r="BP8515">
            <v>0</v>
          </cell>
          <cell r="BQ8515">
            <v>0</v>
          </cell>
          <cell r="BR8515">
            <v>0</v>
          </cell>
          <cell r="BS8515">
            <v>0</v>
          </cell>
          <cell r="BT8515">
            <v>0</v>
          </cell>
          <cell r="BU8515">
            <v>0</v>
          </cell>
          <cell r="BV8515">
            <v>0</v>
          </cell>
          <cell r="BW8515">
            <v>0</v>
          </cell>
          <cell r="BX8515">
            <v>0</v>
          </cell>
          <cell r="BY8515">
            <v>0</v>
          </cell>
          <cell r="BZ8515">
            <v>0</v>
          </cell>
          <cell r="CA8515">
            <v>0</v>
          </cell>
          <cell r="CB8515">
            <v>0</v>
          </cell>
        </row>
        <row r="8516">
          <cell r="B8516" t="str">
            <v>E506</v>
          </cell>
          <cell r="C8516" t="str">
            <v>CONS.FORT.PT´S DE MACHICO</v>
          </cell>
          <cell r="D8516" t="str">
            <v>D202019-02</v>
          </cell>
          <cell r="E8516" t="str">
            <v>D202019-02</v>
          </cell>
          <cell r="F8516">
            <v>0</v>
          </cell>
          <cell r="G8516">
            <v>0</v>
          </cell>
          <cell r="H8516" t="str">
            <v>EEM1</v>
          </cell>
          <cell r="I8516" t="str">
            <v>02</v>
          </cell>
          <cell r="J8516" t="str">
            <v>A5</v>
          </cell>
          <cell r="K8516">
            <v>0</v>
          </cell>
          <cell r="L8516" t="str">
            <v>X</v>
          </cell>
          <cell r="M8516">
            <v>0</v>
          </cell>
          <cell r="N8516">
            <v>0</v>
          </cell>
          <cell r="O8516" t="str">
            <v>CMANUEL</v>
          </cell>
          <cell r="P8516" t="str">
            <v>14:30:15</v>
          </cell>
          <cell r="Q8516" t="str">
            <v>SFARIA</v>
          </cell>
          <cell r="R8516" t="str">
            <v>09:31:03</v>
          </cell>
          <cell r="S8516" t="str">
            <v>EEM</v>
          </cell>
          <cell r="T8516">
            <v>0</v>
          </cell>
          <cell r="U8516">
            <v>0</v>
          </cell>
          <cell r="V8516">
            <v>0</v>
          </cell>
          <cell r="W8516" t="str">
            <v>EUR</v>
          </cell>
          <cell r="X8516" t="str">
            <v>00</v>
          </cell>
          <cell r="Y8516" t="str">
            <v>00</v>
          </cell>
          <cell r="Z8516">
            <v>0</v>
          </cell>
          <cell r="AA8516" t="str">
            <v>X</v>
          </cell>
          <cell r="AB8516">
            <v>0</v>
          </cell>
          <cell r="AC8516">
            <v>0</v>
          </cell>
          <cell r="AD8516">
            <v>0</v>
          </cell>
          <cell r="AE8516" t="str">
            <v>0000</v>
          </cell>
          <cell r="AF8516">
            <v>0</v>
          </cell>
          <cell r="AG8516">
            <v>0</v>
          </cell>
          <cell r="AH8516">
            <v>0</v>
          </cell>
          <cell r="AI8516" t="str">
            <v>0</v>
          </cell>
          <cell r="AJ8516">
            <v>0</v>
          </cell>
          <cell r="AK8516">
            <v>0</v>
          </cell>
          <cell r="AL8516" t="str">
            <v>57105004004</v>
          </cell>
          <cell r="AM8516">
            <v>0</v>
          </cell>
          <cell r="AN8516">
            <v>0</v>
          </cell>
          <cell r="AO8516">
            <v>0</v>
          </cell>
          <cell r="AP8516">
            <v>0</v>
          </cell>
          <cell r="AQ8516">
            <v>0</v>
          </cell>
          <cell r="AR8516">
            <v>0</v>
          </cell>
          <cell r="AS8516">
            <v>0</v>
          </cell>
          <cell r="AT8516">
            <v>0</v>
          </cell>
          <cell r="AU8516">
            <v>0</v>
          </cell>
          <cell r="AV8516">
            <v>0</v>
          </cell>
          <cell r="AW8516">
            <v>0</v>
          </cell>
          <cell r="AX8516">
            <v>0</v>
          </cell>
          <cell r="AY8516">
            <v>36916</v>
          </cell>
          <cell r="AZ8516">
            <v>38532</v>
          </cell>
          <cell r="BB8516">
            <v>36916</v>
          </cell>
          <cell r="BH8516">
            <v>0</v>
          </cell>
          <cell r="BI8516" t="str">
            <v>EUR</v>
          </cell>
          <cell r="BM8516">
            <v>0</v>
          </cell>
          <cell r="BN8516">
            <v>0</v>
          </cell>
          <cell r="BO8516">
            <v>0</v>
          </cell>
          <cell r="BP8516">
            <v>0</v>
          </cell>
          <cell r="BQ8516">
            <v>0</v>
          </cell>
          <cell r="BR8516">
            <v>0</v>
          </cell>
          <cell r="BS8516">
            <v>0</v>
          </cell>
          <cell r="BT8516">
            <v>0</v>
          </cell>
          <cell r="BU8516">
            <v>0</v>
          </cell>
          <cell r="BV8516">
            <v>0</v>
          </cell>
          <cell r="BW8516">
            <v>0</v>
          </cell>
          <cell r="BX8516">
            <v>0</v>
          </cell>
          <cell r="BY8516">
            <v>0</v>
          </cell>
          <cell r="BZ8516">
            <v>0</v>
          </cell>
          <cell r="CA8516">
            <v>0</v>
          </cell>
          <cell r="CB8516">
            <v>0</v>
          </cell>
        </row>
        <row r="8517">
          <cell r="B8517" t="str">
            <v>E506</v>
          </cell>
          <cell r="C8517" t="str">
            <v>CONS.FORT.PT´S DA PONTA DO SOL</v>
          </cell>
          <cell r="D8517" t="str">
            <v>D203039-02</v>
          </cell>
          <cell r="E8517" t="str">
            <v>D203039-02</v>
          </cell>
          <cell r="F8517">
            <v>0</v>
          </cell>
          <cell r="G8517">
            <v>0</v>
          </cell>
          <cell r="H8517" t="str">
            <v>EEM1</v>
          </cell>
          <cell r="I8517" t="str">
            <v>02</v>
          </cell>
          <cell r="J8517" t="str">
            <v>A5</v>
          </cell>
          <cell r="K8517">
            <v>0</v>
          </cell>
          <cell r="L8517" t="str">
            <v>X</v>
          </cell>
          <cell r="M8517">
            <v>0</v>
          </cell>
          <cell r="N8517">
            <v>0</v>
          </cell>
          <cell r="O8517" t="str">
            <v>CMANUEL</v>
          </cell>
          <cell r="P8517" t="str">
            <v>14:31:31</v>
          </cell>
          <cell r="Q8517" t="str">
            <v>SFARIA</v>
          </cell>
          <cell r="R8517" t="str">
            <v>12:08:09</v>
          </cell>
          <cell r="S8517" t="str">
            <v>EEM</v>
          </cell>
          <cell r="T8517">
            <v>0</v>
          </cell>
          <cell r="U8517">
            <v>0</v>
          </cell>
          <cell r="V8517">
            <v>0</v>
          </cell>
          <cell r="W8517" t="str">
            <v>EUR</v>
          </cell>
          <cell r="X8517" t="str">
            <v>00</v>
          </cell>
          <cell r="Y8517" t="str">
            <v>00</v>
          </cell>
          <cell r="Z8517">
            <v>0</v>
          </cell>
          <cell r="AA8517" t="str">
            <v>X</v>
          </cell>
          <cell r="AB8517">
            <v>0</v>
          </cell>
          <cell r="AC8517">
            <v>0</v>
          </cell>
          <cell r="AD8517">
            <v>0</v>
          </cell>
          <cell r="AE8517" t="str">
            <v>0000</v>
          </cell>
          <cell r="AF8517">
            <v>0</v>
          </cell>
          <cell r="AG8517">
            <v>0</v>
          </cell>
          <cell r="AH8517">
            <v>0</v>
          </cell>
          <cell r="AI8517" t="str">
            <v>0</v>
          </cell>
          <cell r="AJ8517">
            <v>0</v>
          </cell>
          <cell r="AK8517">
            <v>0</v>
          </cell>
          <cell r="AL8517" t="str">
            <v>58305004001</v>
          </cell>
          <cell r="AM8517">
            <v>0</v>
          </cell>
          <cell r="AN8517">
            <v>0</v>
          </cell>
          <cell r="AO8517">
            <v>0</v>
          </cell>
          <cell r="AP8517">
            <v>0</v>
          </cell>
          <cell r="AQ8517">
            <v>0</v>
          </cell>
          <cell r="AR8517">
            <v>0</v>
          </cell>
          <cell r="AS8517">
            <v>0</v>
          </cell>
          <cell r="AT8517">
            <v>0</v>
          </cell>
          <cell r="AU8517">
            <v>0</v>
          </cell>
          <cell r="AV8517">
            <v>0</v>
          </cell>
          <cell r="AW8517">
            <v>0</v>
          </cell>
          <cell r="AX8517">
            <v>0</v>
          </cell>
          <cell r="AY8517">
            <v>36916</v>
          </cell>
          <cell r="AZ8517">
            <v>38532</v>
          </cell>
          <cell r="BB8517">
            <v>36916</v>
          </cell>
          <cell r="BH8517">
            <v>0</v>
          </cell>
          <cell r="BI8517" t="str">
            <v>EUR</v>
          </cell>
          <cell r="BM8517">
            <v>0</v>
          </cell>
          <cell r="BN8517">
            <v>0</v>
          </cell>
          <cell r="BO8517">
            <v>0</v>
          </cell>
          <cell r="BP8517">
            <v>0</v>
          </cell>
          <cell r="BQ8517">
            <v>0</v>
          </cell>
          <cell r="BR8517">
            <v>0</v>
          </cell>
          <cell r="BS8517">
            <v>0</v>
          </cell>
          <cell r="BT8517">
            <v>0</v>
          </cell>
          <cell r="BU8517">
            <v>0</v>
          </cell>
          <cell r="BV8517">
            <v>0</v>
          </cell>
          <cell r="BW8517">
            <v>0</v>
          </cell>
          <cell r="BX8517">
            <v>0</v>
          </cell>
          <cell r="BY8517">
            <v>0</v>
          </cell>
          <cell r="BZ8517">
            <v>0</v>
          </cell>
          <cell r="CA8517">
            <v>0</v>
          </cell>
          <cell r="CB8517">
            <v>0</v>
          </cell>
        </row>
        <row r="8518">
          <cell r="B8518" t="str">
            <v>E506</v>
          </cell>
          <cell r="C8518" t="str">
            <v>CONS.FORT.PT´S DOS CANHAS</v>
          </cell>
          <cell r="D8518" t="str">
            <v>D203039-02</v>
          </cell>
          <cell r="E8518" t="str">
            <v>D203039-02</v>
          </cell>
          <cell r="F8518">
            <v>0</v>
          </cell>
          <cell r="G8518">
            <v>0</v>
          </cell>
          <cell r="H8518" t="str">
            <v>EEM1</v>
          </cell>
          <cell r="I8518" t="str">
            <v>02</v>
          </cell>
          <cell r="J8518" t="str">
            <v>A5</v>
          </cell>
          <cell r="K8518">
            <v>0</v>
          </cell>
          <cell r="L8518" t="str">
            <v>X</v>
          </cell>
          <cell r="M8518">
            <v>0</v>
          </cell>
          <cell r="N8518">
            <v>0</v>
          </cell>
          <cell r="O8518" t="str">
            <v>CMANUEL</v>
          </cell>
          <cell r="P8518" t="str">
            <v>14:33:37</v>
          </cell>
          <cell r="Q8518" t="str">
            <v>SFARIA</v>
          </cell>
          <cell r="R8518" t="str">
            <v>12:08:28</v>
          </cell>
          <cell r="S8518" t="str">
            <v>EEM</v>
          </cell>
          <cell r="T8518">
            <v>0</v>
          </cell>
          <cell r="U8518">
            <v>0</v>
          </cell>
          <cell r="V8518">
            <v>0</v>
          </cell>
          <cell r="W8518" t="str">
            <v>EUR</v>
          </cell>
          <cell r="X8518" t="str">
            <v>00</v>
          </cell>
          <cell r="Y8518" t="str">
            <v>00</v>
          </cell>
          <cell r="Z8518">
            <v>0</v>
          </cell>
          <cell r="AA8518" t="str">
            <v>X</v>
          </cell>
          <cell r="AB8518">
            <v>0</v>
          </cell>
          <cell r="AC8518">
            <v>0</v>
          </cell>
          <cell r="AD8518">
            <v>0</v>
          </cell>
          <cell r="AE8518" t="str">
            <v>0000</v>
          </cell>
          <cell r="AF8518">
            <v>0</v>
          </cell>
          <cell r="AG8518">
            <v>0</v>
          </cell>
          <cell r="AH8518">
            <v>0</v>
          </cell>
          <cell r="AI8518" t="str">
            <v>0</v>
          </cell>
          <cell r="AJ8518">
            <v>0</v>
          </cell>
          <cell r="AK8518">
            <v>0</v>
          </cell>
          <cell r="AL8518" t="str">
            <v>58305004002</v>
          </cell>
          <cell r="AM8518">
            <v>0</v>
          </cell>
          <cell r="AN8518">
            <v>0</v>
          </cell>
          <cell r="AO8518">
            <v>0</v>
          </cell>
          <cell r="AP8518">
            <v>0</v>
          </cell>
          <cell r="AQ8518">
            <v>0</v>
          </cell>
          <cell r="AR8518">
            <v>0</v>
          </cell>
          <cell r="AS8518">
            <v>0</v>
          </cell>
          <cell r="AT8518">
            <v>0</v>
          </cell>
          <cell r="AU8518">
            <v>0</v>
          </cell>
          <cell r="AV8518">
            <v>0</v>
          </cell>
          <cell r="AW8518">
            <v>0</v>
          </cell>
          <cell r="AX8518">
            <v>0</v>
          </cell>
          <cell r="AY8518">
            <v>36916</v>
          </cell>
          <cell r="AZ8518">
            <v>38532</v>
          </cell>
          <cell r="BB8518">
            <v>36916</v>
          </cell>
          <cell r="BH8518">
            <v>0</v>
          </cell>
          <cell r="BI8518" t="str">
            <v>EUR</v>
          </cell>
          <cell r="BM8518">
            <v>0</v>
          </cell>
          <cell r="BN8518">
            <v>0</v>
          </cell>
          <cell r="BO8518">
            <v>0</v>
          </cell>
          <cell r="BP8518">
            <v>0</v>
          </cell>
          <cell r="BQ8518">
            <v>0</v>
          </cell>
          <cell r="BR8518">
            <v>0</v>
          </cell>
          <cell r="BS8518">
            <v>0</v>
          </cell>
          <cell r="BT8518">
            <v>0</v>
          </cell>
          <cell r="BU8518">
            <v>0</v>
          </cell>
          <cell r="BV8518">
            <v>0</v>
          </cell>
          <cell r="BW8518">
            <v>0</v>
          </cell>
          <cell r="BX8518">
            <v>0</v>
          </cell>
          <cell r="BY8518">
            <v>0</v>
          </cell>
          <cell r="BZ8518">
            <v>0</v>
          </cell>
          <cell r="CA8518">
            <v>0</v>
          </cell>
          <cell r="CB8518">
            <v>0</v>
          </cell>
        </row>
        <row r="8519">
          <cell r="B8519" t="str">
            <v>E506</v>
          </cell>
          <cell r="C8519" t="str">
            <v>CONS.FORT.PT´S DA MADALENA DO MAR</v>
          </cell>
          <cell r="D8519" t="str">
            <v>D203039-02</v>
          </cell>
          <cell r="E8519" t="str">
            <v>D203039-02</v>
          </cell>
          <cell r="F8519">
            <v>0</v>
          </cell>
          <cell r="G8519">
            <v>0</v>
          </cell>
          <cell r="H8519" t="str">
            <v>EEM1</v>
          </cell>
          <cell r="I8519" t="str">
            <v>02</v>
          </cell>
          <cell r="J8519" t="str">
            <v>A5</v>
          </cell>
          <cell r="K8519">
            <v>0</v>
          </cell>
          <cell r="L8519" t="str">
            <v>X</v>
          </cell>
          <cell r="M8519">
            <v>0</v>
          </cell>
          <cell r="N8519">
            <v>0</v>
          </cell>
          <cell r="O8519" t="str">
            <v>CMANUEL</v>
          </cell>
          <cell r="P8519" t="str">
            <v>14:34:35</v>
          </cell>
          <cell r="Q8519" t="str">
            <v>SFARIA</v>
          </cell>
          <cell r="R8519" t="str">
            <v>12:07:56</v>
          </cell>
          <cell r="S8519" t="str">
            <v>EEM</v>
          </cell>
          <cell r="T8519">
            <v>0</v>
          </cell>
          <cell r="U8519">
            <v>0</v>
          </cell>
          <cell r="V8519">
            <v>0</v>
          </cell>
          <cell r="W8519" t="str">
            <v>EUR</v>
          </cell>
          <cell r="X8519" t="str">
            <v>00</v>
          </cell>
          <cell r="Y8519" t="str">
            <v>00</v>
          </cell>
          <cell r="Z8519">
            <v>0</v>
          </cell>
          <cell r="AA8519" t="str">
            <v>X</v>
          </cell>
          <cell r="AB8519">
            <v>0</v>
          </cell>
          <cell r="AC8519">
            <v>0</v>
          </cell>
          <cell r="AD8519">
            <v>0</v>
          </cell>
          <cell r="AE8519" t="str">
            <v>0000</v>
          </cell>
          <cell r="AF8519">
            <v>0</v>
          </cell>
          <cell r="AG8519">
            <v>0</v>
          </cell>
          <cell r="AH8519">
            <v>0</v>
          </cell>
          <cell r="AI8519" t="str">
            <v>0</v>
          </cell>
          <cell r="AJ8519">
            <v>0</v>
          </cell>
          <cell r="AK8519">
            <v>0</v>
          </cell>
          <cell r="AL8519" t="str">
            <v>58305004003</v>
          </cell>
          <cell r="AM8519">
            <v>0</v>
          </cell>
          <cell r="AN8519">
            <v>0</v>
          </cell>
          <cell r="AO8519">
            <v>0</v>
          </cell>
          <cell r="AP8519">
            <v>0</v>
          </cell>
          <cell r="AQ8519">
            <v>0</v>
          </cell>
          <cell r="AR8519">
            <v>0</v>
          </cell>
          <cell r="AS8519">
            <v>0</v>
          </cell>
          <cell r="AT8519">
            <v>0</v>
          </cell>
          <cell r="AU8519">
            <v>0</v>
          </cell>
          <cell r="AV8519">
            <v>0</v>
          </cell>
          <cell r="AW8519">
            <v>0</v>
          </cell>
          <cell r="AX8519">
            <v>0</v>
          </cell>
          <cell r="AY8519">
            <v>36916</v>
          </cell>
          <cell r="AZ8519">
            <v>38532</v>
          </cell>
          <cell r="BB8519">
            <v>36916</v>
          </cell>
          <cell r="BH8519">
            <v>0</v>
          </cell>
          <cell r="BI8519" t="str">
            <v>EUR</v>
          </cell>
          <cell r="BM8519">
            <v>0</v>
          </cell>
          <cell r="BN8519">
            <v>0</v>
          </cell>
          <cell r="BO8519">
            <v>0</v>
          </cell>
          <cell r="BP8519">
            <v>0</v>
          </cell>
          <cell r="BQ8519">
            <v>0</v>
          </cell>
          <cell r="BR8519">
            <v>0</v>
          </cell>
          <cell r="BS8519">
            <v>0</v>
          </cell>
          <cell r="BT8519">
            <v>0</v>
          </cell>
          <cell r="BU8519">
            <v>0</v>
          </cell>
          <cell r="BV8519">
            <v>0</v>
          </cell>
          <cell r="BW8519">
            <v>0</v>
          </cell>
          <cell r="BX8519">
            <v>0</v>
          </cell>
          <cell r="BY8519">
            <v>0</v>
          </cell>
          <cell r="BZ8519">
            <v>0</v>
          </cell>
          <cell r="CA8519">
            <v>0</v>
          </cell>
          <cell r="CB8519">
            <v>0</v>
          </cell>
        </row>
        <row r="8520">
          <cell r="B8520" t="str">
            <v>E506</v>
          </cell>
          <cell r="C8520" t="str">
            <v>CONS.FORT.PT´S DA PONTA DO PARGO</v>
          </cell>
          <cell r="D8520" t="str">
            <v>D203049-02</v>
          </cell>
          <cell r="E8520" t="str">
            <v>D203049-02</v>
          </cell>
          <cell r="F8520">
            <v>0</v>
          </cell>
          <cell r="G8520">
            <v>0</v>
          </cell>
          <cell r="H8520" t="str">
            <v>EEM1</v>
          </cell>
          <cell r="I8520" t="str">
            <v>02</v>
          </cell>
          <cell r="J8520" t="str">
            <v>A5</v>
          </cell>
          <cell r="K8520">
            <v>0</v>
          </cell>
          <cell r="L8520" t="str">
            <v>X</v>
          </cell>
          <cell r="M8520">
            <v>0</v>
          </cell>
          <cell r="N8520">
            <v>0</v>
          </cell>
          <cell r="O8520" t="str">
            <v>CMANUEL</v>
          </cell>
          <cell r="P8520" t="str">
            <v>14:35:58</v>
          </cell>
          <cell r="Q8520" t="str">
            <v>SFARIA</v>
          </cell>
          <cell r="R8520" t="str">
            <v>14:25:47</v>
          </cell>
          <cell r="S8520" t="str">
            <v>EEM</v>
          </cell>
          <cell r="T8520">
            <v>0</v>
          </cell>
          <cell r="U8520">
            <v>0</v>
          </cell>
          <cell r="V8520">
            <v>0</v>
          </cell>
          <cell r="W8520" t="str">
            <v>EUR</v>
          </cell>
          <cell r="X8520" t="str">
            <v>00</v>
          </cell>
          <cell r="Y8520" t="str">
            <v>00</v>
          </cell>
          <cell r="Z8520">
            <v>0</v>
          </cell>
          <cell r="AA8520" t="str">
            <v>X</v>
          </cell>
          <cell r="AB8520">
            <v>0</v>
          </cell>
          <cell r="AC8520">
            <v>0</v>
          </cell>
          <cell r="AD8520">
            <v>0</v>
          </cell>
          <cell r="AE8520" t="str">
            <v>0000</v>
          </cell>
          <cell r="AF8520">
            <v>0</v>
          </cell>
          <cell r="AG8520">
            <v>0</v>
          </cell>
          <cell r="AH8520">
            <v>0</v>
          </cell>
          <cell r="AI8520" t="str">
            <v>0</v>
          </cell>
          <cell r="AJ8520">
            <v>0</v>
          </cell>
          <cell r="AK8520">
            <v>0</v>
          </cell>
          <cell r="AL8520" t="str">
            <v>58405004001</v>
          </cell>
          <cell r="AM8520">
            <v>0</v>
          </cell>
          <cell r="AN8520">
            <v>0</v>
          </cell>
          <cell r="AO8520">
            <v>0</v>
          </cell>
          <cell r="AP8520">
            <v>0</v>
          </cell>
          <cell r="AQ8520">
            <v>0</v>
          </cell>
          <cell r="AR8520">
            <v>0</v>
          </cell>
          <cell r="AS8520">
            <v>0</v>
          </cell>
          <cell r="AT8520">
            <v>0</v>
          </cell>
          <cell r="AU8520">
            <v>0</v>
          </cell>
          <cell r="AV8520">
            <v>0</v>
          </cell>
          <cell r="AW8520">
            <v>0</v>
          </cell>
          <cell r="AX8520">
            <v>0</v>
          </cell>
          <cell r="AY8520">
            <v>36916</v>
          </cell>
          <cell r="AZ8520">
            <v>38532</v>
          </cell>
          <cell r="BB8520">
            <v>36916</v>
          </cell>
          <cell r="BH8520">
            <v>0</v>
          </cell>
          <cell r="BI8520" t="str">
            <v>EUR</v>
          </cell>
          <cell r="BM8520">
            <v>0</v>
          </cell>
          <cell r="BN8520">
            <v>0</v>
          </cell>
          <cell r="BO8520">
            <v>0</v>
          </cell>
          <cell r="BP8520">
            <v>0</v>
          </cell>
          <cell r="BQ8520">
            <v>0</v>
          </cell>
          <cell r="BR8520">
            <v>0</v>
          </cell>
          <cell r="BS8520">
            <v>0</v>
          </cell>
          <cell r="BT8520">
            <v>0</v>
          </cell>
          <cell r="BU8520">
            <v>0</v>
          </cell>
          <cell r="BV8520">
            <v>0</v>
          </cell>
          <cell r="BW8520">
            <v>0</v>
          </cell>
          <cell r="BX8520">
            <v>0</v>
          </cell>
          <cell r="BY8520">
            <v>0</v>
          </cell>
          <cell r="BZ8520">
            <v>0</v>
          </cell>
          <cell r="CA8520">
            <v>0</v>
          </cell>
          <cell r="CB8520">
            <v>0</v>
          </cell>
        </row>
        <row r="8521">
          <cell r="B8521" t="str">
            <v>E506</v>
          </cell>
          <cell r="C8521" t="str">
            <v>CONS.FORT.PT´S DO PAÚL DO MAR</v>
          </cell>
          <cell r="D8521" t="str">
            <v>D203049-02</v>
          </cell>
          <cell r="E8521" t="str">
            <v>D203049-02</v>
          </cell>
          <cell r="F8521">
            <v>0</v>
          </cell>
          <cell r="G8521">
            <v>0</v>
          </cell>
          <cell r="H8521" t="str">
            <v>EEM1</v>
          </cell>
          <cell r="I8521" t="str">
            <v>02</v>
          </cell>
          <cell r="J8521" t="str">
            <v>A5</v>
          </cell>
          <cell r="K8521">
            <v>0</v>
          </cell>
          <cell r="L8521" t="str">
            <v>X</v>
          </cell>
          <cell r="M8521">
            <v>0</v>
          </cell>
          <cell r="N8521">
            <v>0</v>
          </cell>
          <cell r="O8521" t="str">
            <v>CMANUEL</v>
          </cell>
          <cell r="P8521" t="str">
            <v>14:36:56</v>
          </cell>
          <cell r="Q8521" t="str">
            <v>SFARIA</v>
          </cell>
          <cell r="R8521" t="str">
            <v>14:26:48</v>
          </cell>
          <cell r="S8521" t="str">
            <v>EEM</v>
          </cell>
          <cell r="T8521">
            <v>0</v>
          </cell>
          <cell r="U8521">
            <v>0</v>
          </cell>
          <cell r="V8521">
            <v>0</v>
          </cell>
          <cell r="W8521" t="str">
            <v>EUR</v>
          </cell>
          <cell r="X8521" t="str">
            <v>00</v>
          </cell>
          <cell r="Y8521" t="str">
            <v>00</v>
          </cell>
          <cell r="Z8521">
            <v>0</v>
          </cell>
          <cell r="AA8521" t="str">
            <v>X</v>
          </cell>
          <cell r="AB8521">
            <v>0</v>
          </cell>
          <cell r="AC8521">
            <v>0</v>
          </cell>
          <cell r="AD8521">
            <v>0</v>
          </cell>
          <cell r="AE8521" t="str">
            <v>0000</v>
          </cell>
          <cell r="AF8521">
            <v>0</v>
          </cell>
          <cell r="AG8521">
            <v>0</v>
          </cell>
          <cell r="AH8521">
            <v>0</v>
          </cell>
          <cell r="AI8521" t="str">
            <v>0</v>
          </cell>
          <cell r="AJ8521">
            <v>0</v>
          </cell>
          <cell r="AK8521">
            <v>0</v>
          </cell>
          <cell r="AL8521" t="str">
            <v>58405004002</v>
          </cell>
          <cell r="AM8521">
            <v>0</v>
          </cell>
          <cell r="AN8521">
            <v>0</v>
          </cell>
          <cell r="AO8521">
            <v>0</v>
          </cell>
          <cell r="AP8521">
            <v>0</v>
          </cell>
          <cell r="AQ8521">
            <v>0</v>
          </cell>
          <cell r="AR8521">
            <v>0</v>
          </cell>
          <cell r="AS8521">
            <v>0</v>
          </cell>
          <cell r="AT8521">
            <v>0</v>
          </cell>
          <cell r="AU8521">
            <v>0</v>
          </cell>
          <cell r="AV8521">
            <v>0</v>
          </cell>
          <cell r="AW8521">
            <v>0</v>
          </cell>
          <cell r="AX8521">
            <v>0</v>
          </cell>
          <cell r="AY8521">
            <v>36916</v>
          </cell>
          <cell r="AZ8521">
            <v>38532</v>
          </cell>
          <cell r="BB8521">
            <v>36916</v>
          </cell>
          <cell r="BH8521">
            <v>0</v>
          </cell>
          <cell r="BI8521" t="str">
            <v>EUR</v>
          </cell>
          <cell r="BM8521">
            <v>0</v>
          </cell>
          <cell r="BN8521">
            <v>0</v>
          </cell>
          <cell r="BO8521">
            <v>0</v>
          </cell>
          <cell r="BP8521">
            <v>0</v>
          </cell>
          <cell r="BQ8521">
            <v>0</v>
          </cell>
          <cell r="BR8521">
            <v>0</v>
          </cell>
          <cell r="BS8521">
            <v>0</v>
          </cell>
          <cell r="BT8521">
            <v>0</v>
          </cell>
          <cell r="BU8521">
            <v>0</v>
          </cell>
          <cell r="BV8521">
            <v>0</v>
          </cell>
          <cell r="BW8521">
            <v>0</v>
          </cell>
          <cell r="BX8521">
            <v>0</v>
          </cell>
          <cell r="BY8521">
            <v>0</v>
          </cell>
          <cell r="BZ8521">
            <v>0</v>
          </cell>
          <cell r="CA8521">
            <v>0</v>
          </cell>
          <cell r="CB8521">
            <v>0</v>
          </cell>
        </row>
        <row r="8522">
          <cell r="B8522" t="str">
            <v>E506</v>
          </cell>
          <cell r="C8522" t="str">
            <v>CONS.FORT.PT´S DA FAJÃ DA OVELHA</v>
          </cell>
          <cell r="D8522" t="str">
            <v>D203049-02</v>
          </cell>
          <cell r="E8522" t="str">
            <v>D203049-02</v>
          </cell>
          <cell r="F8522">
            <v>0</v>
          </cell>
          <cell r="G8522">
            <v>0</v>
          </cell>
          <cell r="H8522" t="str">
            <v>EEM1</v>
          </cell>
          <cell r="I8522" t="str">
            <v>02</v>
          </cell>
          <cell r="J8522" t="str">
            <v>A5</v>
          </cell>
          <cell r="K8522">
            <v>0</v>
          </cell>
          <cell r="L8522" t="str">
            <v>X</v>
          </cell>
          <cell r="M8522">
            <v>0</v>
          </cell>
          <cell r="N8522">
            <v>0</v>
          </cell>
          <cell r="O8522" t="str">
            <v>CMANUEL</v>
          </cell>
          <cell r="P8522" t="str">
            <v>14:37:46</v>
          </cell>
          <cell r="Q8522" t="str">
            <v>SFARIA</v>
          </cell>
          <cell r="R8522" t="str">
            <v>14:25:30</v>
          </cell>
          <cell r="S8522" t="str">
            <v>EEM</v>
          </cell>
          <cell r="T8522">
            <v>0</v>
          </cell>
          <cell r="U8522">
            <v>0</v>
          </cell>
          <cell r="V8522">
            <v>0</v>
          </cell>
          <cell r="W8522" t="str">
            <v>EUR</v>
          </cell>
          <cell r="X8522" t="str">
            <v>00</v>
          </cell>
          <cell r="Y8522" t="str">
            <v>00</v>
          </cell>
          <cell r="Z8522">
            <v>0</v>
          </cell>
          <cell r="AA8522" t="str">
            <v>X</v>
          </cell>
          <cell r="AB8522">
            <v>0</v>
          </cell>
          <cell r="AC8522">
            <v>0</v>
          </cell>
          <cell r="AD8522">
            <v>0</v>
          </cell>
          <cell r="AE8522" t="str">
            <v>0000</v>
          </cell>
          <cell r="AF8522">
            <v>0</v>
          </cell>
          <cell r="AG8522">
            <v>0</v>
          </cell>
          <cell r="AH8522">
            <v>0</v>
          </cell>
          <cell r="AI8522" t="str">
            <v>0</v>
          </cell>
          <cell r="AJ8522">
            <v>0</v>
          </cell>
          <cell r="AK8522">
            <v>0</v>
          </cell>
          <cell r="AL8522" t="str">
            <v>58405004003</v>
          </cell>
          <cell r="AM8522">
            <v>0</v>
          </cell>
          <cell r="AN8522">
            <v>0</v>
          </cell>
          <cell r="AO8522">
            <v>0</v>
          </cell>
          <cell r="AP8522">
            <v>0</v>
          </cell>
          <cell r="AQ8522">
            <v>0</v>
          </cell>
          <cell r="AR8522">
            <v>0</v>
          </cell>
          <cell r="AS8522">
            <v>0</v>
          </cell>
          <cell r="AT8522">
            <v>0</v>
          </cell>
          <cell r="AU8522">
            <v>0</v>
          </cell>
          <cell r="AV8522">
            <v>0</v>
          </cell>
          <cell r="AW8522">
            <v>0</v>
          </cell>
          <cell r="AX8522">
            <v>0</v>
          </cell>
          <cell r="AY8522">
            <v>36916</v>
          </cell>
          <cell r="AZ8522">
            <v>38532</v>
          </cell>
          <cell r="BB8522">
            <v>36916</v>
          </cell>
          <cell r="BH8522">
            <v>0</v>
          </cell>
          <cell r="BI8522" t="str">
            <v>EUR</v>
          </cell>
          <cell r="BM8522">
            <v>0</v>
          </cell>
          <cell r="BN8522">
            <v>0</v>
          </cell>
          <cell r="BO8522">
            <v>0</v>
          </cell>
          <cell r="BP8522">
            <v>0</v>
          </cell>
          <cell r="BQ8522">
            <v>0</v>
          </cell>
          <cell r="BR8522">
            <v>0</v>
          </cell>
          <cell r="BS8522">
            <v>0</v>
          </cell>
          <cell r="BT8522">
            <v>0</v>
          </cell>
          <cell r="BU8522">
            <v>0</v>
          </cell>
          <cell r="BV8522">
            <v>0</v>
          </cell>
          <cell r="BW8522">
            <v>0</v>
          </cell>
          <cell r="BX8522">
            <v>0</v>
          </cell>
          <cell r="BY8522">
            <v>0</v>
          </cell>
          <cell r="BZ8522">
            <v>0</v>
          </cell>
          <cell r="CA8522">
            <v>0</v>
          </cell>
          <cell r="CB8522">
            <v>0</v>
          </cell>
        </row>
        <row r="8523">
          <cell r="B8523" t="str">
            <v>E506</v>
          </cell>
          <cell r="C8523" t="str">
            <v>CONS.FORT.PT´S DOS PRAZERES</v>
          </cell>
          <cell r="D8523" t="str">
            <v>D203049-02</v>
          </cell>
          <cell r="E8523" t="str">
            <v>D203049-02</v>
          </cell>
          <cell r="F8523">
            <v>0</v>
          </cell>
          <cell r="G8523">
            <v>0</v>
          </cell>
          <cell r="H8523" t="str">
            <v>EEM1</v>
          </cell>
          <cell r="I8523" t="str">
            <v>02</v>
          </cell>
          <cell r="J8523" t="str">
            <v>A5</v>
          </cell>
          <cell r="K8523">
            <v>0</v>
          </cell>
          <cell r="L8523" t="str">
            <v>X</v>
          </cell>
          <cell r="M8523">
            <v>0</v>
          </cell>
          <cell r="N8523">
            <v>0</v>
          </cell>
          <cell r="O8523" t="str">
            <v>CMANUEL</v>
          </cell>
          <cell r="P8523" t="str">
            <v>14:38:43</v>
          </cell>
          <cell r="Q8523" t="str">
            <v>SFARIA</v>
          </cell>
          <cell r="R8523" t="str">
            <v>14:27:06</v>
          </cell>
          <cell r="S8523" t="str">
            <v>EEM</v>
          </cell>
          <cell r="T8523">
            <v>0</v>
          </cell>
          <cell r="U8523">
            <v>0</v>
          </cell>
          <cell r="V8523">
            <v>0</v>
          </cell>
          <cell r="W8523" t="str">
            <v>EUR</v>
          </cell>
          <cell r="X8523" t="str">
            <v>00</v>
          </cell>
          <cell r="Y8523" t="str">
            <v>00</v>
          </cell>
          <cell r="Z8523">
            <v>0</v>
          </cell>
          <cell r="AA8523" t="str">
            <v>X</v>
          </cell>
          <cell r="AB8523">
            <v>0</v>
          </cell>
          <cell r="AC8523">
            <v>0</v>
          </cell>
          <cell r="AD8523">
            <v>0</v>
          </cell>
          <cell r="AE8523" t="str">
            <v>0000</v>
          </cell>
          <cell r="AF8523">
            <v>0</v>
          </cell>
          <cell r="AG8523">
            <v>0</v>
          </cell>
          <cell r="AH8523">
            <v>0</v>
          </cell>
          <cell r="AI8523" t="str">
            <v>0</v>
          </cell>
          <cell r="AJ8523">
            <v>0</v>
          </cell>
          <cell r="AK8523">
            <v>0</v>
          </cell>
          <cell r="AL8523" t="str">
            <v>58405004004</v>
          </cell>
          <cell r="AM8523">
            <v>0</v>
          </cell>
          <cell r="AN8523">
            <v>0</v>
          </cell>
          <cell r="AO8523">
            <v>0</v>
          </cell>
          <cell r="AP8523">
            <v>0</v>
          </cell>
          <cell r="AQ8523">
            <v>0</v>
          </cell>
          <cell r="AR8523">
            <v>0</v>
          </cell>
          <cell r="AS8523">
            <v>0</v>
          </cell>
          <cell r="AT8523">
            <v>0</v>
          </cell>
          <cell r="AU8523">
            <v>0</v>
          </cell>
          <cell r="AV8523">
            <v>0</v>
          </cell>
          <cell r="AW8523">
            <v>0</v>
          </cell>
          <cell r="AX8523">
            <v>0</v>
          </cell>
          <cell r="AY8523">
            <v>36916</v>
          </cell>
          <cell r="AZ8523">
            <v>38532</v>
          </cell>
          <cell r="BB8523">
            <v>36916</v>
          </cell>
          <cell r="BH8523">
            <v>0</v>
          </cell>
          <cell r="BI8523" t="str">
            <v>EUR</v>
          </cell>
          <cell r="BM8523">
            <v>0</v>
          </cell>
          <cell r="BN8523">
            <v>0</v>
          </cell>
          <cell r="BO8523">
            <v>0</v>
          </cell>
          <cell r="BP8523">
            <v>0</v>
          </cell>
          <cell r="BQ8523">
            <v>0</v>
          </cell>
          <cell r="BR8523">
            <v>0</v>
          </cell>
          <cell r="BS8523">
            <v>0</v>
          </cell>
          <cell r="BT8523">
            <v>0</v>
          </cell>
          <cell r="BU8523">
            <v>0</v>
          </cell>
          <cell r="BV8523">
            <v>0</v>
          </cell>
          <cell r="BW8523">
            <v>0</v>
          </cell>
          <cell r="BX8523">
            <v>0</v>
          </cell>
          <cell r="BY8523">
            <v>0</v>
          </cell>
          <cell r="BZ8523">
            <v>0</v>
          </cell>
          <cell r="CA8523">
            <v>0</v>
          </cell>
          <cell r="CB8523">
            <v>0</v>
          </cell>
        </row>
        <row r="8524">
          <cell r="B8524" t="str">
            <v>E506</v>
          </cell>
          <cell r="C8524" t="str">
            <v>CONS.FORT.PT´S DO JARDIM DO MAR</v>
          </cell>
          <cell r="D8524" t="str">
            <v>D203049-02</v>
          </cell>
          <cell r="E8524" t="str">
            <v>D203049-02</v>
          </cell>
          <cell r="F8524">
            <v>0</v>
          </cell>
          <cell r="G8524">
            <v>0</v>
          </cell>
          <cell r="H8524" t="str">
            <v>EEM1</v>
          </cell>
          <cell r="I8524" t="str">
            <v>02</v>
          </cell>
          <cell r="J8524" t="str">
            <v>A5</v>
          </cell>
          <cell r="K8524">
            <v>0</v>
          </cell>
          <cell r="L8524" t="str">
            <v>X</v>
          </cell>
          <cell r="M8524">
            <v>0</v>
          </cell>
          <cell r="N8524">
            <v>0</v>
          </cell>
          <cell r="O8524" t="str">
            <v>CMANUEL</v>
          </cell>
          <cell r="P8524" t="str">
            <v>14:39:21</v>
          </cell>
          <cell r="Q8524" t="str">
            <v>SFARIA</v>
          </cell>
          <cell r="R8524" t="str">
            <v>14:26:31</v>
          </cell>
          <cell r="S8524" t="str">
            <v>EEM</v>
          </cell>
          <cell r="T8524">
            <v>0</v>
          </cell>
          <cell r="U8524">
            <v>0</v>
          </cell>
          <cell r="V8524">
            <v>0</v>
          </cell>
          <cell r="W8524" t="str">
            <v>EUR</v>
          </cell>
          <cell r="X8524" t="str">
            <v>00</v>
          </cell>
          <cell r="Y8524" t="str">
            <v>00</v>
          </cell>
          <cell r="Z8524">
            <v>0</v>
          </cell>
          <cell r="AA8524" t="str">
            <v>X</v>
          </cell>
          <cell r="AB8524">
            <v>0</v>
          </cell>
          <cell r="AC8524">
            <v>0</v>
          </cell>
          <cell r="AD8524">
            <v>0</v>
          </cell>
          <cell r="AE8524" t="str">
            <v>0000</v>
          </cell>
          <cell r="AF8524">
            <v>0</v>
          </cell>
          <cell r="AG8524">
            <v>0</v>
          </cell>
          <cell r="AH8524">
            <v>0</v>
          </cell>
          <cell r="AI8524" t="str">
            <v>0</v>
          </cell>
          <cell r="AJ8524">
            <v>0</v>
          </cell>
          <cell r="AK8524">
            <v>0</v>
          </cell>
          <cell r="AL8524" t="str">
            <v>58405004005</v>
          </cell>
          <cell r="AM8524">
            <v>0</v>
          </cell>
          <cell r="AN8524">
            <v>0</v>
          </cell>
          <cell r="AO8524">
            <v>0</v>
          </cell>
          <cell r="AP8524">
            <v>0</v>
          </cell>
          <cell r="AQ8524">
            <v>0</v>
          </cell>
          <cell r="AR8524">
            <v>0</v>
          </cell>
          <cell r="AS8524">
            <v>0</v>
          </cell>
          <cell r="AT8524">
            <v>0</v>
          </cell>
          <cell r="AU8524">
            <v>0</v>
          </cell>
          <cell r="AV8524">
            <v>0</v>
          </cell>
          <cell r="AW8524">
            <v>0</v>
          </cell>
          <cell r="AX8524">
            <v>0</v>
          </cell>
          <cell r="AY8524">
            <v>36916</v>
          </cell>
          <cell r="AZ8524">
            <v>38532</v>
          </cell>
          <cell r="BB8524">
            <v>36916</v>
          </cell>
          <cell r="BH8524">
            <v>0</v>
          </cell>
          <cell r="BI8524" t="str">
            <v>EUR</v>
          </cell>
          <cell r="BM8524">
            <v>0</v>
          </cell>
          <cell r="BN8524">
            <v>0</v>
          </cell>
          <cell r="BO8524">
            <v>0</v>
          </cell>
          <cell r="BP8524">
            <v>0</v>
          </cell>
          <cell r="BQ8524">
            <v>0</v>
          </cell>
          <cell r="BR8524">
            <v>0</v>
          </cell>
          <cell r="BS8524">
            <v>0</v>
          </cell>
          <cell r="BT8524">
            <v>0</v>
          </cell>
          <cell r="BU8524">
            <v>0</v>
          </cell>
          <cell r="BV8524">
            <v>0</v>
          </cell>
          <cell r="BW8524">
            <v>0</v>
          </cell>
          <cell r="BX8524">
            <v>0</v>
          </cell>
          <cell r="BY8524">
            <v>0</v>
          </cell>
          <cell r="BZ8524">
            <v>0</v>
          </cell>
          <cell r="CA8524">
            <v>0</v>
          </cell>
          <cell r="CB8524">
            <v>0</v>
          </cell>
        </row>
        <row r="8525">
          <cell r="B8525" t="str">
            <v>E506</v>
          </cell>
          <cell r="C8525" t="str">
            <v>CONS.FORT.PT´S DO ESTREITO DA CALHETA</v>
          </cell>
          <cell r="D8525" t="str">
            <v>D203049-02</v>
          </cell>
          <cell r="E8525" t="str">
            <v>D203049-02</v>
          </cell>
          <cell r="F8525">
            <v>0</v>
          </cell>
          <cell r="G8525">
            <v>0</v>
          </cell>
          <cell r="H8525" t="str">
            <v>EEM1</v>
          </cell>
          <cell r="I8525" t="str">
            <v>02</v>
          </cell>
          <cell r="J8525" t="str">
            <v>A5</v>
          </cell>
          <cell r="K8525">
            <v>0</v>
          </cell>
          <cell r="L8525" t="str">
            <v>X</v>
          </cell>
          <cell r="M8525">
            <v>0</v>
          </cell>
          <cell r="N8525">
            <v>0</v>
          </cell>
          <cell r="O8525" t="str">
            <v>CMANUEL</v>
          </cell>
          <cell r="P8525" t="str">
            <v>14:40:57</v>
          </cell>
          <cell r="Q8525" t="str">
            <v>SFARIA</v>
          </cell>
          <cell r="R8525" t="str">
            <v>14:26:17</v>
          </cell>
          <cell r="S8525" t="str">
            <v>EEM</v>
          </cell>
          <cell r="T8525">
            <v>0</v>
          </cell>
          <cell r="U8525">
            <v>0</v>
          </cell>
          <cell r="V8525">
            <v>0</v>
          </cell>
          <cell r="W8525" t="str">
            <v>EUR</v>
          </cell>
          <cell r="X8525" t="str">
            <v>00</v>
          </cell>
          <cell r="Y8525" t="str">
            <v>00</v>
          </cell>
          <cell r="Z8525">
            <v>0</v>
          </cell>
          <cell r="AA8525" t="str">
            <v>X</v>
          </cell>
          <cell r="AB8525">
            <v>0</v>
          </cell>
          <cell r="AC8525">
            <v>0</v>
          </cell>
          <cell r="AD8525">
            <v>0</v>
          </cell>
          <cell r="AE8525" t="str">
            <v>0000</v>
          </cell>
          <cell r="AF8525">
            <v>0</v>
          </cell>
          <cell r="AG8525">
            <v>0</v>
          </cell>
          <cell r="AH8525">
            <v>0</v>
          </cell>
          <cell r="AI8525" t="str">
            <v>0</v>
          </cell>
          <cell r="AJ8525">
            <v>0</v>
          </cell>
          <cell r="AK8525">
            <v>0</v>
          </cell>
          <cell r="AL8525" t="str">
            <v>58405004006</v>
          </cell>
          <cell r="AM8525">
            <v>0</v>
          </cell>
          <cell r="AN8525">
            <v>0</v>
          </cell>
          <cell r="AO8525">
            <v>0</v>
          </cell>
          <cell r="AP8525">
            <v>0</v>
          </cell>
          <cell r="AQ8525">
            <v>0</v>
          </cell>
          <cell r="AR8525">
            <v>0</v>
          </cell>
          <cell r="AS8525">
            <v>0</v>
          </cell>
          <cell r="AT8525">
            <v>0</v>
          </cell>
          <cell r="AU8525">
            <v>0</v>
          </cell>
          <cell r="AV8525">
            <v>0</v>
          </cell>
          <cell r="AW8525">
            <v>0</v>
          </cell>
          <cell r="AX8525">
            <v>0</v>
          </cell>
          <cell r="AY8525">
            <v>36916</v>
          </cell>
          <cell r="AZ8525">
            <v>38532</v>
          </cell>
          <cell r="BB8525">
            <v>36916</v>
          </cell>
          <cell r="BH8525">
            <v>0</v>
          </cell>
          <cell r="BI8525" t="str">
            <v>EUR</v>
          </cell>
          <cell r="BM8525">
            <v>0</v>
          </cell>
          <cell r="BN8525">
            <v>0</v>
          </cell>
          <cell r="BO8525">
            <v>0</v>
          </cell>
          <cell r="BP8525">
            <v>0</v>
          </cell>
          <cell r="BQ8525">
            <v>0</v>
          </cell>
          <cell r="BR8525">
            <v>0</v>
          </cell>
          <cell r="BS8525">
            <v>0</v>
          </cell>
          <cell r="BT8525">
            <v>0</v>
          </cell>
          <cell r="BU8525">
            <v>0</v>
          </cell>
          <cell r="BV8525">
            <v>0</v>
          </cell>
          <cell r="BW8525">
            <v>0</v>
          </cell>
          <cell r="BX8525">
            <v>0</v>
          </cell>
          <cell r="BY8525">
            <v>0</v>
          </cell>
          <cell r="BZ8525">
            <v>0</v>
          </cell>
          <cell r="CA8525">
            <v>0</v>
          </cell>
          <cell r="CB8525">
            <v>0</v>
          </cell>
        </row>
        <row r="8526">
          <cell r="B8526" t="str">
            <v>E506</v>
          </cell>
          <cell r="C8526" t="str">
            <v>CONS.FORT.PT´S DA CALHETA</v>
          </cell>
          <cell r="D8526" t="str">
            <v>D203049-02</v>
          </cell>
          <cell r="E8526" t="str">
            <v>D203049-02</v>
          </cell>
          <cell r="F8526">
            <v>0</v>
          </cell>
          <cell r="G8526">
            <v>0</v>
          </cell>
          <cell r="H8526" t="str">
            <v>EEM1</v>
          </cell>
          <cell r="I8526" t="str">
            <v>02</v>
          </cell>
          <cell r="J8526" t="str">
            <v>A5</v>
          </cell>
          <cell r="K8526">
            <v>0</v>
          </cell>
          <cell r="L8526" t="str">
            <v>X</v>
          </cell>
          <cell r="M8526">
            <v>0</v>
          </cell>
          <cell r="N8526">
            <v>0</v>
          </cell>
          <cell r="O8526" t="str">
            <v>CMANUEL</v>
          </cell>
          <cell r="P8526" t="str">
            <v>14:41:44</v>
          </cell>
          <cell r="Q8526" t="str">
            <v>SFARIA</v>
          </cell>
          <cell r="R8526" t="str">
            <v>14:25:16</v>
          </cell>
          <cell r="S8526" t="str">
            <v>EEM</v>
          </cell>
          <cell r="T8526">
            <v>0</v>
          </cell>
          <cell r="U8526">
            <v>0</v>
          </cell>
          <cell r="V8526">
            <v>0</v>
          </cell>
          <cell r="W8526" t="str">
            <v>EUR</v>
          </cell>
          <cell r="X8526" t="str">
            <v>00</v>
          </cell>
          <cell r="Y8526" t="str">
            <v>00</v>
          </cell>
          <cell r="Z8526">
            <v>0</v>
          </cell>
          <cell r="AA8526" t="str">
            <v>X</v>
          </cell>
          <cell r="AB8526">
            <v>0</v>
          </cell>
          <cell r="AC8526">
            <v>0</v>
          </cell>
          <cell r="AD8526">
            <v>0</v>
          </cell>
          <cell r="AE8526" t="str">
            <v>0000</v>
          </cell>
          <cell r="AF8526">
            <v>0</v>
          </cell>
          <cell r="AG8526">
            <v>0</v>
          </cell>
          <cell r="AH8526">
            <v>0</v>
          </cell>
          <cell r="AI8526" t="str">
            <v>0</v>
          </cell>
          <cell r="AJ8526">
            <v>0</v>
          </cell>
          <cell r="AK8526">
            <v>0</v>
          </cell>
          <cell r="AL8526" t="str">
            <v>58405004007</v>
          </cell>
          <cell r="AM8526">
            <v>0</v>
          </cell>
          <cell r="AN8526">
            <v>0</v>
          </cell>
          <cell r="AO8526">
            <v>0</v>
          </cell>
          <cell r="AP8526">
            <v>0</v>
          </cell>
          <cell r="AQ8526">
            <v>0</v>
          </cell>
          <cell r="AR8526">
            <v>0</v>
          </cell>
          <cell r="AS8526">
            <v>0</v>
          </cell>
          <cell r="AT8526">
            <v>0</v>
          </cell>
          <cell r="AU8526">
            <v>0</v>
          </cell>
          <cell r="AV8526">
            <v>0</v>
          </cell>
          <cell r="AW8526">
            <v>0</v>
          </cell>
          <cell r="AX8526">
            <v>0</v>
          </cell>
          <cell r="AY8526">
            <v>36916</v>
          </cell>
          <cell r="AZ8526">
            <v>38532</v>
          </cell>
          <cell r="BB8526">
            <v>36916</v>
          </cell>
          <cell r="BH8526">
            <v>0</v>
          </cell>
          <cell r="BI8526" t="str">
            <v>EUR</v>
          </cell>
          <cell r="BM8526">
            <v>0</v>
          </cell>
          <cell r="BN8526">
            <v>0</v>
          </cell>
          <cell r="BO8526">
            <v>0</v>
          </cell>
          <cell r="BP8526">
            <v>0</v>
          </cell>
          <cell r="BQ8526">
            <v>0</v>
          </cell>
          <cell r="BR8526">
            <v>0</v>
          </cell>
          <cell r="BS8526">
            <v>0</v>
          </cell>
          <cell r="BT8526">
            <v>0</v>
          </cell>
          <cell r="BU8526">
            <v>0</v>
          </cell>
          <cell r="BV8526">
            <v>0</v>
          </cell>
          <cell r="BW8526">
            <v>0</v>
          </cell>
          <cell r="BX8526">
            <v>0</v>
          </cell>
          <cell r="BY8526">
            <v>0</v>
          </cell>
          <cell r="BZ8526">
            <v>0</v>
          </cell>
          <cell r="CA8526">
            <v>0</v>
          </cell>
          <cell r="CB8526">
            <v>0</v>
          </cell>
        </row>
        <row r="8527">
          <cell r="B8527" t="str">
            <v>E506</v>
          </cell>
          <cell r="C8527" t="str">
            <v>CONS.FORT.PT´S DO ARCO DA CALHETA</v>
          </cell>
          <cell r="D8527" t="str">
            <v>D203049-02</v>
          </cell>
          <cell r="E8527" t="str">
            <v>D203049-02</v>
          </cell>
          <cell r="F8527">
            <v>0</v>
          </cell>
          <cell r="G8527">
            <v>0</v>
          </cell>
          <cell r="H8527" t="str">
            <v>EEM1</v>
          </cell>
          <cell r="I8527" t="str">
            <v>02</v>
          </cell>
          <cell r="J8527" t="str">
            <v>A5</v>
          </cell>
          <cell r="K8527">
            <v>0</v>
          </cell>
          <cell r="L8527" t="str">
            <v>X</v>
          </cell>
          <cell r="M8527">
            <v>0</v>
          </cell>
          <cell r="N8527">
            <v>0</v>
          </cell>
          <cell r="O8527" t="str">
            <v>CMANUEL</v>
          </cell>
          <cell r="P8527" t="str">
            <v>14:42:47</v>
          </cell>
          <cell r="Q8527" t="str">
            <v>SFARIA</v>
          </cell>
          <cell r="R8527" t="str">
            <v>14:26:00</v>
          </cell>
          <cell r="S8527" t="str">
            <v>EEM</v>
          </cell>
          <cell r="T8527">
            <v>0</v>
          </cell>
          <cell r="U8527">
            <v>0</v>
          </cell>
          <cell r="V8527">
            <v>0</v>
          </cell>
          <cell r="W8527" t="str">
            <v>EUR</v>
          </cell>
          <cell r="X8527" t="str">
            <v>00</v>
          </cell>
          <cell r="Y8527" t="str">
            <v>00</v>
          </cell>
          <cell r="Z8527">
            <v>0</v>
          </cell>
          <cell r="AA8527" t="str">
            <v>X</v>
          </cell>
          <cell r="AB8527">
            <v>0</v>
          </cell>
          <cell r="AC8527">
            <v>0</v>
          </cell>
          <cell r="AD8527">
            <v>0</v>
          </cell>
          <cell r="AE8527" t="str">
            <v>0000</v>
          </cell>
          <cell r="AF8527">
            <v>0</v>
          </cell>
          <cell r="AG8527">
            <v>0</v>
          </cell>
          <cell r="AH8527">
            <v>0</v>
          </cell>
          <cell r="AI8527" t="str">
            <v>0</v>
          </cell>
          <cell r="AJ8527">
            <v>0</v>
          </cell>
          <cell r="AK8527">
            <v>0</v>
          </cell>
          <cell r="AL8527" t="str">
            <v>58405004008</v>
          </cell>
          <cell r="AM8527">
            <v>0</v>
          </cell>
          <cell r="AN8527">
            <v>0</v>
          </cell>
          <cell r="AO8527">
            <v>0</v>
          </cell>
          <cell r="AP8527">
            <v>0</v>
          </cell>
          <cell r="AQ8527">
            <v>0</v>
          </cell>
          <cell r="AR8527">
            <v>0</v>
          </cell>
          <cell r="AS8527">
            <v>0</v>
          </cell>
          <cell r="AT8527">
            <v>0</v>
          </cell>
          <cell r="AU8527">
            <v>0</v>
          </cell>
          <cell r="AV8527">
            <v>0</v>
          </cell>
          <cell r="AW8527">
            <v>0</v>
          </cell>
          <cell r="AX8527">
            <v>0</v>
          </cell>
          <cell r="AY8527">
            <v>36916</v>
          </cell>
          <cell r="AZ8527">
            <v>38532</v>
          </cell>
          <cell r="BB8527">
            <v>36916</v>
          </cell>
          <cell r="BH8527">
            <v>0</v>
          </cell>
          <cell r="BI8527" t="str">
            <v>EUR</v>
          </cell>
          <cell r="BM8527">
            <v>0</v>
          </cell>
          <cell r="BN8527">
            <v>0</v>
          </cell>
          <cell r="BO8527">
            <v>0</v>
          </cell>
          <cell r="BP8527">
            <v>0</v>
          </cell>
          <cell r="BQ8527">
            <v>0</v>
          </cell>
          <cell r="BR8527">
            <v>0</v>
          </cell>
          <cell r="BS8527">
            <v>0</v>
          </cell>
          <cell r="BT8527">
            <v>0</v>
          </cell>
          <cell r="BU8527">
            <v>0</v>
          </cell>
          <cell r="BV8527">
            <v>0</v>
          </cell>
          <cell r="BW8527">
            <v>0</v>
          </cell>
          <cell r="BX8527">
            <v>0</v>
          </cell>
          <cell r="BY8527">
            <v>0</v>
          </cell>
          <cell r="BZ8527">
            <v>0</v>
          </cell>
          <cell r="CA8527">
            <v>0</v>
          </cell>
          <cell r="CB8527">
            <v>0</v>
          </cell>
        </row>
        <row r="8528">
          <cell r="B8528" t="str">
            <v>E506</v>
          </cell>
          <cell r="C8528" t="str">
            <v>CONS.FORT.PT´S DE CÂMARA DE LOBOS</v>
          </cell>
          <cell r="D8528" t="str">
            <v>D203019-02</v>
          </cell>
          <cell r="E8528" t="str">
            <v>D203019-02</v>
          </cell>
          <cell r="F8528">
            <v>0</v>
          </cell>
          <cell r="G8528">
            <v>0</v>
          </cell>
          <cell r="H8528" t="str">
            <v>EEM1</v>
          </cell>
          <cell r="I8528" t="str">
            <v>02</v>
          </cell>
          <cell r="J8528" t="str">
            <v>A5</v>
          </cell>
          <cell r="K8528">
            <v>0</v>
          </cell>
          <cell r="L8528" t="str">
            <v>X</v>
          </cell>
          <cell r="M8528">
            <v>0</v>
          </cell>
          <cell r="N8528">
            <v>0</v>
          </cell>
          <cell r="O8528" t="str">
            <v>CMANUEL</v>
          </cell>
          <cell r="P8528" t="str">
            <v>14:43:37</v>
          </cell>
          <cell r="Q8528" t="str">
            <v>SFARIA</v>
          </cell>
          <cell r="R8528" t="str">
            <v>11:13:32</v>
          </cell>
          <cell r="S8528" t="str">
            <v>EEM</v>
          </cell>
          <cell r="T8528">
            <v>0</v>
          </cell>
          <cell r="U8528">
            <v>0</v>
          </cell>
          <cell r="V8528">
            <v>0</v>
          </cell>
          <cell r="W8528" t="str">
            <v>EUR</v>
          </cell>
          <cell r="X8528" t="str">
            <v>00</v>
          </cell>
          <cell r="Y8528" t="str">
            <v>00</v>
          </cell>
          <cell r="Z8528">
            <v>0</v>
          </cell>
          <cell r="AA8528" t="str">
            <v>X</v>
          </cell>
          <cell r="AB8528">
            <v>0</v>
          </cell>
          <cell r="AC8528">
            <v>0</v>
          </cell>
          <cell r="AD8528">
            <v>0</v>
          </cell>
          <cell r="AE8528" t="str">
            <v>0000</v>
          </cell>
          <cell r="AF8528">
            <v>0</v>
          </cell>
          <cell r="AG8528">
            <v>0</v>
          </cell>
          <cell r="AH8528">
            <v>0</v>
          </cell>
          <cell r="AI8528" t="str">
            <v>0</v>
          </cell>
          <cell r="AJ8528">
            <v>0</v>
          </cell>
          <cell r="AK8528">
            <v>0</v>
          </cell>
          <cell r="AL8528" t="str">
            <v>58105004001</v>
          </cell>
          <cell r="AM8528">
            <v>0</v>
          </cell>
          <cell r="AN8528">
            <v>0</v>
          </cell>
          <cell r="AO8528">
            <v>0</v>
          </cell>
          <cell r="AP8528">
            <v>0</v>
          </cell>
          <cell r="AQ8528">
            <v>0</v>
          </cell>
          <cell r="AR8528">
            <v>0</v>
          </cell>
          <cell r="AS8528">
            <v>0</v>
          </cell>
          <cell r="AT8528">
            <v>0</v>
          </cell>
          <cell r="AU8528">
            <v>0</v>
          </cell>
          <cell r="AV8528">
            <v>0</v>
          </cell>
          <cell r="AW8528">
            <v>0</v>
          </cell>
          <cell r="AX8528">
            <v>0</v>
          </cell>
          <cell r="AY8528">
            <v>36916</v>
          </cell>
          <cell r="AZ8528">
            <v>38532</v>
          </cell>
          <cell r="BB8528">
            <v>36916</v>
          </cell>
          <cell r="BH8528">
            <v>0</v>
          </cell>
          <cell r="BI8528" t="str">
            <v>EUR</v>
          </cell>
          <cell r="BM8528">
            <v>0</v>
          </cell>
          <cell r="BN8528">
            <v>0</v>
          </cell>
          <cell r="BO8528">
            <v>0</v>
          </cell>
          <cell r="BP8528">
            <v>0</v>
          </cell>
          <cell r="BQ8528">
            <v>0</v>
          </cell>
          <cell r="BR8528">
            <v>0</v>
          </cell>
          <cell r="BS8528">
            <v>0</v>
          </cell>
          <cell r="BT8528">
            <v>0</v>
          </cell>
          <cell r="BU8528">
            <v>0</v>
          </cell>
          <cell r="BV8528">
            <v>0</v>
          </cell>
          <cell r="BW8528">
            <v>0</v>
          </cell>
          <cell r="BX8528">
            <v>0</v>
          </cell>
          <cell r="BY8528">
            <v>0</v>
          </cell>
          <cell r="BZ8528">
            <v>0</v>
          </cell>
          <cell r="CA8528">
            <v>0</v>
          </cell>
          <cell r="CB8528">
            <v>0</v>
          </cell>
        </row>
        <row r="8529">
          <cell r="B8529" t="str">
            <v>E506</v>
          </cell>
          <cell r="C8529" t="str">
            <v>CONS.FORT.PT´S DO EST.DE CÂMARA DE LOBOS</v>
          </cell>
          <cell r="D8529" t="str">
            <v>D203019-02</v>
          </cell>
          <cell r="E8529" t="str">
            <v>D203019-02</v>
          </cell>
          <cell r="F8529">
            <v>0</v>
          </cell>
          <cell r="G8529">
            <v>0</v>
          </cell>
          <cell r="H8529" t="str">
            <v>EEM1</v>
          </cell>
          <cell r="I8529" t="str">
            <v>02</v>
          </cell>
          <cell r="J8529" t="str">
            <v>A5</v>
          </cell>
          <cell r="K8529">
            <v>0</v>
          </cell>
          <cell r="L8529" t="str">
            <v>X</v>
          </cell>
          <cell r="M8529">
            <v>0</v>
          </cell>
          <cell r="N8529">
            <v>0</v>
          </cell>
          <cell r="O8529" t="str">
            <v>CMANUEL</v>
          </cell>
          <cell r="P8529" t="str">
            <v>14:44:20</v>
          </cell>
          <cell r="Q8529" t="str">
            <v>SFARIA</v>
          </cell>
          <cell r="R8529" t="str">
            <v>11:13:55</v>
          </cell>
          <cell r="S8529" t="str">
            <v>EEM</v>
          </cell>
          <cell r="T8529">
            <v>0</v>
          </cell>
          <cell r="U8529">
            <v>0</v>
          </cell>
          <cell r="V8529">
            <v>0</v>
          </cell>
          <cell r="W8529" t="str">
            <v>EUR</v>
          </cell>
          <cell r="X8529" t="str">
            <v>00</v>
          </cell>
          <cell r="Y8529" t="str">
            <v>00</v>
          </cell>
          <cell r="Z8529">
            <v>0</v>
          </cell>
          <cell r="AA8529" t="str">
            <v>X</v>
          </cell>
          <cell r="AB8529">
            <v>0</v>
          </cell>
          <cell r="AC8529">
            <v>0</v>
          </cell>
          <cell r="AD8529">
            <v>0</v>
          </cell>
          <cell r="AE8529" t="str">
            <v>0000</v>
          </cell>
          <cell r="AF8529">
            <v>0</v>
          </cell>
          <cell r="AG8529">
            <v>0</v>
          </cell>
          <cell r="AH8529">
            <v>0</v>
          </cell>
          <cell r="AI8529" t="str">
            <v>0</v>
          </cell>
          <cell r="AJ8529">
            <v>0</v>
          </cell>
          <cell r="AK8529">
            <v>0</v>
          </cell>
          <cell r="AL8529" t="str">
            <v>58105004002</v>
          </cell>
          <cell r="AM8529">
            <v>0</v>
          </cell>
          <cell r="AN8529">
            <v>0</v>
          </cell>
          <cell r="AO8529">
            <v>0</v>
          </cell>
          <cell r="AP8529">
            <v>0</v>
          </cell>
          <cell r="AQ8529">
            <v>0</v>
          </cell>
          <cell r="AR8529">
            <v>0</v>
          </cell>
          <cell r="AS8529">
            <v>0</v>
          </cell>
          <cell r="AT8529">
            <v>0</v>
          </cell>
          <cell r="AU8529">
            <v>0</v>
          </cell>
          <cell r="AV8529">
            <v>0</v>
          </cell>
          <cell r="AW8529">
            <v>0</v>
          </cell>
          <cell r="AX8529">
            <v>0</v>
          </cell>
          <cell r="AY8529">
            <v>36916</v>
          </cell>
          <cell r="AZ8529">
            <v>38532</v>
          </cell>
          <cell r="BB8529">
            <v>36916</v>
          </cell>
          <cell r="BH8529">
            <v>0</v>
          </cell>
          <cell r="BI8529" t="str">
            <v>EUR</v>
          </cell>
          <cell r="BM8529">
            <v>0</v>
          </cell>
          <cell r="BN8529">
            <v>0</v>
          </cell>
          <cell r="BO8529">
            <v>0</v>
          </cell>
          <cell r="BP8529">
            <v>0</v>
          </cell>
          <cell r="BQ8529">
            <v>0</v>
          </cell>
          <cell r="BR8529">
            <v>0</v>
          </cell>
          <cell r="BS8529">
            <v>0</v>
          </cell>
          <cell r="BT8529">
            <v>0</v>
          </cell>
          <cell r="BU8529">
            <v>0</v>
          </cell>
          <cell r="BV8529">
            <v>0</v>
          </cell>
          <cell r="BW8529">
            <v>0</v>
          </cell>
          <cell r="BX8529">
            <v>0</v>
          </cell>
          <cell r="BY8529">
            <v>0</v>
          </cell>
          <cell r="BZ8529">
            <v>0</v>
          </cell>
          <cell r="CA8529">
            <v>0</v>
          </cell>
          <cell r="CB8529">
            <v>0</v>
          </cell>
        </row>
        <row r="8530">
          <cell r="B8530" t="str">
            <v>E506</v>
          </cell>
          <cell r="C8530" t="str">
            <v>CONS.FORT.PT´S DA QUINTA GRANDE</v>
          </cell>
          <cell r="D8530" t="str">
            <v>D203019-02</v>
          </cell>
          <cell r="E8530" t="str">
            <v>D203019-02</v>
          </cell>
          <cell r="F8530">
            <v>0</v>
          </cell>
          <cell r="G8530">
            <v>0</v>
          </cell>
          <cell r="H8530" t="str">
            <v>EEM1</v>
          </cell>
          <cell r="I8530" t="str">
            <v>02</v>
          </cell>
          <cell r="J8530" t="str">
            <v>A5</v>
          </cell>
          <cell r="K8530">
            <v>0</v>
          </cell>
          <cell r="L8530" t="str">
            <v>X</v>
          </cell>
          <cell r="M8530">
            <v>0</v>
          </cell>
          <cell r="N8530">
            <v>0</v>
          </cell>
          <cell r="O8530" t="str">
            <v>CMANUEL</v>
          </cell>
          <cell r="P8530" t="str">
            <v>14:45:16</v>
          </cell>
          <cell r="Q8530" t="str">
            <v>SFARIA</v>
          </cell>
          <cell r="R8530" t="str">
            <v>11:13:12</v>
          </cell>
          <cell r="S8530" t="str">
            <v>EEM</v>
          </cell>
          <cell r="T8530">
            <v>0</v>
          </cell>
          <cell r="U8530">
            <v>0</v>
          </cell>
          <cell r="V8530">
            <v>0</v>
          </cell>
          <cell r="W8530" t="str">
            <v>EUR</v>
          </cell>
          <cell r="X8530" t="str">
            <v>00</v>
          </cell>
          <cell r="Y8530" t="str">
            <v>00</v>
          </cell>
          <cell r="Z8530">
            <v>0</v>
          </cell>
          <cell r="AA8530" t="str">
            <v>X</v>
          </cell>
          <cell r="AB8530">
            <v>0</v>
          </cell>
          <cell r="AC8530">
            <v>0</v>
          </cell>
          <cell r="AD8530">
            <v>0</v>
          </cell>
          <cell r="AE8530" t="str">
            <v>0000</v>
          </cell>
          <cell r="AF8530">
            <v>0</v>
          </cell>
          <cell r="AG8530">
            <v>0</v>
          </cell>
          <cell r="AH8530">
            <v>0</v>
          </cell>
          <cell r="AI8530" t="str">
            <v>0</v>
          </cell>
          <cell r="AJ8530">
            <v>0</v>
          </cell>
          <cell r="AK8530">
            <v>0</v>
          </cell>
          <cell r="AL8530" t="str">
            <v>58105004003</v>
          </cell>
          <cell r="AM8530">
            <v>0</v>
          </cell>
          <cell r="AN8530">
            <v>0</v>
          </cell>
          <cell r="AO8530">
            <v>0</v>
          </cell>
          <cell r="AP8530">
            <v>0</v>
          </cell>
          <cell r="AQ8530">
            <v>0</v>
          </cell>
          <cell r="AR8530">
            <v>0</v>
          </cell>
          <cell r="AS8530">
            <v>0</v>
          </cell>
          <cell r="AT8530">
            <v>0</v>
          </cell>
          <cell r="AU8530">
            <v>0</v>
          </cell>
          <cell r="AV8530">
            <v>0</v>
          </cell>
          <cell r="AW8530">
            <v>0</v>
          </cell>
          <cell r="AX8530">
            <v>0</v>
          </cell>
          <cell r="AY8530">
            <v>36916</v>
          </cell>
          <cell r="AZ8530">
            <v>38532</v>
          </cell>
          <cell r="BB8530">
            <v>36916</v>
          </cell>
          <cell r="BH8530">
            <v>0</v>
          </cell>
          <cell r="BI8530" t="str">
            <v>EUR</v>
          </cell>
          <cell r="BM8530">
            <v>0</v>
          </cell>
          <cell r="BN8530">
            <v>0</v>
          </cell>
          <cell r="BO8530">
            <v>0</v>
          </cell>
          <cell r="BP8530">
            <v>0</v>
          </cell>
          <cell r="BQ8530">
            <v>0</v>
          </cell>
          <cell r="BR8530">
            <v>0</v>
          </cell>
          <cell r="BS8530">
            <v>0</v>
          </cell>
          <cell r="BT8530">
            <v>0</v>
          </cell>
          <cell r="BU8530">
            <v>0</v>
          </cell>
          <cell r="BV8530">
            <v>0</v>
          </cell>
          <cell r="BW8530">
            <v>0</v>
          </cell>
          <cell r="BX8530">
            <v>0</v>
          </cell>
          <cell r="BY8530">
            <v>0</v>
          </cell>
          <cell r="BZ8530">
            <v>0</v>
          </cell>
          <cell r="CA8530">
            <v>0</v>
          </cell>
          <cell r="CB8530">
            <v>0</v>
          </cell>
        </row>
        <row r="8531">
          <cell r="B8531" t="str">
            <v>E506</v>
          </cell>
          <cell r="C8531" t="str">
            <v>CONS.FORT.PT´S DO JARDIM DA SERRA</v>
          </cell>
          <cell r="D8531" t="str">
            <v>D203019-02</v>
          </cell>
          <cell r="E8531" t="str">
            <v>D203019-02</v>
          </cell>
          <cell r="F8531">
            <v>0</v>
          </cell>
          <cell r="G8531">
            <v>0</v>
          </cell>
          <cell r="H8531" t="str">
            <v>EEM1</v>
          </cell>
          <cell r="I8531" t="str">
            <v>02</v>
          </cell>
          <cell r="J8531" t="str">
            <v>A5</v>
          </cell>
          <cell r="K8531">
            <v>0</v>
          </cell>
          <cell r="L8531" t="str">
            <v>X</v>
          </cell>
          <cell r="M8531">
            <v>0</v>
          </cell>
          <cell r="N8531">
            <v>0</v>
          </cell>
          <cell r="O8531" t="str">
            <v>CMANUEL</v>
          </cell>
          <cell r="P8531" t="str">
            <v>14:45:55</v>
          </cell>
          <cell r="Q8531" t="str">
            <v>SFARIA</v>
          </cell>
          <cell r="R8531" t="str">
            <v>11:14:11</v>
          </cell>
          <cell r="S8531" t="str">
            <v>EEM</v>
          </cell>
          <cell r="T8531">
            <v>0</v>
          </cell>
          <cell r="U8531">
            <v>0</v>
          </cell>
          <cell r="V8531">
            <v>0</v>
          </cell>
          <cell r="W8531" t="str">
            <v>EUR</v>
          </cell>
          <cell r="X8531" t="str">
            <v>00</v>
          </cell>
          <cell r="Y8531" t="str">
            <v>00</v>
          </cell>
          <cell r="Z8531">
            <v>0</v>
          </cell>
          <cell r="AA8531" t="str">
            <v>X</v>
          </cell>
          <cell r="AB8531">
            <v>0</v>
          </cell>
          <cell r="AC8531">
            <v>0</v>
          </cell>
          <cell r="AD8531">
            <v>0</v>
          </cell>
          <cell r="AE8531" t="str">
            <v>0000</v>
          </cell>
          <cell r="AF8531">
            <v>0</v>
          </cell>
          <cell r="AG8531">
            <v>0</v>
          </cell>
          <cell r="AH8531">
            <v>0</v>
          </cell>
          <cell r="AI8531" t="str">
            <v>0</v>
          </cell>
          <cell r="AJ8531">
            <v>0</v>
          </cell>
          <cell r="AK8531">
            <v>0</v>
          </cell>
          <cell r="AL8531" t="str">
            <v>58105004004</v>
          </cell>
          <cell r="AM8531">
            <v>0</v>
          </cell>
          <cell r="AN8531">
            <v>0</v>
          </cell>
          <cell r="AO8531">
            <v>0</v>
          </cell>
          <cell r="AP8531">
            <v>0</v>
          </cell>
          <cell r="AQ8531">
            <v>0</v>
          </cell>
          <cell r="AR8531">
            <v>0</v>
          </cell>
          <cell r="AS8531">
            <v>0</v>
          </cell>
          <cell r="AT8531">
            <v>0</v>
          </cell>
          <cell r="AU8531">
            <v>0</v>
          </cell>
          <cell r="AV8531">
            <v>0</v>
          </cell>
          <cell r="AW8531">
            <v>0</v>
          </cell>
          <cell r="AX8531">
            <v>0</v>
          </cell>
          <cell r="AY8531">
            <v>36916</v>
          </cell>
          <cell r="AZ8531">
            <v>38532</v>
          </cell>
          <cell r="BB8531">
            <v>36916</v>
          </cell>
          <cell r="BH8531">
            <v>0</v>
          </cell>
          <cell r="BI8531" t="str">
            <v>EUR</v>
          </cell>
          <cell r="BM8531">
            <v>0</v>
          </cell>
          <cell r="BN8531">
            <v>0</v>
          </cell>
          <cell r="BO8531">
            <v>0</v>
          </cell>
          <cell r="BP8531">
            <v>0</v>
          </cell>
          <cell r="BQ8531">
            <v>0</v>
          </cell>
          <cell r="BR8531">
            <v>0</v>
          </cell>
          <cell r="BS8531">
            <v>0</v>
          </cell>
          <cell r="BT8531">
            <v>0</v>
          </cell>
          <cell r="BU8531">
            <v>0</v>
          </cell>
          <cell r="BV8531">
            <v>0</v>
          </cell>
          <cell r="BW8531">
            <v>0</v>
          </cell>
          <cell r="BX8531">
            <v>0</v>
          </cell>
          <cell r="BY8531">
            <v>0</v>
          </cell>
          <cell r="BZ8531">
            <v>0</v>
          </cell>
          <cell r="CA8531">
            <v>0</v>
          </cell>
          <cell r="CB8531">
            <v>0</v>
          </cell>
        </row>
        <row r="8532">
          <cell r="B8532" t="str">
            <v>E506</v>
          </cell>
          <cell r="C8532" t="str">
            <v>CONS.FORT.PT´S DO CAMPANÁRIO</v>
          </cell>
          <cell r="D8532" t="str">
            <v>D203029-02</v>
          </cell>
          <cell r="E8532" t="str">
            <v>D203029-02</v>
          </cell>
          <cell r="F8532">
            <v>0</v>
          </cell>
          <cell r="G8532">
            <v>0</v>
          </cell>
          <cell r="H8532" t="str">
            <v>EEM1</v>
          </cell>
          <cell r="I8532" t="str">
            <v>02</v>
          </cell>
          <cell r="J8532" t="str">
            <v>A5</v>
          </cell>
          <cell r="K8532">
            <v>0</v>
          </cell>
          <cell r="L8532" t="str">
            <v>X</v>
          </cell>
          <cell r="M8532">
            <v>0</v>
          </cell>
          <cell r="N8532">
            <v>0</v>
          </cell>
          <cell r="O8532" t="str">
            <v>CMANUEL</v>
          </cell>
          <cell r="P8532" t="str">
            <v>14:46:53</v>
          </cell>
          <cell r="Q8532" t="str">
            <v>SFARIA</v>
          </cell>
          <cell r="R8532" t="str">
            <v>11:39:12</v>
          </cell>
          <cell r="S8532" t="str">
            <v>EEM</v>
          </cell>
          <cell r="T8532">
            <v>0</v>
          </cell>
          <cell r="U8532">
            <v>0</v>
          </cell>
          <cell r="V8532">
            <v>0</v>
          </cell>
          <cell r="W8532" t="str">
            <v>EUR</v>
          </cell>
          <cell r="X8532" t="str">
            <v>00</v>
          </cell>
          <cell r="Y8532" t="str">
            <v>00</v>
          </cell>
          <cell r="Z8532">
            <v>0</v>
          </cell>
          <cell r="AA8532" t="str">
            <v>X</v>
          </cell>
          <cell r="AB8532">
            <v>0</v>
          </cell>
          <cell r="AC8532">
            <v>0</v>
          </cell>
          <cell r="AD8532">
            <v>0</v>
          </cell>
          <cell r="AE8532" t="str">
            <v>0000</v>
          </cell>
          <cell r="AF8532">
            <v>0</v>
          </cell>
          <cell r="AG8532">
            <v>0</v>
          </cell>
          <cell r="AH8532">
            <v>0</v>
          </cell>
          <cell r="AI8532" t="str">
            <v>0</v>
          </cell>
          <cell r="AJ8532">
            <v>0</v>
          </cell>
          <cell r="AK8532">
            <v>0</v>
          </cell>
          <cell r="AL8532" t="str">
            <v>58205004001</v>
          </cell>
          <cell r="AM8532">
            <v>0</v>
          </cell>
          <cell r="AN8532">
            <v>0</v>
          </cell>
          <cell r="AO8532">
            <v>0</v>
          </cell>
          <cell r="AP8532">
            <v>0</v>
          </cell>
          <cell r="AQ8532">
            <v>0</v>
          </cell>
          <cell r="AR8532">
            <v>0</v>
          </cell>
          <cell r="AS8532">
            <v>0</v>
          </cell>
          <cell r="AT8532">
            <v>0</v>
          </cell>
          <cell r="AU8532">
            <v>0</v>
          </cell>
          <cell r="AV8532">
            <v>0</v>
          </cell>
          <cell r="AW8532">
            <v>0</v>
          </cell>
          <cell r="AX8532">
            <v>0</v>
          </cell>
          <cell r="AY8532">
            <v>36916</v>
          </cell>
          <cell r="AZ8532">
            <v>38532</v>
          </cell>
          <cell r="BB8532">
            <v>36916</v>
          </cell>
          <cell r="BH8532">
            <v>0</v>
          </cell>
          <cell r="BI8532" t="str">
            <v>EUR</v>
          </cell>
          <cell r="BM8532">
            <v>0</v>
          </cell>
          <cell r="BN8532">
            <v>0</v>
          </cell>
          <cell r="BO8532">
            <v>0</v>
          </cell>
          <cell r="BP8532">
            <v>0</v>
          </cell>
          <cell r="BQ8532">
            <v>0</v>
          </cell>
          <cell r="BR8532">
            <v>0</v>
          </cell>
          <cell r="BS8532">
            <v>0</v>
          </cell>
          <cell r="BT8532">
            <v>0</v>
          </cell>
          <cell r="BU8532">
            <v>0</v>
          </cell>
          <cell r="BV8532">
            <v>0</v>
          </cell>
          <cell r="BW8532">
            <v>0</v>
          </cell>
          <cell r="BX8532">
            <v>0</v>
          </cell>
          <cell r="BY8532">
            <v>0</v>
          </cell>
          <cell r="BZ8532">
            <v>0</v>
          </cell>
          <cell r="CA8532">
            <v>0</v>
          </cell>
          <cell r="CB8532">
            <v>0</v>
          </cell>
        </row>
        <row r="8533">
          <cell r="B8533" t="str">
            <v>E506</v>
          </cell>
          <cell r="C8533" t="str">
            <v>CONS.FORT.PT´S DA RIBEIRA BRAVA</v>
          </cell>
          <cell r="D8533" t="str">
            <v>D203029-02</v>
          </cell>
          <cell r="E8533" t="str">
            <v>D203029-02</v>
          </cell>
          <cell r="F8533">
            <v>0</v>
          </cell>
          <cell r="G8533">
            <v>0</v>
          </cell>
          <cell r="H8533" t="str">
            <v>EEM1</v>
          </cell>
          <cell r="I8533" t="str">
            <v>02</v>
          </cell>
          <cell r="J8533" t="str">
            <v>A5</v>
          </cell>
          <cell r="K8533">
            <v>0</v>
          </cell>
          <cell r="L8533" t="str">
            <v>X</v>
          </cell>
          <cell r="M8533">
            <v>0</v>
          </cell>
          <cell r="N8533">
            <v>0</v>
          </cell>
          <cell r="O8533" t="str">
            <v>CMANUEL</v>
          </cell>
          <cell r="P8533" t="str">
            <v>14:47:31</v>
          </cell>
          <cell r="Q8533" t="str">
            <v>SFARIA</v>
          </cell>
          <cell r="R8533" t="str">
            <v>11:38:16</v>
          </cell>
          <cell r="S8533" t="str">
            <v>EEM</v>
          </cell>
          <cell r="T8533">
            <v>0</v>
          </cell>
          <cell r="U8533">
            <v>0</v>
          </cell>
          <cell r="V8533">
            <v>0</v>
          </cell>
          <cell r="W8533" t="str">
            <v>EUR</v>
          </cell>
          <cell r="X8533" t="str">
            <v>00</v>
          </cell>
          <cell r="Y8533" t="str">
            <v>00</v>
          </cell>
          <cell r="Z8533">
            <v>0</v>
          </cell>
          <cell r="AA8533" t="str">
            <v>X</v>
          </cell>
          <cell r="AB8533">
            <v>0</v>
          </cell>
          <cell r="AC8533">
            <v>0</v>
          </cell>
          <cell r="AD8533">
            <v>0</v>
          </cell>
          <cell r="AE8533" t="str">
            <v>0000</v>
          </cell>
          <cell r="AF8533">
            <v>0</v>
          </cell>
          <cell r="AG8533">
            <v>0</v>
          </cell>
          <cell r="AH8533">
            <v>0</v>
          </cell>
          <cell r="AI8533" t="str">
            <v>0</v>
          </cell>
          <cell r="AJ8533">
            <v>0</v>
          </cell>
          <cell r="AK8533">
            <v>0</v>
          </cell>
          <cell r="AL8533" t="str">
            <v>58205004002</v>
          </cell>
          <cell r="AM8533">
            <v>0</v>
          </cell>
          <cell r="AN8533">
            <v>0</v>
          </cell>
          <cell r="AO8533">
            <v>0</v>
          </cell>
          <cell r="AP8533">
            <v>0</v>
          </cell>
          <cell r="AQ8533">
            <v>0</v>
          </cell>
          <cell r="AR8533">
            <v>0</v>
          </cell>
          <cell r="AS8533">
            <v>0</v>
          </cell>
          <cell r="AT8533">
            <v>0</v>
          </cell>
          <cell r="AU8533">
            <v>0</v>
          </cell>
          <cell r="AV8533">
            <v>0</v>
          </cell>
          <cell r="AW8533">
            <v>0</v>
          </cell>
          <cell r="AX8533">
            <v>0</v>
          </cell>
          <cell r="AY8533">
            <v>36916</v>
          </cell>
          <cell r="AZ8533">
            <v>38532</v>
          </cell>
          <cell r="BB8533">
            <v>36916</v>
          </cell>
          <cell r="BH8533">
            <v>0</v>
          </cell>
          <cell r="BI8533" t="str">
            <v>EUR</v>
          </cell>
          <cell r="BM8533">
            <v>0</v>
          </cell>
          <cell r="BN8533">
            <v>0</v>
          </cell>
          <cell r="BO8533">
            <v>0</v>
          </cell>
          <cell r="BP8533">
            <v>0</v>
          </cell>
          <cell r="BQ8533">
            <v>0</v>
          </cell>
          <cell r="BR8533">
            <v>0</v>
          </cell>
          <cell r="BS8533">
            <v>0</v>
          </cell>
          <cell r="BT8533">
            <v>0</v>
          </cell>
          <cell r="BU8533">
            <v>0</v>
          </cell>
          <cell r="BV8533">
            <v>0</v>
          </cell>
          <cell r="BW8533">
            <v>0</v>
          </cell>
          <cell r="BX8533">
            <v>0</v>
          </cell>
          <cell r="BY8533">
            <v>0</v>
          </cell>
          <cell r="BZ8533">
            <v>0</v>
          </cell>
          <cell r="CA8533">
            <v>0</v>
          </cell>
          <cell r="CB8533">
            <v>0</v>
          </cell>
        </row>
        <row r="8534">
          <cell r="B8534" t="str">
            <v>E506</v>
          </cell>
          <cell r="C8534" t="str">
            <v>CONS.FORT.PT´S DA SERRA ÁGUA</v>
          </cell>
          <cell r="D8534" t="str">
            <v>D203029-02</v>
          </cell>
          <cell r="E8534" t="str">
            <v>D203029-02</v>
          </cell>
          <cell r="F8534">
            <v>0</v>
          </cell>
          <cell r="G8534">
            <v>0</v>
          </cell>
          <cell r="H8534" t="str">
            <v>EEM1</v>
          </cell>
          <cell r="I8534" t="str">
            <v>02</v>
          </cell>
          <cell r="J8534" t="str">
            <v>A5</v>
          </cell>
          <cell r="K8534">
            <v>0</v>
          </cell>
          <cell r="L8534" t="str">
            <v>X</v>
          </cell>
          <cell r="M8534">
            <v>0</v>
          </cell>
          <cell r="N8534">
            <v>0</v>
          </cell>
          <cell r="O8534" t="str">
            <v>CMANUEL</v>
          </cell>
          <cell r="P8534" t="str">
            <v>14:48:08</v>
          </cell>
          <cell r="Q8534" t="str">
            <v>SFARIA</v>
          </cell>
          <cell r="R8534" t="str">
            <v>11:38:33</v>
          </cell>
          <cell r="S8534" t="str">
            <v>EEM</v>
          </cell>
          <cell r="T8534">
            <v>0</v>
          </cell>
          <cell r="U8534">
            <v>0</v>
          </cell>
          <cell r="V8534">
            <v>0</v>
          </cell>
          <cell r="W8534" t="str">
            <v>EUR</v>
          </cell>
          <cell r="X8534" t="str">
            <v>00</v>
          </cell>
          <cell r="Y8534" t="str">
            <v>00</v>
          </cell>
          <cell r="Z8534">
            <v>0</v>
          </cell>
          <cell r="AA8534" t="str">
            <v>X</v>
          </cell>
          <cell r="AB8534">
            <v>0</v>
          </cell>
          <cell r="AC8534">
            <v>0</v>
          </cell>
          <cell r="AD8534">
            <v>0</v>
          </cell>
          <cell r="AE8534" t="str">
            <v>0000</v>
          </cell>
          <cell r="AF8534">
            <v>0</v>
          </cell>
          <cell r="AG8534">
            <v>0</v>
          </cell>
          <cell r="AH8534">
            <v>0</v>
          </cell>
          <cell r="AI8534" t="str">
            <v>0</v>
          </cell>
          <cell r="AJ8534">
            <v>0</v>
          </cell>
          <cell r="AK8534">
            <v>0</v>
          </cell>
          <cell r="AL8534" t="str">
            <v>58205004003</v>
          </cell>
          <cell r="AM8534">
            <v>0</v>
          </cell>
          <cell r="AN8534">
            <v>0</v>
          </cell>
          <cell r="AO8534">
            <v>0</v>
          </cell>
          <cell r="AP8534">
            <v>0</v>
          </cell>
          <cell r="AQ8534">
            <v>0</v>
          </cell>
          <cell r="AR8534">
            <v>0</v>
          </cell>
          <cell r="AS8534">
            <v>0</v>
          </cell>
          <cell r="AT8534">
            <v>0</v>
          </cell>
          <cell r="AU8534">
            <v>0</v>
          </cell>
          <cell r="AV8534">
            <v>0</v>
          </cell>
          <cell r="AW8534">
            <v>0</v>
          </cell>
          <cell r="AX8534">
            <v>0</v>
          </cell>
          <cell r="AY8534">
            <v>36916</v>
          </cell>
          <cell r="AZ8534">
            <v>38532</v>
          </cell>
          <cell r="BB8534">
            <v>36916</v>
          </cell>
          <cell r="BH8534">
            <v>0</v>
          </cell>
          <cell r="BI8534" t="str">
            <v>EUR</v>
          </cell>
          <cell r="BM8534">
            <v>0</v>
          </cell>
          <cell r="BN8534">
            <v>0</v>
          </cell>
          <cell r="BO8534">
            <v>0</v>
          </cell>
          <cell r="BP8534">
            <v>0</v>
          </cell>
          <cell r="BQ8534">
            <v>0</v>
          </cell>
          <cell r="BR8534">
            <v>0</v>
          </cell>
          <cell r="BS8534">
            <v>0</v>
          </cell>
          <cell r="BT8534">
            <v>0</v>
          </cell>
          <cell r="BU8534">
            <v>0</v>
          </cell>
          <cell r="BV8534">
            <v>0</v>
          </cell>
          <cell r="BW8534">
            <v>0</v>
          </cell>
          <cell r="BX8534">
            <v>0</v>
          </cell>
          <cell r="BY8534">
            <v>0</v>
          </cell>
          <cell r="BZ8534">
            <v>0</v>
          </cell>
          <cell r="CA8534">
            <v>0</v>
          </cell>
          <cell r="CB8534">
            <v>0</v>
          </cell>
        </row>
        <row r="8535">
          <cell r="B8535" t="str">
            <v>E506</v>
          </cell>
          <cell r="C8535" t="str">
            <v>CONS.FORT.PT´S DA TABUA</v>
          </cell>
          <cell r="D8535" t="str">
            <v>D203029-02</v>
          </cell>
          <cell r="E8535" t="str">
            <v>D203029-02</v>
          </cell>
          <cell r="F8535">
            <v>0</v>
          </cell>
          <cell r="G8535">
            <v>0</v>
          </cell>
          <cell r="H8535" t="str">
            <v>EEM1</v>
          </cell>
          <cell r="I8535" t="str">
            <v>02</v>
          </cell>
          <cell r="J8535" t="str">
            <v>A5</v>
          </cell>
          <cell r="K8535">
            <v>0</v>
          </cell>
          <cell r="L8535" t="str">
            <v>X</v>
          </cell>
          <cell r="M8535">
            <v>0</v>
          </cell>
          <cell r="N8535">
            <v>0</v>
          </cell>
          <cell r="O8535" t="str">
            <v>CMANUEL</v>
          </cell>
          <cell r="P8535" t="str">
            <v>14:48:42</v>
          </cell>
          <cell r="Q8535" t="str">
            <v>SFARIA</v>
          </cell>
          <cell r="R8535" t="str">
            <v>11:38:48</v>
          </cell>
          <cell r="S8535" t="str">
            <v>EEM</v>
          </cell>
          <cell r="T8535">
            <v>0</v>
          </cell>
          <cell r="U8535">
            <v>0</v>
          </cell>
          <cell r="V8535">
            <v>0</v>
          </cell>
          <cell r="W8535" t="str">
            <v>EUR</v>
          </cell>
          <cell r="X8535" t="str">
            <v>00</v>
          </cell>
          <cell r="Y8535" t="str">
            <v>00</v>
          </cell>
          <cell r="Z8535">
            <v>0</v>
          </cell>
          <cell r="AA8535" t="str">
            <v>X</v>
          </cell>
          <cell r="AB8535">
            <v>0</v>
          </cell>
          <cell r="AC8535">
            <v>0</v>
          </cell>
          <cell r="AD8535">
            <v>0</v>
          </cell>
          <cell r="AE8535" t="str">
            <v>0000</v>
          </cell>
          <cell r="AF8535">
            <v>0</v>
          </cell>
          <cell r="AG8535">
            <v>0</v>
          </cell>
          <cell r="AH8535">
            <v>0</v>
          </cell>
          <cell r="AI8535" t="str">
            <v>0</v>
          </cell>
          <cell r="AJ8535">
            <v>0</v>
          </cell>
          <cell r="AK8535">
            <v>0</v>
          </cell>
          <cell r="AL8535" t="str">
            <v>58205004004</v>
          </cell>
          <cell r="AM8535">
            <v>0</v>
          </cell>
          <cell r="AN8535">
            <v>0</v>
          </cell>
          <cell r="AO8535">
            <v>0</v>
          </cell>
          <cell r="AP8535">
            <v>0</v>
          </cell>
          <cell r="AQ8535">
            <v>0</v>
          </cell>
          <cell r="AR8535">
            <v>0</v>
          </cell>
          <cell r="AS8535">
            <v>0</v>
          </cell>
          <cell r="AT8535">
            <v>0</v>
          </cell>
          <cell r="AU8535">
            <v>0</v>
          </cell>
          <cell r="AV8535">
            <v>0</v>
          </cell>
          <cell r="AW8535">
            <v>0</v>
          </cell>
          <cell r="AX8535">
            <v>0</v>
          </cell>
          <cell r="AY8535">
            <v>36916</v>
          </cell>
          <cell r="AZ8535">
            <v>38532</v>
          </cell>
          <cell r="BB8535">
            <v>36916</v>
          </cell>
          <cell r="BH8535">
            <v>0</v>
          </cell>
          <cell r="BI8535" t="str">
            <v>EUR</v>
          </cell>
          <cell r="BM8535">
            <v>0</v>
          </cell>
          <cell r="BN8535">
            <v>0</v>
          </cell>
          <cell r="BO8535">
            <v>0</v>
          </cell>
          <cell r="BP8535">
            <v>0</v>
          </cell>
          <cell r="BQ8535">
            <v>0</v>
          </cell>
          <cell r="BR8535">
            <v>0</v>
          </cell>
          <cell r="BS8535">
            <v>0</v>
          </cell>
          <cell r="BT8535">
            <v>0</v>
          </cell>
          <cell r="BU8535">
            <v>0</v>
          </cell>
          <cell r="BV8535">
            <v>0</v>
          </cell>
          <cell r="BW8535">
            <v>0</v>
          </cell>
          <cell r="BX8535">
            <v>0</v>
          </cell>
          <cell r="BY8535">
            <v>0</v>
          </cell>
          <cell r="BZ8535">
            <v>0</v>
          </cell>
          <cell r="CA8535">
            <v>0</v>
          </cell>
          <cell r="CB8535">
            <v>0</v>
          </cell>
        </row>
        <row r="8536">
          <cell r="B8536" t="str">
            <v>E504</v>
          </cell>
          <cell r="C8536" t="str">
            <v>CONS.FURT.REDE B/T CENTRO CIDADE P.SANTO</v>
          </cell>
          <cell r="D8536" t="str">
            <v>D30-70</v>
          </cell>
          <cell r="E8536" t="str">
            <v>D30-70</v>
          </cell>
          <cell r="F8536">
            <v>0</v>
          </cell>
          <cell r="G8536">
            <v>0</v>
          </cell>
          <cell r="H8536" t="str">
            <v>EEM1</v>
          </cell>
          <cell r="I8536" t="str">
            <v>02</v>
          </cell>
          <cell r="J8536" t="str">
            <v>B5</v>
          </cell>
          <cell r="K8536">
            <v>0</v>
          </cell>
          <cell r="L8536" t="str">
            <v>X</v>
          </cell>
          <cell r="M8536">
            <v>0</v>
          </cell>
          <cell r="N8536">
            <v>0</v>
          </cell>
          <cell r="O8536" t="str">
            <v>CRODRIGUES</v>
          </cell>
          <cell r="P8536" t="str">
            <v>11:01:29</v>
          </cell>
          <cell r="Q8536" t="str">
            <v>SFARIA</v>
          </cell>
          <cell r="R8536" t="str">
            <v>15:24:50</v>
          </cell>
          <cell r="S8536" t="str">
            <v>EEM</v>
          </cell>
          <cell r="T8536">
            <v>0</v>
          </cell>
          <cell r="U8536">
            <v>0</v>
          </cell>
          <cell r="V8536">
            <v>0</v>
          </cell>
          <cell r="W8536" t="str">
            <v>EUR</v>
          </cell>
          <cell r="X8536" t="str">
            <v>00</v>
          </cell>
          <cell r="Y8536" t="str">
            <v>00</v>
          </cell>
          <cell r="Z8536">
            <v>0</v>
          </cell>
          <cell r="AA8536" t="str">
            <v>X</v>
          </cell>
          <cell r="AB8536">
            <v>0</v>
          </cell>
          <cell r="AC8536">
            <v>0</v>
          </cell>
          <cell r="AD8536">
            <v>0</v>
          </cell>
          <cell r="AE8536" t="str">
            <v>0000</v>
          </cell>
          <cell r="AF8536">
            <v>0</v>
          </cell>
          <cell r="AG8536">
            <v>0</v>
          </cell>
          <cell r="AH8536">
            <v>0</v>
          </cell>
          <cell r="AI8536" t="str">
            <v>0</v>
          </cell>
          <cell r="AJ8536">
            <v>0</v>
          </cell>
          <cell r="AK8536">
            <v>0</v>
          </cell>
          <cell r="AL8536" t="str">
            <v>85105008001</v>
          </cell>
          <cell r="AM8536">
            <v>0</v>
          </cell>
          <cell r="AN8536">
            <v>0</v>
          </cell>
          <cell r="AO8536">
            <v>0</v>
          </cell>
          <cell r="AP8536">
            <v>0</v>
          </cell>
          <cell r="AQ8536">
            <v>0</v>
          </cell>
          <cell r="AR8536">
            <v>0</v>
          </cell>
          <cell r="AS8536">
            <v>0</v>
          </cell>
          <cell r="AT8536">
            <v>0</v>
          </cell>
          <cell r="AU8536">
            <v>0</v>
          </cell>
          <cell r="AV8536">
            <v>0</v>
          </cell>
          <cell r="AW8536">
            <v>0</v>
          </cell>
          <cell r="AX8536">
            <v>0</v>
          </cell>
          <cell r="AY8536">
            <v>36917</v>
          </cell>
          <cell r="AZ8536">
            <v>38532</v>
          </cell>
          <cell r="BB8536">
            <v>36917</v>
          </cell>
          <cell r="BH8536">
            <v>0</v>
          </cell>
          <cell r="BI8536" t="str">
            <v>EUR</v>
          </cell>
          <cell r="BM8536">
            <v>0</v>
          </cell>
          <cell r="BN8536">
            <v>0</v>
          </cell>
          <cell r="BO8536">
            <v>0</v>
          </cell>
          <cell r="BP8536">
            <v>0</v>
          </cell>
          <cell r="BQ8536">
            <v>0</v>
          </cell>
          <cell r="BR8536">
            <v>0</v>
          </cell>
          <cell r="BS8536">
            <v>0</v>
          </cell>
          <cell r="BT8536">
            <v>0</v>
          </cell>
          <cell r="BU8536">
            <v>0</v>
          </cell>
          <cell r="BV8536">
            <v>0</v>
          </cell>
          <cell r="BW8536">
            <v>0</v>
          </cell>
          <cell r="BX8536">
            <v>0</v>
          </cell>
          <cell r="BY8536">
            <v>0</v>
          </cell>
          <cell r="BZ8536">
            <v>0</v>
          </cell>
          <cell r="CA8536">
            <v>0</v>
          </cell>
          <cell r="CB8536">
            <v>0</v>
          </cell>
        </row>
        <row r="8537">
          <cell r="B8537" t="str">
            <v>E504</v>
          </cell>
          <cell r="C8537" t="str">
            <v>CONS.FURT.REDE B/T CAMACHA P.SANTO</v>
          </cell>
          <cell r="D8537" t="str">
            <v>D30-70</v>
          </cell>
          <cell r="E8537" t="str">
            <v>D30-70</v>
          </cell>
          <cell r="F8537">
            <v>0</v>
          </cell>
          <cell r="G8537">
            <v>0</v>
          </cell>
          <cell r="H8537" t="str">
            <v>EEM1</v>
          </cell>
          <cell r="I8537" t="str">
            <v>02</v>
          </cell>
          <cell r="J8537" t="str">
            <v>B5</v>
          </cell>
          <cell r="K8537">
            <v>0</v>
          </cell>
          <cell r="L8537" t="str">
            <v>X</v>
          </cell>
          <cell r="M8537">
            <v>0</v>
          </cell>
          <cell r="N8537">
            <v>0</v>
          </cell>
          <cell r="O8537" t="str">
            <v>CRODRIGUES</v>
          </cell>
          <cell r="P8537" t="str">
            <v>11:04:57</v>
          </cell>
          <cell r="Q8537" t="str">
            <v>SFARIA</v>
          </cell>
          <cell r="R8537" t="str">
            <v>15:09:49</v>
          </cell>
          <cell r="S8537" t="str">
            <v>EEM</v>
          </cell>
          <cell r="T8537">
            <v>0</v>
          </cell>
          <cell r="U8537">
            <v>0</v>
          </cell>
          <cell r="V8537">
            <v>0</v>
          </cell>
          <cell r="W8537" t="str">
            <v>EUR</v>
          </cell>
          <cell r="X8537" t="str">
            <v>00</v>
          </cell>
          <cell r="Y8537" t="str">
            <v>00</v>
          </cell>
          <cell r="Z8537">
            <v>0</v>
          </cell>
          <cell r="AA8537" t="str">
            <v>X</v>
          </cell>
          <cell r="AB8537">
            <v>0</v>
          </cell>
          <cell r="AC8537">
            <v>0</v>
          </cell>
          <cell r="AD8537">
            <v>0</v>
          </cell>
          <cell r="AE8537" t="str">
            <v>0000</v>
          </cell>
          <cell r="AF8537">
            <v>0</v>
          </cell>
          <cell r="AG8537">
            <v>0</v>
          </cell>
          <cell r="AH8537">
            <v>0</v>
          </cell>
          <cell r="AI8537" t="str">
            <v>0</v>
          </cell>
          <cell r="AJ8537">
            <v>0</v>
          </cell>
          <cell r="AK8537">
            <v>0</v>
          </cell>
          <cell r="AL8537" t="str">
            <v>85105008002</v>
          </cell>
          <cell r="AM8537">
            <v>0</v>
          </cell>
          <cell r="AN8537">
            <v>0</v>
          </cell>
          <cell r="AO8537">
            <v>0</v>
          </cell>
          <cell r="AP8537">
            <v>0</v>
          </cell>
          <cell r="AQ8537">
            <v>0</v>
          </cell>
          <cell r="AR8537">
            <v>0</v>
          </cell>
          <cell r="AS8537">
            <v>0</v>
          </cell>
          <cell r="AT8537">
            <v>0</v>
          </cell>
          <cell r="AU8537">
            <v>0</v>
          </cell>
          <cell r="AV8537">
            <v>0</v>
          </cell>
          <cell r="AW8537">
            <v>0</v>
          </cell>
          <cell r="AX8537">
            <v>0</v>
          </cell>
          <cell r="AY8537">
            <v>36917</v>
          </cell>
          <cell r="AZ8537">
            <v>38532</v>
          </cell>
          <cell r="BB8537">
            <v>36917</v>
          </cell>
          <cell r="BH8537">
            <v>0</v>
          </cell>
          <cell r="BI8537" t="str">
            <v>EUR</v>
          </cell>
          <cell r="BM8537">
            <v>0</v>
          </cell>
          <cell r="BN8537">
            <v>0</v>
          </cell>
          <cell r="BO8537">
            <v>0</v>
          </cell>
          <cell r="BP8537">
            <v>0</v>
          </cell>
          <cell r="BQ8537">
            <v>0</v>
          </cell>
          <cell r="BR8537">
            <v>0</v>
          </cell>
          <cell r="BS8537">
            <v>0</v>
          </cell>
          <cell r="BT8537">
            <v>0</v>
          </cell>
          <cell r="BU8537">
            <v>0</v>
          </cell>
          <cell r="BV8537">
            <v>0</v>
          </cell>
          <cell r="BW8537">
            <v>0</v>
          </cell>
          <cell r="BX8537">
            <v>0</v>
          </cell>
          <cell r="BY8537">
            <v>0</v>
          </cell>
          <cell r="BZ8537">
            <v>0</v>
          </cell>
          <cell r="CA8537">
            <v>0</v>
          </cell>
          <cell r="CB8537">
            <v>0</v>
          </cell>
        </row>
        <row r="8538">
          <cell r="B8538" t="str">
            <v>E504</v>
          </cell>
          <cell r="C8538" t="str">
            <v>CONS.FURT.REDE B/T FARROBO P.SANTO</v>
          </cell>
          <cell r="D8538" t="str">
            <v>D30-70</v>
          </cell>
          <cell r="E8538" t="str">
            <v>D30-70</v>
          </cell>
          <cell r="F8538">
            <v>0</v>
          </cell>
          <cell r="G8538">
            <v>0</v>
          </cell>
          <cell r="H8538" t="str">
            <v>EEM1</v>
          </cell>
          <cell r="I8538" t="str">
            <v>02</v>
          </cell>
          <cell r="J8538" t="str">
            <v>B5</v>
          </cell>
          <cell r="K8538">
            <v>0</v>
          </cell>
          <cell r="L8538" t="str">
            <v>X</v>
          </cell>
          <cell r="M8538">
            <v>0</v>
          </cell>
          <cell r="N8538">
            <v>0</v>
          </cell>
          <cell r="O8538" t="str">
            <v>CRODRIGUES</v>
          </cell>
          <cell r="P8538" t="str">
            <v>11:06:54</v>
          </cell>
          <cell r="Q8538" t="str">
            <v>SFARIA</v>
          </cell>
          <cell r="R8538" t="str">
            <v>15:26:28</v>
          </cell>
          <cell r="S8538" t="str">
            <v>EEM</v>
          </cell>
          <cell r="T8538">
            <v>0</v>
          </cell>
          <cell r="U8538">
            <v>0</v>
          </cell>
          <cell r="V8538">
            <v>0</v>
          </cell>
          <cell r="W8538" t="str">
            <v>EUR</v>
          </cell>
          <cell r="X8538" t="str">
            <v>00</v>
          </cell>
          <cell r="Y8538" t="str">
            <v>00</v>
          </cell>
          <cell r="Z8538">
            <v>0</v>
          </cell>
          <cell r="AA8538" t="str">
            <v>X</v>
          </cell>
          <cell r="AB8538">
            <v>0</v>
          </cell>
          <cell r="AC8538">
            <v>0</v>
          </cell>
          <cell r="AD8538">
            <v>0</v>
          </cell>
          <cell r="AE8538" t="str">
            <v>0000</v>
          </cell>
          <cell r="AF8538">
            <v>0</v>
          </cell>
          <cell r="AG8538">
            <v>0</v>
          </cell>
          <cell r="AH8538">
            <v>0</v>
          </cell>
          <cell r="AI8538" t="str">
            <v>0</v>
          </cell>
          <cell r="AJ8538">
            <v>0</v>
          </cell>
          <cell r="AK8538">
            <v>0</v>
          </cell>
          <cell r="AL8538" t="str">
            <v>85105008003</v>
          </cell>
          <cell r="AM8538">
            <v>0</v>
          </cell>
          <cell r="AN8538">
            <v>0</v>
          </cell>
          <cell r="AO8538">
            <v>0</v>
          </cell>
          <cell r="AP8538">
            <v>0</v>
          </cell>
          <cell r="AQ8538">
            <v>0</v>
          </cell>
          <cell r="AR8538">
            <v>0</v>
          </cell>
          <cell r="AS8538">
            <v>0</v>
          </cell>
          <cell r="AT8538">
            <v>0</v>
          </cell>
          <cell r="AU8538">
            <v>0</v>
          </cell>
          <cell r="AV8538">
            <v>0</v>
          </cell>
          <cell r="AW8538">
            <v>0</v>
          </cell>
          <cell r="AX8538">
            <v>0</v>
          </cell>
          <cell r="AY8538">
            <v>36917</v>
          </cell>
          <cell r="AZ8538">
            <v>38532</v>
          </cell>
          <cell r="BB8538">
            <v>36917</v>
          </cell>
          <cell r="BH8538">
            <v>0</v>
          </cell>
          <cell r="BI8538" t="str">
            <v>EUR</v>
          </cell>
          <cell r="BM8538">
            <v>0</v>
          </cell>
          <cell r="BN8538">
            <v>0</v>
          </cell>
          <cell r="BO8538">
            <v>0</v>
          </cell>
          <cell r="BP8538">
            <v>0</v>
          </cell>
          <cell r="BQ8538">
            <v>0</v>
          </cell>
          <cell r="BR8538">
            <v>0</v>
          </cell>
          <cell r="BS8538">
            <v>0</v>
          </cell>
          <cell r="BT8538">
            <v>0</v>
          </cell>
          <cell r="BU8538">
            <v>0</v>
          </cell>
          <cell r="BV8538">
            <v>0</v>
          </cell>
          <cell r="BW8538">
            <v>0</v>
          </cell>
          <cell r="BX8538">
            <v>0</v>
          </cell>
          <cell r="BY8538">
            <v>0</v>
          </cell>
          <cell r="BZ8538">
            <v>0</v>
          </cell>
          <cell r="CA8538">
            <v>0</v>
          </cell>
          <cell r="CB8538">
            <v>0</v>
          </cell>
        </row>
        <row r="8539">
          <cell r="B8539" t="str">
            <v>E504</v>
          </cell>
          <cell r="C8539" t="str">
            <v>CONS.FURT.REDE B/T TANQUE P.SANTO</v>
          </cell>
          <cell r="D8539" t="str">
            <v>D30-70</v>
          </cell>
          <cell r="E8539" t="str">
            <v>D30-70</v>
          </cell>
          <cell r="F8539">
            <v>0</v>
          </cell>
          <cell r="G8539">
            <v>0</v>
          </cell>
          <cell r="H8539" t="str">
            <v>EEM1</v>
          </cell>
          <cell r="I8539" t="str">
            <v>02</v>
          </cell>
          <cell r="J8539" t="str">
            <v>B5</v>
          </cell>
          <cell r="K8539">
            <v>0</v>
          </cell>
          <cell r="L8539" t="str">
            <v>X</v>
          </cell>
          <cell r="M8539">
            <v>0</v>
          </cell>
          <cell r="N8539">
            <v>0</v>
          </cell>
          <cell r="O8539" t="str">
            <v>CRODRIGUES</v>
          </cell>
          <cell r="P8539" t="str">
            <v>11:08:35</v>
          </cell>
          <cell r="Q8539" t="str">
            <v>SFARIA</v>
          </cell>
          <cell r="R8539" t="str">
            <v>15:32:03</v>
          </cell>
          <cell r="S8539" t="str">
            <v>EEM</v>
          </cell>
          <cell r="T8539">
            <v>0</v>
          </cell>
          <cell r="U8539">
            <v>0</v>
          </cell>
          <cell r="V8539">
            <v>0</v>
          </cell>
          <cell r="W8539" t="str">
            <v>EUR</v>
          </cell>
          <cell r="X8539" t="str">
            <v>00</v>
          </cell>
          <cell r="Y8539" t="str">
            <v>00</v>
          </cell>
          <cell r="Z8539">
            <v>0</v>
          </cell>
          <cell r="AA8539" t="str">
            <v>X</v>
          </cell>
          <cell r="AB8539">
            <v>0</v>
          </cell>
          <cell r="AC8539">
            <v>0</v>
          </cell>
          <cell r="AD8539">
            <v>0</v>
          </cell>
          <cell r="AE8539" t="str">
            <v>0000</v>
          </cell>
          <cell r="AF8539">
            <v>0</v>
          </cell>
          <cell r="AG8539">
            <v>0</v>
          </cell>
          <cell r="AH8539">
            <v>0</v>
          </cell>
          <cell r="AI8539" t="str">
            <v>0</v>
          </cell>
          <cell r="AJ8539">
            <v>0</v>
          </cell>
          <cell r="AK8539">
            <v>0</v>
          </cell>
          <cell r="AL8539" t="str">
            <v>85105008004</v>
          </cell>
          <cell r="AM8539">
            <v>0</v>
          </cell>
          <cell r="AN8539">
            <v>0</v>
          </cell>
          <cell r="AO8539">
            <v>0</v>
          </cell>
          <cell r="AP8539">
            <v>0</v>
          </cell>
          <cell r="AQ8539">
            <v>0</v>
          </cell>
          <cell r="AR8539">
            <v>0</v>
          </cell>
          <cell r="AS8539">
            <v>0</v>
          </cell>
          <cell r="AT8539">
            <v>0</v>
          </cell>
          <cell r="AU8539">
            <v>0</v>
          </cell>
          <cell r="AV8539">
            <v>0</v>
          </cell>
          <cell r="AW8539">
            <v>0</v>
          </cell>
          <cell r="AX8539">
            <v>0</v>
          </cell>
          <cell r="AY8539">
            <v>36917</v>
          </cell>
          <cell r="AZ8539">
            <v>38532</v>
          </cell>
          <cell r="BB8539">
            <v>36917</v>
          </cell>
          <cell r="BH8539">
            <v>0</v>
          </cell>
          <cell r="BI8539" t="str">
            <v>EUR</v>
          </cell>
          <cell r="BM8539">
            <v>0</v>
          </cell>
          <cell r="BN8539">
            <v>0</v>
          </cell>
          <cell r="BO8539">
            <v>0</v>
          </cell>
          <cell r="BP8539">
            <v>0</v>
          </cell>
          <cell r="BQ8539">
            <v>0</v>
          </cell>
          <cell r="BR8539">
            <v>0</v>
          </cell>
          <cell r="BS8539">
            <v>0</v>
          </cell>
          <cell r="BT8539">
            <v>0</v>
          </cell>
          <cell r="BU8539">
            <v>0</v>
          </cell>
          <cell r="BV8539">
            <v>0</v>
          </cell>
          <cell r="BW8539">
            <v>0</v>
          </cell>
          <cell r="BX8539">
            <v>0</v>
          </cell>
          <cell r="BY8539">
            <v>0</v>
          </cell>
          <cell r="BZ8539">
            <v>0</v>
          </cell>
          <cell r="CA8539">
            <v>0</v>
          </cell>
          <cell r="CB8539">
            <v>0</v>
          </cell>
        </row>
        <row r="8540">
          <cell r="B8540" t="str">
            <v>E504</v>
          </cell>
          <cell r="C8540" t="str">
            <v>CONS.FURT.REDE B/T CAMPO CIMA P.SANTO</v>
          </cell>
          <cell r="D8540" t="str">
            <v>D30-70</v>
          </cell>
          <cell r="E8540" t="str">
            <v>D30-70</v>
          </cell>
          <cell r="F8540">
            <v>0</v>
          </cell>
          <cell r="G8540">
            <v>0</v>
          </cell>
          <cell r="H8540" t="str">
            <v>EEM1</v>
          </cell>
          <cell r="I8540" t="str">
            <v>02</v>
          </cell>
          <cell r="J8540" t="str">
            <v>B5</v>
          </cell>
          <cell r="K8540">
            <v>0</v>
          </cell>
          <cell r="L8540" t="str">
            <v>X</v>
          </cell>
          <cell r="M8540">
            <v>0</v>
          </cell>
          <cell r="N8540">
            <v>0</v>
          </cell>
          <cell r="O8540" t="str">
            <v>CRODRIGUES</v>
          </cell>
          <cell r="P8540" t="str">
            <v>11:09:56</v>
          </cell>
          <cell r="Q8540" t="str">
            <v>SFARIA</v>
          </cell>
          <cell r="R8540" t="str">
            <v>15:10:28</v>
          </cell>
          <cell r="S8540" t="str">
            <v>EEM</v>
          </cell>
          <cell r="T8540">
            <v>0</v>
          </cell>
          <cell r="U8540">
            <v>0</v>
          </cell>
          <cell r="V8540">
            <v>0</v>
          </cell>
          <cell r="W8540" t="str">
            <v>EUR</v>
          </cell>
          <cell r="X8540" t="str">
            <v>00</v>
          </cell>
          <cell r="Y8540" t="str">
            <v>00</v>
          </cell>
          <cell r="Z8540">
            <v>0</v>
          </cell>
          <cell r="AA8540" t="str">
            <v>X</v>
          </cell>
          <cell r="AB8540">
            <v>0</v>
          </cell>
          <cell r="AC8540">
            <v>0</v>
          </cell>
          <cell r="AD8540">
            <v>0</v>
          </cell>
          <cell r="AE8540" t="str">
            <v>0000</v>
          </cell>
          <cell r="AF8540">
            <v>0</v>
          </cell>
          <cell r="AG8540">
            <v>0</v>
          </cell>
          <cell r="AH8540">
            <v>0</v>
          </cell>
          <cell r="AI8540" t="str">
            <v>0</v>
          </cell>
          <cell r="AJ8540">
            <v>0</v>
          </cell>
          <cell r="AK8540">
            <v>0</v>
          </cell>
          <cell r="AL8540" t="str">
            <v>85105008005</v>
          </cell>
          <cell r="AM8540">
            <v>0</v>
          </cell>
          <cell r="AN8540">
            <v>0</v>
          </cell>
          <cell r="AO8540">
            <v>0</v>
          </cell>
          <cell r="AP8540">
            <v>0</v>
          </cell>
          <cell r="AQ8540">
            <v>0</v>
          </cell>
          <cell r="AR8540">
            <v>0</v>
          </cell>
          <cell r="AS8540">
            <v>0</v>
          </cell>
          <cell r="AT8540">
            <v>0</v>
          </cell>
          <cell r="AU8540">
            <v>0</v>
          </cell>
          <cell r="AV8540">
            <v>0</v>
          </cell>
          <cell r="AW8540">
            <v>0</v>
          </cell>
          <cell r="AX8540">
            <v>0</v>
          </cell>
          <cell r="AY8540">
            <v>36917</v>
          </cell>
          <cell r="AZ8540">
            <v>38532</v>
          </cell>
          <cell r="BB8540">
            <v>36917</v>
          </cell>
          <cell r="BH8540">
            <v>0</v>
          </cell>
          <cell r="BI8540" t="str">
            <v>EUR</v>
          </cell>
          <cell r="BM8540">
            <v>0</v>
          </cell>
          <cell r="BN8540">
            <v>0</v>
          </cell>
          <cell r="BO8540">
            <v>0</v>
          </cell>
          <cell r="BP8540">
            <v>0</v>
          </cell>
          <cell r="BQ8540">
            <v>0</v>
          </cell>
          <cell r="BR8540">
            <v>0</v>
          </cell>
          <cell r="BS8540">
            <v>0</v>
          </cell>
          <cell r="BT8540">
            <v>0</v>
          </cell>
          <cell r="BU8540">
            <v>0</v>
          </cell>
          <cell r="BV8540">
            <v>0</v>
          </cell>
          <cell r="BW8540">
            <v>0</v>
          </cell>
          <cell r="BX8540">
            <v>0</v>
          </cell>
          <cell r="BY8540">
            <v>0</v>
          </cell>
          <cell r="BZ8540">
            <v>0</v>
          </cell>
          <cell r="CA8540">
            <v>0</v>
          </cell>
          <cell r="CB8540">
            <v>0</v>
          </cell>
        </row>
        <row r="8541">
          <cell r="B8541" t="str">
            <v>E504</v>
          </cell>
          <cell r="C8541" t="str">
            <v>CONS.FURT.REDE B/T CAMPO BAIXO P.SANTO</v>
          </cell>
          <cell r="D8541" t="str">
            <v>D30-70</v>
          </cell>
          <cell r="E8541" t="str">
            <v>D30-70</v>
          </cell>
          <cell r="F8541">
            <v>0</v>
          </cell>
          <cell r="G8541">
            <v>0</v>
          </cell>
          <cell r="H8541" t="str">
            <v>EEM1</v>
          </cell>
          <cell r="I8541" t="str">
            <v>02</v>
          </cell>
          <cell r="J8541" t="str">
            <v>B5</v>
          </cell>
          <cell r="K8541">
            <v>0</v>
          </cell>
          <cell r="L8541" t="str">
            <v>X</v>
          </cell>
          <cell r="M8541">
            <v>0</v>
          </cell>
          <cell r="N8541">
            <v>0</v>
          </cell>
          <cell r="O8541" t="str">
            <v>CRODRIGUES</v>
          </cell>
          <cell r="P8541" t="str">
            <v>11:12:04</v>
          </cell>
          <cell r="Q8541" t="str">
            <v>SFARIA</v>
          </cell>
          <cell r="R8541" t="str">
            <v>15:10:11</v>
          </cell>
          <cell r="S8541" t="str">
            <v>EEM</v>
          </cell>
          <cell r="T8541">
            <v>0</v>
          </cell>
          <cell r="U8541">
            <v>0</v>
          </cell>
          <cell r="V8541">
            <v>0</v>
          </cell>
          <cell r="W8541" t="str">
            <v>EUR</v>
          </cell>
          <cell r="X8541" t="str">
            <v>00</v>
          </cell>
          <cell r="Y8541" t="str">
            <v>00</v>
          </cell>
          <cell r="Z8541">
            <v>0</v>
          </cell>
          <cell r="AA8541" t="str">
            <v>X</v>
          </cell>
          <cell r="AB8541">
            <v>0</v>
          </cell>
          <cell r="AC8541">
            <v>0</v>
          </cell>
          <cell r="AD8541">
            <v>0</v>
          </cell>
          <cell r="AE8541" t="str">
            <v>0000</v>
          </cell>
          <cell r="AF8541">
            <v>0</v>
          </cell>
          <cell r="AG8541">
            <v>0</v>
          </cell>
          <cell r="AH8541">
            <v>0</v>
          </cell>
          <cell r="AI8541" t="str">
            <v>0</v>
          </cell>
          <cell r="AJ8541">
            <v>0</v>
          </cell>
          <cell r="AK8541">
            <v>0</v>
          </cell>
          <cell r="AL8541" t="str">
            <v>85105008006</v>
          </cell>
          <cell r="AM8541">
            <v>0</v>
          </cell>
          <cell r="AN8541">
            <v>0</v>
          </cell>
          <cell r="AO8541">
            <v>0</v>
          </cell>
          <cell r="AP8541">
            <v>0</v>
          </cell>
          <cell r="AQ8541">
            <v>0</v>
          </cell>
          <cell r="AR8541">
            <v>0</v>
          </cell>
          <cell r="AS8541">
            <v>0</v>
          </cell>
          <cell r="AT8541">
            <v>0</v>
          </cell>
          <cell r="AU8541">
            <v>0</v>
          </cell>
          <cell r="AV8541">
            <v>0</v>
          </cell>
          <cell r="AW8541">
            <v>0</v>
          </cell>
          <cell r="AX8541">
            <v>0</v>
          </cell>
          <cell r="AY8541">
            <v>36917</v>
          </cell>
          <cell r="AZ8541">
            <v>38532</v>
          </cell>
          <cell r="BB8541">
            <v>36917</v>
          </cell>
          <cell r="BH8541">
            <v>0</v>
          </cell>
          <cell r="BI8541" t="str">
            <v>EUR</v>
          </cell>
          <cell r="BM8541">
            <v>0</v>
          </cell>
          <cell r="BN8541">
            <v>0</v>
          </cell>
          <cell r="BO8541">
            <v>0</v>
          </cell>
          <cell r="BP8541">
            <v>0</v>
          </cell>
          <cell r="BQ8541">
            <v>0</v>
          </cell>
          <cell r="BR8541">
            <v>0</v>
          </cell>
          <cell r="BS8541">
            <v>0</v>
          </cell>
          <cell r="BT8541">
            <v>0</v>
          </cell>
          <cell r="BU8541">
            <v>0</v>
          </cell>
          <cell r="BV8541">
            <v>0</v>
          </cell>
          <cell r="BW8541">
            <v>0</v>
          </cell>
          <cell r="BX8541">
            <v>0</v>
          </cell>
          <cell r="BY8541">
            <v>0</v>
          </cell>
          <cell r="BZ8541">
            <v>0</v>
          </cell>
          <cell r="CA8541">
            <v>0</v>
          </cell>
          <cell r="CB8541">
            <v>0</v>
          </cell>
        </row>
        <row r="8542">
          <cell r="B8542" t="str">
            <v>E504</v>
          </cell>
          <cell r="C8542" t="str">
            <v>CONS.FURT.REDE B/T CABEÇO P.SANTO</v>
          </cell>
          <cell r="D8542" t="str">
            <v>D30-70</v>
          </cell>
          <cell r="E8542" t="str">
            <v>D30-70</v>
          </cell>
          <cell r="F8542">
            <v>0</v>
          </cell>
          <cell r="G8542">
            <v>0</v>
          </cell>
          <cell r="H8542" t="str">
            <v>EEM1</v>
          </cell>
          <cell r="I8542" t="str">
            <v>02</v>
          </cell>
          <cell r="J8542" t="str">
            <v>B5</v>
          </cell>
          <cell r="K8542">
            <v>0</v>
          </cell>
          <cell r="L8542" t="str">
            <v>X</v>
          </cell>
          <cell r="M8542">
            <v>0</v>
          </cell>
          <cell r="N8542">
            <v>0</v>
          </cell>
          <cell r="O8542" t="str">
            <v>CRODRIGUES</v>
          </cell>
          <cell r="P8542" t="str">
            <v>11:13:58</v>
          </cell>
          <cell r="Q8542" t="str">
            <v>SFARIA</v>
          </cell>
          <cell r="R8542" t="str">
            <v>15:09:34</v>
          </cell>
          <cell r="S8542" t="str">
            <v>EEM</v>
          </cell>
          <cell r="T8542">
            <v>0</v>
          </cell>
          <cell r="U8542">
            <v>0</v>
          </cell>
          <cell r="V8542">
            <v>0</v>
          </cell>
          <cell r="W8542" t="str">
            <v>EUR</v>
          </cell>
          <cell r="X8542" t="str">
            <v>00</v>
          </cell>
          <cell r="Y8542" t="str">
            <v>00</v>
          </cell>
          <cell r="Z8542">
            <v>0</v>
          </cell>
          <cell r="AA8542" t="str">
            <v>X</v>
          </cell>
          <cell r="AB8542">
            <v>0</v>
          </cell>
          <cell r="AC8542">
            <v>0</v>
          </cell>
          <cell r="AD8542">
            <v>0</v>
          </cell>
          <cell r="AE8542" t="str">
            <v>0000</v>
          </cell>
          <cell r="AF8542">
            <v>0</v>
          </cell>
          <cell r="AG8542">
            <v>0</v>
          </cell>
          <cell r="AH8542">
            <v>0</v>
          </cell>
          <cell r="AI8542" t="str">
            <v>0</v>
          </cell>
          <cell r="AJ8542">
            <v>0</v>
          </cell>
          <cell r="AK8542">
            <v>0</v>
          </cell>
          <cell r="AL8542" t="str">
            <v>85105008007</v>
          </cell>
          <cell r="AM8542">
            <v>0</v>
          </cell>
          <cell r="AN8542">
            <v>0</v>
          </cell>
          <cell r="AO8542">
            <v>0</v>
          </cell>
          <cell r="AP8542">
            <v>0</v>
          </cell>
          <cell r="AQ8542">
            <v>0</v>
          </cell>
          <cell r="AR8542">
            <v>0</v>
          </cell>
          <cell r="AS8542">
            <v>0</v>
          </cell>
          <cell r="AT8542">
            <v>0</v>
          </cell>
          <cell r="AU8542">
            <v>0</v>
          </cell>
          <cell r="AV8542">
            <v>0</v>
          </cell>
          <cell r="AW8542">
            <v>0</v>
          </cell>
          <cell r="AX8542">
            <v>0</v>
          </cell>
          <cell r="AY8542">
            <v>36917</v>
          </cell>
          <cell r="AZ8542">
            <v>38532</v>
          </cell>
          <cell r="BB8542">
            <v>36917</v>
          </cell>
          <cell r="BH8542">
            <v>0</v>
          </cell>
          <cell r="BI8542" t="str">
            <v>EUR</v>
          </cell>
          <cell r="BM8542">
            <v>0</v>
          </cell>
          <cell r="BN8542">
            <v>0</v>
          </cell>
          <cell r="BO8542">
            <v>0</v>
          </cell>
          <cell r="BP8542">
            <v>0</v>
          </cell>
          <cell r="BQ8542">
            <v>0</v>
          </cell>
          <cell r="BR8542">
            <v>0</v>
          </cell>
          <cell r="BS8542">
            <v>0</v>
          </cell>
          <cell r="BT8542">
            <v>0</v>
          </cell>
          <cell r="BU8542">
            <v>0</v>
          </cell>
          <cell r="BV8542">
            <v>0</v>
          </cell>
          <cell r="BW8542">
            <v>0</v>
          </cell>
          <cell r="BX8542">
            <v>0</v>
          </cell>
          <cell r="BY8542">
            <v>0</v>
          </cell>
          <cell r="BZ8542">
            <v>0</v>
          </cell>
          <cell r="CA8542">
            <v>0</v>
          </cell>
          <cell r="CB8542">
            <v>0</v>
          </cell>
        </row>
        <row r="8543">
          <cell r="B8543" t="str">
            <v>E504</v>
          </cell>
          <cell r="C8543" t="str">
            <v>CONS.FURT.REDE B/T PONTA P.SANTO</v>
          </cell>
          <cell r="D8543" t="str">
            <v>D30-70</v>
          </cell>
          <cell r="E8543" t="str">
            <v>D30-70</v>
          </cell>
          <cell r="F8543">
            <v>0</v>
          </cell>
          <cell r="G8543">
            <v>0</v>
          </cell>
          <cell r="H8543" t="str">
            <v>EEM1</v>
          </cell>
          <cell r="I8543" t="str">
            <v>02</v>
          </cell>
          <cell r="J8543" t="str">
            <v>B5</v>
          </cell>
          <cell r="K8543">
            <v>0</v>
          </cell>
          <cell r="L8543" t="str">
            <v>X</v>
          </cell>
          <cell r="M8543">
            <v>0</v>
          </cell>
          <cell r="N8543">
            <v>0</v>
          </cell>
          <cell r="O8543" t="str">
            <v>CRODRIGUES</v>
          </cell>
          <cell r="P8543" t="str">
            <v>11:15:34</v>
          </cell>
          <cell r="Q8543" t="str">
            <v>SFARIA</v>
          </cell>
          <cell r="R8543" t="str">
            <v>15:29:51</v>
          </cell>
          <cell r="S8543" t="str">
            <v>EEM</v>
          </cell>
          <cell r="T8543">
            <v>0</v>
          </cell>
          <cell r="U8543">
            <v>0</v>
          </cell>
          <cell r="V8543">
            <v>0</v>
          </cell>
          <cell r="W8543" t="str">
            <v>EUR</v>
          </cell>
          <cell r="X8543" t="str">
            <v>00</v>
          </cell>
          <cell r="Y8543" t="str">
            <v>00</v>
          </cell>
          <cell r="Z8543">
            <v>0</v>
          </cell>
          <cell r="AA8543" t="str">
            <v>X</v>
          </cell>
          <cell r="AB8543">
            <v>0</v>
          </cell>
          <cell r="AC8543">
            <v>0</v>
          </cell>
          <cell r="AD8543">
            <v>0</v>
          </cell>
          <cell r="AE8543" t="str">
            <v>0000</v>
          </cell>
          <cell r="AF8543">
            <v>0</v>
          </cell>
          <cell r="AG8543">
            <v>0</v>
          </cell>
          <cell r="AH8543">
            <v>0</v>
          </cell>
          <cell r="AI8543" t="str">
            <v>0</v>
          </cell>
          <cell r="AJ8543">
            <v>0</v>
          </cell>
          <cell r="AK8543">
            <v>0</v>
          </cell>
          <cell r="AL8543" t="str">
            <v>85105008008</v>
          </cell>
          <cell r="AM8543">
            <v>0</v>
          </cell>
          <cell r="AN8543">
            <v>0</v>
          </cell>
          <cell r="AO8543">
            <v>0</v>
          </cell>
          <cell r="AP8543">
            <v>0</v>
          </cell>
          <cell r="AQ8543">
            <v>0</v>
          </cell>
          <cell r="AR8543">
            <v>0</v>
          </cell>
          <cell r="AS8543">
            <v>0</v>
          </cell>
          <cell r="AT8543">
            <v>0</v>
          </cell>
          <cell r="AU8543">
            <v>0</v>
          </cell>
          <cell r="AV8543">
            <v>0</v>
          </cell>
          <cell r="AW8543">
            <v>0</v>
          </cell>
          <cell r="AX8543">
            <v>0</v>
          </cell>
          <cell r="AY8543">
            <v>36917</v>
          </cell>
          <cell r="AZ8543">
            <v>38532</v>
          </cell>
          <cell r="BB8543">
            <v>36917</v>
          </cell>
          <cell r="BH8543">
            <v>0</v>
          </cell>
          <cell r="BI8543" t="str">
            <v>EUR</v>
          </cell>
          <cell r="BM8543">
            <v>0</v>
          </cell>
          <cell r="BN8543">
            <v>0</v>
          </cell>
          <cell r="BO8543">
            <v>0</v>
          </cell>
          <cell r="BP8543">
            <v>0</v>
          </cell>
          <cell r="BQ8543">
            <v>0</v>
          </cell>
          <cell r="BR8543">
            <v>0</v>
          </cell>
          <cell r="BS8543">
            <v>0</v>
          </cell>
          <cell r="BT8543">
            <v>0</v>
          </cell>
          <cell r="BU8543">
            <v>0</v>
          </cell>
          <cell r="BV8543">
            <v>0</v>
          </cell>
          <cell r="BW8543">
            <v>0</v>
          </cell>
          <cell r="BX8543">
            <v>0</v>
          </cell>
          <cell r="BY8543">
            <v>0</v>
          </cell>
          <cell r="BZ8543">
            <v>0</v>
          </cell>
          <cell r="CA8543">
            <v>0</v>
          </cell>
          <cell r="CB8543">
            <v>0</v>
          </cell>
        </row>
        <row r="8544">
          <cell r="B8544" t="str">
            <v>E504</v>
          </cell>
          <cell r="C8544" t="str">
            <v>CONS.FURT.REDE B/T SERRA FORA P.SANTO</v>
          </cell>
          <cell r="D8544" t="str">
            <v>D30-70</v>
          </cell>
          <cell r="E8544" t="str">
            <v>D30-70</v>
          </cell>
          <cell r="F8544">
            <v>0</v>
          </cell>
          <cell r="G8544">
            <v>0</v>
          </cell>
          <cell r="H8544" t="str">
            <v>EEM1</v>
          </cell>
          <cell r="I8544" t="str">
            <v>02</v>
          </cell>
          <cell r="J8544" t="str">
            <v>B5</v>
          </cell>
          <cell r="K8544">
            <v>0</v>
          </cell>
          <cell r="L8544" t="str">
            <v>X</v>
          </cell>
          <cell r="M8544">
            <v>0</v>
          </cell>
          <cell r="N8544">
            <v>0</v>
          </cell>
          <cell r="O8544" t="str">
            <v>CRODRIGUES</v>
          </cell>
          <cell r="P8544" t="str">
            <v>11:19:22</v>
          </cell>
          <cell r="Q8544" t="str">
            <v>SFARIA</v>
          </cell>
          <cell r="R8544" t="str">
            <v>15:31:40</v>
          </cell>
          <cell r="S8544" t="str">
            <v>EEM</v>
          </cell>
          <cell r="T8544">
            <v>0</v>
          </cell>
          <cell r="U8544">
            <v>0</v>
          </cell>
          <cell r="V8544">
            <v>0</v>
          </cell>
          <cell r="W8544" t="str">
            <v>EUR</v>
          </cell>
          <cell r="X8544" t="str">
            <v>00</v>
          </cell>
          <cell r="Y8544" t="str">
            <v>00</v>
          </cell>
          <cell r="Z8544">
            <v>0</v>
          </cell>
          <cell r="AA8544" t="str">
            <v>X</v>
          </cell>
          <cell r="AB8544">
            <v>0</v>
          </cell>
          <cell r="AC8544">
            <v>0</v>
          </cell>
          <cell r="AD8544">
            <v>0</v>
          </cell>
          <cell r="AE8544" t="str">
            <v>0000</v>
          </cell>
          <cell r="AF8544">
            <v>0</v>
          </cell>
          <cell r="AG8544">
            <v>0</v>
          </cell>
          <cell r="AH8544">
            <v>0</v>
          </cell>
          <cell r="AI8544" t="str">
            <v>0</v>
          </cell>
          <cell r="AJ8544">
            <v>0</v>
          </cell>
          <cell r="AK8544">
            <v>0</v>
          </cell>
          <cell r="AL8544" t="str">
            <v>85105008009</v>
          </cell>
          <cell r="AM8544">
            <v>0</v>
          </cell>
          <cell r="AN8544">
            <v>0</v>
          </cell>
          <cell r="AO8544">
            <v>0</v>
          </cell>
          <cell r="AP8544">
            <v>0</v>
          </cell>
          <cell r="AQ8544">
            <v>0</v>
          </cell>
          <cell r="AR8544">
            <v>0</v>
          </cell>
          <cell r="AS8544">
            <v>0</v>
          </cell>
          <cell r="AT8544">
            <v>0</v>
          </cell>
          <cell r="AU8544">
            <v>0</v>
          </cell>
          <cell r="AV8544">
            <v>0</v>
          </cell>
          <cell r="AW8544">
            <v>0</v>
          </cell>
          <cell r="AX8544">
            <v>0</v>
          </cell>
          <cell r="AY8544">
            <v>36917</v>
          </cell>
          <cell r="AZ8544">
            <v>38532</v>
          </cell>
          <cell r="BB8544">
            <v>36917</v>
          </cell>
          <cell r="BH8544">
            <v>0</v>
          </cell>
          <cell r="BI8544" t="str">
            <v>EUR</v>
          </cell>
          <cell r="BM8544">
            <v>0</v>
          </cell>
          <cell r="BN8544">
            <v>0</v>
          </cell>
          <cell r="BO8544">
            <v>0</v>
          </cell>
          <cell r="BP8544">
            <v>0</v>
          </cell>
          <cell r="BQ8544">
            <v>0</v>
          </cell>
          <cell r="BR8544">
            <v>0</v>
          </cell>
          <cell r="BS8544">
            <v>0</v>
          </cell>
          <cell r="BT8544">
            <v>0</v>
          </cell>
          <cell r="BU8544">
            <v>0</v>
          </cell>
          <cell r="BV8544">
            <v>0</v>
          </cell>
          <cell r="BW8544">
            <v>0</v>
          </cell>
          <cell r="BX8544">
            <v>0</v>
          </cell>
          <cell r="BY8544">
            <v>0</v>
          </cell>
          <cell r="BZ8544">
            <v>0</v>
          </cell>
          <cell r="CA8544">
            <v>0</v>
          </cell>
          <cell r="CB8544">
            <v>0</v>
          </cell>
        </row>
        <row r="8545">
          <cell r="B8545" t="str">
            <v>E504</v>
          </cell>
          <cell r="C8545" t="str">
            <v>CONS.FURT.REDE B/T FONTAINHA P.SANTO</v>
          </cell>
          <cell r="D8545" t="str">
            <v>D30-70</v>
          </cell>
          <cell r="E8545" t="str">
            <v>D30-70</v>
          </cell>
          <cell r="F8545">
            <v>0</v>
          </cell>
          <cell r="G8545">
            <v>0</v>
          </cell>
          <cell r="H8545" t="str">
            <v>EEM1</v>
          </cell>
          <cell r="I8545" t="str">
            <v>02</v>
          </cell>
          <cell r="J8545" t="str">
            <v>B5</v>
          </cell>
          <cell r="K8545">
            <v>0</v>
          </cell>
          <cell r="L8545" t="str">
            <v>X</v>
          </cell>
          <cell r="M8545">
            <v>0</v>
          </cell>
          <cell r="N8545">
            <v>0</v>
          </cell>
          <cell r="O8545" t="str">
            <v>CRODRIGUES</v>
          </cell>
          <cell r="P8545" t="str">
            <v>11:20:20</v>
          </cell>
          <cell r="Q8545" t="str">
            <v>SFARIA</v>
          </cell>
          <cell r="R8545" t="str">
            <v>15:26:43</v>
          </cell>
          <cell r="S8545" t="str">
            <v>EEM</v>
          </cell>
          <cell r="T8545">
            <v>0</v>
          </cell>
          <cell r="U8545">
            <v>0</v>
          </cell>
          <cell r="V8545">
            <v>0</v>
          </cell>
          <cell r="W8545" t="str">
            <v>EUR</v>
          </cell>
          <cell r="X8545" t="str">
            <v>00</v>
          </cell>
          <cell r="Y8545" t="str">
            <v>00</v>
          </cell>
          <cell r="Z8545">
            <v>0</v>
          </cell>
          <cell r="AA8545" t="str">
            <v>X</v>
          </cell>
          <cell r="AB8545">
            <v>0</v>
          </cell>
          <cell r="AC8545">
            <v>0</v>
          </cell>
          <cell r="AD8545">
            <v>0</v>
          </cell>
          <cell r="AE8545" t="str">
            <v>0000</v>
          </cell>
          <cell r="AF8545">
            <v>0</v>
          </cell>
          <cell r="AG8545">
            <v>0</v>
          </cell>
          <cell r="AH8545">
            <v>0</v>
          </cell>
          <cell r="AI8545" t="str">
            <v>0</v>
          </cell>
          <cell r="AJ8545">
            <v>0</v>
          </cell>
          <cell r="AK8545">
            <v>0</v>
          </cell>
          <cell r="AL8545" t="str">
            <v>85105008010</v>
          </cell>
          <cell r="AM8545">
            <v>0</v>
          </cell>
          <cell r="AN8545">
            <v>0</v>
          </cell>
          <cell r="AO8545">
            <v>0</v>
          </cell>
          <cell r="AP8545">
            <v>0</v>
          </cell>
          <cell r="AQ8545">
            <v>0</v>
          </cell>
          <cell r="AR8545">
            <v>0</v>
          </cell>
          <cell r="AS8545">
            <v>0</v>
          </cell>
          <cell r="AT8545">
            <v>0</v>
          </cell>
          <cell r="AU8545">
            <v>0</v>
          </cell>
          <cell r="AV8545">
            <v>0</v>
          </cell>
          <cell r="AW8545">
            <v>0</v>
          </cell>
          <cell r="AX8545">
            <v>0</v>
          </cell>
          <cell r="AY8545">
            <v>36917</v>
          </cell>
          <cell r="AZ8545">
            <v>38532</v>
          </cell>
          <cell r="BB8545">
            <v>36917</v>
          </cell>
          <cell r="BH8545">
            <v>0</v>
          </cell>
          <cell r="BI8545" t="str">
            <v>EUR</v>
          </cell>
          <cell r="BM8545">
            <v>0</v>
          </cell>
          <cell r="BN8545">
            <v>0</v>
          </cell>
          <cell r="BO8545">
            <v>0</v>
          </cell>
          <cell r="BP8545">
            <v>0</v>
          </cell>
          <cell r="BQ8545">
            <v>0</v>
          </cell>
          <cell r="BR8545">
            <v>0</v>
          </cell>
          <cell r="BS8545">
            <v>0</v>
          </cell>
          <cell r="BT8545">
            <v>0</v>
          </cell>
          <cell r="BU8545">
            <v>0</v>
          </cell>
          <cell r="BV8545">
            <v>0</v>
          </cell>
          <cell r="BW8545">
            <v>0</v>
          </cell>
          <cell r="BX8545">
            <v>0</v>
          </cell>
          <cell r="BY8545">
            <v>0</v>
          </cell>
          <cell r="BZ8545">
            <v>0</v>
          </cell>
          <cell r="CA8545">
            <v>0</v>
          </cell>
          <cell r="CB8545">
            <v>0</v>
          </cell>
        </row>
        <row r="8546">
          <cell r="B8546" t="str">
            <v>E504</v>
          </cell>
          <cell r="C8546" t="str">
            <v>CONS.FURT.REDE B/T CASINHAS P.SANTO</v>
          </cell>
          <cell r="D8546" t="str">
            <v>D30-70</v>
          </cell>
          <cell r="E8546" t="str">
            <v>D30-70</v>
          </cell>
          <cell r="F8546">
            <v>0</v>
          </cell>
          <cell r="G8546">
            <v>0</v>
          </cell>
          <cell r="H8546" t="str">
            <v>EEM1</v>
          </cell>
          <cell r="I8546" t="str">
            <v>02</v>
          </cell>
          <cell r="J8546" t="str">
            <v>B5</v>
          </cell>
          <cell r="K8546">
            <v>0</v>
          </cell>
          <cell r="L8546" t="str">
            <v>X</v>
          </cell>
          <cell r="M8546">
            <v>0</v>
          </cell>
          <cell r="N8546">
            <v>0</v>
          </cell>
          <cell r="O8546" t="str">
            <v>CRODRIGUES</v>
          </cell>
          <cell r="P8546" t="str">
            <v>11:21:25</v>
          </cell>
          <cell r="Q8546" t="str">
            <v>SFARIA</v>
          </cell>
          <cell r="R8546" t="str">
            <v>15:12:21</v>
          </cell>
          <cell r="S8546" t="str">
            <v>EEM</v>
          </cell>
          <cell r="T8546">
            <v>0</v>
          </cell>
          <cell r="U8546">
            <v>0</v>
          </cell>
          <cell r="V8546">
            <v>0</v>
          </cell>
          <cell r="W8546" t="str">
            <v>EUR</v>
          </cell>
          <cell r="X8546" t="str">
            <v>00</v>
          </cell>
          <cell r="Y8546" t="str">
            <v>00</v>
          </cell>
          <cell r="Z8546">
            <v>0</v>
          </cell>
          <cell r="AA8546" t="str">
            <v>X</v>
          </cell>
          <cell r="AB8546">
            <v>0</v>
          </cell>
          <cell r="AC8546">
            <v>0</v>
          </cell>
          <cell r="AD8546">
            <v>0</v>
          </cell>
          <cell r="AE8546" t="str">
            <v>0000</v>
          </cell>
          <cell r="AF8546">
            <v>0</v>
          </cell>
          <cell r="AG8546">
            <v>0</v>
          </cell>
          <cell r="AH8546">
            <v>0</v>
          </cell>
          <cell r="AI8546" t="str">
            <v>0</v>
          </cell>
          <cell r="AJ8546">
            <v>0</v>
          </cell>
          <cell r="AK8546">
            <v>0</v>
          </cell>
          <cell r="AL8546" t="str">
            <v>85105008011</v>
          </cell>
          <cell r="AM8546">
            <v>0</v>
          </cell>
          <cell r="AN8546">
            <v>0</v>
          </cell>
          <cell r="AO8546">
            <v>0</v>
          </cell>
          <cell r="AP8546">
            <v>0</v>
          </cell>
          <cell r="AQ8546">
            <v>0</v>
          </cell>
          <cell r="AR8546">
            <v>0</v>
          </cell>
          <cell r="AS8546">
            <v>0</v>
          </cell>
          <cell r="AT8546">
            <v>0</v>
          </cell>
          <cell r="AU8546">
            <v>0</v>
          </cell>
          <cell r="AV8546">
            <v>0</v>
          </cell>
          <cell r="AW8546">
            <v>0</v>
          </cell>
          <cell r="AX8546">
            <v>0</v>
          </cell>
          <cell r="AY8546">
            <v>36917</v>
          </cell>
          <cell r="AZ8546">
            <v>38532</v>
          </cell>
          <cell r="BB8546">
            <v>36917</v>
          </cell>
          <cell r="BH8546">
            <v>0</v>
          </cell>
          <cell r="BI8546" t="str">
            <v>EUR</v>
          </cell>
          <cell r="BM8546">
            <v>0</v>
          </cell>
          <cell r="BN8546">
            <v>0</v>
          </cell>
          <cell r="BO8546">
            <v>0</v>
          </cell>
          <cell r="BP8546">
            <v>0</v>
          </cell>
          <cell r="BQ8546">
            <v>0</v>
          </cell>
          <cell r="BR8546">
            <v>0</v>
          </cell>
          <cell r="BS8546">
            <v>0</v>
          </cell>
          <cell r="BT8546">
            <v>0</v>
          </cell>
          <cell r="BU8546">
            <v>0</v>
          </cell>
          <cell r="BV8546">
            <v>0</v>
          </cell>
          <cell r="BW8546">
            <v>0</v>
          </cell>
          <cell r="BX8546">
            <v>0</v>
          </cell>
          <cell r="BY8546">
            <v>0</v>
          </cell>
          <cell r="BZ8546">
            <v>0</v>
          </cell>
          <cell r="CA8546">
            <v>0</v>
          </cell>
          <cell r="CB8546">
            <v>0</v>
          </cell>
        </row>
        <row r="8547">
          <cell r="B8547" t="str">
            <v>E504</v>
          </cell>
          <cell r="C8547" t="str">
            <v>CONS.FURT.REDE B/T ARRED.CENTRAL P.SANTO</v>
          </cell>
          <cell r="D8547" t="str">
            <v>D30-70</v>
          </cell>
          <cell r="E8547" t="str">
            <v>D30-70</v>
          </cell>
          <cell r="F8547">
            <v>0</v>
          </cell>
          <cell r="G8547">
            <v>0</v>
          </cell>
          <cell r="H8547" t="str">
            <v>EEM1</v>
          </cell>
          <cell r="I8547" t="str">
            <v>02</v>
          </cell>
          <cell r="J8547" t="str">
            <v>B5</v>
          </cell>
          <cell r="K8547">
            <v>0</v>
          </cell>
          <cell r="L8547" t="str">
            <v>X</v>
          </cell>
          <cell r="M8547">
            <v>0</v>
          </cell>
          <cell r="N8547">
            <v>0</v>
          </cell>
          <cell r="O8547" t="str">
            <v>CRODRIGUES</v>
          </cell>
          <cell r="P8547" t="str">
            <v>11:22:54</v>
          </cell>
          <cell r="Q8547" t="str">
            <v>SFARIA</v>
          </cell>
          <cell r="R8547" t="str">
            <v>15:08:54</v>
          </cell>
          <cell r="S8547" t="str">
            <v>EEM</v>
          </cell>
          <cell r="T8547">
            <v>0</v>
          </cell>
          <cell r="U8547">
            <v>0</v>
          </cell>
          <cell r="V8547">
            <v>0</v>
          </cell>
          <cell r="W8547" t="str">
            <v>EUR</v>
          </cell>
          <cell r="X8547" t="str">
            <v>00</v>
          </cell>
          <cell r="Y8547" t="str">
            <v>00</v>
          </cell>
          <cell r="Z8547">
            <v>0</v>
          </cell>
          <cell r="AA8547" t="str">
            <v>X</v>
          </cell>
          <cell r="AB8547">
            <v>0</v>
          </cell>
          <cell r="AC8547">
            <v>0</v>
          </cell>
          <cell r="AD8547">
            <v>0</v>
          </cell>
          <cell r="AE8547" t="str">
            <v>0000</v>
          </cell>
          <cell r="AF8547">
            <v>0</v>
          </cell>
          <cell r="AG8547">
            <v>0</v>
          </cell>
          <cell r="AH8547">
            <v>0</v>
          </cell>
          <cell r="AI8547" t="str">
            <v>0</v>
          </cell>
          <cell r="AJ8547">
            <v>0</v>
          </cell>
          <cell r="AK8547">
            <v>0</v>
          </cell>
          <cell r="AL8547" t="str">
            <v>85105008012</v>
          </cell>
          <cell r="AM8547">
            <v>0</v>
          </cell>
          <cell r="AN8547">
            <v>0</v>
          </cell>
          <cell r="AO8547">
            <v>0</v>
          </cell>
          <cell r="AP8547">
            <v>0</v>
          </cell>
          <cell r="AQ8547">
            <v>0</v>
          </cell>
          <cell r="AR8547">
            <v>0</v>
          </cell>
          <cell r="AS8547">
            <v>0</v>
          </cell>
          <cell r="AT8547">
            <v>0</v>
          </cell>
          <cell r="AU8547">
            <v>0</v>
          </cell>
          <cell r="AV8547">
            <v>0</v>
          </cell>
          <cell r="AW8547">
            <v>0</v>
          </cell>
          <cell r="AX8547">
            <v>0</v>
          </cell>
          <cell r="AY8547">
            <v>36917</v>
          </cell>
          <cell r="AZ8547">
            <v>38532</v>
          </cell>
          <cell r="BB8547">
            <v>36917</v>
          </cell>
          <cell r="BH8547">
            <v>0</v>
          </cell>
          <cell r="BI8547" t="str">
            <v>EUR</v>
          </cell>
          <cell r="BM8547">
            <v>0</v>
          </cell>
          <cell r="BN8547">
            <v>0</v>
          </cell>
          <cell r="BO8547">
            <v>0</v>
          </cell>
          <cell r="BP8547">
            <v>0</v>
          </cell>
          <cell r="BQ8547">
            <v>0</v>
          </cell>
          <cell r="BR8547">
            <v>0</v>
          </cell>
          <cell r="BS8547">
            <v>0</v>
          </cell>
          <cell r="BT8547">
            <v>0</v>
          </cell>
          <cell r="BU8547">
            <v>0</v>
          </cell>
          <cell r="BV8547">
            <v>0</v>
          </cell>
          <cell r="BW8547">
            <v>0</v>
          </cell>
          <cell r="BX8547">
            <v>0</v>
          </cell>
          <cell r="BY8547">
            <v>0</v>
          </cell>
          <cell r="BZ8547">
            <v>0</v>
          </cell>
          <cell r="CA8547">
            <v>0</v>
          </cell>
          <cell r="CB8547">
            <v>0</v>
          </cell>
        </row>
        <row r="8548">
          <cell r="B8548" t="str">
            <v>E504</v>
          </cell>
          <cell r="C8548" t="str">
            <v>CONS.FURT.REDE B/T FONTE AREIA P.SANTO</v>
          </cell>
          <cell r="D8548" t="str">
            <v>D30-70</v>
          </cell>
          <cell r="E8548" t="str">
            <v>D30-70</v>
          </cell>
          <cell r="F8548">
            <v>0</v>
          </cell>
          <cell r="G8548">
            <v>0</v>
          </cell>
          <cell r="H8548" t="str">
            <v>EEM1</v>
          </cell>
          <cell r="I8548" t="str">
            <v>02</v>
          </cell>
          <cell r="J8548" t="str">
            <v>B5</v>
          </cell>
          <cell r="K8548">
            <v>0</v>
          </cell>
          <cell r="L8548" t="str">
            <v>X</v>
          </cell>
          <cell r="M8548">
            <v>0</v>
          </cell>
          <cell r="N8548">
            <v>0</v>
          </cell>
          <cell r="O8548" t="str">
            <v>CRODRIGUES</v>
          </cell>
          <cell r="P8548" t="str">
            <v>11:24:21</v>
          </cell>
          <cell r="Q8548" t="str">
            <v>SFARIA</v>
          </cell>
          <cell r="R8548" t="str">
            <v>15:28:16</v>
          </cell>
          <cell r="S8548" t="str">
            <v>EEM</v>
          </cell>
          <cell r="T8548">
            <v>0</v>
          </cell>
          <cell r="U8548">
            <v>0</v>
          </cell>
          <cell r="V8548">
            <v>0</v>
          </cell>
          <cell r="W8548" t="str">
            <v>EUR</v>
          </cell>
          <cell r="X8548" t="str">
            <v>00</v>
          </cell>
          <cell r="Y8548" t="str">
            <v>00</v>
          </cell>
          <cell r="Z8548">
            <v>0</v>
          </cell>
          <cell r="AA8548" t="str">
            <v>X</v>
          </cell>
          <cell r="AB8548">
            <v>0</v>
          </cell>
          <cell r="AC8548">
            <v>0</v>
          </cell>
          <cell r="AD8548">
            <v>0</v>
          </cell>
          <cell r="AE8548" t="str">
            <v>0000</v>
          </cell>
          <cell r="AF8548">
            <v>0</v>
          </cell>
          <cell r="AG8548">
            <v>0</v>
          </cell>
          <cell r="AH8548">
            <v>0</v>
          </cell>
          <cell r="AI8548" t="str">
            <v>0</v>
          </cell>
          <cell r="AJ8548">
            <v>0</v>
          </cell>
          <cell r="AK8548">
            <v>0</v>
          </cell>
          <cell r="AL8548" t="str">
            <v>85105008013</v>
          </cell>
          <cell r="AM8548">
            <v>0</v>
          </cell>
          <cell r="AN8548">
            <v>0</v>
          </cell>
          <cell r="AO8548">
            <v>0</v>
          </cell>
          <cell r="AP8548">
            <v>0</v>
          </cell>
          <cell r="AQ8548">
            <v>0</v>
          </cell>
          <cell r="AR8548">
            <v>0</v>
          </cell>
          <cell r="AS8548">
            <v>0</v>
          </cell>
          <cell r="AT8548">
            <v>0</v>
          </cell>
          <cell r="AU8548">
            <v>0</v>
          </cell>
          <cell r="AV8548">
            <v>0</v>
          </cell>
          <cell r="AW8548">
            <v>0</v>
          </cell>
          <cell r="AX8548">
            <v>0</v>
          </cell>
          <cell r="AY8548">
            <v>36917</v>
          </cell>
          <cell r="AZ8548">
            <v>38532</v>
          </cell>
          <cell r="BB8548">
            <v>36917</v>
          </cell>
          <cell r="BH8548">
            <v>0</v>
          </cell>
          <cell r="BI8548" t="str">
            <v>EUR</v>
          </cell>
          <cell r="BM8548">
            <v>0</v>
          </cell>
          <cell r="BN8548">
            <v>0</v>
          </cell>
          <cell r="BO8548">
            <v>0</v>
          </cell>
          <cell r="BP8548">
            <v>0</v>
          </cell>
          <cell r="BQ8548">
            <v>0</v>
          </cell>
          <cell r="BR8548">
            <v>0</v>
          </cell>
          <cell r="BS8548">
            <v>0</v>
          </cell>
          <cell r="BT8548">
            <v>0</v>
          </cell>
          <cell r="BU8548">
            <v>0</v>
          </cell>
          <cell r="BV8548">
            <v>0</v>
          </cell>
          <cell r="BW8548">
            <v>0</v>
          </cell>
          <cell r="BX8548">
            <v>0</v>
          </cell>
          <cell r="BY8548">
            <v>0</v>
          </cell>
          <cell r="BZ8548">
            <v>0</v>
          </cell>
          <cell r="CA8548">
            <v>0</v>
          </cell>
          <cell r="CB8548">
            <v>0</v>
          </cell>
        </row>
        <row r="8549">
          <cell r="B8549" t="str">
            <v>E504</v>
          </cell>
          <cell r="C8549" t="str">
            <v>CONS.FURT.REDE B/T MATAS-LOMBAS P.SANTO</v>
          </cell>
          <cell r="D8549" t="str">
            <v>D30-70</v>
          </cell>
          <cell r="E8549" t="str">
            <v>D30-70</v>
          </cell>
          <cell r="F8549">
            <v>0</v>
          </cell>
          <cell r="G8549">
            <v>0</v>
          </cell>
          <cell r="H8549" t="str">
            <v>EEM1</v>
          </cell>
          <cell r="I8549" t="str">
            <v>02</v>
          </cell>
          <cell r="J8549" t="str">
            <v>70</v>
          </cell>
          <cell r="K8549">
            <v>0</v>
          </cell>
          <cell r="L8549" t="str">
            <v>X</v>
          </cell>
          <cell r="M8549">
            <v>0</v>
          </cell>
          <cell r="N8549">
            <v>0</v>
          </cell>
          <cell r="O8549" t="str">
            <v>CRODRIGUES</v>
          </cell>
          <cell r="P8549" t="str">
            <v>11:26:39</v>
          </cell>
          <cell r="Q8549" t="str">
            <v>SFARIA</v>
          </cell>
          <cell r="R8549" t="str">
            <v>15:28:46</v>
          </cell>
          <cell r="S8549" t="str">
            <v>EEM</v>
          </cell>
          <cell r="T8549">
            <v>0</v>
          </cell>
          <cell r="U8549">
            <v>0</v>
          </cell>
          <cell r="V8549">
            <v>0</v>
          </cell>
          <cell r="W8549" t="str">
            <v>EUR</v>
          </cell>
          <cell r="X8549" t="str">
            <v>00</v>
          </cell>
          <cell r="Y8549" t="str">
            <v>00</v>
          </cell>
          <cell r="Z8549">
            <v>0</v>
          </cell>
          <cell r="AA8549" t="str">
            <v>X</v>
          </cell>
          <cell r="AB8549">
            <v>0</v>
          </cell>
          <cell r="AC8549">
            <v>0</v>
          </cell>
          <cell r="AD8549">
            <v>0</v>
          </cell>
          <cell r="AE8549" t="str">
            <v>0000</v>
          </cell>
          <cell r="AF8549">
            <v>0</v>
          </cell>
          <cell r="AG8549">
            <v>0</v>
          </cell>
          <cell r="AH8549">
            <v>0</v>
          </cell>
          <cell r="AI8549" t="str">
            <v>0</v>
          </cell>
          <cell r="AJ8549">
            <v>0</v>
          </cell>
          <cell r="AK8549">
            <v>0</v>
          </cell>
          <cell r="AL8549" t="str">
            <v>85105008014</v>
          </cell>
          <cell r="AM8549">
            <v>0</v>
          </cell>
          <cell r="AN8549">
            <v>0</v>
          </cell>
          <cell r="AO8549">
            <v>0</v>
          </cell>
          <cell r="AP8549">
            <v>0</v>
          </cell>
          <cell r="AQ8549">
            <v>0</v>
          </cell>
          <cell r="AR8549">
            <v>0</v>
          </cell>
          <cell r="AS8549">
            <v>0</v>
          </cell>
          <cell r="AT8549">
            <v>0</v>
          </cell>
          <cell r="AU8549">
            <v>0</v>
          </cell>
          <cell r="AV8549">
            <v>0</v>
          </cell>
          <cell r="AW8549">
            <v>0</v>
          </cell>
          <cell r="AX8549">
            <v>0</v>
          </cell>
          <cell r="AY8549">
            <v>36917</v>
          </cell>
          <cell r="AZ8549">
            <v>38532</v>
          </cell>
          <cell r="BB8549">
            <v>36917</v>
          </cell>
          <cell r="BH8549">
            <v>0</v>
          </cell>
          <cell r="BI8549" t="str">
            <v>EUR</v>
          </cell>
          <cell r="BM8549">
            <v>0</v>
          </cell>
          <cell r="BN8549">
            <v>0</v>
          </cell>
          <cell r="BO8549">
            <v>0</v>
          </cell>
          <cell r="BP8549">
            <v>0</v>
          </cell>
          <cell r="BQ8549">
            <v>0</v>
          </cell>
          <cell r="BR8549">
            <v>0</v>
          </cell>
          <cell r="BS8549">
            <v>0</v>
          </cell>
          <cell r="BT8549">
            <v>0</v>
          </cell>
          <cell r="BU8549">
            <v>0</v>
          </cell>
          <cell r="BV8549">
            <v>0</v>
          </cell>
          <cell r="BW8549">
            <v>0</v>
          </cell>
          <cell r="BX8549">
            <v>0</v>
          </cell>
          <cell r="BY8549">
            <v>0</v>
          </cell>
          <cell r="BZ8549">
            <v>0</v>
          </cell>
          <cell r="CA8549">
            <v>0</v>
          </cell>
          <cell r="CB8549">
            <v>0</v>
          </cell>
        </row>
        <row r="8550">
          <cell r="B8550" t="str">
            <v>E504</v>
          </cell>
          <cell r="C8550" t="str">
            <v>CONS.FURT.REDE B/T DRAGOAL P.SANTO</v>
          </cell>
          <cell r="D8550" t="str">
            <v>D30-70</v>
          </cell>
          <cell r="E8550" t="str">
            <v>D30-70</v>
          </cell>
          <cell r="F8550">
            <v>0</v>
          </cell>
          <cell r="G8550">
            <v>0</v>
          </cell>
          <cell r="H8550" t="str">
            <v>EEM1</v>
          </cell>
          <cell r="I8550" t="str">
            <v>02</v>
          </cell>
          <cell r="J8550" t="str">
            <v>B5</v>
          </cell>
          <cell r="K8550">
            <v>0</v>
          </cell>
          <cell r="L8550" t="str">
            <v>X</v>
          </cell>
          <cell r="M8550">
            <v>0</v>
          </cell>
          <cell r="N8550">
            <v>0</v>
          </cell>
          <cell r="O8550" t="str">
            <v>CRODRIGUES</v>
          </cell>
          <cell r="P8550" t="str">
            <v>11:30:25</v>
          </cell>
          <cell r="Q8550" t="str">
            <v>SFARIA</v>
          </cell>
          <cell r="R8550" t="str">
            <v>15:25:09</v>
          </cell>
          <cell r="S8550" t="str">
            <v>EEM</v>
          </cell>
          <cell r="T8550">
            <v>0</v>
          </cell>
          <cell r="U8550">
            <v>0</v>
          </cell>
          <cell r="V8550">
            <v>0</v>
          </cell>
          <cell r="W8550" t="str">
            <v>EUR</v>
          </cell>
          <cell r="X8550" t="str">
            <v>00</v>
          </cell>
          <cell r="Y8550" t="str">
            <v>00</v>
          </cell>
          <cell r="Z8550">
            <v>0</v>
          </cell>
          <cell r="AA8550" t="str">
            <v>X</v>
          </cell>
          <cell r="AB8550">
            <v>0</v>
          </cell>
          <cell r="AC8550">
            <v>0</v>
          </cell>
          <cell r="AD8550">
            <v>0</v>
          </cell>
          <cell r="AE8550" t="str">
            <v>0000</v>
          </cell>
          <cell r="AF8550">
            <v>0</v>
          </cell>
          <cell r="AG8550">
            <v>0</v>
          </cell>
          <cell r="AH8550">
            <v>0</v>
          </cell>
          <cell r="AI8550" t="str">
            <v>0</v>
          </cell>
          <cell r="AJ8550">
            <v>0</v>
          </cell>
          <cell r="AK8550">
            <v>0</v>
          </cell>
          <cell r="AL8550" t="str">
            <v>85105008015</v>
          </cell>
          <cell r="AM8550">
            <v>0</v>
          </cell>
          <cell r="AN8550">
            <v>0</v>
          </cell>
          <cell r="AO8550">
            <v>0</v>
          </cell>
          <cell r="AP8550">
            <v>0</v>
          </cell>
          <cell r="AQ8550">
            <v>0</v>
          </cell>
          <cell r="AR8550">
            <v>0</v>
          </cell>
          <cell r="AS8550">
            <v>0</v>
          </cell>
          <cell r="AT8550">
            <v>0</v>
          </cell>
          <cell r="AU8550">
            <v>0</v>
          </cell>
          <cell r="AV8550">
            <v>0</v>
          </cell>
          <cell r="AW8550">
            <v>0</v>
          </cell>
          <cell r="AX8550">
            <v>0</v>
          </cell>
          <cell r="AY8550">
            <v>36917</v>
          </cell>
          <cell r="AZ8550">
            <v>38532</v>
          </cell>
          <cell r="BB8550">
            <v>36917</v>
          </cell>
          <cell r="BH8550">
            <v>0</v>
          </cell>
          <cell r="BI8550" t="str">
            <v>EUR</v>
          </cell>
          <cell r="BM8550">
            <v>0</v>
          </cell>
          <cell r="BN8550">
            <v>0</v>
          </cell>
          <cell r="BO8550">
            <v>0</v>
          </cell>
          <cell r="BP8550">
            <v>0</v>
          </cell>
          <cell r="BQ8550">
            <v>0</v>
          </cell>
          <cell r="BR8550">
            <v>0</v>
          </cell>
          <cell r="BS8550">
            <v>0</v>
          </cell>
          <cell r="BT8550">
            <v>0</v>
          </cell>
          <cell r="BU8550">
            <v>0</v>
          </cell>
          <cell r="BV8550">
            <v>0</v>
          </cell>
          <cell r="BW8550">
            <v>0</v>
          </cell>
          <cell r="BX8550">
            <v>0</v>
          </cell>
          <cell r="BY8550">
            <v>0</v>
          </cell>
          <cell r="BZ8550">
            <v>0</v>
          </cell>
          <cell r="CA8550">
            <v>0</v>
          </cell>
          <cell r="CB8550">
            <v>0</v>
          </cell>
        </row>
        <row r="8551">
          <cell r="B8551" t="str">
            <v>E504</v>
          </cell>
          <cell r="C8551" t="str">
            <v>CONS.FURT.REDE B/T PÉ DO PICO P.SANTO</v>
          </cell>
          <cell r="D8551" t="str">
            <v>D30-70</v>
          </cell>
          <cell r="E8551" t="str">
            <v>D30-70</v>
          </cell>
          <cell r="F8551">
            <v>0</v>
          </cell>
          <cell r="G8551">
            <v>0</v>
          </cell>
          <cell r="H8551" t="str">
            <v>EEM1</v>
          </cell>
          <cell r="I8551" t="str">
            <v>02</v>
          </cell>
          <cell r="J8551" t="str">
            <v>B5</v>
          </cell>
          <cell r="K8551">
            <v>0</v>
          </cell>
          <cell r="L8551" t="str">
            <v>X</v>
          </cell>
          <cell r="M8551">
            <v>0</v>
          </cell>
          <cell r="N8551">
            <v>0</v>
          </cell>
          <cell r="O8551" t="str">
            <v>CRODRIGUES</v>
          </cell>
          <cell r="P8551" t="str">
            <v>11:31:20</v>
          </cell>
          <cell r="Q8551" t="str">
            <v>SFARIA</v>
          </cell>
          <cell r="R8551" t="str">
            <v>15:29:04</v>
          </cell>
          <cell r="S8551" t="str">
            <v>EEM</v>
          </cell>
          <cell r="T8551">
            <v>0</v>
          </cell>
          <cell r="U8551">
            <v>0</v>
          </cell>
          <cell r="V8551">
            <v>0</v>
          </cell>
          <cell r="W8551" t="str">
            <v>EUR</v>
          </cell>
          <cell r="X8551" t="str">
            <v>00</v>
          </cell>
          <cell r="Y8551" t="str">
            <v>00</v>
          </cell>
          <cell r="Z8551">
            <v>0</v>
          </cell>
          <cell r="AA8551" t="str">
            <v>X</v>
          </cell>
          <cell r="AB8551">
            <v>0</v>
          </cell>
          <cell r="AC8551">
            <v>0</v>
          </cell>
          <cell r="AD8551">
            <v>0</v>
          </cell>
          <cell r="AE8551" t="str">
            <v>0000</v>
          </cell>
          <cell r="AF8551">
            <v>0</v>
          </cell>
          <cell r="AG8551">
            <v>0</v>
          </cell>
          <cell r="AH8551">
            <v>0</v>
          </cell>
          <cell r="AI8551" t="str">
            <v>0</v>
          </cell>
          <cell r="AJ8551">
            <v>0</v>
          </cell>
          <cell r="AK8551">
            <v>0</v>
          </cell>
          <cell r="AL8551" t="str">
            <v>85105008016</v>
          </cell>
          <cell r="AM8551">
            <v>0</v>
          </cell>
          <cell r="AN8551">
            <v>0</v>
          </cell>
          <cell r="AO8551">
            <v>0</v>
          </cell>
          <cell r="AP8551">
            <v>0</v>
          </cell>
          <cell r="AQ8551">
            <v>0</v>
          </cell>
          <cell r="AR8551">
            <v>0</v>
          </cell>
          <cell r="AS8551">
            <v>0</v>
          </cell>
          <cell r="AT8551">
            <v>0</v>
          </cell>
          <cell r="AU8551">
            <v>0</v>
          </cell>
          <cell r="AV8551">
            <v>0</v>
          </cell>
          <cell r="AW8551">
            <v>0</v>
          </cell>
          <cell r="AX8551">
            <v>0</v>
          </cell>
          <cell r="AY8551">
            <v>36917</v>
          </cell>
          <cell r="AZ8551">
            <v>38532</v>
          </cell>
          <cell r="BB8551">
            <v>36917</v>
          </cell>
          <cell r="BH8551">
            <v>0</v>
          </cell>
          <cell r="BI8551" t="str">
            <v>EUR</v>
          </cell>
          <cell r="BM8551">
            <v>0</v>
          </cell>
          <cell r="BN8551">
            <v>0</v>
          </cell>
          <cell r="BO8551">
            <v>0</v>
          </cell>
          <cell r="BP8551">
            <v>0</v>
          </cell>
          <cell r="BQ8551">
            <v>0</v>
          </cell>
          <cell r="BR8551">
            <v>0</v>
          </cell>
          <cell r="BS8551">
            <v>0</v>
          </cell>
          <cell r="BT8551">
            <v>0</v>
          </cell>
          <cell r="BU8551">
            <v>0</v>
          </cell>
          <cell r="BV8551">
            <v>0</v>
          </cell>
          <cell r="BW8551">
            <v>0</v>
          </cell>
          <cell r="BX8551">
            <v>0</v>
          </cell>
          <cell r="BY8551">
            <v>0</v>
          </cell>
          <cell r="BZ8551">
            <v>0</v>
          </cell>
          <cell r="CA8551">
            <v>0</v>
          </cell>
          <cell r="CB8551">
            <v>0</v>
          </cell>
        </row>
        <row r="8552">
          <cell r="B8552" t="str">
            <v>E504</v>
          </cell>
          <cell r="C8552" t="str">
            <v>CONS.FURT.REDE B/T VALE DO TOURO P.SANTO</v>
          </cell>
          <cell r="D8552" t="str">
            <v>D30-70</v>
          </cell>
          <cell r="E8552" t="str">
            <v>D30-70</v>
          </cell>
          <cell r="F8552">
            <v>0</v>
          </cell>
          <cell r="G8552">
            <v>0</v>
          </cell>
          <cell r="H8552" t="str">
            <v>EEM1</v>
          </cell>
          <cell r="I8552" t="str">
            <v>02</v>
          </cell>
          <cell r="J8552" t="str">
            <v>B5</v>
          </cell>
          <cell r="K8552">
            <v>0</v>
          </cell>
          <cell r="L8552" t="str">
            <v>X</v>
          </cell>
          <cell r="M8552">
            <v>0</v>
          </cell>
          <cell r="N8552">
            <v>0</v>
          </cell>
          <cell r="O8552" t="str">
            <v>CRODRIGUES</v>
          </cell>
          <cell r="P8552" t="str">
            <v>11:32:57</v>
          </cell>
          <cell r="Q8552" t="str">
            <v>SFARIA</v>
          </cell>
          <cell r="R8552" t="str">
            <v>15:32:18</v>
          </cell>
          <cell r="S8552" t="str">
            <v>EEM</v>
          </cell>
          <cell r="T8552">
            <v>0</v>
          </cell>
          <cell r="U8552">
            <v>0</v>
          </cell>
          <cell r="V8552">
            <v>0</v>
          </cell>
          <cell r="W8552" t="str">
            <v>EUR</v>
          </cell>
          <cell r="X8552" t="str">
            <v>00</v>
          </cell>
          <cell r="Y8552" t="str">
            <v>00</v>
          </cell>
          <cell r="Z8552">
            <v>0</v>
          </cell>
          <cell r="AA8552" t="str">
            <v>X</v>
          </cell>
          <cell r="AB8552">
            <v>0</v>
          </cell>
          <cell r="AC8552">
            <v>0</v>
          </cell>
          <cell r="AD8552">
            <v>0</v>
          </cell>
          <cell r="AE8552" t="str">
            <v>0000</v>
          </cell>
          <cell r="AF8552">
            <v>0</v>
          </cell>
          <cell r="AG8552">
            <v>0</v>
          </cell>
          <cell r="AH8552">
            <v>0</v>
          </cell>
          <cell r="AI8552" t="str">
            <v>0</v>
          </cell>
          <cell r="AJ8552">
            <v>0</v>
          </cell>
          <cell r="AK8552">
            <v>0</v>
          </cell>
          <cell r="AL8552" t="str">
            <v>85105008017</v>
          </cell>
          <cell r="AM8552">
            <v>0</v>
          </cell>
          <cell r="AN8552">
            <v>0</v>
          </cell>
          <cell r="AO8552">
            <v>0</v>
          </cell>
          <cell r="AP8552">
            <v>0</v>
          </cell>
          <cell r="AQ8552">
            <v>0</v>
          </cell>
          <cell r="AR8552">
            <v>0</v>
          </cell>
          <cell r="AS8552">
            <v>0</v>
          </cell>
          <cell r="AT8552">
            <v>0</v>
          </cell>
          <cell r="AU8552">
            <v>0</v>
          </cell>
          <cell r="AV8552">
            <v>0</v>
          </cell>
          <cell r="AW8552">
            <v>0</v>
          </cell>
          <cell r="AX8552">
            <v>0</v>
          </cell>
          <cell r="AY8552">
            <v>36917</v>
          </cell>
          <cell r="AZ8552">
            <v>38532</v>
          </cell>
          <cell r="BB8552">
            <v>36917</v>
          </cell>
          <cell r="BH8552">
            <v>0</v>
          </cell>
          <cell r="BI8552" t="str">
            <v>EUR</v>
          </cell>
          <cell r="BM8552">
            <v>0</v>
          </cell>
          <cell r="BN8552">
            <v>0</v>
          </cell>
          <cell r="BO8552">
            <v>0</v>
          </cell>
          <cell r="BP8552">
            <v>0</v>
          </cell>
          <cell r="BQ8552">
            <v>0</v>
          </cell>
          <cell r="BR8552">
            <v>0</v>
          </cell>
          <cell r="BS8552">
            <v>0</v>
          </cell>
          <cell r="BT8552">
            <v>0</v>
          </cell>
          <cell r="BU8552">
            <v>0</v>
          </cell>
          <cell r="BV8552">
            <v>0</v>
          </cell>
          <cell r="BW8552">
            <v>0</v>
          </cell>
          <cell r="BX8552">
            <v>0</v>
          </cell>
          <cell r="BY8552">
            <v>0</v>
          </cell>
          <cell r="BZ8552">
            <v>0</v>
          </cell>
          <cell r="CA8552">
            <v>0</v>
          </cell>
          <cell r="CB8552">
            <v>0</v>
          </cell>
        </row>
        <row r="8553">
          <cell r="B8553" t="str">
            <v>E504</v>
          </cell>
          <cell r="C8553" t="str">
            <v>CONS.FURT.REDE B/T LAPEIRA P.SANTO</v>
          </cell>
          <cell r="D8553" t="str">
            <v>D30-70</v>
          </cell>
          <cell r="E8553" t="str">
            <v>D30-70</v>
          </cell>
          <cell r="F8553">
            <v>0</v>
          </cell>
          <cell r="G8553">
            <v>0</v>
          </cell>
          <cell r="H8553" t="str">
            <v>EEM1</v>
          </cell>
          <cell r="I8553" t="str">
            <v>02</v>
          </cell>
          <cell r="J8553" t="str">
            <v>B5</v>
          </cell>
          <cell r="K8553">
            <v>0</v>
          </cell>
          <cell r="L8553" t="str">
            <v>X</v>
          </cell>
          <cell r="M8553">
            <v>0</v>
          </cell>
          <cell r="N8553">
            <v>0</v>
          </cell>
          <cell r="O8553" t="str">
            <v>CRODRIGUES</v>
          </cell>
          <cell r="P8553" t="str">
            <v>11:35:14</v>
          </cell>
          <cell r="Q8553" t="str">
            <v>SFARIA</v>
          </cell>
          <cell r="R8553" t="str">
            <v>15:28:30</v>
          </cell>
          <cell r="S8553" t="str">
            <v>EEM</v>
          </cell>
          <cell r="T8553">
            <v>0</v>
          </cell>
          <cell r="U8553">
            <v>0</v>
          </cell>
          <cell r="V8553">
            <v>0</v>
          </cell>
          <cell r="W8553" t="str">
            <v>EUR</v>
          </cell>
          <cell r="X8553" t="str">
            <v>00</v>
          </cell>
          <cell r="Y8553" t="str">
            <v>00</v>
          </cell>
          <cell r="Z8553">
            <v>0</v>
          </cell>
          <cell r="AA8553" t="str">
            <v>X</v>
          </cell>
          <cell r="AB8553">
            <v>0</v>
          </cell>
          <cell r="AC8553">
            <v>0</v>
          </cell>
          <cell r="AD8553">
            <v>0</v>
          </cell>
          <cell r="AE8553" t="str">
            <v>0000</v>
          </cell>
          <cell r="AF8553">
            <v>0</v>
          </cell>
          <cell r="AG8553">
            <v>0</v>
          </cell>
          <cell r="AH8553">
            <v>0</v>
          </cell>
          <cell r="AI8553" t="str">
            <v>0</v>
          </cell>
          <cell r="AJ8553">
            <v>0</v>
          </cell>
          <cell r="AK8553">
            <v>0</v>
          </cell>
          <cell r="AL8553" t="str">
            <v>85105008018</v>
          </cell>
          <cell r="AM8553">
            <v>0</v>
          </cell>
          <cell r="AN8553">
            <v>0</v>
          </cell>
          <cell r="AO8553">
            <v>0</v>
          </cell>
          <cell r="AP8553">
            <v>0</v>
          </cell>
          <cell r="AQ8553">
            <v>0</v>
          </cell>
          <cell r="AR8553">
            <v>0</v>
          </cell>
          <cell r="AS8553">
            <v>0</v>
          </cell>
          <cell r="AT8553">
            <v>0</v>
          </cell>
          <cell r="AU8553">
            <v>0</v>
          </cell>
          <cell r="AV8553">
            <v>0</v>
          </cell>
          <cell r="AW8553">
            <v>0</v>
          </cell>
          <cell r="AX8553">
            <v>0</v>
          </cell>
          <cell r="AY8553">
            <v>36917</v>
          </cell>
          <cell r="AZ8553">
            <v>38532</v>
          </cell>
          <cell r="BB8553">
            <v>36917</v>
          </cell>
          <cell r="BH8553">
            <v>0</v>
          </cell>
          <cell r="BI8553" t="str">
            <v>EUR</v>
          </cell>
          <cell r="BM8553">
            <v>0</v>
          </cell>
          <cell r="BN8553">
            <v>0</v>
          </cell>
          <cell r="BO8553">
            <v>0</v>
          </cell>
          <cell r="BP8553">
            <v>0</v>
          </cell>
          <cell r="BQ8553">
            <v>0</v>
          </cell>
          <cell r="BR8553">
            <v>0</v>
          </cell>
          <cell r="BS8553">
            <v>0</v>
          </cell>
          <cell r="BT8553">
            <v>0</v>
          </cell>
          <cell r="BU8553">
            <v>0</v>
          </cell>
          <cell r="BV8553">
            <v>0</v>
          </cell>
          <cell r="BW8553">
            <v>0</v>
          </cell>
          <cell r="BX8553">
            <v>0</v>
          </cell>
          <cell r="BY8553">
            <v>0</v>
          </cell>
          <cell r="BZ8553">
            <v>0</v>
          </cell>
          <cell r="CA8553">
            <v>0</v>
          </cell>
          <cell r="CB8553">
            <v>0</v>
          </cell>
        </row>
        <row r="8554">
          <cell r="B8554" t="str">
            <v>E504</v>
          </cell>
          <cell r="C8554" t="str">
            <v>CONS.FURT.REDE B/T EST.PENEDO P.SANTO</v>
          </cell>
          <cell r="D8554" t="str">
            <v>D30-70</v>
          </cell>
          <cell r="E8554" t="str">
            <v>D30-70</v>
          </cell>
          <cell r="F8554">
            <v>0</v>
          </cell>
          <cell r="G8554">
            <v>0</v>
          </cell>
          <cell r="H8554" t="str">
            <v>EEM1</v>
          </cell>
          <cell r="I8554" t="str">
            <v>02</v>
          </cell>
          <cell r="J8554" t="str">
            <v>B5</v>
          </cell>
          <cell r="K8554">
            <v>0</v>
          </cell>
          <cell r="L8554" t="str">
            <v>X</v>
          </cell>
          <cell r="M8554">
            <v>0</v>
          </cell>
          <cell r="N8554">
            <v>0</v>
          </cell>
          <cell r="O8554" t="str">
            <v>CRODRIGUES</v>
          </cell>
          <cell r="P8554" t="str">
            <v>11:36:33</v>
          </cell>
          <cell r="Q8554" t="str">
            <v>SFARIA</v>
          </cell>
          <cell r="R8554" t="str">
            <v>15:26:10</v>
          </cell>
          <cell r="S8554" t="str">
            <v>EEM</v>
          </cell>
          <cell r="T8554">
            <v>0</v>
          </cell>
          <cell r="U8554">
            <v>0</v>
          </cell>
          <cell r="V8554">
            <v>0</v>
          </cell>
          <cell r="W8554" t="str">
            <v>EUR</v>
          </cell>
          <cell r="X8554" t="str">
            <v>00</v>
          </cell>
          <cell r="Y8554" t="str">
            <v>00</v>
          </cell>
          <cell r="Z8554">
            <v>0</v>
          </cell>
          <cell r="AA8554" t="str">
            <v>X</v>
          </cell>
          <cell r="AB8554">
            <v>0</v>
          </cell>
          <cell r="AC8554">
            <v>0</v>
          </cell>
          <cell r="AD8554">
            <v>0</v>
          </cell>
          <cell r="AE8554" t="str">
            <v>0000</v>
          </cell>
          <cell r="AF8554">
            <v>0</v>
          </cell>
          <cell r="AG8554">
            <v>0</v>
          </cell>
          <cell r="AH8554">
            <v>0</v>
          </cell>
          <cell r="AI8554" t="str">
            <v>0</v>
          </cell>
          <cell r="AJ8554">
            <v>0</v>
          </cell>
          <cell r="AK8554">
            <v>0</v>
          </cell>
          <cell r="AL8554" t="str">
            <v>85105008019</v>
          </cell>
          <cell r="AM8554">
            <v>0</v>
          </cell>
          <cell r="AN8554">
            <v>0</v>
          </cell>
          <cell r="AO8554">
            <v>0</v>
          </cell>
          <cell r="AP8554">
            <v>0</v>
          </cell>
          <cell r="AQ8554">
            <v>0</v>
          </cell>
          <cell r="AR8554">
            <v>0</v>
          </cell>
          <cell r="AS8554">
            <v>0</v>
          </cell>
          <cell r="AT8554">
            <v>0</v>
          </cell>
          <cell r="AU8554">
            <v>0</v>
          </cell>
          <cell r="AV8554">
            <v>0</v>
          </cell>
          <cell r="AW8554">
            <v>0</v>
          </cell>
          <cell r="AX8554">
            <v>0</v>
          </cell>
          <cell r="AY8554">
            <v>36917</v>
          </cell>
          <cell r="AZ8554">
            <v>38532</v>
          </cell>
          <cell r="BB8554">
            <v>36917</v>
          </cell>
          <cell r="BH8554">
            <v>0</v>
          </cell>
          <cell r="BI8554" t="str">
            <v>EUR</v>
          </cell>
          <cell r="BM8554">
            <v>0</v>
          </cell>
          <cell r="BN8554">
            <v>0</v>
          </cell>
          <cell r="BO8554">
            <v>0</v>
          </cell>
          <cell r="BP8554">
            <v>0</v>
          </cell>
          <cell r="BQ8554">
            <v>0</v>
          </cell>
          <cell r="BR8554">
            <v>0</v>
          </cell>
          <cell r="BS8554">
            <v>0</v>
          </cell>
          <cell r="BT8554">
            <v>0</v>
          </cell>
          <cell r="BU8554">
            <v>0</v>
          </cell>
          <cell r="BV8554">
            <v>0</v>
          </cell>
          <cell r="BW8554">
            <v>0</v>
          </cell>
          <cell r="BX8554">
            <v>0</v>
          </cell>
          <cell r="BY8554">
            <v>0</v>
          </cell>
          <cell r="BZ8554">
            <v>0</v>
          </cell>
          <cell r="CA8554">
            <v>0</v>
          </cell>
          <cell r="CB8554">
            <v>0</v>
          </cell>
        </row>
        <row r="8555">
          <cell r="B8555" t="str">
            <v>E504</v>
          </cell>
          <cell r="C8555" t="str">
            <v>CONS.FURT.REDE B/T SALÕES P.SANTO</v>
          </cell>
          <cell r="D8555" t="str">
            <v>D30-70</v>
          </cell>
          <cell r="E8555" t="str">
            <v>D30-70</v>
          </cell>
          <cell r="F8555">
            <v>0</v>
          </cell>
          <cell r="G8555">
            <v>0</v>
          </cell>
          <cell r="H8555" t="str">
            <v>EEM1</v>
          </cell>
          <cell r="I8555" t="str">
            <v>02</v>
          </cell>
          <cell r="J8555" t="str">
            <v>B5</v>
          </cell>
          <cell r="K8555">
            <v>0</v>
          </cell>
          <cell r="L8555" t="str">
            <v>X</v>
          </cell>
          <cell r="M8555">
            <v>0</v>
          </cell>
          <cell r="N8555">
            <v>0</v>
          </cell>
          <cell r="O8555" t="str">
            <v>CRODRIGUES</v>
          </cell>
          <cell r="P8555" t="str">
            <v>11:38:01</v>
          </cell>
          <cell r="Q8555" t="str">
            <v>SFARIA</v>
          </cell>
          <cell r="R8555" t="str">
            <v>15:30:07</v>
          </cell>
          <cell r="S8555" t="str">
            <v>EEM</v>
          </cell>
          <cell r="T8555">
            <v>0</v>
          </cell>
          <cell r="U8555">
            <v>0</v>
          </cell>
          <cell r="V8555">
            <v>0</v>
          </cell>
          <cell r="W8555" t="str">
            <v>EUR</v>
          </cell>
          <cell r="X8555" t="str">
            <v>00</v>
          </cell>
          <cell r="Y8555" t="str">
            <v>00</v>
          </cell>
          <cell r="Z8555">
            <v>0</v>
          </cell>
          <cell r="AA8555" t="str">
            <v>X</v>
          </cell>
          <cell r="AB8555">
            <v>0</v>
          </cell>
          <cell r="AC8555">
            <v>0</v>
          </cell>
          <cell r="AD8555">
            <v>0</v>
          </cell>
          <cell r="AE8555" t="str">
            <v>0000</v>
          </cell>
          <cell r="AF8555">
            <v>0</v>
          </cell>
          <cell r="AG8555">
            <v>0</v>
          </cell>
          <cell r="AH8555">
            <v>0</v>
          </cell>
          <cell r="AI8555" t="str">
            <v>0</v>
          </cell>
          <cell r="AJ8555">
            <v>0</v>
          </cell>
          <cell r="AK8555">
            <v>0</v>
          </cell>
          <cell r="AL8555" t="str">
            <v>85105008020</v>
          </cell>
          <cell r="AM8555">
            <v>0</v>
          </cell>
          <cell r="AN8555">
            <v>0</v>
          </cell>
          <cell r="AO8555">
            <v>0</v>
          </cell>
          <cell r="AP8555">
            <v>0</v>
          </cell>
          <cell r="AQ8555">
            <v>0</v>
          </cell>
          <cell r="AR8555">
            <v>0</v>
          </cell>
          <cell r="AS8555">
            <v>0</v>
          </cell>
          <cell r="AT8555">
            <v>0</v>
          </cell>
          <cell r="AU8555">
            <v>0</v>
          </cell>
          <cell r="AV8555">
            <v>0</v>
          </cell>
          <cell r="AW8555">
            <v>0</v>
          </cell>
          <cell r="AX8555">
            <v>0</v>
          </cell>
          <cell r="AY8555">
            <v>36917</v>
          </cell>
          <cell r="AZ8555">
            <v>38532</v>
          </cell>
          <cell r="BB8555">
            <v>36917</v>
          </cell>
          <cell r="BH8555">
            <v>0</v>
          </cell>
          <cell r="BI8555" t="str">
            <v>EUR</v>
          </cell>
          <cell r="BM8555">
            <v>0</v>
          </cell>
          <cell r="BN8555">
            <v>0</v>
          </cell>
          <cell r="BO8555">
            <v>0</v>
          </cell>
          <cell r="BP8555">
            <v>0</v>
          </cell>
          <cell r="BQ8555">
            <v>0</v>
          </cell>
          <cell r="BR8555">
            <v>0</v>
          </cell>
          <cell r="BS8555">
            <v>0</v>
          </cell>
          <cell r="BT8555">
            <v>0</v>
          </cell>
          <cell r="BU8555">
            <v>0</v>
          </cell>
          <cell r="BV8555">
            <v>0</v>
          </cell>
          <cell r="BW8555">
            <v>0</v>
          </cell>
          <cell r="BX8555">
            <v>0</v>
          </cell>
          <cell r="BY8555">
            <v>0</v>
          </cell>
          <cell r="BZ8555">
            <v>0</v>
          </cell>
          <cell r="CA8555">
            <v>0</v>
          </cell>
          <cell r="CB8555">
            <v>0</v>
          </cell>
        </row>
        <row r="8556">
          <cell r="B8556" t="str">
            <v>E504</v>
          </cell>
          <cell r="C8556" t="str">
            <v>CONS.FURT.REDE B/T BARROCA P.SANTO</v>
          </cell>
          <cell r="D8556" t="str">
            <v>D30-70</v>
          </cell>
          <cell r="E8556" t="str">
            <v>D30-70</v>
          </cell>
          <cell r="F8556">
            <v>0</v>
          </cell>
          <cell r="G8556">
            <v>0</v>
          </cell>
          <cell r="H8556" t="str">
            <v>EEM1</v>
          </cell>
          <cell r="I8556" t="str">
            <v>02</v>
          </cell>
          <cell r="J8556" t="str">
            <v>B5</v>
          </cell>
          <cell r="K8556">
            <v>0</v>
          </cell>
          <cell r="L8556" t="str">
            <v>X</v>
          </cell>
          <cell r="M8556">
            <v>0</v>
          </cell>
          <cell r="N8556">
            <v>0</v>
          </cell>
          <cell r="O8556" t="str">
            <v>CRODRIGUES</v>
          </cell>
          <cell r="P8556" t="str">
            <v>11:40:07</v>
          </cell>
          <cell r="Q8556" t="str">
            <v>SFARIA</v>
          </cell>
          <cell r="R8556" t="str">
            <v>15:09:21</v>
          </cell>
          <cell r="S8556" t="str">
            <v>EEM</v>
          </cell>
          <cell r="T8556">
            <v>0</v>
          </cell>
          <cell r="U8556">
            <v>0</v>
          </cell>
          <cell r="V8556">
            <v>0</v>
          </cell>
          <cell r="W8556" t="str">
            <v>EUR</v>
          </cell>
          <cell r="X8556" t="str">
            <v>00</v>
          </cell>
          <cell r="Y8556" t="str">
            <v>00</v>
          </cell>
          <cell r="Z8556">
            <v>0</v>
          </cell>
          <cell r="AA8556" t="str">
            <v>X</v>
          </cell>
          <cell r="AB8556">
            <v>0</v>
          </cell>
          <cell r="AC8556">
            <v>0</v>
          </cell>
          <cell r="AD8556">
            <v>0</v>
          </cell>
          <cell r="AE8556" t="str">
            <v>0000</v>
          </cell>
          <cell r="AF8556">
            <v>0</v>
          </cell>
          <cell r="AG8556">
            <v>0</v>
          </cell>
          <cell r="AH8556">
            <v>0</v>
          </cell>
          <cell r="AI8556" t="str">
            <v>0</v>
          </cell>
          <cell r="AJ8556">
            <v>0</v>
          </cell>
          <cell r="AK8556">
            <v>0</v>
          </cell>
          <cell r="AL8556" t="str">
            <v>85105008021</v>
          </cell>
          <cell r="AM8556">
            <v>0</v>
          </cell>
          <cell r="AN8556">
            <v>0</v>
          </cell>
          <cell r="AO8556">
            <v>0</v>
          </cell>
          <cell r="AP8556">
            <v>0</v>
          </cell>
          <cell r="AQ8556">
            <v>0</v>
          </cell>
          <cell r="AR8556">
            <v>0</v>
          </cell>
          <cell r="AS8556">
            <v>0</v>
          </cell>
          <cell r="AT8556">
            <v>0</v>
          </cell>
          <cell r="AU8556">
            <v>0</v>
          </cell>
          <cell r="AV8556">
            <v>0</v>
          </cell>
          <cell r="AW8556">
            <v>0</v>
          </cell>
          <cell r="AX8556">
            <v>0</v>
          </cell>
          <cell r="AY8556">
            <v>36917</v>
          </cell>
          <cell r="AZ8556">
            <v>38532</v>
          </cell>
          <cell r="BB8556">
            <v>36917</v>
          </cell>
          <cell r="BH8556">
            <v>0</v>
          </cell>
          <cell r="BI8556" t="str">
            <v>EUR</v>
          </cell>
          <cell r="BM8556">
            <v>0</v>
          </cell>
          <cell r="BN8556">
            <v>0</v>
          </cell>
          <cell r="BO8556">
            <v>0</v>
          </cell>
          <cell r="BP8556">
            <v>0</v>
          </cell>
          <cell r="BQ8556">
            <v>0</v>
          </cell>
          <cell r="BR8556">
            <v>0</v>
          </cell>
          <cell r="BS8556">
            <v>0</v>
          </cell>
          <cell r="BT8556">
            <v>0</v>
          </cell>
          <cell r="BU8556">
            <v>0</v>
          </cell>
          <cell r="BV8556">
            <v>0</v>
          </cell>
          <cell r="BW8556">
            <v>0</v>
          </cell>
          <cell r="BX8556">
            <v>0</v>
          </cell>
          <cell r="BY8556">
            <v>0</v>
          </cell>
          <cell r="BZ8556">
            <v>0</v>
          </cell>
          <cell r="CA8556">
            <v>0</v>
          </cell>
          <cell r="CB8556">
            <v>0</v>
          </cell>
        </row>
        <row r="8557">
          <cell r="B8557" t="str">
            <v>E504</v>
          </cell>
          <cell r="C8557" t="str">
            <v>CONS.FURT.REDE B/T PEDRAS PRETAS P.SANTO</v>
          </cell>
          <cell r="D8557" t="str">
            <v>D30-70</v>
          </cell>
          <cell r="E8557" t="str">
            <v>D30-70</v>
          </cell>
          <cell r="F8557">
            <v>0</v>
          </cell>
          <cell r="G8557">
            <v>0</v>
          </cell>
          <cell r="H8557" t="str">
            <v>EEM1</v>
          </cell>
          <cell r="I8557" t="str">
            <v>02</v>
          </cell>
          <cell r="J8557" t="str">
            <v>B5</v>
          </cell>
          <cell r="K8557">
            <v>0</v>
          </cell>
          <cell r="L8557" t="str">
            <v>X</v>
          </cell>
          <cell r="M8557">
            <v>0</v>
          </cell>
          <cell r="N8557">
            <v>0</v>
          </cell>
          <cell r="O8557" t="str">
            <v>CRODRIGUES</v>
          </cell>
          <cell r="P8557" t="str">
            <v>11:41:24</v>
          </cell>
          <cell r="Q8557" t="str">
            <v>SFARIA</v>
          </cell>
          <cell r="R8557" t="str">
            <v>15:29:19</v>
          </cell>
          <cell r="S8557" t="str">
            <v>EEM</v>
          </cell>
          <cell r="T8557">
            <v>0</v>
          </cell>
          <cell r="U8557">
            <v>0</v>
          </cell>
          <cell r="V8557">
            <v>0</v>
          </cell>
          <cell r="W8557" t="str">
            <v>EUR</v>
          </cell>
          <cell r="X8557" t="str">
            <v>00</v>
          </cell>
          <cell r="Y8557" t="str">
            <v>00</v>
          </cell>
          <cell r="Z8557">
            <v>0</v>
          </cell>
          <cell r="AA8557" t="str">
            <v>X</v>
          </cell>
          <cell r="AB8557">
            <v>0</v>
          </cell>
          <cell r="AC8557">
            <v>0</v>
          </cell>
          <cell r="AD8557">
            <v>0</v>
          </cell>
          <cell r="AE8557" t="str">
            <v>0000</v>
          </cell>
          <cell r="AF8557">
            <v>0</v>
          </cell>
          <cell r="AG8557">
            <v>0</v>
          </cell>
          <cell r="AH8557">
            <v>0</v>
          </cell>
          <cell r="AI8557" t="str">
            <v>0</v>
          </cell>
          <cell r="AJ8557">
            <v>0</v>
          </cell>
          <cell r="AK8557">
            <v>0</v>
          </cell>
          <cell r="AL8557" t="str">
            <v>85105008022</v>
          </cell>
          <cell r="AM8557">
            <v>0</v>
          </cell>
          <cell r="AN8557">
            <v>0</v>
          </cell>
          <cell r="AO8557">
            <v>0</v>
          </cell>
          <cell r="AP8557">
            <v>0</v>
          </cell>
          <cell r="AQ8557">
            <v>0</v>
          </cell>
          <cell r="AR8557">
            <v>0</v>
          </cell>
          <cell r="AS8557">
            <v>0</v>
          </cell>
          <cell r="AT8557">
            <v>0</v>
          </cell>
          <cell r="AU8557">
            <v>0</v>
          </cell>
          <cell r="AV8557">
            <v>0</v>
          </cell>
          <cell r="AW8557">
            <v>0</v>
          </cell>
          <cell r="AX8557">
            <v>0</v>
          </cell>
          <cell r="AY8557">
            <v>36917</v>
          </cell>
          <cell r="AZ8557">
            <v>38532</v>
          </cell>
          <cell r="BB8557">
            <v>36917</v>
          </cell>
          <cell r="BH8557">
            <v>0</v>
          </cell>
          <cell r="BI8557" t="str">
            <v>EUR</v>
          </cell>
          <cell r="BM8557">
            <v>0</v>
          </cell>
          <cell r="BN8557">
            <v>0</v>
          </cell>
          <cell r="BO8557">
            <v>0</v>
          </cell>
          <cell r="BP8557">
            <v>0</v>
          </cell>
          <cell r="BQ8557">
            <v>0</v>
          </cell>
          <cell r="BR8557">
            <v>0</v>
          </cell>
          <cell r="BS8557">
            <v>0</v>
          </cell>
          <cell r="BT8557">
            <v>0</v>
          </cell>
          <cell r="BU8557">
            <v>0</v>
          </cell>
          <cell r="BV8557">
            <v>0</v>
          </cell>
          <cell r="BW8557">
            <v>0</v>
          </cell>
          <cell r="BX8557">
            <v>0</v>
          </cell>
          <cell r="BY8557">
            <v>0</v>
          </cell>
          <cell r="BZ8557">
            <v>0</v>
          </cell>
          <cell r="CA8557">
            <v>0</v>
          </cell>
          <cell r="CB8557">
            <v>0</v>
          </cell>
        </row>
        <row r="8558">
          <cell r="B8558" t="str">
            <v>E504</v>
          </cell>
          <cell r="C8558" t="str">
            <v>CONS.FURT.REDE B/T PICO DO FACHO P.SANTO</v>
          </cell>
          <cell r="D8558" t="str">
            <v>D30-70</v>
          </cell>
          <cell r="E8558" t="str">
            <v>D30-70</v>
          </cell>
          <cell r="F8558">
            <v>0</v>
          </cell>
          <cell r="G8558">
            <v>0</v>
          </cell>
          <cell r="H8558" t="str">
            <v>EEM1</v>
          </cell>
          <cell r="I8558" t="str">
            <v>02</v>
          </cell>
          <cell r="J8558" t="str">
            <v>B5</v>
          </cell>
          <cell r="K8558">
            <v>0</v>
          </cell>
          <cell r="L8558" t="str">
            <v>X</v>
          </cell>
          <cell r="M8558">
            <v>0</v>
          </cell>
          <cell r="N8558">
            <v>0</v>
          </cell>
          <cell r="O8558" t="str">
            <v>CRODRIGUES</v>
          </cell>
          <cell r="P8558" t="str">
            <v>11:42:29</v>
          </cell>
          <cell r="Q8558" t="str">
            <v>SFARIA</v>
          </cell>
          <cell r="R8558" t="str">
            <v>15:29:32</v>
          </cell>
          <cell r="S8558" t="str">
            <v>EEM</v>
          </cell>
          <cell r="T8558">
            <v>0</v>
          </cell>
          <cell r="U8558">
            <v>0</v>
          </cell>
          <cell r="V8558">
            <v>0</v>
          </cell>
          <cell r="W8558" t="str">
            <v>EUR</v>
          </cell>
          <cell r="X8558" t="str">
            <v>00</v>
          </cell>
          <cell r="Y8558" t="str">
            <v>00</v>
          </cell>
          <cell r="Z8558">
            <v>0</v>
          </cell>
          <cell r="AA8558" t="str">
            <v>X</v>
          </cell>
          <cell r="AB8558">
            <v>0</v>
          </cell>
          <cell r="AC8558">
            <v>0</v>
          </cell>
          <cell r="AD8558">
            <v>0</v>
          </cell>
          <cell r="AE8558" t="str">
            <v>0000</v>
          </cell>
          <cell r="AF8558">
            <v>0</v>
          </cell>
          <cell r="AG8558">
            <v>0</v>
          </cell>
          <cell r="AH8558">
            <v>0</v>
          </cell>
          <cell r="AI8558" t="str">
            <v>0</v>
          </cell>
          <cell r="AJ8558">
            <v>0</v>
          </cell>
          <cell r="AK8558">
            <v>0</v>
          </cell>
          <cell r="AL8558" t="str">
            <v>85105008023</v>
          </cell>
          <cell r="AM8558">
            <v>0</v>
          </cell>
          <cell r="AN8558">
            <v>0</v>
          </cell>
          <cell r="AO8558">
            <v>0</v>
          </cell>
          <cell r="AP8558">
            <v>0</v>
          </cell>
          <cell r="AQ8558">
            <v>0</v>
          </cell>
          <cell r="AR8558">
            <v>0</v>
          </cell>
          <cell r="AS8558">
            <v>0</v>
          </cell>
          <cell r="AT8558">
            <v>0</v>
          </cell>
          <cell r="AU8558">
            <v>0</v>
          </cell>
          <cell r="AV8558">
            <v>0</v>
          </cell>
          <cell r="AW8558">
            <v>0</v>
          </cell>
          <cell r="AX8558">
            <v>0</v>
          </cell>
          <cell r="AY8558">
            <v>36917</v>
          </cell>
          <cell r="AZ8558">
            <v>38532</v>
          </cell>
          <cell r="BB8558">
            <v>36917</v>
          </cell>
          <cell r="BH8558">
            <v>0</v>
          </cell>
          <cell r="BI8558" t="str">
            <v>EUR</v>
          </cell>
          <cell r="BM8558">
            <v>0</v>
          </cell>
          <cell r="BN8558">
            <v>0</v>
          </cell>
          <cell r="BO8558">
            <v>0</v>
          </cell>
          <cell r="BP8558">
            <v>0</v>
          </cell>
          <cell r="BQ8558">
            <v>0</v>
          </cell>
          <cell r="BR8558">
            <v>0</v>
          </cell>
          <cell r="BS8558">
            <v>0</v>
          </cell>
          <cell r="BT8558">
            <v>0</v>
          </cell>
          <cell r="BU8558">
            <v>0</v>
          </cell>
          <cell r="BV8558">
            <v>0</v>
          </cell>
          <cell r="BW8558">
            <v>0</v>
          </cell>
          <cell r="BX8558">
            <v>0</v>
          </cell>
          <cell r="BY8558">
            <v>0</v>
          </cell>
          <cell r="BZ8558">
            <v>0</v>
          </cell>
          <cell r="CA8558">
            <v>0</v>
          </cell>
          <cell r="CB8558">
            <v>0</v>
          </cell>
        </row>
        <row r="8559">
          <cell r="B8559" t="str">
            <v>E505</v>
          </cell>
          <cell r="C8559" t="str">
            <v>CONS.FURT.I.P.CENTRO CIDADE P.SANTO</v>
          </cell>
          <cell r="D8559" t="str">
            <v>D30-70</v>
          </cell>
          <cell r="E8559" t="str">
            <v>D30-70</v>
          </cell>
          <cell r="F8559">
            <v>0</v>
          </cell>
          <cell r="G8559">
            <v>0</v>
          </cell>
          <cell r="H8559" t="str">
            <v>EEM1</v>
          </cell>
          <cell r="I8559" t="str">
            <v>02</v>
          </cell>
          <cell r="J8559" t="str">
            <v>C0</v>
          </cell>
          <cell r="K8559">
            <v>0</v>
          </cell>
          <cell r="L8559" t="str">
            <v>X</v>
          </cell>
          <cell r="M8559">
            <v>0</v>
          </cell>
          <cell r="N8559">
            <v>0</v>
          </cell>
          <cell r="O8559" t="str">
            <v>CRODRIGUES</v>
          </cell>
          <cell r="P8559" t="str">
            <v>13:47:54</v>
          </cell>
          <cell r="Q8559" t="str">
            <v>SFARIA</v>
          </cell>
          <cell r="R8559" t="str">
            <v>15:34:35</v>
          </cell>
          <cell r="S8559" t="str">
            <v>EEM</v>
          </cell>
          <cell r="T8559">
            <v>0</v>
          </cell>
          <cell r="U8559">
            <v>0</v>
          </cell>
          <cell r="V8559">
            <v>0</v>
          </cell>
          <cell r="W8559" t="str">
            <v>EUR</v>
          </cell>
          <cell r="X8559" t="str">
            <v>00</v>
          </cell>
          <cell r="Y8559" t="str">
            <v>00</v>
          </cell>
          <cell r="Z8559">
            <v>0</v>
          </cell>
          <cell r="AA8559" t="str">
            <v>X</v>
          </cell>
          <cell r="AB8559">
            <v>0</v>
          </cell>
          <cell r="AC8559">
            <v>0</v>
          </cell>
          <cell r="AD8559">
            <v>0</v>
          </cell>
          <cell r="AE8559" t="str">
            <v>0000</v>
          </cell>
          <cell r="AF8559">
            <v>0</v>
          </cell>
          <cell r="AG8559">
            <v>0</v>
          </cell>
          <cell r="AH8559">
            <v>0</v>
          </cell>
          <cell r="AI8559" t="str">
            <v>0</v>
          </cell>
          <cell r="AJ8559">
            <v>0</v>
          </cell>
          <cell r="AK8559">
            <v>0</v>
          </cell>
          <cell r="AL8559" t="str">
            <v>85105010001</v>
          </cell>
          <cell r="AM8559">
            <v>0</v>
          </cell>
          <cell r="AN8559">
            <v>0</v>
          </cell>
          <cell r="AO8559">
            <v>0</v>
          </cell>
          <cell r="AP8559">
            <v>0</v>
          </cell>
          <cell r="AQ8559">
            <v>0</v>
          </cell>
          <cell r="AR8559">
            <v>0</v>
          </cell>
          <cell r="AS8559">
            <v>0</v>
          </cell>
          <cell r="AT8559">
            <v>0</v>
          </cell>
          <cell r="AU8559">
            <v>0</v>
          </cell>
          <cell r="AV8559">
            <v>0</v>
          </cell>
          <cell r="AW8559">
            <v>0</v>
          </cell>
          <cell r="AX8559">
            <v>0</v>
          </cell>
          <cell r="AY8559">
            <v>36917</v>
          </cell>
          <cell r="AZ8559">
            <v>38532</v>
          </cell>
          <cell r="BB8559">
            <v>36917</v>
          </cell>
          <cell r="BH8559">
            <v>0</v>
          </cell>
          <cell r="BI8559" t="str">
            <v>EUR</v>
          </cell>
          <cell r="BM8559">
            <v>0</v>
          </cell>
          <cell r="BN8559">
            <v>0</v>
          </cell>
          <cell r="BO8559">
            <v>0</v>
          </cell>
          <cell r="BP8559">
            <v>0</v>
          </cell>
          <cell r="BQ8559">
            <v>0</v>
          </cell>
          <cell r="BR8559">
            <v>0</v>
          </cell>
          <cell r="BS8559">
            <v>0</v>
          </cell>
          <cell r="BT8559">
            <v>0</v>
          </cell>
          <cell r="BU8559">
            <v>0</v>
          </cell>
          <cell r="BV8559">
            <v>0</v>
          </cell>
          <cell r="BW8559">
            <v>0</v>
          </cell>
          <cell r="BX8559">
            <v>0</v>
          </cell>
          <cell r="BY8559">
            <v>0</v>
          </cell>
          <cell r="BZ8559">
            <v>0</v>
          </cell>
          <cell r="CA8559">
            <v>0</v>
          </cell>
          <cell r="CB8559">
            <v>0</v>
          </cell>
        </row>
        <row r="8560">
          <cell r="B8560" t="str">
            <v>E505</v>
          </cell>
          <cell r="C8560" t="str">
            <v>CONS.FURT.I.P. CAMACHA P.SANTO</v>
          </cell>
          <cell r="D8560" t="str">
            <v>D30-70</v>
          </cell>
          <cell r="E8560" t="str">
            <v>D30-70</v>
          </cell>
          <cell r="F8560">
            <v>0</v>
          </cell>
          <cell r="G8560">
            <v>0</v>
          </cell>
          <cell r="H8560" t="str">
            <v>EEM1</v>
          </cell>
          <cell r="I8560" t="str">
            <v>02</v>
          </cell>
          <cell r="J8560" t="str">
            <v>C0</v>
          </cell>
          <cell r="K8560">
            <v>0</v>
          </cell>
          <cell r="L8560" t="str">
            <v>X</v>
          </cell>
          <cell r="M8560">
            <v>0</v>
          </cell>
          <cell r="N8560">
            <v>0</v>
          </cell>
          <cell r="O8560" t="str">
            <v>CRODRIGUES</v>
          </cell>
          <cell r="P8560" t="str">
            <v>13:49:31</v>
          </cell>
          <cell r="Q8560" t="str">
            <v>SFARIA</v>
          </cell>
          <cell r="R8560" t="str">
            <v>15:32:34</v>
          </cell>
          <cell r="S8560" t="str">
            <v>EEM</v>
          </cell>
          <cell r="T8560">
            <v>0</v>
          </cell>
          <cell r="U8560">
            <v>0</v>
          </cell>
          <cell r="V8560">
            <v>0</v>
          </cell>
          <cell r="W8560" t="str">
            <v>EUR</v>
          </cell>
          <cell r="X8560" t="str">
            <v>00</v>
          </cell>
          <cell r="Y8560" t="str">
            <v>00</v>
          </cell>
          <cell r="Z8560">
            <v>0</v>
          </cell>
          <cell r="AA8560" t="str">
            <v>X</v>
          </cell>
          <cell r="AB8560">
            <v>0</v>
          </cell>
          <cell r="AC8560">
            <v>0</v>
          </cell>
          <cell r="AD8560">
            <v>0</v>
          </cell>
          <cell r="AE8560" t="str">
            <v>0000</v>
          </cell>
          <cell r="AF8560">
            <v>0</v>
          </cell>
          <cell r="AG8560">
            <v>0</v>
          </cell>
          <cell r="AH8560">
            <v>0</v>
          </cell>
          <cell r="AI8560" t="str">
            <v>0</v>
          </cell>
          <cell r="AJ8560">
            <v>0</v>
          </cell>
          <cell r="AK8560">
            <v>0</v>
          </cell>
          <cell r="AL8560" t="str">
            <v>85105010002</v>
          </cell>
          <cell r="AM8560">
            <v>0</v>
          </cell>
          <cell r="AN8560">
            <v>0</v>
          </cell>
          <cell r="AO8560">
            <v>0</v>
          </cell>
          <cell r="AP8560">
            <v>0</v>
          </cell>
          <cell r="AQ8560">
            <v>0</v>
          </cell>
          <cell r="AR8560">
            <v>0</v>
          </cell>
          <cell r="AS8560">
            <v>0</v>
          </cell>
          <cell r="AT8560">
            <v>0</v>
          </cell>
          <cell r="AU8560">
            <v>0</v>
          </cell>
          <cell r="AV8560">
            <v>0</v>
          </cell>
          <cell r="AW8560">
            <v>0</v>
          </cell>
          <cell r="AX8560">
            <v>0</v>
          </cell>
          <cell r="AY8560">
            <v>36917</v>
          </cell>
          <cell r="AZ8560">
            <v>38532</v>
          </cell>
          <cell r="BB8560">
            <v>36917</v>
          </cell>
          <cell r="BH8560">
            <v>0</v>
          </cell>
          <cell r="BI8560" t="str">
            <v>EUR</v>
          </cell>
          <cell r="BM8560">
            <v>0</v>
          </cell>
          <cell r="BN8560">
            <v>0</v>
          </cell>
          <cell r="BO8560">
            <v>0</v>
          </cell>
          <cell r="BP8560">
            <v>0</v>
          </cell>
          <cell r="BQ8560">
            <v>0</v>
          </cell>
          <cell r="BR8560">
            <v>0</v>
          </cell>
          <cell r="BS8560">
            <v>0</v>
          </cell>
          <cell r="BT8560">
            <v>0</v>
          </cell>
          <cell r="BU8560">
            <v>0</v>
          </cell>
          <cell r="BV8560">
            <v>0</v>
          </cell>
          <cell r="BW8560">
            <v>0</v>
          </cell>
          <cell r="BX8560">
            <v>0</v>
          </cell>
          <cell r="BY8560">
            <v>0</v>
          </cell>
          <cell r="BZ8560">
            <v>0</v>
          </cell>
          <cell r="CA8560">
            <v>0</v>
          </cell>
          <cell r="CB8560">
            <v>0</v>
          </cell>
        </row>
        <row r="8561">
          <cell r="B8561" t="str">
            <v>E505</v>
          </cell>
          <cell r="C8561" t="str">
            <v>CONS.FURT.I.P.FARROBO P.SANTO</v>
          </cell>
          <cell r="D8561" t="str">
            <v>D30-70</v>
          </cell>
          <cell r="E8561" t="str">
            <v>D30-70</v>
          </cell>
          <cell r="F8561">
            <v>0</v>
          </cell>
          <cell r="G8561">
            <v>0</v>
          </cell>
          <cell r="H8561" t="str">
            <v>EEM1</v>
          </cell>
          <cell r="I8561" t="str">
            <v>02</v>
          </cell>
          <cell r="J8561" t="str">
            <v>C0</v>
          </cell>
          <cell r="K8561">
            <v>0</v>
          </cell>
          <cell r="L8561" t="str">
            <v>X</v>
          </cell>
          <cell r="M8561">
            <v>0</v>
          </cell>
          <cell r="N8561">
            <v>0</v>
          </cell>
          <cell r="O8561" t="str">
            <v>CRODRIGUES</v>
          </cell>
          <cell r="P8561" t="str">
            <v>13:50:37</v>
          </cell>
          <cell r="Q8561" t="str">
            <v>SFARIA</v>
          </cell>
          <cell r="R8561" t="str">
            <v>15:35:26</v>
          </cell>
          <cell r="S8561" t="str">
            <v>EEM</v>
          </cell>
          <cell r="T8561">
            <v>0</v>
          </cell>
          <cell r="U8561">
            <v>0</v>
          </cell>
          <cell r="V8561">
            <v>0</v>
          </cell>
          <cell r="W8561" t="str">
            <v>EUR</v>
          </cell>
          <cell r="X8561" t="str">
            <v>00</v>
          </cell>
          <cell r="Y8561" t="str">
            <v>00</v>
          </cell>
          <cell r="Z8561">
            <v>0</v>
          </cell>
          <cell r="AA8561" t="str">
            <v>X</v>
          </cell>
          <cell r="AB8561">
            <v>0</v>
          </cell>
          <cell r="AC8561">
            <v>0</v>
          </cell>
          <cell r="AD8561">
            <v>0</v>
          </cell>
          <cell r="AE8561" t="str">
            <v>0000</v>
          </cell>
          <cell r="AF8561">
            <v>0</v>
          </cell>
          <cell r="AG8561">
            <v>0</v>
          </cell>
          <cell r="AH8561">
            <v>0</v>
          </cell>
          <cell r="AI8561" t="str">
            <v>0</v>
          </cell>
          <cell r="AJ8561">
            <v>0</v>
          </cell>
          <cell r="AK8561">
            <v>0</v>
          </cell>
          <cell r="AL8561" t="str">
            <v>85105010003</v>
          </cell>
          <cell r="AM8561">
            <v>0</v>
          </cell>
          <cell r="AN8561">
            <v>0</v>
          </cell>
          <cell r="AO8561">
            <v>0</v>
          </cell>
          <cell r="AP8561">
            <v>0</v>
          </cell>
          <cell r="AQ8561">
            <v>0</v>
          </cell>
          <cell r="AR8561">
            <v>0</v>
          </cell>
          <cell r="AS8561">
            <v>0</v>
          </cell>
          <cell r="AT8561">
            <v>0</v>
          </cell>
          <cell r="AU8561">
            <v>0</v>
          </cell>
          <cell r="AV8561">
            <v>0</v>
          </cell>
          <cell r="AW8561">
            <v>0</v>
          </cell>
          <cell r="AX8561">
            <v>0</v>
          </cell>
          <cell r="AY8561">
            <v>36917</v>
          </cell>
          <cell r="AZ8561">
            <v>38532</v>
          </cell>
          <cell r="BB8561">
            <v>36917</v>
          </cell>
          <cell r="BH8561">
            <v>0</v>
          </cell>
          <cell r="BI8561" t="str">
            <v>EUR</v>
          </cell>
          <cell r="BM8561">
            <v>0</v>
          </cell>
          <cell r="BN8561">
            <v>0</v>
          </cell>
          <cell r="BO8561">
            <v>0</v>
          </cell>
          <cell r="BP8561">
            <v>0</v>
          </cell>
          <cell r="BQ8561">
            <v>0</v>
          </cell>
          <cell r="BR8561">
            <v>0</v>
          </cell>
          <cell r="BS8561">
            <v>0</v>
          </cell>
          <cell r="BT8561">
            <v>0</v>
          </cell>
          <cell r="BU8561">
            <v>0</v>
          </cell>
          <cell r="BV8561">
            <v>0</v>
          </cell>
          <cell r="BW8561">
            <v>0</v>
          </cell>
          <cell r="BX8561">
            <v>0</v>
          </cell>
          <cell r="BY8561">
            <v>0</v>
          </cell>
          <cell r="BZ8561">
            <v>0</v>
          </cell>
          <cell r="CA8561">
            <v>0</v>
          </cell>
          <cell r="CB8561">
            <v>0</v>
          </cell>
        </row>
        <row r="8562">
          <cell r="B8562" t="str">
            <v>E505</v>
          </cell>
          <cell r="C8562" t="str">
            <v>CONS.FURT.I.P.TANQUE P.SANTO</v>
          </cell>
          <cell r="D8562" t="str">
            <v>D30-70</v>
          </cell>
          <cell r="E8562" t="str">
            <v>D30-70</v>
          </cell>
          <cell r="F8562">
            <v>0</v>
          </cell>
          <cell r="G8562">
            <v>0</v>
          </cell>
          <cell r="H8562" t="str">
            <v>EEM1</v>
          </cell>
          <cell r="I8562" t="str">
            <v>02</v>
          </cell>
          <cell r="J8562" t="str">
            <v>C0</v>
          </cell>
          <cell r="K8562">
            <v>0</v>
          </cell>
          <cell r="L8562" t="str">
            <v>X</v>
          </cell>
          <cell r="M8562">
            <v>0</v>
          </cell>
          <cell r="N8562">
            <v>0</v>
          </cell>
          <cell r="O8562" t="str">
            <v>CRODRIGUES</v>
          </cell>
          <cell r="P8562" t="str">
            <v>13:51:31</v>
          </cell>
          <cell r="Q8562" t="str">
            <v>SFARIA</v>
          </cell>
          <cell r="R8562" t="str">
            <v>15:38:30</v>
          </cell>
          <cell r="S8562" t="str">
            <v>EEM</v>
          </cell>
          <cell r="T8562">
            <v>0</v>
          </cell>
          <cell r="U8562">
            <v>0</v>
          </cell>
          <cell r="V8562">
            <v>0</v>
          </cell>
          <cell r="W8562" t="str">
            <v>EUR</v>
          </cell>
          <cell r="X8562" t="str">
            <v>00</v>
          </cell>
          <cell r="Y8562" t="str">
            <v>00</v>
          </cell>
          <cell r="Z8562">
            <v>0</v>
          </cell>
          <cell r="AA8562" t="str">
            <v>X</v>
          </cell>
          <cell r="AB8562">
            <v>0</v>
          </cell>
          <cell r="AC8562">
            <v>0</v>
          </cell>
          <cell r="AD8562">
            <v>0</v>
          </cell>
          <cell r="AE8562" t="str">
            <v>0000</v>
          </cell>
          <cell r="AF8562">
            <v>0</v>
          </cell>
          <cell r="AG8562">
            <v>0</v>
          </cell>
          <cell r="AH8562">
            <v>0</v>
          </cell>
          <cell r="AI8562" t="str">
            <v>0</v>
          </cell>
          <cell r="AJ8562">
            <v>0</v>
          </cell>
          <cell r="AK8562">
            <v>0</v>
          </cell>
          <cell r="AL8562" t="str">
            <v>85105010004</v>
          </cell>
          <cell r="AM8562">
            <v>0</v>
          </cell>
          <cell r="AN8562">
            <v>0</v>
          </cell>
          <cell r="AO8562">
            <v>0</v>
          </cell>
          <cell r="AP8562">
            <v>0</v>
          </cell>
          <cell r="AQ8562">
            <v>0</v>
          </cell>
          <cell r="AR8562">
            <v>0</v>
          </cell>
          <cell r="AS8562">
            <v>0</v>
          </cell>
          <cell r="AT8562">
            <v>0</v>
          </cell>
          <cell r="AU8562">
            <v>0</v>
          </cell>
          <cell r="AV8562">
            <v>0</v>
          </cell>
          <cell r="AW8562">
            <v>0</v>
          </cell>
          <cell r="AX8562">
            <v>0</v>
          </cell>
          <cell r="AY8562">
            <v>36917</v>
          </cell>
          <cell r="AZ8562">
            <v>38532</v>
          </cell>
          <cell r="BB8562">
            <v>36917</v>
          </cell>
          <cell r="BH8562">
            <v>0</v>
          </cell>
          <cell r="BI8562" t="str">
            <v>EUR</v>
          </cell>
          <cell r="BM8562">
            <v>0</v>
          </cell>
          <cell r="BN8562">
            <v>0</v>
          </cell>
          <cell r="BO8562">
            <v>0</v>
          </cell>
          <cell r="BP8562">
            <v>0</v>
          </cell>
          <cell r="BQ8562">
            <v>0</v>
          </cell>
          <cell r="BR8562">
            <v>0</v>
          </cell>
          <cell r="BS8562">
            <v>0</v>
          </cell>
          <cell r="BT8562">
            <v>0</v>
          </cell>
          <cell r="BU8562">
            <v>0</v>
          </cell>
          <cell r="BV8562">
            <v>0</v>
          </cell>
          <cell r="BW8562">
            <v>0</v>
          </cell>
          <cell r="BX8562">
            <v>0</v>
          </cell>
          <cell r="BY8562">
            <v>0</v>
          </cell>
          <cell r="BZ8562">
            <v>0</v>
          </cell>
          <cell r="CA8562">
            <v>0</v>
          </cell>
          <cell r="CB8562">
            <v>0</v>
          </cell>
        </row>
        <row r="8563">
          <cell r="B8563" t="str">
            <v>E505</v>
          </cell>
          <cell r="C8563" t="str">
            <v>CONS.FURT.I.P.CAMPO CIMA P.SANTO</v>
          </cell>
          <cell r="D8563" t="str">
            <v>D30-70</v>
          </cell>
          <cell r="E8563" t="str">
            <v>D30-70</v>
          </cell>
          <cell r="F8563">
            <v>0</v>
          </cell>
          <cell r="G8563">
            <v>0</v>
          </cell>
          <cell r="H8563" t="str">
            <v>EEM1</v>
          </cell>
          <cell r="I8563" t="str">
            <v>02</v>
          </cell>
          <cell r="J8563" t="str">
            <v>C0</v>
          </cell>
          <cell r="K8563">
            <v>0</v>
          </cell>
          <cell r="L8563" t="str">
            <v>X</v>
          </cell>
          <cell r="M8563">
            <v>0</v>
          </cell>
          <cell r="N8563">
            <v>0</v>
          </cell>
          <cell r="O8563" t="str">
            <v>CRODRIGUES</v>
          </cell>
          <cell r="P8563" t="str">
            <v>13:52:33</v>
          </cell>
          <cell r="Q8563" t="str">
            <v>SFARIA</v>
          </cell>
          <cell r="R8563" t="str">
            <v>15:34:04</v>
          </cell>
          <cell r="S8563" t="str">
            <v>EEM</v>
          </cell>
          <cell r="T8563">
            <v>0</v>
          </cell>
          <cell r="U8563">
            <v>0</v>
          </cell>
          <cell r="V8563">
            <v>0</v>
          </cell>
          <cell r="W8563" t="str">
            <v>EUR</v>
          </cell>
          <cell r="X8563" t="str">
            <v>00</v>
          </cell>
          <cell r="Y8563" t="str">
            <v>00</v>
          </cell>
          <cell r="Z8563">
            <v>0</v>
          </cell>
          <cell r="AA8563" t="str">
            <v>X</v>
          </cell>
          <cell r="AB8563">
            <v>0</v>
          </cell>
          <cell r="AC8563">
            <v>0</v>
          </cell>
          <cell r="AD8563">
            <v>0</v>
          </cell>
          <cell r="AE8563" t="str">
            <v>0000</v>
          </cell>
          <cell r="AF8563">
            <v>0</v>
          </cell>
          <cell r="AG8563">
            <v>0</v>
          </cell>
          <cell r="AH8563">
            <v>0</v>
          </cell>
          <cell r="AI8563" t="str">
            <v>0</v>
          </cell>
          <cell r="AJ8563">
            <v>0</v>
          </cell>
          <cell r="AK8563">
            <v>0</v>
          </cell>
          <cell r="AL8563" t="str">
            <v>85105010005</v>
          </cell>
          <cell r="AM8563">
            <v>0</v>
          </cell>
          <cell r="AN8563">
            <v>0</v>
          </cell>
          <cell r="AO8563">
            <v>0</v>
          </cell>
          <cell r="AP8563">
            <v>0</v>
          </cell>
          <cell r="AQ8563">
            <v>0</v>
          </cell>
          <cell r="AR8563">
            <v>0</v>
          </cell>
          <cell r="AS8563">
            <v>0</v>
          </cell>
          <cell r="AT8563">
            <v>0</v>
          </cell>
          <cell r="AU8563">
            <v>0</v>
          </cell>
          <cell r="AV8563">
            <v>0</v>
          </cell>
          <cell r="AW8563">
            <v>0</v>
          </cell>
          <cell r="AX8563">
            <v>0</v>
          </cell>
          <cell r="AY8563">
            <v>36917</v>
          </cell>
          <cell r="AZ8563">
            <v>38532</v>
          </cell>
          <cell r="BB8563">
            <v>36917</v>
          </cell>
          <cell r="BH8563">
            <v>0</v>
          </cell>
          <cell r="BI8563" t="str">
            <v>EUR</v>
          </cell>
          <cell r="BM8563">
            <v>0</v>
          </cell>
          <cell r="BN8563">
            <v>0</v>
          </cell>
          <cell r="BO8563">
            <v>0</v>
          </cell>
          <cell r="BP8563">
            <v>0</v>
          </cell>
          <cell r="BQ8563">
            <v>0</v>
          </cell>
          <cell r="BR8563">
            <v>0</v>
          </cell>
          <cell r="BS8563">
            <v>0</v>
          </cell>
          <cell r="BT8563">
            <v>0</v>
          </cell>
          <cell r="BU8563">
            <v>0</v>
          </cell>
          <cell r="BV8563">
            <v>0</v>
          </cell>
          <cell r="BW8563">
            <v>0</v>
          </cell>
          <cell r="BX8563">
            <v>0</v>
          </cell>
          <cell r="BY8563">
            <v>0</v>
          </cell>
          <cell r="BZ8563">
            <v>0</v>
          </cell>
          <cell r="CA8563">
            <v>0</v>
          </cell>
          <cell r="CB8563">
            <v>0</v>
          </cell>
        </row>
        <row r="8564">
          <cell r="B8564" t="str">
            <v>E505</v>
          </cell>
          <cell r="C8564" t="str">
            <v>CONS.FURT.I.P.CAMPO BAIXO P.SANTO</v>
          </cell>
          <cell r="D8564" t="str">
            <v>D30-70</v>
          </cell>
          <cell r="E8564" t="str">
            <v>D30-70</v>
          </cell>
          <cell r="F8564">
            <v>0</v>
          </cell>
          <cell r="G8564">
            <v>0</v>
          </cell>
          <cell r="H8564" t="str">
            <v>EEM1</v>
          </cell>
          <cell r="I8564" t="str">
            <v>02</v>
          </cell>
          <cell r="J8564" t="str">
            <v>C0</v>
          </cell>
          <cell r="K8564">
            <v>0</v>
          </cell>
          <cell r="L8564" t="str">
            <v>X</v>
          </cell>
          <cell r="M8564">
            <v>0</v>
          </cell>
          <cell r="N8564">
            <v>0</v>
          </cell>
          <cell r="O8564" t="str">
            <v>CRODRIGUES</v>
          </cell>
          <cell r="P8564" t="str">
            <v>13:53:52</v>
          </cell>
          <cell r="Q8564" t="str">
            <v>SFARIA</v>
          </cell>
          <cell r="R8564" t="str">
            <v>15:33:48</v>
          </cell>
          <cell r="S8564" t="str">
            <v>EEM</v>
          </cell>
          <cell r="T8564">
            <v>0</v>
          </cell>
          <cell r="U8564">
            <v>0</v>
          </cell>
          <cell r="V8564">
            <v>0</v>
          </cell>
          <cell r="W8564" t="str">
            <v>EUR</v>
          </cell>
          <cell r="X8564" t="str">
            <v>00</v>
          </cell>
          <cell r="Y8564" t="str">
            <v>00</v>
          </cell>
          <cell r="Z8564">
            <v>0</v>
          </cell>
          <cell r="AA8564" t="str">
            <v>X</v>
          </cell>
          <cell r="AB8564">
            <v>0</v>
          </cell>
          <cell r="AC8564">
            <v>0</v>
          </cell>
          <cell r="AD8564">
            <v>0</v>
          </cell>
          <cell r="AE8564" t="str">
            <v>0000</v>
          </cell>
          <cell r="AF8564">
            <v>0</v>
          </cell>
          <cell r="AG8564">
            <v>0</v>
          </cell>
          <cell r="AH8564">
            <v>0</v>
          </cell>
          <cell r="AI8564" t="str">
            <v>0</v>
          </cell>
          <cell r="AJ8564">
            <v>0</v>
          </cell>
          <cell r="AK8564">
            <v>0</v>
          </cell>
          <cell r="AL8564" t="str">
            <v>85105010006</v>
          </cell>
          <cell r="AM8564">
            <v>0</v>
          </cell>
          <cell r="AN8564">
            <v>0</v>
          </cell>
          <cell r="AO8564">
            <v>0</v>
          </cell>
          <cell r="AP8564">
            <v>0</v>
          </cell>
          <cell r="AQ8564">
            <v>0</v>
          </cell>
          <cell r="AR8564">
            <v>0</v>
          </cell>
          <cell r="AS8564">
            <v>0</v>
          </cell>
          <cell r="AT8564">
            <v>0</v>
          </cell>
          <cell r="AU8564">
            <v>0</v>
          </cell>
          <cell r="AV8564">
            <v>0</v>
          </cell>
          <cell r="AW8564">
            <v>0</v>
          </cell>
          <cell r="AX8564">
            <v>0</v>
          </cell>
          <cell r="AY8564">
            <v>36917</v>
          </cell>
          <cell r="AZ8564">
            <v>38532</v>
          </cell>
          <cell r="BB8564">
            <v>36917</v>
          </cell>
          <cell r="BH8564">
            <v>0</v>
          </cell>
          <cell r="BI8564" t="str">
            <v>EUR</v>
          </cell>
          <cell r="BM8564">
            <v>0</v>
          </cell>
          <cell r="BN8564">
            <v>0</v>
          </cell>
          <cell r="BO8564">
            <v>0</v>
          </cell>
          <cell r="BP8564">
            <v>0</v>
          </cell>
          <cell r="BQ8564">
            <v>0</v>
          </cell>
          <cell r="BR8564">
            <v>0</v>
          </cell>
          <cell r="BS8564">
            <v>0</v>
          </cell>
          <cell r="BT8564">
            <v>0</v>
          </cell>
          <cell r="BU8564">
            <v>0</v>
          </cell>
          <cell r="BV8564">
            <v>0</v>
          </cell>
          <cell r="BW8564">
            <v>0</v>
          </cell>
          <cell r="BX8564">
            <v>0</v>
          </cell>
          <cell r="BY8564">
            <v>0</v>
          </cell>
          <cell r="BZ8564">
            <v>0</v>
          </cell>
          <cell r="CA8564">
            <v>0</v>
          </cell>
          <cell r="CB8564">
            <v>0</v>
          </cell>
        </row>
        <row r="8565">
          <cell r="B8565" t="str">
            <v>E505</v>
          </cell>
          <cell r="C8565" t="str">
            <v>CONS.FURT.I.P.CABEÇO P.SANTO</v>
          </cell>
          <cell r="D8565" t="str">
            <v>D30-70</v>
          </cell>
          <cell r="E8565" t="str">
            <v>D30-70</v>
          </cell>
          <cell r="F8565">
            <v>0</v>
          </cell>
          <cell r="G8565">
            <v>0</v>
          </cell>
          <cell r="H8565" t="str">
            <v>EEM1</v>
          </cell>
          <cell r="I8565" t="str">
            <v>02</v>
          </cell>
          <cell r="J8565" t="str">
            <v>C0</v>
          </cell>
          <cell r="K8565">
            <v>0</v>
          </cell>
          <cell r="L8565" t="str">
            <v>X</v>
          </cell>
          <cell r="M8565">
            <v>0</v>
          </cell>
          <cell r="N8565">
            <v>0</v>
          </cell>
          <cell r="O8565" t="str">
            <v>CRODRIGUES</v>
          </cell>
          <cell r="P8565" t="str">
            <v>13:55:11</v>
          </cell>
          <cell r="Q8565" t="str">
            <v>SFARIA</v>
          </cell>
          <cell r="R8565" t="str">
            <v>15:33:32</v>
          </cell>
          <cell r="S8565" t="str">
            <v>EEM</v>
          </cell>
          <cell r="T8565">
            <v>0</v>
          </cell>
          <cell r="U8565">
            <v>0</v>
          </cell>
          <cell r="V8565">
            <v>0</v>
          </cell>
          <cell r="W8565" t="str">
            <v>EUR</v>
          </cell>
          <cell r="X8565" t="str">
            <v>00</v>
          </cell>
          <cell r="Y8565" t="str">
            <v>00</v>
          </cell>
          <cell r="Z8565">
            <v>0</v>
          </cell>
          <cell r="AA8565" t="str">
            <v>X</v>
          </cell>
          <cell r="AB8565">
            <v>0</v>
          </cell>
          <cell r="AC8565">
            <v>0</v>
          </cell>
          <cell r="AD8565">
            <v>0</v>
          </cell>
          <cell r="AE8565" t="str">
            <v>0000</v>
          </cell>
          <cell r="AF8565">
            <v>0</v>
          </cell>
          <cell r="AG8565">
            <v>0</v>
          </cell>
          <cell r="AH8565">
            <v>0</v>
          </cell>
          <cell r="AI8565" t="str">
            <v>0</v>
          </cell>
          <cell r="AJ8565">
            <v>0</v>
          </cell>
          <cell r="AK8565">
            <v>0</v>
          </cell>
          <cell r="AL8565" t="str">
            <v>85105010007</v>
          </cell>
          <cell r="AM8565">
            <v>0</v>
          </cell>
          <cell r="AN8565">
            <v>0</v>
          </cell>
          <cell r="AO8565">
            <v>0</v>
          </cell>
          <cell r="AP8565">
            <v>0</v>
          </cell>
          <cell r="AQ8565">
            <v>0</v>
          </cell>
          <cell r="AR8565">
            <v>0</v>
          </cell>
          <cell r="AS8565">
            <v>0</v>
          </cell>
          <cell r="AT8565">
            <v>0</v>
          </cell>
          <cell r="AU8565">
            <v>0</v>
          </cell>
          <cell r="AV8565">
            <v>0</v>
          </cell>
          <cell r="AW8565">
            <v>0</v>
          </cell>
          <cell r="AX8565">
            <v>0</v>
          </cell>
          <cell r="AY8565">
            <v>36917</v>
          </cell>
          <cell r="AZ8565">
            <v>38532</v>
          </cell>
          <cell r="BB8565">
            <v>36917</v>
          </cell>
          <cell r="BH8565">
            <v>0</v>
          </cell>
          <cell r="BI8565" t="str">
            <v>EUR</v>
          </cell>
          <cell r="BM8565">
            <v>0</v>
          </cell>
          <cell r="BN8565">
            <v>0</v>
          </cell>
          <cell r="BO8565">
            <v>0</v>
          </cell>
          <cell r="BP8565">
            <v>0</v>
          </cell>
          <cell r="BQ8565">
            <v>0</v>
          </cell>
          <cell r="BR8565">
            <v>0</v>
          </cell>
          <cell r="BS8565">
            <v>0</v>
          </cell>
          <cell r="BT8565">
            <v>0</v>
          </cell>
          <cell r="BU8565">
            <v>0</v>
          </cell>
          <cell r="BV8565">
            <v>0</v>
          </cell>
          <cell r="BW8565">
            <v>0</v>
          </cell>
          <cell r="BX8565">
            <v>0</v>
          </cell>
          <cell r="BY8565">
            <v>0</v>
          </cell>
          <cell r="BZ8565">
            <v>0</v>
          </cell>
          <cell r="CA8565">
            <v>0</v>
          </cell>
          <cell r="CB8565">
            <v>0</v>
          </cell>
        </row>
        <row r="8566">
          <cell r="B8566" t="str">
            <v>E505</v>
          </cell>
          <cell r="C8566" t="str">
            <v>CONS.FURT.I.P.PONTA P.SANTO</v>
          </cell>
          <cell r="D8566" t="str">
            <v>D30-70</v>
          </cell>
          <cell r="E8566" t="str">
            <v>D30-70</v>
          </cell>
          <cell r="F8566">
            <v>0</v>
          </cell>
          <cell r="G8566">
            <v>0</v>
          </cell>
          <cell r="H8566" t="str">
            <v>EEM1</v>
          </cell>
          <cell r="I8566" t="str">
            <v>02</v>
          </cell>
          <cell r="J8566" t="str">
            <v>C0</v>
          </cell>
          <cell r="K8566">
            <v>0</v>
          </cell>
          <cell r="L8566" t="str">
            <v>X</v>
          </cell>
          <cell r="M8566">
            <v>0</v>
          </cell>
          <cell r="N8566">
            <v>0</v>
          </cell>
          <cell r="O8566" t="str">
            <v>CRODRIGUES</v>
          </cell>
          <cell r="P8566" t="str">
            <v>13:56:18</v>
          </cell>
          <cell r="Q8566" t="str">
            <v>SFARIA</v>
          </cell>
          <cell r="R8566" t="str">
            <v>15:37:32</v>
          </cell>
          <cell r="S8566" t="str">
            <v>EEM</v>
          </cell>
          <cell r="T8566">
            <v>0</v>
          </cell>
          <cell r="U8566">
            <v>0</v>
          </cell>
          <cell r="V8566">
            <v>0</v>
          </cell>
          <cell r="W8566" t="str">
            <v>EUR</v>
          </cell>
          <cell r="X8566" t="str">
            <v>00</v>
          </cell>
          <cell r="Y8566" t="str">
            <v>00</v>
          </cell>
          <cell r="Z8566">
            <v>0</v>
          </cell>
          <cell r="AA8566" t="str">
            <v>X</v>
          </cell>
          <cell r="AB8566">
            <v>0</v>
          </cell>
          <cell r="AC8566">
            <v>0</v>
          </cell>
          <cell r="AD8566">
            <v>0</v>
          </cell>
          <cell r="AE8566" t="str">
            <v>0000</v>
          </cell>
          <cell r="AF8566">
            <v>0</v>
          </cell>
          <cell r="AG8566">
            <v>0</v>
          </cell>
          <cell r="AH8566">
            <v>0</v>
          </cell>
          <cell r="AI8566" t="str">
            <v>0</v>
          </cell>
          <cell r="AJ8566">
            <v>0</v>
          </cell>
          <cell r="AK8566">
            <v>0</v>
          </cell>
          <cell r="AL8566" t="str">
            <v>85105010008</v>
          </cell>
          <cell r="AM8566">
            <v>0</v>
          </cell>
          <cell r="AN8566">
            <v>0</v>
          </cell>
          <cell r="AO8566">
            <v>0</v>
          </cell>
          <cell r="AP8566">
            <v>0</v>
          </cell>
          <cell r="AQ8566">
            <v>0</v>
          </cell>
          <cell r="AR8566">
            <v>0</v>
          </cell>
          <cell r="AS8566">
            <v>0</v>
          </cell>
          <cell r="AT8566">
            <v>0</v>
          </cell>
          <cell r="AU8566">
            <v>0</v>
          </cell>
          <cell r="AV8566">
            <v>0</v>
          </cell>
          <cell r="AW8566">
            <v>0</v>
          </cell>
          <cell r="AX8566">
            <v>0</v>
          </cell>
          <cell r="AY8566">
            <v>36917</v>
          </cell>
          <cell r="AZ8566">
            <v>38532</v>
          </cell>
          <cell r="BB8566">
            <v>36917</v>
          </cell>
          <cell r="BH8566">
            <v>0</v>
          </cell>
          <cell r="BI8566" t="str">
            <v>EUR</v>
          </cell>
          <cell r="BM8566">
            <v>0</v>
          </cell>
          <cell r="BN8566">
            <v>0</v>
          </cell>
          <cell r="BO8566">
            <v>0</v>
          </cell>
          <cell r="BP8566">
            <v>0</v>
          </cell>
          <cell r="BQ8566">
            <v>0</v>
          </cell>
          <cell r="BR8566">
            <v>0</v>
          </cell>
          <cell r="BS8566">
            <v>0</v>
          </cell>
          <cell r="BT8566">
            <v>0</v>
          </cell>
          <cell r="BU8566">
            <v>0</v>
          </cell>
          <cell r="BV8566">
            <v>0</v>
          </cell>
          <cell r="BW8566">
            <v>0</v>
          </cell>
          <cell r="BX8566">
            <v>0</v>
          </cell>
          <cell r="BY8566">
            <v>0</v>
          </cell>
          <cell r="BZ8566">
            <v>0</v>
          </cell>
          <cell r="CA8566">
            <v>0</v>
          </cell>
          <cell r="CB8566">
            <v>0</v>
          </cell>
        </row>
        <row r="8567">
          <cell r="B8567" t="str">
            <v>E505</v>
          </cell>
          <cell r="C8567" t="str">
            <v>CONS.FURT.I.P.SERRA FORA P.SANTO</v>
          </cell>
          <cell r="D8567" t="str">
            <v>D30-70</v>
          </cell>
          <cell r="E8567" t="str">
            <v>D30-70</v>
          </cell>
          <cell r="F8567">
            <v>0</v>
          </cell>
          <cell r="G8567">
            <v>0</v>
          </cell>
          <cell r="H8567" t="str">
            <v>EEM1</v>
          </cell>
          <cell r="I8567" t="str">
            <v>02</v>
          </cell>
          <cell r="J8567" t="str">
            <v>C0</v>
          </cell>
          <cell r="K8567">
            <v>0</v>
          </cell>
          <cell r="L8567" t="str">
            <v>X</v>
          </cell>
          <cell r="M8567">
            <v>0</v>
          </cell>
          <cell r="N8567">
            <v>0</v>
          </cell>
          <cell r="O8567" t="str">
            <v>CRODRIGUES</v>
          </cell>
          <cell r="P8567" t="str">
            <v>13:57:21</v>
          </cell>
          <cell r="Q8567" t="str">
            <v>SFARIA</v>
          </cell>
          <cell r="R8567" t="str">
            <v>15:38:16</v>
          </cell>
          <cell r="S8567" t="str">
            <v>EEM</v>
          </cell>
          <cell r="T8567">
            <v>0</v>
          </cell>
          <cell r="U8567">
            <v>0</v>
          </cell>
          <cell r="V8567">
            <v>0</v>
          </cell>
          <cell r="W8567" t="str">
            <v>EUR</v>
          </cell>
          <cell r="X8567" t="str">
            <v>00</v>
          </cell>
          <cell r="Y8567" t="str">
            <v>00</v>
          </cell>
          <cell r="Z8567">
            <v>0</v>
          </cell>
          <cell r="AA8567" t="str">
            <v>X</v>
          </cell>
          <cell r="AB8567">
            <v>0</v>
          </cell>
          <cell r="AC8567">
            <v>0</v>
          </cell>
          <cell r="AD8567">
            <v>0</v>
          </cell>
          <cell r="AE8567" t="str">
            <v>0000</v>
          </cell>
          <cell r="AF8567">
            <v>0</v>
          </cell>
          <cell r="AG8567">
            <v>0</v>
          </cell>
          <cell r="AH8567">
            <v>0</v>
          </cell>
          <cell r="AI8567" t="str">
            <v>0</v>
          </cell>
          <cell r="AJ8567">
            <v>0</v>
          </cell>
          <cell r="AK8567">
            <v>0</v>
          </cell>
          <cell r="AL8567" t="str">
            <v>85105010009</v>
          </cell>
          <cell r="AM8567">
            <v>0</v>
          </cell>
          <cell r="AN8567">
            <v>0</v>
          </cell>
          <cell r="AO8567">
            <v>0</v>
          </cell>
          <cell r="AP8567">
            <v>0</v>
          </cell>
          <cell r="AQ8567">
            <v>0</v>
          </cell>
          <cell r="AR8567">
            <v>0</v>
          </cell>
          <cell r="AS8567">
            <v>0</v>
          </cell>
          <cell r="AT8567">
            <v>0</v>
          </cell>
          <cell r="AU8567">
            <v>0</v>
          </cell>
          <cell r="AV8567">
            <v>0</v>
          </cell>
          <cell r="AW8567">
            <v>0</v>
          </cell>
          <cell r="AX8567">
            <v>0</v>
          </cell>
          <cell r="AY8567">
            <v>36917</v>
          </cell>
          <cell r="AZ8567">
            <v>38532</v>
          </cell>
          <cell r="BB8567">
            <v>36917</v>
          </cell>
          <cell r="BH8567">
            <v>0</v>
          </cell>
          <cell r="BI8567" t="str">
            <v>EUR</v>
          </cell>
          <cell r="BM8567">
            <v>0</v>
          </cell>
          <cell r="BN8567">
            <v>0</v>
          </cell>
          <cell r="BO8567">
            <v>0</v>
          </cell>
          <cell r="BP8567">
            <v>0</v>
          </cell>
          <cell r="BQ8567">
            <v>0</v>
          </cell>
          <cell r="BR8567">
            <v>0</v>
          </cell>
          <cell r="BS8567">
            <v>0</v>
          </cell>
          <cell r="BT8567">
            <v>0</v>
          </cell>
          <cell r="BU8567">
            <v>0</v>
          </cell>
          <cell r="BV8567">
            <v>0</v>
          </cell>
          <cell r="BW8567">
            <v>0</v>
          </cell>
          <cell r="BX8567">
            <v>0</v>
          </cell>
          <cell r="BY8567">
            <v>0</v>
          </cell>
          <cell r="BZ8567">
            <v>0</v>
          </cell>
          <cell r="CA8567">
            <v>0</v>
          </cell>
          <cell r="CB8567">
            <v>0</v>
          </cell>
        </row>
        <row r="8568">
          <cell r="B8568" t="str">
            <v>E505</v>
          </cell>
          <cell r="C8568" t="str">
            <v>CONS.FURT.I.P.FONTAINHA P.SANTO</v>
          </cell>
          <cell r="D8568" t="str">
            <v>D30-70</v>
          </cell>
          <cell r="E8568" t="str">
            <v>D30-70</v>
          </cell>
          <cell r="F8568">
            <v>0</v>
          </cell>
          <cell r="G8568">
            <v>0</v>
          </cell>
          <cell r="H8568" t="str">
            <v>EEM1</v>
          </cell>
          <cell r="I8568" t="str">
            <v>02</v>
          </cell>
          <cell r="J8568" t="str">
            <v>C0</v>
          </cell>
          <cell r="K8568">
            <v>0</v>
          </cell>
          <cell r="L8568" t="str">
            <v>X</v>
          </cell>
          <cell r="M8568">
            <v>0</v>
          </cell>
          <cell r="N8568">
            <v>0</v>
          </cell>
          <cell r="O8568" t="str">
            <v>CRODRIGUES</v>
          </cell>
          <cell r="P8568" t="str">
            <v>13:58:11</v>
          </cell>
          <cell r="Q8568" t="str">
            <v>SFARIA</v>
          </cell>
          <cell r="R8568" t="str">
            <v>15:35:42</v>
          </cell>
          <cell r="S8568" t="str">
            <v>EEM</v>
          </cell>
          <cell r="T8568">
            <v>0</v>
          </cell>
          <cell r="U8568">
            <v>0</v>
          </cell>
          <cell r="V8568">
            <v>0</v>
          </cell>
          <cell r="W8568" t="str">
            <v>EUR</v>
          </cell>
          <cell r="X8568" t="str">
            <v>00</v>
          </cell>
          <cell r="Y8568" t="str">
            <v>00</v>
          </cell>
          <cell r="Z8568">
            <v>0</v>
          </cell>
          <cell r="AA8568" t="str">
            <v>X</v>
          </cell>
          <cell r="AB8568">
            <v>0</v>
          </cell>
          <cell r="AC8568">
            <v>0</v>
          </cell>
          <cell r="AD8568">
            <v>0</v>
          </cell>
          <cell r="AE8568" t="str">
            <v>0000</v>
          </cell>
          <cell r="AF8568">
            <v>0</v>
          </cell>
          <cell r="AG8568">
            <v>0</v>
          </cell>
          <cell r="AH8568">
            <v>0</v>
          </cell>
          <cell r="AI8568" t="str">
            <v>0</v>
          </cell>
          <cell r="AJ8568">
            <v>0</v>
          </cell>
          <cell r="AK8568">
            <v>0</v>
          </cell>
          <cell r="AL8568" t="str">
            <v>85105010010</v>
          </cell>
          <cell r="AM8568">
            <v>0</v>
          </cell>
          <cell r="AN8568">
            <v>0</v>
          </cell>
          <cell r="AO8568">
            <v>0</v>
          </cell>
          <cell r="AP8568">
            <v>0</v>
          </cell>
          <cell r="AQ8568">
            <v>0</v>
          </cell>
          <cell r="AR8568">
            <v>0</v>
          </cell>
          <cell r="AS8568">
            <v>0</v>
          </cell>
          <cell r="AT8568">
            <v>0</v>
          </cell>
          <cell r="AU8568">
            <v>0</v>
          </cell>
          <cell r="AV8568">
            <v>0</v>
          </cell>
          <cell r="AW8568">
            <v>0</v>
          </cell>
          <cell r="AX8568">
            <v>0</v>
          </cell>
          <cell r="AY8568">
            <v>36917</v>
          </cell>
          <cell r="AZ8568">
            <v>38532</v>
          </cell>
          <cell r="BB8568">
            <v>36917</v>
          </cell>
          <cell r="BH8568">
            <v>0</v>
          </cell>
          <cell r="BI8568" t="str">
            <v>EUR</v>
          </cell>
          <cell r="BM8568">
            <v>0</v>
          </cell>
          <cell r="BN8568">
            <v>0</v>
          </cell>
          <cell r="BO8568">
            <v>0</v>
          </cell>
          <cell r="BP8568">
            <v>0</v>
          </cell>
          <cell r="BQ8568">
            <v>0</v>
          </cell>
          <cell r="BR8568">
            <v>0</v>
          </cell>
          <cell r="BS8568">
            <v>0</v>
          </cell>
          <cell r="BT8568">
            <v>0</v>
          </cell>
          <cell r="BU8568">
            <v>0</v>
          </cell>
          <cell r="BV8568">
            <v>0</v>
          </cell>
          <cell r="BW8568">
            <v>0</v>
          </cell>
          <cell r="BX8568">
            <v>0</v>
          </cell>
          <cell r="BY8568">
            <v>0</v>
          </cell>
          <cell r="BZ8568">
            <v>0</v>
          </cell>
          <cell r="CA8568">
            <v>0</v>
          </cell>
          <cell r="CB8568">
            <v>0</v>
          </cell>
        </row>
        <row r="8569">
          <cell r="B8569" t="str">
            <v>E505</v>
          </cell>
          <cell r="C8569" t="str">
            <v>CONS.FURT.I.P.CASINHAS P.SANTO</v>
          </cell>
          <cell r="D8569" t="str">
            <v>D30-70</v>
          </cell>
          <cell r="E8569" t="str">
            <v>D30-70</v>
          </cell>
          <cell r="F8569">
            <v>0</v>
          </cell>
          <cell r="G8569">
            <v>0</v>
          </cell>
          <cell r="H8569" t="str">
            <v>EEM1</v>
          </cell>
          <cell r="I8569" t="str">
            <v>02</v>
          </cell>
          <cell r="J8569" t="str">
            <v>C0</v>
          </cell>
          <cell r="K8569">
            <v>0</v>
          </cell>
          <cell r="L8569" t="str">
            <v>X</v>
          </cell>
          <cell r="M8569">
            <v>0</v>
          </cell>
          <cell r="N8569">
            <v>0</v>
          </cell>
          <cell r="O8569" t="str">
            <v>CRODRIGUES</v>
          </cell>
          <cell r="P8569" t="str">
            <v>14:00:23</v>
          </cell>
          <cell r="Q8569" t="str">
            <v>SFARIA</v>
          </cell>
          <cell r="R8569" t="str">
            <v>15:34:19</v>
          </cell>
          <cell r="S8569" t="str">
            <v>EEM</v>
          </cell>
          <cell r="T8569">
            <v>0</v>
          </cell>
          <cell r="U8569">
            <v>0</v>
          </cell>
          <cell r="V8569">
            <v>0</v>
          </cell>
          <cell r="W8569" t="str">
            <v>EUR</v>
          </cell>
          <cell r="X8569" t="str">
            <v>00</v>
          </cell>
          <cell r="Y8569" t="str">
            <v>00</v>
          </cell>
          <cell r="Z8569">
            <v>0</v>
          </cell>
          <cell r="AA8569" t="str">
            <v>X</v>
          </cell>
          <cell r="AB8569">
            <v>0</v>
          </cell>
          <cell r="AC8569">
            <v>0</v>
          </cell>
          <cell r="AD8569">
            <v>0</v>
          </cell>
          <cell r="AE8569" t="str">
            <v>0000</v>
          </cell>
          <cell r="AF8569">
            <v>0</v>
          </cell>
          <cell r="AG8569">
            <v>0</v>
          </cell>
          <cell r="AH8569">
            <v>0</v>
          </cell>
          <cell r="AI8569" t="str">
            <v>0</v>
          </cell>
          <cell r="AJ8569">
            <v>0</v>
          </cell>
          <cell r="AK8569">
            <v>0</v>
          </cell>
          <cell r="AL8569" t="str">
            <v>85105010011</v>
          </cell>
          <cell r="AM8569">
            <v>0</v>
          </cell>
          <cell r="AN8569">
            <v>0</v>
          </cell>
          <cell r="AO8569">
            <v>0</v>
          </cell>
          <cell r="AP8569">
            <v>0</v>
          </cell>
          <cell r="AQ8569">
            <v>0</v>
          </cell>
          <cell r="AR8569">
            <v>0</v>
          </cell>
          <cell r="AS8569">
            <v>0</v>
          </cell>
          <cell r="AT8569">
            <v>0</v>
          </cell>
          <cell r="AU8569">
            <v>0</v>
          </cell>
          <cell r="AV8569">
            <v>0</v>
          </cell>
          <cell r="AW8569">
            <v>0</v>
          </cell>
          <cell r="AX8569">
            <v>0</v>
          </cell>
          <cell r="AY8569">
            <v>36917</v>
          </cell>
          <cell r="AZ8569">
            <v>38532</v>
          </cell>
          <cell r="BB8569">
            <v>36917</v>
          </cell>
          <cell r="BH8569">
            <v>0</v>
          </cell>
          <cell r="BI8569" t="str">
            <v>EUR</v>
          </cell>
          <cell r="BM8569">
            <v>0</v>
          </cell>
          <cell r="BN8569">
            <v>0</v>
          </cell>
          <cell r="BO8569">
            <v>0</v>
          </cell>
          <cell r="BP8569">
            <v>0</v>
          </cell>
          <cell r="BQ8569">
            <v>0</v>
          </cell>
          <cell r="BR8569">
            <v>0</v>
          </cell>
          <cell r="BS8569">
            <v>0</v>
          </cell>
          <cell r="BT8569">
            <v>0</v>
          </cell>
          <cell r="BU8569">
            <v>0</v>
          </cell>
          <cell r="BV8569">
            <v>0</v>
          </cell>
          <cell r="BW8569">
            <v>0</v>
          </cell>
          <cell r="BX8569">
            <v>0</v>
          </cell>
          <cell r="BY8569">
            <v>0</v>
          </cell>
          <cell r="BZ8569">
            <v>0</v>
          </cell>
          <cell r="CA8569">
            <v>0</v>
          </cell>
          <cell r="CB8569">
            <v>0</v>
          </cell>
        </row>
        <row r="8570">
          <cell r="B8570" t="str">
            <v>E505</v>
          </cell>
          <cell r="C8570" t="str">
            <v>CONS.FURT.I.P.ARRED.CENTRAL P.SANTO</v>
          </cell>
          <cell r="D8570" t="str">
            <v>D30-70</v>
          </cell>
          <cell r="E8570" t="str">
            <v>D30-70</v>
          </cell>
          <cell r="F8570">
            <v>0</v>
          </cell>
          <cell r="G8570">
            <v>0</v>
          </cell>
          <cell r="H8570" t="str">
            <v>EEM1</v>
          </cell>
          <cell r="I8570" t="str">
            <v>02</v>
          </cell>
          <cell r="J8570" t="str">
            <v>C0</v>
          </cell>
          <cell r="K8570">
            <v>0</v>
          </cell>
          <cell r="L8570" t="str">
            <v>X</v>
          </cell>
          <cell r="M8570">
            <v>0</v>
          </cell>
          <cell r="N8570">
            <v>0</v>
          </cell>
          <cell r="O8570" t="str">
            <v>CRODRIGUES</v>
          </cell>
          <cell r="P8570" t="str">
            <v>14:01:29</v>
          </cell>
          <cell r="Q8570" t="str">
            <v>SFARIA</v>
          </cell>
          <cell r="R8570" t="str">
            <v>15:32:54</v>
          </cell>
          <cell r="S8570" t="str">
            <v>EEM</v>
          </cell>
          <cell r="T8570">
            <v>0</v>
          </cell>
          <cell r="U8570">
            <v>0</v>
          </cell>
          <cell r="V8570">
            <v>0</v>
          </cell>
          <cell r="W8570" t="str">
            <v>EUR</v>
          </cell>
          <cell r="X8570" t="str">
            <v>00</v>
          </cell>
          <cell r="Y8570" t="str">
            <v>00</v>
          </cell>
          <cell r="Z8570">
            <v>0</v>
          </cell>
          <cell r="AA8570" t="str">
            <v>X</v>
          </cell>
          <cell r="AB8570">
            <v>0</v>
          </cell>
          <cell r="AC8570">
            <v>0</v>
          </cell>
          <cell r="AD8570">
            <v>0</v>
          </cell>
          <cell r="AE8570" t="str">
            <v>0000</v>
          </cell>
          <cell r="AF8570">
            <v>0</v>
          </cell>
          <cell r="AG8570">
            <v>0</v>
          </cell>
          <cell r="AH8570">
            <v>0</v>
          </cell>
          <cell r="AI8570" t="str">
            <v>0</v>
          </cell>
          <cell r="AJ8570">
            <v>0</v>
          </cell>
          <cell r="AK8570">
            <v>0</v>
          </cell>
          <cell r="AL8570" t="str">
            <v>85105010012</v>
          </cell>
          <cell r="AM8570">
            <v>0</v>
          </cell>
          <cell r="AN8570">
            <v>0</v>
          </cell>
          <cell r="AO8570">
            <v>0</v>
          </cell>
          <cell r="AP8570">
            <v>0</v>
          </cell>
          <cell r="AQ8570">
            <v>0</v>
          </cell>
          <cell r="AR8570">
            <v>0</v>
          </cell>
          <cell r="AS8570">
            <v>0</v>
          </cell>
          <cell r="AT8570">
            <v>0</v>
          </cell>
          <cell r="AU8570">
            <v>0</v>
          </cell>
          <cell r="AV8570">
            <v>0</v>
          </cell>
          <cell r="AW8570">
            <v>0</v>
          </cell>
          <cell r="AX8570">
            <v>0</v>
          </cell>
          <cell r="AY8570">
            <v>36917</v>
          </cell>
          <cell r="AZ8570">
            <v>38532</v>
          </cell>
          <cell r="BB8570">
            <v>36917</v>
          </cell>
          <cell r="BH8570">
            <v>0</v>
          </cell>
          <cell r="BI8570" t="str">
            <v>EUR</v>
          </cell>
          <cell r="BM8570">
            <v>0</v>
          </cell>
          <cell r="BN8570">
            <v>0</v>
          </cell>
          <cell r="BO8570">
            <v>0</v>
          </cell>
          <cell r="BP8570">
            <v>0</v>
          </cell>
          <cell r="BQ8570">
            <v>0</v>
          </cell>
          <cell r="BR8570">
            <v>0</v>
          </cell>
          <cell r="BS8570">
            <v>0</v>
          </cell>
          <cell r="BT8570">
            <v>0</v>
          </cell>
          <cell r="BU8570">
            <v>0</v>
          </cell>
          <cell r="BV8570">
            <v>0</v>
          </cell>
          <cell r="BW8570">
            <v>0</v>
          </cell>
          <cell r="BX8570">
            <v>0</v>
          </cell>
          <cell r="BY8570">
            <v>0</v>
          </cell>
          <cell r="BZ8570">
            <v>0</v>
          </cell>
          <cell r="CA8570">
            <v>0</v>
          </cell>
          <cell r="CB8570">
            <v>0</v>
          </cell>
        </row>
        <row r="8571">
          <cell r="B8571" t="str">
            <v>E505</v>
          </cell>
          <cell r="C8571" t="str">
            <v>CONS.FURT.I.P.FONTE AREIA P.SANTO</v>
          </cell>
          <cell r="D8571" t="str">
            <v>D30-70</v>
          </cell>
          <cell r="E8571" t="str">
            <v>D30-70</v>
          </cell>
          <cell r="F8571">
            <v>0</v>
          </cell>
          <cell r="G8571">
            <v>0</v>
          </cell>
          <cell r="H8571" t="str">
            <v>EEM1</v>
          </cell>
          <cell r="I8571" t="str">
            <v>02</v>
          </cell>
          <cell r="J8571" t="str">
            <v>C0</v>
          </cell>
          <cell r="K8571">
            <v>0</v>
          </cell>
          <cell r="L8571" t="str">
            <v>X</v>
          </cell>
          <cell r="M8571">
            <v>0</v>
          </cell>
          <cell r="N8571">
            <v>0</v>
          </cell>
          <cell r="O8571" t="str">
            <v>CRODRIGUES</v>
          </cell>
          <cell r="P8571" t="str">
            <v>14:03:42</v>
          </cell>
          <cell r="Q8571" t="str">
            <v>SFARIA</v>
          </cell>
          <cell r="R8571" t="str">
            <v>15:36:01</v>
          </cell>
          <cell r="S8571" t="str">
            <v>EEM</v>
          </cell>
          <cell r="T8571">
            <v>0</v>
          </cell>
          <cell r="U8571">
            <v>0</v>
          </cell>
          <cell r="V8571">
            <v>0</v>
          </cell>
          <cell r="W8571" t="str">
            <v>EUR</v>
          </cell>
          <cell r="X8571" t="str">
            <v>00</v>
          </cell>
          <cell r="Y8571" t="str">
            <v>00</v>
          </cell>
          <cell r="Z8571">
            <v>0</v>
          </cell>
          <cell r="AA8571" t="str">
            <v>X</v>
          </cell>
          <cell r="AB8571">
            <v>0</v>
          </cell>
          <cell r="AC8571">
            <v>0</v>
          </cell>
          <cell r="AD8571">
            <v>0</v>
          </cell>
          <cell r="AE8571" t="str">
            <v>0000</v>
          </cell>
          <cell r="AF8571">
            <v>0</v>
          </cell>
          <cell r="AG8571">
            <v>0</v>
          </cell>
          <cell r="AH8571">
            <v>0</v>
          </cell>
          <cell r="AI8571" t="str">
            <v>0</v>
          </cell>
          <cell r="AJ8571">
            <v>0</v>
          </cell>
          <cell r="AK8571">
            <v>0</v>
          </cell>
          <cell r="AL8571" t="str">
            <v>85105010013</v>
          </cell>
          <cell r="AM8571">
            <v>0</v>
          </cell>
          <cell r="AN8571">
            <v>0</v>
          </cell>
          <cell r="AO8571">
            <v>0</v>
          </cell>
          <cell r="AP8571">
            <v>0</v>
          </cell>
          <cell r="AQ8571">
            <v>0</v>
          </cell>
          <cell r="AR8571">
            <v>0</v>
          </cell>
          <cell r="AS8571">
            <v>0</v>
          </cell>
          <cell r="AT8571">
            <v>0</v>
          </cell>
          <cell r="AU8571">
            <v>0</v>
          </cell>
          <cell r="AV8571">
            <v>0</v>
          </cell>
          <cell r="AW8571">
            <v>0</v>
          </cell>
          <cell r="AX8571">
            <v>0</v>
          </cell>
          <cell r="AY8571">
            <v>36917</v>
          </cell>
          <cell r="AZ8571">
            <v>38532</v>
          </cell>
          <cell r="BB8571">
            <v>36917</v>
          </cell>
          <cell r="BH8571">
            <v>0</v>
          </cell>
          <cell r="BI8571" t="str">
            <v>EUR</v>
          </cell>
          <cell r="BM8571">
            <v>0</v>
          </cell>
          <cell r="BN8571">
            <v>0</v>
          </cell>
          <cell r="BO8571">
            <v>0</v>
          </cell>
          <cell r="BP8571">
            <v>0</v>
          </cell>
          <cell r="BQ8571">
            <v>0</v>
          </cell>
          <cell r="BR8571">
            <v>0</v>
          </cell>
          <cell r="BS8571">
            <v>0</v>
          </cell>
          <cell r="BT8571">
            <v>0</v>
          </cell>
          <cell r="BU8571">
            <v>0</v>
          </cell>
          <cell r="BV8571">
            <v>0</v>
          </cell>
          <cell r="BW8571">
            <v>0</v>
          </cell>
          <cell r="BX8571">
            <v>0</v>
          </cell>
          <cell r="BY8571">
            <v>0</v>
          </cell>
          <cell r="BZ8571">
            <v>0</v>
          </cell>
          <cell r="CA8571">
            <v>0</v>
          </cell>
          <cell r="CB8571">
            <v>0</v>
          </cell>
        </row>
        <row r="8572">
          <cell r="B8572" t="str">
            <v>E505</v>
          </cell>
          <cell r="C8572" t="str">
            <v>CONS.FURT.I.P.MATAS-LOMBAS P.SANTO</v>
          </cell>
          <cell r="D8572" t="str">
            <v>D30-70</v>
          </cell>
          <cell r="E8572" t="str">
            <v>D30-70</v>
          </cell>
          <cell r="F8572">
            <v>0</v>
          </cell>
          <cell r="G8572">
            <v>0</v>
          </cell>
          <cell r="H8572" t="str">
            <v>EEM1</v>
          </cell>
          <cell r="I8572" t="str">
            <v>02</v>
          </cell>
          <cell r="J8572" t="str">
            <v>C0</v>
          </cell>
          <cell r="K8572">
            <v>0</v>
          </cell>
          <cell r="L8572" t="str">
            <v>X</v>
          </cell>
          <cell r="M8572">
            <v>0</v>
          </cell>
          <cell r="N8572">
            <v>0</v>
          </cell>
          <cell r="O8572" t="str">
            <v>CRODRIGUES</v>
          </cell>
          <cell r="P8572" t="str">
            <v>14:05:08</v>
          </cell>
          <cell r="Q8572" t="str">
            <v>SFARIA</v>
          </cell>
          <cell r="R8572" t="str">
            <v>15:36:31</v>
          </cell>
          <cell r="S8572" t="str">
            <v>EEM</v>
          </cell>
          <cell r="T8572">
            <v>0</v>
          </cell>
          <cell r="U8572">
            <v>0</v>
          </cell>
          <cell r="V8572">
            <v>0</v>
          </cell>
          <cell r="W8572" t="str">
            <v>EUR</v>
          </cell>
          <cell r="X8572" t="str">
            <v>00</v>
          </cell>
          <cell r="Y8572" t="str">
            <v>00</v>
          </cell>
          <cell r="Z8572">
            <v>0</v>
          </cell>
          <cell r="AA8572" t="str">
            <v>X</v>
          </cell>
          <cell r="AB8572">
            <v>0</v>
          </cell>
          <cell r="AC8572">
            <v>0</v>
          </cell>
          <cell r="AD8572">
            <v>0</v>
          </cell>
          <cell r="AE8572" t="str">
            <v>0000</v>
          </cell>
          <cell r="AF8572">
            <v>0</v>
          </cell>
          <cell r="AG8572">
            <v>0</v>
          </cell>
          <cell r="AH8572">
            <v>0</v>
          </cell>
          <cell r="AI8572" t="str">
            <v>0</v>
          </cell>
          <cell r="AJ8572">
            <v>0</v>
          </cell>
          <cell r="AK8572">
            <v>0</v>
          </cell>
          <cell r="AL8572" t="str">
            <v>85105010014</v>
          </cell>
          <cell r="AM8572">
            <v>0</v>
          </cell>
          <cell r="AN8572">
            <v>0</v>
          </cell>
          <cell r="AO8572">
            <v>0</v>
          </cell>
          <cell r="AP8572">
            <v>0</v>
          </cell>
          <cell r="AQ8572">
            <v>0</v>
          </cell>
          <cell r="AR8572">
            <v>0</v>
          </cell>
          <cell r="AS8572">
            <v>0</v>
          </cell>
          <cell r="AT8572">
            <v>0</v>
          </cell>
          <cell r="AU8572">
            <v>0</v>
          </cell>
          <cell r="AV8572">
            <v>0</v>
          </cell>
          <cell r="AW8572">
            <v>0</v>
          </cell>
          <cell r="AX8572">
            <v>0</v>
          </cell>
          <cell r="AY8572">
            <v>36917</v>
          </cell>
          <cell r="AZ8572">
            <v>38532</v>
          </cell>
          <cell r="BB8572">
            <v>36917</v>
          </cell>
          <cell r="BH8572">
            <v>0</v>
          </cell>
          <cell r="BI8572" t="str">
            <v>EUR</v>
          </cell>
          <cell r="BM8572">
            <v>0</v>
          </cell>
          <cell r="BN8572">
            <v>0</v>
          </cell>
          <cell r="BO8572">
            <v>0</v>
          </cell>
          <cell r="BP8572">
            <v>0</v>
          </cell>
          <cell r="BQ8572">
            <v>0</v>
          </cell>
          <cell r="BR8572">
            <v>0</v>
          </cell>
          <cell r="BS8572">
            <v>0</v>
          </cell>
          <cell r="BT8572">
            <v>0</v>
          </cell>
          <cell r="BU8572">
            <v>0</v>
          </cell>
          <cell r="BV8572">
            <v>0</v>
          </cell>
          <cell r="BW8572">
            <v>0</v>
          </cell>
          <cell r="BX8572">
            <v>0</v>
          </cell>
          <cell r="BY8572">
            <v>0</v>
          </cell>
          <cell r="BZ8572">
            <v>0</v>
          </cell>
          <cell r="CA8572">
            <v>0</v>
          </cell>
          <cell r="CB8572">
            <v>0</v>
          </cell>
        </row>
        <row r="8573">
          <cell r="B8573" t="str">
            <v>E505</v>
          </cell>
          <cell r="C8573" t="str">
            <v>CONS.FURT.I.P.DRAGOAL P.SANTO</v>
          </cell>
          <cell r="D8573" t="str">
            <v>D30-70</v>
          </cell>
          <cell r="E8573" t="str">
            <v>D30-70</v>
          </cell>
          <cell r="F8573">
            <v>0</v>
          </cell>
          <cell r="G8573">
            <v>0</v>
          </cell>
          <cell r="H8573" t="str">
            <v>EEM1</v>
          </cell>
          <cell r="I8573" t="str">
            <v>02</v>
          </cell>
          <cell r="J8573" t="str">
            <v>C0</v>
          </cell>
          <cell r="K8573">
            <v>0</v>
          </cell>
          <cell r="L8573" t="str">
            <v>X</v>
          </cell>
          <cell r="M8573">
            <v>0</v>
          </cell>
          <cell r="N8573">
            <v>0</v>
          </cell>
          <cell r="O8573" t="str">
            <v>CRODRIGUES</v>
          </cell>
          <cell r="P8573" t="str">
            <v>14:06:23</v>
          </cell>
          <cell r="Q8573" t="str">
            <v>SFARIA</v>
          </cell>
          <cell r="R8573" t="str">
            <v>15:34:54</v>
          </cell>
          <cell r="S8573" t="str">
            <v>EEM</v>
          </cell>
          <cell r="T8573">
            <v>0</v>
          </cell>
          <cell r="U8573">
            <v>0</v>
          </cell>
          <cell r="V8573">
            <v>0</v>
          </cell>
          <cell r="W8573" t="str">
            <v>EUR</v>
          </cell>
          <cell r="X8573" t="str">
            <v>00</v>
          </cell>
          <cell r="Y8573" t="str">
            <v>00</v>
          </cell>
          <cell r="Z8573">
            <v>0</v>
          </cell>
          <cell r="AA8573" t="str">
            <v>X</v>
          </cell>
          <cell r="AB8573">
            <v>0</v>
          </cell>
          <cell r="AC8573">
            <v>0</v>
          </cell>
          <cell r="AD8573">
            <v>0</v>
          </cell>
          <cell r="AE8573" t="str">
            <v>0000</v>
          </cell>
          <cell r="AF8573">
            <v>0</v>
          </cell>
          <cell r="AG8573">
            <v>0</v>
          </cell>
          <cell r="AH8573">
            <v>0</v>
          </cell>
          <cell r="AI8573" t="str">
            <v>0</v>
          </cell>
          <cell r="AJ8573">
            <v>0</v>
          </cell>
          <cell r="AK8573">
            <v>0</v>
          </cell>
          <cell r="AL8573" t="str">
            <v>85105010015</v>
          </cell>
          <cell r="AM8573">
            <v>0</v>
          </cell>
          <cell r="AN8573">
            <v>0</v>
          </cell>
          <cell r="AO8573">
            <v>0</v>
          </cell>
          <cell r="AP8573">
            <v>0</v>
          </cell>
          <cell r="AQ8573">
            <v>0</v>
          </cell>
          <cell r="AR8573">
            <v>0</v>
          </cell>
          <cell r="AS8573">
            <v>0</v>
          </cell>
          <cell r="AT8573">
            <v>0</v>
          </cell>
          <cell r="AU8573">
            <v>0</v>
          </cell>
          <cell r="AV8573">
            <v>0</v>
          </cell>
          <cell r="AW8573">
            <v>0</v>
          </cell>
          <cell r="AX8573">
            <v>0</v>
          </cell>
          <cell r="AY8573">
            <v>36917</v>
          </cell>
          <cell r="AZ8573">
            <v>38532</v>
          </cell>
          <cell r="BB8573">
            <v>36917</v>
          </cell>
          <cell r="BH8573">
            <v>0</v>
          </cell>
          <cell r="BI8573" t="str">
            <v>EUR</v>
          </cell>
          <cell r="BM8573">
            <v>0</v>
          </cell>
          <cell r="BN8573">
            <v>0</v>
          </cell>
          <cell r="BO8573">
            <v>0</v>
          </cell>
          <cell r="BP8573">
            <v>0</v>
          </cell>
          <cell r="BQ8573">
            <v>0</v>
          </cell>
          <cell r="BR8573">
            <v>0</v>
          </cell>
          <cell r="BS8573">
            <v>0</v>
          </cell>
          <cell r="BT8573">
            <v>0</v>
          </cell>
          <cell r="BU8573">
            <v>0</v>
          </cell>
          <cell r="BV8573">
            <v>0</v>
          </cell>
          <cell r="BW8573">
            <v>0</v>
          </cell>
          <cell r="BX8573">
            <v>0</v>
          </cell>
          <cell r="BY8573">
            <v>0</v>
          </cell>
          <cell r="BZ8573">
            <v>0</v>
          </cell>
          <cell r="CA8573">
            <v>0</v>
          </cell>
          <cell r="CB8573">
            <v>0</v>
          </cell>
        </row>
        <row r="8574">
          <cell r="B8574" t="str">
            <v>E505</v>
          </cell>
          <cell r="C8574" t="str">
            <v>CONS.FURT.I.P.PÉ DO PICO P.SANTO</v>
          </cell>
          <cell r="D8574" t="str">
            <v>D30-70</v>
          </cell>
          <cell r="E8574" t="str">
            <v>D30-70</v>
          </cell>
          <cell r="F8574">
            <v>0</v>
          </cell>
          <cell r="G8574">
            <v>0</v>
          </cell>
          <cell r="H8574" t="str">
            <v>EEM1</v>
          </cell>
          <cell r="I8574" t="str">
            <v>02</v>
          </cell>
          <cell r="J8574" t="str">
            <v>C0</v>
          </cell>
          <cell r="K8574">
            <v>0</v>
          </cell>
          <cell r="L8574" t="str">
            <v>X</v>
          </cell>
          <cell r="M8574">
            <v>0</v>
          </cell>
          <cell r="N8574">
            <v>0</v>
          </cell>
          <cell r="O8574" t="str">
            <v>CRODRIGUES</v>
          </cell>
          <cell r="P8574" t="str">
            <v>14:07:17</v>
          </cell>
          <cell r="Q8574" t="str">
            <v>SFARIA</v>
          </cell>
          <cell r="R8574" t="str">
            <v>15:36:59</v>
          </cell>
          <cell r="S8574" t="str">
            <v>EEM</v>
          </cell>
          <cell r="T8574">
            <v>0</v>
          </cell>
          <cell r="U8574">
            <v>0</v>
          </cell>
          <cell r="V8574">
            <v>0</v>
          </cell>
          <cell r="W8574" t="str">
            <v>EUR</v>
          </cell>
          <cell r="X8574" t="str">
            <v>00</v>
          </cell>
          <cell r="Y8574" t="str">
            <v>00</v>
          </cell>
          <cell r="Z8574">
            <v>0</v>
          </cell>
          <cell r="AA8574" t="str">
            <v>X</v>
          </cell>
          <cell r="AB8574">
            <v>0</v>
          </cell>
          <cell r="AC8574">
            <v>0</v>
          </cell>
          <cell r="AD8574">
            <v>0</v>
          </cell>
          <cell r="AE8574" t="str">
            <v>0000</v>
          </cell>
          <cell r="AF8574">
            <v>0</v>
          </cell>
          <cell r="AG8574">
            <v>0</v>
          </cell>
          <cell r="AH8574">
            <v>0</v>
          </cell>
          <cell r="AI8574" t="str">
            <v>0</v>
          </cell>
          <cell r="AJ8574">
            <v>0</v>
          </cell>
          <cell r="AK8574">
            <v>0</v>
          </cell>
          <cell r="AL8574" t="str">
            <v>85105010016</v>
          </cell>
          <cell r="AM8574">
            <v>0</v>
          </cell>
          <cell r="AN8574">
            <v>0</v>
          </cell>
          <cell r="AO8574">
            <v>0</v>
          </cell>
          <cell r="AP8574">
            <v>0</v>
          </cell>
          <cell r="AQ8574">
            <v>0</v>
          </cell>
          <cell r="AR8574">
            <v>0</v>
          </cell>
          <cell r="AS8574">
            <v>0</v>
          </cell>
          <cell r="AT8574">
            <v>0</v>
          </cell>
          <cell r="AU8574">
            <v>0</v>
          </cell>
          <cell r="AV8574">
            <v>0</v>
          </cell>
          <cell r="AW8574">
            <v>0</v>
          </cell>
          <cell r="AX8574">
            <v>0</v>
          </cell>
          <cell r="AY8574">
            <v>36917</v>
          </cell>
          <cell r="AZ8574">
            <v>38532</v>
          </cell>
          <cell r="BB8574">
            <v>36917</v>
          </cell>
          <cell r="BH8574">
            <v>0</v>
          </cell>
          <cell r="BI8574" t="str">
            <v>EUR</v>
          </cell>
          <cell r="BM8574">
            <v>0</v>
          </cell>
          <cell r="BN8574">
            <v>0</v>
          </cell>
          <cell r="BO8574">
            <v>0</v>
          </cell>
          <cell r="BP8574">
            <v>0</v>
          </cell>
          <cell r="BQ8574">
            <v>0</v>
          </cell>
          <cell r="BR8574">
            <v>0</v>
          </cell>
          <cell r="BS8574">
            <v>0</v>
          </cell>
          <cell r="BT8574">
            <v>0</v>
          </cell>
          <cell r="BU8574">
            <v>0</v>
          </cell>
          <cell r="BV8574">
            <v>0</v>
          </cell>
          <cell r="BW8574">
            <v>0</v>
          </cell>
          <cell r="BX8574">
            <v>0</v>
          </cell>
          <cell r="BY8574">
            <v>0</v>
          </cell>
          <cell r="BZ8574">
            <v>0</v>
          </cell>
          <cell r="CA8574">
            <v>0</v>
          </cell>
          <cell r="CB8574">
            <v>0</v>
          </cell>
        </row>
        <row r="8575">
          <cell r="B8575" t="str">
            <v>E505</v>
          </cell>
          <cell r="C8575" t="str">
            <v>CONS.FURT.I.P.VALE DO TOURO P.SANTO</v>
          </cell>
          <cell r="D8575" t="str">
            <v>D30-70</v>
          </cell>
          <cell r="E8575" t="str">
            <v>D30-70</v>
          </cell>
          <cell r="F8575">
            <v>0</v>
          </cell>
          <cell r="G8575">
            <v>0</v>
          </cell>
          <cell r="H8575" t="str">
            <v>EEM1</v>
          </cell>
          <cell r="I8575" t="str">
            <v>02</v>
          </cell>
          <cell r="J8575" t="str">
            <v>C0</v>
          </cell>
          <cell r="K8575">
            <v>0</v>
          </cell>
          <cell r="L8575" t="str">
            <v>X</v>
          </cell>
          <cell r="M8575">
            <v>0</v>
          </cell>
          <cell r="N8575">
            <v>0</v>
          </cell>
          <cell r="O8575" t="str">
            <v>CRODRIGUES</v>
          </cell>
          <cell r="P8575" t="str">
            <v>14:08:06</v>
          </cell>
          <cell r="Q8575" t="str">
            <v>SFARIA</v>
          </cell>
          <cell r="R8575" t="str">
            <v>15:38:46</v>
          </cell>
          <cell r="S8575" t="str">
            <v>EEM</v>
          </cell>
          <cell r="T8575">
            <v>0</v>
          </cell>
          <cell r="U8575">
            <v>0</v>
          </cell>
          <cell r="V8575">
            <v>0</v>
          </cell>
          <cell r="W8575" t="str">
            <v>EUR</v>
          </cell>
          <cell r="X8575" t="str">
            <v>00</v>
          </cell>
          <cell r="Y8575" t="str">
            <v>00</v>
          </cell>
          <cell r="Z8575">
            <v>0</v>
          </cell>
          <cell r="AA8575" t="str">
            <v>X</v>
          </cell>
          <cell r="AB8575">
            <v>0</v>
          </cell>
          <cell r="AC8575">
            <v>0</v>
          </cell>
          <cell r="AD8575">
            <v>0</v>
          </cell>
          <cell r="AE8575" t="str">
            <v>0000</v>
          </cell>
          <cell r="AF8575">
            <v>0</v>
          </cell>
          <cell r="AG8575">
            <v>0</v>
          </cell>
          <cell r="AH8575">
            <v>0</v>
          </cell>
          <cell r="AI8575" t="str">
            <v>0</v>
          </cell>
          <cell r="AJ8575">
            <v>0</v>
          </cell>
          <cell r="AK8575">
            <v>0</v>
          </cell>
          <cell r="AL8575" t="str">
            <v>85105010017</v>
          </cell>
          <cell r="AM8575">
            <v>0</v>
          </cell>
          <cell r="AN8575">
            <v>0</v>
          </cell>
          <cell r="AO8575">
            <v>0</v>
          </cell>
          <cell r="AP8575">
            <v>0</v>
          </cell>
          <cell r="AQ8575">
            <v>0</v>
          </cell>
          <cell r="AR8575">
            <v>0</v>
          </cell>
          <cell r="AS8575">
            <v>0</v>
          </cell>
          <cell r="AT8575">
            <v>0</v>
          </cell>
          <cell r="AU8575">
            <v>0</v>
          </cell>
          <cell r="AV8575">
            <v>0</v>
          </cell>
          <cell r="AW8575">
            <v>0</v>
          </cell>
          <cell r="AX8575">
            <v>0</v>
          </cell>
          <cell r="AY8575">
            <v>36917</v>
          </cell>
          <cell r="AZ8575">
            <v>38532</v>
          </cell>
          <cell r="BB8575">
            <v>36917</v>
          </cell>
          <cell r="BH8575">
            <v>0</v>
          </cell>
          <cell r="BI8575" t="str">
            <v>EUR</v>
          </cell>
          <cell r="BM8575">
            <v>0</v>
          </cell>
          <cell r="BN8575">
            <v>0</v>
          </cell>
          <cell r="BO8575">
            <v>0</v>
          </cell>
          <cell r="BP8575">
            <v>0</v>
          </cell>
          <cell r="BQ8575">
            <v>0</v>
          </cell>
          <cell r="BR8575">
            <v>0</v>
          </cell>
          <cell r="BS8575">
            <v>0</v>
          </cell>
          <cell r="BT8575">
            <v>0</v>
          </cell>
          <cell r="BU8575">
            <v>0</v>
          </cell>
          <cell r="BV8575">
            <v>0</v>
          </cell>
          <cell r="BW8575">
            <v>0</v>
          </cell>
          <cell r="BX8575">
            <v>0</v>
          </cell>
          <cell r="BY8575">
            <v>0</v>
          </cell>
          <cell r="BZ8575">
            <v>0</v>
          </cell>
          <cell r="CA8575">
            <v>0</v>
          </cell>
          <cell r="CB8575">
            <v>0</v>
          </cell>
        </row>
        <row r="8576">
          <cell r="B8576" t="str">
            <v>E505</v>
          </cell>
          <cell r="C8576" t="str">
            <v>CONS.FURT.I.P.LAPEIRA P.SANTO</v>
          </cell>
          <cell r="D8576" t="str">
            <v>D30-70</v>
          </cell>
          <cell r="E8576" t="str">
            <v>D30-70</v>
          </cell>
          <cell r="F8576">
            <v>0</v>
          </cell>
          <cell r="G8576">
            <v>0</v>
          </cell>
          <cell r="H8576" t="str">
            <v>EEM1</v>
          </cell>
          <cell r="I8576" t="str">
            <v>02</v>
          </cell>
          <cell r="J8576" t="str">
            <v>C0</v>
          </cell>
          <cell r="K8576">
            <v>0</v>
          </cell>
          <cell r="L8576" t="str">
            <v>X</v>
          </cell>
          <cell r="M8576">
            <v>0</v>
          </cell>
          <cell r="N8576">
            <v>0</v>
          </cell>
          <cell r="O8576" t="str">
            <v>CRODRIGUES</v>
          </cell>
          <cell r="P8576" t="str">
            <v>14:09:03</v>
          </cell>
          <cell r="Q8576" t="str">
            <v>SFARIA</v>
          </cell>
          <cell r="R8576" t="str">
            <v>15:36:17</v>
          </cell>
          <cell r="S8576" t="str">
            <v>EEM</v>
          </cell>
          <cell r="T8576">
            <v>0</v>
          </cell>
          <cell r="U8576">
            <v>0</v>
          </cell>
          <cell r="V8576">
            <v>0</v>
          </cell>
          <cell r="W8576" t="str">
            <v>EUR</v>
          </cell>
          <cell r="X8576" t="str">
            <v>00</v>
          </cell>
          <cell r="Y8576" t="str">
            <v>00</v>
          </cell>
          <cell r="Z8576">
            <v>0</v>
          </cell>
          <cell r="AA8576" t="str">
            <v>X</v>
          </cell>
          <cell r="AB8576">
            <v>0</v>
          </cell>
          <cell r="AC8576">
            <v>0</v>
          </cell>
          <cell r="AD8576">
            <v>0</v>
          </cell>
          <cell r="AE8576" t="str">
            <v>0000</v>
          </cell>
          <cell r="AF8576">
            <v>0</v>
          </cell>
          <cell r="AG8576">
            <v>0</v>
          </cell>
          <cell r="AH8576">
            <v>0</v>
          </cell>
          <cell r="AI8576" t="str">
            <v>0</v>
          </cell>
          <cell r="AJ8576">
            <v>0</v>
          </cell>
          <cell r="AK8576">
            <v>0</v>
          </cell>
          <cell r="AL8576" t="str">
            <v>85105010018</v>
          </cell>
          <cell r="AM8576">
            <v>0</v>
          </cell>
          <cell r="AN8576">
            <v>0</v>
          </cell>
          <cell r="AO8576">
            <v>0</v>
          </cell>
          <cell r="AP8576">
            <v>0</v>
          </cell>
          <cell r="AQ8576">
            <v>0</v>
          </cell>
          <cell r="AR8576">
            <v>0</v>
          </cell>
          <cell r="AS8576">
            <v>0</v>
          </cell>
          <cell r="AT8576">
            <v>0</v>
          </cell>
          <cell r="AU8576">
            <v>0</v>
          </cell>
          <cell r="AV8576">
            <v>0</v>
          </cell>
          <cell r="AW8576">
            <v>0</v>
          </cell>
          <cell r="AX8576">
            <v>0</v>
          </cell>
          <cell r="AY8576">
            <v>36917</v>
          </cell>
          <cell r="AZ8576">
            <v>38532</v>
          </cell>
          <cell r="BB8576">
            <v>36917</v>
          </cell>
          <cell r="BH8576">
            <v>0</v>
          </cell>
          <cell r="BI8576" t="str">
            <v>EUR</v>
          </cell>
          <cell r="BM8576">
            <v>0</v>
          </cell>
          <cell r="BN8576">
            <v>0</v>
          </cell>
          <cell r="BO8576">
            <v>0</v>
          </cell>
          <cell r="BP8576">
            <v>0</v>
          </cell>
          <cell r="BQ8576">
            <v>0</v>
          </cell>
          <cell r="BR8576">
            <v>0</v>
          </cell>
          <cell r="BS8576">
            <v>0</v>
          </cell>
          <cell r="BT8576">
            <v>0</v>
          </cell>
          <cell r="BU8576">
            <v>0</v>
          </cell>
          <cell r="BV8576">
            <v>0</v>
          </cell>
          <cell r="BW8576">
            <v>0</v>
          </cell>
          <cell r="BX8576">
            <v>0</v>
          </cell>
          <cell r="BY8576">
            <v>0</v>
          </cell>
          <cell r="BZ8576">
            <v>0</v>
          </cell>
          <cell r="CA8576">
            <v>0</v>
          </cell>
          <cell r="CB8576">
            <v>0</v>
          </cell>
        </row>
        <row r="8577">
          <cell r="B8577" t="str">
            <v>E505</v>
          </cell>
          <cell r="C8577" t="str">
            <v>CONS.FURT.I.P.EST.PENEDO P.SANTO</v>
          </cell>
          <cell r="D8577" t="str">
            <v>D30-70</v>
          </cell>
          <cell r="E8577" t="str">
            <v>D30-70</v>
          </cell>
          <cell r="F8577">
            <v>0</v>
          </cell>
          <cell r="G8577">
            <v>0</v>
          </cell>
          <cell r="H8577" t="str">
            <v>EEM1</v>
          </cell>
          <cell r="I8577" t="str">
            <v>02</v>
          </cell>
          <cell r="J8577" t="str">
            <v>C0</v>
          </cell>
          <cell r="K8577">
            <v>0</v>
          </cell>
          <cell r="L8577" t="str">
            <v>X</v>
          </cell>
          <cell r="M8577">
            <v>0</v>
          </cell>
          <cell r="N8577">
            <v>0</v>
          </cell>
          <cell r="O8577" t="str">
            <v>CRODRIGUES</v>
          </cell>
          <cell r="P8577" t="str">
            <v>14:09:45</v>
          </cell>
          <cell r="Q8577" t="str">
            <v>SFARIA</v>
          </cell>
          <cell r="R8577" t="str">
            <v>15:35:10</v>
          </cell>
          <cell r="S8577" t="str">
            <v>EEM</v>
          </cell>
          <cell r="T8577">
            <v>0</v>
          </cell>
          <cell r="U8577">
            <v>0</v>
          </cell>
          <cell r="V8577">
            <v>0</v>
          </cell>
          <cell r="W8577" t="str">
            <v>EUR</v>
          </cell>
          <cell r="X8577" t="str">
            <v>00</v>
          </cell>
          <cell r="Y8577" t="str">
            <v>00</v>
          </cell>
          <cell r="Z8577">
            <v>0</v>
          </cell>
          <cell r="AA8577" t="str">
            <v>X</v>
          </cell>
          <cell r="AB8577">
            <v>0</v>
          </cell>
          <cell r="AC8577">
            <v>0</v>
          </cell>
          <cell r="AD8577">
            <v>0</v>
          </cell>
          <cell r="AE8577" t="str">
            <v>0000</v>
          </cell>
          <cell r="AF8577">
            <v>0</v>
          </cell>
          <cell r="AG8577">
            <v>0</v>
          </cell>
          <cell r="AH8577">
            <v>0</v>
          </cell>
          <cell r="AI8577" t="str">
            <v>0</v>
          </cell>
          <cell r="AJ8577">
            <v>0</v>
          </cell>
          <cell r="AK8577">
            <v>0</v>
          </cell>
          <cell r="AL8577" t="str">
            <v>85105010019</v>
          </cell>
          <cell r="AM8577">
            <v>0</v>
          </cell>
          <cell r="AN8577">
            <v>0</v>
          </cell>
          <cell r="AO8577">
            <v>0</v>
          </cell>
          <cell r="AP8577">
            <v>0</v>
          </cell>
          <cell r="AQ8577">
            <v>0</v>
          </cell>
          <cell r="AR8577">
            <v>0</v>
          </cell>
          <cell r="AS8577">
            <v>0</v>
          </cell>
          <cell r="AT8577">
            <v>0</v>
          </cell>
          <cell r="AU8577">
            <v>0</v>
          </cell>
          <cell r="AV8577">
            <v>0</v>
          </cell>
          <cell r="AW8577">
            <v>0</v>
          </cell>
          <cell r="AX8577">
            <v>0</v>
          </cell>
          <cell r="AY8577">
            <v>36917</v>
          </cell>
          <cell r="AZ8577">
            <v>38532</v>
          </cell>
          <cell r="BB8577">
            <v>36917</v>
          </cell>
          <cell r="BH8577">
            <v>0</v>
          </cell>
          <cell r="BI8577" t="str">
            <v>EUR</v>
          </cell>
          <cell r="BM8577">
            <v>0</v>
          </cell>
          <cell r="BN8577">
            <v>0</v>
          </cell>
          <cell r="BO8577">
            <v>0</v>
          </cell>
          <cell r="BP8577">
            <v>0</v>
          </cell>
          <cell r="BQ8577">
            <v>0</v>
          </cell>
          <cell r="BR8577">
            <v>0</v>
          </cell>
          <cell r="BS8577">
            <v>0</v>
          </cell>
          <cell r="BT8577">
            <v>0</v>
          </cell>
          <cell r="BU8577">
            <v>0</v>
          </cell>
          <cell r="BV8577">
            <v>0</v>
          </cell>
          <cell r="BW8577">
            <v>0</v>
          </cell>
          <cell r="BX8577">
            <v>0</v>
          </cell>
          <cell r="BY8577">
            <v>0</v>
          </cell>
          <cell r="BZ8577">
            <v>0</v>
          </cell>
          <cell r="CA8577">
            <v>0</v>
          </cell>
          <cell r="CB8577">
            <v>0</v>
          </cell>
        </row>
        <row r="8578">
          <cell r="B8578" t="str">
            <v>E505</v>
          </cell>
          <cell r="C8578" t="str">
            <v>CONS.FURT.I.P.SALÕES P.SANTO</v>
          </cell>
          <cell r="D8578" t="str">
            <v>D30-70</v>
          </cell>
          <cell r="E8578" t="str">
            <v>D30-70</v>
          </cell>
          <cell r="F8578">
            <v>0</v>
          </cell>
          <cell r="G8578">
            <v>0</v>
          </cell>
          <cell r="H8578" t="str">
            <v>EEM1</v>
          </cell>
          <cell r="I8578" t="str">
            <v>02</v>
          </cell>
          <cell r="J8578" t="str">
            <v>C0</v>
          </cell>
          <cell r="K8578">
            <v>0</v>
          </cell>
          <cell r="L8578" t="str">
            <v>X</v>
          </cell>
          <cell r="M8578">
            <v>0</v>
          </cell>
          <cell r="N8578">
            <v>0</v>
          </cell>
          <cell r="O8578" t="str">
            <v>CRODRIGUES</v>
          </cell>
          <cell r="P8578" t="str">
            <v>14:10:35</v>
          </cell>
          <cell r="Q8578" t="str">
            <v>SFARIA</v>
          </cell>
          <cell r="R8578" t="str">
            <v>15:38:01</v>
          </cell>
          <cell r="S8578" t="str">
            <v>EEM</v>
          </cell>
          <cell r="T8578">
            <v>0</v>
          </cell>
          <cell r="U8578">
            <v>0</v>
          </cell>
          <cell r="V8578">
            <v>0</v>
          </cell>
          <cell r="W8578" t="str">
            <v>EUR</v>
          </cell>
          <cell r="X8578" t="str">
            <v>00</v>
          </cell>
          <cell r="Y8578" t="str">
            <v>00</v>
          </cell>
          <cell r="Z8578">
            <v>0</v>
          </cell>
          <cell r="AA8578" t="str">
            <v>X</v>
          </cell>
          <cell r="AB8578">
            <v>0</v>
          </cell>
          <cell r="AC8578">
            <v>0</v>
          </cell>
          <cell r="AD8578">
            <v>0</v>
          </cell>
          <cell r="AE8578" t="str">
            <v>0000</v>
          </cell>
          <cell r="AF8578">
            <v>0</v>
          </cell>
          <cell r="AG8578">
            <v>0</v>
          </cell>
          <cell r="AH8578">
            <v>0</v>
          </cell>
          <cell r="AI8578" t="str">
            <v>0</v>
          </cell>
          <cell r="AJ8578">
            <v>0</v>
          </cell>
          <cell r="AK8578">
            <v>0</v>
          </cell>
          <cell r="AL8578" t="str">
            <v>85105010020</v>
          </cell>
          <cell r="AM8578">
            <v>0</v>
          </cell>
          <cell r="AN8578">
            <v>0</v>
          </cell>
          <cell r="AO8578">
            <v>0</v>
          </cell>
          <cell r="AP8578">
            <v>0</v>
          </cell>
          <cell r="AQ8578">
            <v>0</v>
          </cell>
          <cell r="AR8578">
            <v>0</v>
          </cell>
          <cell r="AS8578">
            <v>0</v>
          </cell>
          <cell r="AT8578">
            <v>0</v>
          </cell>
          <cell r="AU8578">
            <v>0</v>
          </cell>
          <cell r="AV8578">
            <v>0</v>
          </cell>
          <cell r="AW8578">
            <v>0</v>
          </cell>
          <cell r="AX8578">
            <v>0</v>
          </cell>
          <cell r="AY8578">
            <v>36917</v>
          </cell>
          <cell r="AZ8578">
            <v>38532</v>
          </cell>
          <cell r="BB8578">
            <v>36917</v>
          </cell>
          <cell r="BH8578">
            <v>0</v>
          </cell>
          <cell r="BI8578" t="str">
            <v>EUR</v>
          </cell>
          <cell r="BM8578">
            <v>0</v>
          </cell>
          <cell r="BN8578">
            <v>0</v>
          </cell>
          <cell r="BO8578">
            <v>0</v>
          </cell>
          <cell r="BP8578">
            <v>0</v>
          </cell>
          <cell r="BQ8578">
            <v>0</v>
          </cell>
          <cell r="BR8578">
            <v>0</v>
          </cell>
          <cell r="BS8578">
            <v>0</v>
          </cell>
          <cell r="BT8578">
            <v>0</v>
          </cell>
          <cell r="BU8578">
            <v>0</v>
          </cell>
          <cell r="BV8578">
            <v>0</v>
          </cell>
          <cell r="BW8578">
            <v>0</v>
          </cell>
          <cell r="BX8578">
            <v>0</v>
          </cell>
          <cell r="BY8578">
            <v>0</v>
          </cell>
          <cell r="BZ8578">
            <v>0</v>
          </cell>
          <cell r="CA8578">
            <v>0</v>
          </cell>
          <cell r="CB8578">
            <v>0</v>
          </cell>
        </row>
        <row r="8579">
          <cell r="B8579" t="str">
            <v>E505</v>
          </cell>
          <cell r="C8579" t="str">
            <v>CONS.FURT.I.P.BARROCA P.SANTO</v>
          </cell>
          <cell r="D8579" t="str">
            <v>D30-70</v>
          </cell>
          <cell r="E8579" t="str">
            <v>D30-70</v>
          </cell>
          <cell r="F8579">
            <v>0</v>
          </cell>
          <cell r="G8579">
            <v>0</v>
          </cell>
          <cell r="H8579" t="str">
            <v>EEM1</v>
          </cell>
          <cell r="I8579" t="str">
            <v>02</v>
          </cell>
          <cell r="J8579" t="str">
            <v>C0</v>
          </cell>
          <cell r="K8579">
            <v>0</v>
          </cell>
          <cell r="L8579" t="str">
            <v>X</v>
          </cell>
          <cell r="M8579">
            <v>0</v>
          </cell>
          <cell r="N8579">
            <v>0</v>
          </cell>
          <cell r="O8579" t="str">
            <v>CRODRIGUES</v>
          </cell>
          <cell r="P8579" t="str">
            <v>14:11:25</v>
          </cell>
          <cell r="Q8579" t="str">
            <v>SFARIA</v>
          </cell>
          <cell r="R8579" t="str">
            <v>15:33:13</v>
          </cell>
          <cell r="S8579" t="str">
            <v>EEM</v>
          </cell>
          <cell r="T8579">
            <v>0</v>
          </cell>
          <cell r="U8579">
            <v>0</v>
          </cell>
          <cell r="V8579">
            <v>0</v>
          </cell>
          <cell r="W8579" t="str">
            <v>EUR</v>
          </cell>
          <cell r="X8579" t="str">
            <v>00</v>
          </cell>
          <cell r="Y8579" t="str">
            <v>00</v>
          </cell>
          <cell r="Z8579">
            <v>0</v>
          </cell>
          <cell r="AA8579" t="str">
            <v>X</v>
          </cell>
          <cell r="AB8579">
            <v>0</v>
          </cell>
          <cell r="AC8579">
            <v>0</v>
          </cell>
          <cell r="AD8579">
            <v>0</v>
          </cell>
          <cell r="AE8579" t="str">
            <v>0000</v>
          </cell>
          <cell r="AF8579">
            <v>0</v>
          </cell>
          <cell r="AG8579">
            <v>0</v>
          </cell>
          <cell r="AH8579">
            <v>0</v>
          </cell>
          <cell r="AI8579" t="str">
            <v>0</v>
          </cell>
          <cell r="AJ8579">
            <v>0</v>
          </cell>
          <cell r="AK8579">
            <v>0</v>
          </cell>
          <cell r="AL8579" t="str">
            <v>85105010021</v>
          </cell>
          <cell r="AM8579">
            <v>0</v>
          </cell>
          <cell r="AN8579">
            <v>0</v>
          </cell>
          <cell r="AO8579">
            <v>0</v>
          </cell>
          <cell r="AP8579">
            <v>0</v>
          </cell>
          <cell r="AQ8579">
            <v>0</v>
          </cell>
          <cell r="AR8579">
            <v>0</v>
          </cell>
          <cell r="AS8579">
            <v>0</v>
          </cell>
          <cell r="AT8579">
            <v>0</v>
          </cell>
          <cell r="AU8579">
            <v>0</v>
          </cell>
          <cell r="AV8579">
            <v>0</v>
          </cell>
          <cell r="AW8579">
            <v>0</v>
          </cell>
          <cell r="AX8579">
            <v>0</v>
          </cell>
          <cell r="AY8579">
            <v>36917</v>
          </cell>
          <cell r="AZ8579">
            <v>38532</v>
          </cell>
          <cell r="BB8579">
            <v>36917</v>
          </cell>
          <cell r="BH8579">
            <v>0</v>
          </cell>
          <cell r="BI8579" t="str">
            <v>EUR</v>
          </cell>
          <cell r="BM8579">
            <v>0</v>
          </cell>
          <cell r="BN8579">
            <v>0</v>
          </cell>
          <cell r="BO8579">
            <v>0</v>
          </cell>
          <cell r="BP8579">
            <v>0</v>
          </cell>
          <cell r="BQ8579">
            <v>0</v>
          </cell>
          <cell r="BR8579">
            <v>0</v>
          </cell>
          <cell r="BS8579">
            <v>0</v>
          </cell>
          <cell r="BT8579">
            <v>0</v>
          </cell>
          <cell r="BU8579">
            <v>0</v>
          </cell>
          <cell r="BV8579">
            <v>0</v>
          </cell>
          <cell r="BW8579">
            <v>0</v>
          </cell>
          <cell r="BX8579">
            <v>0</v>
          </cell>
          <cell r="BY8579">
            <v>0</v>
          </cell>
          <cell r="BZ8579">
            <v>0</v>
          </cell>
          <cell r="CA8579">
            <v>0</v>
          </cell>
          <cell r="CB8579">
            <v>0</v>
          </cell>
        </row>
        <row r="8580">
          <cell r="B8580" t="str">
            <v>E505</v>
          </cell>
          <cell r="C8580" t="str">
            <v>CONS.FURT.I.P.PEDRAS PRETAS P.SANTO</v>
          </cell>
          <cell r="D8580" t="str">
            <v>D30-70</v>
          </cell>
          <cell r="E8580" t="str">
            <v>D30-70</v>
          </cell>
          <cell r="F8580">
            <v>0</v>
          </cell>
          <cell r="G8580">
            <v>0</v>
          </cell>
          <cell r="H8580" t="str">
            <v>EEM1</v>
          </cell>
          <cell r="I8580" t="str">
            <v>02</v>
          </cell>
          <cell r="J8580" t="str">
            <v>C0</v>
          </cell>
          <cell r="K8580">
            <v>0</v>
          </cell>
          <cell r="L8580" t="str">
            <v>X</v>
          </cell>
          <cell r="M8580">
            <v>0</v>
          </cell>
          <cell r="N8580">
            <v>0</v>
          </cell>
          <cell r="O8580" t="str">
            <v>CRODRIGUES</v>
          </cell>
          <cell r="P8580" t="str">
            <v>14:12:19</v>
          </cell>
          <cell r="Q8580" t="str">
            <v>SFARIA</v>
          </cell>
          <cell r="R8580" t="str">
            <v>15:37:16</v>
          </cell>
          <cell r="S8580" t="str">
            <v>EEM</v>
          </cell>
          <cell r="T8580">
            <v>0</v>
          </cell>
          <cell r="U8580">
            <v>0</v>
          </cell>
          <cell r="V8580">
            <v>0</v>
          </cell>
          <cell r="W8580" t="str">
            <v>EUR</v>
          </cell>
          <cell r="X8580" t="str">
            <v>00</v>
          </cell>
          <cell r="Y8580" t="str">
            <v>00</v>
          </cell>
          <cell r="Z8580">
            <v>0</v>
          </cell>
          <cell r="AA8580" t="str">
            <v>X</v>
          </cell>
          <cell r="AB8580">
            <v>0</v>
          </cell>
          <cell r="AC8580">
            <v>0</v>
          </cell>
          <cell r="AD8580">
            <v>0</v>
          </cell>
          <cell r="AE8580" t="str">
            <v>0000</v>
          </cell>
          <cell r="AF8580">
            <v>0</v>
          </cell>
          <cell r="AG8580">
            <v>0</v>
          </cell>
          <cell r="AH8580">
            <v>0</v>
          </cell>
          <cell r="AI8580" t="str">
            <v>0</v>
          </cell>
          <cell r="AJ8580">
            <v>0</v>
          </cell>
          <cell r="AK8580">
            <v>0</v>
          </cell>
          <cell r="AL8580" t="str">
            <v>85105010022</v>
          </cell>
          <cell r="AM8580">
            <v>0</v>
          </cell>
          <cell r="AN8580">
            <v>0</v>
          </cell>
          <cell r="AO8580">
            <v>0</v>
          </cell>
          <cell r="AP8580">
            <v>0</v>
          </cell>
          <cell r="AQ8580">
            <v>0</v>
          </cell>
          <cell r="AR8580">
            <v>0</v>
          </cell>
          <cell r="AS8580">
            <v>0</v>
          </cell>
          <cell r="AT8580">
            <v>0</v>
          </cell>
          <cell r="AU8580">
            <v>0</v>
          </cell>
          <cell r="AV8580">
            <v>0</v>
          </cell>
          <cell r="AW8580">
            <v>0</v>
          </cell>
          <cell r="AX8580">
            <v>0</v>
          </cell>
          <cell r="AY8580">
            <v>36917</v>
          </cell>
          <cell r="AZ8580">
            <v>38532</v>
          </cell>
          <cell r="BB8580">
            <v>36917</v>
          </cell>
          <cell r="BH8580">
            <v>0</v>
          </cell>
          <cell r="BI8580" t="str">
            <v>EUR</v>
          </cell>
          <cell r="BM8580">
            <v>0</v>
          </cell>
          <cell r="BN8580">
            <v>0</v>
          </cell>
          <cell r="BO8580">
            <v>0</v>
          </cell>
          <cell r="BP8580">
            <v>0</v>
          </cell>
          <cell r="BQ8580">
            <v>0</v>
          </cell>
          <cell r="BR8580">
            <v>0</v>
          </cell>
          <cell r="BS8580">
            <v>0</v>
          </cell>
          <cell r="BT8580">
            <v>0</v>
          </cell>
          <cell r="BU8580">
            <v>0</v>
          </cell>
          <cell r="BV8580">
            <v>0</v>
          </cell>
          <cell r="BW8580">
            <v>0</v>
          </cell>
          <cell r="BX8580">
            <v>0</v>
          </cell>
          <cell r="BY8580">
            <v>0</v>
          </cell>
          <cell r="BZ8580">
            <v>0</v>
          </cell>
          <cell r="CA8580">
            <v>0</v>
          </cell>
          <cell r="CB8580">
            <v>0</v>
          </cell>
        </row>
        <row r="8581">
          <cell r="B8581" t="str">
            <v>E505</v>
          </cell>
          <cell r="C8581" t="str">
            <v>CONS.FURT.I.P.PRAIA P.SANTO</v>
          </cell>
          <cell r="D8581" t="str">
            <v>D30-70</v>
          </cell>
          <cell r="E8581" t="str">
            <v>D30-70</v>
          </cell>
          <cell r="F8581">
            <v>0</v>
          </cell>
          <cell r="G8581">
            <v>0</v>
          </cell>
          <cell r="H8581" t="str">
            <v>EEM1</v>
          </cell>
          <cell r="I8581" t="str">
            <v>02</v>
          </cell>
          <cell r="J8581" t="str">
            <v>C0</v>
          </cell>
          <cell r="K8581">
            <v>0</v>
          </cell>
          <cell r="L8581" t="str">
            <v>X</v>
          </cell>
          <cell r="M8581">
            <v>0</v>
          </cell>
          <cell r="N8581">
            <v>0</v>
          </cell>
          <cell r="O8581" t="str">
            <v>CRODRIGUES</v>
          </cell>
          <cell r="P8581" t="str">
            <v>14:13:18</v>
          </cell>
          <cell r="Q8581" t="str">
            <v>SFARIA</v>
          </cell>
          <cell r="R8581" t="str">
            <v>15:37:44</v>
          </cell>
          <cell r="S8581" t="str">
            <v>EEM</v>
          </cell>
          <cell r="T8581">
            <v>0</v>
          </cell>
          <cell r="U8581">
            <v>0</v>
          </cell>
          <cell r="V8581">
            <v>0</v>
          </cell>
          <cell r="W8581" t="str">
            <v>EUR</v>
          </cell>
          <cell r="X8581" t="str">
            <v>00</v>
          </cell>
          <cell r="Y8581" t="str">
            <v>00</v>
          </cell>
          <cell r="Z8581">
            <v>0</v>
          </cell>
          <cell r="AA8581" t="str">
            <v>X</v>
          </cell>
          <cell r="AB8581">
            <v>0</v>
          </cell>
          <cell r="AC8581">
            <v>0</v>
          </cell>
          <cell r="AD8581">
            <v>0</v>
          </cell>
          <cell r="AE8581" t="str">
            <v>0000</v>
          </cell>
          <cell r="AF8581">
            <v>0</v>
          </cell>
          <cell r="AG8581">
            <v>0</v>
          </cell>
          <cell r="AH8581">
            <v>0</v>
          </cell>
          <cell r="AI8581" t="str">
            <v>0</v>
          </cell>
          <cell r="AJ8581">
            <v>0</v>
          </cell>
          <cell r="AK8581">
            <v>0</v>
          </cell>
          <cell r="AL8581" t="str">
            <v>85105010023</v>
          </cell>
          <cell r="AM8581">
            <v>0</v>
          </cell>
          <cell r="AN8581">
            <v>0</v>
          </cell>
          <cell r="AO8581">
            <v>0</v>
          </cell>
          <cell r="AP8581">
            <v>0</v>
          </cell>
          <cell r="AQ8581">
            <v>0</v>
          </cell>
          <cell r="AR8581">
            <v>0</v>
          </cell>
          <cell r="AS8581">
            <v>0</v>
          </cell>
          <cell r="AT8581">
            <v>0</v>
          </cell>
          <cell r="AU8581">
            <v>0</v>
          </cell>
          <cell r="AV8581">
            <v>0</v>
          </cell>
          <cell r="AW8581">
            <v>0</v>
          </cell>
          <cell r="AX8581">
            <v>0</v>
          </cell>
          <cell r="AY8581">
            <v>36917</v>
          </cell>
          <cell r="AZ8581">
            <v>38532</v>
          </cell>
          <cell r="BB8581">
            <v>36917</v>
          </cell>
          <cell r="BH8581">
            <v>0</v>
          </cell>
          <cell r="BI8581" t="str">
            <v>EUR</v>
          </cell>
          <cell r="BM8581">
            <v>0</v>
          </cell>
          <cell r="BN8581">
            <v>0</v>
          </cell>
          <cell r="BO8581">
            <v>0</v>
          </cell>
          <cell r="BP8581">
            <v>0</v>
          </cell>
          <cell r="BQ8581">
            <v>0</v>
          </cell>
          <cell r="BR8581">
            <v>0</v>
          </cell>
          <cell r="BS8581">
            <v>0</v>
          </cell>
          <cell r="BT8581">
            <v>0</v>
          </cell>
          <cell r="BU8581">
            <v>0</v>
          </cell>
          <cell r="BV8581">
            <v>0</v>
          </cell>
          <cell r="BW8581">
            <v>0</v>
          </cell>
          <cell r="BX8581">
            <v>0</v>
          </cell>
          <cell r="BY8581">
            <v>0</v>
          </cell>
          <cell r="BZ8581">
            <v>0</v>
          </cell>
          <cell r="CA8581">
            <v>0</v>
          </cell>
          <cell r="CB8581">
            <v>0</v>
          </cell>
        </row>
        <row r="8582">
          <cell r="B8582" t="str">
            <v>E505</v>
          </cell>
          <cell r="C8582" t="str">
            <v>CONS.FURT.I.P.MORENOS P.SANTO</v>
          </cell>
          <cell r="D8582" t="str">
            <v>D30-70</v>
          </cell>
          <cell r="E8582" t="str">
            <v>D30-70</v>
          </cell>
          <cell r="F8582">
            <v>0</v>
          </cell>
          <cell r="G8582">
            <v>0</v>
          </cell>
          <cell r="H8582" t="str">
            <v>EEM1</v>
          </cell>
          <cell r="I8582" t="str">
            <v>02</v>
          </cell>
          <cell r="J8582" t="str">
            <v>C0</v>
          </cell>
          <cell r="K8582">
            <v>0</v>
          </cell>
          <cell r="L8582" t="str">
            <v>X</v>
          </cell>
          <cell r="M8582">
            <v>0</v>
          </cell>
          <cell r="N8582">
            <v>0</v>
          </cell>
          <cell r="O8582" t="str">
            <v>CRODRIGUES</v>
          </cell>
          <cell r="P8582" t="str">
            <v>14:14:27</v>
          </cell>
          <cell r="Q8582" t="str">
            <v>SFARIA</v>
          </cell>
          <cell r="R8582" t="str">
            <v>15:36:46</v>
          </cell>
          <cell r="S8582" t="str">
            <v>EEM</v>
          </cell>
          <cell r="T8582">
            <v>0</v>
          </cell>
          <cell r="U8582">
            <v>0</v>
          </cell>
          <cell r="V8582">
            <v>0</v>
          </cell>
          <cell r="W8582" t="str">
            <v>EUR</v>
          </cell>
          <cell r="X8582" t="str">
            <v>00</v>
          </cell>
          <cell r="Y8582" t="str">
            <v>00</v>
          </cell>
          <cell r="Z8582">
            <v>0</v>
          </cell>
          <cell r="AA8582" t="str">
            <v>X</v>
          </cell>
          <cell r="AB8582">
            <v>0</v>
          </cell>
          <cell r="AC8582">
            <v>0</v>
          </cell>
          <cell r="AD8582">
            <v>0</v>
          </cell>
          <cell r="AE8582" t="str">
            <v>0000</v>
          </cell>
          <cell r="AF8582">
            <v>0</v>
          </cell>
          <cell r="AG8582">
            <v>0</v>
          </cell>
          <cell r="AH8582">
            <v>0</v>
          </cell>
          <cell r="AI8582" t="str">
            <v>0</v>
          </cell>
          <cell r="AJ8582">
            <v>0</v>
          </cell>
          <cell r="AK8582">
            <v>0</v>
          </cell>
          <cell r="AL8582" t="str">
            <v>85105010024</v>
          </cell>
          <cell r="AM8582">
            <v>0</v>
          </cell>
          <cell r="AN8582">
            <v>0</v>
          </cell>
          <cell r="AO8582">
            <v>0</v>
          </cell>
          <cell r="AP8582">
            <v>0</v>
          </cell>
          <cell r="AQ8582">
            <v>0</v>
          </cell>
          <cell r="AR8582">
            <v>0</v>
          </cell>
          <cell r="AS8582">
            <v>0</v>
          </cell>
          <cell r="AT8582">
            <v>0</v>
          </cell>
          <cell r="AU8582">
            <v>0</v>
          </cell>
          <cell r="AV8582">
            <v>0</v>
          </cell>
          <cell r="AW8582">
            <v>0</v>
          </cell>
          <cell r="AX8582">
            <v>0</v>
          </cell>
          <cell r="AY8582">
            <v>36917</v>
          </cell>
          <cell r="AZ8582">
            <v>38532</v>
          </cell>
          <cell r="BB8582">
            <v>36917</v>
          </cell>
          <cell r="BH8582">
            <v>0</v>
          </cell>
          <cell r="BI8582" t="str">
            <v>EUR</v>
          </cell>
          <cell r="BM8582">
            <v>0</v>
          </cell>
          <cell r="BN8582">
            <v>0</v>
          </cell>
          <cell r="BO8582">
            <v>0</v>
          </cell>
          <cell r="BP8582">
            <v>0</v>
          </cell>
          <cell r="BQ8582">
            <v>0</v>
          </cell>
          <cell r="BR8582">
            <v>0</v>
          </cell>
          <cell r="BS8582">
            <v>0</v>
          </cell>
          <cell r="BT8582">
            <v>0</v>
          </cell>
          <cell r="BU8582">
            <v>0</v>
          </cell>
          <cell r="BV8582">
            <v>0</v>
          </cell>
          <cell r="BW8582">
            <v>0</v>
          </cell>
          <cell r="BX8582">
            <v>0</v>
          </cell>
          <cell r="BY8582">
            <v>0</v>
          </cell>
          <cell r="BZ8582">
            <v>0</v>
          </cell>
          <cell r="CA8582">
            <v>0</v>
          </cell>
          <cell r="CB8582">
            <v>0</v>
          </cell>
        </row>
        <row r="8583">
          <cell r="B8583" t="str">
            <v>E506</v>
          </cell>
          <cell r="C8583" t="str">
            <v>CONS.FURT.PT´S CENTRO CIDADE P.SANTO</v>
          </cell>
          <cell r="D8583" t="str">
            <v>D30-70</v>
          </cell>
          <cell r="E8583" t="str">
            <v>D30-70</v>
          </cell>
          <cell r="F8583">
            <v>0</v>
          </cell>
          <cell r="G8583">
            <v>0</v>
          </cell>
          <cell r="H8583" t="str">
            <v>EEM1</v>
          </cell>
          <cell r="I8583" t="str">
            <v>02</v>
          </cell>
          <cell r="J8583" t="str">
            <v>A5</v>
          </cell>
          <cell r="K8583">
            <v>0</v>
          </cell>
          <cell r="L8583" t="str">
            <v>X</v>
          </cell>
          <cell r="M8583">
            <v>0</v>
          </cell>
          <cell r="N8583">
            <v>0</v>
          </cell>
          <cell r="O8583" t="str">
            <v>CRODRIGUES</v>
          </cell>
          <cell r="P8583" t="str">
            <v>15:03:53</v>
          </cell>
          <cell r="Q8583" t="str">
            <v>MFERREIRA</v>
          </cell>
          <cell r="R8583" t="str">
            <v>15:51:39</v>
          </cell>
          <cell r="S8583" t="str">
            <v>EEM</v>
          </cell>
          <cell r="T8583">
            <v>0</v>
          </cell>
          <cell r="U8583">
            <v>0</v>
          </cell>
          <cell r="V8583">
            <v>0</v>
          </cell>
          <cell r="W8583" t="str">
            <v>EUR</v>
          </cell>
          <cell r="X8583" t="str">
            <v>00</v>
          </cell>
          <cell r="Y8583" t="str">
            <v>00</v>
          </cell>
          <cell r="Z8583">
            <v>0</v>
          </cell>
          <cell r="AA8583" t="str">
            <v>X</v>
          </cell>
          <cell r="AB8583">
            <v>0</v>
          </cell>
          <cell r="AC8583">
            <v>0</v>
          </cell>
          <cell r="AD8583">
            <v>0</v>
          </cell>
          <cell r="AE8583" t="str">
            <v>0000</v>
          </cell>
          <cell r="AF8583">
            <v>0</v>
          </cell>
          <cell r="AG8583">
            <v>0</v>
          </cell>
          <cell r="AH8583">
            <v>0</v>
          </cell>
          <cell r="AI8583" t="str">
            <v>0</v>
          </cell>
          <cell r="AJ8583">
            <v>0</v>
          </cell>
          <cell r="AK8583">
            <v>0</v>
          </cell>
          <cell r="AL8583" t="str">
            <v>85105004001</v>
          </cell>
          <cell r="AM8583">
            <v>0</v>
          </cell>
          <cell r="AN8583">
            <v>0</v>
          </cell>
          <cell r="AO8583">
            <v>0</v>
          </cell>
          <cell r="AP8583">
            <v>0</v>
          </cell>
          <cell r="AQ8583">
            <v>0</v>
          </cell>
          <cell r="AR8583">
            <v>0</v>
          </cell>
          <cell r="AS8583">
            <v>0</v>
          </cell>
          <cell r="AT8583">
            <v>0</v>
          </cell>
          <cell r="AU8583">
            <v>0</v>
          </cell>
          <cell r="AV8583">
            <v>0</v>
          </cell>
          <cell r="AW8583">
            <v>0</v>
          </cell>
          <cell r="AX8583">
            <v>0</v>
          </cell>
          <cell r="AY8583">
            <v>36917</v>
          </cell>
          <cell r="AZ8583">
            <v>38719</v>
          </cell>
          <cell r="BB8583">
            <v>36917</v>
          </cell>
          <cell r="BH8583">
            <v>0</v>
          </cell>
          <cell r="BI8583" t="str">
            <v>EUR</v>
          </cell>
          <cell r="BM8583">
            <v>0</v>
          </cell>
          <cell r="BN8583">
            <v>0</v>
          </cell>
          <cell r="BO8583">
            <v>0</v>
          </cell>
          <cell r="BP8583">
            <v>0</v>
          </cell>
          <cell r="BQ8583">
            <v>0</v>
          </cell>
          <cell r="BR8583">
            <v>0</v>
          </cell>
          <cell r="BS8583">
            <v>0</v>
          </cell>
          <cell r="BT8583">
            <v>0</v>
          </cell>
          <cell r="BU8583">
            <v>0</v>
          </cell>
          <cell r="BV8583">
            <v>0</v>
          </cell>
          <cell r="BW8583">
            <v>0</v>
          </cell>
          <cell r="BX8583">
            <v>0</v>
          </cell>
          <cell r="BY8583">
            <v>0</v>
          </cell>
          <cell r="BZ8583">
            <v>0</v>
          </cell>
          <cell r="CA8583">
            <v>0</v>
          </cell>
          <cell r="CB8583">
            <v>0</v>
          </cell>
        </row>
        <row r="8584">
          <cell r="B8584" t="str">
            <v>E506</v>
          </cell>
          <cell r="C8584" t="str">
            <v>CONS.FURT.PT´S VALE DO TOURO P.SANTO</v>
          </cell>
          <cell r="D8584" t="str">
            <v>D30-70</v>
          </cell>
          <cell r="E8584" t="str">
            <v>D30-70</v>
          </cell>
          <cell r="F8584">
            <v>0</v>
          </cell>
          <cell r="G8584">
            <v>0</v>
          </cell>
          <cell r="H8584" t="str">
            <v>EEM1</v>
          </cell>
          <cell r="I8584" t="str">
            <v>02</v>
          </cell>
          <cell r="J8584" t="str">
            <v>A5</v>
          </cell>
          <cell r="K8584">
            <v>0</v>
          </cell>
          <cell r="L8584" t="str">
            <v>X</v>
          </cell>
          <cell r="M8584">
            <v>0</v>
          </cell>
          <cell r="N8584">
            <v>0</v>
          </cell>
          <cell r="O8584" t="str">
            <v>CRODRIGUES</v>
          </cell>
          <cell r="P8584" t="str">
            <v>15:06:39</v>
          </cell>
          <cell r="Q8584" t="str">
            <v>SFARIA</v>
          </cell>
          <cell r="R8584" t="str">
            <v>15:43:51</v>
          </cell>
          <cell r="S8584" t="str">
            <v>EEM</v>
          </cell>
          <cell r="T8584">
            <v>0</v>
          </cell>
          <cell r="U8584">
            <v>0</v>
          </cell>
          <cell r="V8584">
            <v>0</v>
          </cell>
          <cell r="W8584" t="str">
            <v>EUR</v>
          </cell>
          <cell r="X8584" t="str">
            <v>00</v>
          </cell>
          <cell r="Y8584" t="str">
            <v>00</v>
          </cell>
          <cell r="Z8584">
            <v>0</v>
          </cell>
          <cell r="AA8584" t="str">
            <v>X</v>
          </cell>
          <cell r="AB8584">
            <v>0</v>
          </cell>
          <cell r="AC8584">
            <v>0</v>
          </cell>
          <cell r="AD8584">
            <v>0</v>
          </cell>
          <cell r="AE8584" t="str">
            <v>0000</v>
          </cell>
          <cell r="AF8584">
            <v>0</v>
          </cell>
          <cell r="AG8584">
            <v>0</v>
          </cell>
          <cell r="AH8584">
            <v>0</v>
          </cell>
          <cell r="AI8584" t="str">
            <v>0</v>
          </cell>
          <cell r="AJ8584">
            <v>0</v>
          </cell>
          <cell r="AK8584">
            <v>0</v>
          </cell>
          <cell r="AL8584" t="str">
            <v>85105004003</v>
          </cell>
          <cell r="AM8584">
            <v>0</v>
          </cell>
          <cell r="AN8584">
            <v>0</v>
          </cell>
          <cell r="AO8584">
            <v>0</v>
          </cell>
          <cell r="AP8584">
            <v>0</v>
          </cell>
          <cell r="AQ8584">
            <v>0</v>
          </cell>
          <cell r="AR8584">
            <v>0</v>
          </cell>
          <cell r="AS8584">
            <v>0</v>
          </cell>
          <cell r="AT8584">
            <v>0</v>
          </cell>
          <cell r="AU8584">
            <v>0</v>
          </cell>
          <cell r="AV8584">
            <v>0</v>
          </cell>
          <cell r="AW8584">
            <v>0</v>
          </cell>
          <cell r="AX8584">
            <v>0</v>
          </cell>
          <cell r="AY8584">
            <v>36917</v>
          </cell>
          <cell r="AZ8584">
            <v>38532</v>
          </cell>
          <cell r="BB8584">
            <v>36917</v>
          </cell>
          <cell r="BH8584">
            <v>0</v>
          </cell>
          <cell r="BI8584" t="str">
            <v>EUR</v>
          </cell>
          <cell r="BM8584">
            <v>0</v>
          </cell>
          <cell r="BN8584">
            <v>0</v>
          </cell>
          <cell r="BO8584">
            <v>0</v>
          </cell>
          <cell r="BP8584">
            <v>0</v>
          </cell>
          <cell r="BQ8584">
            <v>0</v>
          </cell>
          <cell r="BR8584">
            <v>0</v>
          </cell>
          <cell r="BS8584">
            <v>0</v>
          </cell>
          <cell r="BT8584">
            <v>0</v>
          </cell>
          <cell r="BU8584">
            <v>0</v>
          </cell>
          <cell r="BV8584">
            <v>0</v>
          </cell>
          <cell r="BW8584">
            <v>0</v>
          </cell>
          <cell r="BX8584">
            <v>0</v>
          </cell>
          <cell r="BY8584">
            <v>0</v>
          </cell>
          <cell r="BZ8584">
            <v>0</v>
          </cell>
          <cell r="CA8584">
            <v>0</v>
          </cell>
          <cell r="CB8584">
            <v>0</v>
          </cell>
        </row>
        <row r="8585">
          <cell r="B8585" t="str">
            <v>E506</v>
          </cell>
          <cell r="C8585" t="str">
            <v>CONS.FURT.PT´S SERRA P.SANTO</v>
          </cell>
          <cell r="D8585" t="str">
            <v>D30-70</v>
          </cell>
          <cell r="E8585" t="str">
            <v>D30-70</v>
          </cell>
          <cell r="F8585">
            <v>0</v>
          </cell>
          <cell r="G8585">
            <v>0</v>
          </cell>
          <cell r="H8585" t="str">
            <v>EEM1</v>
          </cell>
          <cell r="I8585" t="str">
            <v>02</v>
          </cell>
          <cell r="J8585" t="str">
            <v>A5</v>
          </cell>
          <cell r="K8585">
            <v>0</v>
          </cell>
          <cell r="L8585" t="str">
            <v>X</v>
          </cell>
          <cell r="M8585">
            <v>0</v>
          </cell>
          <cell r="N8585">
            <v>0</v>
          </cell>
          <cell r="O8585" t="str">
            <v>CRODRIGUES</v>
          </cell>
          <cell r="P8585" t="str">
            <v>15:07:54</v>
          </cell>
          <cell r="Q8585" t="str">
            <v>SFARIA</v>
          </cell>
          <cell r="R8585" t="str">
            <v>15:43:21</v>
          </cell>
          <cell r="S8585" t="str">
            <v>EEM</v>
          </cell>
          <cell r="T8585">
            <v>0</v>
          </cell>
          <cell r="U8585">
            <v>0</v>
          </cell>
          <cell r="V8585">
            <v>0</v>
          </cell>
          <cell r="W8585" t="str">
            <v>EUR</v>
          </cell>
          <cell r="X8585" t="str">
            <v>00</v>
          </cell>
          <cell r="Y8585" t="str">
            <v>00</v>
          </cell>
          <cell r="Z8585">
            <v>0</v>
          </cell>
          <cell r="AA8585" t="str">
            <v>X</v>
          </cell>
          <cell r="AB8585">
            <v>0</v>
          </cell>
          <cell r="AC8585">
            <v>0</v>
          </cell>
          <cell r="AD8585">
            <v>0</v>
          </cell>
          <cell r="AE8585" t="str">
            <v>0000</v>
          </cell>
          <cell r="AF8585">
            <v>0</v>
          </cell>
          <cell r="AG8585">
            <v>0</v>
          </cell>
          <cell r="AH8585">
            <v>0</v>
          </cell>
          <cell r="AI8585" t="str">
            <v>0</v>
          </cell>
          <cell r="AJ8585">
            <v>0</v>
          </cell>
          <cell r="AK8585">
            <v>0</v>
          </cell>
          <cell r="AL8585" t="str">
            <v>85105004004</v>
          </cell>
          <cell r="AM8585">
            <v>0</v>
          </cell>
          <cell r="AN8585">
            <v>0</v>
          </cell>
          <cell r="AO8585">
            <v>0</v>
          </cell>
          <cell r="AP8585">
            <v>0</v>
          </cell>
          <cell r="AQ8585">
            <v>0</v>
          </cell>
          <cell r="AR8585">
            <v>0</v>
          </cell>
          <cell r="AS8585">
            <v>0</v>
          </cell>
          <cell r="AT8585">
            <v>0</v>
          </cell>
          <cell r="AU8585">
            <v>0</v>
          </cell>
          <cell r="AV8585">
            <v>0</v>
          </cell>
          <cell r="AW8585">
            <v>0</v>
          </cell>
          <cell r="AX8585">
            <v>0</v>
          </cell>
          <cell r="AY8585">
            <v>36917</v>
          </cell>
          <cell r="AZ8585">
            <v>38532</v>
          </cell>
          <cell r="BB8585">
            <v>36917</v>
          </cell>
          <cell r="BH8585">
            <v>0</v>
          </cell>
          <cell r="BI8585" t="str">
            <v>EUR</v>
          </cell>
          <cell r="BM8585">
            <v>0</v>
          </cell>
          <cell r="BN8585">
            <v>0</v>
          </cell>
          <cell r="BO8585">
            <v>0</v>
          </cell>
          <cell r="BP8585">
            <v>0</v>
          </cell>
          <cell r="BQ8585">
            <v>0</v>
          </cell>
          <cell r="BR8585">
            <v>0</v>
          </cell>
          <cell r="BS8585">
            <v>0</v>
          </cell>
          <cell r="BT8585">
            <v>0</v>
          </cell>
          <cell r="BU8585">
            <v>0</v>
          </cell>
          <cell r="BV8585">
            <v>0</v>
          </cell>
          <cell r="BW8585">
            <v>0</v>
          </cell>
          <cell r="BX8585">
            <v>0</v>
          </cell>
          <cell r="BY8585">
            <v>0</v>
          </cell>
          <cell r="BZ8585">
            <v>0</v>
          </cell>
          <cell r="CA8585">
            <v>0</v>
          </cell>
          <cell r="CB8585">
            <v>0</v>
          </cell>
        </row>
        <row r="8586">
          <cell r="B8586" t="str">
            <v>E506</v>
          </cell>
          <cell r="C8586" t="str">
            <v>CONS.FURT.PT´S CAMACHA P.SANTO</v>
          </cell>
          <cell r="D8586" t="str">
            <v>D30-70</v>
          </cell>
          <cell r="E8586" t="str">
            <v>D30-70</v>
          </cell>
          <cell r="F8586">
            <v>0</v>
          </cell>
          <cell r="G8586">
            <v>0</v>
          </cell>
          <cell r="H8586" t="str">
            <v>EEM1</v>
          </cell>
          <cell r="I8586" t="str">
            <v>02</v>
          </cell>
          <cell r="J8586" t="str">
            <v>A5</v>
          </cell>
          <cell r="K8586">
            <v>0</v>
          </cell>
          <cell r="L8586" t="str">
            <v>X</v>
          </cell>
          <cell r="M8586">
            <v>0</v>
          </cell>
          <cell r="N8586">
            <v>0</v>
          </cell>
          <cell r="O8586" t="str">
            <v>CRODRIGUES</v>
          </cell>
          <cell r="P8586" t="str">
            <v>15:08:52</v>
          </cell>
          <cell r="Q8586" t="str">
            <v>MFERREIRA</v>
          </cell>
          <cell r="R8586" t="str">
            <v>15:51:52</v>
          </cell>
          <cell r="S8586" t="str">
            <v>EEM</v>
          </cell>
          <cell r="T8586">
            <v>0</v>
          </cell>
          <cell r="U8586">
            <v>0</v>
          </cell>
          <cell r="V8586">
            <v>0</v>
          </cell>
          <cell r="W8586" t="str">
            <v>EUR</v>
          </cell>
          <cell r="X8586" t="str">
            <v>00</v>
          </cell>
          <cell r="Y8586" t="str">
            <v>00</v>
          </cell>
          <cell r="Z8586">
            <v>0</v>
          </cell>
          <cell r="AA8586" t="str">
            <v>X</v>
          </cell>
          <cell r="AB8586">
            <v>0</v>
          </cell>
          <cell r="AC8586">
            <v>0</v>
          </cell>
          <cell r="AD8586">
            <v>0</v>
          </cell>
          <cell r="AE8586" t="str">
            <v>0000</v>
          </cell>
          <cell r="AF8586">
            <v>0</v>
          </cell>
          <cell r="AG8586">
            <v>0</v>
          </cell>
          <cell r="AH8586">
            <v>0</v>
          </cell>
          <cell r="AI8586" t="str">
            <v>0</v>
          </cell>
          <cell r="AJ8586">
            <v>0</v>
          </cell>
          <cell r="AK8586">
            <v>0</v>
          </cell>
          <cell r="AL8586" t="str">
            <v>85105004005</v>
          </cell>
          <cell r="AM8586">
            <v>0</v>
          </cell>
          <cell r="AN8586">
            <v>0</v>
          </cell>
          <cell r="AO8586">
            <v>0</v>
          </cell>
          <cell r="AP8586">
            <v>0</v>
          </cell>
          <cell r="AQ8586">
            <v>0</v>
          </cell>
          <cell r="AR8586">
            <v>0</v>
          </cell>
          <cell r="AS8586">
            <v>0</v>
          </cell>
          <cell r="AT8586">
            <v>0</v>
          </cell>
          <cell r="AU8586">
            <v>0</v>
          </cell>
          <cell r="AV8586">
            <v>0</v>
          </cell>
          <cell r="AW8586">
            <v>0</v>
          </cell>
          <cell r="AX8586">
            <v>0</v>
          </cell>
          <cell r="AY8586">
            <v>36917</v>
          </cell>
          <cell r="AZ8586">
            <v>38719</v>
          </cell>
          <cell r="BB8586">
            <v>36917</v>
          </cell>
          <cell r="BH8586">
            <v>0</v>
          </cell>
          <cell r="BI8586" t="str">
            <v>EUR</v>
          </cell>
          <cell r="BM8586">
            <v>0</v>
          </cell>
          <cell r="BN8586">
            <v>0</v>
          </cell>
          <cell r="BO8586">
            <v>0</v>
          </cell>
          <cell r="BP8586">
            <v>0</v>
          </cell>
          <cell r="BQ8586">
            <v>0</v>
          </cell>
          <cell r="BR8586">
            <v>0</v>
          </cell>
          <cell r="BS8586">
            <v>0</v>
          </cell>
          <cell r="BT8586">
            <v>0</v>
          </cell>
          <cell r="BU8586">
            <v>0</v>
          </cell>
          <cell r="BV8586">
            <v>0</v>
          </cell>
          <cell r="BW8586">
            <v>0</v>
          </cell>
          <cell r="BX8586">
            <v>0</v>
          </cell>
          <cell r="BY8586">
            <v>0</v>
          </cell>
          <cell r="BZ8586">
            <v>0</v>
          </cell>
          <cell r="CA8586">
            <v>0</v>
          </cell>
          <cell r="CB8586">
            <v>0</v>
          </cell>
        </row>
        <row r="8587">
          <cell r="B8587" t="str">
            <v>E506</v>
          </cell>
          <cell r="C8587" t="str">
            <v>CONS.FURT.PT´S CAMPO CIMA P.SANTO</v>
          </cell>
          <cell r="D8587" t="str">
            <v>D30-70</v>
          </cell>
          <cell r="E8587" t="str">
            <v>D30-70</v>
          </cell>
          <cell r="F8587">
            <v>0</v>
          </cell>
          <cell r="G8587">
            <v>0</v>
          </cell>
          <cell r="H8587" t="str">
            <v>EEM1</v>
          </cell>
          <cell r="I8587" t="str">
            <v>02</v>
          </cell>
          <cell r="J8587" t="str">
            <v>A5</v>
          </cell>
          <cell r="K8587">
            <v>0</v>
          </cell>
          <cell r="L8587" t="str">
            <v>X</v>
          </cell>
          <cell r="M8587">
            <v>0</v>
          </cell>
          <cell r="N8587">
            <v>0</v>
          </cell>
          <cell r="O8587" t="str">
            <v>CRODRIGUES</v>
          </cell>
          <cell r="P8587" t="str">
            <v>15:28:28</v>
          </cell>
          <cell r="Q8587" t="str">
            <v>SFARIA</v>
          </cell>
          <cell r="R8587" t="str">
            <v>15:39:51</v>
          </cell>
          <cell r="S8587" t="str">
            <v>EEM</v>
          </cell>
          <cell r="T8587">
            <v>0</v>
          </cell>
          <cell r="U8587">
            <v>0</v>
          </cell>
          <cell r="V8587">
            <v>0</v>
          </cell>
          <cell r="W8587" t="str">
            <v>EUR</v>
          </cell>
          <cell r="X8587" t="str">
            <v>00</v>
          </cell>
          <cell r="Y8587" t="str">
            <v>00</v>
          </cell>
          <cell r="Z8587">
            <v>0</v>
          </cell>
          <cell r="AA8587" t="str">
            <v>X</v>
          </cell>
          <cell r="AB8587">
            <v>0</v>
          </cell>
          <cell r="AC8587">
            <v>0</v>
          </cell>
          <cell r="AD8587">
            <v>0</v>
          </cell>
          <cell r="AE8587" t="str">
            <v>0000</v>
          </cell>
          <cell r="AF8587">
            <v>0</v>
          </cell>
          <cell r="AG8587">
            <v>0</v>
          </cell>
          <cell r="AH8587">
            <v>0</v>
          </cell>
          <cell r="AI8587" t="str">
            <v>0</v>
          </cell>
          <cell r="AJ8587">
            <v>0</v>
          </cell>
          <cell r="AK8587">
            <v>0</v>
          </cell>
          <cell r="AL8587" t="str">
            <v>85105004007</v>
          </cell>
          <cell r="AM8587">
            <v>0</v>
          </cell>
          <cell r="AN8587">
            <v>0</v>
          </cell>
          <cell r="AO8587">
            <v>0</v>
          </cell>
          <cell r="AP8587">
            <v>0</v>
          </cell>
          <cell r="AQ8587">
            <v>0</v>
          </cell>
          <cell r="AR8587">
            <v>0</v>
          </cell>
          <cell r="AS8587">
            <v>0</v>
          </cell>
          <cell r="AT8587">
            <v>0</v>
          </cell>
          <cell r="AU8587">
            <v>0</v>
          </cell>
          <cell r="AV8587">
            <v>0</v>
          </cell>
          <cell r="AW8587">
            <v>0</v>
          </cell>
          <cell r="AX8587">
            <v>0</v>
          </cell>
          <cell r="AY8587">
            <v>36917</v>
          </cell>
          <cell r="AZ8587">
            <v>38532</v>
          </cell>
          <cell r="BB8587">
            <v>36917</v>
          </cell>
          <cell r="BH8587">
            <v>0</v>
          </cell>
          <cell r="BI8587" t="str">
            <v>EUR</v>
          </cell>
          <cell r="BM8587">
            <v>0</v>
          </cell>
          <cell r="BN8587">
            <v>0</v>
          </cell>
          <cell r="BO8587">
            <v>0</v>
          </cell>
          <cell r="BP8587">
            <v>0</v>
          </cell>
          <cell r="BQ8587">
            <v>0</v>
          </cell>
          <cell r="BR8587">
            <v>0</v>
          </cell>
          <cell r="BS8587">
            <v>0</v>
          </cell>
          <cell r="BT8587">
            <v>0</v>
          </cell>
          <cell r="BU8587">
            <v>0</v>
          </cell>
          <cell r="BV8587">
            <v>0</v>
          </cell>
          <cell r="BW8587">
            <v>0</v>
          </cell>
          <cell r="BX8587">
            <v>0</v>
          </cell>
          <cell r="BY8587">
            <v>0</v>
          </cell>
          <cell r="BZ8587">
            <v>0</v>
          </cell>
          <cell r="CA8587">
            <v>0</v>
          </cell>
          <cell r="CB8587">
            <v>0</v>
          </cell>
        </row>
        <row r="8588">
          <cell r="B8588" t="str">
            <v>E506</v>
          </cell>
          <cell r="C8588" t="str">
            <v>CONS.FURT.PT´S CAMPO BAIXO P.SANTO</v>
          </cell>
          <cell r="D8588" t="str">
            <v>D30-70</v>
          </cell>
          <cell r="E8588" t="str">
            <v>D30-70</v>
          </cell>
          <cell r="F8588">
            <v>0</v>
          </cell>
          <cell r="G8588">
            <v>0</v>
          </cell>
          <cell r="H8588" t="str">
            <v>EEM1</v>
          </cell>
          <cell r="I8588" t="str">
            <v>02</v>
          </cell>
          <cell r="J8588" t="str">
            <v>A5</v>
          </cell>
          <cell r="K8588">
            <v>0</v>
          </cell>
          <cell r="L8588" t="str">
            <v>X</v>
          </cell>
          <cell r="M8588">
            <v>0</v>
          </cell>
          <cell r="N8588">
            <v>0</v>
          </cell>
          <cell r="O8588" t="str">
            <v>CRODRIGUES</v>
          </cell>
          <cell r="P8588" t="str">
            <v>15:29:47</v>
          </cell>
          <cell r="Q8588" t="str">
            <v>MFERREIRA</v>
          </cell>
          <cell r="R8588" t="str">
            <v>15:52:11</v>
          </cell>
          <cell r="S8588" t="str">
            <v>EEM</v>
          </cell>
          <cell r="T8588">
            <v>0</v>
          </cell>
          <cell r="U8588">
            <v>0</v>
          </cell>
          <cell r="V8588">
            <v>0</v>
          </cell>
          <cell r="W8588" t="str">
            <v>EUR</v>
          </cell>
          <cell r="X8588" t="str">
            <v>00</v>
          </cell>
          <cell r="Y8588" t="str">
            <v>00</v>
          </cell>
          <cell r="Z8588">
            <v>0</v>
          </cell>
          <cell r="AA8588" t="str">
            <v>X</v>
          </cell>
          <cell r="AB8588">
            <v>0</v>
          </cell>
          <cell r="AC8588">
            <v>0</v>
          </cell>
          <cell r="AD8588">
            <v>0</v>
          </cell>
          <cell r="AE8588" t="str">
            <v>0000</v>
          </cell>
          <cell r="AF8588">
            <v>0</v>
          </cell>
          <cell r="AG8588">
            <v>0</v>
          </cell>
          <cell r="AH8588">
            <v>0</v>
          </cell>
          <cell r="AI8588" t="str">
            <v>0</v>
          </cell>
          <cell r="AJ8588">
            <v>0</v>
          </cell>
          <cell r="AK8588">
            <v>0</v>
          </cell>
          <cell r="AL8588" t="str">
            <v>85105004008</v>
          </cell>
          <cell r="AM8588">
            <v>0</v>
          </cell>
          <cell r="AN8588">
            <v>0</v>
          </cell>
          <cell r="AO8588">
            <v>0</v>
          </cell>
          <cell r="AP8588">
            <v>0</v>
          </cell>
          <cell r="AQ8588">
            <v>0</v>
          </cell>
          <cell r="AR8588">
            <v>0</v>
          </cell>
          <cell r="AS8588">
            <v>0</v>
          </cell>
          <cell r="AT8588">
            <v>0</v>
          </cell>
          <cell r="AU8588">
            <v>0</v>
          </cell>
          <cell r="AV8588">
            <v>0</v>
          </cell>
          <cell r="AW8588">
            <v>0</v>
          </cell>
          <cell r="AX8588">
            <v>0</v>
          </cell>
          <cell r="AY8588">
            <v>36917</v>
          </cell>
          <cell r="AZ8588">
            <v>38719</v>
          </cell>
          <cell r="BB8588">
            <v>36917</v>
          </cell>
          <cell r="BH8588">
            <v>0</v>
          </cell>
          <cell r="BI8588" t="str">
            <v>EUR</v>
          </cell>
          <cell r="BM8588">
            <v>0</v>
          </cell>
          <cell r="BN8588">
            <v>0</v>
          </cell>
          <cell r="BO8588">
            <v>0</v>
          </cell>
          <cell r="BP8588">
            <v>0</v>
          </cell>
          <cell r="BQ8588">
            <v>0</v>
          </cell>
          <cell r="BR8588">
            <v>0</v>
          </cell>
          <cell r="BS8588">
            <v>0</v>
          </cell>
          <cell r="BT8588">
            <v>0</v>
          </cell>
          <cell r="BU8588">
            <v>0</v>
          </cell>
          <cell r="BV8588">
            <v>0</v>
          </cell>
          <cell r="BW8588">
            <v>0</v>
          </cell>
          <cell r="BX8588">
            <v>0</v>
          </cell>
          <cell r="BY8588">
            <v>0</v>
          </cell>
          <cell r="BZ8588">
            <v>0</v>
          </cell>
          <cell r="CA8588">
            <v>0</v>
          </cell>
          <cell r="CB8588">
            <v>0</v>
          </cell>
        </row>
        <row r="8589">
          <cell r="B8589" t="str">
            <v>E506</v>
          </cell>
          <cell r="C8589" t="str">
            <v>CONS.FURT.PT´S PONTA P.SANTO</v>
          </cell>
          <cell r="D8589" t="str">
            <v>D30-70</v>
          </cell>
          <cell r="E8589" t="str">
            <v>D30-70</v>
          </cell>
          <cell r="F8589">
            <v>0</v>
          </cell>
          <cell r="G8589">
            <v>0</v>
          </cell>
          <cell r="H8589" t="str">
            <v>EEM1</v>
          </cell>
          <cell r="I8589" t="str">
            <v>02</v>
          </cell>
          <cell r="J8589" t="str">
            <v>A5</v>
          </cell>
          <cell r="K8589">
            <v>0</v>
          </cell>
          <cell r="L8589" t="str">
            <v>X</v>
          </cell>
          <cell r="M8589">
            <v>0</v>
          </cell>
          <cell r="N8589">
            <v>0</v>
          </cell>
          <cell r="O8589" t="str">
            <v>CRODRIGUES</v>
          </cell>
          <cell r="P8589" t="str">
            <v>15:31:20</v>
          </cell>
          <cell r="Q8589" t="str">
            <v>SFARIA</v>
          </cell>
          <cell r="R8589" t="str">
            <v>15:42:34</v>
          </cell>
          <cell r="S8589" t="str">
            <v>EEM</v>
          </cell>
          <cell r="T8589">
            <v>0</v>
          </cell>
          <cell r="U8589">
            <v>0</v>
          </cell>
          <cell r="V8589">
            <v>0</v>
          </cell>
          <cell r="W8589" t="str">
            <v>EUR</v>
          </cell>
          <cell r="X8589" t="str">
            <v>00</v>
          </cell>
          <cell r="Y8589" t="str">
            <v>00</v>
          </cell>
          <cell r="Z8589">
            <v>0</v>
          </cell>
          <cell r="AA8589" t="str">
            <v>X</v>
          </cell>
          <cell r="AB8589">
            <v>0</v>
          </cell>
          <cell r="AC8589">
            <v>0</v>
          </cell>
          <cell r="AD8589">
            <v>0</v>
          </cell>
          <cell r="AE8589" t="str">
            <v>0000</v>
          </cell>
          <cell r="AF8589">
            <v>0</v>
          </cell>
          <cell r="AG8589">
            <v>0</v>
          </cell>
          <cell r="AH8589">
            <v>0</v>
          </cell>
          <cell r="AI8589" t="str">
            <v>0</v>
          </cell>
          <cell r="AJ8589">
            <v>0</v>
          </cell>
          <cell r="AK8589">
            <v>0</v>
          </cell>
          <cell r="AL8589" t="str">
            <v>85105004011</v>
          </cell>
          <cell r="AM8589">
            <v>0</v>
          </cell>
          <cell r="AN8589">
            <v>0</v>
          </cell>
          <cell r="AO8589">
            <v>0</v>
          </cell>
          <cell r="AP8589">
            <v>0</v>
          </cell>
          <cell r="AQ8589">
            <v>0</v>
          </cell>
          <cell r="AR8589">
            <v>0</v>
          </cell>
          <cell r="AS8589">
            <v>0</v>
          </cell>
          <cell r="AT8589">
            <v>0</v>
          </cell>
          <cell r="AU8589">
            <v>0</v>
          </cell>
          <cell r="AV8589">
            <v>0</v>
          </cell>
          <cell r="AW8589">
            <v>0</v>
          </cell>
          <cell r="AX8589">
            <v>0</v>
          </cell>
          <cell r="AY8589">
            <v>36917</v>
          </cell>
          <cell r="AZ8589">
            <v>38532</v>
          </cell>
          <cell r="BB8589">
            <v>36917</v>
          </cell>
          <cell r="BH8589">
            <v>0</v>
          </cell>
          <cell r="BI8589" t="str">
            <v>EUR</v>
          </cell>
          <cell r="BM8589">
            <v>0</v>
          </cell>
          <cell r="BN8589">
            <v>0</v>
          </cell>
          <cell r="BO8589">
            <v>0</v>
          </cell>
          <cell r="BP8589">
            <v>0</v>
          </cell>
          <cell r="BQ8589">
            <v>0</v>
          </cell>
          <cell r="BR8589">
            <v>0</v>
          </cell>
          <cell r="BS8589">
            <v>0</v>
          </cell>
          <cell r="BT8589">
            <v>0</v>
          </cell>
          <cell r="BU8589">
            <v>0</v>
          </cell>
          <cell r="BV8589">
            <v>0</v>
          </cell>
          <cell r="BW8589">
            <v>0</v>
          </cell>
          <cell r="BX8589">
            <v>0</v>
          </cell>
          <cell r="BY8589">
            <v>0</v>
          </cell>
          <cell r="BZ8589">
            <v>0</v>
          </cell>
          <cell r="CA8589">
            <v>0</v>
          </cell>
          <cell r="CB8589">
            <v>0</v>
          </cell>
        </row>
        <row r="8590">
          <cell r="B8590" t="str">
            <v>E506</v>
          </cell>
          <cell r="C8590" t="str">
            <v>CONS.FURT.PT´S MATAS P.SASNTO</v>
          </cell>
          <cell r="D8590" t="str">
            <v>D30-70</v>
          </cell>
          <cell r="E8590" t="str">
            <v>D30-70</v>
          </cell>
          <cell r="F8590">
            <v>0</v>
          </cell>
          <cell r="G8590">
            <v>0</v>
          </cell>
          <cell r="H8590" t="str">
            <v>EEM1</v>
          </cell>
          <cell r="I8590" t="str">
            <v>02</v>
          </cell>
          <cell r="J8590" t="str">
            <v>A5</v>
          </cell>
          <cell r="K8590">
            <v>0</v>
          </cell>
          <cell r="L8590" t="str">
            <v>X</v>
          </cell>
          <cell r="M8590">
            <v>0</v>
          </cell>
          <cell r="N8590">
            <v>0</v>
          </cell>
          <cell r="O8590" t="str">
            <v>CRODRIGUES</v>
          </cell>
          <cell r="P8590" t="str">
            <v>15:32:49</v>
          </cell>
          <cell r="Q8590" t="str">
            <v>MFERREIRA</v>
          </cell>
          <cell r="R8590" t="str">
            <v>15:51:09</v>
          </cell>
          <cell r="S8590" t="str">
            <v>EEM</v>
          </cell>
          <cell r="T8590">
            <v>0</v>
          </cell>
          <cell r="U8590">
            <v>0</v>
          </cell>
          <cell r="V8590">
            <v>0</v>
          </cell>
          <cell r="W8590" t="str">
            <v>EUR</v>
          </cell>
          <cell r="X8590" t="str">
            <v>00</v>
          </cell>
          <cell r="Y8590" t="str">
            <v>00</v>
          </cell>
          <cell r="Z8590">
            <v>0</v>
          </cell>
          <cell r="AA8590" t="str">
            <v>X</v>
          </cell>
          <cell r="AB8590">
            <v>0</v>
          </cell>
          <cell r="AC8590">
            <v>0</v>
          </cell>
          <cell r="AD8590">
            <v>0</v>
          </cell>
          <cell r="AE8590" t="str">
            <v>0000</v>
          </cell>
          <cell r="AF8590">
            <v>0</v>
          </cell>
          <cell r="AG8590">
            <v>0</v>
          </cell>
          <cell r="AH8590">
            <v>0</v>
          </cell>
          <cell r="AI8590" t="str">
            <v>0</v>
          </cell>
          <cell r="AJ8590">
            <v>0</v>
          </cell>
          <cell r="AK8590">
            <v>0</v>
          </cell>
          <cell r="AL8590" t="str">
            <v>85105004013</v>
          </cell>
          <cell r="AM8590">
            <v>0</v>
          </cell>
          <cell r="AN8590">
            <v>0</v>
          </cell>
          <cell r="AO8590">
            <v>0</v>
          </cell>
          <cell r="AP8590">
            <v>0</v>
          </cell>
          <cell r="AQ8590">
            <v>0</v>
          </cell>
          <cell r="AR8590">
            <v>0</v>
          </cell>
          <cell r="AS8590">
            <v>0</v>
          </cell>
          <cell r="AT8590">
            <v>0</v>
          </cell>
          <cell r="AU8590">
            <v>0</v>
          </cell>
          <cell r="AV8590">
            <v>0</v>
          </cell>
          <cell r="AW8590">
            <v>0</v>
          </cell>
          <cell r="AX8590">
            <v>0</v>
          </cell>
          <cell r="AY8590">
            <v>36917</v>
          </cell>
          <cell r="AZ8590">
            <v>38719</v>
          </cell>
          <cell r="BB8590">
            <v>36917</v>
          </cell>
          <cell r="BH8590">
            <v>0</v>
          </cell>
          <cell r="BI8590" t="str">
            <v>EUR</v>
          </cell>
          <cell r="BM8590">
            <v>0</v>
          </cell>
          <cell r="BN8590">
            <v>0</v>
          </cell>
          <cell r="BO8590">
            <v>0</v>
          </cell>
          <cell r="BP8590">
            <v>0</v>
          </cell>
          <cell r="BQ8590">
            <v>0</v>
          </cell>
          <cell r="BR8590">
            <v>0</v>
          </cell>
          <cell r="BS8590">
            <v>0</v>
          </cell>
          <cell r="BT8590">
            <v>0</v>
          </cell>
          <cell r="BU8590">
            <v>0</v>
          </cell>
          <cell r="BV8590">
            <v>0</v>
          </cell>
          <cell r="BW8590">
            <v>0</v>
          </cell>
          <cell r="BX8590">
            <v>0</v>
          </cell>
          <cell r="BY8590">
            <v>0</v>
          </cell>
          <cell r="BZ8590">
            <v>0</v>
          </cell>
          <cell r="CA8590">
            <v>0</v>
          </cell>
          <cell r="CB8590">
            <v>0</v>
          </cell>
        </row>
        <row r="8591">
          <cell r="B8591" t="str">
            <v>E506</v>
          </cell>
          <cell r="C8591" t="str">
            <v>CONS.FURT.PT´S FARROBO P.SANTO</v>
          </cell>
          <cell r="D8591" t="str">
            <v>D30-70</v>
          </cell>
          <cell r="E8591" t="str">
            <v>D30-70</v>
          </cell>
          <cell r="F8591">
            <v>0</v>
          </cell>
          <cell r="G8591">
            <v>0</v>
          </cell>
          <cell r="H8591" t="str">
            <v>EEM1</v>
          </cell>
          <cell r="I8591" t="str">
            <v>02</v>
          </cell>
          <cell r="J8591" t="str">
            <v>A5</v>
          </cell>
          <cell r="K8591">
            <v>0</v>
          </cell>
          <cell r="L8591" t="str">
            <v>X</v>
          </cell>
          <cell r="M8591">
            <v>0</v>
          </cell>
          <cell r="N8591">
            <v>0</v>
          </cell>
          <cell r="O8591" t="str">
            <v>CRODRIGUES</v>
          </cell>
          <cell r="P8591" t="str">
            <v>15:34:18</v>
          </cell>
          <cell r="Q8591" t="str">
            <v>MFERREIRA</v>
          </cell>
          <cell r="R8591" t="str">
            <v>15:52:26</v>
          </cell>
          <cell r="S8591" t="str">
            <v>EEM</v>
          </cell>
          <cell r="T8591">
            <v>0</v>
          </cell>
          <cell r="U8591">
            <v>0</v>
          </cell>
          <cell r="V8591">
            <v>0</v>
          </cell>
          <cell r="W8591" t="str">
            <v>EUR</v>
          </cell>
          <cell r="X8591" t="str">
            <v>00</v>
          </cell>
          <cell r="Y8591" t="str">
            <v>00</v>
          </cell>
          <cell r="Z8591">
            <v>0</v>
          </cell>
          <cell r="AA8591" t="str">
            <v>X</v>
          </cell>
          <cell r="AB8591">
            <v>0</v>
          </cell>
          <cell r="AC8591">
            <v>0</v>
          </cell>
          <cell r="AD8591">
            <v>0</v>
          </cell>
          <cell r="AE8591" t="str">
            <v>0000</v>
          </cell>
          <cell r="AF8591">
            <v>0</v>
          </cell>
          <cell r="AG8591">
            <v>0</v>
          </cell>
          <cell r="AH8591">
            <v>0</v>
          </cell>
          <cell r="AI8591" t="str">
            <v>0</v>
          </cell>
          <cell r="AJ8591">
            <v>0</v>
          </cell>
          <cell r="AK8591">
            <v>0</v>
          </cell>
          <cell r="AL8591" t="str">
            <v>85105004014</v>
          </cell>
          <cell r="AM8591">
            <v>0</v>
          </cell>
          <cell r="AN8591">
            <v>0</v>
          </cell>
          <cell r="AO8591">
            <v>0</v>
          </cell>
          <cell r="AP8591">
            <v>0</v>
          </cell>
          <cell r="AQ8591">
            <v>0</v>
          </cell>
          <cell r="AR8591">
            <v>0</v>
          </cell>
          <cell r="AS8591">
            <v>0</v>
          </cell>
          <cell r="AT8591">
            <v>0</v>
          </cell>
          <cell r="AU8591">
            <v>0</v>
          </cell>
          <cell r="AV8591">
            <v>0</v>
          </cell>
          <cell r="AW8591">
            <v>0</v>
          </cell>
          <cell r="AX8591">
            <v>0</v>
          </cell>
          <cell r="AY8591">
            <v>36917</v>
          </cell>
          <cell r="AZ8591">
            <v>38719</v>
          </cell>
          <cell r="BB8591">
            <v>36917</v>
          </cell>
          <cell r="BH8591">
            <v>0</v>
          </cell>
          <cell r="BI8591" t="str">
            <v>EUR</v>
          </cell>
          <cell r="BM8591">
            <v>0</v>
          </cell>
          <cell r="BN8591">
            <v>0</v>
          </cell>
          <cell r="BO8591">
            <v>0</v>
          </cell>
          <cell r="BP8591">
            <v>0</v>
          </cell>
          <cell r="BQ8591">
            <v>0</v>
          </cell>
          <cell r="BR8591">
            <v>0</v>
          </cell>
          <cell r="BS8591">
            <v>0</v>
          </cell>
          <cell r="BT8591">
            <v>0</v>
          </cell>
          <cell r="BU8591">
            <v>0</v>
          </cell>
          <cell r="BV8591">
            <v>0</v>
          </cell>
          <cell r="BW8591">
            <v>0</v>
          </cell>
          <cell r="BX8591">
            <v>0</v>
          </cell>
          <cell r="BY8591">
            <v>0</v>
          </cell>
          <cell r="BZ8591">
            <v>0</v>
          </cell>
          <cell r="CA8591">
            <v>0</v>
          </cell>
          <cell r="CB8591">
            <v>0</v>
          </cell>
        </row>
        <row r="8592">
          <cell r="B8592" t="str">
            <v>E506</v>
          </cell>
          <cell r="C8592" t="str">
            <v>CONS.FURT.PT´S PORTO ABRIGO P.SANTO</v>
          </cell>
          <cell r="D8592" t="str">
            <v>D30-70</v>
          </cell>
          <cell r="E8592" t="str">
            <v>D30-70</v>
          </cell>
          <cell r="F8592">
            <v>0</v>
          </cell>
          <cell r="G8592">
            <v>0</v>
          </cell>
          <cell r="H8592" t="str">
            <v>EEM1</v>
          </cell>
          <cell r="I8592" t="str">
            <v>02</v>
          </cell>
          <cell r="J8592" t="str">
            <v>A5</v>
          </cell>
          <cell r="K8592">
            <v>0</v>
          </cell>
          <cell r="L8592" t="str">
            <v>X</v>
          </cell>
          <cell r="M8592">
            <v>0</v>
          </cell>
          <cell r="N8592">
            <v>0</v>
          </cell>
          <cell r="O8592" t="str">
            <v>CRODRIGUES</v>
          </cell>
          <cell r="P8592" t="str">
            <v>15:35:32</v>
          </cell>
          <cell r="Q8592" t="str">
            <v>SFARIA</v>
          </cell>
          <cell r="R8592" t="str">
            <v>15:43:07</v>
          </cell>
          <cell r="S8592" t="str">
            <v>EEM</v>
          </cell>
          <cell r="T8592">
            <v>0</v>
          </cell>
          <cell r="U8592">
            <v>0</v>
          </cell>
          <cell r="V8592">
            <v>0</v>
          </cell>
          <cell r="W8592" t="str">
            <v>EUR</v>
          </cell>
          <cell r="X8592" t="str">
            <v>00</v>
          </cell>
          <cell r="Y8592" t="str">
            <v>00</v>
          </cell>
          <cell r="Z8592">
            <v>0</v>
          </cell>
          <cell r="AA8592" t="str">
            <v>X</v>
          </cell>
          <cell r="AB8592">
            <v>0</v>
          </cell>
          <cell r="AC8592">
            <v>0</v>
          </cell>
          <cell r="AD8592">
            <v>0</v>
          </cell>
          <cell r="AE8592" t="str">
            <v>0000</v>
          </cell>
          <cell r="AF8592">
            <v>0</v>
          </cell>
          <cell r="AG8592">
            <v>0</v>
          </cell>
          <cell r="AH8592">
            <v>0</v>
          </cell>
          <cell r="AI8592" t="str">
            <v>0</v>
          </cell>
          <cell r="AJ8592">
            <v>0</v>
          </cell>
          <cell r="AK8592">
            <v>0</v>
          </cell>
          <cell r="AL8592" t="str">
            <v>85105004015</v>
          </cell>
          <cell r="AM8592">
            <v>0</v>
          </cell>
          <cell r="AN8592">
            <v>0</v>
          </cell>
          <cell r="AO8592">
            <v>0</v>
          </cell>
          <cell r="AP8592">
            <v>0</v>
          </cell>
          <cell r="AQ8592">
            <v>0</v>
          </cell>
          <cell r="AR8592">
            <v>0</v>
          </cell>
          <cell r="AS8592">
            <v>0</v>
          </cell>
          <cell r="AT8592">
            <v>0</v>
          </cell>
          <cell r="AU8592">
            <v>0</v>
          </cell>
          <cell r="AV8592">
            <v>0</v>
          </cell>
          <cell r="AW8592">
            <v>0</v>
          </cell>
          <cell r="AX8592">
            <v>0</v>
          </cell>
          <cell r="AY8592">
            <v>36917</v>
          </cell>
          <cell r="AZ8592">
            <v>38532</v>
          </cell>
          <cell r="BB8592">
            <v>36917</v>
          </cell>
          <cell r="BH8592">
            <v>0</v>
          </cell>
          <cell r="BI8592" t="str">
            <v>EUR</v>
          </cell>
          <cell r="BM8592">
            <v>0</v>
          </cell>
          <cell r="BN8592">
            <v>0</v>
          </cell>
          <cell r="BO8592">
            <v>0</v>
          </cell>
          <cell r="BP8592">
            <v>0</v>
          </cell>
          <cell r="BQ8592">
            <v>0</v>
          </cell>
          <cell r="BR8592">
            <v>0</v>
          </cell>
          <cell r="BS8592">
            <v>0</v>
          </cell>
          <cell r="BT8592">
            <v>0</v>
          </cell>
          <cell r="BU8592">
            <v>0</v>
          </cell>
          <cell r="BV8592">
            <v>0</v>
          </cell>
          <cell r="BW8592">
            <v>0</v>
          </cell>
          <cell r="BX8592">
            <v>0</v>
          </cell>
          <cell r="BY8592">
            <v>0</v>
          </cell>
          <cell r="BZ8592">
            <v>0</v>
          </cell>
          <cell r="CA8592">
            <v>0</v>
          </cell>
          <cell r="CB8592">
            <v>0</v>
          </cell>
        </row>
        <row r="8593">
          <cell r="B8593" t="str">
            <v>E506</v>
          </cell>
          <cell r="C8593" t="str">
            <v>CONS.FURT.PT´S TANQUE P.SANTO</v>
          </cell>
          <cell r="D8593" t="str">
            <v>D30-70</v>
          </cell>
          <cell r="E8593" t="str">
            <v>D30-70</v>
          </cell>
          <cell r="F8593">
            <v>0</v>
          </cell>
          <cell r="G8593">
            <v>0</v>
          </cell>
          <cell r="H8593" t="str">
            <v>EEM1</v>
          </cell>
          <cell r="I8593" t="str">
            <v>02</v>
          </cell>
          <cell r="J8593" t="str">
            <v>A5</v>
          </cell>
          <cell r="K8593">
            <v>0</v>
          </cell>
          <cell r="L8593" t="str">
            <v>X</v>
          </cell>
          <cell r="M8593">
            <v>0</v>
          </cell>
          <cell r="N8593">
            <v>0</v>
          </cell>
          <cell r="O8593" t="str">
            <v>CRODRIGUES</v>
          </cell>
          <cell r="P8593" t="str">
            <v>15:36:48</v>
          </cell>
          <cell r="Q8593" t="str">
            <v>SFARIA</v>
          </cell>
          <cell r="R8593" t="str">
            <v>15:43:36</v>
          </cell>
          <cell r="S8593" t="str">
            <v>EEM</v>
          </cell>
          <cell r="T8593">
            <v>0</v>
          </cell>
          <cell r="U8593">
            <v>0</v>
          </cell>
          <cell r="V8593">
            <v>0</v>
          </cell>
          <cell r="W8593" t="str">
            <v>EUR</v>
          </cell>
          <cell r="X8593" t="str">
            <v>00</v>
          </cell>
          <cell r="Y8593" t="str">
            <v>00</v>
          </cell>
          <cell r="Z8593">
            <v>0</v>
          </cell>
          <cell r="AA8593" t="str">
            <v>X</v>
          </cell>
          <cell r="AB8593">
            <v>0</v>
          </cell>
          <cell r="AC8593">
            <v>0</v>
          </cell>
          <cell r="AD8593">
            <v>0</v>
          </cell>
          <cell r="AE8593" t="str">
            <v>0000</v>
          </cell>
          <cell r="AF8593">
            <v>0</v>
          </cell>
          <cell r="AG8593">
            <v>0</v>
          </cell>
          <cell r="AH8593">
            <v>0</v>
          </cell>
          <cell r="AI8593" t="str">
            <v>0</v>
          </cell>
          <cell r="AJ8593">
            <v>0</v>
          </cell>
          <cell r="AK8593">
            <v>0</v>
          </cell>
          <cell r="AL8593" t="str">
            <v>85105004016</v>
          </cell>
          <cell r="AM8593">
            <v>0</v>
          </cell>
          <cell r="AN8593">
            <v>0</v>
          </cell>
          <cell r="AO8593">
            <v>0</v>
          </cell>
          <cell r="AP8593">
            <v>0</v>
          </cell>
          <cell r="AQ8593">
            <v>0</v>
          </cell>
          <cell r="AR8593">
            <v>0</v>
          </cell>
          <cell r="AS8593">
            <v>0</v>
          </cell>
          <cell r="AT8593">
            <v>0</v>
          </cell>
          <cell r="AU8593">
            <v>0</v>
          </cell>
          <cell r="AV8593">
            <v>0</v>
          </cell>
          <cell r="AW8593">
            <v>0</v>
          </cell>
          <cell r="AX8593">
            <v>0</v>
          </cell>
          <cell r="AY8593">
            <v>36917</v>
          </cell>
          <cell r="AZ8593">
            <v>38532</v>
          </cell>
          <cell r="BB8593">
            <v>36917</v>
          </cell>
          <cell r="BH8593">
            <v>0</v>
          </cell>
          <cell r="BI8593" t="str">
            <v>EUR</v>
          </cell>
          <cell r="BM8593">
            <v>0</v>
          </cell>
          <cell r="BN8593">
            <v>0</v>
          </cell>
          <cell r="BO8593">
            <v>0</v>
          </cell>
          <cell r="BP8593">
            <v>0</v>
          </cell>
          <cell r="BQ8593">
            <v>0</v>
          </cell>
          <cell r="BR8593">
            <v>0</v>
          </cell>
          <cell r="BS8593">
            <v>0</v>
          </cell>
          <cell r="BT8593">
            <v>0</v>
          </cell>
          <cell r="BU8593">
            <v>0</v>
          </cell>
          <cell r="BV8593">
            <v>0</v>
          </cell>
          <cell r="BW8593">
            <v>0</v>
          </cell>
          <cell r="BX8593">
            <v>0</v>
          </cell>
          <cell r="BY8593">
            <v>0</v>
          </cell>
          <cell r="BZ8593">
            <v>0</v>
          </cell>
          <cell r="CA8593">
            <v>0</v>
          </cell>
          <cell r="CB8593">
            <v>0</v>
          </cell>
        </row>
        <row r="8594">
          <cell r="B8594" t="str">
            <v>E506</v>
          </cell>
          <cell r="C8594" t="str">
            <v>CONS.FURT.PT´S DRAGOAL P.SANTO</v>
          </cell>
          <cell r="D8594" t="str">
            <v>D30-70</v>
          </cell>
          <cell r="E8594" t="str">
            <v>D30-70</v>
          </cell>
          <cell r="F8594">
            <v>0</v>
          </cell>
          <cell r="G8594">
            <v>0</v>
          </cell>
          <cell r="H8594" t="str">
            <v>EEM1</v>
          </cell>
          <cell r="I8594" t="str">
            <v>02</v>
          </cell>
          <cell r="J8594" t="str">
            <v>A5</v>
          </cell>
          <cell r="K8594">
            <v>0</v>
          </cell>
          <cell r="L8594" t="str">
            <v>X</v>
          </cell>
          <cell r="M8594">
            <v>0</v>
          </cell>
          <cell r="N8594">
            <v>0</v>
          </cell>
          <cell r="O8594" t="str">
            <v>CRODRIGUES</v>
          </cell>
          <cell r="P8594" t="str">
            <v>15:49:37</v>
          </cell>
          <cell r="Q8594" t="str">
            <v>SFARIA</v>
          </cell>
          <cell r="R8594" t="str">
            <v>15:40:27</v>
          </cell>
          <cell r="S8594" t="str">
            <v>EEM</v>
          </cell>
          <cell r="T8594">
            <v>0</v>
          </cell>
          <cell r="U8594">
            <v>0</v>
          </cell>
          <cell r="V8594">
            <v>0</v>
          </cell>
          <cell r="W8594" t="str">
            <v>EUR</v>
          </cell>
          <cell r="X8594" t="str">
            <v>00</v>
          </cell>
          <cell r="Y8594" t="str">
            <v>00</v>
          </cell>
          <cell r="Z8594">
            <v>0</v>
          </cell>
          <cell r="AA8594" t="str">
            <v>X</v>
          </cell>
          <cell r="AB8594">
            <v>0</v>
          </cell>
          <cell r="AC8594">
            <v>0</v>
          </cell>
          <cell r="AD8594">
            <v>0</v>
          </cell>
          <cell r="AE8594" t="str">
            <v>0000</v>
          </cell>
          <cell r="AF8594">
            <v>0</v>
          </cell>
          <cell r="AG8594">
            <v>0</v>
          </cell>
          <cell r="AH8594">
            <v>0</v>
          </cell>
          <cell r="AI8594" t="str">
            <v>0</v>
          </cell>
          <cell r="AJ8594">
            <v>0</v>
          </cell>
          <cell r="AK8594">
            <v>0</v>
          </cell>
          <cell r="AL8594" t="str">
            <v>85105004018</v>
          </cell>
          <cell r="AM8594">
            <v>0</v>
          </cell>
          <cell r="AN8594">
            <v>0</v>
          </cell>
          <cell r="AO8594">
            <v>0</v>
          </cell>
          <cell r="AP8594">
            <v>0</v>
          </cell>
          <cell r="AQ8594">
            <v>0</v>
          </cell>
          <cell r="AR8594">
            <v>0</v>
          </cell>
          <cell r="AS8594">
            <v>0</v>
          </cell>
          <cell r="AT8594">
            <v>0</v>
          </cell>
          <cell r="AU8594">
            <v>0</v>
          </cell>
          <cell r="AV8594">
            <v>0</v>
          </cell>
          <cell r="AW8594">
            <v>0</v>
          </cell>
          <cell r="AX8594">
            <v>0</v>
          </cell>
          <cell r="AY8594">
            <v>36917</v>
          </cell>
          <cell r="AZ8594">
            <v>38532</v>
          </cell>
          <cell r="BB8594">
            <v>36917</v>
          </cell>
          <cell r="BH8594">
            <v>0</v>
          </cell>
          <cell r="BI8594" t="str">
            <v>EUR</v>
          </cell>
          <cell r="BM8594">
            <v>0</v>
          </cell>
          <cell r="BN8594">
            <v>0</v>
          </cell>
          <cell r="BO8594">
            <v>0</v>
          </cell>
          <cell r="BP8594">
            <v>0</v>
          </cell>
          <cell r="BQ8594">
            <v>0</v>
          </cell>
          <cell r="BR8594">
            <v>0</v>
          </cell>
          <cell r="BS8594">
            <v>0</v>
          </cell>
          <cell r="BT8594">
            <v>0</v>
          </cell>
          <cell r="BU8594">
            <v>0</v>
          </cell>
          <cell r="BV8594">
            <v>0</v>
          </cell>
          <cell r="BW8594">
            <v>0</v>
          </cell>
          <cell r="BX8594">
            <v>0</v>
          </cell>
          <cell r="BY8594">
            <v>0</v>
          </cell>
          <cell r="BZ8594">
            <v>0</v>
          </cell>
          <cell r="CA8594">
            <v>0</v>
          </cell>
          <cell r="CB8594">
            <v>0</v>
          </cell>
        </row>
        <row r="8595">
          <cell r="B8595" t="str">
            <v>E506</v>
          </cell>
          <cell r="C8595" t="str">
            <v>CONS.FURT.PT´S LOMBAS P.SANTO</v>
          </cell>
          <cell r="D8595" t="str">
            <v>D30-70</v>
          </cell>
          <cell r="E8595" t="str">
            <v>D30-70</v>
          </cell>
          <cell r="F8595">
            <v>0</v>
          </cell>
          <cell r="G8595">
            <v>0</v>
          </cell>
          <cell r="H8595" t="str">
            <v>EEM1</v>
          </cell>
          <cell r="I8595" t="str">
            <v>02</v>
          </cell>
          <cell r="J8595" t="str">
            <v>A5</v>
          </cell>
          <cell r="K8595">
            <v>0</v>
          </cell>
          <cell r="L8595" t="str">
            <v>X</v>
          </cell>
          <cell r="M8595">
            <v>0</v>
          </cell>
          <cell r="N8595">
            <v>0</v>
          </cell>
          <cell r="O8595" t="str">
            <v>CRODRIGUES</v>
          </cell>
          <cell r="P8595" t="str">
            <v>15:50:53</v>
          </cell>
          <cell r="Q8595" t="str">
            <v>MFERREIRA</v>
          </cell>
          <cell r="R8595" t="str">
            <v>15:51:22</v>
          </cell>
          <cell r="S8595" t="str">
            <v>EEM</v>
          </cell>
          <cell r="T8595">
            <v>0</v>
          </cell>
          <cell r="U8595">
            <v>0</v>
          </cell>
          <cell r="V8595">
            <v>0</v>
          </cell>
          <cell r="W8595" t="str">
            <v>EUR</v>
          </cell>
          <cell r="X8595" t="str">
            <v>00</v>
          </cell>
          <cell r="Y8595" t="str">
            <v>00</v>
          </cell>
          <cell r="Z8595">
            <v>0</v>
          </cell>
          <cell r="AA8595" t="str">
            <v>X</v>
          </cell>
          <cell r="AB8595">
            <v>0</v>
          </cell>
          <cell r="AC8595">
            <v>0</v>
          </cell>
          <cell r="AD8595">
            <v>0</v>
          </cell>
          <cell r="AE8595" t="str">
            <v>0000</v>
          </cell>
          <cell r="AF8595">
            <v>0</v>
          </cell>
          <cell r="AG8595">
            <v>0</v>
          </cell>
          <cell r="AH8595">
            <v>0</v>
          </cell>
          <cell r="AI8595" t="str">
            <v>0</v>
          </cell>
          <cell r="AJ8595">
            <v>0</v>
          </cell>
          <cell r="AK8595">
            <v>0</v>
          </cell>
          <cell r="AL8595" t="str">
            <v>85105004019</v>
          </cell>
          <cell r="AM8595">
            <v>0</v>
          </cell>
          <cell r="AN8595">
            <v>0</v>
          </cell>
          <cell r="AO8595">
            <v>0</v>
          </cell>
          <cell r="AP8595">
            <v>0</v>
          </cell>
          <cell r="AQ8595">
            <v>0</v>
          </cell>
          <cell r="AR8595">
            <v>0</v>
          </cell>
          <cell r="AS8595">
            <v>0</v>
          </cell>
          <cell r="AT8595">
            <v>0</v>
          </cell>
          <cell r="AU8595">
            <v>0</v>
          </cell>
          <cell r="AV8595">
            <v>0</v>
          </cell>
          <cell r="AW8595">
            <v>0</v>
          </cell>
          <cell r="AX8595">
            <v>0</v>
          </cell>
          <cell r="AY8595">
            <v>36917</v>
          </cell>
          <cell r="AZ8595">
            <v>38719</v>
          </cell>
          <cell r="BB8595">
            <v>36917</v>
          </cell>
          <cell r="BH8595">
            <v>0</v>
          </cell>
          <cell r="BI8595" t="str">
            <v>EUR</v>
          </cell>
          <cell r="BM8595">
            <v>0</v>
          </cell>
          <cell r="BN8595">
            <v>0</v>
          </cell>
          <cell r="BO8595">
            <v>0</v>
          </cell>
          <cell r="BP8595">
            <v>0</v>
          </cell>
          <cell r="BQ8595">
            <v>0</v>
          </cell>
          <cell r="BR8595">
            <v>0</v>
          </cell>
          <cell r="BS8595">
            <v>0</v>
          </cell>
          <cell r="BT8595">
            <v>0</v>
          </cell>
          <cell r="BU8595">
            <v>0</v>
          </cell>
          <cell r="BV8595">
            <v>0</v>
          </cell>
          <cell r="BW8595">
            <v>0</v>
          </cell>
          <cell r="BX8595">
            <v>0</v>
          </cell>
          <cell r="BY8595">
            <v>0</v>
          </cell>
          <cell r="BZ8595">
            <v>0</v>
          </cell>
          <cell r="CA8595">
            <v>0</v>
          </cell>
          <cell r="CB8595">
            <v>0</v>
          </cell>
        </row>
        <row r="8596">
          <cell r="B8596" t="str">
            <v>E506</v>
          </cell>
          <cell r="C8596" t="str">
            <v>S.FURT.PT´S LAPEIRA P.SANTO</v>
          </cell>
          <cell r="D8596" t="str">
            <v>D30-70</v>
          </cell>
          <cell r="E8596" t="str">
            <v>D30-70</v>
          </cell>
          <cell r="F8596">
            <v>0</v>
          </cell>
          <cell r="G8596">
            <v>0</v>
          </cell>
          <cell r="H8596" t="str">
            <v>EEM1</v>
          </cell>
          <cell r="I8596" t="str">
            <v>02</v>
          </cell>
          <cell r="J8596" t="str">
            <v>A5</v>
          </cell>
          <cell r="K8596">
            <v>0</v>
          </cell>
          <cell r="L8596" t="str">
            <v>X</v>
          </cell>
          <cell r="M8596">
            <v>0</v>
          </cell>
          <cell r="N8596">
            <v>0</v>
          </cell>
          <cell r="O8596" t="str">
            <v>CRODRIGUES</v>
          </cell>
          <cell r="P8596" t="str">
            <v>15:51:49</v>
          </cell>
          <cell r="Q8596" t="str">
            <v>MFERREIRA</v>
          </cell>
          <cell r="R8596" t="str">
            <v>15:52:39</v>
          </cell>
          <cell r="S8596" t="str">
            <v>EEM</v>
          </cell>
          <cell r="T8596">
            <v>0</v>
          </cell>
          <cell r="U8596">
            <v>0</v>
          </cell>
          <cell r="V8596">
            <v>0</v>
          </cell>
          <cell r="W8596" t="str">
            <v>EUR</v>
          </cell>
          <cell r="X8596" t="str">
            <v>00</v>
          </cell>
          <cell r="Y8596" t="str">
            <v>00</v>
          </cell>
          <cell r="Z8596">
            <v>0</v>
          </cell>
          <cell r="AA8596" t="str">
            <v>X</v>
          </cell>
          <cell r="AB8596">
            <v>0</v>
          </cell>
          <cell r="AC8596">
            <v>0</v>
          </cell>
          <cell r="AD8596">
            <v>0</v>
          </cell>
          <cell r="AE8596" t="str">
            <v>0000</v>
          </cell>
          <cell r="AF8596">
            <v>0</v>
          </cell>
          <cell r="AG8596">
            <v>0</v>
          </cell>
          <cell r="AH8596">
            <v>0</v>
          </cell>
          <cell r="AI8596" t="str">
            <v>0</v>
          </cell>
          <cell r="AJ8596">
            <v>0</v>
          </cell>
          <cell r="AK8596">
            <v>0</v>
          </cell>
          <cell r="AL8596" t="str">
            <v>85105004020</v>
          </cell>
          <cell r="AM8596">
            <v>0</v>
          </cell>
          <cell r="AN8596">
            <v>0</v>
          </cell>
          <cell r="AO8596">
            <v>0</v>
          </cell>
          <cell r="AP8596">
            <v>0</v>
          </cell>
          <cell r="AQ8596">
            <v>0</v>
          </cell>
          <cell r="AR8596">
            <v>0</v>
          </cell>
          <cell r="AS8596">
            <v>0</v>
          </cell>
          <cell r="AT8596">
            <v>0</v>
          </cell>
          <cell r="AU8596">
            <v>0</v>
          </cell>
          <cell r="AV8596">
            <v>0</v>
          </cell>
          <cell r="AW8596">
            <v>0</v>
          </cell>
          <cell r="AX8596">
            <v>0</v>
          </cell>
          <cell r="AY8596">
            <v>36917</v>
          </cell>
          <cell r="AZ8596">
            <v>38719</v>
          </cell>
          <cell r="BB8596">
            <v>36917</v>
          </cell>
          <cell r="BH8596">
            <v>0</v>
          </cell>
          <cell r="BI8596" t="str">
            <v>EUR</v>
          </cell>
          <cell r="BM8596">
            <v>0</v>
          </cell>
          <cell r="BN8596">
            <v>0</v>
          </cell>
          <cell r="BO8596">
            <v>0</v>
          </cell>
          <cell r="BP8596">
            <v>0</v>
          </cell>
          <cell r="BQ8596">
            <v>0</v>
          </cell>
          <cell r="BR8596">
            <v>0</v>
          </cell>
          <cell r="BS8596">
            <v>0</v>
          </cell>
          <cell r="BT8596">
            <v>0</v>
          </cell>
          <cell r="BU8596">
            <v>0</v>
          </cell>
          <cell r="BV8596">
            <v>0</v>
          </cell>
          <cell r="BW8596">
            <v>0</v>
          </cell>
          <cell r="BX8596">
            <v>0</v>
          </cell>
          <cell r="BY8596">
            <v>0</v>
          </cell>
          <cell r="BZ8596">
            <v>0</v>
          </cell>
          <cell r="CA8596">
            <v>0</v>
          </cell>
          <cell r="CB8596">
            <v>0</v>
          </cell>
        </row>
        <row r="8597">
          <cell r="B8597" t="str">
            <v>E506</v>
          </cell>
          <cell r="C8597" t="str">
            <v>CONS.FURT.PT´S PÉ DO PICO P.SANTO</v>
          </cell>
          <cell r="D8597" t="str">
            <v>D30-70</v>
          </cell>
          <cell r="E8597" t="str">
            <v>D30-70</v>
          </cell>
          <cell r="F8597">
            <v>0</v>
          </cell>
          <cell r="G8597">
            <v>0</v>
          </cell>
          <cell r="H8597" t="str">
            <v>EEM1</v>
          </cell>
          <cell r="I8597" t="str">
            <v>02</v>
          </cell>
          <cell r="J8597" t="str">
            <v>A5</v>
          </cell>
          <cell r="K8597">
            <v>0</v>
          </cell>
          <cell r="L8597" t="str">
            <v>X</v>
          </cell>
          <cell r="M8597">
            <v>0</v>
          </cell>
          <cell r="N8597">
            <v>0</v>
          </cell>
          <cell r="O8597" t="str">
            <v>CRODRIGUES</v>
          </cell>
          <cell r="P8597" t="str">
            <v>15:52:45</v>
          </cell>
          <cell r="Q8597" t="str">
            <v>SFARIA</v>
          </cell>
          <cell r="R8597" t="str">
            <v>15:42:07</v>
          </cell>
          <cell r="S8597" t="str">
            <v>EEM</v>
          </cell>
          <cell r="T8597">
            <v>0</v>
          </cell>
          <cell r="U8597">
            <v>0</v>
          </cell>
          <cell r="V8597">
            <v>0</v>
          </cell>
          <cell r="W8597" t="str">
            <v>EUR</v>
          </cell>
          <cell r="X8597" t="str">
            <v>00</v>
          </cell>
          <cell r="Y8597" t="str">
            <v>00</v>
          </cell>
          <cell r="Z8597">
            <v>0</v>
          </cell>
          <cell r="AA8597" t="str">
            <v>X</v>
          </cell>
          <cell r="AB8597">
            <v>0</v>
          </cell>
          <cell r="AC8597">
            <v>0</v>
          </cell>
          <cell r="AD8597">
            <v>0</v>
          </cell>
          <cell r="AE8597" t="str">
            <v>0000</v>
          </cell>
          <cell r="AF8597">
            <v>0</v>
          </cell>
          <cell r="AG8597">
            <v>0</v>
          </cell>
          <cell r="AH8597">
            <v>0</v>
          </cell>
          <cell r="AI8597" t="str">
            <v>0</v>
          </cell>
          <cell r="AJ8597">
            <v>0</v>
          </cell>
          <cell r="AK8597">
            <v>0</v>
          </cell>
          <cell r="AL8597" t="str">
            <v>85105004021</v>
          </cell>
          <cell r="AM8597">
            <v>0</v>
          </cell>
          <cell r="AN8597">
            <v>0</v>
          </cell>
          <cell r="AO8597">
            <v>0</v>
          </cell>
          <cell r="AP8597">
            <v>0</v>
          </cell>
          <cell r="AQ8597">
            <v>0</v>
          </cell>
          <cell r="AR8597">
            <v>0</v>
          </cell>
          <cell r="AS8597">
            <v>0</v>
          </cell>
          <cell r="AT8597">
            <v>0</v>
          </cell>
          <cell r="AU8597">
            <v>0</v>
          </cell>
          <cell r="AV8597">
            <v>0</v>
          </cell>
          <cell r="AW8597">
            <v>0</v>
          </cell>
          <cell r="AX8597">
            <v>0</v>
          </cell>
          <cell r="AY8597">
            <v>36917</v>
          </cell>
          <cell r="AZ8597">
            <v>38532</v>
          </cell>
          <cell r="BB8597">
            <v>36917</v>
          </cell>
          <cell r="BH8597">
            <v>0</v>
          </cell>
          <cell r="BI8597" t="str">
            <v>EUR</v>
          </cell>
          <cell r="BM8597">
            <v>0</v>
          </cell>
          <cell r="BN8597">
            <v>0</v>
          </cell>
          <cell r="BO8597">
            <v>0</v>
          </cell>
          <cell r="BP8597">
            <v>0</v>
          </cell>
          <cell r="BQ8597">
            <v>0</v>
          </cell>
          <cell r="BR8597">
            <v>0</v>
          </cell>
          <cell r="BS8597">
            <v>0</v>
          </cell>
          <cell r="BT8597">
            <v>0</v>
          </cell>
          <cell r="BU8597">
            <v>0</v>
          </cell>
          <cell r="BV8597">
            <v>0</v>
          </cell>
          <cell r="BW8597">
            <v>0</v>
          </cell>
          <cell r="BX8597">
            <v>0</v>
          </cell>
          <cell r="BY8597">
            <v>0</v>
          </cell>
          <cell r="BZ8597">
            <v>0</v>
          </cell>
          <cell r="CA8597">
            <v>0</v>
          </cell>
          <cell r="CB8597">
            <v>0</v>
          </cell>
        </row>
        <row r="8598">
          <cell r="B8598" t="str">
            <v>E506</v>
          </cell>
          <cell r="C8598" t="str">
            <v>CONS.FURT.PT´S EIRAS P.SANTO</v>
          </cell>
          <cell r="D8598" t="str">
            <v>D30-70</v>
          </cell>
          <cell r="E8598" t="str">
            <v>D30-70</v>
          </cell>
          <cell r="F8598">
            <v>0</v>
          </cell>
          <cell r="G8598">
            <v>0</v>
          </cell>
          <cell r="H8598" t="str">
            <v>EEM1</v>
          </cell>
          <cell r="I8598" t="str">
            <v>02</v>
          </cell>
          <cell r="J8598" t="str">
            <v>A5</v>
          </cell>
          <cell r="K8598">
            <v>0</v>
          </cell>
          <cell r="L8598" t="str">
            <v>X</v>
          </cell>
          <cell r="M8598">
            <v>0</v>
          </cell>
          <cell r="N8598">
            <v>0</v>
          </cell>
          <cell r="O8598" t="str">
            <v>CRODRIGUES</v>
          </cell>
          <cell r="P8598" t="str">
            <v>15:54:11</v>
          </cell>
          <cell r="Q8598" t="str">
            <v>SFARIA</v>
          </cell>
          <cell r="R8598" t="str">
            <v>15:40:45</v>
          </cell>
          <cell r="S8598" t="str">
            <v>EEM</v>
          </cell>
          <cell r="T8598">
            <v>0</v>
          </cell>
          <cell r="U8598">
            <v>0</v>
          </cell>
          <cell r="V8598">
            <v>0</v>
          </cell>
          <cell r="W8598" t="str">
            <v>EUR</v>
          </cell>
          <cell r="X8598" t="str">
            <v>00</v>
          </cell>
          <cell r="Y8598" t="str">
            <v>00</v>
          </cell>
          <cell r="Z8598">
            <v>0</v>
          </cell>
          <cell r="AA8598" t="str">
            <v>X</v>
          </cell>
          <cell r="AB8598">
            <v>0</v>
          </cell>
          <cell r="AC8598">
            <v>0</v>
          </cell>
          <cell r="AD8598">
            <v>0</v>
          </cell>
          <cell r="AE8598" t="str">
            <v>0000</v>
          </cell>
          <cell r="AF8598">
            <v>0</v>
          </cell>
          <cell r="AG8598">
            <v>0</v>
          </cell>
          <cell r="AH8598">
            <v>0</v>
          </cell>
          <cell r="AI8598" t="str">
            <v>0</v>
          </cell>
          <cell r="AJ8598">
            <v>0</v>
          </cell>
          <cell r="AK8598">
            <v>0</v>
          </cell>
          <cell r="AL8598" t="str">
            <v>85105004024</v>
          </cell>
          <cell r="AM8598">
            <v>0</v>
          </cell>
          <cell r="AN8598">
            <v>0</v>
          </cell>
          <cell r="AO8598">
            <v>0</v>
          </cell>
          <cell r="AP8598">
            <v>0</v>
          </cell>
          <cell r="AQ8598">
            <v>0</v>
          </cell>
          <cell r="AR8598">
            <v>0</v>
          </cell>
          <cell r="AS8598">
            <v>0</v>
          </cell>
          <cell r="AT8598">
            <v>0</v>
          </cell>
          <cell r="AU8598">
            <v>0</v>
          </cell>
          <cell r="AV8598">
            <v>0</v>
          </cell>
          <cell r="AW8598">
            <v>0</v>
          </cell>
          <cell r="AX8598">
            <v>0</v>
          </cell>
          <cell r="AY8598">
            <v>36917</v>
          </cell>
          <cell r="AZ8598">
            <v>38532</v>
          </cell>
          <cell r="BB8598">
            <v>36917</v>
          </cell>
          <cell r="BH8598">
            <v>0</v>
          </cell>
          <cell r="BI8598" t="str">
            <v>EUR</v>
          </cell>
          <cell r="BM8598">
            <v>0</v>
          </cell>
          <cell r="BN8598">
            <v>0</v>
          </cell>
          <cell r="BO8598">
            <v>0</v>
          </cell>
          <cell r="BP8598">
            <v>0</v>
          </cell>
          <cell r="BQ8598">
            <v>0</v>
          </cell>
          <cell r="BR8598">
            <v>0</v>
          </cell>
          <cell r="BS8598">
            <v>0</v>
          </cell>
          <cell r="BT8598">
            <v>0</v>
          </cell>
          <cell r="BU8598">
            <v>0</v>
          </cell>
          <cell r="BV8598">
            <v>0</v>
          </cell>
          <cell r="BW8598">
            <v>0</v>
          </cell>
          <cell r="BX8598">
            <v>0</v>
          </cell>
          <cell r="BY8598">
            <v>0</v>
          </cell>
          <cell r="BZ8598">
            <v>0</v>
          </cell>
          <cell r="CA8598">
            <v>0</v>
          </cell>
          <cell r="CB8598">
            <v>0</v>
          </cell>
        </row>
        <row r="8599">
          <cell r="B8599" t="str">
            <v>E506</v>
          </cell>
          <cell r="C8599" t="str">
            <v>CONS.FURT.PT´S PORTELA P.SANTO</v>
          </cell>
          <cell r="D8599" t="str">
            <v>D30-70</v>
          </cell>
          <cell r="E8599" t="str">
            <v>D30-70</v>
          </cell>
          <cell r="F8599">
            <v>0</v>
          </cell>
          <cell r="G8599">
            <v>0</v>
          </cell>
          <cell r="H8599" t="str">
            <v>EEM1</v>
          </cell>
          <cell r="I8599" t="str">
            <v>02</v>
          </cell>
          <cell r="J8599" t="str">
            <v>A5</v>
          </cell>
          <cell r="K8599">
            <v>0</v>
          </cell>
          <cell r="L8599" t="str">
            <v>X</v>
          </cell>
          <cell r="M8599">
            <v>0</v>
          </cell>
          <cell r="N8599">
            <v>0</v>
          </cell>
          <cell r="O8599" t="str">
            <v>CRODRIGUES</v>
          </cell>
          <cell r="P8599" t="str">
            <v>15:56:07</v>
          </cell>
          <cell r="Q8599" t="str">
            <v>SFARIA</v>
          </cell>
          <cell r="R8599" t="str">
            <v>15:42:51</v>
          </cell>
          <cell r="S8599" t="str">
            <v>EEM</v>
          </cell>
          <cell r="T8599">
            <v>0</v>
          </cell>
          <cell r="U8599">
            <v>0</v>
          </cell>
          <cell r="V8599">
            <v>0</v>
          </cell>
          <cell r="W8599" t="str">
            <v>EUR</v>
          </cell>
          <cell r="X8599" t="str">
            <v>00</v>
          </cell>
          <cell r="Y8599" t="str">
            <v>00</v>
          </cell>
          <cell r="Z8599">
            <v>0</v>
          </cell>
          <cell r="AA8599" t="str">
            <v>X</v>
          </cell>
          <cell r="AB8599">
            <v>0</v>
          </cell>
          <cell r="AC8599">
            <v>0</v>
          </cell>
          <cell r="AD8599">
            <v>0</v>
          </cell>
          <cell r="AE8599" t="str">
            <v>0000</v>
          </cell>
          <cell r="AF8599">
            <v>0</v>
          </cell>
          <cell r="AG8599">
            <v>0</v>
          </cell>
          <cell r="AH8599">
            <v>0</v>
          </cell>
          <cell r="AI8599" t="str">
            <v>0</v>
          </cell>
          <cell r="AJ8599">
            <v>0</v>
          </cell>
          <cell r="AK8599">
            <v>0</v>
          </cell>
          <cell r="AL8599" t="str">
            <v>85105004025</v>
          </cell>
          <cell r="AM8599">
            <v>0</v>
          </cell>
          <cell r="AN8599">
            <v>0</v>
          </cell>
          <cell r="AO8599">
            <v>0</v>
          </cell>
          <cell r="AP8599">
            <v>0</v>
          </cell>
          <cell r="AQ8599">
            <v>0</v>
          </cell>
          <cell r="AR8599">
            <v>0</v>
          </cell>
          <cell r="AS8599">
            <v>0</v>
          </cell>
          <cell r="AT8599">
            <v>0</v>
          </cell>
          <cell r="AU8599">
            <v>0</v>
          </cell>
          <cell r="AV8599">
            <v>0</v>
          </cell>
          <cell r="AW8599">
            <v>0</v>
          </cell>
          <cell r="AX8599">
            <v>0</v>
          </cell>
          <cell r="AY8599">
            <v>36917</v>
          </cell>
          <cell r="AZ8599">
            <v>38532</v>
          </cell>
          <cell r="BB8599">
            <v>36917</v>
          </cell>
          <cell r="BH8599">
            <v>0</v>
          </cell>
          <cell r="BI8599" t="str">
            <v>EUR</v>
          </cell>
          <cell r="BM8599">
            <v>0</v>
          </cell>
          <cell r="BN8599">
            <v>0</v>
          </cell>
          <cell r="BO8599">
            <v>0</v>
          </cell>
          <cell r="BP8599">
            <v>0</v>
          </cell>
          <cell r="BQ8599">
            <v>0</v>
          </cell>
          <cell r="BR8599">
            <v>0</v>
          </cell>
          <cell r="BS8599">
            <v>0</v>
          </cell>
          <cell r="BT8599">
            <v>0</v>
          </cell>
          <cell r="BU8599">
            <v>0</v>
          </cell>
          <cell r="BV8599">
            <v>0</v>
          </cell>
          <cell r="BW8599">
            <v>0</v>
          </cell>
          <cell r="BX8599">
            <v>0</v>
          </cell>
          <cell r="BY8599">
            <v>0</v>
          </cell>
          <cell r="BZ8599">
            <v>0</v>
          </cell>
          <cell r="CA8599">
            <v>0</v>
          </cell>
          <cell r="CB8599">
            <v>0</v>
          </cell>
        </row>
        <row r="8600">
          <cell r="B8600" t="str">
            <v>E506</v>
          </cell>
          <cell r="C8600" t="str">
            <v>CONS.FURT.PT´S PICO ANA FERREIRA P.SANTO</v>
          </cell>
          <cell r="D8600" t="str">
            <v>D30-70</v>
          </cell>
          <cell r="E8600" t="str">
            <v>D30-70</v>
          </cell>
          <cell r="F8600">
            <v>0</v>
          </cell>
          <cell r="G8600">
            <v>0</v>
          </cell>
          <cell r="H8600" t="str">
            <v>EEM1</v>
          </cell>
          <cell r="I8600" t="str">
            <v>02</v>
          </cell>
          <cell r="J8600" t="str">
            <v>A5</v>
          </cell>
          <cell r="K8600">
            <v>0</v>
          </cell>
          <cell r="L8600" t="str">
            <v>X</v>
          </cell>
          <cell r="M8600">
            <v>0</v>
          </cell>
          <cell r="N8600">
            <v>0</v>
          </cell>
          <cell r="O8600" t="str">
            <v>CRODRIGUES</v>
          </cell>
          <cell r="P8600" t="str">
            <v>15:57:15</v>
          </cell>
          <cell r="Q8600" t="str">
            <v>SFARIA</v>
          </cell>
          <cell r="R8600" t="str">
            <v>15:42:21</v>
          </cell>
          <cell r="S8600" t="str">
            <v>EEM</v>
          </cell>
          <cell r="T8600">
            <v>0</v>
          </cell>
          <cell r="U8600">
            <v>0</v>
          </cell>
          <cell r="V8600">
            <v>0</v>
          </cell>
          <cell r="W8600" t="str">
            <v>EUR</v>
          </cell>
          <cell r="X8600" t="str">
            <v>00</v>
          </cell>
          <cell r="Y8600" t="str">
            <v>00</v>
          </cell>
          <cell r="Z8600">
            <v>0</v>
          </cell>
          <cell r="AA8600" t="str">
            <v>X</v>
          </cell>
          <cell r="AB8600">
            <v>0</v>
          </cell>
          <cell r="AC8600">
            <v>0</v>
          </cell>
          <cell r="AD8600">
            <v>0</v>
          </cell>
          <cell r="AE8600" t="str">
            <v>0000</v>
          </cell>
          <cell r="AF8600">
            <v>0</v>
          </cell>
          <cell r="AG8600">
            <v>0</v>
          </cell>
          <cell r="AH8600">
            <v>0</v>
          </cell>
          <cell r="AI8600" t="str">
            <v>0</v>
          </cell>
          <cell r="AJ8600">
            <v>0</v>
          </cell>
          <cell r="AK8600">
            <v>0</v>
          </cell>
          <cell r="AL8600" t="str">
            <v>85105004036</v>
          </cell>
          <cell r="AM8600">
            <v>0</v>
          </cell>
          <cell r="AN8600">
            <v>0</v>
          </cell>
          <cell r="AO8600">
            <v>0</v>
          </cell>
          <cell r="AP8600">
            <v>0</v>
          </cell>
          <cell r="AQ8600">
            <v>0</v>
          </cell>
          <cell r="AR8600">
            <v>0</v>
          </cell>
          <cell r="AS8600">
            <v>0</v>
          </cell>
          <cell r="AT8600">
            <v>0</v>
          </cell>
          <cell r="AU8600">
            <v>0</v>
          </cell>
          <cell r="AV8600">
            <v>0</v>
          </cell>
          <cell r="AW8600">
            <v>0</v>
          </cell>
          <cell r="AX8600">
            <v>0</v>
          </cell>
          <cell r="AY8600">
            <v>36917</v>
          </cell>
          <cell r="AZ8600">
            <v>38532</v>
          </cell>
          <cell r="BB8600">
            <v>36917</v>
          </cell>
          <cell r="BH8600">
            <v>0</v>
          </cell>
          <cell r="BI8600" t="str">
            <v>EUR</v>
          </cell>
          <cell r="BM8600">
            <v>0</v>
          </cell>
          <cell r="BN8600">
            <v>0</v>
          </cell>
          <cell r="BO8600">
            <v>0</v>
          </cell>
          <cell r="BP8600">
            <v>0</v>
          </cell>
          <cell r="BQ8600">
            <v>0</v>
          </cell>
          <cell r="BR8600">
            <v>0</v>
          </cell>
          <cell r="BS8600">
            <v>0</v>
          </cell>
          <cell r="BT8600">
            <v>0</v>
          </cell>
          <cell r="BU8600">
            <v>0</v>
          </cell>
          <cell r="BV8600">
            <v>0</v>
          </cell>
          <cell r="BW8600">
            <v>0</v>
          </cell>
          <cell r="BX8600">
            <v>0</v>
          </cell>
          <cell r="BY8600">
            <v>0</v>
          </cell>
          <cell r="BZ8600">
            <v>0</v>
          </cell>
          <cell r="CA8600">
            <v>0</v>
          </cell>
          <cell r="CB8600">
            <v>0</v>
          </cell>
        </row>
        <row r="8601">
          <cell r="B8601" t="str">
            <v>E506</v>
          </cell>
          <cell r="C8601" t="str">
            <v>CONS.FURT.PT´S NOVA CENTRAL P.SANTO</v>
          </cell>
          <cell r="D8601" t="str">
            <v>D30-70</v>
          </cell>
          <cell r="E8601" t="str">
            <v>D30-70</v>
          </cell>
          <cell r="F8601">
            <v>0</v>
          </cell>
          <cell r="G8601">
            <v>0</v>
          </cell>
          <cell r="H8601" t="str">
            <v>EEM1</v>
          </cell>
          <cell r="I8601" t="str">
            <v>02</v>
          </cell>
          <cell r="J8601" t="str">
            <v>A5</v>
          </cell>
          <cell r="K8601">
            <v>0</v>
          </cell>
          <cell r="L8601" t="str">
            <v>X</v>
          </cell>
          <cell r="M8601">
            <v>0</v>
          </cell>
          <cell r="N8601">
            <v>0</v>
          </cell>
          <cell r="O8601" t="str">
            <v>CRODRIGUES</v>
          </cell>
          <cell r="P8601" t="str">
            <v>15:58:46</v>
          </cell>
          <cell r="Q8601" t="str">
            <v>SFARIA</v>
          </cell>
          <cell r="R8601" t="str">
            <v>15:41:50</v>
          </cell>
          <cell r="S8601" t="str">
            <v>EEM</v>
          </cell>
          <cell r="T8601">
            <v>0</v>
          </cell>
          <cell r="U8601">
            <v>0</v>
          </cell>
          <cell r="V8601">
            <v>0</v>
          </cell>
          <cell r="W8601" t="str">
            <v>EUR</v>
          </cell>
          <cell r="X8601" t="str">
            <v>00</v>
          </cell>
          <cell r="Y8601" t="str">
            <v>00</v>
          </cell>
          <cell r="Z8601">
            <v>0</v>
          </cell>
          <cell r="AA8601" t="str">
            <v>X</v>
          </cell>
          <cell r="AB8601">
            <v>0</v>
          </cell>
          <cell r="AC8601">
            <v>0</v>
          </cell>
          <cell r="AD8601">
            <v>0</v>
          </cell>
          <cell r="AE8601" t="str">
            <v>0000</v>
          </cell>
          <cell r="AF8601">
            <v>0</v>
          </cell>
          <cell r="AG8601">
            <v>0</v>
          </cell>
          <cell r="AH8601">
            <v>0</v>
          </cell>
          <cell r="AI8601" t="str">
            <v>0</v>
          </cell>
          <cell r="AJ8601">
            <v>0</v>
          </cell>
          <cell r="AK8601">
            <v>0</v>
          </cell>
          <cell r="AL8601" t="str">
            <v>85105004037</v>
          </cell>
          <cell r="AM8601">
            <v>0</v>
          </cell>
          <cell r="AN8601">
            <v>0</v>
          </cell>
          <cell r="AO8601">
            <v>0</v>
          </cell>
          <cell r="AP8601">
            <v>0</v>
          </cell>
          <cell r="AQ8601">
            <v>0</v>
          </cell>
          <cell r="AR8601">
            <v>0</v>
          </cell>
          <cell r="AS8601">
            <v>0</v>
          </cell>
          <cell r="AT8601">
            <v>0</v>
          </cell>
          <cell r="AU8601">
            <v>0</v>
          </cell>
          <cell r="AV8601">
            <v>0</v>
          </cell>
          <cell r="AW8601">
            <v>0</v>
          </cell>
          <cell r="AX8601">
            <v>0</v>
          </cell>
          <cell r="AY8601">
            <v>36917</v>
          </cell>
          <cell r="AZ8601">
            <v>38532</v>
          </cell>
          <cell r="BB8601">
            <v>36917</v>
          </cell>
          <cell r="BH8601">
            <v>0</v>
          </cell>
          <cell r="BI8601" t="str">
            <v>EUR</v>
          </cell>
          <cell r="BM8601">
            <v>0</v>
          </cell>
          <cell r="BN8601">
            <v>0</v>
          </cell>
          <cell r="BO8601">
            <v>0</v>
          </cell>
          <cell r="BP8601">
            <v>0</v>
          </cell>
          <cell r="BQ8601">
            <v>0</v>
          </cell>
          <cell r="BR8601">
            <v>0</v>
          </cell>
          <cell r="BS8601">
            <v>0</v>
          </cell>
          <cell r="BT8601">
            <v>0</v>
          </cell>
          <cell r="BU8601">
            <v>0</v>
          </cell>
          <cell r="BV8601">
            <v>0</v>
          </cell>
          <cell r="BW8601">
            <v>0</v>
          </cell>
          <cell r="BX8601">
            <v>0</v>
          </cell>
          <cell r="BY8601">
            <v>0</v>
          </cell>
          <cell r="BZ8601">
            <v>0</v>
          </cell>
          <cell r="CA8601">
            <v>0</v>
          </cell>
          <cell r="CB8601">
            <v>0</v>
          </cell>
        </row>
        <row r="8602">
          <cell r="B8602" t="str">
            <v>E506</v>
          </cell>
          <cell r="C8602" t="str">
            <v>CONS.FURT.SUBESTAÇÃO CENT.TÉRM.P.SANTO</v>
          </cell>
          <cell r="D8602" t="str">
            <v>D30-70</v>
          </cell>
          <cell r="E8602" t="str">
            <v>D30-70</v>
          </cell>
          <cell r="F8602">
            <v>0</v>
          </cell>
          <cell r="G8602">
            <v>0</v>
          </cell>
          <cell r="H8602" t="str">
            <v>EEM1</v>
          </cell>
          <cell r="I8602" t="str">
            <v>02</v>
          </cell>
          <cell r="J8602" t="str">
            <v>20</v>
          </cell>
          <cell r="K8602">
            <v>0</v>
          </cell>
          <cell r="L8602" t="str">
            <v>X</v>
          </cell>
          <cell r="M8602">
            <v>0</v>
          </cell>
          <cell r="N8602">
            <v>0</v>
          </cell>
          <cell r="O8602" t="str">
            <v>CRODRIGUES</v>
          </cell>
          <cell r="P8602" t="str">
            <v>16:04:04</v>
          </cell>
          <cell r="Q8602" t="str">
            <v>SFARIA</v>
          </cell>
          <cell r="R8602" t="str">
            <v>15:17:19</v>
          </cell>
          <cell r="S8602" t="str">
            <v>EEM</v>
          </cell>
          <cell r="T8602">
            <v>0</v>
          </cell>
          <cell r="U8602">
            <v>0</v>
          </cell>
          <cell r="V8602">
            <v>0</v>
          </cell>
          <cell r="W8602" t="str">
            <v>EUR</v>
          </cell>
          <cell r="X8602" t="str">
            <v>00</v>
          </cell>
          <cell r="Y8602" t="str">
            <v>00</v>
          </cell>
          <cell r="Z8602">
            <v>0</v>
          </cell>
          <cell r="AA8602">
            <v>0</v>
          </cell>
          <cell r="AB8602" t="str">
            <v>X</v>
          </cell>
          <cell r="AC8602">
            <v>0</v>
          </cell>
          <cell r="AD8602">
            <v>0</v>
          </cell>
          <cell r="AE8602" t="str">
            <v>0000</v>
          </cell>
          <cell r="AF8602">
            <v>0</v>
          </cell>
          <cell r="AG8602">
            <v>0</v>
          </cell>
          <cell r="AH8602">
            <v>0</v>
          </cell>
          <cell r="AI8602" t="str">
            <v>0</v>
          </cell>
          <cell r="AJ8602">
            <v>0</v>
          </cell>
          <cell r="AK8602">
            <v>0</v>
          </cell>
          <cell r="AL8602" t="str">
            <v>85105004028</v>
          </cell>
          <cell r="AM8602">
            <v>0</v>
          </cell>
          <cell r="AN8602">
            <v>0</v>
          </cell>
          <cell r="AO8602">
            <v>0</v>
          </cell>
          <cell r="AP8602">
            <v>0</v>
          </cell>
          <cell r="AQ8602">
            <v>0</v>
          </cell>
          <cell r="AR8602">
            <v>0</v>
          </cell>
          <cell r="AS8602">
            <v>0</v>
          </cell>
          <cell r="AT8602">
            <v>0</v>
          </cell>
          <cell r="AU8602">
            <v>0</v>
          </cell>
          <cell r="AV8602">
            <v>0</v>
          </cell>
          <cell r="AW8602">
            <v>0</v>
          </cell>
          <cell r="AX8602">
            <v>0</v>
          </cell>
          <cell r="AY8602">
            <v>36917</v>
          </cell>
          <cell r="AZ8602">
            <v>38527</v>
          </cell>
          <cell r="BB8602">
            <v>36917</v>
          </cell>
          <cell r="BD8602">
            <v>38527</v>
          </cell>
          <cell r="BH8602">
            <v>0</v>
          </cell>
          <cell r="BI8602" t="str">
            <v>EUR</v>
          </cell>
          <cell r="BM8602">
            <v>0</v>
          </cell>
          <cell r="BN8602">
            <v>0</v>
          </cell>
          <cell r="BO8602">
            <v>0</v>
          </cell>
          <cell r="BP8602">
            <v>0</v>
          </cell>
          <cell r="BQ8602">
            <v>0</v>
          </cell>
          <cell r="BR8602">
            <v>0</v>
          </cell>
          <cell r="BS8602">
            <v>0</v>
          </cell>
          <cell r="BT8602">
            <v>0</v>
          </cell>
          <cell r="BU8602">
            <v>0</v>
          </cell>
          <cell r="BV8602">
            <v>0</v>
          </cell>
          <cell r="BW8602">
            <v>0</v>
          </cell>
          <cell r="BX8602">
            <v>0</v>
          </cell>
          <cell r="BY8602">
            <v>0</v>
          </cell>
          <cell r="BZ8602">
            <v>0</v>
          </cell>
          <cell r="CA8602">
            <v>0</v>
          </cell>
          <cell r="CB8602">
            <v>0</v>
          </cell>
        </row>
        <row r="8603">
          <cell r="B8603" t="str">
            <v>E506</v>
          </cell>
          <cell r="C8603" t="str">
            <v>CONS.FURT.SUBESTAÇÃO CALHETA P.SANTO</v>
          </cell>
          <cell r="D8603" t="str">
            <v>D30-70</v>
          </cell>
          <cell r="E8603" t="str">
            <v>D30-70</v>
          </cell>
          <cell r="F8603">
            <v>0</v>
          </cell>
          <cell r="G8603">
            <v>0</v>
          </cell>
          <cell r="H8603" t="str">
            <v>EEM1</v>
          </cell>
          <cell r="I8603" t="str">
            <v>02</v>
          </cell>
          <cell r="J8603" t="str">
            <v>20</v>
          </cell>
          <cell r="K8603">
            <v>0</v>
          </cell>
          <cell r="L8603" t="str">
            <v>X</v>
          </cell>
          <cell r="M8603">
            <v>0</v>
          </cell>
          <cell r="N8603">
            <v>0</v>
          </cell>
          <cell r="O8603" t="str">
            <v>CRODRIGUES</v>
          </cell>
          <cell r="P8603" t="str">
            <v>16:05:30</v>
          </cell>
          <cell r="Q8603" t="str">
            <v>SFARIA</v>
          </cell>
          <cell r="R8603" t="str">
            <v>15:18:03</v>
          </cell>
          <cell r="S8603" t="str">
            <v>EEM</v>
          </cell>
          <cell r="T8603">
            <v>0</v>
          </cell>
          <cell r="U8603">
            <v>0</v>
          </cell>
          <cell r="V8603">
            <v>0</v>
          </cell>
          <cell r="W8603" t="str">
            <v>EUR</v>
          </cell>
          <cell r="X8603" t="str">
            <v>00</v>
          </cell>
          <cell r="Y8603" t="str">
            <v>00</v>
          </cell>
          <cell r="Z8603">
            <v>0</v>
          </cell>
          <cell r="AA8603">
            <v>0</v>
          </cell>
          <cell r="AB8603" t="str">
            <v>X</v>
          </cell>
          <cell r="AC8603">
            <v>0</v>
          </cell>
          <cell r="AD8603">
            <v>0</v>
          </cell>
          <cell r="AE8603" t="str">
            <v>0000</v>
          </cell>
          <cell r="AF8603">
            <v>0</v>
          </cell>
          <cell r="AG8603">
            <v>0</v>
          </cell>
          <cell r="AH8603">
            <v>0</v>
          </cell>
          <cell r="AI8603" t="str">
            <v>0</v>
          </cell>
          <cell r="AJ8603">
            <v>0</v>
          </cell>
          <cell r="AK8603">
            <v>0</v>
          </cell>
          <cell r="AL8603" t="str">
            <v>85105004029</v>
          </cell>
          <cell r="AM8603">
            <v>0</v>
          </cell>
          <cell r="AN8603">
            <v>0</v>
          </cell>
          <cell r="AO8603">
            <v>0</v>
          </cell>
          <cell r="AP8603">
            <v>0</v>
          </cell>
          <cell r="AQ8603">
            <v>0</v>
          </cell>
          <cell r="AR8603">
            <v>0</v>
          </cell>
          <cell r="AS8603">
            <v>0</v>
          </cell>
          <cell r="AT8603">
            <v>0</v>
          </cell>
          <cell r="AU8603">
            <v>0</v>
          </cell>
          <cell r="AV8603">
            <v>0</v>
          </cell>
          <cell r="AW8603">
            <v>0</v>
          </cell>
          <cell r="AX8603">
            <v>0</v>
          </cell>
          <cell r="AY8603">
            <v>36917</v>
          </cell>
          <cell r="AZ8603">
            <v>38527</v>
          </cell>
          <cell r="BB8603">
            <v>36917</v>
          </cell>
          <cell r="BD8603">
            <v>38527</v>
          </cell>
          <cell r="BH8603">
            <v>0</v>
          </cell>
          <cell r="BI8603" t="str">
            <v>EUR</v>
          </cell>
          <cell r="BM8603">
            <v>0</v>
          </cell>
          <cell r="BN8603">
            <v>0</v>
          </cell>
          <cell r="BO8603">
            <v>0</v>
          </cell>
          <cell r="BP8603">
            <v>0</v>
          </cell>
          <cell r="BQ8603">
            <v>0</v>
          </cell>
          <cell r="BR8603">
            <v>0</v>
          </cell>
          <cell r="BS8603">
            <v>0</v>
          </cell>
          <cell r="BT8603">
            <v>0</v>
          </cell>
          <cell r="BU8603">
            <v>0</v>
          </cell>
          <cell r="BV8603">
            <v>0</v>
          </cell>
          <cell r="BW8603">
            <v>0</v>
          </cell>
          <cell r="BX8603">
            <v>0</v>
          </cell>
          <cell r="BY8603">
            <v>0</v>
          </cell>
          <cell r="BZ8603">
            <v>0</v>
          </cell>
          <cell r="CA8603">
            <v>0</v>
          </cell>
          <cell r="CB8603">
            <v>0</v>
          </cell>
        </row>
        <row r="8604">
          <cell r="B8604" t="str">
            <v>E505</v>
          </cell>
          <cell r="C8604" t="str">
            <v>CONS.FORT.IP DA ILHA</v>
          </cell>
          <cell r="D8604" t="str">
            <v>D201039-45</v>
          </cell>
          <cell r="E8604" t="str">
            <v>D201039-45</v>
          </cell>
          <cell r="F8604">
            <v>0</v>
          </cell>
          <cell r="G8604">
            <v>0</v>
          </cell>
          <cell r="H8604" t="str">
            <v>EEM1</v>
          </cell>
          <cell r="I8604" t="str">
            <v>02</v>
          </cell>
          <cell r="J8604" t="str">
            <v>C0</v>
          </cell>
          <cell r="K8604">
            <v>0</v>
          </cell>
          <cell r="L8604" t="str">
            <v>X</v>
          </cell>
          <cell r="M8604">
            <v>0</v>
          </cell>
          <cell r="N8604">
            <v>0</v>
          </cell>
          <cell r="O8604" t="str">
            <v>CMANUEL</v>
          </cell>
          <cell r="P8604" t="str">
            <v>11:17:56</v>
          </cell>
          <cell r="Q8604" t="str">
            <v>SFARIA</v>
          </cell>
          <cell r="R8604" t="str">
            <v>17:10:49</v>
          </cell>
          <cell r="S8604" t="str">
            <v>EEM</v>
          </cell>
          <cell r="T8604">
            <v>0</v>
          </cell>
          <cell r="U8604">
            <v>0</v>
          </cell>
          <cell r="V8604">
            <v>0</v>
          </cell>
          <cell r="W8604" t="str">
            <v>EUR</v>
          </cell>
          <cell r="X8604" t="str">
            <v>00</v>
          </cell>
          <cell r="Y8604" t="str">
            <v>00</v>
          </cell>
          <cell r="Z8604">
            <v>0</v>
          </cell>
          <cell r="AA8604" t="str">
            <v>X</v>
          </cell>
          <cell r="AB8604">
            <v>0</v>
          </cell>
          <cell r="AC8604">
            <v>0</v>
          </cell>
          <cell r="AD8604">
            <v>0</v>
          </cell>
          <cell r="AE8604" t="str">
            <v>0000</v>
          </cell>
          <cell r="AF8604">
            <v>0</v>
          </cell>
          <cell r="AG8604">
            <v>0</v>
          </cell>
          <cell r="AH8604">
            <v>0</v>
          </cell>
          <cell r="AI8604" t="str">
            <v>0</v>
          </cell>
          <cell r="AJ8604">
            <v>0</v>
          </cell>
          <cell r="AK8604">
            <v>0</v>
          </cell>
          <cell r="AL8604" t="str">
            <v>56305010006</v>
          </cell>
          <cell r="AM8604">
            <v>0</v>
          </cell>
          <cell r="AN8604">
            <v>0</v>
          </cell>
          <cell r="AO8604">
            <v>0</v>
          </cell>
          <cell r="AP8604">
            <v>0</v>
          </cell>
          <cell r="AQ8604">
            <v>0</v>
          </cell>
          <cell r="AR8604">
            <v>0</v>
          </cell>
          <cell r="AS8604">
            <v>0</v>
          </cell>
          <cell r="AT8604">
            <v>0</v>
          </cell>
          <cell r="AU8604">
            <v>0</v>
          </cell>
          <cell r="AV8604">
            <v>0</v>
          </cell>
          <cell r="AW8604">
            <v>0</v>
          </cell>
          <cell r="AX8604">
            <v>0</v>
          </cell>
          <cell r="AY8604">
            <v>36922</v>
          </cell>
          <cell r="AZ8604">
            <v>38531</v>
          </cell>
          <cell r="BB8604">
            <v>36922</v>
          </cell>
          <cell r="BH8604">
            <v>0</v>
          </cell>
          <cell r="BI8604" t="str">
            <v>EUR</v>
          </cell>
          <cell r="BM8604">
            <v>0</v>
          </cell>
          <cell r="BN8604">
            <v>0</v>
          </cell>
          <cell r="BO8604">
            <v>0</v>
          </cell>
          <cell r="BP8604">
            <v>0</v>
          </cell>
          <cell r="BQ8604">
            <v>0</v>
          </cell>
          <cell r="BR8604">
            <v>0</v>
          </cell>
          <cell r="BS8604">
            <v>0</v>
          </cell>
          <cell r="BT8604">
            <v>0</v>
          </cell>
          <cell r="BU8604">
            <v>0</v>
          </cell>
          <cell r="BV8604">
            <v>0</v>
          </cell>
          <cell r="BW8604">
            <v>0</v>
          </cell>
          <cell r="BX8604">
            <v>0</v>
          </cell>
          <cell r="BY8604">
            <v>0</v>
          </cell>
          <cell r="BZ8604">
            <v>0</v>
          </cell>
          <cell r="CA8604">
            <v>0</v>
          </cell>
          <cell r="CB8604">
            <v>0</v>
          </cell>
        </row>
        <row r="8605">
          <cell r="B8605" t="str">
            <v>E506</v>
          </cell>
          <cell r="C8605" t="str">
            <v>Cons.Fort.PT Pico Rádio</v>
          </cell>
          <cell r="D8605" t="str">
            <v>D101-46</v>
          </cell>
          <cell r="E8605" t="str">
            <v>D101-46</v>
          </cell>
          <cell r="F8605">
            <v>0</v>
          </cell>
          <cell r="G8605">
            <v>0</v>
          </cell>
          <cell r="H8605" t="str">
            <v>EEM1</v>
          </cell>
          <cell r="I8605" t="str">
            <v>02</v>
          </cell>
          <cell r="J8605" t="str">
            <v>A5</v>
          </cell>
          <cell r="K8605">
            <v>0</v>
          </cell>
          <cell r="L8605" t="str">
            <v>X</v>
          </cell>
          <cell r="M8605">
            <v>0</v>
          </cell>
          <cell r="N8605">
            <v>0</v>
          </cell>
          <cell r="O8605" t="str">
            <v>DJARDIM</v>
          </cell>
          <cell r="P8605" t="str">
            <v>08:24:31</v>
          </cell>
          <cell r="Q8605" t="str">
            <v>SFARIA</v>
          </cell>
          <cell r="R8605" t="str">
            <v>09:18:00</v>
          </cell>
          <cell r="S8605" t="str">
            <v>EEM</v>
          </cell>
          <cell r="T8605">
            <v>0</v>
          </cell>
          <cell r="U8605">
            <v>0</v>
          </cell>
          <cell r="V8605">
            <v>0</v>
          </cell>
          <cell r="W8605" t="str">
            <v>EUR</v>
          </cell>
          <cell r="X8605" t="str">
            <v>00</v>
          </cell>
          <cell r="Y8605" t="str">
            <v>00</v>
          </cell>
          <cell r="Z8605">
            <v>0</v>
          </cell>
          <cell r="AA8605">
            <v>0</v>
          </cell>
          <cell r="AB8605" t="str">
            <v>X</v>
          </cell>
          <cell r="AC8605">
            <v>0</v>
          </cell>
          <cell r="AD8605">
            <v>0</v>
          </cell>
          <cell r="AE8605" t="str">
            <v>0000</v>
          </cell>
          <cell r="AF8605">
            <v>0</v>
          </cell>
          <cell r="AG8605">
            <v>0</v>
          </cell>
          <cell r="AH8605" t="str">
            <v>Hamilton</v>
          </cell>
          <cell r="AI8605" t="str">
            <v>0</v>
          </cell>
          <cell r="AJ8605">
            <v>0</v>
          </cell>
          <cell r="AK8605">
            <v>0</v>
          </cell>
          <cell r="AL8605">
            <v>0</v>
          </cell>
          <cell r="AM8605">
            <v>0</v>
          </cell>
          <cell r="AN8605">
            <v>0</v>
          </cell>
          <cell r="AO8605">
            <v>0</v>
          </cell>
          <cell r="AP8605">
            <v>0</v>
          </cell>
          <cell r="AQ8605">
            <v>0</v>
          </cell>
          <cell r="AR8605">
            <v>0</v>
          </cell>
          <cell r="AS8605">
            <v>0</v>
          </cell>
          <cell r="AT8605">
            <v>0</v>
          </cell>
          <cell r="AU8605">
            <v>0</v>
          </cell>
          <cell r="AV8605">
            <v>0</v>
          </cell>
          <cell r="AW8605">
            <v>0</v>
          </cell>
          <cell r="AX8605">
            <v>0</v>
          </cell>
          <cell r="AY8605">
            <v>36937</v>
          </cell>
          <cell r="AZ8605">
            <v>38527</v>
          </cell>
          <cell r="BB8605">
            <v>36937</v>
          </cell>
          <cell r="BD8605">
            <v>38527</v>
          </cell>
          <cell r="BH8605">
            <v>0</v>
          </cell>
          <cell r="BI8605" t="str">
            <v>EUR</v>
          </cell>
          <cell r="BM8605">
            <v>0</v>
          </cell>
          <cell r="BN8605">
            <v>0</v>
          </cell>
          <cell r="BO8605">
            <v>0</v>
          </cell>
          <cell r="BP8605">
            <v>0</v>
          </cell>
          <cell r="BQ8605">
            <v>0</v>
          </cell>
          <cell r="BR8605">
            <v>0</v>
          </cell>
          <cell r="BS8605">
            <v>0</v>
          </cell>
          <cell r="BT8605">
            <v>0</v>
          </cell>
          <cell r="BU8605">
            <v>0</v>
          </cell>
          <cell r="BV8605">
            <v>0</v>
          </cell>
          <cell r="BW8605">
            <v>0</v>
          </cell>
          <cell r="BX8605">
            <v>0</v>
          </cell>
          <cell r="BY8605">
            <v>0</v>
          </cell>
          <cell r="BZ8605">
            <v>0</v>
          </cell>
          <cell r="CA8605">
            <v>0</v>
          </cell>
          <cell r="CB8605">
            <v>0</v>
          </cell>
        </row>
        <row r="8606">
          <cell r="B8606" t="str">
            <v>E501</v>
          </cell>
          <cell r="C8606" t="str">
            <v>FORTUI.CONS.GERAL EQUIPA.MEC.C.P.SANTO</v>
          </cell>
          <cell r="D8606" t="str">
            <v>P203-39</v>
          </cell>
          <cell r="E8606" t="str">
            <v>P203-39</v>
          </cell>
          <cell r="F8606" t="str">
            <v>0500</v>
          </cell>
          <cell r="G8606">
            <v>0</v>
          </cell>
          <cell r="H8606" t="str">
            <v>EEM1</v>
          </cell>
          <cell r="I8606" t="str">
            <v>01</v>
          </cell>
          <cell r="J8606" t="str">
            <v>15</v>
          </cell>
          <cell r="K8606">
            <v>0</v>
          </cell>
          <cell r="L8606" t="str">
            <v>X</v>
          </cell>
          <cell r="M8606">
            <v>0</v>
          </cell>
          <cell r="N8606">
            <v>0</v>
          </cell>
          <cell r="O8606" t="str">
            <v>TSILVA</v>
          </cell>
          <cell r="P8606" t="str">
            <v>21:59:09</v>
          </cell>
          <cell r="Q8606" t="str">
            <v>SFARIA</v>
          </cell>
          <cell r="R8606" t="str">
            <v>14:28:23</v>
          </cell>
          <cell r="S8606" t="str">
            <v>EEM</v>
          </cell>
          <cell r="T8606">
            <v>0</v>
          </cell>
          <cell r="U8606">
            <v>0</v>
          </cell>
          <cell r="V8606">
            <v>0</v>
          </cell>
          <cell r="W8606" t="str">
            <v>EUR</v>
          </cell>
          <cell r="X8606" t="str">
            <v>00</v>
          </cell>
          <cell r="Y8606" t="str">
            <v>00</v>
          </cell>
          <cell r="Z8606">
            <v>0</v>
          </cell>
          <cell r="AA8606" t="str">
            <v>X</v>
          </cell>
          <cell r="AB8606">
            <v>0</v>
          </cell>
          <cell r="AC8606">
            <v>0</v>
          </cell>
          <cell r="AD8606">
            <v>0</v>
          </cell>
          <cell r="AE8606" t="str">
            <v>0000</v>
          </cell>
          <cell r="AF8606">
            <v>0</v>
          </cell>
          <cell r="AG8606">
            <v>0</v>
          </cell>
          <cell r="AH8606">
            <v>0</v>
          </cell>
          <cell r="AI8606">
            <v>0</v>
          </cell>
          <cell r="AJ8606">
            <v>0</v>
          </cell>
          <cell r="AK8606">
            <v>0</v>
          </cell>
          <cell r="AL8606">
            <v>0</v>
          </cell>
          <cell r="AM8606">
            <v>0</v>
          </cell>
          <cell r="AN8606">
            <v>0</v>
          </cell>
          <cell r="AO8606">
            <v>0</v>
          </cell>
          <cell r="AP8606">
            <v>0</v>
          </cell>
          <cell r="AQ8606">
            <v>0</v>
          </cell>
          <cell r="AR8606">
            <v>0</v>
          </cell>
          <cell r="AS8606">
            <v>0</v>
          </cell>
          <cell r="AT8606">
            <v>0</v>
          </cell>
          <cell r="AU8606">
            <v>0</v>
          </cell>
          <cell r="AV8606">
            <v>0</v>
          </cell>
          <cell r="AW8606">
            <v>0</v>
          </cell>
          <cell r="AX8606">
            <v>0</v>
          </cell>
          <cell r="AY8606">
            <v>36938</v>
          </cell>
          <cell r="AZ8606">
            <v>38533</v>
          </cell>
          <cell r="BB8606">
            <v>36938</v>
          </cell>
          <cell r="BH8606">
            <v>0</v>
          </cell>
          <cell r="BI8606" t="str">
            <v>EUR</v>
          </cell>
          <cell r="BM8606">
            <v>0</v>
          </cell>
          <cell r="BN8606">
            <v>0</v>
          </cell>
          <cell r="BO8606">
            <v>0</v>
          </cell>
          <cell r="BP8606">
            <v>0</v>
          </cell>
          <cell r="BQ8606">
            <v>0</v>
          </cell>
          <cell r="BR8606">
            <v>0</v>
          </cell>
          <cell r="BS8606">
            <v>0</v>
          </cell>
          <cell r="BT8606">
            <v>0</v>
          </cell>
          <cell r="BU8606">
            <v>0</v>
          </cell>
          <cell r="BV8606">
            <v>0</v>
          </cell>
          <cell r="BW8606">
            <v>0</v>
          </cell>
          <cell r="BX8606">
            <v>0</v>
          </cell>
          <cell r="BY8606">
            <v>0</v>
          </cell>
          <cell r="BZ8606">
            <v>0</v>
          </cell>
          <cell r="CA8606">
            <v>0</v>
          </cell>
          <cell r="CB8606">
            <v>0</v>
          </cell>
        </row>
        <row r="8607">
          <cell r="B8607" t="str">
            <v>E501</v>
          </cell>
          <cell r="C8607" t="str">
            <v>FORTUI.CONSER.GERAL EQ.ELECTR.C.P.SANTO</v>
          </cell>
          <cell r="D8607" t="str">
            <v>P203-39</v>
          </cell>
          <cell r="E8607" t="str">
            <v>P203-39</v>
          </cell>
          <cell r="F8607" t="str">
            <v>0500</v>
          </cell>
          <cell r="G8607">
            <v>0</v>
          </cell>
          <cell r="H8607" t="str">
            <v>EEM1</v>
          </cell>
          <cell r="I8607" t="str">
            <v>01</v>
          </cell>
          <cell r="J8607" t="str">
            <v>15</v>
          </cell>
          <cell r="K8607">
            <v>0</v>
          </cell>
          <cell r="L8607" t="str">
            <v>X</v>
          </cell>
          <cell r="M8607">
            <v>0</v>
          </cell>
          <cell r="N8607">
            <v>0</v>
          </cell>
          <cell r="O8607" t="str">
            <v>TSILVA</v>
          </cell>
          <cell r="P8607" t="str">
            <v>22:01:08</v>
          </cell>
          <cell r="Q8607" t="str">
            <v>SFARIA</v>
          </cell>
          <cell r="R8607" t="str">
            <v>10:00:25</v>
          </cell>
          <cell r="S8607" t="str">
            <v>EEM</v>
          </cell>
          <cell r="T8607">
            <v>0</v>
          </cell>
          <cell r="U8607">
            <v>0</v>
          </cell>
          <cell r="V8607">
            <v>0</v>
          </cell>
          <cell r="W8607" t="str">
            <v>EUR</v>
          </cell>
          <cell r="X8607" t="str">
            <v>00</v>
          </cell>
          <cell r="Y8607" t="str">
            <v>00</v>
          </cell>
          <cell r="Z8607">
            <v>0</v>
          </cell>
          <cell r="AA8607">
            <v>0</v>
          </cell>
          <cell r="AB8607" t="str">
            <v>X</v>
          </cell>
          <cell r="AC8607">
            <v>0</v>
          </cell>
          <cell r="AD8607">
            <v>0</v>
          </cell>
          <cell r="AE8607" t="str">
            <v>0000</v>
          </cell>
          <cell r="AF8607">
            <v>0</v>
          </cell>
          <cell r="AG8607">
            <v>0</v>
          </cell>
          <cell r="AH8607">
            <v>0</v>
          </cell>
          <cell r="AI8607">
            <v>0</v>
          </cell>
          <cell r="AJ8607">
            <v>0</v>
          </cell>
          <cell r="AK8607">
            <v>0</v>
          </cell>
          <cell r="AL8607">
            <v>0</v>
          </cell>
          <cell r="AM8607">
            <v>0</v>
          </cell>
          <cell r="AN8607">
            <v>0</v>
          </cell>
          <cell r="AO8607">
            <v>0</v>
          </cell>
          <cell r="AP8607">
            <v>0</v>
          </cell>
          <cell r="AQ8607">
            <v>0</v>
          </cell>
          <cell r="AR8607">
            <v>0</v>
          </cell>
          <cell r="AS8607">
            <v>0</v>
          </cell>
          <cell r="AT8607">
            <v>0</v>
          </cell>
          <cell r="AU8607">
            <v>0</v>
          </cell>
          <cell r="AV8607">
            <v>0</v>
          </cell>
          <cell r="AW8607">
            <v>0</v>
          </cell>
          <cell r="AX8607">
            <v>0</v>
          </cell>
          <cell r="AY8607">
            <v>36938</v>
          </cell>
          <cell r="AZ8607">
            <v>38530</v>
          </cell>
          <cell r="BB8607">
            <v>36938</v>
          </cell>
          <cell r="BD8607">
            <v>38530</v>
          </cell>
          <cell r="BH8607">
            <v>0</v>
          </cell>
          <cell r="BI8607" t="str">
            <v>EUR</v>
          </cell>
          <cell r="BM8607">
            <v>0</v>
          </cell>
          <cell r="BN8607">
            <v>0</v>
          </cell>
          <cell r="BO8607">
            <v>0</v>
          </cell>
          <cell r="BP8607">
            <v>0</v>
          </cell>
          <cell r="BQ8607">
            <v>0</v>
          </cell>
          <cell r="BR8607">
            <v>0</v>
          </cell>
          <cell r="BS8607">
            <v>0</v>
          </cell>
          <cell r="BT8607">
            <v>0</v>
          </cell>
          <cell r="BU8607">
            <v>0</v>
          </cell>
          <cell r="BV8607">
            <v>0</v>
          </cell>
          <cell r="BW8607">
            <v>0</v>
          </cell>
          <cell r="BX8607">
            <v>0</v>
          </cell>
          <cell r="BY8607">
            <v>0</v>
          </cell>
          <cell r="BZ8607">
            <v>0</v>
          </cell>
          <cell r="CA8607">
            <v>0</v>
          </cell>
          <cell r="CB8607">
            <v>0</v>
          </cell>
        </row>
        <row r="8608">
          <cell r="B8608" t="str">
            <v>E502</v>
          </cell>
          <cell r="C8608" t="str">
            <v>SUBSTAÇÃO NOVA CENTRAL PORTO.SANTO</v>
          </cell>
          <cell r="D8608" t="str">
            <v>T202-01</v>
          </cell>
          <cell r="E8608" t="str">
            <v>T202-01</v>
          </cell>
          <cell r="F8608" t="str">
            <v>0600</v>
          </cell>
          <cell r="G8608">
            <v>0</v>
          </cell>
          <cell r="H8608" t="str">
            <v>EEM1</v>
          </cell>
          <cell r="I8608" t="str">
            <v>02</v>
          </cell>
          <cell r="J8608" t="str">
            <v>20</v>
          </cell>
          <cell r="K8608">
            <v>0</v>
          </cell>
          <cell r="L8608" t="str">
            <v>X</v>
          </cell>
          <cell r="M8608">
            <v>0</v>
          </cell>
          <cell r="N8608">
            <v>0</v>
          </cell>
          <cell r="O8608" t="str">
            <v>TSILVA</v>
          </cell>
          <cell r="P8608" t="str">
            <v>16:45:20</v>
          </cell>
          <cell r="Q8608" t="str">
            <v>SFARIA</v>
          </cell>
          <cell r="R8608" t="str">
            <v>13:41:46</v>
          </cell>
          <cell r="S8608" t="str">
            <v>EEM</v>
          </cell>
          <cell r="T8608">
            <v>0</v>
          </cell>
          <cell r="U8608">
            <v>0</v>
          </cell>
          <cell r="V8608">
            <v>0</v>
          </cell>
          <cell r="W8608" t="str">
            <v>EUR</v>
          </cell>
          <cell r="X8608" t="str">
            <v>00</v>
          </cell>
          <cell r="Y8608" t="str">
            <v>00</v>
          </cell>
          <cell r="Z8608">
            <v>0</v>
          </cell>
          <cell r="AA8608" t="str">
            <v>X</v>
          </cell>
          <cell r="AB8608">
            <v>0</v>
          </cell>
          <cell r="AC8608">
            <v>0</v>
          </cell>
          <cell r="AD8608">
            <v>0</v>
          </cell>
          <cell r="AE8608" t="str">
            <v>0000</v>
          </cell>
          <cell r="AF8608">
            <v>0</v>
          </cell>
          <cell r="AG8608">
            <v>0</v>
          </cell>
          <cell r="AH8608">
            <v>0</v>
          </cell>
          <cell r="AI8608">
            <v>0</v>
          </cell>
          <cell r="AJ8608">
            <v>0</v>
          </cell>
          <cell r="AK8608">
            <v>0</v>
          </cell>
          <cell r="AL8608">
            <v>0</v>
          </cell>
          <cell r="AM8608">
            <v>0</v>
          </cell>
          <cell r="AN8608">
            <v>0</v>
          </cell>
          <cell r="AO8608">
            <v>0</v>
          </cell>
          <cell r="AP8608">
            <v>0</v>
          </cell>
          <cell r="AQ8608">
            <v>0</v>
          </cell>
          <cell r="AR8608">
            <v>0</v>
          </cell>
          <cell r="AS8608">
            <v>0</v>
          </cell>
          <cell r="AT8608">
            <v>0</v>
          </cell>
          <cell r="AU8608">
            <v>0</v>
          </cell>
          <cell r="AV8608">
            <v>0</v>
          </cell>
          <cell r="AW8608">
            <v>0</v>
          </cell>
          <cell r="AX8608">
            <v>0</v>
          </cell>
          <cell r="AY8608">
            <v>36941</v>
          </cell>
          <cell r="AZ8608">
            <v>38533</v>
          </cell>
          <cell r="BB8608">
            <v>36964</v>
          </cell>
          <cell r="BH8608">
            <v>0</v>
          </cell>
          <cell r="BI8608" t="str">
            <v>EUR</v>
          </cell>
          <cell r="BM8608">
            <v>0</v>
          </cell>
          <cell r="BN8608">
            <v>0</v>
          </cell>
          <cell r="BO8608">
            <v>0</v>
          </cell>
          <cell r="BP8608">
            <v>0</v>
          </cell>
          <cell r="BQ8608">
            <v>0</v>
          </cell>
          <cell r="BR8608">
            <v>0</v>
          </cell>
          <cell r="BS8608">
            <v>0</v>
          </cell>
          <cell r="BT8608">
            <v>0</v>
          </cell>
          <cell r="BU8608">
            <v>0</v>
          </cell>
          <cell r="BV8608">
            <v>0</v>
          </cell>
          <cell r="BW8608">
            <v>0</v>
          </cell>
          <cell r="BX8608">
            <v>0</v>
          </cell>
          <cell r="BY8608">
            <v>0</v>
          </cell>
          <cell r="BZ8608">
            <v>0</v>
          </cell>
          <cell r="CA8608">
            <v>0</v>
          </cell>
          <cell r="CB8608">
            <v>0</v>
          </cell>
        </row>
        <row r="8609">
          <cell r="B8609" t="str">
            <v>E501</v>
          </cell>
          <cell r="C8609" t="str">
            <v>Fortuita - C.Térm. Porto Santo Eq. Mec.</v>
          </cell>
          <cell r="D8609" t="str">
            <v>P203-39</v>
          </cell>
          <cell r="E8609" t="str">
            <v>P203-39</v>
          </cell>
          <cell r="F8609" t="str">
            <v>0500</v>
          </cell>
          <cell r="G8609">
            <v>0</v>
          </cell>
          <cell r="H8609" t="str">
            <v>EEM1</v>
          </cell>
          <cell r="I8609" t="str">
            <v>01</v>
          </cell>
          <cell r="J8609" t="str">
            <v>15</v>
          </cell>
          <cell r="K8609">
            <v>0</v>
          </cell>
          <cell r="L8609" t="str">
            <v>X</v>
          </cell>
          <cell r="M8609">
            <v>0</v>
          </cell>
          <cell r="N8609">
            <v>0</v>
          </cell>
          <cell r="O8609" t="str">
            <v>PMOREIRA</v>
          </cell>
          <cell r="P8609" t="str">
            <v>11:37:12</v>
          </cell>
          <cell r="Q8609" t="str">
            <v>SFARIA</v>
          </cell>
          <cell r="R8609" t="str">
            <v>16:29:45</v>
          </cell>
          <cell r="S8609" t="str">
            <v>EEM</v>
          </cell>
          <cell r="T8609">
            <v>0</v>
          </cell>
          <cell r="U8609">
            <v>0</v>
          </cell>
          <cell r="V8609">
            <v>0</v>
          </cell>
          <cell r="W8609" t="str">
            <v>EUR</v>
          </cell>
          <cell r="X8609" t="str">
            <v>00</v>
          </cell>
          <cell r="Y8609" t="str">
            <v>00</v>
          </cell>
          <cell r="Z8609">
            <v>0</v>
          </cell>
          <cell r="AA8609" t="str">
            <v>X</v>
          </cell>
          <cell r="AB8609">
            <v>0</v>
          </cell>
          <cell r="AC8609">
            <v>0</v>
          </cell>
          <cell r="AD8609">
            <v>0</v>
          </cell>
          <cell r="AE8609" t="str">
            <v>0000</v>
          </cell>
          <cell r="AF8609">
            <v>0</v>
          </cell>
          <cell r="AG8609">
            <v>0</v>
          </cell>
          <cell r="AH8609">
            <v>0</v>
          </cell>
          <cell r="AI8609">
            <v>0</v>
          </cell>
          <cell r="AJ8609">
            <v>0</v>
          </cell>
          <cell r="AK8609">
            <v>0</v>
          </cell>
          <cell r="AL8609">
            <v>0</v>
          </cell>
          <cell r="AM8609">
            <v>0</v>
          </cell>
          <cell r="AN8609">
            <v>0</v>
          </cell>
          <cell r="AO8609">
            <v>0</v>
          </cell>
          <cell r="AP8609">
            <v>0</v>
          </cell>
          <cell r="AQ8609">
            <v>0</v>
          </cell>
          <cell r="AR8609">
            <v>0</v>
          </cell>
          <cell r="AS8609">
            <v>0</v>
          </cell>
          <cell r="AT8609">
            <v>0</v>
          </cell>
          <cell r="AU8609">
            <v>0</v>
          </cell>
          <cell r="AV8609">
            <v>0</v>
          </cell>
          <cell r="AW8609">
            <v>0</v>
          </cell>
          <cell r="AX8609">
            <v>0</v>
          </cell>
          <cell r="AY8609">
            <v>36944</v>
          </cell>
          <cell r="AZ8609">
            <v>38532</v>
          </cell>
          <cell r="BB8609">
            <v>36944</v>
          </cell>
          <cell r="BH8609">
            <v>0</v>
          </cell>
          <cell r="BI8609" t="str">
            <v>EUR</v>
          </cell>
          <cell r="BM8609">
            <v>0</v>
          </cell>
          <cell r="BN8609">
            <v>0</v>
          </cell>
          <cell r="BO8609">
            <v>0</v>
          </cell>
          <cell r="BP8609">
            <v>0</v>
          </cell>
          <cell r="BQ8609">
            <v>0</v>
          </cell>
          <cell r="BR8609">
            <v>0</v>
          </cell>
          <cell r="BS8609">
            <v>0</v>
          </cell>
          <cell r="BT8609">
            <v>0</v>
          </cell>
          <cell r="BU8609">
            <v>0</v>
          </cell>
          <cell r="BV8609">
            <v>0</v>
          </cell>
          <cell r="BW8609">
            <v>0</v>
          </cell>
          <cell r="BX8609">
            <v>0</v>
          </cell>
          <cell r="BY8609">
            <v>0</v>
          </cell>
          <cell r="BZ8609">
            <v>0</v>
          </cell>
          <cell r="CA8609">
            <v>0</v>
          </cell>
          <cell r="CB8609">
            <v>0</v>
          </cell>
        </row>
        <row r="8610">
          <cell r="B8610" t="str">
            <v>E501</v>
          </cell>
          <cell r="C8610" t="str">
            <v>Fortuita - C.Térm. Porto Santo Eq. Elec.</v>
          </cell>
          <cell r="D8610" t="str">
            <v>P203-39</v>
          </cell>
          <cell r="E8610" t="str">
            <v>P203-39</v>
          </cell>
          <cell r="F8610" t="str">
            <v>0500</v>
          </cell>
          <cell r="G8610">
            <v>0</v>
          </cell>
          <cell r="H8610" t="str">
            <v>EEM1</v>
          </cell>
          <cell r="I8610" t="str">
            <v>01</v>
          </cell>
          <cell r="J8610" t="str">
            <v>15</v>
          </cell>
          <cell r="K8610">
            <v>0</v>
          </cell>
          <cell r="L8610" t="str">
            <v>X</v>
          </cell>
          <cell r="M8610">
            <v>0</v>
          </cell>
          <cell r="N8610">
            <v>0</v>
          </cell>
          <cell r="O8610" t="str">
            <v>PMOREIRA</v>
          </cell>
          <cell r="P8610" t="str">
            <v>11:45:29</v>
          </cell>
          <cell r="Q8610" t="str">
            <v>SFARIA</v>
          </cell>
          <cell r="R8610" t="str">
            <v>16:29:29</v>
          </cell>
          <cell r="S8610" t="str">
            <v>EEM</v>
          </cell>
          <cell r="T8610">
            <v>0</v>
          </cell>
          <cell r="U8610">
            <v>0</v>
          </cell>
          <cell r="V8610">
            <v>0</v>
          </cell>
          <cell r="W8610" t="str">
            <v>EUR</v>
          </cell>
          <cell r="X8610" t="str">
            <v>00</v>
          </cell>
          <cell r="Y8610" t="str">
            <v>00</v>
          </cell>
          <cell r="Z8610">
            <v>0</v>
          </cell>
          <cell r="AA8610" t="str">
            <v>X</v>
          </cell>
          <cell r="AB8610">
            <v>0</v>
          </cell>
          <cell r="AC8610">
            <v>0</v>
          </cell>
          <cell r="AD8610">
            <v>0</v>
          </cell>
          <cell r="AE8610" t="str">
            <v>0000</v>
          </cell>
          <cell r="AF8610">
            <v>0</v>
          </cell>
          <cell r="AG8610">
            <v>0</v>
          </cell>
          <cell r="AH8610">
            <v>0</v>
          </cell>
          <cell r="AI8610">
            <v>0</v>
          </cell>
          <cell r="AJ8610">
            <v>0</v>
          </cell>
          <cell r="AK8610">
            <v>0</v>
          </cell>
          <cell r="AL8610">
            <v>0</v>
          </cell>
          <cell r="AM8610">
            <v>0</v>
          </cell>
          <cell r="AN8610">
            <v>0</v>
          </cell>
          <cell r="AO8610">
            <v>0</v>
          </cell>
          <cell r="AP8610">
            <v>0</v>
          </cell>
          <cell r="AQ8610">
            <v>0</v>
          </cell>
          <cell r="AR8610">
            <v>0</v>
          </cell>
          <cell r="AS8610">
            <v>0</v>
          </cell>
          <cell r="AT8610">
            <v>0</v>
          </cell>
          <cell r="AU8610">
            <v>0</v>
          </cell>
          <cell r="AV8610">
            <v>0</v>
          </cell>
          <cell r="AW8610">
            <v>0</v>
          </cell>
          <cell r="AX8610">
            <v>0</v>
          </cell>
          <cell r="AY8610">
            <v>36944</v>
          </cell>
          <cell r="AZ8610">
            <v>38532</v>
          </cell>
          <cell r="BB8610">
            <v>36944</v>
          </cell>
          <cell r="BH8610">
            <v>0</v>
          </cell>
          <cell r="BI8610" t="str">
            <v>EUR</v>
          </cell>
          <cell r="BM8610">
            <v>0</v>
          </cell>
          <cell r="BN8610">
            <v>0</v>
          </cell>
          <cell r="BO8610">
            <v>0</v>
          </cell>
          <cell r="BP8610">
            <v>0</v>
          </cell>
          <cell r="BQ8610">
            <v>0</v>
          </cell>
          <cell r="BR8610">
            <v>0</v>
          </cell>
          <cell r="BS8610">
            <v>0</v>
          </cell>
          <cell r="BT8610">
            <v>0</v>
          </cell>
          <cell r="BU8610">
            <v>0</v>
          </cell>
          <cell r="BV8610">
            <v>0</v>
          </cell>
          <cell r="BW8610">
            <v>0</v>
          </cell>
          <cell r="BX8610">
            <v>0</v>
          </cell>
          <cell r="BY8610">
            <v>0</v>
          </cell>
          <cell r="BZ8610">
            <v>0</v>
          </cell>
          <cell r="CA8610">
            <v>0</v>
          </cell>
          <cell r="CB8610">
            <v>0</v>
          </cell>
        </row>
        <row r="8611">
          <cell r="B8611" t="str">
            <v>E505</v>
          </cell>
          <cell r="C8611" t="str">
            <v>CONS.FORT.IP CURRAL DAS FREIRAS</v>
          </cell>
          <cell r="D8611" t="str">
            <v>D199-45</v>
          </cell>
          <cell r="E8611" t="str">
            <v>D199-45</v>
          </cell>
          <cell r="F8611">
            <v>0</v>
          </cell>
          <cell r="G8611">
            <v>0</v>
          </cell>
          <cell r="H8611" t="str">
            <v>EEM1</v>
          </cell>
          <cell r="I8611" t="str">
            <v>02</v>
          </cell>
          <cell r="J8611" t="str">
            <v>C0</v>
          </cell>
          <cell r="K8611">
            <v>0</v>
          </cell>
          <cell r="L8611" t="str">
            <v>X</v>
          </cell>
          <cell r="M8611">
            <v>0</v>
          </cell>
          <cell r="N8611">
            <v>0</v>
          </cell>
          <cell r="O8611" t="str">
            <v>JFERNANDES</v>
          </cell>
          <cell r="P8611" t="str">
            <v>15:16:06</v>
          </cell>
          <cell r="Q8611" t="str">
            <v>SFARIA</v>
          </cell>
          <cell r="R8611" t="str">
            <v>12:23:59</v>
          </cell>
          <cell r="S8611" t="str">
            <v>EEM</v>
          </cell>
          <cell r="T8611">
            <v>0</v>
          </cell>
          <cell r="U8611">
            <v>0</v>
          </cell>
          <cell r="V8611">
            <v>0</v>
          </cell>
          <cell r="W8611" t="str">
            <v>EUR</v>
          </cell>
          <cell r="X8611" t="str">
            <v>00</v>
          </cell>
          <cell r="Y8611" t="str">
            <v>00</v>
          </cell>
          <cell r="Z8611">
            <v>0</v>
          </cell>
          <cell r="AA8611" t="str">
            <v>X</v>
          </cell>
          <cell r="AB8611">
            <v>0</v>
          </cell>
          <cell r="AC8611">
            <v>0</v>
          </cell>
          <cell r="AD8611">
            <v>0</v>
          </cell>
          <cell r="AE8611" t="str">
            <v>0000</v>
          </cell>
          <cell r="AF8611">
            <v>0</v>
          </cell>
          <cell r="AG8611">
            <v>0</v>
          </cell>
          <cell r="AH8611">
            <v>0</v>
          </cell>
          <cell r="AI8611" t="str">
            <v>0</v>
          </cell>
          <cell r="AJ8611">
            <v>0</v>
          </cell>
          <cell r="AK8611">
            <v>0</v>
          </cell>
          <cell r="AL8611">
            <v>0</v>
          </cell>
          <cell r="AM8611">
            <v>0</v>
          </cell>
          <cell r="AN8611">
            <v>0</v>
          </cell>
          <cell r="AO8611">
            <v>0</v>
          </cell>
          <cell r="AP8611">
            <v>0</v>
          </cell>
          <cell r="AQ8611">
            <v>0</v>
          </cell>
          <cell r="AR8611">
            <v>0</v>
          </cell>
          <cell r="AS8611">
            <v>0</v>
          </cell>
          <cell r="AT8611">
            <v>0</v>
          </cell>
          <cell r="AU8611">
            <v>0</v>
          </cell>
          <cell r="AV8611">
            <v>0</v>
          </cell>
          <cell r="AW8611">
            <v>0</v>
          </cell>
          <cell r="AX8611">
            <v>0</v>
          </cell>
          <cell r="AY8611">
            <v>36944</v>
          </cell>
          <cell r="AZ8611">
            <v>38531</v>
          </cell>
          <cell r="BB8611">
            <v>36944</v>
          </cell>
          <cell r="BH8611">
            <v>0</v>
          </cell>
          <cell r="BI8611" t="str">
            <v>EUR</v>
          </cell>
          <cell r="BM8611">
            <v>0</v>
          </cell>
          <cell r="BN8611">
            <v>0</v>
          </cell>
          <cell r="BO8611">
            <v>0</v>
          </cell>
          <cell r="BP8611">
            <v>0</v>
          </cell>
          <cell r="BQ8611">
            <v>0</v>
          </cell>
          <cell r="BR8611">
            <v>0</v>
          </cell>
          <cell r="BS8611">
            <v>0</v>
          </cell>
          <cell r="BT8611">
            <v>0</v>
          </cell>
          <cell r="BU8611">
            <v>0</v>
          </cell>
          <cell r="BV8611">
            <v>0</v>
          </cell>
          <cell r="BW8611">
            <v>0</v>
          </cell>
          <cell r="BX8611">
            <v>0</v>
          </cell>
          <cell r="BY8611">
            <v>0</v>
          </cell>
          <cell r="BZ8611">
            <v>0</v>
          </cell>
          <cell r="CA8611">
            <v>0</v>
          </cell>
          <cell r="CB8611">
            <v>0</v>
          </cell>
        </row>
        <row r="8612">
          <cell r="B8612" t="str">
            <v>E502</v>
          </cell>
          <cell r="C8612" t="str">
            <v>Linha 30 kV F.da Nogueira-Sub.do Funchal</v>
          </cell>
          <cell r="D8612" t="str">
            <v>T101-44</v>
          </cell>
          <cell r="E8612" t="str">
            <v>T101-44</v>
          </cell>
          <cell r="F8612">
            <v>0</v>
          </cell>
          <cell r="G8612">
            <v>0</v>
          </cell>
          <cell r="H8612" t="str">
            <v>EEM1</v>
          </cell>
          <cell r="I8612" t="str">
            <v>02</v>
          </cell>
          <cell r="J8612" t="str">
            <v>15</v>
          </cell>
          <cell r="K8612">
            <v>0</v>
          </cell>
          <cell r="L8612" t="str">
            <v>X</v>
          </cell>
          <cell r="M8612">
            <v>0</v>
          </cell>
          <cell r="N8612" t="str">
            <v>2004 IMPREVISTA</v>
          </cell>
          <cell r="O8612" t="str">
            <v>NELSON</v>
          </cell>
          <cell r="P8612" t="str">
            <v>09:37:35</v>
          </cell>
          <cell r="Q8612" t="str">
            <v>SFARIA</v>
          </cell>
          <cell r="R8612" t="str">
            <v>12:23:19</v>
          </cell>
          <cell r="S8612" t="str">
            <v>EEM</v>
          </cell>
          <cell r="T8612">
            <v>0</v>
          </cell>
          <cell r="U8612">
            <v>0</v>
          </cell>
          <cell r="V8612">
            <v>0</v>
          </cell>
          <cell r="W8612" t="str">
            <v>EUR</v>
          </cell>
          <cell r="X8612" t="str">
            <v>00</v>
          </cell>
          <cell r="Y8612" t="str">
            <v>00</v>
          </cell>
          <cell r="Z8612">
            <v>0</v>
          </cell>
          <cell r="AA8612" t="str">
            <v>X</v>
          </cell>
          <cell r="AB8612">
            <v>0</v>
          </cell>
          <cell r="AC8612">
            <v>0</v>
          </cell>
          <cell r="AD8612">
            <v>0</v>
          </cell>
          <cell r="AE8612" t="str">
            <v>0000</v>
          </cell>
          <cell r="AF8612">
            <v>0</v>
          </cell>
          <cell r="AG8612">
            <v>0</v>
          </cell>
          <cell r="AH8612">
            <v>0</v>
          </cell>
          <cell r="AI8612">
            <v>0</v>
          </cell>
          <cell r="AJ8612">
            <v>0</v>
          </cell>
          <cell r="AK8612">
            <v>0</v>
          </cell>
          <cell r="AL8612" t="str">
            <v>S/CÓDIGO ANTIGO</v>
          </cell>
          <cell r="AM8612">
            <v>0</v>
          </cell>
          <cell r="AN8612">
            <v>0</v>
          </cell>
          <cell r="AO8612">
            <v>0</v>
          </cell>
          <cell r="AP8612">
            <v>0</v>
          </cell>
          <cell r="AQ8612">
            <v>0</v>
          </cell>
          <cell r="AR8612">
            <v>0</v>
          </cell>
          <cell r="AS8612">
            <v>0</v>
          </cell>
          <cell r="AT8612">
            <v>0</v>
          </cell>
          <cell r="AU8612">
            <v>0</v>
          </cell>
          <cell r="AV8612">
            <v>0</v>
          </cell>
          <cell r="AW8612">
            <v>0</v>
          </cell>
          <cell r="AX8612">
            <v>0</v>
          </cell>
          <cell r="AY8612">
            <v>36945</v>
          </cell>
          <cell r="AZ8612">
            <v>38533</v>
          </cell>
          <cell r="BB8612">
            <v>36999</v>
          </cell>
          <cell r="BH8612">
            <v>0</v>
          </cell>
          <cell r="BI8612" t="str">
            <v>EUR</v>
          </cell>
          <cell r="BM8612">
            <v>0</v>
          </cell>
          <cell r="BN8612">
            <v>0</v>
          </cell>
          <cell r="BO8612">
            <v>0</v>
          </cell>
          <cell r="BP8612">
            <v>0</v>
          </cell>
          <cell r="BQ8612">
            <v>0</v>
          </cell>
          <cell r="BR8612">
            <v>0</v>
          </cell>
          <cell r="BS8612">
            <v>0</v>
          </cell>
          <cell r="BT8612">
            <v>0</v>
          </cell>
          <cell r="BU8612">
            <v>0</v>
          </cell>
          <cell r="BV8612">
            <v>0</v>
          </cell>
          <cell r="BW8612">
            <v>0</v>
          </cell>
          <cell r="BX8612">
            <v>0</v>
          </cell>
          <cell r="BY8612">
            <v>0</v>
          </cell>
          <cell r="BZ8612">
            <v>0</v>
          </cell>
          <cell r="CA8612">
            <v>0</v>
          </cell>
          <cell r="CB8612">
            <v>0</v>
          </cell>
        </row>
        <row r="8613">
          <cell r="B8613" t="str">
            <v>E502</v>
          </cell>
          <cell r="C8613" t="str">
            <v>Linha 30 kV Sub.Assomada-Livramento(Cani</v>
          </cell>
          <cell r="D8613" t="str">
            <v>T101-44</v>
          </cell>
          <cell r="E8613" t="str">
            <v>T101-44</v>
          </cell>
          <cell r="F8613">
            <v>0</v>
          </cell>
          <cell r="G8613">
            <v>0</v>
          </cell>
          <cell r="H8613" t="str">
            <v>EEM1</v>
          </cell>
          <cell r="I8613" t="str">
            <v>02</v>
          </cell>
          <cell r="J8613" t="str">
            <v>15</v>
          </cell>
          <cell r="K8613">
            <v>0</v>
          </cell>
          <cell r="L8613" t="str">
            <v>X</v>
          </cell>
          <cell r="M8613">
            <v>0</v>
          </cell>
          <cell r="N8613" t="str">
            <v>2004 IMPREVISTA</v>
          </cell>
          <cell r="O8613" t="str">
            <v>NELSON</v>
          </cell>
          <cell r="P8613" t="str">
            <v>09:39:08</v>
          </cell>
          <cell r="Q8613" t="str">
            <v>MFERREIRA</v>
          </cell>
          <cell r="R8613" t="str">
            <v>15:55:01</v>
          </cell>
          <cell r="S8613" t="str">
            <v>EEM</v>
          </cell>
          <cell r="T8613">
            <v>0</v>
          </cell>
          <cell r="U8613">
            <v>0</v>
          </cell>
          <cell r="V8613">
            <v>0</v>
          </cell>
          <cell r="W8613" t="str">
            <v>EUR</v>
          </cell>
          <cell r="X8613" t="str">
            <v>00</v>
          </cell>
          <cell r="Y8613" t="str">
            <v>00</v>
          </cell>
          <cell r="Z8613">
            <v>0</v>
          </cell>
          <cell r="AA8613" t="str">
            <v>X</v>
          </cell>
          <cell r="AB8613">
            <v>0</v>
          </cell>
          <cell r="AC8613">
            <v>0</v>
          </cell>
          <cell r="AD8613">
            <v>0</v>
          </cell>
          <cell r="AE8613" t="str">
            <v>0000</v>
          </cell>
          <cell r="AF8613">
            <v>0</v>
          </cell>
          <cell r="AG8613">
            <v>0</v>
          </cell>
          <cell r="AH8613">
            <v>0</v>
          </cell>
          <cell r="AI8613">
            <v>0</v>
          </cell>
          <cell r="AJ8613">
            <v>0</v>
          </cell>
          <cell r="AK8613">
            <v>0</v>
          </cell>
          <cell r="AL8613" t="str">
            <v>S/CÓDIGO ANTIGO</v>
          </cell>
          <cell r="AM8613">
            <v>0</v>
          </cell>
          <cell r="AN8613">
            <v>0</v>
          </cell>
          <cell r="AO8613">
            <v>0</v>
          </cell>
          <cell r="AP8613">
            <v>0</v>
          </cell>
          <cell r="AQ8613">
            <v>0</v>
          </cell>
          <cell r="AR8613">
            <v>0</v>
          </cell>
          <cell r="AS8613">
            <v>0</v>
          </cell>
          <cell r="AT8613">
            <v>0</v>
          </cell>
          <cell r="AU8613">
            <v>0</v>
          </cell>
          <cell r="AV8613">
            <v>0</v>
          </cell>
          <cell r="AW8613">
            <v>0</v>
          </cell>
          <cell r="AX8613">
            <v>0</v>
          </cell>
          <cell r="AY8613">
            <v>36945</v>
          </cell>
          <cell r="AZ8613">
            <v>38407</v>
          </cell>
          <cell r="BB8613">
            <v>36999</v>
          </cell>
          <cell r="BH8613">
            <v>0</v>
          </cell>
          <cell r="BI8613" t="str">
            <v>EUR</v>
          </cell>
          <cell r="BM8613">
            <v>0</v>
          </cell>
          <cell r="BN8613">
            <v>0</v>
          </cell>
          <cell r="BO8613">
            <v>0</v>
          </cell>
          <cell r="BP8613">
            <v>0</v>
          </cell>
          <cell r="BQ8613">
            <v>0</v>
          </cell>
          <cell r="BR8613">
            <v>0</v>
          </cell>
          <cell r="BS8613">
            <v>0</v>
          </cell>
          <cell r="BT8613">
            <v>0</v>
          </cell>
          <cell r="BU8613">
            <v>0</v>
          </cell>
          <cell r="BV8613">
            <v>0</v>
          </cell>
          <cell r="BW8613">
            <v>0</v>
          </cell>
          <cell r="BX8613">
            <v>0</v>
          </cell>
          <cell r="BY8613">
            <v>0</v>
          </cell>
          <cell r="BZ8613">
            <v>0</v>
          </cell>
          <cell r="CA8613">
            <v>0</v>
          </cell>
          <cell r="CB8613">
            <v>0</v>
          </cell>
        </row>
        <row r="8614">
          <cell r="B8614" t="str">
            <v>E502</v>
          </cell>
          <cell r="C8614" t="str">
            <v>Linha 30 kV Assomada - Machico</v>
          </cell>
          <cell r="D8614" t="str">
            <v>T101-44</v>
          </cell>
          <cell r="E8614" t="str">
            <v>T101-44</v>
          </cell>
          <cell r="F8614">
            <v>0</v>
          </cell>
          <cell r="G8614">
            <v>0</v>
          </cell>
          <cell r="H8614" t="str">
            <v>EEM1</v>
          </cell>
          <cell r="I8614" t="str">
            <v>02</v>
          </cell>
          <cell r="J8614" t="str">
            <v>15</v>
          </cell>
          <cell r="K8614">
            <v>0</v>
          </cell>
          <cell r="L8614" t="str">
            <v>X</v>
          </cell>
          <cell r="M8614">
            <v>0</v>
          </cell>
          <cell r="N8614" t="str">
            <v>2004 IMPREVISTA</v>
          </cell>
          <cell r="O8614" t="str">
            <v>NELSON</v>
          </cell>
          <cell r="P8614" t="str">
            <v>09:40:20</v>
          </cell>
          <cell r="Q8614" t="str">
            <v>SFARIA</v>
          </cell>
          <cell r="R8614" t="str">
            <v>12:22:57</v>
          </cell>
          <cell r="S8614" t="str">
            <v>EEM</v>
          </cell>
          <cell r="T8614">
            <v>0</v>
          </cell>
          <cell r="U8614">
            <v>0</v>
          </cell>
          <cell r="V8614">
            <v>0</v>
          </cell>
          <cell r="W8614" t="str">
            <v>EUR</v>
          </cell>
          <cell r="X8614" t="str">
            <v>00</v>
          </cell>
          <cell r="Y8614" t="str">
            <v>00</v>
          </cell>
          <cell r="Z8614">
            <v>0</v>
          </cell>
          <cell r="AA8614" t="str">
            <v>X</v>
          </cell>
          <cell r="AB8614">
            <v>0</v>
          </cell>
          <cell r="AC8614">
            <v>0</v>
          </cell>
          <cell r="AD8614">
            <v>0</v>
          </cell>
          <cell r="AE8614" t="str">
            <v>0000</v>
          </cell>
          <cell r="AF8614">
            <v>0</v>
          </cell>
          <cell r="AG8614">
            <v>0</v>
          </cell>
          <cell r="AH8614">
            <v>0</v>
          </cell>
          <cell r="AI8614">
            <v>0</v>
          </cell>
          <cell r="AJ8614">
            <v>0</v>
          </cell>
          <cell r="AK8614">
            <v>0</v>
          </cell>
          <cell r="AL8614" t="str">
            <v>S/CÓDIGO ANTIGO</v>
          </cell>
          <cell r="AM8614">
            <v>0</v>
          </cell>
          <cell r="AN8614">
            <v>0</v>
          </cell>
          <cell r="AO8614">
            <v>0</v>
          </cell>
          <cell r="AP8614">
            <v>0</v>
          </cell>
          <cell r="AQ8614">
            <v>0</v>
          </cell>
          <cell r="AR8614">
            <v>0</v>
          </cell>
          <cell r="AS8614">
            <v>0</v>
          </cell>
          <cell r="AT8614">
            <v>0</v>
          </cell>
          <cell r="AU8614">
            <v>0</v>
          </cell>
          <cell r="AV8614">
            <v>0</v>
          </cell>
          <cell r="AW8614">
            <v>0</v>
          </cell>
          <cell r="AX8614">
            <v>0</v>
          </cell>
          <cell r="AY8614">
            <v>36945</v>
          </cell>
          <cell r="AZ8614">
            <v>38533</v>
          </cell>
          <cell r="BB8614">
            <v>36999</v>
          </cell>
          <cell r="BH8614">
            <v>0</v>
          </cell>
          <cell r="BI8614" t="str">
            <v>EUR</v>
          </cell>
          <cell r="BM8614">
            <v>0</v>
          </cell>
          <cell r="BN8614">
            <v>0</v>
          </cell>
          <cell r="BO8614">
            <v>0</v>
          </cell>
          <cell r="BP8614">
            <v>0</v>
          </cell>
          <cell r="BQ8614">
            <v>0</v>
          </cell>
          <cell r="BR8614">
            <v>0</v>
          </cell>
          <cell r="BS8614">
            <v>0</v>
          </cell>
          <cell r="BT8614">
            <v>0</v>
          </cell>
          <cell r="BU8614">
            <v>0</v>
          </cell>
          <cell r="BV8614">
            <v>0</v>
          </cell>
          <cell r="BW8614">
            <v>0</v>
          </cell>
          <cell r="BX8614">
            <v>0</v>
          </cell>
          <cell r="BY8614">
            <v>0</v>
          </cell>
          <cell r="BZ8614">
            <v>0</v>
          </cell>
          <cell r="CA8614">
            <v>0</v>
          </cell>
          <cell r="CB8614">
            <v>0</v>
          </cell>
        </row>
        <row r="8615">
          <cell r="B8615" t="str">
            <v>E502</v>
          </cell>
          <cell r="C8615" t="str">
            <v>Lig.30kV Machico-Aeroporto (Cabo Subterr</v>
          </cell>
          <cell r="D8615" t="str">
            <v>T101-44</v>
          </cell>
          <cell r="E8615" t="str">
            <v>T101-44</v>
          </cell>
          <cell r="F8615">
            <v>0</v>
          </cell>
          <cell r="G8615">
            <v>0</v>
          </cell>
          <cell r="H8615" t="str">
            <v>EEM1</v>
          </cell>
          <cell r="I8615" t="str">
            <v>02</v>
          </cell>
          <cell r="J8615" t="str">
            <v>15</v>
          </cell>
          <cell r="K8615">
            <v>0</v>
          </cell>
          <cell r="L8615" t="str">
            <v>X</v>
          </cell>
          <cell r="M8615">
            <v>0</v>
          </cell>
          <cell r="N8615" t="str">
            <v>2004 IMPREVISTA</v>
          </cell>
          <cell r="O8615" t="str">
            <v>NELSON</v>
          </cell>
          <cell r="P8615" t="str">
            <v>11:55:24</v>
          </cell>
          <cell r="Q8615" t="str">
            <v>SFARIA</v>
          </cell>
          <cell r="R8615" t="str">
            <v>12:22:50</v>
          </cell>
          <cell r="S8615" t="str">
            <v>EEM</v>
          </cell>
          <cell r="T8615">
            <v>0</v>
          </cell>
          <cell r="U8615">
            <v>0</v>
          </cell>
          <cell r="V8615">
            <v>0</v>
          </cell>
          <cell r="W8615" t="str">
            <v>EUR</v>
          </cell>
          <cell r="X8615" t="str">
            <v>00</v>
          </cell>
          <cell r="Y8615" t="str">
            <v>00</v>
          </cell>
          <cell r="Z8615">
            <v>0</v>
          </cell>
          <cell r="AA8615" t="str">
            <v>X</v>
          </cell>
          <cell r="AB8615">
            <v>0</v>
          </cell>
          <cell r="AC8615">
            <v>0</v>
          </cell>
          <cell r="AD8615">
            <v>0</v>
          </cell>
          <cell r="AE8615" t="str">
            <v>0000</v>
          </cell>
          <cell r="AF8615">
            <v>0</v>
          </cell>
          <cell r="AG8615">
            <v>0</v>
          </cell>
          <cell r="AH8615">
            <v>0</v>
          </cell>
          <cell r="AI8615">
            <v>0</v>
          </cell>
          <cell r="AJ8615">
            <v>0</v>
          </cell>
          <cell r="AK8615">
            <v>0</v>
          </cell>
          <cell r="AL8615" t="str">
            <v>S/CÓDIGO ANTIGO</v>
          </cell>
          <cell r="AM8615">
            <v>0</v>
          </cell>
          <cell r="AN8615">
            <v>0</v>
          </cell>
          <cell r="AO8615">
            <v>0</v>
          </cell>
          <cell r="AP8615">
            <v>0</v>
          </cell>
          <cell r="AQ8615">
            <v>0</v>
          </cell>
          <cell r="AR8615">
            <v>0</v>
          </cell>
          <cell r="AS8615">
            <v>0</v>
          </cell>
          <cell r="AT8615">
            <v>0</v>
          </cell>
          <cell r="AU8615">
            <v>0</v>
          </cell>
          <cell r="AV8615">
            <v>0</v>
          </cell>
          <cell r="AW8615">
            <v>0</v>
          </cell>
          <cell r="AX8615">
            <v>0</v>
          </cell>
          <cell r="AY8615">
            <v>36945</v>
          </cell>
          <cell r="AZ8615">
            <v>38533</v>
          </cell>
          <cell r="BB8615">
            <v>36999</v>
          </cell>
          <cell r="BH8615">
            <v>0</v>
          </cell>
          <cell r="BI8615" t="str">
            <v>EUR</v>
          </cell>
          <cell r="BM8615">
            <v>0</v>
          </cell>
          <cell r="BN8615">
            <v>0</v>
          </cell>
          <cell r="BO8615">
            <v>0</v>
          </cell>
          <cell r="BP8615">
            <v>0</v>
          </cell>
          <cell r="BQ8615">
            <v>0</v>
          </cell>
          <cell r="BR8615">
            <v>0</v>
          </cell>
          <cell r="BS8615">
            <v>0</v>
          </cell>
          <cell r="BT8615">
            <v>0</v>
          </cell>
          <cell r="BU8615">
            <v>0</v>
          </cell>
          <cell r="BV8615">
            <v>0</v>
          </cell>
          <cell r="BW8615">
            <v>0</v>
          </cell>
          <cell r="BX8615">
            <v>0</v>
          </cell>
          <cell r="BY8615">
            <v>0</v>
          </cell>
          <cell r="BZ8615">
            <v>0</v>
          </cell>
          <cell r="CA8615">
            <v>0</v>
          </cell>
          <cell r="CB8615">
            <v>0</v>
          </cell>
        </row>
        <row r="8616">
          <cell r="B8616" t="str">
            <v>E500</v>
          </cell>
          <cell r="C8616" t="str">
            <v>Reparação vedação armaz.R.Pestana Júnior</v>
          </cell>
          <cell r="D8616" t="str">
            <v>CI101-39</v>
          </cell>
          <cell r="E8616" t="str">
            <v>CI20-99</v>
          </cell>
          <cell r="F8616">
            <v>0</v>
          </cell>
          <cell r="G8616">
            <v>0</v>
          </cell>
          <cell r="H8616" t="str">
            <v>EEM1</v>
          </cell>
          <cell r="I8616" t="str">
            <v>04</v>
          </cell>
          <cell r="J8616" t="str">
            <v>55</v>
          </cell>
          <cell r="K8616">
            <v>0</v>
          </cell>
          <cell r="L8616" t="str">
            <v>X</v>
          </cell>
          <cell r="M8616">
            <v>0</v>
          </cell>
          <cell r="N8616">
            <v>0</v>
          </cell>
          <cell r="O8616" t="str">
            <v>CSAMPAIO</v>
          </cell>
          <cell r="P8616" t="str">
            <v>11:29:08</v>
          </cell>
          <cell r="Q8616" t="str">
            <v>SFARIA</v>
          </cell>
          <cell r="R8616" t="str">
            <v>17:05:58</v>
          </cell>
          <cell r="S8616" t="str">
            <v>EEM</v>
          </cell>
          <cell r="T8616">
            <v>0</v>
          </cell>
          <cell r="U8616">
            <v>0</v>
          </cell>
          <cell r="V8616">
            <v>0</v>
          </cell>
          <cell r="W8616" t="str">
            <v>EUR</v>
          </cell>
          <cell r="X8616" t="str">
            <v>00</v>
          </cell>
          <cell r="Y8616" t="str">
            <v>00</v>
          </cell>
          <cell r="Z8616">
            <v>0</v>
          </cell>
          <cell r="AA8616">
            <v>0</v>
          </cell>
          <cell r="AB8616" t="str">
            <v>X</v>
          </cell>
          <cell r="AC8616">
            <v>0</v>
          </cell>
          <cell r="AD8616">
            <v>0</v>
          </cell>
          <cell r="AE8616" t="str">
            <v>0000</v>
          </cell>
          <cell r="AF8616">
            <v>0</v>
          </cell>
          <cell r="AG8616">
            <v>0</v>
          </cell>
          <cell r="AH8616">
            <v>0</v>
          </cell>
          <cell r="AI8616">
            <v>0</v>
          </cell>
          <cell r="AJ8616">
            <v>0</v>
          </cell>
          <cell r="AK8616">
            <v>0</v>
          </cell>
          <cell r="AL8616">
            <v>0</v>
          </cell>
          <cell r="AM8616">
            <v>0</v>
          </cell>
          <cell r="AN8616">
            <v>0</v>
          </cell>
          <cell r="AO8616">
            <v>0</v>
          </cell>
          <cell r="AP8616">
            <v>0</v>
          </cell>
          <cell r="AQ8616">
            <v>0</v>
          </cell>
          <cell r="AR8616">
            <v>0</v>
          </cell>
          <cell r="AS8616">
            <v>0</v>
          </cell>
          <cell r="AT8616">
            <v>0</v>
          </cell>
          <cell r="AU8616">
            <v>0</v>
          </cell>
          <cell r="AV8616">
            <v>0</v>
          </cell>
          <cell r="AW8616">
            <v>0</v>
          </cell>
          <cell r="AX8616">
            <v>0</v>
          </cell>
          <cell r="AY8616">
            <v>36951</v>
          </cell>
          <cell r="AZ8616">
            <v>38756</v>
          </cell>
          <cell r="BB8616">
            <v>36951</v>
          </cell>
          <cell r="BD8616">
            <v>38756</v>
          </cell>
          <cell r="BH8616">
            <v>0</v>
          </cell>
          <cell r="BI8616" t="str">
            <v>EUR</v>
          </cell>
          <cell r="BM8616">
            <v>0</v>
          </cell>
          <cell r="BN8616">
            <v>0</v>
          </cell>
          <cell r="BO8616">
            <v>0</v>
          </cell>
          <cell r="BP8616">
            <v>0</v>
          </cell>
          <cell r="BQ8616">
            <v>0</v>
          </cell>
          <cell r="BR8616">
            <v>0</v>
          </cell>
          <cell r="BS8616">
            <v>0</v>
          </cell>
          <cell r="BT8616">
            <v>0</v>
          </cell>
          <cell r="BU8616">
            <v>0</v>
          </cell>
          <cell r="BV8616">
            <v>0</v>
          </cell>
          <cell r="BW8616">
            <v>0</v>
          </cell>
          <cell r="BX8616">
            <v>0</v>
          </cell>
          <cell r="BY8616">
            <v>0</v>
          </cell>
          <cell r="BZ8616">
            <v>0</v>
          </cell>
          <cell r="CA8616">
            <v>0</v>
          </cell>
          <cell r="CB8616">
            <v>0</v>
          </cell>
        </row>
        <row r="8617">
          <cell r="B8617" t="str">
            <v>E501</v>
          </cell>
          <cell r="C8617" t="str">
            <v>Fortuita - Pq. Eólico Porto Santo Eq.Mec</v>
          </cell>
          <cell r="D8617" t="str">
            <v>P40-36</v>
          </cell>
          <cell r="E8617" t="str">
            <v>P40-36</v>
          </cell>
          <cell r="F8617" t="str">
            <v>0500</v>
          </cell>
          <cell r="G8617">
            <v>0</v>
          </cell>
          <cell r="H8617" t="str">
            <v>EEM1</v>
          </cell>
          <cell r="I8617" t="str">
            <v>01</v>
          </cell>
          <cell r="J8617" t="str">
            <v>10</v>
          </cell>
          <cell r="K8617">
            <v>0</v>
          </cell>
          <cell r="L8617" t="str">
            <v>X</v>
          </cell>
          <cell r="M8617">
            <v>0</v>
          </cell>
          <cell r="N8617">
            <v>0</v>
          </cell>
          <cell r="O8617" t="str">
            <v>PMOREIRA</v>
          </cell>
          <cell r="P8617" t="str">
            <v>14:33:27</v>
          </cell>
          <cell r="Q8617" t="str">
            <v>SFARIA</v>
          </cell>
          <cell r="R8617" t="str">
            <v>15:22:32</v>
          </cell>
          <cell r="S8617" t="str">
            <v>EEM</v>
          </cell>
          <cell r="T8617">
            <v>0</v>
          </cell>
          <cell r="U8617">
            <v>0</v>
          </cell>
          <cell r="V8617">
            <v>0</v>
          </cell>
          <cell r="W8617" t="str">
            <v>EUR</v>
          </cell>
          <cell r="X8617" t="str">
            <v>00</v>
          </cell>
          <cell r="Y8617" t="str">
            <v>00</v>
          </cell>
          <cell r="Z8617">
            <v>0</v>
          </cell>
          <cell r="AA8617">
            <v>0</v>
          </cell>
          <cell r="AB8617" t="str">
            <v>X</v>
          </cell>
          <cell r="AC8617">
            <v>0</v>
          </cell>
          <cell r="AD8617">
            <v>0</v>
          </cell>
          <cell r="AE8617" t="str">
            <v>0000</v>
          </cell>
          <cell r="AF8617">
            <v>0</v>
          </cell>
          <cell r="AG8617">
            <v>0</v>
          </cell>
          <cell r="AH8617">
            <v>0</v>
          </cell>
          <cell r="AI8617">
            <v>0</v>
          </cell>
          <cell r="AJ8617">
            <v>0</v>
          </cell>
          <cell r="AK8617">
            <v>0</v>
          </cell>
          <cell r="AL8617">
            <v>0</v>
          </cell>
          <cell r="AM8617">
            <v>0</v>
          </cell>
          <cell r="AN8617">
            <v>0</v>
          </cell>
          <cell r="AO8617">
            <v>0</v>
          </cell>
          <cell r="AP8617">
            <v>0</v>
          </cell>
          <cell r="AQ8617">
            <v>0</v>
          </cell>
          <cell r="AR8617">
            <v>0</v>
          </cell>
          <cell r="AS8617">
            <v>0</v>
          </cell>
          <cell r="AT8617">
            <v>0</v>
          </cell>
          <cell r="AU8617">
            <v>0</v>
          </cell>
          <cell r="AV8617">
            <v>0</v>
          </cell>
          <cell r="AW8617">
            <v>0</v>
          </cell>
          <cell r="AX8617">
            <v>0</v>
          </cell>
          <cell r="AY8617">
            <v>36969</v>
          </cell>
          <cell r="AZ8617">
            <v>38527</v>
          </cell>
          <cell r="BB8617">
            <v>36969</v>
          </cell>
          <cell r="BD8617">
            <v>38527</v>
          </cell>
          <cell r="BH8617">
            <v>0</v>
          </cell>
          <cell r="BI8617" t="str">
            <v>EUR</v>
          </cell>
          <cell r="BM8617">
            <v>0</v>
          </cell>
          <cell r="BN8617">
            <v>0</v>
          </cell>
          <cell r="BO8617">
            <v>0</v>
          </cell>
          <cell r="BP8617">
            <v>0</v>
          </cell>
          <cell r="BQ8617">
            <v>0</v>
          </cell>
          <cell r="BR8617">
            <v>0</v>
          </cell>
          <cell r="BS8617">
            <v>0</v>
          </cell>
          <cell r="BT8617">
            <v>0</v>
          </cell>
          <cell r="BU8617">
            <v>0</v>
          </cell>
          <cell r="BV8617">
            <v>0</v>
          </cell>
          <cell r="BW8617">
            <v>0</v>
          </cell>
          <cell r="BX8617">
            <v>0</v>
          </cell>
          <cell r="BY8617">
            <v>0</v>
          </cell>
          <cell r="BZ8617">
            <v>0</v>
          </cell>
          <cell r="CA8617">
            <v>0</v>
          </cell>
          <cell r="CB8617">
            <v>0</v>
          </cell>
        </row>
        <row r="8618">
          <cell r="B8618" t="str">
            <v>E501</v>
          </cell>
          <cell r="C8618" t="str">
            <v>Fortuita - Pq.Eólico Porto Santo Eq.Elec</v>
          </cell>
          <cell r="D8618" t="str">
            <v>P40-36</v>
          </cell>
          <cell r="E8618" t="str">
            <v>P40-36</v>
          </cell>
          <cell r="F8618" t="str">
            <v>0500</v>
          </cell>
          <cell r="G8618">
            <v>0</v>
          </cell>
          <cell r="H8618" t="str">
            <v>EEM1</v>
          </cell>
          <cell r="I8618" t="str">
            <v>01</v>
          </cell>
          <cell r="J8618" t="str">
            <v>10</v>
          </cell>
          <cell r="K8618">
            <v>0</v>
          </cell>
          <cell r="L8618" t="str">
            <v>X</v>
          </cell>
          <cell r="M8618">
            <v>0</v>
          </cell>
          <cell r="N8618">
            <v>0</v>
          </cell>
          <cell r="O8618" t="str">
            <v>PMOREIRA</v>
          </cell>
          <cell r="P8618" t="str">
            <v>14:34:41</v>
          </cell>
          <cell r="Q8618" t="str">
            <v>SFARIA</v>
          </cell>
          <cell r="R8618" t="str">
            <v>15:23:16</v>
          </cell>
          <cell r="S8618" t="str">
            <v>EEM</v>
          </cell>
          <cell r="T8618">
            <v>0</v>
          </cell>
          <cell r="U8618">
            <v>0</v>
          </cell>
          <cell r="V8618">
            <v>0</v>
          </cell>
          <cell r="W8618" t="str">
            <v>EUR</v>
          </cell>
          <cell r="X8618" t="str">
            <v>00</v>
          </cell>
          <cell r="Y8618" t="str">
            <v>00</v>
          </cell>
          <cell r="Z8618">
            <v>0</v>
          </cell>
          <cell r="AA8618">
            <v>0</v>
          </cell>
          <cell r="AB8618" t="str">
            <v>X</v>
          </cell>
          <cell r="AC8618">
            <v>0</v>
          </cell>
          <cell r="AD8618">
            <v>0</v>
          </cell>
          <cell r="AE8618" t="str">
            <v>0000</v>
          </cell>
          <cell r="AF8618">
            <v>0</v>
          </cell>
          <cell r="AG8618">
            <v>0</v>
          </cell>
          <cell r="AH8618">
            <v>0</v>
          </cell>
          <cell r="AI8618">
            <v>0</v>
          </cell>
          <cell r="AJ8618">
            <v>0</v>
          </cell>
          <cell r="AK8618">
            <v>0</v>
          </cell>
          <cell r="AL8618">
            <v>0</v>
          </cell>
          <cell r="AM8618">
            <v>0</v>
          </cell>
          <cell r="AN8618">
            <v>0</v>
          </cell>
          <cell r="AO8618">
            <v>0</v>
          </cell>
          <cell r="AP8618">
            <v>0</v>
          </cell>
          <cell r="AQ8618">
            <v>0</v>
          </cell>
          <cell r="AR8618">
            <v>0</v>
          </cell>
          <cell r="AS8618">
            <v>0</v>
          </cell>
          <cell r="AT8618">
            <v>0</v>
          </cell>
          <cell r="AU8618">
            <v>0</v>
          </cell>
          <cell r="AV8618">
            <v>0</v>
          </cell>
          <cell r="AW8618">
            <v>0</v>
          </cell>
          <cell r="AX8618">
            <v>0</v>
          </cell>
          <cell r="AY8618">
            <v>36969</v>
          </cell>
          <cell r="AZ8618">
            <v>38527</v>
          </cell>
          <cell r="BB8618">
            <v>36969</v>
          </cell>
          <cell r="BD8618">
            <v>38527</v>
          </cell>
          <cell r="BH8618">
            <v>0</v>
          </cell>
          <cell r="BI8618" t="str">
            <v>EUR</v>
          </cell>
          <cell r="BM8618">
            <v>0</v>
          </cell>
          <cell r="BN8618">
            <v>0</v>
          </cell>
          <cell r="BO8618">
            <v>0</v>
          </cell>
          <cell r="BP8618">
            <v>0</v>
          </cell>
          <cell r="BQ8618">
            <v>0</v>
          </cell>
          <cell r="BR8618">
            <v>0</v>
          </cell>
          <cell r="BS8618">
            <v>0</v>
          </cell>
          <cell r="BT8618">
            <v>0</v>
          </cell>
          <cell r="BU8618">
            <v>0</v>
          </cell>
          <cell r="BV8618">
            <v>0</v>
          </cell>
          <cell r="BW8618">
            <v>0</v>
          </cell>
          <cell r="BX8618">
            <v>0</v>
          </cell>
          <cell r="BY8618">
            <v>0</v>
          </cell>
          <cell r="BZ8618">
            <v>0</v>
          </cell>
          <cell r="CA8618">
            <v>0</v>
          </cell>
          <cell r="CB8618">
            <v>0</v>
          </cell>
        </row>
        <row r="8619">
          <cell r="B8619" t="str">
            <v>E501</v>
          </cell>
          <cell r="C8619" t="str">
            <v>Conservação linmígrafos em Santana</v>
          </cell>
          <cell r="D8619" t="str">
            <v>CI102-65</v>
          </cell>
          <cell r="E8619" t="str">
            <v>CI102-65</v>
          </cell>
          <cell r="F8619">
            <v>0</v>
          </cell>
          <cell r="G8619">
            <v>0</v>
          </cell>
          <cell r="H8619" t="str">
            <v>EEM1</v>
          </cell>
          <cell r="I8619" t="str">
            <v>01</v>
          </cell>
          <cell r="J8619" t="str">
            <v>05</v>
          </cell>
          <cell r="K8619">
            <v>0</v>
          </cell>
          <cell r="L8619" t="str">
            <v>X</v>
          </cell>
          <cell r="M8619">
            <v>0</v>
          </cell>
          <cell r="N8619">
            <v>0</v>
          </cell>
          <cell r="O8619" t="str">
            <v>CSAMPAIO</v>
          </cell>
          <cell r="P8619" t="str">
            <v>09:29:40</v>
          </cell>
          <cell r="Q8619" t="str">
            <v>SFARIA</v>
          </cell>
          <cell r="R8619" t="str">
            <v>17:01:29</v>
          </cell>
          <cell r="S8619" t="str">
            <v>EEM</v>
          </cell>
          <cell r="T8619">
            <v>0</v>
          </cell>
          <cell r="U8619">
            <v>0</v>
          </cell>
          <cell r="V8619">
            <v>0</v>
          </cell>
          <cell r="W8619" t="str">
            <v>EUR</v>
          </cell>
          <cell r="X8619" t="str">
            <v>00</v>
          </cell>
          <cell r="Y8619" t="str">
            <v>00</v>
          </cell>
          <cell r="Z8619">
            <v>0</v>
          </cell>
          <cell r="AA8619">
            <v>0</v>
          </cell>
          <cell r="AB8619" t="str">
            <v>X</v>
          </cell>
          <cell r="AC8619">
            <v>0</v>
          </cell>
          <cell r="AD8619">
            <v>0</v>
          </cell>
          <cell r="AE8619" t="str">
            <v>0000</v>
          </cell>
          <cell r="AF8619">
            <v>0</v>
          </cell>
          <cell r="AG8619">
            <v>0</v>
          </cell>
          <cell r="AH8619">
            <v>0</v>
          </cell>
          <cell r="AI8619">
            <v>0</v>
          </cell>
          <cell r="AJ8619">
            <v>0</v>
          </cell>
          <cell r="AK8619">
            <v>0</v>
          </cell>
          <cell r="AL8619">
            <v>0</v>
          </cell>
          <cell r="AM8619">
            <v>0</v>
          </cell>
          <cell r="AN8619">
            <v>0</v>
          </cell>
          <cell r="AO8619">
            <v>0</v>
          </cell>
          <cell r="AP8619">
            <v>0</v>
          </cell>
          <cell r="AQ8619">
            <v>0</v>
          </cell>
          <cell r="AR8619">
            <v>0</v>
          </cell>
          <cell r="AS8619">
            <v>0</v>
          </cell>
          <cell r="AT8619">
            <v>0</v>
          </cell>
          <cell r="AU8619">
            <v>0</v>
          </cell>
          <cell r="AV8619">
            <v>0</v>
          </cell>
          <cell r="AW8619">
            <v>0</v>
          </cell>
          <cell r="AX8619">
            <v>0</v>
          </cell>
          <cell r="AY8619">
            <v>36998</v>
          </cell>
          <cell r="AZ8619">
            <v>38526</v>
          </cell>
          <cell r="BB8619">
            <v>36998</v>
          </cell>
          <cell r="BD8619">
            <v>38526</v>
          </cell>
          <cell r="BH8619">
            <v>0</v>
          </cell>
          <cell r="BI8619" t="str">
            <v>EUR</v>
          </cell>
          <cell r="BM8619">
            <v>0</v>
          </cell>
          <cell r="BN8619">
            <v>0</v>
          </cell>
          <cell r="BO8619">
            <v>0</v>
          </cell>
          <cell r="BP8619">
            <v>0</v>
          </cell>
          <cell r="BQ8619">
            <v>0</v>
          </cell>
          <cell r="BR8619">
            <v>0</v>
          </cell>
          <cell r="BS8619">
            <v>0</v>
          </cell>
          <cell r="BT8619">
            <v>0</v>
          </cell>
          <cell r="BU8619">
            <v>0</v>
          </cell>
          <cell r="BV8619">
            <v>0</v>
          </cell>
          <cell r="BW8619">
            <v>0</v>
          </cell>
          <cell r="BX8619">
            <v>0</v>
          </cell>
          <cell r="BY8619">
            <v>0</v>
          </cell>
          <cell r="BZ8619">
            <v>0</v>
          </cell>
          <cell r="CA8619">
            <v>0</v>
          </cell>
          <cell r="CB8619">
            <v>0</v>
          </cell>
        </row>
        <row r="8620">
          <cell r="B8620" t="str">
            <v>E506</v>
          </cell>
          <cell r="C8620" t="str">
            <v>Conservação.PT Abrigo da Pena</v>
          </cell>
          <cell r="D8620" t="str">
            <v>CI101-37</v>
          </cell>
          <cell r="E8620" t="str">
            <v>CI101-37</v>
          </cell>
          <cell r="F8620">
            <v>0</v>
          </cell>
          <cell r="G8620">
            <v>0</v>
          </cell>
          <cell r="H8620" t="str">
            <v>EEM1</v>
          </cell>
          <cell r="I8620" t="str">
            <v>02</v>
          </cell>
          <cell r="J8620" t="str">
            <v>A5</v>
          </cell>
          <cell r="K8620">
            <v>0</v>
          </cell>
          <cell r="L8620" t="str">
            <v>X</v>
          </cell>
          <cell r="M8620">
            <v>0</v>
          </cell>
          <cell r="N8620">
            <v>0</v>
          </cell>
          <cell r="O8620" t="str">
            <v>CSAMPAIO</v>
          </cell>
          <cell r="P8620" t="str">
            <v>11:36:21</v>
          </cell>
          <cell r="Q8620" t="str">
            <v>SFARIA</v>
          </cell>
          <cell r="R8620" t="str">
            <v>09:18:20</v>
          </cell>
          <cell r="S8620" t="str">
            <v>EEM</v>
          </cell>
          <cell r="T8620">
            <v>0</v>
          </cell>
          <cell r="U8620">
            <v>0</v>
          </cell>
          <cell r="V8620">
            <v>0</v>
          </cell>
          <cell r="W8620" t="str">
            <v>EUR</v>
          </cell>
          <cell r="X8620" t="str">
            <v>00</v>
          </cell>
          <cell r="Y8620" t="str">
            <v>00</v>
          </cell>
          <cell r="Z8620">
            <v>0</v>
          </cell>
          <cell r="AA8620">
            <v>0</v>
          </cell>
          <cell r="AB8620" t="str">
            <v>X</v>
          </cell>
          <cell r="AC8620">
            <v>0</v>
          </cell>
          <cell r="AD8620">
            <v>0</v>
          </cell>
          <cell r="AE8620" t="str">
            <v>0000</v>
          </cell>
          <cell r="AF8620">
            <v>0</v>
          </cell>
          <cell r="AG8620">
            <v>0</v>
          </cell>
          <cell r="AH8620">
            <v>0</v>
          </cell>
          <cell r="AI8620" t="str">
            <v>0</v>
          </cell>
          <cell r="AJ8620">
            <v>0</v>
          </cell>
          <cell r="AK8620">
            <v>0</v>
          </cell>
          <cell r="AL8620">
            <v>0</v>
          </cell>
          <cell r="AM8620">
            <v>0</v>
          </cell>
          <cell r="AN8620">
            <v>0</v>
          </cell>
          <cell r="AO8620">
            <v>0</v>
          </cell>
          <cell r="AP8620">
            <v>0</v>
          </cell>
          <cell r="AQ8620">
            <v>0</v>
          </cell>
          <cell r="AR8620">
            <v>0</v>
          </cell>
          <cell r="AS8620">
            <v>0</v>
          </cell>
          <cell r="AT8620">
            <v>0</v>
          </cell>
          <cell r="AU8620">
            <v>0</v>
          </cell>
          <cell r="AV8620">
            <v>0</v>
          </cell>
          <cell r="AW8620">
            <v>0</v>
          </cell>
          <cell r="AX8620">
            <v>0</v>
          </cell>
          <cell r="AY8620">
            <v>37048</v>
          </cell>
          <cell r="AZ8620">
            <v>38527</v>
          </cell>
          <cell r="BB8620">
            <v>37048</v>
          </cell>
          <cell r="BD8620">
            <v>38527</v>
          </cell>
          <cell r="BH8620">
            <v>0</v>
          </cell>
          <cell r="BI8620" t="str">
            <v>EUR</v>
          </cell>
          <cell r="BM8620">
            <v>0</v>
          </cell>
          <cell r="BN8620">
            <v>0</v>
          </cell>
          <cell r="BO8620">
            <v>0</v>
          </cell>
          <cell r="BP8620">
            <v>0</v>
          </cell>
          <cell r="BQ8620">
            <v>0</v>
          </cell>
          <cell r="BR8620">
            <v>0</v>
          </cell>
          <cell r="BS8620">
            <v>0</v>
          </cell>
          <cell r="BT8620">
            <v>0</v>
          </cell>
          <cell r="BU8620">
            <v>0</v>
          </cell>
          <cell r="BV8620">
            <v>0</v>
          </cell>
          <cell r="BW8620">
            <v>0</v>
          </cell>
          <cell r="BX8620">
            <v>0</v>
          </cell>
          <cell r="BY8620">
            <v>0</v>
          </cell>
          <cell r="BZ8620">
            <v>0</v>
          </cell>
          <cell r="CA8620">
            <v>0</v>
          </cell>
          <cell r="CB8620">
            <v>0</v>
          </cell>
        </row>
        <row r="8621">
          <cell r="B8621" t="str">
            <v>E506</v>
          </cell>
          <cell r="C8621" t="str">
            <v>Conservação PT Balseiras Ab.Curral Freir</v>
          </cell>
          <cell r="D8621" t="str">
            <v>CI101-37</v>
          </cell>
          <cell r="E8621" t="str">
            <v>CI101-37</v>
          </cell>
          <cell r="F8621">
            <v>0</v>
          </cell>
          <cell r="G8621">
            <v>0</v>
          </cell>
          <cell r="H8621" t="str">
            <v>EEM1</v>
          </cell>
          <cell r="I8621" t="str">
            <v>02</v>
          </cell>
          <cell r="J8621" t="str">
            <v>A5</v>
          </cell>
          <cell r="K8621">
            <v>0</v>
          </cell>
          <cell r="L8621" t="str">
            <v>X</v>
          </cell>
          <cell r="M8621">
            <v>0</v>
          </cell>
          <cell r="N8621">
            <v>0</v>
          </cell>
          <cell r="O8621" t="str">
            <v>CSAMPAIO</v>
          </cell>
          <cell r="P8621" t="str">
            <v>08:44:40</v>
          </cell>
          <cell r="Q8621" t="str">
            <v>SFARIA</v>
          </cell>
          <cell r="R8621" t="str">
            <v>09:18:41</v>
          </cell>
          <cell r="S8621" t="str">
            <v>EEM</v>
          </cell>
          <cell r="T8621">
            <v>0</v>
          </cell>
          <cell r="U8621">
            <v>0</v>
          </cell>
          <cell r="V8621">
            <v>0</v>
          </cell>
          <cell r="W8621" t="str">
            <v>EUR</v>
          </cell>
          <cell r="X8621" t="str">
            <v>00</v>
          </cell>
          <cell r="Y8621" t="str">
            <v>00</v>
          </cell>
          <cell r="Z8621">
            <v>0</v>
          </cell>
          <cell r="AA8621">
            <v>0</v>
          </cell>
          <cell r="AB8621" t="str">
            <v>X</v>
          </cell>
          <cell r="AC8621">
            <v>0</v>
          </cell>
          <cell r="AD8621">
            <v>0</v>
          </cell>
          <cell r="AE8621" t="str">
            <v>0000</v>
          </cell>
          <cell r="AF8621">
            <v>0</v>
          </cell>
          <cell r="AG8621">
            <v>0</v>
          </cell>
          <cell r="AH8621">
            <v>0</v>
          </cell>
          <cell r="AI8621" t="str">
            <v>0</v>
          </cell>
          <cell r="AJ8621">
            <v>0</v>
          </cell>
          <cell r="AK8621">
            <v>0</v>
          </cell>
          <cell r="AL8621">
            <v>0</v>
          </cell>
          <cell r="AM8621">
            <v>0</v>
          </cell>
          <cell r="AN8621">
            <v>0</v>
          </cell>
          <cell r="AO8621">
            <v>0</v>
          </cell>
          <cell r="AP8621">
            <v>0</v>
          </cell>
          <cell r="AQ8621">
            <v>0</v>
          </cell>
          <cell r="AR8621">
            <v>0</v>
          </cell>
          <cell r="AS8621">
            <v>0</v>
          </cell>
          <cell r="AT8621">
            <v>0</v>
          </cell>
          <cell r="AU8621">
            <v>0</v>
          </cell>
          <cell r="AV8621">
            <v>0</v>
          </cell>
          <cell r="AW8621">
            <v>0</v>
          </cell>
          <cell r="AX8621">
            <v>0</v>
          </cell>
          <cell r="AY8621">
            <v>37067</v>
          </cell>
          <cell r="AZ8621">
            <v>38527</v>
          </cell>
          <cell r="BB8621">
            <v>37067</v>
          </cell>
          <cell r="BD8621">
            <v>38527</v>
          </cell>
          <cell r="BH8621">
            <v>0</v>
          </cell>
          <cell r="BI8621" t="str">
            <v>EUR</v>
          </cell>
          <cell r="BM8621">
            <v>0</v>
          </cell>
          <cell r="BN8621">
            <v>0</v>
          </cell>
          <cell r="BO8621">
            <v>0</v>
          </cell>
          <cell r="BP8621">
            <v>0</v>
          </cell>
          <cell r="BQ8621">
            <v>0</v>
          </cell>
          <cell r="BR8621">
            <v>0</v>
          </cell>
          <cell r="BS8621">
            <v>0</v>
          </cell>
          <cell r="BT8621">
            <v>0</v>
          </cell>
          <cell r="BU8621">
            <v>0</v>
          </cell>
          <cell r="BV8621">
            <v>0</v>
          </cell>
          <cell r="BW8621">
            <v>0</v>
          </cell>
          <cell r="BX8621">
            <v>0</v>
          </cell>
          <cell r="BY8621">
            <v>0</v>
          </cell>
          <cell r="BZ8621">
            <v>0</v>
          </cell>
          <cell r="CA8621">
            <v>0</v>
          </cell>
          <cell r="CB8621">
            <v>0</v>
          </cell>
        </row>
        <row r="8622">
          <cell r="B8622" t="str">
            <v>E506</v>
          </cell>
          <cell r="C8622" t="str">
            <v>Conserv.arredores PT Torre-Palh.Ferreiro</v>
          </cell>
          <cell r="D8622" t="str">
            <v>CI101-37</v>
          </cell>
          <cell r="E8622" t="str">
            <v>CI101-37</v>
          </cell>
          <cell r="F8622">
            <v>0</v>
          </cell>
          <cell r="G8622">
            <v>0</v>
          </cell>
          <cell r="H8622" t="str">
            <v>EEM1</v>
          </cell>
          <cell r="I8622" t="str">
            <v>02</v>
          </cell>
          <cell r="J8622" t="str">
            <v>A5</v>
          </cell>
          <cell r="K8622">
            <v>0</v>
          </cell>
          <cell r="L8622" t="str">
            <v>X</v>
          </cell>
          <cell r="M8622">
            <v>0</v>
          </cell>
          <cell r="N8622">
            <v>0</v>
          </cell>
          <cell r="O8622" t="str">
            <v>CSAMPAIO</v>
          </cell>
          <cell r="P8622" t="str">
            <v>09:06:28</v>
          </cell>
          <cell r="Q8622" t="str">
            <v>SFARIA</v>
          </cell>
          <cell r="R8622" t="str">
            <v>09:20:51</v>
          </cell>
          <cell r="S8622" t="str">
            <v>EEM</v>
          </cell>
          <cell r="T8622">
            <v>0</v>
          </cell>
          <cell r="U8622">
            <v>0</v>
          </cell>
          <cell r="V8622">
            <v>0</v>
          </cell>
          <cell r="W8622" t="str">
            <v>EUR</v>
          </cell>
          <cell r="X8622" t="str">
            <v>00</v>
          </cell>
          <cell r="Y8622" t="str">
            <v>00</v>
          </cell>
          <cell r="Z8622">
            <v>0</v>
          </cell>
          <cell r="AA8622">
            <v>0</v>
          </cell>
          <cell r="AB8622" t="str">
            <v>X</v>
          </cell>
          <cell r="AC8622">
            <v>0</v>
          </cell>
          <cell r="AD8622">
            <v>0</v>
          </cell>
          <cell r="AE8622" t="str">
            <v>0000</v>
          </cell>
          <cell r="AF8622">
            <v>0</v>
          </cell>
          <cell r="AG8622">
            <v>0</v>
          </cell>
          <cell r="AH8622">
            <v>0</v>
          </cell>
          <cell r="AI8622" t="str">
            <v>0</v>
          </cell>
          <cell r="AJ8622">
            <v>0</v>
          </cell>
          <cell r="AK8622">
            <v>0</v>
          </cell>
          <cell r="AL8622">
            <v>0</v>
          </cell>
          <cell r="AM8622">
            <v>0</v>
          </cell>
          <cell r="AN8622">
            <v>0</v>
          </cell>
          <cell r="AO8622">
            <v>0</v>
          </cell>
          <cell r="AP8622">
            <v>0</v>
          </cell>
          <cell r="AQ8622">
            <v>0</v>
          </cell>
          <cell r="AR8622">
            <v>0</v>
          </cell>
          <cell r="AS8622">
            <v>0</v>
          </cell>
          <cell r="AT8622">
            <v>0</v>
          </cell>
          <cell r="AU8622">
            <v>0</v>
          </cell>
          <cell r="AV8622">
            <v>0</v>
          </cell>
          <cell r="AW8622">
            <v>0</v>
          </cell>
          <cell r="AX8622">
            <v>0</v>
          </cell>
          <cell r="AY8622">
            <v>37074</v>
          </cell>
          <cell r="AZ8622">
            <v>38527</v>
          </cell>
          <cell r="BB8622">
            <v>37074</v>
          </cell>
          <cell r="BD8622">
            <v>38527</v>
          </cell>
          <cell r="BH8622">
            <v>0</v>
          </cell>
          <cell r="BI8622" t="str">
            <v>EUR</v>
          </cell>
          <cell r="BM8622">
            <v>0</v>
          </cell>
          <cell r="BN8622">
            <v>0</v>
          </cell>
          <cell r="BO8622">
            <v>0</v>
          </cell>
          <cell r="BP8622">
            <v>0</v>
          </cell>
          <cell r="BQ8622">
            <v>0</v>
          </cell>
          <cell r="BR8622">
            <v>0</v>
          </cell>
          <cell r="BS8622">
            <v>0</v>
          </cell>
          <cell r="BT8622">
            <v>0</v>
          </cell>
          <cell r="BU8622">
            <v>0</v>
          </cell>
          <cell r="BV8622">
            <v>0</v>
          </cell>
          <cell r="BW8622">
            <v>0</v>
          </cell>
          <cell r="BX8622">
            <v>0</v>
          </cell>
          <cell r="BY8622">
            <v>0</v>
          </cell>
          <cell r="BZ8622">
            <v>0</v>
          </cell>
          <cell r="CA8622">
            <v>0</v>
          </cell>
          <cell r="CB8622">
            <v>0</v>
          </cell>
        </row>
        <row r="8623">
          <cell r="B8623" t="str">
            <v>E500</v>
          </cell>
          <cell r="C8623" t="str">
            <v>Remodelação da cobertura dos SIAM</v>
          </cell>
          <cell r="D8623" t="str">
            <v>CI101-37</v>
          </cell>
          <cell r="E8623" t="str">
            <v>CI101-37</v>
          </cell>
          <cell r="F8623">
            <v>0</v>
          </cell>
          <cell r="G8623">
            <v>0</v>
          </cell>
          <cell r="H8623" t="str">
            <v>EEM1</v>
          </cell>
          <cell r="I8623" t="str">
            <v>05</v>
          </cell>
          <cell r="J8623" t="str">
            <v>25</v>
          </cell>
          <cell r="K8623">
            <v>0</v>
          </cell>
          <cell r="L8623" t="str">
            <v>X</v>
          </cell>
          <cell r="M8623">
            <v>0</v>
          </cell>
          <cell r="N8623">
            <v>0</v>
          </cell>
          <cell r="O8623" t="str">
            <v>CSAMPAIO</v>
          </cell>
          <cell r="P8623" t="str">
            <v>14:07:27</v>
          </cell>
          <cell r="Q8623" t="str">
            <v>SFARIA</v>
          </cell>
          <cell r="R8623" t="str">
            <v>17:42:18</v>
          </cell>
          <cell r="S8623" t="str">
            <v>EEM</v>
          </cell>
          <cell r="T8623">
            <v>0</v>
          </cell>
          <cell r="U8623">
            <v>0</v>
          </cell>
          <cell r="V8623">
            <v>0</v>
          </cell>
          <cell r="W8623" t="str">
            <v>EUR</v>
          </cell>
          <cell r="X8623" t="str">
            <v>00</v>
          </cell>
          <cell r="Y8623" t="str">
            <v>00</v>
          </cell>
          <cell r="Z8623">
            <v>0</v>
          </cell>
          <cell r="AA8623">
            <v>0</v>
          </cell>
          <cell r="AB8623" t="str">
            <v>X</v>
          </cell>
          <cell r="AC8623">
            <v>0</v>
          </cell>
          <cell r="AD8623">
            <v>0</v>
          </cell>
          <cell r="AE8623" t="str">
            <v>0000</v>
          </cell>
          <cell r="AF8623">
            <v>0</v>
          </cell>
          <cell r="AG8623">
            <v>0</v>
          </cell>
          <cell r="AH8623">
            <v>0</v>
          </cell>
          <cell r="AI8623">
            <v>0</v>
          </cell>
          <cell r="AJ8623">
            <v>0</v>
          </cell>
          <cell r="AK8623">
            <v>0</v>
          </cell>
          <cell r="AL8623">
            <v>0</v>
          </cell>
          <cell r="AM8623">
            <v>0</v>
          </cell>
          <cell r="AN8623">
            <v>0</v>
          </cell>
          <cell r="AO8623">
            <v>0</v>
          </cell>
          <cell r="AP8623">
            <v>0</v>
          </cell>
          <cell r="AQ8623">
            <v>0</v>
          </cell>
          <cell r="AR8623">
            <v>0</v>
          </cell>
          <cell r="AS8623">
            <v>0</v>
          </cell>
          <cell r="AT8623">
            <v>0</v>
          </cell>
          <cell r="AU8623">
            <v>0</v>
          </cell>
          <cell r="AV8623">
            <v>0</v>
          </cell>
          <cell r="AW8623">
            <v>0</v>
          </cell>
          <cell r="AX8623">
            <v>0</v>
          </cell>
          <cell r="AY8623">
            <v>37137</v>
          </cell>
          <cell r="AZ8623">
            <v>38525</v>
          </cell>
          <cell r="BB8623">
            <v>37137</v>
          </cell>
          <cell r="BD8623">
            <v>38525</v>
          </cell>
          <cell r="BH8623">
            <v>0</v>
          </cell>
          <cell r="BI8623" t="str">
            <v>EUR</v>
          </cell>
          <cell r="BM8623">
            <v>0</v>
          </cell>
          <cell r="BN8623">
            <v>0</v>
          </cell>
          <cell r="BO8623">
            <v>0</v>
          </cell>
          <cell r="BP8623">
            <v>0</v>
          </cell>
          <cell r="BQ8623">
            <v>0</v>
          </cell>
          <cell r="BR8623">
            <v>0</v>
          </cell>
          <cell r="BS8623">
            <v>0</v>
          </cell>
          <cell r="BT8623">
            <v>0</v>
          </cell>
          <cell r="BU8623">
            <v>0</v>
          </cell>
          <cell r="BV8623">
            <v>0</v>
          </cell>
          <cell r="BW8623">
            <v>0</v>
          </cell>
          <cell r="BX8623">
            <v>0</v>
          </cell>
          <cell r="BY8623">
            <v>0</v>
          </cell>
          <cell r="BZ8623">
            <v>0</v>
          </cell>
          <cell r="CA8623">
            <v>0</v>
          </cell>
          <cell r="CB8623">
            <v>0</v>
          </cell>
        </row>
        <row r="8624">
          <cell r="B8624" t="str">
            <v>E506</v>
          </cell>
          <cell r="C8624" t="str">
            <v>Div.trabalhos no PT Ribeira Grande Machi</v>
          </cell>
          <cell r="D8624" t="str">
            <v>CI101-37</v>
          </cell>
          <cell r="E8624" t="str">
            <v>CI101-37</v>
          </cell>
          <cell r="F8624">
            <v>0</v>
          </cell>
          <cell r="G8624">
            <v>0</v>
          </cell>
          <cell r="H8624" t="str">
            <v>EEM1</v>
          </cell>
          <cell r="I8624" t="str">
            <v>02</v>
          </cell>
          <cell r="J8624" t="str">
            <v>A5</v>
          </cell>
          <cell r="K8624">
            <v>0</v>
          </cell>
          <cell r="L8624" t="str">
            <v>X</v>
          </cell>
          <cell r="M8624">
            <v>0</v>
          </cell>
          <cell r="N8624">
            <v>0</v>
          </cell>
          <cell r="O8624" t="str">
            <v>CSAMPAIO</v>
          </cell>
          <cell r="P8624" t="str">
            <v>11:47:36</v>
          </cell>
          <cell r="Q8624" t="str">
            <v>SFARIA</v>
          </cell>
          <cell r="R8624" t="str">
            <v>09:21:55</v>
          </cell>
          <cell r="S8624" t="str">
            <v>EEM</v>
          </cell>
          <cell r="T8624">
            <v>0</v>
          </cell>
          <cell r="U8624">
            <v>0</v>
          </cell>
          <cell r="V8624">
            <v>0</v>
          </cell>
          <cell r="W8624" t="str">
            <v>EUR</v>
          </cell>
          <cell r="X8624" t="str">
            <v>00</v>
          </cell>
          <cell r="Y8624" t="str">
            <v>00</v>
          </cell>
          <cell r="Z8624">
            <v>0</v>
          </cell>
          <cell r="AA8624">
            <v>0</v>
          </cell>
          <cell r="AB8624" t="str">
            <v>X</v>
          </cell>
          <cell r="AC8624">
            <v>0</v>
          </cell>
          <cell r="AD8624">
            <v>0</v>
          </cell>
          <cell r="AE8624" t="str">
            <v>0000</v>
          </cell>
          <cell r="AF8624">
            <v>0</v>
          </cell>
          <cell r="AG8624">
            <v>0</v>
          </cell>
          <cell r="AH8624">
            <v>0</v>
          </cell>
          <cell r="AI8624" t="str">
            <v>0</v>
          </cell>
          <cell r="AJ8624">
            <v>0</v>
          </cell>
          <cell r="AK8624">
            <v>0</v>
          </cell>
          <cell r="AL8624">
            <v>0</v>
          </cell>
          <cell r="AM8624">
            <v>0</v>
          </cell>
          <cell r="AN8624">
            <v>0</v>
          </cell>
          <cell r="AO8624">
            <v>0</v>
          </cell>
          <cell r="AP8624">
            <v>0</v>
          </cell>
          <cell r="AQ8624">
            <v>0</v>
          </cell>
          <cell r="AR8624">
            <v>0</v>
          </cell>
          <cell r="AS8624">
            <v>0</v>
          </cell>
          <cell r="AT8624">
            <v>0</v>
          </cell>
          <cell r="AU8624">
            <v>0</v>
          </cell>
          <cell r="AV8624">
            <v>0</v>
          </cell>
          <cell r="AW8624">
            <v>0</v>
          </cell>
          <cell r="AX8624">
            <v>0</v>
          </cell>
          <cell r="AY8624">
            <v>37138</v>
          </cell>
          <cell r="AZ8624">
            <v>38527</v>
          </cell>
          <cell r="BB8624">
            <v>37138</v>
          </cell>
          <cell r="BD8624">
            <v>38527</v>
          </cell>
          <cell r="BH8624">
            <v>0</v>
          </cell>
          <cell r="BI8624" t="str">
            <v>EUR</v>
          </cell>
          <cell r="BM8624">
            <v>0</v>
          </cell>
          <cell r="BN8624">
            <v>0</v>
          </cell>
          <cell r="BO8624">
            <v>0</v>
          </cell>
          <cell r="BP8624">
            <v>0</v>
          </cell>
          <cell r="BQ8624">
            <v>0</v>
          </cell>
          <cell r="BR8624">
            <v>0</v>
          </cell>
          <cell r="BS8624">
            <v>0</v>
          </cell>
          <cell r="BT8624">
            <v>0</v>
          </cell>
          <cell r="BU8624">
            <v>0</v>
          </cell>
          <cell r="BV8624">
            <v>0</v>
          </cell>
          <cell r="BW8624">
            <v>0</v>
          </cell>
          <cell r="BX8624">
            <v>0</v>
          </cell>
          <cell r="BY8624">
            <v>0</v>
          </cell>
          <cell r="BZ8624">
            <v>0</v>
          </cell>
          <cell r="CA8624">
            <v>0</v>
          </cell>
          <cell r="CB8624">
            <v>0</v>
          </cell>
        </row>
        <row r="8625">
          <cell r="B8625" t="str">
            <v>E500</v>
          </cell>
          <cell r="C8625" t="str">
            <v>Remodelação cobertura dos SIAM</v>
          </cell>
          <cell r="D8625" t="str">
            <v>CI101-39</v>
          </cell>
          <cell r="E8625" t="str">
            <v>CI101-39</v>
          </cell>
          <cell r="F8625">
            <v>0</v>
          </cell>
          <cell r="G8625">
            <v>0</v>
          </cell>
          <cell r="H8625" t="str">
            <v>EEM1</v>
          </cell>
          <cell r="I8625" t="str">
            <v>05</v>
          </cell>
          <cell r="J8625" t="str">
            <v>25</v>
          </cell>
          <cell r="K8625">
            <v>0</v>
          </cell>
          <cell r="L8625" t="str">
            <v>X</v>
          </cell>
          <cell r="M8625">
            <v>0</v>
          </cell>
          <cell r="N8625">
            <v>0</v>
          </cell>
          <cell r="O8625" t="str">
            <v>CSAMPAIO</v>
          </cell>
          <cell r="P8625" t="str">
            <v>10:49:11</v>
          </cell>
          <cell r="Q8625" t="str">
            <v>SFARIA</v>
          </cell>
          <cell r="R8625" t="str">
            <v>17:41:44</v>
          </cell>
          <cell r="S8625" t="str">
            <v>EEM</v>
          </cell>
          <cell r="T8625">
            <v>0</v>
          </cell>
          <cell r="U8625">
            <v>0</v>
          </cell>
          <cell r="V8625">
            <v>0</v>
          </cell>
          <cell r="W8625" t="str">
            <v>EUR</v>
          </cell>
          <cell r="X8625" t="str">
            <v>00</v>
          </cell>
          <cell r="Y8625" t="str">
            <v>00</v>
          </cell>
          <cell r="Z8625">
            <v>0</v>
          </cell>
          <cell r="AA8625">
            <v>0</v>
          </cell>
          <cell r="AB8625" t="str">
            <v>X</v>
          </cell>
          <cell r="AC8625">
            <v>0</v>
          </cell>
          <cell r="AD8625">
            <v>0</v>
          </cell>
          <cell r="AE8625" t="str">
            <v>0000</v>
          </cell>
          <cell r="AF8625">
            <v>0</v>
          </cell>
          <cell r="AG8625">
            <v>0</v>
          </cell>
          <cell r="AH8625">
            <v>0</v>
          </cell>
          <cell r="AI8625">
            <v>0</v>
          </cell>
          <cell r="AJ8625">
            <v>0</v>
          </cell>
          <cell r="AK8625">
            <v>0</v>
          </cell>
          <cell r="AL8625">
            <v>0</v>
          </cell>
          <cell r="AM8625">
            <v>0</v>
          </cell>
          <cell r="AN8625">
            <v>0</v>
          </cell>
          <cell r="AO8625">
            <v>0</v>
          </cell>
          <cell r="AP8625">
            <v>0</v>
          </cell>
          <cell r="AQ8625">
            <v>0</v>
          </cell>
          <cell r="AR8625">
            <v>0</v>
          </cell>
          <cell r="AS8625">
            <v>0</v>
          </cell>
          <cell r="AT8625">
            <v>0</v>
          </cell>
          <cell r="AU8625">
            <v>0</v>
          </cell>
          <cell r="AV8625">
            <v>0</v>
          </cell>
          <cell r="AW8625">
            <v>0</v>
          </cell>
          <cell r="AX8625">
            <v>0</v>
          </cell>
          <cell r="AY8625">
            <v>37148</v>
          </cell>
          <cell r="AZ8625">
            <v>38525</v>
          </cell>
          <cell r="BB8625">
            <v>37148</v>
          </cell>
          <cell r="BD8625">
            <v>38525</v>
          </cell>
          <cell r="BH8625">
            <v>0</v>
          </cell>
          <cell r="BI8625" t="str">
            <v>EUR</v>
          </cell>
          <cell r="BM8625">
            <v>0</v>
          </cell>
          <cell r="BN8625">
            <v>0</v>
          </cell>
          <cell r="BO8625">
            <v>0</v>
          </cell>
          <cell r="BP8625">
            <v>0</v>
          </cell>
          <cell r="BQ8625">
            <v>0</v>
          </cell>
          <cell r="BR8625">
            <v>0</v>
          </cell>
          <cell r="BS8625">
            <v>0</v>
          </cell>
          <cell r="BT8625">
            <v>0</v>
          </cell>
          <cell r="BU8625">
            <v>0</v>
          </cell>
          <cell r="BV8625">
            <v>0</v>
          </cell>
          <cell r="BW8625">
            <v>0</v>
          </cell>
          <cell r="BX8625">
            <v>0</v>
          </cell>
          <cell r="BY8625">
            <v>0</v>
          </cell>
          <cell r="BZ8625">
            <v>0</v>
          </cell>
          <cell r="CA8625">
            <v>0</v>
          </cell>
          <cell r="CB8625">
            <v>0</v>
          </cell>
        </row>
        <row r="8626">
          <cell r="B8626" t="str">
            <v>E506</v>
          </cell>
          <cell r="C8626" t="str">
            <v>Conserv.PT Cais R.Brava-Impermeab.Laje</v>
          </cell>
          <cell r="D8626" t="str">
            <v>CI101-37</v>
          </cell>
          <cell r="E8626" t="str">
            <v>CI101-37</v>
          </cell>
          <cell r="F8626">
            <v>0</v>
          </cell>
          <cell r="G8626">
            <v>0</v>
          </cell>
          <cell r="H8626" t="str">
            <v>EEM1</v>
          </cell>
          <cell r="I8626" t="str">
            <v>02</v>
          </cell>
          <cell r="J8626" t="str">
            <v>A5</v>
          </cell>
          <cell r="K8626">
            <v>0</v>
          </cell>
          <cell r="L8626" t="str">
            <v>X</v>
          </cell>
          <cell r="M8626">
            <v>0</v>
          </cell>
          <cell r="N8626">
            <v>0</v>
          </cell>
          <cell r="O8626" t="str">
            <v>CSAMPAIO</v>
          </cell>
          <cell r="P8626" t="str">
            <v>11:53:26</v>
          </cell>
          <cell r="Q8626" t="str">
            <v>SFARIA</v>
          </cell>
          <cell r="R8626" t="str">
            <v>09:22:35</v>
          </cell>
          <cell r="S8626" t="str">
            <v>EEM</v>
          </cell>
          <cell r="T8626">
            <v>0</v>
          </cell>
          <cell r="U8626">
            <v>0</v>
          </cell>
          <cell r="V8626">
            <v>0</v>
          </cell>
          <cell r="W8626" t="str">
            <v>EUR</v>
          </cell>
          <cell r="X8626" t="str">
            <v>00</v>
          </cell>
          <cell r="Y8626" t="str">
            <v>00</v>
          </cell>
          <cell r="Z8626">
            <v>0</v>
          </cell>
          <cell r="AA8626">
            <v>0</v>
          </cell>
          <cell r="AB8626" t="str">
            <v>X</v>
          </cell>
          <cell r="AC8626">
            <v>0</v>
          </cell>
          <cell r="AD8626">
            <v>0</v>
          </cell>
          <cell r="AE8626" t="str">
            <v>0000</v>
          </cell>
          <cell r="AF8626">
            <v>0</v>
          </cell>
          <cell r="AG8626">
            <v>0</v>
          </cell>
          <cell r="AH8626">
            <v>0</v>
          </cell>
          <cell r="AI8626" t="str">
            <v>0</v>
          </cell>
          <cell r="AJ8626">
            <v>0</v>
          </cell>
          <cell r="AK8626">
            <v>0</v>
          </cell>
          <cell r="AL8626">
            <v>0</v>
          </cell>
          <cell r="AM8626">
            <v>0</v>
          </cell>
          <cell r="AN8626">
            <v>0</v>
          </cell>
          <cell r="AO8626">
            <v>0</v>
          </cell>
          <cell r="AP8626">
            <v>0</v>
          </cell>
          <cell r="AQ8626">
            <v>0</v>
          </cell>
          <cell r="AR8626">
            <v>0</v>
          </cell>
          <cell r="AS8626">
            <v>0</v>
          </cell>
          <cell r="AT8626">
            <v>0</v>
          </cell>
          <cell r="AU8626">
            <v>0</v>
          </cell>
          <cell r="AV8626">
            <v>0</v>
          </cell>
          <cell r="AW8626">
            <v>0</v>
          </cell>
          <cell r="AX8626">
            <v>0</v>
          </cell>
          <cell r="AY8626">
            <v>37158</v>
          </cell>
          <cell r="AZ8626">
            <v>38527</v>
          </cell>
          <cell r="BB8626">
            <v>37158</v>
          </cell>
          <cell r="BD8626">
            <v>38527</v>
          </cell>
          <cell r="BH8626">
            <v>0</v>
          </cell>
          <cell r="BI8626" t="str">
            <v>EUR</v>
          </cell>
          <cell r="BM8626">
            <v>0</v>
          </cell>
          <cell r="BN8626">
            <v>0</v>
          </cell>
          <cell r="BO8626">
            <v>0</v>
          </cell>
          <cell r="BP8626">
            <v>0</v>
          </cell>
          <cell r="BQ8626">
            <v>0</v>
          </cell>
          <cell r="BR8626">
            <v>0</v>
          </cell>
          <cell r="BS8626">
            <v>0</v>
          </cell>
          <cell r="BT8626">
            <v>0</v>
          </cell>
          <cell r="BU8626">
            <v>0</v>
          </cell>
          <cell r="BV8626">
            <v>0</v>
          </cell>
          <cell r="BW8626">
            <v>0</v>
          </cell>
          <cell r="BX8626">
            <v>0</v>
          </cell>
          <cell r="BY8626">
            <v>0</v>
          </cell>
          <cell r="BZ8626">
            <v>0</v>
          </cell>
          <cell r="CA8626">
            <v>0</v>
          </cell>
          <cell r="CB8626">
            <v>0</v>
          </cell>
        </row>
        <row r="8627">
          <cell r="B8627" t="str">
            <v>E506</v>
          </cell>
          <cell r="C8627" t="str">
            <v>Reparação varanda ferro PT Barreiros</v>
          </cell>
          <cell r="D8627" t="str">
            <v>CI101-39</v>
          </cell>
          <cell r="E8627" t="str">
            <v>CI101-39</v>
          </cell>
          <cell r="F8627">
            <v>0</v>
          </cell>
          <cell r="G8627">
            <v>0</v>
          </cell>
          <cell r="H8627" t="str">
            <v>EEM1</v>
          </cell>
          <cell r="I8627" t="str">
            <v>02</v>
          </cell>
          <cell r="J8627" t="str">
            <v>A5</v>
          </cell>
          <cell r="K8627">
            <v>0</v>
          </cell>
          <cell r="L8627" t="str">
            <v>X</v>
          </cell>
          <cell r="M8627">
            <v>0</v>
          </cell>
          <cell r="N8627">
            <v>0</v>
          </cell>
          <cell r="O8627" t="str">
            <v>CSAMPAIO</v>
          </cell>
          <cell r="P8627" t="str">
            <v>13:37:38</v>
          </cell>
          <cell r="Q8627" t="str">
            <v>SFARIA</v>
          </cell>
          <cell r="R8627" t="str">
            <v>09:23:00</v>
          </cell>
          <cell r="S8627" t="str">
            <v>EEM</v>
          </cell>
          <cell r="T8627">
            <v>0</v>
          </cell>
          <cell r="U8627">
            <v>0</v>
          </cell>
          <cell r="V8627">
            <v>0</v>
          </cell>
          <cell r="W8627" t="str">
            <v>EUR</v>
          </cell>
          <cell r="X8627" t="str">
            <v>00</v>
          </cell>
          <cell r="Y8627" t="str">
            <v>00</v>
          </cell>
          <cell r="Z8627">
            <v>0</v>
          </cell>
          <cell r="AA8627">
            <v>0</v>
          </cell>
          <cell r="AB8627" t="str">
            <v>X</v>
          </cell>
          <cell r="AC8627">
            <v>0</v>
          </cell>
          <cell r="AD8627">
            <v>0</v>
          </cell>
          <cell r="AE8627" t="str">
            <v>0000</v>
          </cell>
          <cell r="AF8627">
            <v>0</v>
          </cell>
          <cell r="AG8627">
            <v>0</v>
          </cell>
          <cell r="AH8627">
            <v>0</v>
          </cell>
          <cell r="AI8627" t="str">
            <v>0</v>
          </cell>
          <cell r="AJ8627">
            <v>0</v>
          </cell>
          <cell r="AK8627">
            <v>0</v>
          </cell>
          <cell r="AL8627">
            <v>0</v>
          </cell>
          <cell r="AM8627">
            <v>0</v>
          </cell>
          <cell r="AN8627">
            <v>0</v>
          </cell>
          <cell r="AO8627">
            <v>0</v>
          </cell>
          <cell r="AP8627">
            <v>0</v>
          </cell>
          <cell r="AQ8627">
            <v>0</v>
          </cell>
          <cell r="AR8627">
            <v>0</v>
          </cell>
          <cell r="AS8627">
            <v>0</v>
          </cell>
          <cell r="AT8627">
            <v>0</v>
          </cell>
          <cell r="AU8627">
            <v>0</v>
          </cell>
          <cell r="AV8627">
            <v>0</v>
          </cell>
          <cell r="AW8627">
            <v>0</v>
          </cell>
          <cell r="AX8627">
            <v>0</v>
          </cell>
          <cell r="AY8627">
            <v>37161</v>
          </cell>
          <cell r="AZ8627">
            <v>38527</v>
          </cell>
          <cell r="BB8627">
            <v>37161</v>
          </cell>
          <cell r="BD8627">
            <v>38527</v>
          </cell>
          <cell r="BH8627">
            <v>0</v>
          </cell>
          <cell r="BI8627" t="str">
            <v>EUR</v>
          </cell>
          <cell r="BM8627">
            <v>0</v>
          </cell>
          <cell r="BN8627">
            <v>0</v>
          </cell>
          <cell r="BO8627">
            <v>0</v>
          </cell>
          <cell r="BP8627">
            <v>0</v>
          </cell>
          <cell r="BQ8627">
            <v>0</v>
          </cell>
          <cell r="BR8627">
            <v>0</v>
          </cell>
          <cell r="BS8627">
            <v>0</v>
          </cell>
          <cell r="BT8627">
            <v>0</v>
          </cell>
          <cell r="BU8627">
            <v>0</v>
          </cell>
          <cell r="BV8627">
            <v>0</v>
          </cell>
          <cell r="BW8627">
            <v>0</v>
          </cell>
          <cell r="BX8627">
            <v>0</v>
          </cell>
          <cell r="BY8627">
            <v>0</v>
          </cell>
          <cell r="BZ8627">
            <v>0</v>
          </cell>
          <cell r="CA8627">
            <v>0</v>
          </cell>
          <cell r="CB8627">
            <v>0</v>
          </cell>
        </row>
        <row r="8628">
          <cell r="B8628" t="str">
            <v>E506</v>
          </cell>
          <cell r="C8628" t="str">
            <v>Conserv.arredores PT público Pavilhão</v>
          </cell>
          <cell r="D8628" t="str">
            <v>CI101-37</v>
          </cell>
          <cell r="E8628" t="str">
            <v>CI101-37</v>
          </cell>
          <cell r="F8628">
            <v>0</v>
          </cell>
          <cell r="G8628">
            <v>0</v>
          </cell>
          <cell r="H8628" t="str">
            <v>EEM1</v>
          </cell>
          <cell r="I8628" t="str">
            <v>02</v>
          </cell>
          <cell r="J8628" t="str">
            <v>A5</v>
          </cell>
          <cell r="K8628">
            <v>0</v>
          </cell>
          <cell r="L8628" t="str">
            <v>X</v>
          </cell>
          <cell r="M8628">
            <v>0</v>
          </cell>
          <cell r="N8628">
            <v>0</v>
          </cell>
          <cell r="O8628" t="str">
            <v>CSAMPAIO</v>
          </cell>
          <cell r="P8628" t="str">
            <v>09:50:33</v>
          </cell>
          <cell r="Q8628" t="str">
            <v>SFARIA</v>
          </cell>
          <cell r="R8628" t="str">
            <v>10:29:37</v>
          </cell>
          <cell r="S8628" t="str">
            <v>EEM</v>
          </cell>
          <cell r="T8628">
            <v>0</v>
          </cell>
          <cell r="U8628">
            <v>0</v>
          </cell>
          <cell r="V8628">
            <v>0</v>
          </cell>
          <cell r="W8628" t="str">
            <v>EUR</v>
          </cell>
          <cell r="X8628" t="str">
            <v>00</v>
          </cell>
          <cell r="Y8628" t="str">
            <v>00</v>
          </cell>
          <cell r="Z8628">
            <v>0</v>
          </cell>
          <cell r="AA8628">
            <v>0</v>
          </cell>
          <cell r="AB8628" t="str">
            <v>X</v>
          </cell>
          <cell r="AC8628">
            <v>0</v>
          </cell>
          <cell r="AD8628">
            <v>0</v>
          </cell>
          <cell r="AE8628" t="str">
            <v>0000</v>
          </cell>
          <cell r="AF8628">
            <v>0</v>
          </cell>
          <cell r="AG8628">
            <v>0</v>
          </cell>
          <cell r="AH8628">
            <v>0</v>
          </cell>
          <cell r="AI8628" t="str">
            <v>0</v>
          </cell>
          <cell r="AJ8628">
            <v>0</v>
          </cell>
          <cell r="AK8628">
            <v>0</v>
          </cell>
          <cell r="AL8628">
            <v>0</v>
          </cell>
          <cell r="AM8628">
            <v>0</v>
          </cell>
          <cell r="AN8628">
            <v>0</v>
          </cell>
          <cell r="AO8628">
            <v>0</v>
          </cell>
          <cell r="AP8628">
            <v>0</v>
          </cell>
          <cell r="AQ8628">
            <v>0</v>
          </cell>
          <cell r="AR8628">
            <v>0</v>
          </cell>
          <cell r="AS8628">
            <v>0</v>
          </cell>
          <cell r="AT8628">
            <v>0</v>
          </cell>
          <cell r="AU8628">
            <v>0</v>
          </cell>
          <cell r="AV8628">
            <v>0</v>
          </cell>
          <cell r="AW8628">
            <v>0</v>
          </cell>
          <cell r="AX8628">
            <v>0</v>
          </cell>
          <cell r="AY8628">
            <v>37202</v>
          </cell>
          <cell r="AZ8628">
            <v>38527</v>
          </cell>
          <cell r="BB8628">
            <v>37202</v>
          </cell>
          <cell r="BD8628">
            <v>38527</v>
          </cell>
          <cell r="BH8628">
            <v>0</v>
          </cell>
          <cell r="BI8628" t="str">
            <v>EUR</v>
          </cell>
          <cell r="BM8628">
            <v>0</v>
          </cell>
          <cell r="BN8628">
            <v>0</v>
          </cell>
          <cell r="BO8628">
            <v>0</v>
          </cell>
          <cell r="BP8628">
            <v>0</v>
          </cell>
          <cell r="BQ8628">
            <v>0</v>
          </cell>
          <cell r="BR8628">
            <v>0</v>
          </cell>
          <cell r="BS8628">
            <v>0</v>
          </cell>
          <cell r="BT8628">
            <v>0</v>
          </cell>
          <cell r="BU8628">
            <v>0</v>
          </cell>
          <cell r="BV8628">
            <v>0</v>
          </cell>
          <cell r="BW8628">
            <v>0</v>
          </cell>
          <cell r="BX8628">
            <v>0</v>
          </cell>
          <cell r="BY8628">
            <v>0</v>
          </cell>
          <cell r="BZ8628">
            <v>0</v>
          </cell>
          <cell r="CA8628">
            <v>0</v>
          </cell>
          <cell r="CB8628">
            <v>0</v>
          </cell>
        </row>
        <row r="8629">
          <cell r="B8629" t="str">
            <v>E506</v>
          </cell>
          <cell r="C8629" t="str">
            <v>Conserv.arredores/infiltracoes PTPIZO n2</v>
          </cell>
          <cell r="D8629" t="str">
            <v>CI101-37</v>
          </cell>
          <cell r="E8629" t="str">
            <v>CI101-37</v>
          </cell>
          <cell r="F8629">
            <v>0</v>
          </cell>
          <cell r="G8629">
            <v>0</v>
          </cell>
          <cell r="H8629" t="str">
            <v>EEM1</v>
          </cell>
          <cell r="I8629" t="str">
            <v>02</v>
          </cell>
          <cell r="J8629" t="str">
            <v>A5</v>
          </cell>
          <cell r="K8629">
            <v>0</v>
          </cell>
          <cell r="L8629" t="str">
            <v>X</v>
          </cell>
          <cell r="M8629">
            <v>0</v>
          </cell>
          <cell r="N8629">
            <v>0</v>
          </cell>
          <cell r="O8629" t="str">
            <v>CSAMPAIO</v>
          </cell>
          <cell r="P8629" t="str">
            <v>09:53:09</v>
          </cell>
          <cell r="Q8629" t="str">
            <v>SFARIA</v>
          </cell>
          <cell r="R8629" t="str">
            <v>09:23:20</v>
          </cell>
          <cell r="S8629" t="str">
            <v>EEM</v>
          </cell>
          <cell r="T8629">
            <v>0</v>
          </cell>
          <cell r="U8629">
            <v>0</v>
          </cell>
          <cell r="V8629">
            <v>0</v>
          </cell>
          <cell r="W8629" t="str">
            <v>EUR</v>
          </cell>
          <cell r="X8629" t="str">
            <v>00</v>
          </cell>
          <cell r="Y8629" t="str">
            <v>00</v>
          </cell>
          <cell r="Z8629">
            <v>0</v>
          </cell>
          <cell r="AA8629">
            <v>0</v>
          </cell>
          <cell r="AB8629" t="str">
            <v>X</v>
          </cell>
          <cell r="AC8629">
            <v>0</v>
          </cell>
          <cell r="AD8629">
            <v>0</v>
          </cell>
          <cell r="AE8629" t="str">
            <v>0000</v>
          </cell>
          <cell r="AF8629">
            <v>0</v>
          </cell>
          <cell r="AG8629">
            <v>0</v>
          </cell>
          <cell r="AH8629">
            <v>0</v>
          </cell>
          <cell r="AI8629" t="str">
            <v>0</v>
          </cell>
          <cell r="AJ8629">
            <v>0</v>
          </cell>
          <cell r="AK8629">
            <v>0</v>
          </cell>
          <cell r="AL8629">
            <v>0</v>
          </cell>
          <cell r="AM8629">
            <v>0</v>
          </cell>
          <cell r="AN8629">
            <v>0</v>
          </cell>
          <cell r="AO8629">
            <v>0</v>
          </cell>
          <cell r="AP8629">
            <v>0</v>
          </cell>
          <cell r="AQ8629">
            <v>0</v>
          </cell>
          <cell r="AR8629">
            <v>0</v>
          </cell>
          <cell r="AS8629">
            <v>0</v>
          </cell>
          <cell r="AT8629">
            <v>0</v>
          </cell>
          <cell r="AU8629">
            <v>0</v>
          </cell>
          <cell r="AV8629">
            <v>0</v>
          </cell>
          <cell r="AW8629">
            <v>0</v>
          </cell>
          <cell r="AX8629">
            <v>0</v>
          </cell>
          <cell r="AY8629">
            <v>37202</v>
          </cell>
          <cell r="AZ8629">
            <v>38527</v>
          </cell>
          <cell r="BB8629">
            <v>37202</v>
          </cell>
          <cell r="BD8629">
            <v>38527</v>
          </cell>
          <cell r="BH8629">
            <v>0</v>
          </cell>
          <cell r="BI8629" t="str">
            <v>EUR</v>
          </cell>
          <cell r="BM8629">
            <v>0</v>
          </cell>
          <cell r="BN8629">
            <v>0</v>
          </cell>
          <cell r="BO8629">
            <v>0</v>
          </cell>
          <cell r="BP8629">
            <v>0</v>
          </cell>
          <cell r="BQ8629">
            <v>0</v>
          </cell>
          <cell r="BR8629">
            <v>0</v>
          </cell>
          <cell r="BS8629">
            <v>0</v>
          </cell>
          <cell r="BT8629">
            <v>0</v>
          </cell>
          <cell r="BU8629">
            <v>0</v>
          </cell>
          <cell r="BV8629">
            <v>0</v>
          </cell>
          <cell r="BW8629">
            <v>0</v>
          </cell>
          <cell r="BX8629">
            <v>0</v>
          </cell>
          <cell r="BY8629">
            <v>0</v>
          </cell>
          <cell r="BZ8629">
            <v>0</v>
          </cell>
          <cell r="CA8629">
            <v>0</v>
          </cell>
          <cell r="CB8629">
            <v>0</v>
          </cell>
        </row>
        <row r="8630">
          <cell r="B8630" t="str">
            <v>E506</v>
          </cell>
          <cell r="C8630" t="str">
            <v>Conservação arredores PT público Pavilhã</v>
          </cell>
          <cell r="D8630" t="str">
            <v>CI101-37</v>
          </cell>
          <cell r="E8630" t="str">
            <v>CI101-37</v>
          </cell>
          <cell r="F8630">
            <v>0</v>
          </cell>
          <cell r="G8630">
            <v>0</v>
          </cell>
          <cell r="H8630" t="str">
            <v>EEM1</v>
          </cell>
          <cell r="I8630" t="str">
            <v>02</v>
          </cell>
          <cell r="J8630" t="str">
            <v>A5</v>
          </cell>
          <cell r="K8630">
            <v>0</v>
          </cell>
          <cell r="L8630" t="str">
            <v>X</v>
          </cell>
          <cell r="M8630">
            <v>0</v>
          </cell>
          <cell r="N8630">
            <v>0</v>
          </cell>
          <cell r="O8630" t="str">
            <v>CSAMPAIO</v>
          </cell>
          <cell r="P8630" t="str">
            <v>09:11:13</v>
          </cell>
          <cell r="Q8630" t="str">
            <v>SFARIA</v>
          </cell>
          <cell r="R8630" t="str">
            <v>09:23:41</v>
          </cell>
          <cell r="S8630" t="str">
            <v>EEM</v>
          </cell>
          <cell r="T8630">
            <v>0</v>
          </cell>
          <cell r="U8630">
            <v>0</v>
          </cell>
          <cell r="V8630">
            <v>0</v>
          </cell>
          <cell r="W8630" t="str">
            <v>EUR</v>
          </cell>
          <cell r="X8630" t="str">
            <v>00</v>
          </cell>
          <cell r="Y8630" t="str">
            <v>00</v>
          </cell>
          <cell r="Z8630">
            <v>0</v>
          </cell>
          <cell r="AA8630">
            <v>0</v>
          </cell>
          <cell r="AB8630" t="str">
            <v>X</v>
          </cell>
          <cell r="AC8630">
            <v>0</v>
          </cell>
          <cell r="AD8630">
            <v>0</v>
          </cell>
          <cell r="AE8630" t="str">
            <v>0000</v>
          </cell>
          <cell r="AF8630">
            <v>0</v>
          </cell>
          <cell r="AG8630">
            <v>0</v>
          </cell>
          <cell r="AH8630">
            <v>0</v>
          </cell>
          <cell r="AI8630" t="str">
            <v>0</v>
          </cell>
          <cell r="AJ8630">
            <v>0</v>
          </cell>
          <cell r="AK8630">
            <v>0</v>
          </cell>
          <cell r="AL8630">
            <v>0</v>
          </cell>
          <cell r="AM8630">
            <v>0</v>
          </cell>
          <cell r="AN8630">
            <v>0</v>
          </cell>
          <cell r="AO8630">
            <v>0</v>
          </cell>
          <cell r="AP8630">
            <v>0</v>
          </cell>
          <cell r="AQ8630">
            <v>0</v>
          </cell>
          <cell r="AR8630">
            <v>0</v>
          </cell>
          <cell r="AS8630">
            <v>0</v>
          </cell>
          <cell r="AT8630">
            <v>0</v>
          </cell>
          <cell r="AU8630">
            <v>0</v>
          </cell>
          <cell r="AV8630">
            <v>0</v>
          </cell>
          <cell r="AW8630">
            <v>0</v>
          </cell>
          <cell r="AX8630">
            <v>0</v>
          </cell>
          <cell r="AY8630">
            <v>37235</v>
          </cell>
          <cell r="AZ8630">
            <v>38527</v>
          </cell>
          <cell r="BB8630">
            <v>37235</v>
          </cell>
          <cell r="BD8630">
            <v>38527</v>
          </cell>
          <cell r="BH8630">
            <v>0</v>
          </cell>
          <cell r="BI8630" t="str">
            <v>EUR</v>
          </cell>
          <cell r="BM8630">
            <v>0</v>
          </cell>
          <cell r="BN8630">
            <v>0</v>
          </cell>
          <cell r="BO8630">
            <v>0</v>
          </cell>
          <cell r="BP8630">
            <v>0</v>
          </cell>
          <cell r="BQ8630">
            <v>0</v>
          </cell>
          <cell r="BR8630">
            <v>0</v>
          </cell>
          <cell r="BS8630">
            <v>0</v>
          </cell>
          <cell r="BT8630">
            <v>0</v>
          </cell>
          <cell r="BU8630">
            <v>0</v>
          </cell>
          <cell r="BV8630">
            <v>0</v>
          </cell>
          <cell r="BW8630">
            <v>0</v>
          </cell>
          <cell r="BX8630">
            <v>0</v>
          </cell>
          <cell r="BY8630">
            <v>0</v>
          </cell>
          <cell r="BZ8630">
            <v>0</v>
          </cell>
          <cell r="CA8630">
            <v>0</v>
          </cell>
          <cell r="CB8630">
            <v>0</v>
          </cell>
        </row>
        <row r="8631">
          <cell r="B8631" t="str">
            <v>E506</v>
          </cell>
          <cell r="C8631" t="str">
            <v>conservação PT Cais R.Brava-Impermeabili</v>
          </cell>
          <cell r="D8631" t="str">
            <v>CI101-64</v>
          </cell>
          <cell r="E8631" t="str">
            <v>CI101-64</v>
          </cell>
          <cell r="F8631">
            <v>0</v>
          </cell>
          <cell r="G8631">
            <v>0</v>
          </cell>
          <cell r="H8631" t="str">
            <v>EEM1</v>
          </cell>
          <cell r="I8631" t="str">
            <v>02</v>
          </cell>
          <cell r="J8631" t="str">
            <v>A5</v>
          </cell>
          <cell r="K8631">
            <v>0</v>
          </cell>
          <cell r="L8631" t="str">
            <v>X</v>
          </cell>
          <cell r="M8631">
            <v>0</v>
          </cell>
          <cell r="N8631">
            <v>0</v>
          </cell>
          <cell r="O8631" t="str">
            <v>CSAMPAIO</v>
          </cell>
          <cell r="P8631" t="str">
            <v>09:16:37</v>
          </cell>
          <cell r="Q8631" t="str">
            <v>SFARIA</v>
          </cell>
          <cell r="R8631" t="str">
            <v>16:34:51</v>
          </cell>
          <cell r="S8631" t="str">
            <v>EEM</v>
          </cell>
          <cell r="T8631">
            <v>0</v>
          </cell>
          <cell r="U8631">
            <v>0</v>
          </cell>
          <cell r="V8631">
            <v>0</v>
          </cell>
          <cell r="W8631" t="str">
            <v>EUR</v>
          </cell>
          <cell r="X8631" t="str">
            <v>00</v>
          </cell>
          <cell r="Y8631" t="str">
            <v>00</v>
          </cell>
          <cell r="Z8631">
            <v>0</v>
          </cell>
          <cell r="AA8631">
            <v>0</v>
          </cell>
          <cell r="AB8631" t="str">
            <v>X</v>
          </cell>
          <cell r="AC8631">
            <v>0</v>
          </cell>
          <cell r="AD8631">
            <v>0</v>
          </cell>
          <cell r="AE8631" t="str">
            <v>0000</v>
          </cell>
          <cell r="AF8631">
            <v>0</v>
          </cell>
          <cell r="AG8631">
            <v>0</v>
          </cell>
          <cell r="AH8631">
            <v>0</v>
          </cell>
          <cell r="AI8631" t="str">
            <v>0</v>
          </cell>
          <cell r="AJ8631">
            <v>0</v>
          </cell>
          <cell r="AK8631">
            <v>0</v>
          </cell>
          <cell r="AL8631">
            <v>0</v>
          </cell>
          <cell r="AM8631">
            <v>0</v>
          </cell>
          <cell r="AN8631">
            <v>0</v>
          </cell>
          <cell r="AO8631">
            <v>0</v>
          </cell>
          <cell r="AP8631">
            <v>0</v>
          </cell>
          <cell r="AQ8631">
            <v>0</v>
          </cell>
          <cell r="AR8631">
            <v>0</v>
          </cell>
          <cell r="AS8631">
            <v>0</v>
          </cell>
          <cell r="AT8631">
            <v>0</v>
          </cell>
          <cell r="AU8631">
            <v>0</v>
          </cell>
          <cell r="AV8631">
            <v>0</v>
          </cell>
          <cell r="AW8631">
            <v>0</v>
          </cell>
          <cell r="AX8631">
            <v>0</v>
          </cell>
          <cell r="AY8631">
            <v>37242</v>
          </cell>
          <cell r="AZ8631">
            <v>38527</v>
          </cell>
          <cell r="BB8631">
            <v>37242</v>
          </cell>
          <cell r="BD8631">
            <v>38527</v>
          </cell>
          <cell r="BH8631">
            <v>0</v>
          </cell>
          <cell r="BI8631" t="str">
            <v>EUR</v>
          </cell>
          <cell r="BM8631">
            <v>0</v>
          </cell>
          <cell r="BN8631">
            <v>0</v>
          </cell>
          <cell r="BO8631">
            <v>0</v>
          </cell>
          <cell r="BP8631">
            <v>0</v>
          </cell>
          <cell r="BQ8631">
            <v>0</v>
          </cell>
          <cell r="BR8631">
            <v>0</v>
          </cell>
          <cell r="BS8631">
            <v>0</v>
          </cell>
          <cell r="BT8631">
            <v>0</v>
          </cell>
          <cell r="BU8631">
            <v>0</v>
          </cell>
          <cell r="BV8631">
            <v>0</v>
          </cell>
          <cell r="BW8631">
            <v>0</v>
          </cell>
          <cell r="BX8631">
            <v>0</v>
          </cell>
          <cell r="BY8631">
            <v>0</v>
          </cell>
          <cell r="BZ8631">
            <v>0</v>
          </cell>
          <cell r="CA8631">
            <v>0</v>
          </cell>
          <cell r="CB8631">
            <v>0</v>
          </cell>
        </row>
        <row r="8632">
          <cell r="B8632" t="str">
            <v>E502</v>
          </cell>
          <cell r="C8632" t="str">
            <v>Ab.1porta montar monobl.bat.Sub.Caniçal</v>
          </cell>
          <cell r="D8632" t="str">
            <v>CI101-37</v>
          </cell>
          <cell r="E8632" t="str">
            <v>T102-23</v>
          </cell>
          <cell r="F8632">
            <v>0</v>
          </cell>
          <cell r="G8632">
            <v>0</v>
          </cell>
          <cell r="H8632" t="str">
            <v>EEM1</v>
          </cell>
          <cell r="I8632" t="str">
            <v>02</v>
          </cell>
          <cell r="J8632" t="str">
            <v>20</v>
          </cell>
          <cell r="K8632">
            <v>0</v>
          </cell>
          <cell r="L8632" t="str">
            <v>X</v>
          </cell>
          <cell r="M8632">
            <v>0</v>
          </cell>
          <cell r="N8632">
            <v>0</v>
          </cell>
          <cell r="O8632" t="str">
            <v>CSAMPAIO</v>
          </cell>
          <cell r="P8632" t="str">
            <v>09:01:55</v>
          </cell>
          <cell r="Q8632" t="str">
            <v>SFARIA</v>
          </cell>
          <cell r="R8632" t="str">
            <v>17:48:36</v>
          </cell>
          <cell r="S8632" t="str">
            <v>EEM</v>
          </cell>
          <cell r="T8632">
            <v>0</v>
          </cell>
          <cell r="U8632">
            <v>0</v>
          </cell>
          <cell r="V8632">
            <v>0</v>
          </cell>
          <cell r="W8632" t="str">
            <v>EUR</v>
          </cell>
          <cell r="X8632" t="str">
            <v>00</v>
          </cell>
          <cell r="Y8632" t="str">
            <v>00</v>
          </cell>
          <cell r="Z8632">
            <v>0</v>
          </cell>
          <cell r="AA8632">
            <v>0</v>
          </cell>
          <cell r="AB8632" t="str">
            <v>X</v>
          </cell>
          <cell r="AC8632">
            <v>0</v>
          </cell>
          <cell r="AD8632">
            <v>0</v>
          </cell>
          <cell r="AE8632" t="str">
            <v>0000</v>
          </cell>
          <cell r="AF8632">
            <v>0</v>
          </cell>
          <cell r="AG8632">
            <v>0</v>
          </cell>
          <cell r="AH8632">
            <v>0</v>
          </cell>
          <cell r="AI8632">
            <v>0</v>
          </cell>
          <cell r="AJ8632">
            <v>0</v>
          </cell>
          <cell r="AK8632">
            <v>0</v>
          </cell>
          <cell r="AL8632">
            <v>0</v>
          </cell>
          <cell r="AM8632">
            <v>0</v>
          </cell>
          <cell r="AN8632">
            <v>0</v>
          </cell>
          <cell r="AO8632">
            <v>0</v>
          </cell>
          <cell r="AP8632">
            <v>0</v>
          </cell>
          <cell r="AQ8632">
            <v>0</v>
          </cell>
          <cell r="AR8632">
            <v>0</v>
          </cell>
          <cell r="AS8632">
            <v>0</v>
          </cell>
          <cell r="AT8632">
            <v>0</v>
          </cell>
          <cell r="AU8632">
            <v>0</v>
          </cell>
          <cell r="AV8632">
            <v>0</v>
          </cell>
          <cell r="AW8632">
            <v>0</v>
          </cell>
          <cell r="AX8632">
            <v>0</v>
          </cell>
          <cell r="AY8632">
            <v>37260</v>
          </cell>
          <cell r="AZ8632">
            <v>38525</v>
          </cell>
          <cell r="BB8632">
            <v>37267</v>
          </cell>
          <cell r="BD8632">
            <v>38525</v>
          </cell>
          <cell r="BH8632">
            <v>0</v>
          </cell>
          <cell r="BI8632" t="str">
            <v>EUR</v>
          </cell>
          <cell r="BM8632">
            <v>0</v>
          </cell>
          <cell r="BN8632">
            <v>0</v>
          </cell>
          <cell r="BO8632">
            <v>0</v>
          </cell>
          <cell r="BP8632">
            <v>0</v>
          </cell>
          <cell r="BQ8632">
            <v>0</v>
          </cell>
          <cell r="BR8632">
            <v>0</v>
          </cell>
          <cell r="BS8632">
            <v>0</v>
          </cell>
          <cell r="BT8632">
            <v>0</v>
          </cell>
          <cell r="BU8632">
            <v>0</v>
          </cell>
          <cell r="BV8632">
            <v>0</v>
          </cell>
          <cell r="BW8632">
            <v>0</v>
          </cell>
          <cell r="BX8632">
            <v>0</v>
          </cell>
          <cell r="BY8632">
            <v>0</v>
          </cell>
          <cell r="BZ8632">
            <v>0</v>
          </cell>
          <cell r="CA8632">
            <v>0</v>
          </cell>
          <cell r="CB8632">
            <v>0</v>
          </cell>
        </row>
        <row r="8633">
          <cell r="B8633" t="str">
            <v>E502</v>
          </cell>
          <cell r="C8633" t="str">
            <v>Cons.Fort.Linha 30 kV.S.Água-S.Vicente</v>
          </cell>
          <cell r="D8633" t="str">
            <v>T101-99</v>
          </cell>
          <cell r="E8633" t="str">
            <v>T101-99</v>
          </cell>
          <cell r="F8633">
            <v>0</v>
          </cell>
          <cell r="G8633">
            <v>0</v>
          </cell>
          <cell r="H8633" t="str">
            <v>EEM1</v>
          </cell>
          <cell r="I8633" t="str">
            <v>02</v>
          </cell>
          <cell r="J8633" t="str">
            <v>15</v>
          </cell>
          <cell r="K8633">
            <v>0</v>
          </cell>
          <cell r="L8633" t="str">
            <v>X</v>
          </cell>
          <cell r="M8633">
            <v>0</v>
          </cell>
          <cell r="N8633">
            <v>0</v>
          </cell>
          <cell r="O8633" t="str">
            <v>ECALDEIRA</v>
          </cell>
          <cell r="P8633" t="str">
            <v>13:44:24</v>
          </cell>
          <cell r="Q8633" t="str">
            <v>SFARIA</v>
          </cell>
          <cell r="R8633" t="str">
            <v>10:27:57</v>
          </cell>
          <cell r="S8633" t="str">
            <v>EEM</v>
          </cell>
          <cell r="T8633">
            <v>0</v>
          </cell>
          <cell r="U8633">
            <v>0</v>
          </cell>
          <cell r="V8633">
            <v>0</v>
          </cell>
          <cell r="W8633" t="str">
            <v>EUR</v>
          </cell>
          <cell r="X8633" t="str">
            <v>00</v>
          </cell>
          <cell r="Y8633" t="str">
            <v>00</v>
          </cell>
          <cell r="Z8633">
            <v>0</v>
          </cell>
          <cell r="AA8633" t="str">
            <v>X</v>
          </cell>
          <cell r="AB8633">
            <v>0</v>
          </cell>
          <cell r="AC8633">
            <v>0</v>
          </cell>
          <cell r="AD8633">
            <v>0</v>
          </cell>
          <cell r="AE8633" t="str">
            <v>0000</v>
          </cell>
          <cell r="AF8633">
            <v>0</v>
          </cell>
          <cell r="AG8633">
            <v>0</v>
          </cell>
          <cell r="AH8633">
            <v>0</v>
          </cell>
          <cell r="AI8633">
            <v>0</v>
          </cell>
          <cell r="AJ8633">
            <v>0</v>
          </cell>
          <cell r="AK8633">
            <v>0</v>
          </cell>
          <cell r="AL8633">
            <v>0</v>
          </cell>
          <cell r="AM8633">
            <v>0</v>
          </cell>
          <cell r="AN8633">
            <v>0</v>
          </cell>
          <cell r="AO8633">
            <v>0</v>
          </cell>
          <cell r="AP8633">
            <v>0</v>
          </cell>
          <cell r="AQ8633">
            <v>0</v>
          </cell>
          <cell r="AR8633">
            <v>0</v>
          </cell>
          <cell r="AS8633">
            <v>0</v>
          </cell>
          <cell r="AT8633">
            <v>0</v>
          </cell>
          <cell r="AU8633">
            <v>0</v>
          </cell>
          <cell r="AV8633">
            <v>0</v>
          </cell>
          <cell r="AW8633">
            <v>0</v>
          </cell>
          <cell r="AX8633">
            <v>0</v>
          </cell>
          <cell r="AY8633">
            <v>37270</v>
          </cell>
          <cell r="AZ8633">
            <v>38665</v>
          </cell>
          <cell r="BB8633">
            <v>38527</v>
          </cell>
          <cell r="BH8633">
            <v>0</v>
          </cell>
          <cell r="BI8633" t="str">
            <v>EUR</v>
          </cell>
          <cell r="BM8633">
            <v>0</v>
          </cell>
          <cell r="BN8633">
            <v>0</v>
          </cell>
          <cell r="BO8633">
            <v>0</v>
          </cell>
          <cell r="BP8633">
            <v>0</v>
          </cell>
          <cell r="BQ8633">
            <v>0</v>
          </cell>
          <cell r="BR8633">
            <v>0</v>
          </cell>
          <cell r="BS8633">
            <v>0</v>
          </cell>
          <cell r="BT8633">
            <v>0</v>
          </cell>
          <cell r="BU8633">
            <v>0</v>
          </cell>
          <cell r="BV8633">
            <v>0</v>
          </cell>
          <cell r="BW8633">
            <v>0</v>
          </cell>
          <cell r="BX8633">
            <v>0</v>
          </cell>
          <cell r="BY8633">
            <v>0</v>
          </cell>
          <cell r="BZ8633">
            <v>0</v>
          </cell>
          <cell r="CA8633">
            <v>0</v>
          </cell>
          <cell r="CB8633">
            <v>0</v>
          </cell>
        </row>
        <row r="8634">
          <cell r="B8634" t="str">
            <v>E502</v>
          </cell>
          <cell r="C8634" t="str">
            <v>Cons.Fort.Linha 30 kV.Victór.S.Quitéria</v>
          </cell>
          <cell r="D8634" t="str">
            <v>T101-99</v>
          </cell>
          <cell r="E8634" t="str">
            <v>T101-99</v>
          </cell>
          <cell r="F8634">
            <v>0</v>
          </cell>
          <cell r="G8634">
            <v>0</v>
          </cell>
          <cell r="H8634" t="str">
            <v>EEM1</v>
          </cell>
          <cell r="I8634" t="str">
            <v>02</v>
          </cell>
          <cell r="J8634" t="str">
            <v>15</v>
          </cell>
          <cell r="K8634">
            <v>0</v>
          </cell>
          <cell r="L8634" t="str">
            <v>X</v>
          </cell>
          <cell r="M8634">
            <v>0</v>
          </cell>
          <cell r="N8634">
            <v>0</v>
          </cell>
          <cell r="O8634" t="str">
            <v>ECALDEIRA</v>
          </cell>
          <cell r="P8634" t="str">
            <v>14:38:57</v>
          </cell>
          <cell r="Q8634" t="str">
            <v>SFARIA</v>
          </cell>
          <cell r="R8634" t="str">
            <v>10:28:07</v>
          </cell>
          <cell r="S8634" t="str">
            <v>EEM</v>
          </cell>
          <cell r="T8634">
            <v>0</v>
          </cell>
          <cell r="U8634">
            <v>0</v>
          </cell>
          <cell r="V8634">
            <v>0</v>
          </cell>
          <cell r="W8634" t="str">
            <v>EUR</v>
          </cell>
          <cell r="X8634" t="str">
            <v>00</v>
          </cell>
          <cell r="Y8634" t="str">
            <v>00</v>
          </cell>
          <cell r="Z8634">
            <v>0</v>
          </cell>
          <cell r="AA8634" t="str">
            <v>X</v>
          </cell>
          <cell r="AB8634">
            <v>0</v>
          </cell>
          <cell r="AC8634">
            <v>0</v>
          </cell>
          <cell r="AD8634">
            <v>0</v>
          </cell>
          <cell r="AE8634" t="str">
            <v>0000</v>
          </cell>
          <cell r="AF8634">
            <v>0</v>
          </cell>
          <cell r="AG8634">
            <v>0</v>
          </cell>
          <cell r="AH8634">
            <v>0</v>
          </cell>
          <cell r="AI8634">
            <v>0</v>
          </cell>
          <cell r="AJ8634">
            <v>0</v>
          </cell>
          <cell r="AK8634">
            <v>0</v>
          </cell>
          <cell r="AL8634">
            <v>0</v>
          </cell>
          <cell r="AM8634">
            <v>0</v>
          </cell>
          <cell r="AN8634">
            <v>0</v>
          </cell>
          <cell r="AO8634">
            <v>0</v>
          </cell>
          <cell r="AP8634">
            <v>0</v>
          </cell>
          <cell r="AQ8634">
            <v>0</v>
          </cell>
          <cell r="AR8634">
            <v>0</v>
          </cell>
          <cell r="AS8634">
            <v>0</v>
          </cell>
          <cell r="AT8634">
            <v>0</v>
          </cell>
          <cell r="AU8634">
            <v>0</v>
          </cell>
          <cell r="AV8634">
            <v>0</v>
          </cell>
          <cell r="AW8634">
            <v>0</v>
          </cell>
          <cell r="AX8634">
            <v>0</v>
          </cell>
          <cell r="AY8634">
            <v>37270</v>
          </cell>
          <cell r="AZ8634">
            <v>38665</v>
          </cell>
          <cell r="BB8634">
            <v>38527</v>
          </cell>
          <cell r="BH8634">
            <v>0</v>
          </cell>
          <cell r="BI8634" t="str">
            <v>EUR</v>
          </cell>
          <cell r="BM8634">
            <v>0</v>
          </cell>
          <cell r="BN8634">
            <v>0</v>
          </cell>
          <cell r="BO8634">
            <v>0</v>
          </cell>
          <cell r="BP8634">
            <v>0</v>
          </cell>
          <cell r="BQ8634">
            <v>0</v>
          </cell>
          <cell r="BR8634">
            <v>0</v>
          </cell>
          <cell r="BS8634">
            <v>0</v>
          </cell>
          <cell r="BT8634">
            <v>0</v>
          </cell>
          <cell r="BU8634">
            <v>0</v>
          </cell>
          <cell r="BV8634">
            <v>0</v>
          </cell>
          <cell r="BW8634">
            <v>0</v>
          </cell>
          <cell r="BX8634">
            <v>0</v>
          </cell>
          <cell r="BY8634">
            <v>0</v>
          </cell>
          <cell r="BZ8634">
            <v>0</v>
          </cell>
          <cell r="CA8634">
            <v>0</v>
          </cell>
          <cell r="CB8634">
            <v>0</v>
          </cell>
        </row>
        <row r="8635">
          <cell r="B8635" t="str">
            <v>E502</v>
          </cell>
          <cell r="C8635" t="str">
            <v>Cons.da Ligação 30 kV.Zimb.- Aeroporto</v>
          </cell>
          <cell r="D8635" t="str">
            <v>T101-99</v>
          </cell>
          <cell r="E8635" t="str">
            <v>T101-99</v>
          </cell>
          <cell r="F8635">
            <v>0</v>
          </cell>
          <cell r="G8635">
            <v>0</v>
          </cell>
          <cell r="H8635" t="str">
            <v>EEM1</v>
          </cell>
          <cell r="I8635" t="str">
            <v>02</v>
          </cell>
          <cell r="J8635" t="str">
            <v>15</v>
          </cell>
          <cell r="K8635">
            <v>0</v>
          </cell>
          <cell r="L8635" t="str">
            <v>X</v>
          </cell>
          <cell r="M8635">
            <v>0</v>
          </cell>
          <cell r="N8635">
            <v>0</v>
          </cell>
          <cell r="O8635" t="str">
            <v>ECALDEIRA</v>
          </cell>
          <cell r="P8635" t="str">
            <v>14:44:32</v>
          </cell>
          <cell r="Q8635" t="str">
            <v>SFARIA</v>
          </cell>
          <cell r="R8635" t="str">
            <v>12:22:42</v>
          </cell>
          <cell r="S8635" t="str">
            <v>EEM</v>
          </cell>
          <cell r="T8635">
            <v>0</v>
          </cell>
          <cell r="U8635">
            <v>0</v>
          </cell>
          <cell r="V8635">
            <v>0</v>
          </cell>
          <cell r="W8635" t="str">
            <v>EUR</v>
          </cell>
          <cell r="X8635" t="str">
            <v>00</v>
          </cell>
          <cell r="Y8635" t="str">
            <v>00</v>
          </cell>
          <cell r="Z8635">
            <v>0</v>
          </cell>
          <cell r="AA8635" t="str">
            <v>X</v>
          </cell>
          <cell r="AB8635">
            <v>0</v>
          </cell>
          <cell r="AC8635">
            <v>0</v>
          </cell>
          <cell r="AD8635">
            <v>0</v>
          </cell>
          <cell r="AE8635" t="str">
            <v>0000</v>
          </cell>
          <cell r="AF8635">
            <v>0</v>
          </cell>
          <cell r="AG8635">
            <v>0</v>
          </cell>
          <cell r="AH8635">
            <v>0</v>
          </cell>
          <cell r="AI8635">
            <v>0</v>
          </cell>
          <cell r="AJ8635">
            <v>0</v>
          </cell>
          <cell r="AK8635">
            <v>0</v>
          </cell>
          <cell r="AL8635">
            <v>0</v>
          </cell>
          <cell r="AM8635">
            <v>0</v>
          </cell>
          <cell r="AN8635">
            <v>0</v>
          </cell>
          <cell r="AO8635">
            <v>0</v>
          </cell>
          <cell r="AP8635">
            <v>0</v>
          </cell>
          <cell r="AQ8635">
            <v>0</v>
          </cell>
          <cell r="AR8635">
            <v>0</v>
          </cell>
          <cell r="AS8635">
            <v>0</v>
          </cell>
          <cell r="AT8635">
            <v>0</v>
          </cell>
          <cell r="AU8635">
            <v>0</v>
          </cell>
          <cell r="AV8635">
            <v>0</v>
          </cell>
          <cell r="AW8635">
            <v>0</v>
          </cell>
          <cell r="AX8635">
            <v>0</v>
          </cell>
          <cell r="AY8635">
            <v>37270</v>
          </cell>
          <cell r="AZ8635">
            <v>38533</v>
          </cell>
          <cell r="BB8635">
            <v>37635</v>
          </cell>
          <cell r="BH8635">
            <v>0</v>
          </cell>
          <cell r="BI8635" t="str">
            <v>EUR</v>
          </cell>
          <cell r="BM8635">
            <v>0</v>
          </cell>
          <cell r="BN8635">
            <v>0</v>
          </cell>
          <cell r="BO8635">
            <v>0</v>
          </cell>
          <cell r="BP8635">
            <v>0</v>
          </cell>
          <cell r="BQ8635">
            <v>0</v>
          </cell>
          <cell r="BR8635">
            <v>0</v>
          </cell>
          <cell r="BS8635">
            <v>0</v>
          </cell>
          <cell r="BT8635">
            <v>0</v>
          </cell>
          <cell r="BU8635">
            <v>0</v>
          </cell>
          <cell r="BV8635">
            <v>0</v>
          </cell>
          <cell r="BW8635">
            <v>0</v>
          </cell>
          <cell r="BX8635">
            <v>0</v>
          </cell>
          <cell r="BY8635">
            <v>0</v>
          </cell>
          <cell r="BZ8635">
            <v>0</v>
          </cell>
          <cell r="CA8635">
            <v>0</v>
          </cell>
          <cell r="CB8635">
            <v>0</v>
          </cell>
        </row>
        <row r="8636">
          <cell r="B8636" t="str">
            <v>E506</v>
          </cell>
          <cell r="C8636" t="str">
            <v>Conservação furtuita PT Pizo nº2</v>
          </cell>
          <cell r="D8636" t="str">
            <v>CI101-39</v>
          </cell>
          <cell r="E8636" t="str">
            <v>D203019-99</v>
          </cell>
          <cell r="F8636">
            <v>0</v>
          </cell>
          <cell r="G8636">
            <v>0</v>
          </cell>
          <cell r="H8636" t="str">
            <v>EEM1</v>
          </cell>
          <cell r="I8636" t="str">
            <v>02</v>
          </cell>
          <cell r="J8636" t="str">
            <v>A5</v>
          </cell>
          <cell r="K8636">
            <v>0</v>
          </cell>
          <cell r="L8636" t="str">
            <v>X</v>
          </cell>
          <cell r="M8636">
            <v>0</v>
          </cell>
          <cell r="N8636">
            <v>0</v>
          </cell>
          <cell r="O8636" t="str">
            <v>CSAMPAIO</v>
          </cell>
          <cell r="P8636" t="str">
            <v>09:14:29</v>
          </cell>
          <cell r="Q8636" t="str">
            <v>SFARIA</v>
          </cell>
          <cell r="R8636" t="str">
            <v>09:23:55</v>
          </cell>
          <cell r="S8636" t="str">
            <v>EEM</v>
          </cell>
          <cell r="T8636">
            <v>0</v>
          </cell>
          <cell r="U8636">
            <v>0</v>
          </cell>
          <cell r="V8636">
            <v>0</v>
          </cell>
          <cell r="W8636" t="str">
            <v>EUR</v>
          </cell>
          <cell r="X8636" t="str">
            <v>00</v>
          </cell>
          <cell r="Y8636" t="str">
            <v>00</v>
          </cell>
          <cell r="Z8636">
            <v>0</v>
          </cell>
          <cell r="AA8636">
            <v>0</v>
          </cell>
          <cell r="AB8636" t="str">
            <v>X</v>
          </cell>
          <cell r="AC8636">
            <v>0</v>
          </cell>
          <cell r="AD8636">
            <v>0</v>
          </cell>
          <cell r="AE8636" t="str">
            <v>0000</v>
          </cell>
          <cell r="AF8636">
            <v>0</v>
          </cell>
          <cell r="AG8636">
            <v>0</v>
          </cell>
          <cell r="AH8636">
            <v>0</v>
          </cell>
          <cell r="AI8636" t="str">
            <v>0</v>
          </cell>
          <cell r="AJ8636">
            <v>0</v>
          </cell>
          <cell r="AK8636">
            <v>0</v>
          </cell>
          <cell r="AL8636" t="str">
            <v>50000416</v>
          </cell>
          <cell r="AM8636">
            <v>0</v>
          </cell>
          <cell r="AN8636">
            <v>0</v>
          </cell>
          <cell r="AO8636">
            <v>0</v>
          </cell>
          <cell r="AP8636">
            <v>0</v>
          </cell>
          <cell r="AQ8636">
            <v>0</v>
          </cell>
          <cell r="AR8636">
            <v>0</v>
          </cell>
          <cell r="AS8636">
            <v>0</v>
          </cell>
          <cell r="AT8636">
            <v>0</v>
          </cell>
          <cell r="AU8636">
            <v>0</v>
          </cell>
          <cell r="AV8636">
            <v>0</v>
          </cell>
          <cell r="AW8636">
            <v>0</v>
          </cell>
          <cell r="AX8636">
            <v>0</v>
          </cell>
          <cell r="AY8636">
            <v>37274</v>
          </cell>
          <cell r="AZ8636">
            <v>38527</v>
          </cell>
          <cell r="BB8636">
            <v>37274</v>
          </cell>
          <cell r="BD8636">
            <v>38527</v>
          </cell>
          <cell r="BH8636">
            <v>0</v>
          </cell>
          <cell r="BI8636" t="str">
            <v>EUR</v>
          </cell>
          <cell r="BM8636">
            <v>0</v>
          </cell>
          <cell r="BN8636">
            <v>0</v>
          </cell>
          <cell r="BO8636">
            <v>0</v>
          </cell>
          <cell r="BP8636">
            <v>0</v>
          </cell>
          <cell r="BQ8636">
            <v>0</v>
          </cell>
          <cell r="BR8636">
            <v>0</v>
          </cell>
          <cell r="BS8636">
            <v>0</v>
          </cell>
          <cell r="BT8636">
            <v>0</v>
          </cell>
          <cell r="BU8636">
            <v>0</v>
          </cell>
          <cell r="BV8636">
            <v>0</v>
          </cell>
          <cell r="BW8636">
            <v>0</v>
          </cell>
          <cell r="BX8636">
            <v>0</v>
          </cell>
          <cell r="BY8636">
            <v>0</v>
          </cell>
          <cell r="BZ8636">
            <v>0</v>
          </cell>
          <cell r="CA8636">
            <v>0</v>
          </cell>
          <cell r="CB8636">
            <v>0</v>
          </cell>
        </row>
        <row r="8637">
          <cell r="B8637" t="str">
            <v>E506</v>
          </cell>
          <cell r="C8637" t="str">
            <v>Conserv.arredores PT da Rochinha</v>
          </cell>
          <cell r="D8637" t="str">
            <v>CI101-37</v>
          </cell>
          <cell r="E8637" t="str">
            <v>D101-47</v>
          </cell>
          <cell r="F8637">
            <v>0</v>
          </cell>
          <cell r="G8637">
            <v>0</v>
          </cell>
          <cell r="H8637" t="str">
            <v>EEM1</v>
          </cell>
          <cell r="I8637" t="str">
            <v>02</v>
          </cell>
          <cell r="J8637" t="str">
            <v>A5</v>
          </cell>
          <cell r="K8637">
            <v>0</v>
          </cell>
          <cell r="L8637" t="str">
            <v>X</v>
          </cell>
          <cell r="M8637">
            <v>0</v>
          </cell>
          <cell r="N8637">
            <v>0</v>
          </cell>
          <cell r="O8637" t="str">
            <v>CSAMPAIO</v>
          </cell>
          <cell r="P8637" t="str">
            <v>16:07:58</v>
          </cell>
          <cell r="Q8637" t="str">
            <v>SFARIA</v>
          </cell>
          <cell r="R8637" t="str">
            <v>09:24:25</v>
          </cell>
          <cell r="S8637" t="str">
            <v>EEM</v>
          </cell>
          <cell r="T8637">
            <v>0</v>
          </cell>
          <cell r="U8637">
            <v>0</v>
          </cell>
          <cell r="V8637">
            <v>0</v>
          </cell>
          <cell r="W8637" t="str">
            <v>EUR</v>
          </cell>
          <cell r="X8637" t="str">
            <v>00</v>
          </cell>
          <cell r="Y8637" t="str">
            <v>00</v>
          </cell>
          <cell r="Z8637">
            <v>0</v>
          </cell>
          <cell r="AA8637">
            <v>0</v>
          </cell>
          <cell r="AB8637" t="str">
            <v>X</v>
          </cell>
          <cell r="AC8637">
            <v>0</v>
          </cell>
          <cell r="AD8637">
            <v>0</v>
          </cell>
          <cell r="AE8637" t="str">
            <v>0000</v>
          </cell>
          <cell r="AF8637">
            <v>0</v>
          </cell>
          <cell r="AG8637">
            <v>0</v>
          </cell>
          <cell r="AH8637">
            <v>0</v>
          </cell>
          <cell r="AI8637" t="str">
            <v>0</v>
          </cell>
          <cell r="AJ8637">
            <v>0</v>
          </cell>
          <cell r="AK8637">
            <v>0</v>
          </cell>
          <cell r="AL8637" t="str">
            <v>40000100</v>
          </cell>
          <cell r="AM8637">
            <v>0</v>
          </cell>
          <cell r="AN8637">
            <v>0</v>
          </cell>
          <cell r="AO8637">
            <v>0</v>
          </cell>
          <cell r="AP8637">
            <v>0</v>
          </cell>
          <cell r="AQ8637">
            <v>0</v>
          </cell>
          <cell r="AR8637">
            <v>0</v>
          </cell>
          <cell r="AS8637">
            <v>0</v>
          </cell>
          <cell r="AT8637">
            <v>0</v>
          </cell>
          <cell r="AU8637">
            <v>0</v>
          </cell>
          <cell r="AV8637">
            <v>0</v>
          </cell>
          <cell r="AW8637">
            <v>0</v>
          </cell>
          <cell r="AX8637">
            <v>0</v>
          </cell>
          <cell r="AY8637">
            <v>37286</v>
          </cell>
          <cell r="AZ8637">
            <v>38527</v>
          </cell>
          <cell r="BB8637">
            <v>37286</v>
          </cell>
          <cell r="BD8637">
            <v>38527</v>
          </cell>
          <cell r="BH8637">
            <v>0</v>
          </cell>
          <cell r="BI8637" t="str">
            <v>EUR</v>
          </cell>
          <cell r="BM8637">
            <v>0</v>
          </cell>
          <cell r="BN8637">
            <v>0</v>
          </cell>
          <cell r="BO8637">
            <v>0</v>
          </cell>
          <cell r="BP8637">
            <v>0</v>
          </cell>
          <cell r="BQ8637">
            <v>0</v>
          </cell>
          <cell r="BR8637">
            <v>0</v>
          </cell>
          <cell r="BS8637">
            <v>0</v>
          </cell>
          <cell r="BT8637">
            <v>0</v>
          </cell>
          <cell r="BU8637">
            <v>0</v>
          </cell>
          <cell r="BV8637">
            <v>0</v>
          </cell>
          <cell r="BW8637">
            <v>0</v>
          </cell>
          <cell r="BX8637">
            <v>0</v>
          </cell>
          <cell r="BY8637">
            <v>0</v>
          </cell>
          <cell r="BZ8637">
            <v>0</v>
          </cell>
          <cell r="CA8637">
            <v>0</v>
          </cell>
          <cell r="CB8637">
            <v>0</v>
          </cell>
        </row>
        <row r="8638">
          <cell r="B8638" t="str">
            <v>E506</v>
          </cell>
          <cell r="C8638" t="str">
            <v>Conserv.arredores PT Pavilhão Cra LObos</v>
          </cell>
          <cell r="D8638" t="str">
            <v>CI101-37</v>
          </cell>
          <cell r="E8638" t="str">
            <v>D203019-99</v>
          </cell>
          <cell r="F8638">
            <v>0</v>
          </cell>
          <cell r="G8638">
            <v>0</v>
          </cell>
          <cell r="H8638" t="str">
            <v>EEM1</v>
          </cell>
          <cell r="I8638" t="str">
            <v>02</v>
          </cell>
          <cell r="J8638" t="str">
            <v>A5</v>
          </cell>
          <cell r="K8638">
            <v>0</v>
          </cell>
          <cell r="L8638" t="str">
            <v>X</v>
          </cell>
          <cell r="M8638">
            <v>0</v>
          </cell>
          <cell r="N8638">
            <v>0</v>
          </cell>
          <cell r="O8638" t="str">
            <v>CSAMPAIO</v>
          </cell>
          <cell r="P8638" t="str">
            <v>08:54:47</v>
          </cell>
          <cell r="Q8638" t="str">
            <v>SFARIA</v>
          </cell>
          <cell r="R8638" t="str">
            <v>09:24:41</v>
          </cell>
          <cell r="S8638" t="str">
            <v>EEM</v>
          </cell>
          <cell r="T8638">
            <v>0</v>
          </cell>
          <cell r="U8638">
            <v>0</v>
          </cell>
          <cell r="V8638">
            <v>0</v>
          </cell>
          <cell r="W8638" t="str">
            <v>EUR</v>
          </cell>
          <cell r="X8638" t="str">
            <v>00</v>
          </cell>
          <cell r="Y8638" t="str">
            <v>00</v>
          </cell>
          <cell r="Z8638">
            <v>0</v>
          </cell>
          <cell r="AA8638">
            <v>0</v>
          </cell>
          <cell r="AB8638" t="str">
            <v>X</v>
          </cell>
          <cell r="AC8638">
            <v>0</v>
          </cell>
          <cell r="AD8638">
            <v>0</v>
          </cell>
          <cell r="AE8638" t="str">
            <v>0000</v>
          </cell>
          <cell r="AF8638">
            <v>0</v>
          </cell>
          <cell r="AG8638">
            <v>0</v>
          </cell>
          <cell r="AH8638">
            <v>0</v>
          </cell>
          <cell r="AI8638" t="str">
            <v>0</v>
          </cell>
          <cell r="AJ8638">
            <v>0</v>
          </cell>
          <cell r="AK8638">
            <v>0</v>
          </cell>
          <cell r="AL8638" t="str">
            <v>50000416</v>
          </cell>
          <cell r="AM8638">
            <v>0</v>
          </cell>
          <cell r="AN8638">
            <v>0</v>
          </cell>
          <cell r="AO8638">
            <v>0</v>
          </cell>
          <cell r="AP8638">
            <v>0</v>
          </cell>
          <cell r="AQ8638">
            <v>0</v>
          </cell>
          <cell r="AR8638">
            <v>0</v>
          </cell>
          <cell r="AS8638">
            <v>0</v>
          </cell>
          <cell r="AT8638">
            <v>0</v>
          </cell>
          <cell r="AU8638">
            <v>0</v>
          </cell>
          <cell r="AV8638">
            <v>0</v>
          </cell>
          <cell r="AW8638">
            <v>0</v>
          </cell>
          <cell r="AX8638">
            <v>0</v>
          </cell>
          <cell r="AY8638">
            <v>37305</v>
          </cell>
          <cell r="AZ8638">
            <v>38527</v>
          </cell>
          <cell r="BB8638">
            <v>37305</v>
          </cell>
          <cell r="BD8638">
            <v>38527</v>
          </cell>
          <cell r="BH8638">
            <v>0</v>
          </cell>
          <cell r="BI8638" t="str">
            <v>EUR</v>
          </cell>
          <cell r="BM8638">
            <v>0</v>
          </cell>
          <cell r="BN8638">
            <v>0</v>
          </cell>
          <cell r="BO8638">
            <v>0</v>
          </cell>
          <cell r="BP8638">
            <v>0</v>
          </cell>
          <cell r="BQ8638">
            <v>0</v>
          </cell>
          <cell r="BR8638">
            <v>0</v>
          </cell>
          <cell r="BS8638">
            <v>0</v>
          </cell>
          <cell r="BT8638">
            <v>0</v>
          </cell>
          <cell r="BU8638">
            <v>0</v>
          </cell>
          <cell r="BV8638">
            <v>0</v>
          </cell>
          <cell r="BW8638">
            <v>0</v>
          </cell>
          <cell r="BX8638">
            <v>0</v>
          </cell>
          <cell r="BY8638">
            <v>0</v>
          </cell>
          <cell r="BZ8638">
            <v>0</v>
          </cell>
          <cell r="CA8638">
            <v>0</v>
          </cell>
          <cell r="CB8638">
            <v>0</v>
          </cell>
        </row>
        <row r="8639">
          <cell r="B8639" t="str">
            <v>E506</v>
          </cell>
          <cell r="C8639" t="str">
            <v>Conserv.arredores PT Palheiro Ferreiro</v>
          </cell>
          <cell r="D8639" t="str">
            <v>CI101-39</v>
          </cell>
          <cell r="E8639" t="str">
            <v>D101-47</v>
          </cell>
          <cell r="F8639">
            <v>0</v>
          </cell>
          <cell r="G8639">
            <v>0</v>
          </cell>
          <cell r="H8639" t="str">
            <v>EEM1</v>
          </cell>
          <cell r="I8639" t="str">
            <v>02</v>
          </cell>
          <cell r="J8639" t="str">
            <v>A5</v>
          </cell>
          <cell r="K8639">
            <v>0</v>
          </cell>
          <cell r="L8639" t="str">
            <v>X</v>
          </cell>
          <cell r="M8639">
            <v>0</v>
          </cell>
          <cell r="N8639">
            <v>0</v>
          </cell>
          <cell r="O8639" t="str">
            <v>CSAMPAIO</v>
          </cell>
          <cell r="P8639" t="str">
            <v>08:51:04</v>
          </cell>
          <cell r="Q8639" t="str">
            <v>SFARIA</v>
          </cell>
          <cell r="R8639" t="str">
            <v>09:24:53</v>
          </cell>
          <cell r="S8639" t="str">
            <v>EEM</v>
          </cell>
          <cell r="T8639">
            <v>0</v>
          </cell>
          <cell r="U8639">
            <v>0</v>
          </cell>
          <cell r="V8639">
            <v>0</v>
          </cell>
          <cell r="W8639" t="str">
            <v>EUR</v>
          </cell>
          <cell r="X8639" t="str">
            <v>00</v>
          </cell>
          <cell r="Y8639" t="str">
            <v>00</v>
          </cell>
          <cell r="Z8639">
            <v>0</v>
          </cell>
          <cell r="AA8639">
            <v>0</v>
          </cell>
          <cell r="AB8639" t="str">
            <v>X</v>
          </cell>
          <cell r="AC8639">
            <v>0</v>
          </cell>
          <cell r="AD8639">
            <v>0</v>
          </cell>
          <cell r="AE8639" t="str">
            <v>0000</v>
          </cell>
          <cell r="AF8639">
            <v>0</v>
          </cell>
          <cell r="AG8639">
            <v>0</v>
          </cell>
          <cell r="AH8639">
            <v>0</v>
          </cell>
          <cell r="AI8639" t="str">
            <v>0</v>
          </cell>
          <cell r="AJ8639">
            <v>0</v>
          </cell>
          <cell r="AK8639">
            <v>0</v>
          </cell>
          <cell r="AL8639" t="str">
            <v>50000561</v>
          </cell>
          <cell r="AM8639">
            <v>0</v>
          </cell>
          <cell r="AN8639">
            <v>0</v>
          </cell>
          <cell r="AO8639">
            <v>0</v>
          </cell>
          <cell r="AP8639">
            <v>0</v>
          </cell>
          <cell r="AQ8639">
            <v>0</v>
          </cell>
          <cell r="AR8639">
            <v>0</v>
          </cell>
          <cell r="AS8639">
            <v>0</v>
          </cell>
          <cell r="AT8639">
            <v>0</v>
          </cell>
          <cell r="AU8639">
            <v>0</v>
          </cell>
          <cell r="AV8639">
            <v>0</v>
          </cell>
          <cell r="AW8639">
            <v>0</v>
          </cell>
          <cell r="AX8639">
            <v>0</v>
          </cell>
          <cell r="AY8639">
            <v>37314</v>
          </cell>
          <cell r="AZ8639">
            <v>38527</v>
          </cell>
          <cell r="BB8639">
            <v>37314</v>
          </cell>
          <cell r="BD8639">
            <v>38527</v>
          </cell>
          <cell r="BH8639">
            <v>0</v>
          </cell>
          <cell r="BI8639" t="str">
            <v>EUR</v>
          </cell>
          <cell r="BM8639">
            <v>0</v>
          </cell>
          <cell r="BN8639">
            <v>0</v>
          </cell>
          <cell r="BO8639">
            <v>0</v>
          </cell>
          <cell r="BP8639">
            <v>0</v>
          </cell>
          <cell r="BQ8639">
            <v>0</v>
          </cell>
          <cell r="BR8639">
            <v>0</v>
          </cell>
          <cell r="BS8639">
            <v>0</v>
          </cell>
          <cell r="BT8639">
            <v>0</v>
          </cell>
          <cell r="BU8639">
            <v>0</v>
          </cell>
          <cell r="BV8639">
            <v>0</v>
          </cell>
          <cell r="BW8639">
            <v>0</v>
          </cell>
          <cell r="BX8639">
            <v>0</v>
          </cell>
          <cell r="BY8639">
            <v>0</v>
          </cell>
          <cell r="BZ8639">
            <v>0</v>
          </cell>
          <cell r="CA8639">
            <v>0</v>
          </cell>
          <cell r="CB8639">
            <v>0</v>
          </cell>
        </row>
        <row r="8640">
          <cell r="B8640" t="str">
            <v>E502</v>
          </cell>
          <cell r="C8640" t="str">
            <v>Subestação de Santa Quitéria</v>
          </cell>
          <cell r="D8640" t="str">
            <v>T102-99</v>
          </cell>
          <cell r="E8640" t="str">
            <v>T102-33</v>
          </cell>
          <cell r="F8640">
            <v>0</v>
          </cell>
          <cell r="G8640">
            <v>0</v>
          </cell>
          <cell r="H8640" t="str">
            <v>EEM1</v>
          </cell>
          <cell r="I8640" t="str">
            <v>02</v>
          </cell>
          <cell r="J8640" t="str">
            <v>20</v>
          </cell>
          <cell r="K8640">
            <v>0</v>
          </cell>
          <cell r="L8640" t="str">
            <v>X</v>
          </cell>
          <cell r="M8640">
            <v>0</v>
          </cell>
          <cell r="N8640" t="str">
            <v>2004 IMPREVISTA</v>
          </cell>
          <cell r="O8640" t="str">
            <v>ECALDEIRA</v>
          </cell>
          <cell r="P8640" t="str">
            <v>10:11:26</v>
          </cell>
          <cell r="Q8640" t="str">
            <v>SFARIA</v>
          </cell>
          <cell r="R8640" t="str">
            <v>13:35:53</v>
          </cell>
          <cell r="S8640" t="str">
            <v>EEM</v>
          </cell>
          <cell r="T8640">
            <v>0</v>
          </cell>
          <cell r="U8640">
            <v>0</v>
          </cell>
          <cell r="V8640">
            <v>0</v>
          </cell>
          <cell r="W8640" t="str">
            <v>EUR</v>
          </cell>
          <cell r="X8640" t="str">
            <v>00</v>
          </cell>
          <cell r="Y8640" t="str">
            <v>00</v>
          </cell>
          <cell r="Z8640">
            <v>0</v>
          </cell>
          <cell r="AA8640" t="str">
            <v>X</v>
          </cell>
          <cell r="AB8640">
            <v>0</v>
          </cell>
          <cell r="AC8640">
            <v>0</v>
          </cell>
          <cell r="AD8640">
            <v>0</v>
          </cell>
          <cell r="AE8640" t="str">
            <v>0000</v>
          </cell>
          <cell r="AF8640">
            <v>0</v>
          </cell>
          <cell r="AG8640">
            <v>0</v>
          </cell>
          <cell r="AH8640">
            <v>0</v>
          </cell>
          <cell r="AI8640">
            <v>0</v>
          </cell>
          <cell r="AJ8640">
            <v>0</v>
          </cell>
          <cell r="AK8640">
            <v>0</v>
          </cell>
          <cell r="AL8640">
            <v>0</v>
          </cell>
          <cell r="AM8640">
            <v>0</v>
          </cell>
          <cell r="AN8640">
            <v>0</v>
          </cell>
          <cell r="AO8640">
            <v>0</v>
          </cell>
          <cell r="AP8640">
            <v>0</v>
          </cell>
          <cell r="AQ8640">
            <v>0</v>
          </cell>
          <cell r="AR8640">
            <v>0</v>
          </cell>
          <cell r="AS8640">
            <v>0</v>
          </cell>
          <cell r="AT8640">
            <v>0</v>
          </cell>
          <cell r="AU8640">
            <v>0</v>
          </cell>
          <cell r="AV8640">
            <v>0</v>
          </cell>
          <cell r="AW8640">
            <v>0</v>
          </cell>
          <cell r="AX8640">
            <v>0</v>
          </cell>
          <cell r="AY8640">
            <v>37314</v>
          </cell>
          <cell r="AZ8640">
            <v>38533</v>
          </cell>
          <cell r="BB8640">
            <v>38301</v>
          </cell>
          <cell r="BH8640">
            <v>0</v>
          </cell>
          <cell r="BI8640" t="str">
            <v>EUR</v>
          </cell>
          <cell r="BM8640">
            <v>0</v>
          </cell>
          <cell r="BN8640">
            <v>0</v>
          </cell>
          <cell r="BO8640">
            <v>0</v>
          </cell>
          <cell r="BP8640">
            <v>0</v>
          </cell>
          <cell r="BQ8640">
            <v>0</v>
          </cell>
          <cell r="BR8640">
            <v>0</v>
          </cell>
          <cell r="BS8640">
            <v>0</v>
          </cell>
          <cell r="BT8640">
            <v>0</v>
          </cell>
          <cell r="BU8640">
            <v>0</v>
          </cell>
          <cell r="BV8640">
            <v>0</v>
          </cell>
          <cell r="BW8640">
            <v>0</v>
          </cell>
          <cell r="BX8640">
            <v>0</v>
          </cell>
          <cell r="BY8640">
            <v>0</v>
          </cell>
          <cell r="BZ8640">
            <v>0</v>
          </cell>
          <cell r="CA8640">
            <v>0</v>
          </cell>
          <cell r="CB8640">
            <v>0</v>
          </cell>
        </row>
        <row r="8641">
          <cell r="B8641" t="str">
            <v>E502</v>
          </cell>
          <cell r="C8641" t="str">
            <v>Subestação de Central da Meia Serra</v>
          </cell>
          <cell r="D8641" t="str">
            <v>T102-99</v>
          </cell>
          <cell r="E8641" t="str">
            <v>T102-36</v>
          </cell>
          <cell r="F8641">
            <v>0</v>
          </cell>
          <cell r="G8641">
            <v>0</v>
          </cell>
          <cell r="H8641" t="str">
            <v>EEM1</v>
          </cell>
          <cell r="I8641" t="str">
            <v>02</v>
          </cell>
          <cell r="J8641" t="str">
            <v>10</v>
          </cell>
          <cell r="K8641">
            <v>0</v>
          </cell>
          <cell r="L8641" t="str">
            <v>X</v>
          </cell>
          <cell r="M8641">
            <v>0</v>
          </cell>
          <cell r="N8641" t="str">
            <v>2004 IMPREVISTA</v>
          </cell>
          <cell r="O8641" t="str">
            <v>ECALDEIRA</v>
          </cell>
          <cell r="P8641" t="str">
            <v>11:53:29</v>
          </cell>
          <cell r="Q8641" t="str">
            <v>TSILVA</v>
          </cell>
          <cell r="R8641" t="str">
            <v>11:29:55</v>
          </cell>
          <cell r="S8641" t="str">
            <v>EEM</v>
          </cell>
          <cell r="T8641">
            <v>0</v>
          </cell>
          <cell r="U8641">
            <v>0</v>
          </cell>
          <cell r="V8641">
            <v>0</v>
          </cell>
          <cell r="W8641" t="str">
            <v>EUR</v>
          </cell>
          <cell r="X8641" t="str">
            <v>00</v>
          </cell>
          <cell r="Y8641" t="str">
            <v>00</v>
          </cell>
          <cell r="Z8641">
            <v>0</v>
          </cell>
          <cell r="AA8641" t="str">
            <v>X</v>
          </cell>
          <cell r="AB8641">
            <v>0</v>
          </cell>
          <cell r="AC8641">
            <v>0</v>
          </cell>
          <cell r="AD8641">
            <v>0</v>
          </cell>
          <cell r="AE8641" t="str">
            <v>0000</v>
          </cell>
          <cell r="AF8641">
            <v>0</v>
          </cell>
          <cell r="AG8641">
            <v>0</v>
          </cell>
          <cell r="AH8641">
            <v>0</v>
          </cell>
          <cell r="AI8641">
            <v>0</v>
          </cell>
          <cell r="AJ8641">
            <v>0</v>
          </cell>
          <cell r="AK8641">
            <v>0</v>
          </cell>
          <cell r="AL8641">
            <v>0</v>
          </cell>
          <cell r="AM8641">
            <v>0</v>
          </cell>
          <cell r="AN8641">
            <v>0</v>
          </cell>
          <cell r="AO8641">
            <v>0</v>
          </cell>
          <cell r="AP8641">
            <v>0</v>
          </cell>
          <cell r="AQ8641">
            <v>0</v>
          </cell>
          <cell r="AR8641">
            <v>0</v>
          </cell>
          <cell r="AS8641">
            <v>0</v>
          </cell>
          <cell r="AT8641">
            <v>0</v>
          </cell>
          <cell r="AU8641">
            <v>0</v>
          </cell>
          <cell r="AV8641">
            <v>0</v>
          </cell>
          <cell r="AW8641">
            <v>0</v>
          </cell>
          <cell r="AX8641">
            <v>0</v>
          </cell>
          <cell r="AY8641">
            <v>37314</v>
          </cell>
          <cell r="AZ8641">
            <v>38407</v>
          </cell>
          <cell r="BB8641">
            <v>38301</v>
          </cell>
          <cell r="BH8641">
            <v>0</v>
          </cell>
          <cell r="BI8641" t="str">
            <v>EUR</v>
          </cell>
          <cell r="BM8641">
            <v>0</v>
          </cell>
          <cell r="BN8641">
            <v>0</v>
          </cell>
          <cell r="BO8641">
            <v>0</v>
          </cell>
          <cell r="BP8641">
            <v>0</v>
          </cell>
          <cell r="BQ8641">
            <v>0</v>
          </cell>
          <cell r="BR8641">
            <v>0</v>
          </cell>
          <cell r="BS8641">
            <v>0</v>
          </cell>
          <cell r="BT8641">
            <v>0</v>
          </cell>
          <cell r="BU8641">
            <v>0</v>
          </cell>
          <cell r="BV8641">
            <v>0</v>
          </cell>
          <cell r="BW8641">
            <v>0</v>
          </cell>
          <cell r="BX8641">
            <v>0</v>
          </cell>
          <cell r="BY8641">
            <v>0</v>
          </cell>
          <cell r="BZ8641">
            <v>0</v>
          </cell>
          <cell r="CA8641">
            <v>0</v>
          </cell>
          <cell r="CB8641">
            <v>0</v>
          </cell>
        </row>
        <row r="8642">
          <cell r="B8642" t="str">
            <v>E506</v>
          </cell>
          <cell r="C8642" t="str">
            <v>Conserv.arredores PT Pavilhão C.Lobos</v>
          </cell>
          <cell r="D8642" t="str">
            <v>CI101-39</v>
          </cell>
          <cell r="E8642" t="str">
            <v>D203019-99</v>
          </cell>
          <cell r="F8642">
            <v>0</v>
          </cell>
          <cell r="G8642">
            <v>0</v>
          </cell>
          <cell r="H8642" t="str">
            <v>EEM1</v>
          </cell>
          <cell r="I8642" t="str">
            <v>02</v>
          </cell>
          <cell r="J8642" t="str">
            <v>A5</v>
          </cell>
          <cell r="K8642">
            <v>0</v>
          </cell>
          <cell r="L8642" t="str">
            <v>X</v>
          </cell>
          <cell r="M8642">
            <v>0</v>
          </cell>
          <cell r="N8642">
            <v>0</v>
          </cell>
          <cell r="O8642" t="str">
            <v>CSAMPAIO</v>
          </cell>
          <cell r="P8642" t="str">
            <v>08:56:39</v>
          </cell>
          <cell r="Q8642" t="str">
            <v>SFARIA</v>
          </cell>
          <cell r="R8642" t="str">
            <v>09:25:05</v>
          </cell>
          <cell r="S8642" t="str">
            <v>EEM</v>
          </cell>
          <cell r="T8642">
            <v>0</v>
          </cell>
          <cell r="U8642">
            <v>0</v>
          </cell>
          <cell r="V8642">
            <v>0</v>
          </cell>
          <cell r="W8642" t="str">
            <v>EUR</v>
          </cell>
          <cell r="X8642" t="str">
            <v>00</v>
          </cell>
          <cell r="Y8642" t="str">
            <v>00</v>
          </cell>
          <cell r="Z8642">
            <v>0</v>
          </cell>
          <cell r="AA8642">
            <v>0</v>
          </cell>
          <cell r="AB8642" t="str">
            <v>X</v>
          </cell>
          <cell r="AC8642">
            <v>0</v>
          </cell>
          <cell r="AD8642">
            <v>0</v>
          </cell>
          <cell r="AE8642" t="str">
            <v>0000</v>
          </cell>
          <cell r="AF8642">
            <v>0</v>
          </cell>
          <cell r="AG8642">
            <v>0</v>
          </cell>
          <cell r="AH8642">
            <v>0</v>
          </cell>
          <cell r="AI8642" t="str">
            <v>0</v>
          </cell>
          <cell r="AJ8642">
            <v>0</v>
          </cell>
          <cell r="AK8642">
            <v>0</v>
          </cell>
          <cell r="AL8642" t="str">
            <v>50000416</v>
          </cell>
          <cell r="AM8642">
            <v>0</v>
          </cell>
          <cell r="AN8642">
            <v>0</v>
          </cell>
          <cell r="AO8642">
            <v>0</v>
          </cell>
          <cell r="AP8642">
            <v>0</v>
          </cell>
          <cell r="AQ8642">
            <v>0</v>
          </cell>
          <cell r="AR8642">
            <v>0</v>
          </cell>
          <cell r="AS8642">
            <v>0</v>
          </cell>
          <cell r="AT8642">
            <v>0</v>
          </cell>
          <cell r="AU8642">
            <v>0</v>
          </cell>
          <cell r="AV8642">
            <v>0</v>
          </cell>
          <cell r="AW8642">
            <v>0</v>
          </cell>
          <cell r="AX8642">
            <v>0</v>
          </cell>
          <cell r="AY8642">
            <v>37316</v>
          </cell>
          <cell r="AZ8642">
            <v>38527</v>
          </cell>
          <cell r="BB8642">
            <v>37316</v>
          </cell>
          <cell r="BD8642">
            <v>38527</v>
          </cell>
          <cell r="BH8642">
            <v>0</v>
          </cell>
          <cell r="BI8642" t="str">
            <v>EUR</v>
          </cell>
          <cell r="BM8642">
            <v>0</v>
          </cell>
          <cell r="BN8642">
            <v>0</v>
          </cell>
          <cell r="BO8642">
            <v>0</v>
          </cell>
          <cell r="BP8642">
            <v>0</v>
          </cell>
          <cell r="BQ8642">
            <v>0</v>
          </cell>
          <cell r="BR8642">
            <v>0</v>
          </cell>
          <cell r="BS8642">
            <v>0</v>
          </cell>
          <cell r="BT8642">
            <v>0</v>
          </cell>
          <cell r="BU8642">
            <v>0</v>
          </cell>
          <cell r="BV8642">
            <v>0</v>
          </cell>
          <cell r="BW8642">
            <v>0</v>
          </cell>
          <cell r="BX8642">
            <v>0</v>
          </cell>
          <cell r="BY8642">
            <v>0</v>
          </cell>
          <cell r="BZ8642">
            <v>0</v>
          </cell>
          <cell r="CA8642">
            <v>0</v>
          </cell>
          <cell r="CB8642">
            <v>0</v>
          </cell>
        </row>
        <row r="8643">
          <cell r="B8643" t="str">
            <v>E503</v>
          </cell>
          <cell r="C8643" t="str">
            <v>CONS.FURT.CABO M/T CALHETA PORTO SANTO</v>
          </cell>
          <cell r="D8643" t="str">
            <v>D30-70</v>
          </cell>
          <cell r="E8643" t="str">
            <v>D30-70</v>
          </cell>
          <cell r="F8643">
            <v>0</v>
          </cell>
          <cell r="G8643">
            <v>0</v>
          </cell>
          <cell r="H8643" t="str">
            <v>EEM1</v>
          </cell>
          <cell r="I8643" t="str">
            <v>02</v>
          </cell>
          <cell r="J8643" t="str">
            <v>70</v>
          </cell>
          <cell r="K8643">
            <v>0</v>
          </cell>
          <cell r="L8643" t="str">
            <v>X</v>
          </cell>
          <cell r="M8643">
            <v>0</v>
          </cell>
          <cell r="N8643">
            <v>0</v>
          </cell>
          <cell r="O8643" t="str">
            <v>CRODRIGUES</v>
          </cell>
          <cell r="P8643" t="str">
            <v>14:33:32</v>
          </cell>
          <cell r="Q8643" t="str">
            <v>SFARIA</v>
          </cell>
          <cell r="R8643" t="str">
            <v>15:08:38</v>
          </cell>
          <cell r="S8643" t="str">
            <v>EEM</v>
          </cell>
          <cell r="T8643">
            <v>0</v>
          </cell>
          <cell r="U8643">
            <v>0</v>
          </cell>
          <cell r="V8643">
            <v>0</v>
          </cell>
          <cell r="W8643" t="str">
            <v>EUR</v>
          </cell>
          <cell r="X8643" t="str">
            <v>00</v>
          </cell>
          <cell r="Y8643" t="str">
            <v>00</v>
          </cell>
          <cell r="Z8643">
            <v>0</v>
          </cell>
          <cell r="AA8643" t="str">
            <v>X</v>
          </cell>
          <cell r="AB8643">
            <v>0</v>
          </cell>
          <cell r="AC8643">
            <v>0</v>
          </cell>
          <cell r="AD8643">
            <v>0</v>
          </cell>
          <cell r="AE8643" t="str">
            <v>0000</v>
          </cell>
          <cell r="AF8643">
            <v>0</v>
          </cell>
          <cell r="AG8643">
            <v>0</v>
          </cell>
          <cell r="AH8643">
            <v>0</v>
          </cell>
          <cell r="AI8643" t="str">
            <v>0</v>
          </cell>
          <cell r="AJ8643">
            <v>0</v>
          </cell>
          <cell r="AK8643">
            <v>0</v>
          </cell>
          <cell r="AL8643">
            <v>0</v>
          </cell>
          <cell r="AM8643">
            <v>0</v>
          </cell>
          <cell r="AN8643">
            <v>0</v>
          </cell>
          <cell r="AO8643">
            <v>0</v>
          </cell>
          <cell r="AP8643">
            <v>0</v>
          </cell>
          <cell r="AQ8643">
            <v>0</v>
          </cell>
          <cell r="AR8643">
            <v>0</v>
          </cell>
          <cell r="AS8643">
            <v>0</v>
          </cell>
          <cell r="AT8643">
            <v>0</v>
          </cell>
          <cell r="AU8643">
            <v>0</v>
          </cell>
          <cell r="AV8643">
            <v>0</v>
          </cell>
          <cell r="AW8643">
            <v>0</v>
          </cell>
          <cell r="AX8643">
            <v>0</v>
          </cell>
          <cell r="AY8643">
            <v>37327</v>
          </cell>
          <cell r="AZ8643">
            <v>38532</v>
          </cell>
          <cell r="BB8643">
            <v>37327</v>
          </cell>
          <cell r="BH8643">
            <v>0</v>
          </cell>
          <cell r="BI8643" t="str">
            <v>EUR</v>
          </cell>
          <cell r="BM8643">
            <v>0</v>
          </cell>
          <cell r="BN8643">
            <v>0</v>
          </cell>
          <cell r="BO8643">
            <v>0</v>
          </cell>
          <cell r="BP8643">
            <v>0</v>
          </cell>
          <cell r="BQ8643">
            <v>0</v>
          </cell>
          <cell r="BR8643">
            <v>0</v>
          </cell>
          <cell r="BS8643">
            <v>0</v>
          </cell>
          <cell r="BT8643">
            <v>0</v>
          </cell>
          <cell r="BU8643">
            <v>0</v>
          </cell>
          <cell r="BV8643">
            <v>0</v>
          </cell>
          <cell r="BW8643">
            <v>0</v>
          </cell>
          <cell r="BX8643">
            <v>0</v>
          </cell>
          <cell r="BY8643">
            <v>0</v>
          </cell>
          <cell r="BZ8643">
            <v>0</v>
          </cell>
          <cell r="CA8643">
            <v>0</v>
          </cell>
          <cell r="CB8643">
            <v>0</v>
          </cell>
        </row>
        <row r="8644">
          <cell r="B8644" t="str">
            <v>E506</v>
          </cell>
          <cell r="C8644" t="str">
            <v>Conservação do PT da Felpa - S.Jorge</v>
          </cell>
          <cell r="D8644" t="str">
            <v>CI101-37</v>
          </cell>
          <cell r="E8644" t="str">
            <v>D201039-99</v>
          </cell>
          <cell r="F8644">
            <v>0</v>
          </cell>
          <cell r="G8644">
            <v>0</v>
          </cell>
          <cell r="H8644" t="str">
            <v>EEM1</v>
          </cell>
          <cell r="I8644" t="str">
            <v>02</v>
          </cell>
          <cell r="J8644" t="str">
            <v>A5</v>
          </cell>
          <cell r="K8644">
            <v>0</v>
          </cell>
          <cell r="L8644" t="str">
            <v>X</v>
          </cell>
          <cell r="M8644">
            <v>0</v>
          </cell>
          <cell r="N8644">
            <v>0</v>
          </cell>
          <cell r="O8644" t="str">
            <v>CSAMPAIO</v>
          </cell>
          <cell r="P8644" t="str">
            <v>09:03:56</v>
          </cell>
          <cell r="Q8644" t="str">
            <v>SFARIA</v>
          </cell>
          <cell r="R8644" t="str">
            <v>09:25:17</v>
          </cell>
          <cell r="S8644" t="str">
            <v>EEM</v>
          </cell>
          <cell r="T8644">
            <v>0</v>
          </cell>
          <cell r="U8644">
            <v>0</v>
          </cell>
          <cell r="V8644">
            <v>0</v>
          </cell>
          <cell r="W8644" t="str">
            <v>EUR</v>
          </cell>
          <cell r="X8644" t="str">
            <v>00</v>
          </cell>
          <cell r="Y8644" t="str">
            <v>00</v>
          </cell>
          <cell r="Z8644">
            <v>0</v>
          </cell>
          <cell r="AA8644">
            <v>0</v>
          </cell>
          <cell r="AB8644" t="str">
            <v>X</v>
          </cell>
          <cell r="AC8644">
            <v>0</v>
          </cell>
          <cell r="AD8644">
            <v>0</v>
          </cell>
          <cell r="AE8644" t="str">
            <v>0000</v>
          </cell>
          <cell r="AF8644">
            <v>0</v>
          </cell>
          <cell r="AG8644">
            <v>0</v>
          </cell>
          <cell r="AH8644">
            <v>0</v>
          </cell>
          <cell r="AI8644" t="str">
            <v>0</v>
          </cell>
          <cell r="AJ8644">
            <v>0</v>
          </cell>
          <cell r="AK8644">
            <v>0</v>
          </cell>
          <cell r="AL8644" t="str">
            <v>40000515</v>
          </cell>
          <cell r="AM8644">
            <v>0</v>
          </cell>
          <cell r="AN8644">
            <v>0</v>
          </cell>
          <cell r="AO8644">
            <v>0</v>
          </cell>
          <cell r="AP8644">
            <v>0</v>
          </cell>
          <cell r="AQ8644">
            <v>0</v>
          </cell>
          <cell r="AR8644">
            <v>0</v>
          </cell>
          <cell r="AS8644">
            <v>0</v>
          </cell>
          <cell r="AT8644">
            <v>0</v>
          </cell>
          <cell r="AU8644">
            <v>0</v>
          </cell>
          <cell r="AV8644">
            <v>0</v>
          </cell>
          <cell r="AW8644">
            <v>0</v>
          </cell>
          <cell r="AX8644">
            <v>0</v>
          </cell>
          <cell r="AY8644">
            <v>37347</v>
          </cell>
          <cell r="AZ8644">
            <v>38527</v>
          </cell>
          <cell r="BB8644">
            <v>37347</v>
          </cell>
          <cell r="BD8644">
            <v>38527</v>
          </cell>
          <cell r="BH8644">
            <v>0</v>
          </cell>
          <cell r="BI8644" t="str">
            <v>EUR</v>
          </cell>
          <cell r="BM8644">
            <v>0</v>
          </cell>
          <cell r="BN8644">
            <v>0</v>
          </cell>
          <cell r="BO8644">
            <v>0</v>
          </cell>
          <cell r="BP8644">
            <v>0</v>
          </cell>
          <cell r="BQ8644">
            <v>0</v>
          </cell>
          <cell r="BR8644">
            <v>0</v>
          </cell>
          <cell r="BS8644">
            <v>0</v>
          </cell>
          <cell r="BT8644">
            <v>0</v>
          </cell>
          <cell r="BU8644">
            <v>0</v>
          </cell>
          <cell r="BV8644">
            <v>0</v>
          </cell>
          <cell r="BW8644">
            <v>0</v>
          </cell>
          <cell r="BX8644">
            <v>0</v>
          </cell>
          <cell r="BY8644">
            <v>0</v>
          </cell>
          <cell r="BZ8644">
            <v>0</v>
          </cell>
          <cell r="CA8644">
            <v>0</v>
          </cell>
          <cell r="CB8644">
            <v>0</v>
          </cell>
        </row>
        <row r="8645">
          <cell r="B8645" t="str">
            <v>E501</v>
          </cell>
          <cell r="C8645" t="str">
            <v>Montagem andaime conduta C.Inv.Socorrido</v>
          </cell>
          <cell r="D8645" t="str">
            <v>CI101-37</v>
          </cell>
          <cell r="E8645" t="str">
            <v>P30-30</v>
          </cell>
          <cell r="F8645">
            <v>0</v>
          </cell>
          <cell r="G8645">
            <v>0</v>
          </cell>
          <cell r="H8645" t="str">
            <v>EEM1</v>
          </cell>
          <cell r="I8645" t="str">
            <v>01</v>
          </cell>
          <cell r="J8645" t="str">
            <v>05</v>
          </cell>
          <cell r="K8645">
            <v>0</v>
          </cell>
          <cell r="L8645" t="str">
            <v>X</v>
          </cell>
          <cell r="M8645">
            <v>0</v>
          </cell>
          <cell r="N8645">
            <v>0</v>
          </cell>
          <cell r="O8645" t="str">
            <v>CSAMPAIO</v>
          </cell>
          <cell r="P8645" t="str">
            <v>11:25:30</v>
          </cell>
          <cell r="Q8645" t="str">
            <v>SFARIA</v>
          </cell>
          <cell r="R8645" t="str">
            <v>17:01:45</v>
          </cell>
          <cell r="S8645" t="str">
            <v>EEM</v>
          </cell>
          <cell r="T8645">
            <v>0</v>
          </cell>
          <cell r="U8645">
            <v>0</v>
          </cell>
          <cell r="V8645">
            <v>0</v>
          </cell>
          <cell r="W8645" t="str">
            <v>EUR</v>
          </cell>
          <cell r="X8645" t="str">
            <v>00</v>
          </cell>
          <cell r="Y8645" t="str">
            <v>00</v>
          </cell>
          <cell r="Z8645">
            <v>0</v>
          </cell>
          <cell r="AA8645">
            <v>0</v>
          </cell>
          <cell r="AB8645" t="str">
            <v>X</v>
          </cell>
          <cell r="AC8645">
            <v>0</v>
          </cell>
          <cell r="AD8645">
            <v>0</v>
          </cell>
          <cell r="AE8645" t="str">
            <v>0000</v>
          </cell>
          <cell r="AF8645">
            <v>0</v>
          </cell>
          <cell r="AG8645">
            <v>0</v>
          </cell>
          <cell r="AH8645">
            <v>0</v>
          </cell>
          <cell r="AI8645">
            <v>0</v>
          </cell>
          <cell r="AJ8645">
            <v>0</v>
          </cell>
          <cell r="AK8645">
            <v>0</v>
          </cell>
          <cell r="AL8645">
            <v>0</v>
          </cell>
          <cell r="AM8645">
            <v>0</v>
          </cell>
          <cell r="AN8645">
            <v>0</v>
          </cell>
          <cell r="AO8645">
            <v>0</v>
          </cell>
          <cell r="AP8645">
            <v>0</v>
          </cell>
          <cell r="AQ8645">
            <v>0</v>
          </cell>
          <cell r="AR8645">
            <v>0</v>
          </cell>
          <cell r="AS8645">
            <v>0</v>
          </cell>
          <cell r="AT8645">
            <v>0</v>
          </cell>
          <cell r="AU8645">
            <v>0</v>
          </cell>
          <cell r="AV8645">
            <v>0</v>
          </cell>
          <cell r="AW8645">
            <v>0</v>
          </cell>
          <cell r="AX8645">
            <v>0</v>
          </cell>
          <cell r="AY8645">
            <v>37356</v>
          </cell>
          <cell r="AZ8645">
            <v>38526</v>
          </cell>
          <cell r="BB8645">
            <v>37356</v>
          </cell>
          <cell r="BD8645">
            <v>38526</v>
          </cell>
          <cell r="BH8645">
            <v>0</v>
          </cell>
          <cell r="BI8645" t="str">
            <v>EUR</v>
          </cell>
          <cell r="BM8645">
            <v>0</v>
          </cell>
          <cell r="BN8645">
            <v>0</v>
          </cell>
          <cell r="BO8645">
            <v>0</v>
          </cell>
          <cell r="BP8645">
            <v>0</v>
          </cell>
          <cell r="BQ8645">
            <v>0</v>
          </cell>
          <cell r="BR8645">
            <v>0</v>
          </cell>
          <cell r="BS8645">
            <v>0</v>
          </cell>
          <cell r="BT8645">
            <v>0</v>
          </cell>
          <cell r="BU8645">
            <v>0</v>
          </cell>
          <cell r="BV8645">
            <v>0</v>
          </cell>
          <cell r="BW8645">
            <v>0</v>
          </cell>
          <cell r="BX8645">
            <v>0</v>
          </cell>
          <cell r="BY8645">
            <v>0</v>
          </cell>
          <cell r="BZ8645">
            <v>0</v>
          </cell>
          <cell r="CA8645">
            <v>0</v>
          </cell>
          <cell r="CB8645">
            <v>0</v>
          </cell>
        </row>
        <row r="8646">
          <cell r="B8646" t="str">
            <v>E506</v>
          </cell>
          <cell r="C8646" t="str">
            <v>Rep.pavimento PT Caminho Igreja S.Antóni</v>
          </cell>
          <cell r="D8646" t="str">
            <v>CI101-37</v>
          </cell>
          <cell r="E8646" t="str">
            <v>D101-47</v>
          </cell>
          <cell r="F8646">
            <v>0</v>
          </cell>
          <cell r="G8646">
            <v>0</v>
          </cell>
          <cell r="H8646" t="str">
            <v>EEM1</v>
          </cell>
          <cell r="I8646" t="str">
            <v>02</v>
          </cell>
          <cell r="J8646" t="str">
            <v>A5</v>
          </cell>
          <cell r="K8646">
            <v>0</v>
          </cell>
          <cell r="L8646" t="str">
            <v>X</v>
          </cell>
          <cell r="M8646">
            <v>0</v>
          </cell>
          <cell r="N8646">
            <v>0</v>
          </cell>
          <cell r="O8646" t="str">
            <v>CSAMPAIO</v>
          </cell>
          <cell r="P8646" t="str">
            <v>11:08:51</v>
          </cell>
          <cell r="Q8646" t="str">
            <v>SFARIA</v>
          </cell>
          <cell r="R8646" t="str">
            <v>09:25:30</v>
          </cell>
          <cell r="S8646" t="str">
            <v>EEM</v>
          </cell>
          <cell r="T8646">
            <v>0</v>
          </cell>
          <cell r="U8646">
            <v>0</v>
          </cell>
          <cell r="V8646">
            <v>0</v>
          </cell>
          <cell r="W8646" t="str">
            <v>EUR</v>
          </cell>
          <cell r="X8646" t="str">
            <v>00</v>
          </cell>
          <cell r="Y8646" t="str">
            <v>00</v>
          </cell>
          <cell r="Z8646">
            <v>0</v>
          </cell>
          <cell r="AA8646">
            <v>0</v>
          </cell>
          <cell r="AB8646" t="str">
            <v>X</v>
          </cell>
          <cell r="AC8646">
            <v>0</v>
          </cell>
          <cell r="AD8646">
            <v>0</v>
          </cell>
          <cell r="AE8646" t="str">
            <v>0000</v>
          </cell>
          <cell r="AF8646">
            <v>0</v>
          </cell>
          <cell r="AG8646">
            <v>0</v>
          </cell>
          <cell r="AH8646">
            <v>0</v>
          </cell>
          <cell r="AI8646" t="str">
            <v>0</v>
          </cell>
          <cell r="AJ8646">
            <v>0</v>
          </cell>
          <cell r="AK8646">
            <v>0</v>
          </cell>
          <cell r="AL8646" t="str">
            <v>50000052</v>
          </cell>
          <cell r="AM8646">
            <v>0</v>
          </cell>
          <cell r="AN8646">
            <v>0</v>
          </cell>
          <cell r="AO8646">
            <v>0</v>
          </cell>
          <cell r="AP8646">
            <v>0</v>
          </cell>
          <cell r="AQ8646">
            <v>0</v>
          </cell>
          <cell r="AR8646">
            <v>0</v>
          </cell>
          <cell r="AS8646">
            <v>0</v>
          </cell>
          <cell r="AT8646">
            <v>0</v>
          </cell>
          <cell r="AU8646">
            <v>0</v>
          </cell>
          <cell r="AV8646">
            <v>0</v>
          </cell>
          <cell r="AW8646">
            <v>0</v>
          </cell>
          <cell r="AX8646">
            <v>0</v>
          </cell>
          <cell r="AY8646">
            <v>37363</v>
          </cell>
          <cell r="AZ8646">
            <v>38527</v>
          </cell>
          <cell r="BB8646">
            <v>37363</v>
          </cell>
          <cell r="BD8646">
            <v>38527</v>
          </cell>
          <cell r="BH8646">
            <v>0</v>
          </cell>
          <cell r="BI8646" t="str">
            <v>EUR</v>
          </cell>
          <cell r="BM8646">
            <v>0</v>
          </cell>
          <cell r="BN8646">
            <v>0</v>
          </cell>
          <cell r="BO8646">
            <v>0</v>
          </cell>
          <cell r="BP8646">
            <v>0</v>
          </cell>
          <cell r="BQ8646">
            <v>0</v>
          </cell>
          <cell r="BR8646">
            <v>0</v>
          </cell>
          <cell r="BS8646">
            <v>0</v>
          </cell>
          <cell r="BT8646">
            <v>0</v>
          </cell>
          <cell r="BU8646">
            <v>0</v>
          </cell>
          <cell r="BV8646">
            <v>0</v>
          </cell>
          <cell r="BW8646">
            <v>0</v>
          </cell>
          <cell r="BX8646">
            <v>0</v>
          </cell>
          <cell r="BY8646">
            <v>0</v>
          </cell>
          <cell r="BZ8646">
            <v>0</v>
          </cell>
          <cell r="CA8646">
            <v>0</v>
          </cell>
          <cell r="CB8646">
            <v>0</v>
          </cell>
        </row>
        <row r="8647">
          <cell r="B8647" t="str">
            <v>E500</v>
          </cell>
          <cell r="C8647" t="str">
            <v>Fortuita Serviço Exterior Eq.Eléctrica</v>
          </cell>
          <cell r="D8647" t="str">
            <v>P201-04</v>
          </cell>
          <cell r="E8647" t="str">
            <v>P201-04</v>
          </cell>
          <cell r="F8647" t="str">
            <v>0300</v>
          </cell>
          <cell r="G8647">
            <v>0</v>
          </cell>
          <cell r="H8647" t="str">
            <v>EEM1</v>
          </cell>
          <cell r="I8647" t="str">
            <v>01</v>
          </cell>
          <cell r="J8647" t="str">
            <v>15</v>
          </cell>
          <cell r="K8647">
            <v>0</v>
          </cell>
          <cell r="L8647" t="str">
            <v>X</v>
          </cell>
          <cell r="M8647">
            <v>0</v>
          </cell>
          <cell r="N8647">
            <v>0</v>
          </cell>
          <cell r="O8647" t="str">
            <v>AGONÇALVES</v>
          </cell>
          <cell r="P8647" t="str">
            <v>11:39:29</v>
          </cell>
          <cell r="Q8647" t="str">
            <v>SFARIA</v>
          </cell>
          <cell r="R8647" t="str">
            <v>16:29:03</v>
          </cell>
          <cell r="S8647" t="str">
            <v>EEM</v>
          </cell>
          <cell r="T8647">
            <v>0</v>
          </cell>
          <cell r="U8647">
            <v>0</v>
          </cell>
          <cell r="V8647">
            <v>0</v>
          </cell>
          <cell r="W8647" t="str">
            <v>EUR</v>
          </cell>
          <cell r="X8647" t="str">
            <v>00</v>
          </cell>
          <cell r="Y8647" t="str">
            <v>00</v>
          </cell>
          <cell r="Z8647">
            <v>0</v>
          </cell>
          <cell r="AA8647" t="str">
            <v>X</v>
          </cell>
          <cell r="AB8647">
            <v>0</v>
          </cell>
          <cell r="AC8647">
            <v>0</v>
          </cell>
          <cell r="AD8647">
            <v>0</v>
          </cell>
          <cell r="AE8647" t="str">
            <v>0000</v>
          </cell>
          <cell r="AF8647">
            <v>0</v>
          </cell>
          <cell r="AG8647">
            <v>0</v>
          </cell>
          <cell r="AH8647">
            <v>0</v>
          </cell>
          <cell r="AI8647">
            <v>0</v>
          </cell>
          <cell r="AJ8647">
            <v>0</v>
          </cell>
          <cell r="AK8647">
            <v>0</v>
          </cell>
          <cell r="AL8647">
            <v>0</v>
          </cell>
          <cell r="AM8647">
            <v>0</v>
          </cell>
          <cell r="AN8647">
            <v>0</v>
          </cell>
          <cell r="AO8647">
            <v>0</v>
          </cell>
          <cell r="AP8647">
            <v>0</v>
          </cell>
          <cell r="AQ8647">
            <v>0</v>
          </cell>
          <cell r="AR8647">
            <v>0</v>
          </cell>
          <cell r="AS8647">
            <v>0</v>
          </cell>
          <cell r="AT8647">
            <v>0</v>
          </cell>
          <cell r="AU8647">
            <v>0</v>
          </cell>
          <cell r="AV8647">
            <v>0</v>
          </cell>
          <cell r="AW8647">
            <v>0</v>
          </cell>
          <cell r="AX8647">
            <v>0</v>
          </cell>
          <cell r="AY8647">
            <v>37375</v>
          </cell>
          <cell r="AZ8647">
            <v>38532</v>
          </cell>
          <cell r="BB8647">
            <v>37375</v>
          </cell>
          <cell r="BH8647">
            <v>0</v>
          </cell>
          <cell r="BI8647" t="str">
            <v>EUR</v>
          </cell>
          <cell r="BM8647">
            <v>0</v>
          </cell>
          <cell r="BN8647">
            <v>0</v>
          </cell>
          <cell r="BO8647">
            <v>0</v>
          </cell>
          <cell r="BP8647">
            <v>0</v>
          </cell>
          <cell r="BQ8647">
            <v>0</v>
          </cell>
          <cell r="BR8647">
            <v>0</v>
          </cell>
          <cell r="BS8647">
            <v>0</v>
          </cell>
          <cell r="BT8647">
            <v>0</v>
          </cell>
          <cell r="BU8647">
            <v>0</v>
          </cell>
          <cell r="BV8647">
            <v>0</v>
          </cell>
          <cell r="BW8647">
            <v>0</v>
          </cell>
          <cell r="BX8647">
            <v>0</v>
          </cell>
          <cell r="BY8647">
            <v>0</v>
          </cell>
          <cell r="BZ8647">
            <v>0</v>
          </cell>
          <cell r="CA8647">
            <v>0</v>
          </cell>
          <cell r="CB8647">
            <v>0</v>
          </cell>
        </row>
        <row r="8648">
          <cell r="B8648" t="str">
            <v>E506</v>
          </cell>
          <cell r="C8648" t="str">
            <v>Conservação do PT das Eiras - Caniço</v>
          </cell>
          <cell r="D8648" t="str">
            <v>CI101-39</v>
          </cell>
          <cell r="E8648" t="str">
            <v>D202029-99</v>
          </cell>
          <cell r="F8648">
            <v>0</v>
          </cell>
          <cell r="G8648">
            <v>0</v>
          </cell>
          <cell r="H8648" t="str">
            <v>EEM1</v>
          </cell>
          <cell r="I8648" t="str">
            <v>02</v>
          </cell>
          <cell r="J8648" t="str">
            <v>A5</v>
          </cell>
          <cell r="K8648">
            <v>0</v>
          </cell>
          <cell r="L8648" t="str">
            <v>X</v>
          </cell>
          <cell r="M8648">
            <v>0</v>
          </cell>
          <cell r="N8648">
            <v>0</v>
          </cell>
          <cell r="O8648" t="str">
            <v>CSAMPAIO</v>
          </cell>
          <cell r="P8648" t="str">
            <v>10:59:04</v>
          </cell>
          <cell r="Q8648" t="str">
            <v>SFARIA</v>
          </cell>
          <cell r="R8648" t="str">
            <v>09:25:41</v>
          </cell>
          <cell r="S8648" t="str">
            <v>EEM</v>
          </cell>
          <cell r="T8648">
            <v>0</v>
          </cell>
          <cell r="U8648">
            <v>0</v>
          </cell>
          <cell r="V8648">
            <v>0</v>
          </cell>
          <cell r="W8648" t="str">
            <v>EUR</v>
          </cell>
          <cell r="X8648" t="str">
            <v>00</v>
          </cell>
          <cell r="Y8648" t="str">
            <v>00</v>
          </cell>
          <cell r="Z8648">
            <v>0</v>
          </cell>
          <cell r="AA8648">
            <v>0</v>
          </cell>
          <cell r="AB8648" t="str">
            <v>X</v>
          </cell>
          <cell r="AC8648">
            <v>0</v>
          </cell>
          <cell r="AD8648">
            <v>0</v>
          </cell>
          <cell r="AE8648" t="str">
            <v>0000</v>
          </cell>
          <cell r="AF8648">
            <v>0</v>
          </cell>
          <cell r="AG8648">
            <v>0</v>
          </cell>
          <cell r="AH8648">
            <v>0</v>
          </cell>
          <cell r="AI8648" t="str">
            <v>0</v>
          </cell>
          <cell r="AJ8648">
            <v>0</v>
          </cell>
          <cell r="AK8648">
            <v>0</v>
          </cell>
          <cell r="AL8648">
            <v>0</v>
          </cell>
          <cell r="AM8648">
            <v>0</v>
          </cell>
          <cell r="AN8648">
            <v>0</v>
          </cell>
          <cell r="AO8648">
            <v>0</v>
          </cell>
          <cell r="AP8648">
            <v>0</v>
          </cell>
          <cell r="AQ8648">
            <v>0</v>
          </cell>
          <cell r="AR8648">
            <v>0</v>
          </cell>
          <cell r="AS8648">
            <v>0</v>
          </cell>
          <cell r="AT8648">
            <v>0</v>
          </cell>
          <cell r="AU8648">
            <v>0</v>
          </cell>
          <cell r="AV8648">
            <v>0</v>
          </cell>
          <cell r="AW8648">
            <v>0</v>
          </cell>
          <cell r="AX8648">
            <v>0</v>
          </cell>
          <cell r="AY8648">
            <v>37382</v>
          </cell>
          <cell r="AZ8648">
            <v>38527</v>
          </cell>
          <cell r="BB8648">
            <v>37382</v>
          </cell>
          <cell r="BD8648">
            <v>38527</v>
          </cell>
          <cell r="BH8648">
            <v>0</v>
          </cell>
          <cell r="BI8648" t="str">
            <v>EUR</v>
          </cell>
          <cell r="BM8648">
            <v>0</v>
          </cell>
          <cell r="BN8648">
            <v>0</v>
          </cell>
          <cell r="BO8648">
            <v>0</v>
          </cell>
          <cell r="BP8648">
            <v>0</v>
          </cell>
          <cell r="BQ8648">
            <v>0</v>
          </cell>
          <cell r="BR8648">
            <v>0</v>
          </cell>
          <cell r="BS8648">
            <v>0</v>
          </cell>
          <cell r="BT8648">
            <v>0</v>
          </cell>
          <cell r="BU8648">
            <v>0</v>
          </cell>
          <cell r="BV8648">
            <v>0</v>
          </cell>
          <cell r="BW8648">
            <v>0</v>
          </cell>
          <cell r="BX8648">
            <v>0</v>
          </cell>
          <cell r="BY8648">
            <v>0</v>
          </cell>
          <cell r="BZ8648">
            <v>0</v>
          </cell>
          <cell r="CA8648">
            <v>0</v>
          </cell>
          <cell r="CB8648">
            <v>0</v>
          </cell>
        </row>
        <row r="8649">
          <cell r="B8649" t="str">
            <v>E500</v>
          </cell>
          <cell r="C8649" t="str">
            <v>Deleg.B.Nazaré-Subst.torneira lavatório</v>
          </cell>
          <cell r="D8649" t="str">
            <v>CI101-39</v>
          </cell>
          <cell r="E8649" t="str">
            <v>C3010-99</v>
          </cell>
          <cell r="F8649">
            <v>0</v>
          </cell>
          <cell r="G8649">
            <v>0</v>
          </cell>
          <cell r="H8649" t="str">
            <v>EEM1</v>
          </cell>
          <cell r="I8649" t="str">
            <v>05</v>
          </cell>
          <cell r="J8649" t="str">
            <v>25</v>
          </cell>
          <cell r="K8649">
            <v>0</v>
          </cell>
          <cell r="L8649" t="str">
            <v>X</v>
          </cell>
          <cell r="M8649">
            <v>0</v>
          </cell>
          <cell r="N8649">
            <v>0</v>
          </cell>
          <cell r="O8649" t="str">
            <v>CSAMPAIO</v>
          </cell>
          <cell r="P8649" t="str">
            <v>09:03:06</v>
          </cell>
          <cell r="Q8649" t="str">
            <v>SFARIA</v>
          </cell>
          <cell r="R8649" t="str">
            <v>17:34:24</v>
          </cell>
          <cell r="S8649" t="str">
            <v>EEM</v>
          </cell>
          <cell r="T8649">
            <v>0</v>
          </cell>
          <cell r="U8649">
            <v>0</v>
          </cell>
          <cell r="V8649">
            <v>0</v>
          </cell>
          <cell r="W8649" t="str">
            <v>EUR</v>
          </cell>
          <cell r="X8649" t="str">
            <v>00</v>
          </cell>
          <cell r="Y8649" t="str">
            <v>00</v>
          </cell>
          <cell r="Z8649">
            <v>0</v>
          </cell>
          <cell r="AA8649">
            <v>0</v>
          </cell>
          <cell r="AB8649" t="str">
            <v>X</v>
          </cell>
          <cell r="AC8649">
            <v>0</v>
          </cell>
          <cell r="AD8649">
            <v>0</v>
          </cell>
          <cell r="AE8649" t="str">
            <v>0000</v>
          </cell>
          <cell r="AF8649">
            <v>0</v>
          </cell>
          <cell r="AG8649">
            <v>0</v>
          </cell>
          <cell r="AH8649">
            <v>0</v>
          </cell>
          <cell r="AI8649">
            <v>0</v>
          </cell>
          <cell r="AJ8649">
            <v>0</v>
          </cell>
          <cell r="AK8649">
            <v>0</v>
          </cell>
          <cell r="AL8649">
            <v>0</v>
          </cell>
          <cell r="AM8649">
            <v>0</v>
          </cell>
          <cell r="AN8649">
            <v>0</v>
          </cell>
          <cell r="AO8649">
            <v>0</v>
          </cell>
          <cell r="AP8649">
            <v>0</v>
          </cell>
          <cell r="AQ8649">
            <v>0</v>
          </cell>
          <cell r="AR8649">
            <v>0</v>
          </cell>
          <cell r="AS8649">
            <v>0</v>
          </cell>
          <cell r="AT8649">
            <v>0</v>
          </cell>
          <cell r="AU8649">
            <v>0</v>
          </cell>
          <cell r="AV8649">
            <v>0</v>
          </cell>
          <cell r="AW8649">
            <v>0</v>
          </cell>
          <cell r="AX8649">
            <v>0</v>
          </cell>
          <cell r="AY8649">
            <v>37384</v>
          </cell>
          <cell r="AZ8649">
            <v>38525</v>
          </cell>
          <cell r="BB8649">
            <v>37384</v>
          </cell>
          <cell r="BD8649">
            <v>38525</v>
          </cell>
          <cell r="BH8649">
            <v>0</v>
          </cell>
          <cell r="BI8649" t="str">
            <v>EUR</v>
          </cell>
          <cell r="BM8649">
            <v>0</v>
          </cell>
          <cell r="BN8649">
            <v>0</v>
          </cell>
          <cell r="BO8649">
            <v>0</v>
          </cell>
          <cell r="BP8649">
            <v>0</v>
          </cell>
          <cell r="BQ8649">
            <v>0</v>
          </cell>
          <cell r="BR8649">
            <v>0</v>
          </cell>
          <cell r="BS8649">
            <v>0</v>
          </cell>
          <cell r="BT8649">
            <v>0</v>
          </cell>
          <cell r="BU8649">
            <v>0</v>
          </cell>
          <cell r="BV8649">
            <v>0</v>
          </cell>
          <cell r="BW8649">
            <v>0</v>
          </cell>
          <cell r="BX8649">
            <v>0</v>
          </cell>
          <cell r="BY8649">
            <v>0</v>
          </cell>
          <cell r="BZ8649">
            <v>0</v>
          </cell>
          <cell r="CA8649">
            <v>0</v>
          </cell>
          <cell r="CB8649">
            <v>0</v>
          </cell>
        </row>
        <row r="8650">
          <cell r="B8650" t="str">
            <v>E500</v>
          </cell>
          <cell r="C8650" t="str">
            <v>Conservação furt.Delegação da Calheta</v>
          </cell>
          <cell r="D8650" t="str">
            <v>CI101-37</v>
          </cell>
          <cell r="E8650" t="str">
            <v>C3007-99</v>
          </cell>
          <cell r="F8650">
            <v>0</v>
          </cell>
          <cell r="G8650">
            <v>0</v>
          </cell>
          <cell r="H8650" t="str">
            <v>EEM1</v>
          </cell>
          <cell r="I8650" t="str">
            <v>02</v>
          </cell>
          <cell r="J8650" t="str">
            <v>25</v>
          </cell>
          <cell r="K8650">
            <v>0</v>
          </cell>
          <cell r="L8650" t="str">
            <v>X</v>
          </cell>
          <cell r="M8650">
            <v>0</v>
          </cell>
          <cell r="N8650">
            <v>0</v>
          </cell>
          <cell r="O8650" t="str">
            <v>CSAMPAIO</v>
          </cell>
          <cell r="P8650" t="str">
            <v>09:23:47</v>
          </cell>
          <cell r="Q8650" t="str">
            <v>SFARIA</v>
          </cell>
          <cell r="R8650" t="str">
            <v>10:01:26</v>
          </cell>
          <cell r="S8650" t="str">
            <v>EEM</v>
          </cell>
          <cell r="T8650">
            <v>0</v>
          </cell>
          <cell r="U8650">
            <v>0</v>
          </cell>
          <cell r="V8650">
            <v>0</v>
          </cell>
          <cell r="W8650" t="str">
            <v>EUR</v>
          </cell>
          <cell r="X8650" t="str">
            <v>00</v>
          </cell>
          <cell r="Y8650" t="str">
            <v>00</v>
          </cell>
          <cell r="Z8650">
            <v>0</v>
          </cell>
          <cell r="AA8650">
            <v>0</v>
          </cell>
          <cell r="AB8650" t="str">
            <v>X</v>
          </cell>
          <cell r="AC8650">
            <v>0</v>
          </cell>
          <cell r="AD8650">
            <v>0</v>
          </cell>
          <cell r="AE8650" t="str">
            <v>0000</v>
          </cell>
          <cell r="AF8650">
            <v>0</v>
          </cell>
          <cell r="AG8650">
            <v>0</v>
          </cell>
          <cell r="AH8650">
            <v>0</v>
          </cell>
          <cell r="AI8650">
            <v>0</v>
          </cell>
          <cell r="AJ8650">
            <v>0</v>
          </cell>
          <cell r="AK8650">
            <v>0</v>
          </cell>
          <cell r="AL8650">
            <v>0</v>
          </cell>
          <cell r="AM8650">
            <v>0</v>
          </cell>
          <cell r="AN8650">
            <v>0</v>
          </cell>
          <cell r="AO8650">
            <v>0</v>
          </cell>
          <cell r="AP8650">
            <v>0</v>
          </cell>
          <cell r="AQ8650">
            <v>0</v>
          </cell>
          <cell r="AR8650">
            <v>0</v>
          </cell>
          <cell r="AS8650">
            <v>0</v>
          </cell>
          <cell r="AT8650">
            <v>0</v>
          </cell>
          <cell r="AU8650">
            <v>0</v>
          </cell>
          <cell r="AV8650">
            <v>0</v>
          </cell>
          <cell r="AW8650">
            <v>0</v>
          </cell>
          <cell r="AX8650">
            <v>0</v>
          </cell>
          <cell r="AY8650">
            <v>37410</v>
          </cell>
          <cell r="AZ8650">
            <v>38530</v>
          </cell>
          <cell r="BB8650">
            <v>37410</v>
          </cell>
          <cell r="BD8650">
            <v>38530</v>
          </cell>
          <cell r="BH8650">
            <v>0</v>
          </cell>
          <cell r="BI8650" t="str">
            <v>EUR</v>
          </cell>
          <cell r="BM8650">
            <v>0</v>
          </cell>
          <cell r="BN8650">
            <v>0</v>
          </cell>
          <cell r="BO8650">
            <v>0</v>
          </cell>
          <cell r="BP8650">
            <v>0</v>
          </cell>
          <cell r="BQ8650">
            <v>0</v>
          </cell>
          <cell r="BR8650">
            <v>0</v>
          </cell>
          <cell r="BS8650">
            <v>0</v>
          </cell>
          <cell r="BT8650">
            <v>0</v>
          </cell>
          <cell r="BU8650">
            <v>0</v>
          </cell>
          <cell r="BV8650">
            <v>0</v>
          </cell>
          <cell r="BW8650">
            <v>0</v>
          </cell>
          <cell r="BX8650">
            <v>0</v>
          </cell>
          <cell r="BY8650">
            <v>0</v>
          </cell>
          <cell r="BZ8650">
            <v>0</v>
          </cell>
          <cell r="CA8650">
            <v>0</v>
          </cell>
          <cell r="CB8650">
            <v>0</v>
          </cell>
        </row>
        <row r="8651">
          <cell r="B8651" t="str">
            <v>E504</v>
          </cell>
          <cell r="C8651" t="str">
            <v>AVARIA CAUSADA P/INCÊNDIO PAÚL DO MAR Ct</v>
          </cell>
          <cell r="D8651" t="str">
            <v>D203049-02</v>
          </cell>
          <cell r="E8651" t="str">
            <v>D203049-02</v>
          </cell>
          <cell r="F8651" t="str">
            <v>0700</v>
          </cell>
          <cell r="G8651">
            <v>0</v>
          </cell>
          <cell r="H8651" t="str">
            <v>EEM1</v>
          </cell>
          <cell r="I8651">
            <v>0</v>
          </cell>
          <cell r="J8651">
            <v>0</v>
          </cell>
          <cell r="K8651">
            <v>0</v>
          </cell>
          <cell r="L8651">
            <v>0</v>
          </cell>
          <cell r="M8651">
            <v>0</v>
          </cell>
          <cell r="N8651">
            <v>0</v>
          </cell>
          <cell r="O8651" t="str">
            <v>JUVENAL</v>
          </cell>
          <cell r="P8651" t="str">
            <v>08:36:45</v>
          </cell>
          <cell r="Q8651" t="str">
            <v>RVIEIRA</v>
          </cell>
          <cell r="R8651" t="str">
            <v>19:03:56</v>
          </cell>
          <cell r="S8651" t="str">
            <v>EEM</v>
          </cell>
          <cell r="T8651">
            <v>0</v>
          </cell>
          <cell r="U8651">
            <v>0</v>
          </cell>
          <cell r="V8651">
            <v>0</v>
          </cell>
          <cell r="W8651" t="str">
            <v>EUR</v>
          </cell>
          <cell r="X8651" t="str">
            <v>00</v>
          </cell>
          <cell r="Y8651" t="str">
            <v>00</v>
          </cell>
          <cell r="Z8651">
            <v>0</v>
          </cell>
          <cell r="AA8651">
            <v>0</v>
          </cell>
          <cell r="AB8651" t="str">
            <v>X</v>
          </cell>
          <cell r="AC8651">
            <v>0</v>
          </cell>
          <cell r="AD8651">
            <v>0</v>
          </cell>
          <cell r="AE8651" t="str">
            <v>0000</v>
          </cell>
          <cell r="AF8651" t="str">
            <v>EEM</v>
          </cell>
          <cell r="AG8651">
            <v>0</v>
          </cell>
          <cell r="AH8651" t="str">
            <v>E. XAVIER/MÁRIO</v>
          </cell>
          <cell r="AI8651" t="str">
            <v>291700171</v>
          </cell>
          <cell r="AJ8651" t="str">
            <v>DNEO</v>
          </cell>
          <cell r="AK8651" t="str">
            <v>X</v>
          </cell>
          <cell r="AL8651">
            <v>0</v>
          </cell>
          <cell r="AM8651">
            <v>0</v>
          </cell>
          <cell r="AN8651">
            <v>0</v>
          </cell>
          <cell r="AO8651">
            <v>0</v>
          </cell>
          <cell r="AP8651">
            <v>0</v>
          </cell>
          <cell r="AQ8651">
            <v>0</v>
          </cell>
          <cell r="AR8651">
            <v>0</v>
          </cell>
          <cell r="AS8651">
            <v>0</v>
          </cell>
          <cell r="AT8651">
            <v>0</v>
          </cell>
          <cell r="AU8651">
            <v>0</v>
          </cell>
          <cell r="AV8651">
            <v>0</v>
          </cell>
          <cell r="AW8651">
            <v>0</v>
          </cell>
          <cell r="AX8651">
            <v>0</v>
          </cell>
          <cell r="AY8651">
            <v>37446</v>
          </cell>
          <cell r="AZ8651">
            <v>37686</v>
          </cell>
          <cell r="BB8651">
            <v>37446</v>
          </cell>
          <cell r="BD8651">
            <v>37554</v>
          </cell>
          <cell r="BH8651">
            <v>202.67</v>
          </cell>
          <cell r="BI8651" t="str">
            <v>EUR</v>
          </cell>
          <cell r="BJ8651">
            <v>37446</v>
          </cell>
          <cell r="BK8651">
            <v>37446</v>
          </cell>
          <cell r="BM8651">
            <v>0</v>
          </cell>
          <cell r="BN8651">
            <v>0</v>
          </cell>
          <cell r="BO8651">
            <v>0</v>
          </cell>
          <cell r="BP8651">
            <v>0</v>
          </cell>
          <cell r="BQ8651">
            <v>0</v>
          </cell>
          <cell r="BR8651">
            <v>0</v>
          </cell>
          <cell r="BS8651">
            <v>0</v>
          </cell>
          <cell r="BT8651">
            <v>0</v>
          </cell>
          <cell r="BU8651">
            <v>0</v>
          </cell>
          <cell r="BV8651">
            <v>0</v>
          </cell>
          <cell r="BW8651">
            <v>0</v>
          </cell>
          <cell r="BX8651">
            <v>0</v>
          </cell>
          <cell r="BY8651">
            <v>0</v>
          </cell>
          <cell r="BZ8651">
            <v>0</v>
          </cell>
          <cell r="CA8651">
            <v>0</v>
          </cell>
          <cell r="CB8651">
            <v>0</v>
          </cell>
        </row>
        <row r="8652">
          <cell r="B8652" t="str">
            <v>E504</v>
          </cell>
          <cell r="C8652" t="str">
            <v>AVARIA CAUSADA P/INCENDIO ARCO CALHETA,</v>
          </cell>
          <cell r="D8652" t="str">
            <v>D203049-02</v>
          </cell>
          <cell r="E8652" t="str">
            <v>D203049-02</v>
          </cell>
          <cell r="F8652" t="str">
            <v>0700</v>
          </cell>
          <cell r="G8652">
            <v>0</v>
          </cell>
          <cell r="H8652" t="str">
            <v>EEM1</v>
          </cell>
          <cell r="I8652">
            <v>0</v>
          </cell>
          <cell r="J8652">
            <v>0</v>
          </cell>
          <cell r="K8652">
            <v>0</v>
          </cell>
          <cell r="L8652">
            <v>0</v>
          </cell>
          <cell r="M8652">
            <v>0</v>
          </cell>
          <cell r="N8652">
            <v>0</v>
          </cell>
          <cell r="O8652" t="str">
            <v>JUVENAL</v>
          </cell>
          <cell r="P8652" t="str">
            <v>09:58:23</v>
          </cell>
          <cell r="Q8652" t="str">
            <v>RVIEIRA</v>
          </cell>
          <cell r="R8652" t="str">
            <v>19:04:27</v>
          </cell>
          <cell r="S8652" t="str">
            <v>EEM</v>
          </cell>
          <cell r="T8652">
            <v>0</v>
          </cell>
          <cell r="U8652">
            <v>0</v>
          </cell>
          <cell r="V8652">
            <v>0</v>
          </cell>
          <cell r="W8652" t="str">
            <v>EUR</v>
          </cell>
          <cell r="X8652" t="str">
            <v>00</v>
          </cell>
          <cell r="Y8652" t="str">
            <v>00</v>
          </cell>
          <cell r="Z8652">
            <v>0</v>
          </cell>
          <cell r="AA8652">
            <v>0</v>
          </cell>
          <cell r="AB8652" t="str">
            <v>X</v>
          </cell>
          <cell r="AC8652">
            <v>0</v>
          </cell>
          <cell r="AD8652">
            <v>0</v>
          </cell>
          <cell r="AE8652" t="str">
            <v>0000</v>
          </cell>
          <cell r="AF8652" t="str">
            <v>EEM</v>
          </cell>
          <cell r="AG8652">
            <v>0</v>
          </cell>
          <cell r="AH8652" t="str">
            <v>E.XAVIER/MARIO</v>
          </cell>
          <cell r="AI8652" t="str">
            <v>291750170</v>
          </cell>
          <cell r="AJ8652" t="str">
            <v>DNEO</v>
          </cell>
          <cell r="AK8652" t="str">
            <v>X</v>
          </cell>
          <cell r="AL8652">
            <v>0</v>
          </cell>
          <cell r="AM8652">
            <v>0</v>
          </cell>
          <cell r="AN8652">
            <v>0</v>
          </cell>
          <cell r="AO8652">
            <v>0</v>
          </cell>
          <cell r="AP8652">
            <v>0</v>
          </cell>
          <cell r="AQ8652">
            <v>0</v>
          </cell>
          <cell r="AR8652">
            <v>0</v>
          </cell>
          <cell r="AS8652">
            <v>0</v>
          </cell>
          <cell r="AT8652">
            <v>0</v>
          </cell>
          <cell r="AU8652">
            <v>0</v>
          </cell>
          <cell r="AV8652">
            <v>0</v>
          </cell>
          <cell r="AW8652">
            <v>0</v>
          </cell>
          <cell r="AX8652">
            <v>0</v>
          </cell>
          <cell r="AY8652">
            <v>37446</v>
          </cell>
          <cell r="AZ8652">
            <v>37686</v>
          </cell>
          <cell r="BB8652">
            <v>37446</v>
          </cell>
          <cell r="BD8652">
            <v>37554</v>
          </cell>
          <cell r="BH8652">
            <v>227.35</v>
          </cell>
          <cell r="BI8652" t="str">
            <v>EUR</v>
          </cell>
          <cell r="BJ8652">
            <v>37446</v>
          </cell>
          <cell r="BK8652">
            <v>37446</v>
          </cell>
          <cell r="BM8652">
            <v>0</v>
          </cell>
          <cell r="BN8652">
            <v>0</v>
          </cell>
          <cell r="BO8652">
            <v>0</v>
          </cell>
          <cell r="BP8652">
            <v>0</v>
          </cell>
          <cell r="BQ8652">
            <v>0</v>
          </cell>
          <cell r="BR8652">
            <v>0</v>
          </cell>
          <cell r="BS8652">
            <v>0</v>
          </cell>
          <cell r="BT8652">
            <v>0</v>
          </cell>
          <cell r="BU8652">
            <v>0</v>
          </cell>
          <cell r="BV8652">
            <v>0</v>
          </cell>
          <cell r="BW8652">
            <v>0</v>
          </cell>
          <cell r="BX8652">
            <v>0</v>
          </cell>
          <cell r="BY8652">
            <v>0</v>
          </cell>
          <cell r="BZ8652">
            <v>0</v>
          </cell>
          <cell r="CA8652">
            <v>0</v>
          </cell>
          <cell r="CB8652">
            <v>0</v>
          </cell>
        </row>
        <row r="8653">
          <cell r="B8653" t="str">
            <v>E504</v>
          </cell>
          <cell r="C8653" t="str">
            <v>Pequenas conserv. fort. BT - S. Vicente</v>
          </cell>
          <cell r="D8653" t="str">
            <v>D201029-02</v>
          </cell>
          <cell r="E8653" t="str">
            <v>D201029-02</v>
          </cell>
          <cell r="F8653" t="str">
            <v>0700</v>
          </cell>
          <cell r="G8653">
            <v>0</v>
          </cell>
          <cell r="H8653" t="str">
            <v>EEM1</v>
          </cell>
          <cell r="I8653" t="str">
            <v>02</v>
          </cell>
          <cell r="J8653" t="str">
            <v>B5</v>
          </cell>
          <cell r="K8653">
            <v>0</v>
          </cell>
          <cell r="L8653" t="str">
            <v>X</v>
          </cell>
          <cell r="M8653">
            <v>0</v>
          </cell>
          <cell r="N8653" t="str">
            <v>2005-IMPREVISTAS</v>
          </cell>
          <cell r="O8653" t="str">
            <v>JBARBEITO</v>
          </cell>
          <cell r="P8653" t="str">
            <v>14:36:11</v>
          </cell>
          <cell r="Q8653" t="str">
            <v>JUVENAL</v>
          </cell>
          <cell r="R8653" t="str">
            <v>11:42:08</v>
          </cell>
          <cell r="S8653" t="str">
            <v>EEM</v>
          </cell>
          <cell r="T8653">
            <v>0</v>
          </cell>
          <cell r="U8653">
            <v>0</v>
          </cell>
          <cell r="V8653">
            <v>0</v>
          </cell>
          <cell r="W8653" t="str">
            <v>EUR</v>
          </cell>
          <cell r="X8653" t="str">
            <v>00</v>
          </cell>
          <cell r="Y8653" t="str">
            <v>00</v>
          </cell>
          <cell r="Z8653">
            <v>0</v>
          </cell>
          <cell r="AA8653" t="str">
            <v>X</v>
          </cell>
          <cell r="AB8653">
            <v>0</v>
          </cell>
          <cell r="AC8653">
            <v>0</v>
          </cell>
          <cell r="AD8653">
            <v>0</v>
          </cell>
          <cell r="AE8653" t="str">
            <v>0000</v>
          </cell>
          <cell r="AF8653" t="str">
            <v>EEM</v>
          </cell>
          <cell r="AG8653">
            <v>0</v>
          </cell>
          <cell r="AH8653" t="str">
            <v>Eng. Xavier</v>
          </cell>
          <cell r="AI8653" t="str">
            <v>585</v>
          </cell>
          <cell r="AJ8653">
            <v>0</v>
          </cell>
          <cell r="AK8653" t="str">
            <v>X</v>
          </cell>
          <cell r="AL8653">
            <v>0</v>
          </cell>
          <cell r="AM8653">
            <v>0</v>
          </cell>
          <cell r="AN8653">
            <v>0</v>
          </cell>
          <cell r="AO8653">
            <v>0</v>
          </cell>
          <cell r="AP8653">
            <v>0</v>
          </cell>
          <cell r="AQ8653">
            <v>0</v>
          </cell>
          <cell r="AR8653">
            <v>0</v>
          </cell>
          <cell r="AS8653">
            <v>0</v>
          </cell>
          <cell r="AT8653">
            <v>0</v>
          </cell>
          <cell r="AU8653">
            <v>0</v>
          </cell>
          <cell r="AV8653">
            <v>0</v>
          </cell>
          <cell r="AW8653">
            <v>0</v>
          </cell>
          <cell r="AX8653">
            <v>0</v>
          </cell>
          <cell r="AY8653">
            <v>37446</v>
          </cell>
          <cell r="AZ8653">
            <v>38520</v>
          </cell>
          <cell r="BB8653">
            <v>37446</v>
          </cell>
          <cell r="BH8653">
            <v>0</v>
          </cell>
          <cell r="BI8653" t="str">
            <v>EUR</v>
          </cell>
          <cell r="BK8653">
            <v>37446</v>
          </cell>
          <cell r="BM8653">
            <v>0</v>
          </cell>
          <cell r="BN8653">
            <v>0</v>
          </cell>
          <cell r="BO8653">
            <v>0</v>
          </cell>
          <cell r="BP8653">
            <v>0</v>
          </cell>
          <cell r="BQ8653">
            <v>0</v>
          </cell>
          <cell r="BR8653">
            <v>0</v>
          </cell>
          <cell r="BS8653">
            <v>0</v>
          </cell>
          <cell r="BT8653">
            <v>0</v>
          </cell>
          <cell r="BU8653">
            <v>0</v>
          </cell>
          <cell r="BV8653">
            <v>0</v>
          </cell>
          <cell r="BW8653">
            <v>0</v>
          </cell>
          <cell r="BX8653">
            <v>0</v>
          </cell>
          <cell r="BY8653">
            <v>0</v>
          </cell>
          <cell r="BZ8653">
            <v>0</v>
          </cell>
          <cell r="CA8653">
            <v>0</v>
          </cell>
          <cell r="CB8653">
            <v>0</v>
          </cell>
        </row>
        <row r="8654">
          <cell r="B8654" t="str">
            <v>E504</v>
          </cell>
          <cell r="C8654" t="str">
            <v>Pequenas conserv. fort. BT-Porto Moniz</v>
          </cell>
          <cell r="D8654" t="str">
            <v>D201019-02</v>
          </cell>
          <cell r="E8654" t="str">
            <v>D201019-02</v>
          </cell>
          <cell r="F8654" t="str">
            <v>0700</v>
          </cell>
          <cell r="G8654">
            <v>0</v>
          </cell>
          <cell r="H8654" t="str">
            <v>EEM1</v>
          </cell>
          <cell r="I8654" t="str">
            <v>02</v>
          </cell>
          <cell r="J8654" t="str">
            <v>B5</v>
          </cell>
          <cell r="K8654" t="str">
            <v>50000763</v>
          </cell>
          <cell r="L8654" t="str">
            <v>X</v>
          </cell>
          <cell r="M8654">
            <v>0</v>
          </cell>
          <cell r="N8654" t="str">
            <v>2005-IMPREVISTAS</v>
          </cell>
          <cell r="O8654" t="str">
            <v>JBARBEITO</v>
          </cell>
          <cell r="P8654" t="str">
            <v>14:40:50</v>
          </cell>
          <cell r="Q8654" t="str">
            <v>JUVENAL</v>
          </cell>
          <cell r="R8654" t="str">
            <v>11:43:29</v>
          </cell>
          <cell r="S8654" t="str">
            <v>EEM</v>
          </cell>
          <cell r="T8654">
            <v>0</v>
          </cell>
          <cell r="U8654">
            <v>0</v>
          </cell>
          <cell r="V8654">
            <v>0</v>
          </cell>
          <cell r="W8654" t="str">
            <v>EUR</v>
          </cell>
          <cell r="X8654" t="str">
            <v>00</v>
          </cell>
          <cell r="Y8654" t="str">
            <v>00</v>
          </cell>
          <cell r="Z8654">
            <v>0</v>
          </cell>
          <cell r="AA8654" t="str">
            <v>X</v>
          </cell>
          <cell r="AB8654">
            <v>0</v>
          </cell>
          <cell r="AC8654">
            <v>0</v>
          </cell>
          <cell r="AD8654">
            <v>0</v>
          </cell>
          <cell r="AE8654" t="str">
            <v>0000</v>
          </cell>
          <cell r="AF8654" t="str">
            <v>EEM</v>
          </cell>
          <cell r="AG8654">
            <v>0</v>
          </cell>
          <cell r="AH8654" t="str">
            <v>Eng. Xavier</v>
          </cell>
          <cell r="AI8654" t="str">
            <v>585</v>
          </cell>
          <cell r="AJ8654">
            <v>0</v>
          </cell>
          <cell r="AK8654" t="str">
            <v>X</v>
          </cell>
          <cell r="AL8654">
            <v>0</v>
          </cell>
          <cell r="AM8654">
            <v>0</v>
          </cell>
          <cell r="AN8654">
            <v>0</v>
          </cell>
          <cell r="AO8654">
            <v>0</v>
          </cell>
          <cell r="AP8654">
            <v>0</v>
          </cell>
          <cell r="AQ8654">
            <v>0</v>
          </cell>
          <cell r="AR8654">
            <v>0</v>
          </cell>
          <cell r="AS8654">
            <v>0</v>
          </cell>
          <cell r="AT8654">
            <v>0</v>
          </cell>
          <cell r="AU8654">
            <v>0</v>
          </cell>
          <cell r="AV8654">
            <v>0</v>
          </cell>
          <cell r="AW8654">
            <v>0</v>
          </cell>
          <cell r="AX8654">
            <v>0</v>
          </cell>
          <cell r="AY8654">
            <v>37446</v>
          </cell>
          <cell r="AZ8654">
            <v>38520</v>
          </cell>
          <cell r="BB8654">
            <v>37446</v>
          </cell>
          <cell r="BH8654">
            <v>0</v>
          </cell>
          <cell r="BI8654" t="str">
            <v>EUR</v>
          </cell>
          <cell r="BK8654">
            <v>37446</v>
          </cell>
          <cell r="BM8654">
            <v>0</v>
          </cell>
          <cell r="BN8654">
            <v>0</v>
          </cell>
          <cell r="BO8654">
            <v>0</v>
          </cell>
          <cell r="BP8654">
            <v>0</v>
          </cell>
          <cell r="BQ8654">
            <v>0</v>
          </cell>
          <cell r="BR8654">
            <v>0</v>
          </cell>
          <cell r="BS8654">
            <v>0</v>
          </cell>
          <cell r="BT8654">
            <v>0</v>
          </cell>
          <cell r="BU8654">
            <v>0</v>
          </cell>
          <cell r="BV8654">
            <v>0</v>
          </cell>
          <cell r="BW8654">
            <v>0</v>
          </cell>
          <cell r="BX8654">
            <v>0</v>
          </cell>
          <cell r="BY8654">
            <v>0</v>
          </cell>
          <cell r="BZ8654">
            <v>0</v>
          </cell>
          <cell r="CA8654">
            <v>0</v>
          </cell>
          <cell r="CB8654">
            <v>0</v>
          </cell>
        </row>
        <row r="8655">
          <cell r="B8655" t="str">
            <v>E504</v>
          </cell>
          <cell r="C8655" t="str">
            <v>Pequenas conserv. fort. BT - Calheta</v>
          </cell>
          <cell r="D8655" t="str">
            <v>D203049-02</v>
          </cell>
          <cell r="E8655" t="str">
            <v>D203049-02</v>
          </cell>
          <cell r="F8655" t="str">
            <v>0700</v>
          </cell>
          <cell r="G8655">
            <v>0</v>
          </cell>
          <cell r="H8655" t="str">
            <v>EEM1</v>
          </cell>
          <cell r="I8655">
            <v>0</v>
          </cell>
          <cell r="J8655">
            <v>0</v>
          </cell>
          <cell r="K8655" t="str">
            <v>50000763</v>
          </cell>
          <cell r="L8655">
            <v>0</v>
          </cell>
          <cell r="M8655">
            <v>0</v>
          </cell>
          <cell r="N8655">
            <v>0</v>
          </cell>
          <cell r="O8655" t="str">
            <v>JBARBEITO</v>
          </cell>
          <cell r="P8655" t="str">
            <v>14:42:31</v>
          </cell>
          <cell r="Q8655" t="str">
            <v>RVIEIRA</v>
          </cell>
          <cell r="R8655" t="str">
            <v>19:05:47</v>
          </cell>
          <cell r="S8655" t="str">
            <v>EEM</v>
          </cell>
          <cell r="T8655">
            <v>0</v>
          </cell>
          <cell r="U8655">
            <v>0</v>
          </cell>
          <cell r="V8655">
            <v>0</v>
          </cell>
          <cell r="W8655" t="str">
            <v>EUR</v>
          </cell>
          <cell r="X8655" t="str">
            <v>00</v>
          </cell>
          <cell r="Y8655" t="str">
            <v>00</v>
          </cell>
          <cell r="Z8655">
            <v>0</v>
          </cell>
          <cell r="AA8655" t="str">
            <v>X</v>
          </cell>
          <cell r="AB8655">
            <v>0</v>
          </cell>
          <cell r="AC8655">
            <v>0</v>
          </cell>
          <cell r="AD8655">
            <v>0</v>
          </cell>
          <cell r="AE8655" t="str">
            <v>0000</v>
          </cell>
          <cell r="AF8655" t="str">
            <v>EEM</v>
          </cell>
          <cell r="AG8655">
            <v>0</v>
          </cell>
          <cell r="AH8655" t="str">
            <v>Eng. Xavier</v>
          </cell>
          <cell r="AI8655" t="str">
            <v>585</v>
          </cell>
          <cell r="AJ8655">
            <v>0</v>
          </cell>
          <cell r="AK8655" t="str">
            <v>X</v>
          </cell>
          <cell r="AL8655">
            <v>0</v>
          </cell>
          <cell r="AM8655">
            <v>0</v>
          </cell>
          <cell r="AN8655">
            <v>0</v>
          </cell>
          <cell r="AO8655">
            <v>0</v>
          </cell>
          <cell r="AP8655">
            <v>0</v>
          </cell>
          <cell r="AQ8655">
            <v>0</v>
          </cell>
          <cell r="AR8655">
            <v>0</v>
          </cell>
          <cell r="AS8655">
            <v>0</v>
          </cell>
          <cell r="AT8655">
            <v>0</v>
          </cell>
          <cell r="AU8655">
            <v>0</v>
          </cell>
          <cell r="AV8655">
            <v>0</v>
          </cell>
          <cell r="AW8655">
            <v>0</v>
          </cell>
          <cell r="AX8655">
            <v>0</v>
          </cell>
          <cell r="AY8655">
            <v>37446</v>
          </cell>
          <cell r="AZ8655">
            <v>37686</v>
          </cell>
          <cell r="BB8655">
            <v>37446</v>
          </cell>
          <cell r="BH8655">
            <v>0</v>
          </cell>
          <cell r="BI8655" t="str">
            <v>EUR</v>
          </cell>
          <cell r="BK8655">
            <v>37446</v>
          </cell>
          <cell r="BM8655">
            <v>0</v>
          </cell>
          <cell r="BN8655">
            <v>0</v>
          </cell>
          <cell r="BO8655">
            <v>0</v>
          </cell>
          <cell r="BP8655">
            <v>0</v>
          </cell>
          <cell r="BQ8655">
            <v>0</v>
          </cell>
          <cell r="BR8655">
            <v>0</v>
          </cell>
          <cell r="BS8655">
            <v>0</v>
          </cell>
          <cell r="BT8655">
            <v>0</v>
          </cell>
          <cell r="BU8655">
            <v>0</v>
          </cell>
          <cell r="BV8655">
            <v>0</v>
          </cell>
          <cell r="BW8655">
            <v>0</v>
          </cell>
          <cell r="BX8655">
            <v>0</v>
          </cell>
          <cell r="BY8655">
            <v>0</v>
          </cell>
          <cell r="BZ8655">
            <v>0</v>
          </cell>
          <cell r="CA8655">
            <v>0</v>
          </cell>
          <cell r="CB8655">
            <v>0</v>
          </cell>
        </row>
        <row r="8656">
          <cell r="B8656" t="str">
            <v>E504</v>
          </cell>
          <cell r="C8656" t="str">
            <v>Pequenas conserv. fort. BT-Ponta do Sol</v>
          </cell>
          <cell r="D8656" t="str">
            <v>D203039-02</v>
          </cell>
          <cell r="E8656" t="str">
            <v>D203039-02</v>
          </cell>
          <cell r="F8656" t="str">
            <v>0700</v>
          </cell>
          <cell r="G8656">
            <v>0</v>
          </cell>
          <cell r="H8656" t="str">
            <v>EEM1</v>
          </cell>
          <cell r="I8656" t="str">
            <v>02</v>
          </cell>
          <cell r="J8656" t="str">
            <v>B5</v>
          </cell>
          <cell r="K8656" t="str">
            <v>50000763</v>
          </cell>
          <cell r="L8656" t="str">
            <v>X</v>
          </cell>
          <cell r="M8656">
            <v>0</v>
          </cell>
          <cell r="N8656" t="str">
            <v>2005-IMPREVISTAS</v>
          </cell>
          <cell r="O8656" t="str">
            <v>JBARBEITO</v>
          </cell>
          <cell r="P8656" t="str">
            <v>14:44:14</v>
          </cell>
          <cell r="Q8656" t="str">
            <v>JUVENAL</v>
          </cell>
          <cell r="R8656" t="str">
            <v>09:17:58</v>
          </cell>
          <cell r="S8656" t="str">
            <v>EEM</v>
          </cell>
          <cell r="T8656">
            <v>0</v>
          </cell>
          <cell r="U8656">
            <v>0</v>
          </cell>
          <cell r="V8656">
            <v>0</v>
          </cell>
          <cell r="W8656" t="str">
            <v>EUR</v>
          </cell>
          <cell r="X8656" t="str">
            <v>00</v>
          </cell>
          <cell r="Y8656" t="str">
            <v>00</v>
          </cell>
          <cell r="Z8656">
            <v>0</v>
          </cell>
          <cell r="AA8656" t="str">
            <v>X</v>
          </cell>
          <cell r="AB8656">
            <v>0</v>
          </cell>
          <cell r="AC8656">
            <v>0</v>
          </cell>
          <cell r="AD8656">
            <v>0</v>
          </cell>
          <cell r="AE8656" t="str">
            <v>0000</v>
          </cell>
          <cell r="AF8656" t="str">
            <v>EEM</v>
          </cell>
          <cell r="AG8656">
            <v>0</v>
          </cell>
          <cell r="AH8656" t="str">
            <v>Eng. Xavier</v>
          </cell>
          <cell r="AI8656" t="str">
            <v>585</v>
          </cell>
          <cell r="AJ8656">
            <v>0</v>
          </cell>
          <cell r="AK8656" t="str">
            <v>X</v>
          </cell>
          <cell r="AL8656">
            <v>0</v>
          </cell>
          <cell r="AM8656">
            <v>0</v>
          </cell>
          <cell r="AN8656">
            <v>0</v>
          </cell>
          <cell r="AO8656">
            <v>0</v>
          </cell>
          <cell r="AP8656">
            <v>0</v>
          </cell>
          <cell r="AQ8656">
            <v>0</v>
          </cell>
          <cell r="AR8656">
            <v>0</v>
          </cell>
          <cell r="AS8656">
            <v>0</v>
          </cell>
          <cell r="AT8656">
            <v>0</v>
          </cell>
          <cell r="AU8656">
            <v>0</v>
          </cell>
          <cell r="AV8656">
            <v>0</v>
          </cell>
          <cell r="AW8656">
            <v>0</v>
          </cell>
          <cell r="AX8656">
            <v>0</v>
          </cell>
          <cell r="AY8656">
            <v>37446</v>
          </cell>
          <cell r="AZ8656">
            <v>38671</v>
          </cell>
          <cell r="BB8656">
            <v>37446</v>
          </cell>
          <cell r="BH8656">
            <v>0</v>
          </cell>
          <cell r="BI8656" t="str">
            <v>EUR</v>
          </cell>
          <cell r="BK8656">
            <v>37446</v>
          </cell>
          <cell r="BM8656">
            <v>0</v>
          </cell>
          <cell r="BN8656">
            <v>0</v>
          </cell>
          <cell r="BO8656">
            <v>0</v>
          </cell>
          <cell r="BP8656">
            <v>0</v>
          </cell>
          <cell r="BQ8656">
            <v>0</v>
          </cell>
          <cell r="BR8656">
            <v>0</v>
          </cell>
          <cell r="BS8656">
            <v>0</v>
          </cell>
          <cell r="BT8656">
            <v>0</v>
          </cell>
          <cell r="BU8656">
            <v>0</v>
          </cell>
          <cell r="BV8656">
            <v>0</v>
          </cell>
          <cell r="BW8656">
            <v>0</v>
          </cell>
          <cell r="BX8656">
            <v>0</v>
          </cell>
          <cell r="BY8656">
            <v>0</v>
          </cell>
          <cell r="BZ8656">
            <v>0</v>
          </cell>
          <cell r="CA8656">
            <v>0</v>
          </cell>
          <cell r="CB8656">
            <v>0</v>
          </cell>
        </row>
        <row r="8657">
          <cell r="B8657" t="str">
            <v>E504</v>
          </cell>
          <cell r="C8657" t="str">
            <v>Pequenas conserv. fort. BT-Ribeira Brava</v>
          </cell>
          <cell r="D8657" t="str">
            <v>D203029-02</v>
          </cell>
          <cell r="E8657" t="str">
            <v>D203029-02</v>
          </cell>
          <cell r="F8657" t="str">
            <v>0700</v>
          </cell>
          <cell r="G8657">
            <v>0</v>
          </cell>
          <cell r="H8657" t="str">
            <v>EEM1</v>
          </cell>
          <cell r="I8657">
            <v>0</v>
          </cell>
          <cell r="J8657">
            <v>0</v>
          </cell>
          <cell r="K8657" t="str">
            <v>50000763</v>
          </cell>
          <cell r="L8657">
            <v>0</v>
          </cell>
          <cell r="M8657">
            <v>0</v>
          </cell>
          <cell r="N8657">
            <v>0</v>
          </cell>
          <cell r="O8657" t="str">
            <v>JBARBEITO</v>
          </cell>
          <cell r="P8657" t="str">
            <v>14:45:40</v>
          </cell>
          <cell r="Q8657" t="str">
            <v>DLUIS</v>
          </cell>
          <cell r="R8657" t="str">
            <v>11:12:12</v>
          </cell>
          <cell r="S8657" t="str">
            <v>EEM</v>
          </cell>
          <cell r="T8657">
            <v>0</v>
          </cell>
          <cell r="U8657">
            <v>0</v>
          </cell>
          <cell r="V8657">
            <v>0</v>
          </cell>
          <cell r="W8657" t="str">
            <v>EUR</v>
          </cell>
          <cell r="X8657" t="str">
            <v>00</v>
          </cell>
          <cell r="Y8657" t="str">
            <v>00</v>
          </cell>
          <cell r="Z8657">
            <v>0</v>
          </cell>
          <cell r="AA8657" t="str">
            <v>X</v>
          </cell>
          <cell r="AB8657">
            <v>0</v>
          </cell>
          <cell r="AC8657">
            <v>0</v>
          </cell>
          <cell r="AD8657">
            <v>0</v>
          </cell>
          <cell r="AE8657" t="str">
            <v>0000</v>
          </cell>
          <cell r="AF8657" t="str">
            <v>EEM</v>
          </cell>
          <cell r="AG8657">
            <v>0</v>
          </cell>
          <cell r="AH8657" t="str">
            <v>Eng. Xavier</v>
          </cell>
          <cell r="AI8657" t="str">
            <v>585</v>
          </cell>
          <cell r="AJ8657">
            <v>0</v>
          </cell>
          <cell r="AK8657" t="str">
            <v>X</v>
          </cell>
          <cell r="AL8657">
            <v>0</v>
          </cell>
          <cell r="AM8657">
            <v>0</v>
          </cell>
          <cell r="AN8657">
            <v>0</v>
          </cell>
          <cell r="AO8657">
            <v>0</v>
          </cell>
          <cell r="AP8657">
            <v>0</v>
          </cell>
          <cell r="AQ8657">
            <v>0</v>
          </cell>
          <cell r="AR8657">
            <v>0</v>
          </cell>
          <cell r="AS8657">
            <v>0</v>
          </cell>
          <cell r="AT8657">
            <v>0</v>
          </cell>
          <cell r="AU8657">
            <v>0</v>
          </cell>
          <cell r="AV8657">
            <v>0</v>
          </cell>
          <cell r="AW8657">
            <v>0</v>
          </cell>
          <cell r="AX8657">
            <v>0</v>
          </cell>
          <cell r="AY8657">
            <v>37446</v>
          </cell>
          <cell r="AZ8657">
            <v>38126</v>
          </cell>
          <cell r="BB8657">
            <v>38126</v>
          </cell>
          <cell r="BH8657">
            <v>0</v>
          </cell>
          <cell r="BI8657" t="str">
            <v>EUR</v>
          </cell>
          <cell r="BK8657">
            <v>37446</v>
          </cell>
          <cell r="BM8657">
            <v>0</v>
          </cell>
          <cell r="BN8657">
            <v>0</v>
          </cell>
          <cell r="BO8657">
            <v>0</v>
          </cell>
          <cell r="BP8657">
            <v>0</v>
          </cell>
          <cell r="BQ8657">
            <v>0</v>
          </cell>
          <cell r="BR8657">
            <v>0</v>
          </cell>
          <cell r="BS8657">
            <v>0</v>
          </cell>
          <cell r="BT8657">
            <v>0</v>
          </cell>
          <cell r="BU8657">
            <v>0</v>
          </cell>
          <cell r="BV8657">
            <v>0</v>
          </cell>
          <cell r="BW8657">
            <v>0</v>
          </cell>
          <cell r="BX8657">
            <v>0</v>
          </cell>
          <cell r="BY8657">
            <v>0</v>
          </cell>
          <cell r="BZ8657">
            <v>0</v>
          </cell>
          <cell r="CA8657">
            <v>0</v>
          </cell>
          <cell r="CB8657">
            <v>0</v>
          </cell>
        </row>
        <row r="8658">
          <cell r="B8658" t="str">
            <v>E504</v>
          </cell>
          <cell r="C8658" t="str">
            <v>Pequenas conserv.fort.BT-Câmara de Lobos</v>
          </cell>
          <cell r="D8658" t="str">
            <v>D203019-02</v>
          </cell>
          <cell r="E8658" t="str">
            <v>D203019-02</v>
          </cell>
          <cell r="F8658" t="str">
            <v>0700</v>
          </cell>
          <cell r="G8658">
            <v>0</v>
          </cell>
          <cell r="H8658" t="str">
            <v>EEM1</v>
          </cell>
          <cell r="I8658" t="str">
            <v>02</v>
          </cell>
          <cell r="J8658" t="str">
            <v>B5</v>
          </cell>
          <cell r="K8658" t="str">
            <v>50000763</v>
          </cell>
          <cell r="L8658" t="str">
            <v>X</v>
          </cell>
          <cell r="M8658">
            <v>0</v>
          </cell>
          <cell r="N8658">
            <v>0</v>
          </cell>
          <cell r="O8658" t="str">
            <v>JBARBEITO</v>
          </cell>
          <cell r="P8658" t="str">
            <v>14:46:49</v>
          </cell>
          <cell r="Q8658" t="str">
            <v>JUVENAL</v>
          </cell>
          <cell r="R8658" t="str">
            <v>10:44:07</v>
          </cell>
          <cell r="S8658" t="str">
            <v>EEM</v>
          </cell>
          <cell r="T8658">
            <v>0</v>
          </cell>
          <cell r="U8658">
            <v>0</v>
          </cell>
          <cell r="V8658">
            <v>0</v>
          </cell>
          <cell r="W8658" t="str">
            <v>EUR</v>
          </cell>
          <cell r="X8658" t="str">
            <v>00</v>
          </cell>
          <cell r="Y8658" t="str">
            <v>00</v>
          </cell>
          <cell r="Z8658">
            <v>0</v>
          </cell>
          <cell r="AA8658" t="str">
            <v>X</v>
          </cell>
          <cell r="AB8658">
            <v>0</v>
          </cell>
          <cell r="AC8658">
            <v>0</v>
          </cell>
          <cell r="AD8658">
            <v>0</v>
          </cell>
          <cell r="AE8658" t="str">
            <v>0000</v>
          </cell>
          <cell r="AF8658" t="str">
            <v>EEM</v>
          </cell>
          <cell r="AG8658">
            <v>0</v>
          </cell>
          <cell r="AH8658" t="str">
            <v>Eng. Xavier</v>
          </cell>
          <cell r="AI8658" t="str">
            <v>585</v>
          </cell>
          <cell r="AJ8658">
            <v>0</v>
          </cell>
          <cell r="AK8658" t="str">
            <v>X</v>
          </cell>
          <cell r="AL8658">
            <v>0</v>
          </cell>
          <cell r="AM8658">
            <v>0</v>
          </cell>
          <cell r="AN8658">
            <v>0</v>
          </cell>
          <cell r="AO8658">
            <v>0</v>
          </cell>
          <cell r="AP8658">
            <v>0</v>
          </cell>
          <cell r="AQ8658">
            <v>0</v>
          </cell>
          <cell r="AR8658">
            <v>0</v>
          </cell>
          <cell r="AS8658">
            <v>0</v>
          </cell>
          <cell r="AT8658">
            <v>0</v>
          </cell>
          <cell r="AU8658">
            <v>0</v>
          </cell>
          <cell r="AV8658">
            <v>0</v>
          </cell>
          <cell r="AW8658">
            <v>0</v>
          </cell>
          <cell r="AX8658">
            <v>0</v>
          </cell>
          <cell r="AY8658">
            <v>37446</v>
          </cell>
          <cell r="AZ8658">
            <v>38302</v>
          </cell>
          <cell r="BB8658">
            <v>37446</v>
          </cell>
          <cell r="BH8658">
            <v>0</v>
          </cell>
          <cell r="BI8658" t="str">
            <v>EUR</v>
          </cell>
          <cell r="BK8658">
            <v>37446</v>
          </cell>
          <cell r="BM8658">
            <v>0</v>
          </cell>
          <cell r="BN8658">
            <v>0</v>
          </cell>
          <cell r="BO8658">
            <v>0</v>
          </cell>
          <cell r="BP8658">
            <v>0</v>
          </cell>
          <cell r="BQ8658">
            <v>0</v>
          </cell>
          <cell r="BR8658">
            <v>0</v>
          </cell>
          <cell r="BS8658">
            <v>0</v>
          </cell>
          <cell r="BT8658">
            <v>0</v>
          </cell>
          <cell r="BU8658">
            <v>0</v>
          </cell>
          <cell r="BV8658">
            <v>0</v>
          </cell>
          <cell r="BW8658">
            <v>0</v>
          </cell>
          <cell r="BX8658">
            <v>0</v>
          </cell>
          <cell r="BY8658">
            <v>0</v>
          </cell>
          <cell r="BZ8658">
            <v>0</v>
          </cell>
          <cell r="CA8658">
            <v>0</v>
          </cell>
          <cell r="CB8658">
            <v>0</v>
          </cell>
        </row>
        <row r="8659">
          <cell r="B8659" t="str">
            <v>E504</v>
          </cell>
          <cell r="C8659" t="str">
            <v>Pequenas conserv. fort. BT - Santana</v>
          </cell>
          <cell r="D8659" t="str">
            <v>D201039-02</v>
          </cell>
          <cell r="E8659" t="str">
            <v>D201039-02</v>
          </cell>
          <cell r="F8659" t="str">
            <v>0700</v>
          </cell>
          <cell r="G8659">
            <v>0</v>
          </cell>
          <cell r="H8659" t="str">
            <v>EEM1</v>
          </cell>
          <cell r="I8659" t="str">
            <v>02</v>
          </cell>
          <cell r="J8659" t="str">
            <v>B5</v>
          </cell>
          <cell r="K8659" t="str">
            <v>50000763</v>
          </cell>
          <cell r="L8659" t="str">
            <v>X</v>
          </cell>
          <cell r="M8659">
            <v>0</v>
          </cell>
          <cell r="N8659" t="str">
            <v>2005 IMPREVISTA</v>
          </cell>
          <cell r="O8659" t="str">
            <v>JBARBEITO</v>
          </cell>
          <cell r="P8659" t="str">
            <v>14:49:52</v>
          </cell>
          <cell r="Q8659" t="str">
            <v>JUVENAL</v>
          </cell>
          <cell r="R8659" t="str">
            <v>14:02:49</v>
          </cell>
          <cell r="S8659" t="str">
            <v>EEM</v>
          </cell>
          <cell r="T8659">
            <v>0</v>
          </cell>
          <cell r="U8659">
            <v>0</v>
          </cell>
          <cell r="V8659">
            <v>0</v>
          </cell>
          <cell r="W8659" t="str">
            <v>EUR</v>
          </cell>
          <cell r="X8659" t="str">
            <v>00</v>
          </cell>
          <cell r="Y8659" t="str">
            <v>00</v>
          </cell>
          <cell r="Z8659">
            <v>0</v>
          </cell>
          <cell r="AA8659" t="str">
            <v>X</v>
          </cell>
          <cell r="AB8659">
            <v>0</v>
          </cell>
          <cell r="AC8659">
            <v>0</v>
          </cell>
          <cell r="AD8659">
            <v>0</v>
          </cell>
          <cell r="AE8659" t="str">
            <v>0000</v>
          </cell>
          <cell r="AF8659" t="str">
            <v>EEM</v>
          </cell>
          <cell r="AG8659">
            <v>0</v>
          </cell>
          <cell r="AH8659" t="str">
            <v>Eng. Velosa</v>
          </cell>
          <cell r="AI8659" t="str">
            <v>586</v>
          </cell>
          <cell r="AJ8659">
            <v>0</v>
          </cell>
          <cell r="AK8659" t="str">
            <v>X</v>
          </cell>
          <cell r="AL8659">
            <v>0</v>
          </cell>
          <cell r="AM8659">
            <v>0</v>
          </cell>
          <cell r="AN8659">
            <v>0</v>
          </cell>
          <cell r="AO8659">
            <v>0</v>
          </cell>
          <cell r="AP8659">
            <v>0</v>
          </cell>
          <cell r="AQ8659">
            <v>0</v>
          </cell>
          <cell r="AR8659">
            <v>0</v>
          </cell>
          <cell r="AS8659">
            <v>0</v>
          </cell>
          <cell r="AT8659">
            <v>0</v>
          </cell>
          <cell r="AU8659">
            <v>0</v>
          </cell>
          <cell r="AV8659">
            <v>0</v>
          </cell>
          <cell r="AW8659">
            <v>0</v>
          </cell>
          <cell r="AX8659">
            <v>0</v>
          </cell>
          <cell r="AY8659">
            <v>37446</v>
          </cell>
          <cell r="AZ8659">
            <v>38394</v>
          </cell>
          <cell r="BB8659">
            <v>37446</v>
          </cell>
          <cell r="BH8659">
            <v>0</v>
          </cell>
          <cell r="BI8659" t="str">
            <v>EUR</v>
          </cell>
          <cell r="BK8659">
            <v>37446</v>
          </cell>
          <cell r="BM8659">
            <v>0</v>
          </cell>
          <cell r="BN8659">
            <v>0</v>
          </cell>
          <cell r="BO8659">
            <v>0</v>
          </cell>
          <cell r="BP8659">
            <v>0</v>
          </cell>
          <cell r="BQ8659">
            <v>0</v>
          </cell>
          <cell r="BR8659">
            <v>0</v>
          </cell>
          <cell r="BS8659">
            <v>0</v>
          </cell>
          <cell r="BT8659">
            <v>0</v>
          </cell>
          <cell r="BU8659">
            <v>0</v>
          </cell>
          <cell r="BV8659">
            <v>0</v>
          </cell>
          <cell r="BW8659">
            <v>0</v>
          </cell>
          <cell r="BX8659">
            <v>0</v>
          </cell>
          <cell r="BY8659">
            <v>0</v>
          </cell>
          <cell r="BZ8659">
            <v>0</v>
          </cell>
          <cell r="CA8659">
            <v>0</v>
          </cell>
          <cell r="CB8659">
            <v>0</v>
          </cell>
        </row>
        <row r="8660">
          <cell r="B8660" t="str">
            <v>E504</v>
          </cell>
          <cell r="C8660" t="str">
            <v>Pequenas conserv. fort. BT - Machico</v>
          </cell>
          <cell r="D8660" t="str">
            <v>D202019-02</v>
          </cell>
          <cell r="E8660" t="str">
            <v>D202019-02</v>
          </cell>
          <cell r="F8660" t="str">
            <v>0700</v>
          </cell>
          <cell r="G8660">
            <v>0</v>
          </cell>
          <cell r="H8660" t="str">
            <v>EEM1</v>
          </cell>
          <cell r="I8660" t="str">
            <v>02</v>
          </cell>
          <cell r="J8660" t="str">
            <v>B5</v>
          </cell>
          <cell r="K8660" t="str">
            <v>50000763</v>
          </cell>
          <cell r="L8660" t="str">
            <v>X</v>
          </cell>
          <cell r="M8660">
            <v>0</v>
          </cell>
          <cell r="N8660">
            <v>0</v>
          </cell>
          <cell r="O8660" t="str">
            <v>JBARBEITO</v>
          </cell>
          <cell r="P8660" t="str">
            <v>14:52:22</v>
          </cell>
          <cell r="Q8660" t="str">
            <v>HNICOLAU</v>
          </cell>
          <cell r="R8660" t="str">
            <v>09:00:19</v>
          </cell>
          <cell r="S8660" t="str">
            <v>EEM</v>
          </cell>
          <cell r="T8660">
            <v>0</v>
          </cell>
          <cell r="U8660">
            <v>0</v>
          </cell>
          <cell r="V8660">
            <v>0</v>
          </cell>
          <cell r="W8660" t="str">
            <v>EUR</v>
          </cell>
          <cell r="X8660" t="str">
            <v>00</v>
          </cell>
          <cell r="Y8660" t="str">
            <v>00</v>
          </cell>
          <cell r="Z8660">
            <v>0</v>
          </cell>
          <cell r="AA8660" t="str">
            <v>X</v>
          </cell>
          <cell r="AB8660">
            <v>0</v>
          </cell>
          <cell r="AC8660">
            <v>0</v>
          </cell>
          <cell r="AD8660">
            <v>0</v>
          </cell>
          <cell r="AE8660" t="str">
            <v>0000</v>
          </cell>
          <cell r="AF8660" t="str">
            <v>EEM</v>
          </cell>
          <cell r="AG8660">
            <v>0</v>
          </cell>
          <cell r="AH8660" t="str">
            <v>Eng. Velosa</v>
          </cell>
          <cell r="AI8660" t="str">
            <v>586</v>
          </cell>
          <cell r="AJ8660">
            <v>0</v>
          </cell>
          <cell r="AK8660" t="str">
            <v>X</v>
          </cell>
          <cell r="AL8660">
            <v>0</v>
          </cell>
          <cell r="AM8660">
            <v>0</v>
          </cell>
          <cell r="AN8660">
            <v>0</v>
          </cell>
          <cell r="AO8660">
            <v>0</v>
          </cell>
          <cell r="AP8660">
            <v>0</v>
          </cell>
          <cell r="AQ8660">
            <v>0</v>
          </cell>
          <cell r="AR8660">
            <v>0</v>
          </cell>
          <cell r="AS8660">
            <v>0</v>
          </cell>
          <cell r="AT8660">
            <v>0</v>
          </cell>
          <cell r="AU8660">
            <v>0</v>
          </cell>
          <cell r="AV8660">
            <v>0</v>
          </cell>
          <cell r="AW8660">
            <v>0</v>
          </cell>
          <cell r="AX8660">
            <v>0</v>
          </cell>
          <cell r="AY8660">
            <v>37446</v>
          </cell>
          <cell r="AZ8660">
            <v>38469</v>
          </cell>
          <cell r="BB8660">
            <v>37446</v>
          </cell>
          <cell r="BH8660">
            <v>0</v>
          </cell>
          <cell r="BI8660" t="str">
            <v>EUR</v>
          </cell>
          <cell r="BK8660">
            <v>37446</v>
          </cell>
          <cell r="BM8660">
            <v>0</v>
          </cell>
          <cell r="BN8660">
            <v>0</v>
          </cell>
          <cell r="BO8660">
            <v>0</v>
          </cell>
          <cell r="BP8660">
            <v>0</v>
          </cell>
          <cell r="BQ8660">
            <v>0</v>
          </cell>
          <cell r="BR8660">
            <v>0</v>
          </cell>
          <cell r="BS8660">
            <v>0</v>
          </cell>
          <cell r="BT8660">
            <v>0</v>
          </cell>
          <cell r="BU8660">
            <v>0</v>
          </cell>
          <cell r="BV8660">
            <v>0</v>
          </cell>
          <cell r="BW8660">
            <v>0</v>
          </cell>
          <cell r="BX8660">
            <v>0</v>
          </cell>
          <cell r="BY8660">
            <v>0</v>
          </cell>
          <cell r="BZ8660">
            <v>0</v>
          </cell>
          <cell r="CA8660">
            <v>0</v>
          </cell>
          <cell r="CB8660">
            <v>0</v>
          </cell>
        </row>
        <row r="8661">
          <cell r="B8661" t="str">
            <v>E504</v>
          </cell>
          <cell r="C8661" t="str">
            <v>BT-Cons Pequenas cons. fort.-Santa Cruz</v>
          </cell>
          <cell r="D8661" t="str">
            <v>D202029-02</v>
          </cell>
          <cell r="E8661" t="str">
            <v>D202029-02</v>
          </cell>
          <cell r="F8661" t="str">
            <v>0700</v>
          </cell>
          <cell r="G8661">
            <v>0</v>
          </cell>
          <cell r="H8661" t="str">
            <v>EEM1</v>
          </cell>
          <cell r="I8661" t="str">
            <v>02</v>
          </cell>
          <cell r="J8661" t="str">
            <v>B5</v>
          </cell>
          <cell r="K8661" t="str">
            <v>50000763</v>
          </cell>
          <cell r="L8661" t="str">
            <v>X</v>
          </cell>
          <cell r="M8661">
            <v>0</v>
          </cell>
          <cell r="N8661" t="str">
            <v>2005-IMPREVISTA</v>
          </cell>
          <cell r="O8661" t="str">
            <v>JBARBEITO</v>
          </cell>
          <cell r="P8661" t="str">
            <v>14:54:08</v>
          </cell>
          <cell r="Q8661" t="str">
            <v>HNICOLAU</v>
          </cell>
          <cell r="R8661" t="str">
            <v>09:01:45</v>
          </cell>
          <cell r="S8661" t="str">
            <v>EEM</v>
          </cell>
          <cell r="T8661">
            <v>0</v>
          </cell>
          <cell r="U8661">
            <v>0</v>
          </cell>
          <cell r="V8661">
            <v>0</v>
          </cell>
          <cell r="W8661" t="str">
            <v>EUR</v>
          </cell>
          <cell r="X8661" t="str">
            <v>00</v>
          </cell>
          <cell r="Y8661" t="str">
            <v>00</v>
          </cell>
          <cell r="Z8661">
            <v>0</v>
          </cell>
          <cell r="AA8661" t="str">
            <v>X</v>
          </cell>
          <cell r="AB8661">
            <v>0</v>
          </cell>
          <cell r="AC8661">
            <v>0</v>
          </cell>
          <cell r="AD8661">
            <v>0</v>
          </cell>
          <cell r="AE8661" t="str">
            <v>0000</v>
          </cell>
          <cell r="AF8661" t="str">
            <v>EEM</v>
          </cell>
          <cell r="AG8661">
            <v>0</v>
          </cell>
          <cell r="AH8661" t="str">
            <v>Eng. Velosa</v>
          </cell>
          <cell r="AI8661" t="str">
            <v>586</v>
          </cell>
          <cell r="AJ8661">
            <v>0</v>
          </cell>
          <cell r="AK8661" t="str">
            <v>X</v>
          </cell>
          <cell r="AL8661">
            <v>0</v>
          </cell>
          <cell r="AM8661">
            <v>0</v>
          </cell>
          <cell r="AN8661">
            <v>0</v>
          </cell>
          <cell r="AO8661">
            <v>0</v>
          </cell>
          <cell r="AP8661">
            <v>0</v>
          </cell>
          <cell r="AQ8661">
            <v>0</v>
          </cell>
          <cell r="AR8661">
            <v>0</v>
          </cell>
          <cell r="AS8661">
            <v>0</v>
          </cell>
          <cell r="AT8661">
            <v>0</v>
          </cell>
          <cell r="AU8661">
            <v>0</v>
          </cell>
          <cell r="AV8661">
            <v>0</v>
          </cell>
          <cell r="AW8661">
            <v>0</v>
          </cell>
          <cell r="AX8661">
            <v>0</v>
          </cell>
          <cell r="AY8661">
            <v>37446</v>
          </cell>
          <cell r="AZ8661">
            <v>38454</v>
          </cell>
          <cell r="BB8661">
            <v>37446</v>
          </cell>
          <cell r="BH8661">
            <v>0</v>
          </cell>
          <cell r="BI8661" t="str">
            <v>EUR</v>
          </cell>
          <cell r="BK8661">
            <v>37446</v>
          </cell>
          <cell r="BM8661">
            <v>0</v>
          </cell>
          <cell r="BN8661">
            <v>0</v>
          </cell>
          <cell r="BO8661">
            <v>0</v>
          </cell>
          <cell r="BP8661">
            <v>0</v>
          </cell>
          <cell r="BQ8661">
            <v>0</v>
          </cell>
          <cell r="BR8661">
            <v>0</v>
          </cell>
          <cell r="BS8661">
            <v>0</v>
          </cell>
          <cell r="BT8661">
            <v>0</v>
          </cell>
          <cell r="BU8661">
            <v>0</v>
          </cell>
          <cell r="BV8661">
            <v>0</v>
          </cell>
          <cell r="BW8661">
            <v>0</v>
          </cell>
          <cell r="BX8661">
            <v>0</v>
          </cell>
          <cell r="BY8661">
            <v>0</v>
          </cell>
          <cell r="BZ8661">
            <v>0</v>
          </cell>
          <cell r="CA8661">
            <v>0</v>
          </cell>
          <cell r="CB8661">
            <v>0</v>
          </cell>
        </row>
        <row r="8662">
          <cell r="B8662" t="str">
            <v>E504</v>
          </cell>
          <cell r="C8662" t="str">
            <v>Contagem devolução material-Funchal</v>
          </cell>
          <cell r="D8662" t="str">
            <v>D199-99</v>
          </cell>
          <cell r="E8662" t="str">
            <v>D199-99</v>
          </cell>
          <cell r="F8662" t="str">
            <v>0700</v>
          </cell>
          <cell r="G8662">
            <v>0</v>
          </cell>
          <cell r="H8662" t="str">
            <v>EEM1</v>
          </cell>
          <cell r="I8662" t="str">
            <v>02</v>
          </cell>
          <cell r="J8662" t="str">
            <v>B5</v>
          </cell>
          <cell r="K8662">
            <v>0</v>
          </cell>
          <cell r="L8662" t="str">
            <v>X</v>
          </cell>
          <cell r="M8662">
            <v>0</v>
          </cell>
          <cell r="N8662">
            <v>0</v>
          </cell>
          <cell r="O8662" t="str">
            <v>JBARBEITO</v>
          </cell>
          <cell r="P8662" t="str">
            <v>15:04:05</v>
          </cell>
          <cell r="Q8662" t="str">
            <v>SFARIA</v>
          </cell>
          <cell r="R8662" t="str">
            <v>09:01:21</v>
          </cell>
          <cell r="S8662" t="str">
            <v>EEM</v>
          </cell>
          <cell r="T8662">
            <v>0</v>
          </cell>
          <cell r="U8662">
            <v>0</v>
          </cell>
          <cell r="V8662">
            <v>0</v>
          </cell>
          <cell r="W8662" t="str">
            <v>EUR</v>
          </cell>
          <cell r="X8662" t="str">
            <v>00</v>
          </cell>
          <cell r="Y8662" t="str">
            <v>00</v>
          </cell>
          <cell r="Z8662">
            <v>0</v>
          </cell>
          <cell r="AA8662">
            <v>0</v>
          </cell>
          <cell r="AB8662" t="str">
            <v>X</v>
          </cell>
          <cell r="AC8662">
            <v>0</v>
          </cell>
          <cell r="AD8662">
            <v>0</v>
          </cell>
          <cell r="AE8662" t="str">
            <v>0000</v>
          </cell>
          <cell r="AF8662" t="str">
            <v>EEM</v>
          </cell>
          <cell r="AG8662">
            <v>0</v>
          </cell>
          <cell r="AH8662" t="str">
            <v>Eng. Vasconcelos</v>
          </cell>
          <cell r="AI8662" t="str">
            <v>572</v>
          </cell>
          <cell r="AJ8662">
            <v>0</v>
          </cell>
          <cell r="AK8662" t="str">
            <v>X</v>
          </cell>
          <cell r="AL8662">
            <v>0</v>
          </cell>
          <cell r="AM8662">
            <v>0</v>
          </cell>
          <cell r="AN8662">
            <v>0</v>
          </cell>
          <cell r="AO8662">
            <v>0</v>
          </cell>
          <cell r="AP8662">
            <v>0</v>
          </cell>
          <cell r="AQ8662">
            <v>0</v>
          </cell>
          <cell r="AR8662">
            <v>0</v>
          </cell>
          <cell r="AS8662">
            <v>0</v>
          </cell>
          <cell r="AT8662">
            <v>0</v>
          </cell>
          <cell r="AU8662">
            <v>0</v>
          </cell>
          <cell r="AV8662">
            <v>0</v>
          </cell>
          <cell r="AW8662">
            <v>0</v>
          </cell>
          <cell r="AX8662">
            <v>0</v>
          </cell>
          <cell r="AY8662">
            <v>37446</v>
          </cell>
          <cell r="AZ8662">
            <v>38527</v>
          </cell>
          <cell r="BB8662">
            <v>37446</v>
          </cell>
          <cell r="BD8662">
            <v>38527</v>
          </cell>
          <cell r="BH8662">
            <v>0</v>
          </cell>
          <cell r="BI8662" t="str">
            <v>EUR</v>
          </cell>
          <cell r="BM8662">
            <v>0</v>
          </cell>
          <cell r="BN8662">
            <v>0</v>
          </cell>
          <cell r="BO8662">
            <v>0</v>
          </cell>
          <cell r="BP8662">
            <v>0</v>
          </cell>
          <cell r="BQ8662">
            <v>0</v>
          </cell>
          <cell r="BR8662">
            <v>0</v>
          </cell>
          <cell r="BS8662">
            <v>0</v>
          </cell>
          <cell r="BT8662">
            <v>0</v>
          </cell>
          <cell r="BU8662">
            <v>0</v>
          </cell>
          <cell r="BV8662">
            <v>0</v>
          </cell>
          <cell r="BW8662">
            <v>0</v>
          </cell>
          <cell r="BX8662">
            <v>0</v>
          </cell>
          <cell r="BY8662">
            <v>0</v>
          </cell>
          <cell r="BZ8662">
            <v>0</v>
          </cell>
          <cell r="CA8662">
            <v>0</v>
          </cell>
          <cell r="CB8662">
            <v>0</v>
          </cell>
        </row>
        <row r="8663">
          <cell r="B8663" t="str">
            <v>E504</v>
          </cell>
          <cell r="C8663" t="str">
            <v>Contagem devolução material-Santa Cruz</v>
          </cell>
          <cell r="D8663" t="str">
            <v>D202029-02</v>
          </cell>
          <cell r="E8663" t="str">
            <v>D202029-02</v>
          </cell>
          <cell r="F8663" t="str">
            <v>0700</v>
          </cell>
          <cell r="G8663">
            <v>0</v>
          </cell>
          <cell r="H8663" t="str">
            <v>EEM1</v>
          </cell>
          <cell r="I8663" t="str">
            <v>02</v>
          </cell>
          <cell r="J8663" t="str">
            <v>B5</v>
          </cell>
          <cell r="K8663" t="str">
            <v>50000772</v>
          </cell>
          <cell r="L8663" t="str">
            <v>X</v>
          </cell>
          <cell r="M8663">
            <v>0</v>
          </cell>
          <cell r="N8663">
            <v>0</v>
          </cell>
          <cell r="O8663" t="str">
            <v>JBARBEITO</v>
          </cell>
          <cell r="P8663" t="str">
            <v>15:08:05</v>
          </cell>
          <cell r="Q8663" t="str">
            <v>SFARIA</v>
          </cell>
          <cell r="R8663" t="str">
            <v>09:02:43</v>
          </cell>
          <cell r="S8663" t="str">
            <v>EEM</v>
          </cell>
          <cell r="T8663">
            <v>0</v>
          </cell>
          <cell r="U8663">
            <v>0</v>
          </cell>
          <cell r="V8663">
            <v>0</v>
          </cell>
          <cell r="W8663" t="str">
            <v>EUR</v>
          </cell>
          <cell r="X8663" t="str">
            <v>00</v>
          </cell>
          <cell r="Y8663" t="str">
            <v>00</v>
          </cell>
          <cell r="Z8663">
            <v>0</v>
          </cell>
          <cell r="AA8663">
            <v>0</v>
          </cell>
          <cell r="AB8663" t="str">
            <v>X</v>
          </cell>
          <cell r="AC8663">
            <v>0</v>
          </cell>
          <cell r="AD8663">
            <v>0</v>
          </cell>
          <cell r="AE8663" t="str">
            <v>0000</v>
          </cell>
          <cell r="AF8663" t="str">
            <v>EEM</v>
          </cell>
          <cell r="AG8663">
            <v>0</v>
          </cell>
          <cell r="AH8663" t="str">
            <v>Eng. Velosa</v>
          </cell>
          <cell r="AI8663" t="str">
            <v>586</v>
          </cell>
          <cell r="AJ8663">
            <v>0</v>
          </cell>
          <cell r="AK8663" t="str">
            <v>X</v>
          </cell>
          <cell r="AL8663">
            <v>0</v>
          </cell>
          <cell r="AM8663">
            <v>0</v>
          </cell>
          <cell r="AN8663">
            <v>0</v>
          </cell>
          <cell r="AO8663">
            <v>0</v>
          </cell>
          <cell r="AP8663">
            <v>0</v>
          </cell>
          <cell r="AQ8663">
            <v>0</v>
          </cell>
          <cell r="AR8663">
            <v>0</v>
          </cell>
          <cell r="AS8663">
            <v>0</v>
          </cell>
          <cell r="AT8663">
            <v>0</v>
          </cell>
          <cell r="AU8663">
            <v>0</v>
          </cell>
          <cell r="AV8663">
            <v>0</v>
          </cell>
          <cell r="AW8663">
            <v>0</v>
          </cell>
          <cell r="AX8663">
            <v>0</v>
          </cell>
          <cell r="AY8663">
            <v>37446</v>
          </cell>
          <cell r="AZ8663">
            <v>38527</v>
          </cell>
          <cell r="BB8663">
            <v>37446</v>
          </cell>
          <cell r="BD8663">
            <v>38527</v>
          </cell>
          <cell r="BH8663">
            <v>0</v>
          </cell>
          <cell r="BI8663" t="str">
            <v>EUR</v>
          </cell>
          <cell r="BM8663">
            <v>0</v>
          </cell>
          <cell r="BN8663">
            <v>0</v>
          </cell>
          <cell r="BO8663">
            <v>0</v>
          </cell>
          <cell r="BP8663">
            <v>0</v>
          </cell>
          <cell r="BQ8663">
            <v>0</v>
          </cell>
          <cell r="BR8663">
            <v>0</v>
          </cell>
          <cell r="BS8663">
            <v>0</v>
          </cell>
          <cell r="BT8663">
            <v>0</v>
          </cell>
          <cell r="BU8663">
            <v>0</v>
          </cell>
          <cell r="BV8663">
            <v>0</v>
          </cell>
          <cell r="BW8663">
            <v>0</v>
          </cell>
          <cell r="BX8663">
            <v>0</v>
          </cell>
          <cell r="BY8663">
            <v>0</v>
          </cell>
          <cell r="BZ8663">
            <v>0</v>
          </cell>
          <cell r="CA8663">
            <v>0</v>
          </cell>
          <cell r="CB8663">
            <v>0</v>
          </cell>
        </row>
        <row r="8664">
          <cell r="B8664" t="str">
            <v>E504</v>
          </cell>
          <cell r="C8664" t="str">
            <v>Contagem devolução material-Machico</v>
          </cell>
          <cell r="D8664" t="str">
            <v>D202019-02</v>
          </cell>
          <cell r="E8664" t="str">
            <v>D202019-02</v>
          </cell>
          <cell r="F8664" t="str">
            <v>0700</v>
          </cell>
          <cell r="G8664">
            <v>0</v>
          </cell>
          <cell r="H8664" t="str">
            <v>EEM1</v>
          </cell>
          <cell r="I8664" t="str">
            <v>02</v>
          </cell>
          <cell r="J8664" t="str">
            <v>B5</v>
          </cell>
          <cell r="K8664" t="str">
            <v>50000773</v>
          </cell>
          <cell r="L8664" t="str">
            <v>X</v>
          </cell>
          <cell r="M8664">
            <v>0</v>
          </cell>
          <cell r="N8664">
            <v>0</v>
          </cell>
          <cell r="O8664" t="str">
            <v>JBARBEITO</v>
          </cell>
          <cell r="P8664" t="str">
            <v>15:11:35</v>
          </cell>
          <cell r="Q8664" t="str">
            <v>SFARIA</v>
          </cell>
          <cell r="R8664" t="str">
            <v>09:01:57</v>
          </cell>
          <cell r="S8664" t="str">
            <v>EEM</v>
          </cell>
          <cell r="T8664">
            <v>0</v>
          </cell>
          <cell r="U8664">
            <v>0</v>
          </cell>
          <cell r="V8664">
            <v>0</v>
          </cell>
          <cell r="W8664" t="str">
            <v>EUR</v>
          </cell>
          <cell r="X8664" t="str">
            <v>00</v>
          </cell>
          <cell r="Y8664" t="str">
            <v>00</v>
          </cell>
          <cell r="Z8664">
            <v>0</v>
          </cell>
          <cell r="AA8664">
            <v>0</v>
          </cell>
          <cell r="AB8664" t="str">
            <v>X</v>
          </cell>
          <cell r="AC8664">
            <v>0</v>
          </cell>
          <cell r="AD8664">
            <v>0</v>
          </cell>
          <cell r="AE8664" t="str">
            <v>0000</v>
          </cell>
          <cell r="AF8664" t="str">
            <v>EEM</v>
          </cell>
          <cell r="AG8664">
            <v>0</v>
          </cell>
          <cell r="AH8664" t="str">
            <v>Eng. Velosa</v>
          </cell>
          <cell r="AI8664" t="str">
            <v>586</v>
          </cell>
          <cell r="AJ8664">
            <v>0</v>
          </cell>
          <cell r="AK8664" t="str">
            <v>X</v>
          </cell>
          <cell r="AL8664">
            <v>0</v>
          </cell>
          <cell r="AM8664">
            <v>0</v>
          </cell>
          <cell r="AN8664">
            <v>0</v>
          </cell>
          <cell r="AO8664">
            <v>0</v>
          </cell>
          <cell r="AP8664">
            <v>0</v>
          </cell>
          <cell r="AQ8664">
            <v>0</v>
          </cell>
          <cell r="AR8664">
            <v>0</v>
          </cell>
          <cell r="AS8664">
            <v>0</v>
          </cell>
          <cell r="AT8664">
            <v>0</v>
          </cell>
          <cell r="AU8664">
            <v>0</v>
          </cell>
          <cell r="AV8664">
            <v>0</v>
          </cell>
          <cell r="AW8664">
            <v>0</v>
          </cell>
          <cell r="AX8664">
            <v>0</v>
          </cell>
          <cell r="AY8664">
            <v>37446</v>
          </cell>
          <cell r="AZ8664">
            <v>38527</v>
          </cell>
          <cell r="BB8664">
            <v>37446</v>
          </cell>
          <cell r="BD8664">
            <v>38527</v>
          </cell>
          <cell r="BH8664">
            <v>0</v>
          </cell>
          <cell r="BI8664" t="str">
            <v>EUR</v>
          </cell>
          <cell r="BM8664">
            <v>0</v>
          </cell>
          <cell r="BN8664">
            <v>0</v>
          </cell>
          <cell r="BO8664">
            <v>0</v>
          </cell>
          <cell r="BP8664">
            <v>0</v>
          </cell>
          <cell r="BQ8664">
            <v>0</v>
          </cell>
          <cell r="BR8664">
            <v>0</v>
          </cell>
          <cell r="BS8664">
            <v>0</v>
          </cell>
          <cell r="BT8664">
            <v>0</v>
          </cell>
          <cell r="BU8664">
            <v>0</v>
          </cell>
          <cell r="BV8664">
            <v>0</v>
          </cell>
          <cell r="BW8664">
            <v>0</v>
          </cell>
          <cell r="BX8664">
            <v>0</v>
          </cell>
          <cell r="BY8664">
            <v>0</v>
          </cell>
          <cell r="BZ8664">
            <v>0</v>
          </cell>
          <cell r="CA8664">
            <v>0</v>
          </cell>
          <cell r="CB8664">
            <v>0</v>
          </cell>
        </row>
        <row r="8665">
          <cell r="B8665" t="str">
            <v>E504</v>
          </cell>
          <cell r="C8665" t="str">
            <v>Contagem devolução material-Santana</v>
          </cell>
          <cell r="D8665" t="str">
            <v>D201039-02</v>
          </cell>
          <cell r="E8665" t="str">
            <v>D201039-02</v>
          </cell>
          <cell r="F8665" t="str">
            <v>0700</v>
          </cell>
          <cell r="G8665">
            <v>0</v>
          </cell>
          <cell r="H8665" t="str">
            <v>EEM1</v>
          </cell>
          <cell r="I8665" t="str">
            <v>02</v>
          </cell>
          <cell r="J8665" t="str">
            <v>B5</v>
          </cell>
          <cell r="K8665" t="str">
            <v>50000773</v>
          </cell>
          <cell r="L8665" t="str">
            <v>X</v>
          </cell>
          <cell r="M8665">
            <v>0</v>
          </cell>
          <cell r="N8665">
            <v>0</v>
          </cell>
          <cell r="O8665" t="str">
            <v>JBARBEITO</v>
          </cell>
          <cell r="P8665" t="str">
            <v>15:13:32</v>
          </cell>
          <cell r="Q8665" t="str">
            <v>SFARIA</v>
          </cell>
          <cell r="R8665" t="str">
            <v>09:01:44</v>
          </cell>
          <cell r="S8665" t="str">
            <v>EEM</v>
          </cell>
          <cell r="T8665">
            <v>0</v>
          </cell>
          <cell r="U8665">
            <v>0</v>
          </cell>
          <cell r="V8665">
            <v>0</v>
          </cell>
          <cell r="W8665" t="str">
            <v>EUR</v>
          </cell>
          <cell r="X8665" t="str">
            <v>00</v>
          </cell>
          <cell r="Y8665" t="str">
            <v>00</v>
          </cell>
          <cell r="Z8665">
            <v>0</v>
          </cell>
          <cell r="AA8665">
            <v>0</v>
          </cell>
          <cell r="AB8665" t="str">
            <v>X</v>
          </cell>
          <cell r="AC8665">
            <v>0</v>
          </cell>
          <cell r="AD8665">
            <v>0</v>
          </cell>
          <cell r="AE8665" t="str">
            <v>0000</v>
          </cell>
          <cell r="AF8665" t="str">
            <v>EEM</v>
          </cell>
          <cell r="AG8665">
            <v>0</v>
          </cell>
          <cell r="AH8665" t="str">
            <v>Eng. Velosa</v>
          </cell>
          <cell r="AI8665" t="str">
            <v>586</v>
          </cell>
          <cell r="AJ8665">
            <v>0</v>
          </cell>
          <cell r="AK8665" t="str">
            <v>X</v>
          </cell>
          <cell r="AL8665">
            <v>0</v>
          </cell>
          <cell r="AM8665">
            <v>0</v>
          </cell>
          <cell r="AN8665">
            <v>0</v>
          </cell>
          <cell r="AO8665">
            <v>0</v>
          </cell>
          <cell r="AP8665">
            <v>0</v>
          </cell>
          <cell r="AQ8665">
            <v>0</v>
          </cell>
          <cell r="AR8665">
            <v>0</v>
          </cell>
          <cell r="AS8665">
            <v>0</v>
          </cell>
          <cell r="AT8665">
            <v>0</v>
          </cell>
          <cell r="AU8665">
            <v>0</v>
          </cell>
          <cell r="AV8665">
            <v>0</v>
          </cell>
          <cell r="AW8665">
            <v>0</v>
          </cell>
          <cell r="AX8665">
            <v>0</v>
          </cell>
          <cell r="AY8665">
            <v>37446</v>
          </cell>
          <cell r="AZ8665">
            <v>38527</v>
          </cell>
          <cell r="BB8665">
            <v>37446</v>
          </cell>
          <cell r="BD8665">
            <v>38527</v>
          </cell>
          <cell r="BH8665">
            <v>0</v>
          </cell>
          <cell r="BI8665" t="str">
            <v>EUR</v>
          </cell>
          <cell r="BM8665">
            <v>0</v>
          </cell>
          <cell r="BN8665">
            <v>0</v>
          </cell>
          <cell r="BO8665">
            <v>0</v>
          </cell>
          <cell r="BP8665">
            <v>0</v>
          </cell>
          <cell r="BQ8665">
            <v>0</v>
          </cell>
          <cell r="BR8665">
            <v>0</v>
          </cell>
          <cell r="BS8665">
            <v>0</v>
          </cell>
          <cell r="BT8665">
            <v>0</v>
          </cell>
          <cell r="BU8665">
            <v>0</v>
          </cell>
          <cell r="BV8665">
            <v>0</v>
          </cell>
          <cell r="BW8665">
            <v>0</v>
          </cell>
          <cell r="BX8665">
            <v>0</v>
          </cell>
          <cell r="BY8665">
            <v>0</v>
          </cell>
          <cell r="BZ8665">
            <v>0</v>
          </cell>
          <cell r="CA8665">
            <v>0</v>
          </cell>
          <cell r="CB8665">
            <v>0</v>
          </cell>
        </row>
        <row r="8666">
          <cell r="B8666" t="str">
            <v>E504</v>
          </cell>
          <cell r="C8666" t="str">
            <v>Contagem devolução material-C. Lobos</v>
          </cell>
          <cell r="D8666" t="str">
            <v>D203019-02</v>
          </cell>
          <cell r="E8666" t="str">
            <v>D203019-02</v>
          </cell>
          <cell r="F8666" t="str">
            <v>0700</v>
          </cell>
          <cell r="G8666">
            <v>0</v>
          </cell>
          <cell r="H8666" t="str">
            <v>EEM1</v>
          </cell>
          <cell r="I8666" t="str">
            <v>02</v>
          </cell>
          <cell r="J8666" t="str">
            <v>B5</v>
          </cell>
          <cell r="K8666" t="str">
            <v>50000773</v>
          </cell>
          <cell r="L8666" t="str">
            <v>X</v>
          </cell>
          <cell r="M8666">
            <v>0</v>
          </cell>
          <cell r="N8666">
            <v>0</v>
          </cell>
          <cell r="O8666" t="str">
            <v>JBARBEITO</v>
          </cell>
          <cell r="P8666" t="str">
            <v>15:17:29</v>
          </cell>
          <cell r="Q8666" t="str">
            <v>SFARIA</v>
          </cell>
          <cell r="R8666" t="str">
            <v>09:02:55</v>
          </cell>
          <cell r="S8666" t="str">
            <v>EEM</v>
          </cell>
          <cell r="T8666">
            <v>0</v>
          </cell>
          <cell r="U8666">
            <v>0</v>
          </cell>
          <cell r="V8666">
            <v>0</v>
          </cell>
          <cell r="W8666" t="str">
            <v>EUR</v>
          </cell>
          <cell r="X8666" t="str">
            <v>00</v>
          </cell>
          <cell r="Y8666" t="str">
            <v>00</v>
          </cell>
          <cell r="Z8666">
            <v>0</v>
          </cell>
          <cell r="AA8666">
            <v>0</v>
          </cell>
          <cell r="AB8666" t="str">
            <v>X</v>
          </cell>
          <cell r="AC8666">
            <v>0</v>
          </cell>
          <cell r="AD8666">
            <v>0</v>
          </cell>
          <cell r="AE8666" t="str">
            <v>0000</v>
          </cell>
          <cell r="AF8666" t="str">
            <v>EEM</v>
          </cell>
          <cell r="AG8666">
            <v>0</v>
          </cell>
          <cell r="AH8666" t="str">
            <v>Eng. Xavier</v>
          </cell>
          <cell r="AI8666" t="str">
            <v>585</v>
          </cell>
          <cell r="AJ8666">
            <v>0</v>
          </cell>
          <cell r="AK8666" t="str">
            <v>X</v>
          </cell>
          <cell r="AL8666">
            <v>0</v>
          </cell>
          <cell r="AM8666">
            <v>0</v>
          </cell>
          <cell r="AN8666">
            <v>0</v>
          </cell>
          <cell r="AO8666">
            <v>0</v>
          </cell>
          <cell r="AP8666">
            <v>0</v>
          </cell>
          <cell r="AQ8666">
            <v>0</v>
          </cell>
          <cell r="AR8666">
            <v>0</v>
          </cell>
          <cell r="AS8666">
            <v>0</v>
          </cell>
          <cell r="AT8666">
            <v>0</v>
          </cell>
          <cell r="AU8666">
            <v>0</v>
          </cell>
          <cell r="AV8666">
            <v>0</v>
          </cell>
          <cell r="AW8666">
            <v>0</v>
          </cell>
          <cell r="AX8666">
            <v>0</v>
          </cell>
          <cell r="AY8666">
            <v>37446</v>
          </cell>
          <cell r="AZ8666">
            <v>38527</v>
          </cell>
          <cell r="BB8666">
            <v>37446</v>
          </cell>
          <cell r="BD8666">
            <v>38527</v>
          </cell>
          <cell r="BH8666">
            <v>0</v>
          </cell>
          <cell r="BI8666" t="str">
            <v>EUR</v>
          </cell>
          <cell r="BM8666">
            <v>0</v>
          </cell>
          <cell r="BN8666">
            <v>0</v>
          </cell>
          <cell r="BO8666">
            <v>0</v>
          </cell>
          <cell r="BP8666">
            <v>0</v>
          </cell>
          <cell r="BQ8666">
            <v>0</v>
          </cell>
          <cell r="BR8666">
            <v>0</v>
          </cell>
          <cell r="BS8666">
            <v>0</v>
          </cell>
          <cell r="BT8666">
            <v>0</v>
          </cell>
          <cell r="BU8666">
            <v>0</v>
          </cell>
          <cell r="BV8666">
            <v>0</v>
          </cell>
          <cell r="BW8666">
            <v>0</v>
          </cell>
          <cell r="BX8666">
            <v>0</v>
          </cell>
          <cell r="BY8666">
            <v>0</v>
          </cell>
          <cell r="BZ8666">
            <v>0</v>
          </cell>
          <cell r="CA8666">
            <v>0</v>
          </cell>
          <cell r="CB8666">
            <v>0</v>
          </cell>
        </row>
        <row r="8667">
          <cell r="B8667" t="str">
            <v>E504</v>
          </cell>
          <cell r="C8667" t="str">
            <v>Contagem devolução mat.Ribeira Brava</v>
          </cell>
          <cell r="D8667" t="str">
            <v>D203029-02</v>
          </cell>
          <cell r="E8667" t="str">
            <v>D203029-02</v>
          </cell>
          <cell r="F8667" t="str">
            <v>0700</v>
          </cell>
          <cell r="G8667">
            <v>0</v>
          </cell>
          <cell r="H8667" t="str">
            <v>EEM1</v>
          </cell>
          <cell r="I8667" t="str">
            <v>02</v>
          </cell>
          <cell r="J8667" t="str">
            <v>B5</v>
          </cell>
          <cell r="K8667" t="str">
            <v>50000776</v>
          </cell>
          <cell r="L8667" t="str">
            <v>X</v>
          </cell>
          <cell r="M8667">
            <v>0</v>
          </cell>
          <cell r="N8667">
            <v>0</v>
          </cell>
          <cell r="O8667" t="str">
            <v>JBARBEITO</v>
          </cell>
          <cell r="P8667" t="str">
            <v>15:22:33</v>
          </cell>
          <cell r="Q8667" t="str">
            <v>SFARIA</v>
          </cell>
          <cell r="R8667" t="str">
            <v>09:06:22</v>
          </cell>
          <cell r="S8667" t="str">
            <v>EEM</v>
          </cell>
          <cell r="T8667">
            <v>0</v>
          </cell>
          <cell r="U8667">
            <v>0</v>
          </cell>
          <cell r="V8667">
            <v>0</v>
          </cell>
          <cell r="W8667" t="str">
            <v>EUR</v>
          </cell>
          <cell r="X8667" t="str">
            <v>00</v>
          </cell>
          <cell r="Y8667" t="str">
            <v>00</v>
          </cell>
          <cell r="Z8667">
            <v>0</v>
          </cell>
          <cell r="AA8667">
            <v>0</v>
          </cell>
          <cell r="AB8667" t="str">
            <v>X</v>
          </cell>
          <cell r="AC8667">
            <v>0</v>
          </cell>
          <cell r="AD8667">
            <v>0</v>
          </cell>
          <cell r="AE8667" t="str">
            <v>0000</v>
          </cell>
          <cell r="AF8667" t="str">
            <v>EEM</v>
          </cell>
          <cell r="AG8667">
            <v>0</v>
          </cell>
          <cell r="AH8667" t="str">
            <v>Eng. Xavier</v>
          </cell>
          <cell r="AI8667" t="str">
            <v>585</v>
          </cell>
          <cell r="AJ8667">
            <v>0</v>
          </cell>
          <cell r="AK8667" t="str">
            <v>X</v>
          </cell>
          <cell r="AL8667">
            <v>0</v>
          </cell>
          <cell r="AM8667">
            <v>0</v>
          </cell>
          <cell r="AN8667">
            <v>0</v>
          </cell>
          <cell r="AO8667">
            <v>0</v>
          </cell>
          <cell r="AP8667">
            <v>0</v>
          </cell>
          <cell r="AQ8667">
            <v>0</v>
          </cell>
          <cell r="AR8667">
            <v>0</v>
          </cell>
          <cell r="AS8667">
            <v>0</v>
          </cell>
          <cell r="AT8667">
            <v>0</v>
          </cell>
          <cell r="AU8667">
            <v>0</v>
          </cell>
          <cell r="AV8667">
            <v>0</v>
          </cell>
          <cell r="AW8667">
            <v>0</v>
          </cell>
          <cell r="AX8667">
            <v>0</v>
          </cell>
          <cell r="AY8667">
            <v>37446</v>
          </cell>
          <cell r="AZ8667">
            <v>38527</v>
          </cell>
          <cell r="BB8667">
            <v>37446</v>
          </cell>
          <cell r="BD8667">
            <v>38527</v>
          </cell>
          <cell r="BH8667">
            <v>0</v>
          </cell>
          <cell r="BI8667" t="str">
            <v>EUR</v>
          </cell>
          <cell r="BM8667">
            <v>0</v>
          </cell>
          <cell r="BN8667">
            <v>0</v>
          </cell>
          <cell r="BO8667">
            <v>0</v>
          </cell>
          <cell r="BP8667">
            <v>0</v>
          </cell>
          <cell r="BQ8667">
            <v>0</v>
          </cell>
          <cell r="BR8667">
            <v>0</v>
          </cell>
          <cell r="BS8667">
            <v>0</v>
          </cell>
          <cell r="BT8667">
            <v>0</v>
          </cell>
          <cell r="BU8667">
            <v>0</v>
          </cell>
          <cell r="BV8667">
            <v>0</v>
          </cell>
          <cell r="BW8667">
            <v>0</v>
          </cell>
          <cell r="BX8667">
            <v>0</v>
          </cell>
          <cell r="BY8667">
            <v>0</v>
          </cell>
          <cell r="BZ8667">
            <v>0</v>
          </cell>
          <cell r="CA8667">
            <v>0</v>
          </cell>
          <cell r="CB8667">
            <v>0</v>
          </cell>
        </row>
        <row r="8668">
          <cell r="B8668" t="str">
            <v>E504</v>
          </cell>
          <cell r="C8668" t="str">
            <v>Contagem devolução material-Ponta do Sol</v>
          </cell>
          <cell r="D8668" t="str">
            <v>D203039-02</v>
          </cell>
          <cell r="E8668" t="str">
            <v>D203039-02</v>
          </cell>
          <cell r="F8668" t="str">
            <v>0700</v>
          </cell>
          <cell r="G8668">
            <v>0</v>
          </cell>
          <cell r="H8668" t="str">
            <v>EEM1</v>
          </cell>
          <cell r="I8668" t="str">
            <v>02</v>
          </cell>
          <cell r="J8668" t="str">
            <v>B5</v>
          </cell>
          <cell r="K8668" t="str">
            <v>50000776</v>
          </cell>
          <cell r="L8668" t="str">
            <v>X</v>
          </cell>
          <cell r="M8668">
            <v>0</v>
          </cell>
          <cell r="N8668">
            <v>0</v>
          </cell>
          <cell r="O8668" t="str">
            <v>JBARBEITO</v>
          </cell>
          <cell r="P8668" t="str">
            <v>15:29:46</v>
          </cell>
          <cell r="Q8668" t="str">
            <v>SFARIA</v>
          </cell>
          <cell r="R8668" t="str">
            <v>09:06:55</v>
          </cell>
          <cell r="S8668" t="str">
            <v>EEM</v>
          </cell>
          <cell r="T8668">
            <v>0</v>
          </cell>
          <cell r="U8668">
            <v>0</v>
          </cell>
          <cell r="V8668">
            <v>0</v>
          </cell>
          <cell r="W8668" t="str">
            <v>EUR</v>
          </cell>
          <cell r="X8668" t="str">
            <v>00</v>
          </cell>
          <cell r="Y8668" t="str">
            <v>00</v>
          </cell>
          <cell r="Z8668">
            <v>0</v>
          </cell>
          <cell r="AA8668">
            <v>0</v>
          </cell>
          <cell r="AB8668" t="str">
            <v>X</v>
          </cell>
          <cell r="AC8668">
            <v>0</v>
          </cell>
          <cell r="AD8668">
            <v>0</v>
          </cell>
          <cell r="AE8668" t="str">
            <v>0000</v>
          </cell>
          <cell r="AF8668" t="str">
            <v>EEM</v>
          </cell>
          <cell r="AG8668">
            <v>0</v>
          </cell>
          <cell r="AH8668" t="str">
            <v>Eng. Xavier</v>
          </cell>
          <cell r="AI8668" t="str">
            <v>585</v>
          </cell>
          <cell r="AJ8668">
            <v>0</v>
          </cell>
          <cell r="AK8668" t="str">
            <v>X</v>
          </cell>
          <cell r="AL8668">
            <v>0</v>
          </cell>
          <cell r="AM8668">
            <v>0</v>
          </cell>
          <cell r="AN8668">
            <v>0</v>
          </cell>
          <cell r="AO8668">
            <v>0</v>
          </cell>
          <cell r="AP8668">
            <v>0</v>
          </cell>
          <cell r="AQ8668">
            <v>0</v>
          </cell>
          <cell r="AR8668">
            <v>0</v>
          </cell>
          <cell r="AS8668">
            <v>0</v>
          </cell>
          <cell r="AT8668">
            <v>0</v>
          </cell>
          <cell r="AU8668">
            <v>0</v>
          </cell>
          <cell r="AV8668">
            <v>0</v>
          </cell>
          <cell r="AW8668">
            <v>0</v>
          </cell>
          <cell r="AX8668">
            <v>0</v>
          </cell>
          <cell r="AY8668">
            <v>37446</v>
          </cell>
          <cell r="AZ8668">
            <v>38527</v>
          </cell>
          <cell r="BB8668">
            <v>37446</v>
          </cell>
          <cell r="BD8668">
            <v>38527</v>
          </cell>
          <cell r="BH8668">
            <v>0</v>
          </cell>
          <cell r="BI8668" t="str">
            <v>EUR</v>
          </cell>
          <cell r="BM8668">
            <v>0</v>
          </cell>
          <cell r="BN8668">
            <v>0</v>
          </cell>
          <cell r="BO8668">
            <v>0</v>
          </cell>
          <cell r="BP8668">
            <v>0</v>
          </cell>
          <cell r="BQ8668">
            <v>0</v>
          </cell>
          <cell r="BR8668">
            <v>0</v>
          </cell>
          <cell r="BS8668">
            <v>0</v>
          </cell>
          <cell r="BT8668">
            <v>0</v>
          </cell>
          <cell r="BU8668">
            <v>0</v>
          </cell>
          <cell r="BV8668">
            <v>0</v>
          </cell>
          <cell r="BW8668">
            <v>0</v>
          </cell>
          <cell r="BX8668">
            <v>0</v>
          </cell>
          <cell r="BY8668">
            <v>0</v>
          </cell>
          <cell r="BZ8668">
            <v>0</v>
          </cell>
          <cell r="CA8668">
            <v>0</v>
          </cell>
          <cell r="CB8668">
            <v>0</v>
          </cell>
        </row>
        <row r="8669">
          <cell r="B8669" t="str">
            <v>E504</v>
          </cell>
          <cell r="C8669" t="str">
            <v>Contagem devolução material-Calheta</v>
          </cell>
          <cell r="D8669" t="str">
            <v>D203049-02</v>
          </cell>
          <cell r="E8669" t="str">
            <v>D203049-02</v>
          </cell>
          <cell r="F8669" t="str">
            <v>0700</v>
          </cell>
          <cell r="G8669">
            <v>0</v>
          </cell>
          <cell r="H8669" t="str">
            <v>EEM1</v>
          </cell>
          <cell r="I8669" t="str">
            <v>02</v>
          </cell>
          <cell r="J8669" t="str">
            <v>G5</v>
          </cell>
          <cell r="K8669" t="str">
            <v>50000776</v>
          </cell>
          <cell r="L8669" t="str">
            <v>X</v>
          </cell>
          <cell r="M8669">
            <v>0</v>
          </cell>
          <cell r="N8669">
            <v>0</v>
          </cell>
          <cell r="O8669" t="str">
            <v>JBARBEITO</v>
          </cell>
          <cell r="P8669" t="str">
            <v>15:37:58</v>
          </cell>
          <cell r="Q8669" t="str">
            <v>DLUIS</v>
          </cell>
          <cell r="R8669" t="str">
            <v>16:22:11</v>
          </cell>
          <cell r="S8669" t="str">
            <v>EEM</v>
          </cell>
          <cell r="T8669">
            <v>0</v>
          </cell>
          <cell r="U8669">
            <v>0</v>
          </cell>
          <cell r="V8669">
            <v>0</v>
          </cell>
          <cell r="W8669" t="str">
            <v>EUR</v>
          </cell>
          <cell r="X8669" t="str">
            <v>00</v>
          </cell>
          <cell r="Y8669" t="str">
            <v>00</v>
          </cell>
          <cell r="Z8669">
            <v>0</v>
          </cell>
          <cell r="AA8669">
            <v>0</v>
          </cell>
          <cell r="AB8669" t="str">
            <v>X</v>
          </cell>
          <cell r="AC8669">
            <v>0</v>
          </cell>
          <cell r="AD8669">
            <v>0</v>
          </cell>
          <cell r="AE8669" t="str">
            <v>0000</v>
          </cell>
          <cell r="AF8669" t="str">
            <v>EEM</v>
          </cell>
          <cell r="AG8669">
            <v>0</v>
          </cell>
          <cell r="AH8669" t="str">
            <v>Eng. Xavier</v>
          </cell>
          <cell r="AI8669" t="str">
            <v>585</v>
          </cell>
          <cell r="AJ8669">
            <v>0</v>
          </cell>
          <cell r="AK8669" t="str">
            <v>X</v>
          </cell>
          <cell r="AL8669">
            <v>0</v>
          </cell>
          <cell r="AM8669">
            <v>0</v>
          </cell>
          <cell r="AN8669">
            <v>0</v>
          </cell>
          <cell r="AO8669">
            <v>0</v>
          </cell>
          <cell r="AP8669">
            <v>0</v>
          </cell>
          <cell r="AQ8669">
            <v>0</v>
          </cell>
          <cell r="AR8669">
            <v>0</v>
          </cell>
          <cell r="AS8669">
            <v>0</v>
          </cell>
          <cell r="AT8669">
            <v>0</v>
          </cell>
          <cell r="AU8669">
            <v>0</v>
          </cell>
          <cell r="AV8669">
            <v>0</v>
          </cell>
          <cell r="AW8669">
            <v>0</v>
          </cell>
          <cell r="AX8669">
            <v>0</v>
          </cell>
          <cell r="AY8669">
            <v>37446</v>
          </cell>
          <cell r="AZ8669">
            <v>38386</v>
          </cell>
          <cell r="BB8669">
            <v>37446</v>
          </cell>
          <cell r="BD8669">
            <v>38386</v>
          </cell>
          <cell r="BH8669">
            <v>0</v>
          </cell>
          <cell r="BI8669" t="str">
            <v>EUR</v>
          </cell>
          <cell r="BM8669">
            <v>0</v>
          </cell>
          <cell r="BN8669">
            <v>0</v>
          </cell>
          <cell r="BO8669">
            <v>0</v>
          </cell>
          <cell r="BP8669">
            <v>0</v>
          </cell>
          <cell r="BQ8669">
            <v>0</v>
          </cell>
          <cell r="BR8669">
            <v>0</v>
          </cell>
          <cell r="BS8669">
            <v>0</v>
          </cell>
          <cell r="BT8669">
            <v>0</v>
          </cell>
          <cell r="BU8669">
            <v>0</v>
          </cell>
          <cell r="BV8669">
            <v>0</v>
          </cell>
          <cell r="BW8669">
            <v>0</v>
          </cell>
          <cell r="BX8669">
            <v>0</v>
          </cell>
          <cell r="BY8669">
            <v>0</v>
          </cell>
          <cell r="BZ8669">
            <v>0</v>
          </cell>
          <cell r="CA8669">
            <v>0</v>
          </cell>
          <cell r="CB8669">
            <v>0</v>
          </cell>
        </row>
        <row r="8670">
          <cell r="B8670" t="str">
            <v>E504</v>
          </cell>
          <cell r="C8670" t="str">
            <v>Contagem devolução material-Porto Moniz</v>
          </cell>
          <cell r="D8670" t="str">
            <v>D201019-02</v>
          </cell>
          <cell r="E8670" t="str">
            <v>D201019-02</v>
          </cell>
          <cell r="F8670" t="str">
            <v>0700</v>
          </cell>
          <cell r="G8670">
            <v>0</v>
          </cell>
          <cell r="H8670" t="str">
            <v>EEM1</v>
          </cell>
          <cell r="I8670" t="str">
            <v>02</v>
          </cell>
          <cell r="J8670" t="str">
            <v>B5</v>
          </cell>
          <cell r="K8670" t="str">
            <v>50000776</v>
          </cell>
          <cell r="L8670" t="str">
            <v>X</v>
          </cell>
          <cell r="M8670">
            <v>0</v>
          </cell>
          <cell r="N8670">
            <v>0</v>
          </cell>
          <cell r="O8670" t="str">
            <v>JBARBEITO</v>
          </cell>
          <cell r="P8670" t="str">
            <v>15:39:06</v>
          </cell>
          <cell r="Q8670" t="str">
            <v>SFARIA</v>
          </cell>
          <cell r="R8670" t="str">
            <v>09:01:33</v>
          </cell>
          <cell r="S8670" t="str">
            <v>EEM</v>
          </cell>
          <cell r="T8670">
            <v>0</v>
          </cell>
          <cell r="U8670">
            <v>0</v>
          </cell>
          <cell r="V8670">
            <v>0</v>
          </cell>
          <cell r="W8670" t="str">
            <v>EUR</v>
          </cell>
          <cell r="X8670" t="str">
            <v>00</v>
          </cell>
          <cell r="Y8670" t="str">
            <v>00</v>
          </cell>
          <cell r="Z8670">
            <v>0</v>
          </cell>
          <cell r="AA8670">
            <v>0</v>
          </cell>
          <cell r="AB8670" t="str">
            <v>X</v>
          </cell>
          <cell r="AC8670">
            <v>0</v>
          </cell>
          <cell r="AD8670">
            <v>0</v>
          </cell>
          <cell r="AE8670" t="str">
            <v>0000</v>
          </cell>
          <cell r="AF8670" t="str">
            <v>EEM</v>
          </cell>
          <cell r="AG8670">
            <v>0</v>
          </cell>
          <cell r="AH8670" t="str">
            <v>Eng. Xavier</v>
          </cell>
          <cell r="AI8670" t="str">
            <v>585</v>
          </cell>
          <cell r="AJ8670">
            <v>0</v>
          </cell>
          <cell r="AK8670" t="str">
            <v>X</v>
          </cell>
          <cell r="AL8670">
            <v>0</v>
          </cell>
          <cell r="AM8670">
            <v>0</v>
          </cell>
          <cell r="AN8670">
            <v>0</v>
          </cell>
          <cell r="AO8670">
            <v>0</v>
          </cell>
          <cell r="AP8670">
            <v>0</v>
          </cell>
          <cell r="AQ8670">
            <v>0</v>
          </cell>
          <cell r="AR8670">
            <v>0</v>
          </cell>
          <cell r="AS8670">
            <v>0</v>
          </cell>
          <cell r="AT8670">
            <v>0</v>
          </cell>
          <cell r="AU8670">
            <v>0</v>
          </cell>
          <cell r="AV8670">
            <v>0</v>
          </cell>
          <cell r="AW8670">
            <v>0</v>
          </cell>
          <cell r="AX8670">
            <v>0</v>
          </cell>
          <cell r="AY8670">
            <v>37446</v>
          </cell>
          <cell r="AZ8670">
            <v>38527</v>
          </cell>
          <cell r="BB8670">
            <v>37446</v>
          </cell>
          <cell r="BD8670">
            <v>38527</v>
          </cell>
          <cell r="BH8670">
            <v>0</v>
          </cell>
          <cell r="BI8670" t="str">
            <v>EUR</v>
          </cell>
          <cell r="BM8670">
            <v>0</v>
          </cell>
          <cell r="BN8670">
            <v>0</v>
          </cell>
          <cell r="BO8670">
            <v>0</v>
          </cell>
          <cell r="BP8670">
            <v>0</v>
          </cell>
          <cell r="BQ8670">
            <v>0</v>
          </cell>
          <cell r="BR8670">
            <v>0</v>
          </cell>
          <cell r="BS8670">
            <v>0</v>
          </cell>
          <cell r="BT8670">
            <v>0</v>
          </cell>
          <cell r="BU8670">
            <v>0</v>
          </cell>
          <cell r="BV8670">
            <v>0</v>
          </cell>
          <cell r="BW8670">
            <v>0</v>
          </cell>
          <cell r="BX8670">
            <v>0</v>
          </cell>
          <cell r="BY8670">
            <v>0</v>
          </cell>
          <cell r="BZ8670">
            <v>0</v>
          </cell>
          <cell r="CA8670">
            <v>0</v>
          </cell>
          <cell r="CB8670">
            <v>0</v>
          </cell>
        </row>
        <row r="8671">
          <cell r="B8671" t="str">
            <v>E504</v>
          </cell>
          <cell r="C8671" t="str">
            <v>Contagem devolução material-S. Vicente</v>
          </cell>
          <cell r="D8671" t="str">
            <v>D201029-02</v>
          </cell>
          <cell r="E8671" t="str">
            <v>D201029-02</v>
          </cell>
          <cell r="F8671" t="str">
            <v>0700</v>
          </cell>
          <cell r="G8671">
            <v>0</v>
          </cell>
          <cell r="H8671" t="str">
            <v>EEM1</v>
          </cell>
          <cell r="I8671" t="str">
            <v>02</v>
          </cell>
          <cell r="J8671" t="str">
            <v>B5</v>
          </cell>
          <cell r="K8671" t="str">
            <v>50000776</v>
          </cell>
          <cell r="L8671" t="str">
            <v>X</v>
          </cell>
          <cell r="M8671">
            <v>0</v>
          </cell>
          <cell r="N8671">
            <v>0</v>
          </cell>
          <cell r="O8671" t="str">
            <v>JBARBEITO</v>
          </cell>
          <cell r="P8671" t="str">
            <v>15:40:27</v>
          </cell>
          <cell r="Q8671" t="str">
            <v>SFARIA</v>
          </cell>
          <cell r="R8671" t="str">
            <v>10:53:31</v>
          </cell>
          <cell r="S8671" t="str">
            <v>EEM</v>
          </cell>
          <cell r="T8671">
            <v>0</v>
          </cell>
          <cell r="U8671">
            <v>0</v>
          </cell>
          <cell r="V8671">
            <v>0</v>
          </cell>
          <cell r="W8671" t="str">
            <v>EUR</v>
          </cell>
          <cell r="X8671" t="str">
            <v>00</v>
          </cell>
          <cell r="Y8671" t="str">
            <v>00</v>
          </cell>
          <cell r="Z8671">
            <v>0</v>
          </cell>
          <cell r="AA8671">
            <v>0</v>
          </cell>
          <cell r="AB8671" t="str">
            <v>X</v>
          </cell>
          <cell r="AC8671">
            <v>0</v>
          </cell>
          <cell r="AD8671">
            <v>0</v>
          </cell>
          <cell r="AE8671" t="str">
            <v>0000</v>
          </cell>
          <cell r="AF8671" t="str">
            <v>EEM</v>
          </cell>
          <cell r="AG8671">
            <v>0</v>
          </cell>
          <cell r="AH8671" t="str">
            <v>Eng. Xavier</v>
          </cell>
          <cell r="AI8671" t="str">
            <v>585</v>
          </cell>
          <cell r="AJ8671">
            <v>0</v>
          </cell>
          <cell r="AK8671" t="str">
            <v>X</v>
          </cell>
          <cell r="AL8671">
            <v>0</v>
          </cell>
          <cell r="AM8671">
            <v>0</v>
          </cell>
          <cell r="AN8671">
            <v>0</v>
          </cell>
          <cell r="AO8671">
            <v>0</v>
          </cell>
          <cell r="AP8671">
            <v>0</v>
          </cell>
          <cell r="AQ8671">
            <v>0</v>
          </cell>
          <cell r="AR8671">
            <v>0</v>
          </cell>
          <cell r="AS8671">
            <v>0</v>
          </cell>
          <cell r="AT8671">
            <v>0</v>
          </cell>
          <cell r="AU8671">
            <v>0</v>
          </cell>
          <cell r="AV8671">
            <v>0</v>
          </cell>
          <cell r="AW8671">
            <v>0</v>
          </cell>
          <cell r="AX8671">
            <v>0</v>
          </cell>
          <cell r="AY8671">
            <v>37446</v>
          </cell>
          <cell r="AZ8671">
            <v>38527</v>
          </cell>
          <cell r="BB8671">
            <v>37446</v>
          </cell>
          <cell r="BD8671">
            <v>38527</v>
          </cell>
          <cell r="BH8671">
            <v>0</v>
          </cell>
          <cell r="BI8671" t="str">
            <v>EUR</v>
          </cell>
          <cell r="BM8671">
            <v>0</v>
          </cell>
          <cell r="BN8671">
            <v>0</v>
          </cell>
          <cell r="BO8671">
            <v>0</v>
          </cell>
          <cell r="BP8671">
            <v>0</v>
          </cell>
          <cell r="BQ8671">
            <v>0</v>
          </cell>
          <cell r="BR8671">
            <v>0</v>
          </cell>
          <cell r="BS8671">
            <v>0</v>
          </cell>
          <cell r="BT8671">
            <v>0</v>
          </cell>
          <cell r="BU8671">
            <v>0</v>
          </cell>
          <cell r="BV8671">
            <v>0</v>
          </cell>
          <cell r="BW8671">
            <v>0</v>
          </cell>
          <cell r="BX8671">
            <v>0</v>
          </cell>
          <cell r="BY8671">
            <v>0</v>
          </cell>
          <cell r="BZ8671">
            <v>0</v>
          </cell>
          <cell r="CA8671">
            <v>0</v>
          </cell>
          <cell r="CB8671">
            <v>0</v>
          </cell>
        </row>
        <row r="8672">
          <cell r="B8672" t="str">
            <v>E504</v>
          </cell>
          <cell r="C8672" t="str">
            <v>Pequenas conserv. fort. BT- Funchal</v>
          </cell>
          <cell r="D8672" t="str">
            <v>D199-99</v>
          </cell>
          <cell r="E8672" t="str">
            <v>D199-99</v>
          </cell>
          <cell r="F8672" t="str">
            <v>0700</v>
          </cell>
          <cell r="G8672">
            <v>0</v>
          </cell>
          <cell r="H8672" t="str">
            <v>EEM1</v>
          </cell>
          <cell r="I8672" t="str">
            <v>02</v>
          </cell>
          <cell r="J8672" t="str">
            <v>B5</v>
          </cell>
          <cell r="K8672" t="str">
            <v>50000771</v>
          </cell>
          <cell r="L8672" t="str">
            <v>X</v>
          </cell>
          <cell r="M8672">
            <v>0</v>
          </cell>
          <cell r="N8672">
            <v>0</v>
          </cell>
          <cell r="O8672" t="str">
            <v>JBARBEITO</v>
          </cell>
          <cell r="P8672" t="str">
            <v>15:50:43</v>
          </cell>
          <cell r="Q8672" t="str">
            <v>RALVES</v>
          </cell>
          <cell r="R8672" t="str">
            <v>13:21:46</v>
          </cell>
          <cell r="S8672" t="str">
            <v>EEM</v>
          </cell>
          <cell r="T8672">
            <v>0</v>
          </cell>
          <cell r="U8672">
            <v>0</v>
          </cell>
          <cell r="V8672">
            <v>0</v>
          </cell>
          <cell r="W8672" t="str">
            <v>EUR</v>
          </cell>
          <cell r="X8672" t="str">
            <v>00</v>
          </cell>
          <cell r="Y8672" t="str">
            <v>00</v>
          </cell>
          <cell r="Z8672">
            <v>0</v>
          </cell>
          <cell r="AA8672" t="str">
            <v>X</v>
          </cell>
          <cell r="AB8672">
            <v>0</v>
          </cell>
          <cell r="AC8672">
            <v>0</v>
          </cell>
          <cell r="AD8672">
            <v>0</v>
          </cell>
          <cell r="AE8672" t="str">
            <v>0000</v>
          </cell>
          <cell r="AF8672" t="str">
            <v>EEM</v>
          </cell>
          <cell r="AG8672">
            <v>0</v>
          </cell>
          <cell r="AH8672" t="str">
            <v>Eng. Vasconcelos</v>
          </cell>
          <cell r="AI8672" t="str">
            <v>586</v>
          </cell>
          <cell r="AJ8672">
            <v>0</v>
          </cell>
          <cell r="AK8672" t="str">
            <v>X</v>
          </cell>
          <cell r="AL8672">
            <v>0</v>
          </cell>
          <cell r="AM8672">
            <v>0</v>
          </cell>
          <cell r="AN8672">
            <v>0</v>
          </cell>
          <cell r="AO8672">
            <v>0</v>
          </cell>
          <cell r="AP8672">
            <v>0</v>
          </cell>
          <cell r="AQ8672">
            <v>0</v>
          </cell>
          <cell r="AR8672">
            <v>0</v>
          </cell>
          <cell r="AS8672">
            <v>0</v>
          </cell>
          <cell r="AT8672">
            <v>0</v>
          </cell>
          <cell r="AU8672">
            <v>0</v>
          </cell>
          <cell r="AV8672">
            <v>0</v>
          </cell>
          <cell r="AW8672">
            <v>0</v>
          </cell>
          <cell r="AX8672">
            <v>0</v>
          </cell>
          <cell r="AY8672">
            <v>37446</v>
          </cell>
          <cell r="AZ8672">
            <v>38380</v>
          </cell>
          <cell r="BB8672">
            <v>37446</v>
          </cell>
          <cell r="BH8672">
            <v>0</v>
          </cell>
          <cell r="BI8672" t="str">
            <v>EUR</v>
          </cell>
          <cell r="BK8672">
            <v>37446</v>
          </cell>
          <cell r="BM8672">
            <v>0</v>
          </cell>
          <cell r="BN8672">
            <v>0</v>
          </cell>
          <cell r="BO8672">
            <v>0</v>
          </cell>
          <cell r="BP8672">
            <v>0</v>
          </cell>
          <cell r="BQ8672">
            <v>0</v>
          </cell>
          <cell r="BR8672">
            <v>0</v>
          </cell>
          <cell r="BS8672">
            <v>0</v>
          </cell>
          <cell r="BT8672">
            <v>0</v>
          </cell>
          <cell r="BU8672">
            <v>0</v>
          </cell>
          <cell r="BV8672">
            <v>0</v>
          </cell>
          <cell r="BW8672">
            <v>0</v>
          </cell>
          <cell r="BX8672">
            <v>0</v>
          </cell>
          <cell r="BY8672">
            <v>0</v>
          </cell>
          <cell r="BZ8672">
            <v>0</v>
          </cell>
          <cell r="CA8672">
            <v>0</v>
          </cell>
          <cell r="CB8672">
            <v>0</v>
          </cell>
        </row>
        <row r="8673">
          <cell r="B8673" t="str">
            <v>E504</v>
          </cell>
          <cell r="C8673" t="str">
            <v>Tempos mortos no serviço- Funchal</v>
          </cell>
          <cell r="D8673" t="str">
            <v>D199-99</v>
          </cell>
          <cell r="E8673" t="str">
            <v>D199-99</v>
          </cell>
          <cell r="F8673" t="str">
            <v>0700</v>
          </cell>
          <cell r="G8673">
            <v>0</v>
          </cell>
          <cell r="H8673" t="str">
            <v>EEM1</v>
          </cell>
          <cell r="I8673">
            <v>0</v>
          </cell>
          <cell r="J8673">
            <v>0</v>
          </cell>
          <cell r="K8673">
            <v>0</v>
          </cell>
          <cell r="L8673">
            <v>0</v>
          </cell>
          <cell r="M8673">
            <v>0</v>
          </cell>
          <cell r="N8673">
            <v>0</v>
          </cell>
          <cell r="O8673" t="str">
            <v>JBARBEITO</v>
          </cell>
          <cell r="P8673" t="str">
            <v>15:58:59</v>
          </cell>
          <cell r="Q8673" t="str">
            <v>RVIEIRA</v>
          </cell>
          <cell r="R8673" t="str">
            <v>20:35:00</v>
          </cell>
          <cell r="S8673" t="str">
            <v>EEM</v>
          </cell>
          <cell r="T8673">
            <v>0</v>
          </cell>
          <cell r="U8673">
            <v>0</v>
          </cell>
          <cell r="V8673">
            <v>0</v>
          </cell>
          <cell r="W8673" t="str">
            <v>EUR</v>
          </cell>
          <cell r="X8673" t="str">
            <v>00</v>
          </cell>
          <cell r="Y8673" t="str">
            <v>00</v>
          </cell>
          <cell r="Z8673">
            <v>0</v>
          </cell>
          <cell r="AA8673" t="str">
            <v>X</v>
          </cell>
          <cell r="AB8673">
            <v>0</v>
          </cell>
          <cell r="AC8673">
            <v>0</v>
          </cell>
          <cell r="AD8673">
            <v>0</v>
          </cell>
          <cell r="AE8673" t="str">
            <v>0000</v>
          </cell>
          <cell r="AF8673" t="str">
            <v>EEM</v>
          </cell>
          <cell r="AG8673">
            <v>0</v>
          </cell>
          <cell r="AH8673" t="str">
            <v>Eng. Vasconcelos</v>
          </cell>
          <cell r="AI8673" t="str">
            <v>572</v>
          </cell>
          <cell r="AJ8673">
            <v>0</v>
          </cell>
          <cell r="AK8673" t="str">
            <v>X</v>
          </cell>
          <cell r="AL8673">
            <v>0</v>
          </cell>
          <cell r="AM8673">
            <v>0</v>
          </cell>
          <cell r="AN8673">
            <v>0</v>
          </cell>
          <cell r="AO8673">
            <v>0</v>
          </cell>
          <cell r="AP8673">
            <v>0</v>
          </cell>
          <cell r="AQ8673">
            <v>0</v>
          </cell>
          <cell r="AR8673">
            <v>0</v>
          </cell>
          <cell r="AS8673">
            <v>0</v>
          </cell>
          <cell r="AT8673">
            <v>0</v>
          </cell>
          <cell r="AU8673">
            <v>0</v>
          </cell>
          <cell r="AV8673">
            <v>0</v>
          </cell>
          <cell r="AW8673">
            <v>0</v>
          </cell>
          <cell r="AX8673">
            <v>0</v>
          </cell>
          <cell r="AY8673">
            <v>37446</v>
          </cell>
          <cell r="AZ8673">
            <v>37686</v>
          </cell>
          <cell r="BB8673">
            <v>37446</v>
          </cell>
          <cell r="BH8673">
            <v>0</v>
          </cell>
          <cell r="BI8673" t="str">
            <v>EUR</v>
          </cell>
          <cell r="BK8673">
            <v>37446</v>
          </cell>
          <cell r="BM8673">
            <v>0</v>
          </cell>
          <cell r="BN8673">
            <v>0</v>
          </cell>
          <cell r="BO8673">
            <v>0</v>
          </cell>
          <cell r="BP8673">
            <v>0</v>
          </cell>
          <cell r="BQ8673">
            <v>0</v>
          </cell>
          <cell r="BR8673">
            <v>0</v>
          </cell>
          <cell r="BS8673">
            <v>0</v>
          </cell>
          <cell r="BT8673">
            <v>0</v>
          </cell>
          <cell r="BU8673">
            <v>0</v>
          </cell>
          <cell r="BV8673">
            <v>0</v>
          </cell>
          <cell r="BW8673">
            <v>0</v>
          </cell>
          <cell r="BX8673">
            <v>0</v>
          </cell>
          <cell r="BY8673">
            <v>0</v>
          </cell>
          <cell r="BZ8673">
            <v>0</v>
          </cell>
          <cell r="CA8673">
            <v>0</v>
          </cell>
          <cell r="CB8673">
            <v>0</v>
          </cell>
        </row>
        <row r="8674">
          <cell r="B8674" t="str">
            <v>E504</v>
          </cell>
          <cell r="C8674" t="str">
            <v>Tempos mortos no serviço- Santa Cruz</v>
          </cell>
          <cell r="D8674" t="str">
            <v>D202029-02</v>
          </cell>
          <cell r="E8674" t="str">
            <v>D202029-02</v>
          </cell>
          <cell r="F8674" t="str">
            <v>0700</v>
          </cell>
          <cell r="G8674">
            <v>0</v>
          </cell>
          <cell r="H8674" t="str">
            <v>EEM1</v>
          </cell>
          <cell r="I8674" t="str">
            <v>02</v>
          </cell>
          <cell r="J8674" t="str">
            <v>B5</v>
          </cell>
          <cell r="K8674" t="str">
            <v>50000783</v>
          </cell>
          <cell r="L8674" t="str">
            <v>X</v>
          </cell>
          <cell r="M8674">
            <v>0</v>
          </cell>
          <cell r="N8674">
            <v>0</v>
          </cell>
          <cell r="O8674" t="str">
            <v>JBARBEITO</v>
          </cell>
          <cell r="P8674" t="str">
            <v>16:01:48</v>
          </cell>
          <cell r="Q8674" t="str">
            <v>SFARIA</v>
          </cell>
          <cell r="R8674" t="str">
            <v>11:02:40</v>
          </cell>
          <cell r="S8674" t="str">
            <v>EEM</v>
          </cell>
          <cell r="T8674">
            <v>0</v>
          </cell>
          <cell r="U8674">
            <v>0</v>
          </cell>
          <cell r="V8674">
            <v>0</v>
          </cell>
          <cell r="W8674" t="str">
            <v>EUR</v>
          </cell>
          <cell r="X8674" t="str">
            <v>00</v>
          </cell>
          <cell r="Y8674" t="str">
            <v>00</v>
          </cell>
          <cell r="Z8674">
            <v>0</v>
          </cell>
          <cell r="AA8674" t="str">
            <v>X</v>
          </cell>
          <cell r="AB8674">
            <v>0</v>
          </cell>
          <cell r="AC8674">
            <v>0</v>
          </cell>
          <cell r="AD8674">
            <v>0</v>
          </cell>
          <cell r="AE8674" t="str">
            <v>0000</v>
          </cell>
          <cell r="AF8674" t="str">
            <v>EEM</v>
          </cell>
          <cell r="AG8674">
            <v>0</v>
          </cell>
          <cell r="AH8674" t="str">
            <v>Eng. Velosa</v>
          </cell>
          <cell r="AI8674" t="str">
            <v>586</v>
          </cell>
          <cell r="AJ8674">
            <v>0</v>
          </cell>
          <cell r="AK8674" t="str">
            <v>X</v>
          </cell>
          <cell r="AL8674">
            <v>0</v>
          </cell>
          <cell r="AM8674">
            <v>0</v>
          </cell>
          <cell r="AN8674">
            <v>0</v>
          </cell>
          <cell r="AO8674">
            <v>0</v>
          </cell>
          <cell r="AP8674">
            <v>0</v>
          </cell>
          <cell r="AQ8674">
            <v>0</v>
          </cell>
          <cell r="AR8674">
            <v>0</v>
          </cell>
          <cell r="AS8674">
            <v>0</v>
          </cell>
          <cell r="AT8674">
            <v>0</v>
          </cell>
          <cell r="AU8674">
            <v>0</v>
          </cell>
          <cell r="AV8674">
            <v>0</v>
          </cell>
          <cell r="AW8674">
            <v>0</v>
          </cell>
          <cell r="AX8674">
            <v>0</v>
          </cell>
          <cell r="AY8674">
            <v>37446</v>
          </cell>
          <cell r="AZ8674">
            <v>38768</v>
          </cell>
          <cell r="BB8674">
            <v>37446</v>
          </cell>
          <cell r="BH8674">
            <v>0</v>
          </cell>
          <cell r="BI8674" t="str">
            <v>EUR</v>
          </cell>
          <cell r="BK8674">
            <v>37446</v>
          </cell>
          <cell r="BM8674">
            <v>0</v>
          </cell>
          <cell r="BN8674">
            <v>0</v>
          </cell>
          <cell r="BO8674">
            <v>0</v>
          </cell>
          <cell r="BP8674">
            <v>0</v>
          </cell>
          <cell r="BQ8674">
            <v>0</v>
          </cell>
          <cell r="BR8674">
            <v>0</v>
          </cell>
          <cell r="BS8674">
            <v>0</v>
          </cell>
          <cell r="BT8674">
            <v>0</v>
          </cell>
          <cell r="BU8674">
            <v>0</v>
          </cell>
          <cell r="BV8674">
            <v>0</v>
          </cell>
          <cell r="BW8674">
            <v>0</v>
          </cell>
          <cell r="BX8674">
            <v>0</v>
          </cell>
          <cell r="BY8674">
            <v>0</v>
          </cell>
          <cell r="BZ8674">
            <v>0</v>
          </cell>
          <cell r="CA8674">
            <v>0</v>
          </cell>
          <cell r="CB8674">
            <v>0</v>
          </cell>
        </row>
        <row r="8675">
          <cell r="B8675" t="str">
            <v>E504</v>
          </cell>
          <cell r="C8675" t="str">
            <v>Tempos mortos no serviço- Machico</v>
          </cell>
          <cell r="D8675" t="str">
            <v>D202019-02</v>
          </cell>
          <cell r="E8675" t="str">
            <v>D202019-02</v>
          </cell>
          <cell r="F8675" t="str">
            <v>0700</v>
          </cell>
          <cell r="G8675">
            <v>0</v>
          </cell>
          <cell r="H8675" t="str">
            <v>EEM1</v>
          </cell>
          <cell r="I8675">
            <v>0</v>
          </cell>
          <cell r="J8675">
            <v>0</v>
          </cell>
          <cell r="K8675" t="str">
            <v>50000784</v>
          </cell>
          <cell r="L8675">
            <v>0</v>
          </cell>
          <cell r="M8675">
            <v>0</v>
          </cell>
          <cell r="N8675">
            <v>0</v>
          </cell>
          <cell r="O8675" t="str">
            <v>JBARBEITO</v>
          </cell>
          <cell r="P8675" t="str">
            <v>16:04:03</v>
          </cell>
          <cell r="Q8675" t="str">
            <v>RVIEIRA</v>
          </cell>
          <cell r="R8675" t="str">
            <v>20:36:57</v>
          </cell>
          <cell r="S8675" t="str">
            <v>EEM</v>
          </cell>
          <cell r="T8675">
            <v>0</v>
          </cell>
          <cell r="U8675">
            <v>0</v>
          </cell>
          <cell r="V8675">
            <v>0</v>
          </cell>
          <cell r="W8675" t="str">
            <v>EUR</v>
          </cell>
          <cell r="X8675" t="str">
            <v>00</v>
          </cell>
          <cell r="Y8675" t="str">
            <v>00</v>
          </cell>
          <cell r="Z8675">
            <v>0</v>
          </cell>
          <cell r="AA8675" t="str">
            <v>X</v>
          </cell>
          <cell r="AB8675">
            <v>0</v>
          </cell>
          <cell r="AC8675">
            <v>0</v>
          </cell>
          <cell r="AD8675">
            <v>0</v>
          </cell>
          <cell r="AE8675" t="str">
            <v>0000</v>
          </cell>
          <cell r="AF8675" t="str">
            <v>EEM</v>
          </cell>
          <cell r="AG8675">
            <v>0</v>
          </cell>
          <cell r="AH8675" t="str">
            <v>Eng. Velosa</v>
          </cell>
          <cell r="AI8675" t="str">
            <v>586</v>
          </cell>
          <cell r="AJ8675">
            <v>0</v>
          </cell>
          <cell r="AK8675" t="str">
            <v>X</v>
          </cell>
          <cell r="AL8675">
            <v>0</v>
          </cell>
          <cell r="AM8675">
            <v>0</v>
          </cell>
          <cell r="AN8675">
            <v>0</v>
          </cell>
          <cell r="AO8675">
            <v>0</v>
          </cell>
          <cell r="AP8675">
            <v>0</v>
          </cell>
          <cell r="AQ8675">
            <v>0</v>
          </cell>
          <cell r="AR8675">
            <v>0</v>
          </cell>
          <cell r="AS8675">
            <v>0</v>
          </cell>
          <cell r="AT8675">
            <v>0</v>
          </cell>
          <cell r="AU8675">
            <v>0</v>
          </cell>
          <cell r="AV8675">
            <v>0</v>
          </cell>
          <cell r="AW8675">
            <v>0</v>
          </cell>
          <cell r="AX8675">
            <v>0</v>
          </cell>
          <cell r="AY8675">
            <v>37446</v>
          </cell>
          <cell r="AZ8675">
            <v>37686</v>
          </cell>
          <cell r="BB8675">
            <v>37446</v>
          </cell>
          <cell r="BH8675">
            <v>0</v>
          </cell>
          <cell r="BI8675" t="str">
            <v>EUR</v>
          </cell>
          <cell r="BK8675">
            <v>37446</v>
          </cell>
          <cell r="BM8675">
            <v>0</v>
          </cell>
          <cell r="BN8675">
            <v>0</v>
          </cell>
          <cell r="BO8675">
            <v>0</v>
          </cell>
          <cell r="BP8675">
            <v>0</v>
          </cell>
          <cell r="BQ8675">
            <v>0</v>
          </cell>
          <cell r="BR8675">
            <v>0</v>
          </cell>
          <cell r="BS8675">
            <v>0</v>
          </cell>
          <cell r="BT8675">
            <v>0</v>
          </cell>
          <cell r="BU8675">
            <v>0</v>
          </cell>
          <cell r="BV8675">
            <v>0</v>
          </cell>
          <cell r="BW8675">
            <v>0</v>
          </cell>
          <cell r="BX8675">
            <v>0</v>
          </cell>
          <cell r="BY8675">
            <v>0</v>
          </cell>
          <cell r="BZ8675">
            <v>0</v>
          </cell>
          <cell r="CA8675">
            <v>0</v>
          </cell>
          <cell r="CB8675">
            <v>0</v>
          </cell>
        </row>
        <row r="8676">
          <cell r="B8676" t="str">
            <v>E504</v>
          </cell>
          <cell r="C8676" t="str">
            <v>Tempos mortos no serviço- Santana</v>
          </cell>
          <cell r="D8676" t="str">
            <v>D201039-02</v>
          </cell>
          <cell r="E8676" t="str">
            <v>D201039-02</v>
          </cell>
          <cell r="F8676" t="str">
            <v>0700</v>
          </cell>
          <cell r="G8676">
            <v>0</v>
          </cell>
          <cell r="H8676" t="str">
            <v>EEM1</v>
          </cell>
          <cell r="I8676">
            <v>0</v>
          </cell>
          <cell r="J8676">
            <v>0</v>
          </cell>
          <cell r="K8676" t="str">
            <v>50000784</v>
          </cell>
          <cell r="L8676">
            <v>0</v>
          </cell>
          <cell r="M8676">
            <v>0</v>
          </cell>
          <cell r="N8676">
            <v>0</v>
          </cell>
          <cell r="O8676" t="str">
            <v>JBARBEITO</v>
          </cell>
          <cell r="P8676" t="str">
            <v>16:05:20</v>
          </cell>
          <cell r="Q8676" t="str">
            <v>RVIEIRA</v>
          </cell>
          <cell r="R8676" t="str">
            <v>20:37:22</v>
          </cell>
          <cell r="S8676" t="str">
            <v>EEM</v>
          </cell>
          <cell r="T8676">
            <v>0</v>
          </cell>
          <cell r="U8676">
            <v>0</v>
          </cell>
          <cell r="V8676">
            <v>0</v>
          </cell>
          <cell r="W8676" t="str">
            <v>EUR</v>
          </cell>
          <cell r="X8676" t="str">
            <v>00</v>
          </cell>
          <cell r="Y8676" t="str">
            <v>00</v>
          </cell>
          <cell r="Z8676">
            <v>0</v>
          </cell>
          <cell r="AA8676" t="str">
            <v>X</v>
          </cell>
          <cell r="AB8676">
            <v>0</v>
          </cell>
          <cell r="AC8676">
            <v>0</v>
          </cell>
          <cell r="AD8676">
            <v>0</v>
          </cell>
          <cell r="AE8676" t="str">
            <v>0000</v>
          </cell>
          <cell r="AF8676" t="str">
            <v>EEM</v>
          </cell>
          <cell r="AG8676">
            <v>0</v>
          </cell>
          <cell r="AH8676" t="str">
            <v>Eng. Velosa</v>
          </cell>
          <cell r="AI8676" t="str">
            <v>586</v>
          </cell>
          <cell r="AJ8676">
            <v>0</v>
          </cell>
          <cell r="AK8676" t="str">
            <v>X</v>
          </cell>
          <cell r="AL8676">
            <v>0</v>
          </cell>
          <cell r="AM8676">
            <v>0</v>
          </cell>
          <cell r="AN8676">
            <v>0</v>
          </cell>
          <cell r="AO8676">
            <v>0</v>
          </cell>
          <cell r="AP8676">
            <v>0</v>
          </cell>
          <cell r="AQ8676">
            <v>0</v>
          </cell>
          <cell r="AR8676">
            <v>0</v>
          </cell>
          <cell r="AS8676">
            <v>0</v>
          </cell>
          <cell r="AT8676">
            <v>0</v>
          </cell>
          <cell r="AU8676">
            <v>0</v>
          </cell>
          <cell r="AV8676">
            <v>0</v>
          </cell>
          <cell r="AW8676">
            <v>0</v>
          </cell>
          <cell r="AX8676">
            <v>0</v>
          </cell>
          <cell r="AY8676">
            <v>37446</v>
          </cell>
          <cell r="AZ8676">
            <v>37686</v>
          </cell>
          <cell r="BB8676">
            <v>37446</v>
          </cell>
          <cell r="BH8676">
            <v>0</v>
          </cell>
          <cell r="BI8676" t="str">
            <v>EUR</v>
          </cell>
          <cell r="BK8676">
            <v>37446</v>
          </cell>
          <cell r="BM8676">
            <v>0</v>
          </cell>
          <cell r="BN8676">
            <v>0</v>
          </cell>
          <cell r="BO8676">
            <v>0</v>
          </cell>
          <cell r="BP8676">
            <v>0</v>
          </cell>
          <cell r="BQ8676">
            <v>0</v>
          </cell>
          <cell r="BR8676">
            <v>0</v>
          </cell>
          <cell r="BS8676">
            <v>0</v>
          </cell>
          <cell r="BT8676">
            <v>0</v>
          </cell>
          <cell r="BU8676">
            <v>0</v>
          </cell>
          <cell r="BV8676">
            <v>0</v>
          </cell>
          <cell r="BW8676">
            <v>0</v>
          </cell>
          <cell r="BX8676">
            <v>0</v>
          </cell>
          <cell r="BY8676">
            <v>0</v>
          </cell>
          <cell r="BZ8676">
            <v>0</v>
          </cell>
          <cell r="CA8676">
            <v>0</v>
          </cell>
          <cell r="CB8676">
            <v>0</v>
          </cell>
        </row>
        <row r="8677">
          <cell r="B8677" t="str">
            <v>E504</v>
          </cell>
          <cell r="C8677" t="str">
            <v>Tempos mortos no serviço-Câmara de Lobos</v>
          </cell>
          <cell r="D8677" t="str">
            <v>D203019-02</v>
          </cell>
          <cell r="E8677" t="str">
            <v>D203019-02</v>
          </cell>
          <cell r="F8677" t="str">
            <v>0700</v>
          </cell>
          <cell r="G8677">
            <v>0</v>
          </cell>
          <cell r="H8677" t="str">
            <v>EEM1</v>
          </cell>
          <cell r="I8677">
            <v>0</v>
          </cell>
          <cell r="J8677">
            <v>0</v>
          </cell>
          <cell r="K8677" t="str">
            <v>50000784</v>
          </cell>
          <cell r="L8677">
            <v>0</v>
          </cell>
          <cell r="M8677">
            <v>0</v>
          </cell>
          <cell r="N8677">
            <v>0</v>
          </cell>
          <cell r="O8677" t="str">
            <v>JBARBEITO</v>
          </cell>
          <cell r="P8677" t="str">
            <v>16:06:19</v>
          </cell>
          <cell r="Q8677" t="str">
            <v>RVIEIRA</v>
          </cell>
          <cell r="R8677" t="str">
            <v>20:37:43</v>
          </cell>
          <cell r="S8677" t="str">
            <v>EEM</v>
          </cell>
          <cell r="T8677">
            <v>0</v>
          </cell>
          <cell r="U8677">
            <v>0</v>
          </cell>
          <cell r="V8677">
            <v>0</v>
          </cell>
          <cell r="W8677" t="str">
            <v>EUR</v>
          </cell>
          <cell r="X8677" t="str">
            <v>00</v>
          </cell>
          <cell r="Y8677" t="str">
            <v>00</v>
          </cell>
          <cell r="Z8677">
            <v>0</v>
          </cell>
          <cell r="AA8677" t="str">
            <v>X</v>
          </cell>
          <cell r="AB8677">
            <v>0</v>
          </cell>
          <cell r="AC8677">
            <v>0</v>
          </cell>
          <cell r="AD8677">
            <v>0</v>
          </cell>
          <cell r="AE8677" t="str">
            <v>0000</v>
          </cell>
          <cell r="AF8677" t="str">
            <v>EEM</v>
          </cell>
          <cell r="AG8677">
            <v>0</v>
          </cell>
          <cell r="AH8677" t="str">
            <v>Eng. Xavier</v>
          </cell>
          <cell r="AI8677" t="str">
            <v>585</v>
          </cell>
          <cell r="AJ8677">
            <v>0</v>
          </cell>
          <cell r="AK8677" t="str">
            <v>X</v>
          </cell>
          <cell r="AL8677">
            <v>0</v>
          </cell>
          <cell r="AM8677">
            <v>0</v>
          </cell>
          <cell r="AN8677">
            <v>0</v>
          </cell>
          <cell r="AO8677">
            <v>0</v>
          </cell>
          <cell r="AP8677">
            <v>0</v>
          </cell>
          <cell r="AQ8677">
            <v>0</v>
          </cell>
          <cell r="AR8677">
            <v>0</v>
          </cell>
          <cell r="AS8677">
            <v>0</v>
          </cell>
          <cell r="AT8677">
            <v>0</v>
          </cell>
          <cell r="AU8677">
            <v>0</v>
          </cell>
          <cell r="AV8677">
            <v>0</v>
          </cell>
          <cell r="AW8677">
            <v>0</v>
          </cell>
          <cell r="AX8677">
            <v>0</v>
          </cell>
          <cell r="AY8677">
            <v>37446</v>
          </cell>
          <cell r="AZ8677">
            <v>37686</v>
          </cell>
          <cell r="BB8677">
            <v>37446</v>
          </cell>
          <cell r="BH8677">
            <v>0</v>
          </cell>
          <cell r="BI8677" t="str">
            <v>EUR</v>
          </cell>
          <cell r="BK8677">
            <v>37446</v>
          </cell>
          <cell r="BM8677">
            <v>0</v>
          </cell>
          <cell r="BN8677">
            <v>0</v>
          </cell>
          <cell r="BO8677">
            <v>0</v>
          </cell>
          <cell r="BP8677">
            <v>0</v>
          </cell>
          <cell r="BQ8677">
            <v>0</v>
          </cell>
          <cell r="BR8677">
            <v>0</v>
          </cell>
          <cell r="BS8677">
            <v>0</v>
          </cell>
          <cell r="BT8677">
            <v>0</v>
          </cell>
          <cell r="BU8677">
            <v>0</v>
          </cell>
          <cell r="BV8677">
            <v>0</v>
          </cell>
          <cell r="BW8677">
            <v>0</v>
          </cell>
          <cell r="BX8677">
            <v>0</v>
          </cell>
          <cell r="BY8677">
            <v>0</v>
          </cell>
          <cell r="BZ8677">
            <v>0</v>
          </cell>
          <cell r="CA8677">
            <v>0</v>
          </cell>
          <cell r="CB867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_tot vv"/>
      <sheetName val="leia-me"/>
      <sheetName val="factura_termica"/>
      <sheetName val="factura_hidrica"/>
      <sheetName val="emissao"/>
      <sheetName val="res.cae's hidr"/>
      <sheetName val="res.cae's "/>
      <sheetName val="resumo_tot"/>
      <sheetName val="diversos"/>
      <sheetName val="combustiveis"/>
    </sheetNames>
    <sheetDataSet>
      <sheetData sheetId="0" refreshError="1"/>
      <sheetData sheetId="1" refreshError="1"/>
      <sheetData sheetId="2" refreshError="1"/>
      <sheetData sheetId="3" refreshError="1"/>
      <sheetData sheetId="4" refreshError="1">
        <row r="3">
          <cell r="D3" t="str">
            <v>JAN</v>
          </cell>
          <cell r="E3" t="str">
            <v>FEV</v>
          </cell>
          <cell r="F3" t="str">
            <v>MAR</v>
          </cell>
          <cell r="G3" t="str">
            <v>ABR</v>
          </cell>
          <cell r="H3" t="str">
            <v>MAI</v>
          </cell>
          <cell r="I3" t="str">
            <v>JUN</v>
          </cell>
          <cell r="J3" t="str">
            <v>JUL</v>
          </cell>
          <cell r="K3" t="str">
            <v>AGO</v>
          </cell>
          <cell r="L3" t="str">
            <v>SET</v>
          </cell>
          <cell r="M3" t="str">
            <v>OUT</v>
          </cell>
          <cell r="N3" t="str">
            <v>NOV</v>
          </cell>
          <cell r="O3" t="str">
            <v>DEZ</v>
          </cell>
        </row>
        <row r="4">
          <cell r="B4" t="str">
            <v>CAL</v>
          </cell>
        </row>
        <row r="5">
          <cell r="B5" t="str">
            <v>CTD</v>
          </cell>
        </row>
        <row r="6">
          <cell r="B6" t="str">
            <v>CAR</v>
          </cell>
        </row>
        <row r="7">
          <cell r="B7" t="str">
            <v>CPL</v>
          </cell>
        </row>
        <row r="8">
          <cell r="B8" t="str">
            <v>CVN</v>
          </cell>
        </row>
        <row r="9">
          <cell r="B9" t="str">
            <v>CSD</v>
          </cell>
        </row>
        <row r="10">
          <cell r="B10" t="str">
            <v>CVF</v>
          </cell>
        </row>
        <row r="11">
          <cell r="B11" t="str">
            <v>CCD</v>
          </cell>
        </row>
        <row r="12">
          <cell r="B12" t="str">
            <v>CMD</v>
          </cell>
        </row>
        <row r="13">
          <cell r="B13" t="str">
            <v>CPT</v>
          </cell>
        </row>
        <row r="14">
          <cell r="B14" t="str">
            <v>CBT</v>
          </cell>
        </row>
        <row r="15">
          <cell r="B15" t="str">
            <v>CPN</v>
          </cell>
        </row>
        <row r="16">
          <cell r="B16" t="str">
            <v>CVR</v>
          </cell>
        </row>
        <row r="17">
          <cell r="B17" t="str">
            <v>CTC</v>
          </cell>
        </row>
        <row r="18">
          <cell r="B18" t="str">
            <v>CRG</v>
          </cell>
        </row>
        <row r="19">
          <cell r="B19" t="str">
            <v>CCL</v>
          </cell>
        </row>
        <row r="20">
          <cell r="B20" t="str">
            <v>CTR</v>
          </cell>
        </row>
        <row r="21">
          <cell r="B21" t="str">
            <v>CCM</v>
          </cell>
        </row>
        <row r="22">
          <cell r="B22" t="str">
            <v>CCA</v>
          </cell>
        </row>
        <row r="23">
          <cell r="B23" t="str">
            <v>CAG</v>
          </cell>
        </row>
        <row r="24">
          <cell r="B24" t="str">
            <v>CRV</v>
          </cell>
        </row>
        <row r="25">
          <cell r="B25" t="str">
            <v>CCR</v>
          </cell>
        </row>
        <row r="26">
          <cell r="B26" t="str">
            <v>CBC</v>
          </cell>
        </row>
        <row r="27">
          <cell r="B27" t="str">
            <v>CCB</v>
          </cell>
        </row>
        <row r="28">
          <cell r="B28" t="str">
            <v>CPC</v>
          </cell>
        </row>
        <row r="29">
          <cell r="B29" t="str">
            <v>CFT</v>
          </cell>
        </row>
        <row r="32">
          <cell r="B32" t="str">
            <v>CPG</v>
          </cell>
        </row>
        <row r="33">
          <cell r="B33" t="str">
            <v>CTG</v>
          </cell>
        </row>
      </sheetData>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v>0</v>
          </cell>
          <cell r="P7">
            <v>0</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v>0</v>
          </cell>
          <cell r="P8">
            <v>0</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v>0</v>
          </cell>
          <cell r="P9">
            <v>0</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v>0</v>
          </cell>
          <cell r="P10">
            <v>0</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v>0</v>
          </cell>
          <cell r="P12">
            <v>0</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v>0</v>
          </cell>
          <cell r="P13">
            <v>0</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v>0</v>
          </cell>
          <cell r="P15">
            <v>0</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v>0</v>
          </cell>
          <cell r="P17">
            <v>0</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v>0</v>
          </cell>
          <cell r="P19">
            <v>0</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v>0</v>
          </cell>
          <cell r="P20">
            <v>0</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v>0</v>
          </cell>
          <cell r="P22">
            <v>0</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v>0</v>
          </cell>
          <cell r="P23">
            <v>0</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v>0</v>
          </cell>
          <cell r="P24">
            <v>0</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v>0</v>
          </cell>
          <cell r="P25">
            <v>0</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v>0</v>
          </cell>
          <cell r="P27">
            <v>0</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v>0</v>
          </cell>
          <cell r="P28">
            <v>0</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v>0</v>
          </cell>
          <cell r="P30">
            <v>0</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v>0</v>
          </cell>
          <cell r="P32">
            <v>0</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v>0</v>
          </cell>
          <cell r="P33">
            <v>0</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v>0</v>
          </cell>
          <cell r="P34">
            <v>0</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v>0</v>
          </cell>
          <cell r="P35">
            <v>0</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v>0</v>
          </cell>
          <cell r="P37">
            <v>0</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v>0</v>
          </cell>
          <cell r="P40">
            <v>0</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v>0</v>
          </cell>
          <cell r="P42">
            <v>0</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v>0</v>
          </cell>
          <cell r="P43">
            <v>0</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v>0</v>
          </cell>
          <cell r="P44">
            <v>0</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v>0</v>
          </cell>
          <cell r="P45">
            <v>0</v>
          </cell>
        </row>
        <row r="46">
          <cell r="B46">
            <v>0</v>
          </cell>
          <cell r="D46">
            <v>0</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v>0</v>
          </cell>
          <cell r="P49">
            <v>0</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v>0</v>
          </cell>
          <cell r="P50">
            <v>0</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v>0</v>
          </cell>
          <cell r="P51">
            <v>0</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v>0</v>
          </cell>
          <cell r="P52">
            <v>0</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v>0</v>
          </cell>
          <cell r="P54">
            <v>0</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v>0</v>
          </cell>
          <cell r="P55">
            <v>0</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v>0</v>
          </cell>
          <cell r="P57">
            <v>0</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v>0</v>
          </cell>
          <cell r="P59">
            <v>0</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v>0</v>
          </cell>
          <cell r="P60">
            <v>0</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v>0</v>
          </cell>
          <cell r="P62">
            <v>0</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v>0</v>
          </cell>
          <cell r="P64">
            <v>0</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v>0</v>
          </cell>
          <cell r="P65">
            <v>0</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v>0</v>
          </cell>
          <cell r="P66">
            <v>0</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v>0</v>
          </cell>
          <cell r="P67">
            <v>0</v>
          </cell>
        </row>
        <row r="68">
          <cell r="B68">
            <v>0</v>
          </cell>
          <cell r="D68">
            <v>0</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v>0</v>
          </cell>
          <cell r="P71">
            <v>0</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v>0</v>
          </cell>
          <cell r="P72">
            <v>0</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v>0</v>
          </cell>
          <cell r="P73">
            <v>0</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v>0</v>
          </cell>
          <cell r="P74">
            <v>0</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v>0</v>
          </cell>
          <cell r="P76">
            <v>0</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v>0</v>
          </cell>
          <cell r="P78">
            <v>0</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v>0</v>
          </cell>
          <cell r="P79">
            <v>0</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v>0</v>
          </cell>
          <cell r="P81">
            <v>0</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v>0</v>
          </cell>
          <cell r="P82">
            <v>0</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v>0</v>
          </cell>
          <cell r="P83">
            <v>0</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v>0</v>
          </cell>
          <cell r="P84">
            <v>0</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v>0</v>
          </cell>
          <cell r="P86">
            <v>0</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v>0</v>
          </cell>
          <cell r="P87">
            <v>0</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v>0</v>
          </cell>
          <cell r="P88">
            <v>0</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v>0</v>
          </cell>
          <cell r="P89">
            <v>0</v>
          </cell>
        </row>
        <row r="90">
          <cell r="B90">
            <v>0</v>
          </cell>
          <cell r="D90">
            <v>0</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v>0</v>
          </cell>
          <cell r="P92">
            <v>0</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v>0</v>
          </cell>
          <cell r="P93">
            <v>0</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v>0</v>
          </cell>
          <cell r="P94">
            <v>0</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v>0</v>
          </cell>
          <cell r="P95">
            <v>0</v>
          </cell>
        </row>
        <row r="96">
          <cell r="B96">
            <v>0</v>
          </cell>
          <cell r="D96">
            <v>0</v>
          </cell>
        </row>
      </sheetData>
      <sheetData sheetId="3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ados Macroeconómicos"/>
      <sheetName val="Vendas SEP e SENV"/>
      <sheetName val="Preços Pool"/>
      <sheetName val="Produções PREs"/>
      <sheetName val="Combustíveis"/>
      <sheetName val="Not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Procura"/>
      <sheetName val="resumo_tot"/>
      <sheetName val="leia-me"/>
      <sheetName val="distrib"/>
      <sheetName val="factura_hidrica"/>
      <sheetName val="factura_termica"/>
      <sheetName val="emissao"/>
      <sheetName val="res.cae's hidr"/>
      <sheetName val="erse"/>
      <sheetName val="res.cae's "/>
      <sheetName val="Mod. Reg. de B.E."/>
      <sheetName val="diversos"/>
    </sheetNames>
    <sheetDataSet>
      <sheetData sheetId="0"/>
      <sheetData sheetId="1"/>
      <sheetData sheetId="2"/>
      <sheetData sheetId="3"/>
      <sheetData sheetId="4"/>
      <sheetData sheetId="5">
        <row r="69">
          <cell r="C69" t="str">
            <v>JAN</v>
          </cell>
          <cell r="D69" t="str">
            <v>FEV</v>
          </cell>
          <cell r="E69" t="str">
            <v>MAR</v>
          </cell>
          <cell r="F69" t="str">
            <v>ABR</v>
          </cell>
          <cell r="G69" t="str">
            <v>MAI</v>
          </cell>
          <cell r="H69" t="str">
            <v>JUN</v>
          </cell>
          <cell r="I69" t="str">
            <v>JUL</v>
          </cell>
          <cell r="J69" t="str">
            <v>AGO</v>
          </cell>
          <cell r="K69" t="str">
            <v>SET</v>
          </cell>
          <cell r="L69" t="str">
            <v>OUT</v>
          </cell>
          <cell r="M69" t="str">
            <v>NOV</v>
          </cell>
          <cell r="N69" t="str">
            <v>DEZ</v>
          </cell>
        </row>
        <row r="70">
          <cell r="B70" t="str">
            <v>CALP</v>
          </cell>
          <cell r="C70">
            <v>5715.2881800000005</v>
          </cell>
          <cell r="D70">
            <v>5726.2967800000006</v>
          </cell>
          <cell r="E70">
            <v>5703.8167300000005</v>
          </cell>
          <cell r="F70">
            <v>5723.4722400000001</v>
          </cell>
          <cell r="G70">
            <v>5749.3013300000002</v>
          </cell>
          <cell r="H70">
            <v>5790.7368299999998</v>
          </cell>
          <cell r="I70">
            <v>5790.19704</v>
          </cell>
          <cell r="J70">
            <v>5792.7711799999997</v>
          </cell>
          <cell r="K70">
            <v>5763.9990099999995</v>
          </cell>
          <cell r="L70">
            <v>5750.2551199999998</v>
          </cell>
          <cell r="M70">
            <v>5753.3580499999998</v>
          </cell>
          <cell r="N70">
            <v>5774.9700599999996</v>
          </cell>
        </row>
        <row r="71">
          <cell r="B71" t="str">
            <v>CTDP</v>
          </cell>
          <cell r="C71">
            <v>696.59046000000001</v>
          </cell>
          <cell r="D71">
            <v>698.70411999999999</v>
          </cell>
          <cell r="E71">
            <v>697.12079000000006</v>
          </cell>
          <cell r="F71">
            <v>702.21983999999998</v>
          </cell>
          <cell r="G71">
            <v>704.92093999999997</v>
          </cell>
          <cell r="H71">
            <v>711.21597999999994</v>
          </cell>
          <cell r="I71">
            <v>712.44369999999992</v>
          </cell>
          <cell r="J71">
            <v>712.99892</v>
          </cell>
          <cell r="K71">
            <v>710.70134999999993</v>
          </cell>
          <cell r="L71">
            <v>710.64598000000001</v>
          </cell>
          <cell r="M71">
            <v>712.60894999999994</v>
          </cell>
          <cell r="N71">
            <v>716.70932999999991</v>
          </cell>
        </row>
        <row r="72">
          <cell r="B72" t="str">
            <v>CARP</v>
          </cell>
          <cell r="C72">
            <v>1949.68417</v>
          </cell>
          <cell r="D72">
            <v>1959.6666599999999</v>
          </cell>
          <cell r="E72">
            <v>1957.0643600000001</v>
          </cell>
          <cell r="F72">
            <v>1975.56702</v>
          </cell>
          <cell r="G72">
            <v>1984.8344</v>
          </cell>
          <cell r="H72">
            <v>2005.77503</v>
          </cell>
          <cell r="I72">
            <v>2018.30467</v>
          </cell>
          <cell r="J72">
            <v>2025.31738</v>
          </cell>
          <cell r="K72">
            <v>2043.1467399999999</v>
          </cell>
          <cell r="L72">
            <v>2045.72568</v>
          </cell>
          <cell r="M72">
            <v>2053.8761599999998</v>
          </cell>
          <cell r="N72">
            <v>2070.42335</v>
          </cell>
        </row>
        <row r="73">
          <cell r="B73" t="str">
            <v>CVNP</v>
          </cell>
          <cell r="C73">
            <v>633.30300999999997</v>
          </cell>
          <cell r="D73">
            <v>635.89033999999992</v>
          </cell>
          <cell r="E73">
            <v>636.83773999999994</v>
          </cell>
          <cell r="F73">
            <v>638.74347</v>
          </cell>
          <cell r="G73">
            <v>644.1081999999999</v>
          </cell>
          <cell r="H73">
            <v>649.70744999999999</v>
          </cell>
          <cell r="I73">
            <v>652.51294999999993</v>
          </cell>
          <cell r="J73">
            <v>652.83596</v>
          </cell>
          <cell r="K73">
            <v>659.27801999999997</v>
          </cell>
          <cell r="L73">
            <v>658.70428000000004</v>
          </cell>
          <cell r="M73">
            <v>659.77334999999994</v>
          </cell>
          <cell r="N73">
            <v>662.89724000000001</v>
          </cell>
        </row>
        <row r="74">
          <cell r="B74" t="str">
            <v>CPLP</v>
          </cell>
          <cell r="C74">
            <v>1014.1573999999999</v>
          </cell>
          <cell r="D74">
            <v>1021.05335</v>
          </cell>
          <cell r="E74">
            <v>1027.3826099999999</v>
          </cell>
          <cell r="F74">
            <v>1030.8387399999999</v>
          </cell>
          <cell r="G74">
            <v>1039.7740200000001</v>
          </cell>
          <cell r="H74">
            <v>1049.3382099999999</v>
          </cell>
          <cell r="I74">
            <v>1050.9684099999999</v>
          </cell>
          <cell r="J74">
            <v>1054.5701299999998</v>
          </cell>
          <cell r="K74">
            <v>1050.7401599999998</v>
          </cell>
          <cell r="L74">
            <v>1049.48487</v>
          </cell>
          <cell r="M74">
            <v>1051.671</v>
          </cell>
          <cell r="N74">
            <v>1057.1755000000001</v>
          </cell>
        </row>
        <row r="75">
          <cell r="B75" t="str">
            <v>CSDP</v>
          </cell>
          <cell r="C75">
            <v>323.43838</v>
          </cell>
          <cell r="D75">
            <v>330.06560999999999</v>
          </cell>
          <cell r="E75">
            <v>323.39553999999998</v>
          </cell>
          <cell r="F75">
            <v>319.57596000000001</v>
          </cell>
          <cell r="G75">
            <v>321.61086999999998</v>
          </cell>
          <cell r="H75">
            <v>324.32304999999997</v>
          </cell>
          <cell r="I75">
            <v>323.78521000000001</v>
          </cell>
          <cell r="J75">
            <v>321.99043999999998</v>
          </cell>
          <cell r="K75">
            <v>319.32095000000004</v>
          </cell>
          <cell r="L75">
            <v>316.56441999999998</v>
          </cell>
          <cell r="M75">
            <v>314.3526</v>
          </cell>
          <cell r="N75">
            <v>313.12223999999998</v>
          </cell>
        </row>
        <row r="76">
          <cell r="B76" t="str">
            <v>CVFP</v>
          </cell>
          <cell r="C76">
            <v>1085.0174600000003</v>
          </cell>
          <cell r="D76">
            <v>1092.4423200000001</v>
          </cell>
          <cell r="E76">
            <v>1092.6448500000001</v>
          </cell>
          <cell r="F76">
            <v>1102.3314800000001</v>
          </cell>
          <cell r="G76">
            <v>1118.99766</v>
          </cell>
          <cell r="H76">
            <v>1132.12625</v>
          </cell>
          <cell r="I76">
            <v>1137.3301299999998</v>
          </cell>
          <cell r="J76">
            <v>1144.3671200000001</v>
          </cell>
          <cell r="K76">
            <v>1143.67147</v>
          </cell>
          <cell r="L76">
            <v>1147.1289199999999</v>
          </cell>
          <cell r="M76">
            <v>1153.60877</v>
          </cell>
          <cell r="N76">
            <v>1164.7194199999999</v>
          </cell>
        </row>
        <row r="77">
          <cell r="B77" t="str">
            <v>CCDP</v>
          </cell>
          <cell r="C77">
            <v>856.43912999999998</v>
          </cell>
          <cell r="D77">
            <v>859.50133999999991</v>
          </cell>
          <cell r="E77">
            <v>856.63824</v>
          </cell>
          <cell r="F77">
            <v>860.79730000000006</v>
          </cell>
          <cell r="G77">
            <v>865.04318000000001</v>
          </cell>
          <cell r="H77">
            <v>871.50479000000007</v>
          </cell>
          <cell r="I77">
            <v>872.29575999999997</v>
          </cell>
          <cell r="J77">
            <v>872.37310000000002</v>
          </cell>
          <cell r="K77">
            <v>872.35739000000001</v>
          </cell>
          <cell r="L77">
            <v>871.52324999999996</v>
          </cell>
          <cell r="M77">
            <v>873.07096000000001</v>
          </cell>
          <cell r="N77">
            <v>876.90992000000006</v>
          </cell>
        </row>
        <row r="78">
          <cell r="B78" t="str">
            <v>CM1P</v>
          </cell>
          <cell r="C78">
            <v>973.44958000000008</v>
          </cell>
          <cell r="D78">
            <v>985.43948999999998</v>
          </cell>
          <cell r="E78">
            <v>1024.38841</v>
          </cell>
          <cell r="F78">
            <v>1035.2585200000001</v>
          </cell>
          <cell r="G78">
            <v>1054.4984399999998</v>
          </cell>
          <cell r="H78">
            <v>1068.49918</v>
          </cell>
          <cell r="I78">
            <v>1074.585</v>
          </cell>
          <cell r="J78">
            <v>1078.90418</v>
          </cell>
          <cell r="K78">
            <v>1080.0890400000001</v>
          </cell>
          <cell r="L78">
            <v>1083.3026399999999</v>
          </cell>
          <cell r="M78">
            <v>1089.25605</v>
          </cell>
          <cell r="N78">
            <v>1098.8171100000002</v>
          </cell>
        </row>
        <row r="79">
          <cell r="B79" t="str">
            <v>CM2P</v>
          </cell>
          <cell r="C79">
            <v>1342.9853500000002</v>
          </cell>
          <cell r="D79">
            <v>1341.8486499999999</v>
          </cell>
          <cell r="E79">
            <v>1336.5168200000001</v>
          </cell>
          <cell r="F79">
            <v>1344.2851799999999</v>
          </cell>
          <cell r="G79">
            <v>1351.82744</v>
          </cell>
          <cell r="H79">
            <v>1365.68806</v>
          </cell>
          <cell r="I79">
            <v>1365.1278200000002</v>
          </cell>
          <cell r="J79">
            <v>1363.2270700000001</v>
          </cell>
          <cell r="K79">
            <v>1356.0183</v>
          </cell>
          <cell r="L79">
            <v>1352.1481799999999</v>
          </cell>
          <cell r="M79">
            <v>1352.6651200000001</v>
          </cell>
          <cell r="N79">
            <v>1358.3567700000001</v>
          </cell>
        </row>
        <row r="80">
          <cell r="B80" t="str">
            <v>CPTP</v>
          </cell>
          <cell r="C80">
            <v>959.98331000000007</v>
          </cell>
          <cell r="D80">
            <v>969.79468999999995</v>
          </cell>
          <cell r="E80">
            <v>973.38297</v>
          </cell>
          <cell r="F80">
            <v>980.75760000000002</v>
          </cell>
          <cell r="G80">
            <v>994.04565000000002</v>
          </cell>
          <cell r="H80">
            <v>1006.6477</v>
          </cell>
          <cell r="I80">
            <v>1015.6719499999999</v>
          </cell>
          <cell r="J80">
            <v>1022.3615500000001</v>
          </cell>
          <cell r="K80">
            <v>1023.7215500000001</v>
          </cell>
          <cell r="L80">
            <v>1027.8722600000001</v>
          </cell>
          <cell r="M80">
            <v>1034.70829</v>
          </cell>
          <cell r="N80">
            <v>1044.8380400000001</v>
          </cell>
        </row>
        <row r="81">
          <cell r="B81" t="str">
            <v>CBTP</v>
          </cell>
          <cell r="C81">
            <v>1399.3953799999999</v>
          </cell>
          <cell r="D81">
            <v>1409.71369</v>
          </cell>
          <cell r="E81">
            <v>1412.7252699999999</v>
          </cell>
          <cell r="F81">
            <v>1422.5802699999999</v>
          </cell>
          <cell r="G81">
            <v>1438.5856100000001</v>
          </cell>
          <cell r="H81">
            <v>1457.3990900000001</v>
          </cell>
          <cell r="I81">
            <v>1465.1228999999998</v>
          </cell>
          <cell r="J81">
            <v>1470.02556</v>
          </cell>
          <cell r="K81">
            <v>1468.6716299999998</v>
          </cell>
          <cell r="L81">
            <v>1472.3683600000002</v>
          </cell>
          <cell r="M81">
            <v>1479.3456000000001</v>
          </cell>
          <cell r="N81">
            <v>1496.4389900000001</v>
          </cell>
        </row>
        <row r="82">
          <cell r="B82" t="str">
            <v>CPNP</v>
          </cell>
          <cell r="C82">
            <v>2482.4701400000004</v>
          </cell>
          <cell r="D82">
            <v>2499.0268999999998</v>
          </cell>
          <cell r="E82">
            <v>2501.8788799999998</v>
          </cell>
          <cell r="F82">
            <v>2526.4643099999998</v>
          </cell>
          <cell r="G82">
            <v>2549.27315</v>
          </cell>
          <cell r="H82">
            <v>2580.74854</v>
          </cell>
          <cell r="I82">
            <v>2593.2759599999999</v>
          </cell>
          <cell r="J82">
            <v>2605.1118700000002</v>
          </cell>
          <cell r="K82">
            <v>2605.7186299999998</v>
          </cell>
          <cell r="L82">
            <v>2613.2386099999999</v>
          </cell>
          <cell r="M82">
            <v>2628.7627200000002</v>
          </cell>
          <cell r="N82">
            <v>2653.2802000000001</v>
          </cell>
        </row>
        <row r="83">
          <cell r="B83" t="str">
            <v>CVRP</v>
          </cell>
          <cell r="C83">
            <v>2677.9920999999999</v>
          </cell>
          <cell r="D83">
            <v>2692.8933700000002</v>
          </cell>
          <cell r="E83">
            <v>2693.8999800000001</v>
          </cell>
          <cell r="F83">
            <v>2718.34006</v>
          </cell>
          <cell r="G83">
            <v>2740.1298099999999</v>
          </cell>
          <cell r="H83">
            <v>2771.3506400000001</v>
          </cell>
          <cell r="I83">
            <v>2787.3759100000002</v>
          </cell>
          <cell r="J83">
            <v>2810.2077200000003</v>
          </cell>
          <cell r="K83">
            <v>2808.8978399999996</v>
          </cell>
          <cell r="L83">
            <v>2815.1137200000003</v>
          </cell>
          <cell r="M83">
            <v>2829.59746</v>
          </cell>
          <cell r="N83">
            <v>2853.3920800000001</v>
          </cell>
        </row>
        <row r="84">
          <cell r="B84" t="str">
            <v>CTCP</v>
          </cell>
          <cell r="C84">
            <v>523.41113999999993</v>
          </cell>
          <cell r="D84">
            <v>527.38181000000009</v>
          </cell>
          <cell r="E84">
            <v>528.02639999999997</v>
          </cell>
          <cell r="F84">
            <v>532.75411999999994</v>
          </cell>
          <cell r="G84">
            <v>537.56087000000002</v>
          </cell>
          <cell r="H84">
            <v>544.15720999999996</v>
          </cell>
          <cell r="I84">
            <v>547.30687</v>
          </cell>
          <cell r="J84">
            <v>549.58372999999995</v>
          </cell>
          <cell r="K84">
            <v>549.94917000000009</v>
          </cell>
          <cell r="L84">
            <v>566.31346999999994</v>
          </cell>
          <cell r="M84">
            <v>570.13264000000004</v>
          </cell>
          <cell r="N84">
            <v>575.15270999999996</v>
          </cell>
        </row>
        <row r="85">
          <cell r="B85" t="str">
            <v>CRGP</v>
          </cell>
          <cell r="C85">
            <v>2380.87536</v>
          </cell>
          <cell r="D85">
            <v>2370.4957200000003</v>
          </cell>
          <cell r="E85">
            <v>2368.8970199999999</v>
          </cell>
          <cell r="F85">
            <v>2407.16345</v>
          </cell>
          <cell r="G85">
            <v>2400.32161</v>
          </cell>
          <cell r="H85">
            <v>2423.3239399999998</v>
          </cell>
          <cell r="I85">
            <v>2429.5477700000001</v>
          </cell>
          <cell r="J85">
            <v>2433.4072099999998</v>
          </cell>
          <cell r="K85">
            <v>2427.4651100000001</v>
          </cell>
          <cell r="L85">
            <v>2427.5608399999996</v>
          </cell>
          <cell r="M85">
            <v>2435.4295699999998</v>
          </cell>
          <cell r="N85">
            <v>2450.8448699999999</v>
          </cell>
        </row>
        <row r="86">
          <cell r="B86" t="str">
            <v>CCLP</v>
          </cell>
          <cell r="C86">
            <v>2541.6135900000004</v>
          </cell>
          <cell r="D86">
            <v>2550.2033900000001</v>
          </cell>
          <cell r="E86">
            <v>2545.0811899999999</v>
          </cell>
          <cell r="F86">
            <v>2559.2223399999998</v>
          </cell>
          <cell r="G86">
            <v>2572.1298299999999</v>
          </cell>
          <cell r="H86">
            <v>2595.6763700000001</v>
          </cell>
          <cell r="I86">
            <v>2598.81799</v>
          </cell>
          <cell r="J86">
            <v>2599.5514500000004</v>
          </cell>
          <cell r="K86">
            <v>2590.50236</v>
          </cell>
          <cell r="L86">
            <v>2587.37084</v>
          </cell>
          <cell r="M86">
            <v>2591.84809</v>
          </cell>
          <cell r="N86">
            <v>2604.8605499999999</v>
          </cell>
        </row>
        <row r="87">
          <cell r="B87" t="str">
            <v>CTRP</v>
          </cell>
          <cell r="C87">
            <v>1632.3363400000001</v>
          </cell>
          <cell r="D87">
            <v>1637.8148799999999</v>
          </cell>
          <cell r="E87">
            <v>1631.97262</v>
          </cell>
          <cell r="F87">
            <v>1641.6111899999999</v>
          </cell>
          <cell r="G87">
            <v>1649.60906</v>
          </cell>
          <cell r="H87">
            <v>1664.9967199999999</v>
          </cell>
          <cell r="I87">
            <v>1668.3898100000001</v>
          </cell>
          <cell r="J87">
            <v>1668.8295600000001</v>
          </cell>
          <cell r="K87">
            <v>1662.0515500000001</v>
          </cell>
          <cell r="L87">
            <v>1661.3223400000002</v>
          </cell>
          <cell r="M87">
            <v>1665.35421</v>
          </cell>
          <cell r="N87">
            <v>1674.6672900000001</v>
          </cell>
        </row>
        <row r="88">
          <cell r="B88" t="str">
            <v>CCMP</v>
          </cell>
          <cell r="C88">
            <v>3018.5094399999998</v>
          </cell>
          <cell r="D88">
            <v>3085.4107899999999</v>
          </cell>
          <cell r="E88">
            <v>3081.1702</v>
          </cell>
          <cell r="F88">
            <v>3104.1214399999999</v>
          </cell>
          <cell r="G88">
            <v>3135.31538</v>
          </cell>
          <cell r="H88">
            <v>3168.1191600000002</v>
          </cell>
          <cell r="I88">
            <v>3177.4578799999999</v>
          </cell>
          <cell r="J88">
            <v>3194.4375099999997</v>
          </cell>
          <cell r="K88">
            <v>3229.4816900000001</v>
          </cell>
          <cell r="L88">
            <v>3229.8332500000001</v>
          </cell>
          <cell r="M88">
            <v>3240.1715899999999</v>
          </cell>
          <cell r="N88">
            <v>3260.58482</v>
          </cell>
        </row>
        <row r="89">
          <cell r="B89" t="str">
            <v>CCAP</v>
          </cell>
          <cell r="C89">
            <v>758.21401000000003</v>
          </cell>
          <cell r="D89">
            <v>761.56243000000006</v>
          </cell>
          <cell r="E89">
            <v>760.76621</v>
          </cell>
          <cell r="F89">
            <v>767.21614</v>
          </cell>
          <cell r="G89">
            <v>771.00499000000002</v>
          </cell>
          <cell r="H89">
            <v>778.83177000000001</v>
          </cell>
          <cell r="I89">
            <v>781.20881000000008</v>
          </cell>
          <cell r="J89">
            <v>782.62302999999997</v>
          </cell>
          <cell r="K89">
            <v>781.04386999999997</v>
          </cell>
          <cell r="L89">
            <v>784.11279000000002</v>
          </cell>
          <cell r="M89">
            <v>786.92865000000006</v>
          </cell>
          <cell r="N89">
            <v>792.26958999999999</v>
          </cell>
        </row>
        <row r="90">
          <cell r="B90" t="str">
            <v>CAGP</v>
          </cell>
          <cell r="C90">
            <v>2181.04889</v>
          </cell>
          <cell r="D90">
            <v>2193.0224600000001</v>
          </cell>
          <cell r="E90">
            <v>2190.4246200000002</v>
          </cell>
          <cell r="F90">
            <v>2204.8468199999998</v>
          </cell>
          <cell r="G90">
            <v>2221.8778700000003</v>
          </cell>
          <cell r="H90">
            <v>2244.0435699999998</v>
          </cell>
          <cell r="I90">
            <v>2251.0333100000003</v>
          </cell>
          <cell r="J90">
            <v>2255.6369900000004</v>
          </cell>
          <cell r="K90">
            <v>2252.83547</v>
          </cell>
          <cell r="L90">
            <v>2254.8512700000001</v>
          </cell>
          <cell r="M90">
            <v>2263.1375400000002</v>
          </cell>
          <cell r="N90">
            <v>2279.0286599999999</v>
          </cell>
        </row>
        <row r="91">
          <cell r="B91" t="str">
            <v>CRVP</v>
          </cell>
          <cell r="C91">
            <v>597.00573999999995</v>
          </cell>
          <cell r="D91">
            <v>599.46569999999997</v>
          </cell>
          <cell r="E91">
            <v>597.75018</v>
          </cell>
          <cell r="F91">
            <v>602.06937000000005</v>
          </cell>
          <cell r="G91">
            <v>604.83154000000002</v>
          </cell>
          <cell r="H91">
            <v>610.2106</v>
          </cell>
          <cell r="I91">
            <v>611.42614000000003</v>
          </cell>
          <cell r="J91">
            <v>611.96793000000002</v>
          </cell>
          <cell r="K91">
            <v>610.44461999999999</v>
          </cell>
          <cell r="L91">
            <v>610.14472999999998</v>
          </cell>
          <cell r="M91">
            <v>612.61325999999997</v>
          </cell>
          <cell r="N91">
            <v>616.24446</v>
          </cell>
        </row>
        <row r="92">
          <cell r="B92" t="str">
            <v>CCRP</v>
          </cell>
          <cell r="C92">
            <v>772.77374999999995</v>
          </cell>
          <cell r="D92">
            <v>776.44029</v>
          </cell>
          <cell r="E92">
            <v>774.53382999999997</v>
          </cell>
          <cell r="F92">
            <v>778.44330000000002</v>
          </cell>
          <cell r="G92">
            <v>781.34604999999999</v>
          </cell>
          <cell r="H92">
            <v>786.91116</v>
          </cell>
          <cell r="I92">
            <v>798.27555000000007</v>
          </cell>
          <cell r="J92">
            <v>808.10934999999995</v>
          </cell>
          <cell r="K92">
            <v>805.28036999999995</v>
          </cell>
          <cell r="L92">
            <v>804.49768999999992</v>
          </cell>
          <cell r="M92">
            <v>805.53459999999995</v>
          </cell>
          <cell r="N92">
            <v>808.88555000000008</v>
          </cell>
        </row>
        <row r="93">
          <cell r="B93" t="str">
            <v>CBCP</v>
          </cell>
          <cell r="C93">
            <v>373.21338000000003</v>
          </cell>
          <cell r="D93">
            <v>374.56190000000004</v>
          </cell>
          <cell r="E93">
            <v>373.02358000000004</v>
          </cell>
          <cell r="F93">
            <v>374.28717999999998</v>
          </cell>
          <cell r="G93">
            <v>375.02474000000001</v>
          </cell>
          <cell r="H93">
            <v>377.17432000000002</v>
          </cell>
          <cell r="I93">
            <v>377.21816999999999</v>
          </cell>
          <cell r="J93">
            <v>376.68645000000004</v>
          </cell>
          <cell r="K93">
            <v>375.11771000000005</v>
          </cell>
          <cell r="L93">
            <v>374.16073999999998</v>
          </cell>
          <cell r="M93">
            <v>374.12984999999998</v>
          </cell>
          <cell r="N93">
            <v>375.12833000000001</v>
          </cell>
        </row>
        <row r="94">
          <cell r="B94" t="str">
            <v>CCBP</v>
          </cell>
          <cell r="C94">
            <v>833.05451000000005</v>
          </cell>
          <cell r="D94">
            <v>830.93506000000002</v>
          </cell>
          <cell r="E94">
            <v>803.12847999999997</v>
          </cell>
          <cell r="F94">
            <v>814.44781999999998</v>
          </cell>
          <cell r="G94">
            <v>817.33079000000009</v>
          </cell>
          <cell r="H94">
            <v>830.11257000000001</v>
          </cell>
          <cell r="I94">
            <v>832.54640000000006</v>
          </cell>
          <cell r="J94">
            <v>834.97431999999992</v>
          </cell>
          <cell r="K94">
            <v>839.83996000000002</v>
          </cell>
          <cell r="L94">
            <v>840.46265000000005</v>
          </cell>
          <cell r="M94">
            <v>864.53611999999998</v>
          </cell>
          <cell r="N94">
            <v>879.77429000000006</v>
          </cell>
        </row>
        <row r="95">
          <cell r="B95" t="str">
            <v>CPCP</v>
          </cell>
          <cell r="C95">
            <v>265.62970000000001</v>
          </cell>
          <cell r="D95">
            <v>267.33022999999997</v>
          </cell>
          <cell r="E95">
            <v>267.04071000000005</v>
          </cell>
          <cell r="F95">
            <v>269.81150000000002</v>
          </cell>
          <cell r="G95">
            <v>271.99770000000001</v>
          </cell>
          <cell r="H95">
            <v>274.64951000000002</v>
          </cell>
          <cell r="I95">
            <v>275.78438</v>
          </cell>
          <cell r="J95">
            <v>276.66795999999999</v>
          </cell>
          <cell r="K95">
            <v>276.46026000000001</v>
          </cell>
          <cell r="L95">
            <v>276.96765000000005</v>
          </cell>
          <cell r="M95">
            <v>278.20355000000001</v>
          </cell>
          <cell r="N95">
            <v>279.98689000000002</v>
          </cell>
        </row>
        <row r="96">
          <cell r="B96" t="str">
            <v>CFTP</v>
          </cell>
          <cell r="C96">
            <v>1506.1160799999998</v>
          </cell>
          <cell r="D96">
            <v>1513.52486</v>
          </cell>
          <cell r="E96">
            <v>1512.2011200000002</v>
          </cell>
          <cell r="F96">
            <v>1523.2011599999998</v>
          </cell>
          <cell r="G96">
            <v>1544.2553300000002</v>
          </cell>
          <cell r="H96">
            <v>1562.2304099999999</v>
          </cell>
          <cell r="I96">
            <v>1567.0028500000001</v>
          </cell>
          <cell r="J96">
            <v>1570.30981</v>
          </cell>
          <cell r="K96">
            <v>1567.8580400000001</v>
          </cell>
          <cell r="L96">
            <v>1584.3552400000001</v>
          </cell>
          <cell r="M96">
            <v>1592.3318100000001</v>
          </cell>
          <cell r="N96">
            <v>1603.2658200000001</v>
          </cell>
        </row>
      </sheetData>
      <sheetData sheetId="6">
        <row r="105">
          <cell r="C105" t="str">
            <v>JAN</v>
          </cell>
          <cell r="D105" t="str">
            <v>FEV</v>
          </cell>
          <cell r="E105" t="str">
            <v>MAR</v>
          </cell>
          <cell r="F105" t="str">
            <v>ABR</v>
          </cell>
          <cell r="G105" t="str">
            <v>MAI</v>
          </cell>
          <cell r="H105" t="str">
            <v>JUN</v>
          </cell>
          <cell r="I105" t="str">
            <v>JUL</v>
          </cell>
          <cell r="J105" t="str">
            <v>AGO</v>
          </cell>
          <cell r="K105" t="str">
            <v>SET</v>
          </cell>
          <cell r="L105" t="str">
            <v>OUT</v>
          </cell>
          <cell r="M105" t="str">
            <v>NOV</v>
          </cell>
          <cell r="N105" t="str">
            <v>DEZ</v>
          </cell>
        </row>
        <row r="106">
          <cell r="B106" t="str">
            <v>CTOP</v>
          </cell>
          <cell r="C106">
            <v>668.29898000000003</v>
          </cell>
          <cell r="D106">
            <v>677.30118999999991</v>
          </cell>
          <cell r="E106">
            <v>676.47658999999999</v>
          </cell>
          <cell r="F106">
            <v>680.69772999999998</v>
          </cell>
          <cell r="G106">
            <v>683.96799999999996</v>
          </cell>
          <cell r="H106">
            <v>687.40499999999997</v>
          </cell>
          <cell r="I106">
            <v>688.65599999999995</v>
          </cell>
          <cell r="J106">
            <v>688.38800000000003</v>
          </cell>
          <cell r="K106">
            <v>689.15</v>
          </cell>
          <cell r="L106">
            <v>688.75300000000004</v>
          </cell>
          <cell r="M106">
            <v>692.11699999999996</v>
          </cell>
          <cell r="N106">
            <v>694.57299999999998</v>
          </cell>
        </row>
        <row r="107">
          <cell r="B107" t="str">
            <v>CTOE</v>
          </cell>
          <cell r="C107">
            <v>1108.95327</v>
          </cell>
          <cell r="D107">
            <v>180.14978999999997</v>
          </cell>
          <cell r="E107">
            <v>0</v>
          </cell>
          <cell r="F107">
            <v>0</v>
          </cell>
          <cell r="G107">
            <v>0</v>
          </cell>
          <cell r="H107">
            <v>0</v>
          </cell>
          <cell r="I107">
            <v>0</v>
          </cell>
          <cell r="J107">
            <v>0</v>
          </cell>
          <cell r="K107">
            <v>0</v>
          </cell>
          <cell r="L107">
            <v>0</v>
          </cell>
          <cell r="M107">
            <v>0</v>
          </cell>
          <cell r="N107">
            <v>43.971782276464978</v>
          </cell>
        </row>
        <row r="108">
          <cell r="B108" t="str">
            <v>CCGP</v>
          </cell>
          <cell r="C108">
            <v>7311.5555000000004</v>
          </cell>
          <cell r="D108">
            <v>7368.9553800000003</v>
          </cell>
          <cell r="E108">
            <v>7355.3536799999993</v>
          </cell>
          <cell r="F108">
            <v>7381.2252699999999</v>
          </cell>
          <cell r="G108">
            <v>7353.7510000000002</v>
          </cell>
          <cell r="H108">
            <v>7414.4489999999996</v>
          </cell>
          <cell r="I108">
            <v>7447.8019999999997</v>
          </cell>
          <cell r="J108">
            <v>7450.1260000000002</v>
          </cell>
          <cell r="K108">
            <v>7445.67</v>
          </cell>
          <cell r="L108">
            <v>7439.607</v>
          </cell>
          <cell r="M108">
            <v>7450.5050000000001</v>
          </cell>
          <cell r="N108">
            <v>7486.3909999999996</v>
          </cell>
        </row>
        <row r="109">
          <cell r="B109" t="str">
            <v>CCGE</v>
          </cell>
          <cell r="C109">
            <v>11774.329960000001</v>
          </cell>
          <cell r="D109">
            <v>8936.4937699999991</v>
          </cell>
          <cell r="E109">
            <v>5284.2463500000003</v>
          </cell>
          <cell r="F109">
            <v>2459.2215300000003</v>
          </cell>
          <cell r="G109">
            <v>3996.7086530912902</v>
          </cell>
          <cell r="H109">
            <v>8944.2554373261628</v>
          </cell>
          <cell r="I109">
            <v>6113.780215951333</v>
          </cell>
          <cell r="J109">
            <v>4496.3475611449385</v>
          </cell>
          <cell r="K109">
            <v>8661.0964609078146</v>
          </cell>
          <cell r="L109">
            <v>3537.4251853141259</v>
          </cell>
          <cell r="M109">
            <v>2695.5372779144986</v>
          </cell>
          <cell r="N109">
            <v>3990.0581107971962</v>
          </cell>
        </row>
        <row r="110">
          <cell r="B110" t="str">
            <v>CSBP</v>
          </cell>
          <cell r="C110">
            <v>8010.5713699999988</v>
          </cell>
          <cell r="D110">
            <v>8055.8421399999997</v>
          </cell>
          <cell r="E110">
            <v>8041.8986799999993</v>
          </cell>
          <cell r="F110">
            <v>8077.4124599999996</v>
          </cell>
          <cell r="G110">
            <v>8111.8159999999998</v>
          </cell>
          <cell r="H110">
            <v>8167.3819999999996</v>
          </cell>
          <cell r="I110">
            <v>8176.3950000000004</v>
          </cell>
          <cell r="J110">
            <v>8182.2709999999997</v>
          </cell>
          <cell r="K110">
            <v>8157.7830000000004</v>
          </cell>
          <cell r="L110">
            <v>8171.5159999999996</v>
          </cell>
          <cell r="M110">
            <v>8181.5720000000001</v>
          </cell>
          <cell r="N110">
            <v>8215.8469999999998</v>
          </cell>
        </row>
        <row r="111">
          <cell r="B111" t="str">
            <v>CSBE</v>
          </cell>
          <cell r="C111">
            <v>16968.909500000002</v>
          </cell>
          <cell r="D111">
            <v>14545.565460000002</v>
          </cell>
          <cell r="E111">
            <v>14402.340289999998</v>
          </cell>
          <cell r="F111">
            <v>17360.741750000001</v>
          </cell>
          <cell r="G111">
            <v>10911.191875320925</v>
          </cell>
          <cell r="H111">
            <v>16381.599250986397</v>
          </cell>
          <cell r="I111">
            <v>18525.6683898099</v>
          </cell>
          <cell r="J111">
            <v>17461.196163932815</v>
          </cell>
          <cell r="K111">
            <v>14371.101079097432</v>
          </cell>
          <cell r="L111">
            <v>15835.682399322601</v>
          </cell>
          <cell r="M111">
            <v>12236.584850904916</v>
          </cell>
          <cell r="N111">
            <v>11713.452681353421</v>
          </cell>
        </row>
        <row r="112">
          <cell r="B112" t="str">
            <v>CSNP</v>
          </cell>
          <cell r="C112">
            <v>12318.58462</v>
          </cell>
          <cell r="D112">
            <v>12412.986000000001</v>
          </cell>
          <cell r="E112">
            <v>12424.741029999999</v>
          </cell>
          <cell r="F112">
            <v>12496.114669999999</v>
          </cell>
          <cell r="G112">
            <v>12565.671</v>
          </cell>
          <cell r="H112">
            <v>12675.782999999999</v>
          </cell>
          <cell r="I112">
            <v>12715.138999999999</v>
          </cell>
          <cell r="J112">
            <v>12757.465</v>
          </cell>
          <cell r="K112">
            <v>12793.857</v>
          </cell>
          <cell r="L112">
            <v>12795.303</v>
          </cell>
          <cell r="M112">
            <v>12862.474</v>
          </cell>
          <cell r="N112">
            <v>12928.206</v>
          </cell>
        </row>
        <row r="113">
          <cell r="B113" t="str">
            <v>CSNE</v>
          </cell>
          <cell r="C113">
            <v>14565.071620000001</v>
          </cell>
          <cell r="D113">
            <v>13090.32602</v>
          </cell>
          <cell r="E113">
            <v>14869.332249999999</v>
          </cell>
          <cell r="F113">
            <v>14194.684439999999</v>
          </cell>
          <cell r="G113">
            <v>10910.725489134304</v>
          </cell>
          <cell r="H113">
            <v>9940.7597588018434</v>
          </cell>
          <cell r="I113">
            <v>13930.155753975501</v>
          </cell>
          <cell r="J113">
            <v>14033.42698167448</v>
          </cell>
          <cell r="K113">
            <v>13861.643115648507</v>
          </cell>
          <cell r="L113">
            <v>14793.275384039624</v>
          </cell>
          <cell r="M113">
            <v>14189.48068940391</v>
          </cell>
          <cell r="N113">
            <v>14258.594754384325</v>
          </cell>
        </row>
        <row r="114">
          <cell r="B114" t="str">
            <v>CSNX</v>
          </cell>
          <cell r="C114">
            <v>-876.94105999999999</v>
          </cell>
          <cell r="D114">
            <v>0</v>
          </cell>
          <cell r="E114">
            <v>0</v>
          </cell>
          <cell r="F114">
            <v>481.14177000000001</v>
          </cell>
          <cell r="G114">
            <v>-825</v>
          </cell>
          <cell r="H114">
            <v>0</v>
          </cell>
          <cell r="I114">
            <v>500</v>
          </cell>
          <cell r="J114">
            <v>0</v>
          </cell>
          <cell r="K114">
            <v>0</v>
          </cell>
          <cell r="L114">
            <v>500</v>
          </cell>
          <cell r="M114">
            <v>0</v>
          </cell>
          <cell r="N114">
            <v>0</v>
          </cell>
        </row>
        <row r="115">
          <cell r="B115" t="str">
            <v>CSNS</v>
          </cell>
          <cell r="C115">
            <v>84.490080000000006</v>
          </cell>
          <cell r="D115">
            <v>84.490080000000006</v>
          </cell>
          <cell r="E115">
            <v>84.490080000000006</v>
          </cell>
          <cell r="F115">
            <v>84.490080000000006</v>
          </cell>
          <cell r="G115">
            <v>85</v>
          </cell>
          <cell r="H115">
            <v>85</v>
          </cell>
          <cell r="I115">
            <v>85</v>
          </cell>
          <cell r="J115">
            <v>85</v>
          </cell>
          <cell r="K115">
            <v>85</v>
          </cell>
          <cell r="L115">
            <v>85</v>
          </cell>
          <cell r="M115">
            <v>85</v>
          </cell>
          <cell r="N115">
            <v>85</v>
          </cell>
        </row>
        <row r="116">
          <cell r="B116" t="str">
            <v>CBRP</v>
          </cell>
          <cell r="C116">
            <v>1713.1734099999999</v>
          </cell>
          <cell r="D116">
            <v>1700.8580099999999</v>
          </cell>
          <cell r="E116">
            <v>1810.0045299999999</v>
          </cell>
          <cell r="F116">
            <v>1860.6764099999998</v>
          </cell>
          <cell r="G116">
            <v>1904.04</v>
          </cell>
          <cell r="H116">
            <v>1875.6369999999999</v>
          </cell>
          <cell r="I116">
            <v>1874.1659999999999</v>
          </cell>
          <cell r="J116">
            <v>1870.0830000000001</v>
          </cell>
          <cell r="K116">
            <v>1858.941</v>
          </cell>
          <cell r="L116">
            <v>1861.2070000000001</v>
          </cell>
          <cell r="M116">
            <v>1858.0809999999999</v>
          </cell>
          <cell r="N116">
            <v>1855.3209999999999</v>
          </cell>
        </row>
        <row r="117">
          <cell r="B117" t="str">
            <v>CBRR</v>
          </cell>
          <cell r="C117">
            <v>656.58656000000008</v>
          </cell>
          <cell r="D117">
            <v>627.33891000000006</v>
          </cell>
          <cell r="E117">
            <v>738.30554000000006</v>
          </cell>
          <cell r="F117">
            <v>752.23643000000004</v>
          </cell>
          <cell r="G117">
            <v>818.01427229893045</v>
          </cell>
          <cell r="H117">
            <v>783.35121697417503</v>
          </cell>
          <cell r="I117">
            <v>778.62825169109544</v>
          </cell>
          <cell r="J117">
            <v>772.46272760998716</v>
          </cell>
          <cell r="K117">
            <v>765.87871133159331</v>
          </cell>
          <cell r="L117">
            <v>760.21664365510696</v>
          </cell>
          <cell r="M117">
            <v>755.17314397482505</v>
          </cell>
          <cell r="N117">
            <v>750.21413555607364</v>
          </cell>
        </row>
        <row r="118">
          <cell r="B118" t="str">
            <v>CBRE</v>
          </cell>
          <cell r="C118">
            <v>1222.7535599999999</v>
          </cell>
          <cell r="D118">
            <v>1075.5920299999998</v>
          </cell>
          <cell r="E118">
            <v>949.86569000000009</v>
          </cell>
          <cell r="F118">
            <v>980.83762000000002</v>
          </cell>
          <cell r="G118">
            <v>472.67871022031244</v>
          </cell>
          <cell r="H118">
            <v>753.53264359830268</v>
          </cell>
          <cell r="I118">
            <v>330.09319031747242</v>
          </cell>
          <cell r="J118">
            <v>322.49296135159494</v>
          </cell>
          <cell r="K118">
            <v>1122.3954500736879</v>
          </cell>
          <cell r="L118">
            <v>806.4754937694745</v>
          </cell>
          <cell r="M118">
            <v>575.33870319134235</v>
          </cell>
          <cell r="N118">
            <v>635.09211570392733</v>
          </cell>
        </row>
        <row r="119">
          <cell r="B119" t="str">
            <v>CBRS</v>
          </cell>
          <cell r="C119">
            <v>1.63296</v>
          </cell>
          <cell r="D119">
            <v>1.63296</v>
          </cell>
          <cell r="E119">
            <v>1.63296</v>
          </cell>
          <cell r="F119">
            <v>1.63296</v>
          </cell>
          <cell r="G119">
            <v>1.6</v>
          </cell>
          <cell r="H119">
            <v>1.6</v>
          </cell>
          <cell r="I119">
            <v>1.6</v>
          </cell>
          <cell r="J119">
            <v>1.6</v>
          </cell>
          <cell r="K119">
            <v>1.6</v>
          </cell>
          <cell r="L119">
            <v>1.6</v>
          </cell>
          <cell r="M119">
            <v>1.6</v>
          </cell>
          <cell r="N119">
            <v>1.6</v>
          </cell>
        </row>
        <row r="120">
          <cell r="B120" t="str">
            <v>CAMP</v>
          </cell>
          <cell r="C120">
            <v>368.4375</v>
          </cell>
          <cell r="D120">
            <v>370.64822999999996</v>
          </cell>
          <cell r="E120">
            <v>88.969649999999987</v>
          </cell>
          <cell r="F120">
            <v>371.40014000000002</v>
          </cell>
          <cell r="G120">
            <v>374.36900000000003</v>
          </cell>
          <cell r="H120">
            <v>378.18299999999999</v>
          </cell>
          <cell r="I120">
            <v>380.363</v>
          </cell>
          <cell r="J120">
            <v>380.56200000000001</v>
          </cell>
          <cell r="K120">
            <v>380.28699999999998</v>
          </cell>
          <cell r="L120">
            <v>379.87299999999999</v>
          </cell>
          <cell r="M120">
            <v>381.53500000000003</v>
          </cell>
          <cell r="N120">
            <v>383.34800000000001</v>
          </cell>
        </row>
        <row r="121">
          <cell r="B121" t="str">
            <v>CAME</v>
          </cell>
          <cell r="C121">
            <v>81.529359999999997</v>
          </cell>
          <cell r="D121">
            <v>64.918499999999995</v>
          </cell>
          <cell r="E121">
            <v>76.263170000000002</v>
          </cell>
          <cell r="F121">
            <v>86.508489999999995</v>
          </cell>
          <cell r="G121">
            <v>81.68121781005587</v>
          </cell>
          <cell r="H121">
            <v>75.945628888223467</v>
          </cell>
          <cell r="I121">
            <v>76.138254229005597</v>
          </cell>
          <cell r="J121">
            <v>76.266671122860345</v>
          </cell>
          <cell r="K121">
            <v>76.074045782078215</v>
          </cell>
          <cell r="L121">
            <v>76.074045782078215</v>
          </cell>
          <cell r="M121">
            <v>76.330879569787726</v>
          </cell>
          <cell r="N121">
            <v>640.7543714671441</v>
          </cell>
        </row>
        <row r="122">
          <cell r="B122" t="str">
            <v>CTAP</v>
          </cell>
          <cell r="C122">
            <v>8.0447600000000001</v>
          </cell>
          <cell r="D122">
            <v>9.3061100000000003</v>
          </cell>
          <cell r="E122">
            <v>9.2438700000000011</v>
          </cell>
          <cell r="F122">
            <v>9.3110499999999998</v>
          </cell>
          <cell r="G122">
            <v>9.34</v>
          </cell>
          <cell r="H122">
            <v>9.4329999999999998</v>
          </cell>
          <cell r="I122">
            <v>9.4559999999999995</v>
          </cell>
          <cell r="J122">
            <v>9.4510000000000005</v>
          </cell>
          <cell r="K122">
            <v>9.4309999999999992</v>
          </cell>
          <cell r="L122">
            <v>9.4329999999999998</v>
          </cell>
          <cell r="M122">
            <v>9.4350000000000005</v>
          </cell>
          <cell r="N122">
            <v>9.4510000000000005</v>
          </cell>
        </row>
        <row r="123">
          <cell r="B123" t="str">
            <v>CTAE</v>
          </cell>
          <cell r="C123">
            <v>26.61711</v>
          </cell>
          <cell r="D123">
            <v>24.083220000000001</v>
          </cell>
          <cell r="E123">
            <v>22.679869999999998</v>
          </cell>
          <cell r="F123">
            <v>84.004930000000002</v>
          </cell>
          <cell r="G123">
            <v>87.165869690610833</v>
          </cell>
          <cell r="H123">
            <v>90.126964756380531</v>
          </cell>
          <cell r="I123">
            <v>90.197572083874718</v>
          </cell>
          <cell r="J123">
            <v>90.2446436355375</v>
          </cell>
          <cell r="K123">
            <v>90.174036308043313</v>
          </cell>
          <cell r="L123">
            <v>90.174036308043313</v>
          </cell>
          <cell r="M123">
            <v>90.268179411368905</v>
          </cell>
          <cell r="N123">
            <v>90.45646561802009</v>
          </cell>
        </row>
        <row r="124">
          <cell r="B124" t="str">
            <v>CTBP</v>
          </cell>
          <cell r="C124">
            <v>540.82063000000005</v>
          </cell>
          <cell r="D124">
            <v>541.66711999999995</v>
          </cell>
          <cell r="E124">
            <v>539.42822999999999</v>
          </cell>
          <cell r="F124">
            <v>619.57763999999997</v>
          </cell>
          <cell r="G124">
            <v>547.41</v>
          </cell>
          <cell r="H124">
            <v>552.05399999999997</v>
          </cell>
          <cell r="I124">
            <v>552.88599999999997</v>
          </cell>
          <cell r="J124">
            <v>553.20899999999995</v>
          </cell>
          <cell r="K124">
            <v>551.36699999999996</v>
          </cell>
          <cell r="L124">
            <v>550.952</v>
          </cell>
          <cell r="M124">
            <v>552.01499999999999</v>
          </cell>
          <cell r="N124">
            <v>555.36500000000001</v>
          </cell>
        </row>
        <row r="125">
          <cell r="B125" t="str">
            <v>CTBE</v>
          </cell>
          <cell r="C125">
            <v>69.19059</v>
          </cell>
          <cell r="D125">
            <v>0</v>
          </cell>
          <cell r="E125">
            <v>29.266989999999996</v>
          </cell>
          <cell r="F125">
            <v>9.1393000000000004</v>
          </cell>
          <cell r="G125">
            <v>0.91582125119920099</v>
          </cell>
          <cell r="H125">
            <v>0</v>
          </cell>
          <cell r="I125">
            <v>0</v>
          </cell>
          <cell r="J125">
            <v>0</v>
          </cell>
          <cell r="K125">
            <v>0</v>
          </cell>
          <cell r="L125">
            <v>0</v>
          </cell>
          <cell r="M125">
            <v>0</v>
          </cell>
          <cell r="N125">
            <v>0</v>
          </cell>
        </row>
        <row r="126">
          <cell r="B126" t="str">
            <v>CPGP</v>
          </cell>
          <cell r="C126">
            <v>13007.340759999999</v>
          </cell>
          <cell r="D126">
            <v>13020.454470000001</v>
          </cell>
          <cell r="E126">
            <v>13003.359189999999</v>
          </cell>
          <cell r="F126">
            <v>13130.61052</v>
          </cell>
          <cell r="G126">
            <v>13277.421926306573</v>
          </cell>
          <cell r="H126">
            <v>13335.283033124106</v>
          </cell>
          <cell r="I126">
            <v>13347.811908853721</v>
          </cell>
          <cell r="J126">
            <v>13308.985672638017</v>
          </cell>
          <cell r="K126">
            <v>13273.471880664138</v>
          </cell>
          <cell r="L126">
            <v>13343.298662943687</v>
          </cell>
          <cell r="M126">
            <v>13344.822389109229</v>
          </cell>
          <cell r="N126">
            <v>13345.733094958163</v>
          </cell>
        </row>
        <row r="127">
          <cell r="B127" t="str">
            <v>CPGE</v>
          </cell>
          <cell r="C127">
            <v>8558.487509999999</v>
          </cell>
          <cell r="D127">
            <v>7738.8604999999998</v>
          </cell>
          <cell r="E127">
            <v>8749.967630000001</v>
          </cell>
          <cell r="F127">
            <v>8075.3740499999994</v>
          </cell>
          <cell r="G127">
            <v>8239.722101995043</v>
          </cell>
          <cell r="H127">
            <v>7759.3984281990606</v>
          </cell>
          <cell r="I127">
            <v>8274.2545993634576</v>
          </cell>
          <cell r="J127">
            <v>8276.2183500292776</v>
          </cell>
          <cell r="K127">
            <v>8601.9532439950763</v>
          </cell>
          <cell r="L127">
            <v>8549.4103341385871</v>
          </cell>
          <cell r="M127">
            <v>7994.8406552452489</v>
          </cell>
          <cell r="N127">
            <v>7799.0441376196113</v>
          </cell>
        </row>
        <row r="128">
          <cell r="B128" t="str">
            <v>CPGX</v>
          </cell>
          <cell r="C128">
            <v>164.24304000000001</v>
          </cell>
          <cell r="D128">
            <v>0</v>
          </cell>
          <cell r="E128">
            <v>0</v>
          </cell>
          <cell r="F128">
            <v>279.33292</v>
          </cell>
          <cell r="G128">
            <v>0</v>
          </cell>
          <cell r="H128">
            <v>0</v>
          </cell>
          <cell r="I128">
            <v>280</v>
          </cell>
          <cell r="J128">
            <v>0</v>
          </cell>
          <cell r="K128">
            <v>0</v>
          </cell>
          <cell r="L128">
            <v>280</v>
          </cell>
          <cell r="M128">
            <v>0</v>
          </cell>
          <cell r="N128">
            <v>0</v>
          </cell>
        </row>
        <row r="129">
          <cell r="B129" t="str">
            <v>CPGS</v>
          </cell>
          <cell r="C129">
            <v>0</v>
          </cell>
          <cell r="D129">
            <v>0</v>
          </cell>
          <cell r="E129">
            <v>0</v>
          </cell>
          <cell r="F129">
            <v>0</v>
          </cell>
          <cell r="G129">
            <v>0</v>
          </cell>
          <cell r="H129">
            <v>0</v>
          </cell>
          <cell r="I129">
            <v>0</v>
          </cell>
          <cell r="J129">
            <v>0</v>
          </cell>
          <cell r="K129">
            <v>0</v>
          </cell>
          <cell r="L129">
            <v>0</v>
          </cell>
          <cell r="M129">
            <v>0</v>
          </cell>
          <cell r="N129">
            <v>0</v>
          </cell>
        </row>
        <row r="130">
          <cell r="B130" t="str">
            <v>CPGI</v>
          </cell>
          <cell r="C130">
            <v>334.04608000000002</v>
          </cell>
          <cell r="D130">
            <v>0</v>
          </cell>
          <cell r="E130">
            <v>0</v>
          </cell>
          <cell r="F130">
            <v>283.40030999999999</v>
          </cell>
          <cell r="G130">
            <v>0</v>
          </cell>
          <cell r="H130">
            <v>0</v>
          </cell>
          <cell r="I130">
            <v>242</v>
          </cell>
          <cell r="J130">
            <v>0</v>
          </cell>
          <cell r="K130">
            <v>0</v>
          </cell>
          <cell r="L130">
            <v>255</v>
          </cell>
          <cell r="M130">
            <v>0</v>
          </cell>
          <cell r="N130">
            <v>0</v>
          </cell>
        </row>
        <row r="131">
          <cell r="B131" t="str">
            <v>CPGO</v>
          </cell>
          <cell r="C131">
            <v>0</v>
          </cell>
          <cell r="D131">
            <v>0</v>
          </cell>
          <cell r="E131">
            <v>0</v>
          </cell>
          <cell r="F131">
            <v>0</v>
          </cell>
          <cell r="G131">
            <v>0</v>
          </cell>
          <cell r="H131">
            <v>0</v>
          </cell>
          <cell r="I131">
            <v>0</v>
          </cell>
          <cell r="J131">
            <v>0</v>
          </cell>
          <cell r="K131">
            <v>0</v>
          </cell>
          <cell r="L131">
            <v>0</v>
          </cell>
          <cell r="M131">
            <v>0</v>
          </cell>
          <cell r="N131">
            <v>0</v>
          </cell>
        </row>
        <row r="132">
          <cell r="B132" t="str">
            <v>CTGP</v>
          </cell>
          <cell r="C132">
            <v>8235.6046500000011</v>
          </cell>
          <cell r="D132">
            <v>8399.5684199999996</v>
          </cell>
          <cell r="E132">
            <v>8684.6255000000001</v>
          </cell>
          <cell r="F132">
            <v>8567.6248800000012</v>
          </cell>
          <cell r="G132">
            <v>8522.7728487975983</v>
          </cell>
          <cell r="H132">
            <v>8543.0908983473164</v>
          </cell>
          <cell r="I132">
            <v>8544.8174052306022</v>
          </cell>
          <cell r="J132">
            <v>8586.0855035762324</v>
          </cell>
          <cell r="K132">
            <v>8705.5297161927192</v>
          </cell>
          <cell r="L132">
            <v>8707.1305331244002</v>
          </cell>
          <cell r="M132">
            <v>8675.1707519871779</v>
          </cell>
          <cell r="N132">
            <v>8671.0176474542786</v>
          </cell>
        </row>
        <row r="133">
          <cell r="B133" t="str">
            <v>CTGE</v>
          </cell>
          <cell r="C133">
            <v>22369.01138</v>
          </cell>
          <cell r="D133">
            <v>20256.019899999999</v>
          </cell>
          <cell r="E133">
            <v>19089.057310000004</v>
          </cell>
          <cell r="F133">
            <v>20246.85266</v>
          </cell>
          <cell r="G133">
            <v>19516.106203715066</v>
          </cell>
          <cell r="H133">
            <v>17403.668492406297</v>
          </cell>
          <cell r="I133">
            <v>23033.160227098801</v>
          </cell>
          <cell r="J133">
            <v>21976.648436330252</v>
          </cell>
          <cell r="K133">
            <v>22115.682612199529</v>
          </cell>
          <cell r="L133">
            <v>22965.970854178657</v>
          </cell>
          <cell r="M133">
            <v>22185.949793310429</v>
          </cell>
          <cell r="N133">
            <v>22357.694385127143</v>
          </cell>
        </row>
        <row r="134">
          <cell r="B134" t="str">
            <v>CTGO</v>
          </cell>
          <cell r="C134">
            <v>0</v>
          </cell>
          <cell r="D134">
            <v>0</v>
          </cell>
          <cell r="E134">
            <v>0</v>
          </cell>
          <cell r="F134">
            <v>0</v>
          </cell>
          <cell r="G134">
            <v>0</v>
          </cell>
          <cell r="H134">
            <v>0</v>
          </cell>
          <cell r="I134">
            <v>0</v>
          </cell>
          <cell r="J134">
            <v>0</v>
          </cell>
          <cell r="K134">
            <v>0</v>
          </cell>
          <cell r="L134">
            <v>0</v>
          </cell>
          <cell r="M134">
            <v>0</v>
          </cell>
          <cell r="N134">
            <v>0</v>
          </cell>
        </row>
        <row r="135">
          <cell r="B135" t="str">
            <v>AGC</v>
          </cell>
          <cell r="C135">
            <v>-260.11529999999999</v>
          </cell>
          <cell r="D135">
            <v>-236.37223</v>
          </cell>
          <cell r="E135">
            <v>-72.574210000000008</v>
          </cell>
          <cell r="F135">
            <v>-178.07170000000002</v>
          </cell>
          <cell r="G135">
            <v>0</v>
          </cell>
          <cell r="H135">
            <v>0</v>
          </cell>
          <cell r="I135">
            <v>0</v>
          </cell>
          <cell r="J135">
            <v>0</v>
          </cell>
          <cell r="K135">
            <v>0</v>
          </cell>
          <cell r="L135">
            <v>0</v>
          </cell>
          <cell r="M135">
            <v>0</v>
          </cell>
          <cell r="N135">
            <v>0</v>
          </cell>
        </row>
      </sheetData>
      <sheetData sheetId="7"/>
      <sheetData sheetId="8">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3">
          <cell r="Y13" t="str">
            <v>CAL</v>
          </cell>
          <cell r="AD13">
            <v>41.0839</v>
          </cell>
          <cell r="AE13">
            <v>6.0196999999999994</v>
          </cell>
          <cell r="AF13">
            <v>9.2666000000000004</v>
          </cell>
          <cell r="AG13">
            <v>35.104999999999997</v>
          </cell>
          <cell r="AH13">
            <v>776</v>
          </cell>
          <cell r="AI13">
            <v>641.20000000000005</v>
          </cell>
          <cell r="AJ13">
            <v>540.4</v>
          </cell>
          <cell r="AK13">
            <v>360.8</v>
          </cell>
          <cell r="AL13">
            <v>483.5</v>
          </cell>
          <cell r="AM13">
            <v>578.1</v>
          </cell>
          <cell r="AN13">
            <v>815</v>
          </cell>
          <cell r="AO13">
            <v>1010.8</v>
          </cell>
          <cell r="AP13">
            <v>1299.8</v>
          </cell>
          <cell r="AQ13">
            <v>1198.8</v>
          </cell>
          <cell r="AR13">
            <v>1231.2</v>
          </cell>
          <cell r="AS13">
            <v>904.1</v>
          </cell>
          <cell r="AT13">
            <v>754.6</v>
          </cell>
          <cell r="AU13">
            <v>600.9</v>
          </cell>
          <cell r="AV13">
            <v>528.20000000000005</v>
          </cell>
          <cell r="AW13">
            <v>425</v>
          </cell>
          <cell r="AX13">
            <v>449.5</v>
          </cell>
          <cell r="AY13">
            <v>661.5</v>
          </cell>
          <cell r="AZ13">
            <v>877.1</v>
          </cell>
          <cell r="BA13">
            <v>1085.5999999999999</v>
          </cell>
        </row>
        <row r="14">
          <cell r="Y14" t="str">
            <v>CALP</v>
          </cell>
          <cell r="AD14">
            <v>5.7273512799999997</v>
          </cell>
          <cell r="AE14">
            <v>5.7262967800000002</v>
          </cell>
          <cell r="AF14">
            <v>5.7038167300000007</v>
          </cell>
          <cell r="AG14">
            <v>5.7188357000000005</v>
          </cell>
          <cell r="AH14">
            <v>5.7493013300000007</v>
          </cell>
          <cell r="AI14">
            <v>5.7907368300000002</v>
          </cell>
          <cell r="AJ14">
            <v>5.7901970399999998</v>
          </cell>
          <cell r="AK14">
            <v>5.7927711799999999</v>
          </cell>
          <cell r="AL14">
            <v>5.7639990099999991</v>
          </cell>
          <cell r="AM14">
            <v>5.7502551199999994</v>
          </cell>
          <cell r="AN14">
            <v>5.7533580500000001</v>
          </cell>
          <cell r="AO14">
            <v>5.7749700599999993</v>
          </cell>
          <cell r="AP14">
            <v>5.6915194099999997</v>
          </cell>
          <cell r="AQ14">
            <v>5.70409743</v>
          </cell>
          <cell r="AR14">
            <v>5.7169753999999999</v>
          </cell>
          <cell r="AS14">
            <v>5.7314098700000002</v>
          </cell>
          <cell r="AT14">
            <v>5.7449625400000004</v>
          </cell>
          <cell r="AU14">
            <v>5.76122566</v>
          </cell>
          <cell r="AV14">
            <v>5.78047895</v>
          </cell>
          <cell r="AW14">
            <v>5.7958323200000006</v>
          </cell>
          <cell r="AX14">
            <v>5.81273135</v>
          </cell>
          <cell r="AY14">
            <v>5.83021631</v>
          </cell>
          <cell r="AZ14">
            <v>5.8467597199999997</v>
          </cell>
          <cell r="BA14">
            <v>5.8633867999999998</v>
          </cell>
        </row>
        <row r="15">
          <cell r="Y15" t="str">
            <v>CTD</v>
          </cell>
          <cell r="AD15">
            <v>3.9055479999999996</v>
          </cell>
          <cell r="AE15">
            <v>1.538662</v>
          </cell>
          <cell r="AF15">
            <v>1.9438809999999997</v>
          </cell>
          <cell r="AG15">
            <v>3.161788</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Y16" t="str">
            <v>CTDP</v>
          </cell>
          <cell r="AD16">
            <v>0.69788589000000001</v>
          </cell>
          <cell r="AE16">
            <v>0.69870412000000004</v>
          </cell>
          <cell r="AF16">
            <v>0.69712079000000005</v>
          </cell>
          <cell r="AG16">
            <v>0.69996627</v>
          </cell>
          <cell r="AH16">
            <v>0.70492093999999994</v>
          </cell>
          <cell r="AI16">
            <v>0.71121597999999997</v>
          </cell>
          <cell r="AJ16">
            <v>0.7124436999999999</v>
          </cell>
          <cell r="AK16">
            <v>0.71299891999999998</v>
          </cell>
          <cell r="AL16">
            <v>0.7107013499999999</v>
          </cell>
          <cell r="AM16">
            <v>0.71064598000000001</v>
          </cell>
          <cell r="AN16">
            <v>0.71260894999999991</v>
          </cell>
          <cell r="AO16">
            <v>0.71670932999999992</v>
          </cell>
          <cell r="AP16">
            <v>0.7064879300000001</v>
          </cell>
          <cell r="AQ16">
            <v>0.70776934999999996</v>
          </cell>
          <cell r="AR16">
            <v>0.70909264000000005</v>
          </cell>
          <cell r="AS16">
            <v>0.71060172999999993</v>
          </cell>
          <cell r="AT16">
            <v>0.71199255000000006</v>
          </cell>
          <cell r="AU16">
            <v>0.71351404000000007</v>
          </cell>
          <cell r="AV16">
            <v>0.71532043999999995</v>
          </cell>
          <cell r="AW16">
            <v>0.71686542000000009</v>
          </cell>
          <cell r="AX16">
            <v>0.71844232999999991</v>
          </cell>
          <cell r="AY16">
            <v>0.72014479000000009</v>
          </cell>
          <cell r="AZ16">
            <v>0.72169703000000007</v>
          </cell>
          <cell r="BA16">
            <v>0.72323928000000004</v>
          </cell>
        </row>
        <row r="17">
          <cell r="Y17" t="str">
            <v>CAR</v>
          </cell>
          <cell r="AD17">
            <v>17.096919999999997</v>
          </cell>
          <cell r="AE17">
            <v>3.12134</v>
          </cell>
          <cell r="AF17">
            <v>0.2429399999999996</v>
          </cell>
          <cell r="AG17">
            <v>1.00847</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Y18" t="str">
            <v>CARP</v>
          </cell>
          <cell r="AD18">
            <v>1.9529732200000001</v>
          </cell>
          <cell r="AE18">
            <v>1.9596666599999999</v>
          </cell>
          <cell r="AF18">
            <v>1.9570643600000002</v>
          </cell>
          <cell r="AG18">
            <v>1.96826027</v>
          </cell>
          <cell r="AH18">
            <v>1.9848344</v>
          </cell>
          <cell r="AI18">
            <v>2.0057750300000001</v>
          </cell>
          <cell r="AJ18">
            <v>2.01830467</v>
          </cell>
          <cell r="AK18">
            <v>2.0253173800000002</v>
          </cell>
          <cell r="AL18">
            <v>2.0431467400000001</v>
          </cell>
          <cell r="AM18">
            <v>2.0457256799999999</v>
          </cell>
          <cell r="AN18">
            <v>2.0538761599999997</v>
          </cell>
          <cell r="AO18">
            <v>2.07042335</v>
          </cell>
          <cell r="AP18">
            <v>2.0509761699999998</v>
          </cell>
          <cell r="AQ18">
            <v>2.0680349599999999</v>
          </cell>
          <cell r="AR18">
            <v>2.0865729499999999</v>
          </cell>
          <cell r="AS18">
            <v>2.1056808500000002</v>
          </cell>
          <cell r="AT18">
            <v>2.12550075</v>
          </cell>
          <cell r="AU18">
            <v>2.1459663199999999</v>
          </cell>
          <cell r="AV18">
            <v>2.1697975699999996</v>
          </cell>
          <cell r="AW18">
            <v>2.1925755499999999</v>
          </cell>
          <cell r="AX18">
            <v>2.21612308</v>
          </cell>
          <cell r="AY18">
            <v>2.2422025699999999</v>
          </cell>
          <cell r="AZ18">
            <v>2.2665781200000001</v>
          </cell>
          <cell r="BA18">
            <v>2.2925375799999999</v>
          </cell>
        </row>
        <row r="19">
          <cell r="Y19" t="str">
            <v>CPL</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Y20" t="str">
            <v>CPLP</v>
          </cell>
          <cell r="AD20">
            <v>1.0177687</v>
          </cell>
          <cell r="AE20">
            <v>1.0210533500000001</v>
          </cell>
          <cell r="AF20">
            <v>1.0273826099999999</v>
          </cell>
          <cell r="AG20">
            <v>1.0320475499999999</v>
          </cell>
          <cell r="AH20">
            <v>1.0397740200000001</v>
          </cell>
          <cell r="AI20">
            <v>1.0493382099999999</v>
          </cell>
          <cell r="AJ20">
            <v>1.0509684099999999</v>
          </cell>
          <cell r="AK20">
            <v>1.0545701299999999</v>
          </cell>
          <cell r="AL20">
            <v>1.0507401599999999</v>
          </cell>
          <cell r="AM20">
            <v>1.0494848699999999</v>
          </cell>
          <cell r="AN20">
            <v>1.051671</v>
          </cell>
          <cell r="AO20">
            <v>1.0571755</v>
          </cell>
          <cell r="AP20">
            <v>1.0370900199999999</v>
          </cell>
          <cell r="AQ20">
            <v>1.0391808300000001</v>
          </cell>
          <cell r="AR20">
            <v>1.0414356300000001</v>
          </cell>
          <cell r="AS20">
            <v>1.04377301</v>
          </cell>
          <cell r="AT20">
            <v>1.0460074100000001</v>
          </cell>
          <cell r="AU20">
            <v>1.0493164699999999</v>
          </cell>
          <cell r="AV20">
            <v>1.05304274</v>
          </cell>
          <cell r="AW20">
            <v>1.05651714</v>
          </cell>
          <cell r="AX20">
            <v>1.0600401499999998</v>
          </cell>
          <cell r="AY20">
            <v>1.0639378700000002</v>
          </cell>
          <cell r="AZ20">
            <v>1.0674186699999999</v>
          </cell>
          <cell r="BA20">
            <v>1.0709465900000001</v>
          </cell>
        </row>
        <row r="21">
          <cell r="Y21" t="str">
            <v>CVN</v>
          </cell>
          <cell r="AD21">
            <v>42.781669999999998</v>
          </cell>
          <cell r="AE21">
            <v>14.180907999999999</v>
          </cell>
          <cell r="AF21">
            <v>29.688824999999998</v>
          </cell>
          <cell r="AG21">
            <v>18.207297999999998</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Y22" t="str">
            <v>CVNP</v>
          </cell>
          <cell r="AD22">
            <v>0.63488184999999997</v>
          </cell>
          <cell r="AE22">
            <v>0.63589033999999989</v>
          </cell>
          <cell r="AF22">
            <v>0.63683773999999993</v>
          </cell>
          <cell r="AG22">
            <v>0.64018673999999998</v>
          </cell>
          <cell r="AH22">
            <v>0.64410819999999991</v>
          </cell>
          <cell r="AI22">
            <v>0.64970744999999996</v>
          </cell>
          <cell r="AJ22">
            <v>0.65251294999999998</v>
          </cell>
          <cell r="AK22">
            <v>0.65283595999999999</v>
          </cell>
          <cell r="AL22">
            <v>0.65927802000000002</v>
          </cell>
          <cell r="AM22">
            <v>0.65870428000000003</v>
          </cell>
          <cell r="AN22">
            <v>0.65977334999999993</v>
          </cell>
          <cell r="AO22">
            <v>0.66289724000000005</v>
          </cell>
          <cell r="AP22">
            <v>0.65175467000000009</v>
          </cell>
          <cell r="AQ22">
            <v>0.65157788999999999</v>
          </cell>
          <cell r="AR22">
            <v>0.65137889000000004</v>
          </cell>
          <cell r="AS22">
            <v>0.65167969999999997</v>
          </cell>
          <cell r="AT22">
            <v>0.65187903000000003</v>
          </cell>
          <cell r="AU22">
            <v>0.65243308</v>
          </cell>
          <cell r="AV22">
            <v>0.65356115000000004</v>
          </cell>
          <cell r="AW22">
            <v>0.65404547999999996</v>
          </cell>
          <cell r="AX22">
            <v>0.65461301999999999</v>
          </cell>
          <cell r="AY22">
            <v>0.65574281999999995</v>
          </cell>
          <cell r="AZ22">
            <v>0.65630597000000002</v>
          </cell>
          <cell r="BA22">
            <v>0.65676755000000009</v>
          </cell>
        </row>
        <row r="23">
          <cell r="Y23" t="str">
            <v>CSD</v>
          </cell>
          <cell r="AD23">
            <v>17.844600000000003</v>
          </cell>
          <cell r="AE23">
            <v>10.350300000000001</v>
          </cell>
          <cell r="AF23">
            <v>19.892400000000002</v>
          </cell>
          <cell r="AG23">
            <v>8.7065000000000001</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Y24" t="str">
            <v>CSDP</v>
          </cell>
          <cell r="AD24">
            <v>0.32855044999999999</v>
          </cell>
          <cell r="AE24">
            <v>0.32659969</v>
          </cell>
          <cell r="AF24">
            <v>0.32339553999999998</v>
          </cell>
          <cell r="AG24">
            <v>0.32208845000000003</v>
          </cell>
          <cell r="AH24">
            <v>0.32161086999999999</v>
          </cell>
          <cell r="AI24">
            <v>0.32432304999999995</v>
          </cell>
          <cell r="AJ24">
            <v>0.32378520999999999</v>
          </cell>
          <cell r="AK24">
            <v>0.32199043999999999</v>
          </cell>
          <cell r="AL24">
            <v>0.31932095000000005</v>
          </cell>
          <cell r="AM24">
            <v>0.31656441999999996</v>
          </cell>
          <cell r="AN24">
            <v>0.31435259999999998</v>
          </cell>
          <cell r="AO24">
            <v>0.31312224</v>
          </cell>
          <cell r="AP24">
            <v>0.30842803000000002</v>
          </cell>
          <cell r="AQ24">
            <v>0.30971100000000001</v>
          </cell>
          <cell r="AR24">
            <v>0.31097794000000001</v>
          </cell>
          <cell r="AS24">
            <v>0.31280532</v>
          </cell>
          <cell r="AT24">
            <v>0.31413303999999997</v>
          </cell>
          <cell r="AU24">
            <v>0.31570719000000003</v>
          </cell>
          <cell r="AV24">
            <v>0.31758271000000005</v>
          </cell>
          <cell r="AW24">
            <v>0.31871058000000002</v>
          </cell>
          <cell r="AX24">
            <v>0.31979495000000002</v>
          </cell>
          <cell r="AY24">
            <v>0.32124542</v>
          </cell>
          <cell r="AZ24">
            <v>0.32253078000000002</v>
          </cell>
          <cell r="BA24">
            <v>0.32400860999999997</v>
          </cell>
        </row>
        <row r="25">
          <cell r="Y25" t="str">
            <v>CVF</v>
          </cell>
          <cell r="AD25">
            <v>6.5648</v>
          </cell>
          <cell r="AE25">
            <v>0.44261</v>
          </cell>
          <cell r="AF25">
            <v>5.3706700000000005</v>
          </cell>
          <cell r="AG25">
            <v>4.5119499999999997</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Y26" t="str">
            <v>CVFP</v>
          </cell>
          <cell r="AD26">
            <v>1.08783311</v>
          </cell>
          <cell r="AE26">
            <v>1.0924423200000002</v>
          </cell>
          <cell r="AF26">
            <v>1.0926448500000001</v>
          </cell>
          <cell r="AG26">
            <v>1.1007280700000002</v>
          </cell>
          <cell r="AH26">
            <v>1.11899766</v>
          </cell>
          <cell r="AI26">
            <v>1.13212625</v>
          </cell>
          <cell r="AJ26">
            <v>1.1373301299999998</v>
          </cell>
          <cell r="AK26">
            <v>1.1443671200000001</v>
          </cell>
          <cell r="AL26">
            <v>1.1436714699999999</v>
          </cell>
          <cell r="AM26">
            <v>1.1471289199999999</v>
          </cell>
          <cell r="AN26">
            <v>1.15360877</v>
          </cell>
          <cell r="AO26">
            <v>1.1647194199999999</v>
          </cell>
          <cell r="AP26">
            <v>1.1457425700000001</v>
          </cell>
          <cell r="AQ26">
            <v>1.1449801799999999</v>
          </cell>
          <cell r="AR26">
            <v>1.1440621000000002</v>
          </cell>
          <cell r="AS26">
            <v>1.14367945</v>
          </cell>
          <cell r="AT26">
            <v>1.14354018</v>
          </cell>
          <cell r="AU26">
            <v>1.14347394</v>
          </cell>
          <cell r="AV26">
            <v>1.1437447000000001</v>
          </cell>
          <cell r="AW26">
            <v>1.1435695400000001</v>
          </cell>
          <cell r="AX26">
            <v>1.14346781</v>
          </cell>
          <cell r="AY26">
            <v>1.14376381</v>
          </cell>
          <cell r="AZ26">
            <v>1.1437230700000001</v>
          </cell>
          <cell r="BA26">
            <v>1.1435470000000001</v>
          </cell>
        </row>
        <row r="27">
          <cell r="Y27" t="str">
            <v>CCD</v>
          </cell>
          <cell r="AD27">
            <v>16.67305</v>
          </cell>
          <cell r="AE27">
            <v>14.241440000000001</v>
          </cell>
          <cell r="AF27">
            <v>24.437529999999999</v>
          </cell>
          <cell r="AG27">
            <v>15.24259</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Y28" t="str">
            <v>CCDP</v>
          </cell>
          <cell r="AD28">
            <v>0.85906525999999994</v>
          </cell>
          <cell r="AE28">
            <v>0.85950133999999989</v>
          </cell>
          <cell r="AF28">
            <v>0.85663824</v>
          </cell>
          <cell r="AG28">
            <v>0.85936325000000002</v>
          </cell>
          <cell r="AH28">
            <v>0.86504318000000002</v>
          </cell>
          <cell r="AI28">
            <v>0.87150479000000003</v>
          </cell>
          <cell r="AJ28">
            <v>0.87229575999999998</v>
          </cell>
          <cell r="AK28">
            <v>0.87237310000000001</v>
          </cell>
          <cell r="AL28">
            <v>0.87235739000000001</v>
          </cell>
          <cell r="AM28">
            <v>0.87152324999999997</v>
          </cell>
          <cell r="AN28">
            <v>0.87307096000000006</v>
          </cell>
          <cell r="AO28">
            <v>0.87690992000000001</v>
          </cell>
          <cell r="AP28">
            <v>0.8525590500000001</v>
          </cell>
          <cell r="AQ28">
            <v>0.84682051999999997</v>
          </cell>
          <cell r="AR28">
            <v>0.84099384999999993</v>
          </cell>
          <cell r="AS28">
            <v>0.83585710999999996</v>
          </cell>
          <cell r="AT28">
            <v>0.82629743</v>
          </cell>
          <cell r="AU28">
            <v>0.81588467000000009</v>
          </cell>
          <cell r="AV28">
            <v>0.80493809999999999</v>
          </cell>
          <cell r="AW28">
            <v>0.79723804000000009</v>
          </cell>
          <cell r="AX28">
            <v>0.78995892000000001</v>
          </cell>
          <cell r="AY28">
            <v>0.77875789000000006</v>
          </cell>
          <cell r="AZ28">
            <v>0.76734124000000004</v>
          </cell>
          <cell r="BA28">
            <v>0.75574098999999995</v>
          </cell>
        </row>
        <row r="29">
          <cell r="Y29" t="str">
            <v>CM1</v>
          </cell>
        </row>
        <row r="30">
          <cell r="Y30" t="str">
            <v>CM1P</v>
          </cell>
          <cell r="AD30">
            <v>0.97685604000000004</v>
          </cell>
          <cell r="AE30">
            <v>0.98543948999999997</v>
          </cell>
          <cell r="AF30">
            <v>1.02438841</v>
          </cell>
          <cell r="AG30">
            <v>1.0434506800000001</v>
          </cell>
          <cell r="AH30">
            <v>1.0544984399999999</v>
          </cell>
          <cell r="AI30">
            <v>1.0684991800000001</v>
          </cell>
          <cell r="AJ30">
            <v>1.0745850000000001</v>
          </cell>
          <cell r="AK30">
            <v>1.0789041800000001</v>
          </cell>
          <cell r="AL30">
            <v>1.0800890400000001</v>
          </cell>
          <cell r="AM30">
            <v>1.0833026399999999</v>
          </cell>
          <cell r="AN30">
            <v>1.0892560499999999</v>
          </cell>
          <cell r="AO30">
            <v>1.0988171100000002</v>
          </cell>
          <cell r="AP30">
            <v>1.0807855100000001</v>
          </cell>
          <cell r="AQ30">
            <v>1.08177447</v>
          </cell>
          <cell r="AR30">
            <v>1.0827495199999999</v>
          </cell>
          <cell r="AS30">
            <v>1.0842526200000002</v>
          </cell>
          <cell r="AT30">
            <v>1.0854439599999999</v>
          </cell>
          <cell r="AU30">
            <v>1.0875926999999999</v>
          </cell>
          <cell r="AV30">
            <v>1.09041324</v>
          </cell>
          <cell r="AW30">
            <v>1.0926238700000002</v>
          </cell>
          <cell r="AX30">
            <v>1.0947924</v>
          </cell>
          <cell r="AY30">
            <v>1.0976670900000001</v>
          </cell>
          <cell r="AZ30">
            <v>1.0999107800000001</v>
          </cell>
          <cell r="BA30">
            <v>1.10210253</v>
          </cell>
        </row>
        <row r="31">
          <cell r="Y31" t="str">
            <v>CM2</v>
          </cell>
        </row>
        <row r="32">
          <cell r="Y32" t="str">
            <v>CM2P</v>
          </cell>
          <cell r="AD32">
            <v>1.3410356000000001</v>
          </cell>
          <cell r="AE32">
            <v>1.34184865</v>
          </cell>
          <cell r="AF32">
            <v>1.3365168200000002</v>
          </cell>
          <cell r="AG32">
            <v>1.34137398</v>
          </cell>
          <cell r="AH32">
            <v>1.3518274400000001</v>
          </cell>
          <cell r="AI32">
            <v>1.3656880599999999</v>
          </cell>
          <cell r="AJ32">
            <v>1.3651278200000001</v>
          </cell>
          <cell r="AK32">
            <v>1.3632270700000002</v>
          </cell>
          <cell r="AL32">
            <v>1.3560182999999999</v>
          </cell>
          <cell r="AM32">
            <v>1.3521481799999999</v>
          </cell>
          <cell r="AN32">
            <v>1.3526651200000002</v>
          </cell>
          <cell r="AO32">
            <v>1.3583567700000001</v>
          </cell>
          <cell r="AP32">
            <v>1.3330024700000001</v>
          </cell>
          <cell r="AQ32">
            <v>1.3370246799999999</v>
          </cell>
          <cell r="AR32">
            <v>1.34125216</v>
          </cell>
          <cell r="AS32">
            <v>1.3457231699999999</v>
          </cell>
          <cell r="AT32">
            <v>1.34995742</v>
          </cell>
          <cell r="AU32">
            <v>1.35394233</v>
          </cell>
          <cell r="AV32">
            <v>1.3594303300000001</v>
          </cell>
          <cell r="AW32">
            <v>1.36442446</v>
          </cell>
          <cell r="AX32">
            <v>1.3694936499999999</v>
          </cell>
          <cell r="AY32">
            <v>1.3750843799999999</v>
          </cell>
          <cell r="AZ32">
            <v>1.38011697</v>
          </cell>
          <cell r="BA32">
            <v>1.3852535500000001</v>
          </cell>
        </row>
        <row r="33">
          <cell r="Y33" t="str">
            <v>CMD</v>
          </cell>
          <cell r="AD33">
            <v>33.151353999999998</v>
          </cell>
          <cell r="AE33">
            <v>31.789885000000002</v>
          </cell>
          <cell r="AF33">
            <v>49.677215000000004</v>
          </cell>
          <cell r="AG33">
            <v>44.807199999999995</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Y34" t="str">
            <v>CMDP</v>
          </cell>
          <cell r="AD34">
            <v>2.31789164</v>
          </cell>
          <cell r="AE34">
            <v>2.3272881399999998</v>
          </cell>
          <cell r="AF34">
            <v>2.3609052300000002</v>
          </cell>
          <cell r="AG34">
            <v>2.38482466</v>
          </cell>
          <cell r="AH34">
            <v>2.4063258799999998</v>
          </cell>
          <cell r="AI34">
            <v>2.43418724</v>
          </cell>
          <cell r="AJ34">
            <v>2.4397128200000004</v>
          </cell>
          <cell r="AK34">
            <v>2.4421312500000001</v>
          </cell>
          <cell r="AL34">
            <v>2.43610734</v>
          </cell>
          <cell r="AM34">
            <v>2.4354508199999998</v>
          </cell>
          <cell r="AN34">
            <v>2.4419211700000001</v>
          </cell>
          <cell r="AO34">
            <v>2.45717388</v>
          </cell>
          <cell r="AP34">
            <v>2.4137879800000004</v>
          </cell>
          <cell r="AQ34">
            <v>2.4187991499999999</v>
          </cell>
          <cell r="AR34">
            <v>2.4240016799999999</v>
          </cell>
          <cell r="AS34">
            <v>2.4299757900000003</v>
          </cell>
          <cell r="AT34">
            <v>2.4354013800000001</v>
          </cell>
          <cell r="AU34">
            <v>2.4415350299999998</v>
          </cell>
          <cell r="AV34">
            <v>2.4498435700000001</v>
          </cell>
          <cell r="AW34">
            <v>2.4570483300000001</v>
          </cell>
          <cell r="AX34">
            <v>2.4642860500000001</v>
          </cell>
          <cell r="AY34">
            <v>2.47275147</v>
          </cell>
          <cell r="AZ34">
            <v>2.4800277500000001</v>
          </cell>
          <cell r="BA34">
            <v>2.4873560800000001</v>
          </cell>
        </row>
        <row r="35">
          <cell r="Y35" t="str">
            <v>CPT</v>
          </cell>
          <cell r="AD35">
            <v>39.353999999999999</v>
          </cell>
          <cell r="AE35">
            <v>37.569600000000001</v>
          </cell>
          <cell r="AF35">
            <v>59.186</v>
          </cell>
          <cell r="AG35">
            <v>53.232999999999997</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Y36" t="str">
            <v>CPTP</v>
          </cell>
          <cell r="AD36">
            <v>0.96375818000000002</v>
          </cell>
          <cell r="AE36">
            <v>0.96979468999999996</v>
          </cell>
          <cell r="AF36">
            <v>0.97338296999999996</v>
          </cell>
          <cell r="AG36">
            <v>0.98229674999999994</v>
          </cell>
          <cell r="AH36">
            <v>0.99404565</v>
          </cell>
          <cell r="AI36">
            <v>1.0066477</v>
          </cell>
          <cell r="AJ36">
            <v>1.01567195</v>
          </cell>
          <cell r="AK36">
            <v>1.0223615500000001</v>
          </cell>
          <cell r="AL36">
            <v>1.0237215500000001</v>
          </cell>
          <cell r="AM36">
            <v>1.0278722600000001</v>
          </cell>
          <cell r="AN36">
            <v>1.03470829</v>
          </cell>
          <cell r="AO36">
            <v>1.0448380400000001</v>
          </cell>
          <cell r="AP36">
            <v>1.0286879499999999</v>
          </cell>
          <cell r="AQ36">
            <v>1.0307102299999999</v>
          </cell>
          <cell r="AR36">
            <v>1.0328503600000001</v>
          </cell>
          <cell r="AS36">
            <v>1.03586109</v>
          </cell>
          <cell r="AT36">
            <v>1.03823479</v>
          </cell>
          <cell r="AU36">
            <v>1.04153121</v>
          </cell>
          <cell r="AV36">
            <v>1.04576143</v>
          </cell>
          <cell r="AW36">
            <v>1.0489719900000001</v>
          </cell>
          <cell r="AX36">
            <v>1.05253727</v>
          </cell>
          <cell r="AY36">
            <v>1.05691505</v>
          </cell>
          <cell r="AZ36">
            <v>1.06042616</v>
          </cell>
          <cell r="BA36">
            <v>1.0639389399999999</v>
          </cell>
        </row>
        <row r="37">
          <cell r="Y37" t="str">
            <v>CBT</v>
          </cell>
          <cell r="AD37">
            <v>39.094099999999997</v>
          </cell>
          <cell r="AE37">
            <v>38.393599999999999</v>
          </cell>
          <cell r="AF37">
            <v>58.419599999999996</v>
          </cell>
          <cell r="AG37">
            <v>53.5124</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Y38" t="str">
            <v>CBTP</v>
          </cell>
          <cell r="AD38">
            <v>1.40388023</v>
          </cell>
          <cell r="AE38">
            <v>1.40971369</v>
          </cell>
          <cell r="AF38">
            <v>1.4127252699999999</v>
          </cell>
          <cell r="AG38">
            <v>1.4238722700000002</v>
          </cell>
          <cell r="AH38">
            <v>1.4385856100000001</v>
          </cell>
          <cell r="AI38">
            <v>1.45739909</v>
          </cell>
          <cell r="AJ38">
            <v>1.4651228999999999</v>
          </cell>
          <cell r="AK38">
            <v>1.4700255600000001</v>
          </cell>
          <cell r="AL38">
            <v>1.4686716299999998</v>
          </cell>
          <cell r="AM38">
            <v>1.4723683600000002</v>
          </cell>
          <cell r="AN38">
            <v>1.4793456</v>
          </cell>
          <cell r="AO38">
            <v>1.4964389900000001</v>
          </cell>
          <cell r="AP38">
            <v>1.4678401999999999</v>
          </cell>
          <cell r="AQ38">
            <v>1.46624914</v>
          </cell>
          <cell r="AR38">
            <v>1.46302354</v>
          </cell>
          <cell r="AS38">
            <v>1.4606568500000001</v>
          </cell>
          <cell r="AT38">
            <v>1.4576472600000001</v>
          </cell>
          <cell r="AU38">
            <v>1.4564348</v>
          </cell>
          <cell r="AV38">
            <v>1.45565905</v>
          </cell>
          <cell r="AW38">
            <v>1.4542359199999999</v>
          </cell>
          <cell r="AX38">
            <v>1.4532394</v>
          </cell>
          <cell r="AY38">
            <v>1.4524033300000001</v>
          </cell>
          <cell r="AZ38">
            <v>1.45108891</v>
          </cell>
          <cell r="BA38">
            <v>1.4495318700000002</v>
          </cell>
        </row>
        <row r="39">
          <cell r="Y39" t="str">
            <v>CPN</v>
          </cell>
          <cell r="AD39">
            <v>21.371299999999998</v>
          </cell>
          <cell r="AE39">
            <v>19.2852</v>
          </cell>
          <cell r="AF39">
            <v>35.89</v>
          </cell>
          <cell r="AG39">
            <v>28.833299999999998</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Y40" t="str">
            <v>CPNP</v>
          </cell>
          <cell r="AD40">
            <v>2.4866132200000002</v>
          </cell>
          <cell r="AE40">
            <v>2.4990269000000001</v>
          </cell>
          <cell r="AF40">
            <v>2.5018788799999996</v>
          </cell>
          <cell r="AG40">
            <v>2.5218166599999998</v>
          </cell>
          <cell r="AH40">
            <v>2.5492731499999999</v>
          </cell>
          <cell r="AI40">
            <v>2.5807485400000001</v>
          </cell>
          <cell r="AJ40">
            <v>2.5932759600000002</v>
          </cell>
          <cell r="AK40">
            <v>2.60511187</v>
          </cell>
          <cell r="AL40">
            <v>2.6057186299999997</v>
          </cell>
          <cell r="AM40">
            <v>2.6132386099999998</v>
          </cell>
          <cell r="AN40">
            <v>2.6287627200000001</v>
          </cell>
          <cell r="AO40">
            <v>2.6532802000000002</v>
          </cell>
          <cell r="AP40">
            <v>2.6081006900000001</v>
          </cell>
          <cell r="AQ40">
            <v>2.6060450299999998</v>
          </cell>
          <cell r="AR40">
            <v>2.6034313099999999</v>
          </cell>
          <cell r="AS40">
            <v>2.6016025599999999</v>
          </cell>
          <cell r="AT40">
            <v>2.59996625</v>
          </cell>
          <cell r="AU40">
            <v>2.5990942100000001</v>
          </cell>
          <cell r="AV40">
            <v>2.59812829</v>
          </cell>
          <cell r="AW40">
            <v>2.5967545800000003</v>
          </cell>
          <cell r="AX40">
            <v>2.5955029600000001</v>
          </cell>
          <cell r="AY40">
            <v>2.5946366899999997</v>
          </cell>
          <cell r="AZ40">
            <v>2.5935976000000003</v>
          </cell>
          <cell r="BA40">
            <v>2.5922748700000002</v>
          </cell>
        </row>
        <row r="41">
          <cell r="Y41" t="str">
            <v>CVR</v>
          </cell>
          <cell r="AD41">
            <v>35.970009999999995</v>
          </cell>
          <cell r="AE41">
            <v>34.02149</v>
          </cell>
          <cell r="AF41">
            <v>61.878019999999999</v>
          </cell>
          <cell r="AG41">
            <v>47.262999999999998</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CVRP</v>
          </cell>
          <cell r="AD42">
            <v>2.6828037000000005</v>
          </cell>
          <cell r="AE42">
            <v>2.6928933700000002</v>
          </cell>
          <cell r="AF42">
            <v>2.6938999800000003</v>
          </cell>
          <cell r="AG42">
            <v>2.7124709299999998</v>
          </cell>
          <cell r="AH42">
            <v>2.74012981</v>
          </cell>
          <cell r="AI42">
            <v>2.7713506400000001</v>
          </cell>
          <cell r="AJ42">
            <v>2.7873759100000002</v>
          </cell>
          <cell r="AK42">
            <v>2.8102077200000002</v>
          </cell>
          <cell r="AL42">
            <v>2.8088978399999998</v>
          </cell>
          <cell r="AM42">
            <v>2.8151137200000003</v>
          </cell>
          <cell r="AN42">
            <v>2.82959746</v>
          </cell>
          <cell r="AO42">
            <v>2.8533920799999999</v>
          </cell>
          <cell r="AP42">
            <v>2.8132979100000002</v>
          </cell>
          <cell r="AQ42">
            <v>2.8128822000000002</v>
          </cell>
          <cell r="AR42">
            <v>2.8119577000000002</v>
          </cell>
          <cell r="AS42">
            <v>2.8114465499999999</v>
          </cell>
          <cell r="AT42">
            <v>2.8099965499999997</v>
          </cell>
          <cell r="AU42">
            <v>2.8108963999999999</v>
          </cell>
          <cell r="AV42">
            <v>2.8118123500000003</v>
          </cell>
          <cell r="AW42">
            <v>2.8118242700000002</v>
          </cell>
          <cell r="AX42">
            <v>2.8119602499999998</v>
          </cell>
          <cell r="AY42">
            <v>2.8126335299999998</v>
          </cell>
          <cell r="AZ42">
            <v>2.8129162400000003</v>
          </cell>
          <cell r="BA42">
            <v>2.8129257000000001</v>
          </cell>
        </row>
        <row r="43">
          <cell r="Y43" t="str">
            <v>CTC</v>
          </cell>
          <cell r="AD43">
            <v>6.5396899999999993</v>
          </cell>
          <cell r="AE43">
            <v>-5.91E-2</v>
          </cell>
          <cell r="AF43">
            <v>-1.1990000000000002E-2</v>
          </cell>
          <cell r="AG43">
            <v>-5.169E-2</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Y44" t="str">
            <v>CTCP</v>
          </cell>
          <cell r="AD44">
            <v>0.52492468999999997</v>
          </cell>
          <cell r="AE44">
            <v>0.52738181000000006</v>
          </cell>
          <cell r="AF44">
            <v>0.52802640000000001</v>
          </cell>
          <cell r="AG44">
            <v>0.53219525000000001</v>
          </cell>
          <cell r="AH44">
            <v>0.53756086999999997</v>
          </cell>
          <cell r="AI44">
            <v>0.54415720999999995</v>
          </cell>
          <cell r="AJ44">
            <v>0.54730687</v>
          </cell>
          <cell r="AK44">
            <v>0.54958372999999994</v>
          </cell>
          <cell r="AL44">
            <v>0.5499491700000001</v>
          </cell>
          <cell r="AM44">
            <v>0.56631346999999999</v>
          </cell>
          <cell r="AN44">
            <v>0.57013264000000008</v>
          </cell>
          <cell r="AO44">
            <v>0.57515271000000001</v>
          </cell>
          <cell r="AP44">
            <v>0.58716862000000003</v>
          </cell>
          <cell r="AQ44">
            <v>0.58825717</v>
          </cell>
          <cell r="AR44">
            <v>0.58939549999999996</v>
          </cell>
          <cell r="AS44">
            <v>0.59080577000000001</v>
          </cell>
          <cell r="AT44">
            <v>0.59227522999999993</v>
          </cell>
          <cell r="AU44">
            <v>0.59375867000000004</v>
          </cell>
          <cell r="AV44">
            <v>0.59564968000000007</v>
          </cell>
          <cell r="AW44">
            <v>0.59716897999999996</v>
          </cell>
          <cell r="AX44">
            <v>0.59872792000000008</v>
          </cell>
          <cell r="AY44">
            <v>0.60063540000000004</v>
          </cell>
          <cell r="AZ44">
            <v>0.60217586999999995</v>
          </cell>
          <cell r="BA44">
            <v>0.60371012000000002</v>
          </cell>
        </row>
        <row r="45">
          <cell r="Y45" t="str">
            <v>CRG</v>
          </cell>
          <cell r="AD45">
            <v>35.237913999999996</v>
          </cell>
          <cell r="AE45">
            <v>35.902362000000004</v>
          </cell>
          <cell r="AF45">
            <v>65.880921999999998</v>
          </cell>
          <cell r="AG45">
            <v>44.894068999999995</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Y46" t="str">
            <v>CRGP</v>
          </cell>
          <cell r="AD46">
            <v>2.3854034200000003</v>
          </cell>
          <cell r="AE46">
            <v>2.3704957200000005</v>
          </cell>
          <cell r="AF46">
            <v>2.3688970199999999</v>
          </cell>
          <cell r="AG46">
            <v>2.3812161600000001</v>
          </cell>
          <cell r="AH46">
            <v>2.4003216099999998</v>
          </cell>
          <cell r="AI46">
            <v>2.42332394</v>
          </cell>
          <cell r="AJ46">
            <v>2.4295477700000001</v>
          </cell>
          <cell r="AK46">
            <v>2.4334072099999999</v>
          </cell>
          <cell r="AL46">
            <v>2.42746511</v>
          </cell>
          <cell r="AM46">
            <v>2.4275608399999995</v>
          </cell>
          <cell r="AN46">
            <v>2.4354295699999997</v>
          </cell>
          <cell r="AO46">
            <v>2.4508448700000001</v>
          </cell>
          <cell r="AP46">
            <v>2.4246829399999998</v>
          </cell>
          <cell r="AQ46">
            <v>2.4509752000000002</v>
          </cell>
          <cell r="AR46">
            <v>2.4549757400000001</v>
          </cell>
          <cell r="AS46">
            <v>2.45948425</v>
          </cell>
          <cell r="AT46">
            <v>2.4634519400000001</v>
          </cell>
          <cell r="AU46">
            <v>2.46872187</v>
          </cell>
          <cell r="AV46">
            <v>2.4750195800000001</v>
          </cell>
          <cell r="AW46">
            <v>2.4802203399999998</v>
          </cell>
          <cell r="AX46">
            <v>2.4854187300000001</v>
          </cell>
          <cell r="AY46">
            <v>2.4916975799999999</v>
          </cell>
          <cell r="AZ46">
            <v>2.4970570200000002</v>
          </cell>
          <cell r="BA46">
            <v>2.5023746299999998</v>
          </cell>
        </row>
        <row r="47">
          <cell r="Y47" t="str">
            <v>CCL</v>
          </cell>
          <cell r="AD47">
            <v>48.114161999999993</v>
          </cell>
          <cell r="AE47">
            <v>51.354302999999994</v>
          </cell>
          <cell r="AF47">
            <v>88.413975000000008</v>
          </cell>
          <cell r="AG47">
            <v>60.025401999999985</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Y48" t="str">
            <v>CCLP</v>
          </cell>
          <cell r="AD48">
            <v>2.5464752400000004</v>
          </cell>
          <cell r="AE48">
            <v>2.5502033900000001</v>
          </cell>
          <cell r="AF48">
            <v>2.5450811899999999</v>
          </cell>
          <cell r="AG48">
            <v>2.55464058</v>
          </cell>
          <cell r="AH48">
            <v>2.5721298299999997</v>
          </cell>
          <cell r="AI48">
            <v>2.5956763700000001</v>
          </cell>
          <cell r="AJ48">
            <v>2.5988179900000001</v>
          </cell>
          <cell r="AK48">
            <v>2.5995514500000003</v>
          </cell>
          <cell r="AL48">
            <v>2.5905023599999999</v>
          </cell>
          <cell r="AM48">
            <v>2.5873708400000002</v>
          </cell>
          <cell r="AN48">
            <v>2.59184809</v>
          </cell>
          <cell r="AO48">
            <v>2.6048605499999997</v>
          </cell>
          <cell r="AP48">
            <v>2.5735030399999999</v>
          </cell>
          <cell r="AQ48">
            <v>2.5804934900000003</v>
          </cell>
          <cell r="AR48">
            <v>2.5878568799999999</v>
          </cell>
          <cell r="AS48">
            <v>2.5960511800000003</v>
          </cell>
          <cell r="AT48">
            <v>2.60426191</v>
          </cell>
          <cell r="AU48">
            <v>2.6122477100000001</v>
          </cell>
          <cell r="AV48">
            <v>2.6221468699999999</v>
          </cell>
          <cell r="AW48">
            <v>2.6310445800000002</v>
          </cell>
          <cell r="AX48">
            <v>2.6401008699999999</v>
          </cell>
          <cell r="AY48">
            <v>2.6503038399999999</v>
          </cell>
          <cell r="AZ48">
            <v>2.65927976</v>
          </cell>
          <cell r="BA48">
            <v>2.6683867999999999</v>
          </cell>
        </row>
        <row r="49">
          <cell r="Y49" t="str">
            <v>CCM</v>
          </cell>
          <cell r="AD49">
            <v>20.947500000000002</v>
          </cell>
          <cell r="AE49">
            <v>23.925619999999999</v>
          </cell>
          <cell r="AF49">
            <v>37.399239999999999</v>
          </cell>
          <cell r="AG49">
            <v>24.512810000000002</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Y50" t="str">
            <v>CCMP</v>
          </cell>
          <cell r="AD50">
            <v>3.0212712900000001</v>
          </cell>
          <cell r="AE50">
            <v>3.0854107900000001</v>
          </cell>
          <cell r="AF50">
            <v>3.0811701999999999</v>
          </cell>
          <cell r="AG50">
            <v>3.10075681</v>
          </cell>
          <cell r="AH50">
            <v>3.1353153800000002</v>
          </cell>
          <cell r="AI50">
            <v>3.1681191600000003</v>
          </cell>
          <cell r="AJ50">
            <v>3.17745788</v>
          </cell>
          <cell r="AK50">
            <v>3.1944375099999998</v>
          </cell>
          <cell r="AL50">
            <v>3.2294816900000001</v>
          </cell>
          <cell r="AM50">
            <v>3.22983325</v>
          </cell>
          <cell r="AN50">
            <v>3.2401715900000001</v>
          </cell>
          <cell r="AO50">
            <v>3.2605848200000001</v>
          </cell>
          <cell r="AP50">
            <v>3.2148131900000001</v>
          </cell>
          <cell r="AQ50">
            <v>3.2243222999999999</v>
          </cell>
          <cell r="AR50">
            <v>3.2343528199999998</v>
          </cell>
          <cell r="AS50">
            <v>3.2449974100000003</v>
          </cell>
          <cell r="AT50">
            <v>3.2559643999999999</v>
          </cell>
          <cell r="AU50">
            <v>3.2652979800000002</v>
          </cell>
          <cell r="AV50">
            <v>3.27585923</v>
          </cell>
          <cell r="AW50">
            <v>3.28547498</v>
          </cell>
          <cell r="AX50">
            <v>3.2950054</v>
          </cell>
          <cell r="AY50">
            <v>3.3062652000000003</v>
          </cell>
          <cell r="AZ50">
            <v>3.3169160799999999</v>
          </cell>
          <cell r="BA50">
            <v>3.3277737000000003</v>
          </cell>
        </row>
        <row r="51">
          <cell r="Y51" t="str">
            <v>CTR</v>
          </cell>
          <cell r="AD51">
            <v>27.90211</v>
          </cell>
          <cell r="AE51">
            <v>24.177499999999998</v>
          </cell>
          <cell r="AF51">
            <v>22.016690000000004</v>
          </cell>
          <cell r="AG51">
            <v>13.97312</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Y52" t="str">
            <v>CTRP</v>
          </cell>
          <cell r="AD52">
            <v>1.63642</v>
          </cell>
          <cell r="AE52">
            <v>1.6378148799999999</v>
          </cell>
          <cell r="AF52">
            <v>1.63197262</v>
          </cell>
          <cell r="AG52">
            <v>1.6379771799999998</v>
          </cell>
          <cell r="AH52">
            <v>1.64960906</v>
          </cell>
          <cell r="AI52">
            <v>1.6649967199999998</v>
          </cell>
          <cell r="AJ52">
            <v>1.6683898100000001</v>
          </cell>
          <cell r="AK52">
            <v>1.66882956</v>
          </cell>
          <cell r="AL52">
            <v>1.6620515500000002</v>
          </cell>
          <cell r="AM52">
            <v>1.6613223400000001</v>
          </cell>
          <cell r="AN52">
            <v>1.6653542100000001</v>
          </cell>
          <cell r="AO52">
            <v>1.6746672900000001</v>
          </cell>
          <cell r="AP52">
            <v>1.6518300100000001</v>
          </cell>
          <cell r="AQ52">
            <v>1.6585361200000002</v>
          </cell>
          <cell r="AR52">
            <v>1.6661463999999999</v>
          </cell>
          <cell r="AS52">
            <v>1.6729270199999999</v>
          </cell>
          <cell r="AT52">
            <v>1.6779231100000001</v>
          </cell>
          <cell r="AU52">
            <v>1.6857331499999999</v>
          </cell>
          <cell r="AV52">
            <v>1.6947233400000001</v>
          </cell>
          <cell r="AW52">
            <v>1.7029928999999999</v>
          </cell>
          <cell r="AX52">
            <v>1.7114157400000001</v>
          </cell>
          <cell r="AY52">
            <v>1.7206869599999999</v>
          </cell>
          <cell r="AZ52">
            <v>1.7290907499999999</v>
          </cell>
          <cell r="BA52">
            <v>1.7377538100000001</v>
          </cell>
        </row>
        <row r="53">
          <cell r="Y53" t="str">
            <v>CCA</v>
          </cell>
          <cell r="AD53">
            <v>2.2226699999999999</v>
          </cell>
          <cell r="AE53">
            <v>2.1190100000000003</v>
          </cell>
          <cell r="AF53">
            <v>7.50413</v>
          </cell>
          <cell r="AG53">
            <v>5.5241000000000007</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Y54" t="str">
            <v>CCAP</v>
          </cell>
          <cell r="AD54">
            <v>0.7598050999999999</v>
          </cell>
          <cell r="AE54">
            <v>0.76156243000000001</v>
          </cell>
          <cell r="AF54">
            <v>0.76076621</v>
          </cell>
          <cell r="AG54">
            <v>0.76477396999999991</v>
          </cell>
          <cell r="AH54">
            <v>0.77100499</v>
          </cell>
          <cell r="AI54">
            <v>0.77883177000000003</v>
          </cell>
          <cell r="AJ54">
            <v>0.78120881000000009</v>
          </cell>
          <cell r="AK54">
            <v>0.78262303</v>
          </cell>
          <cell r="AL54">
            <v>0.78104386999999997</v>
          </cell>
          <cell r="AM54">
            <v>0.78411279</v>
          </cell>
          <cell r="AN54">
            <v>0.78692865000000001</v>
          </cell>
          <cell r="AO54">
            <v>0.79226958999999997</v>
          </cell>
          <cell r="AP54">
            <v>0.78096560999999998</v>
          </cell>
          <cell r="AQ54">
            <v>0.78239953000000007</v>
          </cell>
          <cell r="AR54">
            <v>0.78381157999999995</v>
          </cell>
          <cell r="AS54">
            <v>0.78546466000000004</v>
          </cell>
          <cell r="AT54">
            <v>0.78694364000000006</v>
          </cell>
          <cell r="AU54">
            <v>0.78855780000000009</v>
          </cell>
          <cell r="AV54">
            <v>0.79049239999999998</v>
          </cell>
          <cell r="AW54">
            <v>0.79212596000000002</v>
          </cell>
          <cell r="AX54">
            <v>0.79379822999999994</v>
          </cell>
          <cell r="AY54">
            <v>0.79574312000000003</v>
          </cell>
          <cell r="AZ54">
            <v>0.79740091000000002</v>
          </cell>
          <cell r="BA54">
            <v>0.79904074999999997</v>
          </cell>
        </row>
        <row r="55">
          <cell r="Y55" t="str">
            <v>CAG</v>
          </cell>
          <cell r="AD55">
            <v>44.059249999999992</v>
          </cell>
          <cell r="AE55">
            <v>42.792059999999999</v>
          </cell>
          <cell r="AF55">
            <v>45.290039999999998</v>
          </cell>
          <cell r="AG55">
            <v>31.35125</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Y56" t="str">
            <v>CAGP</v>
          </cell>
          <cell r="AD56">
            <v>2.1866096699999997</v>
          </cell>
          <cell r="AE56">
            <v>2.1930224600000003</v>
          </cell>
          <cell r="AF56">
            <v>2.1904246200000004</v>
          </cell>
          <cell r="AG56">
            <v>2.2030243599999997</v>
          </cell>
          <cell r="AH56">
            <v>2.2218778700000001</v>
          </cell>
          <cell r="AI56">
            <v>2.2440435699999997</v>
          </cell>
          <cell r="AJ56">
            <v>2.2510333100000004</v>
          </cell>
          <cell r="AK56">
            <v>2.2556369900000006</v>
          </cell>
          <cell r="AL56">
            <v>2.25283547</v>
          </cell>
          <cell r="AM56">
            <v>2.2548512700000001</v>
          </cell>
          <cell r="AN56">
            <v>2.2631375400000002</v>
          </cell>
          <cell r="AO56">
            <v>2.2790286599999998</v>
          </cell>
          <cell r="AP56">
            <v>2.2477272699999999</v>
          </cell>
          <cell r="AQ56">
            <v>2.2538202900000002</v>
          </cell>
          <cell r="AR56">
            <v>2.26089677</v>
          </cell>
          <cell r="AS56">
            <v>2.2682085299999999</v>
          </cell>
          <cell r="AT56">
            <v>2.27500262</v>
          </cell>
          <cell r="AU56">
            <v>2.28260342</v>
          </cell>
          <cell r="AV56">
            <v>2.29144185</v>
          </cell>
          <cell r="AW56">
            <v>2.2993552599999996</v>
          </cell>
          <cell r="AX56">
            <v>2.30719736</v>
          </cell>
          <cell r="AY56">
            <v>2.3165789599999997</v>
          </cell>
          <cell r="AZ56">
            <v>2.3246692900000001</v>
          </cell>
          <cell r="BA56">
            <v>2.3328606199999999</v>
          </cell>
        </row>
        <row r="57">
          <cell r="Y57" t="str">
            <v>CRV</v>
          </cell>
          <cell r="AD57">
            <v>0.55196000000000001</v>
          </cell>
          <cell r="AE57">
            <v>2.52115</v>
          </cell>
          <cell r="AF57">
            <v>6.4678199999999997</v>
          </cell>
          <cell r="AG57">
            <v>3.2038800000000003</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Y58" t="str">
            <v>CRVP</v>
          </cell>
          <cell r="AD58">
            <v>0.59862232999999987</v>
          </cell>
          <cell r="AE58">
            <v>0.59946569999999999</v>
          </cell>
          <cell r="AF58">
            <v>0.59775018000000002</v>
          </cell>
          <cell r="AG58">
            <v>0.60028819999999994</v>
          </cell>
          <cell r="AH58">
            <v>0.60483154000000006</v>
          </cell>
          <cell r="AI58">
            <v>0.61021060000000005</v>
          </cell>
          <cell r="AJ58">
            <v>0.61142614000000006</v>
          </cell>
          <cell r="AK58">
            <v>0.61196793000000005</v>
          </cell>
          <cell r="AL58">
            <v>0.61044461999999999</v>
          </cell>
          <cell r="AM58">
            <v>0.61014473000000002</v>
          </cell>
          <cell r="AN58">
            <v>0.61261325999999994</v>
          </cell>
          <cell r="AO58">
            <v>0.61624445999999999</v>
          </cell>
          <cell r="AP58">
            <v>0.61443400000000004</v>
          </cell>
          <cell r="AQ58">
            <v>0.61382062000000004</v>
          </cell>
          <cell r="AR58">
            <v>0.61338781999999992</v>
          </cell>
          <cell r="AS58">
            <v>0.61328861000000001</v>
          </cell>
          <cell r="AT58">
            <v>0.61326831000000004</v>
          </cell>
          <cell r="AU58">
            <v>0.61292141</v>
          </cell>
          <cell r="AV58">
            <v>0.61274242000000001</v>
          </cell>
          <cell r="AW58">
            <v>0.61234851000000001</v>
          </cell>
          <cell r="AX58">
            <v>0.61200959999999993</v>
          </cell>
          <cell r="AY58">
            <v>0.61188966</v>
          </cell>
          <cell r="AZ58">
            <v>0.61161905000000005</v>
          </cell>
          <cell r="BA58">
            <v>0.61127666000000003</v>
          </cell>
        </row>
        <row r="59">
          <cell r="Y59" t="str">
            <v>CCR</v>
          </cell>
          <cell r="AD59">
            <v>11.539429999999999</v>
          </cell>
          <cell r="AE59">
            <v>1.99552</v>
          </cell>
          <cell r="AF59">
            <v>6.3155999999999999</v>
          </cell>
          <cell r="AG59">
            <v>5.8109099999999998</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Y60" t="str">
            <v>CCRP</v>
          </cell>
          <cell r="AD60">
            <v>0.77579522999999995</v>
          </cell>
          <cell r="AE60">
            <v>0.77644029000000003</v>
          </cell>
          <cell r="AF60">
            <v>0.77453382999999998</v>
          </cell>
          <cell r="AG60">
            <v>0.77597071000000006</v>
          </cell>
          <cell r="AH60">
            <v>0.78134605000000001</v>
          </cell>
          <cell r="AI60">
            <v>0.78691115999999994</v>
          </cell>
          <cell r="AJ60">
            <v>0.79827555000000006</v>
          </cell>
          <cell r="AK60">
            <v>0.80810934999999995</v>
          </cell>
          <cell r="AL60">
            <v>0.80528036999999997</v>
          </cell>
          <cell r="AM60">
            <v>0.80449768999999993</v>
          </cell>
          <cell r="AN60">
            <v>0.80553459999999999</v>
          </cell>
          <cell r="AO60">
            <v>0.80888555000000006</v>
          </cell>
          <cell r="AP60">
            <v>0.79002643000000006</v>
          </cell>
          <cell r="AQ60">
            <v>0.78952372999999998</v>
          </cell>
          <cell r="AR60">
            <v>0.78894576999999999</v>
          </cell>
          <cell r="AS60">
            <v>0.79026182</v>
          </cell>
          <cell r="AT60">
            <v>0.78988661999999998</v>
          </cell>
          <cell r="AU60">
            <v>0.78984341000000002</v>
          </cell>
          <cell r="AV60">
            <v>0.79035795999999992</v>
          </cell>
          <cell r="AW60">
            <v>0.79023845999999998</v>
          </cell>
          <cell r="AX60">
            <v>0.79024211</v>
          </cell>
          <cell r="AY60">
            <v>0.79079118999999998</v>
          </cell>
          <cell r="AZ60">
            <v>0.79074630000000001</v>
          </cell>
          <cell r="BA60">
            <v>0.79058529</v>
          </cell>
        </row>
        <row r="61">
          <cell r="Y61" t="str">
            <v>CBC</v>
          </cell>
          <cell r="AD61">
            <v>7.4930199999999996</v>
          </cell>
          <cell r="AE61">
            <v>1.5038</v>
          </cell>
          <cell r="AF61">
            <v>4.3229499999999996</v>
          </cell>
          <cell r="AG61">
            <v>3.1941100000000002</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Y62" t="str">
            <v>CBCP</v>
          </cell>
          <cell r="AD62">
            <v>0.37480687999999995</v>
          </cell>
          <cell r="AE62">
            <v>0.37456190000000006</v>
          </cell>
          <cell r="AF62">
            <v>0.37302358000000002</v>
          </cell>
          <cell r="AG62">
            <v>0.37352509999999994</v>
          </cell>
          <cell r="AH62">
            <v>0.37502474000000002</v>
          </cell>
          <cell r="AI62">
            <v>0.37717432000000001</v>
          </cell>
          <cell r="AJ62">
            <v>0.37721816999999996</v>
          </cell>
          <cell r="AK62">
            <v>0.37668645000000006</v>
          </cell>
          <cell r="AL62">
            <v>0.37511771000000005</v>
          </cell>
          <cell r="AM62">
            <v>0.37416073999999999</v>
          </cell>
          <cell r="AN62">
            <v>0.37412984999999999</v>
          </cell>
          <cell r="AO62">
            <v>0.37512833000000001</v>
          </cell>
          <cell r="AP62">
            <v>0.36883340999999997</v>
          </cell>
          <cell r="AQ62">
            <v>0.36999085999999998</v>
          </cell>
          <cell r="AR62">
            <v>0.37124241999999996</v>
          </cell>
          <cell r="AS62">
            <v>0.37283884</v>
          </cell>
          <cell r="AT62">
            <v>0.37418801000000002</v>
          </cell>
          <cell r="AU62">
            <v>0.37563365999999998</v>
          </cell>
          <cell r="AV62">
            <v>0.37759819</v>
          </cell>
          <cell r="AW62">
            <v>0.37911866</v>
          </cell>
          <cell r="AX62">
            <v>0.38044022</v>
          </cell>
          <cell r="AY62">
            <v>0.38241963000000001</v>
          </cell>
          <cell r="AZ62">
            <v>0.38394510999999998</v>
          </cell>
          <cell r="BA62">
            <v>0.38548787000000001</v>
          </cell>
        </row>
        <row r="63">
          <cell r="Y63" t="str">
            <v>CCB</v>
          </cell>
          <cell r="AD63">
            <v>14.24043</v>
          </cell>
          <cell r="AE63">
            <v>1.0808800000000003</v>
          </cell>
          <cell r="AF63">
            <v>6.2339699999999993</v>
          </cell>
          <cell r="AG63">
            <v>7.0179900000000002</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Y64" t="str">
            <v>CCBP</v>
          </cell>
          <cell r="AD64">
            <v>0.83650265000000001</v>
          </cell>
          <cell r="AE64">
            <v>0.83093506000000006</v>
          </cell>
          <cell r="AF64">
            <v>0.80312847999999992</v>
          </cell>
          <cell r="AG64">
            <v>0.80744868999999997</v>
          </cell>
          <cell r="AH64">
            <v>0.81733079000000008</v>
          </cell>
          <cell r="AI64">
            <v>0.83011257000000005</v>
          </cell>
          <cell r="AJ64">
            <v>0.83254640000000002</v>
          </cell>
          <cell r="AK64">
            <v>0.83497431999999994</v>
          </cell>
          <cell r="AL64">
            <v>0.83983996000000005</v>
          </cell>
          <cell r="AM64">
            <v>0.84046265000000009</v>
          </cell>
          <cell r="AN64">
            <v>0.86453612000000002</v>
          </cell>
          <cell r="AO64">
            <v>0.87977429000000007</v>
          </cell>
          <cell r="AP64">
            <v>0.89037256999999992</v>
          </cell>
          <cell r="AQ64">
            <v>0.89458504999999999</v>
          </cell>
          <cell r="AR64">
            <v>0.89620272000000001</v>
          </cell>
          <cell r="AS64">
            <v>0.89749328000000006</v>
          </cell>
          <cell r="AT64">
            <v>0.89812594999999995</v>
          </cell>
          <cell r="AU64">
            <v>0.89917331999999994</v>
          </cell>
          <cell r="AV64">
            <v>0.90096715999999999</v>
          </cell>
          <cell r="AW64">
            <v>0.90197196999999996</v>
          </cell>
          <cell r="AX64">
            <v>0.90305469999999999</v>
          </cell>
          <cell r="AY64">
            <v>0.9048524</v>
          </cell>
          <cell r="AZ64">
            <v>0.90589450999999999</v>
          </cell>
          <cell r="BA64">
            <v>0.90674095999999993</v>
          </cell>
        </row>
        <row r="65">
          <cell r="Y65" t="str">
            <v>CPC</v>
          </cell>
          <cell r="AD65">
            <v>3.3703000000000003</v>
          </cell>
          <cell r="AE65">
            <v>0.65800000000000003</v>
          </cell>
          <cell r="AF65">
            <v>11.88537</v>
          </cell>
          <cell r="AG65">
            <v>2.9734799999999999</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Y66" t="str">
            <v>CPCP</v>
          </cell>
          <cell r="AD66">
            <v>0.26674481</v>
          </cell>
          <cell r="AE66">
            <v>0.26733022999999995</v>
          </cell>
          <cell r="AF66">
            <v>0.26704071000000007</v>
          </cell>
          <cell r="AG66">
            <v>0.26911470999999998</v>
          </cell>
          <cell r="AH66">
            <v>0.27199770000000001</v>
          </cell>
          <cell r="AI66">
            <v>0.27464951000000004</v>
          </cell>
          <cell r="AJ66">
            <v>0.27578438</v>
          </cell>
          <cell r="AK66">
            <v>0.27666795999999999</v>
          </cell>
          <cell r="AL66">
            <v>0.27646026000000001</v>
          </cell>
          <cell r="AM66">
            <v>0.27696765000000007</v>
          </cell>
          <cell r="AN66">
            <v>0.27820355000000002</v>
          </cell>
          <cell r="AO66">
            <v>0.27998689000000004</v>
          </cell>
          <cell r="AP66">
            <v>0.27596309000000002</v>
          </cell>
          <cell r="AQ66">
            <v>0.27622688000000001</v>
          </cell>
          <cell r="AR66">
            <v>0.27651492999999999</v>
          </cell>
          <cell r="AS66">
            <v>0.27695544999999999</v>
          </cell>
          <cell r="AT66">
            <v>0.27728832000000003</v>
          </cell>
          <cell r="AU66">
            <v>0.27764295999999999</v>
          </cell>
          <cell r="AV66">
            <v>0.27818583000000002</v>
          </cell>
          <cell r="AW66">
            <v>0.27853148</v>
          </cell>
          <cell r="AX66">
            <v>0.27890246000000002</v>
          </cell>
          <cell r="AY66">
            <v>0.27944645000000001</v>
          </cell>
          <cell r="AZ66">
            <v>0.27981432000000001</v>
          </cell>
          <cell r="BA66">
            <v>0.28015409999999996</v>
          </cell>
        </row>
        <row r="67">
          <cell r="Y67" t="str">
            <v>CFT</v>
          </cell>
          <cell r="AD67">
            <v>21.303900000000002</v>
          </cell>
          <cell r="AE67">
            <v>7.6215999999999999</v>
          </cell>
          <cell r="AF67">
            <v>28.0273</v>
          </cell>
          <cell r="AG67">
            <v>18.704000000000001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Y68" t="str">
            <v>CFTP</v>
          </cell>
          <cell r="AD68">
            <v>1.5100651599999999</v>
          </cell>
          <cell r="AE68">
            <v>1.51352486</v>
          </cell>
          <cell r="AF68">
            <v>1.5122011200000001</v>
          </cell>
          <cell r="AG68">
            <v>1.5207396199999998</v>
          </cell>
          <cell r="AH68">
            <v>1.5442553300000001</v>
          </cell>
          <cell r="AI68">
            <v>1.56223041</v>
          </cell>
          <cell r="AJ68">
            <v>1.5670028500000002</v>
          </cell>
          <cell r="AK68">
            <v>1.5703098099999999</v>
          </cell>
          <cell r="AL68">
            <v>1.5678580400000002</v>
          </cell>
          <cell r="AM68">
            <v>1.5843552400000001</v>
          </cell>
          <cell r="AN68">
            <v>1.5923318100000001</v>
          </cell>
          <cell r="AO68">
            <v>1.6032658200000001</v>
          </cell>
          <cell r="AP68">
            <v>1.5830061000000002</v>
          </cell>
          <cell r="AQ68">
            <v>1.5864507400000001</v>
          </cell>
          <cell r="AR68">
            <v>1.58987747</v>
          </cell>
          <cell r="AS68">
            <v>1.5944415900000002</v>
          </cell>
          <cell r="AT68">
            <v>1.5980633200000001</v>
          </cell>
          <cell r="AU68">
            <v>1.6020198400000001</v>
          </cell>
          <cell r="AV68">
            <v>1.6067448700000002</v>
          </cell>
          <cell r="AW68">
            <v>1.6112088899999999</v>
          </cell>
          <cell r="AX68">
            <v>1.61578482</v>
          </cell>
          <cell r="AY68">
            <v>1.6211250500000001</v>
          </cell>
          <cell r="AZ68">
            <v>1.6256498000000001</v>
          </cell>
          <cell r="BA68">
            <v>1.63018164</v>
          </cell>
        </row>
      </sheetData>
      <sheetData sheetId="9"/>
      <sheetData sheetId="10">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2">
          <cell r="Y12" t="str">
            <v>CTOP</v>
          </cell>
          <cell r="AD12">
            <v>0.67645031999999994</v>
          </cell>
          <cell r="AE12">
            <v>0.67730118999999989</v>
          </cell>
          <cell r="AF12">
            <v>0.67647658999999993</v>
          </cell>
          <cell r="AG12">
            <v>0.68067467999999998</v>
          </cell>
          <cell r="AH12">
            <v>0.68396799999999991</v>
          </cell>
          <cell r="AI12">
            <v>0.68740499999999993</v>
          </cell>
          <cell r="AJ12">
            <v>0.68865599999999993</v>
          </cell>
          <cell r="AK12">
            <v>0.688388</v>
          </cell>
          <cell r="AL12">
            <v>0.68914999999999993</v>
          </cell>
          <cell r="AM12">
            <v>0.68875300000000006</v>
          </cell>
          <cell r="AN12">
            <v>0.69211699999999998</v>
          </cell>
          <cell r="AO12">
            <v>0.694573</v>
          </cell>
          <cell r="AP12">
            <v>0.450291</v>
          </cell>
          <cell r="AQ12">
            <v>0.45000699999999999</v>
          </cell>
          <cell r="AR12">
            <v>0.449762</v>
          </cell>
          <cell r="AS12">
            <v>0.45113199999999998</v>
          </cell>
          <cell r="AT12">
            <v>0.45108900000000002</v>
          </cell>
          <cell r="AU12">
            <v>0.45142100000000002</v>
          </cell>
          <cell r="AV12">
            <v>0.453488</v>
          </cell>
          <cell r="AW12">
            <v>0.45380199999999998</v>
          </cell>
          <cell r="AX12">
            <v>0.45420700000000003</v>
          </cell>
          <cell r="AY12">
            <v>0.456287</v>
          </cell>
          <cell r="AZ12">
            <v>0.45667400000000002</v>
          </cell>
          <cell r="BA12">
            <v>0.45696999999999999</v>
          </cell>
        </row>
        <row r="13">
          <cell r="Y13" t="str">
            <v>CTO</v>
          </cell>
          <cell r="AD13">
            <v>25.319130000000001</v>
          </cell>
          <cell r="AE13">
            <v>3.9570400000000001</v>
          </cell>
          <cell r="AF13">
            <v>0</v>
          </cell>
          <cell r="AG13">
            <v>0</v>
          </cell>
          <cell r="AH13">
            <v>0</v>
          </cell>
          <cell r="AI13">
            <v>0</v>
          </cell>
          <cell r="AJ13">
            <v>0</v>
          </cell>
          <cell r="AK13">
            <v>0</v>
          </cell>
          <cell r="AL13">
            <v>0</v>
          </cell>
          <cell r="AM13">
            <v>0</v>
          </cell>
          <cell r="AN13">
            <v>0</v>
          </cell>
          <cell r="AO13">
            <v>0.8</v>
          </cell>
          <cell r="AP13">
            <v>0.4</v>
          </cell>
          <cell r="AQ13">
            <v>-0.1</v>
          </cell>
          <cell r="AR13">
            <v>0.4</v>
          </cell>
          <cell r="AS13">
            <v>-0.1</v>
          </cell>
          <cell r="AT13">
            <v>0</v>
          </cell>
          <cell r="AU13">
            <v>0.2</v>
          </cell>
          <cell r="AV13">
            <v>1.2</v>
          </cell>
          <cell r="AW13">
            <v>1.2</v>
          </cell>
          <cell r="AX13">
            <v>1.3</v>
          </cell>
          <cell r="AY13">
            <v>0.5</v>
          </cell>
          <cell r="AZ13">
            <v>0.3</v>
          </cell>
          <cell r="BA13">
            <v>0.8</v>
          </cell>
        </row>
        <row r="14">
          <cell r="Y14" t="str">
            <v>CTOE</v>
          </cell>
          <cell r="AD14">
            <v>1.10895327</v>
          </cell>
          <cell r="AE14">
            <v>0.18014978999999998</v>
          </cell>
          <cell r="AF14">
            <v>0</v>
          </cell>
          <cell r="AG14">
            <v>0</v>
          </cell>
          <cell r="AH14">
            <v>0</v>
          </cell>
          <cell r="AI14">
            <v>0</v>
          </cell>
          <cell r="AJ14">
            <v>0</v>
          </cell>
          <cell r="AK14">
            <v>0</v>
          </cell>
          <cell r="AL14">
            <v>0</v>
          </cell>
          <cell r="AM14">
            <v>0</v>
          </cell>
          <cell r="AN14">
            <v>0</v>
          </cell>
          <cell r="AO14">
            <v>4.3971782276464977E-2</v>
          </cell>
          <cell r="AP14">
            <v>2.3375103193481826E-2</v>
          </cell>
          <cell r="AQ14">
            <v>-5.8438872615876629E-3</v>
          </cell>
          <cell r="AR14">
            <v>2.3375994899219477E-2</v>
          </cell>
          <cell r="AS14">
            <v>-5.8441101880220758E-3</v>
          </cell>
          <cell r="AT14">
            <v>0</v>
          </cell>
          <cell r="AU14">
            <v>1.1688666228912979E-2</v>
          </cell>
          <cell r="AV14">
            <v>7.013333493208436E-2</v>
          </cell>
          <cell r="AW14">
            <v>7.013467249069083E-2</v>
          </cell>
          <cell r="AX14">
            <v>7.5980677553405429E-2</v>
          </cell>
          <cell r="AY14">
            <v>2.9223894836626581E-2</v>
          </cell>
          <cell r="AZ14">
            <v>1.7534671291627571E-2</v>
          </cell>
          <cell r="BA14">
            <v>4.6760015150077834E-2</v>
          </cell>
        </row>
        <row r="15">
          <cell r="AD15">
            <v>1.78540359</v>
          </cell>
          <cell r="AE15">
            <v>0.85745097999999986</v>
          </cell>
          <cell r="AF15">
            <v>0.67647658999999993</v>
          </cell>
          <cell r="AG15">
            <v>0.68067467999999998</v>
          </cell>
          <cell r="AH15">
            <v>0.68396799999999991</v>
          </cell>
          <cell r="AI15">
            <v>0.68740499999999993</v>
          </cell>
          <cell r="AJ15">
            <v>0.68865599999999993</v>
          </cell>
          <cell r="AK15">
            <v>0.688388</v>
          </cell>
          <cell r="AL15">
            <v>0.68914999999999993</v>
          </cell>
          <cell r="AM15">
            <v>0.68875300000000006</v>
          </cell>
          <cell r="AN15">
            <v>0.69211699999999998</v>
          </cell>
          <cell r="AO15">
            <v>0.73854478227646503</v>
          </cell>
          <cell r="AP15">
            <v>0.47366610319348185</v>
          </cell>
          <cell r="AQ15">
            <v>0.4441631127384123</v>
          </cell>
          <cell r="AR15">
            <v>0.47313799489921948</v>
          </cell>
          <cell r="AS15">
            <v>0.44528788981197792</v>
          </cell>
          <cell r="AT15">
            <v>0.45108900000000002</v>
          </cell>
          <cell r="AU15">
            <v>0.46310966622891298</v>
          </cell>
          <cell r="AV15">
            <v>0.5236213349320844</v>
          </cell>
          <cell r="AW15">
            <v>0.52393667249069087</v>
          </cell>
          <cell r="AX15">
            <v>0.53018767755340546</v>
          </cell>
          <cell r="AY15">
            <v>0.48551089483662657</v>
          </cell>
          <cell r="AZ15">
            <v>0.47420867129162758</v>
          </cell>
          <cell r="BA15">
            <v>0.50373001515007787</v>
          </cell>
        </row>
        <row r="16">
          <cell r="Y16" t="str">
            <v>CTO</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Y17" t="str">
            <v>CTOV</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9">
          <cell r="Y19" t="str">
            <v>CCGP</v>
          </cell>
          <cell r="AD19">
            <v>7.3625193399999995</v>
          </cell>
          <cell r="AE19">
            <v>7.3689553800000001</v>
          </cell>
          <cell r="AF19">
            <v>7.3553536799999994</v>
          </cell>
          <cell r="AG19">
            <v>7.3525355100000001</v>
          </cell>
          <cell r="AH19">
            <v>7.3537509999999999</v>
          </cell>
          <cell r="AI19">
            <v>7.4144489999999994</v>
          </cell>
          <cell r="AJ19">
            <v>7.4478019999999994</v>
          </cell>
          <cell r="AK19">
            <v>7.450126</v>
          </cell>
          <cell r="AL19">
            <v>7.4456699999999998</v>
          </cell>
          <cell r="AM19">
            <v>7.4396069999999996</v>
          </cell>
          <cell r="AN19">
            <v>7.4505049999999997</v>
          </cell>
          <cell r="AO19">
            <v>7.4863909999999994</v>
          </cell>
          <cell r="AP19">
            <v>7.3833140000000004</v>
          </cell>
          <cell r="AQ19">
            <v>7.3858069999999998</v>
          </cell>
          <cell r="AR19">
            <v>7.3905079999999996</v>
          </cell>
          <cell r="AS19">
            <v>7.4330100000000003</v>
          </cell>
          <cell r="AT19">
            <v>7.4754670000000001</v>
          </cell>
          <cell r="AU19">
            <v>7.4845569999999997</v>
          </cell>
          <cell r="AV19">
            <v>7.5061650000000002</v>
          </cell>
          <cell r="AW19">
            <v>7.5150259999999998</v>
          </cell>
          <cell r="AX19">
            <v>7.5250279999999998</v>
          </cell>
          <cell r="AY19">
            <v>7.5467279999999999</v>
          </cell>
          <cell r="AZ19">
            <v>7.5565030000000002</v>
          </cell>
          <cell r="BA19">
            <v>7.5651339999999996</v>
          </cell>
        </row>
        <row r="20">
          <cell r="Y20" t="str">
            <v>CCG</v>
          </cell>
          <cell r="AD20">
            <v>356.5181</v>
          </cell>
          <cell r="AE20">
            <v>248.8245</v>
          </cell>
          <cell r="AF20">
            <v>137.2099</v>
          </cell>
          <cell r="AG20">
            <v>61.100499999999997</v>
          </cell>
          <cell r="AH20">
            <v>84.336586999999994</v>
          </cell>
          <cell r="AI20">
            <v>194.57618200000002</v>
          </cell>
          <cell r="AJ20">
            <v>152.30000000000001</v>
          </cell>
          <cell r="AK20">
            <v>112.2</v>
          </cell>
          <cell r="AL20">
            <v>222</v>
          </cell>
          <cell r="AM20">
            <v>89.3</v>
          </cell>
          <cell r="AN20">
            <v>67.8</v>
          </cell>
          <cell r="AO20">
            <v>103.3</v>
          </cell>
          <cell r="AP20">
            <v>86.9</v>
          </cell>
          <cell r="AQ20">
            <v>59.2</v>
          </cell>
          <cell r="AR20">
            <v>66</v>
          </cell>
          <cell r="AS20">
            <v>70.599999999999994</v>
          </cell>
          <cell r="AT20">
            <v>111.7</v>
          </cell>
          <cell r="AU20">
            <v>174.1</v>
          </cell>
          <cell r="AV20">
            <v>290.8</v>
          </cell>
          <cell r="AW20">
            <v>333.2</v>
          </cell>
          <cell r="AX20">
            <v>290.5</v>
          </cell>
          <cell r="AY20">
            <v>123.5</v>
          </cell>
          <cell r="AZ20">
            <v>86</v>
          </cell>
          <cell r="BA20">
            <v>106.9</v>
          </cell>
        </row>
        <row r="21">
          <cell r="Y21" t="str">
            <v>CCGE</v>
          </cell>
          <cell r="AD21">
            <v>11.961508960000002</v>
          </cell>
          <cell r="AE21">
            <v>8.6226157699999995</v>
          </cell>
          <cell r="AF21">
            <v>5.2842463500000001</v>
          </cell>
          <cell r="AG21">
            <v>2.5991371400000003</v>
          </cell>
          <cell r="AH21">
            <v>3.9967086530912903</v>
          </cell>
          <cell r="AI21">
            <v>8.9442554373261629</v>
          </cell>
          <cell r="AJ21">
            <v>6.1137802159513335</v>
          </cell>
          <cell r="AK21">
            <v>4.4963475611449386</v>
          </cell>
          <cell r="AL21">
            <v>8.6610964609078138</v>
          </cell>
          <cell r="AM21">
            <v>3.5374251853141261</v>
          </cell>
          <cell r="AN21">
            <v>2.6955372779144988</v>
          </cell>
          <cell r="AO21">
            <v>3.9900581107971962</v>
          </cell>
          <cell r="AP21">
            <v>3.5988434800627598</v>
          </cell>
          <cell r="AQ21">
            <v>2.5007948675153768</v>
          </cell>
          <cell r="AR21">
            <v>2.7707988136363682</v>
          </cell>
          <cell r="AS21">
            <v>2.9536017561399488</v>
          </cell>
          <cell r="AT21">
            <v>4.5844292318324085</v>
          </cell>
          <cell r="AU21">
            <v>7.0607314283673146</v>
          </cell>
          <cell r="AV21">
            <v>11.692255035355412</v>
          </cell>
          <cell r="AW21">
            <v>13.376294043482364</v>
          </cell>
          <cell r="AX21">
            <v>11.683148830512129</v>
          </cell>
          <cell r="AY21">
            <v>5.0555973794836193</v>
          </cell>
          <cell r="AZ21">
            <v>3.5674943740639149</v>
          </cell>
          <cell r="BA21">
            <v>4.3977365639850374</v>
          </cell>
        </row>
        <row r="22">
          <cell r="AD22">
            <v>19.324028300000002</v>
          </cell>
          <cell r="AE22">
            <v>15.991571149999999</v>
          </cell>
          <cell r="AF22">
            <v>12.63960003</v>
          </cell>
          <cell r="AG22">
            <v>9.9516726500000008</v>
          </cell>
          <cell r="AH22">
            <v>11.35045965309129</v>
          </cell>
          <cell r="AI22">
            <v>16.358704437326161</v>
          </cell>
          <cell r="AJ22">
            <v>13.561582215951333</v>
          </cell>
          <cell r="AK22">
            <v>11.946473561144938</v>
          </cell>
          <cell r="AL22">
            <v>16.106766460907814</v>
          </cell>
          <cell r="AM22">
            <v>10.977032185314126</v>
          </cell>
          <cell r="AN22">
            <v>10.146042277914498</v>
          </cell>
          <cell r="AO22">
            <v>11.476449110797196</v>
          </cell>
          <cell r="AP22">
            <v>10.98215748006276</v>
          </cell>
          <cell r="AQ22">
            <v>9.8866018675153775</v>
          </cell>
          <cell r="AR22">
            <v>10.161306813636369</v>
          </cell>
          <cell r="AS22">
            <v>10.386611756139949</v>
          </cell>
          <cell r="AT22">
            <v>12.059896231832408</v>
          </cell>
          <cell r="AU22">
            <v>14.545288428367314</v>
          </cell>
          <cell r="AV22">
            <v>19.198420035355412</v>
          </cell>
          <cell r="AW22">
            <v>20.891320043482363</v>
          </cell>
          <cell r="AX22">
            <v>19.20817683051213</v>
          </cell>
          <cell r="AY22">
            <v>12.60232537948362</v>
          </cell>
          <cell r="AZ22">
            <v>11.123997374063915</v>
          </cell>
          <cell r="BA22">
            <v>11.962870563985037</v>
          </cell>
        </row>
        <row r="23">
          <cell r="Y23" t="str">
            <v>CCG</v>
          </cell>
          <cell r="AD23">
            <v>6.6102830000000008</v>
          </cell>
          <cell r="AE23">
            <v>5.4936230000000004</v>
          </cell>
          <cell r="AF23">
            <v>3.9224139999999998</v>
          </cell>
          <cell r="AG23">
            <v>2.6216170000000001</v>
          </cell>
          <cell r="AH23">
            <v>2.5</v>
          </cell>
          <cell r="AI23">
            <v>2.5</v>
          </cell>
          <cell r="AJ23">
            <v>2.5</v>
          </cell>
          <cell r="AK23">
            <v>2.5</v>
          </cell>
          <cell r="AL23">
            <v>2.5</v>
          </cell>
          <cell r="AM23">
            <v>2.5</v>
          </cell>
          <cell r="AN23">
            <v>2.5</v>
          </cell>
          <cell r="AO23">
            <v>2.5</v>
          </cell>
          <cell r="AP23">
            <v>3</v>
          </cell>
          <cell r="AQ23">
            <v>3</v>
          </cell>
          <cell r="AR23">
            <v>3</v>
          </cell>
          <cell r="AS23">
            <v>3</v>
          </cell>
          <cell r="AT23">
            <v>3</v>
          </cell>
          <cell r="AU23">
            <v>3</v>
          </cell>
          <cell r="AV23">
            <v>3</v>
          </cell>
          <cell r="AW23">
            <v>3</v>
          </cell>
          <cell r="AX23">
            <v>3</v>
          </cell>
          <cell r="AY23">
            <v>3</v>
          </cell>
          <cell r="AZ23">
            <v>3</v>
          </cell>
          <cell r="BA23">
            <v>3</v>
          </cell>
        </row>
        <row r="24">
          <cell r="Y24" t="str">
            <v>CCGV</v>
          </cell>
          <cell r="AD24">
            <v>0.21831052000000001</v>
          </cell>
          <cell r="AE24">
            <v>0.19037273000000002</v>
          </cell>
          <cell r="AF24">
            <v>0.15106053999999999</v>
          </cell>
          <cell r="AG24">
            <v>8.1512929999999997E-2</v>
          </cell>
          <cell r="AH24">
            <v>0.11847493464169029</v>
          </cell>
          <cell r="AI24">
            <v>0.11491971095062091</v>
          </cell>
          <cell r="AJ24">
            <v>0.10035752160130224</v>
          </cell>
          <cell r="AK24">
            <v>0.10018599735171431</v>
          </cell>
          <cell r="AL24">
            <v>9.7534870055268189E-2</v>
          </cell>
          <cell r="AM24">
            <v>9.903206005918605E-2</v>
          </cell>
          <cell r="AN24">
            <v>9.9392967474723398E-2</v>
          </cell>
          <cell r="AO24">
            <v>9.6564813910871156E-2</v>
          </cell>
          <cell r="AP24">
            <v>0.12424085661896754</v>
          </cell>
          <cell r="AQ24">
            <v>0.12672946963760354</v>
          </cell>
          <cell r="AR24">
            <v>0.12594540061983492</v>
          </cell>
          <cell r="AS24">
            <v>0.12550715677648508</v>
          </cell>
          <cell r="AT24">
            <v>0.12312701607428134</v>
          </cell>
          <cell r="AU24">
            <v>0.12166682530213638</v>
          </cell>
          <cell r="AV24">
            <v>0.12062161315703657</v>
          </cell>
          <cell r="AW24">
            <v>0.12043482031946906</v>
          </cell>
          <cell r="AX24">
            <v>0.12065213938566742</v>
          </cell>
          <cell r="AY24">
            <v>0.12280803350972355</v>
          </cell>
          <cell r="AZ24">
            <v>0.12444747816502029</v>
          </cell>
          <cell r="BA24">
            <v>0.12341636755804596</v>
          </cell>
        </row>
        <row r="26">
          <cell r="Y26" t="str">
            <v>CAMP</v>
          </cell>
          <cell r="AD26">
            <v>0.36983106999999998</v>
          </cell>
          <cell r="AE26">
            <v>0.37064822999999997</v>
          </cell>
          <cell r="AF26">
            <v>0.37060851</v>
          </cell>
          <cell r="AG26">
            <v>8.975422999999999E-2</v>
          </cell>
          <cell r="AH26">
            <v>0.37436900000000001</v>
          </cell>
          <cell r="AI26">
            <v>0.37818299999999999</v>
          </cell>
          <cell r="AJ26">
            <v>0.38036300000000001</v>
          </cell>
          <cell r="AK26">
            <v>0.38056200000000001</v>
          </cell>
          <cell r="AL26">
            <v>0.38028699999999999</v>
          </cell>
          <cell r="AM26">
            <v>0.37987300000000002</v>
          </cell>
          <cell r="AN26">
            <v>0.38153500000000001</v>
          </cell>
          <cell r="AO26">
            <v>0.38334800000000002</v>
          </cell>
        </row>
        <row r="27">
          <cell r="Y27" t="str">
            <v>CAM</v>
          </cell>
          <cell r="AD27">
            <v>1.2700000000000001E-3</v>
          </cell>
          <cell r="AE27">
            <v>1.1E-4</v>
          </cell>
          <cell r="AF27">
            <v>1.1E-4</v>
          </cell>
          <cell r="AG27">
            <v>1.8269999999999998E-2</v>
          </cell>
          <cell r="AH27">
            <v>0</v>
          </cell>
          <cell r="AI27">
            <v>0</v>
          </cell>
          <cell r="AJ27">
            <v>0</v>
          </cell>
          <cell r="AK27">
            <v>0</v>
          </cell>
          <cell r="AL27">
            <v>0</v>
          </cell>
          <cell r="AM27">
            <v>0</v>
          </cell>
          <cell r="AN27">
            <v>0</v>
          </cell>
          <cell r="AO27">
            <v>9.1999999999999993</v>
          </cell>
        </row>
        <row r="28">
          <cell r="Y28" t="str">
            <v>CAME</v>
          </cell>
          <cell r="AD28">
            <v>8.1529359999999995E-2</v>
          </cell>
          <cell r="AE28">
            <v>6.491849999999999E-2</v>
          </cell>
          <cell r="AF28">
            <v>7.6263170000000005E-2</v>
          </cell>
          <cell r="AG28">
            <v>8.6489490000000002E-2</v>
          </cell>
          <cell r="AH28">
            <v>8.168121781005587E-2</v>
          </cell>
          <cell r="AI28">
            <v>7.5945628888223468E-2</v>
          </cell>
          <cell r="AJ28">
            <v>7.6138254229005595E-2</v>
          </cell>
          <cell r="AK28">
            <v>7.6266671122860341E-2</v>
          </cell>
          <cell r="AL28">
            <v>7.6074045782078215E-2</v>
          </cell>
          <cell r="AM28">
            <v>7.6074045782078215E-2</v>
          </cell>
          <cell r="AN28">
            <v>7.6330879569787721E-2</v>
          </cell>
          <cell r="AO28">
            <v>0.64075437146714409</v>
          </cell>
        </row>
        <row r="29">
          <cell r="AD29">
            <v>0.45136042999999998</v>
          </cell>
          <cell r="AE29">
            <v>0.43556672999999996</v>
          </cell>
          <cell r="AF29">
            <v>0.44687167999999999</v>
          </cell>
          <cell r="AG29">
            <v>0.17624371999999999</v>
          </cell>
          <cell r="AH29">
            <v>0.45605021781005589</v>
          </cell>
          <cell r="AI29">
            <v>0.45412862888822347</v>
          </cell>
          <cell r="AJ29">
            <v>0.45650125422900562</v>
          </cell>
          <cell r="AK29">
            <v>0.45682867112286035</v>
          </cell>
          <cell r="AL29">
            <v>0.4563610457820782</v>
          </cell>
          <cell r="AM29">
            <v>0.45594704578207823</v>
          </cell>
          <cell r="AN29">
            <v>0.45786587956978775</v>
          </cell>
          <cell r="AO29">
            <v>1.0241023714671442</v>
          </cell>
        </row>
        <row r="30">
          <cell r="Y30" t="str">
            <v>CAM</v>
          </cell>
          <cell r="AD30">
            <v>1.2690599999999999</v>
          </cell>
          <cell r="AE30">
            <v>1.01539</v>
          </cell>
          <cell r="AF30">
            <v>1.1155299999999999</v>
          </cell>
          <cell r="AG30">
            <v>1.3304500000000001</v>
          </cell>
          <cell r="AH30">
            <v>1</v>
          </cell>
          <cell r="AI30">
            <v>1</v>
          </cell>
          <cell r="AJ30">
            <v>1</v>
          </cell>
          <cell r="AK30">
            <v>1</v>
          </cell>
          <cell r="AL30">
            <v>1</v>
          </cell>
          <cell r="AM30">
            <v>1</v>
          </cell>
          <cell r="AN30">
            <v>1</v>
          </cell>
          <cell r="AO30">
            <v>1</v>
          </cell>
        </row>
        <row r="31">
          <cell r="Y31" t="str">
            <v>CAMV</v>
          </cell>
          <cell r="AD31">
            <v>5.110344E-2</v>
          </cell>
          <cell r="AE31">
            <v>4.0888469999999996E-2</v>
          </cell>
          <cell r="AF31">
            <v>4.4920979999999999E-2</v>
          </cell>
          <cell r="AG31">
            <v>5.3575540000000005E-2</v>
          </cell>
          <cell r="AH31">
            <v>4.0268736999999999E-2</v>
          </cell>
          <cell r="AI31">
            <v>4.0268736999999999E-2</v>
          </cell>
          <cell r="AJ31">
            <v>4.0268736999999999E-2</v>
          </cell>
          <cell r="AK31">
            <v>4.0268736999999999E-2</v>
          </cell>
          <cell r="AL31">
            <v>4.0268736999999999E-2</v>
          </cell>
          <cell r="AM31">
            <v>4.0268736999999999E-2</v>
          </cell>
          <cell r="AN31">
            <v>4.0268736999999999E-2</v>
          </cell>
          <cell r="AO31">
            <v>4.0268736999999999E-2</v>
          </cell>
        </row>
        <row r="33">
          <cell r="Y33" t="str">
            <v>CTAP</v>
          </cell>
          <cell r="AD33">
            <v>9.2490000000000003E-3</v>
          </cell>
          <cell r="AE33">
            <v>9.3059999999999983E-3</v>
          </cell>
          <cell r="AF33">
            <v>9.2429999999999995E-3</v>
          </cell>
          <cell r="AG33">
            <v>9.3100000000000006E-3</v>
          </cell>
          <cell r="AH33">
            <v>9.3399999999999993E-3</v>
          </cell>
          <cell r="AI33">
            <v>9.4330000000000004E-3</v>
          </cell>
          <cell r="AJ33">
            <v>9.4559999999999991E-3</v>
          </cell>
          <cell r="AK33">
            <v>9.4510000000000011E-3</v>
          </cell>
          <cell r="AL33">
            <v>9.4309999999999984E-3</v>
          </cell>
          <cell r="AM33">
            <v>9.4330000000000004E-3</v>
          </cell>
          <cell r="AN33">
            <v>9.4350000000000007E-3</v>
          </cell>
          <cell r="AO33">
            <v>9.4510000000000011E-3</v>
          </cell>
          <cell r="AP33">
            <v>9.5650000000000006E-3</v>
          </cell>
          <cell r="AQ33">
            <v>9.5589999999999998E-3</v>
          </cell>
          <cell r="AR33">
            <v>9.6209999999999993E-3</v>
          </cell>
          <cell r="AS33">
            <v>9.6520000000000009E-3</v>
          </cell>
          <cell r="AT33">
            <v>9.6520000000000009E-3</v>
          </cell>
          <cell r="AU33">
            <v>9.6589999999999992E-3</v>
          </cell>
          <cell r="AV33">
            <v>9.7040000000000008E-3</v>
          </cell>
          <cell r="AW33">
            <v>9.7109999999999991E-3</v>
          </cell>
          <cell r="AX33">
            <v>9.7190000000000002E-3</v>
          </cell>
          <cell r="AY33">
            <v>9.7640000000000001E-3</v>
          </cell>
          <cell r="AZ33">
            <v>9.7719999999999994E-3</v>
          </cell>
          <cell r="BA33">
            <v>9.7789999999999995E-3</v>
          </cell>
        </row>
        <row r="34">
          <cell r="Y34" t="str">
            <v>CTA</v>
          </cell>
          <cell r="AD34">
            <v>0</v>
          </cell>
          <cell r="AE34">
            <v>0</v>
          </cell>
          <cell r="AF34">
            <v>2.9999999999999997E-5</v>
          </cell>
          <cell r="AG34">
            <v>0</v>
          </cell>
          <cell r="AH34">
            <v>0.3</v>
          </cell>
          <cell r="AI34">
            <v>0.3</v>
          </cell>
          <cell r="AJ34">
            <v>0.3</v>
          </cell>
          <cell r="AK34">
            <v>0.3</v>
          </cell>
          <cell r="AL34">
            <v>0.3</v>
          </cell>
          <cell r="AM34">
            <v>0.3</v>
          </cell>
          <cell r="AN34">
            <v>0.3</v>
          </cell>
          <cell r="AO34">
            <v>0.3</v>
          </cell>
          <cell r="AP34">
            <v>1.2</v>
          </cell>
          <cell r="AQ34">
            <v>0.3</v>
          </cell>
          <cell r="AR34">
            <v>0.5</v>
          </cell>
          <cell r="AS34">
            <v>0.3</v>
          </cell>
          <cell r="AT34">
            <v>0.3</v>
          </cell>
          <cell r="AU34">
            <v>0.3</v>
          </cell>
          <cell r="AV34">
            <v>0.6</v>
          </cell>
          <cell r="AW34">
            <v>0.7</v>
          </cell>
          <cell r="AX34">
            <v>1.4</v>
          </cell>
          <cell r="AY34">
            <v>0.3</v>
          </cell>
          <cell r="AZ34">
            <v>0.3</v>
          </cell>
          <cell r="BA34">
            <v>1.2</v>
          </cell>
        </row>
        <row r="35">
          <cell r="Y35" t="str">
            <v>CTAE</v>
          </cell>
          <cell r="AD35">
            <v>2.6617111240223465E-2</v>
          </cell>
          <cell r="AE35">
            <v>2.4083218592178775E-2</v>
          </cell>
          <cell r="AF35">
            <v>2.2679884897997504E-2</v>
          </cell>
          <cell r="AG35">
            <v>2.5848402234636872E-2</v>
          </cell>
          <cell r="AH35">
            <v>8.7165869690610839E-2</v>
          </cell>
          <cell r="AI35">
            <v>9.0126964756380532E-2</v>
          </cell>
          <cell r="AJ35">
            <v>9.0197572083874716E-2</v>
          </cell>
          <cell r="AK35">
            <v>9.0244643635537497E-2</v>
          </cell>
          <cell r="AL35">
            <v>9.0174036308043312E-2</v>
          </cell>
          <cell r="AM35">
            <v>9.0174036308043312E-2</v>
          </cell>
          <cell r="AN35">
            <v>9.0268179411368901E-2</v>
          </cell>
          <cell r="AO35">
            <v>9.0456465618020093E-2</v>
          </cell>
          <cell r="AP35">
            <v>0.2681561577663043</v>
          </cell>
          <cell r="AQ35">
            <v>9.0549201445012426E-2</v>
          </cell>
          <cell r="AR35">
            <v>0.13007539171020066</v>
          </cell>
          <cell r="AS35">
            <v>9.0644751824671257E-2</v>
          </cell>
          <cell r="AT35">
            <v>9.0691823376334052E-2</v>
          </cell>
          <cell r="AU35">
            <v>9.0738894927996833E-2</v>
          </cell>
          <cell r="AV35">
            <v>0.15000598210855429</v>
          </cell>
          <cell r="AW35">
            <v>0.16979350472271743</v>
          </cell>
          <cell r="AX35">
            <v>0.30802261907971068</v>
          </cell>
          <cell r="AY35">
            <v>9.0927181134648011E-2</v>
          </cell>
          <cell r="AZ35">
            <v>9.0974252686310805E-2</v>
          </cell>
          <cell r="BA35">
            <v>0.26868638696943176</v>
          </cell>
        </row>
        <row r="36">
          <cell r="AD36">
            <v>3.5866111240223465E-2</v>
          </cell>
          <cell r="AE36">
            <v>3.3389218592178777E-2</v>
          </cell>
          <cell r="AF36">
            <v>3.1922884897997501E-2</v>
          </cell>
          <cell r="AG36">
            <v>3.5158402234636871E-2</v>
          </cell>
          <cell r="AH36">
            <v>9.650586969061084E-2</v>
          </cell>
          <cell r="AI36">
            <v>9.9559964756380528E-2</v>
          </cell>
          <cell r="AJ36">
            <v>9.9653572083874709E-2</v>
          </cell>
          <cell r="AK36">
            <v>9.9695643635537498E-2</v>
          </cell>
          <cell r="AL36">
            <v>9.9605036308043307E-2</v>
          </cell>
          <cell r="AM36">
            <v>9.9607036308043309E-2</v>
          </cell>
          <cell r="AN36">
            <v>9.97031794113689E-2</v>
          </cell>
          <cell r="AO36">
            <v>9.9907465618020094E-2</v>
          </cell>
          <cell r="AP36">
            <v>0.27772115776630429</v>
          </cell>
          <cell r="AQ36">
            <v>0.10010820144501242</v>
          </cell>
          <cell r="AR36">
            <v>0.13969639171020065</v>
          </cell>
          <cell r="AS36">
            <v>0.10029675182467127</v>
          </cell>
          <cell r="AT36">
            <v>0.10034382337633405</v>
          </cell>
          <cell r="AU36">
            <v>0.10039789492799683</v>
          </cell>
          <cell r="AV36">
            <v>0.15970998210855428</v>
          </cell>
          <cell r="AW36">
            <v>0.17950450472271742</v>
          </cell>
          <cell r="AX36">
            <v>0.31774161907971066</v>
          </cell>
          <cell r="AY36">
            <v>0.10069118113464801</v>
          </cell>
          <cell r="AZ36">
            <v>0.10074625268631081</v>
          </cell>
          <cell r="BA36">
            <v>0.27846538696943174</v>
          </cell>
        </row>
        <row r="37">
          <cell r="Y37" t="str">
            <v>CTA</v>
          </cell>
          <cell r="AD37">
            <v>0.30288999999999999</v>
          </cell>
          <cell r="AE37">
            <v>0.30438999999999999</v>
          </cell>
          <cell r="AF37">
            <v>0.28300999999999998</v>
          </cell>
          <cell r="AG37">
            <v>0.30464999999999998</v>
          </cell>
          <cell r="AH37">
            <v>0.3</v>
          </cell>
          <cell r="AI37">
            <v>0.3</v>
          </cell>
          <cell r="AJ37">
            <v>0.3</v>
          </cell>
          <cell r="AK37">
            <v>0.3</v>
          </cell>
          <cell r="AL37">
            <v>0.3</v>
          </cell>
          <cell r="AM37">
            <v>0.3</v>
          </cell>
          <cell r="AN37">
            <v>0.3</v>
          </cell>
          <cell r="AO37">
            <v>0.3</v>
          </cell>
          <cell r="AP37">
            <v>0.3</v>
          </cell>
          <cell r="AQ37">
            <v>0.3</v>
          </cell>
          <cell r="AR37">
            <v>0.3</v>
          </cell>
          <cell r="AS37">
            <v>0.3</v>
          </cell>
          <cell r="AT37">
            <v>0.3</v>
          </cell>
          <cell r="AU37">
            <v>0.3</v>
          </cell>
          <cell r="AV37">
            <v>0.3</v>
          </cell>
          <cell r="AW37">
            <v>0.3</v>
          </cell>
          <cell r="AX37">
            <v>0.3</v>
          </cell>
          <cell r="AY37">
            <v>0.3</v>
          </cell>
          <cell r="AZ37">
            <v>0.3</v>
          </cell>
          <cell r="BA37">
            <v>0.3</v>
          </cell>
        </row>
        <row r="38">
          <cell r="Y38" t="str">
            <v>CTAV</v>
          </cell>
          <cell r="AD38">
            <v>1.2196997749930001E-2</v>
          </cell>
          <cell r="AE38">
            <v>1.2257400855429999E-2</v>
          </cell>
          <cell r="AF38">
            <v>1.1396455258370001E-2</v>
          </cell>
          <cell r="AG38">
            <v>1.2267870727049998E-2</v>
          </cell>
          <cell r="AH38">
            <v>1.2080621099999999E-2</v>
          </cell>
          <cell r="AI38">
            <v>1.2080621099999999E-2</v>
          </cell>
          <cell r="AJ38">
            <v>1.2080621099999999E-2</v>
          </cell>
          <cell r="AK38">
            <v>1.2080621099999999E-2</v>
          </cell>
          <cell r="AL38">
            <v>1.2080621099999999E-2</v>
          </cell>
          <cell r="AM38">
            <v>1.2080621099999999E-2</v>
          </cell>
          <cell r="AN38">
            <v>1.2080621099999999E-2</v>
          </cell>
          <cell r="AO38">
            <v>1.2080621099999999E-2</v>
          </cell>
          <cell r="AP38">
            <v>1.2080621100000001E-2</v>
          </cell>
          <cell r="AQ38">
            <v>1.2080621100000001E-2</v>
          </cell>
          <cell r="AR38">
            <v>1.2080621100000001E-2</v>
          </cell>
          <cell r="AS38">
            <v>1.2080621100000001E-2</v>
          </cell>
          <cell r="AT38">
            <v>1.2080621100000001E-2</v>
          </cell>
          <cell r="AU38">
            <v>1.2080621100000001E-2</v>
          </cell>
          <cell r="AV38">
            <v>1.2080621100000001E-2</v>
          </cell>
          <cell r="AW38">
            <v>1.2080621100000001E-2</v>
          </cell>
          <cell r="AX38">
            <v>1.2080621100000001E-2</v>
          </cell>
          <cell r="AY38">
            <v>1.2080621100000001E-2</v>
          </cell>
          <cell r="AZ38">
            <v>1.2080621100000001E-2</v>
          </cell>
          <cell r="BA38">
            <v>1.2080621100000001E-2</v>
          </cell>
        </row>
        <row r="40">
          <cell r="Y40" t="str">
            <v>CTBP</v>
          </cell>
          <cell r="AD40">
            <v>0.54082000000000008</v>
          </cell>
          <cell r="AE40">
            <v>0.54166700000000001</v>
          </cell>
          <cell r="AF40">
            <v>0.53942699999999999</v>
          </cell>
          <cell r="AG40">
            <v>0.54195100000000007</v>
          </cell>
          <cell r="AH40">
            <v>0.54740999999999995</v>
          </cell>
          <cell r="AI40">
            <v>0.55205399999999993</v>
          </cell>
          <cell r="AJ40">
            <v>0.55288599999999999</v>
          </cell>
          <cell r="AK40">
            <v>0.55320899999999995</v>
          </cell>
          <cell r="AL40">
            <v>0.55136699999999994</v>
          </cell>
          <cell r="AM40">
            <v>0.550952</v>
          </cell>
          <cell r="AN40">
            <v>0.55201500000000003</v>
          </cell>
          <cell r="AO40">
            <v>0.555365</v>
          </cell>
          <cell r="AP40">
            <v>0.53022400000000003</v>
          </cell>
          <cell r="AQ40">
            <v>0.53137299999999998</v>
          </cell>
          <cell r="AR40">
            <v>0.53344199999999997</v>
          </cell>
          <cell r="AS40">
            <v>0.53476100000000004</v>
          </cell>
          <cell r="AT40">
            <v>0.53593400000000002</v>
          </cell>
          <cell r="AU40">
            <v>0.53771899999999995</v>
          </cell>
          <cell r="AV40">
            <v>0.53984799999999999</v>
          </cell>
          <cell r="AW40">
            <v>0.54170799999999997</v>
          </cell>
          <cell r="AX40">
            <v>0.54358899999999999</v>
          </cell>
          <cell r="AY40">
            <v>0.54575399999999996</v>
          </cell>
          <cell r="AZ40">
            <v>0.54762200000000005</v>
          </cell>
          <cell r="BA40">
            <v>0.54952999999999996</v>
          </cell>
        </row>
        <row r="41">
          <cell r="Y41" t="str">
            <v>CTB</v>
          </cell>
          <cell r="AD41">
            <v>0.35589999999999999</v>
          </cell>
          <cell r="AE41">
            <v>0</v>
          </cell>
          <cell r="AF41">
            <v>0.12484999999999999</v>
          </cell>
          <cell r="AG41">
            <v>3.2680000000000001E-2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CTBE</v>
          </cell>
          <cell r="AD42">
            <v>6.9190589909545325E-2</v>
          </cell>
          <cell r="AE42">
            <v>0</v>
          </cell>
          <cell r="AF42">
            <v>2.9266686146621264E-2</v>
          </cell>
          <cell r="AG42">
            <v>9.1392984931349015E-3</v>
          </cell>
          <cell r="AH42">
            <v>9.1582125119920102E-4</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AD43">
            <v>0.61001058990954538</v>
          </cell>
          <cell r="AE43">
            <v>0.54166700000000001</v>
          </cell>
          <cell r="AF43">
            <v>0.5686936861466213</v>
          </cell>
          <cell r="AG43">
            <v>0.55109029849313496</v>
          </cell>
          <cell r="AH43">
            <v>0.54832582125119911</v>
          </cell>
          <cell r="AI43">
            <v>0.55205399999999993</v>
          </cell>
          <cell r="AJ43">
            <v>0.55288599999999999</v>
          </cell>
          <cell r="AK43">
            <v>0.55320899999999995</v>
          </cell>
          <cell r="AL43">
            <v>0.55136699999999994</v>
          </cell>
          <cell r="AM43">
            <v>0.550952</v>
          </cell>
          <cell r="AN43">
            <v>0.55201500000000003</v>
          </cell>
          <cell r="AO43">
            <v>0.555365</v>
          </cell>
          <cell r="AP43">
            <v>0.53022400000000003</v>
          </cell>
          <cell r="AQ43">
            <v>0.53137299999999998</v>
          </cell>
          <cell r="AR43">
            <v>0.53344199999999997</v>
          </cell>
          <cell r="AS43">
            <v>0.53476100000000004</v>
          </cell>
          <cell r="AT43">
            <v>0.53593400000000002</v>
          </cell>
          <cell r="AU43">
            <v>0.53771899999999995</v>
          </cell>
          <cell r="AV43">
            <v>0.53984799999999999</v>
          </cell>
          <cell r="AW43">
            <v>0.54170799999999997</v>
          </cell>
          <cell r="AX43">
            <v>0.54358899999999999</v>
          </cell>
          <cell r="AY43">
            <v>0.54575399999999996</v>
          </cell>
          <cell r="AZ43">
            <v>0.54762200000000005</v>
          </cell>
          <cell r="BA43">
            <v>0.54952999999999996</v>
          </cell>
        </row>
        <row r="44">
          <cell r="Y44" t="str">
            <v>CTB</v>
          </cell>
          <cell r="AD44">
            <v>4.1149999999999999E-2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Y45" t="str">
            <v>CTBV</v>
          </cell>
          <cell r="AD45">
            <v>1.6570585275500001E-3</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7">
          <cell r="AD47">
            <v>0.55006900000000003</v>
          </cell>
          <cell r="AE47">
            <v>0.55097300000000005</v>
          </cell>
          <cell r="AF47">
            <v>0.54866999999999999</v>
          </cell>
          <cell r="AG47">
            <v>0.55126100000000011</v>
          </cell>
          <cell r="AH47">
            <v>0.55674999999999997</v>
          </cell>
          <cell r="AI47">
            <v>0.56148699999999996</v>
          </cell>
          <cell r="AJ47">
            <v>0.56234200000000001</v>
          </cell>
          <cell r="AK47">
            <v>0.56265999999999994</v>
          </cell>
          <cell r="AL47">
            <v>0.56079799999999991</v>
          </cell>
          <cell r="AM47">
            <v>0.56038500000000002</v>
          </cell>
          <cell r="AN47">
            <v>0.56145</v>
          </cell>
          <cell r="AO47">
            <v>0.56481599999999998</v>
          </cell>
          <cell r="AP47">
            <v>0.53978900000000007</v>
          </cell>
          <cell r="AQ47">
            <v>0.54093199999999997</v>
          </cell>
          <cell r="AR47">
            <v>0.54306299999999996</v>
          </cell>
          <cell r="AS47">
            <v>0.54441300000000004</v>
          </cell>
          <cell r="AT47">
            <v>0.54558600000000002</v>
          </cell>
          <cell r="AU47">
            <v>0.54737799999999992</v>
          </cell>
          <cell r="AV47">
            <v>0.54955200000000004</v>
          </cell>
          <cell r="AW47">
            <v>0.55141899999999999</v>
          </cell>
          <cell r="AX47">
            <v>0.55330800000000002</v>
          </cell>
          <cell r="AY47">
            <v>0.55551799999999996</v>
          </cell>
          <cell r="AZ47">
            <v>0.55739400000000006</v>
          </cell>
          <cell r="BA47">
            <v>0.55930899999999995</v>
          </cell>
        </row>
        <row r="48">
          <cell r="AD48">
            <v>0.35589999999999999</v>
          </cell>
          <cell r="AE48">
            <v>0</v>
          </cell>
          <cell r="AF48">
            <v>0.12487999999999999</v>
          </cell>
          <cell r="AG48">
            <v>3.2680000000000001E-2</v>
          </cell>
          <cell r="AH48">
            <v>0.3</v>
          </cell>
          <cell r="AI48">
            <v>0.3</v>
          </cell>
          <cell r="AJ48">
            <v>0.3</v>
          </cell>
          <cell r="AK48">
            <v>0.3</v>
          </cell>
          <cell r="AL48">
            <v>0.3</v>
          </cell>
          <cell r="AM48">
            <v>0.3</v>
          </cell>
          <cell r="AN48">
            <v>0.3</v>
          </cell>
          <cell r="AO48">
            <v>0.3</v>
          </cell>
          <cell r="AP48">
            <v>1.2</v>
          </cell>
          <cell r="AQ48">
            <v>0.3</v>
          </cell>
          <cell r="AR48">
            <v>0.5</v>
          </cell>
          <cell r="AS48">
            <v>0.3</v>
          </cell>
          <cell r="AT48">
            <v>0.3</v>
          </cell>
          <cell r="AU48">
            <v>0.3</v>
          </cell>
          <cell r="AV48">
            <v>0.6</v>
          </cell>
          <cell r="AW48">
            <v>0.7</v>
          </cell>
          <cell r="AX48">
            <v>1.4</v>
          </cell>
          <cell r="AY48">
            <v>0.3</v>
          </cell>
          <cell r="AZ48">
            <v>0.3</v>
          </cell>
          <cell r="BA48">
            <v>1.2</v>
          </cell>
        </row>
        <row r="49">
          <cell r="AD49">
            <v>9.580770114976879E-2</v>
          </cell>
          <cell r="AE49">
            <v>2.4083218592178775E-2</v>
          </cell>
          <cell r="AF49">
            <v>5.1946571044618764E-2</v>
          </cell>
          <cell r="AG49">
            <v>3.498770072777177E-2</v>
          </cell>
          <cell r="AH49">
            <v>8.8081690941810037E-2</v>
          </cell>
          <cell r="AI49">
            <v>9.0126964756380532E-2</v>
          </cell>
          <cell r="AJ49">
            <v>9.0197572083874716E-2</v>
          </cell>
          <cell r="AK49">
            <v>9.0244643635537497E-2</v>
          </cell>
          <cell r="AL49">
            <v>9.0174036308043312E-2</v>
          </cell>
          <cell r="AM49">
            <v>9.0174036308043312E-2</v>
          </cell>
          <cell r="AN49">
            <v>9.0268179411368901E-2</v>
          </cell>
          <cell r="AO49">
            <v>9.0456465618020093E-2</v>
          </cell>
          <cell r="AP49">
            <v>0.2681561577663043</v>
          </cell>
          <cell r="AQ49">
            <v>9.0549201445012426E-2</v>
          </cell>
          <cell r="AR49">
            <v>0.13007539171020066</v>
          </cell>
          <cell r="AS49">
            <v>9.0644751824671257E-2</v>
          </cell>
          <cell r="AT49">
            <v>9.0691823376334052E-2</v>
          </cell>
          <cell r="AU49">
            <v>9.0738894927996833E-2</v>
          </cell>
          <cell r="AV49">
            <v>0.15000598210855429</v>
          </cell>
          <cell r="AW49">
            <v>0.16979350472271743</v>
          </cell>
          <cell r="AX49">
            <v>0.30802261907971068</v>
          </cell>
          <cell r="AY49">
            <v>9.0927181134648011E-2</v>
          </cell>
          <cell r="AZ49">
            <v>9.0974252686310805E-2</v>
          </cell>
          <cell r="BA49">
            <v>0.26868638696943176</v>
          </cell>
        </row>
        <row r="50">
          <cell r="AD50">
            <v>0.64587670114976881</v>
          </cell>
          <cell r="AE50">
            <v>0.57505621859217881</v>
          </cell>
          <cell r="AF50">
            <v>0.60061657104461885</v>
          </cell>
          <cell r="AG50">
            <v>0.5862487007277718</v>
          </cell>
          <cell r="AH50">
            <v>0.64483169094180992</v>
          </cell>
          <cell r="AI50">
            <v>0.65161396475638045</v>
          </cell>
          <cell r="AJ50">
            <v>0.6525395720838747</v>
          </cell>
          <cell r="AK50">
            <v>0.65290464363553746</v>
          </cell>
          <cell r="AL50">
            <v>0.65097203630804323</v>
          </cell>
          <cell r="AM50">
            <v>0.65055903630804335</v>
          </cell>
          <cell r="AN50">
            <v>0.65171817941136889</v>
          </cell>
          <cell r="AO50">
            <v>0.65527246561802011</v>
          </cell>
          <cell r="AP50">
            <v>0.80794515776630438</v>
          </cell>
          <cell r="AQ50">
            <v>0.63148120144501241</v>
          </cell>
          <cell r="AR50">
            <v>0.67313839171020062</v>
          </cell>
          <cell r="AS50">
            <v>0.63505775182467128</v>
          </cell>
          <cell r="AT50">
            <v>0.6362778233763341</v>
          </cell>
          <cell r="AU50">
            <v>0.63811689492799673</v>
          </cell>
          <cell r="AV50">
            <v>0.69955798210855424</v>
          </cell>
          <cell r="AW50">
            <v>0.72121250472271736</v>
          </cell>
          <cell r="AX50">
            <v>0.86133061907971065</v>
          </cell>
          <cell r="AY50">
            <v>0.64644518113464799</v>
          </cell>
          <cell r="AZ50">
            <v>0.64836825268631082</v>
          </cell>
          <cell r="BA50">
            <v>0.82799538696943165</v>
          </cell>
        </row>
        <row r="51">
          <cell r="AD51">
            <v>0.34404000000000001</v>
          </cell>
          <cell r="AE51">
            <v>0.30438999999999999</v>
          </cell>
          <cell r="AF51">
            <v>0.28300999999999998</v>
          </cell>
          <cell r="AG51">
            <v>0.30464999999999998</v>
          </cell>
          <cell r="AH51">
            <v>0.3</v>
          </cell>
          <cell r="AI51">
            <v>0.3</v>
          </cell>
          <cell r="AJ51">
            <v>0.3</v>
          </cell>
          <cell r="AK51">
            <v>0.3</v>
          </cell>
          <cell r="AL51">
            <v>0.3</v>
          </cell>
          <cell r="AM51">
            <v>0.3</v>
          </cell>
          <cell r="AN51">
            <v>0.3</v>
          </cell>
          <cell r="AO51">
            <v>0.3</v>
          </cell>
          <cell r="AP51">
            <v>0.3</v>
          </cell>
          <cell r="AQ51">
            <v>0.3</v>
          </cell>
          <cell r="AR51">
            <v>0.3</v>
          </cell>
          <cell r="AS51">
            <v>0.3</v>
          </cell>
          <cell r="AT51">
            <v>0.3</v>
          </cell>
          <cell r="AU51">
            <v>0.3</v>
          </cell>
          <cell r="AV51">
            <v>0.3</v>
          </cell>
          <cell r="AW51">
            <v>0.3</v>
          </cell>
          <cell r="AX51">
            <v>0.3</v>
          </cell>
          <cell r="AY51">
            <v>0.3</v>
          </cell>
          <cell r="AZ51">
            <v>0.3</v>
          </cell>
          <cell r="BA51">
            <v>0.3</v>
          </cell>
        </row>
        <row r="52">
          <cell r="AD52">
            <v>1.3854056277480001E-2</v>
          </cell>
          <cell r="AE52">
            <v>1.2257400855429999E-2</v>
          </cell>
          <cell r="AF52">
            <v>1.1396455258370001E-2</v>
          </cell>
          <cell r="AG52">
            <v>1.2267870727049998E-2</v>
          </cell>
          <cell r="AH52">
            <v>1.2080621099999999E-2</v>
          </cell>
          <cell r="AI52">
            <v>1.2080621099999999E-2</v>
          </cell>
          <cell r="AJ52">
            <v>1.2080621099999999E-2</v>
          </cell>
          <cell r="AK52">
            <v>1.2080621099999999E-2</v>
          </cell>
          <cell r="AL52">
            <v>1.2080621099999999E-2</v>
          </cell>
          <cell r="AM52">
            <v>1.2080621099999999E-2</v>
          </cell>
          <cell r="AN52">
            <v>1.2080621099999999E-2</v>
          </cell>
          <cell r="AO52">
            <v>1.2080621099999999E-2</v>
          </cell>
          <cell r="AP52">
            <v>1.2080621100000001E-2</v>
          </cell>
          <cell r="AQ52">
            <v>1.2080621100000001E-2</v>
          </cell>
          <cell r="AR52">
            <v>1.2080621100000001E-2</v>
          </cell>
          <cell r="AS52">
            <v>1.2080621100000001E-2</v>
          </cell>
          <cell r="AT52">
            <v>1.2080621100000001E-2</v>
          </cell>
          <cell r="AU52">
            <v>1.2080621100000001E-2</v>
          </cell>
          <cell r="AV52">
            <v>1.2080621100000001E-2</v>
          </cell>
          <cell r="AW52">
            <v>1.2080621100000001E-2</v>
          </cell>
          <cell r="AX52">
            <v>1.2080621100000001E-2</v>
          </cell>
          <cell r="AY52">
            <v>1.2080621100000001E-2</v>
          </cell>
          <cell r="AZ52">
            <v>1.2080621100000001E-2</v>
          </cell>
          <cell r="BA52">
            <v>1.2080621100000001E-2</v>
          </cell>
        </row>
        <row r="54">
          <cell r="AD54">
            <v>0.91990007000000007</v>
          </cell>
          <cell r="AE54">
            <v>0.92162122999999996</v>
          </cell>
          <cell r="AF54">
            <v>0.91927851000000005</v>
          </cell>
          <cell r="AG54">
            <v>0.64101523000000005</v>
          </cell>
          <cell r="AH54">
            <v>0.93111900000000003</v>
          </cell>
          <cell r="AI54">
            <v>0.93967000000000001</v>
          </cell>
          <cell r="AJ54">
            <v>0.94270500000000002</v>
          </cell>
          <cell r="AK54">
            <v>0.943222</v>
          </cell>
          <cell r="AL54">
            <v>0.94108499999999995</v>
          </cell>
          <cell r="AM54">
            <v>0.94025800000000004</v>
          </cell>
          <cell r="AN54">
            <v>0.94298500000000007</v>
          </cell>
          <cell r="AO54">
            <v>0.94816400000000001</v>
          </cell>
          <cell r="AP54">
            <v>0.53978900000000007</v>
          </cell>
          <cell r="AQ54">
            <v>0.54093199999999997</v>
          </cell>
          <cell r="AR54">
            <v>0.54306299999999996</v>
          </cell>
          <cell r="AS54">
            <v>0.54441300000000004</v>
          </cell>
          <cell r="AT54">
            <v>0.54558600000000002</v>
          </cell>
          <cell r="AU54">
            <v>0.54737799999999992</v>
          </cell>
          <cell r="AV54">
            <v>0.54955200000000004</v>
          </cell>
          <cell r="AW54">
            <v>0.55141899999999999</v>
          </cell>
          <cell r="AX54">
            <v>0.55330800000000002</v>
          </cell>
          <cell r="AY54">
            <v>0.55551799999999996</v>
          </cell>
          <cell r="AZ54">
            <v>0.55739400000000006</v>
          </cell>
          <cell r="BA54">
            <v>0.55930899999999995</v>
          </cell>
        </row>
        <row r="55">
          <cell r="Y55" t="str">
            <v>CTN</v>
          </cell>
          <cell r="AD55">
            <v>0.35716999999999999</v>
          </cell>
          <cell r="AE55">
            <v>1.1E-4</v>
          </cell>
          <cell r="AF55">
            <v>0.12498999999999999</v>
          </cell>
          <cell r="AG55">
            <v>5.0949999999999995E-2</v>
          </cell>
          <cell r="AH55">
            <v>0.3</v>
          </cell>
          <cell r="AI55">
            <v>0.3</v>
          </cell>
          <cell r="AJ55">
            <v>0.3</v>
          </cell>
          <cell r="AK55">
            <v>0.3</v>
          </cell>
          <cell r="AL55">
            <v>0.3</v>
          </cell>
          <cell r="AM55">
            <v>0.3</v>
          </cell>
          <cell r="AN55">
            <v>0.3</v>
          </cell>
          <cell r="AO55">
            <v>9.5</v>
          </cell>
          <cell r="AP55">
            <v>1.2</v>
          </cell>
          <cell r="AQ55">
            <v>0.3</v>
          </cell>
          <cell r="AR55">
            <v>0.5</v>
          </cell>
          <cell r="AS55">
            <v>0.3</v>
          </cell>
          <cell r="AT55">
            <v>0.3</v>
          </cell>
          <cell r="AU55">
            <v>0.3</v>
          </cell>
          <cell r="AV55">
            <v>0.6</v>
          </cell>
          <cell r="AW55">
            <v>0.7</v>
          </cell>
          <cell r="AX55">
            <v>1.4</v>
          </cell>
          <cell r="AY55">
            <v>0.3</v>
          </cell>
          <cell r="AZ55">
            <v>0.3</v>
          </cell>
          <cell r="BA55">
            <v>1.2</v>
          </cell>
        </row>
        <row r="56">
          <cell r="AD56">
            <v>0.17733706114976877</v>
          </cell>
          <cell r="AE56">
            <v>8.9001718592178758E-2</v>
          </cell>
          <cell r="AF56">
            <v>0.12820974104461877</v>
          </cell>
          <cell r="AG56">
            <v>0.12147719072777177</v>
          </cell>
          <cell r="AH56">
            <v>0.16976290875186592</v>
          </cell>
          <cell r="AI56">
            <v>0.166072593644604</v>
          </cell>
          <cell r="AJ56">
            <v>0.1663358263128803</v>
          </cell>
          <cell r="AK56">
            <v>0.16651131475839784</v>
          </cell>
          <cell r="AL56">
            <v>0.16624808209012154</v>
          </cell>
          <cell r="AM56">
            <v>0.16624808209012154</v>
          </cell>
          <cell r="AN56">
            <v>0.16659905898115662</v>
          </cell>
          <cell r="AO56">
            <v>0.73121083708516421</v>
          </cell>
          <cell r="AP56">
            <v>0.2681561577663043</v>
          </cell>
          <cell r="AQ56">
            <v>9.0549201445012426E-2</v>
          </cell>
          <cell r="AR56">
            <v>0.13007539171020066</v>
          </cell>
          <cell r="AS56">
            <v>9.0644751824671257E-2</v>
          </cell>
          <cell r="AT56">
            <v>9.0691823376334052E-2</v>
          </cell>
          <cell r="AU56">
            <v>9.0738894927996833E-2</v>
          </cell>
          <cell r="AV56">
            <v>0.15000598210855429</v>
          </cell>
          <cell r="AW56">
            <v>0.16979350472271743</v>
          </cell>
          <cell r="AX56">
            <v>0.30802261907971068</v>
          </cell>
          <cell r="AY56">
            <v>9.0927181134648011E-2</v>
          </cell>
          <cell r="AZ56">
            <v>9.0974252686310805E-2</v>
          </cell>
          <cell r="BA56">
            <v>0.26868638696943176</v>
          </cell>
        </row>
        <row r="57">
          <cell r="AD57">
            <v>1.0972371311497688</v>
          </cell>
          <cell r="AE57">
            <v>1.0106229485921787</v>
          </cell>
          <cell r="AF57">
            <v>1.0474882510446188</v>
          </cell>
          <cell r="AG57">
            <v>0.76249242072777179</v>
          </cell>
          <cell r="AH57">
            <v>1.100881908751866</v>
          </cell>
          <cell r="AI57">
            <v>1.1057425936446039</v>
          </cell>
          <cell r="AJ57">
            <v>1.1090408263128804</v>
          </cell>
          <cell r="AK57">
            <v>1.1097333147583979</v>
          </cell>
          <cell r="AL57">
            <v>1.1073330820901215</v>
          </cell>
          <cell r="AM57">
            <v>1.1065060820901216</v>
          </cell>
          <cell r="AN57">
            <v>1.1095840589811568</v>
          </cell>
          <cell r="AO57">
            <v>1.6793748370851642</v>
          </cell>
          <cell r="AP57">
            <v>0.80794515776630438</v>
          </cell>
          <cell r="AQ57">
            <v>0.63148120144501241</v>
          </cell>
          <cell r="AR57">
            <v>0.67313839171020062</v>
          </cell>
          <cell r="AS57">
            <v>0.63505775182467128</v>
          </cell>
          <cell r="AT57">
            <v>0.6362778233763341</v>
          </cell>
          <cell r="AU57">
            <v>0.63811689492799673</v>
          </cell>
          <cell r="AV57">
            <v>0.69955798210855435</v>
          </cell>
          <cell r="AW57">
            <v>0.72121250472271736</v>
          </cell>
          <cell r="AX57">
            <v>0.86133061907971076</v>
          </cell>
          <cell r="AY57">
            <v>0.64644518113464799</v>
          </cell>
          <cell r="AZ57">
            <v>0.64836825268631082</v>
          </cell>
          <cell r="BA57">
            <v>0.82799538696943165</v>
          </cell>
        </row>
        <row r="58">
          <cell r="Y58" t="str">
            <v>CTN</v>
          </cell>
          <cell r="AD58">
            <v>1.6130999999999998</v>
          </cell>
          <cell r="AE58">
            <v>1.31978</v>
          </cell>
          <cell r="AF58">
            <v>1.3985399999999999</v>
          </cell>
          <cell r="AG58">
            <v>1.6351</v>
          </cell>
          <cell r="AH58">
            <v>1.3</v>
          </cell>
          <cell r="AI58">
            <v>1.3</v>
          </cell>
          <cell r="AJ58">
            <v>1.3</v>
          </cell>
          <cell r="AK58">
            <v>1.3</v>
          </cell>
          <cell r="AL58">
            <v>1.3</v>
          </cell>
          <cell r="AM58">
            <v>1.3</v>
          </cell>
          <cell r="AN58">
            <v>1.3</v>
          </cell>
          <cell r="AO58">
            <v>1.3</v>
          </cell>
          <cell r="AP58">
            <v>0.3</v>
          </cell>
          <cell r="AQ58">
            <v>0.3</v>
          </cell>
          <cell r="AR58">
            <v>0.3</v>
          </cell>
          <cell r="AS58">
            <v>0.3</v>
          </cell>
          <cell r="AT58">
            <v>0.3</v>
          </cell>
          <cell r="AU58">
            <v>0.3</v>
          </cell>
          <cell r="AV58">
            <v>0.3</v>
          </cell>
          <cell r="AW58">
            <v>0.3</v>
          </cell>
          <cell r="AX58">
            <v>0.3</v>
          </cell>
          <cell r="AY58">
            <v>0.3</v>
          </cell>
          <cell r="AZ58">
            <v>0.3</v>
          </cell>
          <cell r="BA58">
            <v>0.3</v>
          </cell>
        </row>
        <row r="59">
          <cell r="AD59">
            <v>6.4957496277480001E-2</v>
          </cell>
          <cell r="AE59">
            <v>5.3145870855429996E-2</v>
          </cell>
          <cell r="AF59">
            <v>5.6317435258369998E-2</v>
          </cell>
          <cell r="AG59">
            <v>6.5843410727050009E-2</v>
          </cell>
          <cell r="AH59">
            <v>5.23493581E-2</v>
          </cell>
          <cell r="AI59">
            <v>5.23493581E-2</v>
          </cell>
          <cell r="AJ59">
            <v>5.23493581E-2</v>
          </cell>
          <cell r="AK59">
            <v>5.23493581E-2</v>
          </cell>
          <cell r="AL59">
            <v>5.23493581E-2</v>
          </cell>
          <cell r="AM59">
            <v>5.23493581E-2</v>
          </cell>
          <cell r="AN59">
            <v>5.23493581E-2</v>
          </cell>
          <cell r="AO59">
            <v>5.23493581E-2</v>
          </cell>
          <cell r="AP59">
            <v>1.2080621100000001E-2</v>
          </cell>
          <cell r="AQ59">
            <v>1.2080621100000001E-2</v>
          </cell>
          <cell r="AR59">
            <v>1.2080621100000001E-2</v>
          </cell>
          <cell r="AS59">
            <v>1.2080621100000001E-2</v>
          </cell>
          <cell r="AT59">
            <v>1.2080621100000001E-2</v>
          </cell>
          <cell r="AU59">
            <v>1.2080621100000001E-2</v>
          </cell>
          <cell r="AV59">
            <v>1.2080621100000001E-2</v>
          </cell>
          <cell r="AW59">
            <v>1.2080621100000001E-2</v>
          </cell>
          <cell r="AX59">
            <v>1.2080621100000001E-2</v>
          </cell>
          <cell r="AY59">
            <v>1.2080621100000001E-2</v>
          </cell>
          <cell r="AZ59">
            <v>1.2080621100000001E-2</v>
          </cell>
          <cell r="BA59">
            <v>1.2080621100000001E-2</v>
          </cell>
        </row>
        <row r="60">
          <cell r="Y60" t="str">
            <v>CBRS</v>
          </cell>
        </row>
        <row r="61">
          <cell r="Y61" t="str">
            <v>CBRP</v>
          </cell>
          <cell r="AD61">
            <v>1.7290884499999999</v>
          </cell>
          <cell r="AE61">
            <v>1.7024909699999999</v>
          </cell>
          <cell r="AF61">
            <v>1.8116374899999999</v>
          </cell>
          <cell r="AG61">
            <v>1.8309342099999999</v>
          </cell>
          <cell r="AH61">
            <v>1.9056399999999998</v>
          </cell>
          <cell r="AI61">
            <v>1.8772369999999998</v>
          </cell>
          <cell r="AJ61">
            <v>1.8757659999999998</v>
          </cell>
          <cell r="AK61">
            <v>1.871683</v>
          </cell>
          <cell r="AL61">
            <v>1.860541</v>
          </cell>
          <cell r="AM61">
            <v>1.8628070000000001</v>
          </cell>
          <cell r="AN61">
            <v>1.8596809999999999</v>
          </cell>
          <cell r="AO61">
            <v>1.8569209999999998</v>
          </cell>
          <cell r="AP61">
            <v>1.886476</v>
          </cell>
          <cell r="AQ61">
            <v>1.887453</v>
          </cell>
          <cell r="AR61">
            <v>1.8894470000000001</v>
          </cell>
          <cell r="AS61">
            <v>1.8935379999999999</v>
          </cell>
          <cell r="AT61">
            <v>1.8972500000000001</v>
          </cell>
          <cell r="AU61">
            <v>1.8999779999999999</v>
          </cell>
          <cell r="AV61">
            <v>1.905424</v>
          </cell>
          <cell r="AW61">
            <v>1.907405</v>
          </cell>
          <cell r="AX61">
            <v>1.9101669999999999</v>
          </cell>
          <cell r="AY61">
            <v>1.9161540000000001</v>
          </cell>
          <cell r="AZ61">
            <v>1.918863</v>
          </cell>
          <cell r="BA61">
            <v>1.9214500000000001</v>
          </cell>
        </row>
        <row r="62">
          <cell r="Y62" t="str">
            <v>CBRR</v>
          </cell>
          <cell r="AD62">
            <v>0.65658656000000004</v>
          </cell>
          <cell r="AE62">
            <v>0.62733891000000008</v>
          </cell>
          <cell r="AF62">
            <v>0.73830554000000004</v>
          </cell>
          <cell r="AG62">
            <v>0.75223643000000007</v>
          </cell>
          <cell r="AH62">
            <v>0.81801427229893042</v>
          </cell>
          <cell r="AI62">
            <v>0.78335121697417498</v>
          </cell>
          <cell r="AJ62">
            <v>0.7786282516910954</v>
          </cell>
          <cell r="AK62">
            <v>0.77246272760998713</v>
          </cell>
          <cell r="AL62">
            <v>0.76587871133159335</v>
          </cell>
          <cell r="AM62">
            <v>0.76021664365510699</v>
          </cell>
          <cell r="AN62">
            <v>0.75517314397482505</v>
          </cell>
          <cell r="AO62">
            <v>0.75021413555607364</v>
          </cell>
          <cell r="AP62">
            <v>0.78587517496947246</v>
          </cell>
          <cell r="AQ62">
            <v>0.78631008501992283</v>
          </cell>
          <cell r="AR62">
            <v>0.78677243824959642</v>
          </cell>
          <cell r="AS62">
            <v>0.78786260891612714</v>
          </cell>
          <cell r="AT62">
            <v>0.78840728245986347</v>
          </cell>
          <cell r="AU62">
            <v>0.78884908789364483</v>
          </cell>
          <cell r="AV62">
            <v>0.7899644511258207</v>
          </cell>
          <cell r="AW62">
            <v>0.79039941651791146</v>
          </cell>
          <cell r="AX62">
            <v>0.79086868357812912</v>
          </cell>
          <cell r="AY62">
            <v>0.79198899328765959</v>
          </cell>
          <cell r="AZ62">
            <v>0.79245142030618665</v>
          </cell>
          <cell r="BA62">
            <v>0.79287956410379989</v>
          </cell>
        </row>
        <row r="63">
          <cell r="Y63" t="str">
            <v>CBR</v>
          </cell>
          <cell r="AD63">
            <v>36.043150000000004</v>
          </cell>
          <cell r="AE63">
            <v>30.504810000000003</v>
          </cell>
          <cell r="AF63">
            <v>23.695979999999999</v>
          </cell>
          <cell r="AG63">
            <v>21.801459999999999</v>
          </cell>
          <cell r="AH63">
            <v>11</v>
          </cell>
          <cell r="AI63">
            <v>18</v>
          </cell>
          <cell r="AJ63">
            <v>7.8</v>
          </cell>
          <cell r="AK63">
            <v>7.7</v>
          </cell>
          <cell r="AL63">
            <v>27.8</v>
          </cell>
          <cell r="AM63">
            <v>20.100000000000001</v>
          </cell>
          <cell r="AN63">
            <v>14.4</v>
          </cell>
          <cell r="AO63">
            <v>16.100000000000001</v>
          </cell>
          <cell r="AP63">
            <v>13.9</v>
          </cell>
          <cell r="AQ63">
            <v>10.7</v>
          </cell>
          <cell r="AR63">
            <v>13.1</v>
          </cell>
          <cell r="AS63">
            <v>14.5</v>
          </cell>
          <cell r="AT63">
            <v>17.3</v>
          </cell>
          <cell r="AU63">
            <v>23.4</v>
          </cell>
          <cell r="AV63">
            <v>23.4</v>
          </cell>
          <cell r="AW63">
            <v>25.7</v>
          </cell>
          <cell r="AX63">
            <v>29</v>
          </cell>
          <cell r="AY63">
            <v>22.5</v>
          </cell>
          <cell r="AZ63">
            <v>16</v>
          </cell>
          <cell r="BA63">
            <v>16.3</v>
          </cell>
        </row>
        <row r="64">
          <cell r="Y64" t="str">
            <v>CBRE</v>
          </cell>
          <cell r="AD64">
            <v>1.2227535599999999</v>
          </cell>
          <cell r="AE64">
            <v>1.0755920299999997</v>
          </cell>
          <cell r="AF64">
            <v>0.9498656900000001</v>
          </cell>
          <cell r="AG64">
            <v>0.97952444999999988</v>
          </cell>
          <cell r="AH64">
            <v>0.47267871022031244</v>
          </cell>
          <cell r="AI64">
            <v>0.75353264359830263</v>
          </cell>
          <cell r="AJ64">
            <v>0.33009319031747242</v>
          </cell>
          <cell r="AK64">
            <v>0.32249296135159494</v>
          </cell>
          <cell r="AL64">
            <v>1.1223954500736879</v>
          </cell>
          <cell r="AM64">
            <v>0.80647549376947447</v>
          </cell>
          <cell r="AN64">
            <v>0.57533870319134239</v>
          </cell>
          <cell r="AO64">
            <v>0.63509211570392732</v>
          </cell>
          <cell r="AP64">
            <v>0.58647769280195672</v>
          </cell>
          <cell r="AQ64">
            <v>0.45421635997437665</v>
          </cell>
          <cell r="AR64">
            <v>0.55348646846704785</v>
          </cell>
          <cell r="AS64">
            <v>0.61141962208479284</v>
          </cell>
          <cell r="AT64">
            <v>0.72725716539743779</v>
          </cell>
          <cell r="AU64">
            <v>0.97959050471262277</v>
          </cell>
          <cell r="AV64">
            <v>0.9796626263840984</v>
          </cell>
          <cell r="AW64">
            <v>1.0748702657046136</v>
          </cell>
          <cell r="AX64">
            <v>1.2114579186297301</v>
          </cell>
          <cell r="AY64">
            <v>0.94264666736856051</v>
          </cell>
          <cell r="AZ64">
            <v>0.67379654364310149</v>
          </cell>
          <cell r="BA64">
            <v>0.68625910670221846</v>
          </cell>
        </row>
        <row r="65">
          <cell r="AD65">
            <v>2.95184201</v>
          </cell>
          <cell r="AE65">
            <v>2.7780829999999996</v>
          </cell>
          <cell r="AF65">
            <v>2.7615031800000001</v>
          </cell>
          <cell r="AG65">
            <v>2.8104586599999997</v>
          </cell>
          <cell r="AH65">
            <v>2.378318710220312</v>
          </cell>
          <cell r="AI65">
            <v>2.6307696435983026</v>
          </cell>
          <cell r="AJ65">
            <v>2.2058591903174722</v>
          </cell>
          <cell r="AK65">
            <v>2.1941759613515948</v>
          </cell>
          <cell r="AL65">
            <v>2.9829364500736881</v>
          </cell>
          <cell r="AM65">
            <v>2.6692824937694746</v>
          </cell>
          <cell r="AN65">
            <v>2.4350197031913421</v>
          </cell>
          <cell r="AO65">
            <v>2.4920131157039274</v>
          </cell>
          <cell r="AP65">
            <v>2.4729536928019566</v>
          </cell>
          <cell r="AQ65">
            <v>2.3416693599743765</v>
          </cell>
          <cell r="AR65">
            <v>2.4429334684670478</v>
          </cell>
          <cell r="AS65">
            <v>2.5049576220847927</v>
          </cell>
          <cell r="AT65">
            <v>2.6245071653974379</v>
          </cell>
          <cell r="AU65">
            <v>2.8795685047126227</v>
          </cell>
          <cell r="AV65">
            <v>2.8850866263840986</v>
          </cell>
          <cell r="AW65">
            <v>2.9822752657046134</v>
          </cell>
          <cell r="AX65">
            <v>3.1216249186297302</v>
          </cell>
          <cell r="AY65">
            <v>2.8588006673685609</v>
          </cell>
          <cell r="AZ65">
            <v>2.5926595436431015</v>
          </cell>
          <cell r="BA65">
            <v>2.6077091067022184</v>
          </cell>
        </row>
        <row r="66">
          <cell r="Y66" t="str">
            <v>CBR</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Y67" t="str">
            <v>CBRV</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9">
          <cell r="Y69" t="str">
            <v>CSBP</v>
          </cell>
          <cell r="AD69">
            <v>8.0529755200000004</v>
          </cell>
          <cell r="AE69">
            <v>8.0558421399999993</v>
          </cell>
          <cell r="AF69">
            <v>8.0418986799999992</v>
          </cell>
          <cell r="AG69">
            <v>8.0763709299999995</v>
          </cell>
          <cell r="AH69">
            <v>8.1118159999999992</v>
          </cell>
          <cell r="AI69">
            <v>8.1673819999999999</v>
          </cell>
          <cell r="AJ69">
            <v>8.1763950000000012</v>
          </cell>
          <cell r="AK69">
            <v>8.1822710000000001</v>
          </cell>
          <cell r="AL69">
            <v>8.1577830000000002</v>
          </cell>
          <cell r="AM69">
            <v>8.1715160000000004</v>
          </cell>
          <cell r="AN69">
            <v>8.181572000000001</v>
          </cell>
          <cell r="AO69">
            <v>8.2158470000000001</v>
          </cell>
          <cell r="AP69">
            <v>8.1448090000000004</v>
          </cell>
          <cell r="AQ69">
            <v>8.1237069999999996</v>
          </cell>
          <cell r="AR69">
            <v>8.1001209999999997</v>
          </cell>
          <cell r="AS69">
            <v>8.0844009999999997</v>
          </cell>
          <cell r="AT69">
            <v>8.0816149999999993</v>
          </cell>
          <cell r="AU69">
            <v>8.0708490000000008</v>
          </cell>
          <cell r="AV69">
            <v>8.0565449999999998</v>
          </cell>
          <cell r="AW69">
            <v>8.0344519999999999</v>
          </cell>
          <cell r="AX69">
            <v>8.0189599999999999</v>
          </cell>
          <cell r="AY69">
            <v>8.0051279999999991</v>
          </cell>
          <cell r="AZ69">
            <v>7.9865599999999999</v>
          </cell>
          <cell r="BA69">
            <v>7.9661949999999999</v>
          </cell>
        </row>
        <row r="70">
          <cell r="Y70" t="str">
            <v>CSB</v>
          </cell>
          <cell r="AD70">
            <v>583.86810000000003</v>
          </cell>
          <cell r="AE70">
            <v>480.12790000000001</v>
          </cell>
          <cell r="AF70">
            <v>425.54259999999999</v>
          </cell>
          <cell r="AG70">
            <v>464.93990000000002</v>
          </cell>
          <cell r="AH70">
            <v>297.10000000000002</v>
          </cell>
          <cell r="AI70">
            <v>446.6</v>
          </cell>
          <cell r="AJ70">
            <v>510.7</v>
          </cell>
          <cell r="AK70">
            <v>486.5</v>
          </cell>
          <cell r="AL70">
            <v>403.8</v>
          </cell>
          <cell r="AM70">
            <v>450.2</v>
          </cell>
          <cell r="AN70">
            <v>350.2</v>
          </cell>
          <cell r="AO70">
            <v>338.8</v>
          </cell>
          <cell r="AP70">
            <v>250.5</v>
          </cell>
          <cell r="AQ70">
            <v>180.6</v>
          </cell>
          <cell r="AR70">
            <v>272.2</v>
          </cell>
          <cell r="AS70">
            <v>197.9</v>
          </cell>
          <cell r="AT70">
            <v>174.9</v>
          </cell>
          <cell r="AU70">
            <v>223.3</v>
          </cell>
          <cell r="AV70">
            <v>529</v>
          </cell>
          <cell r="AW70">
            <v>619.79999999999995</v>
          </cell>
          <cell r="AX70">
            <v>551.5</v>
          </cell>
          <cell r="AY70">
            <v>480.6</v>
          </cell>
          <cell r="AZ70">
            <v>368.2</v>
          </cell>
          <cell r="BA70">
            <v>320.10000000000002</v>
          </cell>
        </row>
        <row r="71">
          <cell r="Y71" t="str">
            <v>CSBE</v>
          </cell>
          <cell r="AD71">
            <v>16.968909500000002</v>
          </cell>
          <cell r="AE71">
            <v>14.545565460000002</v>
          </cell>
          <cell r="AF71">
            <v>14.402340289999998</v>
          </cell>
          <cell r="AG71">
            <v>17.345329709999998</v>
          </cell>
          <cell r="AH71">
            <v>10.911191875320926</v>
          </cell>
          <cell r="AI71">
            <v>16.381599250986397</v>
          </cell>
          <cell r="AJ71">
            <v>18.525668389809901</v>
          </cell>
          <cell r="AK71">
            <v>17.461196163932815</v>
          </cell>
          <cell r="AL71">
            <v>14.371101079097432</v>
          </cell>
          <cell r="AM71">
            <v>15.8356823993226</v>
          </cell>
          <cell r="AN71">
            <v>12.236584850904915</v>
          </cell>
          <cell r="AO71">
            <v>11.713452681353422</v>
          </cell>
          <cell r="AP71">
            <v>9.304741164539772</v>
          </cell>
          <cell r="AQ71">
            <v>6.7633476008615014</v>
          </cell>
          <cell r="AR71">
            <v>10.094782605025692</v>
          </cell>
          <cell r="AS71">
            <v>7.3931759425627623</v>
          </cell>
          <cell r="AT71">
            <v>6.5570533489625644</v>
          </cell>
          <cell r="AU71">
            <v>8.3177221989012633</v>
          </cell>
          <cell r="AV71">
            <v>19.437162071926021</v>
          </cell>
          <cell r="AW71">
            <v>22.740840729732245</v>
          </cell>
          <cell r="AX71">
            <v>20.257448447706217</v>
          </cell>
          <cell r="AY71">
            <v>17.67924754764833</v>
          </cell>
          <cell r="AZ71">
            <v>13.591080878064504</v>
          </cell>
          <cell r="BA71">
            <v>11.841818387630472</v>
          </cell>
        </row>
        <row r="72">
          <cell r="AD72">
            <v>25.021885020000003</v>
          </cell>
          <cell r="AE72">
            <v>22.601407600000002</v>
          </cell>
          <cell r="AF72">
            <v>22.444238969999997</v>
          </cell>
          <cell r="AG72">
            <v>25.421700639999997</v>
          </cell>
          <cell r="AH72">
            <v>19.023007875320925</v>
          </cell>
          <cell r="AI72">
            <v>24.548981250986397</v>
          </cell>
          <cell r="AJ72">
            <v>26.702063389809901</v>
          </cell>
          <cell r="AK72">
            <v>25.643467163932815</v>
          </cell>
          <cell r="AL72">
            <v>22.528884079097431</v>
          </cell>
          <cell r="AM72">
            <v>24.007198399322601</v>
          </cell>
          <cell r="AN72">
            <v>20.418156850904914</v>
          </cell>
          <cell r="AO72">
            <v>19.92929968135342</v>
          </cell>
          <cell r="AP72">
            <v>17.449550164539772</v>
          </cell>
          <cell r="AQ72">
            <v>14.8870546008615</v>
          </cell>
          <cell r="AR72">
            <v>18.194903605025694</v>
          </cell>
          <cell r="AS72">
            <v>15.477576942562763</v>
          </cell>
          <cell r="AT72">
            <v>14.638668348962565</v>
          </cell>
          <cell r="AU72">
            <v>16.388571198901264</v>
          </cell>
          <cell r="AV72">
            <v>27.493707071926021</v>
          </cell>
          <cell r="AW72">
            <v>30.775292729732243</v>
          </cell>
          <cell r="AX72">
            <v>28.276408447706217</v>
          </cell>
          <cell r="AY72">
            <v>25.68437554764833</v>
          </cell>
          <cell r="AZ72">
            <v>21.577640878064503</v>
          </cell>
          <cell r="BA72">
            <v>19.808013387630471</v>
          </cell>
        </row>
        <row r="73">
          <cell r="Y73" t="str">
            <v>CSB</v>
          </cell>
          <cell r="AD73">
            <v>2.46E-2</v>
          </cell>
          <cell r="AE73">
            <v>0.35270000000000001</v>
          </cell>
          <cell r="AF73">
            <v>1.1685000000000001</v>
          </cell>
          <cell r="AG73">
            <v>0.99479999999999991</v>
          </cell>
          <cell r="AH73">
            <v>1.5</v>
          </cell>
          <cell r="AI73">
            <v>1.5</v>
          </cell>
          <cell r="AJ73">
            <v>1.5</v>
          </cell>
          <cell r="AK73">
            <v>1.5</v>
          </cell>
          <cell r="AL73">
            <v>1.5</v>
          </cell>
          <cell r="AM73">
            <v>1.5</v>
          </cell>
          <cell r="AN73">
            <v>1.5</v>
          </cell>
          <cell r="AO73">
            <v>1.5</v>
          </cell>
          <cell r="AP73">
            <v>1.2</v>
          </cell>
          <cell r="AQ73">
            <v>1.2</v>
          </cell>
          <cell r="AR73">
            <v>1.2</v>
          </cell>
          <cell r="AS73">
            <v>1.2</v>
          </cell>
          <cell r="AT73">
            <v>1.2</v>
          </cell>
          <cell r="AU73">
            <v>1.2</v>
          </cell>
          <cell r="AV73">
            <v>1.2</v>
          </cell>
          <cell r="AW73">
            <v>1.2</v>
          </cell>
          <cell r="AX73">
            <v>1.2</v>
          </cell>
          <cell r="AY73">
            <v>1.2</v>
          </cell>
          <cell r="AZ73">
            <v>1.2</v>
          </cell>
          <cell r="BA73">
            <v>1.2</v>
          </cell>
        </row>
        <row r="74">
          <cell r="Y74" t="str">
            <v>CSBV</v>
          </cell>
          <cell r="AD74">
            <v>7.1495000000000011E-4</v>
          </cell>
          <cell r="AE74">
            <v>1.0685109999999999E-2</v>
          </cell>
          <cell r="AF74">
            <v>3.9547470000000001E-2</v>
          </cell>
          <cell r="AG74">
            <v>3.7112610000000004E-2</v>
          </cell>
          <cell r="AH74">
            <v>5.5088481363114734E-2</v>
          </cell>
          <cell r="AI74">
            <v>5.5021045401879971E-2</v>
          </cell>
          <cell r="AJ74">
            <v>5.4412576042128152E-2</v>
          </cell>
          <cell r="AK74">
            <v>5.3837192694551325E-2</v>
          </cell>
          <cell r="AL74">
            <v>5.3384476519678432E-2</v>
          </cell>
          <cell r="AM74">
            <v>5.2762158149675477E-2</v>
          </cell>
          <cell r="AN74">
            <v>5.2412556471608716E-2</v>
          </cell>
          <cell r="AO74">
            <v>5.1860032532556471E-2</v>
          </cell>
          <cell r="AP74">
            <v>4.4573610369052795E-2</v>
          </cell>
          <cell r="AQ74">
            <v>4.4939186716687722E-2</v>
          </cell>
          <cell r="AR74">
            <v>4.4503082755440231E-2</v>
          </cell>
          <cell r="AS74">
            <v>4.482976822170448E-2</v>
          </cell>
          <cell r="AT74">
            <v>4.4988359169554473E-2</v>
          </cell>
          <cell r="AU74">
            <v>4.4698910159791827E-2</v>
          </cell>
          <cell r="AV74">
            <v>4.409186103272443E-2</v>
          </cell>
          <cell r="AW74">
            <v>4.4028733261824292E-2</v>
          </cell>
          <cell r="AX74">
            <v>4.4077857003168561E-2</v>
          </cell>
          <cell r="AY74">
            <v>4.4142940193878481E-2</v>
          </cell>
          <cell r="AZ74">
            <v>4.429466880412114E-2</v>
          </cell>
          <cell r="BA74">
            <v>4.4392946157939914E-2</v>
          </cell>
        </row>
        <row r="75">
          <cell r="Y75" t="str">
            <v>CSNS</v>
          </cell>
        </row>
        <row r="76">
          <cell r="Y76" t="str">
            <v>CSNP</v>
          </cell>
          <cell r="AD76">
            <v>12.45448511</v>
          </cell>
          <cell r="AE76">
            <v>12.49747608</v>
          </cell>
          <cell r="AF76">
            <v>12.509231109999998</v>
          </cell>
          <cell r="AG76">
            <v>12.57240998</v>
          </cell>
          <cell r="AH76">
            <v>12.650671000000001</v>
          </cell>
          <cell r="AI76">
            <v>12.760783</v>
          </cell>
          <cell r="AJ76">
            <v>12.800139</v>
          </cell>
          <cell r="AK76">
            <v>12.842465000000001</v>
          </cell>
          <cell r="AL76">
            <v>12.878857</v>
          </cell>
          <cell r="AM76">
            <v>12.880303</v>
          </cell>
          <cell r="AN76">
            <v>12.947474</v>
          </cell>
          <cell r="AO76">
            <v>13.013206</v>
          </cell>
          <cell r="AP76">
            <v>12.722994</v>
          </cell>
          <cell r="AQ76">
            <v>12.738925999999999</v>
          </cell>
          <cell r="AR76">
            <v>12.754667999999999</v>
          </cell>
          <cell r="AS76">
            <v>12.778089</v>
          </cell>
          <cell r="AT76">
            <v>12.798686</v>
          </cell>
          <cell r="AU76">
            <v>12.820127999999999</v>
          </cell>
          <cell r="AV76">
            <v>12.852751</v>
          </cell>
          <cell r="AW76">
            <v>12.874533999999999</v>
          </cell>
          <cell r="AX76">
            <v>12.897437</v>
          </cell>
          <cell r="AY76">
            <v>12.930211999999999</v>
          </cell>
          <cell r="AZ76">
            <v>12.952869</v>
          </cell>
          <cell r="BA76">
            <v>12.974523999999999</v>
          </cell>
        </row>
        <row r="77">
          <cell r="Y77" t="str">
            <v>CSN</v>
          </cell>
          <cell r="AD77">
            <v>878.53949999999998</v>
          </cell>
          <cell r="AE77">
            <v>782.54219999999998</v>
          </cell>
          <cell r="AF77">
            <v>869.99130000000002</v>
          </cell>
          <cell r="AG77">
            <v>833.8261</v>
          </cell>
          <cell r="AH77">
            <v>649.1</v>
          </cell>
          <cell r="AI77">
            <v>612.79999999999995</v>
          </cell>
          <cell r="AJ77">
            <v>836.6</v>
          </cell>
          <cell r="AK77">
            <v>842.6</v>
          </cell>
          <cell r="AL77">
            <v>815.4</v>
          </cell>
          <cell r="AM77">
            <v>841.6</v>
          </cell>
          <cell r="AN77">
            <v>803.8</v>
          </cell>
          <cell r="AO77">
            <v>810.1</v>
          </cell>
          <cell r="AP77">
            <v>837.7</v>
          </cell>
          <cell r="AQ77">
            <v>735.2</v>
          </cell>
          <cell r="AR77">
            <v>633.6</v>
          </cell>
          <cell r="AS77">
            <v>688.5</v>
          </cell>
          <cell r="AT77">
            <v>826.4</v>
          </cell>
          <cell r="AU77">
            <v>813.2</v>
          </cell>
          <cell r="AV77">
            <v>842.4</v>
          </cell>
          <cell r="AW77">
            <v>842.4</v>
          </cell>
          <cell r="AX77">
            <v>766.6</v>
          </cell>
          <cell r="AY77">
            <v>841.7</v>
          </cell>
          <cell r="AZ77">
            <v>801.5</v>
          </cell>
          <cell r="BA77">
            <v>802.7</v>
          </cell>
        </row>
        <row r="78">
          <cell r="Y78" t="str">
            <v>CSNE</v>
          </cell>
          <cell r="AD78">
            <v>13.688130560000001</v>
          </cell>
          <cell r="AE78">
            <v>13.090326020000001</v>
          </cell>
          <cell r="AF78">
            <v>14.869332249999999</v>
          </cell>
          <cell r="AG78">
            <v>14.67697916</v>
          </cell>
          <cell r="AH78">
            <v>10.085725489134303</v>
          </cell>
          <cell r="AI78">
            <v>9.9407597588018426</v>
          </cell>
          <cell r="AJ78">
            <v>14.430155753975502</v>
          </cell>
          <cell r="AK78">
            <v>14.033426981674481</v>
          </cell>
          <cell r="AL78">
            <v>13.861643115648507</v>
          </cell>
          <cell r="AM78">
            <v>15.293275384039623</v>
          </cell>
          <cell r="AN78">
            <v>14.18948068940391</v>
          </cell>
          <cell r="AO78">
            <v>14.258594754384324</v>
          </cell>
          <cell r="AP78">
            <v>13.546247516660607</v>
          </cell>
          <cell r="AQ78">
            <v>12.396030957073696</v>
          </cell>
          <cell r="AR78">
            <v>10.260161648347829</v>
          </cell>
          <cell r="AS78">
            <v>11.170792575615719</v>
          </cell>
          <cell r="AT78">
            <v>13.897759672518429</v>
          </cell>
          <cell r="AU78">
            <v>13.185238870962122</v>
          </cell>
          <cell r="AV78">
            <v>13.687308551091981</v>
          </cell>
          <cell r="AW78">
            <v>14.187928910771172</v>
          </cell>
          <cell r="AX78">
            <v>12.50020254155454</v>
          </cell>
          <cell r="AY78">
            <v>14.25872292464507</v>
          </cell>
          <cell r="AZ78">
            <v>14.080946791387356</v>
          </cell>
          <cell r="BA78">
            <v>13.601789014424527</v>
          </cell>
        </row>
        <row r="79">
          <cell r="Y79" t="str">
            <v>CSNX</v>
          </cell>
          <cell r="AD79">
            <v>26.142615670000001</v>
          </cell>
          <cell r="AE79">
            <v>25.587802100000001</v>
          </cell>
          <cell r="AF79">
            <v>27.378563359999998</v>
          </cell>
          <cell r="AG79">
            <v>27.249389139999998</v>
          </cell>
          <cell r="AH79">
            <v>22.736396489134304</v>
          </cell>
          <cell r="AI79">
            <v>22.701542758801843</v>
          </cell>
          <cell r="AJ79">
            <v>27.2302947539755</v>
          </cell>
          <cell r="AK79">
            <v>26.875891981674481</v>
          </cell>
          <cell r="AL79">
            <v>26.740500115648508</v>
          </cell>
          <cell r="AM79">
            <v>28.173578384039622</v>
          </cell>
          <cell r="AN79">
            <v>27.136954689403908</v>
          </cell>
          <cell r="AO79">
            <v>27.271800754384323</v>
          </cell>
          <cell r="AP79">
            <v>26.269241516660607</v>
          </cell>
          <cell r="AQ79">
            <v>25.134956957073697</v>
          </cell>
          <cell r="AR79">
            <v>23.014829648347828</v>
          </cell>
          <cell r="AS79">
            <v>23.948881575615719</v>
          </cell>
          <cell r="AT79">
            <v>26.696445672518429</v>
          </cell>
          <cell r="AU79">
            <v>26.005366870962121</v>
          </cell>
          <cell r="AV79">
            <v>26.540059551091979</v>
          </cell>
          <cell r="AW79">
            <v>27.06246291077117</v>
          </cell>
          <cell r="AX79">
            <v>25.39763954155454</v>
          </cell>
          <cell r="AY79">
            <v>27.188934924645068</v>
          </cell>
          <cell r="AZ79">
            <v>27.033815791387354</v>
          </cell>
          <cell r="BA79">
            <v>26.576313014424528</v>
          </cell>
        </row>
        <row r="80">
          <cell r="Y80" t="str">
            <v>CSN</v>
          </cell>
          <cell r="AD80">
            <v>0.2361</v>
          </cell>
          <cell r="AE80">
            <v>0.31360000000000005</v>
          </cell>
          <cell r="AF80">
            <v>0.29660000000000003</v>
          </cell>
          <cell r="AG80">
            <v>0.29630000000000001</v>
          </cell>
          <cell r="AH80">
            <v>1</v>
          </cell>
          <cell r="AI80">
            <v>1</v>
          </cell>
          <cell r="AJ80">
            <v>1</v>
          </cell>
          <cell r="AK80">
            <v>1</v>
          </cell>
          <cell r="AL80">
            <v>1</v>
          </cell>
          <cell r="AM80">
            <v>1</v>
          </cell>
          <cell r="AN80">
            <v>1</v>
          </cell>
          <cell r="AO80">
            <v>1</v>
          </cell>
          <cell r="AP80">
            <v>0.8</v>
          </cell>
          <cell r="AQ80">
            <v>0.8</v>
          </cell>
          <cell r="AR80">
            <v>0.8</v>
          </cell>
          <cell r="AS80">
            <v>0.8</v>
          </cell>
          <cell r="AT80">
            <v>0.8</v>
          </cell>
          <cell r="AU80">
            <v>0.8</v>
          </cell>
          <cell r="AV80">
            <v>0.8</v>
          </cell>
          <cell r="AW80">
            <v>0.8</v>
          </cell>
          <cell r="AX80">
            <v>0.8</v>
          </cell>
          <cell r="AY80">
            <v>0.8</v>
          </cell>
          <cell r="AZ80">
            <v>0.8</v>
          </cell>
          <cell r="BA80">
            <v>0.8</v>
          </cell>
        </row>
        <row r="81">
          <cell r="Y81" t="str">
            <v>CSNV</v>
          </cell>
          <cell r="AD81">
            <v>3.9142400000000003E-3</v>
          </cell>
          <cell r="AE81">
            <v>5.2458800000000005E-3</v>
          </cell>
          <cell r="AF81">
            <v>5.0693000000000005E-3</v>
          </cell>
          <cell r="AG81">
            <v>5.0444899999999996E-3</v>
          </cell>
          <cell r="AH81">
            <v>1.6809005529401178E-2</v>
          </cell>
          <cell r="AI81">
            <v>1.6221866447130945E-2</v>
          </cell>
          <cell r="AJ81">
            <v>1.6650915316729024E-2</v>
          </cell>
          <cell r="AK81">
            <v>1.6654909781241966E-2</v>
          </cell>
          <cell r="AL81">
            <v>1.6999807598293483E-2</v>
          </cell>
          <cell r="AM81">
            <v>1.7577561055180161E-2</v>
          </cell>
          <cell r="AN81">
            <v>1.7652999115954107E-2</v>
          </cell>
          <cell r="AO81">
            <v>1.7601030433754262E-2</v>
          </cell>
          <cell r="AP81">
            <v>1.2936609780743088E-2</v>
          </cell>
          <cell r="AQ81">
            <v>1.2944538582234707E-2</v>
          </cell>
          <cell r="AR81">
            <v>1.2954749555994733E-2</v>
          </cell>
          <cell r="AS81">
            <v>1.2979860654310203E-2</v>
          </cell>
          <cell r="AT81">
            <v>1.2969757669427326E-2</v>
          </cell>
          <cell r="AU81">
            <v>1.2971213842559885E-2</v>
          </cell>
          <cell r="AV81">
            <v>1.2998393685747371E-2</v>
          </cell>
          <cell r="AW81">
            <v>1.2998982821245177E-2</v>
          </cell>
          <cell r="AX81">
            <v>1.3044823941095268E-2</v>
          </cell>
          <cell r="AY81">
            <v>1.3552308827035828E-2</v>
          </cell>
          <cell r="AZ81">
            <v>1.3555530172314265E-2</v>
          </cell>
          <cell r="BA81">
            <v>1.3556037388239218E-2</v>
          </cell>
        </row>
        <row r="83">
          <cell r="AD83">
            <v>31.19541881</v>
          </cell>
          <cell r="AE83">
            <v>31.223686989999997</v>
          </cell>
          <cell r="AF83">
            <v>31.313876059999995</v>
          </cell>
          <cell r="AG83">
            <v>31.153940540000001</v>
          </cell>
          <cell r="AH83">
            <v>31.636965000000004</v>
          </cell>
          <cell r="AI83">
            <v>31.846926</v>
          </cell>
          <cell r="AJ83">
            <v>31.931463000000001</v>
          </cell>
          <cell r="AK83">
            <v>31.978155000000001</v>
          </cell>
          <cell r="AL83">
            <v>31.973085999999999</v>
          </cell>
          <cell r="AM83">
            <v>31.983243999999999</v>
          </cell>
          <cell r="AN83">
            <v>32.074334</v>
          </cell>
          <cell r="AO83">
            <v>32.215102000000002</v>
          </cell>
          <cell r="AP83">
            <v>31.127673000000001</v>
          </cell>
          <cell r="AQ83">
            <v>31.126832</v>
          </cell>
          <cell r="AR83">
            <v>31.127568999999998</v>
          </cell>
          <cell r="AS83">
            <v>31.184583000000003</v>
          </cell>
          <cell r="AT83">
            <v>31.249692999999997</v>
          </cell>
          <cell r="AU83">
            <v>31.274310999999997</v>
          </cell>
          <cell r="AV83">
            <v>31.323924999999996</v>
          </cell>
          <cell r="AW83">
            <v>31.336638000000001</v>
          </cell>
          <cell r="AX83">
            <v>31.359106999999998</v>
          </cell>
          <cell r="AY83">
            <v>31.410026999999999</v>
          </cell>
          <cell r="AZ83">
            <v>31.428863</v>
          </cell>
          <cell r="BA83">
            <v>31.443581999999999</v>
          </cell>
        </row>
        <row r="84">
          <cell r="AD84">
            <v>1880.6451499999998</v>
          </cell>
          <cell r="AE84">
            <v>1545.9565600000001</v>
          </cell>
          <cell r="AF84">
            <v>1456.56477</v>
          </cell>
          <cell r="AG84">
            <v>1381.7189100000001</v>
          </cell>
          <cell r="AH84">
            <v>1041.836587</v>
          </cell>
          <cell r="AI84">
            <v>1272.2761820000001</v>
          </cell>
          <cell r="AJ84">
            <v>1507.7</v>
          </cell>
          <cell r="AK84">
            <v>1449.3000000000002</v>
          </cell>
          <cell r="AL84">
            <v>1469.3000000000002</v>
          </cell>
          <cell r="AM84">
            <v>1401.5</v>
          </cell>
          <cell r="AN84">
            <v>1236.5</v>
          </cell>
          <cell r="AO84">
            <v>1278.5999999999999</v>
          </cell>
          <cell r="AP84">
            <v>1190.6000000000001</v>
          </cell>
          <cell r="AQ84">
            <v>985.90000000000009</v>
          </cell>
          <cell r="AR84">
            <v>985.8</v>
          </cell>
          <cell r="AS84">
            <v>971.7</v>
          </cell>
          <cell r="AT84">
            <v>1130.5999999999999</v>
          </cell>
          <cell r="AU84">
            <v>1234.5</v>
          </cell>
          <cell r="AV84">
            <v>1687.4</v>
          </cell>
          <cell r="AW84">
            <v>1823</v>
          </cell>
          <cell r="AX84">
            <v>1640.3000000000002</v>
          </cell>
          <cell r="AY84">
            <v>1469.1000000000001</v>
          </cell>
          <cell r="AZ84">
            <v>1272.3</v>
          </cell>
          <cell r="BA84">
            <v>1248</v>
          </cell>
        </row>
        <row r="85">
          <cell r="AD85">
            <v>45.127592911149776</v>
          </cell>
          <cell r="AE85">
            <v>37.603250788592177</v>
          </cell>
          <cell r="AF85">
            <v>35.633994321044618</v>
          </cell>
          <cell r="AG85">
            <v>35.722447650727773</v>
          </cell>
          <cell r="AH85">
            <v>25.636067636518696</v>
          </cell>
          <cell r="AI85">
            <v>36.186219684357312</v>
          </cell>
          <cell r="AJ85">
            <v>39.566033376367088</v>
          </cell>
          <cell r="AK85">
            <v>36.479974982862231</v>
          </cell>
          <cell r="AL85">
            <v>38.182484187817558</v>
          </cell>
          <cell r="AM85">
            <v>35.639106544535949</v>
          </cell>
          <cell r="AN85">
            <v>29.863540580395821</v>
          </cell>
          <cell r="AO85">
            <v>31.372380281600499</v>
          </cell>
          <cell r="AP85">
            <v>27.327841115024881</v>
          </cell>
          <cell r="AQ85">
            <v>22.199095099608378</v>
          </cell>
          <cell r="AR85">
            <v>23.832680922086357</v>
          </cell>
          <cell r="AS85">
            <v>22.213790538039873</v>
          </cell>
          <cell r="AT85">
            <v>25.857191242087175</v>
          </cell>
          <cell r="AU85">
            <v>29.645710564100234</v>
          </cell>
          <cell r="AV85">
            <v>46.016527601798153</v>
          </cell>
          <cell r="AW85">
            <v>51.619862126903804</v>
          </cell>
          <cell r="AX85">
            <v>46.036261035035736</v>
          </cell>
          <cell r="AY85">
            <v>38.056365595116858</v>
          </cell>
          <cell r="AZ85">
            <v>32.021827511136813</v>
          </cell>
          <cell r="BA85">
            <v>30.843049474861765</v>
          </cell>
        </row>
        <row r="86">
          <cell r="AD86">
            <v>76.323011721149769</v>
          </cell>
          <cell r="AE86">
            <v>68.826937778592182</v>
          </cell>
          <cell r="AF86">
            <v>66.947870381044623</v>
          </cell>
          <cell r="AG86">
            <v>66.876388190727766</v>
          </cell>
          <cell r="AH86">
            <v>57.273032636518693</v>
          </cell>
          <cell r="AI86">
            <v>68.033145684357294</v>
          </cell>
          <cell r="AJ86">
            <v>71.497496376367081</v>
          </cell>
          <cell r="AK86">
            <v>68.458129982862232</v>
          </cell>
          <cell r="AL86">
            <v>70.155570187817574</v>
          </cell>
          <cell r="AM86">
            <v>67.622350544535948</v>
          </cell>
          <cell r="AN86">
            <v>61.937874580395821</v>
          </cell>
          <cell r="AO86">
            <v>63.587482281600494</v>
          </cell>
          <cell r="AP86">
            <v>58.455514115024883</v>
          </cell>
          <cell r="AQ86">
            <v>53.325927099608379</v>
          </cell>
          <cell r="AR86">
            <v>54.960249922086362</v>
          </cell>
          <cell r="AS86">
            <v>53.398373538039877</v>
          </cell>
          <cell r="AT86">
            <v>57.106884242087176</v>
          </cell>
          <cell r="AU86">
            <v>60.920021564100232</v>
          </cell>
          <cell r="AV86">
            <v>77.340452601798148</v>
          </cell>
          <cell r="AW86">
            <v>82.956500126903805</v>
          </cell>
          <cell r="AX86">
            <v>77.39536803503573</v>
          </cell>
          <cell r="AY86">
            <v>69.466392595116844</v>
          </cell>
          <cell r="AZ86">
            <v>63.450690511136813</v>
          </cell>
          <cell r="BA86">
            <v>62.286631474861764</v>
          </cell>
        </row>
        <row r="87">
          <cell r="AD87">
            <v>4.0583419855228814E-2</v>
          </cell>
          <cell r="AE87">
            <v>4.4520615623631868E-2</v>
          </cell>
          <cell r="AF87">
            <v>4.5962851608064521E-2</v>
          </cell>
          <cell r="AG87">
            <v>4.8400863378737259E-2</v>
          </cell>
          <cell r="AH87">
            <v>5.4973143918316522E-2</v>
          </cell>
          <cell r="AI87">
            <v>5.3473567018609246E-2</v>
          </cell>
          <cell r="AJ87">
            <v>4.7421566874290028E-2</v>
          </cell>
          <cell r="AK87">
            <v>4.7235306687961241E-2</v>
          </cell>
          <cell r="AL87">
            <v>4.7747614638138952E-2</v>
          </cell>
          <cell r="AM87">
            <v>4.8249982550507275E-2</v>
          </cell>
          <cell r="AN87">
            <v>5.0091285548237621E-2</v>
          </cell>
          <cell r="AO87">
            <v>4.9732115033318078E-2</v>
          </cell>
          <cell r="AP87">
            <v>4.9097525713946648E-2</v>
          </cell>
          <cell r="AQ87">
            <v>5.4088576021511688E-2</v>
          </cell>
          <cell r="AR87">
            <v>5.5751927289598664E-2</v>
          </cell>
          <cell r="AS87">
            <v>5.4953559265246345E-2</v>
          </cell>
          <cell r="AT87">
            <v>5.051024610126232E-2</v>
          </cell>
          <cell r="AU87">
            <v>4.934793160315936E-2</v>
          </cell>
          <cell r="AV87">
            <v>4.5834095414127148E-2</v>
          </cell>
          <cell r="AW87">
            <v>4.5505485533134285E-2</v>
          </cell>
          <cell r="AX87">
            <v>4.7183666423846686E-2</v>
          </cell>
          <cell r="AY87">
            <v>4.7284999384056114E-2</v>
          </cell>
          <cell r="AZ87">
            <v>4.9870856331947509E-2</v>
          </cell>
          <cell r="BA87">
            <v>4.9909159835626417E-2</v>
          </cell>
        </row>
        <row r="88">
          <cell r="AD88">
            <v>8.484083</v>
          </cell>
          <cell r="AE88">
            <v>7.4797029999999998</v>
          </cell>
          <cell r="AF88">
            <v>6.7860539999999991</v>
          </cell>
          <cell r="AG88">
            <v>5.5478170000000002</v>
          </cell>
          <cell r="AH88">
            <v>6.3</v>
          </cell>
          <cell r="AI88">
            <v>6.3</v>
          </cell>
          <cell r="AJ88">
            <v>6.3</v>
          </cell>
          <cell r="AK88">
            <v>6.3</v>
          </cell>
          <cell r="AL88">
            <v>6.3</v>
          </cell>
          <cell r="AM88">
            <v>6.3</v>
          </cell>
          <cell r="AN88">
            <v>6.3</v>
          </cell>
          <cell r="AO88">
            <v>6.3</v>
          </cell>
          <cell r="AP88">
            <v>5.3</v>
          </cell>
          <cell r="AQ88">
            <v>5.3</v>
          </cell>
          <cell r="AR88">
            <v>5.3</v>
          </cell>
          <cell r="AS88">
            <v>5.3</v>
          </cell>
          <cell r="AT88">
            <v>5.3</v>
          </cell>
          <cell r="AU88">
            <v>5.3</v>
          </cell>
          <cell r="AV88">
            <v>5.3</v>
          </cell>
          <cell r="AW88">
            <v>5.3</v>
          </cell>
          <cell r="AX88">
            <v>5.3</v>
          </cell>
          <cell r="AY88">
            <v>5.3</v>
          </cell>
          <cell r="AZ88">
            <v>5.3</v>
          </cell>
          <cell r="BA88">
            <v>5.3</v>
          </cell>
        </row>
        <row r="89">
          <cell r="AD89">
            <v>0.28789720627748</v>
          </cell>
          <cell r="AE89">
            <v>0.25944959085543001</v>
          </cell>
          <cell r="AF89">
            <v>0.25199474525837001</v>
          </cell>
          <cell r="AG89">
            <v>0.18951344072705001</v>
          </cell>
          <cell r="AH89">
            <v>0.24272177963420619</v>
          </cell>
          <cell r="AI89">
            <v>0.23851198089963183</v>
          </cell>
          <cell r="AJ89">
            <v>0.2237703710601594</v>
          </cell>
          <cell r="AK89">
            <v>0.22302745792750761</v>
          </cell>
          <cell r="AL89">
            <v>0.2202685122732401</v>
          </cell>
          <cell r="AM89">
            <v>0.22172113736404167</v>
          </cell>
          <cell r="AN89">
            <v>0.22180788116228622</v>
          </cell>
          <cell r="AO89">
            <v>0.21837523497718189</v>
          </cell>
          <cell r="AP89">
            <v>0.19383169786876345</v>
          </cell>
          <cell r="AQ89">
            <v>0.19669381603652597</v>
          </cell>
          <cell r="AR89">
            <v>0.19548385403126989</v>
          </cell>
          <cell r="AS89">
            <v>0.19539740675249975</v>
          </cell>
          <cell r="AT89">
            <v>0.19316575401326314</v>
          </cell>
          <cell r="AU89">
            <v>0.19141757040448809</v>
          </cell>
          <cell r="AV89">
            <v>0.18979248897550835</v>
          </cell>
          <cell r="AW89">
            <v>0.18954315750253853</v>
          </cell>
          <cell r="AX89">
            <v>0.18985544142993124</v>
          </cell>
          <cell r="AY89">
            <v>0.19258390363063788</v>
          </cell>
          <cell r="AZ89">
            <v>0.19437829824145569</v>
          </cell>
          <cell r="BA89">
            <v>0.19344597220422508</v>
          </cell>
        </row>
        <row r="92">
          <cell r="AD92">
            <v>39.584703199999993</v>
          </cell>
          <cell r="AE92">
            <v>39.707020910000004</v>
          </cell>
          <cell r="AF92">
            <v>39.671709350000015</v>
          </cell>
          <cell r="AG92">
            <v>39.888428910000002</v>
          </cell>
          <cell r="AH92">
            <v>40.23955646000001</v>
          </cell>
          <cell r="AI92">
            <v>40.645498110000013</v>
          </cell>
          <cell r="AJ92">
            <v>40.775013340000001</v>
          </cell>
          <cell r="AK92">
            <v>40.88984748</v>
          </cell>
          <cell r="AL92">
            <v>40.874662259999987</v>
          </cell>
          <cell r="AM92">
            <v>40.916029790000003</v>
          </cell>
          <cell r="AN92">
            <v>41.067006560000003</v>
          </cell>
          <cell r="AO92">
            <v>41.342744080000003</v>
          </cell>
          <cell r="AP92">
            <v>40.779598859999993</v>
          </cell>
          <cell r="AQ92">
            <v>40.87625989</v>
          </cell>
          <cell r="AR92">
            <v>40.950360809999999</v>
          </cell>
          <cell r="AS92">
            <v>41.038248290000006</v>
          </cell>
          <cell r="AT92">
            <v>41.112202539999991</v>
          </cell>
          <cell r="AU92">
            <v>41.20116822</v>
          </cell>
          <cell r="AV92">
            <v>41.311600429999999</v>
          </cell>
          <cell r="AW92">
            <v>41.405990129999985</v>
          </cell>
          <cell r="AX92">
            <v>41.504795700000003</v>
          </cell>
          <cell r="AY92">
            <v>41.617786990000013</v>
          </cell>
          <cell r="AZ92">
            <v>41.714670030000001</v>
          </cell>
          <cell r="BA92">
            <v>41.812528810000003</v>
          </cell>
        </row>
        <row r="93">
          <cell r="AD93">
            <v>558.413588</v>
          </cell>
          <cell r="AE93">
            <v>406.54743999999999</v>
          </cell>
          <cell r="AF93">
            <v>685.63969799999984</v>
          </cell>
          <cell r="AG93">
            <v>534.72592699999996</v>
          </cell>
          <cell r="AH93">
            <v>776</v>
          </cell>
          <cell r="AI93">
            <v>641.20000000000005</v>
          </cell>
          <cell r="AJ93">
            <v>540.4</v>
          </cell>
          <cell r="AK93">
            <v>360.8</v>
          </cell>
          <cell r="AL93">
            <v>483.5</v>
          </cell>
          <cell r="AM93">
            <v>578.1</v>
          </cell>
          <cell r="AN93">
            <v>815</v>
          </cell>
          <cell r="AO93">
            <v>1010.8</v>
          </cell>
          <cell r="AP93">
            <v>1299.8</v>
          </cell>
          <cell r="AQ93">
            <v>1198.8</v>
          </cell>
          <cell r="AR93">
            <v>1231.2</v>
          </cell>
          <cell r="AS93">
            <v>904.1</v>
          </cell>
          <cell r="AT93">
            <v>754.6</v>
          </cell>
          <cell r="AU93">
            <v>600.9</v>
          </cell>
          <cell r="AV93">
            <v>528.20000000000005</v>
          </cell>
          <cell r="AW93">
            <v>425</v>
          </cell>
          <cell r="AX93">
            <v>449.5</v>
          </cell>
          <cell r="AY93">
            <v>661.5</v>
          </cell>
          <cell r="AZ93">
            <v>877.1</v>
          </cell>
          <cell r="BA93">
            <v>1085.5999999999999</v>
          </cell>
        </row>
        <row r="98">
          <cell r="AD98">
            <v>70.780122009999985</v>
          </cell>
          <cell r="AE98">
            <v>70.930707900000002</v>
          </cell>
          <cell r="AF98">
            <v>70.985585410000013</v>
          </cell>
          <cell r="AG98">
            <v>71.042369449999995</v>
          </cell>
          <cell r="AH98">
            <v>71.876521460000021</v>
          </cell>
          <cell r="AI98">
            <v>72.492424110000016</v>
          </cell>
          <cell r="AJ98">
            <v>72.706476339999995</v>
          </cell>
          <cell r="AK98">
            <v>72.868002480000001</v>
          </cell>
          <cell r="AL98">
            <v>72.847748259999989</v>
          </cell>
          <cell r="AM98">
            <v>72.899273789999995</v>
          </cell>
          <cell r="AN98">
            <v>73.141340560000003</v>
          </cell>
          <cell r="AO98">
            <v>73.557846080000004</v>
          </cell>
          <cell r="AP98">
            <v>71.907271859999994</v>
          </cell>
          <cell r="AQ98">
            <v>72.003091890000007</v>
          </cell>
          <cell r="AR98">
            <v>72.077929810000001</v>
          </cell>
          <cell r="AS98">
            <v>72.222831290000016</v>
          </cell>
          <cell r="AT98">
            <v>72.361895539999992</v>
          </cell>
          <cell r="AU98">
            <v>72.475479219999997</v>
          </cell>
          <cell r="AV98">
            <v>72.635525430000001</v>
          </cell>
          <cell r="AW98">
            <v>72.742628129999986</v>
          </cell>
          <cell r="AX98">
            <v>72.863902699999997</v>
          </cell>
          <cell r="AY98">
            <v>73.027813990000013</v>
          </cell>
          <cell r="AZ98">
            <v>73.14353303</v>
          </cell>
          <cell r="BA98">
            <v>73.256110809999996</v>
          </cell>
        </row>
        <row r="99">
          <cell r="AD99">
            <v>2439.0587379999997</v>
          </cell>
          <cell r="AE99">
            <v>1952.5040000000001</v>
          </cell>
          <cell r="AF99">
            <v>2142.2044679999999</v>
          </cell>
          <cell r="AG99">
            <v>1916.444837</v>
          </cell>
          <cell r="AH99">
            <v>1817.836587</v>
          </cell>
          <cell r="AI99">
            <v>1913.4761820000001</v>
          </cell>
          <cell r="AJ99">
            <v>2048.1</v>
          </cell>
          <cell r="AK99">
            <v>1810.1000000000001</v>
          </cell>
          <cell r="AL99">
            <v>1952.8000000000002</v>
          </cell>
          <cell r="AM99">
            <v>1979.6</v>
          </cell>
          <cell r="AN99">
            <v>2051.5</v>
          </cell>
          <cell r="AO99">
            <v>2289.3999999999996</v>
          </cell>
          <cell r="AP99">
            <v>2490.4</v>
          </cell>
          <cell r="AQ99">
            <v>2184.6999999999998</v>
          </cell>
          <cell r="AR99">
            <v>2217</v>
          </cell>
          <cell r="AS99">
            <v>1875.8000000000002</v>
          </cell>
          <cell r="AT99">
            <v>1885.1999999999998</v>
          </cell>
          <cell r="AU99">
            <v>1835.4</v>
          </cell>
          <cell r="AV99">
            <v>2215.6000000000004</v>
          </cell>
          <cell r="AW99">
            <v>2248</v>
          </cell>
          <cell r="AX99">
            <v>2089.8000000000002</v>
          </cell>
          <cell r="AY99">
            <v>2130.6000000000004</v>
          </cell>
          <cell r="AZ99">
            <v>2149.4</v>
          </cell>
          <cell r="BA99">
            <v>2333.6</v>
          </cell>
        </row>
        <row r="100">
          <cell r="AD100">
            <v>45.127592911149776</v>
          </cell>
          <cell r="AE100">
            <v>37.603250788592177</v>
          </cell>
          <cell r="AF100">
            <v>35.633994321044618</v>
          </cell>
          <cell r="AG100">
            <v>35.722447650727773</v>
          </cell>
          <cell r="AH100">
            <v>25.636067636518696</v>
          </cell>
          <cell r="AI100">
            <v>36.186219684357312</v>
          </cell>
          <cell r="AJ100">
            <v>39.566033376367088</v>
          </cell>
          <cell r="AK100">
            <v>36.479974982862231</v>
          </cell>
          <cell r="AL100">
            <v>38.182484187817558</v>
          </cell>
          <cell r="AM100">
            <v>35.639106544535949</v>
          </cell>
          <cell r="AN100">
            <v>29.863540580395821</v>
          </cell>
          <cell r="AO100">
            <v>31.372380281600499</v>
          </cell>
          <cell r="AP100">
            <v>27.327841115024881</v>
          </cell>
          <cell r="AQ100">
            <v>22.199095099608378</v>
          </cell>
          <cell r="AR100">
            <v>23.832680922086357</v>
          </cell>
          <cell r="AS100">
            <v>22.213790538039873</v>
          </cell>
          <cell r="AT100">
            <v>25.857191242087175</v>
          </cell>
          <cell r="AU100">
            <v>29.645710564100234</v>
          </cell>
          <cell r="AV100">
            <v>46.016527601798153</v>
          </cell>
          <cell r="AW100">
            <v>51.619862126903804</v>
          </cell>
          <cell r="AX100">
            <v>46.036261035035736</v>
          </cell>
          <cell r="AY100">
            <v>38.056365595116858</v>
          </cell>
          <cell r="AZ100">
            <v>32.021827511136813</v>
          </cell>
          <cell r="BA100">
            <v>30.843049474861765</v>
          </cell>
        </row>
        <row r="101">
          <cell r="AD101">
            <v>115.90771492114976</v>
          </cell>
          <cell r="AE101">
            <v>108.53395868859218</v>
          </cell>
          <cell r="AF101">
            <v>106.61957973104464</v>
          </cell>
          <cell r="AG101">
            <v>106.76481710072777</v>
          </cell>
          <cell r="AH101">
            <v>97.512589096518724</v>
          </cell>
          <cell r="AI101">
            <v>108.67864379435733</v>
          </cell>
          <cell r="AJ101">
            <v>112.27250971636708</v>
          </cell>
          <cell r="AK101">
            <v>109.34797746286223</v>
          </cell>
          <cell r="AL101">
            <v>111.03023244781755</v>
          </cell>
          <cell r="AM101">
            <v>108.53838033453594</v>
          </cell>
          <cell r="AN101">
            <v>103.00488114039582</v>
          </cell>
          <cell r="AO101">
            <v>104.9302263616005</v>
          </cell>
          <cell r="AP101">
            <v>99.235112975024876</v>
          </cell>
          <cell r="AQ101">
            <v>94.202186989608379</v>
          </cell>
          <cell r="AR101">
            <v>95.910610732086354</v>
          </cell>
          <cell r="AS101">
            <v>94.43662182803989</v>
          </cell>
          <cell r="AT101">
            <v>98.219086782087174</v>
          </cell>
          <cell r="AU101">
            <v>102.12118978410024</v>
          </cell>
          <cell r="AV101">
            <v>118.65205303179815</v>
          </cell>
          <cell r="AW101">
            <v>124.36249025690378</v>
          </cell>
          <cell r="AX101">
            <v>118.90016373503573</v>
          </cell>
          <cell r="AY101">
            <v>111.08417958511687</v>
          </cell>
          <cell r="AZ101">
            <v>105.16536054113681</v>
          </cell>
          <cell r="BA101">
            <v>104.09916028486177</v>
          </cell>
        </row>
        <row r="104">
          <cell r="Y104" t="str">
            <v>CPGP</v>
          </cell>
        </row>
        <row r="105">
          <cell r="Y105" t="str">
            <v>CPGS</v>
          </cell>
          <cell r="AD105">
            <v>13.341386839999998</v>
          </cell>
          <cell r="AE105">
            <v>13.020454470000001</v>
          </cell>
          <cell r="AF105">
            <v>13.003359189999999</v>
          </cell>
          <cell r="AG105">
            <v>13.414010829999999</v>
          </cell>
          <cell r="AH105">
            <v>13.277421926306573</v>
          </cell>
          <cell r="AI105">
            <v>13.335283033124107</v>
          </cell>
          <cell r="AJ105">
            <v>13.58981190885372</v>
          </cell>
          <cell r="AK105">
            <v>13.308985672638016</v>
          </cell>
          <cell r="AL105">
            <v>13.273471880664138</v>
          </cell>
          <cell r="AM105">
            <v>13.598298662943687</v>
          </cell>
          <cell r="AN105">
            <v>13.344822389109229</v>
          </cell>
          <cell r="AO105">
            <v>13.345733094958163</v>
          </cell>
          <cell r="AP105">
            <v>13.773231738178531</v>
          </cell>
          <cell r="AQ105">
            <v>13.530107615376995</v>
          </cell>
          <cell r="AR105">
            <v>13.53802613013411</v>
          </cell>
          <cell r="AS105">
            <v>14.02270911792454</v>
          </cell>
          <cell r="AT105">
            <v>13.757717402058441</v>
          </cell>
          <cell r="AU105">
            <v>13.775581610008746</v>
          </cell>
          <cell r="AV105">
            <v>14.190298406495913</v>
          </cell>
          <cell r="AW105">
            <v>13.677837131309655</v>
          </cell>
          <cell r="AX105">
            <v>13.6280824139786</v>
          </cell>
          <cell r="AY105">
            <v>14.062489602916255</v>
          </cell>
          <cell r="AZ105">
            <v>13.805318879983504</v>
          </cell>
          <cell r="BA105">
            <v>13.795431446665221</v>
          </cell>
        </row>
        <row r="106">
          <cell r="Y106" t="str">
            <v>CPG</v>
          </cell>
          <cell r="AD106">
            <v>433.61950000000002</v>
          </cell>
          <cell r="AE106">
            <v>386.57729999999998</v>
          </cell>
          <cell r="AF106">
            <v>429.79859999999996</v>
          </cell>
          <cell r="AG106">
            <v>398.37170000000003</v>
          </cell>
          <cell r="AH106">
            <v>410.3</v>
          </cell>
          <cell r="AI106">
            <v>395.9</v>
          </cell>
          <cell r="AJ106">
            <v>412.9</v>
          </cell>
          <cell r="AK106">
            <v>412.9</v>
          </cell>
          <cell r="AL106">
            <v>399.6</v>
          </cell>
          <cell r="AM106">
            <v>410.5</v>
          </cell>
          <cell r="AN106">
            <v>382.4</v>
          </cell>
          <cell r="AO106">
            <v>373.9</v>
          </cell>
          <cell r="AP106">
            <v>402.6</v>
          </cell>
          <cell r="AQ106">
            <v>351.9</v>
          </cell>
          <cell r="AR106">
            <v>388.4</v>
          </cell>
          <cell r="AS106">
            <v>329.5</v>
          </cell>
          <cell r="AT106">
            <v>363.3</v>
          </cell>
          <cell r="AU106">
            <v>392</v>
          </cell>
          <cell r="AV106">
            <v>407.2</v>
          </cell>
          <cell r="AW106">
            <v>224.3</v>
          </cell>
          <cell r="AX106">
            <v>352.7</v>
          </cell>
          <cell r="AY106">
            <v>412</v>
          </cell>
          <cell r="AZ106">
            <v>387.6</v>
          </cell>
          <cell r="BA106">
            <v>373.9</v>
          </cell>
        </row>
        <row r="107">
          <cell r="Y107" t="str">
            <v>CPGI</v>
          </cell>
          <cell r="AD107">
            <v>8.7227305499999979</v>
          </cell>
          <cell r="AE107">
            <v>7.7388604999999995</v>
          </cell>
          <cell r="AF107">
            <v>8.7499676300000004</v>
          </cell>
          <cell r="AG107">
            <v>8.3547069699999987</v>
          </cell>
          <cell r="AH107">
            <v>8.2397221019950422</v>
          </cell>
          <cell r="AI107">
            <v>7.7593984281990602</v>
          </cell>
          <cell r="AJ107">
            <v>8.5542545993634569</v>
          </cell>
          <cell r="AK107">
            <v>8.2762183500292785</v>
          </cell>
          <cell r="AL107">
            <v>8.6019532439950765</v>
          </cell>
          <cell r="AM107">
            <v>8.8294103341385863</v>
          </cell>
          <cell r="AN107">
            <v>7.9948406552452491</v>
          </cell>
          <cell r="AO107">
            <v>7.7990441376196111</v>
          </cell>
          <cell r="AP107">
            <v>7.9114197621941988</v>
          </cell>
          <cell r="AQ107">
            <v>7.2228384935472505</v>
          </cell>
          <cell r="AR107">
            <v>7.6345390123956447</v>
          </cell>
          <cell r="AS107">
            <v>6.4984556282436472</v>
          </cell>
          <cell r="AT107">
            <v>7.4587539652695281</v>
          </cell>
          <cell r="AU107">
            <v>7.7194214881287824</v>
          </cell>
          <cell r="AV107">
            <v>8.0307277996080959</v>
          </cell>
          <cell r="AW107">
            <v>4.7513790657535599</v>
          </cell>
          <cell r="AX107">
            <v>7.0501300109779184</v>
          </cell>
          <cell r="AY107">
            <v>8.2889090857300118</v>
          </cell>
          <cell r="AZ107">
            <v>8.1016836704303845</v>
          </cell>
          <cell r="BA107">
            <v>7.5281185806924782</v>
          </cell>
        </row>
        <row r="108">
          <cell r="Y108" t="str">
            <v>CPGO</v>
          </cell>
          <cell r="AD108">
            <v>22.064117389999996</v>
          </cell>
          <cell r="AE108">
            <v>20.759314969999998</v>
          </cell>
          <cell r="AF108">
            <v>21.753326819999998</v>
          </cell>
          <cell r="AG108">
            <v>21.768717799999997</v>
          </cell>
          <cell r="AH108">
            <v>21.517144028301615</v>
          </cell>
          <cell r="AI108">
            <v>21.094681461323166</v>
          </cell>
          <cell r="AJ108">
            <v>22.144066508217179</v>
          </cell>
          <cell r="AK108">
            <v>21.585204022667295</v>
          </cell>
          <cell r="AL108">
            <v>21.875425124659216</v>
          </cell>
          <cell r="AM108">
            <v>22.427708997082274</v>
          </cell>
          <cell r="AN108">
            <v>21.339663044354477</v>
          </cell>
          <cell r="AO108">
            <v>21.144777232577773</v>
          </cell>
          <cell r="AP108">
            <v>21.68465150037273</v>
          </cell>
          <cell r="AQ108">
            <v>20.752946108924245</v>
          </cell>
          <cell r="AR108">
            <v>21.172565142529756</v>
          </cell>
          <cell r="AS108">
            <v>20.521164746168189</v>
          </cell>
          <cell r="AT108">
            <v>21.216471367327969</v>
          </cell>
          <cell r="AU108">
            <v>21.495003098137531</v>
          </cell>
          <cell r="AV108">
            <v>22.221026206104007</v>
          </cell>
          <cell r="AW108">
            <v>18.429216197063216</v>
          </cell>
          <cell r="AX108">
            <v>20.67821242495652</v>
          </cell>
          <cell r="AY108">
            <v>22.351398688646267</v>
          </cell>
          <cell r="AZ108">
            <v>21.907002550413889</v>
          </cell>
          <cell r="BA108">
            <v>21.323550027357697</v>
          </cell>
        </row>
        <row r="109">
          <cell r="Y109" t="str">
            <v>CPGE</v>
          </cell>
        </row>
        <row r="110">
          <cell r="Y110" t="str">
            <v>CPG</v>
          </cell>
          <cell r="AD110">
            <v>0</v>
          </cell>
          <cell r="AE110">
            <v>0.15340000000000001</v>
          </cell>
          <cell r="AF110">
            <v>0.1067</v>
          </cell>
          <cell r="AG110">
            <v>0.15530000000000002</v>
          </cell>
          <cell r="AH110">
            <v>0.3</v>
          </cell>
          <cell r="AI110">
            <v>0.3</v>
          </cell>
          <cell r="AJ110">
            <v>0.3</v>
          </cell>
          <cell r="AK110">
            <v>0.3</v>
          </cell>
          <cell r="AL110">
            <v>0.3</v>
          </cell>
          <cell r="AM110">
            <v>0.3</v>
          </cell>
          <cell r="AN110">
            <v>0.3</v>
          </cell>
          <cell r="AO110">
            <v>0.3</v>
          </cell>
          <cell r="AP110">
            <v>0.3</v>
          </cell>
          <cell r="AQ110">
            <v>0.3</v>
          </cell>
          <cell r="AR110">
            <v>0.3</v>
          </cell>
          <cell r="AS110">
            <v>0.3</v>
          </cell>
          <cell r="AT110">
            <v>0.3</v>
          </cell>
          <cell r="AU110">
            <v>0.3</v>
          </cell>
          <cell r="AV110">
            <v>0.3</v>
          </cell>
          <cell r="AW110">
            <v>0.3</v>
          </cell>
          <cell r="AX110">
            <v>0.3</v>
          </cell>
          <cell r="AY110">
            <v>0.3</v>
          </cell>
          <cell r="AZ110">
            <v>0.3</v>
          </cell>
          <cell r="BA110">
            <v>0.3</v>
          </cell>
        </row>
        <row r="111">
          <cell r="Y111" t="str">
            <v>CPGX</v>
          </cell>
          <cell r="AD111">
            <v>0</v>
          </cell>
          <cell r="AE111">
            <v>2.9979699999999995E-3</v>
          </cell>
          <cell r="AF111">
            <v>2.0575900000000002E-3</v>
          </cell>
          <cell r="AG111">
            <v>3.0599899999999998E-3</v>
          </cell>
          <cell r="AH111">
            <v>6.0246566673129737E-3</v>
          </cell>
          <cell r="AI111">
            <v>5.8798169448338426E-3</v>
          </cell>
          <cell r="AJ111">
            <v>6.0118100746162197E-3</v>
          </cell>
          <cell r="AK111">
            <v>6.0132368733562197E-3</v>
          </cell>
          <cell r="AL111">
            <v>6.4579228558521587E-3</v>
          </cell>
          <cell r="AM111">
            <v>6.2480465292121213E-3</v>
          </cell>
          <cell r="AN111">
            <v>6.272103024512486E-3</v>
          </cell>
          <cell r="AO111">
            <v>6.2575909100986453E-3</v>
          </cell>
          <cell r="AP111">
            <v>5.8952457244368095E-3</v>
          </cell>
          <cell r="AQ111">
            <v>5.9018230976532401E-3</v>
          </cell>
          <cell r="AR111">
            <v>5.8969147881531752E-3</v>
          </cell>
          <cell r="AS111">
            <v>5.9166515583401955E-3</v>
          </cell>
          <cell r="AT111">
            <v>5.9114401034430454E-3</v>
          </cell>
          <cell r="AU111">
            <v>5.9077205266291699E-3</v>
          </cell>
          <cell r="AV111">
            <v>5.9165479859588132E-3</v>
          </cell>
          <cell r="AW111">
            <v>5.9536946933841659E-3</v>
          </cell>
          <cell r="AX111">
            <v>5.9967082599755479E-3</v>
          </cell>
          <cell r="AY111">
            <v>6.0356134119393303E-3</v>
          </cell>
          <cell r="AZ111">
            <v>6.038454853274291E-3</v>
          </cell>
          <cell r="BA111">
            <v>6.0402128221656685E-3</v>
          </cell>
        </row>
        <row r="112">
          <cell r="Y112" t="str">
            <v>CPGV</v>
          </cell>
        </row>
        <row r="113">
          <cell r="Y113" t="str">
            <v>CTGP</v>
          </cell>
          <cell r="AD113">
            <v>8.2487556500000014</v>
          </cell>
          <cell r="AE113">
            <v>8.3883084199999995</v>
          </cell>
          <cell r="AF113">
            <v>8.5119813400000002</v>
          </cell>
          <cell r="AG113">
            <v>8.60616688</v>
          </cell>
          <cell r="AH113">
            <v>8.5227728487975991</v>
          </cell>
          <cell r="AI113">
            <v>8.5430908983473159</v>
          </cell>
          <cell r="AJ113">
            <v>8.544817405230603</v>
          </cell>
          <cell r="AK113">
            <v>8.586085503576232</v>
          </cell>
          <cell r="AL113">
            <v>8.7055297161927196</v>
          </cell>
          <cell r="AM113">
            <v>8.7071305331244009</v>
          </cell>
          <cell r="AN113">
            <v>8.6751707519871779</v>
          </cell>
          <cell r="AO113">
            <v>8.6710176474542795</v>
          </cell>
          <cell r="AP113">
            <v>8.7257160936780132</v>
          </cell>
          <cell r="AQ113">
            <v>8.6888834742188852</v>
          </cell>
          <cell r="AR113">
            <v>8.7376838999534048</v>
          </cell>
          <cell r="AS113">
            <v>8.7962185958670247</v>
          </cell>
          <cell r="AT113">
            <v>8.8625983628710703</v>
          </cell>
          <cell r="AU113">
            <v>8.9176296068705998</v>
          </cell>
          <cell r="AV113">
            <v>8.9917891506289642</v>
          </cell>
          <cell r="AW113">
            <v>8.9440958180903234</v>
          </cell>
          <cell r="AX113">
            <v>8.9890451700001517</v>
          </cell>
          <cell r="AY113">
            <v>9.0934880068314072</v>
          </cell>
          <cell r="AZ113">
            <v>9.1289024155237541</v>
          </cell>
          <cell r="BA113">
            <v>9.1561692271560968</v>
          </cell>
        </row>
        <row r="114">
          <cell r="Y114" t="str">
            <v>CTG</v>
          </cell>
          <cell r="AD114">
            <v>734.41190000000006</v>
          </cell>
          <cell r="AE114">
            <v>664.4751</v>
          </cell>
          <cell r="AF114">
            <v>626.02059999999994</v>
          </cell>
          <cell r="AG114">
            <v>690.35969999999998</v>
          </cell>
          <cell r="AH114">
            <v>604.5</v>
          </cell>
          <cell r="AI114">
            <v>533.79999999999995</v>
          </cell>
          <cell r="AJ114">
            <v>700</v>
          </cell>
          <cell r="AK114">
            <v>662.2</v>
          </cell>
          <cell r="AL114">
            <v>671</v>
          </cell>
          <cell r="AM114">
            <v>697.6</v>
          </cell>
          <cell r="AN114">
            <v>673.5</v>
          </cell>
          <cell r="AO114">
            <v>675.8</v>
          </cell>
          <cell r="AP114">
            <v>592.20000000000005</v>
          </cell>
          <cell r="AQ114">
            <v>485.7</v>
          </cell>
          <cell r="AR114">
            <v>573.79999999999995</v>
          </cell>
          <cell r="AS114">
            <v>620.29999999999995</v>
          </cell>
          <cell r="AT114">
            <v>700</v>
          </cell>
          <cell r="AU114">
            <v>677.5</v>
          </cell>
          <cell r="AV114">
            <v>657</v>
          </cell>
          <cell r="AW114">
            <v>526.79999999999995</v>
          </cell>
          <cell r="AX114">
            <v>677.5</v>
          </cell>
          <cell r="AY114">
            <v>657.1</v>
          </cell>
          <cell r="AZ114">
            <v>676.6</v>
          </cell>
          <cell r="BA114">
            <v>680.3</v>
          </cell>
        </row>
        <row r="115">
          <cell r="Y115" t="str">
            <v>CTGE</v>
          </cell>
          <cell r="AD115">
            <v>22.109024079999998</v>
          </cell>
          <cell r="AE115">
            <v>20.01947367</v>
          </cell>
          <cell r="AF115">
            <v>18.939158900000002</v>
          </cell>
          <cell r="AG115">
            <v>20.06934596</v>
          </cell>
          <cell r="AH115">
            <v>19.516106203715065</v>
          </cell>
          <cell r="AI115">
            <v>17.403668492406297</v>
          </cell>
          <cell r="AJ115">
            <v>23.033160227098801</v>
          </cell>
          <cell r="AK115">
            <v>21.976648436330251</v>
          </cell>
          <cell r="AL115">
            <v>22.115682612199528</v>
          </cell>
          <cell r="AM115">
            <v>22.965970854178657</v>
          </cell>
          <cell r="AN115">
            <v>22.185949793310428</v>
          </cell>
          <cell r="AO115">
            <v>22.357694385127143</v>
          </cell>
          <cell r="AP115">
            <v>20.049680011725236</v>
          </cell>
          <cell r="AQ115">
            <v>16.394710243391213</v>
          </cell>
          <cell r="AR115">
            <v>19.453480088241104</v>
          </cell>
          <cell r="AS115">
            <v>21.068008228529639</v>
          </cell>
          <cell r="AT115">
            <v>23.492658241022227</v>
          </cell>
          <cell r="AU115">
            <v>22.452862100645234</v>
          </cell>
          <cell r="AV115">
            <v>21.964135285685078</v>
          </cell>
          <cell r="AW115">
            <v>17.822447190428097</v>
          </cell>
          <cell r="AX115">
            <v>22.865625593276949</v>
          </cell>
          <cell r="AY115">
            <v>21.967488726300438</v>
          </cell>
          <cell r="AZ115">
            <v>22.427913503598329</v>
          </cell>
          <cell r="BA115">
            <v>22.632401206773039</v>
          </cell>
        </row>
        <row r="116">
          <cell r="Y116" t="str">
            <v>CTGO</v>
          </cell>
          <cell r="AD116">
            <v>30.357779729999997</v>
          </cell>
          <cell r="AE116">
            <v>28.407782089999998</v>
          </cell>
          <cell r="AF116">
            <v>27.451140240000001</v>
          </cell>
          <cell r="AG116">
            <v>28.67551284</v>
          </cell>
          <cell r="AH116">
            <v>28.038879052512662</v>
          </cell>
          <cell r="AI116">
            <v>25.946759390753613</v>
          </cell>
          <cell r="AJ116">
            <v>31.577977632329404</v>
          </cell>
          <cell r="AK116">
            <v>30.562733939906483</v>
          </cell>
          <cell r="AL116">
            <v>30.821212328392249</v>
          </cell>
          <cell r="AM116">
            <v>31.673101387303056</v>
          </cell>
          <cell r="AN116">
            <v>30.861120545297606</v>
          </cell>
          <cell r="AO116">
            <v>31.028712032581424</v>
          </cell>
          <cell r="AP116">
            <v>28.775396105403249</v>
          </cell>
          <cell r="AQ116">
            <v>25.0835937176101</v>
          </cell>
          <cell r="AR116">
            <v>28.191163988194511</v>
          </cell>
          <cell r="AS116">
            <v>29.864226824396663</v>
          </cell>
          <cell r="AT116">
            <v>32.355256603893295</v>
          </cell>
          <cell r="AU116">
            <v>31.370491707515832</v>
          </cell>
          <cell r="AV116">
            <v>30.955924436314042</v>
          </cell>
          <cell r="AW116">
            <v>26.766543008518418</v>
          </cell>
          <cell r="AX116">
            <v>31.854670763277099</v>
          </cell>
          <cell r="AY116">
            <v>31.060976733131845</v>
          </cell>
          <cell r="AZ116">
            <v>31.556815919122084</v>
          </cell>
          <cell r="BA116">
            <v>31.788570433929138</v>
          </cell>
        </row>
        <row r="117">
          <cell r="Y117" t="str">
            <v>AGC</v>
          </cell>
        </row>
        <row r="118">
          <cell r="Y118" t="str">
            <v>CTG</v>
          </cell>
          <cell r="AD118">
            <v>2.9000000000000001E-2</v>
          </cell>
          <cell r="AE118">
            <v>0</v>
          </cell>
          <cell r="AF118">
            <v>0.18440000000000001</v>
          </cell>
          <cell r="AG118">
            <v>6.4200000000000007E-2</v>
          </cell>
          <cell r="AH118">
            <v>0.3</v>
          </cell>
          <cell r="AI118">
            <v>0.3</v>
          </cell>
          <cell r="AJ118">
            <v>0.3</v>
          </cell>
          <cell r="AK118">
            <v>0.3</v>
          </cell>
          <cell r="AL118">
            <v>0.3</v>
          </cell>
          <cell r="AM118">
            <v>0.3</v>
          </cell>
          <cell r="AN118">
            <v>0.3</v>
          </cell>
          <cell r="AO118">
            <v>0.3</v>
          </cell>
          <cell r="AP118">
            <v>0.3</v>
          </cell>
          <cell r="AQ118">
            <v>0.3</v>
          </cell>
          <cell r="AR118">
            <v>0.3</v>
          </cell>
          <cell r="AS118">
            <v>0.3</v>
          </cell>
          <cell r="AT118">
            <v>0.3</v>
          </cell>
          <cell r="AU118">
            <v>0.3</v>
          </cell>
          <cell r="AV118">
            <v>0.3</v>
          </cell>
          <cell r="AW118">
            <v>0.3</v>
          </cell>
          <cell r="AX118">
            <v>0.3</v>
          </cell>
          <cell r="AY118">
            <v>0.3</v>
          </cell>
          <cell r="AZ118">
            <v>0.3</v>
          </cell>
          <cell r="BA118">
            <v>0.3</v>
          </cell>
        </row>
        <row r="119">
          <cell r="Y119" t="str">
            <v>CTGV</v>
          </cell>
          <cell r="AD119">
            <v>7.2195000000000007E-4</v>
          </cell>
          <cell r="AE119">
            <v>0</v>
          </cell>
          <cell r="AF119">
            <v>5.2242199999999999E-3</v>
          </cell>
          <cell r="AG119">
            <v>1.6488499999999999E-3</v>
          </cell>
          <cell r="AH119">
            <v>9.6854125080471799E-3</v>
          </cell>
          <cell r="AI119">
            <v>9.7810051474745037E-3</v>
          </cell>
          <cell r="AJ119">
            <v>9.8713543830423432E-3</v>
          </cell>
          <cell r="AK119">
            <v>9.956198325126963E-3</v>
          </cell>
          <cell r="AL119">
            <v>9.8877865628313848E-3</v>
          </cell>
          <cell r="AM119">
            <v>9.8764209521983899E-3</v>
          </cell>
          <cell r="AN119">
            <v>9.8823829814300365E-3</v>
          </cell>
          <cell r="AO119">
            <v>9.9249901088164279E-3</v>
          </cell>
          <cell r="AP119">
            <v>1.0156879438563948E-2</v>
          </cell>
          <cell r="AQ119">
            <v>1.0126442398635711E-2</v>
          </cell>
          <cell r="AR119">
            <v>1.0170867944357497E-2</v>
          </cell>
          <cell r="AS119">
            <v>1.0189267239334018E-2</v>
          </cell>
          <cell r="AT119">
            <v>1.006828210329524E-2</v>
          </cell>
          <cell r="AU119">
            <v>9.9422267604333137E-3</v>
          </cell>
          <cell r="AV119">
            <v>1.0029285518577661E-2</v>
          </cell>
          <cell r="AW119">
            <v>1.0149457397738095E-2</v>
          </cell>
          <cell r="AX119">
            <v>1.0125000262705658E-2</v>
          </cell>
          <cell r="AY119">
            <v>1.00292902418051E-2</v>
          </cell>
          <cell r="AZ119">
            <v>9.9443896705283755E-3</v>
          </cell>
          <cell r="BA119">
            <v>9.9804797325178767E-3</v>
          </cell>
        </row>
        <row r="121">
          <cell r="Y121" t="str">
            <v>AGC</v>
          </cell>
        </row>
      </sheetData>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obilizado a Remunerar (2)"/>
      <sheetName val="Folha1"/>
      <sheetName val="SAP.AEE"/>
      <sheetName val="SAP.GGS"/>
      <sheetName val="SAP.TEE"/>
      <sheetName val="2700"/>
      <sheetName val="2701"/>
      <sheetName val="2702"/>
      <sheetName val="2703"/>
      <sheetName val="Energias_URT"/>
      <sheetName val="Encargos Fixos"/>
      <sheetName val="Encargos Variáveis"/>
      <sheetName val="Energias e Combustíveis"/>
      <sheetName val="cmg"/>
      <sheetName val="Balanço Energético"/>
      <sheetName val="Resumo_mensal"/>
      <sheetName val="Resumo_anual"/>
      <sheetName val="Dados_Doc_Tarifas"/>
      <sheetName val="Imobilizado a Remunerar"/>
      <sheetName val="DesvComb"/>
      <sheetName val="Fact AEE"/>
      <sheetName val="Fact GGSTEE"/>
      <sheetName val="JurosDesvios"/>
      <sheetName val="Facturação AEE (Desvios Comb)"/>
      <sheetName val="Sobrecusto"/>
      <sheetName val="DR GGS"/>
      <sheetName val="DR TEE"/>
      <sheetName val="DR AEE"/>
    </sheetNames>
    <sheetDataSet>
      <sheetData sheetId="0" refreshError="1"/>
      <sheetData sheetId="1">
        <row r="2">
          <cell r="A2">
            <v>1</v>
          </cell>
        </row>
      </sheetData>
      <sheetData sheetId="2">
        <row r="1">
          <cell r="C1">
            <v>1</v>
          </cell>
          <cell r="D1">
            <v>2</v>
          </cell>
          <cell r="E1">
            <v>3</v>
          </cell>
          <cell r="F1">
            <v>4</v>
          </cell>
          <cell r="G1">
            <v>5</v>
          </cell>
          <cell r="H1">
            <v>6</v>
          </cell>
          <cell r="I1">
            <v>7</v>
          </cell>
          <cell r="J1">
            <v>8</v>
          </cell>
          <cell r="K1">
            <v>9</v>
          </cell>
          <cell r="L1">
            <v>10</v>
          </cell>
          <cell r="M1">
            <v>11</v>
          </cell>
          <cell r="N1">
            <v>12</v>
          </cell>
        </row>
        <row r="2">
          <cell r="A2">
            <v>6100000001</v>
          </cell>
          <cell r="C2">
            <v>0</v>
          </cell>
          <cell r="D2">
            <v>0</v>
          </cell>
          <cell r="E2">
            <v>0</v>
          </cell>
          <cell r="F2">
            <v>0</v>
          </cell>
          <cell r="G2">
            <v>0</v>
          </cell>
          <cell r="H2">
            <v>0</v>
          </cell>
          <cell r="I2">
            <v>0</v>
          </cell>
          <cell r="J2">
            <v>0</v>
          </cell>
          <cell r="K2">
            <v>0</v>
          </cell>
          <cell r="L2">
            <v>0</v>
          </cell>
          <cell r="M2">
            <v>0</v>
          </cell>
          <cell r="N2">
            <v>0</v>
          </cell>
        </row>
        <row r="3">
          <cell r="A3">
            <v>6130056000</v>
          </cell>
          <cell r="C3">
            <v>44249665.9799999</v>
          </cell>
          <cell r="D3">
            <v>44080459.379999995</v>
          </cell>
          <cell r="E3">
            <v>44809806.390000105</v>
          </cell>
          <cell r="F3">
            <v>0</v>
          </cell>
          <cell r="G3">
            <v>0</v>
          </cell>
          <cell r="H3">
            <v>0</v>
          </cell>
          <cell r="I3">
            <v>0</v>
          </cell>
          <cell r="J3">
            <v>0</v>
          </cell>
          <cell r="K3">
            <v>0</v>
          </cell>
          <cell r="L3">
            <v>0</v>
          </cell>
          <cell r="M3">
            <v>0</v>
          </cell>
          <cell r="N3">
            <v>0</v>
          </cell>
        </row>
        <row r="4">
          <cell r="A4">
            <v>6130058000</v>
          </cell>
          <cell r="C4">
            <v>49429081.530000001</v>
          </cell>
          <cell r="D4">
            <v>49178836.75</v>
          </cell>
          <cell r="E4">
            <v>49304247.520000011</v>
          </cell>
          <cell r="F4">
            <v>0</v>
          </cell>
          <cell r="G4">
            <v>0</v>
          </cell>
          <cell r="H4">
            <v>0</v>
          </cell>
          <cell r="I4">
            <v>0</v>
          </cell>
          <cell r="J4">
            <v>0</v>
          </cell>
          <cell r="K4">
            <v>0</v>
          </cell>
          <cell r="L4">
            <v>0</v>
          </cell>
          <cell r="M4">
            <v>0</v>
          </cell>
          <cell r="N4">
            <v>0</v>
          </cell>
        </row>
        <row r="5">
          <cell r="A5">
            <v>6130058001</v>
          </cell>
          <cell r="C5">
            <v>-41566.489999999903</v>
          </cell>
          <cell r="D5">
            <v>-41566.489999999991</v>
          </cell>
          <cell r="E5">
            <v>-41566.490000000107</v>
          </cell>
          <cell r="F5">
            <v>0</v>
          </cell>
          <cell r="G5">
            <v>0</v>
          </cell>
          <cell r="H5">
            <v>0</v>
          </cell>
          <cell r="I5">
            <v>0</v>
          </cell>
          <cell r="J5">
            <v>0</v>
          </cell>
          <cell r="K5">
            <v>0</v>
          </cell>
          <cell r="L5">
            <v>0</v>
          </cell>
          <cell r="M5">
            <v>0</v>
          </cell>
          <cell r="N5">
            <v>0</v>
          </cell>
        </row>
        <row r="6">
          <cell r="A6">
            <v>6130059000</v>
          </cell>
          <cell r="C6">
            <v>83665533.409999907</v>
          </cell>
          <cell r="D6">
            <v>79426385.220000088</v>
          </cell>
          <cell r="E6">
            <v>31969685.870000005</v>
          </cell>
          <cell r="F6">
            <v>0</v>
          </cell>
          <cell r="G6">
            <v>0</v>
          </cell>
          <cell r="H6">
            <v>0</v>
          </cell>
          <cell r="I6">
            <v>0</v>
          </cell>
          <cell r="J6">
            <v>0</v>
          </cell>
          <cell r="K6">
            <v>0</v>
          </cell>
          <cell r="L6">
            <v>0</v>
          </cell>
          <cell r="M6">
            <v>0</v>
          </cell>
          <cell r="N6">
            <v>0</v>
          </cell>
        </row>
        <row r="7">
          <cell r="A7">
            <v>6130059001</v>
          </cell>
          <cell r="C7">
            <v>0</v>
          </cell>
          <cell r="D7">
            <v>-149631.829999999</v>
          </cell>
          <cell r="E7">
            <v>-3978.2600000009988</v>
          </cell>
          <cell r="F7">
            <v>0</v>
          </cell>
          <cell r="G7">
            <v>0</v>
          </cell>
          <cell r="H7">
            <v>0</v>
          </cell>
          <cell r="I7">
            <v>0</v>
          </cell>
          <cell r="J7">
            <v>0</v>
          </cell>
          <cell r="K7">
            <v>0</v>
          </cell>
          <cell r="L7">
            <v>0</v>
          </cell>
          <cell r="M7">
            <v>0</v>
          </cell>
          <cell r="N7">
            <v>0</v>
          </cell>
        </row>
        <row r="8">
          <cell r="A8">
            <v>6130060000</v>
          </cell>
          <cell r="C8">
            <v>0</v>
          </cell>
          <cell r="D8">
            <v>0</v>
          </cell>
          <cell r="E8">
            <v>0</v>
          </cell>
          <cell r="F8">
            <v>0</v>
          </cell>
          <cell r="G8">
            <v>0</v>
          </cell>
          <cell r="H8">
            <v>0</v>
          </cell>
          <cell r="I8">
            <v>0</v>
          </cell>
          <cell r="J8">
            <v>0</v>
          </cell>
          <cell r="K8">
            <v>0</v>
          </cell>
          <cell r="L8">
            <v>0</v>
          </cell>
          <cell r="M8">
            <v>0</v>
          </cell>
          <cell r="N8">
            <v>0</v>
          </cell>
        </row>
        <row r="9">
          <cell r="A9">
            <v>6130061000</v>
          </cell>
          <cell r="C9">
            <v>0</v>
          </cell>
          <cell r="D9">
            <v>0</v>
          </cell>
          <cell r="E9">
            <v>0</v>
          </cell>
          <cell r="F9">
            <v>0</v>
          </cell>
          <cell r="G9">
            <v>0</v>
          </cell>
          <cell r="H9">
            <v>0</v>
          </cell>
          <cell r="I9">
            <v>0</v>
          </cell>
          <cell r="J9">
            <v>0</v>
          </cell>
          <cell r="K9">
            <v>0</v>
          </cell>
          <cell r="L9">
            <v>0</v>
          </cell>
          <cell r="M9">
            <v>0</v>
          </cell>
          <cell r="N9">
            <v>0</v>
          </cell>
        </row>
        <row r="10">
          <cell r="A10">
            <v>6130062000</v>
          </cell>
          <cell r="C10">
            <v>0</v>
          </cell>
          <cell r="D10">
            <v>0</v>
          </cell>
          <cell r="E10">
            <v>0</v>
          </cell>
          <cell r="F10">
            <v>0</v>
          </cell>
          <cell r="G10">
            <v>0</v>
          </cell>
          <cell r="H10">
            <v>0</v>
          </cell>
          <cell r="I10">
            <v>0</v>
          </cell>
          <cell r="J10">
            <v>0</v>
          </cell>
          <cell r="K10">
            <v>0</v>
          </cell>
          <cell r="L10">
            <v>0</v>
          </cell>
          <cell r="M10">
            <v>0</v>
          </cell>
          <cell r="N10">
            <v>0</v>
          </cell>
        </row>
        <row r="11">
          <cell r="A11">
            <v>6130063000</v>
          </cell>
          <cell r="C11">
            <v>0</v>
          </cell>
          <cell r="D11">
            <v>0</v>
          </cell>
          <cell r="E11">
            <v>0</v>
          </cell>
          <cell r="F11">
            <v>0</v>
          </cell>
          <cell r="G11">
            <v>0</v>
          </cell>
          <cell r="H11">
            <v>0</v>
          </cell>
          <cell r="I11">
            <v>0</v>
          </cell>
          <cell r="J11">
            <v>0</v>
          </cell>
          <cell r="K11">
            <v>0</v>
          </cell>
          <cell r="L11">
            <v>0</v>
          </cell>
          <cell r="M11">
            <v>0</v>
          </cell>
          <cell r="N11">
            <v>0</v>
          </cell>
        </row>
        <row r="12">
          <cell r="A12">
            <v>6130064000</v>
          </cell>
          <cell r="C12">
            <v>0</v>
          </cell>
          <cell r="D12">
            <v>0</v>
          </cell>
          <cell r="E12">
            <v>0</v>
          </cell>
          <cell r="F12">
            <v>0</v>
          </cell>
          <cell r="G12">
            <v>0</v>
          </cell>
          <cell r="H12">
            <v>0</v>
          </cell>
          <cell r="I12">
            <v>0</v>
          </cell>
          <cell r="J12">
            <v>0</v>
          </cell>
          <cell r="K12">
            <v>0</v>
          </cell>
          <cell r="L12">
            <v>0</v>
          </cell>
          <cell r="M12">
            <v>0</v>
          </cell>
          <cell r="N12">
            <v>0</v>
          </cell>
        </row>
        <row r="13">
          <cell r="A13">
            <v>6130065000</v>
          </cell>
          <cell r="C13">
            <v>1027164.21</v>
          </cell>
          <cell r="D13">
            <v>954815.94999998994</v>
          </cell>
          <cell r="E13">
            <v>538417.2200000002</v>
          </cell>
          <cell r="F13">
            <v>0</v>
          </cell>
          <cell r="G13">
            <v>0</v>
          </cell>
          <cell r="H13">
            <v>0</v>
          </cell>
          <cell r="I13">
            <v>0</v>
          </cell>
          <cell r="J13">
            <v>0</v>
          </cell>
          <cell r="K13">
            <v>0</v>
          </cell>
          <cell r="L13">
            <v>0</v>
          </cell>
          <cell r="M13">
            <v>0</v>
          </cell>
          <cell r="N13">
            <v>0</v>
          </cell>
        </row>
        <row r="14">
          <cell r="A14">
            <v>6130066000</v>
          </cell>
          <cell r="C14">
            <v>86620.229999999894</v>
          </cell>
          <cell r="D14">
            <v>86620.229999999108</v>
          </cell>
          <cell r="E14">
            <v>86620.230000001</v>
          </cell>
          <cell r="F14">
            <v>0</v>
          </cell>
          <cell r="G14">
            <v>0</v>
          </cell>
          <cell r="H14">
            <v>0</v>
          </cell>
          <cell r="I14">
            <v>0</v>
          </cell>
          <cell r="J14">
            <v>0</v>
          </cell>
          <cell r="K14">
            <v>0</v>
          </cell>
          <cell r="L14">
            <v>0</v>
          </cell>
          <cell r="M14">
            <v>0</v>
          </cell>
          <cell r="N14">
            <v>0</v>
          </cell>
        </row>
        <row r="15">
          <cell r="A15">
            <v>6130067000</v>
          </cell>
          <cell r="C15">
            <v>0</v>
          </cell>
          <cell r="D15">
            <v>0</v>
          </cell>
          <cell r="E15">
            <v>0</v>
          </cell>
          <cell r="F15">
            <v>0</v>
          </cell>
          <cell r="G15">
            <v>0</v>
          </cell>
          <cell r="H15">
            <v>0</v>
          </cell>
          <cell r="I15">
            <v>0</v>
          </cell>
          <cell r="J15">
            <v>0</v>
          </cell>
          <cell r="K15">
            <v>0</v>
          </cell>
          <cell r="L15">
            <v>0</v>
          </cell>
          <cell r="M15">
            <v>0</v>
          </cell>
          <cell r="N15">
            <v>0</v>
          </cell>
        </row>
        <row r="16">
          <cell r="A16">
            <v>6130068000</v>
          </cell>
          <cell r="C16">
            <v>0</v>
          </cell>
          <cell r="D16">
            <v>0</v>
          </cell>
          <cell r="E16">
            <v>12139893.529999901</v>
          </cell>
          <cell r="F16">
            <v>0</v>
          </cell>
          <cell r="G16">
            <v>0</v>
          </cell>
          <cell r="H16">
            <v>0</v>
          </cell>
          <cell r="I16">
            <v>0</v>
          </cell>
          <cell r="J16">
            <v>0</v>
          </cell>
          <cell r="K16">
            <v>0</v>
          </cell>
          <cell r="L16">
            <v>0</v>
          </cell>
          <cell r="M16">
            <v>0</v>
          </cell>
          <cell r="N16">
            <v>0</v>
          </cell>
        </row>
        <row r="17">
          <cell r="A17">
            <v>6130069000</v>
          </cell>
          <cell r="C17">
            <v>35452845.579999901</v>
          </cell>
          <cell r="D17">
            <v>33036262.859999992</v>
          </cell>
          <cell r="E17">
            <v>31627895.159999102</v>
          </cell>
          <cell r="F17">
            <v>0</v>
          </cell>
          <cell r="G17">
            <v>0</v>
          </cell>
          <cell r="H17">
            <v>0</v>
          </cell>
          <cell r="I17">
            <v>0</v>
          </cell>
          <cell r="J17">
            <v>0</v>
          </cell>
          <cell r="K17">
            <v>0</v>
          </cell>
          <cell r="L17">
            <v>0</v>
          </cell>
          <cell r="M17">
            <v>0</v>
          </cell>
          <cell r="N17">
            <v>0</v>
          </cell>
        </row>
        <row r="18">
          <cell r="A18">
            <v>6130070000</v>
          </cell>
          <cell r="C18">
            <v>4097972.66</v>
          </cell>
          <cell r="D18">
            <v>2698159.74</v>
          </cell>
          <cell r="E18">
            <v>3348133.3899999</v>
          </cell>
          <cell r="F18">
            <v>0</v>
          </cell>
          <cell r="G18">
            <v>0</v>
          </cell>
          <cell r="H18">
            <v>0</v>
          </cell>
          <cell r="I18">
            <v>0</v>
          </cell>
          <cell r="J18">
            <v>0</v>
          </cell>
          <cell r="K18">
            <v>0</v>
          </cell>
          <cell r="L18">
            <v>0</v>
          </cell>
          <cell r="M18">
            <v>0</v>
          </cell>
          <cell r="N18">
            <v>0</v>
          </cell>
        </row>
        <row r="19">
          <cell r="A19">
            <v>6130071000</v>
          </cell>
          <cell r="C19">
            <v>5814460.7999999896</v>
          </cell>
          <cell r="D19">
            <v>3644735.290000001</v>
          </cell>
          <cell r="E19">
            <v>13901981.809999911</v>
          </cell>
          <cell r="F19">
            <v>0</v>
          </cell>
          <cell r="G19">
            <v>0</v>
          </cell>
          <cell r="H19">
            <v>0</v>
          </cell>
          <cell r="I19">
            <v>0</v>
          </cell>
          <cell r="J19">
            <v>0</v>
          </cell>
          <cell r="K19">
            <v>0</v>
          </cell>
          <cell r="L19">
            <v>0</v>
          </cell>
          <cell r="M19">
            <v>0</v>
          </cell>
          <cell r="N19">
            <v>0</v>
          </cell>
        </row>
        <row r="20">
          <cell r="A20">
            <v>6130072000</v>
          </cell>
          <cell r="C20">
            <v>16821563.32</v>
          </cell>
          <cell r="D20">
            <v>17546964.329999901</v>
          </cell>
          <cell r="E20">
            <v>25002518.350000098</v>
          </cell>
          <cell r="F20">
            <v>0</v>
          </cell>
          <cell r="G20">
            <v>0</v>
          </cell>
          <cell r="H20">
            <v>0</v>
          </cell>
          <cell r="I20">
            <v>0</v>
          </cell>
          <cell r="J20">
            <v>0</v>
          </cell>
          <cell r="K20">
            <v>0</v>
          </cell>
          <cell r="L20">
            <v>0</v>
          </cell>
          <cell r="M20">
            <v>0</v>
          </cell>
          <cell r="N20">
            <v>0</v>
          </cell>
        </row>
        <row r="21">
          <cell r="A21">
            <v>6130073000</v>
          </cell>
          <cell r="C21">
            <v>2376255.1499999901</v>
          </cell>
          <cell r="D21">
            <v>-438962.25000000023</v>
          </cell>
          <cell r="E21">
            <v>4981677.41</v>
          </cell>
          <cell r="F21">
            <v>0</v>
          </cell>
          <cell r="G21">
            <v>0</v>
          </cell>
          <cell r="H21">
            <v>0</v>
          </cell>
          <cell r="I21">
            <v>0</v>
          </cell>
          <cell r="J21">
            <v>0</v>
          </cell>
          <cell r="K21">
            <v>0</v>
          </cell>
          <cell r="L21">
            <v>0</v>
          </cell>
          <cell r="M21">
            <v>0</v>
          </cell>
          <cell r="N21">
            <v>0</v>
          </cell>
        </row>
        <row r="22">
          <cell r="A22">
            <v>6130074000</v>
          </cell>
          <cell r="C22">
            <v>1561.96</v>
          </cell>
          <cell r="D22">
            <v>523.98999999998978</v>
          </cell>
          <cell r="E22">
            <v>1989.7600000000102</v>
          </cell>
          <cell r="F22">
            <v>0</v>
          </cell>
          <cell r="G22">
            <v>0</v>
          </cell>
          <cell r="H22">
            <v>0</v>
          </cell>
          <cell r="I22">
            <v>0</v>
          </cell>
          <cell r="J22">
            <v>0</v>
          </cell>
          <cell r="K22">
            <v>0</v>
          </cell>
          <cell r="L22">
            <v>0</v>
          </cell>
          <cell r="M22">
            <v>0</v>
          </cell>
          <cell r="N22">
            <v>0</v>
          </cell>
        </row>
        <row r="23">
          <cell r="A23">
            <v>6130075000</v>
          </cell>
          <cell r="C23">
            <v>18280808.18</v>
          </cell>
          <cell r="D23">
            <v>18664797.4799999</v>
          </cell>
          <cell r="E23">
            <v>13815958.8400001</v>
          </cell>
          <cell r="F23">
            <v>0</v>
          </cell>
          <cell r="G23">
            <v>0</v>
          </cell>
          <cell r="H23">
            <v>0</v>
          </cell>
          <cell r="I23">
            <v>0</v>
          </cell>
          <cell r="J23">
            <v>0</v>
          </cell>
          <cell r="K23">
            <v>0</v>
          </cell>
          <cell r="L23">
            <v>0</v>
          </cell>
          <cell r="M23">
            <v>0</v>
          </cell>
          <cell r="N23">
            <v>0</v>
          </cell>
        </row>
        <row r="24">
          <cell r="A24">
            <v>6130076000</v>
          </cell>
          <cell r="C24">
            <v>0</v>
          </cell>
          <cell r="D24">
            <v>0</v>
          </cell>
          <cell r="E24">
            <v>0</v>
          </cell>
          <cell r="F24">
            <v>0</v>
          </cell>
          <cell r="G24">
            <v>0</v>
          </cell>
          <cell r="H24">
            <v>0</v>
          </cell>
          <cell r="I24">
            <v>0</v>
          </cell>
          <cell r="J24">
            <v>0</v>
          </cell>
          <cell r="K24">
            <v>0</v>
          </cell>
          <cell r="L24">
            <v>0</v>
          </cell>
          <cell r="M24">
            <v>0</v>
          </cell>
          <cell r="N24">
            <v>0</v>
          </cell>
        </row>
        <row r="25">
          <cell r="A25">
            <v>6130076001</v>
          </cell>
          <cell r="C25">
            <v>0</v>
          </cell>
          <cell r="D25">
            <v>384776.989999999</v>
          </cell>
          <cell r="E25">
            <v>0</v>
          </cell>
          <cell r="F25">
            <v>0</v>
          </cell>
          <cell r="G25">
            <v>0</v>
          </cell>
          <cell r="H25">
            <v>0</v>
          </cell>
          <cell r="I25">
            <v>0</v>
          </cell>
          <cell r="J25">
            <v>0</v>
          </cell>
          <cell r="K25">
            <v>0</v>
          </cell>
          <cell r="L25">
            <v>0</v>
          </cell>
          <cell r="M25">
            <v>0</v>
          </cell>
          <cell r="N25">
            <v>0</v>
          </cell>
        </row>
        <row r="26">
          <cell r="A26">
            <v>6130077000</v>
          </cell>
          <cell r="C26">
            <v>685714</v>
          </cell>
          <cell r="D26">
            <v>256002.85999999905</v>
          </cell>
          <cell r="E26">
            <v>458564.76000000106</v>
          </cell>
          <cell r="F26">
            <v>0</v>
          </cell>
          <cell r="G26">
            <v>0</v>
          </cell>
          <cell r="H26">
            <v>0</v>
          </cell>
          <cell r="I26">
            <v>0</v>
          </cell>
          <cell r="J26">
            <v>0</v>
          </cell>
          <cell r="K26">
            <v>0</v>
          </cell>
          <cell r="L26">
            <v>0</v>
          </cell>
          <cell r="M26">
            <v>0</v>
          </cell>
          <cell r="N26">
            <v>0</v>
          </cell>
        </row>
        <row r="27">
          <cell r="A27">
            <v>6130078000</v>
          </cell>
          <cell r="C27">
            <v>0</v>
          </cell>
          <cell r="D27">
            <v>0</v>
          </cell>
          <cell r="E27">
            <v>0</v>
          </cell>
          <cell r="F27">
            <v>0</v>
          </cell>
          <cell r="G27">
            <v>0</v>
          </cell>
          <cell r="H27">
            <v>0</v>
          </cell>
          <cell r="I27">
            <v>0</v>
          </cell>
          <cell r="J27">
            <v>0</v>
          </cell>
          <cell r="K27">
            <v>0</v>
          </cell>
          <cell r="L27">
            <v>0</v>
          </cell>
          <cell r="M27">
            <v>0</v>
          </cell>
          <cell r="N27">
            <v>0</v>
          </cell>
        </row>
        <row r="28">
          <cell r="A28">
            <v>6130079000</v>
          </cell>
          <cell r="C28">
            <v>0</v>
          </cell>
          <cell r="D28">
            <v>0</v>
          </cell>
          <cell r="E28">
            <v>0</v>
          </cell>
          <cell r="F28">
            <v>0</v>
          </cell>
          <cell r="G28">
            <v>0</v>
          </cell>
          <cell r="H28">
            <v>0</v>
          </cell>
          <cell r="I28">
            <v>0</v>
          </cell>
          <cell r="J28">
            <v>0</v>
          </cell>
          <cell r="K28">
            <v>0</v>
          </cell>
          <cell r="L28">
            <v>0</v>
          </cell>
          <cell r="M28">
            <v>0</v>
          </cell>
          <cell r="N28">
            <v>0</v>
          </cell>
        </row>
        <row r="29">
          <cell r="A29">
            <v>6130080000</v>
          </cell>
          <cell r="C29">
            <v>0</v>
          </cell>
          <cell r="D29">
            <v>0</v>
          </cell>
          <cell r="E29">
            <v>0</v>
          </cell>
          <cell r="F29">
            <v>0</v>
          </cell>
          <cell r="G29">
            <v>0</v>
          </cell>
          <cell r="H29">
            <v>0</v>
          </cell>
          <cell r="I29">
            <v>0</v>
          </cell>
          <cell r="J29">
            <v>0</v>
          </cell>
          <cell r="K29">
            <v>0</v>
          </cell>
          <cell r="L29">
            <v>0</v>
          </cell>
          <cell r="M29">
            <v>0</v>
          </cell>
          <cell r="N29">
            <v>0</v>
          </cell>
        </row>
        <row r="30">
          <cell r="A30">
            <v>6130091000</v>
          </cell>
          <cell r="C30">
            <v>25294.2</v>
          </cell>
          <cell r="D30">
            <v>396012.33</v>
          </cell>
          <cell r="E30">
            <v>51251.099999999977</v>
          </cell>
          <cell r="F30">
            <v>0</v>
          </cell>
          <cell r="G30">
            <v>0</v>
          </cell>
          <cell r="H30">
            <v>0</v>
          </cell>
          <cell r="I30">
            <v>0</v>
          </cell>
          <cell r="J30">
            <v>0</v>
          </cell>
          <cell r="K30">
            <v>0</v>
          </cell>
          <cell r="L30">
            <v>0</v>
          </cell>
          <cell r="M30">
            <v>0</v>
          </cell>
          <cell r="N30">
            <v>0</v>
          </cell>
        </row>
        <row r="31">
          <cell r="A31">
            <v>6130091001</v>
          </cell>
          <cell r="C31">
            <v>0</v>
          </cell>
          <cell r="D31">
            <v>0</v>
          </cell>
          <cell r="E31">
            <v>0</v>
          </cell>
          <cell r="F31">
            <v>0</v>
          </cell>
          <cell r="G31">
            <v>0</v>
          </cell>
          <cell r="H31">
            <v>0</v>
          </cell>
          <cell r="I31">
            <v>0</v>
          </cell>
          <cell r="J31">
            <v>0</v>
          </cell>
          <cell r="K31">
            <v>0</v>
          </cell>
          <cell r="L31">
            <v>0</v>
          </cell>
          <cell r="M31">
            <v>0</v>
          </cell>
          <cell r="N31">
            <v>0</v>
          </cell>
        </row>
        <row r="32">
          <cell r="A32">
            <v>6130092000</v>
          </cell>
          <cell r="C32">
            <v>114187.8</v>
          </cell>
          <cell r="D32">
            <v>840994.549999999</v>
          </cell>
          <cell r="E32">
            <v>339104.82999999088</v>
          </cell>
          <cell r="F32">
            <v>0</v>
          </cell>
          <cell r="G32">
            <v>0</v>
          </cell>
          <cell r="H32">
            <v>0</v>
          </cell>
          <cell r="I32">
            <v>0</v>
          </cell>
          <cell r="J32">
            <v>0</v>
          </cell>
          <cell r="K32">
            <v>0</v>
          </cell>
          <cell r="L32">
            <v>0</v>
          </cell>
          <cell r="M32">
            <v>0</v>
          </cell>
          <cell r="N32">
            <v>0</v>
          </cell>
        </row>
        <row r="33">
          <cell r="A33">
            <v>6130097100</v>
          </cell>
          <cell r="C33">
            <v>-937654</v>
          </cell>
          <cell r="D33">
            <v>-933459</v>
          </cell>
          <cell r="E33">
            <v>-942007</v>
          </cell>
          <cell r="F33">
            <v>0</v>
          </cell>
          <cell r="G33">
            <v>0</v>
          </cell>
          <cell r="H33">
            <v>0</v>
          </cell>
          <cell r="I33">
            <v>0</v>
          </cell>
          <cell r="J33">
            <v>0</v>
          </cell>
          <cell r="K33">
            <v>0</v>
          </cell>
          <cell r="L33">
            <v>0</v>
          </cell>
          <cell r="M33">
            <v>0</v>
          </cell>
          <cell r="N33">
            <v>0</v>
          </cell>
        </row>
        <row r="34">
          <cell r="A34">
            <v>6130097200</v>
          </cell>
          <cell r="C34">
            <v>-7888668</v>
          </cell>
          <cell r="D34">
            <v>-10512649</v>
          </cell>
          <cell r="E34">
            <v>-15741235</v>
          </cell>
          <cell r="F34">
            <v>0</v>
          </cell>
          <cell r="G34">
            <v>0</v>
          </cell>
          <cell r="H34">
            <v>0</v>
          </cell>
          <cell r="I34">
            <v>0</v>
          </cell>
          <cell r="J34">
            <v>0</v>
          </cell>
          <cell r="K34">
            <v>0</v>
          </cell>
          <cell r="L34">
            <v>0</v>
          </cell>
          <cell r="M34">
            <v>0</v>
          </cell>
          <cell r="N34">
            <v>0</v>
          </cell>
        </row>
        <row r="35">
          <cell r="A35">
            <v>6130097300</v>
          </cell>
          <cell r="C35">
            <v>-6068763</v>
          </cell>
          <cell r="D35">
            <v>-6043173</v>
          </cell>
          <cell r="E35">
            <v>-6201371</v>
          </cell>
          <cell r="F35">
            <v>0</v>
          </cell>
          <cell r="G35">
            <v>0</v>
          </cell>
          <cell r="H35">
            <v>0</v>
          </cell>
          <cell r="I35">
            <v>0</v>
          </cell>
          <cell r="J35">
            <v>0</v>
          </cell>
          <cell r="K35">
            <v>0</v>
          </cell>
          <cell r="L35">
            <v>0</v>
          </cell>
          <cell r="M35">
            <v>0</v>
          </cell>
          <cell r="N35">
            <v>0</v>
          </cell>
        </row>
        <row r="36">
          <cell r="A36">
            <v>6130098100</v>
          </cell>
          <cell r="C36">
            <v>3172100</v>
          </cell>
          <cell r="D36">
            <v>3172380.7800000003</v>
          </cell>
          <cell r="E36">
            <v>3180459.0300000003</v>
          </cell>
          <cell r="F36">
            <v>0</v>
          </cell>
          <cell r="G36">
            <v>0</v>
          </cell>
          <cell r="H36">
            <v>0</v>
          </cell>
          <cell r="I36">
            <v>0</v>
          </cell>
          <cell r="J36">
            <v>0</v>
          </cell>
          <cell r="K36">
            <v>0</v>
          </cell>
          <cell r="L36">
            <v>0</v>
          </cell>
          <cell r="M36">
            <v>0</v>
          </cell>
          <cell r="N36">
            <v>0</v>
          </cell>
        </row>
        <row r="37">
          <cell r="A37">
            <v>6130099990</v>
          </cell>
          <cell r="C37">
            <v>0</v>
          </cell>
          <cell r="D37">
            <v>0</v>
          </cell>
          <cell r="E37">
            <v>0</v>
          </cell>
          <cell r="F37">
            <v>0</v>
          </cell>
          <cell r="G37">
            <v>0</v>
          </cell>
          <cell r="H37">
            <v>0</v>
          </cell>
          <cell r="I37">
            <v>0</v>
          </cell>
          <cell r="J37">
            <v>0</v>
          </cell>
          <cell r="K37">
            <v>0</v>
          </cell>
          <cell r="L37">
            <v>0</v>
          </cell>
          <cell r="M37">
            <v>0</v>
          </cell>
          <cell r="N37">
            <v>0</v>
          </cell>
        </row>
        <row r="38">
          <cell r="A38">
            <v>6163001000</v>
          </cell>
          <cell r="C38">
            <v>0</v>
          </cell>
          <cell r="D38">
            <v>0</v>
          </cell>
          <cell r="E38">
            <v>0</v>
          </cell>
          <cell r="F38">
            <v>0</v>
          </cell>
          <cell r="G38">
            <v>0</v>
          </cell>
          <cell r="H38">
            <v>0</v>
          </cell>
          <cell r="I38">
            <v>0</v>
          </cell>
          <cell r="J38">
            <v>0</v>
          </cell>
          <cell r="K38">
            <v>0</v>
          </cell>
          <cell r="L38">
            <v>0</v>
          </cell>
          <cell r="M38">
            <v>0</v>
          </cell>
          <cell r="N38">
            <v>0</v>
          </cell>
        </row>
        <row r="39">
          <cell r="A39">
            <v>6163002000</v>
          </cell>
          <cell r="C39">
            <v>0</v>
          </cell>
          <cell r="D39">
            <v>0</v>
          </cell>
          <cell r="E39">
            <v>0</v>
          </cell>
          <cell r="F39">
            <v>0</v>
          </cell>
          <cell r="G39">
            <v>0</v>
          </cell>
          <cell r="H39">
            <v>0</v>
          </cell>
          <cell r="I39">
            <v>0</v>
          </cell>
          <cell r="J39">
            <v>0</v>
          </cell>
          <cell r="K39">
            <v>0</v>
          </cell>
          <cell r="L39">
            <v>0</v>
          </cell>
          <cell r="M39">
            <v>0</v>
          </cell>
          <cell r="N39">
            <v>0</v>
          </cell>
        </row>
        <row r="40">
          <cell r="A40">
            <v>6200000001</v>
          </cell>
          <cell r="C40">
            <v>0</v>
          </cell>
          <cell r="D40">
            <v>0</v>
          </cell>
          <cell r="E40">
            <v>0</v>
          </cell>
          <cell r="F40">
            <v>0</v>
          </cell>
          <cell r="G40">
            <v>0</v>
          </cell>
          <cell r="H40">
            <v>0</v>
          </cell>
          <cell r="I40">
            <v>0</v>
          </cell>
          <cell r="J40">
            <v>0</v>
          </cell>
          <cell r="K40">
            <v>0</v>
          </cell>
          <cell r="L40">
            <v>0</v>
          </cell>
          <cell r="M40">
            <v>0</v>
          </cell>
          <cell r="N40">
            <v>0</v>
          </cell>
        </row>
        <row r="41">
          <cell r="A41">
            <v>6221101000</v>
          </cell>
          <cell r="C41">
            <v>0</v>
          </cell>
          <cell r="D41">
            <v>0</v>
          </cell>
          <cell r="E41">
            <v>0</v>
          </cell>
          <cell r="F41">
            <v>0</v>
          </cell>
          <cell r="G41">
            <v>0</v>
          </cell>
          <cell r="H41">
            <v>0</v>
          </cell>
          <cell r="I41">
            <v>0</v>
          </cell>
          <cell r="J41">
            <v>0</v>
          </cell>
          <cell r="K41">
            <v>0</v>
          </cell>
          <cell r="L41">
            <v>0</v>
          </cell>
          <cell r="M41">
            <v>0</v>
          </cell>
          <cell r="N41">
            <v>0</v>
          </cell>
        </row>
        <row r="42">
          <cell r="A42">
            <v>6221201000</v>
          </cell>
          <cell r="C42">
            <v>50.009999999999899</v>
          </cell>
          <cell r="D42">
            <v>0</v>
          </cell>
          <cell r="E42">
            <v>0</v>
          </cell>
          <cell r="F42">
            <v>0</v>
          </cell>
          <cell r="G42">
            <v>0</v>
          </cell>
          <cell r="H42">
            <v>0</v>
          </cell>
          <cell r="I42">
            <v>0</v>
          </cell>
          <cell r="J42">
            <v>0</v>
          </cell>
          <cell r="K42">
            <v>0</v>
          </cell>
          <cell r="L42">
            <v>0</v>
          </cell>
          <cell r="M42">
            <v>0</v>
          </cell>
          <cell r="N42">
            <v>0</v>
          </cell>
        </row>
        <row r="43">
          <cell r="A43">
            <v>6221202000</v>
          </cell>
          <cell r="C43">
            <v>0</v>
          </cell>
          <cell r="D43">
            <v>0</v>
          </cell>
          <cell r="E43">
            <v>0</v>
          </cell>
          <cell r="F43">
            <v>0</v>
          </cell>
          <cell r="G43">
            <v>0</v>
          </cell>
          <cell r="H43">
            <v>0</v>
          </cell>
          <cell r="I43">
            <v>0</v>
          </cell>
          <cell r="J43">
            <v>0</v>
          </cell>
          <cell r="K43">
            <v>0</v>
          </cell>
          <cell r="L43">
            <v>0</v>
          </cell>
          <cell r="M43">
            <v>0</v>
          </cell>
          <cell r="N43">
            <v>0</v>
          </cell>
        </row>
        <row r="44">
          <cell r="A44">
            <v>6221301000</v>
          </cell>
          <cell r="C44">
            <v>78.45</v>
          </cell>
          <cell r="D44">
            <v>0</v>
          </cell>
          <cell r="E44">
            <v>88.71</v>
          </cell>
          <cell r="F44">
            <v>0</v>
          </cell>
          <cell r="G44">
            <v>0</v>
          </cell>
          <cell r="H44">
            <v>0</v>
          </cell>
          <cell r="I44">
            <v>0</v>
          </cell>
          <cell r="J44">
            <v>0</v>
          </cell>
          <cell r="K44">
            <v>0</v>
          </cell>
          <cell r="L44">
            <v>0</v>
          </cell>
          <cell r="M44">
            <v>0</v>
          </cell>
          <cell r="N44">
            <v>0</v>
          </cell>
        </row>
        <row r="45">
          <cell r="A45">
            <v>6221401000</v>
          </cell>
          <cell r="C45">
            <v>0</v>
          </cell>
          <cell r="D45">
            <v>0</v>
          </cell>
          <cell r="E45">
            <v>0</v>
          </cell>
          <cell r="F45">
            <v>0</v>
          </cell>
          <cell r="G45">
            <v>0</v>
          </cell>
          <cell r="H45">
            <v>0</v>
          </cell>
          <cell r="I45">
            <v>0</v>
          </cell>
          <cell r="J45">
            <v>0</v>
          </cell>
          <cell r="K45">
            <v>0</v>
          </cell>
          <cell r="L45">
            <v>0</v>
          </cell>
          <cell r="M45">
            <v>0</v>
          </cell>
          <cell r="N45">
            <v>0</v>
          </cell>
        </row>
        <row r="46">
          <cell r="A46">
            <v>6221501000</v>
          </cell>
          <cell r="C46">
            <v>0</v>
          </cell>
          <cell r="D46">
            <v>14.5299999999999</v>
          </cell>
          <cell r="E46">
            <v>0</v>
          </cell>
          <cell r="F46">
            <v>0</v>
          </cell>
          <cell r="G46">
            <v>0</v>
          </cell>
          <cell r="H46">
            <v>0</v>
          </cell>
          <cell r="I46">
            <v>0</v>
          </cell>
          <cell r="J46">
            <v>0</v>
          </cell>
          <cell r="K46">
            <v>0</v>
          </cell>
          <cell r="L46">
            <v>0</v>
          </cell>
          <cell r="M46">
            <v>0</v>
          </cell>
          <cell r="N46">
            <v>0</v>
          </cell>
        </row>
        <row r="47">
          <cell r="A47">
            <v>6221502000</v>
          </cell>
          <cell r="C47">
            <v>0</v>
          </cell>
          <cell r="D47">
            <v>0</v>
          </cell>
          <cell r="E47">
            <v>0</v>
          </cell>
          <cell r="F47">
            <v>0</v>
          </cell>
          <cell r="G47">
            <v>0</v>
          </cell>
          <cell r="H47">
            <v>0</v>
          </cell>
          <cell r="I47">
            <v>0</v>
          </cell>
          <cell r="J47">
            <v>0</v>
          </cell>
          <cell r="K47">
            <v>0</v>
          </cell>
          <cell r="L47">
            <v>0</v>
          </cell>
          <cell r="M47">
            <v>0</v>
          </cell>
          <cell r="N47">
            <v>0</v>
          </cell>
        </row>
        <row r="48">
          <cell r="A48">
            <v>6221503000</v>
          </cell>
          <cell r="C48">
            <v>0</v>
          </cell>
          <cell r="D48">
            <v>0</v>
          </cell>
          <cell r="E48">
            <v>0</v>
          </cell>
          <cell r="F48">
            <v>0</v>
          </cell>
          <cell r="G48">
            <v>0</v>
          </cell>
          <cell r="H48">
            <v>0</v>
          </cell>
          <cell r="I48">
            <v>0</v>
          </cell>
          <cell r="J48">
            <v>0</v>
          </cell>
          <cell r="K48">
            <v>0</v>
          </cell>
          <cell r="L48">
            <v>0</v>
          </cell>
          <cell r="M48">
            <v>0</v>
          </cell>
          <cell r="N48">
            <v>0</v>
          </cell>
        </row>
        <row r="49">
          <cell r="A49">
            <v>6221601000</v>
          </cell>
          <cell r="C49">
            <v>125.9</v>
          </cell>
          <cell r="D49">
            <v>45.16</v>
          </cell>
          <cell r="E49">
            <v>7.1999999999989939</v>
          </cell>
          <cell r="F49">
            <v>0</v>
          </cell>
          <cell r="G49">
            <v>0</v>
          </cell>
          <cell r="H49">
            <v>0</v>
          </cell>
          <cell r="I49">
            <v>0</v>
          </cell>
          <cell r="J49">
            <v>0</v>
          </cell>
          <cell r="K49">
            <v>0</v>
          </cell>
          <cell r="L49">
            <v>0</v>
          </cell>
          <cell r="M49">
            <v>0</v>
          </cell>
          <cell r="N49">
            <v>0</v>
          </cell>
        </row>
        <row r="50">
          <cell r="A50">
            <v>6221701000</v>
          </cell>
          <cell r="C50">
            <v>265.75</v>
          </cell>
          <cell r="D50">
            <v>111.31</v>
          </cell>
          <cell r="E50">
            <v>7.4399999999999977</v>
          </cell>
          <cell r="F50">
            <v>0</v>
          </cell>
          <cell r="G50">
            <v>0</v>
          </cell>
          <cell r="H50">
            <v>0</v>
          </cell>
          <cell r="I50">
            <v>0</v>
          </cell>
          <cell r="J50">
            <v>0</v>
          </cell>
          <cell r="K50">
            <v>0</v>
          </cell>
          <cell r="L50">
            <v>0</v>
          </cell>
          <cell r="M50">
            <v>0</v>
          </cell>
          <cell r="N50">
            <v>0</v>
          </cell>
        </row>
        <row r="51">
          <cell r="A51">
            <v>6221702000</v>
          </cell>
          <cell r="C51">
            <v>0</v>
          </cell>
          <cell r="D51">
            <v>445.8</v>
          </cell>
          <cell r="E51">
            <v>100.09999999999894</v>
          </cell>
          <cell r="F51">
            <v>0</v>
          </cell>
          <cell r="G51">
            <v>0</v>
          </cell>
          <cell r="H51">
            <v>0</v>
          </cell>
          <cell r="I51">
            <v>0</v>
          </cell>
          <cell r="J51">
            <v>0</v>
          </cell>
          <cell r="K51">
            <v>0</v>
          </cell>
          <cell r="L51">
            <v>0</v>
          </cell>
          <cell r="M51">
            <v>0</v>
          </cell>
          <cell r="N51">
            <v>0</v>
          </cell>
        </row>
        <row r="52">
          <cell r="A52">
            <v>6221801000</v>
          </cell>
          <cell r="C52">
            <v>0</v>
          </cell>
          <cell r="D52">
            <v>0</v>
          </cell>
          <cell r="E52">
            <v>0</v>
          </cell>
          <cell r="F52">
            <v>0</v>
          </cell>
          <cell r="G52">
            <v>0</v>
          </cell>
          <cell r="H52">
            <v>0</v>
          </cell>
          <cell r="I52">
            <v>0</v>
          </cell>
          <cell r="J52">
            <v>0</v>
          </cell>
          <cell r="K52">
            <v>0</v>
          </cell>
          <cell r="L52">
            <v>0</v>
          </cell>
          <cell r="M52">
            <v>0</v>
          </cell>
          <cell r="N52">
            <v>0</v>
          </cell>
        </row>
        <row r="53">
          <cell r="A53">
            <v>6221901000</v>
          </cell>
          <cell r="C53">
            <v>0</v>
          </cell>
          <cell r="D53">
            <v>0</v>
          </cell>
          <cell r="E53">
            <v>0</v>
          </cell>
          <cell r="F53">
            <v>0</v>
          </cell>
          <cell r="G53">
            <v>0</v>
          </cell>
          <cell r="H53">
            <v>0</v>
          </cell>
          <cell r="I53">
            <v>0</v>
          </cell>
          <cell r="J53">
            <v>0</v>
          </cell>
          <cell r="K53">
            <v>0</v>
          </cell>
          <cell r="L53">
            <v>0</v>
          </cell>
          <cell r="M53">
            <v>0</v>
          </cell>
          <cell r="N53">
            <v>0</v>
          </cell>
        </row>
        <row r="54">
          <cell r="A54">
            <v>6221902000</v>
          </cell>
          <cell r="C54">
            <v>0</v>
          </cell>
          <cell r="D54">
            <v>0</v>
          </cell>
          <cell r="E54">
            <v>0</v>
          </cell>
          <cell r="F54">
            <v>0</v>
          </cell>
          <cell r="G54">
            <v>0</v>
          </cell>
          <cell r="H54">
            <v>0</v>
          </cell>
          <cell r="I54">
            <v>0</v>
          </cell>
          <cell r="J54">
            <v>0</v>
          </cell>
          <cell r="K54">
            <v>0</v>
          </cell>
          <cell r="L54">
            <v>0</v>
          </cell>
          <cell r="M54">
            <v>0</v>
          </cell>
          <cell r="N54">
            <v>0</v>
          </cell>
        </row>
        <row r="55">
          <cell r="A55">
            <v>6221903000</v>
          </cell>
          <cell r="C55">
            <v>0</v>
          </cell>
          <cell r="D55">
            <v>0</v>
          </cell>
          <cell r="E55">
            <v>0</v>
          </cell>
          <cell r="F55">
            <v>0</v>
          </cell>
          <cell r="G55">
            <v>0</v>
          </cell>
          <cell r="H55">
            <v>0</v>
          </cell>
          <cell r="I55">
            <v>0</v>
          </cell>
          <cell r="J55">
            <v>0</v>
          </cell>
          <cell r="K55">
            <v>0</v>
          </cell>
          <cell r="L55">
            <v>0</v>
          </cell>
          <cell r="M55">
            <v>0</v>
          </cell>
          <cell r="N55">
            <v>0</v>
          </cell>
        </row>
        <row r="56">
          <cell r="A56">
            <v>6221904000</v>
          </cell>
          <cell r="C56">
            <v>0</v>
          </cell>
          <cell r="D56">
            <v>0</v>
          </cell>
          <cell r="E56">
            <v>0</v>
          </cell>
          <cell r="F56">
            <v>0</v>
          </cell>
          <cell r="G56">
            <v>0</v>
          </cell>
          <cell r="H56">
            <v>0</v>
          </cell>
          <cell r="I56">
            <v>0</v>
          </cell>
          <cell r="J56">
            <v>0</v>
          </cell>
          <cell r="K56">
            <v>0</v>
          </cell>
          <cell r="L56">
            <v>0</v>
          </cell>
          <cell r="M56">
            <v>0</v>
          </cell>
          <cell r="N56">
            <v>0</v>
          </cell>
        </row>
        <row r="57">
          <cell r="A57">
            <v>6221905000</v>
          </cell>
          <cell r="C57">
            <v>0</v>
          </cell>
          <cell r="D57">
            <v>50.82</v>
          </cell>
          <cell r="E57">
            <v>24.199999999999896</v>
          </cell>
          <cell r="F57">
            <v>0</v>
          </cell>
          <cell r="G57">
            <v>0</v>
          </cell>
          <cell r="H57">
            <v>0</v>
          </cell>
          <cell r="I57">
            <v>0</v>
          </cell>
          <cell r="J57">
            <v>0</v>
          </cell>
          <cell r="K57">
            <v>0</v>
          </cell>
          <cell r="L57">
            <v>0</v>
          </cell>
          <cell r="M57">
            <v>0</v>
          </cell>
          <cell r="N57">
            <v>0</v>
          </cell>
        </row>
        <row r="58">
          <cell r="A58">
            <v>6221906000</v>
          </cell>
          <cell r="C58">
            <v>0</v>
          </cell>
          <cell r="D58">
            <v>0</v>
          </cell>
          <cell r="E58">
            <v>0</v>
          </cell>
          <cell r="F58">
            <v>0</v>
          </cell>
          <cell r="G58">
            <v>0</v>
          </cell>
          <cell r="H58">
            <v>0</v>
          </cell>
          <cell r="I58">
            <v>0</v>
          </cell>
          <cell r="J58">
            <v>0</v>
          </cell>
          <cell r="K58">
            <v>0</v>
          </cell>
          <cell r="L58">
            <v>0</v>
          </cell>
          <cell r="M58">
            <v>0</v>
          </cell>
          <cell r="N58">
            <v>0</v>
          </cell>
        </row>
        <row r="59">
          <cell r="A59">
            <v>6221911000</v>
          </cell>
          <cell r="C59">
            <v>0</v>
          </cell>
          <cell r="D59">
            <v>0</v>
          </cell>
          <cell r="E59">
            <v>0</v>
          </cell>
          <cell r="F59">
            <v>0</v>
          </cell>
          <cell r="G59">
            <v>0</v>
          </cell>
          <cell r="H59">
            <v>0</v>
          </cell>
          <cell r="I59">
            <v>0</v>
          </cell>
          <cell r="J59">
            <v>0</v>
          </cell>
          <cell r="K59">
            <v>0</v>
          </cell>
          <cell r="L59">
            <v>0</v>
          </cell>
          <cell r="M59">
            <v>0</v>
          </cell>
          <cell r="N59">
            <v>0</v>
          </cell>
        </row>
        <row r="60">
          <cell r="A60">
            <v>6221921000</v>
          </cell>
          <cell r="C60">
            <v>0</v>
          </cell>
          <cell r="D60">
            <v>0</v>
          </cell>
          <cell r="E60">
            <v>0</v>
          </cell>
          <cell r="F60">
            <v>0</v>
          </cell>
          <cell r="G60">
            <v>0</v>
          </cell>
          <cell r="H60">
            <v>0</v>
          </cell>
          <cell r="I60">
            <v>0</v>
          </cell>
          <cell r="J60">
            <v>0</v>
          </cell>
          <cell r="K60">
            <v>0</v>
          </cell>
          <cell r="L60">
            <v>0</v>
          </cell>
          <cell r="M60">
            <v>0</v>
          </cell>
          <cell r="N60">
            <v>0</v>
          </cell>
        </row>
        <row r="61">
          <cell r="A61">
            <v>6221922000</v>
          </cell>
          <cell r="C61">
            <v>0</v>
          </cell>
          <cell r="D61">
            <v>0</v>
          </cell>
          <cell r="E61">
            <v>0</v>
          </cell>
          <cell r="F61">
            <v>0</v>
          </cell>
          <cell r="G61">
            <v>0</v>
          </cell>
          <cell r="H61">
            <v>0</v>
          </cell>
          <cell r="I61">
            <v>0</v>
          </cell>
          <cell r="J61">
            <v>0</v>
          </cell>
          <cell r="K61">
            <v>0</v>
          </cell>
          <cell r="L61">
            <v>0</v>
          </cell>
          <cell r="M61">
            <v>0</v>
          </cell>
          <cell r="N61">
            <v>0</v>
          </cell>
        </row>
        <row r="62">
          <cell r="A62">
            <v>6221931000</v>
          </cell>
          <cell r="C62">
            <v>0</v>
          </cell>
          <cell r="D62">
            <v>0</v>
          </cell>
          <cell r="E62">
            <v>0</v>
          </cell>
          <cell r="F62">
            <v>0</v>
          </cell>
          <cell r="G62">
            <v>0</v>
          </cell>
          <cell r="H62">
            <v>0</v>
          </cell>
          <cell r="I62">
            <v>0</v>
          </cell>
          <cell r="J62">
            <v>0</v>
          </cell>
          <cell r="K62">
            <v>0</v>
          </cell>
          <cell r="L62">
            <v>0</v>
          </cell>
          <cell r="M62">
            <v>0</v>
          </cell>
          <cell r="N62">
            <v>0</v>
          </cell>
        </row>
        <row r="63">
          <cell r="A63">
            <v>6221940000</v>
          </cell>
          <cell r="C63">
            <v>0</v>
          </cell>
          <cell r="D63">
            <v>0</v>
          </cell>
          <cell r="E63">
            <v>0</v>
          </cell>
          <cell r="F63">
            <v>0</v>
          </cell>
          <cell r="G63">
            <v>0</v>
          </cell>
          <cell r="H63">
            <v>0</v>
          </cell>
          <cell r="I63">
            <v>0</v>
          </cell>
          <cell r="J63">
            <v>0</v>
          </cell>
          <cell r="K63">
            <v>0</v>
          </cell>
          <cell r="L63">
            <v>0</v>
          </cell>
          <cell r="M63">
            <v>0</v>
          </cell>
          <cell r="N63">
            <v>0</v>
          </cell>
        </row>
        <row r="64">
          <cell r="A64">
            <v>6221941000</v>
          </cell>
          <cell r="C64">
            <v>0</v>
          </cell>
          <cell r="D64">
            <v>0</v>
          </cell>
          <cell r="E64">
            <v>0</v>
          </cell>
          <cell r="F64">
            <v>0</v>
          </cell>
          <cell r="G64">
            <v>0</v>
          </cell>
          <cell r="H64">
            <v>0</v>
          </cell>
          <cell r="I64">
            <v>0</v>
          </cell>
          <cell r="J64">
            <v>0</v>
          </cell>
          <cell r="K64">
            <v>0</v>
          </cell>
          <cell r="L64">
            <v>0</v>
          </cell>
          <cell r="M64">
            <v>0</v>
          </cell>
          <cell r="N64">
            <v>0</v>
          </cell>
        </row>
        <row r="65">
          <cell r="A65">
            <v>6221942000</v>
          </cell>
          <cell r="C65">
            <v>0</v>
          </cell>
          <cell r="D65">
            <v>0</v>
          </cell>
          <cell r="E65">
            <v>0</v>
          </cell>
          <cell r="F65">
            <v>0</v>
          </cell>
          <cell r="G65">
            <v>0</v>
          </cell>
          <cell r="H65">
            <v>0</v>
          </cell>
          <cell r="I65">
            <v>0</v>
          </cell>
          <cell r="J65">
            <v>0</v>
          </cell>
          <cell r="K65">
            <v>0</v>
          </cell>
          <cell r="L65">
            <v>0</v>
          </cell>
          <cell r="M65">
            <v>0</v>
          </cell>
          <cell r="N65">
            <v>0</v>
          </cell>
        </row>
        <row r="66">
          <cell r="A66">
            <v>6221944000</v>
          </cell>
          <cell r="C66">
            <v>0</v>
          </cell>
          <cell r="D66">
            <v>0</v>
          </cell>
          <cell r="E66">
            <v>0</v>
          </cell>
          <cell r="F66">
            <v>0</v>
          </cell>
          <cell r="G66">
            <v>0</v>
          </cell>
          <cell r="H66">
            <v>0</v>
          </cell>
          <cell r="I66">
            <v>0</v>
          </cell>
          <cell r="J66">
            <v>0</v>
          </cell>
          <cell r="K66">
            <v>0</v>
          </cell>
          <cell r="L66">
            <v>0</v>
          </cell>
          <cell r="M66">
            <v>0</v>
          </cell>
          <cell r="N66">
            <v>0</v>
          </cell>
        </row>
        <row r="67">
          <cell r="A67">
            <v>6221946000</v>
          </cell>
          <cell r="C67">
            <v>0</v>
          </cell>
          <cell r="D67">
            <v>0</v>
          </cell>
          <cell r="E67">
            <v>0</v>
          </cell>
          <cell r="F67">
            <v>0</v>
          </cell>
          <cell r="G67">
            <v>0</v>
          </cell>
          <cell r="H67">
            <v>0</v>
          </cell>
          <cell r="I67">
            <v>0</v>
          </cell>
          <cell r="J67">
            <v>0</v>
          </cell>
          <cell r="K67">
            <v>0</v>
          </cell>
          <cell r="L67">
            <v>0</v>
          </cell>
          <cell r="M67">
            <v>0</v>
          </cell>
          <cell r="N67">
            <v>0</v>
          </cell>
        </row>
        <row r="68">
          <cell r="A68">
            <v>6221947000</v>
          </cell>
          <cell r="C68">
            <v>0</v>
          </cell>
          <cell r="D68">
            <v>0</v>
          </cell>
          <cell r="E68">
            <v>0</v>
          </cell>
          <cell r="F68">
            <v>0</v>
          </cell>
          <cell r="G68">
            <v>0</v>
          </cell>
          <cell r="H68">
            <v>0</v>
          </cell>
          <cell r="I68">
            <v>0</v>
          </cell>
          <cell r="J68">
            <v>0</v>
          </cell>
          <cell r="K68">
            <v>0</v>
          </cell>
          <cell r="L68">
            <v>0</v>
          </cell>
          <cell r="M68">
            <v>0</v>
          </cell>
          <cell r="N68">
            <v>0</v>
          </cell>
        </row>
        <row r="69">
          <cell r="A69">
            <v>6221948000</v>
          </cell>
          <cell r="C69">
            <v>0</v>
          </cell>
          <cell r="D69">
            <v>0</v>
          </cell>
          <cell r="E69">
            <v>0</v>
          </cell>
          <cell r="F69">
            <v>0</v>
          </cell>
          <cell r="G69">
            <v>0</v>
          </cell>
          <cell r="H69">
            <v>0</v>
          </cell>
          <cell r="I69">
            <v>0</v>
          </cell>
          <cell r="J69">
            <v>0</v>
          </cell>
          <cell r="K69">
            <v>0</v>
          </cell>
          <cell r="L69">
            <v>0</v>
          </cell>
          <cell r="M69">
            <v>0</v>
          </cell>
          <cell r="N69">
            <v>0</v>
          </cell>
        </row>
        <row r="70">
          <cell r="A70">
            <v>6221999000</v>
          </cell>
          <cell r="C70">
            <v>307.76999999999902</v>
          </cell>
          <cell r="D70">
            <v>307.77000000000004</v>
          </cell>
          <cell r="E70">
            <v>307.77</v>
          </cell>
          <cell r="F70">
            <v>0</v>
          </cell>
          <cell r="G70">
            <v>0</v>
          </cell>
          <cell r="H70">
            <v>0</v>
          </cell>
          <cell r="I70">
            <v>0</v>
          </cell>
          <cell r="J70">
            <v>0</v>
          </cell>
          <cell r="K70">
            <v>0</v>
          </cell>
          <cell r="L70">
            <v>0</v>
          </cell>
          <cell r="M70">
            <v>0</v>
          </cell>
          <cell r="N70">
            <v>0</v>
          </cell>
        </row>
        <row r="71">
          <cell r="A71">
            <v>6222101000</v>
          </cell>
          <cell r="C71">
            <v>2780.32</v>
          </cell>
          <cell r="D71">
            <v>3300.0899999999897</v>
          </cell>
          <cell r="E71">
            <v>1647.4899999999998</v>
          </cell>
          <cell r="F71">
            <v>0</v>
          </cell>
          <cell r="G71">
            <v>0</v>
          </cell>
          <cell r="H71">
            <v>0</v>
          </cell>
          <cell r="I71">
            <v>0</v>
          </cell>
          <cell r="J71">
            <v>0</v>
          </cell>
          <cell r="K71">
            <v>0</v>
          </cell>
          <cell r="L71">
            <v>0</v>
          </cell>
          <cell r="M71">
            <v>0</v>
          </cell>
          <cell r="N71">
            <v>0</v>
          </cell>
        </row>
        <row r="72">
          <cell r="A72">
            <v>6222201000</v>
          </cell>
          <cell r="C72">
            <v>14.51</v>
          </cell>
          <cell r="D72">
            <v>14.540000000000001</v>
          </cell>
          <cell r="E72">
            <v>14.510000000000002</v>
          </cell>
          <cell r="F72">
            <v>0</v>
          </cell>
          <cell r="G72">
            <v>0</v>
          </cell>
          <cell r="H72">
            <v>0</v>
          </cell>
          <cell r="I72">
            <v>0</v>
          </cell>
          <cell r="J72">
            <v>0</v>
          </cell>
          <cell r="K72">
            <v>0</v>
          </cell>
          <cell r="L72">
            <v>0</v>
          </cell>
          <cell r="M72">
            <v>0</v>
          </cell>
          <cell r="N72">
            <v>0</v>
          </cell>
        </row>
        <row r="73">
          <cell r="A73">
            <v>6222202000</v>
          </cell>
          <cell r="C73">
            <v>20.8</v>
          </cell>
          <cell r="D73">
            <v>0</v>
          </cell>
          <cell r="E73">
            <v>0</v>
          </cell>
          <cell r="F73">
            <v>0</v>
          </cell>
          <cell r="G73">
            <v>0</v>
          </cell>
          <cell r="H73">
            <v>0</v>
          </cell>
          <cell r="I73">
            <v>0</v>
          </cell>
          <cell r="J73">
            <v>0</v>
          </cell>
          <cell r="K73">
            <v>0</v>
          </cell>
          <cell r="L73">
            <v>0</v>
          </cell>
          <cell r="M73">
            <v>0</v>
          </cell>
          <cell r="N73">
            <v>0</v>
          </cell>
        </row>
        <row r="74">
          <cell r="A74">
            <v>6222203000</v>
          </cell>
          <cell r="C74">
            <v>0</v>
          </cell>
          <cell r="D74">
            <v>0</v>
          </cell>
          <cell r="E74">
            <v>0</v>
          </cell>
          <cell r="F74">
            <v>0</v>
          </cell>
          <cell r="G74">
            <v>0</v>
          </cell>
          <cell r="H74">
            <v>0</v>
          </cell>
          <cell r="I74">
            <v>0</v>
          </cell>
          <cell r="J74">
            <v>0</v>
          </cell>
          <cell r="K74">
            <v>0</v>
          </cell>
          <cell r="L74">
            <v>0</v>
          </cell>
          <cell r="M74">
            <v>0</v>
          </cell>
          <cell r="N74">
            <v>0</v>
          </cell>
        </row>
        <row r="75">
          <cell r="A75">
            <v>6222205000</v>
          </cell>
          <cell r="C75">
            <v>0</v>
          </cell>
          <cell r="D75">
            <v>0</v>
          </cell>
          <cell r="E75">
            <v>0</v>
          </cell>
          <cell r="F75">
            <v>0</v>
          </cell>
          <cell r="G75">
            <v>0</v>
          </cell>
          <cell r="H75">
            <v>0</v>
          </cell>
          <cell r="I75">
            <v>0</v>
          </cell>
          <cell r="J75">
            <v>0</v>
          </cell>
          <cell r="K75">
            <v>0</v>
          </cell>
          <cell r="L75">
            <v>0</v>
          </cell>
          <cell r="M75">
            <v>0</v>
          </cell>
          <cell r="N75">
            <v>0</v>
          </cell>
        </row>
        <row r="76">
          <cell r="A76">
            <v>6222299000</v>
          </cell>
          <cell r="C76">
            <v>0</v>
          </cell>
          <cell r="D76">
            <v>0</v>
          </cell>
          <cell r="E76">
            <v>0</v>
          </cell>
          <cell r="F76">
            <v>0</v>
          </cell>
          <cell r="G76">
            <v>0</v>
          </cell>
          <cell r="H76">
            <v>0</v>
          </cell>
          <cell r="I76">
            <v>0</v>
          </cell>
          <cell r="J76">
            <v>0</v>
          </cell>
          <cell r="K76">
            <v>0</v>
          </cell>
          <cell r="L76">
            <v>0</v>
          </cell>
          <cell r="M76">
            <v>0</v>
          </cell>
          <cell r="N76">
            <v>0</v>
          </cell>
        </row>
        <row r="77">
          <cell r="A77">
            <v>6222301000</v>
          </cell>
          <cell r="C77">
            <v>0</v>
          </cell>
          <cell r="D77">
            <v>0</v>
          </cell>
          <cell r="E77">
            <v>0</v>
          </cell>
          <cell r="F77">
            <v>0</v>
          </cell>
          <cell r="G77">
            <v>0</v>
          </cell>
          <cell r="H77">
            <v>0</v>
          </cell>
          <cell r="I77">
            <v>0</v>
          </cell>
          <cell r="J77">
            <v>0</v>
          </cell>
          <cell r="K77">
            <v>0</v>
          </cell>
          <cell r="L77">
            <v>0</v>
          </cell>
          <cell r="M77">
            <v>0</v>
          </cell>
          <cell r="N77">
            <v>0</v>
          </cell>
        </row>
        <row r="78">
          <cell r="A78">
            <v>6222302000</v>
          </cell>
          <cell r="C78">
            <v>0</v>
          </cell>
          <cell r="D78">
            <v>0</v>
          </cell>
          <cell r="E78">
            <v>0</v>
          </cell>
          <cell r="F78">
            <v>0</v>
          </cell>
          <cell r="G78">
            <v>0</v>
          </cell>
          <cell r="H78">
            <v>0</v>
          </cell>
          <cell r="I78">
            <v>0</v>
          </cell>
          <cell r="J78">
            <v>0</v>
          </cell>
          <cell r="K78">
            <v>0</v>
          </cell>
          <cell r="L78">
            <v>0</v>
          </cell>
          <cell r="M78">
            <v>0</v>
          </cell>
          <cell r="N78">
            <v>0</v>
          </cell>
        </row>
        <row r="79">
          <cell r="A79">
            <v>6222303000</v>
          </cell>
          <cell r="C79">
            <v>107.79</v>
          </cell>
          <cell r="D79">
            <v>107.79</v>
          </cell>
          <cell r="E79">
            <v>107.78999999999999</v>
          </cell>
          <cell r="F79">
            <v>0</v>
          </cell>
          <cell r="G79">
            <v>0</v>
          </cell>
          <cell r="H79">
            <v>0</v>
          </cell>
          <cell r="I79">
            <v>0</v>
          </cell>
          <cell r="J79">
            <v>0</v>
          </cell>
          <cell r="K79">
            <v>0</v>
          </cell>
          <cell r="L79">
            <v>0</v>
          </cell>
          <cell r="M79">
            <v>0</v>
          </cell>
          <cell r="N79">
            <v>0</v>
          </cell>
        </row>
        <row r="80">
          <cell r="A80">
            <v>6222304000</v>
          </cell>
          <cell r="C80">
            <v>0</v>
          </cell>
          <cell r="D80">
            <v>0</v>
          </cell>
          <cell r="E80">
            <v>0</v>
          </cell>
          <cell r="F80">
            <v>0</v>
          </cell>
          <cell r="G80">
            <v>0</v>
          </cell>
          <cell r="H80">
            <v>0</v>
          </cell>
          <cell r="I80">
            <v>0</v>
          </cell>
          <cell r="J80">
            <v>0</v>
          </cell>
          <cell r="K80">
            <v>0</v>
          </cell>
          <cell r="L80">
            <v>0</v>
          </cell>
          <cell r="M80">
            <v>0</v>
          </cell>
          <cell r="N80">
            <v>0</v>
          </cell>
        </row>
        <row r="81">
          <cell r="A81">
            <v>6222305000</v>
          </cell>
          <cell r="C81">
            <v>228.789999999999</v>
          </cell>
          <cell r="D81">
            <v>228.79000000000002</v>
          </cell>
          <cell r="E81">
            <v>245.89000000000101</v>
          </cell>
          <cell r="F81">
            <v>0</v>
          </cell>
          <cell r="G81">
            <v>0</v>
          </cell>
          <cell r="H81">
            <v>0</v>
          </cell>
          <cell r="I81">
            <v>0</v>
          </cell>
          <cell r="J81">
            <v>0</v>
          </cell>
          <cell r="K81">
            <v>0</v>
          </cell>
          <cell r="L81">
            <v>0</v>
          </cell>
          <cell r="M81">
            <v>0</v>
          </cell>
          <cell r="N81">
            <v>0</v>
          </cell>
        </row>
        <row r="82">
          <cell r="A82">
            <v>6222306000</v>
          </cell>
          <cell r="C82">
            <v>0</v>
          </cell>
          <cell r="D82">
            <v>0</v>
          </cell>
          <cell r="E82">
            <v>0</v>
          </cell>
          <cell r="F82">
            <v>0</v>
          </cell>
          <cell r="G82">
            <v>0</v>
          </cell>
          <cell r="H82">
            <v>0</v>
          </cell>
          <cell r="I82">
            <v>0</v>
          </cell>
          <cell r="J82">
            <v>0</v>
          </cell>
          <cell r="K82">
            <v>0</v>
          </cell>
          <cell r="L82">
            <v>0</v>
          </cell>
          <cell r="M82">
            <v>0</v>
          </cell>
          <cell r="N82">
            <v>0</v>
          </cell>
        </row>
        <row r="83">
          <cell r="A83">
            <v>6222307000</v>
          </cell>
          <cell r="C83">
            <v>0</v>
          </cell>
          <cell r="D83">
            <v>0</v>
          </cell>
          <cell r="E83">
            <v>0</v>
          </cell>
          <cell r="F83">
            <v>0</v>
          </cell>
          <cell r="G83">
            <v>0</v>
          </cell>
          <cell r="H83">
            <v>0</v>
          </cell>
          <cell r="I83">
            <v>0</v>
          </cell>
          <cell r="J83">
            <v>0</v>
          </cell>
          <cell r="K83">
            <v>0</v>
          </cell>
          <cell r="L83">
            <v>0</v>
          </cell>
          <cell r="M83">
            <v>0</v>
          </cell>
          <cell r="N83">
            <v>0</v>
          </cell>
        </row>
        <row r="84">
          <cell r="A84">
            <v>6222308000</v>
          </cell>
          <cell r="C84">
            <v>0</v>
          </cell>
          <cell r="D84">
            <v>0</v>
          </cell>
          <cell r="E84">
            <v>0</v>
          </cell>
          <cell r="F84">
            <v>0</v>
          </cell>
          <cell r="G84">
            <v>0</v>
          </cell>
          <cell r="H84">
            <v>0</v>
          </cell>
          <cell r="I84">
            <v>0</v>
          </cell>
          <cell r="J84">
            <v>0</v>
          </cell>
          <cell r="K84">
            <v>0</v>
          </cell>
          <cell r="L84">
            <v>0</v>
          </cell>
          <cell r="M84">
            <v>0</v>
          </cell>
          <cell r="N84">
            <v>0</v>
          </cell>
        </row>
        <row r="85">
          <cell r="A85">
            <v>6222309000</v>
          </cell>
          <cell r="C85">
            <v>0</v>
          </cell>
          <cell r="D85">
            <v>0</v>
          </cell>
          <cell r="E85">
            <v>0</v>
          </cell>
          <cell r="F85">
            <v>0</v>
          </cell>
          <cell r="G85">
            <v>0</v>
          </cell>
          <cell r="H85">
            <v>0</v>
          </cell>
          <cell r="I85">
            <v>0</v>
          </cell>
          <cell r="J85">
            <v>0</v>
          </cell>
          <cell r="K85">
            <v>0</v>
          </cell>
          <cell r="L85">
            <v>0</v>
          </cell>
          <cell r="M85">
            <v>0</v>
          </cell>
          <cell r="N85">
            <v>0</v>
          </cell>
        </row>
        <row r="86">
          <cell r="A86">
            <v>6222399000</v>
          </cell>
          <cell r="C86">
            <v>0</v>
          </cell>
          <cell r="D86">
            <v>0</v>
          </cell>
          <cell r="E86">
            <v>0</v>
          </cell>
          <cell r="F86">
            <v>0</v>
          </cell>
          <cell r="G86">
            <v>0</v>
          </cell>
          <cell r="H86">
            <v>0</v>
          </cell>
          <cell r="I86">
            <v>0</v>
          </cell>
          <cell r="J86">
            <v>0</v>
          </cell>
          <cell r="K86">
            <v>0</v>
          </cell>
          <cell r="L86">
            <v>0</v>
          </cell>
          <cell r="M86">
            <v>0</v>
          </cell>
          <cell r="N86">
            <v>0</v>
          </cell>
        </row>
        <row r="87">
          <cell r="A87">
            <v>6222501000</v>
          </cell>
          <cell r="C87">
            <v>0</v>
          </cell>
          <cell r="D87">
            <v>0</v>
          </cell>
          <cell r="E87">
            <v>0</v>
          </cell>
          <cell r="F87">
            <v>0</v>
          </cell>
          <cell r="G87">
            <v>0</v>
          </cell>
          <cell r="H87">
            <v>0</v>
          </cell>
          <cell r="I87">
            <v>0</v>
          </cell>
          <cell r="J87">
            <v>0</v>
          </cell>
          <cell r="K87">
            <v>0</v>
          </cell>
          <cell r="L87">
            <v>0</v>
          </cell>
          <cell r="M87">
            <v>0</v>
          </cell>
          <cell r="N87">
            <v>0</v>
          </cell>
        </row>
        <row r="88">
          <cell r="A88">
            <v>6222601000</v>
          </cell>
          <cell r="C88">
            <v>0</v>
          </cell>
          <cell r="D88">
            <v>0</v>
          </cell>
          <cell r="E88">
            <v>0</v>
          </cell>
          <cell r="F88">
            <v>0</v>
          </cell>
          <cell r="G88">
            <v>0</v>
          </cell>
          <cell r="H88">
            <v>0</v>
          </cell>
          <cell r="I88">
            <v>0</v>
          </cell>
          <cell r="J88">
            <v>0</v>
          </cell>
          <cell r="K88">
            <v>0</v>
          </cell>
          <cell r="L88">
            <v>0</v>
          </cell>
          <cell r="M88">
            <v>0</v>
          </cell>
          <cell r="N88">
            <v>0</v>
          </cell>
        </row>
        <row r="89">
          <cell r="A89">
            <v>6222701000</v>
          </cell>
          <cell r="C89">
            <v>1131.54</v>
          </cell>
          <cell r="D89">
            <v>1263.03999999999</v>
          </cell>
          <cell r="E89">
            <v>5055.29</v>
          </cell>
          <cell r="F89">
            <v>0</v>
          </cell>
          <cell r="G89">
            <v>0</v>
          </cell>
          <cell r="H89">
            <v>0</v>
          </cell>
          <cell r="I89">
            <v>0</v>
          </cell>
          <cell r="J89">
            <v>0</v>
          </cell>
          <cell r="K89">
            <v>0</v>
          </cell>
          <cell r="L89">
            <v>0</v>
          </cell>
          <cell r="M89">
            <v>0</v>
          </cell>
          <cell r="N89">
            <v>0</v>
          </cell>
        </row>
        <row r="90">
          <cell r="A90">
            <v>6222702000</v>
          </cell>
          <cell r="C90">
            <v>1340.8</v>
          </cell>
          <cell r="D90">
            <v>4011.3499999999894</v>
          </cell>
          <cell r="E90">
            <v>2971.2300000000005</v>
          </cell>
          <cell r="F90">
            <v>0</v>
          </cell>
          <cell r="G90">
            <v>0</v>
          </cell>
          <cell r="H90">
            <v>0</v>
          </cell>
          <cell r="I90">
            <v>0</v>
          </cell>
          <cell r="J90">
            <v>0</v>
          </cell>
          <cell r="K90">
            <v>0</v>
          </cell>
          <cell r="L90">
            <v>0</v>
          </cell>
          <cell r="M90">
            <v>0</v>
          </cell>
          <cell r="N90">
            <v>0</v>
          </cell>
        </row>
        <row r="91">
          <cell r="A91">
            <v>6222703000</v>
          </cell>
          <cell r="C91">
            <v>1544.25</v>
          </cell>
          <cell r="D91">
            <v>922.88999999998987</v>
          </cell>
          <cell r="E91">
            <v>831.25</v>
          </cell>
          <cell r="F91">
            <v>0</v>
          </cell>
          <cell r="G91">
            <v>0</v>
          </cell>
          <cell r="H91">
            <v>0</v>
          </cell>
          <cell r="I91">
            <v>0</v>
          </cell>
          <cell r="J91">
            <v>0</v>
          </cell>
          <cell r="K91">
            <v>0</v>
          </cell>
          <cell r="L91">
            <v>0</v>
          </cell>
          <cell r="M91">
            <v>0</v>
          </cell>
          <cell r="N91">
            <v>0</v>
          </cell>
        </row>
        <row r="92">
          <cell r="A92">
            <v>6222703010</v>
          </cell>
          <cell r="C92">
            <v>0</v>
          </cell>
          <cell r="D92">
            <v>0</v>
          </cell>
          <cell r="E92">
            <v>0</v>
          </cell>
          <cell r="F92">
            <v>0</v>
          </cell>
          <cell r="G92">
            <v>0</v>
          </cell>
          <cell r="H92">
            <v>0</v>
          </cell>
          <cell r="I92">
            <v>0</v>
          </cell>
          <cell r="J92">
            <v>0</v>
          </cell>
          <cell r="K92">
            <v>0</v>
          </cell>
          <cell r="L92">
            <v>0</v>
          </cell>
          <cell r="M92">
            <v>0</v>
          </cell>
          <cell r="N92">
            <v>0</v>
          </cell>
        </row>
        <row r="93">
          <cell r="A93">
            <v>6222704000</v>
          </cell>
          <cell r="C93">
            <v>254.06</v>
          </cell>
          <cell r="D93">
            <v>29.930000000000007</v>
          </cell>
          <cell r="E93">
            <v>350.79999999999905</v>
          </cell>
          <cell r="F93">
            <v>0</v>
          </cell>
          <cell r="G93">
            <v>0</v>
          </cell>
          <cell r="H93">
            <v>0</v>
          </cell>
          <cell r="I93">
            <v>0</v>
          </cell>
          <cell r="J93">
            <v>0</v>
          </cell>
          <cell r="K93">
            <v>0</v>
          </cell>
          <cell r="L93">
            <v>0</v>
          </cell>
          <cell r="M93">
            <v>0</v>
          </cell>
          <cell r="N93">
            <v>0</v>
          </cell>
        </row>
        <row r="94">
          <cell r="A94">
            <v>6222705000</v>
          </cell>
          <cell r="C94">
            <v>0</v>
          </cell>
          <cell r="D94">
            <v>0</v>
          </cell>
          <cell r="E94">
            <v>0</v>
          </cell>
          <cell r="F94">
            <v>0</v>
          </cell>
          <cell r="G94">
            <v>0</v>
          </cell>
          <cell r="H94">
            <v>0</v>
          </cell>
          <cell r="I94">
            <v>0</v>
          </cell>
          <cell r="J94">
            <v>0</v>
          </cell>
          <cell r="K94">
            <v>0</v>
          </cell>
          <cell r="L94">
            <v>0</v>
          </cell>
          <cell r="M94">
            <v>0</v>
          </cell>
          <cell r="N94">
            <v>0</v>
          </cell>
        </row>
        <row r="95">
          <cell r="A95">
            <v>6222706000</v>
          </cell>
          <cell r="C95">
            <v>0</v>
          </cell>
          <cell r="D95">
            <v>0</v>
          </cell>
          <cell r="E95">
            <v>0</v>
          </cell>
          <cell r="F95">
            <v>0</v>
          </cell>
          <cell r="G95">
            <v>0</v>
          </cell>
          <cell r="H95">
            <v>0</v>
          </cell>
          <cell r="I95">
            <v>0</v>
          </cell>
          <cell r="J95">
            <v>0</v>
          </cell>
          <cell r="K95">
            <v>0</v>
          </cell>
          <cell r="L95">
            <v>0</v>
          </cell>
          <cell r="M95">
            <v>0</v>
          </cell>
          <cell r="N95">
            <v>0</v>
          </cell>
        </row>
        <row r="96">
          <cell r="A96">
            <v>6222801000</v>
          </cell>
          <cell r="C96">
            <v>0</v>
          </cell>
          <cell r="D96">
            <v>0</v>
          </cell>
          <cell r="E96">
            <v>0</v>
          </cell>
          <cell r="F96">
            <v>0</v>
          </cell>
          <cell r="G96">
            <v>0</v>
          </cell>
          <cell r="H96">
            <v>0</v>
          </cell>
          <cell r="I96">
            <v>0</v>
          </cell>
          <cell r="J96">
            <v>0</v>
          </cell>
          <cell r="K96">
            <v>0</v>
          </cell>
          <cell r="L96">
            <v>0</v>
          </cell>
          <cell r="M96">
            <v>0</v>
          </cell>
          <cell r="N96">
            <v>0</v>
          </cell>
        </row>
        <row r="97">
          <cell r="A97">
            <v>6222901000</v>
          </cell>
          <cell r="C97">
            <v>0</v>
          </cell>
          <cell r="D97">
            <v>0</v>
          </cell>
          <cell r="E97">
            <v>0</v>
          </cell>
          <cell r="F97">
            <v>0</v>
          </cell>
          <cell r="G97">
            <v>0</v>
          </cell>
          <cell r="H97">
            <v>0</v>
          </cell>
          <cell r="I97">
            <v>0</v>
          </cell>
          <cell r="J97">
            <v>0</v>
          </cell>
          <cell r="K97">
            <v>0</v>
          </cell>
          <cell r="L97">
            <v>0</v>
          </cell>
          <cell r="M97">
            <v>0</v>
          </cell>
          <cell r="N97">
            <v>0</v>
          </cell>
        </row>
        <row r="98">
          <cell r="A98">
            <v>6223101000</v>
          </cell>
          <cell r="C98">
            <v>0</v>
          </cell>
          <cell r="D98">
            <v>0</v>
          </cell>
          <cell r="E98">
            <v>0</v>
          </cell>
          <cell r="F98">
            <v>0</v>
          </cell>
          <cell r="G98">
            <v>0</v>
          </cell>
          <cell r="H98">
            <v>0</v>
          </cell>
          <cell r="I98">
            <v>0</v>
          </cell>
          <cell r="J98">
            <v>0</v>
          </cell>
          <cell r="K98">
            <v>0</v>
          </cell>
          <cell r="L98">
            <v>0</v>
          </cell>
          <cell r="M98">
            <v>0</v>
          </cell>
          <cell r="N98">
            <v>0</v>
          </cell>
        </row>
        <row r="99">
          <cell r="A99">
            <v>6223200000</v>
          </cell>
          <cell r="C99">
            <v>0</v>
          </cell>
          <cell r="D99">
            <v>0</v>
          </cell>
          <cell r="E99">
            <v>0</v>
          </cell>
          <cell r="F99">
            <v>0</v>
          </cell>
          <cell r="G99">
            <v>0</v>
          </cell>
          <cell r="H99">
            <v>0</v>
          </cell>
          <cell r="I99">
            <v>0</v>
          </cell>
          <cell r="J99">
            <v>0</v>
          </cell>
          <cell r="K99">
            <v>0</v>
          </cell>
          <cell r="L99">
            <v>0</v>
          </cell>
          <cell r="M99">
            <v>0</v>
          </cell>
          <cell r="N99">
            <v>0</v>
          </cell>
        </row>
        <row r="100">
          <cell r="A100">
            <v>6223201000</v>
          </cell>
          <cell r="C100">
            <v>410</v>
          </cell>
          <cell r="D100">
            <v>0</v>
          </cell>
          <cell r="E100">
            <v>582.39999999999895</v>
          </cell>
          <cell r="F100">
            <v>0</v>
          </cell>
          <cell r="G100">
            <v>0</v>
          </cell>
          <cell r="H100">
            <v>0</v>
          </cell>
          <cell r="I100">
            <v>0</v>
          </cell>
          <cell r="J100">
            <v>0</v>
          </cell>
          <cell r="K100">
            <v>0</v>
          </cell>
          <cell r="L100">
            <v>0</v>
          </cell>
          <cell r="M100">
            <v>0</v>
          </cell>
          <cell r="N100">
            <v>0</v>
          </cell>
        </row>
        <row r="101">
          <cell r="A101">
            <v>6223202000</v>
          </cell>
          <cell r="C101">
            <v>183.69</v>
          </cell>
          <cell r="D101">
            <v>64</v>
          </cell>
          <cell r="E101">
            <v>239.74</v>
          </cell>
          <cell r="F101">
            <v>0</v>
          </cell>
          <cell r="G101">
            <v>0</v>
          </cell>
          <cell r="H101">
            <v>0</v>
          </cell>
          <cell r="I101">
            <v>0</v>
          </cell>
          <cell r="J101">
            <v>0</v>
          </cell>
          <cell r="K101">
            <v>0</v>
          </cell>
          <cell r="L101">
            <v>0</v>
          </cell>
          <cell r="M101">
            <v>0</v>
          </cell>
          <cell r="N101">
            <v>0</v>
          </cell>
        </row>
        <row r="102">
          <cell r="A102">
            <v>6223203000</v>
          </cell>
          <cell r="C102">
            <v>0</v>
          </cell>
          <cell r="D102">
            <v>0</v>
          </cell>
          <cell r="E102">
            <v>0</v>
          </cell>
          <cell r="F102">
            <v>0</v>
          </cell>
          <cell r="G102">
            <v>0</v>
          </cell>
          <cell r="H102">
            <v>0</v>
          </cell>
          <cell r="I102">
            <v>0</v>
          </cell>
          <cell r="J102">
            <v>0</v>
          </cell>
          <cell r="K102">
            <v>0</v>
          </cell>
          <cell r="L102">
            <v>0</v>
          </cell>
          <cell r="M102">
            <v>0</v>
          </cell>
          <cell r="N102">
            <v>0</v>
          </cell>
        </row>
        <row r="103">
          <cell r="A103">
            <v>6223205000</v>
          </cell>
          <cell r="C103">
            <v>0</v>
          </cell>
          <cell r="D103">
            <v>0</v>
          </cell>
          <cell r="E103">
            <v>0</v>
          </cell>
          <cell r="F103">
            <v>0</v>
          </cell>
          <cell r="G103">
            <v>0</v>
          </cell>
          <cell r="H103">
            <v>0</v>
          </cell>
          <cell r="I103">
            <v>0</v>
          </cell>
          <cell r="J103">
            <v>0</v>
          </cell>
          <cell r="K103">
            <v>0</v>
          </cell>
          <cell r="L103">
            <v>0</v>
          </cell>
          <cell r="M103">
            <v>0</v>
          </cell>
          <cell r="N103">
            <v>0</v>
          </cell>
        </row>
        <row r="104">
          <cell r="A104">
            <v>6223206000</v>
          </cell>
          <cell r="C104">
            <v>0</v>
          </cell>
          <cell r="D104">
            <v>0</v>
          </cell>
          <cell r="E104">
            <v>0</v>
          </cell>
          <cell r="F104">
            <v>0</v>
          </cell>
          <cell r="G104">
            <v>0</v>
          </cell>
          <cell r="H104">
            <v>0</v>
          </cell>
          <cell r="I104">
            <v>0</v>
          </cell>
          <cell r="J104">
            <v>0</v>
          </cell>
          <cell r="K104">
            <v>0</v>
          </cell>
          <cell r="L104">
            <v>0</v>
          </cell>
          <cell r="M104">
            <v>0</v>
          </cell>
          <cell r="N104">
            <v>0</v>
          </cell>
        </row>
        <row r="105">
          <cell r="A105">
            <v>6223207000</v>
          </cell>
          <cell r="C105">
            <v>0</v>
          </cell>
          <cell r="D105">
            <v>0</v>
          </cell>
          <cell r="E105">
            <v>0</v>
          </cell>
          <cell r="F105">
            <v>0</v>
          </cell>
          <cell r="G105">
            <v>0</v>
          </cell>
          <cell r="H105">
            <v>0</v>
          </cell>
          <cell r="I105">
            <v>0</v>
          </cell>
          <cell r="J105">
            <v>0</v>
          </cell>
          <cell r="K105">
            <v>0</v>
          </cell>
          <cell r="L105">
            <v>0</v>
          </cell>
          <cell r="M105">
            <v>0</v>
          </cell>
          <cell r="N105">
            <v>0</v>
          </cell>
        </row>
        <row r="106">
          <cell r="A106">
            <v>6223208000</v>
          </cell>
          <cell r="C106">
            <v>0</v>
          </cell>
          <cell r="D106">
            <v>0</v>
          </cell>
          <cell r="E106">
            <v>0</v>
          </cell>
          <cell r="F106">
            <v>0</v>
          </cell>
          <cell r="G106">
            <v>0</v>
          </cell>
          <cell r="H106">
            <v>0</v>
          </cell>
          <cell r="I106">
            <v>0</v>
          </cell>
          <cell r="J106">
            <v>0</v>
          </cell>
          <cell r="K106">
            <v>0</v>
          </cell>
          <cell r="L106">
            <v>0</v>
          </cell>
          <cell r="M106">
            <v>0</v>
          </cell>
          <cell r="N106">
            <v>0</v>
          </cell>
        </row>
        <row r="107">
          <cell r="A107">
            <v>6223209000</v>
          </cell>
          <cell r="C107">
            <v>0</v>
          </cell>
          <cell r="D107">
            <v>0</v>
          </cell>
          <cell r="E107">
            <v>0</v>
          </cell>
          <cell r="F107">
            <v>0</v>
          </cell>
          <cell r="G107">
            <v>0</v>
          </cell>
          <cell r="H107">
            <v>0</v>
          </cell>
          <cell r="I107">
            <v>0</v>
          </cell>
          <cell r="J107">
            <v>0</v>
          </cell>
          <cell r="K107">
            <v>0</v>
          </cell>
          <cell r="L107">
            <v>0</v>
          </cell>
          <cell r="M107">
            <v>0</v>
          </cell>
          <cell r="N107">
            <v>0</v>
          </cell>
        </row>
        <row r="108">
          <cell r="A108">
            <v>6223221000</v>
          </cell>
          <cell r="C108">
            <v>0</v>
          </cell>
          <cell r="D108">
            <v>0</v>
          </cell>
          <cell r="E108">
            <v>0</v>
          </cell>
          <cell r="F108">
            <v>0</v>
          </cell>
          <cell r="G108">
            <v>0</v>
          </cell>
          <cell r="H108">
            <v>0</v>
          </cell>
          <cell r="I108">
            <v>0</v>
          </cell>
          <cell r="J108">
            <v>0</v>
          </cell>
          <cell r="K108">
            <v>0</v>
          </cell>
          <cell r="L108">
            <v>0</v>
          </cell>
          <cell r="M108">
            <v>0</v>
          </cell>
          <cell r="N108">
            <v>0</v>
          </cell>
        </row>
        <row r="109">
          <cell r="A109">
            <v>6223222000</v>
          </cell>
          <cell r="C109">
            <v>0</v>
          </cell>
          <cell r="D109">
            <v>0</v>
          </cell>
          <cell r="E109">
            <v>0</v>
          </cell>
          <cell r="F109">
            <v>0</v>
          </cell>
          <cell r="G109">
            <v>0</v>
          </cell>
          <cell r="H109">
            <v>0</v>
          </cell>
          <cell r="I109">
            <v>0</v>
          </cell>
          <cell r="J109">
            <v>0</v>
          </cell>
          <cell r="K109">
            <v>0</v>
          </cell>
          <cell r="L109">
            <v>0</v>
          </cell>
          <cell r="M109">
            <v>0</v>
          </cell>
          <cell r="N109">
            <v>0</v>
          </cell>
        </row>
        <row r="110">
          <cell r="A110">
            <v>6223223000</v>
          </cell>
          <cell r="C110">
            <v>0</v>
          </cell>
          <cell r="D110">
            <v>0</v>
          </cell>
          <cell r="E110">
            <v>0</v>
          </cell>
          <cell r="F110">
            <v>0</v>
          </cell>
          <cell r="G110">
            <v>0</v>
          </cell>
          <cell r="H110">
            <v>0</v>
          </cell>
          <cell r="I110">
            <v>0</v>
          </cell>
          <cell r="J110">
            <v>0</v>
          </cell>
          <cell r="K110">
            <v>0</v>
          </cell>
          <cell r="L110">
            <v>0</v>
          </cell>
          <cell r="M110">
            <v>0</v>
          </cell>
          <cell r="N110">
            <v>0</v>
          </cell>
        </row>
        <row r="111">
          <cell r="A111">
            <v>6223293000</v>
          </cell>
          <cell r="C111">
            <v>0</v>
          </cell>
          <cell r="D111">
            <v>0</v>
          </cell>
          <cell r="E111">
            <v>0</v>
          </cell>
          <cell r="F111">
            <v>0</v>
          </cell>
          <cell r="G111">
            <v>0</v>
          </cell>
          <cell r="H111">
            <v>0</v>
          </cell>
          <cell r="I111">
            <v>0</v>
          </cell>
          <cell r="J111">
            <v>0</v>
          </cell>
          <cell r="K111">
            <v>0</v>
          </cell>
          <cell r="L111">
            <v>0</v>
          </cell>
          <cell r="M111">
            <v>0</v>
          </cell>
          <cell r="N111">
            <v>0</v>
          </cell>
        </row>
        <row r="112">
          <cell r="A112">
            <v>6223294000</v>
          </cell>
          <cell r="C112">
            <v>0</v>
          </cell>
          <cell r="D112">
            <v>0</v>
          </cell>
          <cell r="E112">
            <v>0</v>
          </cell>
          <cell r="F112">
            <v>0</v>
          </cell>
          <cell r="G112">
            <v>0</v>
          </cell>
          <cell r="H112">
            <v>0</v>
          </cell>
          <cell r="I112">
            <v>0</v>
          </cell>
          <cell r="J112">
            <v>0</v>
          </cell>
          <cell r="K112">
            <v>0</v>
          </cell>
          <cell r="L112">
            <v>0</v>
          </cell>
          <cell r="M112">
            <v>0</v>
          </cell>
          <cell r="N112">
            <v>0</v>
          </cell>
        </row>
        <row r="113">
          <cell r="A113">
            <v>6223295000</v>
          </cell>
          <cell r="C113">
            <v>0</v>
          </cell>
          <cell r="D113">
            <v>0</v>
          </cell>
          <cell r="E113">
            <v>0</v>
          </cell>
          <cell r="F113">
            <v>0</v>
          </cell>
          <cell r="G113">
            <v>0</v>
          </cell>
          <cell r="H113">
            <v>0</v>
          </cell>
          <cell r="I113">
            <v>0</v>
          </cell>
          <cell r="J113">
            <v>0</v>
          </cell>
          <cell r="K113">
            <v>0</v>
          </cell>
          <cell r="L113">
            <v>0</v>
          </cell>
          <cell r="M113">
            <v>0</v>
          </cell>
          <cell r="N113">
            <v>0</v>
          </cell>
        </row>
        <row r="114">
          <cell r="A114">
            <v>6223299000</v>
          </cell>
          <cell r="C114">
            <v>0</v>
          </cell>
          <cell r="D114">
            <v>0</v>
          </cell>
          <cell r="E114">
            <v>0</v>
          </cell>
          <cell r="F114">
            <v>0</v>
          </cell>
          <cell r="G114">
            <v>0</v>
          </cell>
          <cell r="H114">
            <v>0</v>
          </cell>
          <cell r="I114">
            <v>0</v>
          </cell>
          <cell r="J114">
            <v>0</v>
          </cell>
          <cell r="K114">
            <v>0</v>
          </cell>
          <cell r="L114">
            <v>0</v>
          </cell>
          <cell r="M114">
            <v>0</v>
          </cell>
          <cell r="N114">
            <v>0</v>
          </cell>
        </row>
        <row r="115">
          <cell r="A115">
            <v>6223301000</v>
          </cell>
          <cell r="C115">
            <v>0</v>
          </cell>
          <cell r="D115">
            <v>0</v>
          </cell>
          <cell r="E115">
            <v>0</v>
          </cell>
          <cell r="F115">
            <v>0</v>
          </cell>
          <cell r="G115">
            <v>0</v>
          </cell>
          <cell r="H115">
            <v>0</v>
          </cell>
          <cell r="I115">
            <v>0</v>
          </cell>
          <cell r="J115">
            <v>0</v>
          </cell>
          <cell r="K115">
            <v>0</v>
          </cell>
          <cell r="L115">
            <v>0</v>
          </cell>
          <cell r="M115">
            <v>0</v>
          </cell>
          <cell r="N115">
            <v>0</v>
          </cell>
        </row>
        <row r="116">
          <cell r="A116">
            <v>6223401000</v>
          </cell>
          <cell r="C116">
            <v>670</v>
          </cell>
          <cell r="D116">
            <v>159.10000000000002</v>
          </cell>
          <cell r="E116">
            <v>1194.47999999999</v>
          </cell>
          <cell r="F116">
            <v>0</v>
          </cell>
          <cell r="G116">
            <v>0</v>
          </cell>
          <cell r="H116">
            <v>0</v>
          </cell>
          <cell r="I116">
            <v>0</v>
          </cell>
          <cell r="J116">
            <v>0</v>
          </cell>
          <cell r="K116">
            <v>0</v>
          </cell>
          <cell r="L116">
            <v>0</v>
          </cell>
          <cell r="M116">
            <v>0</v>
          </cell>
          <cell r="N116">
            <v>0</v>
          </cell>
        </row>
        <row r="117">
          <cell r="A117">
            <v>6223501000</v>
          </cell>
          <cell r="C117">
            <v>11020.969999999899</v>
          </cell>
          <cell r="D117">
            <v>946.21000000010099</v>
          </cell>
          <cell r="E117">
            <v>21095.730000000003</v>
          </cell>
          <cell r="F117">
            <v>0</v>
          </cell>
          <cell r="G117">
            <v>0</v>
          </cell>
          <cell r="H117">
            <v>0</v>
          </cell>
          <cell r="I117">
            <v>0</v>
          </cell>
          <cell r="J117">
            <v>0</v>
          </cell>
          <cell r="K117">
            <v>0</v>
          </cell>
          <cell r="L117">
            <v>0</v>
          </cell>
          <cell r="M117">
            <v>0</v>
          </cell>
          <cell r="N117">
            <v>0</v>
          </cell>
        </row>
        <row r="118">
          <cell r="A118">
            <v>6223608000</v>
          </cell>
          <cell r="C118">
            <v>0</v>
          </cell>
          <cell r="D118">
            <v>0</v>
          </cell>
          <cell r="E118">
            <v>0</v>
          </cell>
          <cell r="F118">
            <v>0</v>
          </cell>
          <cell r="G118">
            <v>0</v>
          </cell>
          <cell r="H118">
            <v>0</v>
          </cell>
          <cell r="I118">
            <v>0</v>
          </cell>
          <cell r="J118">
            <v>0</v>
          </cell>
          <cell r="K118">
            <v>0</v>
          </cell>
          <cell r="L118">
            <v>0</v>
          </cell>
          <cell r="M118">
            <v>0</v>
          </cell>
          <cell r="N118">
            <v>0</v>
          </cell>
        </row>
        <row r="119">
          <cell r="A119">
            <v>6223609000</v>
          </cell>
          <cell r="C119">
            <v>51.219999999999899</v>
          </cell>
          <cell r="D119">
            <v>0</v>
          </cell>
          <cell r="E119">
            <v>13838.02</v>
          </cell>
          <cell r="F119">
            <v>0</v>
          </cell>
          <cell r="G119">
            <v>0</v>
          </cell>
          <cell r="H119">
            <v>0</v>
          </cell>
          <cell r="I119">
            <v>0</v>
          </cell>
          <cell r="J119">
            <v>0</v>
          </cell>
          <cell r="K119">
            <v>0</v>
          </cell>
          <cell r="L119">
            <v>0</v>
          </cell>
          <cell r="M119">
            <v>0</v>
          </cell>
          <cell r="N119">
            <v>0</v>
          </cell>
        </row>
        <row r="120">
          <cell r="A120">
            <v>6223610000</v>
          </cell>
          <cell r="C120">
            <v>0</v>
          </cell>
          <cell r="D120">
            <v>0</v>
          </cell>
          <cell r="E120">
            <v>0</v>
          </cell>
          <cell r="F120">
            <v>0</v>
          </cell>
          <cell r="G120">
            <v>0</v>
          </cell>
          <cell r="H120">
            <v>0</v>
          </cell>
          <cell r="I120">
            <v>0</v>
          </cell>
          <cell r="J120">
            <v>0</v>
          </cell>
          <cell r="K120">
            <v>0</v>
          </cell>
          <cell r="L120">
            <v>0</v>
          </cell>
          <cell r="M120">
            <v>0</v>
          </cell>
          <cell r="N120">
            <v>0</v>
          </cell>
        </row>
        <row r="121">
          <cell r="A121">
            <v>6223699000</v>
          </cell>
          <cell r="C121">
            <v>74691.729999999894</v>
          </cell>
          <cell r="D121">
            <v>148.25</v>
          </cell>
          <cell r="E121">
            <v>75.120000000111759</v>
          </cell>
          <cell r="F121">
            <v>0</v>
          </cell>
          <cell r="G121">
            <v>0</v>
          </cell>
          <cell r="H121">
            <v>0</v>
          </cell>
          <cell r="I121">
            <v>0</v>
          </cell>
          <cell r="J121">
            <v>0</v>
          </cell>
          <cell r="K121">
            <v>0</v>
          </cell>
          <cell r="L121">
            <v>0</v>
          </cell>
          <cell r="M121">
            <v>0</v>
          </cell>
          <cell r="N121">
            <v>0</v>
          </cell>
        </row>
        <row r="122">
          <cell r="A122">
            <v>6229802000</v>
          </cell>
          <cell r="C122">
            <v>0</v>
          </cell>
          <cell r="D122">
            <v>0</v>
          </cell>
          <cell r="E122">
            <v>0</v>
          </cell>
          <cell r="F122">
            <v>0</v>
          </cell>
          <cell r="G122">
            <v>0</v>
          </cell>
          <cell r="H122">
            <v>0</v>
          </cell>
          <cell r="I122">
            <v>0</v>
          </cell>
          <cell r="J122">
            <v>0</v>
          </cell>
          <cell r="K122">
            <v>0</v>
          </cell>
          <cell r="L122">
            <v>0</v>
          </cell>
          <cell r="M122">
            <v>0</v>
          </cell>
          <cell r="N122">
            <v>0</v>
          </cell>
        </row>
        <row r="123">
          <cell r="A123">
            <v>6229803000</v>
          </cell>
          <cell r="C123">
            <v>0</v>
          </cell>
          <cell r="D123">
            <v>0</v>
          </cell>
          <cell r="E123">
            <v>0</v>
          </cell>
          <cell r="F123">
            <v>0</v>
          </cell>
          <cell r="G123">
            <v>0</v>
          </cell>
          <cell r="H123">
            <v>0</v>
          </cell>
          <cell r="I123">
            <v>0</v>
          </cell>
          <cell r="J123">
            <v>0</v>
          </cell>
          <cell r="K123">
            <v>0</v>
          </cell>
          <cell r="L123">
            <v>0</v>
          </cell>
          <cell r="M123">
            <v>0</v>
          </cell>
          <cell r="N123">
            <v>0</v>
          </cell>
        </row>
        <row r="124">
          <cell r="A124">
            <v>6229804000</v>
          </cell>
          <cell r="C124">
            <v>0</v>
          </cell>
          <cell r="D124">
            <v>0</v>
          </cell>
          <cell r="E124">
            <v>0</v>
          </cell>
          <cell r="F124">
            <v>0</v>
          </cell>
          <cell r="G124">
            <v>0</v>
          </cell>
          <cell r="H124">
            <v>0</v>
          </cell>
          <cell r="I124">
            <v>0</v>
          </cell>
          <cell r="J124">
            <v>0</v>
          </cell>
          <cell r="K124">
            <v>0</v>
          </cell>
          <cell r="L124">
            <v>0</v>
          </cell>
          <cell r="M124">
            <v>0</v>
          </cell>
          <cell r="N124">
            <v>0</v>
          </cell>
        </row>
        <row r="125">
          <cell r="A125">
            <v>6229805000</v>
          </cell>
          <cell r="C125">
            <v>0</v>
          </cell>
          <cell r="D125">
            <v>0</v>
          </cell>
          <cell r="E125">
            <v>0</v>
          </cell>
          <cell r="F125">
            <v>0</v>
          </cell>
          <cell r="G125">
            <v>0</v>
          </cell>
          <cell r="H125">
            <v>0</v>
          </cell>
          <cell r="I125">
            <v>0</v>
          </cell>
          <cell r="J125">
            <v>0</v>
          </cell>
          <cell r="K125">
            <v>0</v>
          </cell>
          <cell r="L125">
            <v>0</v>
          </cell>
          <cell r="M125">
            <v>0</v>
          </cell>
          <cell r="N125">
            <v>0</v>
          </cell>
        </row>
        <row r="126">
          <cell r="A126">
            <v>6229806000</v>
          </cell>
          <cell r="C126">
            <v>0</v>
          </cell>
          <cell r="D126">
            <v>0</v>
          </cell>
          <cell r="E126">
            <v>0</v>
          </cell>
          <cell r="F126">
            <v>0</v>
          </cell>
          <cell r="G126">
            <v>0</v>
          </cell>
          <cell r="H126">
            <v>0</v>
          </cell>
          <cell r="I126">
            <v>0</v>
          </cell>
          <cell r="J126">
            <v>0</v>
          </cell>
          <cell r="K126">
            <v>0</v>
          </cell>
          <cell r="L126">
            <v>0</v>
          </cell>
          <cell r="M126">
            <v>0</v>
          </cell>
          <cell r="N126">
            <v>0</v>
          </cell>
        </row>
        <row r="127">
          <cell r="A127">
            <v>6229807000</v>
          </cell>
          <cell r="C127">
            <v>0</v>
          </cell>
          <cell r="D127">
            <v>0</v>
          </cell>
          <cell r="E127">
            <v>0</v>
          </cell>
          <cell r="F127">
            <v>0</v>
          </cell>
          <cell r="G127">
            <v>0</v>
          </cell>
          <cell r="H127">
            <v>0</v>
          </cell>
          <cell r="I127">
            <v>0</v>
          </cell>
          <cell r="J127">
            <v>0</v>
          </cell>
          <cell r="K127">
            <v>0</v>
          </cell>
          <cell r="L127">
            <v>0</v>
          </cell>
          <cell r="M127">
            <v>0</v>
          </cell>
          <cell r="N127">
            <v>0</v>
          </cell>
        </row>
        <row r="128">
          <cell r="A128">
            <v>6229808000</v>
          </cell>
          <cell r="C128">
            <v>295</v>
          </cell>
          <cell r="D128">
            <v>295</v>
          </cell>
          <cell r="E128">
            <v>295</v>
          </cell>
          <cell r="F128">
            <v>0</v>
          </cell>
          <cell r="G128">
            <v>0</v>
          </cell>
          <cell r="H128">
            <v>0</v>
          </cell>
          <cell r="I128">
            <v>0</v>
          </cell>
          <cell r="J128">
            <v>0</v>
          </cell>
          <cell r="K128">
            <v>0</v>
          </cell>
          <cell r="L128">
            <v>0</v>
          </cell>
          <cell r="M128">
            <v>0</v>
          </cell>
          <cell r="N128">
            <v>0</v>
          </cell>
        </row>
        <row r="129">
          <cell r="A129">
            <v>6229899000</v>
          </cell>
          <cell r="C129">
            <v>66.959999999999894</v>
          </cell>
          <cell r="D129">
            <v>102.28000000000011</v>
          </cell>
          <cell r="E129">
            <v>142.94</v>
          </cell>
          <cell r="F129">
            <v>0</v>
          </cell>
          <cell r="G129">
            <v>0</v>
          </cell>
          <cell r="H129">
            <v>0</v>
          </cell>
          <cell r="I129">
            <v>0</v>
          </cell>
          <cell r="J129">
            <v>0</v>
          </cell>
          <cell r="K129">
            <v>0</v>
          </cell>
          <cell r="L129">
            <v>0</v>
          </cell>
          <cell r="M129">
            <v>0</v>
          </cell>
          <cell r="N129">
            <v>0</v>
          </cell>
        </row>
        <row r="130">
          <cell r="A130">
            <v>6300000001</v>
          </cell>
          <cell r="C130">
            <v>0</v>
          </cell>
          <cell r="D130">
            <v>0</v>
          </cell>
          <cell r="E130">
            <v>0</v>
          </cell>
          <cell r="F130">
            <v>0</v>
          </cell>
          <cell r="G130">
            <v>0</v>
          </cell>
          <cell r="H130">
            <v>0</v>
          </cell>
          <cell r="I130">
            <v>0</v>
          </cell>
          <cell r="J130">
            <v>0</v>
          </cell>
          <cell r="K130">
            <v>0</v>
          </cell>
          <cell r="L130">
            <v>0</v>
          </cell>
          <cell r="M130">
            <v>0</v>
          </cell>
          <cell r="N130">
            <v>0</v>
          </cell>
        </row>
        <row r="131">
          <cell r="A131">
            <v>6311001000</v>
          </cell>
          <cell r="C131">
            <v>0</v>
          </cell>
          <cell r="D131">
            <v>0</v>
          </cell>
          <cell r="E131">
            <v>0</v>
          </cell>
          <cell r="F131">
            <v>0</v>
          </cell>
          <cell r="G131">
            <v>0</v>
          </cell>
          <cell r="H131">
            <v>0</v>
          </cell>
          <cell r="I131">
            <v>0</v>
          </cell>
          <cell r="J131">
            <v>0</v>
          </cell>
          <cell r="K131">
            <v>0</v>
          </cell>
          <cell r="L131">
            <v>0</v>
          </cell>
          <cell r="M131">
            <v>0</v>
          </cell>
          <cell r="N131">
            <v>0</v>
          </cell>
        </row>
        <row r="132">
          <cell r="A132">
            <v>6312001000</v>
          </cell>
          <cell r="C132">
            <v>0</v>
          </cell>
          <cell r="D132">
            <v>0</v>
          </cell>
          <cell r="E132">
            <v>0</v>
          </cell>
          <cell r="F132">
            <v>0</v>
          </cell>
          <cell r="G132">
            <v>0</v>
          </cell>
          <cell r="H132">
            <v>0</v>
          </cell>
          <cell r="I132">
            <v>0</v>
          </cell>
          <cell r="J132">
            <v>0</v>
          </cell>
          <cell r="K132">
            <v>0</v>
          </cell>
          <cell r="L132">
            <v>0</v>
          </cell>
          <cell r="M132">
            <v>0</v>
          </cell>
          <cell r="N132">
            <v>0</v>
          </cell>
        </row>
        <row r="133">
          <cell r="A133">
            <v>6312002000</v>
          </cell>
          <cell r="C133">
            <v>0</v>
          </cell>
          <cell r="D133">
            <v>400.67</v>
          </cell>
          <cell r="E133">
            <v>360.91</v>
          </cell>
          <cell r="F133">
            <v>0</v>
          </cell>
          <cell r="G133">
            <v>0</v>
          </cell>
          <cell r="H133">
            <v>0</v>
          </cell>
          <cell r="I133">
            <v>0</v>
          </cell>
          <cell r="J133">
            <v>0</v>
          </cell>
          <cell r="K133">
            <v>0</v>
          </cell>
          <cell r="L133">
            <v>0</v>
          </cell>
          <cell r="M133">
            <v>0</v>
          </cell>
          <cell r="N133">
            <v>0</v>
          </cell>
        </row>
        <row r="134">
          <cell r="A134">
            <v>6313001000</v>
          </cell>
          <cell r="C134">
            <v>23.1</v>
          </cell>
          <cell r="D134">
            <v>29.589999999999897</v>
          </cell>
          <cell r="E134">
            <v>51.019999999999101</v>
          </cell>
          <cell r="F134">
            <v>0</v>
          </cell>
          <cell r="G134">
            <v>0</v>
          </cell>
          <cell r="H134">
            <v>0</v>
          </cell>
          <cell r="I134">
            <v>0</v>
          </cell>
          <cell r="J134">
            <v>0</v>
          </cell>
          <cell r="K134">
            <v>0</v>
          </cell>
          <cell r="L134">
            <v>0</v>
          </cell>
          <cell r="M134">
            <v>0</v>
          </cell>
          <cell r="N134">
            <v>0</v>
          </cell>
        </row>
        <row r="135">
          <cell r="A135">
            <v>6313002000</v>
          </cell>
          <cell r="C135">
            <v>0</v>
          </cell>
          <cell r="D135">
            <v>0</v>
          </cell>
          <cell r="E135">
            <v>0</v>
          </cell>
          <cell r="F135">
            <v>0</v>
          </cell>
          <cell r="G135">
            <v>0</v>
          </cell>
          <cell r="H135">
            <v>0</v>
          </cell>
          <cell r="I135">
            <v>0</v>
          </cell>
          <cell r="J135">
            <v>0</v>
          </cell>
          <cell r="K135">
            <v>0</v>
          </cell>
          <cell r="L135">
            <v>0</v>
          </cell>
          <cell r="M135">
            <v>0</v>
          </cell>
          <cell r="N135">
            <v>0</v>
          </cell>
        </row>
        <row r="136">
          <cell r="A136">
            <v>6313002001</v>
          </cell>
          <cell r="C136">
            <v>0</v>
          </cell>
          <cell r="D136">
            <v>0</v>
          </cell>
          <cell r="E136">
            <v>0</v>
          </cell>
          <cell r="F136">
            <v>0</v>
          </cell>
          <cell r="G136">
            <v>0</v>
          </cell>
          <cell r="H136">
            <v>0</v>
          </cell>
          <cell r="I136">
            <v>0</v>
          </cell>
          <cell r="J136">
            <v>0</v>
          </cell>
          <cell r="K136">
            <v>0</v>
          </cell>
          <cell r="L136">
            <v>0</v>
          </cell>
          <cell r="M136">
            <v>0</v>
          </cell>
          <cell r="N136">
            <v>0</v>
          </cell>
        </row>
        <row r="137">
          <cell r="A137">
            <v>6313002002</v>
          </cell>
          <cell r="C137">
            <v>0</v>
          </cell>
          <cell r="D137">
            <v>515.63</v>
          </cell>
          <cell r="E137">
            <v>30068.75</v>
          </cell>
          <cell r="F137">
            <v>0</v>
          </cell>
          <cell r="G137">
            <v>0</v>
          </cell>
          <cell r="H137">
            <v>0</v>
          </cell>
          <cell r="I137">
            <v>0</v>
          </cell>
          <cell r="J137">
            <v>0</v>
          </cell>
          <cell r="K137">
            <v>0</v>
          </cell>
          <cell r="L137">
            <v>0</v>
          </cell>
          <cell r="M137">
            <v>0</v>
          </cell>
          <cell r="N137">
            <v>0</v>
          </cell>
        </row>
        <row r="138">
          <cell r="A138">
            <v>6313003000</v>
          </cell>
          <cell r="C138">
            <v>0</v>
          </cell>
          <cell r="D138">
            <v>0</v>
          </cell>
          <cell r="E138">
            <v>0</v>
          </cell>
          <cell r="F138">
            <v>0</v>
          </cell>
          <cell r="G138">
            <v>0</v>
          </cell>
          <cell r="H138">
            <v>0</v>
          </cell>
          <cell r="I138">
            <v>0</v>
          </cell>
          <cell r="J138">
            <v>0</v>
          </cell>
          <cell r="K138">
            <v>0</v>
          </cell>
          <cell r="L138">
            <v>0</v>
          </cell>
          <cell r="M138">
            <v>0</v>
          </cell>
          <cell r="N138">
            <v>0</v>
          </cell>
        </row>
        <row r="139">
          <cell r="A139">
            <v>6314001000</v>
          </cell>
          <cell r="C139">
            <v>0</v>
          </cell>
          <cell r="D139">
            <v>0</v>
          </cell>
          <cell r="E139">
            <v>0</v>
          </cell>
          <cell r="F139">
            <v>0</v>
          </cell>
          <cell r="G139">
            <v>0</v>
          </cell>
          <cell r="H139">
            <v>0</v>
          </cell>
          <cell r="I139">
            <v>0</v>
          </cell>
          <cell r="J139">
            <v>0</v>
          </cell>
          <cell r="K139">
            <v>0</v>
          </cell>
          <cell r="L139">
            <v>0</v>
          </cell>
          <cell r="M139">
            <v>0</v>
          </cell>
          <cell r="N139">
            <v>0</v>
          </cell>
        </row>
        <row r="140">
          <cell r="A140">
            <v>6317001000</v>
          </cell>
          <cell r="C140">
            <v>65.819999999999894</v>
          </cell>
          <cell r="D140">
            <v>0</v>
          </cell>
          <cell r="E140">
            <v>76.740000000000109</v>
          </cell>
          <cell r="F140">
            <v>0</v>
          </cell>
          <cell r="G140">
            <v>0</v>
          </cell>
          <cell r="H140">
            <v>0</v>
          </cell>
          <cell r="I140">
            <v>0</v>
          </cell>
          <cell r="J140">
            <v>0</v>
          </cell>
          <cell r="K140">
            <v>0</v>
          </cell>
          <cell r="L140">
            <v>0</v>
          </cell>
          <cell r="M140">
            <v>0</v>
          </cell>
          <cell r="N140">
            <v>0</v>
          </cell>
        </row>
        <row r="141">
          <cell r="A141">
            <v>6318099000</v>
          </cell>
          <cell r="C141">
            <v>0</v>
          </cell>
          <cell r="D141">
            <v>0</v>
          </cell>
          <cell r="E141">
            <v>0</v>
          </cell>
          <cell r="F141">
            <v>0</v>
          </cell>
          <cell r="G141">
            <v>0</v>
          </cell>
          <cell r="H141">
            <v>0</v>
          </cell>
          <cell r="I141">
            <v>0</v>
          </cell>
          <cell r="J141">
            <v>0</v>
          </cell>
          <cell r="K141">
            <v>0</v>
          </cell>
          <cell r="L141">
            <v>0</v>
          </cell>
          <cell r="M141">
            <v>0</v>
          </cell>
          <cell r="N141">
            <v>0</v>
          </cell>
        </row>
        <row r="142">
          <cell r="A142">
            <v>6320001000</v>
          </cell>
          <cell r="C142">
            <v>0</v>
          </cell>
          <cell r="D142">
            <v>0</v>
          </cell>
          <cell r="E142">
            <v>0</v>
          </cell>
          <cell r="F142">
            <v>0</v>
          </cell>
          <cell r="G142">
            <v>0</v>
          </cell>
          <cell r="H142">
            <v>0</v>
          </cell>
          <cell r="I142">
            <v>0</v>
          </cell>
          <cell r="J142">
            <v>0</v>
          </cell>
          <cell r="K142">
            <v>0</v>
          </cell>
          <cell r="L142">
            <v>0</v>
          </cell>
          <cell r="M142">
            <v>0</v>
          </cell>
          <cell r="N142">
            <v>0</v>
          </cell>
        </row>
        <row r="143">
          <cell r="A143">
            <v>6320099000</v>
          </cell>
          <cell r="C143">
            <v>0</v>
          </cell>
          <cell r="D143">
            <v>0</v>
          </cell>
          <cell r="E143">
            <v>0</v>
          </cell>
          <cell r="F143">
            <v>0</v>
          </cell>
          <cell r="G143">
            <v>0</v>
          </cell>
          <cell r="H143">
            <v>0</v>
          </cell>
          <cell r="I143">
            <v>0</v>
          </cell>
          <cell r="J143">
            <v>0</v>
          </cell>
          <cell r="K143">
            <v>0</v>
          </cell>
          <cell r="L143">
            <v>0</v>
          </cell>
          <cell r="M143">
            <v>0</v>
          </cell>
          <cell r="N143">
            <v>0</v>
          </cell>
        </row>
        <row r="144">
          <cell r="A144">
            <v>6400000001</v>
          </cell>
          <cell r="C144">
            <v>0</v>
          </cell>
          <cell r="D144">
            <v>0</v>
          </cell>
          <cell r="E144">
            <v>0</v>
          </cell>
          <cell r="F144">
            <v>0</v>
          </cell>
          <cell r="G144">
            <v>0</v>
          </cell>
          <cell r="H144">
            <v>0</v>
          </cell>
          <cell r="I144">
            <v>0</v>
          </cell>
          <cell r="J144">
            <v>0</v>
          </cell>
          <cell r="K144">
            <v>0</v>
          </cell>
          <cell r="L144">
            <v>0</v>
          </cell>
          <cell r="M144">
            <v>0</v>
          </cell>
          <cell r="N144">
            <v>0</v>
          </cell>
        </row>
        <row r="145">
          <cell r="A145">
            <v>6410001000</v>
          </cell>
          <cell r="C145">
            <v>0</v>
          </cell>
          <cell r="D145">
            <v>0</v>
          </cell>
          <cell r="E145">
            <v>0</v>
          </cell>
          <cell r="F145">
            <v>0</v>
          </cell>
          <cell r="G145">
            <v>0</v>
          </cell>
          <cell r="H145">
            <v>0</v>
          </cell>
          <cell r="I145">
            <v>0</v>
          </cell>
          <cell r="J145">
            <v>0</v>
          </cell>
          <cell r="K145">
            <v>0</v>
          </cell>
          <cell r="L145">
            <v>0</v>
          </cell>
          <cell r="M145">
            <v>0</v>
          </cell>
          <cell r="N145">
            <v>0</v>
          </cell>
        </row>
        <row r="146">
          <cell r="A146">
            <v>6410001010</v>
          </cell>
          <cell r="C146">
            <v>0</v>
          </cell>
          <cell r="D146">
            <v>0</v>
          </cell>
          <cell r="E146">
            <v>0</v>
          </cell>
          <cell r="F146">
            <v>0</v>
          </cell>
          <cell r="G146">
            <v>0</v>
          </cell>
          <cell r="H146">
            <v>0</v>
          </cell>
          <cell r="I146">
            <v>0</v>
          </cell>
          <cell r="J146">
            <v>0</v>
          </cell>
          <cell r="K146">
            <v>0</v>
          </cell>
          <cell r="L146">
            <v>0</v>
          </cell>
          <cell r="M146">
            <v>0</v>
          </cell>
          <cell r="N146">
            <v>0</v>
          </cell>
        </row>
        <row r="147">
          <cell r="A147">
            <v>6410001020</v>
          </cell>
          <cell r="C147">
            <v>0</v>
          </cell>
          <cell r="D147">
            <v>0</v>
          </cell>
          <cell r="E147">
            <v>0</v>
          </cell>
          <cell r="F147">
            <v>0</v>
          </cell>
          <cell r="G147">
            <v>0</v>
          </cell>
          <cell r="H147">
            <v>0</v>
          </cell>
          <cell r="I147">
            <v>0</v>
          </cell>
          <cell r="J147">
            <v>0</v>
          </cell>
          <cell r="K147">
            <v>0</v>
          </cell>
          <cell r="L147">
            <v>0</v>
          </cell>
          <cell r="M147">
            <v>0</v>
          </cell>
          <cell r="N147">
            <v>0</v>
          </cell>
        </row>
        <row r="148">
          <cell r="A148">
            <v>6420001000</v>
          </cell>
          <cell r="C148">
            <v>89566.75</v>
          </cell>
          <cell r="D148">
            <v>88668</v>
          </cell>
          <cell r="E148">
            <v>94647.929999999003</v>
          </cell>
          <cell r="F148">
            <v>0</v>
          </cell>
          <cell r="G148">
            <v>0</v>
          </cell>
          <cell r="H148">
            <v>0</v>
          </cell>
          <cell r="I148">
            <v>0</v>
          </cell>
          <cell r="J148">
            <v>0</v>
          </cell>
          <cell r="K148">
            <v>0</v>
          </cell>
          <cell r="L148">
            <v>0</v>
          </cell>
          <cell r="M148">
            <v>0</v>
          </cell>
          <cell r="N148">
            <v>0</v>
          </cell>
        </row>
        <row r="149">
          <cell r="A149">
            <v>6420002000</v>
          </cell>
          <cell r="C149">
            <v>6444.46</v>
          </cell>
          <cell r="D149">
            <v>6419.8499999998994</v>
          </cell>
          <cell r="E149">
            <v>6920.0700000001016</v>
          </cell>
          <cell r="F149">
            <v>0</v>
          </cell>
          <cell r="G149">
            <v>0</v>
          </cell>
          <cell r="H149">
            <v>0</v>
          </cell>
          <cell r="I149">
            <v>0</v>
          </cell>
          <cell r="J149">
            <v>0</v>
          </cell>
          <cell r="K149">
            <v>0</v>
          </cell>
          <cell r="L149">
            <v>0</v>
          </cell>
          <cell r="M149">
            <v>0</v>
          </cell>
          <cell r="N149">
            <v>0</v>
          </cell>
        </row>
        <row r="150">
          <cell r="A150">
            <v>6420003000</v>
          </cell>
          <cell r="C150">
            <v>9301.61</v>
          </cell>
          <cell r="D150">
            <v>9301.61</v>
          </cell>
          <cell r="E150">
            <v>9999.8299999998999</v>
          </cell>
          <cell r="F150">
            <v>0</v>
          </cell>
          <cell r="G150">
            <v>0</v>
          </cell>
          <cell r="H150">
            <v>0</v>
          </cell>
          <cell r="I150">
            <v>0</v>
          </cell>
          <cell r="J150">
            <v>0</v>
          </cell>
          <cell r="K150">
            <v>0</v>
          </cell>
          <cell r="L150">
            <v>0</v>
          </cell>
          <cell r="M150">
            <v>0</v>
          </cell>
          <cell r="N150">
            <v>0</v>
          </cell>
        </row>
        <row r="151">
          <cell r="A151">
            <v>6420004000</v>
          </cell>
          <cell r="C151">
            <v>9301.61</v>
          </cell>
          <cell r="D151">
            <v>9301.61</v>
          </cell>
          <cell r="E151">
            <v>9999.8299999998999</v>
          </cell>
          <cell r="F151">
            <v>0</v>
          </cell>
          <cell r="G151">
            <v>0</v>
          </cell>
          <cell r="H151">
            <v>0</v>
          </cell>
          <cell r="I151">
            <v>0</v>
          </cell>
          <cell r="J151">
            <v>0</v>
          </cell>
          <cell r="K151">
            <v>0</v>
          </cell>
          <cell r="L151">
            <v>0</v>
          </cell>
          <cell r="M151">
            <v>0</v>
          </cell>
          <cell r="N151">
            <v>0</v>
          </cell>
        </row>
        <row r="152">
          <cell r="A152">
            <v>6420005000</v>
          </cell>
          <cell r="C152">
            <v>375.97</v>
          </cell>
          <cell r="D152">
            <v>468.23</v>
          </cell>
          <cell r="E152">
            <v>206.90999999998985</v>
          </cell>
          <cell r="F152">
            <v>0</v>
          </cell>
          <cell r="G152">
            <v>0</v>
          </cell>
          <cell r="H152">
            <v>0</v>
          </cell>
          <cell r="I152">
            <v>0</v>
          </cell>
          <cell r="J152">
            <v>0</v>
          </cell>
          <cell r="K152">
            <v>0</v>
          </cell>
          <cell r="L152">
            <v>0</v>
          </cell>
          <cell r="M152">
            <v>0</v>
          </cell>
          <cell r="N152">
            <v>0</v>
          </cell>
        </row>
        <row r="153">
          <cell r="A153">
            <v>6420006000</v>
          </cell>
          <cell r="C153">
            <v>5553.68</v>
          </cell>
          <cell r="D153">
            <v>5553.68</v>
          </cell>
          <cell r="E153">
            <v>5890.5499999999993</v>
          </cell>
          <cell r="F153">
            <v>0</v>
          </cell>
          <cell r="G153">
            <v>0</v>
          </cell>
          <cell r="H153">
            <v>0</v>
          </cell>
          <cell r="I153">
            <v>0</v>
          </cell>
          <cell r="J153">
            <v>0</v>
          </cell>
          <cell r="K153">
            <v>0</v>
          </cell>
          <cell r="L153">
            <v>0</v>
          </cell>
          <cell r="M153">
            <v>0</v>
          </cell>
          <cell r="N153">
            <v>0</v>
          </cell>
        </row>
        <row r="154">
          <cell r="A154">
            <v>6420007000</v>
          </cell>
          <cell r="C154">
            <v>0</v>
          </cell>
          <cell r="D154">
            <v>0</v>
          </cell>
          <cell r="E154">
            <v>0</v>
          </cell>
          <cell r="F154">
            <v>0</v>
          </cell>
          <cell r="G154">
            <v>0</v>
          </cell>
          <cell r="H154">
            <v>0</v>
          </cell>
          <cell r="I154">
            <v>0</v>
          </cell>
          <cell r="J154">
            <v>0</v>
          </cell>
          <cell r="K154">
            <v>0</v>
          </cell>
          <cell r="L154">
            <v>0</v>
          </cell>
          <cell r="M154">
            <v>0</v>
          </cell>
          <cell r="N154">
            <v>0</v>
          </cell>
        </row>
        <row r="155">
          <cell r="A155">
            <v>6420008000</v>
          </cell>
          <cell r="C155">
            <v>0</v>
          </cell>
          <cell r="D155">
            <v>0</v>
          </cell>
          <cell r="E155">
            <v>0</v>
          </cell>
          <cell r="F155">
            <v>0</v>
          </cell>
          <cell r="G155">
            <v>0</v>
          </cell>
          <cell r="H155">
            <v>0</v>
          </cell>
          <cell r="I155">
            <v>0</v>
          </cell>
          <cell r="J155">
            <v>0</v>
          </cell>
          <cell r="K155">
            <v>0</v>
          </cell>
          <cell r="L155">
            <v>0</v>
          </cell>
          <cell r="M155">
            <v>0</v>
          </cell>
          <cell r="N155">
            <v>0</v>
          </cell>
        </row>
        <row r="156">
          <cell r="A156">
            <v>6420009000</v>
          </cell>
          <cell r="C156">
            <v>0</v>
          </cell>
          <cell r="D156">
            <v>0</v>
          </cell>
          <cell r="E156">
            <v>0</v>
          </cell>
          <cell r="F156">
            <v>0</v>
          </cell>
          <cell r="G156">
            <v>0</v>
          </cell>
          <cell r="H156">
            <v>0</v>
          </cell>
          <cell r="I156">
            <v>0</v>
          </cell>
          <cell r="J156">
            <v>0</v>
          </cell>
          <cell r="K156">
            <v>0</v>
          </cell>
          <cell r="L156">
            <v>0</v>
          </cell>
          <cell r="M156">
            <v>0</v>
          </cell>
          <cell r="N156">
            <v>0</v>
          </cell>
        </row>
        <row r="157">
          <cell r="A157">
            <v>6420010000</v>
          </cell>
          <cell r="C157">
            <v>0</v>
          </cell>
          <cell r="D157">
            <v>0</v>
          </cell>
          <cell r="E157">
            <v>0</v>
          </cell>
          <cell r="F157">
            <v>0</v>
          </cell>
          <cell r="G157">
            <v>0</v>
          </cell>
          <cell r="H157">
            <v>0</v>
          </cell>
          <cell r="I157">
            <v>0</v>
          </cell>
          <cell r="J157">
            <v>0</v>
          </cell>
          <cell r="K157">
            <v>0</v>
          </cell>
          <cell r="L157">
            <v>0</v>
          </cell>
          <cell r="M157">
            <v>0</v>
          </cell>
          <cell r="N157">
            <v>0</v>
          </cell>
        </row>
        <row r="158">
          <cell r="A158">
            <v>6420011000</v>
          </cell>
          <cell r="C158">
            <v>0</v>
          </cell>
          <cell r="D158">
            <v>0</v>
          </cell>
          <cell r="E158">
            <v>0</v>
          </cell>
          <cell r="F158">
            <v>0</v>
          </cell>
          <cell r="G158">
            <v>0</v>
          </cell>
          <cell r="H158">
            <v>0</v>
          </cell>
          <cell r="I158">
            <v>0</v>
          </cell>
          <cell r="J158">
            <v>0</v>
          </cell>
          <cell r="K158">
            <v>0</v>
          </cell>
          <cell r="L158">
            <v>0</v>
          </cell>
          <cell r="M158">
            <v>0</v>
          </cell>
          <cell r="N158">
            <v>0</v>
          </cell>
        </row>
        <row r="159">
          <cell r="A159">
            <v>6420012000</v>
          </cell>
          <cell r="C159">
            <v>0</v>
          </cell>
          <cell r="D159">
            <v>0</v>
          </cell>
          <cell r="E159">
            <v>0</v>
          </cell>
          <cell r="F159">
            <v>0</v>
          </cell>
          <cell r="G159">
            <v>0</v>
          </cell>
          <cell r="H159">
            <v>0</v>
          </cell>
          <cell r="I159">
            <v>0</v>
          </cell>
          <cell r="J159">
            <v>0</v>
          </cell>
          <cell r="K159">
            <v>0</v>
          </cell>
          <cell r="L159">
            <v>0</v>
          </cell>
          <cell r="M159">
            <v>0</v>
          </cell>
          <cell r="N159">
            <v>0</v>
          </cell>
        </row>
        <row r="160">
          <cell r="A160">
            <v>6420013000</v>
          </cell>
          <cell r="C160">
            <v>753</v>
          </cell>
          <cell r="D160">
            <v>753</v>
          </cell>
          <cell r="E160">
            <v>810</v>
          </cell>
          <cell r="F160">
            <v>0</v>
          </cell>
          <cell r="G160">
            <v>0</v>
          </cell>
          <cell r="H160">
            <v>0</v>
          </cell>
          <cell r="I160">
            <v>0</v>
          </cell>
          <cell r="J160">
            <v>0</v>
          </cell>
          <cell r="K160">
            <v>0</v>
          </cell>
          <cell r="L160">
            <v>0</v>
          </cell>
          <cell r="M160">
            <v>0</v>
          </cell>
          <cell r="N160">
            <v>0</v>
          </cell>
        </row>
        <row r="161">
          <cell r="A161">
            <v>6420013010</v>
          </cell>
          <cell r="C161">
            <v>2.4500000000000002</v>
          </cell>
          <cell r="D161">
            <v>4.8999999999999897</v>
          </cell>
          <cell r="E161">
            <v>10.29000000000001</v>
          </cell>
          <cell r="F161">
            <v>0</v>
          </cell>
          <cell r="G161">
            <v>0</v>
          </cell>
          <cell r="H161">
            <v>0</v>
          </cell>
          <cell r="I161">
            <v>0</v>
          </cell>
          <cell r="J161">
            <v>0</v>
          </cell>
          <cell r="K161">
            <v>0</v>
          </cell>
          <cell r="L161">
            <v>0</v>
          </cell>
          <cell r="M161">
            <v>0</v>
          </cell>
          <cell r="N161">
            <v>0</v>
          </cell>
        </row>
        <row r="162">
          <cell r="A162">
            <v>6420013020</v>
          </cell>
          <cell r="C162">
            <v>0</v>
          </cell>
          <cell r="D162">
            <v>0</v>
          </cell>
          <cell r="E162">
            <v>375</v>
          </cell>
          <cell r="F162">
            <v>0</v>
          </cell>
          <cell r="G162">
            <v>0</v>
          </cell>
          <cell r="H162">
            <v>0</v>
          </cell>
          <cell r="I162">
            <v>0</v>
          </cell>
          <cell r="J162">
            <v>0</v>
          </cell>
          <cell r="K162">
            <v>0</v>
          </cell>
          <cell r="L162">
            <v>0</v>
          </cell>
          <cell r="M162">
            <v>0</v>
          </cell>
          <cell r="N162">
            <v>0</v>
          </cell>
        </row>
        <row r="163">
          <cell r="A163">
            <v>6420014000</v>
          </cell>
          <cell r="C163">
            <v>0</v>
          </cell>
          <cell r="D163">
            <v>0</v>
          </cell>
          <cell r="E163">
            <v>0</v>
          </cell>
          <cell r="F163">
            <v>0</v>
          </cell>
          <cell r="G163">
            <v>0</v>
          </cell>
          <cell r="H163">
            <v>0</v>
          </cell>
          <cell r="I163">
            <v>0</v>
          </cell>
          <cell r="J163">
            <v>0</v>
          </cell>
          <cell r="K163">
            <v>0</v>
          </cell>
          <cell r="L163">
            <v>0</v>
          </cell>
          <cell r="M163">
            <v>0</v>
          </cell>
          <cell r="N163">
            <v>0</v>
          </cell>
        </row>
        <row r="164">
          <cell r="A164">
            <v>6420015000</v>
          </cell>
          <cell r="C164">
            <v>0</v>
          </cell>
          <cell r="D164">
            <v>0</v>
          </cell>
          <cell r="E164">
            <v>0</v>
          </cell>
          <cell r="F164">
            <v>0</v>
          </cell>
          <cell r="G164">
            <v>0</v>
          </cell>
          <cell r="H164">
            <v>0</v>
          </cell>
          <cell r="I164">
            <v>0</v>
          </cell>
          <cell r="J164">
            <v>0</v>
          </cell>
          <cell r="K164">
            <v>0</v>
          </cell>
          <cell r="L164">
            <v>0</v>
          </cell>
          <cell r="M164">
            <v>0</v>
          </cell>
          <cell r="N164">
            <v>0</v>
          </cell>
        </row>
        <row r="165">
          <cell r="A165">
            <v>6420016000</v>
          </cell>
          <cell r="C165">
            <v>4962.8199999999897</v>
          </cell>
          <cell r="D165">
            <v>5901.00000000001</v>
          </cell>
          <cell r="E165">
            <v>6368.3499999999003</v>
          </cell>
          <cell r="F165">
            <v>0</v>
          </cell>
          <cell r="G165">
            <v>0</v>
          </cell>
          <cell r="H165">
            <v>0</v>
          </cell>
          <cell r="I165">
            <v>0</v>
          </cell>
          <cell r="J165">
            <v>0</v>
          </cell>
          <cell r="K165">
            <v>0</v>
          </cell>
          <cell r="L165">
            <v>0</v>
          </cell>
          <cell r="M165">
            <v>0</v>
          </cell>
          <cell r="N165">
            <v>0</v>
          </cell>
        </row>
        <row r="166">
          <cell r="A166">
            <v>6420017000</v>
          </cell>
          <cell r="C166">
            <v>7915.3199999999897</v>
          </cell>
          <cell r="D166">
            <v>6940.0800000000099</v>
          </cell>
          <cell r="E166">
            <v>9154.5300000000007</v>
          </cell>
          <cell r="F166">
            <v>0</v>
          </cell>
          <cell r="G166">
            <v>0</v>
          </cell>
          <cell r="H166">
            <v>0</v>
          </cell>
          <cell r="I166">
            <v>0</v>
          </cell>
          <cell r="J166">
            <v>0</v>
          </cell>
          <cell r="K166">
            <v>0</v>
          </cell>
          <cell r="L166">
            <v>0</v>
          </cell>
          <cell r="M166">
            <v>0</v>
          </cell>
          <cell r="N166">
            <v>0</v>
          </cell>
        </row>
        <row r="167">
          <cell r="A167">
            <v>6420018000</v>
          </cell>
          <cell r="C167">
            <v>0</v>
          </cell>
          <cell r="D167">
            <v>0</v>
          </cell>
          <cell r="E167">
            <v>0</v>
          </cell>
          <cell r="F167">
            <v>0</v>
          </cell>
          <cell r="G167">
            <v>0</v>
          </cell>
          <cell r="H167">
            <v>0</v>
          </cell>
          <cell r="I167">
            <v>0</v>
          </cell>
          <cell r="J167">
            <v>0</v>
          </cell>
          <cell r="K167">
            <v>0</v>
          </cell>
          <cell r="L167">
            <v>0</v>
          </cell>
          <cell r="M167">
            <v>0</v>
          </cell>
          <cell r="N167">
            <v>0</v>
          </cell>
        </row>
        <row r="168">
          <cell r="A168">
            <v>6420019000</v>
          </cell>
          <cell r="C168">
            <v>27</v>
          </cell>
          <cell r="D168">
            <v>40.5</v>
          </cell>
          <cell r="E168">
            <v>40.5</v>
          </cell>
          <cell r="F168">
            <v>0</v>
          </cell>
          <cell r="G168">
            <v>0</v>
          </cell>
          <cell r="H168">
            <v>0</v>
          </cell>
          <cell r="I168">
            <v>0</v>
          </cell>
          <cell r="J168">
            <v>0</v>
          </cell>
          <cell r="K168">
            <v>0</v>
          </cell>
          <cell r="L168">
            <v>0</v>
          </cell>
          <cell r="M168">
            <v>0</v>
          </cell>
          <cell r="N168">
            <v>0</v>
          </cell>
        </row>
        <row r="169">
          <cell r="A169">
            <v>6420020000</v>
          </cell>
          <cell r="C169">
            <v>0</v>
          </cell>
          <cell r="D169">
            <v>0</v>
          </cell>
          <cell r="E169">
            <v>0</v>
          </cell>
          <cell r="F169">
            <v>0</v>
          </cell>
          <cell r="G169">
            <v>0</v>
          </cell>
          <cell r="H169">
            <v>0</v>
          </cell>
          <cell r="I169">
            <v>0</v>
          </cell>
          <cell r="J169">
            <v>0</v>
          </cell>
          <cell r="K169">
            <v>0</v>
          </cell>
          <cell r="L169">
            <v>0</v>
          </cell>
          <cell r="M169">
            <v>0</v>
          </cell>
          <cell r="N169">
            <v>0</v>
          </cell>
        </row>
        <row r="170">
          <cell r="A170">
            <v>6420021000</v>
          </cell>
          <cell r="C170">
            <v>0</v>
          </cell>
          <cell r="D170">
            <v>0</v>
          </cell>
          <cell r="E170">
            <v>0</v>
          </cell>
          <cell r="F170">
            <v>0</v>
          </cell>
          <cell r="G170">
            <v>0</v>
          </cell>
          <cell r="H170">
            <v>0</v>
          </cell>
          <cell r="I170">
            <v>0</v>
          </cell>
          <cell r="J170">
            <v>0</v>
          </cell>
          <cell r="K170">
            <v>0</v>
          </cell>
          <cell r="L170">
            <v>0</v>
          </cell>
          <cell r="M170">
            <v>0</v>
          </cell>
          <cell r="N170">
            <v>0</v>
          </cell>
        </row>
        <row r="171">
          <cell r="A171">
            <v>6420022000</v>
          </cell>
          <cell r="C171">
            <v>0</v>
          </cell>
          <cell r="D171">
            <v>0</v>
          </cell>
          <cell r="E171">
            <v>0</v>
          </cell>
          <cell r="F171">
            <v>0</v>
          </cell>
          <cell r="G171">
            <v>0</v>
          </cell>
          <cell r="H171">
            <v>0</v>
          </cell>
          <cell r="I171">
            <v>0</v>
          </cell>
          <cell r="J171">
            <v>0</v>
          </cell>
          <cell r="K171">
            <v>0</v>
          </cell>
          <cell r="L171">
            <v>0</v>
          </cell>
          <cell r="M171">
            <v>0</v>
          </cell>
          <cell r="N171">
            <v>0</v>
          </cell>
        </row>
        <row r="172">
          <cell r="A172">
            <v>6420023000</v>
          </cell>
          <cell r="C172">
            <v>2355.9499999999898</v>
          </cell>
          <cell r="D172">
            <v>2355.9499999999998</v>
          </cell>
          <cell r="E172">
            <v>2550.1100000000106</v>
          </cell>
          <cell r="F172">
            <v>0</v>
          </cell>
          <cell r="G172">
            <v>0</v>
          </cell>
          <cell r="H172">
            <v>0</v>
          </cell>
          <cell r="I172">
            <v>0</v>
          </cell>
          <cell r="J172">
            <v>0</v>
          </cell>
          <cell r="K172">
            <v>0</v>
          </cell>
          <cell r="L172">
            <v>0</v>
          </cell>
          <cell r="M172">
            <v>0</v>
          </cell>
          <cell r="N172">
            <v>0</v>
          </cell>
        </row>
        <row r="173">
          <cell r="A173">
            <v>6430001000</v>
          </cell>
          <cell r="C173">
            <v>0</v>
          </cell>
          <cell r="D173">
            <v>0</v>
          </cell>
          <cell r="E173">
            <v>0</v>
          </cell>
          <cell r="F173">
            <v>0</v>
          </cell>
          <cell r="G173">
            <v>0</v>
          </cell>
          <cell r="H173">
            <v>0</v>
          </cell>
          <cell r="I173">
            <v>0</v>
          </cell>
          <cell r="J173">
            <v>0</v>
          </cell>
          <cell r="K173">
            <v>0</v>
          </cell>
          <cell r="L173">
            <v>0</v>
          </cell>
          <cell r="M173">
            <v>0</v>
          </cell>
          <cell r="N173">
            <v>0</v>
          </cell>
        </row>
        <row r="174">
          <cell r="A174">
            <v>6440001000</v>
          </cell>
          <cell r="C174">
            <v>0</v>
          </cell>
          <cell r="D174">
            <v>0</v>
          </cell>
          <cell r="E174">
            <v>0</v>
          </cell>
          <cell r="F174">
            <v>0</v>
          </cell>
          <cell r="G174">
            <v>0</v>
          </cell>
          <cell r="H174">
            <v>0</v>
          </cell>
          <cell r="I174">
            <v>0</v>
          </cell>
          <cell r="J174">
            <v>0</v>
          </cell>
          <cell r="K174">
            <v>0</v>
          </cell>
          <cell r="L174">
            <v>0</v>
          </cell>
          <cell r="M174">
            <v>0</v>
          </cell>
          <cell r="N174">
            <v>0</v>
          </cell>
        </row>
        <row r="175">
          <cell r="A175">
            <v>6450001000</v>
          </cell>
          <cell r="C175">
            <v>30770.25</v>
          </cell>
          <cell r="D175">
            <v>30515.919999999896</v>
          </cell>
          <cell r="E175">
            <v>32755.059999999998</v>
          </cell>
          <cell r="F175">
            <v>0</v>
          </cell>
          <cell r="G175">
            <v>0</v>
          </cell>
          <cell r="H175">
            <v>0</v>
          </cell>
          <cell r="I175">
            <v>0</v>
          </cell>
          <cell r="J175">
            <v>0</v>
          </cell>
          <cell r="K175">
            <v>0</v>
          </cell>
          <cell r="L175">
            <v>0</v>
          </cell>
          <cell r="M175">
            <v>0</v>
          </cell>
          <cell r="N175">
            <v>0</v>
          </cell>
        </row>
        <row r="176">
          <cell r="A176">
            <v>6460001000</v>
          </cell>
          <cell r="C176">
            <v>1428.28</v>
          </cell>
          <cell r="D176">
            <v>1409.91</v>
          </cell>
          <cell r="E176">
            <v>1512.0800000000004</v>
          </cell>
          <cell r="F176">
            <v>0</v>
          </cell>
          <cell r="G176">
            <v>0</v>
          </cell>
          <cell r="H176">
            <v>0</v>
          </cell>
          <cell r="I176">
            <v>0</v>
          </cell>
          <cell r="J176">
            <v>0</v>
          </cell>
          <cell r="K176">
            <v>0</v>
          </cell>
          <cell r="L176">
            <v>0</v>
          </cell>
          <cell r="M176">
            <v>0</v>
          </cell>
          <cell r="N176">
            <v>0</v>
          </cell>
        </row>
        <row r="177">
          <cell r="A177">
            <v>6470001000</v>
          </cell>
          <cell r="C177">
            <v>0</v>
          </cell>
          <cell r="D177">
            <v>32.56</v>
          </cell>
          <cell r="E177">
            <v>1.6699999999998951</v>
          </cell>
          <cell r="F177">
            <v>0</v>
          </cell>
          <cell r="G177">
            <v>0</v>
          </cell>
          <cell r="H177">
            <v>0</v>
          </cell>
          <cell r="I177">
            <v>0</v>
          </cell>
          <cell r="J177">
            <v>0</v>
          </cell>
          <cell r="K177">
            <v>0</v>
          </cell>
          <cell r="L177">
            <v>0</v>
          </cell>
          <cell r="M177">
            <v>0</v>
          </cell>
          <cell r="N177">
            <v>0</v>
          </cell>
        </row>
        <row r="178">
          <cell r="A178">
            <v>6470002000</v>
          </cell>
          <cell r="C178">
            <v>0</v>
          </cell>
          <cell r="D178">
            <v>0</v>
          </cell>
          <cell r="E178">
            <v>0</v>
          </cell>
          <cell r="F178">
            <v>0</v>
          </cell>
          <cell r="G178">
            <v>0</v>
          </cell>
          <cell r="H178">
            <v>0</v>
          </cell>
          <cell r="I178">
            <v>0</v>
          </cell>
          <cell r="J178">
            <v>0</v>
          </cell>
          <cell r="K178">
            <v>0</v>
          </cell>
          <cell r="L178">
            <v>0</v>
          </cell>
          <cell r="M178">
            <v>0</v>
          </cell>
          <cell r="N178">
            <v>0</v>
          </cell>
        </row>
        <row r="179">
          <cell r="A179">
            <v>6470003000</v>
          </cell>
          <cell r="C179">
            <v>0</v>
          </cell>
          <cell r="D179">
            <v>0</v>
          </cell>
          <cell r="E179">
            <v>0</v>
          </cell>
          <cell r="F179">
            <v>0</v>
          </cell>
          <cell r="G179">
            <v>0</v>
          </cell>
          <cell r="H179">
            <v>0</v>
          </cell>
          <cell r="I179">
            <v>0</v>
          </cell>
          <cell r="J179">
            <v>0</v>
          </cell>
          <cell r="K179">
            <v>0</v>
          </cell>
          <cell r="L179">
            <v>0</v>
          </cell>
          <cell r="M179">
            <v>0</v>
          </cell>
          <cell r="N179">
            <v>0</v>
          </cell>
        </row>
        <row r="180">
          <cell r="A180">
            <v>6470004000</v>
          </cell>
          <cell r="C180">
            <v>0</v>
          </cell>
          <cell r="D180">
            <v>0</v>
          </cell>
          <cell r="E180">
            <v>0</v>
          </cell>
          <cell r="F180">
            <v>0</v>
          </cell>
          <cell r="G180">
            <v>0</v>
          </cell>
          <cell r="H180">
            <v>0</v>
          </cell>
          <cell r="I180">
            <v>0</v>
          </cell>
          <cell r="J180">
            <v>0</v>
          </cell>
          <cell r="K180">
            <v>0</v>
          </cell>
          <cell r="L180">
            <v>0</v>
          </cell>
          <cell r="M180">
            <v>0</v>
          </cell>
          <cell r="N180">
            <v>0</v>
          </cell>
        </row>
        <row r="181">
          <cell r="A181">
            <v>6470005000</v>
          </cell>
          <cell r="C181">
            <v>0</v>
          </cell>
          <cell r="D181">
            <v>0</v>
          </cell>
          <cell r="E181">
            <v>0</v>
          </cell>
          <cell r="F181">
            <v>0</v>
          </cell>
          <cell r="G181">
            <v>0</v>
          </cell>
          <cell r="H181">
            <v>0</v>
          </cell>
          <cell r="I181">
            <v>0</v>
          </cell>
          <cell r="J181">
            <v>0</v>
          </cell>
          <cell r="K181">
            <v>0</v>
          </cell>
          <cell r="L181">
            <v>0</v>
          </cell>
          <cell r="M181">
            <v>0</v>
          </cell>
          <cell r="N181">
            <v>0</v>
          </cell>
        </row>
        <row r="182">
          <cell r="A182">
            <v>6470006000</v>
          </cell>
          <cell r="C182">
            <v>51.759999999999899</v>
          </cell>
          <cell r="D182">
            <v>0</v>
          </cell>
          <cell r="E182">
            <v>253.13999999999911</v>
          </cell>
          <cell r="F182">
            <v>0</v>
          </cell>
          <cell r="G182">
            <v>0</v>
          </cell>
          <cell r="H182">
            <v>0</v>
          </cell>
          <cell r="I182">
            <v>0</v>
          </cell>
          <cell r="J182">
            <v>0</v>
          </cell>
          <cell r="K182">
            <v>0</v>
          </cell>
          <cell r="L182">
            <v>0</v>
          </cell>
          <cell r="M182">
            <v>0</v>
          </cell>
          <cell r="N182">
            <v>0</v>
          </cell>
        </row>
        <row r="183">
          <cell r="A183">
            <v>6470007000</v>
          </cell>
          <cell r="C183">
            <v>0</v>
          </cell>
          <cell r="D183">
            <v>0</v>
          </cell>
          <cell r="E183">
            <v>0</v>
          </cell>
          <cell r="F183">
            <v>0</v>
          </cell>
          <cell r="G183">
            <v>0</v>
          </cell>
          <cell r="H183">
            <v>0</v>
          </cell>
          <cell r="I183">
            <v>0</v>
          </cell>
          <cell r="J183">
            <v>0</v>
          </cell>
          <cell r="K183">
            <v>0</v>
          </cell>
          <cell r="L183">
            <v>0</v>
          </cell>
          <cell r="M183">
            <v>0</v>
          </cell>
          <cell r="N183">
            <v>0</v>
          </cell>
        </row>
        <row r="184">
          <cell r="A184">
            <v>6470099000</v>
          </cell>
          <cell r="C184">
            <v>0</v>
          </cell>
          <cell r="D184">
            <v>0</v>
          </cell>
          <cell r="E184">
            <v>0</v>
          </cell>
          <cell r="F184">
            <v>0</v>
          </cell>
          <cell r="G184">
            <v>0</v>
          </cell>
          <cell r="H184">
            <v>0</v>
          </cell>
          <cell r="I184">
            <v>0</v>
          </cell>
          <cell r="J184">
            <v>0</v>
          </cell>
          <cell r="K184">
            <v>0</v>
          </cell>
          <cell r="L184">
            <v>0</v>
          </cell>
          <cell r="M184">
            <v>0</v>
          </cell>
          <cell r="N184">
            <v>0</v>
          </cell>
        </row>
        <row r="185">
          <cell r="A185">
            <v>6480001000</v>
          </cell>
          <cell r="C185">
            <v>799.5</v>
          </cell>
          <cell r="D185">
            <v>480</v>
          </cell>
          <cell r="E185">
            <v>436.5</v>
          </cell>
          <cell r="F185">
            <v>0</v>
          </cell>
          <cell r="G185">
            <v>0</v>
          </cell>
          <cell r="H185">
            <v>0</v>
          </cell>
          <cell r="I185">
            <v>0</v>
          </cell>
          <cell r="J185">
            <v>0</v>
          </cell>
          <cell r="K185">
            <v>0</v>
          </cell>
          <cell r="L185">
            <v>0</v>
          </cell>
          <cell r="M185">
            <v>0</v>
          </cell>
          <cell r="N185">
            <v>0</v>
          </cell>
        </row>
        <row r="186">
          <cell r="A186">
            <v>6480002000</v>
          </cell>
          <cell r="C186">
            <v>752.25</v>
          </cell>
          <cell r="D186">
            <v>340.5</v>
          </cell>
          <cell r="E186">
            <v>351.25</v>
          </cell>
          <cell r="F186">
            <v>0</v>
          </cell>
          <cell r="G186">
            <v>0</v>
          </cell>
          <cell r="H186">
            <v>0</v>
          </cell>
          <cell r="I186">
            <v>0</v>
          </cell>
          <cell r="J186">
            <v>0</v>
          </cell>
          <cell r="K186">
            <v>0</v>
          </cell>
          <cell r="L186">
            <v>0</v>
          </cell>
          <cell r="M186">
            <v>0</v>
          </cell>
          <cell r="N186">
            <v>0</v>
          </cell>
        </row>
        <row r="187">
          <cell r="A187">
            <v>6480003000</v>
          </cell>
          <cell r="C187">
            <v>3598</v>
          </cell>
          <cell r="D187">
            <v>0</v>
          </cell>
          <cell r="E187">
            <v>100</v>
          </cell>
          <cell r="F187">
            <v>0</v>
          </cell>
          <cell r="G187">
            <v>0</v>
          </cell>
          <cell r="H187">
            <v>0</v>
          </cell>
          <cell r="I187">
            <v>0</v>
          </cell>
          <cell r="J187">
            <v>0</v>
          </cell>
          <cell r="K187">
            <v>0</v>
          </cell>
          <cell r="L187">
            <v>0</v>
          </cell>
          <cell r="M187">
            <v>0</v>
          </cell>
          <cell r="N187">
            <v>0</v>
          </cell>
        </row>
        <row r="188">
          <cell r="A188">
            <v>6480004000</v>
          </cell>
          <cell r="C188">
            <v>4071.32</v>
          </cell>
          <cell r="D188">
            <v>4211.9400000000005</v>
          </cell>
          <cell r="E188">
            <v>4409.2199999999993</v>
          </cell>
          <cell r="F188">
            <v>0</v>
          </cell>
          <cell r="G188">
            <v>0</v>
          </cell>
          <cell r="H188">
            <v>0</v>
          </cell>
          <cell r="I188">
            <v>0</v>
          </cell>
          <cell r="J188">
            <v>0</v>
          </cell>
          <cell r="K188">
            <v>0</v>
          </cell>
          <cell r="L188">
            <v>0</v>
          </cell>
          <cell r="M188">
            <v>0</v>
          </cell>
          <cell r="N188">
            <v>0</v>
          </cell>
        </row>
        <row r="189">
          <cell r="A189">
            <v>6480005000</v>
          </cell>
          <cell r="C189">
            <v>0</v>
          </cell>
          <cell r="D189">
            <v>0</v>
          </cell>
          <cell r="E189">
            <v>0</v>
          </cell>
          <cell r="F189">
            <v>0</v>
          </cell>
          <cell r="G189">
            <v>0</v>
          </cell>
          <cell r="H189">
            <v>0</v>
          </cell>
          <cell r="I189">
            <v>0</v>
          </cell>
          <cell r="J189">
            <v>0</v>
          </cell>
          <cell r="K189">
            <v>0</v>
          </cell>
          <cell r="L189">
            <v>0</v>
          </cell>
          <cell r="M189">
            <v>0</v>
          </cell>
          <cell r="N189">
            <v>0</v>
          </cell>
        </row>
        <row r="190">
          <cell r="A190">
            <v>6480006000</v>
          </cell>
          <cell r="C190">
            <v>0</v>
          </cell>
          <cell r="D190">
            <v>0</v>
          </cell>
          <cell r="E190">
            <v>0</v>
          </cell>
          <cell r="F190">
            <v>0</v>
          </cell>
          <cell r="G190">
            <v>0</v>
          </cell>
          <cell r="H190">
            <v>0</v>
          </cell>
          <cell r="I190">
            <v>0</v>
          </cell>
          <cell r="J190">
            <v>0</v>
          </cell>
          <cell r="K190">
            <v>0</v>
          </cell>
          <cell r="L190">
            <v>0</v>
          </cell>
          <cell r="M190">
            <v>0</v>
          </cell>
          <cell r="N190">
            <v>0</v>
          </cell>
        </row>
        <row r="191">
          <cell r="A191">
            <v>6480007000</v>
          </cell>
          <cell r="C191">
            <v>0</v>
          </cell>
          <cell r="D191">
            <v>0</v>
          </cell>
          <cell r="E191">
            <v>0</v>
          </cell>
          <cell r="F191">
            <v>0</v>
          </cell>
          <cell r="G191">
            <v>0</v>
          </cell>
          <cell r="H191">
            <v>0</v>
          </cell>
          <cell r="I191">
            <v>0</v>
          </cell>
          <cell r="J191">
            <v>0</v>
          </cell>
          <cell r="K191">
            <v>0</v>
          </cell>
          <cell r="L191">
            <v>0</v>
          </cell>
          <cell r="M191">
            <v>0</v>
          </cell>
          <cell r="N191">
            <v>0</v>
          </cell>
        </row>
        <row r="192">
          <cell r="A192">
            <v>6480008000</v>
          </cell>
          <cell r="C192">
            <v>0</v>
          </cell>
          <cell r="D192">
            <v>0</v>
          </cell>
          <cell r="E192">
            <v>0</v>
          </cell>
          <cell r="F192">
            <v>0</v>
          </cell>
          <cell r="G192">
            <v>0</v>
          </cell>
          <cell r="H192">
            <v>0</v>
          </cell>
          <cell r="I192">
            <v>0</v>
          </cell>
          <cell r="J192">
            <v>0</v>
          </cell>
          <cell r="K192">
            <v>0</v>
          </cell>
          <cell r="L192">
            <v>0</v>
          </cell>
          <cell r="M192">
            <v>0</v>
          </cell>
          <cell r="N192">
            <v>0</v>
          </cell>
        </row>
        <row r="193">
          <cell r="A193">
            <v>6480009000</v>
          </cell>
          <cell r="C193">
            <v>18920</v>
          </cell>
          <cell r="D193">
            <v>0</v>
          </cell>
          <cell r="E193">
            <v>5040</v>
          </cell>
          <cell r="F193">
            <v>0</v>
          </cell>
          <cell r="G193">
            <v>0</v>
          </cell>
          <cell r="H193">
            <v>0</v>
          </cell>
          <cell r="I193">
            <v>0</v>
          </cell>
          <cell r="J193">
            <v>0</v>
          </cell>
          <cell r="K193">
            <v>0</v>
          </cell>
          <cell r="L193">
            <v>0</v>
          </cell>
          <cell r="M193">
            <v>0</v>
          </cell>
          <cell r="N193">
            <v>0</v>
          </cell>
        </row>
        <row r="194">
          <cell r="A194">
            <v>6480010000</v>
          </cell>
          <cell r="C194">
            <v>0</v>
          </cell>
          <cell r="D194">
            <v>0</v>
          </cell>
          <cell r="E194">
            <v>0</v>
          </cell>
          <cell r="F194">
            <v>0</v>
          </cell>
          <cell r="G194">
            <v>0</v>
          </cell>
          <cell r="H194">
            <v>0</v>
          </cell>
          <cell r="I194">
            <v>0</v>
          </cell>
          <cell r="J194">
            <v>0</v>
          </cell>
          <cell r="K194">
            <v>0</v>
          </cell>
          <cell r="L194">
            <v>0</v>
          </cell>
          <cell r="M194">
            <v>0</v>
          </cell>
          <cell r="N194">
            <v>0</v>
          </cell>
        </row>
        <row r="195">
          <cell r="A195">
            <v>6480031000</v>
          </cell>
          <cell r="C195">
            <v>0</v>
          </cell>
          <cell r="D195">
            <v>0</v>
          </cell>
          <cell r="E195">
            <v>0</v>
          </cell>
          <cell r="F195">
            <v>0</v>
          </cell>
          <cell r="G195">
            <v>0</v>
          </cell>
          <cell r="H195">
            <v>0</v>
          </cell>
          <cell r="I195">
            <v>0</v>
          </cell>
          <cell r="J195">
            <v>0</v>
          </cell>
          <cell r="K195">
            <v>0</v>
          </cell>
          <cell r="L195">
            <v>0</v>
          </cell>
          <cell r="M195">
            <v>0</v>
          </cell>
          <cell r="N195">
            <v>0</v>
          </cell>
        </row>
        <row r="196">
          <cell r="A196">
            <v>6480032000</v>
          </cell>
          <cell r="C196">
            <v>0</v>
          </cell>
          <cell r="D196">
            <v>0</v>
          </cell>
          <cell r="E196">
            <v>0</v>
          </cell>
          <cell r="F196">
            <v>0</v>
          </cell>
          <cell r="G196">
            <v>0</v>
          </cell>
          <cell r="H196">
            <v>0</v>
          </cell>
          <cell r="I196">
            <v>0</v>
          </cell>
          <cell r="J196">
            <v>0</v>
          </cell>
          <cell r="K196">
            <v>0</v>
          </cell>
          <cell r="L196">
            <v>0</v>
          </cell>
          <cell r="M196">
            <v>0</v>
          </cell>
          <cell r="N196">
            <v>0</v>
          </cell>
        </row>
        <row r="197">
          <cell r="A197">
            <v>6480033000</v>
          </cell>
          <cell r="C197">
            <v>0</v>
          </cell>
          <cell r="D197">
            <v>0</v>
          </cell>
          <cell r="E197">
            <v>0</v>
          </cell>
          <cell r="F197">
            <v>0</v>
          </cell>
          <cell r="G197">
            <v>0</v>
          </cell>
          <cell r="H197">
            <v>0</v>
          </cell>
          <cell r="I197">
            <v>0</v>
          </cell>
          <cell r="J197">
            <v>0</v>
          </cell>
          <cell r="K197">
            <v>0</v>
          </cell>
          <cell r="L197">
            <v>0</v>
          </cell>
          <cell r="M197">
            <v>0</v>
          </cell>
          <cell r="N197">
            <v>0</v>
          </cell>
        </row>
        <row r="198">
          <cell r="A198">
            <v>6480034000</v>
          </cell>
          <cell r="C198">
            <v>0</v>
          </cell>
          <cell r="D198">
            <v>0</v>
          </cell>
          <cell r="E198">
            <v>0</v>
          </cell>
          <cell r="F198">
            <v>0</v>
          </cell>
          <cell r="G198">
            <v>0</v>
          </cell>
          <cell r="H198">
            <v>0</v>
          </cell>
          <cell r="I198">
            <v>0</v>
          </cell>
          <cell r="J198">
            <v>0</v>
          </cell>
          <cell r="K198">
            <v>0</v>
          </cell>
          <cell r="L198">
            <v>0</v>
          </cell>
          <cell r="M198">
            <v>0</v>
          </cell>
          <cell r="N198">
            <v>0</v>
          </cell>
        </row>
        <row r="199">
          <cell r="A199">
            <v>6480035000</v>
          </cell>
          <cell r="C199">
            <v>0</v>
          </cell>
          <cell r="D199">
            <v>0</v>
          </cell>
          <cell r="E199">
            <v>0</v>
          </cell>
          <cell r="F199">
            <v>0</v>
          </cell>
          <cell r="G199">
            <v>0</v>
          </cell>
          <cell r="H199">
            <v>0</v>
          </cell>
          <cell r="I199">
            <v>0</v>
          </cell>
          <cell r="J199">
            <v>0</v>
          </cell>
          <cell r="K199">
            <v>0</v>
          </cell>
          <cell r="L199">
            <v>0</v>
          </cell>
          <cell r="M199">
            <v>0</v>
          </cell>
          <cell r="N199">
            <v>0</v>
          </cell>
        </row>
        <row r="200">
          <cell r="A200">
            <v>6480098000</v>
          </cell>
          <cell r="C200">
            <v>0</v>
          </cell>
          <cell r="D200">
            <v>0</v>
          </cell>
          <cell r="E200">
            <v>0</v>
          </cell>
          <cell r="F200">
            <v>0</v>
          </cell>
          <cell r="G200">
            <v>0</v>
          </cell>
          <cell r="H200">
            <v>0</v>
          </cell>
          <cell r="I200">
            <v>0</v>
          </cell>
          <cell r="J200">
            <v>0</v>
          </cell>
          <cell r="K200">
            <v>0</v>
          </cell>
          <cell r="L200">
            <v>0</v>
          </cell>
          <cell r="M200">
            <v>0</v>
          </cell>
          <cell r="N200">
            <v>0</v>
          </cell>
        </row>
        <row r="201">
          <cell r="A201">
            <v>6480099000</v>
          </cell>
          <cell r="C201">
            <v>0</v>
          </cell>
          <cell r="D201">
            <v>0</v>
          </cell>
          <cell r="E201">
            <v>0</v>
          </cell>
          <cell r="F201">
            <v>0</v>
          </cell>
          <cell r="G201">
            <v>0</v>
          </cell>
          <cell r="H201">
            <v>0</v>
          </cell>
          <cell r="I201">
            <v>0</v>
          </cell>
          <cell r="J201">
            <v>0</v>
          </cell>
          <cell r="K201">
            <v>0</v>
          </cell>
          <cell r="L201">
            <v>0</v>
          </cell>
          <cell r="M201">
            <v>0</v>
          </cell>
          <cell r="N201">
            <v>0</v>
          </cell>
        </row>
        <row r="202">
          <cell r="A202">
            <v>6500000001</v>
          </cell>
          <cell r="C202">
            <v>0</v>
          </cell>
          <cell r="D202">
            <v>0</v>
          </cell>
          <cell r="E202">
            <v>0</v>
          </cell>
          <cell r="F202">
            <v>0</v>
          </cell>
          <cell r="G202">
            <v>0</v>
          </cell>
          <cell r="H202">
            <v>0</v>
          </cell>
          <cell r="I202">
            <v>0</v>
          </cell>
          <cell r="J202">
            <v>0</v>
          </cell>
          <cell r="K202">
            <v>0</v>
          </cell>
          <cell r="L202">
            <v>0</v>
          </cell>
          <cell r="M202">
            <v>0</v>
          </cell>
          <cell r="N202">
            <v>0</v>
          </cell>
        </row>
        <row r="203">
          <cell r="A203">
            <v>6510001000</v>
          </cell>
          <cell r="C203">
            <v>0</v>
          </cell>
          <cell r="D203">
            <v>0</v>
          </cell>
          <cell r="E203">
            <v>0</v>
          </cell>
          <cell r="F203">
            <v>0</v>
          </cell>
          <cell r="G203">
            <v>0</v>
          </cell>
          <cell r="H203">
            <v>0</v>
          </cell>
          <cell r="I203">
            <v>0</v>
          </cell>
          <cell r="J203">
            <v>0</v>
          </cell>
          <cell r="K203">
            <v>0</v>
          </cell>
          <cell r="L203">
            <v>0</v>
          </cell>
          <cell r="M203">
            <v>0</v>
          </cell>
          <cell r="N203">
            <v>0</v>
          </cell>
        </row>
        <row r="204">
          <cell r="A204">
            <v>6520001000</v>
          </cell>
          <cell r="C204">
            <v>0</v>
          </cell>
          <cell r="D204">
            <v>124.7</v>
          </cell>
          <cell r="E204">
            <v>0</v>
          </cell>
          <cell r="F204">
            <v>0</v>
          </cell>
          <cell r="G204">
            <v>0</v>
          </cell>
          <cell r="H204">
            <v>0</v>
          </cell>
          <cell r="I204">
            <v>0</v>
          </cell>
          <cell r="J204">
            <v>0</v>
          </cell>
          <cell r="K204">
            <v>0</v>
          </cell>
          <cell r="L204">
            <v>0</v>
          </cell>
          <cell r="M204">
            <v>0</v>
          </cell>
          <cell r="N204">
            <v>0</v>
          </cell>
        </row>
        <row r="205">
          <cell r="A205">
            <v>6580001000</v>
          </cell>
          <cell r="C205">
            <v>0</v>
          </cell>
          <cell r="D205">
            <v>0</v>
          </cell>
          <cell r="E205">
            <v>0</v>
          </cell>
          <cell r="F205">
            <v>0</v>
          </cell>
          <cell r="G205">
            <v>0</v>
          </cell>
          <cell r="H205">
            <v>0</v>
          </cell>
          <cell r="I205">
            <v>0</v>
          </cell>
          <cell r="J205">
            <v>0</v>
          </cell>
          <cell r="K205">
            <v>0</v>
          </cell>
          <cell r="L205">
            <v>0</v>
          </cell>
          <cell r="M205">
            <v>0</v>
          </cell>
          <cell r="N205">
            <v>0</v>
          </cell>
        </row>
        <row r="206">
          <cell r="A206">
            <v>6580002000</v>
          </cell>
          <cell r="C206">
            <v>0</v>
          </cell>
          <cell r="D206">
            <v>0</v>
          </cell>
          <cell r="E206">
            <v>0</v>
          </cell>
          <cell r="F206">
            <v>0</v>
          </cell>
          <cell r="G206">
            <v>0</v>
          </cell>
          <cell r="H206">
            <v>0</v>
          </cell>
          <cell r="I206">
            <v>0</v>
          </cell>
          <cell r="J206">
            <v>0</v>
          </cell>
          <cell r="K206">
            <v>0</v>
          </cell>
          <cell r="L206">
            <v>0</v>
          </cell>
          <cell r="M206">
            <v>0</v>
          </cell>
          <cell r="N206">
            <v>0</v>
          </cell>
        </row>
        <row r="207">
          <cell r="A207">
            <v>6580003000</v>
          </cell>
          <cell r="C207">
            <v>0</v>
          </cell>
          <cell r="D207">
            <v>0</v>
          </cell>
          <cell r="E207">
            <v>0</v>
          </cell>
          <cell r="F207">
            <v>0</v>
          </cell>
          <cell r="G207">
            <v>0</v>
          </cell>
          <cell r="H207">
            <v>0</v>
          </cell>
          <cell r="I207">
            <v>0</v>
          </cell>
          <cell r="J207">
            <v>0</v>
          </cell>
          <cell r="K207">
            <v>0</v>
          </cell>
          <cell r="L207">
            <v>0</v>
          </cell>
          <cell r="M207">
            <v>0</v>
          </cell>
          <cell r="N207">
            <v>0</v>
          </cell>
        </row>
        <row r="208">
          <cell r="A208">
            <v>6580004000</v>
          </cell>
          <cell r="C208">
            <v>0</v>
          </cell>
          <cell r="D208">
            <v>0</v>
          </cell>
          <cell r="E208">
            <v>0</v>
          </cell>
          <cell r="F208">
            <v>0</v>
          </cell>
          <cell r="G208">
            <v>0</v>
          </cell>
          <cell r="H208">
            <v>0</v>
          </cell>
          <cell r="I208">
            <v>0</v>
          </cell>
          <cell r="J208">
            <v>0</v>
          </cell>
          <cell r="K208">
            <v>0</v>
          </cell>
          <cell r="L208">
            <v>0</v>
          </cell>
          <cell r="M208">
            <v>0</v>
          </cell>
          <cell r="N208">
            <v>0</v>
          </cell>
        </row>
        <row r="209">
          <cell r="A209">
            <v>6580005000</v>
          </cell>
          <cell r="C209">
            <v>0</v>
          </cell>
          <cell r="D209">
            <v>0</v>
          </cell>
          <cell r="E209">
            <v>0</v>
          </cell>
          <cell r="F209">
            <v>0</v>
          </cell>
          <cell r="G209">
            <v>0</v>
          </cell>
          <cell r="H209">
            <v>0</v>
          </cell>
          <cell r="I209">
            <v>0</v>
          </cell>
          <cell r="J209">
            <v>0</v>
          </cell>
          <cell r="K209">
            <v>0</v>
          </cell>
          <cell r="L209">
            <v>0</v>
          </cell>
          <cell r="M209">
            <v>0</v>
          </cell>
          <cell r="N209">
            <v>0</v>
          </cell>
        </row>
        <row r="210">
          <cell r="A210">
            <v>6580006000</v>
          </cell>
          <cell r="C210">
            <v>0</v>
          </cell>
          <cell r="D210">
            <v>0</v>
          </cell>
          <cell r="E210">
            <v>0</v>
          </cell>
          <cell r="F210">
            <v>0</v>
          </cell>
          <cell r="G210">
            <v>0</v>
          </cell>
          <cell r="H210">
            <v>0</v>
          </cell>
          <cell r="I210">
            <v>0</v>
          </cell>
          <cell r="J210">
            <v>0</v>
          </cell>
          <cell r="K210">
            <v>0</v>
          </cell>
          <cell r="L210">
            <v>0</v>
          </cell>
          <cell r="M210">
            <v>0</v>
          </cell>
          <cell r="N210">
            <v>0</v>
          </cell>
        </row>
        <row r="211">
          <cell r="A211">
            <v>6580007000</v>
          </cell>
          <cell r="C211">
            <v>0</v>
          </cell>
          <cell r="D211">
            <v>0</v>
          </cell>
          <cell r="E211">
            <v>0</v>
          </cell>
          <cell r="F211">
            <v>0</v>
          </cell>
          <cell r="G211">
            <v>0</v>
          </cell>
          <cell r="H211">
            <v>0</v>
          </cell>
          <cell r="I211">
            <v>0</v>
          </cell>
          <cell r="J211">
            <v>0</v>
          </cell>
          <cell r="K211">
            <v>0</v>
          </cell>
          <cell r="L211">
            <v>0</v>
          </cell>
          <cell r="M211">
            <v>0</v>
          </cell>
          <cell r="N211">
            <v>0</v>
          </cell>
        </row>
        <row r="212">
          <cell r="A212">
            <v>6580007100</v>
          </cell>
          <cell r="C212">
            <v>0</v>
          </cell>
          <cell r="D212">
            <v>0</v>
          </cell>
          <cell r="E212">
            <v>0</v>
          </cell>
          <cell r="F212">
            <v>0</v>
          </cell>
          <cell r="G212">
            <v>0</v>
          </cell>
          <cell r="H212">
            <v>0</v>
          </cell>
          <cell r="I212">
            <v>0</v>
          </cell>
          <cell r="J212">
            <v>0</v>
          </cell>
          <cell r="K212">
            <v>0</v>
          </cell>
          <cell r="L212">
            <v>0</v>
          </cell>
          <cell r="M212">
            <v>0</v>
          </cell>
          <cell r="N212">
            <v>0</v>
          </cell>
        </row>
        <row r="213">
          <cell r="A213">
            <v>6580008000</v>
          </cell>
          <cell r="C213">
            <v>0</v>
          </cell>
          <cell r="D213">
            <v>0</v>
          </cell>
          <cell r="E213">
            <v>0</v>
          </cell>
          <cell r="F213">
            <v>0</v>
          </cell>
          <cell r="G213">
            <v>0</v>
          </cell>
          <cell r="H213">
            <v>0</v>
          </cell>
          <cell r="I213">
            <v>0</v>
          </cell>
          <cell r="J213">
            <v>0</v>
          </cell>
          <cell r="K213">
            <v>0</v>
          </cell>
          <cell r="L213">
            <v>0</v>
          </cell>
          <cell r="M213">
            <v>0</v>
          </cell>
          <cell r="N213">
            <v>0</v>
          </cell>
        </row>
        <row r="214">
          <cell r="A214">
            <v>6580009100</v>
          </cell>
          <cell r="C214">
            <v>0</v>
          </cell>
          <cell r="D214">
            <v>0</v>
          </cell>
          <cell r="E214">
            <v>0</v>
          </cell>
          <cell r="F214">
            <v>0</v>
          </cell>
          <cell r="G214">
            <v>0</v>
          </cell>
          <cell r="H214">
            <v>0</v>
          </cell>
          <cell r="I214">
            <v>0</v>
          </cell>
          <cell r="J214">
            <v>0</v>
          </cell>
          <cell r="K214">
            <v>0</v>
          </cell>
          <cell r="L214">
            <v>0</v>
          </cell>
          <cell r="M214">
            <v>0</v>
          </cell>
          <cell r="N214">
            <v>0</v>
          </cell>
        </row>
        <row r="215">
          <cell r="A215">
            <v>6580009101</v>
          </cell>
          <cell r="C215">
            <v>0</v>
          </cell>
          <cell r="D215">
            <v>0</v>
          </cell>
          <cell r="E215">
            <v>0</v>
          </cell>
          <cell r="F215">
            <v>0</v>
          </cell>
          <cell r="G215">
            <v>0</v>
          </cell>
          <cell r="H215">
            <v>0</v>
          </cell>
          <cell r="I215">
            <v>0</v>
          </cell>
          <cell r="J215">
            <v>0</v>
          </cell>
          <cell r="K215">
            <v>0</v>
          </cell>
          <cell r="L215">
            <v>0</v>
          </cell>
          <cell r="M215">
            <v>0</v>
          </cell>
          <cell r="N215">
            <v>0</v>
          </cell>
        </row>
        <row r="216">
          <cell r="A216">
            <v>6580009200</v>
          </cell>
          <cell r="C216">
            <v>0</v>
          </cell>
          <cell r="D216">
            <v>0</v>
          </cell>
          <cell r="E216">
            <v>0</v>
          </cell>
          <cell r="F216">
            <v>0</v>
          </cell>
          <cell r="G216">
            <v>0</v>
          </cell>
          <cell r="H216">
            <v>0</v>
          </cell>
          <cell r="I216">
            <v>0</v>
          </cell>
          <cell r="J216">
            <v>0</v>
          </cell>
          <cell r="K216">
            <v>0</v>
          </cell>
          <cell r="L216">
            <v>0</v>
          </cell>
          <cell r="M216">
            <v>0</v>
          </cell>
          <cell r="N216">
            <v>0</v>
          </cell>
        </row>
        <row r="217">
          <cell r="A217">
            <v>6580009201</v>
          </cell>
          <cell r="C217">
            <v>0</v>
          </cell>
          <cell r="D217">
            <v>0</v>
          </cell>
          <cell r="E217">
            <v>0</v>
          </cell>
          <cell r="F217">
            <v>0</v>
          </cell>
          <cell r="G217">
            <v>0</v>
          </cell>
          <cell r="H217">
            <v>0</v>
          </cell>
          <cell r="I217">
            <v>0</v>
          </cell>
          <cell r="J217">
            <v>0</v>
          </cell>
          <cell r="K217">
            <v>0</v>
          </cell>
          <cell r="L217">
            <v>0</v>
          </cell>
          <cell r="M217">
            <v>0</v>
          </cell>
          <cell r="N217">
            <v>0</v>
          </cell>
        </row>
        <row r="218">
          <cell r="A218">
            <v>6580099000</v>
          </cell>
          <cell r="C218">
            <v>0</v>
          </cell>
          <cell r="D218">
            <v>0</v>
          </cell>
          <cell r="E218">
            <v>0</v>
          </cell>
          <cell r="F218">
            <v>0</v>
          </cell>
          <cell r="G218">
            <v>0</v>
          </cell>
          <cell r="H218">
            <v>0</v>
          </cell>
          <cell r="I218">
            <v>0</v>
          </cell>
          <cell r="J218">
            <v>0</v>
          </cell>
          <cell r="K218">
            <v>0</v>
          </cell>
          <cell r="L218">
            <v>0</v>
          </cell>
          <cell r="M218">
            <v>0</v>
          </cell>
          <cell r="N218">
            <v>0</v>
          </cell>
        </row>
        <row r="219">
          <cell r="A219">
            <v>6600000001</v>
          </cell>
          <cell r="C219">
            <v>0</v>
          </cell>
          <cell r="D219">
            <v>0</v>
          </cell>
          <cell r="E219">
            <v>0</v>
          </cell>
          <cell r="F219">
            <v>0</v>
          </cell>
          <cell r="G219">
            <v>0</v>
          </cell>
          <cell r="H219">
            <v>0</v>
          </cell>
          <cell r="I219">
            <v>0</v>
          </cell>
          <cell r="J219">
            <v>0</v>
          </cell>
          <cell r="K219">
            <v>0</v>
          </cell>
          <cell r="L219">
            <v>0</v>
          </cell>
          <cell r="M219">
            <v>0</v>
          </cell>
          <cell r="N219">
            <v>0</v>
          </cell>
        </row>
        <row r="220">
          <cell r="A220">
            <v>6622000000</v>
          </cell>
          <cell r="C220">
            <v>0</v>
          </cell>
          <cell r="D220">
            <v>0</v>
          </cell>
          <cell r="E220">
            <v>0</v>
          </cell>
          <cell r="F220">
            <v>0</v>
          </cell>
          <cell r="G220">
            <v>0</v>
          </cell>
          <cell r="H220">
            <v>0</v>
          </cell>
          <cell r="I220">
            <v>0</v>
          </cell>
          <cell r="J220">
            <v>0</v>
          </cell>
          <cell r="K220">
            <v>0</v>
          </cell>
          <cell r="L220">
            <v>0</v>
          </cell>
          <cell r="M220">
            <v>0</v>
          </cell>
          <cell r="N220">
            <v>0</v>
          </cell>
        </row>
        <row r="221">
          <cell r="A221">
            <v>6623110000</v>
          </cell>
          <cell r="C221">
            <v>0</v>
          </cell>
          <cell r="D221">
            <v>0</v>
          </cell>
          <cell r="E221">
            <v>0</v>
          </cell>
          <cell r="F221">
            <v>0</v>
          </cell>
          <cell r="G221">
            <v>0</v>
          </cell>
          <cell r="H221">
            <v>0</v>
          </cell>
          <cell r="I221">
            <v>0</v>
          </cell>
          <cell r="J221">
            <v>0</v>
          </cell>
          <cell r="K221">
            <v>0</v>
          </cell>
          <cell r="L221">
            <v>0</v>
          </cell>
          <cell r="M221">
            <v>0</v>
          </cell>
          <cell r="N221">
            <v>0</v>
          </cell>
        </row>
        <row r="222">
          <cell r="A222">
            <v>6623110001</v>
          </cell>
          <cell r="C222">
            <v>0</v>
          </cell>
          <cell r="D222">
            <v>0</v>
          </cell>
          <cell r="E222">
            <v>0</v>
          </cell>
          <cell r="F222">
            <v>0</v>
          </cell>
          <cell r="G222">
            <v>0</v>
          </cell>
          <cell r="H222">
            <v>0</v>
          </cell>
          <cell r="I222">
            <v>0</v>
          </cell>
          <cell r="J222">
            <v>0</v>
          </cell>
          <cell r="K222">
            <v>0</v>
          </cell>
          <cell r="L222">
            <v>0</v>
          </cell>
          <cell r="M222">
            <v>0</v>
          </cell>
          <cell r="N222">
            <v>0</v>
          </cell>
        </row>
        <row r="223">
          <cell r="A223">
            <v>6623120000</v>
          </cell>
          <cell r="C223">
            <v>0</v>
          </cell>
          <cell r="D223">
            <v>0</v>
          </cell>
          <cell r="E223">
            <v>0</v>
          </cell>
          <cell r="F223">
            <v>0</v>
          </cell>
          <cell r="G223">
            <v>0</v>
          </cell>
          <cell r="H223">
            <v>0</v>
          </cell>
          <cell r="I223">
            <v>0</v>
          </cell>
          <cell r="J223">
            <v>0</v>
          </cell>
          <cell r="K223">
            <v>0</v>
          </cell>
          <cell r="L223">
            <v>0</v>
          </cell>
          <cell r="M223">
            <v>0</v>
          </cell>
          <cell r="N223">
            <v>0</v>
          </cell>
        </row>
        <row r="224">
          <cell r="A224">
            <v>6623210000</v>
          </cell>
          <cell r="C224">
            <v>0</v>
          </cell>
          <cell r="D224">
            <v>0</v>
          </cell>
          <cell r="E224">
            <v>0</v>
          </cell>
          <cell r="F224">
            <v>0</v>
          </cell>
          <cell r="G224">
            <v>0</v>
          </cell>
          <cell r="H224">
            <v>0</v>
          </cell>
          <cell r="I224">
            <v>0</v>
          </cell>
          <cell r="J224">
            <v>0</v>
          </cell>
          <cell r="K224">
            <v>0</v>
          </cell>
          <cell r="L224">
            <v>0</v>
          </cell>
          <cell r="M224">
            <v>0</v>
          </cell>
          <cell r="N224">
            <v>0</v>
          </cell>
        </row>
        <row r="225">
          <cell r="A225">
            <v>6623210001</v>
          </cell>
          <cell r="C225">
            <v>0</v>
          </cell>
          <cell r="D225">
            <v>0</v>
          </cell>
          <cell r="E225">
            <v>0</v>
          </cell>
          <cell r="F225">
            <v>0</v>
          </cell>
          <cell r="G225">
            <v>0</v>
          </cell>
          <cell r="H225">
            <v>0</v>
          </cell>
          <cell r="I225">
            <v>0</v>
          </cell>
          <cell r="J225">
            <v>0</v>
          </cell>
          <cell r="K225">
            <v>0</v>
          </cell>
          <cell r="L225">
            <v>0</v>
          </cell>
          <cell r="M225">
            <v>0</v>
          </cell>
          <cell r="N225">
            <v>0</v>
          </cell>
        </row>
        <row r="226">
          <cell r="A226">
            <v>6623220000</v>
          </cell>
          <cell r="C226">
            <v>0</v>
          </cell>
          <cell r="D226">
            <v>0</v>
          </cell>
          <cell r="E226">
            <v>0</v>
          </cell>
          <cell r="F226">
            <v>0</v>
          </cell>
          <cell r="G226">
            <v>0</v>
          </cell>
          <cell r="H226">
            <v>0</v>
          </cell>
          <cell r="I226">
            <v>0</v>
          </cell>
          <cell r="J226">
            <v>0</v>
          </cell>
          <cell r="K226">
            <v>0</v>
          </cell>
          <cell r="L226">
            <v>0</v>
          </cell>
          <cell r="M226">
            <v>0</v>
          </cell>
          <cell r="N226">
            <v>0</v>
          </cell>
        </row>
        <row r="227">
          <cell r="A227">
            <v>6623230000</v>
          </cell>
          <cell r="C227">
            <v>0</v>
          </cell>
          <cell r="D227">
            <v>0</v>
          </cell>
          <cell r="E227">
            <v>0</v>
          </cell>
          <cell r="F227">
            <v>0</v>
          </cell>
          <cell r="G227">
            <v>0</v>
          </cell>
          <cell r="H227">
            <v>0</v>
          </cell>
          <cell r="I227">
            <v>0</v>
          </cell>
          <cell r="J227">
            <v>0</v>
          </cell>
          <cell r="K227">
            <v>0</v>
          </cell>
          <cell r="L227">
            <v>0</v>
          </cell>
          <cell r="M227">
            <v>0</v>
          </cell>
          <cell r="N227">
            <v>0</v>
          </cell>
        </row>
        <row r="228">
          <cell r="A228">
            <v>6623240000</v>
          </cell>
          <cell r="C228">
            <v>0</v>
          </cell>
          <cell r="D228">
            <v>0</v>
          </cell>
          <cell r="E228">
            <v>0</v>
          </cell>
          <cell r="F228">
            <v>0</v>
          </cell>
          <cell r="G228">
            <v>0</v>
          </cell>
          <cell r="H228">
            <v>0</v>
          </cell>
          <cell r="I228">
            <v>0</v>
          </cell>
          <cell r="J228">
            <v>0</v>
          </cell>
          <cell r="K228">
            <v>0</v>
          </cell>
          <cell r="L228">
            <v>0</v>
          </cell>
          <cell r="M228">
            <v>0</v>
          </cell>
          <cell r="N228">
            <v>0</v>
          </cell>
        </row>
        <row r="229">
          <cell r="A229">
            <v>6623250000</v>
          </cell>
          <cell r="C229">
            <v>53031</v>
          </cell>
          <cell r="D229">
            <v>53026</v>
          </cell>
          <cell r="E229">
            <v>53025</v>
          </cell>
          <cell r="F229">
            <v>0</v>
          </cell>
          <cell r="G229">
            <v>0</v>
          </cell>
          <cell r="H229">
            <v>0</v>
          </cell>
          <cell r="I229">
            <v>0</v>
          </cell>
          <cell r="J229">
            <v>0</v>
          </cell>
          <cell r="K229">
            <v>0</v>
          </cell>
          <cell r="L229">
            <v>0</v>
          </cell>
          <cell r="M229">
            <v>0</v>
          </cell>
          <cell r="N229">
            <v>0</v>
          </cell>
        </row>
        <row r="230">
          <cell r="A230">
            <v>6623250001</v>
          </cell>
          <cell r="C230">
            <v>0</v>
          </cell>
          <cell r="D230">
            <v>0</v>
          </cell>
          <cell r="E230">
            <v>0</v>
          </cell>
          <cell r="F230">
            <v>0</v>
          </cell>
          <cell r="G230">
            <v>0</v>
          </cell>
          <cell r="H230">
            <v>0</v>
          </cell>
          <cell r="I230">
            <v>0</v>
          </cell>
          <cell r="J230">
            <v>0</v>
          </cell>
          <cell r="K230">
            <v>0</v>
          </cell>
          <cell r="L230">
            <v>0</v>
          </cell>
          <cell r="M230">
            <v>0</v>
          </cell>
          <cell r="N230">
            <v>0</v>
          </cell>
        </row>
        <row r="231">
          <cell r="A231">
            <v>6623290000</v>
          </cell>
          <cell r="C231">
            <v>0</v>
          </cell>
          <cell r="D231">
            <v>0</v>
          </cell>
          <cell r="E231">
            <v>0</v>
          </cell>
          <cell r="F231">
            <v>0</v>
          </cell>
          <cell r="G231">
            <v>0</v>
          </cell>
          <cell r="H231">
            <v>0</v>
          </cell>
          <cell r="I231">
            <v>0</v>
          </cell>
          <cell r="J231">
            <v>0</v>
          </cell>
          <cell r="K231">
            <v>0</v>
          </cell>
          <cell r="L231">
            <v>0</v>
          </cell>
          <cell r="M231">
            <v>0</v>
          </cell>
          <cell r="N231">
            <v>0</v>
          </cell>
        </row>
        <row r="232">
          <cell r="A232">
            <v>6623810000</v>
          </cell>
          <cell r="C232">
            <v>0</v>
          </cell>
          <cell r="D232">
            <v>0</v>
          </cell>
          <cell r="E232">
            <v>0</v>
          </cell>
          <cell r="F232">
            <v>0</v>
          </cell>
          <cell r="G232">
            <v>0</v>
          </cell>
          <cell r="H232">
            <v>0</v>
          </cell>
          <cell r="I232">
            <v>0</v>
          </cell>
          <cell r="J232">
            <v>0</v>
          </cell>
          <cell r="K232">
            <v>0</v>
          </cell>
          <cell r="L232">
            <v>0</v>
          </cell>
          <cell r="M232">
            <v>0</v>
          </cell>
          <cell r="N232">
            <v>0</v>
          </cell>
        </row>
        <row r="233">
          <cell r="A233">
            <v>6623820000</v>
          </cell>
          <cell r="C233">
            <v>0</v>
          </cell>
          <cell r="D233">
            <v>0</v>
          </cell>
          <cell r="E233">
            <v>0</v>
          </cell>
          <cell r="F233">
            <v>0</v>
          </cell>
          <cell r="G233">
            <v>0</v>
          </cell>
          <cell r="H233">
            <v>0</v>
          </cell>
          <cell r="I233">
            <v>0</v>
          </cell>
          <cell r="J233">
            <v>0</v>
          </cell>
          <cell r="K233">
            <v>0</v>
          </cell>
          <cell r="L233">
            <v>0</v>
          </cell>
          <cell r="M233">
            <v>0</v>
          </cell>
          <cell r="N233">
            <v>0</v>
          </cell>
        </row>
        <row r="234">
          <cell r="A234">
            <v>6623910000</v>
          </cell>
          <cell r="C234">
            <v>0</v>
          </cell>
          <cell r="D234">
            <v>0</v>
          </cell>
          <cell r="E234">
            <v>0</v>
          </cell>
          <cell r="F234">
            <v>0</v>
          </cell>
          <cell r="G234">
            <v>0</v>
          </cell>
          <cell r="H234">
            <v>0</v>
          </cell>
          <cell r="I234">
            <v>0</v>
          </cell>
          <cell r="J234">
            <v>0</v>
          </cell>
          <cell r="K234">
            <v>0</v>
          </cell>
          <cell r="L234">
            <v>0</v>
          </cell>
          <cell r="M234">
            <v>0</v>
          </cell>
          <cell r="N234">
            <v>0</v>
          </cell>
        </row>
        <row r="235">
          <cell r="A235">
            <v>6623920000</v>
          </cell>
          <cell r="C235">
            <v>0</v>
          </cell>
          <cell r="D235">
            <v>0</v>
          </cell>
          <cell r="E235">
            <v>0</v>
          </cell>
          <cell r="F235">
            <v>0</v>
          </cell>
          <cell r="G235">
            <v>0</v>
          </cell>
          <cell r="H235">
            <v>0</v>
          </cell>
          <cell r="I235">
            <v>0</v>
          </cell>
          <cell r="J235">
            <v>0</v>
          </cell>
          <cell r="K235">
            <v>0</v>
          </cell>
          <cell r="L235">
            <v>0</v>
          </cell>
          <cell r="M235">
            <v>0</v>
          </cell>
          <cell r="N235">
            <v>0</v>
          </cell>
        </row>
        <row r="236">
          <cell r="A236">
            <v>6623930000</v>
          </cell>
          <cell r="C236">
            <v>0</v>
          </cell>
          <cell r="D236">
            <v>0</v>
          </cell>
          <cell r="E236">
            <v>0</v>
          </cell>
          <cell r="F236">
            <v>0</v>
          </cell>
          <cell r="G236">
            <v>0</v>
          </cell>
          <cell r="H236">
            <v>0</v>
          </cell>
          <cell r="I236">
            <v>0</v>
          </cell>
          <cell r="J236">
            <v>0</v>
          </cell>
          <cell r="K236">
            <v>0</v>
          </cell>
          <cell r="L236">
            <v>0</v>
          </cell>
          <cell r="M236">
            <v>0</v>
          </cell>
          <cell r="N236">
            <v>0</v>
          </cell>
        </row>
        <row r="237">
          <cell r="A237">
            <v>6623940000</v>
          </cell>
          <cell r="C237">
            <v>0</v>
          </cell>
          <cell r="D237">
            <v>0</v>
          </cell>
          <cell r="E237">
            <v>0</v>
          </cell>
          <cell r="F237">
            <v>0</v>
          </cell>
          <cell r="G237">
            <v>0</v>
          </cell>
          <cell r="H237">
            <v>0</v>
          </cell>
          <cell r="I237">
            <v>0</v>
          </cell>
          <cell r="J237">
            <v>0</v>
          </cell>
          <cell r="K237">
            <v>0</v>
          </cell>
          <cell r="L237">
            <v>0</v>
          </cell>
          <cell r="M237">
            <v>0</v>
          </cell>
          <cell r="N237">
            <v>0</v>
          </cell>
        </row>
        <row r="238">
          <cell r="A238">
            <v>6623990000</v>
          </cell>
          <cell r="C238">
            <v>0</v>
          </cell>
          <cell r="D238">
            <v>0</v>
          </cell>
          <cell r="E238">
            <v>0</v>
          </cell>
          <cell r="F238">
            <v>0</v>
          </cell>
          <cell r="G238">
            <v>0</v>
          </cell>
          <cell r="H238">
            <v>0</v>
          </cell>
          <cell r="I238">
            <v>0</v>
          </cell>
          <cell r="J238">
            <v>0</v>
          </cell>
          <cell r="K238">
            <v>0</v>
          </cell>
          <cell r="L238">
            <v>0</v>
          </cell>
          <cell r="M238">
            <v>0</v>
          </cell>
          <cell r="N238">
            <v>0</v>
          </cell>
        </row>
        <row r="239">
          <cell r="A239">
            <v>6624110000</v>
          </cell>
          <cell r="C239">
            <v>375</v>
          </cell>
          <cell r="D239">
            <v>374</v>
          </cell>
          <cell r="E239">
            <v>374</v>
          </cell>
          <cell r="F239">
            <v>0</v>
          </cell>
          <cell r="G239">
            <v>0</v>
          </cell>
          <cell r="H239">
            <v>0</v>
          </cell>
          <cell r="I239">
            <v>0</v>
          </cell>
          <cell r="J239">
            <v>0</v>
          </cell>
          <cell r="K239">
            <v>0</v>
          </cell>
          <cell r="L239">
            <v>0</v>
          </cell>
          <cell r="M239">
            <v>0</v>
          </cell>
          <cell r="N239">
            <v>0</v>
          </cell>
        </row>
        <row r="240">
          <cell r="A240">
            <v>6624120000</v>
          </cell>
          <cell r="C240">
            <v>0</v>
          </cell>
          <cell r="D240">
            <v>0</v>
          </cell>
          <cell r="E240">
            <v>0</v>
          </cell>
          <cell r="F240">
            <v>0</v>
          </cell>
          <cell r="G240">
            <v>0</v>
          </cell>
          <cell r="H240">
            <v>0</v>
          </cell>
          <cell r="I240">
            <v>0</v>
          </cell>
          <cell r="J240">
            <v>0</v>
          </cell>
          <cell r="K240">
            <v>0</v>
          </cell>
          <cell r="L240">
            <v>0</v>
          </cell>
          <cell r="M240">
            <v>0</v>
          </cell>
          <cell r="N240">
            <v>0</v>
          </cell>
        </row>
        <row r="241">
          <cell r="A241">
            <v>6624190000</v>
          </cell>
          <cell r="C241">
            <v>0</v>
          </cell>
          <cell r="D241">
            <v>0</v>
          </cell>
          <cell r="E241">
            <v>0</v>
          </cell>
          <cell r="F241">
            <v>0</v>
          </cell>
          <cell r="G241">
            <v>0</v>
          </cell>
          <cell r="H241">
            <v>0</v>
          </cell>
          <cell r="I241">
            <v>0</v>
          </cell>
          <cell r="J241">
            <v>0</v>
          </cell>
          <cell r="K241">
            <v>0</v>
          </cell>
          <cell r="L241">
            <v>0</v>
          </cell>
          <cell r="M241">
            <v>0</v>
          </cell>
          <cell r="N241">
            <v>0</v>
          </cell>
        </row>
        <row r="242">
          <cell r="A242">
            <v>6624210000</v>
          </cell>
          <cell r="C242">
            <v>969</v>
          </cell>
          <cell r="D242">
            <v>969</v>
          </cell>
          <cell r="E242">
            <v>968</v>
          </cell>
          <cell r="F242">
            <v>0</v>
          </cell>
          <cell r="G242">
            <v>0</v>
          </cell>
          <cell r="H242">
            <v>0</v>
          </cell>
          <cell r="I242">
            <v>0</v>
          </cell>
          <cell r="J242">
            <v>0</v>
          </cell>
          <cell r="K242">
            <v>0</v>
          </cell>
          <cell r="L242">
            <v>0</v>
          </cell>
          <cell r="M242">
            <v>0</v>
          </cell>
          <cell r="N242">
            <v>0</v>
          </cell>
        </row>
        <row r="243">
          <cell r="A243">
            <v>6624220000</v>
          </cell>
          <cell r="C243">
            <v>0</v>
          </cell>
          <cell r="D243">
            <v>0</v>
          </cell>
          <cell r="E243">
            <v>0</v>
          </cell>
          <cell r="F243">
            <v>0</v>
          </cell>
          <cell r="G243">
            <v>0</v>
          </cell>
          <cell r="H243">
            <v>0</v>
          </cell>
          <cell r="I243">
            <v>0</v>
          </cell>
          <cell r="J243">
            <v>0</v>
          </cell>
          <cell r="K243">
            <v>0</v>
          </cell>
          <cell r="L243">
            <v>0</v>
          </cell>
          <cell r="M243">
            <v>0</v>
          </cell>
          <cell r="N243">
            <v>0</v>
          </cell>
        </row>
        <row r="244">
          <cell r="A244">
            <v>6625000000</v>
          </cell>
          <cell r="C244">
            <v>0</v>
          </cell>
          <cell r="D244">
            <v>0</v>
          </cell>
          <cell r="E244">
            <v>0</v>
          </cell>
          <cell r="F244">
            <v>0</v>
          </cell>
          <cell r="G244">
            <v>0</v>
          </cell>
          <cell r="H244">
            <v>0</v>
          </cell>
          <cell r="I244">
            <v>0</v>
          </cell>
          <cell r="J244">
            <v>0</v>
          </cell>
          <cell r="K244">
            <v>0</v>
          </cell>
          <cell r="L244">
            <v>0</v>
          </cell>
          <cell r="M244">
            <v>0</v>
          </cell>
          <cell r="N244">
            <v>0</v>
          </cell>
        </row>
        <row r="245">
          <cell r="A245">
            <v>6626110000</v>
          </cell>
          <cell r="C245">
            <v>2710</v>
          </cell>
          <cell r="D245">
            <v>2648</v>
          </cell>
          <cell r="E245">
            <v>2659</v>
          </cell>
          <cell r="F245">
            <v>0</v>
          </cell>
          <cell r="G245">
            <v>0</v>
          </cell>
          <cell r="H245">
            <v>0</v>
          </cell>
          <cell r="I245">
            <v>0</v>
          </cell>
          <cell r="J245">
            <v>0</v>
          </cell>
          <cell r="K245">
            <v>0</v>
          </cell>
          <cell r="L245">
            <v>0</v>
          </cell>
          <cell r="M245">
            <v>0</v>
          </cell>
          <cell r="N245">
            <v>0</v>
          </cell>
        </row>
        <row r="246">
          <cell r="A246">
            <v>6626120000</v>
          </cell>
          <cell r="C246">
            <v>768</v>
          </cell>
          <cell r="D246">
            <v>622</v>
          </cell>
          <cell r="E246">
            <v>619.33999999998991</v>
          </cell>
          <cell r="F246">
            <v>0</v>
          </cell>
          <cell r="G246">
            <v>0</v>
          </cell>
          <cell r="H246">
            <v>0</v>
          </cell>
          <cell r="I246">
            <v>0</v>
          </cell>
          <cell r="J246">
            <v>0</v>
          </cell>
          <cell r="K246">
            <v>0</v>
          </cell>
          <cell r="L246">
            <v>0</v>
          </cell>
          <cell r="M246">
            <v>0</v>
          </cell>
          <cell r="N246">
            <v>0</v>
          </cell>
        </row>
        <row r="247">
          <cell r="A247">
            <v>6626130000</v>
          </cell>
          <cell r="C247">
            <v>256</v>
          </cell>
          <cell r="D247">
            <v>273.63999999999896</v>
          </cell>
          <cell r="E247">
            <v>271</v>
          </cell>
          <cell r="F247">
            <v>0</v>
          </cell>
          <cell r="G247">
            <v>0</v>
          </cell>
          <cell r="H247">
            <v>0</v>
          </cell>
          <cell r="I247">
            <v>0</v>
          </cell>
          <cell r="J247">
            <v>0</v>
          </cell>
          <cell r="K247">
            <v>0</v>
          </cell>
          <cell r="L247">
            <v>0</v>
          </cell>
          <cell r="M247">
            <v>0</v>
          </cell>
          <cell r="N247">
            <v>0</v>
          </cell>
        </row>
        <row r="248">
          <cell r="A248">
            <v>6626140000</v>
          </cell>
          <cell r="C248">
            <v>0</v>
          </cell>
          <cell r="D248">
            <v>0</v>
          </cell>
          <cell r="E248">
            <v>0</v>
          </cell>
          <cell r="F248">
            <v>0</v>
          </cell>
          <cell r="G248">
            <v>0</v>
          </cell>
          <cell r="H248">
            <v>0</v>
          </cell>
          <cell r="I248">
            <v>0</v>
          </cell>
          <cell r="J248">
            <v>0</v>
          </cell>
          <cell r="K248">
            <v>0</v>
          </cell>
          <cell r="L248">
            <v>0</v>
          </cell>
          <cell r="M248">
            <v>0</v>
          </cell>
          <cell r="N248">
            <v>0</v>
          </cell>
        </row>
        <row r="249">
          <cell r="A249">
            <v>6626190000</v>
          </cell>
          <cell r="C249">
            <v>81</v>
          </cell>
          <cell r="D249">
            <v>79</v>
          </cell>
          <cell r="E249">
            <v>79</v>
          </cell>
          <cell r="F249">
            <v>0</v>
          </cell>
          <cell r="G249">
            <v>0</v>
          </cell>
          <cell r="H249">
            <v>0</v>
          </cell>
          <cell r="I249">
            <v>0</v>
          </cell>
          <cell r="J249">
            <v>0</v>
          </cell>
          <cell r="K249">
            <v>0</v>
          </cell>
          <cell r="L249">
            <v>0</v>
          </cell>
          <cell r="M249">
            <v>0</v>
          </cell>
          <cell r="N249">
            <v>0</v>
          </cell>
        </row>
        <row r="250">
          <cell r="A250">
            <v>6626210000</v>
          </cell>
          <cell r="C250">
            <v>0</v>
          </cell>
          <cell r="D250">
            <v>0</v>
          </cell>
          <cell r="E250">
            <v>0</v>
          </cell>
          <cell r="F250">
            <v>0</v>
          </cell>
          <cell r="G250">
            <v>0</v>
          </cell>
          <cell r="H250">
            <v>0</v>
          </cell>
          <cell r="I250">
            <v>0</v>
          </cell>
          <cell r="J250">
            <v>0</v>
          </cell>
          <cell r="K250">
            <v>0</v>
          </cell>
          <cell r="L250">
            <v>0</v>
          </cell>
          <cell r="M250">
            <v>0</v>
          </cell>
          <cell r="N250">
            <v>0</v>
          </cell>
        </row>
        <row r="251">
          <cell r="A251">
            <v>6626220000</v>
          </cell>
          <cell r="C251">
            <v>0</v>
          </cell>
          <cell r="D251">
            <v>0</v>
          </cell>
          <cell r="E251">
            <v>0</v>
          </cell>
          <cell r="F251">
            <v>0</v>
          </cell>
          <cell r="G251">
            <v>0</v>
          </cell>
          <cell r="H251">
            <v>0</v>
          </cell>
          <cell r="I251">
            <v>0</v>
          </cell>
          <cell r="J251">
            <v>0</v>
          </cell>
          <cell r="K251">
            <v>0</v>
          </cell>
          <cell r="L251">
            <v>0</v>
          </cell>
          <cell r="M251">
            <v>0</v>
          </cell>
          <cell r="N251">
            <v>0</v>
          </cell>
        </row>
        <row r="252">
          <cell r="A252">
            <v>6628200000</v>
          </cell>
          <cell r="C252">
            <v>0</v>
          </cell>
          <cell r="D252">
            <v>0</v>
          </cell>
          <cell r="E252">
            <v>0</v>
          </cell>
          <cell r="F252">
            <v>0</v>
          </cell>
          <cell r="G252">
            <v>0</v>
          </cell>
          <cell r="H252">
            <v>0</v>
          </cell>
          <cell r="I252">
            <v>0</v>
          </cell>
          <cell r="J252">
            <v>0</v>
          </cell>
          <cell r="K252">
            <v>0</v>
          </cell>
          <cell r="L252">
            <v>0</v>
          </cell>
          <cell r="M252">
            <v>0</v>
          </cell>
          <cell r="N252">
            <v>0</v>
          </cell>
        </row>
        <row r="253">
          <cell r="A253">
            <v>6628300000</v>
          </cell>
          <cell r="C253">
            <v>0</v>
          </cell>
          <cell r="D253">
            <v>0</v>
          </cell>
          <cell r="E253">
            <v>0</v>
          </cell>
          <cell r="F253">
            <v>0</v>
          </cell>
          <cell r="G253">
            <v>0</v>
          </cell>
          <cell r="H253">
            <v>0</v>
          </cell>
          <cell r="I253">
            <v>0</v>
          </cell>
          <cell r="J253">
            <v>0</v>
          </cell>
          <cell r="K253">
            <v>0</v>
          </cell>
          <cell r="L253">
            <v>0</v>
          </cell>
          <cell r="M253">
            <v>0</v>
          </cell>
          <cell r="N253">
            <v>0</v>
          </cell>
        </row>
        <row r="254">
          <cell r="A254">
            <v>6629000000</v>
          </cell>
          <cell r="C254">
            <v>0</v>
          </cell>
          <cell r="D254">
            <v>0</v>
          </cell>
          <cell r="E254">
            <v>0</v>
          </cell>
          <cell r="F254">
            <v>0</v>
          </cell>
          <cell r="G254">
            <v>0</v>
          </cell>
          <cell r="H254">
            <v>0</v>
          </cell>
          <cell r="I254">
            <v>0</v>
          </cell>
          <cell r="J254">
            <v>0</v>
          </cell>
          <cell r="K254">
            <v>0</v>
          </cell>
          <cell r="L254">
            <v>0</v>
          </cell>
          <cell r="M254">
            <v>0</v>
          </cell>
          <cell r="N254">
            <v>0</v>
          </cell>
        </row>
        <row r="255">
          <cell r="A255">
            <v>6631000000</v>
          </cell>
          <cell r="C255">
            <v>0</v>
          </cell>
          <cell r="D255">
            <v>0</v>
          </cell>
          <cell r="E255">
            <v>0</v>
          </cell>
          <cell r="F255">
            <v>0</v>
          </cell>
          <cell r="G255">
            <v>0</v>
          </cell>
          <cell r="H255">
            <v>0</v>
          </cell>
          <cell r="I255">
            <v>0</v>
          </cell>
          <cell r="J255">
            <v>0</v>
          </cell>
          <cell r="K255">
            <v>0</v>
          </cell>
          <cell r="L255">
            <v>0</v>
          </cell>
          <cell r="M255">
            <v>0</v>
          </cell>
          <cell r="N255">
            <v>0</v>
          </cell>
        </row>
        <row r="256">
          <cell r="A256">
            <v>6632000000</v>
          </cell>
          <cell r="C256">
            <v>0</v>
          </cell>
          <cell r="D256">
            <v>0</v>
          </cell>
          <cell r="E256">
            <v>0</v>
          </cell>
          <cell r="F256">
            <v>0</v>
          </cell>
          <cell r="G256">
            <v>0</v>
          </cell>
          <cell r="H256">
            <v>0</v>
          </cell>
          <cell r="I256">
            <v>0</v>
          </cell>
          <cell r="J256">
            <v>0</v>
          </cell>
          <cell r="K256">
            <v>0</v>
          </cell>
          <cell r="L256">
            <v>0</v>
          </cell>
          <cell r="M256">
            <v>0</v>
          </cell>
          <cell r="N256">
            <v>0</v>
          </cell>
        </row>
        <row r="257">
          <cell r="A257">
            <v>6633000000</v>
          </cell>
          <cell r="C257">
            <v>0</v>
          </cell>
          <cell r="D257">
            <v>0</v>
          </cell>
          <cell r="E257">
            <v>0</v>
          </cell>
          <cell r="F257">
            <v>0</v>
          </cell>
          <cell r="G257">
            <v>0</v>
          </cell>
          <cell r="H257">
            <v>0</v>
          </cell>
          <cell r="I257">
            <v>0</v>
          </cell>
          <cell r="J257">
            <v>0</v>
          </cell>
          <cell r="K257">
            <v>0</v>
          </cell>
          <cell r="L257">
            <v>0</v>
          </cell>
          <cell r="M257">
            <v>0</v>
          </cell>
          <cell r="N257">
            <v>0</v>
          </cell>
        </row>
        <row r="258">
          <cell r="A258">
            <v>6634000000</v>
          </cell>
          <cell r="C258">
            <v>0</v>
          </cell>
          <cell r="D258">
            <v>0</v>
          </cell>
          <cell r="E258">
            <v>0</v>
          </cell>
          <cell r="F258">
            <v>0</v>
          </cell>
          <cell r="G258">
            <v>0</v>
          </cell>
          <cell r="H258">
            <v>0</v>
          </cell>
          <cell r="I258">
            <v>0</v>
          </cell>
          <cell r="J258">
            <v>0</v>
          </cell>
          <cell r="K258">
            <v>0</v>
          </cell>
          <cell r="L258">
            <v>0</v>
          </cell>
          <cell r="M258">
            <v>0</v>
          </cell>
          <cell r="N258">
            <v>0</v>
          </cell>
        </row>
        <row r="259">
          <cell r="A259">
            <v>6635000000</v>
          </cell>
          <cell r="C259">
            <v>0</v>
          </cell>
          <cell r="D259">
            <v>0</v>
          </cell>
          <cell r="E259">
            <v>0</v>
          </cell>
          <cell r="F259">
            <v>0</v>
          </cell>
          <cell r="G259">
            <v>0</v>
          </cell>
          <cell r="H259">
            <v>0</v>
          </cell>
          <cell r="I259">
            <v>0</v>
          </cell>
          <cell r="J259">
            <v>0</v>
          </cell>
          <cell r="K259">
            <v>0</v>
          </cell>
          <cell r="L259">
            <v>0</v>
          </cell>
          <cell r="M259">
            <v>0</v>
          </cell>
          <cell r="N259">
            <v>0</v>
          </cell>
        </row>
        <row r="260">
          <cell r="A260">
            <v>6661001000</v>
          </cell>
          <cell r="C260">
            <v>0</v>
          </cell>
          <cell r="D260">
            <v>0</v>
          </cell>
          <cell r="E260">
            <v>0</v>
          </cell>
          <cell r="F260">
            <v>0</v>
          </cell>
          <cell r="G260">
            <v>0</v>
          </cell>
          <cell r="H260">
            <v>0</v>
          </cell>
          <cell r="I260">
            <v>0</v>
          </cell>
          <cell r="J260">
            <v>0</v>
          </cell>
          <cell r="K260">
            <v>0</v>
          </cell>
          <cell r="L260">
            <v>0</v>
          </cell>
          <cell r="M260">
            <v>0</v>
          </cell>
          <cell r="N260">
            <v>0</v>
          </cell>
        </row>
        <row r="261">
          <cell r="A261">
            <v>6662001000</v>
          </cell>
          <cell r="C261">
            <v>0</v>
          </cell>
          <cell r="D261">
            <v>0</v>
          </cell>
          <cell r="E261">
            <v>0</v>
          </cell>
          <cell r="F261">
            <v>0</v>
          </cell>
          <cell r="G261">
            <v>0</v>
          </cell>
          <cell r="H261">
            <v>0</v>
          </cell>
          <cell r="I261">
            <v>0</v>
          </cell>
          <cell r="J261">
            <v>0</v>
          </cell>
          <cell r="K261">
            <v>0</v>
          </cell>
          <cell r="L261">
            <v>0</v>
          </cell>
          <cell r="M261">
            <v>0</v>
          </cell>
          <cell r="N261">
            <v>0</v>
          </cell>
        </row>
        <row r="262">
          <cell r="A262">
            <v>6672001000</v>
          </cell>
          <cell r="C262">
            <v>0</v>
          </cell>
          <cell r="D262">
            <v>0</v>
          </cell>
          <cell r="E262">
            <v>0</v>
          </cell>
          <cell r="F262">
            <v>0</v>
          </cell>
          <cell r="G262">
            <v>0</v>
          </cell>
          <cell r="H262">
            <v>0</v>
          </cell>
          <cell r="I262">
            <v>0</v>
          </cell>
          <cell r="J262">
            <v>0</v>
          </cell>
          <cell r="K262">
            <v>0</v>
          </cell>
          <cell r="L262">
            <v>0</v>
          </cell>
          <cell r="M262">
            <v>0</v>
          </cell>
          <cell r="N262">
            <v>0</v>
          </cell>
        </row>
        <row r="263">
          <cell r="A263">
            <v>6700000001</v>
          </cell>
          <cell r="C263">
            <v>0</v>
          </cell>
          <cell r="D263">
            <v>0</v>
          </cell>
          <cell r="E263">
            <v>0</v>
          </cell>
          <cell r="F263">
            <v>0</v>
          </cell>
          <cell r="G263">
            <v>0</v>
          </cell>
          <cell r="H263">
            <v>0</v>
          </cell>
          <cell r="I263">
            <v>0</v>
          </cell>
          <cell r="J263">
            <v>0</v>
          </cell>
          <cell r="K263">
            <v>0</v>
          </cell>
          <cell r="L263">
            <v>0</v>
          </cell>
          <cell r="M263">
            <v>0</v>
          </cell>
          <cell r="N263">
            <v>0</v>
          </cell>
        </row>
        <row r="264">
          <cell r="A264">
            <v>6711001000</v>
          </cell>
          <cell r="C264">
            <v>0</v>
          </cell>
          <cell r="D264">
            <v>0</v>
          </cell>
          <cell r="E264">
            <v>0</v>
          </cell>
          <cell r="F264">
            <v>0</v>
          </cell>
          <cell r="G264">
            <v>0</v>
          </cell>
          <cell r="H264">
            <v>0</v>
          </cell>
          <cell r="I264">
            <v>0</v>
          </cell>
          <cell r="J264">
            <v>0</v>
          </cell>
          <cell r="K264">
            <v>0</v>
          </cell>
          <cell r="L264">
            <v>0</v>
          </cell>
          <cell r="M264">
            <v>0</v>
          </cell>
          <cell r="N264">
            <v>0</v>
          </cell>
        </row>
        <row r="265">
          <cell r="A265">
            <v>6711002000</v>
          </cell>
          <cell r="C265">
            <v>0</v>
          </cell>
          <cell r="D265">
            <v>0</v>
          </cell>
          <cell r="E265">
            <v>0</v>
          </cell>
          <cell r="F265">
            <v>0</v>
          </cell>
          <cell r="G265">
            <v>0</v>
          </cell>
          <cell r="H265">
            <v>0</v>
          </cell>
          <cell r="I265">
            <v>0</v>
          </cell>
          <cell r="J265">
            <v>0</v>
          </cell>
          <cell r="K265">
            <v>0</v>
          </cell>
          <cell r="L265">
            <v>0</v>
          </cell>
          <cell r="M265">
            <v>0</v>
          </cell>
          <cell r="N265">
            <v>0</v>
          </cell>
        </row>
        <row r="266">
          <cell r="A266">
            <v>6711003000</v>
          </cell>
          <cell r="C266">
            <v>0</v>
          </cell>
          <cell r="D266">
            <v>0</v>
          </cell>
          <cell r="E266">
            <v>0</v>
          </cell>
          <cell r="F266">
            <v>0</v>
          </cell>
          <cell r="G266">
            <v>0</v>
          </cell>
          <cell r="H266">
            <v>0</v>
          </cell>
          <cell r="I266">
            <v>0</v>
          </cell>
          <cell r="J266">
            <v>0</v>
          </cell>
          <cell r="K266">
            <v>0</v>
          </cell>
          <cell r="L266">
            <v>0</v>
          </cell>
          <cell r="M266">
            <v>0</v>
          </cell>
          <cell r="N266">
            <v>0</v>
          </cell>
        </row>
        <row r="267">
          <cell r="A267">
            <v>6711009000</v>
          </cell>
          <cell r="C267">
            <v>0</v>
          </cell>
          <cell r="D267">
            <v>0</v>
          </cell>
          <cell r="E267">
            <v>0</v>
          </cell>
          <cell r="F267">
            <v>0</v>
          </cell>
          <cell r="G267">
            <v>0</v>
          </cell>
          <cell r="H267">
            <v>0</v>
          </cell>
          <cell r="I267">
            <v>0</v>
          </cell>
          <cell r="J267">
            <v>0</v>
          </cell>
          <cell r="K267">
            <v>0</v>
          </cell>
          <cell r="L267">
            <v>0</v>
          </cell>
          <cell r="M267">
            <v>0</v>
          </cell>
          <cell r="N267">
            <v>0</v>
          </cell>
        </row>
        <row r="268">
          <cell r="A268">
            <v>6718001000</v>
          </cell>
          <cell r="C268">
            <v>0</v>
          </cell>
          <cell r="D268">
            <v>0</v>
          </cell>
          <cell r="E268">
            <v>0</v>
          </cell>
          <cell r="F268">
            <v>0</v>
          </cell>
          <cell r="G268">
            <v>0</v>
          </cell>
          <cell r="H268">
            <v>0</v>
          </cell>
          <cell r="I268">
            <v>0</v>
          </cell>
          <cell r="J268">
            <v>0</v>
          </cell>
          <cell r="K268">
            <v>0</v>
          </cell>
          <cell r="L268">
            <v>0</v>
          </cell>
          <cell r="M268">
            <v>0</v>
          </cell>
          <cell r="N268">
            <v>0</v>
          </cell>
        </row>
        <row r="269">
          <cell r="A269">
            <v>6723001000</v>
          </cell>
          <cell r="C269">
            <v>0</v>
          </cell>
          <cell r="D269">
            <v>0</v>
          </cell>
          <cell r="E269">
            <v>0</v>
          </cell>
          <cell r="F269">
            <v>0</v>
          </cell>
          <cell r="G269">
            <v>0</v>
          </cell>
          <cell r="H269">
            <v>0</v>
          </cell>
          <cell r="I269">
            <v>0</v>
          </cell>
          <cell r="J269">
            <v>0</v>
          </cell>
          <cell r="K269">
            <v>0</v>
          </cell>
          <cell r="L269">
            <v>0</v>
          </cell>
          <cell r="M269">
            <v>0</v>
          </cell>
          <cell r="N269">
            <v>0</v>
          </cell>
        </row>
        <row r="270">
          <cell r="A270">
            <v>6728002000</v>
          </cell>
          <cell r="C270">
            <v>0</v>
          </cell>
          <cell r="D270">
            <v>0</v>
          </cell>
          <cell r="E270">
            <v>0</v>
          </cell>
          <cell r="F270">
            <v>0</v>
          </cell>
          <cell r="G270">
            <v>0</v>
          </cell>
          <cell r="H270">
            <v>0</v>
          </cell>
          <cell r="I270">
            <v>0</v>
          </cell>
          <cell r="J270">
            <v>0</v>
          </cell>
          <cell r="K270">
            <v>0</v>
          </cell>
          <cell r="L270">
            <v>0</v>
          </cell>
          <cell r="M270">
            <v>0</v>
          </cell>
          <cell r="N270">
            <v>0</v>
          </cell>
        </row>
        <row r="271">
          <cell r="A271">
            <v>6728003000</v>
          </cell>
          <cell r="C271">
            <v>17163.9199999999</v>
          </cell>
          <cell r="D271">
            <v>17191.640000000003</v>
          </cell>
          <cell r="E271">
            <v>-1604.8299999999035</v>
          </cell>
          <cell r="F271">
            <v>0</v>
          </cell>
          <cell r="G271">
            <v>0</v>
          </cell>
          <cell r="H271">
            <v>0</v>
          </cell>
          <cell r="I271">
            <v>0</v>
          </cell>
          <cell r="J271">
            <v>0</v>
          </cell>
          <cell r="K271">
            <v>0</v>
          </cell>
          <cell r="L271">
            <v>0</v>
          </cell>
          <cell r="M271">
            <v>0</v>
          </cell>
          <cell r="N271">
            <v>0</v>
          </cell>
        </row>
        <row r="272">
          <cell r="A272">
            <v>6728004000</v>
          </cell>
          <cell r="C272">
            <v>0</v>
          </cell>
          <cell r="D272">
            <v>0</v>
          </cell>
          <cell r="E272">
            <v>0</v>
          </cell>
          <cell r="F272">
            <v>0</v>
          </cell>
          <cell r="G272">
            <v>0</v>
          </cell>
          <cell r="H272">
            <v>0</v>
          </cell>
          <cell r="I272">
            <v>0</v>
          </cell>
          <cell r="J272">
            <v>0</v>
          </cell>
          <cell r="K272">
            <v>0</v>
          </cell>
          <cell r="L272">
            <v>0</v>
          </cell>
          <cell r="M272">
            <v>0</v>
          </cell>
          <cell r="N272">
            <v>0</v>
          </cell>
        </row>
        <row r="273">
          <cell r="A273">
            <v>6728099000</v>
          </cell>
          <cell r="C273">
            <v>0</v>
          </cell>
          <cell r="D273">
            <v>0</v>
          </cell>
          <cell r="E273">
            <v>0</v>
          </cell>
          <cell r="F273">
            <v>0</v>
          </cell>
          <cell r="G273">
            <v>0</v>
          </cell>
          <cell r="H273">
            <v>0</v>
          </cell>
          <cell r="I273">
            <v>0</v>
          </cell>
          <cell r="J273">
            <v>0</v>
          </cell>
          <cell r="K273">
            <v>0</v>
          </cell>
          <cell r="L273">
            <v>0</v>
          </cell>
          <cell r="M273">
            <v>0</v>
          </cell>
          <cell r="N273">
            <v>0</v>
          </cell>
        </row>
        <row r="274">
          <cell r="A274">
            <v>6732001000</v>
          </cell>
          <cell r="C274">
            <v>0</v>
          </cell>
          <cell r="D274">
            <v>0</v>
          </cell>
          <cell r="E274">
            <v>0</v>
          </cell>
          <cell r="F274">
            <v>0</v>
          </cell>
          <cell r="G274">
            <v>0</v>
          </cell>
          <cell r="H274">
            <v>0</v>
          </cell>
          <cell r="I274">
            <v>0</v>
          </cell>
          <cell r="J274">
            <v>0</v>
          </cell>
          <cell r="K274">
            <v>0</v>
          </cell>
          <cell r="L274">
            <v>0</v>
          </cell>
          <cell r="M274">
            <v>0</v>
          </cell>
          <cell r="N274">
            <v>0</v>
          </cell>
        </row>
        <row r="275">
          <cell r="A275">
            <v>6800000001</v>
          </cell>
          <cell r="C275">
            <v>0</v>
          </cell>
          <cell r="D275">
            <v>0</v>
          </cell>
          <cell r="E275">
            <v>0</v>
          </cell>
          <cell r="F275">
            <v>0</v>
          </cell>
          <cell r="G275">
            <v>0</v>
          </cell>
          <cell r="H275">
            <v>0</v>
          </cell>
          <cell r="I275">
            <v>0</v>
          </cell>
          <cell r="J275">
            <v>0</v>
          </cell>
          <cell r="K275">
            <v>0</v>
          </cell>
          <cell r="L275">
            <v>0</v>
          </cell>
          <cell r="M275">
            <v>0</v>
          </cell>
          <cell r="N275">
            <v>0</v>
          </cell>
        </row>
        <row r="276">
          <cell r="A276">
            <v>6811001000</v>
          </cell>
          <cell r="C276">
            <v>0</v>
          </cell>
          <cell r="D276">
            <v>0</v>
          </cell>
          <cell r="E276">
            <v>0</v>
          </cell>
          <cell r="F276">
            <v>0</v>
          </cell>
          <cell r="G276">
            <v>0</v>
          </cell>
          <cell r="H276">
            <v>0</v>
          </cell>
          <cell r="I276">
            <v>0</v>
          </cell>
          <cell r="J276">
            <v>0</v>
          </cell>
          <cell r="K276">
            <v>0</v>
          </cell>
          <cell r="L276">
            <v>0</v>
          </cell>
          <cell r="M276">
            <v>0</v>
          </cell>
          <cell r="N276">
            <v>0</v>
          </cell>
        </row>
        <row r="277">
          <cell r="A277">
            <v>6811002000</v>
          </cell>
          <cell r="C277">
            <v>0</v>
          </cell>
          <cell r="D277">
            <v>0</v>
          </cell>
          <cell r="E277">
            <v>0</v>
          </cell>
          <cell r="F277">
            <v>0</v>
          </cell>
          <cell r="G277">
            <v>0</v>
          </cell>
          <cell r="H277">
            <v>0</v>
          </cell>
          <cell r="I277">
            <v>0</v>
          </cell>
          <cell r="J277">
            <v>0</v>
          </cell>
          <cell r="K277">
            <v>0</v>
          </cell>
          <cell r="L277">
            <v>0</v>
          </cell>
          <cell r="M277">
            <v>0</v>
          </cell>
          <cell r="N277">
            <v>0</v>
          </cell>
        </row>
        <row r="278">
          <cell r="A278">
            <v>6811003000</v>
          </cell>
          <cell r="C278">
            <v>0</v>
          </cell>
          <cell r="D278">
            <v>0</v>
          </cell>
          <cell r="E278">
            <v>0</v>
          </cell>
          <cell r="F278">
            <v>0</v>
          </cell>
          <cell r="G278">
            <v>0</v>
          </cell>
          <cell r="H278">
            <v>0</v>
          </cell>
          <cell r="I278">
            <v>0</v>
          </cell>
          <cell r="J278">
            <v>0</v>
          </cell>
          <cell r="K278">
            <v>0</v>
          </cell>
          <cell r="L278">
            <v>0</v>
          </cell>
          <cell r="M278">
            <v>0</v>
          </cell>
          <cell r="N278">
            <v>0</v>
          </cell>
        </row>
        <row r="279">
          <cell r="A279">
            <v>6812001000</v>
          </cell>
          <cell r="C279">
            <v>0</v>
          </cell>
          <cell r="D279">
            <v>0</v>
          </cell>
          <cell r="E279">
            <v>0</v>
          </cell>
          <cell r="F279">
            <v>0</v>
          </cell>
          <cell r="G279">
            <v>0</v>
          </cell>
          <cell r="H279">
            <v>0</v>
          </cell>
          <cell r="I279">
            <v>0</v>
          </cell>
          <cell r="J279">
            <v>0</v>
          </cell>
          <cell r="K279">
            <v>0</v>
          </cell>
          <cell r="L279">
            <v>0</v>
          </cell>
          <cell r="M279">
            <v>0</v>
          </cell>
          <cell r="N279">
            <v>0</v>
          </cell>
        </row>
        <row r="280">
          <cell r="A280">
            <v>6813001000</v>
          </cell>
          <cell r="C280">
            <v>0</v>
          </cell>
          <cell r="D280">
            <v>0</v>
          </cell>
          <cell r="E280">
            <v>0</v>
          </cell>
          <cell r="F280">
            <v>0</v>
          </cell>
          <cell r="G280">
            <v>0</v>
          </cell>
          <cell r="H280">
            <v>0</v>
          </cell>
          <cell r="I280">
            <v>0</v>
          </cell>
          <cell r="J280">
            <v>0</v>
          </cell>
          <cell r="K280">
            <v>0</v>
          </cell>
          <cell r="L280">
            <v>0</v>
          </cell>
          <cell r="M280">
            <v>0</v>
          </cell>
          <cell r="N280">
            <v>0</v>
          </cell>
        </row>
        <row r="281">
          <cell r="A281">
            <v>6813002000</v>
          </cell>
          <cell r="C281">
            <v>0</v>
          </cell>
          <cell r="D281">
            <v>0</v>
          </cell>
          <cell r="E281">
            <v>0</v>
          </cell>
          <cell r="F281">
            <v>0</v>
          </cell>
          <cell r="G281">
            <v>0</v>
          </cell>
          <cell r="H281">
            <v>0</v>
          </cell>
          <cell r="I281">
            <v>0</v>
          </cell>
          <cell r="J281">
            <v>0</v>
          </cell>
          <cell r="K281">
            <v>0</v>
          </cell>
          <cell r="L281">
            <v>0</v>
          </cell>
          <cell r="M281">
            <v>0</v>
          </cell>
          <cell r="N281">
            <v>0</v>
          </cell>
        </row>
        <row r="282">
          <cell r="A282">
            <v>6813099000</v>
          </cell>
          <cell r="C282">
            <v>0</v>
          </cell>
          <cell r="D282">
            <v>0</v>
          </cell>
          <cell r="E282">
            <v>0</v>
          </cell>
          <cell r="F282">
            <v>0</v>
          </cell>
          <cell r="G282">
            <v>0</v>
          </cell>
          <cell r="H282">
            <v>0</v>
          </cell>
          <cell r="I282">
            <v>0</v>
          </cell>
          <cell r="J282">
            <v>0</v>
          </cell>
          <cell r="K282">
            <v>0</v>
          </cell>
          <cell r="L282">
            <v>0</v>
          </cell>
          <cell r="M282">
            <v>0</v>
          </cell>
          <cell r="N282">
            <v>0</v>
          </cell>
        </row>
        <row r="283">
          <cell r="A283">
            <v>6815001000</v>
          </cell>
          <cell r="C283">
            <v>0</v>
          </cell>
          <cell r="D283">
            <v>0</v>
          </cell>
          <cell r="E283">
            <v>0</v>
          </cell>
          <cell r="F283">
            <v>0</v>
          </cell>
          <cell r="G283">
            <v>0</v>
          </cell>
          <cell r="H283">
            <v>0</v>
          </cell>
          <cell r="I283">
            <v>0</v>
          </cell>
          <cell r="J283">
            <v>0</v>
          </cell>
          <cell r="K283">
            <v>0</v>
          </cell>
          <cell r="L283">
            <v>0</v>
          </cell>
          <cell r="M283">
            <v>0</v>
          </cell>
          <cell r="N283">
            <v>0</v>
          </cell>
        </row>
        <row r="284">
          <cell r="A284">
            <v>6815002000</v>
          </cell>
          <cell r="C284">
            <v>0</v>
          </cell>
          <cell r="D284">
            <v>0</v>
          </cell>
          <cell r="E284">
            <v>0</v>
          </cell>
          <cell r="F284">
            <v>0</v>
          </cell>
          <cell r="G284">
            <v>0</v>
          </cell>
          <cell r="H284">
            <v>0</v>
          </cell>
          <cell r="I284">
            <v>0</v>
          </cell>
          <cell r="J284">
            <v>0</v>
          </cell>
          <cell r="K284">
            <v>0</v>
          </cell>
          <cell r="L284">
            <v>0</v>
          </cell>
          <cell r="M284">
            <v>0</v>
          </cell>
          <cell r="N284">
            <v>0</v>
          </cell>
        </row>
        <row r="285">
          <cell r="A285">
            <v>6815003000</v>
          </cell>
          <cell r="C285">
            <v>0</v>
          </cell>
          <cell r="D285">
            <v>0</v>
          </cell>
          <cell r="E285">
            <v>0</v>
          </cell>
          <cell r="F285">
            <v>0</v>
          </cell>
          <cell r="G285">
            <v>0</v>
          </cell>
          <cell r="H285">
            <v>0</v>
          </cell>
          <cell r="I285">
            <v>0</v>
          </cell>
          <cell r="J285">
            <v>0</v>
          </cell>
          <cell r="K285">
            <v>0</v>
          </cell>
          <cell r="L285">
            <v>0</v>
          </cell>
          <cell r="M285">
            <v>0</v>
          </cell>
          <cell r="N285">
            <v>0</v>
          </cell>
        </row>
        <row r="286">
          <cell r="A286">
            <v>6816001000</v>
          </cell>
          <cell r="C286">
            <v>0</v>
          </cell>
          <cell r="D286">
            <v>0</v>
          </cell>
          <cell r="E286">
            <v>0</v>
          </cell>
          <cell r="F286">
            <v>0</v>
          </cell>
          <cell r="G286">
            <v>0</v>
          </cell>
          <cell r="H286">
            <v>0</v>
          </cell>
          <cell r="I286">
            <v>0</v>
          </cell>
          <cell r="J286">
            <v>0</v>
          </cell>
          <cell r="K286">
            <v>0</v>
          </cell>
          <cell r="L286">
            <v>0</v>
          </cell>
          <cell r="M286">
            <v>0</v>
          </cell>
          <cell r="N286">
            <v>0</v>
          </cell>
        </row>
        <row r="287">
          <cell r="A287">
            <v>6818001000</v>
          </cell>
          <cell r="C287">
            <v>0</v>
          </cell>
          <cell r="D287">
            <v>0</v>
          </cell>
          <cell r="E287">
            <v>0</v>
          </cell>
          <cell r="F287">
            <v>0</v>
          </cell>
          <cell r="G287">
            <v>0</v>
          </cell>
          <cell r="H287">
            <v>0</v>
          </cell>
          <cell r="I287">
            <v>0</v>
          </cell>
          <cell r="J287">
            <v>0</v>
          </cell>
          <cell r="K287">
            <v>0</v>
          </cell>
          <cell r="L287">
            <v>0</v>
          </cell>
          <cell r="M287">
            <v>0</v>
          </cell>
          <cell r="N287">
            <v>0</v>
          </cell>
        </row>
        <row r="288">
          <cell r="A288">
            <v>6818002000</v>
          </cell>
          <cell r="C288">
            <v>0</v>
          </cell>
          <cell r="D288">
            <v>193.87</v>
          </cell>
          <cell r="E288">
            <v>135.13999999999902</v>
          </cell>
          <cell r="F288">
            <v>0</v>
          </cell>
          <cell r="G288">
            <v>0</v>
          </cell>
          <cell r="H288">
            <v>0</v>
          </cell>
          <cell r="I288">
            <v>0</v>
          </cell>
          <cell r="J288">
            <v>0</v>
          </cell>
          <cell r="K288">
            <v>0</v>
          </cell>
          <cell r="L288">
            <v>0</v>
          </cell>
          <cell r="M288">
            <v>0</v>
          </cell>
          <cell r="N288">
            <v>0</v>
          </cell>
        </row>
        <row r="289">
          <cell r="A289">
            <v>6818003000</v>
          </cell>
          <cell r="C289">
            <v>0</v>
          </cell>
          <cell r="D289">
            <v>0</v>
          </cell>
          <cell r="E289">
            <v>0</v>
          </cell>
          <cell r="F289">
            <v>0</v>
          </cell>
          <cell r="G289">
            <v>0</v>
          </cell>
          <cell r="H289">
            <v>0</v>
          </cell>
          <cell r="I289">
            <v>0</v>
          </cell>
          <cell r="J289">
            <v>0</v>
          </cell>
          <cell r="K289">
            <v>0</v>
          </cell>
          <cell r="L289">
            <v>0</v>
          </cell>
          <cell r="M289">
            <v>0</v>
          </cell>
          <cell r="N289">
            <v>0</v>
          </cell>
        </row>
        <row r="290">
          <cell r="A290">
            <v>6818004000</v>
          </cell>
          <cell r="C290">
            <v>0</v>
          </cell>
          <cell r="D290">
            <v>0</v>
          </cell>
          <cell r="E290">
            <v>0</v>
          </cell>
          <cell r="F290">
            <v>0</v>
          </cell>
          <cell r="G290">
            <v>0</v>
          </cell>
          <cell r="H290">
            <v>0</v>
          </cell>
          <cell r="I290">
            <v>0</v>
          </cell>
          <cell r="J290">
            <v>0</v>
          </cell>
          <cell r="K290">
            <v>0</v>
          </cell>
          <cell r="L290">
            <v>0</v>
          </cell>
          <cell r="M290">
            <v>0</v>
          </cell>
          <cell r="N290">
            <v>0</v>
          </cell>
        </row>
        <row r="291">
          <cell r="A291">
            <v>6818005000</v>
          </cell>
          <cell r="C291">
            <v>0</v>
          </cell>
          <cell r="D291">
            <v>0</v>
          </cell>
          <cell r="E291">
            <v>0</v>
          </cell>
          <cell r="F291">
            <v>0</v>
          </cell>
          <cell r="G291">
            <v>0</v>
          </cell>
          <cell r="H291">
            <v>0</v>
          </cell>
          <cell r="I291">
            <v>0</v>
          </cell>
          <cell r="J291">
            <v>0</v>
          </cell>
          <cell r="K291">
            <v>0</v>
          </cell>
          <cell r="L291">
            <v>0</v>
          </cell>
          <cell r="M291">
            <v>0</v>
          </cell>
          <cell r="N291">
            <v>0</v>
          </cell>
        </row>
        <row r="292">
          <cell r="A292">
            <v>6818006000</v>
          </cell>
          <cell r="C292">
            <v>0</v>
          </cell>
          <cell r="D292">
            <v>0</v>
          </cell>
          <cell r="E292">
            <v>0</v>
          </cell>
          <cell r="F292">
            <v>0</v>
          </cell>
          <cell r="G292">
            <v>0</v>
          </cell>
          <cell r="H292">
            <v>0</v>
          </cell>
          <cell r="I292">
            <v>0</v>
          </cell>
          <cell r="J292">
            <v>0</v>
          </cell>
          <cell r="K292">
            <v>0</v>
          </cell>
          <cell r="L292">
            <v>0</v>
          </cell>
          <cell r="M292">
            <v>0</v>
          </cell>
          <cell r="N292">
            <v>0</v>
          </cell>
        </row>
        <row r="293">
          <cell r="A293">
            <v>6818007000</v>
          </cell>
          <cell r="C293">
            <v>0</v>
          </cell>
          <cell r="D293">
            <v>0</v>
          </cell>
          <cell r="E293">
            <v>0</v>
          </cell>
          <cell r="F293">
            <v>0</v>
          </cell>
          <cell r="G293">
            <v>0</v>
          </cell>
          <cell r="H293">
            <v>0</v>
          </cell>
          <cell r="I293">
            <v>0</v>
          </cell>
          <cell r="J293">
            <v>0</v>
          </cell>
          <cell r="K293">
            <v>0</v>
          </cell>
          <cell r="L293">
            <v>0</v>
          </cell>
          <cell r="M293">
            <v>0</v>
          </cell>
          <cell r="N293">
            <v>0</v>
          </cell>
        </row>
        <row r="294">
          <cell r="A294">
            <v>6818019000</v>
          </cell>
          <cell r="C294">
            <v>0</v>
          </cell>
          <cell r="D294">
            <v>0</v>
          </cell>
          <cell r="E294">
            <v>0</v>
          </cell>
          <cell r="F294">
            <v>0</v>
          </cell>
          <cell r="G294">
            <v>0</v>
          </cell>
          <cell r="H294">
            <v>0</v>
          </cell>
          <cell r="I294">
            <v>0</v>
          </cell>
          <cell r="J294">
            <v>0</v>
          </cell>
          <cell r="K294">
            <v>0</v>
          </cell>
          <cell r="L294">
            <v>0</v>
          </cell>
          <cell r="M294">
            <v>0</v>
          </cell>
          <cell r="N294">
            <v>0</v>
          </cell>
        </row>
        <row r="295">
          <cell r="A295">
            <v>6820001000</v>
          </cell>
          <cell r="C295">
            <v>0</v>
          </cell>
          <cell r="D295">
            <v>0</v>
          </cell>
          <cell r="E295">
            <v>0</v>
          </cell>
          <cell r="F295">
            <v>0</v>
          </cell>
          <cell r="G295">
            <v>0</v>
          </cell>
          <cell r="H295">
            <v>0</v>
          </cell>
          <cell r="I295">
            <v>0</v>
          </cell>
          <cell r="J295">
            <v>0</v>
          </cell>
          <cell r="K295">
            <v>0</v>
          </cell>
          <cell r="L295">
            <v>0</v>
          </cell>
          <cell r="M295">
            <v>0</v>
          </cell>
          <cell r="N295">
            <v>0</v>
          </cell>
        </row>
        <row r="296">
          <cell r="A296">
            <v>6831100000</v>
          </cell>
          <cell r="C296">
            <v>0</v>
          </cell>
          <cell r="D296">
            <v>0</v>
          </cell>
          <cell r="E296">
            <v>0</v>
          </cell>
          <cell r="F296">
            <v>0</v>
          </cell>
          <cell r="G296">
            <v>0</v>
          </cell>
          <cell r="H296">
            <v>0</v>
          </cell>
          <cell r="I296">
            <v>0</v>
          </cell>
          <cell r="J296">
            <v>0</v>
          </cell>
          <cell r="K296">
            <v>0</v>
          </cell>
          <cell r="L296">
            <v>0</v>
          </cell>
          <cell r="M296">
            <v>0</v>
          </cell>
          <cell r="N296">
            <v>0</v>
          </cell>
        </row>
        <row r="297">
          <cell r="A297">
            <v>6831200000</v>
          </cell>
          <cell r="C297">
            <v>0</v>
          </cell>
          <cell r="D297">
            <v>0</v>
          </cell>
          <cell r="E297">
            <v>0</v>
          </cell>
          <cell r="F297">
            <v>0</v>
          </cell>
          <cell r="G297">
            <v>0</v>
          </cell>
          <cell r="H297">
            <v>0</v>
          </cell>
          <cell r="I297">
            <v>0</v>
          </cell>
          <cell r="J297">
            <v>0</v>
          </cell>
          <cell r="K297">
            <v>0</v>
          </cell>
          <cell r="L297">
            <v>0</v>
          </cell>
          <cell r="M297">
            <v>0</v>
          </cell>
          <cell r="N297">
            <v>0</v>
          </cell>
        </row>
        <row r="298">
          <cell r="A298">
            <v>6832000000</v>
          </cell>
          <cell r="C298">
            <v>0</v>
          </cell>
          <cell r="D298">
            <v>0</v>
          </cell>
          <cell r="E298">
            <v>0</v>
          </cell>
          <cell r="F298">
            <v>0</v>
          </cell>
          <cell r="G298">
            <v>0</v>
          </cell>
          <cell r="H298">
            <v>0</v>
          </cell>
          <cell r="I298">
            <v>0</v>
          </cell>
          <cell r="J298">
            <v>0</v>
          </cell>
          <cell r="K298">
            <v>0</v>
          </cell>
          <cell r="L298">
            <v>0</v>
          </cell>
          <cell r="M298">
            <v>0</v>
          </cell>
          <cell r="N298">
            <v>0</v>
          </cell>
        </row>
        <row r="299">
          <cell r="A299">
            <v>6850001000</v>
          </cell>
          <cell r="C299">
            <v>0</v>
          </cell>
          <cell r="D299">
            <v>0</v>
          </cell>
          <cell r="E299">
            <v>0</v>
          </cell>
          <cell r="F299">
            <v>0</v>
          </cell>
          <cell r="G299">
            <v>0</v>
          </cell>
          <cell r="H299">
            <v>0</v>
          </cell>
          <cell r="I299">
            <v>0</v>
          </cell>
          <cell r="J299">
            <v>0</v>
          </cell>
          <cell r="K299">
            <v>0</v>
          </cell>
          <cell r="L299">
            <v>0</v>
          </cell>
          <cell r="M299">
            <v>0</v>
          </cell>
          <cell r="N299">
            <v>0</v>
          </cell>
        </row>
        <row r="300">
          <cell r="A300">
            <v>6850001100</v>
          </cell>
          <cell r="C300">
            <v>0</v>
          </cell>
          <cell r="D300">
            <v>0</v>
          </cell>
          <cell r="E300">
            <v>0</v>
          </cell>
          <cell r="F300">
            <v>0</v>
          </cell>
          <cell r="G300">
            <v>0</v>
          </cell>
          <cell r="H300">
            <v>0</v>
          </cell>
          <cell r="I300">
            <v>0</v>
          </cell>
          <cell r="J300">
            <v>0</v>
          </cell>
          <cell r="K300">
            <v>0</v>
          </cell>
          <cell r="L300">
            <v>0</v>
          </cell>
          <cell r="M300">
            <v>0</v>
          </cell>
          <cell r="N300">
            <v>0</v>
          </cell>
        </row>
        <row r="301">
          <cell r="A301">
            <v>6850001200</v>
          </cell>
          <cell r="C301">
            <v>0</v>
          </cell>
          <cell r="D301">
            <v>0</v>
          </cell>
          <cell r="E301">
            <v>0</v>
          </cell>
          <cell r="F301">
            <v>0</v>
          </cell>
          <cell r="G301">
            <v>0</v>
          </cell>
          <cell r="H301">
            <v>0</v>
          </cell>
          <cell r="I301">
            <v>0</v>
          </cell>
          <cell r="J301">
            <v>0</v>
          </cell>
          <cell r="K301">
            <v>0</v>
          </cell>
          <cell r="L301">
            <v>0</v>
          </cell>
          <cell r="M301">
            <v>0</v>
          </cell>
          <cell r="N301">
            <v>0</v>
          </cell>
        </row>
        <row r="302">
          <cell r="A302">
            <v>6850002000</v>
          </cell>
          <cell r="C302">
            <v>0</v>
          </cell>
          <cell r="D302">
            <v>0</v>
          </cell>
          <cell r="E302">
            <v>0</v>
          </cell>
          <cell r="F302">
            <v>0</v>
          </cell>
          <cell r="G302">
            <v>0</v>
          </cell>
          <cell r="H302">
            <v>0</v>
          </cell>
          <cell r="I302">
            <v>0</v>
          </cell>
          <cell r="J302">
            <v>0</v>
          </cell>
          <cell r="K302">
            <v>0</v>
          </cell>
          <cell r="L302">
            <v>0</v>
          </cell>
          <cell r="M302">
            <v>0</v>
          </cell>
          <cell r="N302">
            <v>0</v>
          </cell>
        </row>
        <row r="303">
          <cell r="A303">
            <v>6850002100</v>
          </cell>
          <cell r="C303">
            <v>0</v>
          </cell>
          <cell r="D303">
            <v>0</v>
          </cell>
          <cell r="E303">
            <v>0</v>
          </cell>
          <cell r="F303">
            <v>0</v>
          </cell>
          <cell r="G303">
            <v>0</v>
          </cell>
          <cell r="H303">
            <v>0</v>
          </cell>
          <cell r="I303">
            <v>0</v>
          </cell>
          <cell r="J303">
            <v>0</v>
          </cell>
          <cell r="K303">
            <v>0</v>
          </cell>
          <cell r="L303">
            <v>0</v>
          </cell>
          <cell r="M303">
            <v>0</v>
          </cell>
          <cell r="N303">
            <v>0</v>
          </cell>
        </row>
        <row r="304">
          <cell r="A304">
            <v>6850002200</v>
          </cell>
          <cell r="C304">
            <v>0</v>
          </cell>
          <cell r="D304">
            <v>0</v>
          </cell>
          <cell r="E304">
            <v>0</v>
          </cell>
          <cell r="F304">
            <v>0</v>
          </cell>
          <cell r="G304">
            <v>0</v>
          </cell>
          <cell r="H304">
            <v>0</v>
          </cell>
          <cell r="I304">
            <v>0</v>
          </cell>
          <cell r="J304">
            <v>0</v>
          </cell>
          <cell r="K304">
            <v>0</v>
          </cell>
          <cell r="L304">
            <v>0</v>
          </cell>
          <cell r="M304">
            <v>0</v>
          </cell>
          <cell r="N304">
            <v>0</v>
          </cell>
        </row>
        <row r="305">
          <cell r="A305">
            <v>6850003000</v>
          </cell>
          <cell r="C305">
            <v>0</v>
          </cell>
          <cell r="D305">
            <v>0</v>
          </cell>
          <cell r="E305">
            <v>0</v>
          </cell>
          <cell r="F305">
            <v>0</v>
          </cell>
          <cell r="G305">
            <v>0</v>
          </cell>
          <cell r="H305">
            <v>0</v>
          </cell>
          <cell r="I305">
            <v>0</v>
          </cell>
          <cell r="J305">
            <v>0</v>
          </cell>
          <cell r="K305">
            <v>0</v>
          </cell>
          <cell r="L305">
            <v>0</v>
          </cell>
          <cell r="M305">
            <v>0</v>
          </cell>
          <cell r="N305">
            <v>0</v>
          </cell>
        </row>
        <row r="306">
          <cell r="A306">
            <v>6850004000</v>
          </cell>
          <cell r="C306">
            <v>0</v>
          </cell>
          <cell r="D306">
            <v>0</v>
          </cell>
          <cell r="E306">
            <v>0</v>
          </cell>
          <cell r="F306">
            <v>0</v>
          </cell>
          <cell r="G306">
            <v>0</v>
          </cell>
          <cell r="H306">
            <v>0</v>
          </cell>
          <cell r="I306">
            <v>0</v>
          </cell>
          <cell r="J306">
            <v>0</v>
          </cell>
          <cell r="K306">
            <v>0</v>
          </cell>
          <cell r="L306">
            <v>0</v>
          </cell>
          <cell r="M306">
            <v>0</v>
          </cell>
          <cell r="N306">
            <v>0</v>
          </cell>
        </row>
        <row r="307">
          <cell r="A307">
            <v>6850004100</v>
          </cell>
          <cell r="C307">
            <v>0</v>
          </cell>
          <cell r="D307">
            <v>0</v>
          </cell>
          <cell r="E307">
            <v>0</v>
          </cell>
          <cell r="F307">
            <v>0</v>
          </cell>
          <cell r="G307">
            <v>0</v>
          </cell>
          <cell r="H307">
            <v>0</v>
          </cell>
          <cell r="I307">
            <v>0</v>
          </cell>
          <cell r="J307">
            <v>0</v>
          </cell>
          <cell r="K307">
            <v>0</v>
          </cell>
          <cell r="L307">
            <v>0</v>
          </cell>
          <cell r="M307">
            <v>0</v>
          </cell>
          <cell r="N307">
            <v>0</v>
          </cell>
        </row>
        <row r="308">
          <cell r="A308">
            <v>6850004200</v>
          </cell>
          <cell r="C308">
            <v>0</v>
          </cell>
          <cell r="D308">
            <v>0</v>
          </cell>
          <cell r="E308">
            <v>0</v>
          </cell>
          <cell r="F308">
            <v>0</v>
          </cell>
          <cell r="G308">
            <v>0</v>
          </cell>
          <cell r="H308">
            <v>0</v>
          </cell>
          <cell r="I308">
            <v>0</v>
          </cell>
          <cell r="J308">
            <v>0</v>
          </cell>
          <cell r="K308">
            <v>0</v>
          </cell>
          <cell r="L308">
            <v>0</v>
          </cell>
          <cell r="M308">
            <v>0</v>
          </cell>
          <cell r="N308">
            <v>0</v>
          </cell>
        </row>
        <row r="309">
          <cell r="A309">
            <v>6850005000</v>
          </cell>
          <cell r="C309">
            <v>0</v>
          </cell>
          <cell r="D309">
            <v>0</v>
          </cell>
          <cell r="E309">
            <v>0</v>
          </cell>
          <cell r="F309">
            <v>0</v>
          </cell>
          <cell r="G309">
            <v>0</v>
          </cell>
          <cell r="H309">
            <v>0</v>
          </cell>
          <cell r="I309">
            <v>0</v>
          </cell>
          <cell r="J309">
            <v>0</v>
          </cell>
          <cell r="K309">
            <v>0</v>
          </cell>
          <cell r="L309">
            <v>0</v>
          </cell>
          <cell r="M309">
            <v>0</v>
          </cell>
          <cell r="N309">
            <v>0</v>
          </cell>
        </row>
        <row r="310">
          <cell r="A310">
            <v>6850005100</v>
          </cell>
          <cell r="C310">
            <v>0</v>
          </cell>
          <cell r="D310">
            <v>0</v>
          </cell>
          <cell r="E310">
            <v>0</v>
          </cell>
          <cell r="F310">
            <v>0</v>
          </cell>
          <cell r="G310">
            <v>0</v>
          </cell>
          <cell r="H310">
            <v>0</v>
          </cell>
          <cell r="I310">
            <v>0</v>
          </cell>
          <cell r="J310">
            <v>0</v>
          </cell>
          <cell r="K310">
            <v>0</v>
          </cell>
          <cell r="L310">
            <v>0</v>
          </cell>
          <cell r="M310">
            <v>0</v>
          </cell>
          <cell r="N310">
            <v>0</v>
          </cell>
        </row>
        <row r="311">
          <cell r="A311">
            <v>6850005200</v>
          </cell>
          <cell r="C311">
            <v>0</v>
          </cell>
          <cell r="D311">
            <v>0</v>
          </cell>
          <cell r="E311">
            <v>0</v>
          </cell>
          <cell r="F311">
            <v>0</v>
          </cell>
          <cell r="G311">
            <v>0</v>
          </cell>
          <cell r="H311">
            <v>0</v>
          </cell>
          <cell r="I311">
            <v>0</v>
          </cell>
          <cell r="J311">
            <v>0</v>
          </cell>
          <cell r="K311">
            <v>0</v>
          </cell>
          <cell r="L311">
            <v>0</v>
          </cell>
          <cell r="M311">
            <v>0</v>
          </cell>
          <cell r="N311">
            <v>0</v>
          </cell>
        </row>
        <row r="312">
          <cell r="A312">
            <v>6850006000</v>
          </cell>
          <cell r="C312">
            <v>0</v>
          </cell>
          <cell r="D312">
            <v>0</v>
          </cell>
          <cell r="E312">
            <v>0</v>
          </cell>
          <cell r="F312">
            <v>0</v>
          </cell>
          <cell r="G312">
            <v>0</v>
          </cell>
          <cell r="H312">
            <v>0</v>
          </cell>
          <cell r="I312">
            <v>0</v>
          </cell>
          <cell r="J312">
            <v>0</v>
          </cell>
          <cell r="K312">
            <v>0</v>
          </cell>
          <cell r="L312">
            <v>0</v>
          </cell>
          <cell r="M312">
            <v>0</v>
          </cell>
          <cell r="N312">
            <v>0</v>
          </cell>
        </row>
        <row r="313">
          <cell r="A313">
            <v>6850007000</v>
          </cell>
          <cell r="C313">
            <v>0</v>
          </cell>
          <cell r="D313">
            <v>0</v>
          </cell>
          <cell r="E313">
            <v>0</v>
          </cell>
          <cell r="F313">
            <v>0</v>
          </cell>
          <cell r="G313">
            <v>0</v>
          </cell>
          <cell r="H313">
            <v>0</v>
          </cell>
          <cell r="I313">
            <v>0</v>
          </cell>
          <cell r="J313">
            <v>0</v>
          </cell>
          <cell r="K313">
            <v>0</v>
          </cell>
          <cell r="L313">
            <v>0</v>
          </cell>
          <cell r="M313">
            <v>0</v>
          </cell>
          <cell r="N313">
            <v>0</v>
          </cell>
        </row>
        <row r="314">
          <cell r="A314">
            <v>6850008000</v>
          </cell>
          <cell r="C314">
            <v>0</v>
          </cell>
          <cell r="D314">
            <v>0</v>
          </cell>
          <cell r="E314">
            <v>0</v>
          </cell>
          <cell r="F314">
            <v>0</v>
          </cell>
          <cell r="G314">
            <v>0</v>
          </cell>
          <cell r="H314">
            <v>0</v>
          </cell>
          <cell r="I314">
            <v>0</v>
          </cell>
          <cell r="J314">
            <v>0</v>
          </cell>
          <cell r="K314">
            <v>0</v>
          </cell>
          <cell r="L314">
            <v>0</v>
          </cell>
          <cell r="M314">
            <v>0</v>
          </cell>
          <cell r="N314">
            <v>0</v>
          </cell>
        </row>
        <row r="315">
          <cell r="A315">
            <v>6850008100</v>
          </cell>
          <cell r="C315">
            <v>0</v>
          </cell>
          <cell r="D315">
            <v>0</v>
          </cell>
          <cell r="E315">
            <v>0</v>
          </cell>
          <cell r="F315">
            <v>0</v>
          </cell>
          <cell r="G315">
            <v>0</v>
          </cell>
          <cell r="H315">
            <v>0</v>
          </cell>
          <cell r="I315">
            <v>0</v>
          </cell>
          <cell r="J315">
            <v>0</v>
          </cell>
          <cell r="K315">
            <v>0</v>
          </cell>
          <cell r="L315">
            <v>0</v>
          </cell>
          <cell r="M315">
            <v>0</v>
          </cell>
          <cell r="N315">
            <v>0</v>
          </cell>
        </row>
        <row r="316">
          <cell r="A316">
            <v>6850008200</v>
          </cell>
          <cell r="C316">
            <v>0</v>
          </cell>
          <cell r="D316">
            <v>0</v>
          </cell>
          <cell r="E316">
            <v>0</v>
          </cell>
          <cell r="F316">
            <v>0</v>
          </cell>
          <cell r="G316">
            <v>0</v>
          </cell>
          <cell r="H316">
            <v>0</v>
          </cell>
          <cell r="I316">
            <v>0</v>
          </cell>
          <cell r="J316">
            <v>0</v>
          </cell>
          <cell r="K316">
            <v>0</v>
          </cell>
          <cell r="L316">
            <v>0</v>
          </cell>
          <cell r="M316">
            <v>0</v>
          </cell>
          <cell r="N316">
            <v>0</v>
          </cell>
        </row>
        <row r="317">
          <cell r="A317">
            <v>6850009100</v>
          </cell>
          <cell r="C317">
            <v>0</v>
          </cell>
          <cell r="D317">
            <v>0</v>
          </cell>
          <cell r="E317">
            <v>0</v>
          </cell>
          <cell r="F317">
            <v>0</v>
          </cell>
          <cell r="G317">
            <v>0</v>
          </cell>
          <cell r="H317">
            <v>0</v>
          </cell>
          <cell r="I317">
            <v>0</v>
          </cell>
          <cell r="J317">
            <v>0</v>
          </cell>
          <cell r="K317">
            <v>0</v>
          </cell>
          <cell r="L317">
            <v>0</v>
          </cell>
          <cell r="M317">
            <v>0</v>
          </cell>
          <cell r="N317">
            <v>0</v>
          </cell>
        </row>
        <row r="318">
          <cell r="A318">
            <v>6850009200</v>
          </cell>
          <cell r="C318">
            <v>0</v>
          </cell>
          <cell r="D318">
            <v>0</v>
          </cell>
          <cell r="E318">
            <v>0</v>
          </cell>
          <cell r="F318">
            <v>0</v>
          </cell>
          <cell r="G318">
            <v>0</v>
          </cell>
          <cell r="H318">
            <v>0</v>
          </cell>
          <cell r="I318">
            <v>0</v>
          </cell>
          <cell r="J318">
            <v>0</v>
          </cell>
          <cell r="K318">
            <v>0</v>
          </cell>
          <cell r="L318">
            <v>0</v>
          </cell>
          <cell r="M318">
            <v>0</v>
          </cell>
          <cell r="N318">
            <v>0</v>
          </cell>
        </row>
        <row r="319">
          <cell r="A319">
            <v>6850010100</v>
          </cell>
          <cell r="C319">
            <v>0</v>
          </cell>
          <cell r="D319">
            <v>0</v>
          </cell>
          <cell r="E319">
            <v>0</v>
          </cell>
          <cell r="F319">
            <v>0</v>
          </cell>
          <cell r="G319">
            <v>0</v>
          </cell>
          <cell r="H319">
            <v>0</v>
          </cell>
          <cell r="I319">
            <v>0</v>
          </cell>
          <cell r="J319">
            <v>0</v>
          </cell>
          <cell r="K319">
            <v>0</v>
          </cell>
          <cell r="L319">
            <v>0</v>
          </cell>
          <cell r="M319">
            <v>0</v>
          </cell>
          <cell r="N319">
            <v>0</v>
          </cell>
        </row>
        <row r="320">
          <cell r="A320">
            <v>6850010200</v>
          </cell>
          <cell r="C320">
            <v>0</v>
          </cell>
          <cell r="D320">
            <v>0</v>
          </cell>
          <cell r="E320">
            <v>0</v>
          </cell>
          <cell r="F320">
            <v>0</v>
          </cell>
          <cell r="G320">
            <v>0</v>
          </cell>
          <cell r="H320">
            <v>0</v>
          </cell>
          <cell r="I320">
            <v>0</v>
          </cell>
          <cell r="J320">
            <v>0</v>
          </cell>
          <cell r="K320">
            <v>0</v>
          </cell>
          <cell r="L320">
            <v>0</v>
          </cell>
          <cell r="M320">
            <v>0</v>
          </cell>
          <cell r="N320">
            <v>0</v>
          </cell>
        </row>
        <row r="321">
          <cell r="A321">
            <v>6850011100</v>
          </cell>
          <cell r="C321">
            <v>0</v>
          </cell>
          <cell r="D321">
            <v>0</v>
          </cell>
          <cell r="E321">
            <v>0</v>
          </cell>
          <cell r="F321">
            <v>0</v>
          </cell>
          <cell r="G321">
            <v>0</v>
          </cell>
          <cell r="H321">
            <v>0</v>
          </cell>
          <cell r="I321">
            <v>0</v>
          </cell>
          <cell r="J321">
            <v>0</v>
          </cell>
          <cell r="K321">
            <v>0</v>
          </cell>
          <cell r="L321">
            <v>0</v>
          </cell>
          <cell r="M321">
            <v>0</v>
          </cell>
          <cell r="N321">
            <v>0</v>
          </cell>
        </row>
        <row r="322">
          <cell r="A322">
            <v>6850011200</v>
          </cell>
          <cell r="C322">
            <v>0</v>
          </cell>
          <cell r="D322">
            <v>0</v>
          </cell>
          <cell r="E322">
            <v>0</v>
          </cell>
          <cell r="F322">
            <v>0</v>
          </cell>
          <cell r="G322">
            <v>0</v>
          </cell>
          <cell r="H322">
            <v>0</v>
          </cell>
          <cell r="I322">
            <v>0</v>
          </cell>
          <cell r="J322">
            <v>0</v>
          </cell>
          <cell r="K322">
            <v>0</v>
          </cell>
          <cell r="L322">
            <v>0</v>
          </cell>
          <cell r="M322">
            <v>0</v>
          </cell>
          <cell r="N322">
            <v>0</v>
          </cell>
        </row>
        <row r="323">
          <cell r="A323">
            <v>6850012100</v>
          </cell>
          <cell r="C323">
            <v>0</v>
          </cell>
          <cell r="D323">
            <v>0</v>
          </cell>
          <cell r="E323">
            <v>0</v>
          </cell>
          <cell r="F323">
            <v>0</v>
          </cell>
          <cell r="G323">
            <v>0</v>
          </cell>
          <cell r="H323">
            <v>0</v>
          </cell>
          <cell r="I323">
            <v>0</v>
          </cell>
          <cell r="J323">
            <v>0</v>
          </cell>
          <cell r="K323">
            <v>0</v>
          </cell>
          <cell r="L323">
            <v>0</v>
          </cell>
          <cell r="M323">
            <v>0</v>
          </cell>
          <cell r="N323">
            <v>0</v>
          </cell>
        </row>
        <row r="324">
          <cell r="A324">
            <v>6850012200</v>
          </cell>
          <cell r="C324">
            <v>0</v>
          </cell>
          <cell r="D324">
            <v>0</v>
          </cell>
          <cell r="E324">
            <v>0</v>
          </cell>
          <cell r="F324">
            <v>0</v>
          </cell>
          <cell r="G324">
            <v>0</v>
          </cell>
          <cell r="H324">
            <v>0</v>
          </cell>
          <cell r="I324">
            <v>0</v>
          </cell>
          <cell r="J324">
            <v>0</v>
          </cell>
          <cell r="K324">
            <v>0</v>
          </cell>
          <cell r="L324">
            <v>0</v>
          </cell>
          <cell r="M324">
            <v>0</v>
          </cell>
          <cell r="N324">
            <v>0</v>
          </cell>
        </row>
        <row r="325">
          <cell r="A325">
            <v>6850013100</v>
          </cell>
          <cell r="C325">
            <v>0</v>
          </cell>
          <cell r="D325">
            <v>0</v>
          </cell>
          <cell r="E325">
            <v>0</v>
          </cell>
          <cell r="F325">
            <v>0</v>
          </cell>
          <cell r="G325">
            <v>0</v>
          </cell>
          <cell r="H325">
            <v>0</v>
          </cell>
          <cell r="I325">
            <v>0</v>
          </cell>
          <cell r="J325">
            <v>0</v>
          </cell>
          <cell r="K325">
            <v>0</v>
          </cell>
          <cell r="L325">
            <v>0</v>
          </cell>
          <cell r="M325">
            <v>0</v>
          </cell>
          <cell r="N325">
            <v>0</v>
          </cell>
        </row>
        <row r="326">
          <cell r="A326">
            <v>6850013200</v>
          </cell>
          <cell r="C326">
            <v>0</v>
          </cell>
          <cell r="D326">
            <v>0</v>
          </cell>
          <cell r="E326">
            <v>0</v>
          </cell>
          <cell r="F326">
            <v>0</v>
          </cell>
          <cell r="G326">
            <v>0</v>
          </cell>
          <cell r="H326">
            <v>0</v>
          </cell>
          <cell r="I326">
            <v>0</v>
          </cell>
          <cell r="J326">
            <v>0</v>
          </cell>
          <cell r="K326">
            <v>0</v>
          </cell>
          <cell r="L326">
            <v>0</v>
          </cell>
          <cell r="M326">
            <v>0</v>
          </cell>
          <cell r="N326">
            <v>0</v>
          </cell>
        </row>
        <row r="327">
          <cell r="A327">
            <v>6850099000</v>
          </cell>
          <cell r="C327">
            <v>0</v>
          </cell>
          <cell r="D327">
            <v>269.98</v>
          </cell>
          <cell r="E327">
            <v>0</v>
          </cell>
          <cell r="F327">
            <v>0</v>
          </cell>
          <cell r="G327">
            <v>0</v>
          </cell>
          <cell r="H327">
            <v>0</v>
          </cell>
          <cell r="I327">
            <v>0</v>
          </cell>
          <cell r="J327">
            <v>0</v>
          </cell>
          <cell r="K327">
            <v>0</v>
          </cell>
          <cell r="L327">
            <v>0</v>
          </cell>
          <cell r="M327">
            <v>0</v>
          </cell>
          <cell r="N327">
            <v>0</v>
          </cell>
        </row>
        <row r="328">
          <cell r="A328">
            <v>6859999999</v>
          </cell>
          <cell r="C328">
            <v>0</v>
          </cell>
          <cell r="D328">
            <v>0</v>
          </cell>
          <cell r="E328">
            <v>0</v>
          </cell>
          <cell r="F328">
            <v>0</v>
          </cell>
          <cell r="G328">
            <v>0</v>
          </cell>
          <cell r="H328">
            <v>0</v>
          </cell>
          <cell r="I328">
            <v>0</v>
          </cell>
          <cell r="J328">
            <v>0</v>
          </cell>
          <cell r="K328">
            <v>0</v>
          </cell>
          <cell r="L328">
            <v>0</v>
          </cell>
          <cell r="M328">
            <v>0</v>
          </cell>
          <cell r="N328">
            <v>0</v>
          </cell>
        </row>
        <row r="329">
          <cell r="A329">
            <v>6870001000</v>
          </cell>
          <cell r="C329">
            <v>0</v>
          </cell>
          <cell r="D329">
            <v>0</v>
          </cell>
          <cell r="E329">
            <v>0</v>
          </cell>
          <cell r="F329">
            <v>0</v>
          </cell>
          <cell r="G329">
            <v>0</v>
          </cell>
          <cell r="H329">
            <v>0</v>
          </cell>
          <cell r="I329">
            <v>0</v>
          </cell>
          <cell r="J329">
            <v>0</v>
          </cell>
          <cell r="K329">
            <v>0</v>
          </cell>
          <cell r="L329">
            <v>0</v>
          </cell>
          <cell r="M329">
            <v>0</v>
          </cell>
          <cell r="N329">
            <v>0</v>
          </cell>
        </row>
        <row r="330">
          <cell r="A330">
            <v>6881001000</v>
          </cell>
          <cell r="C330">
            <v>0</v>
          </cell>
          <cell r="D330">
            <v>0</v>
          </cell>
          <cell r="E330">
            <v>0</v>
          </cell>
          <cell r="F330">
            <v>0</v>
          </cell>
          <cell r="G330">
            <v>0</v>
          </cell>
          <cell r="H330">
            <v>0</v>
          </cell>
          <cell r="I330">
            <v>0</v>
          </cell>
          <cell r="J330">
            <v>0</v>
          </cell>
          <cell r="K330">
            <v>0</v>
          </cell>
          <cell r="L330">
            <v>0</v>
          </cell>
          <cell r="M330">
            <v>0</v>
          </cell>
          <cell r="N330">
            <v>0</v>
          </cell>
        </row>
        <row r="331">
          <cell r="A331">
            <v>6881001100</v>
          </cell>
          <cell r="C331">
            <v>0</v>
          </cell>
          <cell r="D331">
            <v>0</v>
          </cell>
          <cell r="E331">
            <v>0</v>
          </cell>
          <cell r="F331">
            <v>0</v>
          </cell>
          <cell r="G331">
            <v>0</v>
          </cell>
          <cell r="H331">
            <v>0</v>
          </cell>
          <cell r="I331">
            <v>0</v>
          </cell>
          <cell r="J331">
            <v>0</v>
          </cell>
          <cell r="K331">
            <v>0</v>
          </cell>
          <cell r="L331">
            <v>0</v>
          </cell>
          <cell r="M331">
            <v>0</v>
          </cell>
          <cell r="N331">
            <v>0</v>
          </cell>
        </row>
        <row r="332">
          <cell r="A332">
            <v>6881002100</v>
          </cell>
          <cell r="C332">
            <v>0</v>
          </cell>
          <cell r="D332">
            <v>0</v>
          </cell>
          <cell r="E332">
            <v>0</v>
          </cell>
          <cell r="F332">
            <v>0</v>
          </cell>
          <cell r="G332">
            <v>0</v>
          </cell>
          <cell r="H332">
            <v>0</v>
          </cell>
          <cell r="I332">
            <v>0</v>
          </cell>
          <cell r="J332">
            <v>0</v>
          </cell>
          <cell r="K332">
            <v>0</v>
          </cell>
          <cell r="L332">
            <v>0</v>
          </cell>
          <cell r="M332">
            <v>0</v>
          </cell>
          <cell r="N332">
            <v>0</v>
          </cell>
        </row>
        <row r="333">
          <cell r="A333">
            <v>6881002200</v>
          </cell>
          <cell r="C333">
            <v>0</v>
          </cell>
          <cell r="D333">
            <v>17187.5</v>
          </cell>
          <cell r="E333">
            <v>2291.6699999999</v>
          </cell>
          <cell r="F333">
            <v>0</v>
          </cell>
          <cell r="G333">
            <v>0</v>
          </cell>
          <cell r="H333">
            <v>0</v>
          </cell>
          <cell r="I333">
            <v>0</v>
          </cell>
          <cell r="J333">
            <v>0</v>
          </cell>
          <cell r="K333">
            <v>0</v>
          </cell>
          <cell r="L333">
            <v>0</v>
          </cell>
          <cell r="M333">
            <v>0</v>
          </cell>
          <cell r="N333">
            <v>0</v>
          </cell>
        </row>
        <row r="334">
          <cell r="A334">
            <v>6881003000</v>
          </cell>
          <cell r="C334">
            <v>0</v>
          </cell>
          <cell r="D334">
            <v>0</v>
          </cell>
          <cell r="E334">
            <v>0</v>
          </cell>
          <cell r="F334">
            <v>0</v>
          </cell>
          <cell r="G334">
            <v>0</v>
          </cell>
          <cell r="H334">
            <v>0</v>
          </cell>
          <cell r="I334">
            <v>0</v>
          </cell>
          <cell r="J334">
            <v>0</v>
          </cell>
          <cell r="K334">
            <v>0</v>
          </cell>
          <cell r="L334">
            <v>0</v>
          </cell>
          <cell r="M334">
            <v>0</v>
          </cell>
          <cell r="N334">
            <v>0</v>
          </cell>
        </row>
        <row r="335">
          <cell r="A335">
            <v>6881099000</v>
          </cell>
          <cell r="C335">
            <v>537.41999999999905</v>
          </cell>
          <cell r="D335">
            <v>867.79000000000099</v>
          </cell>
          <cell r="E335">
            <v>2075.63</v>
          </cell>
          <cell r="F335">
            <v>0</v>
          </cell>
          <cell r="G335">
            <v>0</v>
          </cell>
          <cell r="H335">
            <v>0</v>
          </cell>
          <cell r="I335">
            <v>0</v>
          </cell>
          <cell r="J335">
            <v>0</v>
          </cell>
          <cell r="K335">
            <v>0</v>
          </cell>
          <cell r="L335">
            <v>0</v>
          </cell>
          <cell r="M335">
            <v>0</v>
          </cell>
          <cell r="N335">
            <v>0</v>
          </cell>
        </row>
        <row r="336">
          <cell r="A336">
            <v>6888001000</v>
          </cell>
          <cell r="C336">
            <v>0</v>
          </cell>
          <cell r="D336">
            <v>0</v>
          </cell>
          <cell r="E336">
            <v>0</v>
          </cell>
          <cell r="F336">
            <v>0</v>
          </cell>
          <cell r="G336">
            <v>0</v>
          </cell>
          <cell r="H336">
            <v>0</v>
          </cell>
          <cell r="I336">
            <v>0</v>
          </cell>
          <cell r="J336">
            <v>0</v>
          </cell>
          <cell r="K336">
            <v>0</v>
          </cell>
          <cell r="L336">
            <v>0</v>
          </cell>
          <cell r="M336">
            <v>0</v>
          </cell>
          <cell r="N336">
            <v>0</v>
          </cell>
        </row>
        <row r="337">
          <cell r="A337">
            <v>6888002000</v>
          </cell>
          <cell r="C337">
            <v>0</v>
          </cell>
          <cell r="D337">
            <v>0</v>
          </cell>
          <cell r="E337">
            <v>0</v>
          </cell>
          <cell r="F337">
            <v>0</v>
          </cell>
          <cell r="G337">
            <v>0</v>
          </cell>
          <cell r="H337">
            <v>0</v>
          </cell>
          <cell r="I337">
            <v>0</v>
          </cell>
          <cell r="J337">
            <v>0</v>
          </cell>
          <cell r="K337">
            <v>0</v>
          </cell>
          <cell r="L337">
            <v>0</v>
          </cell>
          <cell r="M337">
            <v>0</v>
          </cell>
          <cell r="N337">
            <v>0</v>
          </cell>
        </row>
        <row r="338">
          <cell r="A338">
            <v>6888003000</v>
          </cell>
          <cell r="C338">
            <v>0</v>
          </cell>
          <cell r="D338">
            <v>0</v>
          </cell>
          <cell r="E338">
            <v>0</v>
          </cell>
          <cell r="F338">
            <v>0</v>
          </cell>
          <cell r="G338">
            <v>0</v>
          </cell>
          <cell r="H338">
            <v>0</v>
          </cell>
          <cell r="I338">
            <v>0</v>
          </cell>
          <cell r="J338">
            <v>0</v>
          </cell>
          <cell r="K338">
            <v>0</v>
          </cell>
          <cell r="L338">
            <v>0</v>
          </cell>
          <cell r="M338">
            <v>0</v>
          </cell>
          <cell r="N338">
            <v>0</v>
          </cell>
        </row>
        <row r="339">
          <cell r="A339">
            <v>6888004000</v>
          </cell>
          <cell r="C339">
            <v>0</v>
          </cell>
          <cell r="D339">
            <v>0</v>
          </cell>
          <cell r="E339">
            <v>0</v>
          </cell>
          <cell r="F339">
            <v>0</v>
          </cell>
          <cell r="G339">
            <v>0</v>
          </cell>
          <cell r="H339">
            <v>0</v>
          </cell>
          <cell r="I339">
            <v>0</v>
          </cell>
          <cell r="J339">
            <v>0</v>
          </cell>
          <cell r="K339">
            <v>0</v>
          </cell>
          <cell r="L339">
            <v>0</v>
          </cell>
          <cell r="M339">
            <v>0</v>
          </cell>
          <cell r="N339">
            <v>0</v>
          </cell>
        </row>
        <row r="340">
          <cell r="A340">
            <v>6888005000</v>
          </cell>
          <cell r="C340">
            <v>0</v>
          </cell>
          <cell r="D340">
            <v>0</v>
          </cell>
          <cell r="E340">
            <v>0</v>
          </cell>
          <cell r="F340">
            <v>0</v>
          </cell>
          <cell r="G340">
            <v>0</v>
          </cell>
          <cell r="H340">
            <v>0</v>
          </cell>
          <cell r="I340">
            <v>0</v>
          </cell>
          <cell r="J340">
            <v>0</v>
          </cell>
          <cell r="K340">
            <v>0</v>
          </cell>
          <cell r="L340">
            <v>0</v>
          </cell>
          <cell r="M340">
            <v>0</v>
          </cell>
          <cell r="N340">
            <v>0</v>
          </cell>
        </row>
        <row r="341">
          <cell r="A341">
            <v>6888006000</v>
          </cell>
          <cell r="C341">
            <v>0</v>
          </cell>
          <cell r="D341">
            <v>0</v>
          </cell>
          <cell r="E341">
            <v>0</v>
          </cell>
          <cell r="F341">
            <v>0</v>
          </cell>
          <cell r="G341">
            <v>0</v>
          </cell>
          <cell r="H341">
            <v>0</v>
          </cell>
          <cell r="I341">
            <v>0</v>
          </cell>
          <cell r="J341">
            <v>0</v>
          </cell>
          <cell r="K341">
            <v>0</v>
          </cell>
          <cell r="L341">
            <v>0</v>
          </cell>
          <cell r="M341">
            <v>0</v>
          </cell>
          <cell r="N341">
            <v>0</v>
          </cell>
        </row>
        <row r="342">
          <cell r="A342">
            <v>6888007000</v>
          </cell>
          <cell r="C342">
            <v>0</v>
          </cell>
          <cell r="D342">
            <v>0</v>
          </cell>
          <cell r="E342">
            <v>0</v>
          </cell>
          <cell r="F342">
            <v>0</v>
          </cell>
          <cell r="G342">
            <v>0</v>
          </cell>
          <cell r="H342">
            <v>0</v>
          </cell>
          <cell r="I342">
            <v>0</v>
          </cell>
          <cell r="J342">
            <v>0</v>
          </cell>
          <cell r="K342">
            <v>0</v>
          </cell>
          <cell r="L342">
            <v>0</v>
          </cell>
          <cell r="M342">
            <v>0</v>
          </cell>
          <cell r="N342">
            <v>0</v>
          </cell>
        </row>
        <row r="343">
          <cell r="A343">
            <v>6888008000</v>
          </cell>
          <cell r="C343">
            <v>0</v>
          </cell>
          <cell r="D343">
            <v>0</v>
          </cell>
          <cell r="E343">
            <v>0</v>
          </cell>
          <cell r="F343">
            <v>0</v>
          </cell>
          <cell r="G343">
            <v>0</v>
          </cell>
          <cell r="H343">
            <v>0</v>
          </cell>
          <cell r="I343">
            <v>0</v>
          </cell>
          <cell r="J343">
            <v>0</v>
          </cell>
          <cell r="K343">
            <v>0</v>
          </cell>
          <cell r="L343">
            <v>0</v>
          </cell>
          <cell r="M343">
            <v>0</v>
          </cell>
          <cell r="N343">
            <v>0</v>
          </cell>
        </row>
        <row r="344">
          <cell r="A344">
            <v>6888009000</v>
          </cell>
          <cell r="C344">
            <v>0</v>
          </cell>
          <cell r="D344">
            <v>0</v>
          </cell>
          <cell r="E344">
            <v>0</v>
          </cell>
          <cell r="F344">
            <v>0</v>
          </cell>
          <cell r="G344">
            <v>0</v>
          </cell>
          <cell r="H344">
            <v>0</v>
          </cell>
          <cell r="I344">
            <v>0</v>
          </cell>
          <cell r="J344">
            <v>0</v>
          </cell>
          <cell r="K344">
            <v>0</v>
          </cell>
          <cell r="L344">
            <v>0</v>
          </cell>
          <cell r="M344">
            <v>0</v>
          </cell>
          <cell r="N344">
            <v>0</v>
          </cell>
        </row>
        <row r="345">
          <cell r="A345">
            <v>6888010000</v>
          </cell>
          <cell r="C345">
            <v>0</v>
          </cell>
          <cell r="D345">
            <v>0</v>
          </cell>
          <cell r="E345">
            <v>0</v>
          </cell>
          <cell r="F345">
            <v>0</v>
          </cell>
          <cell r="G345">
            <v>0</v>
          </cell>
          <cell r="H345">
            <v>0</v>
          </cell>
          <cell r="I345">
            <v>0</v>
          </cell>
          <cell r="J345">
            <v>0</v>
          </cell>
          <cell r="K345">
            <v>0</v>
          </cell>
          <cell r="L345">
            <v>0</v>
          </cell>
          <cell r="M345">
            <v>0</v>
          </cell>
          <cell r="N345">
            <v>0</v>
          </cell>
        </row>
        <row r="346">
          <cell r="A346">
            <v>6888098000</v>
          </cell>
          <cell r="C346">
            <v>0</v>
          </cell>
          <cell r="D346">
            <v>0</v>
          </cell>
          <cell r="E346">
            <v>0</v>
          </cell>
          <cell r="F346">
            <v>0</v>
          </cell>
          <cell r="G346">
            <v>0</v>
          </cell>
          <cell r="H346">
            <v>0</v>
          </cell>
          <cell r="I346">
            <v>0</v>
          </cell>
          <cell r="J346">
            <v>0</v>
          </cell>
          <cell r="K346">
            <v>0</v>
          </cell>
          <cell r="L346">
            <v>0</v>
          </cell>
          <cell r="M346">
            <v>0</v>
          </cell>
          <cell r="N346">
            <v>0</v>
          </cell>
        </row>
        <row r="347">
          <cell r="A347">
            <v>6888099000</v>
          </cell>
          <cell r="C347">
            <v>0</v>
          </cell>
          <cell r="D347">
            <v>0</v>
          </cell>
          <cell r="E347">
            <v>0</v>
          </cell>
          <cell r="F347">
            <v>0</v>
          </cell>
          <cell r="G347">
            <v>0</v>
          </cell>
          <cell r="H347">
            <v>0</v>
          </cell>
          <cell r="I347">
            <v>0</v>
          </cell>
          <cell r="J347">
            <v>0</v>
          </cell>
          <cell r="K347">
            <v>0</v>
          </cell>
          <cell r="L347">
            <v>0</v>
          </cell>
          <cell r="M347">
            <v>0</v>
          </cell>
          <cell r="N347">
            <v>0</v>
          </cell>
        </row>
        <row r="348">
          <cell r="A348">
            <v>6900000001</v>
          </cell>
          <cell r="C348">
            <v>0</v>
          </cell>
          <cell r="D348">
            <v>0</v>
          </cell>
          <cell r="E348">
            <v>0</v>
          </cell>
          <cell r="F348">
            <v>0</v>
          </cell>
          <cell r="G348">
            <v>0</v>
          </cell>
          <cell r="H348">
            <v>0</v>
          </cell>
          <cell r="I348">
            <v>0</v>
          </cell>
          <cell r="J348">
            <v>0</v>
          </cell>
          <cell r="K348">
            <v>0</v>
          </cell>
          <cell r="L348">
            <v>0</v>
          </cell>
          <cell r="M348">
            <v>0</v>
          </cell>
          <cell r="N348">
            <v>0</v>
          </cell>
        </row>
        <row r="349">
          <cell r="A349">
            <v>6910001000</v>
          </cell>
          <cell r="C349">
            <v>0</v>
          </cell>
          <cell r="D349">
            <v>0</v>
          </cell>
          <cell r="E349">
            <v>0</v>
          </cell>
          <cell r="F349">
            <v>0</v>
          </cell>
          <cell r="G349">
            <v>0</v>
          </cell>
          <cell r="H349">
            <v>0</v>
          </cell>
          <cell r="I349">
            <v>0</v>
          </cell>
          <cell r="J349">
            <v>0</v>
          </cell>
          <cell r="K349">
            <v>0</v>
          </cell>
          <cell r="L349">
            <v>0</v>
          </cell>
          <cell r="M349">
            <v>0</v>
          </cell>
          <cell r="N349">
            <v>0</v>
          </cell>
        </row>
        <row r="350">
          <cell r="A350">
            <v>6910002000</v>
          </cell>
          <cell r="C350">
            <v>0</v>
          </cell>
          <cell r="D350">
            <v>0</v>
          </cell>
          <cell r="E350">
            <v>0</v>
          </cell>
          <cell r="F350">
            <v>0</v>
          </cell>
          <cell r="G350">
            <v>0</v>
          </cell>
          <cell r="H350">
            <v>0</v>
          </cell>
          <cell r="I350">
            <v>0</v>
          </cell>
          <cell r="J350">
            <v>0</v>
          </cell>
          <cell r="K350">
            <v>0</v>
          </cell>
          <cell r="L350">
            <v>0</v>
          </cell>
          <cell r="M350">
            <v>0</v>
          </cell>
          <cell r="N350">
            <v>0</v>
          </cell>
        </row>
        <row r="351">
          <cell r="A351">
            <v>6910004000</v>
          </cell>
          <cell r="C351">
            <v>0</v>
          </cell>
          <cell r="D351">
            <v>0</v>
          </cell>
          <cell r="E351">
            <v>0</v>
          </cell>
          <cell r="F351">
            <v>0</v>
          </cell>
          <cell r="G351">
            <v>0</v>
          </cell>
          <cell r="H351">
            <v>0</v>
          </cell>
          <cell r="I351">
            <v>0</v>
          </cell>
          <cell r="J351">
            <v>0</v>
          </cell>
          <cell r="K351">
            <v>0</v>
          </cell>
          <cell r="L351">
            <v>0</v>
          </cell>
          <cell r="M351">
            <v>0</v>
          </cell>
          <cell r="N351">
            <v>0</v>
          </cell>
        </row>
        <row r="352">
          <cell r="A352">
            <v>6910005000</v>
          </cell>
          <cell r="C352">
            <v>0</v>
          </cell>
          <cell r="D352">
            <v>0</v>
          </cell>
          <cell r="E352">
            <v>0</v>
          </cell>
          <cell r="F352">
            <v>0</v>
          </cell>
          <cell r="G352">
            <v>0</v>
          </cell>
          <cell r="H352">
            <v>0</v>
          </cell>
          <cell r="I352">
            <v>0</v>
          </cell>
          <cell r="J352">
            <v>0</v>
          </cell>
          <cell r="K352">
            <v>0</v>
          </cell>
          <cell r="L352">
            <v>0</v>
          </cell>
          <cell r="M352">
            <v>0</v>
          </cell>
          <cell r="N352">
            <v>0</v>
          </cell>
        </row>
        <row r="353">
          <cell r="A353">
            <v>6910099000</v>
          </cell>
          <cell r="C353">
            <v>0</v>
          </cell>
          <cell r="D353">
            <v>0</v>
          </cell>
          <cell r="E353">
            <v>0</v>
          </cell>
          <cell r="F353">
            <v>0</v>
          </cell>
          <cell r="G353">
            <v>0</v>
          </cell>
          <cell r="H353">
            <v>0</v>
          </cell>
          <cell r="I353">
            <v>0</v>
          </cell>
          <cell r="J353">
            <v>0</v>
          </cell>
          <cell r="K353">
            <v>0</v>
          </cell>
          <cell r="L353">
            <v>0</v>
          </cell>
          <cell r="M353">
            <v>0</v>
          </cell>
          <cell r="N353">
            <v>0</v>
          </cell>
        </row>
        <row r="354">
          <cell r="A354">
            <v>6920001000</v>
          </cell>
          <cell r="C354">
            <v>0</v>
          </cell>
          <cell r="D354">
            <v>0</v>
          </cell>
          <cell r="E354">
            <v>0</v>
          </cell>
          <cell r="F354">
            <v>0</v>
          </cell>
          <cell r="G354">
            <v>0</v>
          </cell>
          <cell r="H354">
            <v>0</v>
          </cell>
          <cell r="I354">
            <v>0</v>
          </cell>
          <cell r="J354">
            <v>0</v>
          </cell>
          <cell r="K354">
            <v>0</v>
          </cell>
          <cell r="L354">
            <v>0</v>
          </cell>
          <cell r="M354">
            <v>0</v>
          </cell>
          <cell r="N354">
            <v>0</v>
          </cell>
        </row>
        <row r="355">
          <cell r="A355">
            <v>6931001000</v>
          </cell>
          <cell r="C355">
            <v>0</v>
          </cell>
          <cell r="D355">
            <v>0</v>
          </cell>
          <cell r="E355">
            <v>0</v>
          </cell>
          <cell r="F355">
            <v>0</v>
          </cell>
          <cell r="G355">
            <v>0</v>
          </cell>
          <cell r="H355">
            <v>0</v>
          </cell>
          <cell r="I355">
            <v>0</v>
          </cell>
          <cell r="J355">
            <v>0</v>
          </cell>
          <cell r="K355">
            <v>0</v>
          </cell>
          <cell r="L355">
            <v>0</v>
          </cell>
          <cell r="M355">
            <v>0</v>
          </cell>
          <cell r="N355">
            <v>0</v>
          </cell>
        </row>
        <row r="356">
          <cell r="A356">
            <v>6931002000</v>
          </cell>
          <cell r="C356">
            <v>0</v>
          </cell>
          <cell r="D356">
            <v>0</v>
          </cell>
          <cell r="E356">
            <v>0</v>
          </cell>
          <cell r="F356">
            <v>0</v>
          </cell>
          <cell r="G356">
            <v>0</v>
          </cell>
          <cell r="H356">
            <v>0</v>
          </cell>
          <cell r="I356">
            <v>0</v>
          </cell>
          <cell r="J356">
            <v>0</v>
          </cell>
          <cell r="K356">
            <v>0</v>
          </cell>
          <cell r="L356">
            <v>0</v>
          </cell>
          <cell r="M356">
            <v>0</v>
          </cell>
          <cell r="N356">
            <v>0</v>
          </cell>
        </row>
        <row r="357">
          <cell r="A357">
            <v>6932001000</v>
          </cell>
          <cell r="C357">
            <v>0</v>
          </cell>
          <cell r="D357">
            <v>0</v>
          </cell>
          <cell r="E357">
            <v>0</v>
          </cell>
          <cell r="F357">
            <v>0</v>
          </cell>
          <cell r="G357">
            <v>0</v>
          </cell>
          <cell r="H357">
            <v>0</v>
          </cell>
          <cell r="I357">
            <v>0</v>
          </cell>
          <cell r="J357">
            <v>0</v>
          </cell>
          <cell r="K357">
            <v>0</v>
          </cell>
          <cell r="L357">
            <v>0</v>
          </cell>
          <cell r="M357">
            <v>0</v>
          </cell>
          <cell r="N357">
            <v>0</v>
          </cell>
        </row>
        <row r="358">
          <cell r="A358">
            <v>6938001000</v>
          </cell>
          <cell r="C358">
            <v>0</v>
          </cell>
          <cell r="D358">
            <v>0</v>
          </cell>
          <cell r="E358">
            <v>0</v>
          </cell>
          <cell r="F358">
            <v>0</v>
          </cell>
          <cell r="G358">
            <v>0</v>
          </cell>
          <cell r="H358">
            <v>0</v>
          </cell>
          <cell r="I358">
            <v>0</v>
          </cell>
          <cell r="J358">
            <v>0</v>
          </cell>
          <cell r="K358">
            <v>0</v>
          </cell>
          <cell r="L358">
            <v>0</v>
          </cell>
          <cell r="M358">
            <v>0</v>
          </cell>
          <cell r="N358">
            <v>0</v>
          </cell>
        </row>
        <row r="359">
          <cell r="A359">
            <v>6941001000</v>
          </cell>
          <cell r="C359">
            <v>0</v>
          </cell>
          <cell r="D359">
            <v>0</v>
          </cell>
          <cell r="E359">
            <v>0</v>
          </cell>
          <cell r="F359">
            <v>0</v>
          </cell>
          <cell r="G359">
            <v>0</v>
          </cell>
          <cell r="H359">
            <v>0</v>
          </cell>
          <cell r="I359">
            <v>0</v>
          </cell>
          <cell r="J359">
            <v>0</v>
          </cell>
          <cell r="K359">
            <v>0</v>
          </cell>
          <cell r="L359">
            <v>0</v>
          </cell>
          <cell r="M359">
            <v>0</v>
          </cell>
          <cell r="N359">
            <v>0</v>
          </cell>
        </row>
        <row r="360">
          <cell r="A360">
            <v>6941002000</v>
          </cell>
          <cell r="C360">
            <v>0</v>
          </cell>
          <cell r="D360">
            <v>0</v>
          </cell>
          <cell r="E360">
            <v>0</v>
          </cell>
          <cell r="F360">
            <v>0</v>
          </cell>
          <cell r="G360">
            <v>0</v>
          </cell>
          <cell r="H360">
            <v>0</v>
          </cell>
          <cell r="I360">
            <v>0</v>
          </cell>
          <cell r="J360">
            <v>0</v>
          </cell>
          <cell r="K360">
            <v>0</v>
          </cell>
          <cell r="L360">
            <v>0</v>
          </cell>
          <cell r="M360">
            <v>0</v>
          </cell>
          <cell r="N360">
            <v>0</v>
          </cell>
        </row>
        <row r="361">
          <cell r="A361">
            <v>6941003000</v>
          </cell>
          <cell r="C361">
            <v>0</v>
          </cell>
          <cell r="D361">
            <v>0</v>
          </cell>
          <cell r="E361">
            <v>0</v>
          </cell>
          <cell r="F361">
            <v>0</v>
          </cell>
          <cell r="G361">
            <v>0</v>
          </cell>
          <cell r="H361">
            <v>0</v>
          </cell>
          <cell r="I361">
            <v>0</v>
          </cell>
          <cell r="J361">
            <v>0</v>
          </cell>
          <cell r="K361">
            <v>0</v>
          </cell>
          <cell r="L361">
            <v>0</v>
          </cell>
          <cell r="M361">
            <v>0</v>
          </cell>
          <cell r="N361">
            <v>0</v>
          </cell>
        </row>
        <row r="362">
          <cell r="A362">
            <v>6941009000</v>
          </cell>
          <cell r="C362">
            <v>0</v>
          </cell>
          <cell r="D362">
            <v>0</v>
          </cell>
          <cell r="E362">
            <v>0</v>
          </cell>
          <cell r="F362">
            <v>0</v>
          </cell>
          <cell r="G362">
            <v>0</v>
          </cell>
          <cell r="H362">
            <v>0</v>
          </cell>
          <cell r="I362">
            <v>0</v>
          </cell>
          <cell r="J362">
            <v>0</v>
          </cell>
          <cell r="K362">
            <v>0</v>
          </cell>
          <cell r="L362">
            <v>0</v>
          </cell>
          <cell r="M362">
            <v>0</v>
          </cell>
          <cell r="N362">
            <v>0</v>
          </cell>
        </row>
        <row r="363">
          <cell r="A363">
            <v>6942001000</v>
          </cell>
          <cell r="C363">
            <v>0</v>
          </cell>
          <cell r="D363">
            <v>0</v>
          </cell>
          <cell r="E363">
            <v>0</v>
          </cell>
          <cell r="F363">
            <v>0</v>
          </cell>
          <cell r="G363">
            <v>0</v>
          </cell>
          <cell r="H363">
            <v>0</v>
          </cell>
          <cell r="I363">
            <v>0</v>
          </cell>
          <cell r="J363">
            <v>0</v>
          </cell>
          <cell r="K363">
            <v>0</v>
          </cell>
          <cell r="L363">
            <v>0</v>
          </cell>
          <cell r="M363">
            <v>0</v>
          </cell>
          <cell r="N363">
            <v>0</v>
          </cell>
        </row>
        <row r="364">
          <cell r="A364">
            <v>6942002000</v>
          </cell>
          <cell r="C364">
            <v>0</v>
          </cell>
          <cell r="D364">
            <v>0</v>
          </cell>
          <cell r="E364">
            <v>0</v>
          </cell>
          <cell r="F364">
            <v>0</v>
          </cell>
          <cell r="G364">
            <v>0</v>
          </cell>
          <cell r="H364">
            <v>0</v>
          </cell>
          <cell r="I364">
            <v>0</v>
          </cell>
          <cell r="J364">
            <v>0</v>
          </cell>
          <cell r="K364">
            <v>0</v>
          </cell>
          <cell r="L364">
            <v>0</v>
          </cell>
          <cell r="M364">
            <v>0</v>
          </cell>
          <cell r="N364">
            <v>0</v>
          </cell>
        </row>
        <row r="365">
          <cell r="A365">
            <v>6942003000</v>
          </cell>
          <cell r="C365">
            <v>0</v>
          </cell>
          <cell r="D365">
            <v>0</v>
          </cell>
          <cell r="E365">
            <v>0</v>
          </cell>
          <cell r="F365">
            <v>0</v>
          </cell>
          <cell r="G365">
            <v>0</v>
          </cell>
          <cell r="H365">
            <v>0</v>
          </cell>
          <cell r="I365">
            <v>0</v>
          </cell>
          <cell r="J365">
            <v>0</v>
          </cell>
          <cell r="K365">
            <v>0</v>
          </cell>
          <cell r="L365">
            <v>0</v>
          </cell>
          <cell r="M365">
            <v>0</v>
          </cell>
          <cell r="N365">
            <v>0</v>
          </cell>
        </row>
        <row r="366">
          <cell r="A366">
            <v>6942009000</v>
          </cell>
          <cell r="C366">
            <v>0</v>
          </cell>
          <cell r="D366">
            <v>0</v>
          </cell>
          <cell r="E366">
            <v>0</v>
          </cell>
          <cell r="F366">
            <v>0</v>
          </cell>
          <cell r="G366">
            <v>0</v>
          </cell>
          <cell r="H366">
            <v>0</v>
          </cell>
          <cell r="I366">
            <v>0</v>
          </cell>
          <cell r="J366">
            <v>0</v>
          </cell>
          <cell r="K366">
            <v>0</v>
          </cell>
          <cell r="L366">
            <v>0</v>
          </cell>
          <cell r="M366">
            <v>0</v>
          </cell>
          <cell r="N366">
            <v>0</v>
          </cell>
        </row>
        <row r="367">
          <cell r="A367">
            <v>6943001000</v>
          </cell>
          <cell r="C367">
            <v>0</v>
          </cell>
          <cell r="D367">
            <v>0</v>
          </cell>
          <cell r="E367">
            <v>0</v>
          </cell>
          <cell r="F367">
            <v>0</v>
          </cell>
          <cell r="G367">
            <v>0</v>
          </cell>
          <cell r="H367">
            <v>0</v>
          </cell>
          <cell r="I367">
            <v>0</v>
          </cell>
          <cell r="J367">
            <v>0</v>
          </cell>
          <cell r="K367">
            <v>0</v>
          </cell>
          <cell r="L367">
            <v>0</v>
          </cell>
          <cell r="M367">
            <v>0</v>
          </cell>
          <cell r="N367">
            <v>0</v>
          </cell>
        </row>
        <row r="368">
          <cell r="A368">
            <v>6943002000</v>
          </cell>
          <cell r="C368">
            <v>0</v>
          </cell>
          <cell r="D368">
            <v>0</v>
          </cell>
          <cell r="E368">
            <v>0</v>
          </cell>
          <cell r="F368">
            <v>0</v>
          </cell>
          <cell r="G368">
            <v>0</v>
          </cell>
          <cell r="H368">
            <v>0</v>
          </cell>
          <cell r="I368">
            <v>0</v>
          </cell>
          <cell r="J368">
            <v>0</v>
          </cell>
          <cell r="K368">
            <v>0</v>
          </cell>
          <cell r="L368">
            <v>0</v>
          </cell>
          <cell r="M368">
            <v>0</v>
          </cell>
          <cell r="N368">
            <v>0</v>
          </cell>
        </row>
        <row r="369">
          <cell r="A369">
            <v>6943003000</v>
          </cell>
          <cell r="C369">
            <v>0</v>
          </cell>
          <cell r="D369">
            <v>0</v>
          </cell>
          <cell r="E369">
            <v>0</v>
          </cell>
          <cell r="F369">
            <v>0</v>
          </cell>
          <cell r="G369">
            <v>0</v>
          </cell>
          <cell r="H369">
            <v>0</v>
          </cell>
          <cell r="I369">
            <v>0</v>
          </cell>
          <cell r="J369">
            <v>0</v>
          </cell>
          <cell r="K369">
            <v>0</v>
          </cell>
          <cell r="L369">
            <v>0</v>
          </cell>
          <cell r="M369">
            <v>0</v>
          </cell>
          <cell r="N369">
            <v>0</v>
          </cell>
        </row>
        <row r="370">
          <cell r="A370">
            <v>6943009000</v>
          </cell>
          <cell r="C370">
            <v>0</v>
          </cell>
          <cell r="D370">
            <v>0</v>
          </cell>
          <cell r="E370">
            <v>0</v>
          </cell>
          <cell r="F370">
            <v>0</v>
          </cell>
          <cell r="G370">
            <v>0</v>
          </cell>
          <cell r="H370">
            <v>0</v>
          </cell>
          <cell r="I370">
            <v>0</v>
          </cell>
          <cell r="J370">
            <v>0</v>
          </cell>
          <cell r="K370">
            <v>0</v>
          </cell>
          <cell r="L370">
            <v>0</v>
          </cell>
          <cell r="M370">
            <v>0</v>
          </cell>
          <cell r="N370">
            <v>0</v>
          </cell>
        </row>
        <row r="371">
          <cell r="A371">
            <v>6944001000</v>
          </cell>
          <cell r="C371">
            <v>0</v>
          </cell>
          <cell r="D371">
            <v>0</v>
          </cell>
          <cell r="E371">
            <v>0</v>
          </cell>
          <cell r="F371">
            <v>0</v>
          </cell>
          <cell r="G371">
            <v>0</v>
          </cell>
          <cell r="H371">
            <v>0</v>
          </cell>
          <cell r="I371">
            <v>0</v>
          </cell>
          <cell r="J371">
            <v>0</v>
          </cell>
          <cell r="K371">
            <v>0</v>
          </cell>
          <cell r="L371">
            <v>0</v>
          </cell>
          <cell r="M371">
            <v>0</v>
          </cell>
          <cell r="N371">
            <v>0</v>
          </cell>
        </row>
        <row r="372">
          <cell r="A372">
            <v>6944002000</v>
          </cell>
          <cell r="C372">
            <v>0</v>
          </cell>
          <cell r="D372">
            <v>0</v>
          </cell>
          <cell r="E372">
            <v>0</v>
          </cell>
          <cell r="F372">
            <v>0</v>
          </cell>
          <cell r="G372">
            <v>0</v>
          </cell>
          <cell r="H372">
            <v>0</v>
          </cell>
          <cell r="I372">
            <v>0</v>
          </cell>
          <cell r="J372">
            <v>0</v>
          </cell>
          <cell r="K372">
            <v>0</v>
          </cell>
          <cell r="L372">
            <v>0</v>
          </cell>
          <cell r="M372">
            <v>0</v>
          </cell>
          <cell r="N372">
            <v>0</v>
          </cell>
        </row>
        <row r="373">
          <cell r="A373">
            <v>6944003000</v>
          </cell>
          <cell r="C373">
            <v>0</v>
          </cell>
          <cell r="D373">
            <v>0</v>
          </cell>
          <cell r="E373">
            <v>0</v>
          </cell>
          <cell r="F373">
            <v>0</v>
          </cell>
          <cell r="G373">
            <v>0</v>
          </cell>
          <cell r="H373">
            <v>0</v>
          </cell>
          <cell r="I373">
            <v>0</v>
          </cell>
          <cell r="J373">
            <v>0</v>
          </cell>
          <cell r="K373">
            <v>0</v>
          </cell>
          <cell r="L373">
            <v>0</v>
          </cell>
          <cell r="M373">
            <v>0</v>
          </cell>
          <cell r="N373">
            <v>0</v>
          </cell>
        </row>
        <row r="374">
          <cell r="A374">
            <v>6944009000</v>
          </cell>
          <cell r="C374">
            <v>0</v>
          </cell>
          <cell r="D374">
            <v>0</v>
          </cell>
          <cell r="E374">
            <v>0</v>
          </cell>
          <cell r="F374">
            <v>0</v>
          </cell>
          <cell r="G374">
            <v>0</v>
          </cell>
          <cell r="H374">
            <v>0</v>
          </cell>
          <cell r="I374">
            <v>0</v>
          </cell>
          <cell r="J374">
            <v>0</v>
          </cell>
          <cell r="K374">
            <v>0</v>
          </cell>
          <cell r="L374">
            <v>0</v>
          </cell>
          <cell r="M374">
            <v>0</v>
          </cell>
          <cell r="N374">
            <v>0</v>
          </cell>
        </row>
        <row r="375">
          <cell r="A375">
            <v>6945001000</v>
          </cell>
          <cell r="C375">
            <v>0</v>
          </cell>
          <cell r="D375">
            <v>0</v>
          </cell>
          <cell r="E375">
            <v>0</v>
          </cell>
          <cell r="F375">
            <v>0</v>
          </cell>
          <cell r="G375">
            <v>0</v>
          </cell>
          <cell r="H375">
            <v>0</v>
          </cell>
          <cell r="I375">
            <v>0</v>
          </cell>
          <cell r="J375">
            <v>0</v>
          </cell>
          <cell r="K375">
            <v>0</v>
          </cell>
          <cell r="L375">
            <v>0</v>
          </cell>
          <cell r="M375">
            <v>0</v>
          </cell>
          <cell r="N375">
            <v>0</v>
          </cell>
        </row>
        <row r="376">
          <cell r="A376">
            <v>6945002000</v>
          </cell>
          <cell r="C376">
            <v>0</v>
          </cell>
          <cell r="D376">
            <v>0</v>
          </cell>
          <cell r="E376">
            <v>0</v>
          </cell>
          <cell r="F376">
            <v>0</v>
          </cell>
          <cell r="G376">
            <v>0</v>
          </cell>
          <cell r="H376">
            <v>0</v>
          </cell>
          <cell r="I376">
            <v>0</v>
          </cell>
          <cell r="J376">
            <v>0</v>
          </cell>
          <cell r="K376">
            <v>0</v>
          </cell>
          <cell r="L376">
            <v>0</v>
          </cell>
          <cell r="M376">
            <v>0</v>
          </cell>
          <cell r="N376">
            <v>0</v>
          </cell>
        </row>
        <row r="377">
          <cell r="A377">
            <v>6945009000</v>
          </cell>
          <cell r="C377">
            <v>0</v>
          </cell>
          <cell r="D377">
            <v>0</v>
          </cell>
          <cell r="E377">
            <v>0</v>
          </cell>
          <cell r="F377">
            <v>0</v>
          </cell>
          <cell r="G377">
            <v>0</v>
          </cell>
          <cell r="H377">
            <v>0</v>
          </cell>
          <cell r="I377">
            <v>0</v>
          </cell>
          <cell r="J377">
            <v>0</v>
          </cell>
          <cell r="K377">
            <v>0</v>
          </cell>
          <cell r="L377">
            <v>0</v>
          </cell>
          <cell r="M377">
            <v>0</v>
          </cell>
          <cell r="N377">
            <v>0</v>
          </cell>
        </row>
        <row r="378">
          <cell r="A378">
            <v>6946001000</v>
          </cell>
          <cell r="C378">
            <v>0</v>
          </cell>
          <cell r="D378">
            <v>0</v>
          </cell>
          <cell r="E378">
            <v>0</v>
          </cell>
          <cell r="F378">
            <v>0</v>
          </cell>
          <cell r="G378">
            <v>0</v>
          </cell>
          <cell r="H378">
            <v>0</v>
          </cell>
          <cell r="I378">
            <v>0</v>
          </cell>
          <cell r="J378">
            <v>0</v>
          </cell>
          <cell r="K378">
            <v>0</v>
          </cell>
          <cell r="L378">
            <v>0</v>
          </cell>
          <cell r="M378">
            <v>0</v>
          </cell>
          <cell r="N378">
            <v>0</v>
          </cell>
        </row>
        <row r="379">
          <cell r="A379">
            <v>6946002000</v>
          </cell>
          <cell r="C379">
            <v>0</v>
          </cell>
          <cell r="D379">
            <v>0</v>
          </cell>
          <cell r="E379">
            <v>0</v>
          </cell>
          <cell r="F379">
            <v>0</v>
          </cell>
          <cell r="G379">
            <v>0</v>
          </cell>
          <cell r="H379">
            <v>0</v>
          </cell>
          <cell r="I379">
            <v>0</v>
          </cell>
          <cell r="J379">
            <v>0</v>
          </cell>
          <cell r="K379">
            <v>0</v>
          </cell>
          <cell r="L379">
            <v>0</v>
          </cell>
          <cell r="M379">
            <v>0</v>
          </cell>
          <cell r="N379">
            <v>0</v>
          </cell>
        </row>
        <row r="380">
          <cell r="A380">
            <v>6946009000</v>
          </cell>
          <cell r="C380">
            <v>0</v>
          </cell>
          <cell r="D380">
            <v>0</v>
          </cell>
          <cell r="E380">
            <v>0</v>
          </cell>
          <cell r="F380">
            <v>0</v>
          </cell>
          <cell r="G380">
            <v>0</v>
          </cell>
          <cell r="H380">
            <v>0</v>
          </cell>
          <cell r="I380">
            <v>0</v>
          </cell>
          <cell r="J380">
            <v>0</v>
          </cell>
          <cell r="K380">
            <v>0</v>
          </cell>
          <cell r="L380">
            <v>0</v>
          </cell>
          <cell r="M380">
            <v>0</v>
          </cell>
          <cell r="N380">
            <v>0</v>
          </cell>
        </row>
        <row r="381">
          <cell r="A381">
            <v>6947001000</v>
          </cell>
          <cell r="C381">
            <v>0</v>
          </cell>
          <cell r="D381">
            <v>0</v>
          </cell>
          <cell r="E381">
            <v>0</v>
          </cell>
          <cell r="F381">
            <v>0</v>
          </cell>
          <cell r="G381">
            <v>0</v>
          </cell>
          <cell r="H381">
            <v>0</v>
          </cell>
          <cell r="I381">
            <v>0</v>
          </cell>
          <cell r="J381">
            <v>0</v>
          </cell>
          <cell r="K381">
            <v>0</v>
          </cell>
          <cell r="L381">
            <v>0</v>
          </cell>
          <cell r="M381">
            <v>0</v>
          </cell>
          <cell r="N381">
            <v>0</v>
          </cell>
        </row>
        <row r="382">
          <cell r="A382">
            <v>6947002000</v>
          </cell>
          <cell r="C382">
            <v>0</v>
          </cell>
          <cell r="D382">
            <v>0</v>
          </cell>
          <cell r="E382">
            <v>0</v>
          </cell>
          <cell r="F382">
            <v>0</v>
          </cell>
          <cell r="G382">
            <v>0</v>
          </cell>
          <cell r="H382">
            <v>0</v>
          </cell>
          <cell r="I382">
            <v>0</v>
          </cell>
          <cell r="J382">
            <v>0</v>
          </cell>
          <cell r="K382">
            <v>0</v>
          </cell>
          <cell r="L382">
            <v>0</v>
          </cell>
          <cell r="M382">
            <v>0</v>
          </cell>
          <cell r="N382">
            <v>0</v>
          </cell>
        </row>
        <row r="383">
          <cell r="A383">
            <v>6947003000</v>
          </cell>
          <cell r="C383">
            <v>0</v>
          </cell>
          <cell r="D383">
            <v>0</v>
          </cell>
          <cell r="E383">
            <v>0</v>
          </cell>
          <cell r="F383">
            <v>0</v>
          </cell>
          <cell r="G383">
            <v>0</v>
          </cell>
          <cell r="H383">
            <v>0</v>
          </cell>
          <cell r="I383">
            <v>0</v>
          </cell>
          <cell r="J383">
            <v>0</v>
          </cell>
          <cell r="K383">
            <v>0</v>
          </cell>
          <cell r="L383">
            <v>0</v>
          </cell>
          <cell r="M383">
            <v>0</v>
          </cell>
          <cell r="N383">
            <v>0</v>
          </cell>
        </row>
        <row r="384">
          <cell r="A384">
            <v>6947009000</v>
          </cell>
          <cell r="C384">
            <v>0</v>
          </cell>
          <cell r="D384">
            <v>0</v>
          </cell>
          <cell r="E384">
            <v>0</v>
          </cell>
          <cell r="F384">
            <v>0</v>
          </cell>
          <cell r="G384">
            <v>0</v>
          </cell>
          <cell r="H384">
            <v>0</v>
          </cell>
          <cell r="I384">
            <v>0</v>
          </cell>
          <cell r="J384">
            <v>0</v>
          </cell>
          <cell r="K384">
            <v>0</v>
          </cell>
          <cell r="L384">
            <v>0</v>
          </cell>
          <cell r="M384">
            <v>0</v>
          </cell>
          <cell r="N384">
            <v>0</v>
          </cell>
        </row>
        <row r="385">
          <cell r="A385">
            <v>6948001000</v>
          </cell>
          <cell r="C385">
            <v>0</v>
          </cell>
          <cell r="D385">
            <v>0</v>
          </cell>
          <cell r="E385">
            <v>0</v>
          </cell>
          <cell r="F385">
            <v>0</v>
          </cell>
          <cell r="G385">
            <v>0</v>
          </cell>
          <cell r="H385">
            <v>0</v>
          </cell>
          <cell r="I385">
            <v>0</v>
          </cell>
          <cell r="J385">
            <v>0</v>
          </cell>
          <cell r="K385">
            <v>0</v>
          </cell>
          <cell r="L385">
            <v>0</v>
          </cell>
          <cell r="M385">
            <v>0</v>
          </cell>
          <cell r="N385">
            <v>0</v>
          </cell>
        </row>
        <row r="386">
          <cell r="A386">
            <v>6951001000</v>
          </cell>
          <cell r="C386">
            <v>0</v>
          </cell>
          <cell r="D386">
            <v>0</v>
          </cell>
          <cell r="E386">
            <v>0</v>
          </cell>
          <cell r="F386">
            <v>0</v>
          </cell>
          <cell r="G386">
            <v>0</v>
          </cell>
          <cell r="H386">
            <v>0</v>
          </cell>
          <cell r="I386">
            <v>0</v>
          </cell>
          <cell r="J386">
            <v>0</v>
          </cell>
          <cell r="K386">
            <v>0</v>
          </cell>
          <cell r="L386">
            <v>0</v>
          </cell>
          <cell r="M386">
            <v>0</v>
          </cell>
          <cell r="N386">
            <v>0</v>
          </cell>
        </row>
        <row r="387">
          <cell r="A387">
            <v>6952001000</v>
          </cell>
          <cell r="C387">
            <v>0</v>
          </cell>
          <cell r="D387">
            <v>0</v>
          </cell>
          <cell r="E387">
            <v>0</v>
          </cell>
          <cell r="F387">
            <v>0</v>
          </cell>
          <cell r="G387">
            <v>0</v>
          </cell>
          <cell r="H387">
            <v>0</v>
          </cell>
          <cell r="I387">
            <v>0</v>
          </cell>
          <cell r="J387">
            <v>0</v>
          </cell>
          <cell r="K387">
            <v>0</v>
          </cell>
          <cell r="L387">
            <v>0</v>
          </cell>
          <cell r="M387">
            <v>0</v>
          </cell>
          <cell r="N387">
            <v>0</v>
          </cell>
        </row>
        <row r="388">
          <cell r="A388">
            <v>6958001000</v>
          </cell>
          <cell r="C388">
            <v>0</v>
          </cell>
          <cell r="D388">
            <v>0</v>
          </cell>
          <cell r="E388">
            <v>0</v>
          </cell>
          <cell r="F388">
            <v>0</v>
          </cell>
          <cell r="G388">
            <v>0</v>
          </cell>
          <cell r="H388">
            <v>0</v>
          </cell>
          <cell r="I388">
            <v>0</v>
          </cell>
          <cell r="J388">
            <v>0</v>
          </cell>
          <cell r="K388">
            <v>0</v>
          </cell>
          <cell r="L388">
            <v>0</v>
          </cell>
          <cell r="M388">
            <v>0</v>
          </cell>
          <cell r="N388">
            <v>0</v>
          </cell>
        </row>
        <row r="389">
          <cell r="A389">
            <v>6961001000</v>
          </cell>
          <cell r="C389">
            <v>0</v>
          </cell>
          <cell r="D389">
            <v>0</v>
          </cell>
          <cell r="E389">
            <v>0</v>
          </cell>
          <cell r="F389">
            <v>0</v>
          </cell>
          <cell r="G389">
            <v>0</v>
          </cell>
          <cell r="H389">
            <v>0</v>
          </cell>
          <cell r="I389">
            <v>0</v>
          </cell>
          <cell r="J389">
            <v>0</v>
          </cell>
          <cell r="K389">
            <v>0</v>
          </cell>
          <cell r="L389">
            <v>0</v>
          </cell>
          <cell r="M389">
            <v>0</v>
          </cell>
          <cell r="N389">
            <v>0</v>
          </cell>
        </row>
        <row r="390">
          <cell r="A390">
            <v>6962001000</v>
          </cell>
          <cell r="C390">
            <v>0</v>
          </cell>
          <cell r="D390">
            <v>0</v>
          </cell>
          <cell r="E390">
            <v>0</v>
          </cell>
          <cell r="F390">
            <v>0</v>
          </cell>
          <cell r="G390">
            <v>0</v>
          </cell>
          <cell r="H390">
            <v>0</v>
          </cell>
          <cell r="I390">
            <v>0</v>
          </cell>
          <cell r="J390">
            <v>0</v>
          </cell>
          <cell r="K390">
            <v>0</v>
          </cell>
          <cell r="L390">
            <v>0</v>
          </cell>
          <cell r="M390">
            <v>0</v>
          </cell>
          <cell r="N390">
            <v>0</v>
          </cell>
        </row>
        <row r="391">
          <cell r="A391">
            <v>6962002000</v>
          </cell>
          <cell r="C391">
            <v>0</v>
          </cell>
          <cell r="D391">
            <v>0</v>
          </cell>
          <cell r="E391">
            <v>0</v>
          </cell>
          <cell r="F391">
            <v>0</v>
          </cell>
          <cell r="G391">
            <v>0</v>
          </cell>
          <cell r="H391">
            <v>0</v>
          </cell>
          <cell r="I391">
            <v>0</v>
          </cell>
          <cell r="J391">
            <v>0</v>
          </cell>
          <cell r="K391">
            <v>0</v>
          </cell>
          <cell r="L391">
            <v>0</v>
          </cell>
          <cell r="M391">
            <v>0</v>
          </cell>
          <cell r="N391">
            <v>0</v>
          </cell>
        </row>
        <row r="392">
          <cell r="A392">
            <v>6962003000</v>
          </cell>
          <cell r="C392">
            <v>0</v>
          </cell>
          <cell r="D392">
            <v>0</v>
          </cell>
          <cell r="E392">
            <v>0</v>
          </cell>
          <cell r="F392">
            <v>0</v>
          </cell>
          <cell r="G392">
            <v>0</v>
          </cell>
          <cell r="H392">
            <v>0</v>
          </cell>
          <cell r="I392">
            <v>0</v>
          </cell>
          <cell r="J392">
            <v>0</v>
          </cell>
          <cell r="K392">
            <v>0</v>
          </cell>
          <cell r="L392">
            <v>0</v>
          </cell>
          <cell r="M392">
            <v>0</v>
          </cell>
          <cell r="N392">
            <v>0</v>
          </cell>
        </row>
        <row r="393">
          <cell r="A393">
            <v>6962009000</v>
          </cell>
          <cell r="C393">
            <v>0</v>
          </cell>
          <cell r="D393">
            <v>0</v>
          </cell>
          <cell r="E393">
            <v>0</v>
          </cell>
          <cell r="F393">
            <v>0</v>
          </cell>
          <cell r="G393">
            <v>0</v>
          </cell>
          <cell r="H393">
            <v>0</v>
          </cell>
          <cell r="I393">
            <v>0</v>
          </cell>
          <cell r="J393">
            <v>0</v>
          </cell>
          <cell r="K393">
            <v>0</v>
          </cell>
          <cell r="L393">
            <v>0</v>
          </cell>
          <cell r="M393">
            <v>0</v>
          </cell>
          <cell r="N393">
            <v>0</v>
          </cell>
        </row>
        <row r="394">
          <cell r="A394">
            <v>6962019000</v>
          </cell>
          <cell r="C394">
            <v>0</v>
          </cell>
          <cell r="D394">
            <v>0</v>
          </cell>
          <cell r="E394">
            <v>0</v>
          </cell>
          <cell r="F394">
            <v>0</v>
          </cell>
          <cell r="G394">
            <v>0</v>
          </cell>
          <cell r="H394">
            <v>0</v>
          </cell>
          <cell r="I394">
            <v>0</v>
          </cell>
          <cell r="J394">
            <v>0</v>
          </cell>
          <cell r="K394">
            <v>0</v>
          </cell>
          <cell r="L394">
            <v>0</v>
          </cell>
          <cell r="M394">
            <v>0</v>
          </cell>
          <cell r="N394">
            <v>0</v>
          </cell>
        </row>
        <row r="395">
          <cell r="A395">
            <v>6962029000</v>
          </cell>
          <cell r="C395">
            <v>0</v>
          </cell>
          <cell r="D395">
            <v>0</v>
          </cell>
          <cell r="E395">
            <v>0</v>
          </cell>
          <cell r="F395">
            <v>0</v>
          </cell>
          <cell r="G395">
            <v>0</v>
          </cell>
          <cell r="H395">
            <v>0</v>
          </cell>
          <cell r="I395">
            <v>0</v>
          </cell>
          <cell r="J395">
            <v>0</v>
          </cell>
          <cell r="K395">
            <v>0</v>
          </cell>
          <cell r="L395">
            <v>0</v>
          </cell>
          <cell r="M395">
            <v>0</v>
          </cell>
          <cell r="N395">
            <v>0</v>
          </cell>
        </row>
        <row r="396">
          <cell r="A396">
            <v>6962039000</v>
          </cell>
          <cell r="C396">
            <v>0</v>
          </cell>
          <cell r="D396">
            <v>0</v>
          </cell>
          <cell r="E396">
            <v>0</v>
          </cell>
          <cell r="F396">
            <v>0</v>
          </cell>
          <cell r="G396">
            <v>0</v>
          </cell>
          <cell r="H396">
            <v>0</v>
          </cell>
          <cell r="I396">
            <v>0</v>
          </cell>
          <cell r="J396">
            <v>0</v>
          </cell>
          <cell r="K396">
            <v>0</v>
          </cell>
          <cell r="L396">
            <v>0</v>
          </cell>
          <cell r="M396">
            <v>0</v>
          </cell>
          <cell r="N396">
            <v>0</v>
          </cell>
        </row>
        <row r="397">
          <cell r="A397">
            <v>6962041000</v>
          </cell>
          <cell r="C397">
            <v>0</v>
          </cell>
          <cell r="D397">
            <v>0</v>
          </cell>
          <cell r="E397">
            <v>0</v>
          </cell>
          <cell r="F397">
            <v>0</v>
          </cell>
          <cell r="G397">
            <v>0</v>
          </cell>
          <cell r="H397">
            <v>0</v>
          </cell>
          <cell r="I397">
            <v>0</v>
          </cell>
          <cell r="J397">
            <v>0</v>
          </cell>
          <cell r="K397">
            <v>0</v>
          </cell>
          <cell r="L397">
            <v>0</v>
          </cell>
          <cell r="M397">
            <v>0</v>
          </cell>
          <cell r="N397">
            <v>0</v>
          </cell>
        </row>
        <row r="398">
          <cell r="A398">
            <v>6962049000</v>
          </cell>
          <cell r="C398">
            <v>0</v>
          </cell>
          <cell r="D398">
            <v>0</v>
          </cell>
          <cell r="E398">
            <v>0</v>
          </cell>
          <cell r="F398">
            <v>0</v>
          </cell>
          <cell r="G398">
            <v>0</v>
          </cell>
          <cell r="H398">
            <v>0</v>
          </cell>
          <cell r="I398">
            <v>0</v>
          </cell>
          <cell r="J398">
            <v>0</v>
          </cell>
          <cell r="K398">
            <v>0</v>
          </cell>
          <cell r="L398">
            <v>0</v>
          </cell>
          <cell r="M398">
            <v>0</v>
          </cell>
          <cell r="N398">
            <v>0</v>
          </cell>
        </row>
        <row r="399">
          <cell r="A399">
            <v>6962059000</v>
          </cell>
          <cell r="C399">
            <v>0</v>
          </cell>
          <cell r="D399">
            <v>0</v>
          </cell>
          <cell r="E399">
            <v>0</v>
          </cell>
          <cell r="F399">
            <v>0</v>
          </cell>
          <cell r="G399">
            <v>0</v>
          </cell>
          <cell r="H399">
            <v>0</v>
          </cell>
          <cell r="I399">
            <v>0</v>
          </cell>
          <cell r="J399">
            <v>0</v>
          </cell>
          <cell r="K399">
            <v>0</v>
          </cell>
          <cell r="L399">
            <v>0</v>
          </cell>
          <cell r="M399">
            <v>0</v>
          </cell>
          <cell r="N399">
            <v>0</v>
          </cell>
        </row>
        <row r="400">
          <cell r="A400">
            <v>6962069000</v>
          </cell>
          <cell r="C400">
            <v>0</v>
          </cell>
          <cell r="D400">
            <v>0</v>
          </cell>
          <cell r="E400">
            <v>0</v>
          </cell>
          <cell r="F400">
            <v>0</v>
          </cell>
          <cell r="G400">
            <v>0</v>
          </cell>
          <cell r="H400">
            <v>0</v>
          </cell>
          <cell r="I400">
            <v>0</v>
          </cell>
          <cell r="J400">
            <v>0</v>
          </cell>
          <cell r="K400">
            <v>0</v>
          </cell>
          <cell r="L400">
            <v>0</v>
          </cell>
          <cell r="M400">
            <v>0</v>
          </cell>
          <cell r="N400">
            <v>0</v>
          </cell>
        </row>
        <row r="401">
          <cell r="A401">
            <v>6970061000</v>
          </cell>
          <cell r="C401">
            <v>0</v>
          </cell>
          <cell r="D401">
            <v>0</v>
          </cell>
          <cell r="E401">
            <v>0</v>
          </cell>
          <cell r="F401">
            <v>0</v>
          </cell>
          <cell r="G401">
            <v>0</v>
          </cell>
          <cell r="H401">
            <v>0</v>
          </cell>
          <cell r="I401">
            <v>0</v>
          </cell>
          <cell r="J401">
            <v>0</v>
          </cell>
          <cell r="K401">
            <v>0</v>
          </cell>
          <cell r="L401">
            <v>0</v>
          </cell>
          <cell r="M401">
            <v>0</v>
          </cell>
          <cell r="N401">
            <v>0</v>
          </cell>
        </row>
        <row r="402">
          <cell r="A402">
            <v>6970062000</v>
          </cell>
          <cell r="C402">
            <v>0</v>
          </cell>
          <cell r="D402">
            <v>0</v>
          </cell>
          <cell r="E402">
            <v>0</v>
          </cell>
          <cell r="F402">
            <v>0</v>
          </cell>
          <cell r="G402">
            <v>0</v>
          </cell>
          <cell r="H402">
            <v>0</v>
          </cell>
          <cell r="I402">
            <v>0</v>
          </cell>
          <cell r="J402">
            <v>0</v>
          </cell>
          <cell r="K402">
            <v>0</v>
          </cell>
          <cell r="L402">
            <v>0</v>
          </cell>
          <cell r="M402">
            <v>0</v>
          </cell>
          <cell r="N402">
            <v>0</v>
          </cell>
        </row>
        <row r="403">
          <cell r="A403">
            <v>6970063000</v>
          </cell>
          <cell r="C403">
            <v>0</v>
          </cell>
          <cell r="D403">
            <v>0</v>
          </cell>
          <cell r="E403">
            <v>0</v>
          </cell>
          <cell r="F403">
            <v>0</v>
          </cell>
          <cell r="G403">
            <v>0</v>
          </cell>
          <cell r="H403">
            <v>0</v>
          </cell>
          <cell r="I403">
            <v>0</v>
          </cell>
          <cell r="J403">
            <v>0</v>
          </cell>
          <cell r="K403">
            <v>0</v>
          </cell>
          <cell r="L403">
            <v>0</v>
          </cell>
          <cell r="M403">
            <v>0</v>
          </cell>
          <cell r="N403">
            <v>0</v>
          </cell>
        </row>
        <row r="404">
          <cell r="A404">
            <v>6970064000</v>
          </cell>
          <cell r="C404">
            <v>0</v>
          </cell>
          <cell r="D404">
            <v>0</v>
          </cell>
          <cell r="E404">
            <v>0</v>
          </cell>
          <cell r="F404">
            <v>0</v>
          </cell>
          <cell r="G404">
            <v>0</v>
          </cell>
          <cell r="H404">
            <v>0</v>
          </cell>
          <cell r="I404">
            <v>0</v>
          </cell>
          <cell r="J404">
            <v>0</v>
          </cell>
          <cell r="K404">
            <v>0</v>
          </cell>
          <cell r="L404">
            <v>0</v>
          </cell>
          <cell r="M404">
            <v>0</v>
          </cell>
          <cell r="N404">
            <v>0</v>
          </cell>
        </row>
        <row r="405">
          <cell r="A405">
            <v>6970065000</v>
          </cell>
          <cell r="C405">
            <v>0</v>
          </cell>
          <cell r="D405">
            <v>0</v>
          </cell>
          <cell r="E405">
            <v>0</v>
          </cell>
          <cell r="F405">
            <v>0</v>
          </cell>
          <cell r="G405">
            <v>0</v>
          </cell>
          <cell r="H405">
            <v>0</v>
          </cell>
          <cell r="I405">
            <v>0</v>
          </cell>
          <cell r="J405">
            <v>0</v>
          </cell>
          <cell r="K405">
            <v>0</v>
          </cell>
          <cell r="L405">
            <v>0</v>
          </cell>
          <cell r="M405">
            <v>0</v>
          </cell>
          <cell r="N405">
            <v>0</v>
          </cell>
        </row>
        <row r="406">
          <cell r="A406">
            <v>6970066000</v>
          </cell>
          <cell r="C406">
            <v>0</v>
          </cell>
          <cell r="D406">
            <v>0</v>
          </cell>
          <cell r="E406">
            <v>0</v>
          </cell>
          <cell r="F406">
            <v>0</v>
          </cell>
          <cell r="G406">
            <v>0</v>
          </cell>
          <cell r="H406">
            <v>0</v>
          </cell>
          <cell r="I406">
            <v>0</v>
          </cell>
          <cell r="J406">
            <v>0</v>
          </cell>
          <cell r="K406">
            <v>0</v>
          </cell>
          <cell r="L406">
            <v>0</v>
          </cell>
          <cell r="M406">
            <v>0</v>
          </cell>
          <cell r="N406">
            <v>0</v>
          </cell>
        </row>
        <row r="407">
          <cell r="A407">
            <v>6970067000</v>
          </cell>
          <cell r="C407">
            <v>0</v>
          </cell>
          <cell r="D407">
            <v>0</v>
          </cell>
          <cell r="E407">
            <v>0</v>
          </cell>
          <cell r="F407">
            <v>0</v>
          </cell>
          <cell r="G407">
            <v>0</v>
          </cell>
          <cell r="H407">
            <v>0</v>
          </cell>
          <cell r="I407">
            <v>0</v>
          </cell>
          <cell r="J407">
            <v>0</v>
          </cell>
          <cell r="K407">
            <v>0</v>
          </cell>
          <cell r="L407">
            <v>0</v>
          </cell>
          <cell r="M407">
            <v>0</v>
          </cell>
          <cell r="N407">
            <v>0</v>
          </cell>
        </row>
        <row r="408">
          <cell r="A408">
            <v>6970068000</v>
          </cell>
          <cell r="C408">
            <v>0</v>
          </cell>
          <cell r="D408">
            <v>0</v>
          </cell>
          <cell r="E408">
            <v>0</v>
          </cell>
          <cell r="F408">
            <v>0</v>
          </cell>
          <cell r="G408">
            <v>0</v>
          </cell>
          <cell r="H408">
            <v>0</v>
          </cell>
          <cell r="I408">
            <v>0</v>
          </cell>
          <cell r="J408">
            <v>0</v>
          </cell>
          <cell r="K408">
            <v>0</v>
          </cell>
          <cell r="L408">
            <v>0</v>
          </cell>
          <cell r="M408">
            <v>0</v>
          </cell>
          <cell r="N408">
            <v>0</v>
          </cell>
        </row>
        <row r="409">
          <cell r="A409">
            <v>6970069000</v>
          </cell>
          <cell r="C409">
            <v>0</v>
          </cell>
          <cell r="D409">
            <v>0</v>
          </cell>
          <cell r="E409">
            <v>0</v>
          </cell>
          <cell r="F409">
            <v>0</v>
          </cell>
          <cell r="G409">
            <v>0</v>
          </cell>
          <cell r="H409">
            <v>0</v>
          </cell>
          <cell r="I409">
            <v>0</v>
          </cell>
          <cell r="J409">
            <v>0</v>
          </cell>
          <cell r="K409">
            <v>0</v>
          </cell>
          <cell r="L409">
            <v>0</v>
          </cell>
          <cell r="M409">
            <v>0</v>
          </cell>
          <cell r="N409">
            <v>0</v>
          </cell>
        </row>
        <row r="410">
          <cell r="A410">
            <v>6970071000</v>
          </cell>
          <cell r="C410">
            <v>10036.68</v>
          </cell>
          <cell r="D410">
            <v>0</v>
          </cell>
          <cell r="E410">
            <v>0</v>
          </cell>
          <cell r="F410">
            <v>0</v>
          </cell>
          <cell r="G410">
            <v>0</v>
          </cell>
          <cell r="H410">
            <v>0</v>
          </cell>
          <cell r="I410">
            <v>0</v>
          </cell>
          <cell r="J410">
            <v>0</v>
          </cell>
          <cell r="K410">
            <v>0</v>
          </cell>
          <cell r="L410">
            <v>0</v>
          </cell>
          <cell r="M410">
            <v>0</v>
          </cell>
          <cell r="N410">
            <v>0</v>
          </cell>
        </row>
        <row r="411">
          <cell r="A411">
            <v>6970072000</v>
          </cell>
          <cell r="C411">
            <v>0</v>
          </cell>
          <cell r="D411">
            <v>0</v>
          </cell>
          <cell r="E411">
            <v>0</v>
          </cell>
          <cell r="F411">
            <v>0</v>
          </cell>
          <cell r="G411">
            <v>0</v>
          </cell>
          <cell r="H411">
            <v>0</v>
          </cell>
          <cell r="I411">
            <v>0</v>
          </cell>
          <cell r="J411">
            <v>0</v>
          </cell>
          <cell r="K411">
            <v>0</v>
          </cell>
          <cell r="L411">
            <v>0</v>
          </cell>
          <cell r="M411">
            <v>0</v>
          </cell>
          <cell r="N411">
            <v>0</v>
          </cell>
        </row>
        <row r="412">
          <cell r="A412">
            <v>6970073000</v>
          </cell>
          <cell r="C412">
            <v>0</v>
          </cell>
          <cell r="D412">
            <v>0</v>
          </cell>
          <cell r="E412">
            <v>0</v>
          </cell>
          <cell r="F412">
            <v>0</v>
          </cell>
          <cell r="G412">
            <v>0</v>
          </cell>
          <cell r="H412">
            <v>0</v>
          </cell>
          <cell r="I412">
            <v>0</v>
          </cell>
          <cell r="J412">
            <v>0</v>
          </cell>
          <cell r="K412">
            <v>0</v>
          </cell>
          <cell r="L412">
            <v>0</v>
          </cell>
          <cell r="M412">
            <v>0</v>
          </cell>
          <cell r="N412">
            <v>0</v>
          </cell>
        </row>
        <row r="413">
          <cell r="A413">
            <v>6970074000</v>
          </cell>
          <cell r="C413">
            <v>0</v>
          </cell>
          <cell r="D413">
            <v>0</v>
          </cell>
          <cell r="E413">
            <v>0</v>
          </cell>
          <cell r="F413">
            <v>0</v>
          </cell>
          <cell r="G413">
            <v>0</v>
          </cell>
          <cell r="H413">
            <v>0</v>
          </cell>
          <cell r="I413">
            <v>0</v>
          </cell>
          <cell r="J413">
            <v>0</v>
          </cell>
          <cell r="K413">
            <v>0</v>
          </cell>
          <cell r="L413">
            <v>0</v>
          </cell>
          <cell r="M413">
            <v>0</v>
          </cell>
          <cell r="N413">
            <v>0</v>
          </cell>
        </row>
        <row r="414">
          <cell r="A414">
            <v>6970075000</v>
          </cell>
          <cell r="C414">
            <v>0</v>
          </cell>
          <cell r="D414">
            <v>0</v>
          </cell>
          <cell r="E414">
            <v>0</v>
          </cell>
          <cell r="F414">
            <v>0</v>
          </cell>
          <cell r="G414">
            <v>0</v>
          </cell>
          <cell r="H414">
            <v>0</v>
          </cell>
          <cell r="I414">
            <v>0</v>
          </cell>
          <cell r="J414">
            <v>0</v>
          </cell>
          <cell r="K414">
            <v>0</v>
          </cell>
          <cell r="L414">
            <v>0</v>
          </cell>
          <cell r="M414">
            <v>0</v>
          </cell>
          <cell r="N414">
            <v>0</v>
          </cell>
        </row>
        <row r="415">
          <cell r="A415">
            <v>6970076000</v>
          </cell>
          <cell r="C415">
            <v>0</v>
          </cell>
          <cell r="D415">
            <v>0</v>
          </cell>
          <cell r="E415">
            <v>0</v>
          </cell>
          <cell r="F415">
            <v>0</v>
          </cell>
          <cell r="G415">
            <v>0</v>
          </cell>
          <cell r="H415">
            <v>0</v>
          </cell>
          <cell r="I415">
            <v>0</v>
          </cell>
          <cell r="J415">
            <v>0</v>
          </cell>
          <cell r="K415">
            <v>0</v>
          </cell>
          <cell r="L415">
            <v>0</v>
          </cell>
          <cell r="M415">
            <v>0</v>
          </cell>
          <cell r="N415">
            <v>0</v>
          </cell>
        </row>
        <row r="416">
          <cell r="A416">
            <v>6970078000</v>
          </cell>
          <cell r="C416">
            <v>0</v>
          </cell>
          <cell r="D416">
            <v>0</v>
          </cell>
          <cell r="E416">
            <v>0</v>
          </cell>
          <cell r="F416">
            <v>0</v>
          </cell>
          <cell r="G416">
            <v>0</v>
          </cell>
          <cell r="H416">
            <v>0</v>
          </cell>
          <cell r="I416">
            <v>0</v>
          </cell>
          <cell r="J416">
            <v>0</v>
          </cell>
          <cell r="K416">
            <v>0</v>
          </cell>
          <cell r="L416">
            <v>0</v>
          </cell>
          <cell r="M416">
            <v>0</v>
          </cell>
          <cell r="N416">
            <v>0</v>
          </cell>
        </row>
        <row r="417">
          <cell r="A417">
            <v>6970079000</v>
          </cell>
          <cell r="C417">
            <v>0</v>
          </cell>
          <cell r="D417">
            <v>0</v>
          </cell>
          <cell r="E417">
            <v>0</v>
          </cell>
          <cell r="F417">
            <v>0</v>
          </cell>
          <cell r="G417">
            <v>0</v>
          </cell>
          <cell r="H417">
            <v>0</v>
          </cell>
          <cell r="I417">
            <v>0</v>
          </cell>
          <cell r="J417">
            <v>0</v>
          </cell>
          <cell r="K417">
            <v>0</v>
          </cell>
          <cell r="L417">
            <v>0</v>
          </cell>
          <cell r="M417">
            <v>0</v>
          </cell>
          <cell r="N417">
            <v>0</v>
          </cell>
        </row>
        <row r="418">
          <cell r="A418">
            <v>6981001000</v>
          </cell>
          <cell r="C418">
            <v>0</v>
          </cell>
          <cell r="D418">
            <v>0</v>
          </cell>
          <cell r="E418">
            <v>0</v>
          </cell>
          <cell r="F418">
            <v>0</v>
          </cell>
          <cell r="G418">
            <v>0</v>
          </cell>
          <cell r="H418">
            <v>0</v>
          </cell>
          <cell r="I418">
            <v>0</v>
          </cell>
          <cell r="J418">
            <v>0</v>
          </cell>
          <cell r="K418">
            <v>0</v>
          </cell>
          <cell r="L418">
            <v>0</v>
          </cell>
          <cell r="M418">
            <v>0</v>
          </cell>
          <cell r="N418">
            <v>0</v>
          </cell>
        </row>
        <row r="419">
          <cell r="A419">
            <v>6982001000</v>
          </cell>
          <cell r="C419">
            <v>0</v>
          </cell>
          <cell r="D419">
            <v>0</v>
          </cell>
          <cell r="E419">
            <v>0</v>
          </cell>
          <cell r="F419">
            <v>0</v>
          </cell>
          <cell r="G419">
            <v>0</v>
          </cell>
          <cell r="H419">
            <v>0</v>
          </cell>
          <cell r="I419">
            <v>0</v>
          </cell>
          <cell r="J419">
            <v>0</v>
          </cell>
          <cell r="K419">
            <v>0</v>
          </cell>
          <cell r="L419">
            <v>0</v>
          </cell>
          <cell r="M419">
            <v>0</v>
          </cell>
          <cell r="N419">
            <v>0</v>
          </cell>
        </row>
        <row r="420">
          <cell r="A420">
            <v>6984001000</v>
          </cell>
          <cell r="C420">
            <v>0</v>
          </cell>
          <cell r="D420">
            <v>0</v>
          </cell>
          <cell r="E420">
            <v>0</v>
          </cell>
          <cell r="F420">
            <v>0</v>
          </cell>
          <cell r="G420">
            <v>0</v>
          </cell>
          <cell r="H420">
            <v>0</v>
          </cell>
          <cell r="I420">
            <v>0</v>
          </cell>
          <cell r="J420">
            <v>0</v>
          </cell>
          <cell r="K420">
            <v>0</v>
          </cell>
          <cell r="L420">
            <v>0</v>
          </cell>
          <cell r="M420">
            <v>0</v>
          </cell>
          <cell r="N420">
            <v>0</v>
          </cell>
        </row>
        <row r="421">
          <cell r="A421">
            <v>6985001000</v>
          </cell>
          <cell r="C421">
            <v>0</v>
          </cell>
          <cell r="D421">
            <v>0</v>
          </cell>
          <cell r="E421">
            <v>0</v>
          </cell>
          <cell r="F421">
            <v>0</v>
          </cell>
          <cell r="G421">
            <v>0</v>
          </cell>
          <cell r="H421">
            <v>0</v>
          </cell>
          <cell r="I421">
            <v>0</v>
          </cell>
          <cell r="J421">
            <v>0</v>
          </cell>
          <cell r="K421">
            <v>0</v>
          </cell>
          <cell r="L421">
            <v>0</v>
          </cell>
          <cell r="M421">
            <v>0</v>
          </cell>
          <cell r="N421">
            <v>0</v>
          </cell>
        </row>
        <row r="422">
          <cell r="A422">
            <v>6988001000</v>
          </cell>
          <cell r="C422">
            <v>0</v>
          </cell>
          <cell r="D422">
            <v>0</v>
          </cell>
          <cell r="E422">
            <v>0</v>
          </cell>
          <cell r="F422">
            <v>0</v>
          </cell>
          <cell r="G422">
            <v>0</v>
          </cell>
          <cell r="H422">
            <v>0</v>
          </cell>
          <cell r="I422">
            <v>0</v>
          </cell>
          <cell r="J422">
            <v>0</v>
          </cell>
          <cell r="K422">
            <v>0</v>
          </cell>
          <cell r="L422">
            <v>0</v>
          </cell>
          <cell r="M422">
            <v>0</v>
          </cell>
          <cell r="N422">
            <v>0</v>
          </cell>
        </row>
        <row r="423">
          <cell r="A423">
            <v>6988004000</v>
          </cell>
          <cell r="C423">
            <v>0</v>
          </cell>
          <cell r="D423">
            <v>0</v>
          </cell>
          <cell r="E423">
            <v>0</v>
          </cell>
          <cell r="F423">
            <v>0</v>
          </cell>
          <cell r="G423">
            <v>0</v>
          </cell>
          <cell r="H423">
            <v>0</v>
          </cell>
          <cell r="I423">
            <v>0</v>
          </cell>
          <cell r="J423">
            <v>0</v>
          </cell>
          <cell r="K423">
            <v>0</v>
          </cell>
          <cell r="L423">
            <v>0</v>
          </cell>
          <cell r="M423">
            <v>0</v>
          </cell>
          <cell r="N423">
            <v>0</v>
          </cell>
        </row>
        <row r="424">
          <cell r="A424">
            <v>6988006000</v>
          </cell>
          <cell r="C424">
            <v>0</v>
          </cell>
          <cell r="D424">
            <v>0</v>
          </cell>
          <cell r="E424">
            <v>0</v>
          </cell>
          <cell r="F424">
            <v>0</v>
          </cell>
          <cell r="G424">
            <v>0</v>
          </cell>
          <cell r="H424">
            <v>0</v>
          </cell>
          <cell r="I424">
            <v>0</v>
          </cell>
          <cell r="J424">
            <v>0</v>
          </cell>
          <cell r="K424">
            <v>0</v>
          </cell>
          <cell r="L424">
            <v>0</v>
          </cell>
          <cell r="M424">
            <v>0</v>
          </cell>
          <cell r="N424">
            <v>0</v>
          </cell>
        </row>
        <row r="425">
          <cell r="A425">
            <v>6988007000</v>
          </cell>
          <cell r="C425">
            <v>0</v>
          </cell>
          <cell r="D425">
            <v>0</v>
          </cell>
          <cell r="E425">
            <v>0</v>
          </cell>
          <cell r="F425">
            <v>0</v>
          </cell>
          <cell r="G425">
            <v>0</v>
          </cell>
          <cell r="H425">
            <v>0</v>
          </cell>
          <cell r="I425">
            <v>0</v>
          </cell>
          <cell r="J425">
            <v>0</v>
          </cell>
          <cell r="K425">
            <v>0</v>
          </cell>
          <cell r="L425">
            <v>0</v>
          </cell>
          <cell r="M425">
            <v>0</v>
          </cell>
          <cell r="N425">
            <v>0</v>
          </cell>
        </row>
        <row r="426">
          <cell r="A426">
            <v>6988009000</v>
          </cell>
          <cell r="C426">
            <v>3000</v>
          </cell>
          <cell r="D426">
            <v>13204.16</v>
          </cell>
          <cell r="E426">
            <v>62088.599999999889</v>
          </cell>
          <cell r="F426">
            <v>0</v>
          </cell>
          <cell r="G426">
            <v>0</v>
          </cell>
          <cell r="H426">
            <v>0</v>
          </cell>
          <cell r="I426">
            <v>0</v>
          </cell>
          <cell r="J426">
            <v>0</v>
          </cell>
          <cell r="K426">
            <v>0</v>
          </cell>
          <cell r="L426">
            <v>0</v>
          </cell>
          <cell r="M426">
            <v>0</v>
          </cell>
          <cell r="N426">
            <v>0</v>
          </cell>
        </row>
        <row r="427">
          <cell r="A427">
            <v>6988010000</v>
          </cell>
          <cell r="C427">
            <v>0</v>
          </cell>
          <cell r="D427">
            <v>0</v>
          </cell>
          <cell r="E427">
            <v>0</v>
          </cell>
          <cell r="F427">
            <v>0</v>
          </cell>
          <cell r="G427">
            <v>0</v>
          </cell>
          <cell r="H427">
            <v>0</v>
          </cell>
          <cell r="I427">
            <v>0</v>
          </cell>
          <cell r="J427">
            <v>0</v>
          </cell>
          <cell r="K427">
            <v>0</v>
          </cell>
          <cell r="L427">
            <v>0</v>
          </cell>
          <cell r="M427">
            <v>0</v>
          </cell>
          <cell r="N427">
            <v>0</v>
          </cell>
        </row>
        <row r="428">
          <cell r="A428">
            <v>6988098000</v>
          </cell>
          <cell r="C428">
            <v>0</v>
          </cell>
          <cell r="D428">
            <v>0</v>
          </cell>
          <cell r="E428">
            <v>0</v>
          </cell>
          <cell r="F428">
            <v>0</v>
          </cell>
          <cell r="G428">
            <v>0</v>
          </cell>
          <cell r="H428">
            <v>0</v>
          </cell>
          <cell r="I428">
            <v>0</v>
          </cell>
          <cell r="J428">
            <v>0</v>
          </cell>
          <cell r="K428">
            <v>0</v>
          </cell>
          <cell r="L428">
            <v>0</v>
          </cell>
          <cell r="M428">
            <v>0</v>
          </cell>
          <cell r="N428">
            <v>0</v>
          </cell>
        </row>
        <row r="429">
          <cell r="A429">
            <v>6988099000</v>
          </cell>
          <cell r="C429">
            <v>0</v>
          </cell>
          <cell r="D429">
            <v>0</v>
          </cell>
          <cell r="E429">
            <v>0</v>
          </cell>
          <cell r="F429">
            <v>0</v>
          </cell>
          <cell r="G429">
            <v>0</v>
          </cell>
          <cell r="H429">
            <v>0</v>
          </cell>
          <cell r="I429">
            <v>0</v>
          </cell>
          <cell r="J429">
            <v>0</v>
          </cell>
          <cell r="K429">
            <v>0</v>
          </cell>
          <cell r="L429">
            <v>0</v>
          </cell>
          <cell r="M429">
            <v>0</v>
          </cell>
          <cell r="N429">
            <v>0</v>
          </cell>
        </row>
        <row r="430">
          <cell r="A430">
            <v>7100000001</v>
          </cell>
          <cell r="C430">
            <v>0</v>
          </cell>
          <cell r="D430">
            <v>0</v>
          </cell>
          <cell r="E430">
            <v>0</v>
          </cell>
          <cell r="F430">
            <v>0</v>
          </cell>
          <cell r="G430">
            <v>0</v>
          </cell>
          <cell r="H430">
            <v>0</v>
          </cell>
          <cell r="I430">
            <v>0</v>
          </cell>
          <cell r="J430">
            <v>0</v>
          </cell>
          <cell r="K430">
            <v>0</v>
          </cell>
          <cell r="L430">
            <v>0</v>
          </cell>
          <cell r="M430">
            <v>0</v>
          </cell>
          <cell r="N430">
            <v>0</v>
          </cell>
        </row>
        <row r="431">
          <cell r="A431">
            <v>7120017000</v>
          </cell>
          <cell r="C431">
            <v>-322814.37</v>
          </cell>
          <cell r="D431">
            <v>-348663.77</v>
          </cell>
          <cell r="E431">
            <v>-425097.51999998989</v>
          </cell>
          <cell r="F431">
            <v>0</v>
          </cell>
          <cell r="G431">
            <v>0</v>
          </cell>
          <cell r="H431">
            <v>0</v>
          </cell>
          <cell r="I431">
            <v>0</v>
          </cell>
          <cell r="J431">
            <v>0</v>
          </cell>
          <cell r="K431">
            <v>0</v>
          </cell>
          <cell r="L431">
            <v>0</v>
          </cell>
          <cell r="M431">
            <v>0</v>
          </cell>
          <cell r="N431">
            <v>0</v>
          </cell>
        </row>
        <row r="432">
          <cell r="A432">
            <v>7120053000</v>
          </cell>
          <cell r="C432">
            <v>0</v>
          </cell>
          <cell r="D432">
            <v>0</v>
          </cell>
          <cell r="E432">
            <v>-6226864</v>
          </cell>
          <cell r="F432">
            <v>0</v>
          </cell>
          <cell r="G432">
            <v>0</v>
          </cell>
          <cell r="H432">
            <v>0</v>
          </cell>
          <cell r="I432">
            <v>0</v>
          </cell>
          <cell r="J432">
            <v>0</v>
          </cell>
          <cell r="K432">
            <v>0</v>
          </cell>
          <cell r="L432">
            <v>0</v>
          </cell>
          <cell r="M432">
            <v>0</v>
          </cell>
          <cell r="N432">
            <v>0</v>
          </cell>
        </row>
        <row r="433">
          <cell r="A433">
            <v>7120054000</v>
          </cell>
          <cell r="C433">
            <v>-8776994.3000000007</v>
          </cell>
          <cell r="D433">
            <v>-6654308.7299998999</v>
          </cell>
          <cell r="E433">
            <v>-9304705.2000000998</v>
          </cell>
          <cell r="F433">
            <v>0</v>
          </cell>
          <cell r="G433">
            <v>0</v>
          </cell>
          <cell r="H433">
            <v>0</v>
          </cell>
          <cell r="I433">
            <v>0</v>
          </cell>
          <cell r="J433">
            <v>0</v>
          </cell>
          <cell r="K433">
            <v>0</v>
          </cell>
          <cell r="L433">
            <v>0</v>
          </cell>
          <cell r="M433">
            <v>0</v>
          </cell>
          <cell r="N433">
            <v>0</v>
          </cell>
        </row>
        <row r="434">
          <cell r="A434">
            <v>7120055000</v>
          </cell>
          <cell r="C434">
            <v>0</v>
          </cell>
          <cell r="D434">
            <v>0</v>
          </cell>
          <cell r="E434">
            <v>0</v>
          </cell>
          <cell r="F434">
            <v>0</v>
          </cell>
          <cell r="G434">
            <v>0</v>
          </cell>
          <cell r="H434">
            <v>0</v>
          </cell>
          <cell r="I434">
            <v>0</v>
          </cell>
          <cell r="J434">
            <v>0</v>
          </cell>
          <cell r="K434">
            <v>0</v>
          </cell>
          <cell r="L434">
            <v>0</v>
          </cell>
          <cell r="M434">
            <v>0</v>
          </cell>
          <cell r="N434">
            <v>0</v>
          </cell>
        </row>
        <row r="435">
          <cell r="A435">
            <v>7120055001</v>
          </cell>
          <cell r="C435">
            <v>0</v>
          </cell>
          <cell r="D435">
            <v>0</v>
          </cell>
          <cell r="E435">
            <v>0</v>
          </cell>
          <cell r="F435">
            <v>0</v>
          </cell>
          <cell r="G435">
            <v>0</v>
          </cell>
          <cell r="H435">
            <v>0</v>
          </cell>
          <cell r="I435">
            <v>0</v>
          </cell>
          <cell r="J435">
            <v>0</v>
          </cell>
          <cell r="K435">
            <v>0</v>
          </cell>
          <cell r="L435">
            <v>0</v>
          </cell>
          <cell r="M435">
            <v>0</v>
          </cell>
          <cell r="N435">
            <v>0</v>
          </cell>
        </row>
        <row r="436">
          <cell r="A436">
            <v>7120055002</v>
          </cell>
          <cell r="C436">
            <v>0</v>
          </cell>
          <cell r="D436">
            <v>-10674271.66</v>
          </cell>
          <cell r="E436">
            <v>858298.65000000969</v>
          </cell>
          <cell r="F436">
            <v>0</v>
          </cell>
          <cell r="G436">
            <v>0</v>
          </cell>
          <cell r="H436">
            <v>0</v>
          </cell>
          <cell r="I436">
            <v>0</v>
          </cell>
          <cell r="J436">
            <v>0</v>
          </cell>
          <cell r="K436">
            <v>0</v>
          </cell>
          <cell r="L436">
            <v>0</v>
          </cell>
          <cell r="M436">
            <v>0</v>
          </cell>
          <cell r="N436">
            <v>0</v>
          </cell>
        </row>
        <row r="437">
          <cell r="A437">
            <v>7120056000</v>
          </cell>
          <cell r="C437">
            <v>0</v>
          </cell>
          <cell r="D437">
            <v>0</v>
          </cell>
          <cell r="E437">
            <v>0</v>
          </cell>
          <cell r="F437">
            <v>0</v>
          </cell>
          <cell r="G437">
            <v>0</v>
          </cell>
          <cell r="H437">
            <v>0</v>
          </cell>
          <cell r="I437">
            <v>0</v>
          </cell>
          <cell r="J437">
            <v>0</v>
          </cell>
          <cell r="K437">
            <v>0</v>
          </cell>
          <cell r="L437">
            <v>0</v>
          </cell>
          <cell r="M437">
            <v>0</v>
          </cell>
          <cell r="N437">
            <v>0</v>
          </cell>
        </row>
        <row r="438">
          <cell r="A438">
            <v>7120085000</v>
          </cell>
          <cell r="C438">
            <v>-150508478.75</v>
          </cell>
          <cell r="D438">
            <v>-150508478.75</v>
          </cell>
          <cell r="E438">
            <v>-150508478.75</v>
          </cell>
          <cell r="F438">
            <v>0</v>
          </cell>
          <cell r="G438">
            <v>0</v>
          </cell>
          <cell r="H438">
            <v>0</v>
          </cell>
          <cell r="I438">
            <v>0</v>
          </cell>
          <cell r="J438">
            <v>0</v>
          </cell>
          <cell r="K438">
            <v>0</v>
          </cell>
          <cell r="L438">
            <v>0</v>
          </cell>
          <cell r="M438">
            <v>0</v>
          </cell>
          <cell r="N438">
            <v>0</v>
          </cell>
        </row>
        <row r="439">
          <cell r="A439">
            <v>7120085001</v>
          </cell>
          <cell r="C439">
            <v>-69308869</v>
          </cell>
          <cell r="D439">
            <v>-60489628</v>
          </cell>
          <cell r="E439">
            <v>-54586525</v>
          </cell>
          <cell r="F439">
            <v>0</v>
          </cell>
          <cell r="G439">
            <v>0</v>
          </cell>
          <cell r="H439">
            <v>0</v>
          </cell>
          <cell r="I439">
            <v>0</v>
          </cell>
          <cell r="J439">
            <v>0</v>
          </cell>
          <cell r="K439">
            <v>0</v>
          </cell>
          <cell r="L439">
            <v>0</v>
          </cell>
          <cell r="M439">
            <v>0</v>
          </cell>
          <cell r="N439">
            <v>0</v>
          </cell>
        </row>
        <row r="440">
          <cell r="A440">
            <v>7120085002</v>
          </cell>
          <cell r="C440">
            <v>-43733904.399999902</v>
          </cell>
          <cell r="D440">
            <v>-45868111.870000005</v>
          </cell>
          <cell r="E440">
            <v>-80059470.739999101</v>
          </cell>
          <cell r="F440">
            <v>0</v>
          </cell>
          <cell r="G440">
            <v>0</v>
          </cell>
          <cell r="H440">
            <v>0</v>
          </cell>
          <cell r="I440">
            <v>0</v>
          </cell>
          <cell r="J440">
            <v>0</v>
          </cell>
          <cell r="K440">
            <v>0</v>
          </cell>
          <cell r="L440">
            <v>0</v>
          </cell>
          <cell r="M440">
            <v>0</v>
          </cell>
          <cell r="N440">
            <v>0</v>
          </cell>
        </row>
        <row r="441">
          <cell r="A441">
            <v>7120085003</v>
          </cell>
          <cell r="C441">
            <v>0</v>
          </cell>
          <cell r="D441">
            <v>0</v>
          </cell>
          <cell r="E441">
            <v>0</v>
          </cell>
          <cell r="F441">
            <v>0</v>
          </cell>
          <cell r="G441">
            <v>0</v>
          </cell>
          <cell r="H441">
            <v>0</v>
          </cell>
          <cell r="I441">
            <v>0</v>
          </cell>
          <cell r="J441">
            <v>0</v>
          </cell>
          <cell r="K441">
            <v>0</v>
          </cell>
          <cell r="L441">
            <v>0</v>
          </cell>
          <cell r="M441">
            <v>0</v>
          </cell>
          <cell r="N441">
            <v>0</v>
          </cell>
        </row>
        <row r="442">
          <cell r="A442">
            <v>7120085004</v>
          </cell>
          <cell r="C442">
            <v>0</v>
          </cell>
          <cell r="D442">
            <v>0</v>
          </cell>
          <cell r="E442">
            <v>0</v>
          </cell>
          <cell r="F442">
            <v>0</v>
          </cell>
          <cell r="G442">
            <v>0</v>
          </cell>
          <cell r="H442">
            <v>0</v>
          </cell>
          <cell r="I442">
            <v>0</v>
          </cell>
          <cell r="J442">
            <v>0</v>
          </cell>
          <cell r="K442">
            <v>0</v>
          </cell>
          <cell r="L442">
            <v>0</v>
          </cell>
          <cell r="M442">
            <v>0</v>
          </cell>
          <cell r="N442">
            <v>0</v>
          </cell>
        </row>
        <row r="443">
          <cell r="A443">
            <v>7120085005</v>
          </cell>
          <cell r="C443">
            <v>0</v>
          </cell>
          <cell r="D443">
            <v>0</v>
          </cell>
          <cell r="E443">
            <v>0</v>
          </cell>
          <cell r="F443">
            <v>0</v>
          </cell>
          <cell r="G443">
            <v>0</v>
          </cell>
          <cell r="H443">
            <v>0</v>
          </cell>
          <cell r="I443">
            <v>0</v>
          </cell>
          <cell r="J443">
            <v>0</v>
          </cell>
          <cell r="K443">
            <v>0</v>
          </cell>
          <cell r="L443">
            <v>0</v>
          </cell>
          <cell r="M443">
            <v>0</v>
          </cell>
          <cell r="N443">
            <v>0</v>
          </cell>
        </row>
        <row r="444">
          <cell r="A444">
            <v>7120085006</v>
          </cell>
          <cell r="C444">
            <v>0</v>
          </cell>
          <cell r="D444">
            <v>0</v>
          </cell>
          <cell r="E444">
            <v>0</v>
          </cell>
          <cell r="F444">
            <v>0</v>
          </cell>
          <cell r="G444">
            <v>0</v>
          </cell>
          <cell r="H444">
            <v>0</v>
          </cell>
          <cell r="I444">
            <v>0</v>
          </cell>
          <cell r="J444">
            <v>0</v>
          </cell>
          <cell r="K444">
            <v>0</v>
          </cell>
          <cell r="L444">
            <v>0</v>
          </cell>
          <cell r="M444">
            <v>0</v>
          </cell>
          <cell r="N444">
            <v>0</v>
          </cell>
        </row>
        <row r="445">
          <cell r="A445">
            <v>7120085007</v>
          </cell>
          <cell r="C445">
            <v>0</v>
          </cell>
          <cell r="D445">
            <v>0</v>
          </cell>
          <cell r="E445">
            <v>0</v>
          </cell>
          <cell r="F445">
            <v>0</v>
          </cell>
          <cell r="G445">
            <v>0</v>
          </cell>
          <cell r="H445">
            <v>0</v>
          </cell>
          <cell r="I445">
            <v>0</v>
          </cell>
          <cell r="J445">
            <v>0</v>
          </cell>
          <cell r="K445">
            <v>0</v>
          </cell>
          <cell r="L445">
            <v>0</v>
          </cell>
          <cell r="M445">
            <v>0</v>
          </cell>
          <cell r="N445">
            <v>0</v>
          </cell>
        </row>
        <row r="446">
          <cell r="A446">
            <v>7120085008</v>
          </cell>
          <cell r="C446">
            <v>-12138720</v>
          </cell>
          <cell r="D446">
            <v>-11872800</v>
          </cell>
          <cell r="E446">
            <v>-1670500</v>
          </cell>
          <cell r="F446">
            <v>0</v>
          </cell>
          <cell r="G446">
            <v>0</v>
          </cell>
          <cell r="H446">
            <v>0</v>
          </cell>
          <cell r="I446">
            <v>0</v>
          </cell>
          <cell r="J446">
            <v>0</v>
          </cell>
          <cell r="K446">
            <v>0</v>
          </cell>
          <cell r="L446">
            <v>0</v>
          </cell>
          <cell r="M446">
            <v>0</v>
          </cell>
          <cell r="N446">
            <v>0</v>
          </cell>
        </row>
        <row r="447">
          <cell r="A447">
            <v>7120085009</v>
          </cell>
          <cell r="C447">
            <v>0</v>
          </cell>
          <cell r="D447">
            <v>0</v>
          </cell>
          <cell r="E447">
            <v>0</v>
          </cell>
          <cell r="F447">
            <v>0</v>
          </cell>
          <cell r="G447">
            <v>0</v>
          </cell>
          <cell r="H447">
            <v>0</v>
          </cell>
          <cell r="I447">
            <v>0</v>
          </cell>
          <cell r="J447">
            <v>0</v>
          </cell>
          <cell r="K447">
            <v>0</v>
          </cell>
          <cell r="L447">
            <v>0</v>
          </cell>
          <cell r="M447">
            <v>0</v>
          </cell>
          <cell r="N447">
            <v>0</v>
          </cell>
        </row>
        <row r="448">
          <cell r="A448">
            <v>7120085010</v>
          </cell>
          <cell r="C448">
            <v>15223093.359999901</v>
          </cell>
          <cell r="D448">
            <v>15223093.390000099</v>
          </cell>
          <cell r="E448">
            <v>15223093.390000001</v>
          </cell>
          <cell r="F448">
            <v>0</v>
          </cell>
          <cell r="G448">
            <v>0</v>
          </cell>
          <cell r="H448">
            <v>0</v>
          </cell>
          <cell r="I448">
            <v>0</v>
          </cell>
          <cell r="J448">
            <v>0</v>
          </cell>
          <cell r="K448">
            <v>0</v>
          </cell>
          <cell r="L448">
            <v>0</v>
          </cell>
          <cell r="M448">
            <v>0</v>
          </cell>
          <cell r="N448">
            <v>0</v>
          </cell>
        </row>
        <row r="449">
          <cell r="A449">
            <v>7120085011</v>
          </cell>
          <cell r="C449">
            <v>-227676.87</v>
          </cell>
          <cell r="D449">
            <v>-227676.83000000002</v>
          </cell>
          <cell r="E449">
            <v>-227676.83000000002</v>
          </cell>
          <cell r="F449">
            <v>0</v>
          </cell>
          <cell r="G449">
            <v>0</v>
          </cell>
          <cell r="H449">
            <v>0</v>
          </cell>
          <cell r="I449">
            <v>0</v>
          </cell>
          <cell r="J449">
            <v>0</v>
          </cell>
          <cell r="K449">
            <v>0</v>
          </cell>
          <cell r="L449">
            <v>0</v>
          </cell>
          <cell r="M449">
            <v>0</v>
          </cell>
          <cell r="N449">
            <v>0</v>
          </cell>
        </row>
        <row r="450">
          <cell r="A450">
            <v>7120085012</v>
          </cell>
          <cell r="C450">
            <v>0</v>
          </cell>
          <cell r="D450">
            <v>0</v>
          </cell>
          <cell r="E450">
            <v>0</v>
          </cell>
          <cell r="F450">
            <v>0</v>
          </cell>
          <cell r="G450">
            <v>0</v>
          </cell>
          <cell r="H450">
            <v>0</v>
          </cell>
          <cell r="I450">
            <v>0</v>
          </cell>
          <cell r="J450">
            <v>0</v>
          </cell>
          <cell r="K450">
            <v>0</v>
          </cell>
          <cell r="L450">
            <v>0</v>
          </cell>
          <cell r="M450">
            <v>0</v>
          </cell>
          <cell r="N450">
            <v>0</v>
          </cell>
        </row>
        <row r="451">
          <cell r="A451">
            <v>7120085013</v>
          </cell>
          <cell r="C451">
            <v>0</v>
          </cell>
          <cell r="D451">
            <v>0</v>
          </cell>
          <cell r="E451">
            <v>0</v>
          </cell>
          <cell r="F451">
            <v>0</v>
          </cell>
          <cell r="G451">
            <v>0</v>
          </cell>
          <cell r="H451">
            <v>0</v>
          </cell>
          <cell r="I451">
            <v>0</v>
          </cell>
          <cell r="J451">
            <v>0</v>
          </cell>
          <cell r="K451">
            <v>0</v>
          </cell>
          <cell r="L451">
            <v>0</v>
          </cell>
          <cell r="M451">
            <v>0</v>
          </cell>
          <cell r="N451">
            <v>0</v>
          </cell>
        </row>
        <row r="452">
          <cell r="A452">
            <v>7120085014</v>
          </cell>
          <cell r="C452">
            <v>0</v>
          </cell>
          <cell r="D452">
            <v>0</v>
          </cell>
          <cell r="E452">
            <v>0</v>
          </cell>
          <cell r="F452">
            <v>0</v>
          </cell>
          <cell r="G452">
            <v>0</v>
          </cell>
          <cell r="H452">
            <v>0</v>
          </cell>
          <cell r="I452">
            <v>0</v>
          </cell>
          <cell r="J452">
            <v>0</v>
          </cell>
          <cell r="K452">
            <v>0</v>
          </cell>
          <cell r="L452">
            <v>0</v>
          </cell>
          <cell r="M452">
            <v>0</v>
          </cell>
          <cell r="N452">
            <v>0</v>
          </cell>
        </row>
        <row r="453">
          <cell r="A453">
            <v>7120085015</v>
          </cell>
          <cell r="C453">
            <v>0</v>
          </cell>
          <cell r="D453">
            <v>0</v>
          </cell>
          <cell r="E453">
            <v>0</v>
          </cell>
          <cell r="F453">
            <v>0</v>
          </cell>
          <cell r="G453">
            <v>0</v>
          </cell>
          <cell r="H453">
            <v>0</v>
          </cell>
          <cell r="I453">
            <v>0</v>
          </cell>
          <cell r="J453">
            <v>0</v>
          </cell>
          <cell r="K453">
            <v>0</v>
          </cell>
          <cell r="L453">
            <v>0</v>
          </cell>
          <cell r="M453">
            <v>0</v>
          </cell>
          <cell r="N453">
            <v>0</v>
          </cell>
        </row>
        <row r="454">
          <cell r="A454">
            <v>7120085016</v>
          </cell>
          <cell r="C454">
            <v>0</v>
          </cell>
          <cell r="D454">
            <v>0</v>
          </cell>
          <cell r="E454">
            <v>0</v>
          </cell>
          <cell r="F454">
            <v>0</v>
          </cell>
          <cell r="G454">
            <v>0</v>
          </cell>
          <cell r="H454">
            <v>0</v>
          </cell>
          <cell r="I454">
            <v>0</v>
          </cell>
          <cell r="J454">
            <v>0</v>
          </cell>
          <cell r="K454">
            <v>0</v>
          </cell>
          <cell r="L454">
            <v>0</v>
          </cell>
          <cell r="M454">
            <v>0</v>
          </cell>
          <cell r="N454">
            <v>0</v>
          </cell>
        </row>
        <row r="455">
          <cell r="A455">
            <v>7120085017</v>
          </cell>
          <cell r="C455">
            <v>0</v>
          </cell>
          <cell r="D455">
            <v>0</v>
          </cell>
          <cell r="E455">
            <v>0</v>
          </cell>
          <cell r="F455">
            <v>0</v>
          </cell>
          <cell r="G455">
            <v>0</v>
          </cell>
          <cell r="H455">
            <v>0</v>
          </cell>
          <cell r="I455">
            <v>0</v>
          </cell>
          <cell r="J455">
            <v>0</v>
          </cell>
          <cell r="K455">
            <v>0</v>
          </cell>
          <cell r="L455">
            <v>0</v>
          </cell>
          <cell r="M455">
            <v>0</v>
          </cell>
          <cell r="N455">
            <v>0</v>
          </cell>
        </row>
        <row r="456">
          <cell r="A456">
            <v>7120085018</v>
          </cell>
          <cell r="C456">
            <v>0</v>
          </cell>
          <cell r="D456">
            <v>0</v>
          </cell>
          <cell r="E456">
            <v>0</v>
          </cell>
          <cell r="F456">
            <v>0</v>
          </cell>
          <cell r="G456">
            <v>0</v>
          </cell>
          <cell r="H456">
            <v>0</v>
          </cell>
          <cell r="I456">
            <v>0</v>
          </cell>
          <cell r="J456">
            <v>0</v>
          </cell>
          <cell r="K456">
            <v>0</v>
          </cell>
          <cell r="L456">
            <v>0</v>
          </cell>
          <cell r="M456">
            <v>0</v>
          </cell>
          <cell r="N456">
            <v>0</v>
          </cell>
        </row>
        <row r="457">
          <cell r="A457">
            <v>7120085019</v>
          </cell>
          <cell r="C457">
            <v>0</v>
          </cell>
          <cell r="D457">
            <v>0</v>
          </cell>
          <cell r="E457">
            <v>0</v>
          </cell>
          <cell r="F457">
            <v>0</v>
          </cell>
          <cell r="G457">
            <v>0</v>
          </cell>
          <cell r="H457">
            <v>0</v>
          </cell>
          <cell r="I457">
            <v>0</v>
          </cell>
          <cell r="J457">
            <v>0</v>
          </cell>
          <cell r="K457">
            <v>0</v>
          </cell>
          <cell r="L457">
            <v>0</v>
          </cell>
          <cell r="M457">
            <v>0</v>
          </cell>
          <cell r="N457">
            <v>0</v>
          </cell>
        </row>
        <row r="458">
          <cell r="A458">
            <v>7120085020</v>
          </cell>
          <cell r="C458">
            <v>0</v>
          </cell>
          <cell r="D458">
            <v>0</v>
          </cell>
          <cell r="E458">
            <v>0</v>
          </cell>
          <cell r="F458">
            <v>0</v>
          </cell>
          <cell r="G458">
            <v>0</v>
          </cell>
          <cell r="H458">
            <v>0</v>
          </cell>
          <cell r="I458">
            <v>0</v>
          </cell>
          <cell r="J458">
            <v>0</v>
          </cell>
          <cell r="K458">
            <v>0</v>
          </cell>
          <cell r="L458">
            <v>0</v>
          </cell>
          <cell r="M458">
            <v>0</v>
          </cell>
          <cell r="N458">
            <v>0</v>
          </cell>
        </row>
        <row r="459">
          <cell r="A459">
            <v>7120085021</v>
          </cell>
          <cell r="C459">
            <v>0</v>
          </cell>
          <cell r="D459">
            <v>0</v>
          </cell>
          <cell r="E459">
            <v>0</v>
          </cell>
          <cell r="F459">
            <v>0</v>
          </cell>
          <cell r="G459">
            <v>0</v>
          </cell>
          <cell r="H459">
            <v>0</v>
          </cell>
          <cell r="I459">
            <v>0</v>
          </cell>
          <cell r="J459">
            <v>0</v>
          </cell>
          <cell r="K459">
            <v>0</v>
          </cell>
          <cell r="L459">
            <v>0</v>
          </cell>
          <cell r="M459">
            <v>0</v>
          </cell>
          <cell r="N459">
            <v>0</v>
          </cell>
        </row>
        <row r="460">
          <cell r="A460">
            <v>7120085022</v>
          </cell>
          <cell r="C460">
            <v>0</v>
          </cell>
          <cell r="D460">
            <v>0</v>
          </cell>
          <cell r="E460">
            <v>0</v>
          </cell>
          <cell r="F460">
            <v>0</v>
          </cell>
          <cell r="G460">
            <v>0</v>
          </cell>
          <cell r="H460">
            <v>0</v>
          </cell>
          <cell r="I460">
            <v>0</v>
          </cell>
          <cell r="J460">
            <v>0</v>
          </cell>
          <cell r="K460">
            <v>0</v>
          </cell>
          <cell r="L460">
            <v>0</v>
          </cell>
          <cell r="M460">
            <v>0</v>
          </cell>
          <cell r="N460">
            <v>0</v>
          </cell>
        </row>
        <row r="461">
          <cell r="A461">
            <v>7120085023</v>
          </cell>
          <cell r="C461">
            <v>0</v>
          </cell>
          <cell r="D461">
            <v>0</v>
          </cell>
          <cell r="E461">
            <v>0</v>
          </cell>
          <cell r="F461">
            <v>0</v>
          </cell>
          <cell r="G461">
            <v>0</v>
          </cell>
          <cell r="H461">
            <v>0</v>
          </cell>
          <cell r="I461">
            <v>0</v>
          </cell>
          <cell r="J461">
            <v>0</v>
          </cell>
          <cell r="K461">
            <v>0</v>
          </cell>
          <cell r="L461">
            <v>0</v>
          </cell>
          <cell r="M461">
            <v>0</v>
          </cell>
          <cell r="N461">
            <v>0</v>
          </cell>
        </row>
        <row r="462">
          <cell r="A462">
            <v>7120085024</v>
          </cell>
          <cell r="C462">
            <v>0</v>
          </cell>
          <cell r="D462">
            <v>0</v>
          </cell>
          <cell r="E462">
            <v>0</v>
          </cell>
          <cell r="F462">
            <v>0</v>
          </cell>
          <cell r="G462">
            <v>0</v>
          </cell>
          <cell r="H462">
            <v>0</v>
          </cell>
          <cell r="I462">
            <v>0</v>
          </cell>
          <cell r="J462">
            <v>0</v>
          </cell>
          <cell r="K462">
            <v>0</v>
          </cell>
          <cell r="L462">
            <v>0</v>
          </cell>
          <cell r="M462">
            <v>0</v>
          </cell>
          <cell r="N462">
            <v>0</v>
          </cell>
        </row>
        <row r="463">
          <cell r="A463">
            <v>7120085025</v>
          </cell>
          <cell r="C463">
            <v>18418668</v>
          </cell>
          <cell r="D463">
            <v>17679697</v>
          </cell>
          <cell r="E463">
            <v>17185071</v>
          </cell>
          <cell r="F463">
            <v>0</v>
          </cell>
          <cell r="G463">
            <v>0</v>
          </cell>
          <cell r="H463">
            <v>0</v>
          </cell>
          <cell r="I463">
            <v>0</v>
          </cell>
          <cell r="J463">
            <v>0</v>
          </cell>
          <cell r="K463">
            <v>0</v>
          </cell>
          <cell r="L463">
            <v>0</v>
          </cell>
          <cell r="M463">
            <v>0</v>
          </cell>
          <cell r="N463">
            <v>0</v>
          </cell>
        </row>
        <row r="464">
          <cell r="A464">
            <v>7120085026</v>
          </cell>
          <cell r="C464">
            <v>3139720</v>
          </cell>
          <cell r="D464">
            <v>10625076</v>
          </cell>
          <cell r="E464">
            <v>16668266</v>
          </cell>
          <cell r="F464">
            <v>0</v>
          </cell>
          <cell r="G464">
            <v>0</v>
          </cell>
          <cell r="H464">
            <v>0</v>
          </cell>
          <cell r="I464">
            <v>0</v>
          </cell>
          <cell r="J464">
            <v>0</v>
          </cell>
          <cell r="K464">
            <v>0</v>
          </cell>
          <cell r="L464">
            <v>0</v>
          </cell>
          <cell r="M464">
            <v>0</v>
          </cell>
          <cell r="N464">
            <v>0</v>
          </cell>
        </row>
        <row r="465">
          <cell r="A465">
            <v>7120085027</v>
          </cell>
          <cell r="C465">
            <v>26993706</v>
          </cell>
          <cell r="D465">
            <v>27732329</v>
          </cell>
          <cell r="E465">
            <v>24466338</v>
          </cell>
          <cell r="F465">
            <v>0</v>
          </cell>
          <cell r="G465">
            <v>0</v>
          </cell>
          <cell r="H465">
            <v>0</v>
          </cell>
          <cell r="I465">
            <v>0</v>
          </cell>
          <cell r="J465">
            <v>0</v>
          </cell>
          <cell r="K465">
            <v>0</v>
          </cell>
          <cell r="L465">
            <v>0</v>
          </cell>
          <cell r="M465">
            <v>0</v>
          </cell>
          <cell r="N465">
            <v>0</v>
          </cell>
        </row>
        <row r="466">
          <cell r="A466">
            <v>7120086000</v>
          </cell>
          <cell r="C466">
            <v>0</v>
          </cell>
          <cell r="D466">
            <v>0</v>
          </cell>
          <cell r="E466">
            <v>0</v>
          </cell>
          <cell r="F466">
            <v>0</v>
          </cell>
          <cell r="G466">
            <v>0</v>
          </cell>
          <cell r="H466">
            <v>0</v>
          </cell>
          <cell r="I466">
            <v>0</v>
          </cell>
          <cell r="J466">
            <v>0</v>
          </cell>
          <cell r="K466">
            <v>0</v>
          </cell>
          <cell r="L466">
            <v>0</v>
          </cell>
          <cell r="M466">
            <v>0</v>
          </cell>
          <cell r="N466">
            <v>0</v>
          </cell>
        </row>
        <row r="467">
          <cell r="A467">
            <v>7120086001</v>
          </cell>
          <cell r="C467">
            <v>0</v>
          </cell>
          <cell r="D467">
            <v>0</v>
          </cell>
          <cell r="E467">
            <v>0</v>
          </cell>
          <cell r="F467">
            <v>0</v>
          </cell>
          <cell r="G467">
            <v>0</v>
          </cell>
          <cell r="H467">
            <v>0</v>
          </cell>
          <cell r="I467">
            <v>0</v>
          </cell>
          <cell r="J467">
            <v>0</v>
          </cell>
          <cell r="K467">
            <v>0</v>
          </cell>
          <cell r="L467">
            <v>0</v>
          </cell>
          <cell r="M467">
            <v>0</v>
          </cell>
          <cell r="N467">
            <v>0</v>
          </cell>
        </row>
        <row r="468">
          <cell r="A468">
            <v>7120086002</v>
          </cell>
          <cell r="C468">
            <v>0</v>
          </cell>
          <cell r="D468">
            <v>0</v>
          </cell>
          <cell r="E468">
            <v>0</v>
          </cell>
          <cell r="F468">
            <v>0</v>
          </cell>
          <cell r="G468">
            <v>0</v>
          </cell>
          <cell r="H468">
            <v>0</v>
          </cell>
          <cell r="I468">
            <v>0</v>
          </cell>
          <cell r="J468">
            <v>0</v>
          </cell>
          <cell r="K468">
            <v>0</v>
          </cell>
          <cell r="L468">
            <v>0</v>
          </cell>
          <cell r="M468">
            <v>0</v>
          </cell>
          <cell r="N468">
            <v>0</v>
          </cell>
        </row>
        <row r="469">
          <cell r="A469">
            <v>7120086003</v>
          </cell>
          <cell r="C469">
            <v>0</v>
          </cell>
          <cell r="D469">
            <v>0</v>
          </cell>
          <cell r="E469">
            <v>0</v>
          </cell>
          <cell r="F469">
            <v>0</v>
          </cell>
          <cell r="G469">
            <v>0</v>
          </cell>
          <cell r="H469">
            <v>0</v>
          </cell>
          <cell r="I469">
            <v>0</v>
          </cell>
          <cell r="J469">
            <v>0</v>
          </cell>
          <cell r="K469">
            <v>0</v>
          </cell>
          <cell r="L469">
            <v>0</v>
          </cell>
          <cell r="M469">
            <v>0</v>
          </cell>
          <cell r="N469">
            <v>0</v>
          </cell>
        </row>
        <row r="470">
          <cell r="A470">
            <v>7120086004</v>
          </cell>
          <cell r="C470">
            <v>0</v>
          </cell>
          <cell r="D470">
            <v>0</v>
          </cell>
          <cell r="E470">
            <v>0</v>
          </cell>
          <cell r="F470">
            <v>0</v>
          </cell>
          <cell r="G470">
            <v>0</v>
          </cell>
          <cell r="H470">
            <v>0</v>
          </cell>
          <cell r="I470">
            <v>0</v>
          </cell>
          <cell r="J470">
            <v>0</v>
          </cell>
          <cell r="K470">
            <v>0</v>
          </cell>
          <cell r="L470">
            <v>0</v>
          </cell>
          <cell r="M470">
            <v>0</v>
          </cell>
          <cell r="N470">
            <v>0</v>
          </cell>
        </row>
        <row r="471">
          <cell r="A471">
            <v>7120086005</v>
          </cell>
          <cell r="C471">
            <v>0</v>
          </cell>
          <cell r="D471">
            <v>0</v>
          </cell>
          <cell r="E471">
            <v>0</v>
          </cell>
          <cell r="F471">
            <v>0</v>
          </cell>
          <cell r="G471">
            <v>0</v>
          </cell>
          <cell r="H471">
            <v>0</v>
          </cell>
          <cell r="I471">
            <v>0</v>
          </cell>
          <cell r="J471">
            <v>0</v>
          </cell>
          <cell r="K471">
            <v>0</v>
          </cell>
          <cell r="L471">
            <v>0</v>
          </cell>
          <cell r="M471">
            <v>0</v>
          </cell>
          <cell r="N471">
            <v>0</v>
          </cell>
        </row>
        <row r="472">
          <cell r="A472">
            <v>7120086006</v>
          </cell>
          <cell r="C472">
            <v>0</v>
          </cell>
          <cell r="D472">
            <v>0</v>
          </cell>
          <cell r="E472">
            <v>0</v>
          </cell>
          <cell r="F472">
            <v>0</v>
          </cell>
          <cell r="G472">
            <v>0</v>
          </cell>
          <cell r="H472">
            <v>0</v>
          </cell>
          <cell r="I472">
            <v>0</v>
          </cell>
          <cell r="J472">
            <v>0</v>
          </cell>
          <cell r="K472">
            <v>0</v>
          </cell>
          <cell r="L472">
            <v>0</v>
          </cell>
          <cell r="M472">
            <v>0</v>
          </cell>
          <cell r="N472">
            <v>0</v>
          </cell>
        </row>
        <row r="473">
          <cell r="A473">
            <v>7120087000</v>
          </cell>
          <cell r="C473">
            <v>0</v>
          </cell>
          <cell r="D473">
            <v>0</v>
          </cell>
          <cell r="E473">
            <v>0</v>
          </cell>
          <cell r="F473">
            <v>0</v>
          </cell>
          <cell r="G473">
            <v>0</v>
          </cell>
          <cell r="H473">
            <v>0</v>
          </cell>
          <cell r="I473">
            <v>0</v>
          </cell>
          <cell r="J473">
            <v>0</v>
          </cell>
          <cell r="K473">
            <v>0</v>
          </cell>
          <cell r="L473">
            <v>0</v>
          </cell>
          <cell r="M473">
            <v>0</v>
          </cell>
          <cell r="N473">
            <v>0</v>
          </cell>
        </row>
        <row r="474">
          <cell r="A474">
            <v>7120087001</v>
          </cell>
          <cell r="C474">
            <v>0</v>
          </cell>
          <cell r="D474">
            <v>0</v>
          </cell>
          <cell r="E474">
            <v>0</v>
          </cell>
          <cell r="F474">
            <v>0</v>
          </cell>
          <cell r="G474">
            <v>0</v>
          </cell>
          <cell r="H474">
            <v>0</v>
          </cell>
          <cell r="I474">
            <v>0</v>
          </cell>
          <cell r="J474">
            <v>0</v>
          </cell>
          <cell r="K474">
            <v>0</v>
          </cell>
          <cell r="L474">
            <v>0</v>
          </cell>
          <cell r="M474">
            <v>0</v>
          </cell>
          <cell r="N474">
            <v>0</v>
          </cell>
        </row>
        <row r="475">
          <cell r="A475">
            <v>7120087002</v>
          </cell>
          <cell r="C475">
            <v>0</v>
          </cell>
          <cell r="D475">
            <v>0</v>
          </cell>
          <cell r="E475">
            <v>0</v>
          </cell>
          <cell r="F475">
            <v>0</v>
          </cell>
          <cell r="G475">
            <v>0</v>
          </cell>
          <cell r="H475">
            <v>0</v>
          </cell>
          <cell r="I475">
            <v>0</v>
          </cell>
          <cell r="J475">
            <v>0</v>
          </cell>
          <cell r="K475">
            <v>0</v>
          </cell>
          <cell r="L475">
            <v>0</v>
          </cell>
          <cell r="M475">
            <v>0</v>
          </cell>
          <cell r="N475">
            <v>0</v>
          </cell>
        </row>
        <row r="476">
          <cell r="A476">
            <v>7120087003</v>
          </cell>
          <cell r="C476">
            <v>0</v>
          </cell>
          <cell r="D476">
            <v>0</v>
          </cell>
          <cell r="E476">
            <v>0</v>
          </cell>
          <cell r="F476">
            <v>0</v>
          </cell>
          <cell r="G476">
            <v>0</v>
          </cell>
          <cell r="H476">
            <v>0</v>
          </cell>
          <cell r="I476">
            <v>0</v>
          </cell>
          <cell r="J476">
            <v>0</v>
          </cell>
          <cell r="K476">
            <v>0</v>
          </cell>
          <cell r="L476">
            <v>0</v>
          </cell>
          <cell r="M476">
            <v>0</v>
          </cell>
          <cell r="N476">
            <v>0</v>
          </cell>
        </row>
        <row r="477">
          <cell r="A477">
            <v>7120088000</v>
          </cell>
          <cell r="C477">
            <v>0</v>
          </cell>
          <cell r="D477">
            <v>0</v>
          </cell>
          <cell r="E477">
            <v>0</v>
          </cell>
          <cell r="F477">
            <v>0</v>
          </cell>
          <cell r="G477">
            <v>0</v>
          </cell>
          <cell r="H477">
            <v>0</v>
          </cell>
          <cell r="I477">
            <v>0</v>
          </cell>
          <cell r="J477">
            <v>0</v>
          </cell>
          <cell r="K477">
            <v>0</v>
          </cell>
          <cell r="L477">
            <v>0</v>
          </cell>
          <cell r="M477">
            <v>0</v>
          </cell>
          <cell r="N477">
            <v>0</v>
          </cell>
        </row>
        <row r="478">
          <cell r="A478">
            <v>7120088001</v>
          </cell>
          <cell r="C478">
            <v>0</v>
          </cell>
          <cell r="D478">
            <v>0</v>
          </cell>
          <cell r="E478">
            <v>0</v>
          </cell>
          <cell r="F478">
            <v>0</v>
          </cell>
          <cell r="G478">
            <v>0</v>
          </cell>
          <cell r="H478">
            <v>0</v>
          </cell>
          <cell r="I478">
            <v>0</v>
          </cell>
          <cell r="J478">
            <v>0</v>
          </cell>
          <cell r="K478">
            <v>0</v>
          </cell>
          <cell r="L478">
            <v>0</v>
          </cell>
          <cell r="M478">
            <v>0</v>
          </cell>
          <cell r="N478">
            <v>0</v>
          </cell>
        </row>
        <row r="479">
          <cell r="A479">
            <v>7120091000</v>
          </cell>
          <cell r="C479">
            <v>0</v>
          </cell>
          <cell r="D479">
            <v>0</v>
          </cell>
          <cell r="E479">
            <v>-152610</v>
          </cell>
          <cell r="F479">
            <v>0</v>
          </cell>
          <cell r="G479">
            <v>0</v>
          </cell>
          <cell r="H479">
            <v>0</v>
          </cell>
          <cell r="I479">
            <v>0</v>
          </cell>
          <cell r="J479">
            <v>0</v>
          </cell>
          <cell r="K479">
            <v>0</v>
          </cell>
          <cell r="L479">
            <v>0</v>
          </cell>
          <cell r="M479">
            <v>0</v>
          </cell>
          <cell r="N479">
            <v>0</v>
          </cell>
        </row>
        <row r="480">
          <cell r="A480">
            <v>7120091001</v>
          </cell>
          <cell r="C480">
            <v>0</v>
          </cell>
          <cell r="D480">
            <v>0</v>
          </cell>
          <cell r="E480">
            <v>0</v>
          </cell>
          <cell r="F480">
            <v>0</v>
          </cell>
          <cell r="G480">
            <v>0</v>
          </cell>
          <cell r="H480">
            <v>0</v>
          </cell>
          <cell r="I480">
            <v>0</v>
          </cell>
          <cell r="J480">
            <v>0</v>
          </cell>
          <cell r="K480">
            <v>0</v>
          </cell>
          <cell r="L480">
            <v>0</v>
          </cell>
          <cell r="M480">
            <v>0</v>
          </cell>
          <cell r="N480">
            <v>0</v>
          </cell>
        </row>
        <row r="481">
          <cell r="A481">
            <v>7120092000</v>
          </cell>
          <cell r="C481">
            <v>-8277544.0099999905</v>
          </cell>
          <cell r="D481">
            <v>1180591.6899999902</v>
          </cell>
          <cell r="E481">
            <v>2991408.2700000103</v>
          </cell>
          <cell r="F481">
            <v>0</v>
          </cell>
          <cell r="G481">
            <v>0</v>
          </cell>
          <cell r="H481">
            <v>0</v>
          </cell>
          <cell r="I481">
            <v>0</v>
          </cell>
          <cell r="J481">
            <v>0</v>
          </cell>
          <cell r="K481">
            <v>0</v>
          </cell>
          <cell r="L481">
            <v>0</v>
          </cell>
          <cell r="M481">
            <v>0</v>
          </cell>
          <cell r="N481">
            <v>0</v>
          </cell>
        </row>
        <row r="482">
          <cell r="A482">
            <v>7120093000</v>
          </cell>
          <cell r="C482">
            <v>0</v>
          </cell>
          <cell r="D482">
            <v>0</v>
          </cell>
          <cell r="E482">
            <v>0</v>
          </cell>
          <cell r="F482">
            <v>0</v>
          </cell>
          <cell r="G482">
            <v>0</v>
          </cell>
          <cell r="H482">
            <v>0</v>
          </cell>
          <cell r="I482">
            <v>0</v>
          </cell>
          <cell r="J482">
            <v>0</v>
          </cell>
          <cell r="K482">
            <v>0</v>
          </cell>
          <cell r="L482">
            <v>0</v>
          </cell>
          <cell r="M482">
            <v>0</v>
          </cell>
          <cell r="N482">
            <v>0</v>
          </cell>
        </row>
        <row r="483">
          <cell r="A483">
            <v>7120097000</v>
          </cell>
          <cell r="C483">
            <v>0</v>
          </cell>
          <cell r="D483">
            <v>0</v>
          </cell>
          <cell r="E483">
            <v>0</v>
          </cell>
          <cell r="F483">
            <v>0</v>
          </cell>
          <cell r="G483">
            <v>0</v>
          </cell>
          <cell r="H483">
            <v>0</v>
          </cell>
          <cell r="I483">
            <v>0</v>
          </cell>
          <cell r="J483">
            <v>0</v>
          </cell>
          <cell r="K483">
            <v>0</v>
          </cell>
          <cell r="L483">
            <v>0</v>
          </cell>
          <cell r="M483">
            <v>0</v>
          </cell>
          <cell r="N483">
            <v>0</v>
          </cell>
        </row>
        <row r="484">
          <cell r="A484">
            <v>7120099200</v>
          </cell>
          <cell r="C484">
            <v>0</v>
          </cell>
          <cell r="D484">
            <v>0</v>
          </cell>
          <cell r="E484">
            <v>0</v>
          </cell>
          <cell r="F484">
            <v>0</v>
          </cell>
          <cell r="G484">
            <v>0</v>
          </cell>
          <cell r="H484">
            <v>0</v>
          </cell>
          <cell r="I484">
            <v>0</v>
          </cell>
          <cell r="J484">
            <v>0</v>
          </cell>
          <cell r="K484">
            <v>0</v>
          </cell>
          <cell r="L484">
            <v>0</v>
          </cell>
          <cell r="M484">
            <v>0</v>
          </cell>
          <cell r="N484">
            <v>0</v>
          </cell>
        </row>
        <row r="485">
          <cell r="A485">
            <v>7120099990</v>
          </cell>
          <cell r="C485">
            <v>0</v>
          </cell>
          <cell r="D485">
            <v>0</v>
          </cell>
          <cell r="E485">
            <v>0</v>
          </cell>
          <cell r="F485">
            <v>0</v>
          </cell>
          <cell r="G485">
            <v>0</v>
          </cell>
          <cell r="H485">
            <v>0</v>
          </cell>
          <cell r="I485">
            <v>0</v>
          </cell>
          <cell r="J485">
            <v>0</v>
          </cell>
          <cell r="K485">
            <v>0</v>
          </cell>
          <cell r="L485">
            <v>0</v>
          </cell>
          <cell r="M485">
            <v>0</v>
          </cell>
          <cell r="N485">
            <v>0</v>
          </cell>
        </row>
        <row r="486">
          <cell r="A486">
            <v>7140001000</v>
          </cell>
          <cell r="C486">
            <v>0</v>
          </cell>
          <cell r="D486">
            <v>0</v>
          </cell>
          <cell r="E486">
            <v>0</v>
          </cell>
          <cell r="F486">
            <v>0</v>
          </cell>
          <cell r="G486">
            <v>0</v>
          </cell>
          <cell r="H486">
            <v>0</v>
          </cell>
          <cell r="I486">
            <v>0</v>
          </cell>
          <cell r="J486">
            <v>0</v>
          </cell>
          <cell r="K486">
            <v>0</v>
          </cell>
          <cell r="L486">
            <v>0</v>
          </cell>
          <cell r="M486">
            <v>0</v>
          </cell>
          <cell r="N486">
            <v>0</v>
          </cell>
        </row>
        <row r="487">
          <cell r="A487">
            <v>7140002000</v>
          </cell>
          <cell r="C487">
            <v>0</v>
          </cell>
          <cell r="D487">
            <v>0</v>
          </cell>
          <cell r="E487">
            <v>0</v>
          </cell>
          <cell r="F487">
            <v>0</v>
          </cell>
          <cell r="G487">
            <v>0</v>
          </cell>
          <cell r="H487">
            <v>0</v>
          </cell>
          <cell r="I487">
            <v>0</v>
          </cell>
          <cell r="J487">
            <v>0</v>
          </cell>
          <cell r="K487">
            <v>0</v>
          </cell>
          <cell r="L487">
            <v>0</v>
          </cell>
          <cell r="M487">
            <v>0</v>
          </cell>
          <cell r="N487">
            <v>0</v>
          </cell>
        </row>
        <row r="488">
          <cell r="A488">
            <v>7140014000</v>
          </cell>
          <cell r="C488">
            <v>0</v>
          </cell>
          <cell r="D488">
            <v>0</v>
          </cell>
          <cell r="E488">
            <v>0</v>
          </cell>
          <cell r="F488">
            <v>0</v>
          </cell>
          <cell r="G488">
            <v>0</v>
          </cell>
          <cell r="H488">
            <v>0</v>
          </cell>
          <cell r="I488">
            <v>0</v>
          </cell>
          <cell r="J488">
            <v>0</v>
          </cell>
          <cell r="K488">
            <v>0</v>
          </cell>
          <cell r="L488">
            <v>0</v>
          </cell>
          <cell r="M488">
            <v>0</v>
          </cell>
          <cell r="N488">
            <v>0</v>
          </cell>
        </row>
        <row r="489">
          <cell r="A489">
            <v>7170001000</v>
          </cell>
          <cell r="C489">
            <v>0</v>
          </cell>
          <cell r="D489">
            <v>0</v>
          </cell>
          <cell r="E489">
            <v>0</v>
          </cell>
          <cell r="F489">
            <v>0</v>
          </cell>
          <cell r="G489">
            <v>0</v>
          </cell>
          <cell r="H489">
            <v>0</v>
          </cell>
          <cell r="I489">
            <v>0</v>
          </cell>
          <cell r="J489">
            <v>0</v>
          </cell>
          <cell r="K489">
            <v>0</v>
          </cell>
          <cell r="L489">
            <v>0</v>
          </cell>
          <cell r="M489">
            <v>0</v>
          </cell>
          <cell r="N489">
            <v>0</v>
          </cell>
        </row>
        <row r="490">
          <cell r="A490">
            <v>7170002000</v>
          </cell>
          <cell r="C490">
            <v>0</v>
          </cell>
          <cell r="D490">
            <v>0</v>
          </cell>
          <cell r="E490">
            <v>0</v>
          </cell>
          <cell r="F490">
            <v>0</v>
          </cell>
          <cell r="G490">
            <v>0</v>
          </cell>
          <cell r="H490">
            <v>0</v>
          </cell>
          <cell r="I490">
            <v>0</v>
          </cell>
          <cell r="J490">
            <v>0</v>
          </cell>
          <cell r="K490">
            <v>0</v>
          </cell>
          <cell r="L490">
            <v>0</v>
          </cell>
          <cell r="M490">
            <v>0</v>
          </cell>
          <cell r="N490">
            <v>0</v>
          </cell>
        </row>
        <row r="491">
          <cell r="A491">
            <v>7170014000</v>
          </cell>
          <cell r="C491">
            <v>0</v>
          </cell>
          <cell r="D491">
            <v>0</v>
          </cell>
          <cell r="E491">
            <v>0</v>
          </cell>
          <cell r="F491">
            <v>0</v>
          </cell>
          <cell r="G491">
            <v>0</v>
          </cell>
          <cell r="H491">
            <v>0</v>
          </cell>
          <cell r="I491">
            <v>0</v>
          </cell>
          <cell r="J491">
            <v>0</v>
          </cell>
          <cell r="K491">
            <v>0</v>
          </cell>
          <cell r="L491">
            <v>0</v>
          </cell>
          <cell r="M491">
            <v>0</v>
          </cell>
          <cell r="N491">
            <v>0</v>
          </cell>
        </row>
        <row r="492">
          <cell r="A492">
            <v>7180001000</v>
          </cell>
          <cell r="C492">
            <v>0</v>
          </cell>
          <cell r="D492">
            <v>0</v>
          </cell>
          <cell r="E492">
            <v>0</v>
          </cell>
          <cell r="F492">
            <v>0</v>
          </cell>
          <cell r="G492">
            <v>0</v>
          </cell>
          <cell r="H492">
            <v>0</v>
          </cell>
          <cell r="I492">
            <v>0</v>
          </cell>
          <cell r="J492">
            <v>0</v>
          </cell>
          <cell r="K492">
            <v>0</v>
          </cell>
          <cell r="L492">
            <v>0</v>
          </cell>
          <cell r="M492">
            <v>0</v>
          </cell>
          <cell r="N492">
            <v>0</v>
          </cell>
        </row>
        <row r="493">
          <cell r="A493">
            <v>7180002000</v>
          </cell>
          <cell r="C493">
            <v>0</v>
          </cell>
          <cell r="D493">
            <v>0</v>
          </cell>
          <cell r="E493">
            <v>0</v>
          </cell>
          <cell r="F493">
            <v>0</v>
          </cell>
          <cell r="G493">
            <v>0</v>
          </cell>
          <cell r="H493">
            <v>0</v>
          </cell>
          <cell r="I493">
            <v>0</v>
          </cell>
          <cell r="J493">
            <v>0</v>
          </cell>
          <cell r="K493">
            <v>0</v>
          </cell>
          <cell r="L493">
            <v>0</v>
          </cell>
          <cell r="M493">
            <v>0</v>
          </cell>
          <cell r="N493">
            <v>0</v>
          </cell>
        </row>
        <row r="494">
          <cell r="A494">
            <v>7180014000</v>
          </cell>
          <cell r="C494">
            <v>0</v>
          </cell>
          <cell r="D494">
            <v>0</v>
          </cell>
          <cell r="E494">
            <v>0</v>
          </cell>
          <cell r="F494">
            <v>0</v>
          </cell>
          <cell r="G494">
            <v>0</v>
          </cell>
          <cell r="H494">
            <v>0</v>
          </cell>
          <cell r="I494">
            <v>0</v>
          </cell>
          <cell r="J494">
            <v>0</v>
          </cell>
          <cell r="K494">
            <v>0</v>
          </cell>
          <cell r="L494">
            <v>0</v>
          </cell>
          <cell r="M494">
            <v>0</v>
          </cell>
          <cell r="N494">
            <v>0</v>
          </cell>
        </row>
        <row r="495">
          <cell r="A495">
            <v>7200000001</v>
          </cell>
          <cell r="C495">
            <v>0</v>
          </cell>
          <cell r="D495">
            <v>0</v>
          </cell>
          <cell r="E495">
            <v>0</v>
          </cell>
          <cell r="F495">
            <v>0</v>
          </cell>
          <cell r="G495">
            <v>0</v>
          </cell>
          <cell r="H495">
            <v>0</v>
          </cell>
          <cell r="I495">
            <v>0</v>
          </cell>
          <cell r="J495">
            <v>0</v>
          </cell>
          <cell r="K495">
            <v>0</v>
          </cell>
          <cell r="L495">
            <v>0</v>
          </cell>
          <cell r="M495">
            <v>0</v>
          </cell>
          <cell r="N495">
            <v>0</v>
          </cell>
        </row>
        <row r="496">
          <cell r="A496">
            <v>7211001000</v>
          </cell>
          <cell r="C496">
            <v>0</v>
          </cell>
          <cell r="D496">
            <v>0</v>
          </cell>
          <cell r="E496">
            <v>0</v>
          </cell>
          <cell r="F496">
            <v>0</v>
          </cell>
          <cell r="G496">
            <v>0</v>
          </cell>
          <cell r="H496">
            <v>0</v>
          </cell>
          <cell r="I496">
            <v>0</v>
          </cell>
          <cell r="J496">
            <v>0</v>
          </cell>
          <cell r="K496">
            <v>0</v>
          </cell>
          <cell r="L496">
            <v>0</v>
          </cell>
          <cell r="M496">
            <v>0</v>
          </cell>
          <cell r="N496">
            <v>0</v>
          </cell>
        </row>
        <row r="497">
          <cell r="A497">
            <v>7211002000</v>
          </cell>
          <cell r="C497">
            <v>0</v>
          </cell>
          <cell r="D497">
            <v>0</v>
          </cell>
          <cell r="E497">
            <v>0</v>
          </cell>
          <cell r="F497">
            <v>0</v>
          </cell>
          <cell r="G497">
            <v>0</v>
          </cell>
          <cell r="H497">
            <v>0</v>
          </cell>
          <cell r="I497">
            <v>0</v>
          </cell>
          <cell r="J497">
            <v>0</v>
          </cell>
          <cell r="K497">
            <v>0</v>
          </cell>
          <cell r="L497">
            <v>0</v>
          </cell>
          <cell r="M497">
            <v>0</v>
          </cell>
          <cell r="N497">
            <v>0</v>
          </cell>
        </row>
        <row r="498">
          <cell r="A498">
            <v>7211003000</v>
          </cell>
          <cell r="C498">
            <v>0</v>
          </cell>
          <cell r="D498">
            <v>0</v>
          </cell>
          <cell r="E498">
            <v>0</v>
          </cell>
          <cell r="F498">
            <v>0</v>
          </cell>
          <cell r="G498">
            <v>0</v>
          </cell>
          <cell r="H498">
            <v>0</v>
          </cell>
          <cell r="I498">
            <v>0</v>
          </cell>
          <cell r="J498">
            <v>0</v>
          </cell>
          <cell r="K498">
            <v>0</v>
          </cell>
          <cell r="L498">
            <v>0</v>
          </cell>
          <cell r="M498">
            <v>0</v>
          </cell>
          <cell r="N498">
            <v>0</v>
          </cell>
        </row>
        <row r="499">
          <cell r="A499">
            <v>7211013000</v>
          </cell>
          <cell r="C499">
            <v>0</v>
          </cell>
          <cell r="D499">
            <v>0</v>
          </cell>
          <cell r="E499">
            <v>0</v>
          </cell>
          <cell r="F499">
            <v>0</v>
          </cell>
          <cell r="G499">
            <v>0</v>
          </cell>
          <cell r="H499">
            <v>0</v>
          </cell>
          <cell r="I499">
            <v>0</v>
          </cell>
          <cell r="J499">
            <v>0</v>
          </cell>
          <cell r="K499">
            <v>0</v>
          </cell>
          <cell r="L499">
            <v>0</v>
          </cell>
          <cell r="M499">
            <v>0</v>
          </cell>
          <cell r="N499">
            <v>0</v>
          </cell>
        </row>
        <row r="500">
          <cell r="A500">
            <v>7211014000</v>
          </cell>
          <cell r="C500">
            <v>0</v>
          </cell>
          <cell r="D500">
            <v>0</v>
          </cell>
          <cell r="E500">
            <v>0</v>
          </cell>
          <cell r="F500">
            <v>0</v>
          </cell>
          <cell r="G500">
            <v>0</v>
          </cell>
          <cell r="H500">
            <v>0</v>
          </cell>
          <cell r="I500">
            <v>0</v>
          </cell>
          <cell r="J500">
            <v>0</v>
          </cell>
          <cell r="K500">
            <v>0</v>
          </cell>
          <cell r="L500">
            <v>0</v>
          </cell>
          <cell r="M500">
            <v>0</v>
          </cell>
          <cell r="N500">
            <v>0</v>
          </cell>
        </row>
        <row r="501">
          <cell r="A501">
            <v>7211501000</v>
          </cell>
          <cell r="C501">
            <v>0</v>
          </cell>
          <cell r="D501">
            <v>0</v>
          </cell>
          <cell r="E501">
            <v>0</v>
          </cell>
          <cell r="F501">
            <v>0</v>
          </cell>
          <cell r="G501">
            <v>0</v>
          </cell>
          <cell r="H501">
            <v>0</v>
          </cell>
          <cell r="I501">
            <v>0</v>
          </cell>
          <cell r="J501">
            <v>0</v>
          </cell>
          <cell r="K501">
            <v>0</v>
          </cell>
          <cell r="L501">
            <v>0</v>
          </cell>
          <cell r="M501">
            <v>0</v>
          </cell>
          <cell r="N501">
            <v>0</v>
          </cell>
        </row>
        <row r="502">
          <cell r="A502">
            <v>7213501000</v>
          </cell>
          <cell r="C502">
            <v>0</v>
          </cell>
          <cell r="D502">
            <v>0</v>
          </cell>
          <cell r="E502">
            <v>0</v>
          </cell>
          <cell r="F502">
            <v>0</v>
          </cell>
          <cell r="G502">
            <v>0</v>
          </cell>
          <cell r="H502">
            <v>0</v>
          </cell>
          <cell r="I502">
            <v>0</v>
          </cell>
          <cell r="J502">
            <v>0</v>
          </cell>
          <cell r="K502">
            <v>0</v>
          </cell>
          <cell r="L502">
            <v>0</v>
          </cell>
          <cell r="M502">
            <v>0</v>
          </cell>
          <cell r="N502">
            <v>0</v>
          </cell>
        </row>
        <row r="503">
          <cell r="A503">
            <v>7219010000</v>
          </cell>
          <cell r="C503">
            <v>0</v>
          </cell>
          <cell r="D503">
            <v>0</v>
          </cell>
          <cell r="E503">
            <v>0</v>
          </cell>
          <cell r="F503">
            <v>0</v>
          </cell>
          <cell r="G503">
            <v>0</v>
          </cell>
          <cell r="H503">
            <v>0</v>
          </cell>
          <cell r="I503">
            <v>0</v>
          </cell>
          <cell r="J503">
            <v>0</v>
          </cell>
          <cell r="K503">
            <v>0</v>
          </cell>
          <cell r="L503">
            <v>0</v>
          </cell>
          <cell r="M503">
            <v>0</v>
          </cell>
          <cell r="N503">
            <v>0</v>
          </cell>
        </row>
        <row r="504">
          <cell r="A504">
            <v>7250005000</v>
          </cell>
          <cell r="C504">
            <v>0</v>
          </cell>
          <cell r="D504">
            <v>0</v>
          </cell>
          <cell r="E504">
            <v>0</v>
          </cell>
          <cell r="F504">
            <v>0</v>
          </cell>
          <cell r="G504">
            <v>0</v>
          </cell>
          <cell r="H504">
            <v>0</v>
          </cell>
          <cell r="I504">
            <v>0</v>
          </cell>
          <cell r="J504">
            <v>0</v>
          </cell>
          <cell r="K504">
            <v>0</v>
          </cell>
          <cell r="L504">
            <v>0</v>
          </cell>
          <cell r="M504">
            <v>0</v>
          </cell>
          <cell r="N504">
            <v>0</v>
          </cell>
        </row>
        <row r="505">
          <cell r="A505">
            <v>7250099000</v>
          </cell>
          <cell r="C505">
            <v>0</v>
          </cell>
          <cell r="D505">
            <v>0</v>
          </cell>
          <cell r="E505">
            <v>0</v>
          </cell>
          <cell r="F505">
            <v>0</v>
          </cell>
          <cell r="G505">
            <v>0</v>
          </cell>
          <cell r="H505">
            <v>0</v>
          </cell>
          <cell r="I505">
            <v>0</v>
          </cell>
          <cell r="J505">
            <v>0</v>
          </cell>
          <cell r="K505">
            <v>0</v>
          </cell>
          <cell r="L505">
            <v>0</v>
          </cell>
          <cell r="M505">
            <v>0</v>
          </cell>
          <cell r="N505">
            <v>0</v>
          </cell>
        </row>
        <row r="506">
          <cell r="A506">
            <v>7280052000</v>
          </cell>
          <cell r="C506">
            <v>0</v>
          </cell>
          <cell r="D506">
            <v>0</v>
          </cell>
          <cell r="E506">
            <v>0</v>
          </cell>
          <cell r="F506">
            <v>0</v>
          </cell>
          <cell r="G506">
            <v>0</v>
          </cell>
          <cell r="H506">
            <v>0</v>
          </cell>
          <cell r="I506">
            <v>0</v>
          </cell>
          <cell r="J506">
            <v>0</v>
          </cell>
          <cell r="K506">
            <v>0</v>
          </cell>
          <cell r="L506">
            <v>0</v>
          </cell>
          <cell r="M506">
            <v>0</v>
          </cell>
          <cell r="N506">
            <v>0</v>
          </cell>
        </row>
        <row r="507">
          <cell r="A507">
            <v>7280099000</v>
          </cell>
          <cell r="C507">
            <v>0</v>
          </cell>
          <cell r="D507">
            <v>0</v>
          </cell>
          <cell r="E507">
            <v>0</v>
          </cell>
          <cell r="F507">
            <v>0</v>
          </cell>
          <cell r="G507">
            <v>0</v>
          </cell>
          <cell r="H507">
            <v>0</v>
          </cell>
          <cell r="I507">
            <v>0</v>
          </cell>
          <cell r="J507">
            <v>0</v>
          </cell>
          <cell r="K507">
            <v>0</v>
          </cell>
          <cell r="L507">
            <v>0</v>
          </cell>
          <cell r="M507">
            <v>0</v>
          </cell>
          <cell r="N507">
            <v>0</v>
          </cell>
        </row>
        <row r="508">
          <cell r="A508">
            <v>7300000001</v>
          </cell>
          <cell r="C508">
            <v>0</v>
          </cell>
          <cell r="D508">
            <v>0</v>
          </cell>
          <cell r="E508">
            <v>0</v>
          </cell>
          <cell r="F508">
            <v>0</v>
          </cell>
          <cell r="G508">
            <v>0</v>
          </cell>
          <cell r="H508">
            <v>0</v>
          </cell>
          <cell r="I508">
            <v>0</v>
          </cell>
          <cell r="J508">
            <v>0</v>
          </cell>
          <cell r="K508">
            <v>0</v>
          </cell>
          <cell r="L508">
            <v>0</v>
          </cell>
          <cell r="M508">
            <v>0</v>
          </cell>
          <cell r="N508">
            <v>0</v>
          </cell>
        </row>
        <row r="509">
          <cell r="A509">
            <v>7310001000</v>
          </cell>
          <cell r="C509">
            <v>-530.46</v>
          </cell>
          <cell r="D509">
            <v>-530.46</v>
          </cell>
          <cell r="E509">
            <v>-545.57999999999993</v>
          </cell>
          <cell r="F509">
            <v>0</v>
          </cell>
          <cell r="G509">
            <v>0</v>
          </cell>
          <cell r="H509">
            <v>0</v>
          </cell>
          <cell r="I509">
            <v>0</v>
          </cell>
          <cell r="J509">
            <v>0</v>
          </cell>
          <cell r="K509">
            <v>0</v>
          </cell>
          <cell r="L509">
            <v>0</v>
          </cell>
          <cell r="M509">
            <v>0</v>
          </cell>
          <cell r="N509">
            <v>0</v>
          </cell>
        </row>
        <row r="510">
          <cell r="A510">
            <v>7310002000</v>
          </cell>
          <cell r="C510">
            <v>0</v>
          </cell>
          <cell r="D510">
            <v>0</v>
          </cell>
          <cell r="E510">
            <v>0</v>
          </cell>
          <cell r="F510">
            <v>0</v>
          </cell>
          <cell r="G510">
            <v>0</v>
          </cell>
          <cell r="H510">
            <v>0</v>
          </cell>
          <cell r="I510">
            <v>0</v>
          </cell>
          <cell r="J510">
            <v>0</v>
          </cell>
          <cell r="K510">
            <v>0</v>
          </cell>
          <cell r="L510">
            <v>0</v>
          </cell>
          <cell r="M510">
            <v>0</v>
          </cell>
          <cell r="N510">
            <v>0</v>
          </cell>
        </row>
        <row r="511">
          <cell r="A511">
            <v>7320001000</v>
          </cell>
          <cell r="C511">
            <v>0</v>
          </cell>
          <cell r="D511">
            <v>0</v>
          </cell>
          <cell r="E511">
            <v>0</v>
          </cell>
          <cell r="F511">
            <v>0</v>
          </cell>
          <cell r="G511">
            <v>0</v>
          </cell>
          <cell r="H511">
            <v>0</v>
          </cell>
          <cell r="I511">
            <v>0</v>
          </cell>
          <cell r="J511">
            <v>0</v>
          </cell>
          <cell r="K511">
            <v>0</v>
          </cell>
          <cell r="L511">
            <v>0</v>
          </cell>
          <cell r="M511">
            <v>0</v>
          </cell>
          <cell r="N511">
            <v>0</v>
          </cell>
        </row>
        <row r="512">
          <cell r="A512">
            <v>7320006000</v>
          </cell>
          <cell r="C512">
            <v>0</v>
          </cell>
          <cell r="D512">
            <v>0</v>
          </cell>
          <cell r="E512">
            <v>0</v>
          </cell>
          <cell r="F512">
            <v>0</v>
          </cell>
          <cell r="G512">
            <v>0</v>
          </cell>
          <cell r="H512">
            <v>0</v>
          </cell>
          <cell r="I512">
            <v>0</v>
          </cell>
          <cell r="J512">
            <v>0</v>
          </cell>
          <cell r="K512">
            <v>0</v>
          </cell>
          <cell r="L512">
            <v>0</v>
          </cell>
          <cell r="M512">
            <v>0</v>
          </cell>
          <cell r="N512">
            <v>0</v>
          </cell>
        </row>
        <row r="513">
          <cell r="A513">
            <v>7340001000</v>
          </cell>
          <cell r="C513">
            <v>0</v>
          </cell>
          <cell r="D513">
            <v>0</v>
          </cell>
          <cell r="E513">
            <v>0</v>
          </cell>
          <cell r="F513">
            <v>0</v>
          </cell>
          <cell r="G513">
            <v>0</v>
          </cell>
          <cell r="H513">
            <v>0</v>
          </cell>
          <cell r="I513">
            <v>0</v>
          </cell>
          <cell r="J513">
            <v>0</v>
          </cell>
          <cell r="K513">
            <v>0</v>
          </cell>
          <cell r="L513">
            <v>0</v>
          </cell>
          <cell r="M513">
            <v>0</v>
          </cell>
          <cell r="N513">
            <v>0</v>
          </cell>
        </row>
        <row r="514">
          <cell r="A514">
            <v>7360001000</v>
          </cell>
          <cell r="C514">
            <v>0</v>
          </cell>
          <cell r="D514">
            <v>0</v>
          </cell>
          <cell r="E514">
            <v>0</v>
          </cell>
          <cell r="F514">
            <v>0</v>
          </cell>
          <cell r="G514">
            <v>0</v>
          </cell>
          <cell r="H514">
            <v>0</v>
          </cell>
          <cell r="I514">
            <v>0</v>
          </cell>
          <cell r="J514">
            <v>0</v>
          </cell>
          <cell r="K514">
            <v>0</v>
          </cell>
          <cell r="L514">
            <v>0</v>
          </cell>
          <cell r="M514">
            <v>0</v>
          </cell>
          <cell r="N514">
            <v>0</v>
          </cell>
        </row>
        <row r="515">
          <cell r="A515">
            <v>7380000000</v>
          </cell>
          <cell r="C515">
            <v>0</v>
          </cell>
          <cell r="D515">
            <v>0</v>
          </cell>
          <cell r="E515">
            <v>0</v>
          </cell>
          <cell r="F515">
            <v>0</v>
          </cell>
          <cell r="G515">
            <v>0</v>
          </cell>
          <cell r="H515">
            <v>0</v>
          </cell>
          <cell r="I515">
            <v>0</v>
          </cell>
          <cell r="J515">
            <v>0</v>
          </cell>
          <cell r="K515">
            <v>0</v>
          </cell>
          <cell r="L515">
            <v>0</v>
          </cell>
          <cell r="M515">
            <v>0</v>
          </cell>
          <cell r="N515">
            <v>0</v>
          </cell>
        </row>
        <row r="516">
          <cell r="A516">
            <v>7380001000</v>
          </cell>
          <cell r="C516">
            <v>0</v>
          </cell>
          <cell r="D516">
            <v>0</v>
          </cell>
          <cell r="E516">
            <v>0</v>
          </cell>
          <cell r="F516">
            <v>0</v>
          </cell>
          <cell r="G516">
            <v>0</v>
          </cell>
          <cell r="H516">
            <v>0</v>
          </cell>
          <cell r="I516">
            <v>0</v>
          </cell>
          <cell r="J516">
            <v>0</v>
          </cell>
          <cell r="K516">
            <v>0</v>
          </cell>
          <cell r="L516">
            <v>0</v>
          </cell>
          <cell r="M516">
            <v>0</v>
          </cell>
          <cell r="N516">
            <v>0</v>
          </cell>
        </row>
        <row r="517">
          <cell r="A517">
            <v>7380002000</v>
          </cell>
          <cell r="C517">
            <v>0</v>
          </cell>
          <cell r="D517">
            <v>0</v>
          </cell>
          <cell r="E517">
            <v>0</v>
          </cell>
          <cell r="F517">
            <v>0</v>
          </cell>
          <cell r="G517">
            <v>0</v>
          </cell>
          <cell r="H517">
            <v>0</v>
          </cell>
          <cell r="I517">
            <v>0</v>
          </cell>
          <cell r="J517">
            <v>0</v>
          </cell>
          <cell r="K517">
            <v>0</v>
          </cell>
          <cell r="L517">
            <v>0</v>
          </cell>
          <cell r="M517">
            <v>0</v>
          </cell>
          <cell r="N517">
            <v>0</v>
          </cell>
        </row>
        <row r="518">
          <cell r="A518">
            <v>7380003000</v>
          </cell>
          <cell r="C518">
            <v>0</v>
          </cell>
          <cell r="D518">
            <v>0</v>
          </cell>
          <cell r="E518">
            <v>0</v>
          </cell>
          <cell r="F518">
            <v>0</v>
          </cell>
          <cell r="G518">
            <v>0</v>
          </cell>
          <cell r="H518">
            <v>0</v>
          </cell>
          <cell r="I518">
            <v>0</v>
          </cell>
          <cell r="J518">
            <v>0</v>
          </cell>
          <cell r="K518">
            <v>0</v>
          </cell>
          <cell r="L518">
            <v>0</v>
          </cell>
          <cell r="M518">
            <v>0</v>
          </cell>
          <cell r="N518">
            <v>0</v>
          </cell>
        </row>
        <row r="519">
          <cell r="A519">
            <v>7380004000</v>
          </cell>
          <cell r="C519">
            <v>0</v>
          </cell>
          <cell r="D519">
            <v>0</v>
          </cell>
          <cell r="E519">
            <v>0</v>
          </cell>
          <cell r="F519">
            <v>0</v>
          </cell>
          <cell r="G519">
            <v>0</v>
          </cell>
          <cell r="H519">
            <v>0</v>
          </cell>
          <cell r="I519">
            <v>0</v>
          </cell>
          <cell r="J519">
            <v>0</v>
          </cell>
          <cell r="K519">
            <v>0</v>
          </cell>
          <cell r="L519">
            <v>0</v>
          </cell>
          <cell r="M519">
            <v>0</v>
          </cell>
          <cell r="N519">
            <v>0</v>
          </cell>
        </row>
        <row r="520">
          <cell r="A520">
            <v>7380005000</v>
          </cell>
          <cell r="C520">
            <v>0</v>
          </cell>
          <cell r="D520">
            <v>0</v>
          </cell>
          <cell r="E520">
            <v>0</v>
          </cell>
          <cell r="F520">
            <v>0</v>
          </cell>
          <cell r="G520">
            <v>0</v>
          </cell>
          <cell r="H520">
            <v>0</v>
          </cell>
          <cell r="I520">
            <v>0</v>
          </cell>
          <cell r="J520">
            <v>0</v>
          </cell>
          <cell r="K520">
            <v>0</v>
          </cell>
          <cell r="L520">
            <v>0</v>
          </cell>
          <cell r="M520">
            <v>0</v>
          </cell>
          <cell r="N520">
            <v>0</v>
          </cell>
        </row>
        <row r="521">
          <cell r="A521">
            <v>7380099000</v>
          </cell>
          <cell r="C521">
            <v>0</v>
          </cell>
          <cell r="D521">
            <v>0</v>
          </cell>
          <cell r="E521">
            <v>0</v>
          </cell>
          <cell r="F521">
            <v>0</v>
          </cell>
          <cell r="G521">
            <v>0</v>
          </cell>
          <cell r="H521">
            <v>0</v>
          </cell>
          <cell r="I521">
            <v>0</v>
          </cell>
          <cell r="J521">
            <v>0</v>
          </cell>
          <cell r="K521">
            <v>0</v>
          </cell>
          <cell r="L521">
            <v>0</v>
          </cell>
          <cell r="M521">
            <v>0</v>
          </cell>
          <cell r="N521">
            <v>0</v>
          </cell>
        </row>
        <row r="522">
          <cell r="A522">
            <v>7400000001</v>
          </cell>
          <cell r="C522">
            <v>0</v>
          </cell>
          <cell r="D522">
            <v>0</v>
          </cell>
          <cell r="E522">
            <v>0</v>
          </cell>
          <cell r="F522">
            <v>0</v>
          </cell>
          <cell r="G522">
            <v>0</v>
          </cell>
          <cell r="H522">
            <v>0</v>
          </cell>
          <cell r="I522">
            <v>0</v>
          </cell>
          <cell r="J522">
            <v>0</v>
          </cell>
          <cell r="K522">
            <v>0</v>
          </cell>
          <cell r="L522">
            <v>0</v>
          </cell>
          <cell r="M522">
            <v>0</v>
          </cell>
          <cell r="N522">
            <v>0</v>
          </cell>
        </row>
        <row r="523">
          <cell r="A523">
            <v>7410001000</v>
          </cell>
          <cell r="C523">
            <v>0</v>
          </cell>
          <cell r="D523">
            <v>0</v>
          </cell>
          <cell r="E523">
            <v>0</v>
          </cell>
          <cell r="F523">
            <v>0</v>
          </cell>
          <cell r="G523">
            <v>0</v>
          </cell>
          <cell r="H523">
            <v>0</v>
          </cell>
          <cell r="I523">
            <v>0</v>
          </cell>
          <cell r="J523">
            <v>0</v>
          </cell>
          <cell r="K523">
            <v>0</v>
          </cell>
          <cell r="L523">
            <v>0</v>
          </cell>
          <cell r="M523">
            <v>0</v>
          </cell>
          <cell r="N523">
            <v>0</v>
          </cell>
        </row>
        <row r="524">
          <cell r="A524">
            <v>7480001000</v>
          </cell>
          <cell r="C524">
            <v>0</v>
          </cell>
          <cell r="D524">
            <v>0</v>
          </cell>
          <cell r="E524">
            <v>0</v>
          </cell>
          <cell r="F524">
            <v>0</v>
          </cell>
          <cell r="G524">
            <v>0</v>
          </cell>
          <cell r="H524">
            <v>0</v>
          </cell>
          <cell r="I524">
            <v>0</v>
          </cell>
          <cell r="J524">
            <v>0</v>
          </cell>
          <cell r="K524">
            <v>0</v>
          </cell>
          <cell r="L524">
            <v>0</v>
          </cell>
          <cell r="M524">
            <v>0</v>
          </cell>
          <cell r="N524">
            <v>0</v>
          </cell>
        </row>
        <row r="525">
          <cell r="A525">
            <v>7500000001</v>
          </cell>
          <cell r="C525">
            <v>0</v>
          </cell>
          <cell r="D525">
            <v>0</v>
          </cell>
          <cell r="E525">
            <v>0</v>
          </cell>
          <cell r="F525">
            <v>0</v>
          </cell>
          <cell r="G525">
            <v>0</v>
          </cell>
          <cell r="H525">
            <v>0</v>
          </cell>
          <cell r="I525">
            <v>0</v>
          </cell>
          <cell r="J525">
            <v>0</v>
          </cell>
          <cell r="K525">
            <v>0</v>
          </cell>
          <cell r="L525">
            <v>0</v>
          </cell>
          <cell r="M525">
            <v>0</v>
          </cell>
          <cell r="N525">
            <v>0</v>
          </cell>
        </row>
        <row r="526">
          <cell r="A526">
            <v>7540001000</v>
          </cell>
          <cell r="C526">
            <v>0</v>
          </cell>
          <cell r="D526">
            <v>0</v>
          </cell>
          <cell r="E526">
            <v>0</v>
          </cell>
          <cell r="F526">
            <v>0</v>
          </cell>
          <cell r="G526">
            <v>0</v>
          </cell>
          <cell r="H526">
            <v>0</v>
          </cell>
          <cell r="I526">
            <v>0</v>
          </cell>
          <cell r="J526">
            <v>0</v>
          </cell>
          <cell r="K526">
            <v>0</v>
          </cell>
          <cell r="L526">
            <v>0</v>
          </cell>
          <cell r="M526">
            <v>0</v>
          </cell>
          <cell r="N526">
            <v>0</v>
          </cell>
        </row>
        <row r="527">
          <cell r="A527">
            <v>7540002000</v>
          </cell>
          <cell r="C527">
            <v>0</v>
          </cell>
          <cell r="D527">
            <v>0</v>
          </cell>
          <cell r="E527">
            <v>0</v>
          </cell>
          <cell r="F527">
            <v>0</v>
          </cell>
          <cell r="G527">
            <v>0</v>
          </cell>
          <cell r="H527">
            <v>0</v>
          </cell>
          <cell r="I527">
            <v>0</v>
          </cell>
          <cell r="J527">
            <v>0</v>
          </cell>
          <cell r="K527">
            <v>0</v>
          </cell>
          <cell r="L527">
            <v>0</v>
          </cell>
          <cell r="M527">
            <v>0</v>
          </cell>
          <cell r="N527">
            <v>0</v>
          </cell>
        </row>
        <row r="528">
          <cell r="A528">
            <v>7540003000</v>
          </cell>
          <cell r="C528">
            <v>-120.76</v>
          </cell>
          <cell r="D528">
            <v>-98.27</v>
          </cell>
          <cell r="E528">
            <v>-111.95000000000002</v>
          </cell>
          <cell r="F528">
            <v>0</v>
          </cell>
          <cell r="G528">
            <v>0</v>
          </cell>
          <cell r="H528">
            <v>0</v>
          </cell>
          <cell r="I528">
            <v>0</v>
          </cell>
          <cell r="J528">
            <v>0</v>
          </cell>
          <cell r="K528">
            <v>0</v>
          </cell>
          <cell r="L528">
            <v>0</v>
          </cell>
          <cell r="M528">
            <v>0</v>
          </cell>
          <cell r="N528">
            <v>0</v>
          </cell>
        </row>
        <row r="529">
          <cell r="A529">
            <v>7540004000</v>
          </cell>
          <cell r="C529">
            <v>0</v>
          </cell>
          <cell r="D529">
            <v>0</v>
          </cell>
          <cell r="E529">
            <v>0</v>
          </cell>
          <cell r="F529">
            <v>0</v>
          </cell>
          <cell r="G529">
            <v>0</v>
          </cell>
          <cell r="H529">
            <v>0</v>
          </cell>
          <cell r="I529">
            <v>0</v>
          </cell>
          <cell r="J529">
            <v>0</v>
          </cell>
          <cell r="K529">
            <v>0</v>
          </cell>
          <cell r="L529">
            <v>0</v>
          </cell>
          <cell r="M529">
            <v>0</v>
          </cell>
          <cell r="N529">
            <v>0</v>
          </cell>
        </row>
        <row r="530">
          <cell r="A530">
            <v>7540005000</v>
          </cell>
          <cell r="C530">
            <v>0</v>
          </cell>
          <cell r="D530">
            <v>0</v>
          </cell>
          <cell r="E530">
            <v>0</v>
          </cell>
          <cell r="F530">
            <v>0</v>
          </cell>
          <cell r="G530">
            <v>0</v>
          </cell>
          <cell r="H530">
            <v>0</v>
          </cell>
          <cell r="I530">
            <v>0</v>
          </cell>
          <cell r="J530">
            <v>0</v>
          </cell>
          <cell r="K530">
            <v>0</v>
          </cell>
          <cell r="L530">
            <v>0</v>
          </cell>
          <cell r="M530">
            <v>0</v>
          </cell>
          <cell r="N530">
            <v>0</v>
          </cell>
        </row>
        <row r="531">
          <cell r="A531">
            <v>7540006000</v>
          </cell>
          <cell r="C531">
            <v>0</v>
          </cell>
          <cell r="D531">
            <v>0</v>
          </cell>
          <cell r="E531">
            <v>0</v>
          </cell>
          <cell r="F531">
            <v>0</v>
          </cell>
          <cell r="G531">
            <v>0</v>
          </cell>
          <cell r="H531">
            <v>0</v>
          </cell>
          <cell r="I531">
            <v>0</v>
          </cell>
          <cell r="J531">
            <v>0</v>
          </cell>
          <cell r="K531">
            <v>0</v>
          </cell>
          <cell r="L531">
            <v>0</v>
          </cell>
          <cell r="M531">
            <v>0</v>
          </cell>
          <cell r="N531">
            <v>0</v>
          </cell>
        </row>
        <row r="532">
          <cell r="A532">
            <v>7540007000</v>
          </cell>
          <cell r="C532">
            <v>0</v>
          </cell>
          <cell r="D532">
            <v>0</v>
          </cell>
          <cell r="E532">
            <v>0</v>
          </cell>
          <cell r="F532">
            <v>0</v>
          </cell>
          <cell r="G532">
            <v>0</v>
          </cell>
          <cell r="H532">
            <v>0</v>
          </cell>
          <cell r="I532">
            <v>0</v>
          </cell>
          <cell r="J532">
            <v>0</v>
          </cell>
          <cell r="K532">
            <v>0</v>
          </cell>
          <cell r="L532">
            <v>0</v>
          </cell>
          <cell r="M532">
            <v>0</v>
          </cell>
          <cell r="N532">
            <v>0</v>
          </cell>
        </row>
        <row r="533">
          <cell r="A533">
            <v>7550001000</v>
          </cell>
          <cell r="C533">
            <v>0</v>
          </cell>
          <cell r="D533">
            <v>0</v>
          </cell>
          <cell r="E533">
            <v>0</v>
          </cell>
          <cell r="F533">
            <v>0</v>
          </cell>
          <cell r="G533">
            <v>0</v>
          </cell>
          <cell r="H533">
            <v>0</v>
          </cell>
          <cell r="I533">
            <v>0</v>
          </cell>
          <cell r="J533">
            <v>0</v>
          </cell>
          <cell r="K533">
            <v>0</v>
          </cell>
          <cell r="L533">
            <v>0</v>
          </cell>
          <cell r="M533">
            <v>0</v>
          </cell>
          <cell r="N533">
            <v>0</v>
          </cell>
        </row>
        <row r="534">
          <cell r="A534">
            <v>7550001001</v>
          </cell>
          <cell r="C534">
            <v>0</v>
          </cell>
          <cell r="D534">
            <v>0</v>
          </cell>
          <cell r="E534">
            <v>0</v>
          </cell>
          <cell r="F534">
            <v>0</v>
          </cell>
          <cell r="G534">
            <v>0</v>
          </cell>
          <cell r="H534">
            <v>0</v>
          </cell>
          <cell r="I534">
            <v>0</v>
          </cell>
          <cell r="J534">
            <v>0</v>
          </cell>
          <cell r="K534">
            <v>0</v>
          </cell>
          <cell r="L534">
            <v>0</v>
          </cell>
          <cell r="M534">
            <v>0</v>
          </cell>
          <cell r="N534">
            <v>0</v>
          </cell>
        </row>
        <row r="535">
          <cell r="A535">
            <v>7550002000</v>
          </cell>
          <cell r="C535">
            <v>0</v>
          </cell>
          <cell r="D535">
            <v>0</v>
          </cell>
          <cell r="E535">
            <v>0</v>
          </cell>
          <cell r="F535">
            <v>0</v>
          </cell>
          <cell r="G535">
            <v>0</v>
          </cell>
          <cell r="H535">
            <v>0</v>
          </cell>
          <cell r="I535">
            <v>0</v>
          </cell>
          <cell r="J535">
            <v>0</v>
          </cell>
          <cell r="K535">
            <v>0</v>
          </cell>
          <cell r="L535">
            <v>0</v>
          </cell>
          <cell r="M535">
            <v>0</v>
          </cell>
          <cell r="N535">
            <v>0</v>
          </cell>
        </row>
        <row r="536">
          <cell r="A536">
            <v>7560001000</v>
          </cell>
          <cell r="C536">
            <v>0</v>
          </cell>
          <cell r="D536">
            <v>0</v>
          </cell>
          <cell r="E536">
            <v>0</v>
          </cell>
          <cell r="F536">
            <v>0</v>
          </cell>
          <cell r="G536">
            <v>0</v>
          </cell>
          <cell r="H536">
            <v>0</v>
          </cell>
          <cell r="I536">
            <v>0</v>
          </cell>
          <cell r="J536">
            <v>0</v>
          </cell>
          <cell r="K536">
            <v>0</v>
          </cell>
          <cell r="L536">
            <v>0</v>
          </cell>
          <cell r="M536">
            <v>0</v>
          </cell>
          <cell r="N536">
            <v>0</v>
          </cell>
        </row>
        <row r="537">
          <cell r="A537">
            <v>7600000001</v>
          </cell>
          <cell r="C537">
            <v>0</v>
          </cell>
          <cell r="D537">
            <v>0</v>
          </cell>
          <cell r="E537">
            <v>0</v>
          </cell>
          <cell r="F537">
            <v>0</v>
          </cell>
          <cell r="G537">
            <v>0</v>
          </cell>
          <cell r="H537">
            <v>0</v>
          </cell>
          <cell r="I537">
            <v>0</v>
          </cell>
          <cell r="J537">
            <v>0</v>
          </cell>
          <cell r="K537">
            <v>0</v>
          </cell>
          <cell r="L537">
            <v>0</v>
          </cell>
          <cell r="M537">
            <v>0</v>
          </cell>
          <cell r="N537">
            <v>0</v>
          </cell>
        </row>
        <row r="538">
          <cell r="A538">
            <v>7610001000</v>
          </cell>
          <cell r="C538">
            <v>0</v>
          </cell>
          <cell r="D538">
            <v>0</v>
          </cell>
          <cell r="E538">
            <v>0</v>
          </cell>
          <cell r="F538">
            <v>0</v>
          </cell>
          <cell r="G538">
            <v>0</v>
          </cell>
          <cell r="H538">
            <v>0</v>
          </cell>
          <cell r="I538">
            <v>0</v>
          </cell>
          <cell r="J538">
            <v>0</v>
          </cell>
          <cell r="K538">
            <v>0</v>
          </cell>
          <cell r="L538">
            <v>0</v>
          </cell>
          <cell r="M538">
            <v>0</v>
          </cell>
          <cell r="N538">
            <v>0</v>
          </cell>
        </row>
        <row r="539">
          <cell r="A539">
            <v>7680003000</v>
          </cell>
          <cell r="C539">
            <v>0</v>
          </cell>
          <cell r="D539">
            <v>0</v>
          </cell>
          <cell r="E539">
            <v>0</v>
          </cell>
          <cell r="F539">
            <v>0</v>
          </cell>
          <cell r="G539">
            <v>0</v>
          </cell>
          <cell r="H539">
            <v>0</v>
          </cell>
          <cell r="I539">
            <v>0</v>
          </cell>
          <cell r="J539">
            <v>0</v>
          </cell>
          <cell r="K539">
            <v>0</v>
          </cell>
          <cell r="L539">
            <v>0</v>
          </cell>
          <cell r="M539">
            <v>0</v>
          </cell>
          <cell r="N539">
            <v>0</v>
          </cell>
        </row>
        <row r="540">
          <cell r="A540">
            <v>7680006000</v>
          </cell>
          <cell r="C540">
            <v>-28142032.5</v>
          </cell>
          <cell r="D540">
            <v>-28766322.359999903</v>
          </cell>
          <cell r="E540">
            <v>7781218.8999999017</v>
          </cell>
          <cell r="F540">
            <v>0</v>
          </cell>
          <cell r="G540">
            <v>0</v>
          </cell>
          <cell r="H540">
            <v>0</v>
          </cell>
          <cell r="I540">
            <v>0</v>
          </cell>
          <cell r="J540">
            <v>0</v>
          </cell>
          <cell r="K540">
            <v>0</v>
          </cell>
          <cell r="L540">
            <v>0</v>
          </cell>
          <cell r="M540">
            <v>0</v>
          </cell>
          <cell r="N540">
            <v>0</v>
          </cell>
        </row>
        <row r="541">
          <cell r="A541">
            <v>7680007000</v>
          </cell>
          <cell r="C541">
            <v>0</v>
          </cell>
          <cell r="D541">
            <v>0</v>
          </cell>
          <cell r="E541">
            <v>0</v>
          </cell>
          <cell r="F541">
            <v>0</v>
          </cell>
          <cell r="G541">
            <v>0</v>
          </cell>
          <cell r="H541">
            <v>0</v>
          </cell>
          <cell r="I541">
            <v>0</v>
          </cell>
          <cell r="J541">
            <v>0</v>
          </cell>
          <cell r="K541">
            <v>0</v>
          </cell>
          <cell r="L541">
            <v>0</v>
          </cell>
          <cell r="M541">
            <v>0</v>
          </cell>
          <cell r="N541">
            <v>0</v>
          </cell>
        </row>
        <row r="542">
          <cell r="A542">
            <v>7680020000</v>
          </cell>
          <cell r="C542">
            <v>0</v>
          </cell>
          <cell r="D542">
            <v>0</v>
          </cell>
          <cell r="E542">
            <v>0</v>
          </cell>
          <cell r="F542">
            <v>0</v>
          </cell>
          <cell r="G542">
            <v>0</v>
          </cell>
          <cell r="H542">
            <v>0</v>
          </cell>
          <cell r="I542">
            <v>0</v>
          </cell>
          <cell r="J542">
            <v>0</v>
          </cell>
          <cell r="K542">
            <v>0</v>
          </cell>
          <cell r="L542">
            <v>0</v>
          </cell>
          <cell r="M542">
            <v>0</v>
          </cell>
          <cell r="N542">
            <v>0</v>
          </cell>
        </row>
        <row r="543">
          <cell r="A543">
            <v>7680098000</v>
          </cell>
          <cell r="C543">
            <v>0</v>
          </cell>
          <cell r="D543">
            <v>0</v>
          </cell>
          <cell r="E543">
            <v>0</v>
          </cell>
          <cell r="F543">
            <v>0</v>
          </cell>
          <cell r="G543">
            <v>0</v>
          </cell>
          <cell r="H543">
            <v>0</v>
          </cell>
          <cell r="I543">
            <v>0</v>
          </cell>
          <cell r="J543">
            <v>0</v>
          </cell>
          <cell r="K543">
            <v>0</v>
          </cell>
          <cell r="L543">
            <v>0</v>
          </cell>
          <cell r="M543">
            <v>0</v>
          </cell>
          <cell r="N543">
            <v>0</v>
          </cell>
        </row>
        <row r="544">
          <cell r="A544">
            <v>7680099000</v>
          </cell>
          <cell r="C544">
            <v>0</v>
          </cell>
          <cell r="D544">
            <v>0</v>
          </cell>
          <cell r="E544">
            <v>0</v>
          </cell>
          <cell r="F544">
            <v>0</v>
          </cell>
          <cell r="G544">
            <v>0</v>
          </cell>
          <cell r="H544">
            <v>0</v>
          </cell>
          <cell r="I544">
            <v>0</v>
          </cell>
          <cell r="J544">
            <v>0</v>
          </cell>
          <cell r="K544">
            <v>0</v>
          </cell>
          <cell r="L544">
            <v>0</v>
          </cell>
          <cell r="M544">
            <v>0</v>
          </cell>
          <cell r="N544">
            <v>0</v>
          </cell>
        </row>
        <row r="545">
          <cell r="A545">
            <v>7700000001</v>
          </cell>
          <cell r="C545">
            <v>0</v>
          </cell>
          <cell r="D545">
            <v>0</v>
          </cell>
          <cell r="E545">
            <v>0</v>
          </cell>
          <cell r="F545">
            <v>0</v>
          </cell>
          <cell r="G545">
            <v>0</v>
          </cell>
          <cell r="H545">
            <v>0</v>
          </cell>
          <cell r="I545">
            <v>0</v>
          </cell>
          <cell r="J545">
            <v>0</v>
          </cell>
          <cell r="K545">
            <v>0</v>
          </cell>
          <cell r="L545">
            <v>0</v>
          </cell>
          <cell r="M545">
            <v>0</v>
          </cell>
          <cell r="N545">
            <v>0</v>
          </cell>
        </row>
        <row r="546">
          <cell r="A546">
            <v>7712001000</v>
          </cell>
          <cell r="C546">
            <v>0</v>
          </cell>
          <cell r="D546">
            <v>0</v>
          </cell>
          <cell r="E546">
            <v>0</v>
          </cell>
          <cell r="F546">
            <v>0</v>
          </cell>
          <cell r="G546">
            <v>0</v>
          </cell>
          <cell r="H546">
            <v>0</v>
          </cell>
          <cell r="I546">
            <v>0</v>
          </cell>
          <cell r="J546">
            <v>0</v>
          </cell>
          <cell r="K546">
            <v>0</v>
          </cell>
          <cell r="L546">
            <v>0</v>
          </cell>
          <cell r="M546">
            <v>0</v>
          </cell>
          <cell r="N546">
            <v>0</v>
          </cell>
        </row>
        <row r="547">
          <cell r="A547">
            <v>7713001000</v>
          </cell>
          <cell r="C547">
            <v>0</v>
          </cell>
          <cell r="D547">
            <v>0</v>
          </cell>
          <cell r="E547">
            <v>0</v>
          </cell>
          <cell r="F547">
            <v>0</v>
          </cell>
          <cell r="G547">
            <v>0</v>
          </cell>
          <cell r="H547">
            <v>0</v>
          </cell>
          <cell r="I547">
            <v>0</v>
          </cell>
          <cell r="J547">
            <v>0</v>
          </cell>
          <cell r="K547">
            <v>0</v>
          </cell>
          <cell r="L547">
            <v>0</v>
          </cell>
          <cell r="M547">
            <v>0</v>
          </cell>
          <cell r="N547">
            <v>0</v>
          </cell>
        </row>
        <row r="548">
          <cell r="A548">
            <v>7722001000</v>
          </cell>
          <cell r="C548">
            <v>0</v>
          </cell>
          <cell r="D548">
            <v>0</v>
          </cell>
          <cell r="E548">
            <v>0</v>
          </cell>
          <cell r="F548">
            <v>0</v>
          </cell>
          <cell r="G548">
            <v>0</v>
          </cell>
          <cell r="H548">
            <v>0</v>
          </cell>
          <cell r="I548">
            <v>0</v>
          </cell>
          <cell r="J548">
            <v>0</v>
          </cell>
          <cell r="K548">
            <v>0</v>
          </cell>
          <cell r="L548">
            <v>0</v>
          </cell>
          <cell r="M548">
            <v>0</v>
          </cell>
          <cell r="N548">
            <v>0</v>
          </cell>
        </row>
        <row r="549">
          <cell r="A549">
            <v>7722002000</v>
          </cell>
          <cell r="C549">
            <v>0</v>
          </cell>
          <cell r="D549">
            <v>0</v>
          </cell>
          <cell r="E549">
            <v>0</v>
          </cell>
          <cell r="F549">
            <v>0</v>
          </cell>
          <cell r="G549">
            <v>0</v>
          </cell>
          <cell r="H549">
            <v>0</v>
          </cell>
          <cell r="I549">
            <v>0</v>
          </cell>
          <cell r="J549">
            <v>0</v>
          </cell>
          <cell r="K549">
            <v>0</v>
          </cell>
          <cell r="L549">
            <v>0</v>
          </cell>
          <cell r="M549">
            <v>0</v>
          </cell>
          <cell r="N549">
            <v>0</v>
          </cell>
        </row>
        <row r="550">
          <cell r="A550">
            <v>7723002000</v>
          </cell>
          <cell r="C550">
            <v>0</v>
          </cell>
          <cell r="D550">
            <v>0</v>
          </cell>
          <cell r="E550">
            <v>0</v>
          </cell>
          <cell r="F550">
            <v>0</v>
          </cell>
          <cell r="G550">
            <v>0</v>
          </cell>
          <cell r="H550">
            <v>0</v>
          </cell>
          <cell r="I550">
            <v>0</v>
          </cell>
          <cell r="J550">
            <v>0</v>
          </cell>
          <cell r="K550">
            <v>0</v>
          </cell>
          <cell r="L550">
            <v>0</v>
          </cell>
          <cell r="M550">
            <v>0</v>
          </cell>
          <cell r="N550">
            <v>0</v>
          </cell>
        </row>
        <row r="551">
          <cell r="A551">
            <v>7800000001</v>
          </cell>
          <cell r="C551">
            <v>0</v>
          </cell>
          <cell r="D551">
            <v>0</v>
          </cell>
          <cell r="E551">
            <v>0</v>
          </cell>
          <cell r="F551">
            <v>0</v>
          </cell>
          <cell r="G551">
            <v>0</v>
          </cell>
          <cell r="H551">
            <v>0</v>
          </cell>
          <cell r="I551">
            <v>0</v>
          </cell>
          <cell r="J551">
            <v>0</v>
          </cell>
          <cell r="K551">
            <v>0</v>
          </cell>
          <cell r="L551">
            <v>0</v>
          </cell>
          <cell r="M551">
            <v>0</v>
          </cell>
          <cell r="N551">
            <v>0</v>
          </cell>
        </row>
        <row r="552">
          <cell r="A552">
            <v>7811001000</v>
          </cell>
          <cell r="C552">
            <v>0</v>
          </cell>
          <cell r="D552">
            <v>0</v>
          </cell>
          <cell r="E552">
            <v>0</v>
          </cell>
          <cell r="F552">
            <v>0</v>
          </cell>
          <cell r="G552">
            <v>0</v>
          </cell>
          <cell r="H552">
            <v>0</v>
          </cell>
          <cell r="I552">
            <v>0</v>
          </cell>
          <cell r="J552">
            <v>0</v>
          </cell>
          <cell r="K552">
            <v>0</v>
          </cell>
          <cell r="L552">
            <v>0</v>
          </cell>
          <cell r="M552">
            <v>0</v>
          </cell>
          <cell r="N552">
            <v>0</v>
          </cell>
        </row>
        <row r="553">
          <cell r="A553">
            <v>7811002000</v>
          </cell>
          <cell r="C553">
            <v>0</v>
          </cell>
          <cell r="D553">
            <v>0</v>
          </cell>
          <cell r="E553">
            <v>0</v>
          </cell>
          <cell r="F553">
            <v>0</v>
          </cell>
          <cell r="G553">
            <v>0</v>
          </cell>
          <cell r="H553">
            <v>0</v>
          </cell>
          <cell r="I553">
            <v>0</v>
          </cell>
          <cell r="J553">
            <v>0</v>
          </cell>
          <cell r="K553">
            <v>0</v>
          </cell>
          <cell r="L553">
            <v>0</v>
          </cell>
          <cell r="M553">
            <v>0</v>
          </cell>
          <cell r="N553">
            <v>0</v>
          </cell>
        </row>
        <row r="554">
          <cell r="A554">
            <v>7812001000</v>
          </cell>
          <cell r="C554">
            <v>0</v>
          </cell>
          <cell r="D554">
            <v>0</v>
          </cell>
          <cell r="E554">
            <v>0</v>
          </cell>
          <cell r="F554">
            <v>0</v>
          </cell>
          <cell r="G554">
            <v>0</v>
          </cell>
          <cell r="H554">
            <v>0</v>
          </cell>
          <cell r="I554">
            <v>0</v>
          </cell>
          <cell r="J554">
            <v>0</v>
          </cell>
          <cell r="K554">
            <v>0</v>
          </cell>
          <cell r="L554">
            <v>0</v>
          </cell>
          <cell r="M554">
            <v>0</v>
          </cell>
          <cell r="N554">
            <v>0</v>
          </cell>
        </row>
        <row r="555">
          <cell r="A555">
            <v>7812002000</v>
          </cell>
          <cell r="C555">
            <v>0</v>
          </cell>
          <cell r="D555">
            <v>0</v>
          </cell>
          <cell r="E555">
            <v>0</v>
          </cell>
          <cell r="F555">
            <v>0</v>
          </cell>
          <cell r="G555">
            <v>0</v>
          </cell>
          <cell r="H555">
            <v>0</v>
          </cell>
          <cell r="I555">
            <v>0</v>
          </cell>
          <cell r="J555">
            <v>0</v>
          </cell>
          <cell r="K555">
            <v>0</v>
          </cell>
          <cell r="L555">
            <v>0</v>
          </cell>
          <cell r="M555">
            <v>0</v>
          </cell>
          <cell r="N555">
            <v>0</v>
          </cell>
        </row>
        <row r="556">
          <cell r="A556">
            <v>7813001000</v>
          </cell>
          <cell r="C556">
            <v>0</v>
          </cell>
          <cell r="D556">
            <v>0</v>
          </cell>
          <cell r="E556">
            <v>0</v>
          </cell>
          <cell r="F556">
            <v>0</v>
          </cell>
          <cell r="G556">
            <v>0</v>
          </cell>
          <cell r="H556">
            <v>0</v>
          </cell>
          <cell r="I556">
            <v>0</v>
          </cell>
          <cell r="J556">
            <v>0</v>
          </cell>
          <cell r="K556">
            <v>0</v>
          </cell>
          <cell r="L556">
            <v>0</v>
          </cell>
          <cell r="M556">
            <v>0</v>
          </cell>
          <cell r="N556">
            <v>0</v>
          </cell>
        </row>
        <row r="557">
          <cell r="A557">
            <v>7813002000</v>
          </cell>
          <cell r="C557">
            <v>0</v>
          </cell>
          <cell r="D557">
            <v>0</v>
          </cell>
          <cell r="E557">
            <v>0</v>
          </cell>
          <cell r="F557">
            <v>0</v>
          </cell>
          <cell r="G557">
            <v>0</v>
          </cell>
          <cell r="H557">
            <v>0</v>
          </cell>
          <cell r="I557">
            <v>0</v>
          </cell>
          <cell r="J557">
            <v>0</v>
          </cell>
          <cell r="K557">
            <v>0</v>
          </cell>
          <cell r="L557">
            <v>0</v>
          </cell>
          <cell r="M557">
            <v>0</v>
          </cell>
          <cell r="N557">
            <v>0</v>
          </cell>
        </row>
        <row r="558">
          <cell r="A558">
            <v>7813003000</v>
          </cell>
          <cell r="C558">
            <v>0</v>
          </cell>
          <cell r="D558">
            <v>0</v>
          </cell>
          <cell r="E558">
            <v>0</v>
          </cell>
          <cell r="F558">
            <v>0</v>
          </cell>
          <cell r="G558">
            <v>0</v>
          </cell>
          <cell r="H558">
            <v>0</v>
          </cell>
          <cell r="I558">
            <v>0</v>
          </cell>
          <cell r="J558">
            <v>0</v>
          </cell>
          <cell r="K558">
            <v>0</v>
          </cell>
          <cell r="L558">
            <v>0</v>
          </cell>
          <cell r="M558">
            <v>0</v>
          </cell>
          <cell r="N558">
            <v>0</v>
          </cell>
        </row>
        <row r="559">
          <cell r="A559">
            <v>7813099000</v>
          </cell>
          <cell r="C559">
            <v>0</v>
          </cell>
          <cell r="D559">
            <v>0</v>
          </cell>
          <cell r="E559">
            <v>0</v>
          </cell>
          <cell r="F559">
            <v>0</v>
          </cell>
          <cell r="G559">
            <v>0</v>
          </cell>
          <cell r="H559">
            <v>0</v>
          </cell>
          <cell r="I559">
            <v>0</v>
          </cell>
          <cell r="J559">
            <v>0</v>
          </cell>
          <cell r="K559">
            <v>0</v>
          </cell>
          <cell r="L559">
            <v>0</v>
          </cell>
          <cell r="M559">
            <v>0</v>
          </cell>
          <cell r="N559">
            <v>0</v>
          </cell>
        </row>
        <row r="560">
          <cell r="A560">
            <v>7815001000</v>
          </cell>
          <cell r="C560">
            <v>0</v>
          </cell>
          <cell r="D560">
            <v>0</v>
          </cell>
          <cell r="E560">
            <v>0</v>
          </cell>
          <cell r="F560">
            <v>0</v>
          </cell>
          <cell r="G560">
            <v>0</v>
          </cell>
          <cell r="H560">
            <v>0</v>
          </cell>
          <cell r="I560">
            <v>0</v>
          </cell>
          <cell r="J560">
            <v>0</v>
          </cell>
          <cell r="K560">
            <v>0</v>
          </cell>
          <cell r="L560">
            <v>0</v>
          </cell>
          <cell r="M560">
            <v>0</v>
          </cell>
          <cell r="N560">
            <v>0</v>
          </cell>
        </row>
        <row r="561">
          <cell r="A561">
            <v>7816001000</v>
          </cell>
          <cell r="C561">
            <v>0</v>
          </cell>
          <cell r="D561">
            <v>0</v>
          </cell>
          <cell r="E561">
            <v>0</v>
          </cell>
          <cell r="F561">
            <v>0</v>
          </cell>
          <cell r="G561">
            <v>0</v>
          </cell>
          <cell r="H561">
            <v>0</v>
          </cell>
          <cell r="I561">
            <v>0</v>
          </cell>
          <cell r="J561">
            <v>0</v>
          </cell>
          <cell r="K561">
            <v>0</v>
          </cell>
          <cell r="L561">
            <v>0</v>
          </cell>
          <cell r="M561">
            <v>0</v>
          </cell>
          <cell r="N561">
            <v>0</v>
          </cell>
        </row>
        <row r="562">
          <cell r="A562">
            <v>7818001000</v>
          </cell>
          <cell r="C562">
            <v>0</v>
          </cell>
          <cell r="D562">
            <v>0</v>
          </cell>
          <cell r="E562">
            <v>0</v>
          </cell>
          <cell r="F562">
            <v>0</v>
          </cell>
          <cell r="G562">
            <v>0</v>
          </cell>
          <cell r="H562">
            <v>0</v>
          </cell>
          <cell r="I562">
            <v>0</v>
          </cell>
          <cell r="J562">
            <v>0</v>
          </cell>
          <cell r="K562">
            <v>0</v>
          </cell>
          <cell r="L562">
            <v>0</v>
          </cell>
          <cell r="M562">
            <v>0</v>
          </cell>
          <cell r="N562">
            <v>0</v>
          </cell>
        </row>
        <row r="563">
          <cell r="A563">
            <v>7818002000</v>
          </cell>
          <cell r="C563">
            <v>0</v>
          </cell>
          <cell r="D563">
            <v>0</v>
          </cell>
          <cell r="E563">
            <v>0</v>
          </cell>
          <cell r="F563">
            <v>0</v>
          </cell>
          <cell r="G563">
            <v>0</v>
          </cell>
          <cell r="H563">
            <v>0</v>
          </cell>
          <cell r="I563">
            <v>0</v>
          </cell>
          <cell r="J563">
            <v>0</v>
          </cell>
          <cell r="K563">
            <v>0</v>
          </cell>
          <cell r="L563">
            <v>0</v>
          </cell>
          <cell r="M563">
            <v>0</v>
          </cell>
          <cell r="N563">
            <v>0</v>
          </cell>
        </row>
        <row r="564">
          <cell r="A564">
            <v>7818004000</v>
          </cell>
          <cell r="C564">
            <v>0</v>
          </cell>
          <cell r="D564">
            <v>0</v>
          </cell>
          <cell r="E564">
            <v>0</v>
          </cell>
          <cell r="F564">
            <v>0</v>
          </cell>
          <cell r="G564">
            <v>0</v>
          </cell>
          <cell r="H564">
            <v>0</v>
          </cell>
          <cell r="I564">
            <v>0</v>
          </cell>
          <cell r="J564">
            <v>0</v>
          </cell>
          <cell r="K564">
            <v>0</v>
          </cell>
          <cell r="L564">
            <v>0</v>
          </cell>
          <cell r="M564">
            <v>0</v>
          </cell>
          <cell r="N564">
            <v>0</v>
          </cell>
        </row>
        <row r="565">
          <cell r="A565">
            <v>7818006000</v>
          </cell>
          <cell r="C565">
            <v>0</v>
          </cell>
          <cell r="D565">
            <v>0</v>
          </cell>
          <cell r="E565">
            <v>0</v>
          </cell>
          <cell r="F565">
            <v>0</v>
          </cell>
          <cell r="G565">
            <v>0</v>
          </cell>
          <cell r="H565">
            <v>0</v>
          </cell>
          <cell r="I565">
            <v>0</v>
          </cell>
          <cell r="J565">
            <v>0</v>
          </cell>
          <cell r="K565">
            <v>0</v>
          </cell>
          <cell r="L565">
            <v>0</v>
          </cell>
          <cell r="M565">
            <v>0</v>
          </cell>
          <cell r="N565">
            <v>0</v>
          </cell>
        </row>
        <row r="566">
          <cell r="A566">
            <v>7818007000</v>
          </cell>
          <cell r="C566">
            <v>0</v>
          </cell>
          <cell r="D566">
            <v>0</v>
          </cell>
          <cell r="E566">
            <v>0</v>
          </cell>
          <cell r="F566">
            <v>0</v>
          </cell>
          <cell r="G566">
            <v>0</v>
          </cell>
          <cell r="H566">
            <v>0</v>
          </cell>
          <cell r="I566">
            <v>0</v>
          </cell>
          <cell r="J566">
            <v>0</v>
          </cell>
          <cell r="K566">
            <v>0</v>
          </cell>
          <cell r="L566">
            <v>0</v>
          </cell>
          <cell r="M566">
            <v>0</v>
          </cell>
          <cell r="N566">
            <v>0</v>
          </cell>
        </row>
        <row r="567">
          <cell r="A567">
            <v>7818008000</v>
          </cell>
          <cell r="C567">
            <v>0</v>
          </cell>
          <cell r="D567">
            <v>0</v>
          </cell>
          <cell r="E567">
            <v>0</v>
          </cell>
          <cell r="F567">
            <v>0</v>
          </cell>
          <cell r="G567">
            <v>0</v>
          </cell>
          <cell r="H567">
            <v>0</v>
          </cell>
          <cell r="I567">
            <v>0</v>
          </cell>
          <cell r="J567">
            <v>0</v>
          </cell>
          <cell r="K567">
            <v>0</v>
          </cell>
          <cell r="L567">
            <v>0</v>
          </cell>
          <cell r="M567">
            <v>0</v>
          </cell>
          <cell r="N567">
            <v>0</v>
          </cell>
        </row>
        <row r="568">
          <cell r="A568">
            <v>7818015000</v>
          </cell>
          <cell r="C568">
            <v>0</v>
          </cell>
          <cell r="D568">
            <v>0</v>
          </cell>
          <cell r="E568">
            <v>0</v>
          </cell>
          <cell r="F568">
            <v>0</v>
          </cell>
          <cell r="G568">
            <v>0</v>
          </cell>
          <cell r="H568">
            <v>0</v>
          </cell>
          <cell r="I568">
            <v>0</v>
          </cell>
          <cell r="J568">
            <v>0</v>
          </cell>
          <cell r="K568">
            <v>0</v>
          </cell>
          <cell r="L568">
            <v>0</v>
          </cell>
          <cell r="M568">
            <v>0</v>
          </cell>
          <cell r="N568">
            <v>0</v>
          </cell>
        </row>
        <row r="569">
          <cell r="A569">
            <v>7818017000</v>
          </cell>
          <cell r="C569">
            <v>0</v>
          </cell>
          <cell r="D569">
            <v>0</v>
          </cell>
          <cell r="E569">
            <v>0</v>
          </cell>
          <cell r="F569">
            <v>0</v>
          </cell>
          <cell r="G569">
            <v>0</v>
          </cell>
          <cell r="H569">
            <v>0</v>
          </cell>
          <cell r="I569">
            <v>0</v>
          </cell>
          <cell r="J569">
            <v>0</v>
          </cell>
          <cell r="K569">
            <v>0</v>
          </cell>
          <cell r="L569">
            <v>0</v>
          </cell>
          <cell r="M569">
            <v>0</v>
          </cell>
          <cell r="N569">
            <v>0</v>
          </cell>
        </row>
        <row r="570">
          <cell r="A570">
            <v>7818019000</v>
          </cell>
          <cell r="C570">
            <v>0</v>
          </cell>
          <cell r="D570">
            <v>0</v>
          </cell>
          <cell r="E570">
            <v>0</v>
          </cell>
          <cell r="F570">
            <v>0</v>
          </cell>
          <cell r="G570">
            <v>0</v>
          </cell>
          <cell r="H570">
            <v>0</v>
          </cell>
          <cell r="I570">
            <v>0</v>
          </cell>
          <cell r="J570">
            <v>0</v>
          </cell>
          <cell r="K570">
            <v>0</v>
          </cell>
          <cell r="L570">
            <v>0</v>
          </cell>
          <cell r="M570">
            <v>0</v>
          </cell>
          <cell r="N570">
            <v>0</v>
          </cell>
        </row>
        <row r="571">
          <cell r="A571">
            <v>7820001000</v>
          </cell>
          <cell r="C571">
            <v>0</v>
          </cell>
          <cell r="D571">
            <v>0</v>
          </cell>
          <cell r="E571">
            <v>0</v>
          </cell>
          <cell r="F571">
            <v>0</v>
          </cell>
          <cell r="G571">
            <v>0</v>
          </cell>
          <cell r="H571">
            <v>0</v>
          </cell>
          <cell r="I571">
            <v>0</v>
          </cell>
          <cell r="J571">
            <v>0</v>
          </cell>
          <cell r="K571">
            <v>0</v>
          </cell>
          <cell r="L571">
            <v>0</v>
          </cell>
          <cell r="M571">
            <v>0</v>
          </cell>
          <cell r="N571">
            <v>0</v>
          </cell>
        </row>
        <row r="572">
          <cell r="A572">
            <v>7830001000</v>
          </cell>
          <cell r="C572">
            <v>0</v>
          </cell>
          <cell r="D572">
            <v>0</v>
          </cell>
          <cell r="E572">
            <v>0</v>
          </cell>
          <cell r="F572">
            <v>0</v>
          </cell>
          <cell r="G572">
            <v>0</v>
          </cell>
          <cell r="H572">
            <v>0</v>
          </cell>
          <cell r="I572">
            <v>0</v>
          </cell>
          <cell r="J572">
            <v>0</v>
          </cell>
          <cell r="K572">
            <v>0</v>
          </cell>
          <cell r="L572">
            <v>0</v>
          </cell>
          <cell r="M572">
            <v>0</v>
          </cell>
          <cell r="N572">
            <v>0</v>
          </cell>
        </row>
        <row r="573">
          <cell r="A573">
            <v>7830002000</v>
          </cell>
          <cell r="C573">
            <v>0</v>
          </cell>
          <cell r="D573">
            <v>0</v>
          </cell>
          <cell r="E573">
            <v>0</v>
          </cell>
          <cell r="F573">
            <v>0</v>
          </cell>
          <cell r="G573">
            <v>0</v>
          </cell>
          <cell r="H573">
            <v>0</v>
          </cell>
          <cell r="I573">
            <v>0</v>
          </cell>
          <cell r="J573">
            <v>0</v>
          </cell>
          <cell r="K573">
            <v>0</v>
          </cell>
          <cell r="L573">
            <v>0</v>
          </cell>
          <cell r="M573">
            <v>0</v>
          </cell>
          <cell r="N573">
            <v>0</v>
          </cell>
        </row>
        <row r="574">
          <cell r="A574">
            <v>7840001000</v>
          </cell>
          <cell r="C574">
            <v>0</v>
          </cell>
          <cell r="D574">
            <v>0</v>
          </cell>
          <cell r="E574">
            <v>0</v>
          </cell>
          <cell r="F574">
            <v>0</v>
          </cell>
          <cell r="G574">
            <v>0</v>
          </cell>
          <cell r="H574">
            <v>0</v>
          </cell>
          <cell r="I574">
            <v>0</v>
          </cell>
          <cell r="J574">
            <v>0</v>
          </cell>
          <cell r="K574">
            <v>0</v>
          </cell>
          <cell r="L574">
            <v>0</v>
          </cell>
          <cell r="M574">
            <v>0</v>
          </cell>
          <cell r="N574">
            <v>0</v>
          </cell>
        </row>
        <row r="575">
          <cell r="A575">
            <v>7840002000</v>
          </cell>
          <cell r="C575">
            <v>0</v>
          </cell>
          <cell r="D575">
            <v>0</v>
          </cell>
          <cell r="E575">
            <v>0</v>
          </cell>
          <cell r="F575">
            <v>0</v>
          </cell>
          <cell r="G575">
            <v>0</v>
          </cell>
          <cell r="H575">
            <v>0</v>
          </cell>
          <cell r="I575">
            <v>0</v>
          </cell>
          <cell r="J575">
            <v>0</v>
          </cell>
          <cell r="K575">
            <v>0</v>
          </cell>
          <cell r="L575">
            <v>0</v>
          </cell>
          <cell r="M575">
            <v>0</v>
          </cell>
          <cell r="N575">
            <v>0</v>
          </cell>
        </row>
        <row r="576">
          <cell r="A576">
            <v>7840003000</v>
          </cell>
          <cell r="C576">
            <v>0</v>
          </cell>
          <cell r="D576">
            <v>0</v>
          </cell>
          <cell r="E576">
            <v>0</v>
          </cell>
          <cell r="F576">
            <v>0</v>
          </cell>
          <cell r="G576">
            <v>0</v>
          </cell>
          <cell r="H576">
            <v>0</v>
          </cell>
          <cell r="I576">
            <v>0</v>
          </cell>
          <cell r="J576">
            <v>0</v>
          </cell>
          <cell r="K576">
            <v>0</v>
          </cell>
          <cell r="L576">
            <v>0</v>
          </cell>
          <cell r="M576">
            <v>0</v>
          </cell>
          <cell r="N576">
            <v>0</v>
          </cell>
        </row>
        <row r="577">
          <cell r="A577">
            <v>7850001000</v>
          </cell>
          <cell r="C577">
            <v>0</v>
          </cell>
          <cell r="D577">
            <v>-153.96</v>
          </cell>
          <cell r="E577">
            <v>0</v>
          </cell>
          <cell r="F577">
            <v>0</v>
          </cell>
          <cell r="G577">
            <v>0</v>
          </cell>
          <cell r="H577">
            <v>0</v>
          </cell>
          <cell r="I577">
            <v>0</v>
          </cell>
          <cell r="J577">
            <v>0</v>
          </cell>
          <cell r="K577">
            <v>0</v>
          </cell>
          <cell r="L577">
            <v>0</v>
          </cell>
          <cell r="M577">
            <v>0</v>
          </cell>
          <cell r="N577">
            <v>0</v>
          </cell>
        </row>
        <row r="578">
          <cell r="A578">
            <v>7850002000</v>
          </cell>
          <cell r="C578">
            <v>0</v>
          </cell>
          <cell r="D578">
            <v>0</v>
          </cell>
          <cell r="E578">
            <v>0</v>
          </cell>
          <cell r="F578">
            <v>0</v>
          </cell>
          <cell r="G578">
            <v>0</v>
          </cell>
          <cell r="H578">
            <v>0</v>
          </cell>
          <cell r="I578">
            <v>0</v>
          </cell>
          <cell r="J578">
            <v>0</v>
          </cell>
          <cell r="K578">
            <v>0</v>
          </cell>
          <cell r="L578">
            <v>0</v>
          </cell>
          <cell r="M578">
            <v>0</v>
          </cell>
          <cell r="N578">
            <v>0</v>
          </cell>
        </row>
        <row r="579">
          <cell r="A579">
            <v>7850004000</v>
          </cell>
          <cell r="C579">
            <v>0</v>
          </cell>
          <cell r="D579">
            <v>0</v>
          </cell>
          <cell r="E579">
            <v>0</v>
          </cell>
          <cell r="F579">
            <v>0</v>
          </cell>
          <cell r="G579">
            <v>0</v>
          </cell>
          <cell r="H579">
            <v>0</v>
          </cell>
          <cell r="I579">
            <v>0</v>
          </cell>
          <cell r="J579">
            <v>0</v>
          </cell>
          <cell r="K579">
            <v>0</v>
          </cell>
          <cell r="L579">
            <v>0</v>
          </cell>
          <cell r="M579">
            <v>0</v>
          </cell>
          <cell r="N579">
            <v>0</v>
          </cell>
        </row>
        <row r="580">
          <cell r="A580">
            <v>7850005000</v>
          </cell>
          <cell r="C580">
            <v>0</v>
          </cell>
          <cell r="D580">
            <v>0</v>
          </cell>
          <cell r="E580">
            <v>0</v>
          </cell>
          <cell r="F580">
            <v>0</v>
          </cell>
          <cell r="G580">
            <v>0</v>
          </cell>
          <cell r="H580">
            <v>0</v>
          </cell>
          <cell r="I580">
            <v>0</v>
          </cell>
          <cell r="J580">
            <v>0</v>
          </cell>
          <cell r="K580">
            <v>0</v>
          </cell>
          <cell r="L580">
            <v>0</v>
          </cell>
          <cell r="M580">
            <v>0</v>
          </cell>
          <cell r="N580">
            <v>0</v>
          </cell>
        </row>
        <row r="581">
          <cell r="A581">
            <v>7850006000</v>
          </cell>
          <cell r="C581">
            <v>0</v>
          </cell>
          <cell r="D581">
            <v>0</v>
          </cell>
          <cell r="E581">
            <v>0</v>
          </cell>
          <cell r="F581">
            <v>0</v>
          </cell>
          <cell r="G581">
            <v>0</v>
          </cell>
          <cell r="H581">
            <v>0</v>
          </cell>
          <cell r="I581">
            <v>0</v>
          </cell>
          <cell r="J581">
            <v>0</v>
          </cell>
          <cell r="K581">
            <v>0</v>
          </cell>
          <cell r="L581">
            <v>0</v>
          </cell>
          <cell r="M581">
            <v>0</v>
          </cell>
          <cell r="N581">
            <v>0</v>
          </cell>
        </row>
        <row r="582">
          <cell r="A582">
            <v>7850007000</v>
          </cell>
          <cell r="C582">
            <v>0</v>
          </cell>
          <cell r="D582">
            <v>0</v>
          </cell>
          <cell r="E582">
            <v>0</v>
          </cell>
          <cell r="F582">
            <v>0</v>
          </cell>
          <cell r="G582">
            <v>0</v>
          </cell>
          <cell r="H582">
            <v>0</v>
          </cell>
          <cell r="I582">
            <v>0</v>
          </cell>
          <cell r="J582">
            <v>0</v>
          </cell>
          <cell r="K582">
            <v>0</v>
          </cell>
          <cell r="L582">
            <v>0</v>
          </cell>
          <cell r="M582">
            <v>0</v>
          </cell>
          <cell r="N582">
            <v>0</v>
          </cell>
        </row>
        <row r="583">
          <cell r="A583">
            <v>7850008100</v>
          </cell>
          <cell r="C583">
            <v>0</v>
          </cell>
          <cell r="D583">
            <v>0</v>
          </cell>
          <cell r="E583">
            <v>0</v>
          </cell>
          <cell r="F583">
            <v>0</v>
          </cell>
          <cell r="G583">
            <v>0</v>
          </cell>
          <cell r="H583">
            <v>0</v>
          </cell>
          <cell r="I583">
            <v>0</v>
          </cell>
          <cell r="J583">
            <v>0</v>
          </cell>
          <cell r="K583">
            <v>0</v>
          </cell>
          <cell r="L583">
            <v>0</v>
          </cell>
          <cell r="M583">
            <v>0</v>
          </cell>
          <cell r="N583">
            <v>0</v>
          </cell>
        </row>
        <row r="584">
          <cell r="A584">
            <v>7850008200</v>
          </cell>
          <cell r="C584">
            <v>0</v>
          </cell>
          <cell r="D584">
            <v>0</v>
          </cell>
          <cell r="E584">
            <v>0</v>
          </cell>
          <cell r="F584">
            <v>0</v>
          </cell>
          <cell r="G584">
            <v>0</v>
          </cell>
          <cell r="H584">
            <v>0</v>
          </cell>
          <cell r="I584">
            <v>0</v>
          </cell>
          <cell r="J584">
            <v>0</v>
          </cell>
          <cell r="K584">
            <v>0</v>
          </cell>
          <cell r="L584">
            <v>0</v>
          </cell>
          <cell r="M584">
            <v>0</v>
          </cell>
          <cell r="N584">
            <v>0</v>
          </cell>
        </row>
        <row r="585">
          <cell r="A585">
            <v>7850009100</v>
          </cell>
          <cell r="C585">
            <v>0</v>
          </cell>
          <cell r="D585">
            <v>0</v>
          </cell>
          <cell r="E585">
            <v>0</v>
          </cell>
          <cell r="F585">
            <v>0</v>
          </cell>
          <cell r="G585">
            <v>0</v>
          </cell>
          <cell r="H585">
            <v>0</v>
          </cell>
          <cell r="I585">
            <v>0</v>
          </cell>
          <cell r="J585">
            <v>0</v>
          </cell>
          <cell r="K585">
            <v>0</v>
          </cell>
          <cell r="L585">
            <v>0</v>
          </cell>
          <cell r="M585">
            <v>0</v>
          </cell>
          <cell r="N585">
            <v>0</v>
          </cell>
        </row>
        <row r="586">
          <cell r="A586">
            <v>7850009200</v>
          </cell>
          <cell r="C586">
            <v>0</v>
          </cell>
          <cell r="D586">
            <v>0</v>
          </cell>
          <cell r="E586">
            <v>0</v>
          </cell>
          <cell r="F586">
            <v>0</v>
          </cell>
          <cell r="G586">
            <v>0</v>
          </cell>
          <cell r="H586">
            <v>0</v>
          </cell>
          <cell r="I586">
            <v>0</v>
          </cell>
          <cell r="J586">
            <v>0</v>
          </cell>
          <cell r="K586">
            <v>0</v>
          </cell>
          <cell r="L586">
            <v>0</v>
          </cell>
          <cell r="M586">
            <v>0</v>
          </cell>
          <cell r="N586">
            <v>0</v>
          </cell>
        </row>
        <row r="587">
          <cell r="A587">
            <v>7850010100</v>
          </cell>
          <cell r="C587">
            <v>0</v>
          </cell>
          <cell r="D587">
            <v>0</v>
          </cell>
          <cell r="E587">
            <v>0</v>
          </cell>
          <cell r="F587">
            <v>0</v>
          </cell>
          <cell r="G587">
            <v>0</v>
          </cell>
          <cell r="H587">
            <v>0</v>
          </cell>
          <cell r="I587">
            <v>0</v>
          </cell>
          <cell r="J587">
            <v>0</v>
          </cell>
          <cell r="K587">
            <v>0</v>
          </cell>
          <cell r="L587">
            <v>0</v>
          </cell>
          <cell r="M587">
            <v>0</v>
          </cell>
          <cell r="N587">
            <v>0</v>
          </cell>
        </row>
        <row r="588">
          <cell r="A588">
            <v>7850010200</v>
          </cell>
          <cell r="C588">
            <v>0</v>
          </cell>
          <cell r="D588">
            <v>0</v>
          </cell>
          <cell r="E588">
            <v>0</v>
          </cell>
          <cell r="F588">
            <v>0</v>
          </cell>
          <cell r="G588">
            <v>0</v>
          </cell>
          <cell r="H588">
            <v>0</v>
          </cell>
          <cell r="I588">
            <v>0</v>
          </cell>
          <cell r="J588">
            <v>0</v>
          </cell>
          <cell r="K588">
            <v>0</v>
          </cell>
          <cell r="L588">
            <v>0</v>
          </cell>
          <cell r="M588">
            <v>0</v>
          </cell>
          <cell r="N588">
            <v>0</v>
          </cell>
        </row>
        <row r="589">
          <cell r="A589">
            <v>7850011100</v>
          </cell>
          <cell r="C589">
            <v>0</v>
          </cell>
          <cell r="D589">
            <v>0</v>
          </cell>
          <cell r="E589">
            <v>0</v>
          </cell>
          <cell r="F589">
            <v>0</v>
          </cell>
          <cell r="G589">
            <v>0</v>
          </cell>
          <cell r="H589">
            <v>0</v>
          </cell>
          <cell r="I589">
            <v>0</v>
          </cell>
          <cell r="J589">
            <v>0</v>
          </cell>
          <cell r="K589">
            <v>0</v>
          </cell>
          <cell r="L589">
            <v>0</v>
          </cell>
          <cell r="M589">
            <v>0</v>
          </cell>
          <cell r="N589">
            <v>0</v>
          </cell>
        </row>
        <row r="590">
          <cell r="A590">
            <v>7850011200</v>
          </cell>
          <cell r="C590">
            <v>0</v>
          </cell>
          <cell r="D590">
            <v>0</v>
          </cell>
          <cell r="E590">
            <v>0</v>
          </cell>
          <cell r="F590">
            <v>0</v>
          </cell>
          <cell r="G590">
            <v>0</v>
          </cell>
          <cell r="H590">
            <v>0</v>
          </cell>
          <cell r="I590">
            <v>0</v>
          </cell>
          <cell r="J590">
            <v>0</v>
          </cell>
          <cell r="K590">
            <v>0</v>
          </cell>
          <cell r="L590">
            <v>0</v>
          </cell>
          <cell r="M590">
            <v>0</v>
          </cell>
          <cell r="N590">
            <v>0</v>
          </cell>
        </row>
        <row r="591">
          <cell r="A591">
            <v>7850012100</v>
          </cell>
          <cell r="C591">
            <v>0</v>
          </cell>
          <cell r="D591">
            <v>0</v>
          </cell>
          <cell r="E591">
            <v>0</v>
          </cell>
          <cell r="F591">
            <v>0</v>
          </cell>
          <cell r="G591">
            <v>0</v>
          </cell>
          <cell r="H591">
            <v>0</v>
          </cell>
          <cell r="I591">
            <v>0</v>
          </cell>
          <cell r="J591">
            <v>0</v>
          </cell>
          <cell r="K591">
            <v>0</v>
          </cell>
          <cell r="L591">
            <v>0</v>
          </cell>
          <cell r="M591">
            <v>0</v>
          </cell>
          <cell r="N591">
            <v>0</v>
          </cell>
        </row>
        <row r="592">
          <cell r="A592">
            <v>7850012200</v>
          </cell>
          <cell r="C592">
            <v>0</v>
          </cell>
          <cell r="D592">
            <v>0</v>
          </cell>
          <cell r="E592">
            <v>0</v>
          </cell>
          <cell r="F592">
            <v>0</v>
          </cell>
          <cell r="G592">
            <v>0</v>
          </cell>
          <cell r="H592">
            <v>0</v>
          </cell>
          <cell r="I592">
            <v>0</v>
          </cell>
          <cell r="J592">
            <v>0</v>
          </cell>
          <cell r="K592">
            <v>0</v>
          </cell>
          <cell r="L592">
            <v>0</v>
          </cell>
          <cell r="M592">
            <v>0</v>
          </cell>
          <cell r="N592">
            <v>0</v>
          </cell>
        </row>
        <row r="593">
          <cell r="A593">
            <v>7850013100</v>
          </cell>
          <cell r="C593">
            <v>0</v>
          </cell>
          <cell r="D593">
            <v>0</v>
          </cell>
          <cell r="E593">
            <v>0</v>
          </cell>
          <cell r="F593">
            <v>0</v>
          </cell>
          <cell r="G593">
            <v>0</v>
          </cell>
          <cell r="H593">
            <v>0</v>
          </cell>
          <cell r="I593">
            <v>0</v>
          </cell>
          <cell r="J593">
            <v>0</v>
          </cell>
          <cell r="K593">
            <v>0</v>
          </cell>
          <cell r="L593">
            <v>0</v>
          </cell>
          <cell r="M593">
            <v>0</v>
          </cell>
          <cell r="N593">
            <v>0</v>
          </cell>
        </row>
        <row r="594">
          <cell r="A594">
            <v>7850013200</v>
          </cell>
          <cell r="C594">
            <v>0</v>
          </cell>
          <cell r="D594">
            <v>0</v>
          </cell>
          <cell r="E594">
            <v>0</v>
          </cell>
          <cell r="F594">
            <v>0</v>
          </cell>
          <cell r="G594">
            <v>0</v>
          </cell>
          <cell r="H594">
            <v>0</v>
          </cell>
          <cell r="I594">
            <v>0</v>
          </cell>
          <cell r="J594">
            <v>0</v>
          </cell>
          <cell r="K594">
            <v>0</v>
          </cell>
          <cell r="L594">
            <v>0</v>
          </cell>
          <cell r="M594">
            <v>0</v>
          </cell>
          <cell r="N594">
            <v>0</v>
          </cell>
        </row>
        <row r="595">
          <cell r="A595">
            <v>7850099000</v>
          </cell>
          <cell r="C595">
            <v>0</v>
          </cell>
          <cell r="D595">
            <v>0</v>
          </cell>
          <cell r="E595">
            <v>0</v>
          </cell>
          <cell r="F595">
            <v>0</v>
          </cell>
          <cell r="G595">
            <v>0</v>
          </cell>
          <cell r="H595">
            <v>0</v>
          </cell>
          <cell r="I595">
            <v>0</v>
          </cell>
          <cell r="J595">
            <v>0</v>
          </cell>
          <cell r="K595">
            <v>0</v>
          </cell>
          <cell r="L595">
            <v>0</v>
          </cell>
          <cell r="M595">
            <v>0</v>
          </cell>
          <cell r="N595">
            <v>0</v>
          </cell>
        </row>
        <row r="596">
          <cell r="A596">
            <v>7859999999</v>
          </cell>
          <cell r="C596">
            <v>0</v>
          </cell>
          <cell r="D596">
            <v>0</v>
          </cell>
          <cell r="E596">
            <v>0</v>
          </cell>
          <cell r="F596">
            <v>0</v>
          </cell>
          <cell r="G596">
            <v>0</v>
          </cell>
          <cell r="H596">
            <v>0</v>
          </cell>
          <cell r="I596">
            <v>0</v>
          </cell>
          <cell r="J596">
            <v>0</v>
          </cell>
          <cell r="K596">
            <v>0</v>
          </cell>
          <cell r="L596">
            <v>0</v>
          </cell>
          <cell r="M596">
            <v>0</v>
          </cell>
          <cell r="N596">
            <v>0</v>
          </cell>
        </row>
        <row r="597">
          <cell r="A597">
            <v>7860001000</v>
          </cell>
          <cell r="C597">
            <v>0</v>
          </cell>
          <cell r="D597">
            <v>0</v>
          </cell>
          <cell r="E597">
            <v>0</v>
          </cell>
          <cell r="F597">
            <v>0</v>
          </cell>
          <cell r="G597">
            <v>0</v>
          </cell>
          <cell r="H597">
            <v>0</v>
          </cell>
          <cell r="I597">
            <v>0</v>
          </cell>
          <cell r="J597">
            <v>0</v>
          </cell>
          <cell r="K597">
            <v>0</v>
          </cell>
          <cell r="L597">
            <v>0</v>
          </cell>
          <cell r="M597">
            <v>0</v>
          </cell>
          <cell r="N597">
            <v>0</v>
          </cell>
        </row>
        <row r="598">
          <cell r="A598">
            <v>7869999999</v>
          </cell>
          <cell r="C598">
            <v>0</v>
          </cell>
          <cell r="D598">
            <v>0</v>
          </cell>
          <cell r="E598">
            <v>0</v>
          </cell>
          <cell r="F598">
            <v>0</v>
          </cell>
          <cell r="G598">
            <v>0</v>
          </cell>
          <cell r="H598">
            <v>0</v>
          </cell>
          <cell r="I598">
            <v>0</v>
          </cell>
          <cell r="J598">
            <v>0</v>
          </cell>
          <cell r="K598">
            <v>0</v>
          </cell>
          <cell r="L598">
            <v>0</v>
          </cell>
          <cell r="M598">
            <v>0</v>
          </cell>
          <cell r="N598">
            <v>0</v>
          </cell>
        </row>
        <row r="599">
          <cell r="A599">
            <v>7870001000</v>
          </cell>
          <cell r="C599">
            <v>0</v>
          </cell>
          <cell r="D599">
            <v>0</v>
          </cell>
          <cell r="E599">
            <v>0</v>
          </cell>
          <cell r="F599">
            <v>0</v>
          </cell>
          <cell r="G599">
            <v>0</v>
          </cell>
          <cell r="H599">
            <v>0</v>
          </cell>
          <cell r="I599">
            <v>0</v>
          </cell>
          <cell r="J599">
            <v>0</v>
          </cell>
          <cell r="K599">
            <v>0</v>
          </cell>
          <cell r="L599">
            <v>0</v>
          </cell>
          <cell r="M599">
            <v>0</v>
          </cell>
          <cell r="N599">
            <v>0</v>
          </cell>
        </row>
        <row r="600">
          <cell r="A600">
            <v>7880007000</v>
          </cell>
          <cell r="C600">
            <v>0</v>
          </cell>
          <cell r="D600">
            <v>0</v>
          </cell>
          <cell r="E600">
            <v>0</v>
          </cell>
          <cell r="F600">
            <v>0</v>
          </cell>
          <cell r="G600">
            <v>0</v>
          </cell>
          <cell r="H600">
            <v>0</v>
          </cell>
          <cell r="I600">
            <v>0</v>
          </cell>
          <cell r="J600">
            <v>0</v>
          </cell>
          <cell r="K600">
            <v>0</v>
          </cell>
          <cell r="L600">
            <v>0</v>
          </cell>
          <cell r="M600">
            <v>0</v>
          </cell>
          <cell r="N600">
            <v>0</v>
          </cell>
        </row>
        <row r="601">
          <cell r="A601">
            <v>7880008000</v>
          </cell>
          <cell r="C601">
            <v>0</v>
          </cell>
          <cell r="D601">
            <v>0</v>
          </cell>
          <cell r="E601">
            <v>0</v>
          </cell>
          <cell r="F601">
            <v>0</v>
          </cell>
          <cell r="G601">
            <v>0</v>
          </cell>
          <cell r="H601">
            <v>0</v>
          </cell>
          <cell r="I601">
            <v>0</v>
          </cell>
          <cell r="J601">
            <v>0</v>
          </cell>
          <cell r="K601">
            <v>0</v>
          </cell>
          <cell r="L601">
            <v>0</v>
          </cell>
          <cell r="M601">
            <v>0</v>
          </cell>
          <cell r="N601">
            <v>0</v>
          </cell>
        </row>
        <row r="602">
          <cell r="A602">
            <v>7880009000</v>
          </cell>
          <cell r="C602">
            <v>0</v>
          </cell>
          <cell r="D602">
            <v>0</v>
          </cell>
          <cell r="E602">
            <v>0</v>
          </cell>
          <cell r="F602">
            <v>0</v>
          </cell>
          <cell r="G602">
            <v>0</v>
          </cell>
          <cell r="H602">
            <v>0</v>
          </cell>
          <cell r="I602">
            <v>0</v>
          </cell>
          <cell r="J602">
            <v>0</v>
          </cell>
          <cell r="K602">
            <v>0</v>
          </cell>
          <cell r="L602">
            <v>0</v>
          </cell>
          <cell r="M602">
            <v>0</v>
          </cell>
          <cell r="N602">
            <v>0</v>
          </cell>
        </row>
        <row r="603">
          <cell r="A603">
            <v>7880010000</v>
          </cell>
          <cell r="C603">
            <v>0</v>
          </cell>
          <cell r="D603">
            <v>0</v>
          </cell>
          <cell r="E603">
            <v>0</v>
          </cell>
          <cell r="F603">
            <v>0</v>
          </cell>
          <cell r="G603">
            <v>0</v>
          </cell>
          <cell r="H603">
            <v>0</v>
          </cell>
          <cell r="I603">
            <v>0</v>
          </cell>
          <cell r="J603">
            <v>0</v>
          </cell>
          <cell r="K603">
            <v>0</v>
          </cell>
          <cell r="L603">
            <v>0</v>
          </cell>
          <cell r="M603">
            <v>0</v>
          </cell>
          <cell r="N603">
            <v>0</v>
          </cell>
        </row>
        <row r="604">
          <cell r="A604">
            <v>7880099000</v>
          </cell>
          <cell r="C604">
            <v>0</v>
          </cell>
          <cell r="D604">
            <v>0</v>
          </cell>
          <cell r="E604">
            <v>0</v>
          </cell>
          <cell r="F604">
            <v>0</v>
          </cell>
          <cell r="G604">
            <v>0</v>
          </cell>
          <cell r="H604">
            <v>0</v>
          </cell>
          <cell r="I604">
            <v>0</v>
          </cell>
          <cell r="J604">
            <v>0</v>
          </cell>
          <cell r="K604">
            <v>0</v>
          </cell>
          <cell r="L604">
            <v>0</v>
          </cell>
          <cell r="M604">
            <v>0</v>
          </cell>
          <cell r="N604">
            <v>0</v>
          </cell>
        </row>
        <row r="605">
          <cell r="A605">
            <v>7888099000</v>
          </cell>
          <cell r="C605">
            <v>0</v>
          </cell>
          <cell r="D605">
            <v>0</v>
          </cell>
          <cell r="E605">
            <v>0</v>
          </cell>
          <cell r="F605">
            <v>0</v>
          </cell>
          <cell r="G605">
            <v>0</v>
          </cell>
          <cell r="H605">
            <v>0</v>
          </cell>
          <cell r="I605">
            <v>0</v>
          </cell>
          <cell r="J605">
            <v>0</v>
          </cell>
          <cell r="K605">
            <v>0</v>
          </cell>
          <cell r="L605">
            <v>0</v>
          </cell>
          <cell r="M605">
            <v>0</v>
          </cell>
          <cell r="N605">
            <v>0</v>
          </cell>
        </row>
        <row r="606">
          <cell r="A606">
            <v>7900000001</v>
          </cell>
          <cell r="C606">
            <v>0</v>
          </cell>
          <cell r="D606">
            <v>0</v>
          </cell>
          <cell r="E606">
            <v>0</v>
          </cell>
          <cell r="F606">
            <v>0</v>
          </cell>
          <cell r="G606">
            <v>0</v>
          </cell>
          <cell r="H606">
            <v>0</v>
          </cell>
          <cell r="I606">
            <v>0</v>
          </cell>
          <cell r="J606">
            <v>0</v>
          </cell>
          <cell r="K606">
            <v>0</v>
          </cell>
          <cell r="L606">
            <v>0</v>
          </cell>
          <cell r="M606">
            <v>0</v>
          </cell>
          <cell r="N606">
            <v>0</v>
          </cell>
        </row>
        <row r="607">
          <cell r="A607">
            <v>7910001000</v>
          </cell>
          <cell r="C607">
            <v>0</v>
          </cell>
          <cell r="D607">
            <v>0</v>
          </cell>
          <cell r="E607">
            <v>0</v>
          </cell>
          <cell r="F607">
            <v>0</v>
          </cell>
          <cell r="G607">
            <v>0</v>
          </cell>
          <cell r="H607">
            <v>0</v>
          </cell>
          <cell r="I607">
            <v>0</v>
          </cell>
          <cell r="J607">
            <v>0</v>
          </cell>
          <cell r="K607">
            <v>0</v>
          </cell>
          <cell r="L607">
            <v>0</v>
          </cell>
          <cell r="M607">
            <v>0</v>
          </cell>
          <cell r="N607">
            <v>0</v>
          </cell>
        </row>
        <row r="608">
          <cell r="A608">
            <v>7920001000</v>
          </cell>
          <cell r="C608">
            <v>0</v>
          </cell>
          <cell r="D608">
            <v>0</v>
          </cell>
          <cell r="E608">
            <v>0</v>
          </cell>
          <cell r="F608">
            <v>0</v>
          </cell>
          <cell r="G608">
            <v>0</v>
          </cell>
          <cell r="H608">
            <v>0</v>
          </cell>
          <cell r="I608">
            <v>0</v>
          </cell>
          <cell r="J608">
            <v>0</v>
          </cell>
          <cell r="K608">
            <v>0</v>
          </cell>
          <cell r="L608">
            <v>0</v>
          </cell>
          <cell r="M608">
            <v>0</v>
          </cell>
          <cell r="N608">
            <v>0</v>
          </cell>
        </row>
        <row r="609">
          <cell r="A609">
            <v>7931001000</v>
          </cell>
          <cell r="C609">
            <v>0</v>
          </cell>
          <cell r="D609">
            <v>0</v>
          </cell>
          <cell r="E609">
            <v>0</v>
          </cell>
          <cell r="F609">
            <v>0</v>
          </cell>
          <cell r="G609">
            <v>0</v>
          </cell>
          <cell r="H609">
            <v>0</v>
          </cell>
          <cell r="I609">
            <v>0</v>
          </cell>
          <cell r="J609">
            <v>0</v>
          </cell>
          <cell r="K609">
            <v>0</v>
          </cell>
          <cell r="L609">
            <v>0</v>
          </cell>
          <cell r="M609">
            <v>0</v>
          </cell>
          <cell r="N609">
            <v>0</v>
          </cell>
        </row>
        <row r="610">
          <cell r="A610">
            <v>7931002000</v>
          </cell>
          <cell r="C610">
            <v>0</v>
          </cell>
          <cell r="D610">
            <v>0</v>
          </cell>
          <cell r="E610">
            <v>0</v>
          </cell>
          <cell r="F610">
            <v>0</v>
          </cell>
          <cell r="G610">
            <v>0</v>
          </cell>
          <cell r="H610">
            <v>0</v>
          </cell>
          <cell r="I610">
            <v>0</v>
          </cell>
          <cell r="J610">
            <v>0</v>
          </cell>
          <cell r="K610">
            <v>0</v>
          </cell>
          <cell r="L610">
            <v>0</v>
          </cell>
          <cell r="M610">
            <v>0</v>
          </cell>
          <cell r="N610">
            <v>0</v>
          </cell>
        </row>
        <row r="611">
          <cell r="A611">
            <v>7932001000</v>
          </cell>
          <cell r="C611">
            <v>0</v>
          </cell>
          <cell r="D611">
            <v>0</v>
          </cell>
          <cell r="E611">
            <v>0</v>
          </cell>
          <cell r="F611">
            <v>0</v>
          </cell>
          <cell r="G611">
            <v>0</v>
          </cell>
          <cell r="H611">
            <v>0</v>
          </cell>
          <cell r="I611">
            <v>0</v>
          </cell>
          <cell r="J611">
            <v>0</v>
          </cell>
          <cell r="K611">
            <v>0</v>
          </cell>
          <cell r="L611">
            <v>0</v>
          </cell>
          <cell r="M611">
            <v>0</v>
          </cell>
          <cell r="N611">
            <v>0</v>
          </cell>
        </row>
        <row r="612">
          <cell r="A612">
            <v>7938001000</v>
          </cell>
          <cell r="C612">
            <v>0</v>
          </cell>
          <cell r="D612">
            <v>0</v>
          </cell>
          <cell r="E612">
            <v>0</v>
          </cell>
          <cell r="F612">
            <v>0</v>
          </cell>
          <cell r="G612">
            <v>0</v>
          </cell>
          <cell r="H612">
            <v>0</v>
          </cell>
          <cell r="I612">
            <v>0</v>
          </cell>
          <cell r="J612">
            <v>0</v>
          </cell>
          <cell r="K612">
            <v>0</v>
          </cell>
          <cell r="L612">
            <v>0</v>
          </cell>
          <cell r="M612">
            <v>0</v>
          </cell>
          <cell r="N612">
            <v>0</v>
          </cell>
        </row>
        <row r="613">
          <cell r="A613">
            <v>7941001000</v>
          </cell>
          <cell r="C613">
            <v>0</v>
          </cell>
          <cell r="D613">
            <v>0</v>
          </cell>
          <cell r="E613">
            <v>0</v>
          </cell>
          <cell r="F613">
            <v>0</v>
          </cell>
          <cell r="G613">
            <v>0</v>
          </cell>
          <cell r="H613">
            <v>0</v>
          </cell>
          <cell r="I613">
            <v>0</v>
          </cell>
          <cell r="J613">
            <v>0</v>
          </cell>
          <cell r="K613">
            <v>0</v>
          </cell>
          <cell r="L613">
            <v>0</v>
          </cell>
          <cell r="M613">
            <v>0</v>
          </cell>
          <cell r="N613">
            <v>0</v>
          </cell>
        </row>
        <row r="614">
          <cell r="A614">
            <v>7941002000</v>
          </cell>
          <cell r="C614">
            <v>0</v>
          </cell>
          <cell r="D614">
            <v>0</v>
          </cell>
          <cell r="E614">
            <v>0</v>
          </cell>
          <cell r="F614">
            <v>0</v>
          </cell>
          <cell r="G614">
            <v>0</v>
          </cell>
          <cell r="H614">
            <v>0</v>
          </cell>
          <cell r="I614">
            <v>0</v>
          </cell>
          <cell r="J614">
            <v>0</v>
          </cell>
          <cell r="K614">
            <v>0</v>
          </cell>
          <cell r="L614">
            <v>0</v>
          </cell>
          <cell r="M614">
            <v>0</v>
          </cell>
          <cell r="N614">
            <v>0</v>
          </cell>
        </row>
        <row r="615">
          <cell r="A615">
            <v>7941003000</v>
          </cell>
          <cell r="C615">
            <v>0</v>
          </cell>
          <cell r="D615">
            <v>0</v>
          </cell>
          <cell r="E615">
            <v>0</v>
          </cell>
          <cell r="F615">
            <v>0</v>
          </cell>
          <cell r="G615">
            <v>0</v>
          </cell>
          <cell r="H615">
            <v>0</v>
          </cell>
          <cell r="I615">
            <v>0</v>
          </cell>
          <cell r="J615">
            <v>0</v>
          </cell>
          <cell r="K615">
            <v>0</v>
          </cell>
          <cell r="L615">
            <v>0</v>
          </cell>
          <cell r="M615">
            <v>0</v>
          </cell>
          <cell r="N615">
            <v>0</v>
          </cell>
        </row>
        <row r="616">
          <cell r="A616">
            <v>7941009000</v>
          </cell>
          <cell r="C616">
            <v>0</v>
          </cell>
          <cell r="D616">
            <v>0</v>
          </cell>
          <cell r="E616">
            <v>0</v>
          </cell>
          <cell r="F616">
            <v>0</v>
          </cell>
          <cell r="G616">
            <v>0</v>
          </cell>
          <cell r="H616">
            <v>0</v>
          </cell>
          <cell r="I616">
            <v>0</v>
          </cell>
          <cell r="J616">
            <v>0</v>
          </cell>
          <cell r="K616">
            <v>0</v>
          </cell>
          <cell r="L616">
            <v>0</v>
          </cell>
          <cell r="M616">
            <v>0</v>
          </cell>
          <cell r="N616">
            <v>0</v>
          </cell>
        </row>
        <row r="617">
          <cell r="A617">
            <v>7942001000</v>
          </cell>
          <cell r="C617">
            <v>0</v>
          </cell>
          <cell r="D617">
            <v>0</v>
          </cell>
          <cell r="E617">
            <v>0</v>
          </cell>
          <cell r="F617">
            <v>0</v>
          </cell>
          <cell r="G617">
            <v>0</v>
          </cell>
          <cell r="H617">
            <v>0</v>
          </cell>
          <cell r="I617">
            <v>0</v>
          </cell>
          <cell r="J617">
            <v>0</v>
          </cell>
          <cell r="K617">
            <v>0</v>
          </cell>
          <cell r="L617">
            <v>0</v>
          </cell>
          <cell r="M617">
            <v>0</v>
          </cell>
          <cell r="N617">
            <v>0</v>
          </cell>
        </row>
        <row r="618">
          <cell r="A618">
            <v>7942002000</v>
          </cell>
          <cell r="C618">
            <v>0</v>
          </cell>
          <cell r="D618">
            <v>0</v>
          </cell>
          <cell r="E618">
            <v>0</v>
          </cell>
          <cell r="F618">
            <v>0</v>
          </cell>
          <cell r="G618">
            <v>0</v>
          </cell>
          <cell r="H618">
            <v>0</v>
          </cell>
          <cell r="I618">
            <v>0</v>
          </cell>
          <cell r="J618">
            <v>0</v>
          </cell>
          <cell r="K618">
            <v>0</v>
          </cell>
          <cell r="L618">
            <v>0</v>
          </cell>
          <cell r="M618">
            <v>0</v>
          </cell>
          <cell r="N618">
            <v>0</v>
          </cell>
        </row>
        <row r="619">
          <cell r="A619">
            <v>7942003000</v>
          </cell>
          <cell r="C619">
            <v>0</v>
          </cell>
          <cell r="D619">
            <v>0</v>
          </cell>
          <cell r="E619">
            <v>0</v>
          </cell>
          <cell r="F619">
            <v>0</v>
          </cell>
          <cell r="G619">
            <v>0</v>
          </cell>
          <cell r="H619">
            <v>0</v>
          </cell>
          <cell r="I619">
            <v>0</v>
          </cell>
          <cell r="J619">
            <v>0</v>
          </cell>
          <cell r="K619">
            <v>0</v>
          </cell>
          <cell r="L619">
            <v>0</v>
          </cell>
          <cell r="M619">
            <v>0</v>
          </cell>
          <cell r="N619">
            <v>0</v>
          </cell>
        </row>
        <row r="620">
          <cell r="A620">
            <v>7942009000</v>
          </cell>
          <cell r="C620">
            <v>0</v>
          </cell>
          <cell r="D620">
            <v>0</v>
          </cell>
          <cell r="E620">
            <v>0</v>
          </cell>
          <cell r="F620">
            <v>0</v>
          </cell>
          <cell r="G620">
            <v>0</v>
          </cell>
          <cell r="H620">
            <v>0</v>
          </cell>
          <cell r="I620">
            <v>0</v>
          </cell>
          <cell r="J620">
            <v>0</v>
          </cell>
          <cell r="K620">
            <v>0</v>
          </cell>
          <cell r="L620">
            <v>0</v>
          </cell>
          <cell r="M620">
            <v>0</v>
          </cell>
          <cell r="N620">
            <v>0</v>
          </cell>
        </row>
        <row r="621">
          <cell r="A621">
            <v>7943001000</v>
          </cell>
          <cell r="C621">
            <v>0</v>
          </cell>
          <cell r="D621">
            <v>0</v>
          </cell>
          <cell r="E621">
            <v>0</v>
          </cell>
          <cell r="F621">
            <v>0</v>
          </cell>
          <cell r="G621">
            <v>0</v>
          </cell>
          <cell r="H621">
            <v>0</v>
          </cell>
          <cell r="I621">
            <v>0</v>
          </cell>
          <cell r="J621">
            <v>0</v>
          </cell>
          <cell r="K621">
            <v>0</v>
          </cell>
          <cell r="L621">
            <v>0</v>
          </cell>
          <cell r="M621">
            <v>0</v>
          </cell>
          <cell r="N621">
            <v>0</v>
          </cell>
        </row>
        <row r="622">
          <cell r="A622">
            <v>7943002000</v>
          </cell>
          <cell r="C622">
            <v>0</v>
          </cell>
          <cell r="D622">
            <v>0</v>
          </cell>
          <cell r="E622">
            <v>0</v>
          </cell>
          <cell r="F622">
            <v>0</v>
          </cell>
          <cell r="G622">
            <v>0</v>
          </cell>
          <cell r="H622">
            <v>0</v>
          </cell>
          <cell r="I622">
            <v>0</v>
          </cell>
          <cell r="J622">
            <v>0</v>
          </cell>
          <cell r="K622">
            <v>0</v>
          </cell>
          <cell r="L622">
            <v>0</v>
          </cell>
          <cell r="M622">
            <v>0</v>
          </cell>
          <cell r="N622">
            <v>0</v>
          </cell>
        </row>
        <row r="623">
          <cell r="A623">
            <v>7943003000</v>
          </cell>
          <cell r="C623">
            <v>0</v>
          </cell>
          <cell r="D623">
            <v>0</v>
          </cell>
          <cell r="E623">
            <v>0</v>
          </cell>
          <cell r="F623">
            <v>0</v>
          </cell>
          <cell r="G623">
            <v>0</v>
          </cell>
          <cell r="H623">
            <v>0</v>
          </cell>
          <cell r="I623">
            <v>0</v>
          </cell>
          <cell r="J623">
            <v>0</v>
          </cell>
          <cell r="K623">
            <v>0</v>
          </cell>
          <cell r="L623">
            <v>0</v>
          </cell>
          <cell r="M623">
            <v>0</v>
          </cell>
          <cell r="N623">
            <v>0</v>
          </cell>
        </row>
        <row r="624">
          <cell r="A624">
            <v>7943009000</v>
          </cell>
          <cell r="C624">
            <v>0</v>
          </cell>
          <cell r="D624">
            <v>0</v>
          </cell>
          <cell r="E624">
            <v>0</v>
          </cell>
          <cell r="F624">
            <v>0</v>
          </cell>
          <cell r="G624">
            <v>0</v>
          </cell>
          <cell r="H624">
            <v>0</v>
          </cell>
          <cell r="I624">
            <v>0</v>
          </cell>
          <cell r="J624">
            <v>0</v>
          </cell>
          <cell r="K624">
            <v>0</v>
          </cell>
          <cell r="L624">
            <v>0</v>
          </cell>
          <cell r="M624">
            <v>0</v>
          </cell>
          <cell r="N624">
            <v>0</v>
          </cell>
        </row>
        <row r="625">
          <cell r="A625">
            <v>7944001000</v>
          </cell>
          <cell r="C625">
            <v>0</v>
          </cell>
          <cell r="D625">
            <v>0</v>
          </cell>
          <cell r="E625">
            <v>0</v>
          </cell>
          <cell r="F625">
            <v>0</v>
          </cell>
          <cell r="G625">
            <v>0</v>
          </cell>
          <cell r="H625">
            <v>0</v>
          </cell>
          <cell r="I625">
            <v>0</v>
          </cell>
          <cell r="J625">
            <v>0</v>
          </cell>
          <cell r="K625">
            <v>0</v>
          </cell>
          <cell r="L625">
            <v>0</v>
          </cell>
          <cell r="M625">
            <v>0</v>
          </cell>
          <cell r="N625">
            <v>0</v>
          </cell>
        </row>
        <row r="626">
          <cell r="A626">
            <v>7944002000</v>
          </cell>
          <cell r="C626">
            <v>0</v>
          </cell>
          <cell r="D626">
            <v>0</v>
          </cell>
          <cell r="E626">
            <v>0</v>
          </cell>
          <cell r="F626">
            <v>0</v>
          </cell>
          <cell r="G626">
            <v>0</v>
          </cell>
          <cell r="H626">
            <v>0</v>
          </cell>
          <cell r="I626">
            <v>0</v>
          </cell>
          <cell r="J626">
            <v>0</v>
          </cell>
          <cell r="K626">
            <v>0</v>
          </cell>
          <cell r="L626">
            <v>0</v>
          </cell>
          <cell r="M626">
            <v>0</v>
          </cell>
          <cell r="N626">
            <v>0</v>
          </cell>
        </row>
        <row r="627">
          <cell r="A627">
            <v>7944003000</v>
          </cell>
          <cell r="C627">
            <v>0</v>
          </cell>
          <cell r="D627">
            <v>0</v>
          </cell>
          <cell r="E627">
            <v>0</v>
          </cell>
          <cell r="F627">
            <v>0</v>
          </cell>
          <cell r="G627">
            <v>0</v>
          </cell>
          <cell r="H627">
            <v>0</v>
          </cell>
          <cell r="I627">
            <v>0</v>
          </cell>
          <cell r="J627">
            <v>0</v>
          </cell>
          <cell r="K627">
            <v>0</v>
          </cell>
          <cell r="L627">
            <v>0</v>
          </cell>
          <cell r="M627">
            <v>0</v>
          </cell>
          <cell r="N627">
            <v>0</v>
          </cell>
        </row>
        <row r="628">
          <cell r="A628">
            <v>7944009000</v>
          </cell>
          <cell r="C628">
            <v>0</v>
          </cell>
          <cell r="D628">
            <v>0</v>
          </cell>
          <cell r="E628">
            <v>0</v>
          </cell>
          <cell r="F628">
            <v>0</v>
          </cell>
          <cell r="G628">
            <v>0</v>
          </cell>
          <cell r="H628">
            <v>0</v>
          </cell>
          <cell r="I628">
            <v>0</v>
          </cell>
          <cell r="J628">
            <v>0</v>
          </cell>
          <cell r="K628">
            <v>0</v>
          </cell>
          <cell r="L628">
            <v>0</v>
          </cell>
          <cell r="M628">
            <v>0</v>
          </cell>
          <cell r="N628">
            <v>0</v>
          </cell>
        </row>
        <row r="629">
          <cell r="A629">
            <v>7947001000</v>
          </cell>
          <cell r="C629">
            <v>0</v>
          </cell>
          <cell r="D629">
            <v>0</v>
          </cell>
          <cell r="E629">
            <v>0</v>
          </cell>
          <cell r="F629">
            <v>0</v>
          </cell>
          <cell r="G629">
            <v>0</v>
          </cell>
          <cell r="H629">
            <v>0</v>
          </cell>
          <cell r="I629">
            <v>0</v>
          </cell>
          <cell r="J629">
            <v>0</v>
          </cell>
          <cell r="K629">
            <v>0</v>
          </cell>
          <cell r="L629">
            <v>0</v>
          </cell>
          <cell r="M629">
            <v>0</v>
          </cell>
          <cell r="N629">
            <v>0</v>
          </cell>
        </row>
        <row r="630">
          <cell r="A630">
            <v>7947002000</v>
          </cell>
          <cell r="C630">
            <v>0</v>
          </cell>
          <cell r="D630">
            <v>0</v>
          </cell>
          <cell r="E630">
            <v>0</v>
          </cell>
          <cell r="F630">
            <v>0</v>
          </cell>
          <cell r="G630">
            <v>0</v>
          </cell>
          <cell r="H630">
            <v>0</v>
          </cell>
          <cell r="I630">
            <v>0</v>
          </cell>
          <cell r="J630">
            <v>0</v>
          </cell>
          <cell r="K630">
            <v>0</v>
          </cell>
          <cell r="L630">
            <v>0</v>
          </cell>
          <cell r="M630">
            <v>0</v>
          </cell>
          <cell r="N630">
            <v>0</v>
          </cell>
        </row>
        <row r="631">
          <cell r="A631">
            <v>7947003000</v>
          </cell>
          <cell r="C631">
            <v>0</v>
          </cell>
          <cell r="D631">
            <v>0</v>
          </cell>
          <cell r="E631">
            <v>0</v>
          </cell>
          <cell r="F631">
            <v>0</v>
          </cell>
          <cell r="G631">
            <v>0</v>
          </cell>
          <cell r="H631">
            <v>0</v>
          </cell>
          <cell r="I631">
            <v>0</v>
          </cell>
          <cell r="J631">
            <v>0</v>
          </cell>
          <cell r="K631">
            <v>0</v>
          </cell>
          <cell r="L631">
            <v>0</v>
          </cell>
          <cell r="M631">
            <v>0</v>
          </cell>
          <cell r="N631">
            <v>0</v>
          </cell>
        </row>
        <row r="632">
          <cell r="A632">
            <v>7947009000</v>
          </cell>
          <cell r="C632">
            <v>0</v>
          </cell>
          <cell r="D632">
            <v>0</v>
          </cell>
          <cell r="E632">
            <v>0</v>
          </cell>
          <cell r="F632">
            <v>0</v>
          </cell>
          <cell r="G632">
            <v>0</v>
          </cell>
          <cell r="H632">
            <v>0</v>
          </cell>
          <cell r="I632">
            <v>0</v>
          </cell>
          <cell r="J632">
            <v>0</v>
          </cell>
          <cell r="K632">
            <v>0</v>
          </cell>
          <cell r="L632">
            <v>0</v>
          </cell>
          <cell r="M632">
            <v>0</v>
          </cell>
          <cell r="N632">
            <v>0</v>
          </cell>
        </row>
        <row r="633">
          <cell r="A633">
            <v>7948001000</v>
          </cell>
          <cell r="C633">
            <v>0</v>
          </cell>
          <cell r="D633">
            <v>0</v>
          </cell>
          <cell r="E633">
            <v>0</v>
          </cell>
          <cell r="F633">
            <v>0</v>
          </cell>
          <cell r="G633">
            <v>0</v>
          </cell>
          <cell r="H633">
            <v>0</v>
          </cell>
          <cell r="I633">
            <v>0</v>
          </cell>
          <cell r="J633">
            <v>0</v>
          </cell>
          <cell r="K633">
            <v>0</v>
          </cell>
          <cell r="L633">
            <v>0</v>
          </cell>
          <cell r="M633">
            <v>0</v>
          </cell>
          <cell r="N633">
            <v>0</v>
          </cell>
        </row>
        <row r="634">
          <cell r="A634">
            <v>7950001000</v>
          </cell>
          <cell r="C634">
            <v>0</v>
          </cell>
          <cell r="D634">
            <v>0</v>
          </cell>
          <cell r="E634">
            <v>0</v>
          </cell>
          <cell r="F634">
            <v>0</v>
          </cell>
          <cell r="G634">
            <v>0</v>
          </cell>
          <cell r="H634">
            <v>0</v>
          </cell>
          <cell r="I634">
            <v>0</v>
          </cell>
          <cell r="J634">
            <v>0</v>
          </cell>
          <cell r="K634">
            <v>0</v>
          </cell>
          <cell r="L634">
            <v>0</v>
          </cell>
          <cell r="M634">
            <v>0</v>
          </cell>
          <cell r="N634">
            <v>0</v>
          </cell>
        </row>
        <row r="635">
          <cell r="A635">
            <v>7950002000</v>
          </cell>
          <cell r="C635">
            <v>0</v>
          </cell>
          <cell r="D635">
            <v>0</v>
          </cell>
          <cell r="E635">
            <v>0</v>
          </cell>
          <cell r="F635">
            <v>0</v>
          </cell>
          <cell r="G635">
            <v>0</v>
          </cell>
          <cell r="H635">
            <v>0</v>
          </cell>
          <cell r="I635">
            <v>0</v>
          </cell>
          <cell r="J635">
            <v>0</v>
          </cell>
          <cell r="K635">
            <v>0</v>
          </cell>
          <cell r="L635">
            <v>0</v>
          </cell>
          <cell r="M635">
            <v>0</v>
          </cell>
          <cell r="N635">
            <v>0</v>
          </cell>
        </row>
        <row r="636">
          <cell r="A636">
            <v>7961001000</v>
          </cell>
          <cell r="C636">
            <v>0</v>
          </cell>
          <cell r="D636">
            <v>0</v>
          </cell>
          <cell r="E636">
            <v>0</v>
          </cell>
          <cell r="F636">
            <v>0</v>
          </cell>
          <cell r="G636">
            <v>0</v>
          </cell>
          <cell r="H636">
            <v>0</v>
          </cell>
          <cell r="I636">
            <v>0</v>
          </cell>
          <cell r="J636">
            <v>0</v>
          </cell>
          <cell r="K636">
            <v>0</v>
          </cell>
          <cell r="L636">
            <v>0</v>
          </cell>
          <cell r="M636">
            <v>0</v>
          </cell>
          <cell r="N636">
            <v>0</v>
          </cell>
        </row>
        <row r="637">
          <cell r="A637">
            <v>7962001000</v>
          </cell>
          <cell r="C637">
            <v>0</v>
          </cell>
          <cell r="D637">
            <v>0</v>
          </cell>
          <cell r="E637">
            <v>0</v>
          </cell>
          <cell r="F637">
            <v>0</v>
          </cell>
          <cell r="G637">
            <v>0</v>
          </cell>
          <cell r="H637">
            <v>0</v>
          </cell>
          <cell r="I637">
            <v>0</v>
          </cell>
          <cell r="J637">
            <v>0</v>
          </cell>
          <cell r="K637">
            <v>0</v>
          </cell>
          <cell r="L637">
            <v>0</v>
          </cell>
          <cell r="M637">
            <v>0</v>
          </cell>
          <cell r="N637">
            <v>0</v>
          </cell>
        </row>
        <row r="638">
          <cell r="A638">
            <v>7962002000</v>
          </cell>
          <cell r="C638">
            <v>0</v>
          </cell>
          <cell r="D638">
            <v>0</v>
          </cell>
          <cell r="E638">
            <v>0</v>
          </cell>
          <cell r="F638">
            <v>0</v>
          </cell>
          <cell r="G638">
            <v>0</v>
          </cell>
          <cell r="H638">
            <v>0</v>
          </cell>
          <cell r="I638">
            <v>0</v>
          </cell>
          <cell r="J638">
            <v>0</v>
          </cell>
          <cell r="K638">
            <v>0</v>
          </cell>
          <cell r="L638">
            <v>0</v>
          </cell>
          <cell r="M638">
            <v>0</v>
          </cell>
          <cell r="N638">
            <v>0</v>
          </cell>
        </row>
        <row r="639">
          <cell r="A639">
            <v>7962003000</v>
          </cell>
          <cell r="C639">
            <v>0</v>
          </cell>
          <cell r="D639">
            <v>0</v>
          </cell>
          <cell r="E639">
            <v>0</v>
          </cell>
          <cell r="F639">
            <v>0</v>
          </cell>
          <cell r="G639">
            <v>0</v>
          </cell>
          <cell r="H639">
            <v>0</v>
          </cell>
          <cell r="I639">
            <v>0</v>
          </cell>
          <cell r="J639">
            <v>0</v>
          </cell>
          <cell r="K639">
            <v>0</v>
          </cell>
          <cell r="L639">
            <v>0</v>
          </cell>
          <cell r="M639">
            <v>0</v>
          </cell>
          <cell r="N639">
            <v>0</v>
          </cell>
        </row>
        <row r="640">
          <cell r="A640">
            <v>7962009000</v>
          </cell>
          <cell r="C640">
            <v>0</v>
          </cell>
          <cell r="D640">
            <v>0</v>
          </cell>
          <cell r="E640">
            <v>0</v>
          </cell>
          <cell r="F640">
            <v>0</v>
          </cell>
          <cell r="G640">
            <v>0</v>
          </cell>
          <cell r="H640">
            <v>0</v>
          </cell>
          <cell r="I640">
            <v>0</v>
          </cell>
          <cell r="J640">
            <v>0</v>
          </cell>
          <cell r="K640">
            <v>0</v>
          </cell>
          <cell r="L640">
            <v>0</v>
          </cell>
          <cell r="M640">
            <v>0</v>
          </cell>
          <cell r="N640">
            <v>0</v>
          </cell>
        </row>
        <row r="641">
          <cell r="A641">
            <v>7962019000</v>
          </cell>
          <cell r="C641">
            <v>0</v>
          </cell>
          <cell r="D641">
            <v>0</v>
          </cell>
          <cell r="E641">
            <v>0</v>
          </cell>
          <cell r="F641">
            <v>0</v>
          </cell>
          <cell r="G641">
            <v>0</v>
          </cell>
          <cell r="H641">
            <v>0</v>
          </cell>
          <cell r="I641">
            <v>0</v>
          </cell>
          <cell r="J641">
            <v>0</v>
          </cell>
          <cell r="K641">
            <v>0</v>
          </cell>
          <cell r="L641">
            <v>0</v>
          </cell>
          <cell r="M641">
            <v>0</v>
          </cell>
          <cell r="N641">
            <v>0</v>
          </cell>
        </row>
        <row r="642">
          <cell r="A642">
            <v>7962029000</v>
          </cell>
          <cell r="C642">
            <v>0</v>
          </cell>
          <cell r="D642">
            <v>0</v>
          </cell>
          <cell r="E642">
            <v>0</v>
          </cell>
          <cell r="F642">
            <v>0</v>
          </cell>
          <cell r="G642">
            <v>0</v>
          </cell>
          <cell r="H642">
            <v>0</v>
          </cell>
          <cell r="I642">
            <v>0</v>
          </cell>
          <cell r="J642">
            <v>0</v>
          </cell>
          <cell r="K642">
            <v>0</v>
          </cell>
          <cell r="L642">
            <v>0</v>
          </cell>
          <cell r="M642">
            <v>0</v>
          </cell>
          <cell r="N642">
            <v>0</v>
          </cell>
        </row>
        <row r="643">
          <cell r="A643">
            <v>7962039000</v>
          </cell>
          <cell r="C643">
            <v>0</v>
          </cell>
          <cell r="D643">
            <v>0</v>
          </cell>
          <cell r="E643">
            <v>0</v>
          </cell>
          <cell r="F643">
            <v>0</v>
          </cell>
          <cell r="G643">
            <v>0</v>
          </cell>
          <cell r="H643">
            <v>0</v>
          </cell>
          <cell r="I643">
            <v>0</v>
          </cell>
          <cell r="J643">
            <v>0</v>
          </cell>
          <cell r="K643">
            <v>0</v>
          </cell>
          <cell r="L643">
            <v>0</v>
          </cell>
          <cell r="M643">
            <v>0</v>
          </cell>
          <cell r="N643">
            <v>0</v>
          </cell>
        </row>
        <row r="644">
          <cell r="A644">
            <v>7962041000</v>
          </cell>
          <cell r="C644">
            <v>0</v>
          </cell>
          <cell r="D644">
            <v>0</v>
          </cell>
          <cell r="E644">
            <v>0</v>
          </cell>
          <cell r="F644">
            <v>0</v>
          </cell>
          <cell r="G644">
            <v>0</v>
          </cell>
          <cell r="H644">
            <v>0</v>
          </cell>
          <cell r="I644">
            <v>0</v>
          </cell>
          <cell r="J644">
            <v>0</v>
          </cell>
          <cell r="K644">
            <v>0</v>
          </cell>
          <cell r="L644">
            <v>0</v>
          </cell>
          <cell r="M644">
            <v>0</v>
          </cell>
          <cell r="N644">
            <v>0</v>
          </cell>
        </row>
        <row r="645">
          <cell r="A645">
            <v>7962047000</v>
          </cell>
          <cell r="C645">
            <v>0</v>
          </cell>
          <cell r="D645">
            <v>0</v>
          </cell>
          <cell r="E645">
            <v>0</v>
          </cell>
          <cell r="F645">
            <v>0</v>
          </cell>
          <cell r="G645">
            <v>0</v>
          </cell>
          <cell r="H645">
            <v>0</v>
          </cell>
          <cell r="I645">
            <v>0</v>
          </cell>
          <cell r="J645">
            <v>0</v>
          </cell>
          <cell r="K645">
            <v>0</v>
          </cell>
          <cell r="L645">
            <v>0</v>
          </cell>
          <cell r="M645">
            <v>0</v>
          </cell>
          <cell r="N645">
            <v>0</v>
          </cell>
        </row>
        <row r="646">
          <cell r="A646">
            <v>7962048000</v>
          </cell>
          <cell r="C646">
            <v>0</v>
          </cell>
          <cell r="D646">
            <v>0</v>
          </cell>
          <cell r="E646">
            <v>0</v>
          </cell>
          <cell r="F646">
            <v>0</v>
          </cell>
          <cell r="G646">
            <v>0</v>
          </cell>
          <cell r="H646">
            <v>0</v>
          </cell>
          <cell r="I646">
            <v>0</v>
          </cell>
          <cell r="J646">
            <v>0</v>
          </cell>
          <cell r="K646">
            <v>0</v>
          </cell>
          <cell r="L646">
            <v>0</v>
          </cell>
          <cell r="M646">
            <v>0</v>
          </cell>
          <cell r="N646">
            <v>0</v>
          </cell>
        </row>
        <row r="647">
          <cell r="A647">
            <v>7962049000</v>
          </cell>
          <cell r="C647">
            <v>0</v>
          </cell>
          <cell r="D647">
            <v>0</v>
          </cell>
          <cell r="E647">
            <v>0</v>
          </cell>
          <cell r="F647">
            <v>0</v>
          </cell>
          <cell r="G647">
            <v>0</v>
          </cell>
          <cell r="H647">
            <v>0</v>
          </cell>
          <cell r="I647">
            <v>0</v>
          </cell>
          <cell r="J647">
            <v>0</v>
          </cell>
          <cell r="K647">
            <v>0</v>
          </cell>
          <cell r="L647">
            <v>0</v>
          </cell>
          <cell r="M647">
            <v>0</v>
          </cell>
          <cell r="N647">
            <v>0</v>
          </cell>
        </row>
        <row r="648">
          <cell r="A648">
            <v>7962059000</v>
          </cell>
          <cell r="C648">
            <v>0</v>
          </cell>
          <cell r="D648">
            <v>0</v>
          </cell>
          <cell r="E648">
            <v>0</v>
          </cell>
          <cell r="F648">
            <v>0</v>
          </cell>
          <cell r="G648">
            <v>0</v>
          </cell>
          <cell r="H648">
            <v>0</v>
          </cell>
          <cell r="I648">
            <v>0</v>
          </cell>
          <cell r="J648">
            <v>0</v>
          </cell>
          <cell r="K648">
            <v>0</v>
          </cell>
          <cell r="L648">
            <v>0</v>
          </cell>
          <cell r="M648">
            <v>0</v>
          </cell>
          <cell r="N648">
            <v>0</v>
          </cell>
        </row>
        <row r="649">
          <cell r="A649">
            <v>7962069000</v>
          </cell>
          <cell r="C649">
            <v>0</v>
          </cell>
          <cell r="D649">
            <v>0</v>
          </cell>
          <cell r="E649">
            <v>0</v>
          </cell>
          <cell r="F649">
            <v>0</v>
          </cell>
          <cell r="G649">
            <v>0</v>
          </cell>
          <cell r="H649">
            <v>0</v>
          </cell>
          <cell r="I649">
            <v>0</v>
          </cell>
          <cell r="J649">
            <v>0</v>
          </cell>
          <cell r="K649">
            <v>0</v>
          </cell>
          <cell r="L649">
            <v>0</v>
          </cell>
          <cell r="M649">
            <v>0</v>
          </cell>
          <cell r="N649">
            <v>0</v>
          </cell>
        </row>
        <row r="650">
          <cell r="A650">
            <v>7970061000</v>
          </cell>
          <cell r="C650">
            <v>0</v>
          </cell>
          <cell r="D650">
            <v>0</v>
          </cell>
          <cell r="E650">
            <v>0</v>
          </cell>
          <cell r="F650">
            <v>0</v>
          </cell>
          <cell r="G650">
            <v>0</v>
          </cell>
          <cell r="H650">
            <v>0</v>
          </cell>
          <cell r="I650">
            <v>0</v>
          </cell>
          <cell r="J650">
            <v>0</v>
          </cell>
          <cell r="K650">
            <v>0</v>
          </cell>
          <cell r="L650">
            <v>0</v>
          </cell>
          <cell r="M650">
            <v>0</v>
          </cell>
          <cell r="N650">
            <v>0</v>
          </cell>
        </row>
        <row r="651">
          <cell r="A651">
            <v>7970062000</v>
          </cell>
          <cell r="C651">
            <v>-700</v>
          </cell>
          <cell r="D651">
            <v>0</v>
          </cell>
          <cell r="E651">
            <v>0</v>
          </cell>
          <cell r="F651">
            <v>0</v>
          </cell>
          <cell r="G651">
            <v>0</v>
          </cell>
          <cell r="H651">
            <v>0</v>
          </cell>
          <cell r="I651">
            <v>0</v>
          </cell>
          <cell r="J651">
            <v>0</v>
          </cell>
          <cell r="K651">
            <v>0</v>
          </cell>
          <cell r="L651">
            <v>0</v>
          </cell>
          <cell r="M651">
            <v>0</v>
          </cell>
          <cell r="N651">
            <v>0</v>
          </cell>
        </row>
        <row r="652">
          <cell r="A652">
            <v>7970063000</v>
          </cell>
          <cell r="C652">
            <v>0</v>
          </cell>
          <cell r="D652">
            <v>0</v>
          </cell>
          <cell r="E652">
            <v>0</v>
          </cell>
          <cell r="F652">
            <v>0</v>
          </cell>
          <cell r="G652">
            <v>0</v>
          </cell>
          <cell r="H652">
            <v>0</v>
          </cell>
          <cell r="I652">
            <v>0</v>
          </cell>
          <cell r="J652">
            <v>0</v>
          </cell>
          <cell r="K652">
            <v>0</v>
          </cell>
          <cell r="L652">
            <v>0</v>
          </cell>
          <cell r="M652">
            <v>0</v>
          </cell>
          <cell r="N652">
            <v>0</v>
          </cell>
        </row>
        <row r="653">
          <cell r="A653">
            <v>7970064000</v>
          </cell>
          <cell r="C653">
            <v>0</v>
          </cell>
          <cell r="D653">
            <v>0</v>
          </cell>
          <cell r="E653">
            <v>0</v>
          </cell>
          <cell r="F653">
            <v>0</v>
          </cell>
          <cell r="G653">
            <v>0</v>
          </cell>
          <cell r="H653">
            <v>0</v>
          </cell>
          <cell r="I653">
            <v>0</v>
          </cell>
          <cell r="J653">
            <v>0</v>
          </cell>
          <cell r="K653">
            <v>0</v>
          </cell>
          <cell r="L653">
            <v>0</v>
          </cell>
          <cell r="M653">
            <v>0</v>
          </cell>
          <cell r="N653">
            <v>0</v>
          </cell>
        </row>
        <row r="654">
          <cell r="A654">
            <v>7970065000</v>
          </cell>
          <cell r="C654">
            <v>0</v>
          </cell>
          <cell r="D654">
            <v>0</v>
          </cell>
          <cell r="E654">
            <v>0</v>
          </cell>
          <cell r="F654">
            <v>0</v>
          </cell>
          <cell r="G654">
            <v>0</v>
          </cell>
          <cell r="H654">
            <v>0</v>
          </cell>
          <cell r="I654">
            <v>0</v>
          </cell>
          <cell r="J654">
            <v>0</v>
          </cell>
          <cell r="K654">
            <v>0</v>
          </cell>
          <cell r="L654">
            <v>0</v>
          </cell>
          <cell r="M654">
            <v>0</v>
          </cell>
          <cell r="N654">
            <v>0</v>
          </cell>
        </row>
        <row r="655">
          <cell r="A655">
            <v>7970066000</v>
          </cell>
          <cell r="C655">
            <v>0</v>
          </cell>
          <cell r="D655">
            <v>0</v>
          </cell>
          <cell r="E655">
            <v>0</v>
          </cell>
          <cell r="F655">
            <v>0</v>
          </cell>
          <cell r="G655">
            <v>0</v>
          </cell>
          <cell r="H655">
            <v>0</v>
          </cell>
          <cell r="I655">
            <v>0</v>
          </cell>
          <cell r="J655">
            <v>0</v>
          </cell>
          <cell r="K655">
            <v>0</v>
          </cell>
          <cell r="L655">
            <v>0</v>
          </cell>
          <cell r="M655">
            <v>0</v>
          </cell>
          <cell r="N655">
            <v>0</v>
          </cell>
        </row>
        <row r="656">
          <cell r="A656">
            <v>7970067000</v>
          </cell>
          <cell r="C656">
            <v>0</v>
          </cell>
          <cell r="D656">
            <v>0</v>
          </cell>
          <cell r="E656">
            <v>0</v>
          </cell>
          <cell r="F656">
            <v>0</v>
          </cell>
          <cell r="G656">
            <v>0</v>
          </cell>
          <cell r="H656">
            <v>0</v>
          </cell>
          <cell r="I656">
            <v>0</v>
          </cell>
          <cell r="J656">
            <v>0</v>
          </cell>
          <cell r="K656">
            <v>0</v>
          </cell>
          <cell r="L656">
            <v>0</v>
          </cell>
          <cell r="M656">
            <v>0</v>
          </cell>
          <cell r="N656">
            <v>0</v>
          </cell>
        </row>
        <row r="657">
          <cell r="A657">
            <v>7970068000</v>
          </cell>
          <cell r="C657">
            <v>0</v>
          </cell>
          <cell r="D657">
            <v>0</v>
          </cell>
          <cell r="E657">
            <v>0</v>
          </cell>
          <cell r="F657">
            <v>0</v>
          </cell>
          <cell r="G657">
            <v>0</v>
          </cell>
          <cell r="H657">
            <v>0</v>
          </cell>
          <cell r="I657">
            <v>0</v>
          </cell>
          <cell r="J657">
            <v>0</v>
          </cell>
          <cell r="K657">
            <v>0</v>
          </cell>
          <cell r="L657">
            <v>0</v>
          </cell>
          <cell r="M657">
            <v>0</v>
          </cell>
          <cell r="N657">
            <v>0</v>
          </cell>
        </row>
        <row r="658">
          <cell r="A658">
            <v>7970069000</v>
          </cell>
          <cell r="C658">
            <v>0</v>
          </cell>
          <cell r="D658">
            <v>0</v>
          </cell>
          <cell r="E658">
            <v>0</v>
          </cell>
          <cell r="F658">
            <v>0</v>
          </cell>
          <cell r="G658">
            <v>0</v>
          </cell>
          <cell r="H658">
            <v>0</v>
          </cell>
          <cell r="I658">
            <v>0</v>
          </cell>
          <cell r="J658">
            <v>0</v>
          </cell>
          <cell r="K658">
            <v>0</v>
          </cell>
          <cell r="L658">
            <v>0</v>
          </cell>
          <cell r="M658">
            <v>0</v>
          </cell>
          <cell r="N658">
            <v>0</v>
          </cell>
        </row>
        <row r="659">
          <cell r="A659">
            <v>7970071000</v>
          </cell>
          <cell r="C659">
            <v>0</v>
          </cell>
          <cell r="D659">
            <v>0</v>
          </cell>
          <cell r="E659">
            <v>0</v>
          </cell>
          <cell r="F659">
            <v>0</v>
          </cell>
          <cell r="G659">
            <v>0</v>
          </cell>
          <cell r="H659">
            <v>0</v>
          </cell>
          <cell r="I659">
            <v>0</v>
          </cell>
          <cell r="J659">
            <v>0</v>
          </cell>
          <cell r="K659">
            <v>0</v>
          </cell>
          <cell r="L659">
            <v>0</v>
          </cell>
          <cell r="M659">
            <v>0</v>
          </cell>
          <cell r="N659">
            <v>0</v>
          </cell>
        </row>
        <row r="660">
          <cell r="A660">
            <v>7970072000</v>
          </cell>
          <cell r="C660">
            <v>0</v>
          </cell>
          <cell r="D660">
            <v>0</v>
          </cell>
          <cell r="E660">
            <v>0</v>
          </cell>
          <cell r="F660">
            <v>0</v>
          </cell>
          <cell r="G660">
            <v>0</v>
          </cell>
          <cell r="H660">
            <v>0</v>
          </cell>
          <cell r="I660">
            <v>0</v>
          </cell>
          <cell r="J660">
            <v>0</v>
          </cell>
          <cell r="K660">
            <v>0</v>
          </cell>
          <cell r="L660">
            <v>0</v>
          </cell>
          <cell r="M660">
            <v>0</v>
          </cell>
          <cell r="N660">
            <v>0</v>
          </cell>
        </row>
        <row r="661">
          <cell r="A661">
            <v>7970073000</v>
          </cell>
          <cell r="C661">
            <v>0</v>
          </cell>
          <cell r="D661">
            <v>0</v>
          </cell>
          <cell r="E661">
            <v>0</v>
          </cell>
          <cell r="F661">
            <v>0</v>
          </cell>
          <cell r="G661">
            <v>0</v>
          </cell>
          <cell r="H661">
            <v>0</v>
          </cell>
          <cell r="I661">
            <v>0</v>
          </cell>
          <cell r="J661">
            <v>0</v>
          </cell>
          <cell r="K661">
            <v>0</v>
          </cell>
          <cell r="L661">
            <v>0</v>
          </cell>
          <cell r="M661">
            <v>0</v>
          </cell>
          <cell r="N661">
            <v>0</v>
          </cell>
        </row>
        <row r="662">
          <cell r="A662">
            <v>7970074000</v>
          </cell>
          <cell r="C662">
            <v>0</v>
          </cell>
          <cell r="D662">
            <v>0</v>
          </cell>
          <cell r="E662">
            <v>0</v>
          </cell>
          <cell r="F662">
            <v>0</v>
          </cell>
          <cell r="G662">
            <v>0</v>
          </cell>
          <cell r="H662">
            <v>0</v>
          </cell>
          <cell r="I662">
            <v>0</v>
          </cell>
          <cell r="J662">
            <v>0</v>
          </cell>
          <cell r="K662">
            <v>0</v>
          </cell>
          <cell r="L662">
            <v>0</v>
          </cell>
          <cell r="M662">
            <v>0</v>
          </cell>
          <cell r="N662">
            <v>0</v>
          </cell>
        </row>
        <row r="663">
          <cell r="A663">
            <v>7970075000</v>
          </cell>
          <cell r="C663">
            <v>0</v>
          </cell>
          <cell r="D663">
            <v>0</v>
          </cell>
          <cell r="E663">
            <v>0</v>
          </cell>
          <cell r="F663">
            <v>0</v>
          </cell>
          <cell r="G663">
            <v>0</v>
          </cell>
          <cell r="H663">
            <v>0</v>
          </cell>
          <cell r="I663">
            <v>0</v>
          </cell>
          <cell r="J663">
            <v>0</v>
          </cell>
          <cell r="K663">
            <v>0</v>
          </cell>
          <cell r="L663">
            <v>0</v>
          </cell>
          <cell r="M663">
            <v>0</v>
          </cell>
          <cell r="N663">
            <v>0</v>
          </cell>
        </row>
        <row r="664">
          <cell r="A664">
            <v>7970076000</v>
          </cell>
          <cell r="C664">
            <v>0</v>
          </cell>
          <cell r="D664">
            <v>0</v>
          </cell>
          <cell r="E664">
            <v>0</v>
          </cell>
          <cell r="F664">
            <v>0</v>
          </cell>
          <cell r="G664">
            <v>0</v>
          </cell>
          <cell r="H664">
            <v>0</v>
          </cell>
          <cell r="I664">
            <v>0</v>
          </cell>
          <cell r="J664">
            <v>0</v>
          </cell>
          <cell r="K664">
            <v>0</v>
          </cell>
          <cell r="L664">
            <v>0</v>
          </cell>
          <cell r="M664">
            <v>0</v>
          </cell>
          <cell r="N664">
            <v>0</v>
          </cell>
        </row>
        <row r="665">
          <cell r="A665">
            <v>7970078000</v>
          </cell>
          <cell r="C665">
            <v>0</v>
          </cell>
          <cell r="D665">
            <v>0</v>
          </cell>
          <cell r="E665">
            <v>0</v>
          </cell>
          <cell r="F665">
            <v>0</v>
          </cell>
          <cell r="G665">
            <v>0</v>
          </cell>
          <cell r="H665">
            <v>0</v>
          </cell>
          <cell r="I665">
            <v>0</v>
          </cell>
          <cell r="J665">
            <v>0</v>
          </cell>
          <cell r="K665">
            <v>0</v>
          </cell>
          <cell r="L665">
            <v>0</v>
          </cell>
          <cell r="M665">
            <v>0</v>
          </cell>
          <cell r="N665">
            <v>0</v>
          </cell>
        </row>
        <row r="666">
          <cell r="A666">
            <v>7970079000</v>
          </cell>
          <cell r="C666">
            <v>0</v>
          </cell>
          <cell r="D666">
            <v>0</v>
          </cell>
          <cell r="E666">
            <v>0</v>
          </cell>
          <cell r="F666">
            <v>0</v>
          </cell>
          <cell r="G666">
            <v>0</v>
          </cell>
          <cell r="H666">
            <v>0</v>
          </cell>
          <cell r="I666">
            <v>0</v>
          </cell>
          <cell r="J666">
            <v>0</v>
          </cell>
          <cell r="K666">
            <v>0</v>
          </cell>
          <cell r="L666">
            <v>0</v>
          </cell>
          <cell r="M666">
            <v>0</v>
          </cell>
          <cell r="N666">
            <v>0</v>
          </cell>
        </row>
        <row r="667">
          <cell r="A667">
            <v>7981001000</v>
          </cell>
          <cell r="C667">
            <v>0</v>
          </cell>
          <cell r="D667">
            <v>0</v>
          </cell>
          <cell r="E667">
            <v>0</v>
          </cell>
          <cell r="F667">
            <v>0</v>
          </cell>
          <cell r="G667">
            <v>0</v>
          </cell>
          <cell r="H667">
            <v>0</v>
          </cell>
          <cell r="I667">
            <v>0</v>
          </cell>
          <cell r="J667">
            <v>0</v>
          </cell>
          <cell r="K667">
            <v>0</v>
          </cell>
          <cell r="L667">
            <v>0</v>
          </cell>
          <cell r="M667">
            <v>0</v>
          </cell>
          <cell r="N667">
            <v>0</v>
          </cell>
        </row>
        <row r="668">
          <cell r="A668">
            <v>7982001000</v>
          </cell>
          <cell r="C668">
            <v>0</v>
          </cell>
          <cell r="D668">
            <v>0</v>
          </cell>
          <cell r="E668">
            <v>0</v>
          </cell>
          <cell r="F668">
            <v>0</v>
          </cell>
          <cell r="G668">
            <v>0</v>
          </cell>
          <cell r="H668">
            <v>0</v>
          </cell>
          <cell r="I668">
            <v>0</v>
          </cell>
          <cell r="J668">
            <v>0</v>
          </cell>
          <cell r="K668">
            <v>0</v>
          </cell>
          <cell r="L668">
            <v>0</v>
          </cell>
          <cell r="M668">
            <v>0</v>
          </cell>
          <cell r="N668">
            <v>0</v>
          </cell>
        </row>
        <row r="669">
          <cell r="A669">
            <v>7983001000</v>
          </cell>
          <cell r="C669">
            <v>-1040</v>
          </cell>
          <cell r="D669">
            <v>-1039</v>
          </cell>
          <cell r="E669">
            <v>-1039</v>
          </cell>
          <cell r="F669">
            <v>0</v>
          </cell>
          <cell r="G669">
            <v>0</v>
          </cell>
          <cell r="H669">
            <v>0</v>
          </cell>
          <cell r="I669">
            <v>0</v>
          </cell>
          <cell r="J669">
            <v>0</v>
          </cell>
          <cell r="K669">
            <v>0</v>
          </cell>
          <cell r="L669">
            <v>0</v>
          </cell>
          <cell r="M669">
            <v>0</v>
          </cell>
          <cell r="N669">
            <v>0</v>
          </cell>
        </row>
        <row r="670">
          <cell r="A670">
            <v>7984001000</v>
          </cell>
          <cell r="C670">
            <v>0</v>
          </cell>
          <cell r="D670">
            <v>0</v>
          </cell>
          <cell r="E670">
            <v>0</v>
          </cell>
          <cell r="F670">
            <v>0</v>
          </cell>
          <cell r="G670">
            <v>0</v>
          </cell>
          <cell r="H670">
            <v>0</v>
          </cell>
          <cell r="I670">
            <v>0</v>
          </cell>
          <cell r="J670">
            <v>0</v>
          </cell>
          <cell r="K670">
            <v>0</v>
          </cell>
          <cell r="L670">
            <v>0</v>
          </cell>
          <cell r="M670">
            <v>0</v>
          </cell>
          <cell r="N670">
            <v>0</v>
          </cell>
        </row>
        <row r="671">
          <cell r="A671">
            <v>7988001000</v>
          </cell>
          <cell r="C671">
            <v>0</v>
          </cell>
          <cell r="D671">
            <v>0</v>
          </cell>
          <cell r="E671">
            <v>0</v>
          </cell>
          <cell r="F671">
            <v>0</v>
          </cell>
          <cell r="G671">
            <v>0</v>
          </cell>
          <cell r="H671">
            <v>0</v>
          </cell>
          <cell r="I671">
            <v>0</v>
          </cell>
          <cell r="J671">
            <v>0</v>
          </cell>
          <cell r="K671">
            <v>0</v>
          </cell>
          <cell r="L671">
            <v>0</v>
          </cell>
          <cell r="M671">
            <v>0</v>
          </cell>
          <cell r="N671">
            <v>0</v>
          </cell>
        </row>
        <row r="672">
          <cell r="A672">
            <v>7988006000</v>
          </cell>
          <cell r="C672">
            <v>0</v>
          </cell>
          <cell r="D672">
            <v>0</v>
          </cell>
          <cell r="E672">
            <v>0</v>
          </cell>
          <cell r="F672">
            <v>0</v>
          </cell>
          <cell r="G672">
            <v>0</v>
          </cell>
          <cell r="H672">
            <v>0</v>
          </cell>
          <cell r="I672">
            <v>0</v>
          </cell>
          <cell r="J672">
            <v>0</v>
          </cell>
          <cell r="K672">
            <v>0</v>
          </cell>
          <cell r="L672">
            <v>0</v>
          </cell>
          <cell r="M672">
            <v>0</v>
          </cell>
          <cell r="N672">
            <v>0</v>
          </cell>
        </row>
        <row r="673">
          <cell r="A673">
            <v>7988007000</v>
          </cell>
          <cell r="C673">
            <v>0</v>
          </cell>
          <cell r="D673">
            <v>0</v>
          </cell>
          <cell r="E673">
            <v>0</v>
          </cell>
          <cell r="F673">
            <v>0</v>
          </cell>
          <cell r="G673">
            <v>0</v>
          </cell>
          <cell r="H673">
            <v>0</v>
          </cell>
          <cell r="I673">
            <v>0</v>
          </cell>
          <cell r="J673">
            <v>0</v>
          </cell>
          <cell r="K673">
            <v>0</v>
          </cell>
          <cell r="L673">
            <v>0</v>
          </cell>
          <cell r="M673">
            <v>0</v>
          </cell>
          <cell r="N673">
            <v>0</v>
          </cell>
        </row>
        <row r="674">
          <cell r="A674">
            <v>7988009000</v>
          </cell>
          <cell r="C674">
            <v>0</v>
          </cell>
          <cell r="D674">
            <v>0</v>
          </cell>
          <cell r="E674">
            <v>0</v>
          </cell>
          <cell r="F674">
            <v>0</v>
          </cell>
          <cell r="G674">
            <v>0</v>
          </cell>
          <cell r="H674">
            <v>0</v>
          </cell>
          <cell r="I674">
            <v>0</v>
          </cell>
          <cell r="J674">
            <v>0</v>
          </cell>
          <cell r="K674">
            <v>0</v>
          </cell>
          <cell r="L674">
            <v>0</v>
          </cell>
          <cell r="M674">
            <v>0</v>
          </cell>
          <cell r="N674">
            <v>0</v>
          </cell>
        </row>
        <row r="675">
          <cell r="A675">
            <v>7988098000</v>
          </cell>
          <cell r="C675">
            <v>0</v>
          </cell>
          <cell r="D675">
            <v>0</v>
          </cell>
          <cell r="E675">
            <v>0</v>
          </cell>
          <cell r="F675">
            <v>0</v>
          </cell>
          <cell r="G675">
            <v>0</v>
          </cell>
          <cell r="H675">
            <v>0</v>
          </cell>
          <cell r="I675">
            <v>0</v>
          </cell>
          <cell r="J675">
            <v>0</v>
          </cell>
          <cell r="K675">
            <v>0</v>
          </cell>
          <cell r="L675">
            <v>0</v>
          </cell>
          <cell r="M675">
            <v>0</v>
          </cell>
          <cell r="N675">
            <v>0</v>
          </cell>
        </row>
        <row r="676">
          <cell r="A676">
            <v>7988099000</v>
          </cell>
          <cell r="C676">
            <v>0</v>
          </cell>
          <cell r="D676">
            <v>-0.26</v>
          </cell>
          <cell r="E676">
            <v>0</v>
          </cell>
          <cell r="F676">
            <v>0</v>
          </cell>
          <cell r="G676">
            <v>0</v>
          </cell>
          <cell r="H676">
            <v>0</v>
          </cell>
          <cell r="I676">
            <v>0</v>
          </cell>
          <cell r="J676">
            <v>0</v>
          </cell>
          <cell r="K676">
            <v>0</v>
          </cell>
          <cell r="L676">
            <v>0</v>
          </cell>
          <cell r="M676">
            <v>0</v>
          </cell>
          <cell r="N676">
            <v>0</v>
          </cell>
        </row>
        <row r="677">
          <cell r="A677">
            <v>8012100000</v>
          </cell>
          <cell r="C677">
            <v>0</v>
          </cell>
          <cell r="D677">
            <v>0</v>
          </cell>
          <cell r="E677">
            <v>0</v>
          </cell>
          <cell r="F677">
            <v>0</v>
          </cell>
          <cell r="G677">
            <v>0</v>
          </cell>
          <cell r="H677">
            <v>0</v>
          </cell>
          <cell r="I677">
            <v>0</v>
          </cell>
          <cell r="J677">
            <v>0</v>
          </cell>
          <cell r="K677">
            <v>0</v>
          </cell>
          <cell r="L677">
            <v>0</v>
          </cell>
          <cell r="M677">
            <v>0</v>
          </cell>
          <cell r="N677">
            <v>0</v>
          </cell>
        </row>
        <row r="678">
          <cell r="A678">
            <v>8012100061</v>
          </cell>
          <cell r="C678">
            <v>0</v>
          </cell>
          <cell r="D678">
            <v>0</v>
          </cell>
          <cell r="E678">
            <v>0</v>
          </cell>
          <cell r="F678">
            <v>0</v>
          </cell>
          <cell r="G678">
            <v>0</v>
          </cell>
          <cell r="H678">
            <v>0</v>
          </cell>
          <cell r="I678">
            <v>0</v>
          </cell>
          <cell r="J678">
            <v>0</v>
          </cell>
          <cell r="K678">
            <v>0</v>
          </cell>
          <cell r="L678">
            <v>0</v>
          </cell>
          <cell r="M678">
            <v>0</v>
          </cell>
          <cell r="N678">
            <v>0</v>
          </cell>
        </row>
        <row r="679">
          <cell r="A679">
            <v>8012100062</v>
          </cell>
          <cell r="C679">
            <v>14089.28</v>
          </cell>
          <cell r="D679">
            <v>16499.639999999898</v>
          </cell>
          <cell r="E679">
            <v>19307.789999999997</v>
          </cell>
          <cell r="F679">
            <v>0</v>
          </cell>
          <cell r="G679">
            <v>0</v>
          </cell>
          <cell r="H679">
            <v>0</v>
          </cell>
          <cell r="I679">
            <v>0</v>
          </cell>
          <cell r="J679">
            <v>0</v>
          </cell>
          <cell r="K679">
            <v>0</v>
          </cell>
          <cell r="L679">
            <v>0</v>
          </cell>
          <cell r="M679">
            <v>0</v>
          </cell>
          <cell r="N679">
            <v>0</v>
          </cell>
        </row>
        <row r="680">
          <cell r="A680">
            <v>8012100063</v>
          </cell>
          <cell r="C680">
            <v>449.67</v>
          </cell>
          <cell r="D680">
            <v>30.229999999998995</v>
          </cell>
          <cell r="E680">
            <v>968.88000000000102</v>
          </cell>
          <cell r="F680">
            <v>0</v>
          </cell>
          <cell r="G680">
            <v>0</v>
          </cell>
          <cell r="H680">
            <v>0</v>
          </cell>
          <cell r="I680">
            <v>0</v>
          </cell>
          <cell r="J680">
            <v>0</v>
          </cell>
          <cell r="K680">
            <v>0</v>
          </cell>
          <cell r="L680">
            <v>0</v>
          </cell>
          <cell r="M680">
            <v>0</v>
          </cell>
          <cell r="N680">
            <v>0</v>
          </cell>
        </row>
        <row r="681">
          <cell r="A681">
            <v>8012100064</v>
          </cell>
          <cell r="C681">
            <v>65.2</v>
          </cell>
          <cell r="D681">
            <v>0</v>
          </cell>
          <cell r="E681">
            <v>6.0600000000000023</v>
          </cell>
          <cell r="F681">
            <v>0</v>
          </cell>
          <cell r="G681">
            <v>0</v>
          </cell>
          <cell r="H681">
            <v>0</v>
          </cell>
          <cell r="I681">
            <v>0</v>
          </cell>
          <cell r="J681">
            <v>0</v>
          </cell>
          <cell r="K681">
            <v>0</v>
          </cell>
          <cell r="L681">
            <v>0</v>
          </cell>
          <cell r="M681">
            <v>0</v>
          </cell>
          <cell r="N681">
            <v>0</v>
          </cell>
        </row>
        <row r="682">
          <cell r="A682">
            <v>8012100065</v>
          </cell>
          <cell r="C682">
            <v>0</v>
          </cell>
          <cell r="D682">
            <v>0</v>
          </cell>
          <cell r="E682">
            <v>0</v>
          </cell>
          <cell r="F682">
            <v>0</v>
          </cell>
          <cell r="G682">
            <v>0</v>
          </cell>
          <cell r="H682">
            <v>0</v>
          </cell>
          <cell r="I682">
            <v>0</v>
          </cell>
          <cell r="J682">
            <v>0</v>
          </cell>
          <cell r="K682">
            <v>0</v>
          </cell>
          <cell r="L682">
            <v>0</v>
          </cell>
          <cell r="M682">
            <v>0</v>
          </cell>
          <cell r="N682">
            <v>0</v>
          </cell>
        </row>
        <row r="683">
          <cell r="A683">
            <v>8012100066</v>
          </cell>
          <cell r="C683">
            <v>8029.2299999999896</v>
          </cell>
          <cell r="D683">
            <v>8079.9200000000101</v>
          </cell>
          <cell r="E683">
            <v>7924.3200000000015</v>
          </cell>
          <cell r="F683">
            <v>0</v>
          </cell>
          <cell r="G683">
            <v>0</v>
          </cell>
          <cell r="H683">
            <v>0</v>
          </cell>
          <cell r="I683">
            <v>0</v>
          </cell>
          <cell r="J683">
            <v>0</v>
          </cell>
          <cell r="K683">
            <v>0</v>
          </cell>
          <cell r="L683">
            <v>0</v>
          </cell>
          <cell r="M683">
            <v>0</v>
          </cell>
          <cell r="N683">
            <v>0</v>
          </cell>
        </row>
        <row r="684">
          <cell r="A684">
            <v>8012100067</v>
          </cell>
          <cell r="C684">
            <v>0</v>
          </cell>
          <cell r="D684">
            <v>0</v>
          </cell>
          <cell r="E684">
            <v>0</v>
          </cell>
          <cell r="F684">
            <v>0</v>
          </cell>
          <cell r="G684">
            <v>0</v>
          </cell>
          <cell r="H684">
            <v>0</v>
          </cell>
          <cell r="I684">
            <v>0</v>
          </cell>
          <cell r="J684">
            <v>0</v>
          </cell>
          <cell r="K684">
            <v>0</v>
          </cell>
          <cell r="L684">
            <v>0</v>
          </cell>
          <cell r="M684">
            <v>0</v>
          </cell>
          <cell r="N684">
            <v>0</v>
          </cell>
        </row>
        <row r="685">
          <cell r="A685">
            <v>8012100068</v>
          </cell>
          <cell r="C685">
            <v>5.29</v>
          </cell>
          <cell r="D685">
            <v>6.96</v>
          </cell>
          <cell r="E685">
            <v>70.239999999999895</v>
          </cell>
          <cell r="F685">
            <v>0</v>
          </cell>
          <cell r="G685">
            <v>0</v>
          </cell>
          <cell r="H685">
            <v>0</v>
          </cell>
          <cell r="I685">
            <v>0</v>
          </cell>
          <cell r="J685">
            <v>0</v>
          </cell>
          <cell r="K685">
            <v>0</v>
          </cell>
          <cell r="L685">
            <v>0</v>
          </cell>
          <cell r="M685">
            <v>0</v>
          </cell>
          <cell r="N685">
            <v>0</v>
          </cell>
        </row>
        <row r="686">
          <cell r="A686">
            <v>8012100069</v>
          </cell>
          <cell r="C686">
            <v>0</v>
          </cell>
          <cell r="D686">
            <v>0</v>
          </cell>
          <cell r="E686">
            <v>0</v>
          </cell>
          <cell r="F686">
            <v>0</v>
          </cell>
          <cell r="G686">
            <v>0</v>
          </cell>
          <cell r="H686">
            <v>0</v>
          </cell>
          <cell r="I686">
            <v>0</v>
          </cell>
          <cell r="J686">
            <v>0</v>
          </cell>
          <cell r="K686">
            <v>0</v>
          </cell>
          <cell r="L686">
            <v>0</v>
          </cell>
          <cell r="M686">
            <v>0</v>
          </cell>
          <cell r="N686">
            <v>0</v>
          </cell>
        </row>
        <row r="687">
          <cell r="A687">
            <v>8012100071</v>
          </cell>
          <cell r="C687">
            <v>0</v>
          </cell>
          <cell r="D687">
            <v>0</v>
          </cell>
          <cell r="E687">
            <v>0</v>
          </cell>
          <cell r="F687">
            <v>0</v>
          </cell>
          <cell r="G687">
            <v>0</v>
          </cell>
          <cell r="H687">
            <v>0</v>
          </cell>
          <cell r="I687">
            <v>0</v>
          </cell>
          <cell r="J687">
            <v>0</v>
          </cell>
          <cell r="K687">
            <v>0</v>
          </cell>
          <cell r="L687">
            <v>0</v>
          </cell>
          <cell r="M687">
            <v>0</v>
          </cell>
          <cell r="N687">
            <v>0</v>
          </cell>
        </row>
        <row r="688">
          <cell r="A688">
            <v>8012100072</v>
          </cell>
          <cell r="C688">
            <v>0</v>
          </cell>
          <cell r="D688">
            <v>0</v>
          </cell>
          <cell r="E688">
            <v>0</v>
          </cell>
          <cell r="F688">
            <v>0</v>
          </cell>
          <cell r="G688">
            <v>0</v>
          </cell>
          <cell r="H688">
            <v>0</v>
          </cell>
          <cell r="I688">
            <v>0</v>
          </cell>
          <cell r="J688">
            <v>0</v>
          </cell>
          <cell r="K688">
            <v>0</v>
          </cell>
          <cell r="L688">
            <v>0</v>
          </cell>
          <cell r="M688">
            <v>0</v>
          </cell>
          <cell r="N688">
            <v>0</v>
          </cell>
        </row>
        <row r="689">
          <cell r="A689">
            <v>8012100073</v>
          </cell>
          <cell r="C689">
            <v>0</v>
          </cell>
          <cell r="D689">
            <v>0</v>
          </cell>
          <cell r="E689">
            <v>0</v>
          </cell>
          <cell r="F689">
            <v>0</v>
          </cell>
          <cell r="G689">
            <v>0</v>
          </cell>
          <cell r="H689">
            <v>0</v>
          </cell>
          <cell r="I689">
            <v>0</v>
          </cell>
          <cell r="J689">
            <v>0</v>
          </cell>
          <cell r="K689">
            <v>0</v>
          </cell>
          <cell r="L689">
            <v>0</v>
          </cell>
          <cell r="M689">
            <v>0</v>
          </cell>
          <cell r="N689">
            <v>0</v>
          </cell>
        </row>
        <row r="690">
          <cell r="A690">
            <v>8012100074</v>
          </cell>
          <cell r="C690">
            <v>0</v>
          </cell>
          <cell r="D690">
            <v>0</v>
          </cell>
          <cell r="E690">
            <v>0</v>
          </cell>
          <cell r="F690">
            <v>0</v>
          </cell>
          <cell r="G690">
            <v>0</v>
          </cell>
          <cell r="H690">
            <v>0</v>
          </cell>
          <cell r="I690">
            <v>0</v>
          </cell>
          <cell r="J690">
            <v>0</v>
          </cell>
          <cell r="K690">
            <v>0</v>
          </cell>
          <cell r="L690">
            <v>0</v>
          </cell>
          <cell r="M690">
            <v>0</v>
          </cell>
          <cell r="N690">
            <v>0</v>
          </cell>
        </row>
        <row r="691">
          <cell r="A691">
            <v>8012100075</v>
          </cell>
          <cell r="C691">
            <v>0</v>
          </cell>
          <cell r="D691">
            <v>0</v>
          </cell>
          <cell r="E691">
            <v>0</v>
          </cell>
          <cell r="F691">
            <v>0</v>
          </cell>
          <cell r="G691">
            <v>0</v>
          </cell>
          <cell r="H691">
            <v>0</v>
          </cell>
          <cell r="I691">
            <v>0</v>
          </cell>
          <cell r="J691">
            <v>0</v>
          </cell>
          <cell r="K691">
            <v>0</v>
          </cell>
          <cell r="L691">
            <v>0</v>
          </cell>
          <cell r="M691">
            <v>0</v>
          </cell>
          <cell r="N691">
            <v>0</v>
          </cell>
        </row>
        <row r="692">
          <cell r="A692">
            <v>8012100076</v>
          </cell>
          <cell r="C692">
            <v>-1891.66</v>
          </cell>
          <cell r="D692">
            <v>-1035.2499999999898</v>
          </cell>
          <cell r="E692">
            <v>-4045.1800000000103</v>
          </cell>
          <cell r="F692">
            <v>0</v>
          </cell>
          <cell r="G692">
            <v>0</v>
          </cell>
          <cell r="H692">
            <v>0</v>
          </cell>
          <cell r="I692">
            <v>0</v>
          </cell>
          <cell r="J692">
            <v>0</v>
          </cell>
          <cell r="K692">
            <v>0</v>
          </cell>
          <cell r="L692">
            <v>0</v>
          </cell>
          <cell r="M692">
            <v>0</v>
          </cell>
          <cell r="N692">
            <v>0</v>
          </cell>
        </row>
        <row r="693">
          <cell r="A693">
            <v>8012100077</v>
          </cell>
          <cell r="C693">
            <v>0</v>
          </cell>
          <cell r="D693">
            <v>0</v>
          </cell>
          <cell r="E693">
            <v>0</v>
          </cell>
          <cell r="F693">
            <v>0</v>
          </cell>
          <cell r="G693">
            <v>0</v>
          </cell>
          <cell r="H693">
            <v>0</v>
          </cell>
          <cell r="I693">
            <v>0</v>
          </cell>
          <cell r="J693">
            <v>0</v>
          </cell>
          <cell r="K693">
            <v>0</v>
          </cell>
          <cell r="L693">
            <v>0</v>
          </cell>
          <cell r="M693">
            <v>0</v>
          </cell>
          <cell r="N693">
            <v>0</v>
          </cell>
        </row>
        <row r="694">
          <cell r="A694">
            <v>8012100078</v>
          </cell>
          <cell r="C694">
            <v>-1891.3</v>
          </cell>
          <cell r="D694">
            <v>-1887.6299999999899</v>
          </cell>
          <cell r="E694">
            <v>-1871.77</v>
          </cell>
          <cell r="F694">
            <v>0</v>
          </cell>
          <cell r="G694">
            <v>0</v>
          </cell>
          <cell r="H694">
            <v>0</v>
          </cell>
          <cell r="I694">
            <v>0</v>
          </cell>
          <cell r="J694">
            <v>0</v>
          </cell>
          <cell r="K694">
            <v>0</v>
          </cell>
          <cell r="L694">
            <v>0</v>
          </cell>
          <cell r="M694">
            <v>0</v>
          </cell>
          <cell r="N694">
            <v>0</v>
          </cell>
        </row>
        <row r="695">
          <cell r="A695">
            <v>8012100079</v>
          </cell>
          <cell r="C695">
            <v>0</v>
          </cell>
          <cell r="D695">
            <v>0</v>
          </cell>
          <cell r="E695">
            <v>0</v>
          </cell>
          <cell r="F695">
            <v>0</v>
          </cell>
          <cell r="G695">
            <v>0</v>
          </cell>
          <cell r="H695">
            <v>0</v>
          </cell>
          <cell r="I695">
            <v>0</v>
          </cell>
          <cell r="J695">
            <v>0</v>
          </cell>
          <cell r="K695">
            <v>0</v>
          </cell>
          <cell r="L695">
            <v>0</v>
          </cell>
          <cell r="M695">
            <v>0</v>
          </cell>
          <cell r="N695">
            <v>0</v>
          </cell>
        </row>
        <row r="696">
          <cell r="A696">
            <v>8021000000</v>
          </cell>
          <cell r="C696">
            <v>0</v>
          </cell>
          <cell r="D696">
            <v>0</v>
          </cell>
          <cell r="E696">
            <v>0</v>
          </cell>
          <cell r="F696">
            <v>0</v>
          </cell>
          <cell r="G696">
            <v>0</v>
          </cell>
          <cell r="H696">
            <v>0</v>
          </cell>
          <cell r="I696">
            <v>0</v>
          </cell>
          <cell r="J696">
            <v>0</v>
          </cell>
          <cell r="K696">
            <v>0</v>
          </cell>
          <cell r="L696">
            <v>0</v>
          </cell>
          <cell r="M696">
            <v>0</v>
          </cell>
          <cell r="N696">
            <v>0</v>
          </cell>
        </row>
        <row r="697">
          <cell r="A697">
            <v>8022000000</v>
          </cell>
          <cell r="C697">
            <v>0</v>
          </cell>
          <cell r="D697">
            <v>0</v>
          </cell>
          <cell r="E697">
            <v>0</v>
          </cell>
          <cell r="F697">
            <v>0</v>
          </cell>
          <cell r="G697">
            <v>0</v>
          </cell>
          <cell r="H697">
            <v>0</v>
          </cell>
          <cell r="I697">
            <v>0</v>
          </cell>
          <cell r="J697">
            <v>0</v>
          </cell>
          <cell r="K697">
            <v>0</v>
          </cell>
          <cell r="L697">
            <v>0</v>
          </cell>
          <cell r="M697">
            <v>0</v>
          </cell>
          <cell r="N697">
            <v>0</v>
          </cell>
        </row>
        <row r="698">
          <cell r="A698">
            <v>8022000068</v>
          </cell>
          <cell r="C698">
            <v>120.76</v>
          </cell>
          <cell r="D698">
            <v>98.27</v>
          </cell>
          <cell r="E698">
            <v>111.95000000000002</v>
          </cell>
          <cell r="F698">
            <v>0</v>
          </cell>
          <cell r="G698">
            <v>0</v>
          </cell>
          <cell r="H698">
            <v>0</v>
          </cell>
          <cell r="I698">
            <v>0</v>
          </cell>
          <cell r="J698">
            <v>0</v>
          </cell>
          <cell r="K698">
            <v>0</v>
          </cell>
          <cell r="L698">
            <v>0</v>
          </cell>
          <cell r="M698">
            <v>0</v>
          </cell>
          <cell r="N698">
            <v>0</v>
          </cell>
        </row>
        <row r="699">
          <cell r="A699">
            <v>8024000000</v>
          </cell>
          <cell r="C699">
            <v>0</v>
          </cell>
          <cell r="D699">
            <v>0</v>
          </cell>
          <cell r="E699">
            <v>0</v>
          </cell>
          <cell r="F699">
            <v>0</v>
          </cell>
          <cell r="G699">
            <v>0</v>
          </cell>
          <cell r="H699">
            <v>0</v>
          </cell>
          <cell r="I699">
            <v>0</v>
          </cell>
          <cell r="J699">
            <v>0</v>
          </cell>
          <cell r="K699">
            <v>0</v>
          </cell>
          <cell r="L699">
            <v>0</v>
          </cell>
          <cell r="M699">
            <v>0</v>
          </cell>
          <cell r="N699">
            <v>0</v>
          </cell>
        </row>
        <row r="700">
          <cell r="A700">
            <v>8025000000</v>
          </cell>
          <cell r="C700">
            <v>0</v>
          </cell>
          <cell r="D700">
            <v>0</v>
          </cell>
          <cell r="E700">
            <v>0</v>
          </cell>
          <cell r="F700">
            <v>0</v>
          </cell>
          <cell r="G700">
            <v>0</v>
          </cell>
          <cell r="H700">
            <v>0</v>
          </cell>
          <cell r="I700">
            <v>0</v>
          </cell>
          <cell r="J700">
            <v>0</v>
          </cell>
          <cell r="K700">
            <v>0</v>
          </cell>
          <cell r="L700">
            <v>0</v>
          </cell>
          <cell r="M700">
            <v>0</v>
          </cell>
          <cell r="N700">
            <v>0</v>
          </cell>
        </row>
        <row r="701">
          <cell r="A701">
            <v>8025000061</v>
          </cell>
          <cell r="C701">
            <v>0</v>
          </cell>
          <cell r="D701">
            <v>0</v>
          </cell>
          <cell r="E701">
            <v>0</v>
          </cell>
          <cell r="F701">
            <v>0</v>
          </cell>
          <cell r="G701">
            <v>0</v>
          </cell>
          <cell r="H701">
            <v>0</v>
          </cell>
          <cell r="I701">
            <v>0</v>
          </cell>
          <cell r="J701">
            <v>0</v>
          </cell>
          <cell r="K701">
            <v>0</v>
          </cell>
          <cell r="L701">
            <v>0</v>
          </cell>
          <cell r="M701">
            <v>0</v>
          </cell>
          <cell r="N701">
            <v>0</v>
          </cell>
        </row>
        <row r="702">
          <cell r="A702">
            <v>8025000062</v>
          </cell>
          <cell r="C702">
            <v>31137.040000000001</v>
          </cell>
          <cell r="D702">
            <v>27789.9</v>
          </cell>
          <cell r="E702">
            <v>37431.17</v>
          </cell>
          <cell r="F702">
            <v>0</v>
          </cell>
          <cell r="G702">
            <v>0</v>
          </cell>
          <cell r="H702">
            <v>0</v>
          </cell>
          <cell r="I702">
            <v>0</v>
          </cell>
          <cell r="J702">
            <v>0</v>
          </cell>
          <cell r="K702">
            <v>0</v>
          </cell>
          <cell r="L702">
            <v>0</v>
          </cell>
          <cell r="M702">
            <v>0</v>
          </cell>
          <cell r="N702">
            <v>0</v>
          </cell>
        </row>
        <row r="703">
          <cell r="A703">
            <v>8025000063</v>
          </cell>
          <cell r="C703">
            <v>2703.19</v>
          </cell>
          <cell r="D703">
            <v>2584.5800000000004</v>
          </cell>
          <cell r="E703">
            <v>2917.1099999999897</v>
          </cell>
          <cell r="F703">
            <v>0</v>
          </cell>
          <cell r="G703">
            <v>0</v>
          </cell>
          <cell r="H703">
            <v>0</v>
          </cell>
          <cell r="I703">
            <v>0</v>
          </cell>
          <cell r="J703">
            <v>0</v>
          </cell>
          <cell r="K703">
            <v>0</v>
          </cell>
          <cell r="L703">
            <v>0</v>
          </cell>
          <cell r="M703">
            <v>0</v>
          </cell>
          <cell r="N703">
            <v>0</v>
          </cell>
        </row>
        <row r="704">
          <cell r="A704">
            <v>8025000064</v>
          </cell>
          <cell r="C704">
            <v>78120.600000000006</v>
          </cell>
          <cell r="D704">
            <v>61373.570000000007</v>
          </cell>
          <cell r="E704">
            <v>76336.03</v>
          </cell>
          <cell r="F704">
            <v>0</v>
          </cell>
          <cell r="G704">
            <v>0</v>
          </cell>
          <cell r="H704">
            <v>0</v>
          </cell>
          <cell r="I704">
            <v>0</v>
          </cell>
          <cell r="J704">
            <v>0</v>
          </cell>
          <cell r="K704">
            <v>0</v>
          </cell>
          <cell r="L704">
            <v>0</v>
          </cell>
          <cell r="M704">
            <v>0</v>
          </cell>
          <cell r="N704">
            <v>0</v>
          </cell>
        </row>
        <row r="705">
          <cell r="A705">
            <v>8025000065</v>
          </cell>
          <cell r="C705">
            <v>4150.0699999999897</v>
          </cell>
          <cell r="D705">
            <v>7837.460000000011</v>
          </cell>
          <cell r="E705">
            <v>276.98999999999978</v>
          </cell>
          <cell r="F705">
            <v>0</v>
          </cell>
          <cell r="G705">
            <v>0</v>
          </cell>
          <cell r="H705">
            <v>0</v>
          </cell>
          <cell r="I705">
            <v>0</v>
          </cell>
          <cell r="J705">
            <v>0</v>
          </cell>
          <cell r="K705">
            <v>0</v>
          </cell>
          <cell r="L705">
            <v>0</v>
          </cell>
          <cell r="M705">
            <v>0</v>
          </cell>
          <cell r="N705">
            <v>0</v>
          </cell>
        </row>
        <row r="706">
          <cell r="A706">
            <v>8025000066</v>
          </cell>
          <cell r="C706">
            <v>11357.53</v>
          </cell>
          <cell r="D706">
            <v>11300.3399999999</v>
          </cell>
          <cell r="E706">
            <v>11167.1000000001</v>
          </cell>
          <cell r="F706">
            <v>0</v>
          </cell>
          <cell r="G706">
            <v>0</v>
          </cell>
          <cell r="H706">
            <v>0</v>
          </cell>
          <cell r="I706">
            <v>0</v>
          </cell>
          <cell r="J706">
            <v>0</v>
          </cell>
          <cell r="K706">
            <v>0</v>
          </cell>
          <cell r="L706">
            <v>0</v>
          </cell>
          <cell r="M706">
            <v>0</v>
          </cell>
          <cell r="N706">
            <v>0</v>
          </cell>
        </row>
        <row r="707">
          <cell r="A707">
            <v>8025000067</v>
          </cell>
          <cell r="C707">
            <v>0</v>
          </cell>
          <cell r="D707">
            <v>0</v>
          </cell>
          <cell r="E707">
            <v>0</v>
          </cell>
          <cell r="F707">
            <v>0</v>
          </cell>
          <cell r="G707">
            <v>0</v>
          </cell>
          <cell r="H707">
            <v>0</v>
          </cell>
          <cell r="I707">
            <v>0</v>
          </cell>
          <cell r="J707">
            <v>0</v>
          </cell>
          <cell r="K707">
            <v>0</v>
          </cell>
          <cell r="L707">
            <v>0</v>
          </cell>
          <cell r="M707">
            <v>0</v>
          </cell>
          <cell r="N707">
            <v>0</v>
          </cell>
        </row>
        <row r="708">
          <cell r="A708">
            <v>8025000068</v>
          </cell>
          <cell r="C708">
            <v>369716.59999999899</v>
          </cell>
          <cell r="D708">
            <v>345166.03000000102</v>
          </cell>
          <cell r="E708">
            <v>404306.7499999901</v>
          </cell>
          <cell r="F708">
            <v>0</v>
          </cell>
          <cell r="G708">
            <v>0</v>
          </cell>
          <cell r="H708">
            <v>0</v>
          </cell>
          <cell r="I708">
            <v>0</v>
          </cell>
          <cell r="J708">
            <v>0</v>
          </cell>
          <cell r="K708">
            <v>0</v>
          </cell>
          <cell r="L708">
            <v>0</v>
          </cell>
          <cell r="M708">
            <v>0</v>
          </cell>
          <cell r="N708">
            <v>0</v>
          </cell>
        </row>
        <row r="709">
          <cell r="A709">
            <v>8025000069</v>
          </cell>
          <cell r="C709">
            <v>2277.94</v>
          </cell>
          <cell r="D709">
            <v>610.4699999999898</v>
          </cell>
          <cell r="E709">
            <v>3965.74</v>
          </cell>
          <cell r="F709">
            <v>0</v>
          </cell>
          <cell r="G709">
            <v>0</v>
          </cell>
          <cell r="H709">
            <v>0</v>
          </cell>
          <cell r="I709">
            <v>0</v>
          </cell>
          <cell r="J709">
            <v>0</v>
          </cell>
          <cell r="K709">
            <v>0</v>
          </cell>
          <cell r="L709">
            <v>0</v>
          </cell>
          <cell r="M709">
            <v>0</v>
          </cell>
          <cell r="N709">
            <v>0</v>
          </cell>
        </row>
        <row r="710">
          <cell r="A710">
            <v>8025000071</v>
          </cell>
          <cell r="C710">
            <v>0</v>
          </cell>
          <cell r="D710">
            <v>0</v>
          </cell>
          <cell r="E710">
            <v>0</v>
          </cell>
          <cell r="F710">
            <v>0</v>
          </cell>
          <cell r="G710">
            <v>0</v>
          </cell>
          <cell r="H710">
            <v>0</v>
          </cell>
          <cell r="I710">
            <v>0</v>
          </cell>
          <cell r="J710">
            <v>0</v>
          </cell>
          <cell r="K710">
            <v>0</v>
          </cell>
          <cell r="L710">
            <v>0</v>
          </cell>
          <cell r="M710">
            <v>0</v>
          </cell>
          <cell r="N710">
            <v>0</v>
          </cell>
        </row>
        <row r="711">
          <cell r="A711">
            <v>8025000072</v>
          </cell>
          <cell r="C711">
            <v>0</v>
          </cell>
          <cell r="D711">
            <v>0</v>
          </cell>
          <cell r="E711">
            <v>0</v>
          </cell>
          <cell r="F711">
            <v>0</v>
          </cell>
          <cell r="G711">
            <v>0</v>
          </cell>
          <cell r="H711">
            <v>0</v>
          </cell>
          <cell r="I711">
            <v>0</v>
          </cell>
          <cell r="J711">
            <v>0</v>
          </cell>
          <cell r="K711">
            <v>0</v>
          </cell>
          <cell r="L711">
            <v>0</v>
          </cell>
          <cell r="M711">
            <v>0</v>
          </cell>
          <cell r="N711">
            <v>0</v>
          </cell>
        </row>
        <row r="712">
          <cell r="A712">
            <v>8025000073</v>
          </cell>
          <cell r="C712">
            <v>-812.65999999999894</v>
          </cell>
          <cell r="D712">
            <v>-810.42999999999097</v>
          </cell>
          <cell r="E712">
            <v>-827.93000000001007</v>
          </cell>
          <cell r="F712">
            <v>0</v>
          </cell>
          <cell r="G712">
            <v>0</v>
          </cell>
          <cell r="H712">
            <v>0</v>
          </cell>
          <cell r="I712">
            <v>0</v>
          </cell>
          <cell r="J712">
            <v>0</v>
          </cell>
          <cell r="K712">
            <v>0</v>
          </cell>
          <cell r="L712">
            <v>0</v>
          </cell>
          <cell r="M712">
            <v>0</v>
          </cell>
          <cell r="N712">
            <v>0</v>
          </cell>
        </row>
        <row r="713">
          <cell r="A713">
            <v>8025000074</v>
          </cell>
          <cell r="C713">
            <v>0</v>
          </cell>
          <cell r="D713">
            <v>0</v>
          </cell>
          <cell r="E713">
            <v>0</v>
          </cell>
          <cell r="F713">
            <v>0</v>
          </cell>
          <cell r="G713">
            <v>0</v>
          </cell>
          <cell r="H713">
            <v>0</v>
          </cell>
          <cell r="I713">
            <v>0</v>
          </cell>
          <cell r="J713">
            <v>0</v>
          </cell>
          <cell r="K713">
            <v>0</v>
          </cell>
          <cell r="L713">
            <v>0</v>
          </cell>
          <cell r="M713">
            <v>0</v>
          </cell>
          <cell r="N713">
            <v>0</v>
          </cell>
        </row>
        <row r="714">
          <cell r="A714">
            <v>8025000075</v>
          </cell>
          <cell r="C714">
            <v>-106.64</v>
          </cell>
          <cell r="D714">
            <v>-32.269999999999996</v>
          </cell>
          <cell r="E714">
            <v>-83.009999999998996</v>
          </cell>
          <cell r="F714">
            <v>0</v>
          </cell>
          <cell r="G714">
            <v>0</v>
          </cell>
          <cell r="H714">
            <v>0</v>
          </cell>
          <cell r="I714">
            <v>0</v>
          </cell>
          <cell r="J714">
            <v>0</v>
          </cell>
          <cell r="K714">
            <v>0</v>
          </cell>
          <cell r="L714">
            <v>0</v>
          </cell>
          <cell r="M714">
            <v>0</v>
          </cell>
          <cell r="N714">
            <v>0</v>
          </cell>
        </row>
        <row r="715">
          <cell r="A715">
            <v>8025000076</v>
          </cell>
          <cell r="C715">
            <v>-1696.52</v>
          </cell>
          <cell r="D715">
            <v>982.48000000000093</v>
          </cell>
          <cell r="E715">
            <v>-1474.3899999999908</v>
          </cell>
          <cell r="F715">
            <v>0</v>
          </cell>
          <cell r="G715">
            <v>0</v>
          </cell>
          <cell r="H715">
            <v>0</v>
          </cell>
          <cell r="I715">
            <v>0</v>
          </cell>
          <cell r="J715">
            <v>0</v>
          </cell>
          <cell r="K715">
            <v>0</v>
          </cell>
          <cell r="L715">
            <v>0</v>
          </cell>
          <cell r="M715">
            <v>0</v>
          </cell>
          <cell r="N715">
            <v>0</v>
          </cell>
        </row>
        <row r="716">
          <cell r="A716">
            <v>8025000077</v>
          </cell>
          <cell r="C716">
            <v>0</v>
          </cell>
          <cell r="D716">
            <v>0</v>
          </cell>
          <cell r="E716">
            <v>0</v>
          </cell>
          <cell r="F716">
            <v>0</v>
          </cell>
          <cell r="G716">
            <v>0</v>
          </cell>
          <cell r="H716">
            <v>0</v>
          </cell>
          <cell r="I716">
            <v>0</v>
          </cell>
          <cell r="J716">
            <v>0</v>
          </cell>
          <cell r="K716">
            <v>0</v>
          </cell>
          <cell r="L716">
            <v>0</v>
          </cell>
          <cell r="M716">
            <v>0</v>
          </cell>
          <cell r="N716">
            <v>0</v>
          </cell>
        </row>
        <row r="717">
          <cell r="A717">
            <v>8025000078</v>
          </cell>
          <cell r="C717">
            <v>-15.1</v>
          </cell>
          <cell r="D717">
            <v>-2013.47999999999</v>
          </cell>
          <cell r="E717">
            <v>-150.28999999999996</v>
          </cell>
          <cell r="F717">
            <v>0</v>
          </cell>
          <cell r="G717">
            <v>0</v>
          </cell>
          <cell r="H717">
            <v>0</v>
          </cell>
          <cell r="I717">
            <v>0</v>
          </cell>
          <cell r="J717">
            <v>0</v>
          </cell>
          <cell r="K717">
            <v>0</v>
          </cell>
          <cell r="L717">
            <v>0</v>
          </cell>
          <cell r="M717">
            <v>0</v>
          </cell>
          <cell r="N717">
            <v>0</v>
          </cell>
        </row>
        <row r="718">
          <cell r="A718">
            <v>8025000079</v>
          </cell>
          <cell r="C718">
            <v>-157.78</v>
          </cell>
          <cell r="D718">
            <v>-258.35000000000002</v>
          </cell>
          <cell r="E718">
            <v>0</v>
          </cell>
          <cell r="F718">
            <v>0</v>
          </cell>
          <cell r="G718">
            <v>0</v>
          </cell>
          <cell r="H718">
            <v>0</v>
          </cell>
          <cell r="I718">
            <v>0</v>
          </cell>
          <cell r="J718">
            <v>0</v>
          </cell>
          <cell r="K718">
            <v>0</v>
          </cell>
          <cell r="L718">
            <v>0</v>
          </cell>
          <cell r="M718">
            <v>0</v>
          </cell>
          <cell r="N718">
            <v>0</v>
          </cell>
        </row>
        <row r="719">
          <cell r="A719">
            <v>8026000000</v>
          </cell>
          <cell r="C719">
            <v>0</v>
          </cell>
          <cell r="D719">
            <v>0</v>
          </cell>
          <cell r="E719">
            <v>0</v>
          </cell>
          <cell r="F719">
            <v>0</v>
          </cell>
          <cell r="G719">
            <v>0</v>
          </cell>
          <cell r="H719">
            <v>0</v>
          </cell>
          <cell r="I719">
            <v>0</v>
          </cell>
          <cell r="J719">
            <v>0</v>
          </cell>
          <cell r="K719">
            <v>0</v>
          </cell>
          <cell r="L719">
            <v>0</v>
          </cell>
          <cell r="M719">
            <v>0</v>
          </cell>
          <cell r="N719">
            <v>0</v>
          </cell>
        </row>
        <row r="720">
          <cell r="A720">
            <v>8027000000</v>
          </cell>
          <cell r="C720">
            <v>0</v>
          </cell>
          <cell r="D720">
            <v>0</v>
          </cell>
          <cell r="E720">
            <v>0</v>
          </cell>
          <cell r="F720">
            <v>0</v>
          </cell>
          <cell r="G720">
            <v>0</v>
          </cell>
          <cell r="H720">
            <v>0</v>
          </cell>
          <cell r="I720">
            <v>0</v>
          </cell>
          <cell r="J720">
            <v>0</v>
          </cell>
          <cell r="K720">
            <v>0</v>
          </cell>
          <cell r="L720">
            <v>0</v>
          </cell>
          <cell r="M720">
            <v>0</v>
          </cell>
          <cell r="N720">
            <v>0</v>
          </cell>
        </row>
        <row r="721">
          <cell r="A721">
            <v>8100000000</v>
          </cell>
          <cell r="C721">
            <v>0</v>
          </cell>
          <cell r="D721">
            <v>0</v>
          </cell>
          <cell r="E721">
            <v>0</v>
          </cell>
          <cell r="F721">
            <v>0</v>
          </cell>
          <cell r="G721">
            <v>0</v>
          </cell>
          <cell r="H721">
            <v>0</v>
          </cell>
          <cell r="I721">
            <v>0</v>
          </cell>
          <cell r="J721">
            <v>0</v>
          </cell>
          <cell r="K721">
            <v>0</v>
          </cell>
          <cell r="L721">
            <v>0</v>
          </cell>
          <cell r="M721">
            <v>0</v>
          </cell>
          <cell r="N721">
            <v>0</v>
          </cell>
        </row>
        <row r="722">
          <cell r="A722">
            <v>8100002000</v>
          </cell>
          <cell r="C722">
            <v>0</v>
          </cell>
          <cell r="D722">
            <v>0</v>
          </cell>
          <cell r="E722">
            <v>0</v>
          </cell>
          <cell r="F722">
            <v>0</v>
          </cell>
          <cell r="G722">
            <v>0</v>
          </cell>
          <cell r="H722">
            <v>0</v>
          </cell>
          <cell r="I722">
            <v>0</v>
          </cell>
          <cell r="J722">
            <v>0</v>
          </cell>
          <cell r="K722">
            <v>0</v>
          </cell>
          <cell r="L722">
            <v>0</v>
          </cell>
          <cell r="M722">
            <v>0</v>
          </cell>
          <cell r="N722">
            <v>0</v>
          </cell>
        </row>
        <row r="723">
          <cell r="A723">
            <v>8100003000</v>
          </cell>
          <cell r="C723">
            <v>0</v>
          </cell>
          <cell r="D723">
            <v>0</v>
          </cell>
          <cell r="E723">
            <v>0</v>
          </cell>
          <cell r="F723">
            <v>0</v>
          </cell>
          <cell r="G723">
            <v>0</v>
          </cell>
          <cell r="H723">
            <v>0</v>
          </cell>
          <cell r="I723">
            <v>0</v>
          </cell>
          <cell r="J723">
            <v>0</v>
          </cell>
          <cell r="K723">
            <v>0</v>
          </cell>
          <cell r="L723">
            <v>0</v>
          </cell>
          <cell r="M723">
            <v>0</v>
          </cell>
          <cell r="N723">
            <v>0</v>
          </cell>
        </row>
        <row r="724">
          <cell r="A724">
            <v>8100004000</v>
          </cell>
          <cell r="C724">
            <v>0</v>
          </cell>
          <cell r="D724">
            <v>0</v>
          </cell>
          <cell r="E724">
            <v>0</v>
          </cell>
          <cell r="F724">
            <v>0</v>
          </cell>
          <cell r="G724">
            <v>0</v>
          </cell>
          <cell r="H724">
            <v>0</v>
          </cell>
          <cell r="I724">
            <v>0</v>
          </cell>
          <cell r="J724">
            <v>0</v>
          </cell>
          <cell r="K724">
            <v>0</v>
          </cell>
          <cell r="L724">
            <v>0</v>
          </cell>
          <cell r="M724">
            <v>0</v>
          </cell>
          <cell r="N724">
            <v>0</v>
          </cell>
        </row>
        <row r="725">
          <cell r="A725">
            <v>8100005000</v>
          </cell>
          <cell r="C725">
            <v>0</v>
          </cell>
          <cell r="D725">
            <v>0</v>
          </cell>
          <cell r="E725">
            <v>0</v>
          </cell>
          <cell r="F725">
            <v>0</v>
          </cell>
          <cell r="G725">
            <v>0</v>
          </cell>
          <cell r="H725">
            <v>0</v>
          </cell>
          <cell r="I725">
            <v>0</v>
          </cell>
          <cell r="J725">
            <v>0</v>
          </cell>
          <cell r="K725">
            <v>0</v>
          </cell>
          <cell r="L725">
            <v>0</v>
          </cell>
          <cell r="M725">
            <v>0</v>
          </cell>
          <cell r="N725">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Generation"/>
      <sheetName val="2) Distribution"/>
      <sheetName val="3) Suplly"/>
      <sheetName val="4) Investments"/>
      <sheetName val="5) Business areas contribution"/>
      <sheetName val="6) Other"/>
      <sheetName val="7) IS &amp; BS"/>
      <sheetName val="DatosPrecios"/>
      <sheetName val="1)_Generation"/>
      <sheetName val="2)_Distribution"/>
      <sheetName val="3)_Suplly"/>
      <sheetName val="4)_Investments"/>
      <sheetName val="5)_Business_areas_contribution"/>
      <sheetName val="6)_Other"/>
      <sheetName val="7)_IS_&amp;_BS"/>
      <sheetName val="#REF"/>
      <sheetName val="1)_Generation1"/>
      <sheetName val="2)_Distribution1"/>
      <sheetName val="3)_Suplly1"/>
      <sheetName val="4)_Investments1"/>
      <sheetName val="5)_Business_areas_contribution1"/>
      <sheetName val="6)_Other1"/>
      <sheetName val="7)_IS_&amp;_BS1"/>
      <sheetName val="1)_Generation7"/>
      <sheetName val="2)_Distribution7"/>
      <sheetName val="3)_Suplly7"/>
      <sheetName val="4)_Investments7"/>
      <sheetName val="5)_Business_areas_contribution7"/>
      <sheetName val="6)_Other7"/>
      <sheetName val="7)_IS_&amp;_BS7"/>
      <sheetName val="1)_Generation6"/>
      <sheetName val="2)_Distribution6"/>
      <sheetName val="3)_Suplly6"/>
      <sheetName val="4)_Investments6"/>
      <sheetName val="5)_Business_areas_contribution6"/>
      <sheetName val="6)_Other6"/>
      <sheetName val="7)_IS_&amp;_BS6"/>
      <sheetName val="1)_Generation2"/>
      <sheetName val="2)_Distribution2"/>
      <sheetName val="3)_Suplly2"/>
      <sheetName val="4)_Investments2"/>
      <sheetName val="5)_Business_areas_contribution2"/>
      <sheetName val="6)_Other2"/>
      <sheetName val="7)_IS_&amp;_BS2"/>
      <sheetName val="1)_Generation3"/>
      <sheetName val="2)_Distribution3"/>
      <sheetName val="3)_Suplly3"/>
      <sheetName val="4)_Investments3"/>
      <sheetName val="5)_Business_areas_contribution3"/>
      <sheetName val="6)_Other3"/>
      <sheetName val="7)_IS_&amp;_BS3"/>
      <sheetName val="1)_Generation4"/>
      <sheetName val="2)_Distribution4"/>
      <sheetName val="3)_Suplly4"/>
      <sheetName val="4)_Investments4"/>
      <sheetName val="5)_Business_areas_contribution4"/>
      <sheetName val="6)_Other4"/>
      <sheetName val="7)_IS_&amp;_BS4"/>
      <sheetName val="1)_Generation5"/>
      <sheetName val="2)_Distribution5"/>
      <sheetName val="3)_Suplly5"/>
      <sheetName val="4)_Investments5"/>
      <sheetName val="5)_Business_areas_contribution5"/>
      <sheetName val="6)_Other5"/>
      <sheetName val="7)_IS_&amp;_BS5"/>
      <sheetName val="1)_Generation8"/>
      <sheetName val="2)_Distribution8"/>
      <sheetName val="3)_Suplly8"/>
      <sheetName val="4)_Investments8"/>
      <sheetName val="5)_Business_areas_contribution8"/>
      <sheetName val="6)_Other8"/>
      <sheetName val="7)_IS_&amp;_BS8"/>
    </sheetNames>
    <sheetDataSet>
      <sheetData sheetId="0" refreshError="1">
        <row r="2">
          <cell r="I2" t="str">
            <v>1Q2003</v>
          </cell>
          <cell r="J2" t="str">
            <v>1Q2002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sheetName val="Legenda"/>
      <sheetName val="Mapas usados"/>
      <sheetName val="Tipo  OTs"/>
      <sheetName val=" ZERSE01"/>
      <sheetName val="Classificação ZERSE02"/>
      <sheetName val="OT´S 03-12-07 (2)"/>
      <sheetName val="Folha3"/>
      <sheetName val="Val nolq por ot principal"/>
      <sheetName val="OT´S 03-12-07 (3)"/>
      <sheetName val="Folha1"/>
      <sheetName val="Final OD"/>
      <sheetName val="GERAL"/>
      <sheetName val="42da4499 2006"/>
      <sheetName val="42daobras 2007"/>
      <sheetName val="43da4499 2006"/>
      <sheetName val="43daobras 2007"/>
      <sheetName val="44da4499 2006"/>
      <sheetName val="44daobras 2007"/>
      <sheetName val="44ñ liqda4499 2006"/>
      <sheetName val="44ñ liqdaobras 2007"/>
      <sheetName val="CCdaobras 2007"/>
      <sheetName val="Pivot rui"/>
      <sheetName val="OT´S 03-12-07Final"/>
      <sheetName val="SD 4499 2006"/>
      <sheetName val="Sd 4499 2006curso"/>
      <sheetName val="OT´S negativas"/>
      <sheetName val="rui"/>
      <sheetName val="Folha2"/>
      <sheetName val="Criar IMOB1"/>
      <sheetName val="Criar IMOB2"/>
      <sheetName val="DÚVIDAS SUSANA"/>
      <sheetName val="Status das Ot´s"/>
      <sheetName val="Controlo ClassevsCC"/>
      <sheetName val="CentroCustoNolq"/>
      <sheetName val="Controlo TPvsCC"/>
      <sheetName val="nolq 2006 te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13">
          <cell r="Z413">
            <v>6946216.040000001</v>
          </cell>
        </row>
      </sheetData>
      <sheetData sheetId="25" refreshError="1"/>
      <sheetData sheetId="26" refreshError="1"/>
      <sheetData sheetId="27" refreshError="1"/>
      <sheetData sheetId="28">
        <row r="3">
          <cell r="B3" t="str">
            <v>Imobilizado</v>
          </cell>
          <cell r="D3" t="str">
            <v>Principal</v>
          </cell>
        </row>
        <row r="4">
          <cell r="B4" t="str">
            <v>Centro de Custo</v>
          </cell>
          <cell r="D4" t="str">
            <v>Auxiliar</v>
          </cell>
        </row>
        <row r="5">
          <cell r="B5" t="str">
            <v>Mantem NOLQ</v>
          </cell>
          <cell r="D5" t="str">
            <v>Sem Valor</v>
          </cell>
        </row>
        <row r="6">
          <cell r="D6" t="str">
            <v>EAUT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sheetData sheetId="1"/>
      <sheetData sheetId="2"/>
      <sheetData sheetId="3"/>
      <sheetData sheetId="4"/>
      <sheetData sheetId="5"/>
      <sheetData sheetId="6"/>
      <sheetData sheetId="7"/>
      <sheetData sheetId="8">
        <row r="15">
          <cell r="I15">
            <v>40452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Clientes e Forn"/>
      <sheetName val="Financiamentos, Clientes e Forn"/>
    </sheetNames>
    <definedNames>
      <definedName name="Macro10" refersTo="#REF!"/>
      <definedName name="Macro11" refersTo="#REF!"/>
      <definedName name="Macro12" refersTo="#REF!"/>
      <definedName name="Macro13" refersTo="#REF!"/>
      <definedName name="Macro14" refersTo="#REF!"/>
      <definedName name="Macro15" refersTo="#REF!"/>
      <definedName name="Macro16" refersTo="#REF!"/>
      <definedName name="Macro17" refersTo="#REF!"/>
      <definedName name="Macro8" refersTo="#REF!"/>
    </definedNames>
    <sheetDataSet>
      <sheetData sheetId="0"/>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Trabalho"/>
    </sheetNames>
    <sheetDataSet>
      <sheetData sheetId="0">
        <row r="2">
          <cell r="A2" t="str">
            <v>8968</v>
          </cell>
        </row>
        <row r="3">
          <cell r="A3" t="str">
            <v>9851</v>
          </cell>
        </row>
        <row r="4">
          <cell r="A4" t="str">
            <v>8868</v>
          </cell>
        </row>
        <row r="5">
          <cell r="A5" t="str">
            <v>8620</v>
          </cell>
        </row>
        <row r="6">
          <cell r="A6" t="str">
            <v>3941</v>
          </cell>
        </row>
        <row r="7">
          <cell r="A7" t="str">
            <v>8946</v>
          </cell>
        </row>
        <row r="8">
          <cell r="A8" t="str">
            <v>8953</v>
          </cell>
        </row>
        <row r="9">
          <cell r="A9" t="str">
            <v>19738</v>
          </cell>
        </row>
        <row r="10">
          <cell r="A10" t="str">
            <v>32203</v>
          </cell>
        </row>
        <row r="11">
          <cell r="A11" t="str">
            <v>8569</v>
          </cell>
        </row>
        <row r="12">
          <cell r="A12" t="str">
            <v>8923</v>
          </cell>
        </row>
        <row r="13">
          <cell r="A13" t="str">
            <v>3942</v>
          </cell>
        </row>
        <row r="14">
          <cell r="A14" t="str">
            <v>9630</v>
          </cell>
        </row>
        <row r="15">
          <cell r="A15" t="str">
            <v>4985</v>
          </cell>
        </row>
        <row r="16">
          <cell r="A16" t="str">
            <v>4881</v>
          </cell>
        </row>
        <row r="17">
          <cell r="A17" t="str">
            <v>9827</v>
          </cell>
        </row>
        <row r="18">
          <cell r="A18" t="str">
            <v>4992</v>
          </cell>
        </row>
        <row r="19">
          <cell r="A19" t="str">
            <v>32158</v>
          </cell>
        </row>
        <row r="20">
          <cell r="A20" t="str">
            <v>5780</v>
          </cell>
        </row>
        <row r="21">
          <cell r="A21" t="str">
            <v>7492</v>
          </cell>
        </row>
        <row r="22">
          <cell r="A22" t="str">
            <v>4882</v>
          </cell>
        </row>
        <row r="23">
          <cell r="A23" t="str">
            <v>9820</v>
          </cell>
        </row>
        <row r="24">
          <cell r="A24" t="str">
            <v>7471</v>
          </cell>
        </row>
        <row r="25">
          <cell r="A25" t="str">
            <v>8977</v>
          </cell>
        </row>
        <row r="26">
          <cell r="A26" t="str">
            <v>8972</v>
          </cell>
        </row>
        <row r="27">
          <cell r="A27" t="str">
            <v>9934</v>
          </cell>
        </row>
        <row r="28">
          <cell r="A28" t="str">
            <v>9145</v>
          </cell>
        </row>
        <row r="29">
          <cell r="A29" t="str">
            <v>4861</v>
          </cell>
        </row>
        <row r="30">
          <cell r="A30" t="str">
            <v>4843</v>
          </cell>
        </row>
        <row r="31">
          <cell r="A31" t="str">
            <v>9105</v>
          </cell>
        </row>
        <row r="32">
          <cell r="A32" t="str">
            <v>4987</v>
          </cell>
        </row>
        <row r="33">
          <cell r="A33" t="str">
            <v>10102</v>
          </cell>
        </row>
        <row r="34">
          <cell r="A34" t="str">
            <v>4994</v>
          </cell>
        </row>
        <row r="35">
          <cell r="A35" t="str">
            <v>4979</v>
          </cell>
        </row>
        <row r="36">
          <cell r="A36" t="str">
            <v>4952</v>
          </cell>
        </row>
        <row r="37">
          <cell r="A37" t="str">
            <v>8103</v>
          </cell>
        </row>
        <row r="38">
          <cell r="A38" t="str">
            <v>8112</v>
          </cell>
        </row>
        <row r="39">
          <cell r="A39" t="str">
            <v>1587</v>
          </cell>
        </row>
        <row r="40">
          <cell r="A40" t="str">
            <v>4927</v>
          </cell>
        </row>
        <row r="41">
          <cell r="A41" t="str">
            <v>32231</v>
          </cell>
        </row>
        <row r="42">
          <cell r="A42" t="str">
            <v>8962</v>
          </cell>
        </row>
        <row r="43">
          <cell r="A43" t="str">
            <v>4996</v>
          </cell>
        </row>
        <row r="44">
          <cell r="A44" t="str">
            <v>9813</v>
          </cell>
        </row>
        <row r="45">
          <cell r="A45" t="str">
            <v>9842</v>
          </cell>
        </row>
        <row r="46">
          <cell r="A46" t="str">
            <v>4872</v>
          </cell>
        </row>
        <row r="47">
          <cell r="A47" t="str">
            <v>5013</v>
          </cell>
        </row>
        <row r="48">
          <cell r="A48" t="str">
            <v>1560</v>
          </cell>
        </row>
        <row r="49">
          <cell r="A49" t="str">
            <v>4998</v>
          </cell>
        </row>
        <row r="50">
          <cell r="A50" t="str">
            <v>9796</v>
          </cell>
        </row>
        <row r="51">
          <cell r="A51" t="str">
            <v>1588</v>
          </cell>
        </row>
        <row r="52">
          <cell r="A52" t="str">
            <v>8916</v>
          </cell>
        </row>
        <row r="53">
          <cell r="A53" t="str">
            <v>5012</v>
          </cell>
        </row>
        <row r="54">
          <cell r="A54" t="str">
            <v>1602</v>
          </cell>
        </row>
        <row r="55">
          <cell r="A55" t="str">
            <v>1514</v>
          </cell>
        </row>
        <row r="56">
          <cell r="A56" t="str">
            <v>13982</v>
          </cell>
        </row>
        <row r="57">
          <cell r="A57" t="str">
            <v>13986</v>
          </cell>
        </row>
        <row r="58">
          <cell r="A58" t="str">
            <v>13987</v>
          </cell>
        </row>
        <row r="59">
          <cell r="A59" t="str">
            <v>13990</v>
          </cell>
        </row>
        <row r="60">
          <cell r="A60" t="str">
            <v>13991</v>
          </cell>
        </row>
        <row r="61">
          <cell r="A61" t="str">
            <v>13992</v>
          </cell>
        </row>
        <row r="62">
          <cell r="A62" t="str">
            <v>13993</v>
          </cell>
        </row>
        <row r="63">
          <cell r="A63" t="str">
            <v>14274</v>
          </cell>
        </row>
        <row r="64">
          <cell r="A64" t="str">
            <v>14277</v>
          </cell>
        </row>
        <row r="65">
          <cell r="A65" t="str">
            <v>14279</v>
          </cell>
        </row>
        <row r="66">
          <cell r="A66" t="str">
            <v>14281</v>
          </cell>
        </row>
        <row r="67">
          <cell r="A67" t="str">
            <v>14282</v>
          </cell>
        </row>
        <row r="68">
          <cell r="A68" t="str">
            <v>14299</v>
          </cell>
        </row>
        <row r="69">
          <cell r="A69" t="str">
            <v>14309</v>
          </cell>
        </row>
        <row r="70">
          <cell r="A70" t="str">
            <v>14322</v>
          </cell>
        </row>
        <row r="71">
          <cell r="A71" t="str">
            <v>14323</v>
          </cell>
        </row>
        <row r="72">
          <cell r="A72" t="str">
            <v>1286</v>
          </cell>
        </row>
        <row r="73">
          <cell r="A73" t="str">
            <v>1304</v>
          </cell>
        </row>
        <row r="74">
          <cell r="A74" t="str">
            <v>1315</v>
          </cell>
        </row>
        <row r="75">
          <cell r="A75" t="str">
            <v>963</v>
          </cell>
        </row>
        <row r="76">
          <cell r="A76" t="str">
            <v>966</v>
          </cell>
        </row>
        <row r="77">
          <cell r="A77" t="str">
            <v>630</v>
          </cell>
        </row>
        <row r="78">
          <cell r="A78" t="str">
            <v>648</v>
          </cell>
        </row>
        <row r="79">
          <cell r="A79" t="str">
            <v>634</v>
          </cell>
        </row>
        <row r="80">
          <cell r="A80" t="str">
            <v>660</v>
          </cell>
        </row>
        <row r="81">
          <cell r="A81" t="str">
            <v>665</v>
          </cell>
        </row>
        <row r="82">
          <cell r="A82" t="str">
            <v>667</v>
          </cell>
        </row>
        <row r="83">
          <cell r="A83" t="str">
            <v>669</v>
          </cell>
        </row>
        <row r="84">
          <cell r="A84" t="str">
            <v>671</v>
          </cell>
        </row>
        <row r="85">
          <cell r="A85" t="str">
            <v>672</v>
          </cell>
        </row>
        <row r="86">
          <cell r="A86" t="str">
            <v>675</v>
          </cell>
        </row>
        <row r="87">
          <cell r="A87" t="str">
            <v>677</v>
          </cell>
        </row>
        <row r="88">
          <cell r="A88" t="str">
            <v>645</v>
          </cell>
        </row>
        <row r="89">
          <cell r="A89" t="str">
            <v>653</v>
          </cell>
        </row>
        <row r="90">
          <cell r="A90" t="str">
            <v>656</v>
          </cell>
        </row>
        <row r="91">
          <cell r="A91" t="str">
            <v>658</v>
          </cell>
        </row>
        <row r="92">
          <cell r="A92" t="str">
            <v>662</v>
          </cell>
        </row>
        <row r="93">
          <cell r="A93" t="str">
            <v>664</v>
          </cell>
        </row>
        <row r="94">
          <cell r="A94" t="str">
            <v>14247</v>
          </cell>
        </row>
        <row r="95">
          <cell r="A95" t="str">
            <v>14248</v>
          </cell>
        </row>
        <row r="96">
          <cell r="A96" t="str">
            <v>14261</v>
          </cell>
        </row>
        <row r="97">
          <cell r="A97" t="str">
            <v>14263</v>
          </cell>
        </row>
        <row r="98">
          <cell r="A98" t="str">
            <v>14304</v>
          </cell>
        </row>
        <row r="99">
          <cell r="A99" t="str">
            <v>14301</v>
          </cell>
        </row>
        <row r="100">
          <cell r="A100" t="str">
            <v>14246</v>
          </cell>
        </row>
        <row r="101">
          <cell r="A101" t="str">
            <v>597</v>
          </cell>
        </row>
        <row r="102">
          <cell r="A102" t="str">
            <v>639</v>
          </cell>
        </row>
        <row r="103">
          <cell r="A103" t="str">
            <v>14262</v>
          </cell>
        </row>
        <row r="104">
          <cell r="A104" t="str">
            <v>14302</v>
          </cell>
        </row>
        <row r="105">
          <cell r="A105" t="str">
            <v>14313</v>
          </cell>
        </row>
        <row r="106">
          <cell r="A106" t="str">
            <v>14303</v>
          </cell>
        </row>
        <row r="107">
          <cell r="A107" t="str">
            <v>14300</v>
          </cell>
        </row>
        <row r="108">
          <cell r="A108" t="str">
            <v>14249</v>
          </cell>
        </row>
        <row r="109">
          <cell r="A109" t="str">
            <v>14307</v>
          </cell>
        </row>
        <row r="110">
          <cell r="A110" t="str">
            <v>14305</v>
          </cell>
        </row>
        <row r="111">
          <cell r="A111" t="str">
            <v>14306</v>
          </cell>
        </row>
        <row r="112">
          <cell r="A112" t="str">
            <v>14266</v>
          </cell>
        </row>
        <row r="113">
          <cell r="A113" t="str">
            <v>14252</v>
          </cell>
        </row>
        <row r="114">
          <cell r="A114" t="str">
            <v>14255</v>
          </cell>
        </row>
        <row r="115">
          <cell r="A115" t="str">
            <v>14264</v>
          </cell>
        </row>
        <row r="116">
          <cell r="A116" t="str">
            <v>14265</v>
          </cell>
        </row>
        <row r="117">
          <cell r="A117" t="str">
            <v>14298</v>
          </cell>
        </row>
        <row r="118">
          <cell r="A118" t="str">
            <v>14260</v>
          </cell>
        </row>
        <row r="119">
          <cell r="A119" t="str">
            <v>14245</v>
          </cell>
        </row>
        <row r="120">
          <cell r="A120" t="str">
            <v>14320</v>
          </cell>
        </row>
        <row r="121">
          <cell r="A121" t="str">
            <v>14242</v>
          </cell>
        </row>
        <row r="122">
          <cell r="A122" t="str">
            <v>14243</v>
          </cell>
        </row>
        <row r="123">
          <cell r="A123" t="str">
            <v>14244</v>
          </cell>
        </row>
        <row r="124">
          <cell r="A124" t="str">
            <v>14311</v>
          </cell>
        </row>
        <row r="125">
          <cell r="A125" t="str">
            <v>595</v>
          </cell>
        </row>
        <row r="126">
          <cell r="A126" t="str">
            <v>627</v>
          </cell>
        </row>
        <row r="127">
          <cell r="A127" t="str">
            <v>14256</v>
          </cell>
        </row>
        <row r="128">
          <cell r="A128" t="str">
            <v>14258</v>
          </cell>
        </row>
        <row r="129">
          <cell r="A129" t="str">
            <v>14321</v>
          </cell>
        </row>
        <row r="130">
          <cell r="A130" t="str">
            <v>14257</v>
          </cell>
        </row>
        <row r="131">
          <cell r="A131" t="str">
            <v>14259</v>
          </cell>
        </row>
        <row r="132">
          <cell r="A132" t="str">
            <v>14250</v>
          </cell>
        </row>
        <row r="133">
          <cell r="A133" t="str">
            <v>14268</v>
          </cell>
        </row>
        <row r="134">
          <cell r="A134" t="str">
            <v>14325</v>
          </cell>
        </row>
        <row r="135">
          <cell r="A135" t="str">
            <v>926</v>
          </cell>
        </row>
        <row r="136">
          <cell r="A136" t="str">
            <v>14308</v>
          </cell>
        </row>
        <row r="137">
          <cell r="A137" t="str">
            <v>14296</v>
          </cell>
        </row>
        <row r="138">
          <cell r="A138" t="str">
            <v>641</v>
          </cell>
        </row>
        <row r="139">
          <cell r="A139" t="str">
            <v>14297</v>
          </cell>
        </row>
        <row r="140">
          <cell r="A140" t="str">
            <v>1272</v>
          </cell>
        </row>
        <row r="141">
          <cell r="A141" t="str">
            <v>14295</v>
          </cell>
        </row>
        <row r="142">
          <cell r="A142" t="str">
            <v>637</v>
          </cell>
        </row>
        <row r="143">
          <cell r="A143" t="str">
            <v>1016</v>
          </cell>
        </row>
        <row r="144">
          <cell r="A144" t="str">
            <v>933</v>
          </cell>
        </row>
        <row r="145">
          <cell r="A145" t="str">
            <v>975</v>
          </cell>
        </row>
        <row r="146">
          <cell r="A146" t="str">
            <v>976</v>
          </cell>
        </row>
        <row r="147">
          <cell r="A147" t="str">
            <v>977</v>
          </cell>
        </row>
        <row r="148">
          <cell r="A148" t="str">
            <v>978</v>
          </cell>
        </row>
        <row r="149">
          <cell r="A149" t="str">
            <v>979</v>
          </cell>
        </row>
        <row r="150">
          <cell r="A150" t="str">
            <v>980</v>
          </cell>
        </row>
        <row r="151">
          <cell r="A151" t="str">
            <v>981</v>
          </cell>
        </row>
        <row r="152">
          <cell r="A152" t="str">
            <v>982</v>
          </cell>
        </row>
        <row r="153">
          <cell r="A153" t="str">
            <v>983</v>
          </cell>
        </row>
        <row r="154">
          <cell r="A154" t="str">
            <v>984</v>
          </cell>
        </row>
        <row r="155">
          <cell r="A155" t="str">
            <v>985</v>
          </cell>
        </row>
        <row r="156">
          <cell r="A156" t="str">
            <v>986</v>
          </cell>
        </row>
        <row r="157">
          <cell r="A157" t="str">
            <v>987</v>
          </cell>
        </row>
        <row r="158">
          <cell r="A158" t="str">
            <v>988</v>
          </cell>
        </row>
        <row r="159">
          <cell r="A159" t="str">
            <v>989</v>
          </cell>
        </row>
        <row r="160">
          <cell r="A160" t="str">
            <v>990</v>
          </cell>
        </row>
        <row r="161">
          <cell r="A161" t="str">
            <v>991</v>
          </cell>
        </row>
        <row r="162">
          <cell r="A162" t="str">
            <v>992</v>
          </cell>
        </row>
        <row r="163">
          <cell r="A163" t="str">
            <v>993</v>
          </cell>
        </row>
        <row r="164">
          <cell r="A164" t="str">
            <v>994</v>
          </cell>
        </row>
        <row r="165">
          <cell r="A165" t="str">
            <v>995</v>
          </cell>
        </row>
        <row r="166">
          <cell r="A166" t="str">
            <v>996</v>
          </cell>
        </row>
        <row r="167">
          <cell r="A167" t="str">
            <v>997</v>
          </cell>
        </row>
        <row r="168">
          <cell r="A168" t="str">
            <v>998</v>
          </cell>
        </row>
        <row r="169">
          <cell r="A169" t="str">
            <v>999</v>
          </cell>
        </row>
        <row r="170">
          <cell r="A170" t="str">
            <v>1000</v>
          </cell>
        </row>
        <row r="171">
          <cell r="A171" t="str">
            <v>1001</v>
          </cell>
        </row>
        <row r="172">
          <cell r="A172" t="str">
            <v>1002</v>
          </cell>
        </row>
        <row r="173">
          <cell r="A173" t="str">
            <v>1003</v>
          </cell>
        </row>
        <row r="174">
          <cell r="A174" t="str">
            <v>1004</v>
          </cell>
        </row>
        <row r="175">
          <cell r="A175" t="str">
            <v>1005</v>
          </cell>
        </row>
        <row r="176">
          <cell r="A176" t="str">
            <v>1007</v>
          </cell>
        </row>
        <row r="177">
          <cell r="A177" t="str">
            <v>1008</v>
          </cell>
        </row>
        <row r="178">
          <cell r="A178" t="str">
            <v>1009</v>
          </cell>
        </row>
        <row r="179">
          <cell r="A179" t="str">
            <v>1010</v>
          </cell>
        </row>
        <row r="180">
          <cell r="A180" t="str">
            <v>1011</v>
          </cell>
        </row>
        <row r="181">
          <cell r="A181" t="str">
            <v>1012</v>
          </cell>
        </row>
        <row r="182">
          <cell r="A182" t="str">
            <v>1013</v>
          </cell>
        </row>
        <row r="183">
          <cell r="A183" t="str">
            <v>1014</v>
          </cell>
        </row>
        <row r="184">
          <cell r="A184" t="str">
            <v>1015</v>
          </cell>
        </row>
        <row r="185">
          <cell r="A185" t="str">
            <v>670</v>
          </cell>
        </row>
        <row r="186">
          <cell r="A186" t="str">
            <v>596</v>
          </cell>
        </row>
        <row r="187">
          <cell r="A187" t="str">
            <v>600</v>
          </cell>
        </row>
        <row r="188">
          <cell r="A188" t="str">
            <v>628</v>
          </cell>
        </row>
        <row r="189">
          <cell r="A189" t="str">
            <v>659</v>
          </cell>
        </row>
        <row r="190">
          <cell r="A190" t="str">
            <v>927</v>
          </cell>
        </row>
        <row r="191">
          <cell r="A191" t="str">
            <v>928</v>
          </cell>
        </row>
        <row r="192">
          <cell r="A192" t="str">
            <v>929</v>
          </cell>
        </row>
        <row r="193">
          <cell r="A193" t="str">
            <v>930</v>
          </cell>
        </row>
        <row r="194">
          <cell r="A194" t="str">
            <v>931</v>
          </cell>
        </row>
        <row r="195">
          <cell r="A195" t="str">
            <v>932</v>
          </cell>
        </row>
        <row r="196">
          <cell r="A196" t="str">
            <v>934</v>
          </cell>
        </row>
        <row r="197">
          <cell r="A197" t="str">
            <v>935</v>
          </cell>
        </row>
        <row r="198">
          <cell r="A198" t="str">
            <v>936</v>
          </cell>
        </row>
        <row r="199">
          <cell r="A199" t="str">
            <v>937</v>
          </cell>
        </row>
        <row r="200">
          <cell r="A200" t="str">
            <v>938</v>
          </cell>
        </row>
        <row r="201">
          <cell r="A201" t="str">
            <v>939</v>
          </cell>
        </row>
        <row r="202">
          <cell r="A202" t="str">
            <v>940</v>
          </cell>
        </row>
        <row r="203">
          <cell r="A203" t="str">
            <v>941</v>
          </cell>
        </row>
        <row r="204">
          <cell r="A204" t="str">
            <v>942</v>
          </cell>
        </row>
        <row r="205">
          <cell r="A205" t="str">
            <v>943</v>
          </cell>
        </row>
        <row r="206">
          <cell r="A206" t="str">
            <v>944</v>
          </cell>
        </row>
        <row r="207">
          <cell r="A207" t="str">
            <v>945</v>
          </cell>
        </row>
        <row r="208">
          <cell r="A208" t="str">
            <v>946</v>
          </cell>
        </row>
        <row r="209">
          <cell r="A209" t="str">
            <v>947</v>
          </cell>
        </row>
        <row r="210">
          <cell r="A210" t="str">
            <v>948</v>
          </cell>
        </row>
        <row r="211">
          <cell r="A211" t="str">
            <v>949</v>
          </cell>
        </row>
        <row r="212">
          <cell r="A212" t="str">
            <v>950</v>
          </cell>
        </row>
        <row r="213">
          <cell r="A213" t="str">
            <v>951</v>
          </cell>
        </row>
        <row r="214">
          <cell r="A214" t="str">
            <v>952</v>
          </cell>
        </row>
        <row r="215">
          <cell r="A215" t="str">
            <v>953</v>
          </cell>
        </row>
        <row r="216">
          <cell r="A216" t="str">
            <v>954</v>
          </cell>
        </row>
        <row r="217">
          <cell r="A217" t="str">
            <v>955</v>
          </cell>
        </row>
        <row r="218">
          <cell r="A218" t="str">
            <v>956</v>
          </cell>
        </row>
        <row r="219">
          <cell r="A219" t="str">
            <v>957</v>
          </cell>
        </row>
        <row r="220">
          <cell r="A220" t="str">
            <v>958</v>
          </cell>
        </row>
        <row r="221">
          <cell r="A221" t="str">
            <v>959</v>
          </cell>
        </row>
        <row r="222">
          <cell r="A222" t="str">
            <v>960</v>
          </cell>
        </row>
        <row r="223">
          <cell r="A223" t="str">
            <v>961</v>
          </cell>
        </row>
        <row r="224">
          <cell r="A224" t="str">
            <v>962</v>
          </cell>
        </row>
        <row r="225">
          <cell r="A225" t="str">
            <v>964</v>
          </cell>
        </row>
        <row r="226">
          <cell r="A226" t="str">
            <v>965</v>
          </cell>
        </row>
        <row r="227">
          <cell r="A227" t="str">
            <v>967</v>
          </cell>
        </row>
        <row r="228">
          <cell r="A228" t="str">
            <v>968</v>
          </cell>
        </row>
        <row r="229">
          <cell r="A229" t="str">
            <v>969</v>
          </cell>
        </row>
        <row r="230">
          <cell r="A230" t="str">
            <v>970</v>
          </cell>
        </row>
        <row r="231">
          <cell r="A231" t="str">
            <v>971</v>
          </cell>
        </row>
        <row r="232">
          <cell r="A232" t="str">
            <v>972</v>
          </cell>
        </row>
        <row r="233">
          <cell r="A233" t="str">
            <v>973</v>
          </cell>
        </row>
        <row r="234">
          <cell r="A234" t="str">
            <v>974</v>
          </cell>
        </row>
        <row r="235">
          <cell r="A235" t="str">
            <v>1006</v>
          </cell>
        </row>
        <row r="236">
          <cell r="A236" t="str">
            <v>633</v>
          </cell>
        </row>
        <row r="237">
          <cell r="A237" t="str">
            <v>638</v>
          </cell>
        </row>
        <row r="238">
          <cell r="A238" t="str">
            <v>668</v>
          </cell>
        </row>
        <row r="239">
          <cell r="A239" t="str">
            <v>678</v>
          </cell>
        </row>
        <row r="240">
          <cell r="A240" t="str">
            <v>1455</v>
          </cell>
        </row>
        <row r="241">
          <cell r="A241" t="str">
            <v>615</v>
          </cell>
        </row>
        <row r="242">
          <cell r="A242" t="str">
            <v>602</v>
          </cell>
        </row>
        <row r="243">
          <cell r="A243" t="str">
            <v>1302</v>
          </cell>
        </row>
        <row r="244">
          <cell r="A244" t="str">
            <v>649</v>
          </cell>
        </row>
        <row r="245">
          <cell r="A245" t="str">
            <v>636</v>
          </cell>
        </row>
        <row r="246">
          <cell r="A246" t="str">
            <v>620</v>
          </cell>
        </row>
        <row r="247">
          <cell r="A247" t="str">
            <v>1280</v>
          </cell>
        </row>
        <row r="248">
          <cell r="A248" t="str">
            <v>599</v>
          </cell>
        </row>
        <row r="249">
          <cell r="A249" t="str">
            <v>14324</v>
          </cell>
        </row>
        <row r="250">
          <cell r="A250" t="str">
            <v>14991</v>
          </cell>
        </row>
        <row r="251">
          <cell r="A251" t="str">
            <v>1306</v>
          </cell>
        </row>
        <row r="252">
          <cell r="A252" t="str">
            <v>626</v>
          </cell>
        </row>
        <row r="253">
          <cell r="A253" t="str">
            <v>1283</v>
          </cell>
        </row>
        <row r="254">
          <cell r="A254" t="str">
            <v>2183</v>
          </cell>
        </row>
        <row r="255">
          <cell r="A255" t="str">
            <v>1316</v>
          </cell>
        </row>
        <row r="256">
          <cell r="A256" t="str">
            <v>15000</v>
          </cell>
        </row>
        <row r="257">
          <cell r="A257" t="str">
            <v>14291</v>
          </cell>
        </row>
        <row r="258">
          <cell r="A258" t="str">
            <v>14990</v>
          </cell>
        </row>
        <row r="259">
          <cell r="A259" t="str">
            <v>605</v>
          </cell>
        </row>
        <row r="260">
          <cell r="A260" t="str">
            <v>14318</v>
          </cell>
        </row>
        <row r="261">
          <cell r="A261" t="str">
            <v>1298</v>
          </cell>
        </row>
        <row r="262">
          <cell r="A262" t="str">
            <v>1307</v>
          </cell>
        </row>
        <row r="263">
          <cell r="A263" t="str">
            <v>1308</v>
          </cell>
        </row>
        <row r="264">
          <cell r="A264" t="str">
            <v>15001</v>
          </cell>
        </row>
        <row r="265">
          <cell r="A265" t="str">
            <v>640</v>
          </cell>
        </row>
        <row r="266">
          <cell r="A266" t="str">
            <v>617</v>
          </cell>
        </row>
        <row r="267">
          <cell r="A267" t="str">
            <v>14289</v>
          </cell>
        </row>
        <row r="268">
          <cell r="A268" t="str">
            <v>657</v>
          </cell>
        </row>
        <row r="269">
          <cell r="A269" t="str">
            <v>604</v>
          </cell>
        </row>
        <row r="270">
          <cell r="A270" t="str">
            <v>14999</v>
          </cell>
        </row>
        <row r="271">
          <cell r="A271" t="str">
            <v>14280</v>
          </cell>
        </row>
        <row r="272">
          <cell r="A272" t="str">
            <v>647</v>
          </cell>
        </row>
        <row r="273">
          <cell r="A273" t="str">
            <v>14993</v>
          </cell>
        </row>
        <row r="274">
          <cell r="A274" t="str">
            <v>14286</v>
          </cell>
        </row>
        <row r="275">
          <cell r="A275" t="str">
            <v>14288</v>
          </cell>
        </row>
        <row r="276">
          <cell r="A276" t="str">
            <v>14287</v>
          </cell>
        </row>
        <row r="277">
          <cell r="A277" t="str">
            <v>607</v>
          </cell>
        </row>
        <row r="278">
          <cell r="A278" t="str">
            <v>1297</v>
          </cell>
        </row>
        <row r="279">
          <cell r="A279" t="str">
            <v>1299</v>
          </cell>
        </row>
        <row r="280">
          <cell r="A280" t="str">
            <v>15003</v>
          </cell>
        </row>
        <row r="281">
          <cell r="A281" t="str">
            <v>14989</v>
          </cell>
        </row>
        <row r="282">
          <cell r="A282" t="str">
            <v>14994</v>
          </cell>
        </row>
        <row r="283">
          <cell r="A283" t="str">
            <v>15002</v>
          </cell>
        </row>
        <row r="284">
          <cell r="A284" t="str">
            <v>14290</v>
          </cell>
        </row>
        <row r="285">
          <cell r="A285" t="str">
            <v>14992</v>
          </cell>
        </row>
        <row r="286">
          <cell r="A286" t="str">
            <v>644</v>
          </cell>
        </row>
        <row r="287">
          <cell r="A287" t="str">
            <v>1470</v>
          </cell>
        </row>
        <row r="288">
          <cell r="A288" t="str">
            <v>14326</v>
          </cell>
        </row>
        <row r="289">
          <cell r="A289" t="str">
            <v>14270</v>
          </cell>
        </row>
        <row r="290">
          <cell r="A290" t="str">
            <v>654</v>
          </cell>
        </row>
        <row r="291">
          <cell r="A291" t="str">
            <v>663</v>
          </cell>
        </row>
        <row r="292">
          <cell r="A292" t="str">
            <v>616</v>
          </cell>
        </row>
        <row r="293">
          <cell r="A293" t="str">
            <v>14998</v>
          </cell>
        </row>
        <row r="294">
          <cell r="A294" t="str">
            <v>14995</v>
          </cell>
        </row>
        <row r="295">
          <cell r="A295" t="str">
            <v>14269</v>
          </cell>
        </row>
        <row r="296">
          <cell r="A296" t="str">
            <v>1318</v>
          </cell>
        </row>
        <row r="297">
          <cell r="A297" t="str">
            <v>14272</v>
          </cell>
        </row>
        <row r="298">
          <cell r="A298" t="str">
            <v>651</v>
          </cell>
        </row>
        <row r="299">
          <cell r="A299" t="str">
            <v>13979</v>
          </cell>
        </row>
        <row r="300">
          <cell r="A300" t="str">
            <v>14310</v>
          </cell>
        </row>
        <row r="301">
          <cell r="A301" t="str">
            <v>650</v>
          </cell>
        </row>
        <row r="302">
          <cell r="A302" t="str">
            <v>14996</v>
          </cell>
        </row>
        <row r="303">
          <cell r="A303" t="str">
            <v>646</v>
          </cell>
        </row>
        <row r="304">
          <cell r="A304" t="str">
            <v>652</v>
          </cell>
        </row>
        <row r="305">
          <cell r="A305" t="str">
            <v>13983</v>
          </cell>
        </row>
        <row r="306">
          <cell r="A306" t="str">
            <v>13984</v>
          </cell>
        </row>
        <row r="307">
          <cell r="A307" t="str">
            <v>632</v>
          </cell>
        </row>
        <row r="308">
          <cell r="A308" t="str">
            <v>635</v>
          </cell>
        </row>
        <row r="309">
          <cell r="A309" t="str">
            <v>1282</v>
          </cell>
        </row>
        <row r="310">
          <cell r="A310" t="str">
            <v>1289</v>
          </cell>
        </row>
        <row r="311">
          <cell r="A311" t="str">
            <v>610</v>
          </cell>
        </row>
        <row r="312">
          <cell r="A312" t="str">
            <v>676</v>
          </cell>
        </row>
        <row r="313">
          <cell r="A313" t="str">
            <v>14251</v>
          </cell>
        </row>
        <row r="314">
          <cell r="A314" t="str">
            <v>1303</v>
          </cell>
        </row>
        <row r="315">
          <cell r="A315" t="str">
            <v>655</v>
          </cell>
        </row>
        <row r="316">
          <cell r="A316" t="str">
            <v>14271</v>
          </cell>
        </row>
        <row r="317">
          <cell r="A317" t="str">
            <v>673</v>
          </cell>
        </row>
        <row r="318">
          <cell r="A318" t="str">
            <v>1278</v>
          </cell>
        </row>
        <row r="319">
          <cell r="A319" t="str">
            <v>1281</v>
          </cell>
        </row>
        <row r="320">
          <cell r="A320" t="str">
            <v>613</v>
          </cell>
        </row>
        <row r="321">
          <cell r="A321" t="str">
            <v>622</v>
          </cell>
        </row>
        <row r="322">
          <cell r="A322" t="str">
            <v>1277</v>
          </cell>
        </row>
        <row r="323">
          <cell r="A323" t="str">
            <v>1287</v>
          </cell>
        </row>
        <row r="324">
          <cell r="A324" t="str">
            <v>1288</v>
          </cell>
        </row>
        <row r="325">
          <cell r="A325" t="str">
            <v>1291</v>
          </cell>
        </row>
        <row r="326">
          <cell r="A326" t="str">
            <v>1275</v>
          </cell>
        </row>
        <row r="327">
          <cell r="A327" t="str">
            <v>643</v>
          </cell>
        </row>
        <row r="328">
          <cell r="A328" t="str">
            <v>14292</v>
          </cell>
        </row>
        <row r="329">
          <cell r="A329" t="str">
            <v>14293</v>
          </cell>
        </row>
        <row r="330">
          <cell r="A330" t="str">
            <v>666</v>
          </cell>
        </row>
        <row r="331">
          <cell r="A331" t="str">
            <v>614</v>
          </cell>
        </row>
        <row r="332">
          <cell r="A332" t="str">
            <v>14267</v>
          </cell>
        </row>
        <row r="333">
          <cell r="A333" t="str">
            <v>14253</v>
          </cell>
        </row>
        <row r="334">
          <cell r="A334" t="str">
            <v>631</v>
          </cell>
        </row>
        <row r="335">
          <cell r="A335" t="str">
            <v>14294</v>
          </cell>
        </row>
        <row r="336">
          <cell r="A336" t="str">
            <v>1320</v>
          </cell>
        </row>
        <row r="337">
          <cell r="A337" t="str">
            <v>625</v>
          </cell>
        </row>
        <row r="338">
          <cell r="A338" t="str">
            <v>611</v>
          </cell>
        </row>
        <row r="339">
          <cell r="A339" t="str">
            <v>1296</v>
          </cell>
        </row>
        <row r="340">
          <cell r="A340" t="str">
            <v>1300</v>
          </cell>
        </row>
        <row r="341">
          <cell r="A341" t="str">
            <v>14285</v>
          </cell>
        </row>
        <row r="342">
          <cell r="A342" t="str">
            <v>612</v>
          </cell>
        </row>
        <row r="343">
          <cell r="A343" t="str">
            <v>1311</v>
          </cell>
        </row>
        <row r="344">
          <cell r="A344" t="str">
            <v>624</v>
          </cell>
        </row>
        <row r="345">
          <cell r="A345" t="str">
            <v>603</v>
          </cell>
        </row>
        <row r="346">
          <cell r="A346" t="str">
            <v>623</v>
          </cell>
        </row>
        <row r="347">
          <cell r="A347" t="str">
            <v>14314</v>
          </cell>
        </row>
        <row r="348">
          <cell r="A348" t="str">
            <v>1285</v>
          </cell>
        </row>
        <row r="349">
          <cell r="A349" t="str">
            <v>13985</v>
          </cell>
        </row>
        <row r="350">
          <cell r="A350" t="str">
            <v>14997</v>
          </cell>
        </row>
        <row r="351">
          <cell r="A351" t="str">
            <v>1319</v>
          </cell>
        </row>
        <row r="352">
          <cell r="A352" t="str">
            <v>608</v>
          </cell>
        </row>
        <row r="353">
          <cell r="A353" t="str">
            <v>609</v>
          </cell>
        </row>
        <row r="354">
          <cell r="A354" t="str">
            <v>619</v>
          </cell>
        </row>
        <row r="355">
          <cell r="A355" t="str">
            <v>621</v>
          </cell>
        </row>
        <row r="356">
          <cell r="A356" t="str">
            <v>674</v>
          </cell>
        </row>
        <row r="357">
          <cell r="A357" t="str">
            <v>606</v>
          </cell>
        </row>
        <row r="358">
          <cell r="A358" t="str">
            <v>1314</v>
          </cell>
        </row>
        <row r="359">
          <cell r="A359" t="str">
            <v>14276</v>
          </cell>
        </row>
        <row r="360">
          <cell r="A360" t="str">
            <v>14315</v>
          </cell>
        </row>
        <row r="361">
          <cell r="A361" t="str">
            <v>629</v>
          </cell>
        </row>
        <row r="362">
          <cell r="A362" t="str">
            <v>1292</v>
          </cell>
        </row>
        <row r="363">
          <cell r="A363" t="str">
            <v>14316</v>
          </cell>
        </row>
        <row r="364">
          <cell r="A364" t="str">
            <v>14600</v>
          </cell>
        </row>
        <row r="365">
          <cell r="A365" t="str">
            <v>601</v>
          </cell>
        </row>
        <row r="366">
          <cell r="A366" t="str">
            <v>14275</v>
          </cell>
        </row>
        <row r="367">
          <cell r="A367" t="str">
            <v>598</v>
          </cell>
        </row>
        <row r="368">
          <cell r="A368" t="str">
            <v>14312</v>
          </cell>
        </row>
        <row r="369">
          <cell r="A369" t="str">
            <v>13988</v>
          </cell>
        </row>
        <row r="370">
          <cell r="A370" t="str">
            <v>13980</v>
          </cell>
        </row>
        <row r="371">
          <cell r="A371" t="str">
            <v>1313</v>
          </cell>
        </row>
        <row r="372">
          <cell r="A372" t="str">
            <v>642</v>
          </cell>
        </row>
        <row r="373">
          <cell r="A373" t="str">
            <v>1312</v>
          </cell>
        </row>
        <row r="374">
          <cell r="A374" t="str">
            <v>661</v>
          </cell>
        </row>
        <row r="375">
          <cell r="A375" t="str">
            <v>14317</v>
          </cell>
        </row>
        <row r="376">
          <cell r="A376" t="str">
            <v>1293</v>
          </cell>
        </row>
        <row r="377">
          <cell r="A377" t="str">
            <v>1294</v>
          </cell>
        </row>
        <row r="378">
          <cell r="A378" t="str">
            <v>14283</v>
          </cell>
        </row>
        <row r="379">
          <cell r="A379" t="str">
            <v>1276</v>
          </cell>
        </row>
        <row r="380">
          <cell r="A380" t="str">
            <v>13981</v>
          </cell>
        </row>
        <row r="381">
          <cell r="A381" t="str">
            <v>13989</v>
          </cell>
        </row>
        <row r="382">
          <cell r="A382" t="str">
            <v>14284</v>
          </cell>
        </row>
        <row r="383">
          <cell r="A383" t="str">
            <v>1301</v>
          </cell>
        </row>
        <row r="384">
          <cell r="A384" t="str">
            <v>1310</v>
          </cell>
        </row>
        <row r="385">
          <cell r="A385" t="str">
            <v>618</v>
          </cell>
        </row>
        <row r="386">
          <cell r="A386" t="str">
            <v>14319</v>
          </cell>
        </row>
        <row r="387">
          <cell r="A387" t="str">
            <v>1295</v>
          </cell>
        </row>
        <row r="388">
          <cell r="A388" t="str">
            <v>1279</v>
          </cell>
        </row>
        <row r="389">
          <cell r="A389" t="str">
            <v>1290</v>
          </cell>
        </row>
        <row r="390">
          <cell r="A390" t="str">
            <v>14278</v>
          </cell>
        </row>
        <row r="391">
          <cell r="A391" t="str">
            <v>1305</v>
          </cell>
        </row>
        <row r="392">
          <cell r="A392" t="str">
            <v>1284</v>
          </cell>
        </row>
        <row r="393">
          <cell r="A393" t="str">
            <v>1309</v>
          </cell>
        </row>
        <row r="394">
          <cell r="A394" t="str">
            <v>14254</v>
          </cell>
        </row>
        <row r="395">
          <cell r="A395" t="str">
            <v>14241</v>
          </cell>
        </row>
        <row r="396">
          <cell r="A396" t="str">
            <v>1317</v>
          </cell>
        </row>
        <row r="397">
          <cell r="A397" t="str">
            <v>14273</v>
          </cell>
        </row>
        <row r="398">
          <cell r="A398" t="str">
            <v>1553</v>
          </cell>
        </row>
        <row r="399">
          <cell r="A399" t="str">
            <v>2083</v>
          </cell>
        </row>
        <row r="400">
          <cell r="A400" t="str">
            <v>1382</v>
          </cell>
        </row>
        <row r="401">
          <cell r="A401" t="str">
            <v>2084</v>
          </cell>
        </row>
        <row r="402">
          <cell r="A402" t="str">
            <v>2082</v>
          </cell>
        </row>
        <row r="403">
          <cell r="A403" t="str">
            <v>2190</v>
          </cell>
        </row>
        <row r="404">
          <cell r="A404" t="str">
            <v>1469</v>
          </cell>
        </row>
        <row r="405">
          <cell r="A405" t="str">
            <v>214</v>
          </cell>
        </row>
        <row r="406">
          <cell r="A406" t="str">
            <v>1549</v>
          </cell>
        </row>
        <row r="407">
          <cell r="A407" t="str">
            <v>1392</v>
          </cell>
        </row>
        <row r="408">
          <cell r="A408" t="str">
            <v>1459</v>
          </cell>
        </row>
        <row r="409">
          <cell r="A409" t="str">
            <v>692</v>
          </cell>
        </row>
        <row r="410">
          <cell r="A410" t="str">
            <v>693</v>
          </cell>
        </row>
        <row r="411">
          <cell r="A411" t="str">
            <v>697</v>
          </cell>
        </row>
        <row r="412">
          <cell r="A412" t="str">
            <v>700</v>
          </cell>
        </row>
        <row r="413">
          <cell r="A413" t="str">
            <v>702</v>
          </cell>
        </row>
        <row r="414">
          <cell r="A414" t="str">
            <v>704</v>
          </cell>
        </row>
        <row r="415">
          <cell r="A415" t="str">
            <v>14027</v>
          </cell>
        </row>
        <row r="416">
          <cell r="A416" t="str">
            <v>681</v>
          </cell>
        </row>
        <row r="417">
          <cell r="A417" t="str">
            <v>682</v>
          </cell>
        </row>
        <row r="418">
          <cell r="A418" t="str">
            <v>683</v>
          </cell>
        </row>
        <row r="419">
          <cell r="A419" t="str">
            <v>684</v>
          </cell>
        </row>
        <row r="420">
          <cell r="A420" t="str">
            <v>685</v>
          </cell>
        </row>
        <row r="421">
          <cell r="A421" t="str">
            <v>686</v>
          </cell>
        </row>
        <row r="422">
          <cell r="A422" t="str">
            <v>687</v>
          </cell>
        </row>
        <row r="423">
          <cell r="A423" t="str">
            <v>688</v>
          </cell>
        </row>
        <row r="424">
          <cell r="A424" t="str">
            <v>680</v>
          </cell>
        </row>
        <row r="425">
          <cell r="A425" t="str">
            <v>689</v>
          </cell>
        </row>
        <row r="426">
          <cell r="A426" t="str">
            <v>703</v>
          </cell>
        </row>
        <row r="427">
          <cell r="A427" t="str">
            <v>679</v>
          </cell>
        </row>
        <row r="428">
          <cell r="A428" t="str">
            <v>691</v>
          </cell>
        </row>
        <row r="429">
          <cell r="A429" t="str">
            <v>694</v>
          </cell>
        </row>
        <row r="430">
          <cell r="A430" t="str">
            <v>698</v>
          </cell>
        </row>
        <row r="431">
          <cell r="A431" t="str">
            <v>690</v>
          </cell>
        </row>
        <row r="432">
          <cell r="A432" t="str">
            <v>695</v>
          </cell>
        </row>
        <row r="433">
          <cell r="A433" t="str">
            <v>696</v>
          </cell>
        </row>
        <row r="434">
          <cell r="A434" t="str">
            <v>699</v>
          </cell>
        </row>
        <row r="435">
          <cell r="A435" t="str">
            <v>701</v>
          </cell>
        </row>
        <row r="436">
          <cell r="A436" t="str">
            <v>14327</v>
          </cell>
        </row>
        <row r="437">
          <cell r="A437" t="str">
            <v>14328</v>
          </cell>
        </row>
        <row r="438">
          <cell r="A438" t="str">
            <v>1028</v>
          </cell>
        </row>
        <row r="439">
          <cell r="A439" t="str">
            <v>1029</v>
          </cell>
        </row>
        <row r="440">
          <cell r="A440" t="str">
            <v>2232</v>
          </cell>
        </row>
        <row r="441">
          <cell r="A441" t="str">
            <v>1542</v>
          </cell>
        </row>
        <row r="442">
          <cell r="A442" t="str">
            <v>1523</v>
          </cell>
        </row>
        <row r="443">
          <cell r="A443" t="str">
            <v>736</v>
          </cell>
        </row>
        <row r="444">
          <cell r="A444" t="str">
            <v>714</v>
          </cell>
        </row>
        <row r="445">
          <cell r="A445" t="str">
            <v>716</v>
          </cell>
        </row>
        <row r="446">
          <cell r="A446" t="str">
            <v>720</v>
          </cell>
        </row>
        <row r="447">
          <cell r="A447" t="str">
            <v>731</v>
          </cell>
        </row>
        <row r="448">
          <cell r="A448" t="str">
            <v>708</v>
          </cell>
        </row>
        <row r="449">
          <cell r="A449" t="str">
            <v>710</v>
          </cell>
        </row>
        <row r="450">
          <cell r="A450" t="str">
            <v>726</v>
          </cell>
        </row>
        <row r="451">
          <cell r="A451" t="str">
            <v>739</v>
          </cell>
        </row>
        <row r="452">
          <cell r="A452" t="str">
            <v>706</v>
          </cell>
        </row>
        <row r="453">
          <cell r="A453" t="str">
            <v>705</v>
          </cell>
        </row>
        <row r="454">
          <cell r="A454" t="str">
            <v>712</v>
          </cell>
        </row>
        <row r="455">
          <cell r="A455" t="str">
            <v>709</v>
          </cell>
        </row>
        <row r="456">
          <cell r="A456" t="str">
            <v>734</v>
          </cell>
        </row>
        <row r="457">
          <cell r="A457" t="str">
            <v>746</v>
          </cell>
        </row>
        <row r="458">
          <cell r="A458" t="str">
            <v>742</v>
          </cell>
        </row>
        <row r="459">
          <cell r="A459" t="str">
            <v>748</v>
          </cell>
        </row>
        <row r="460">
          <cell r="A460" t="str">
            <v>743</v>
          </cell>
        </row>
        <row r="461">
          <cell r="A461" t="str">
            <v>738</v>
          </cell>
        </row>
        <row r="462">
          <cell r="A462" t="str">
            <v>725</v>
          </cell>
        </row>
        <row r="463">
          <cell r="A463" t="str">
            <v>749</v>
          </cell>
        </row>
        <row r="464">
          <cell r="A464" t="str">
            <v>707</v>
          </cell>
        </row>
        <row r="465">
          <cell r="A465" t="str">
            <v>730</v>
          </cell>
        </row>
        <row r="466">
          <cell r="A466" t="str">
            <v>747</v>
          </cell>
        </row>
        <row r="467">
          <cell r="A467" t="str">
            <v>745</v>
          </cell>
        </row>
        <row r="468">
          <cell r="A468" t="str">
            <v>722</v>
          </cell>
        </row>
        <row r="469">
          <cell r="A469" t="str">
            <v>719</v>
          </cell>
        </row>
        <row r="470">
          <cell r="A470" t="str">
            <v>729</v>
          </cell>
        </row>
        <row r="471">
          <cell r="A471" t="str">
            <v>723</v>
          </cell>
        </row>
        <row r="472">
          <cell r="A472" t="str">
            <v>752</v>
          </cell>
        </row>
        <row r="473">
          <cell r="A473" t="str">
            <v>754</v>
          </cell>
        </row>
        <row r="474">
          <cell r="A474" t="str">
            <v>755</v>
          </cell>
        </row>
        <row r="475">
          <cell r="A475" t="str">
            <v>751</v>
          </cell>
        </row>
        <row r="476">
          <cell r="A476" t="str">
            <v>744</v>
          </cell>
        </row>
        <row r="477">
          <cell r="A477" t="str">
            <v>724</v>
          </cell>
        </row>
        <row r="478">
          <cell r="A478" t="str">
            <v>732</v>
          </cell>
        </row>
        <row r="479">
          <cell r="A479" t="str">
            <v>733</v>
          </cell>
        </row>
        <row r="480">
          <cell r="A480" t="str">
            <v>717</v>
          </cell>
        </row>
        <row r="481">
          <cell r="A481" t="str">
            <v>727</v>
          </cell>
        </row>
        <row r="482">
          <cell r="A482" t="str">
            <v>750</v>
          </cell>
        </row>
        <row r="483">
          <cell r="A483" t="str">
            <v>711</v>
          </cell>
        </row>
        <row r="484">
          <cell r="A484" t="str">
            <v>721</v>
          </cell>
        </row>
        <row r="485">
          <cell r="A485" t="str">
            <v>715</v>
          </cell>
        </row>
        <row r="486">
          <cell r="A486" t="str">
            <v>718</v>
          </cell>
        </row>
        <row r="487">
          <cell r="A487" t="str">
            <v>737</v>
          </cell>
        </row>
        <row r="488">
          <cell r="A488" t="str">
            <v>735</v>
          </cell>
        </row>
        <row r="489">
          <cell r="A489" t="str">
            <v>753</v>
          </cell>
        </row>
        <row r="490">
          <cell r="A490" t="str">
            <v>728</v>
          </cell>
        </row>
        <row r="491">
          <cell r="A491" t="str">
            <v>741</v>
          </cell>
        </row>
        <row r="492">
          <cell r="A492" t="str">
            <v>713</v>
          </cell>
        </row>
        <row r="493">
          <cell r="A493" t="str">
            <v>740</v>
          </cell>
        </row>
        <row r="494">
          <cell r="A494" t="str">
            <v>757</v>
          </cell>
        </row>
        <row r="495">
          <cell r="A495" t="str">
            <v>756</v>
          </cell>
        </row>
        <row r="496">
          <cell r="A496" t="str">
            <v>32234</v>
          </cell>
        </row>
        <row r="497">
          <cell r="A497" t="str">
            <v>2085</v>
          </cell>
        </row>
        <row r="498">
          <cell r="A498" t="str">
            <v>2088</v>
          </cell>
        </row>
        <row r="499">
          <cell r="A499" t="str">
            <v>2089</v>
          </cell>
        </row>
        <row r="500">
          <cell r="A500" t="str">
            <v>2091</v>
          </cell>
        </row>
        <row r="501">
          <cell r="A501" t="str">
            <v>2087</v>
          </cell>
        </row>
        <row r="502">
          <cell r="A502" t="str">
            <v>2142</v>
          </cell>
        </row>
        <row r="503">
          <cell r="A503" t="str">
            <v>2094</v>
          </cell>
        </row>
        <row r="504">
          <cell r="A504" t="str">
            <v>2100</v>
          </cell>
        </row>
        <row r="505">
          <cell r="A505" t="str">
            <v>2246</v>
          </cell>
        </row>
        <row r="506">
          <cell r="A506" t="str">
            <v>2248</v>
          </cell>
        </row>
        <row r="507">
          <cell r="A507" t="str">
            <v>2249</v>
          </cell>
        </row>
        <row r="508">
          <cell r="A508" t="str">
            <v>2250</v>
          </cell>
        </row>
        <row r="509">
          <cell r="A509" t="str">
            <v>2251</v>
          </cell>
        </row>
        <row r="510">
          <cell r="A510" t="str">
            <v>243</v>
          </cell>
        </row>
        <row r="511">
          <cell r="A511" t="str">
            <v>1688</v>
          </cell>
        </row>
        <row r="512">
          <cell r="A512" t="str">
            <v>1689</v>
          </cell>
        </row>
        <row r="513">
          <cell r="A513" t="str">
            <v>2267</v>
          </cell>
        </row>
        <row r="514">
          <cell r="A514" t="str">
            <v>2268</v>
          </cell>
        </row>
        <row r="515">
          <cell r="A515" t="str">
            <v>2101</v>
          </cell>
        </row>
        <row r="516">
          <cell r="A516" t="str">
            <v>24363</v>
          </cell>
        </row>
        <row r="517">
          <cell r="A517" t="str">
            <v>24364</v>
          </cell>
        </row>
        <row r="518">
          <cell r="A518" t="str">
            <v>249</v>
          </cell>
        </row>
        <row r="519">
          <cell r="A519" t="str">
            <v>2279</v>
          </cell>
        </row>
        <row r="520">
          <cell r="A520" t="str">
            <v>2280</v>
          </cell>
        </row>
        <row r="521">
          <cell r="A521" t="str">
            <v>2281</v>
          </cell>
        </row>
        <row r="522">
          <cell r="A522" t="str">
            <v>1702</v>
          </cell>
        </row>
        <row r="523">
          <cell r="A523" t="str">
            <v>2313</v>
          </cell>
        </row>
        <row r="524">
          <cell r="A524" t="str">
            <v>1730</v>
          </cell>
        </row>
        <row r="525">
          <cell r="A525" t="str">
            <v>1738</v>
          </cell>
        </row>
        <row r="526">
          <cell r="A526" t="str">
            <v>1740</v>
          </cell>
        </row>
        <row r="527">
          <cell r="A527" t="str">
            <v>2335</v>
          </cell>
        </row>
        <row r="528">
          <cell r="A528" t="str">
            <v>15149</v>
          </cell>
        </row>
        <row r="529">
          <cell r="A529" t="str">
            <v>1743</v>
          </cell>
        </row>
        <row r="530">
          <cell r="A530" t="str">
            <v>1995</v>
          </cell>
        </row>
        <row r="531">
          <cell r="A531" t="str">
            <v>13668</v>
          </cell>
        </row>
        <row r="532">
          <cell r="A532" t="str">
            <v>2386</v>
          </cell>
        </row>
        <row r="533">
          <cell r="A533" t="str">
            <v>2387</v>
          </cell>
        </row>
        <row r="534">
          <cell r="A534" t="str">
            <v>14558</v>
          </cell>
        </row>
        <row r="535">
          <cell r="A535" t="str">
            <v>14559</v>
          </cell>
        </row>
        <row r="536">
          <cell r="A536" t="str">
            <v>14560</v>
          </cell>
        </row>
        <row r="537">
          <cell r="A537" t="str">
            <v>587</v>
          </cell>
        </row>
        <row r="538">
          <cell r="A538" t="str">
            <v>588</v>
          </cell>
        </row>
        <row r="539">
          <cell r="A539" t="str">
            <v>14498</v>
          </cell>
        </row>
        <row r="540">
          <cell r="A540" t="str">
            <v>14499</v>
          </cell>
        </row>
        <row r="541">
          <cell r="A541" t="str">
            <v>14500</v>
          </cell>
        </row>
        <row r="542">
          <cell r="A542" t="str">
            <v>14603</v>
          </cell>
        </row>
        <row r="543">
          <cell r="A543" t="str">
            <v>14604</v>
          </cell>
        </row>
        <row r="544">
          <cell r="A544" t="str">
            <v>14605</v>
          </cell>
        </row>
        <row r="545">
          <cell r="A545" t="str">
            <v>2391</v>
          </cell>
        </row>
        <row r="546">
          <cell r="A546" t="str">
            <v>2392</v>
          </cell>
        </row>
        <row r="547">
          <cell r="A547" t="str">
            <v>586</v>
          </cell>
        </row>
        <row r="548">
          <cell r="A548" t="str">
            <v>263</v>
          </cell>
        </row>
        <row r="549">
          <cell r="A549" t="str">
            <v>2389</v>
          </cell>
        </row>
        <row r="550">
          <cell r="A550" t="str">
            <v>2390</v>
          </cell>
        </row>
        <row r="551">
          <cell r="A551" t="str">
            <v>266</v>
          </cell>
        </row>
        <row r="552">
          <cell r="A552" t="str">
            <v>265</v>
          </cell>
        </row>
        <row r="553">
          <cell r="A553" t="str">
            <v>1807</v>
          </cell>
        </row>
        <row r="554">
          <cell r="A554" t="str">
            <v>1806</v>
          </cell>
        </row>
        <row r="555">
          <cell r="A555" t="str">
            <v>264</v>
          </cell>
        </row>
        <row r="556">
          <cell r="A556" t="str">
            <v>1805</v>
          </cell>
        </row>
        <row r="557">
          <cell r="A557" t="str">
            <v>1804</v>
          </cell>
        </row>
        <row r="558">
          <cell r="A558" t="str">
            <v>2396</v>
          </cell>
        </row>
        <row r="559">
          <cell r="A559" t="str">
            <v>2402</v>
          </cell>
        </row>
        <row r="560">
          <cell r="A560" t="str">
            <v>31583</v>
          </cell>
        </row>
        <row r="561">
          <cell r="A561" t="str">
            <v>31582</v>
          </cell>
        </row>
        <row r="562">
          <cell r="A562" t="str">
            <v>31585</v>
          </cell>
        </row>
        <row r="563">
          <cell r="A563" t="str">
            <v>31584</v>
          </cell>
        </row>
        <row r="564">
          <cell r="A564" t="str">
            <v>31581</v>
          </cell>
        </row>
        <row r="565">
          <cell r="A565" t="str">
            <v>31752</v>
          </cell>
        </row>
        <row r="566">
          <cell r="A566" t="str">
            <v>31758</v>
          </cell>
        </row>
        <row r="567">
          <cell r="A567" t="str">
            <v>31757</v>
          </cell>
        </row>
        <row r="568">
          <cell r="A568" t="str">
            <v>31756</v>
          </cell>
        </row>
        <row r="569">
          <cell r="A569" t="str">
            <v>31754</v>
          </cell>
        </row>
        <row r="570">
          <cell r="A570" t="str">
            <v>31755</v>
          </cell>
        </row>
        <row r="571">
          <cell r="A571" t="str">
            <v>32477</v>
          </cell>
        </row>
        <row r="572">
          <cell r="A572" t="str">
            <v>32484</v>
          </cell>
        </row>
        <row r="573">
          <cell r="A573" t="str">
            <v>32485</v>
          </cell>
        </row>
        <row r="574">
          <cell r="A574" t="str">
            <v>32486</v>
          </cell>
        </row>
        <row r="575">
          <cell r="A575" t="str">
            <v>32475</v>
          </cell>
        </row>
        <row r="576">
          <cell r="A576" t="str">
            <v>32478</v>
          </cell>
        </row>
        <row r="577">
          <cell r="A577" t="str">
            <v>32476</v>
          </cell>
        </row>
        <row r="578">
          <cell r="A578" t="str">
            <v>32487</v>
          </cell>
        </row>
        <row r="579">
          <cell r="A579" t="str">
            <v>32500</v>
          </cell>
        </row>
        <row r="580">
          <cell r="A580" t="str">
            <v>32489</v>
          </cell>
        </row>
        <row r="581">
          <cell r="A581" t="str">
            <v>32502</v>
          </cell>
        </row>
        <row r="582">
          <cell r="A582" t="str">
            <v>32460</v>
          </cell>
        </row>
        <row r="583">
          <cell r="A583" t="str">
            <v>32462</v>
          </cell>
        </row>
        <row r="584">
          <cell r="A584" t="str">
            <v>31753</v>
          </cell>
        </row>
        <row r="585">
          <cell r="A585" t="str">
            <v>32458</v>
          </cell>
        </row>
        <row r="586">
          <cell r="A586" t="str">
            <v>32461</v>
          </cell>
        </row>
        <row r="587">
          <cell r="A587" t="str">
            <v>32488</v>
          </cell>
        </row>
        <row r="588">
          <cell r="A588" t="str">
            <v>32501</v>
          </cell>
        </row>
        <row r="589">
          <cell r="A589" t="str">
            <v>32459</v>
          </cell>
        </row>
      </sheetData>
      <sheetData sheetId="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Anotações"/>
      <sheetName val="IN"/>
      <sheetName val="DADOS FP"/>
      <sheetName val="A"/>
      <sheetName val="apoio A"/>
      <sheetName val="M"/>
      <sheetName val="B"/>
      <sheetName val="D"/>
      <sheetName val="KPI's"/>
      <sheetName val="DR Wrd"/>
      <sheetName val="Quadros DR"/>
      <sheetName val="DW"/>
      <sheetName val="MW"/>
      <sheetName val="Gráficos FSE"/>
      <sheetName val="Quadros custos"/>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Da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N2-01-REN - Balanço EE"/>
      <sheetName val="N2-02-REN - Qtds Vendidas GGS"/>
      <sheetName val="N2-03-REN - Qtds Vendidas TEE"/>
      <sheetName val="N2-04-REN - Faturação"/>
      <sheetName val="N2-05-REN - DR"/>
      <sheetName val="N2-06-REN - Ativos GGS "/>
      <sheetName val="N2-07-REN - Ativos TEE "/>
      <sheetName val="N2-08-REN - Subs Investimento"/>
      <sheetName val="N2-09-REN - FSE GGS"/>
      <sheetName val="N2-10-REN - FSE  TEE"/>
      <sheetName val="N2-11-REN - Pessoal"/>
      <sheetName val="N2-12-REN -Outros gastos e rend"/>
      <sheetName val="N2-13-REN - Gastos ambientais"/>
      <sheetName val="N2-14-REN - Transformadores"/>
      <sheetName val="N2-15-REN - Linhas t-2"/>
      <sheetName val="N2-16-REN - SCP"/>
    </sheetNames>
    <sheetDataSet>
      <sheetData sheetId="0">
        <row r="12">
          <cell r="D12" t="str">
            <v>Quadro N1-06-REN - Ativos intangíveis_GGS</v>
          </cell>
        </row>
      </sheetData>
      <sheetData sheetId="1" refreshError="1"/>
      <sheetData sheetId="2">
        <row r="1">
          <cell r="A1">
            <v>2</v>
          </cell>
        </row>
      </sheetData>
      <sheetData sheetId="3" refreshError="1"/>
      <sheetData sheetId="4" refreshError="1"/>
      <sheetData sheetId="5">
        <row r="1">
          <cell r="A1">
            <v>5</v>
          </cell>
        </row>
      </sheetData>
      <sheetData sheetId="6">
        <row r="1">
          <cell r="A1">
            <v>6</v>
          </cell>
        </row>
      </sheetData>
      <sheetData sheetId="7">
        <row r="1">
          <cell r="A1">
            <v>7</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REAL"/>
      <sheetName val="SAP-PPTO"/>
      <sheetName val="INFORME MENSUAL"/>
      <sheetName val="MONTHLY REPORT"/>
      <sheetName val="HC Monatsberichtenglisch"/>
      <sheetName val="TEC-REAL N"/>
      <sheetName val="TEC-REAL N-1"/>
      <sheetName val="TEC-PPTO N"/>
      <sheetName val="sapactivexlhiddensheet"/>
      <sheetName val="SETTINGS"/>
      <sheetName val="INFORME_MENSUAL"/>
      <sheetName val="MONTHLY_REPORT"/>
      <sheetName val="HC_Monatsberichtenglisch"/>
      <sheetName val="TEC-REAL_N"/>
      <sheetName val="TEC-REAL_N-1"/>
      <sheetName val="TEC-PPTO_N"/>
      <sheetName val="INFORME_MENSUAL2"/>
      <sheetName val="MONTHLY_REPORT2"/>
      <sheetName val="HC_Monatsberichtenglisch2"/>
      <sheetName val="TEC-REAL_N2"/>
      <sheetName val="TEC-REAL_N-12"/>
      <sheetName val="TEC-PPTO_N2"/>
      <sheetName val="INFORME_MENSUAL1"/>
      <sheetName val="MONTHLY_REPORT1"/>
      <sheetName val="HC_Monatsberichtenglisch1"/>
      <sheetName val="TEC-REAL_N1"/>
      <sheetName val="TEC-REAL_N-11"/>
      <sheetName val="TEC-PPTO_N1"/>
      <sheetName val="INFORME_MENSUAL3"/>
      <sheetName val="MONTHLY_REPORT3"/>
      <sheetName val="HC_Monatsberichtenglisch3"/>
      <sheetName val="TEC-REAL_N3"/>
      <sheetName val="TEC-REAL_N-13"/>
      <sheetName val="TEC-PPTO_N3"/>
      <sheetName val="RAC"/>
      <sheetName val="Lead"/>
      <sheetName val="Power Pricing"/>
      <sheetName val="INFORME_MENSUAL4"/>
      <sheetName val="MONTHLY_REPORT4"/>
      <sheetName val="HC_Monatsberichtenglisch4"/>
      <sheetName val="TEC-REAL_N4"/>
      <sheetName val="TEC-REAL_N-14"/>
      <sheetName val="TEC-PPTO_N4"/>
      <sheetName val="Power_Pricing"/>
      <sheetName val="INFORME_MENSUAL10"/>
      <sheetName val="MONTHLY_REPORT10"/>
      <sheetName val="HC_Monatsberichtenglisch10"/>
      <sheetName val="TEC-REAL_N10"/>
      <sheetName val="TEC-REAL_N-110"/>
      <sheetName val="TEC-PPTO_N10"/>
      <sheetName val="Power_Pricing6"/>
      <sheetName val="INFORME_MENSUAL9"/>
      <sheetName val="MONTHLY_REPORT9"/>
      <sheetName val="HC_Monatsberichtenglisch9"/>
      <sheetName val="TEC-REAL_N9"/>
      <sheetName val="TEC-REAL_N-19"/>
      <sheetName val="TEC-PPTO_N9"/>
      <sheetName val="Power_Pricing5"/>
      <sheetName val="INFORME_MENSUAL5"/>
      <sheetName val="MONTHLY_REPORT5"/>
      <sheetName val="HC_Monatsberichtenglisch5"/>
      <sheetName val="TEC-REAL_N5"/>
      <sheetName val="TEC-REAL_N-15"/>
      <sheetName val="TEC-PPTO_N5"/>
      <sheetName val="Power_Pricing1"/>
      <sheetName val="INFORME_MENSUAL6"/>
      <sheetName val="MONTHLY_REPORT6"/>
      <sheetName val="HC_Monatsberichtenglisch6"/>
      <sheetName val="TEC-REAL_N6"/>
      <sheetName val="TEC-REAL_N-16"/>
      <sheetName val="TEC-PPTO_N6"/>
      <sheetName val="Power_Pricing2"/>
      <sheetName val="INFORME_MENSUAL7"/>
      <sheetName val="MONTHLY_REPORT7"/>
      <sheetName val="HC_Monatsberichtenglisch7"/>
      <sheetName val="TEC-REAL_N7"/>
      <sheetName val="TEC-REAL_N-17"/>
      <sheetName val="TEC-PPTO_N7"/>
      <sheetName val="Power_Pricing3"/>
      <sheetName val="INFORME_MENSUAL8"/>
      <sheetName val="MONTHLY_REPORT8"/>
      <sheetName val="HC_Monatsberichtenglisch8"/>
      <sheetName val="TEC-REAL_N8"/>
      <sheetName val="TEC-REAL_N-18"/>
      <sheetName val="TEC-PPTO_N8"/>
      <sheetName val="Power_Pricing4"/>
      <sheetName val="INFORME_MENSUAL11"/>
      <sheetName val="MONTHLY_REPORT11"/>
      <sheetName val="HC_Monatsberichtenglisch11"/>
      <sheetName val="TEC-REAL_N11"/>
      <sheetName val="TEC-REAL_N-111"/>
      <sheetName val="TEC-PPTO_N11"/>
      <sheetName val="Power_Pricing7"/>
      <sheetName val="INFORME_MENSUAL12"/>
      <sheetName val="MONTHLY_REPORT12"/>
      <sheetName val="HC_Monatsberichtenglisch12"/>
      <sheetName val="TEC-REAL_N12"/>
      <sheetName val="TEC-REAL_N-112"/>
      <sheetName val="TEC-PPTO_N12"/>
      <sheetName val="Power_Pricing8"/>
    </sheetNames>
    <sheetDataSet>
      <sheetData sheetId="0" refreshError="1">
        <row r="3">
          <cell r="C3">
            <v>2002</v>
          </cell>
          <cell r="K3">
            <v>2002</v>
          </cell>
          <cell r="S3">
            <v>2001</v>
          </cell>
          <cell r="AA3">
            <v>2001</v>
          </cell>
          <cell r="AI3">
            <v>2002</v>
          </cell>
          <cell r="AR3">
            <v>2002</v>
          </cell>
          <cell r="BA3">
            <v>2001</v>
          </cell>
          <cell r="BJ3">
            <v>2001</v>
          </cell>
        </row>
        <row r="4">
          <cell r="C4">
            <v>4</v>
          </cell>
          <cell r="K4">
            <v>3</v>
          </cell>
          <cell r="S4">
            <v>4</v>
          </cell>
          <cell r="AA4">
            <v>3</v>
          </cell>
          <cell r="AI4">
            <v>4</v>
          </cell>
          <cell r="AR4">
            <v>3</v>
          </cell>
          <cell r="BA4">
            <v>4</v>
          </cell>
          <cell r="BJ4">
            <v>3</v>
          </cell>
        </row>
        <row r="6">
          <cell r="D6" t="str">
            <v>HC01</v>
          </cell>
          <cell r="E6" t="str">
            <v>HC10</v>
          </cell>
          <cell r="F6" t="str">
            <v>HC15</v>
          </cell>
          <cell r="G6" t="str">
            <v>HC20</v>
          </cell>
          <cell r="H6" t="str">
            <v>HC30</v>
          </cell>
          <cell r="I6" t="str">
            <v>HC40</v>
          </cell>
          <cell r="J6" t="str">
            <v>HC80</v>
          </cell>
          <cell r="L6" t="str">
            <v>HC01</v>
          </cell>
          <cell r="M6" t="str">
            <v>HC10</v>
          </cell>
          <cell r="N6" t="str">
            <v>HC15</v>
          </cell>
          <cell r="O6" t="str">
            <v>HC20</v>
          </cell>
          <cell r="P6" t="str">
            <v>HC30</v>
          </cell>
          <cell r="Q6" t="str">
            <v>HC40</v>
          </cell>
          <cell r="R6" t="str">
            <v>HC80</v>
          </cell>
          <cell r="T6" t="str">
            <v>HC01</v>
          </cell>
          <cell r="U6" t="str">
            <v>HC10</v>
          </cell>
          <cell r="V6" t="str">
            <v>HC15</v>
          </cell>
          <cell r="W6" t="str">
            <v>HC20</v>
          </cell>
          <cell r="X6" t="str">
            <v>HC30</v>
          </cell>
          <cell r="Y6" t="str">
            <v>HC40</v>
          </cell>
          <cell r="Z6" t="str">
            <v>HC80</v>
          </cell>
          <cell r="AB6" t="str">
            <v>HC01</v>
          </cell>
          <cell r="AC6" t="str">
            <v>HC10</v>
          </cell>
          <cell r="AD6" t="str">
            <v>HC15</v>
          </cell>
          <cell r="AE6" t="str">
            <v>HC20</v>
          </cell>
          <cell r="AF6" t="str">
            <v>HC30</v>
          </cell>
          <cell r="AG6" t="str">
            <v>HC40</v>
          </cell>
          <cell r="AH6" t="str">
            <v>HC80</v>
          </cell>
          <cell r="AI6" t="str">
            <v>F01</v>
          </cell>
          <cell r="AJ6" t="str">
            <v>F10</v>
          </cell>
          <cell r="AK6" t="str">
            <v>F19</v>
          </cell>
          <cell r="AL6" t="str">
            <v>F20</v>
          </cell>
          <cell r="AM6" t="str">
            <v>F30</v>
          </cell>
          <cell r="AN6" t="str">
            <v>F40</v>
          </cell>
          <cell r="AO6" t="str">
            <v>F50</v>
          </cell>
          <cell r="AP6" t="str">
            <v>F60</v>
          </cell>
          <cell r="AQ6" t="str">
            <v>F80</v>
          </cell>
          <cell r="AR6" t="str">
            <v>F01</v>
          </cell>
          <cell r="AS6" t="str">
            <v>F10</v>
          </cell>
          <cell r="AT6" t="str">
            <v>F19</v>
          </cell>
          <cell r="AU6" t="str">
            <v>F20</v>
          </cell>
          <cell r="AV6" t="str">
            <v>F30</v>
          </cell>
          <cell r="AW6" t="str">
            <v>F40</v>
          </cell>
          <cell r="AX6" t="str">
            <v>F50</v>
          </cell>
          <cell r="AY6" t="str">
            <v>F60</v>
          </cell>
          <cell r="AZ6" t="str">
            <v>F80</v>
          </cell>
          <cell r="BA6" t="str">
            <v>F01</v>
          </cell>
          <cell r="BB6" t="str">
            <v>F10</v>
          </cell>
          <cell r="BC6" t="str">
            <v>F19</v>
          </cell>
          <cell r="BD6" t="str">
            <v>F20</v>
          </cell>
          <cell r="BE6" t="str">
            <v>F30</v>
          </cell>
          <cell r="BF6" t="str">
            <v>F40</v>
          </cell>
          <cell r="BG6" t="str">
            <v>F50</v>
          </cell>
          <cell r="BH6" t="str">
            <v>F60</v>
          </cell>
          <cell r="BI6" t="str">
            <v>F80</v>
          </cell>
          <cell r="BJ6" t="str">
            <v>F01</v>
          </cell>
          <cell r="BK6" t="str">
            <v>F10</v>
          </cell>
          <cell r="BL6" t="str">
            <v>F19</v>
          </cell>
          <cell r="BM6" t="str">
            <v>F20</v>
          </cell>
          <cell r="BN6" t="str">
            <v>F30</v>
          </cell>
          <cell r="BO6" t="str">
            <v>F40</v>
          </cell>
          <cell r="BP6" t="str">
            <v>F50</v>
          </cell>
          <cell r="BQ6" t="str">
            <v>F60</v>
          </cell>
          <cell r="BR6" t="str">
            <v>F80</v>
          </cell>
        </row>
        <row r="7">
          <cell r="A7" t="str">
            <v>37000000</v>
          </cell>
        </row>
        <row r="8">
          <cell r="A8" t="str">
            <v xml:space="preserve">   37100000</v>
          </cell>
        </row>
        <row r="9">
          <cell r="A9" t="str">
            <v xml:space="preserve">      37101000</v>
          </cell>
        </row>
        <row r="10">
          <cell r="A10" t="str">
            <v xml:space="preserve">         37101010</v>
          </cell>
        </row>
        <row r="11">
          <cell r="A11" t="str">
            <v xml:space="preserve">            37101011</v>
          </cell>
        </row>
        <row r="12">
          <cell r="A12" t="str">
            <v xml:space="preserve">            37101012</v>
          </cell>
        </row>
        <row r="13">
          <cell r="A13" t="str">
            <v xml:space="preserve">            37101013</v>
          </cell>
        </row>
        <row r="14">
          <cell r="A14" t="str">
            <v xml:space="preserve">            37101014</v>
          </cell>
        </row>
        <row r="15">
          <cell r="A15" t="str">
            <v xml:space="preserve">            37101015</v>
          </cell>
        </row>
        <row r="16">
          <cell r="A16" t="str">
            <v xml:space="preserve">            37101016</v>
          </cell>
        </row>
        <row r="17">
          <cell r="A17" t="str">
            <v xml:space="preserve">            37101017</v>
          </cell>
        </row>
        <row r="18">
          <cell r="A18" t="str">
            <v xml:space="preserve">            37101018</v>
          </cell>
        </row>
        <row r="19">
          <cell r="A19" t="str">
            <v xml:space="preserve">            37101019</v>
          </cell>
        </row>
        <row r="20">
          <cell r="A20" t="str">
            <v xml:space="preserve">         37101020</v>
          </cell>
        </row>
        <row r="21">
          <cell r="A21" t="str">
            <v xml:space="preserve">            37101021</v>
          </cell>
        </row>
        <row r="22">
          <cell r="A22" t="str">
            <v xml:space="preserve">            37101022</v>
          </cell>
        </row>
        <row r="23">
          <cell r="A23" t="str">
            <v xml:space="preserve">            37101023</v>
          </cell>
        </row>
        <row r="24">
          <cell r="A24" t="str">
            <v xml:space="preserve">            37101024</v>
          </cell>
        </row>
        <row r="25">
          <cell r="A25" t="str">
            <v xml:space="preserve">         37101030</v>
          </cell>
        </row>
        <row r="26">
          <cell r="A26" t="str">
            <v xml:space="preserve">      37102000</v>
          </cell>
        </row>
        <row r="27">
          <cell r="A27" t="str">
            <v xml:space="preserve">      37103000</v>
          </cell>
        </row>
        <row r="28">
          <cell r="A28" t="str">
            <v xml:space="preserve">      37104000</v>
          </cell>
        </row>
        <row r="29">
          <cell r="A29" t="str">
            <v xml:space="preserve">         37104005</v>
          </cell>
        </row>
        <row r="30">
          <cell r="A30" t="str">
            <v xml:space="preserve">         37104010</v>
          </cell>
        </row>
        <row r="31">
          <cell r="A31" t="str">
            <v xml:space="preserve">         37104020</v>
          </cell>
        </row>
        <row r="32">
          <cell r="A32" t="str">
            <v xml:space="preserve">         37104030</v>
          </cell>
        </row>
        <row r="33">
          <cell r="A33" t="str">
            <v xml:space="preserve">   37200000</v>
          </cell>
        </row>
        <row r="34">
          <cell r="A34" t="str">
            <v xml:space="preserve">      37201000</v>
          </cell>
        </row>
        <row r="35">
          <cell r="A35" t="str">
            <v xml:space="preserve">         37201010</v>
          </cell>
        </row>
        <row r="36">
          <cell r="A36" t="str">
            <v xml:space="preserve">         37201020</v>
          </cell>
        </row>
        <row r="37">
          <cell r="A37" t="str">
            <v xml:space="preserve">         37201030</v>
          </cell>
        </row>
        <row r="38">
          <cell r="A38" t="str">
            <v xml:space="preserve">      37202000</v>
          </cell>
        </row>
        <row r="39">
          <cell r="A39" t="str">
            <v xml:space="preserve">         37202010</v>
          </cell>
        </row>
        <row r="40">
          <cell r="A40" t="str">
            <v xml:space="preserve">         37202020</v>
          </cell>
        </row>
        <row r="41">
          <cell r="A41" t="str">
            <v xml:space="preserve">         37202030</v>
          </cell>
        </row>
        <row r="42">
          <cell r="A42" t="str">
            <v xml:space="preserve">      37203000</v>
          </cell>
        </row>
        <row r="43">
          <cell r="A43" t="str">
            <v xml:space="preserve">         37203010</v>
          </cell>
        </row>
        <row r="44">
          <cell r="A44" t="str">
            <v xml:space="preserve">         37203020</v>
          </cell>
        </row>
        <row r="45">
          <cell r="A45" t="str">
            <v xml:space="preserve">         37203030</v>
          </cell>
        </row>
        <row r="46">
          <cell r="A46" t="str">
            <v xml:space="preserve">         37203040</v>
          </cell>
        </row>
        <row r="47">
          <cell r="A47" t="str">
            <v xml:space="preserve">      37204000</v>
          </cell>
        </row>
        <row r="48">
          <cell r="A48" t="str">
            <v xml:space="preserve">      37205000</v>
          </cell>
        </row>
        <row r="49">
          <cell r="A49" t="str">
            <v xml:space="preserve">   37300000</v>
          </cell>
        </row>
        <row r="50">
          <cell r="A50" t="str">
            <v xml:space="preserve">   37400000</v>
          </cell>
        </row>
        <row r="51">
          <cell r="A51" t="str">
            <v xml:space="preserve">   37500000</v>
          </cell>
        </row>
        <row r="52">
          <cell r="A52" t="str">
            <v xml:space="preserve">      37501000</v>
          </cell>
        </row>
        <row r="53">
          <cell r="A53" t="str">
            <v xml:space="preserve">      37502000</v>
          </cell>
        </row>
        <row r="54">
          <cell r="A54" t="str">
            <v xml:space="preserve">      37503000</v>
          </cell>
        </row>
        <row r="55">
          <cell r="A55" t="str">
            <v xml:space="preserve">      37504000</v>
          </cell>
        </row>
        <row r="56">
          <cell r="A56" t="str">
            <v xml:space="preserve">      37505000</v>
          </cell>
        </row>
        <row r="57">
          <cell r="A57" t="str">
            <v xml:space="preserve">      37506000</v>
          </cell>
        </row>
        <row r="58">
          <cell r="A58" t="str">
            <v xml:space="preserve">      37507000</v>
          </cell>
        </row>
        <row r="59">
          <cell r="A59" t="str">
            <v xml:space="preserve">      37508000</v>
          </cell>
        </row>
        <row r="60">
          <cell r="A60" t="str">
            <v xml:space="preserve">   37600000</v>
          </cell>
        </row>
        <row r="61">
          <cell r="A61" t="str">
            <v xml:space="preserve">   37900007</v>
          </cell>
        </row>
        <row r="62">
          <cell r="A62" t="str">
            <v xml:space="preserve">   37900009</v>
          </cell>
        </row>
        <row r="63">
          <cell r="A63" t="str">
            <v>36000000</v>
          </cell>
        </row>
        <row r="64">
          <cell r="A64" t="str">
            <v xml:space="preserve">   36100000</v>
          </cell>
        </row>
        <row r="65">
          <cell r="A65" t="str">
            <v xml:space="preserve">      36101000</v>
          </cell>
        </row>
        <row r="66">
          <cell r="A66" t="str">
            <v xml:space="preserve">      36102000</v>
          </cell>
        </row>
        <row r="67">
          <cell r="A67" t="str">
            <v xml:space="preserve">         36102100</v>
          </cell>
        </row>
        <row r="68">
          <cell r="A68" t="str">
            <v xml:space="preserve">            36102101</v>
          </cell>
        </row>
        <row r="69">
          <cell r="A69" t="str">
            <v xml:space="preserve">            36102102</v>
          </cell>
        </row>
        <row r="70">
          <cell r="A70" t="str">
            <v xml:space="preserve">            36102103</v>
          </cell>
        </row>
        <row r="71">
          <cell r="A71" t="str">
            <v xml:space="preserve">            36102104</v>
          </cell>
        </row>
        <row r="72">
          <cell r="A72" t="str">
            <v xml:space="preserve">            36102105</v>
          </cell>
        </row>
        <row r="73">
          <cell r="A73" t="str">
            <v xml:space="preserve">         36102200</v>
          </cell>
        </row>
        <row r="74">
          <cell r="A74" t="str">
            <v xml:space="preserve">            36102201</v>
          </cell>
        </row>
        <row r="75">
          <cell r="A75" t="str">
            <v xml:space="preserve">            36102202</v>
          </cell>
        </row>
        <row r="76">
          <cell r="A76" t="str">
            <v xml:space="preserve">            36102205</v>
          </cell>
        </row>
        <row r="77">
          <cell r="A77" t="str">
            <v xml:space="preserve">            36102206</v>
          </cell>
        </row>
        <row r="78">
          <cell r="A78" t="str">
            <v xml:space="preserve">         36102300</v>
          </cell>
        </row>
        <row r="79">
          <cell r="A79" t="str">
            <v xml:space="preserve">         36102400</v>
          </cell>
        </row>
        <row r="80">
          <cell r="A80" t="str">
            <v xml:space="preserve">      36103000</v>
          </cell>
        </row>
        <row r="81">
          <cell r="A81" t="str">
            <v xml:space="preserve">         36103100</v>
          </cell>
        </row>
        <row r="82">
          <cell r="A82" t="str">
            <v xml:space="preserve">         36103200</v>
          </cell>
        </row>
        <row r="83">
          <cell r="A83" t="str">
            <v xml:space="preserve">         36103300</v>
          </cell>
        </row>
        <row r="84">
          <cell r="A84" t="str">
            <v xml:space="preserve">      36104000</v>
          </cell>
        </row>
        <row r="85">
          <cell r="A85" t="str">
            <v xml:space="preserve">      36105000</v>
          </cell>
        </row>
        <row r="86">
          <cell r="A86" t="str">
            <v xml:space="preserve">         36105100</v>
          </cell>
        </row>
        <row r="87">
          <cell r="A87" t="str">
            <v xml:space="preserve">         36105200</v>
          </cell>
        </row>
        <row r="88">
          <cell r="A88" t="str">
            <v xml:space="preserve">         36105300</v>
          </cell>
        </row>
        <row r="89">
          <cell r="A89" t="str">
            <v xml:space="preserve">      36106000</v>
          </cell>
        </row>
        <row r="90">
          <cell r="A90" t="str">
            <v xml:space="preserve">         36106050</v>
          </cell>
        </row>
        <row r="91">
          <cell r="A91" t="str">
            <v xml:space="preserve">         36106100</v>
          </cell>
        </row>
        <row r="92">
          <cell r="A92" t="str">
            <v xml:space="preserve">         36106200</v>
          </cell>
        </row>
        <row r="93">
          <cell r="A93" t="str">
            <v xml:space="preserve">         36106300</v>
          </cell>
        </row>
        <row r="94">
          <cell r="A94" t="str">
            <v xml:space="preserve">         36106400</v>
          </cell>
        </row>
        <row r="95">
          <cell r="A95" t="str">
            <v xml:space="preserve">   36200000</v>
          </cell>
        </row>
        <row r="96">
          <cell r="A96" t="str">
            <v xml:space="preserve">      36201000</v>
          </cell>
        </row>
        <row r="97">
          <cell r="A97" t="str">
            <v xml:space="preserve">         36201010</v>
          </cell>
        </row>
        <row r="98">
          <cell r="A98" t="str">
            <v xml:space="preserve">         36201020</v>
          </cell>
        </row>
        <row r="99">
          <cell r="A99" t="str">
            <v xml:space="preserve">         36201030</v>
          </cell>
        </row>
        <row r="100">
          <cell r="A100" t="str">
            <v xml:space="preserve">      36202000</v>
          </cell>
        </row>
        <row r="101">
          <cell r="A101" t="str">
            <v xml:space="preserve">      36203000</v>
          </cell>
        </row>
        <row r="102">
          <cell r="A102" t="str">
            <v xml:space="preserve">      36204000</v>
          </cell>
        </row>
        <row r="103">
          <cell r="A103" t="str">
            <v xml:space="preserve">      36205000</v>
          </cell>
        </row>
        <row r="104">
          <cell r="A104" t="str">
            <v xml:space="preserve">      36206000</v>
          </cell>
        </row>
        <row r="105">
          <cell r="A105" t="str">
            <v xml:space="preserve">   36300000</v>
          </cell>
        </row>
        <row r="106">
          <cell r="A106" t="str">
            <v xml:space="preserve">   36400000</v>
          </cell>
        </row>
        <row r="107">
          <cell r="A107" t="str">
            <v xml:space="preserve">   36400001</v>
          </cell>
        </row>
        <row r="108">
          <cell r="A108" t="str">
            <v xml:space="preserve">   36500000</v>
          </cell>
        </row>
        <row r="109">
          <cell r="A109" t="str">
            <v xml:space="preserve">      36501000</v>
          </cell>
        </row>
        <row r="110">
          <cell r="A110" t="str">
            <v xml:space="preserve">      36502000</v>
          </cell>
        </row>
        <row r="111">
          <cell r="A111" t="str">
            <v xml:space="preserve">      36503000</v>
          </cell>
        </row>
        <row r="112">
          <cell r="A112" t="str">
            <v xml:space="preserve">      36504000</v>
          </cell>
        </row>
        <row r="113">
          <cell r="A113" t="str">
            <v xml:space="preserve">      36505000</v>
          </cell>
        </row>
        <row r="114">
          <cell r="A114" t="str">
            <v xml:space="preserve">      36506000</v>
          </cell>
        </row>
        <row r="115">
          <cell r="A115" t="str">
            <v xml:space="preserve">      36507000</v>
          </cell>
        </row>
        <row r="116">
          <cell r="A116" t="str">
            <v xml:space="preserve">      36508000</v>
          </cell>
        </row>
        <row r="117">
          <cell r="A117" t="str">
            <v xml:space="preserve">   36600000</v>
          </cell>
        </row>
        <row r="118">
          <cell r="A118" t="str">
            <v xml:space="preserve">      36601000</v>
          </cell>
        </row>
        <row r="119">
          <cell r="A119" t="str">
            <v xml:space="preserve">   36700000</v>
          </cell>
        </row>
        <row r="120">
          <cell r="A120" t="str">
            <v xml:space="preserve">   36900006</v>
          </cell>
        </row>
        <row r="121">
          <cell r="A121" t="str">
            <v>10000000</v>
          </cell>
        </row>
        <row r="122">
          <cell r="A122" t="str">
            <v xml:space="preserve">   10100000</v>
          </cell>
        </row>
        <row r="123">
          <cell r="A123" t="str">
            <v xml:space="preserve">      10101000</v>
          </cell>
        </row>
        <row r="124">
          <cell r="A124" t="str">
            <v xml:space="preserve">      10102000</v>
          </cell>
        </row>
        <row r="125">
          <cell r="A125" t="str">
            <v xml:space="preserve">      10103000</v>
          </cell>
        </row>
        <row r="126">
          <cell r="A126" t="str">
            <v xml:space="preserve">   10200000</v>
          </cell>
        </row>
        <row r="127">
          <cell r="A127" t="str">
            <v xml:space="preserve">      10201000</v>
          </cell>
        </row>
        <row r="128">
          <cell r="A128" t="str">
            <v xml:space="preserve">      10202000</v>
          </cell>
        </row>
        <row r="129">
          <cell r="A129" t="str">
            <v xml:space="preserve">         10202010</v>
          </cell>
        </row>
        <row r="130">
          <cell r="A130" t="str">
            <v xml:space="preserve">         10202020</v>
          </cell>
        </row>
        <row r="131">
          <cell r="A131" t="str">
            <v xml:space="preserve">         10202030</v>
          </cell>
        </row>
        <row r="132">
          <cell r="A132" t="str">
            <v xml:space="preserve">         10202040</v>
          </cell>
        </row>
        <row r="133">
          <cell r="A133" t="str">
            <v xml:space="preserve">         10202050</v>
          </cell>
        </row>
        <row r="134">
          <cell r="A134" t="str">
            <v xml:space="preserve">         10202060</v>
          </cell>
        </row>
        <row r="135">
          <cell r="A135" t="str">
            <v xml:space="preserve">         10202070</v>
          </cell>
        </row>
        <row r="136">
          <cell r="A136" t="str">
            <v xml:space="preserve">         10202080</v>
          </cell>
        </row>
        <row r="137">
          <cell r="A137" t="str">
            <v xml:space="preserve">         10202090</v>
          </cell>
        </row>
        <row r="138">
          <cell r="A138" t="str">
            <v xml:space="preserve">         10202100</v>
          </cell>
        </row>
        <row r="139">
          <cell r="A139" t="str">
            <v xml:space="preserve">      10203000</v>
          </cell>
        </row>
        <row r="140">
          <cell r="A140" t="str">
            <v xml:space="preserve">         10203010</v>
          </cell>
        </row>
        <row r="141">
          <cell r="A141" t="str">
            <v xml:space="preserve">         10203020</v>
          </cell>
        </row>
        <row r="142">
          <cell r="A142" t="str">
            <v xml:space="preserve">         10203030</v>
          </cell>
        </row>
        <row r="143">
          <cell r="A143" t="str">
            <v xml:space="preserve">         10203040</v>
          </cell>
        </row>
        <row r="144">
          <cell r="A144" t="str">
            <v xml:space="preserve">         10203050</v>
          </cell>
        </row>
        <row r="145">
          <cell r="A145" t="str">
            <v xml:space="preserve">         10203060</v>
          </cell>
        </row>
        <row r="146">
          <cell r="A146" t="str">
            <v xml:space="preserve">         10203070</v>
          </cell>
        </row>
        <row r="147">
          <cell r="A147" t="str">
            <v xml:space="preserve">         10203080</v>
          </cell>
        </row>
        <row r="148">
          <cell r="A148" t="str">
            <v xml:space="preserve">         10203090</v>
          </cell>
        </row>
        <row r="149">
          <cell r="A149" t="str">
            <v xml:space="preserve">      10204000</v>
          </cell>
        </row>
        <row r="150">
          <cell r="A150" t="str">
            <v xml:space="preserve">         10204010</v>
          </cell>
        </row>
        <row r="151">
          <cell r="A151" t="str">
            <v xml:space="preserve">         10204020</v>
          </cell>
        </row>
        <row r="152">
          <cell r="A152" t="str">
            <v xml:space="preserve">         10204030</v>
          </cell>
        </row>
        <row r="153">
          <cell r="A153" t="str">
            <v xml:space="preserve">         10204040</v>
          </cell>
        </row>
        <row r="154">
          <cell r="A154" t="str">
            <v xml:space="preserve">         10204050</v>
          </cell>
        </row>
        <row r="155">
          <cell r="A155" t="str">
            <v xml:space="preserve">         10204060</v>
          </cell>
        </row>
        <row r="156">
          <cell r="A156" t="str">
            <v xml:space="preserve">         10204070</v>
          </cell>
        </row>
        <row r="157">
          <cell r="A157" t="str">
            <v xml:space="preserve">         10204080</v>
          </cell>
        </row>
        <row r="158">
          <cell r="A158" t="str">
            <v xml:space="preserve">         10204090</v>
          </cell>
        </row>
        <row r="159">
          <cell r="A159" t="str">
            <v xml:space="preserve">      10205000</v>
          </cell>
        </row>
        <row r="160">
          <cell r="A160" t="str">
            <v xml:space="preserve">      10206000</v>
          </cell>
        </row>
        <row r="161">
          <cell r="A161" t="str">
            <v xml:space="preserve">   10300000</v>
          </cell>
        </row>
        <row r="162">
          <cell r="A162" t="str">
            <v xml:space="preserve">      10301000</v>
          </cell>
        </row>
        <row r="163">
          <cell r="A163" t="str">
            <v xml:space="preserve">      10302000</v>
          </cell>
        </row>
        <row r="164">
          <cell r="A164" t="str">
            <v xml:space="preserve">   10400000</v>
          </cell>
        </row>
        <row r="165">
          <cell r="A165" t="str">
            <v xml:space="preserve">   10500000</v>
          </cell>
        </row>
        <row r="166">
          <cell r="A166" t="str">
            <v xml:space="preserve">      10501000</v>
          </cell>
        </row>
        <row r="167">
          <cell r="A167" t="str">
            <v xml:space="preserve">         10501010</v>
          </cell>
        </row>
        <row r="168">
          <cell r="A168" t="str">
            <v xml:space="preserve">         10501020</v>
          </cell>
        </row>
        <row r="169">
          <cell r="A169" t="str">
            <v xml:space="preserve">         10501030</v>
          </cell>
        </row>
        <row r="170">
          <cell r="A170" t="str">
            <v xml:space="preserve">      10502000</v>
          </cell>
        </row>
        <row r="171">
          <cell r="A171" t="str">
            <v xml:space="preserve">         10502010</v>
          </cell>
        </row>
        <row r="172">
          <cell r="A172" t="str">
            <v xml:space="preserve">         10502020</v>
          </cell>
        </row>
        <row r="173">
          <cell r="A173" t="str">
            <v xml:space="preserve">         10502030</v>
          </cell>
        </row>
        <row r="174">
          <cell r="A174" t="str">
            <v xml:space="preserve">         10502040</v>
          </cell>
        </row>
        <row r="175">
          <cell r="A175" t="str">
            <v xml:space="preserve">         10502050</v>
          </cell>
        </row>
        <row r="176">
          <cell r="A176" t="str">
            <v xml:space="preserve">         10502051</v>
          </cell>
        </row>
        <row r="177">
          <cell r="A177" t="str">
            <v xml:space="preserve">         10502060</v>
          </cell>
        </row>
        <row r="178">
          <cell r="A178" t="str">
            <v xml:space="preserve">         10502070</v>
          </cell>
        </row>
        <row r="179">
          <cell r="A179" t="str">
            <v xml:space="preserve">      10503000</v>
          </cell>
        </row>
        <row r="180">
          <cell r="A180" t="str">
            <v xml:space="preserve">         10503010</v>
          </cell>
        </row>
        <row r="181">
          <cell r="A181" t="str">
            <v xml:space="preserve">         10503020</v>
          </cell>
        </row>
        <row r="182">
          <cell r="A182" t="str">
            <v xml:space="preserve">         10503030</v>
          </cell>
        </row>
        <row r="183">
          <cell r="A183" t="str">
            <v xml:space="preserve">         10503040</v>
          </cell>
        </row>
        <row r="184">
          <cell r="A184" t="str">
            <v xml:space="preserve">            10503041</v>
          </cell>
        </row>
        <row r="185">
          <cell r="A185" t="str">
            <v xml:space="preserve">            10503042</v>
          </cell>
        </row>
        <row r="186">
          <cell r="A186" t="str">
            <v xml:space="preserve">         10503050</v>
          </cell>
        </row>
        <row r="187">
          <cell r="A187" t="str">
            <v xml:space="preserve">         10503060</v>
          </cell>
        </row>
        <row r="188">
          <cell r="A188" t="str">
            <v xml:space="preserve">            10503061</v>
          </cell>
        </row>
        <row r="189">
          <cell r="A189" t="str">
            <v xml:space="preserve">            10503062</v>
          </cell>
        </row>
        <row r="190">
          <cell r="A190" t="str">
            <v xml:space="preserve">         10503070</v>
          </cell>
        </row>
        <row r="191">
          <cell r="A191" t="str">
            <v xml:space="preserve">      10504000</v>
          </cell>
        </row>
        <row r="192">
          <cell r="A192" t="str">
            <v xml:space="preserve">         10504010</v>
          </cell>
        </row>
        <row r="193">
          <cell r="A193" t="str">
            <v xml:space="preserve">         10504020</v>
          </cell>
        </row>
        <row r="194">
          <cell r="A194" t="str">
            <v xml:space="preserve">         10504030</v>
          </cell>
        </row>
        <row r="195">
          <cell r="A195" t="str">
            <v xml:space="preserve">         10504040</v>
          </cell>
        </row>
        <row r="196">
          <cell r="A196" t="str">
            <v xml:space="preserve">         10504050</v>
          </cell>
        </row>
        <row r="197">
          <cell r="A197" t="str">
            <v xml:space="preserve">         10504060</v>
          </cell>
        </row>
        <row r="198">
          <cell r="A198" t="str">
            <v xml:space="preserve">         10504070</v>
          </cell>
        </row>
        <row r="199">
          <cell r="A199" t="str">
            <v xml:space="preserve">         10504080</v>
          </cell>
        </row>
        <row r="200">
          <cell r="A200" t="str">
            <v xml:space="preserve">      10505000</v>
          </cell>
        </row>
        <row r="201">
          <cell r="A201" t="str">
            <v xml:space="preserve">      10506000</v>
          </cell>
        </row>
        <row r="202">
          <cell r="A202" t="str">
            <v xml:space="preserve">      10507000</v>
          </cell>
        </row>
        <row r="203">
          <cell r="A203" t="str">
            <v>20000000</v>
          </cell>
        </row>
        <row r="204">
          <cell r="A204" t="str">
            <v xml:space="preserve">   20100000</v>
          </cell>
        </row>
        <row r="205">
          <cell r="A205" t="str">
            <v xml:space="preserve">      20101000</v>
          </cell>
        </row>
        <row r="206">
          <cell r="A206" t="str">
            <v xml:space="preserve">      20102000</v>
          </cell>
        </row>
        <row r="207">
          <cell r="A207" t="str">
            <v xml:space="preserve">      20103000</v>
          </cell>
        </row>
        <row r="208">
          <cell r="A208" t="str">
            <v xml:space="preserve">      20104000</v>
          </cell>
        </row>
        <row r="209">
          <cell r="A209" t="str">
            <v xml:space="preserve">         20104010</v>
          </cell>
        </row>
        <row r="210">
          <cell r="A210" t="str">
            <v xml:space="preserve">         20104020</v>
          </cell>
        </row>
        <row r="211">
          <cell r="A211" t="str">
            <v xml:space="preserve">         20104030</v>
          </cell>
        </row>
        <row r="212">
          <cell r="A212" t="str">
            <v xml:space="preserve">         20104040</v>
          </cell>
        </row>
        <row r="213">
          <cell r="A213" t="str">
            <v xml:space="preserve">         20104050</v>
          </cell>
        </row>
        <row r="214">
          <cell r="A214" t="str">
            <v xml:space="preserve">      20104079</v>
          </cell>
        </row>
        <row r="215">
          <cell r="A215" t="str">
            <v xml:space="preserve">         20104060</v>
          </cell>
        </row>
        <row r="216">
          <cell r="A216" t="str">
            <v xml:space="preserve">         20104070</v>
          </cell>
        </row>
        <row r="217">
          <cell r="A217" t="str">
            <v xml:space="preserve">      20105000</v>
          </cell>
        </row>
        <row r="218">
          <cell r="A218" t="str">
            <v xml:space="preserve">         20105010</v>
          </cell>
        </row>
        <row r="219">
          <cell r="A219" t="str">
            <v xml:space="preserve">         20105020</v>
          </cell>
        </row>
        <row r="220">
          <cell r="A220" t="str">
            <v xml:space="preserve">         20105030</v>
          </cell>
        </row>
        <row r="221">
          <cell r="A221" t="str">
            <v xml:space="preserve">      20106000</v>
          </cell>
        </row>
        <row r="222">
          <cell r="A222" t="str">
            <v xml:space="preserve">      20107000</v>
          </cell>
        </row>
        <row r="223">
          <cell r="A223" t="str">
            <v xml:space="preserve">      20107009</v>
          </cell>
        </row>
        <row r="224">
          <cell r="A224" t="str">
            <v xml:space="preserve">         20107099</v>
          </cell>
        </row>
        <row r="225">
          <cell r="A225" t="str">
            <v xml:space="preserve">         20107129</v>
          </cell>
        </row>
        <row r="226">
          <cell r="A226" t="str">
            <v xml:space="preserve">      20108000</v>
          </cell>
        </row>
        <row r="227">
          <cell r="A227" t="str">
            <v xml:space="preserve">      20109000</v>
          </cell>
        </row>
        <row r="228">
          <cell r="A228" t="str">
            <v xml:space="preserve">   20200000</v>
          </cell>
        </row>
        <row r="229">
          <cell r="A229" t="str">
            <v xml:space="preserve">   20300000</v>
          </cell>
        </row>
        <row r="230">
          <cell r="A230" t="str">
            <v xml:space="preserve">      20301000</v>
          </cell>
        </row>
        <row r="231">
          <cell r="A231" t="str">
            <v xml:space="preserve">      20302000</v>
          </cell>
        </row>
        <row r="232">
          <cell r="A232" t="str">
            <v xml:space="preserve">   20400000</v>
          </cell>
        </row>
        <row r="233">
          <cell r="A233" t="str">
            <v xml:space="preserve">      20401000</v>
          </cell>
        </row>
        <row r="234">
          <cell r="A234" t="str">
            <v xml:space="preserve">      20402000</v>
          </cell>
        </row>
        <row r="235">
          <cell r="A235" t="str">
            <v xml:space="preserve">      20403000</v>
          </cell>
        </row>
        <row r="236">
          <cell r="A236" t="str">
            <v xml:space="preserve">   20500000</v>
          </cell>
        </row>
        <row r="237">
          <cell r="A237" t="str">
            <v xml:space="preserve">      20501000</v>
          </cell>
        </row>
        <row r="238">
          <cell r="A238" t="str">
            <v xml:space="preserve">      20502000</v>
          </cell>
        </row>
        <row r="239">
          <cell r="A239" t="str">
            <v xml:space="preserve">      20503000</v>
          </cell>
        </row>
        <row r="240">
          <cell r="A240" t="str">
            <v xml:space="preserve">      20504000</v>
          </cell>
        </row>
        <row r="241">
          <cell r="A241" t="str">
            <v xml:space="preserve">   20600000</v>
          </cell>
        </row>
        <row r="242">
          <cell r="A242" t="str">
            <v xml:space="preserve">      20601000</v>
          </cell>
        </row>
        <row r="243">
          <cell r="A243" t="str">
            <v xml:space="preserve">         20601010</v>
          </cell>
        </row>
        <row r="244">
          <cell r="A244" t="str">
            <v xml:space="preserve">         20601020</v>
          </cell>
        </row>
        <row r="245">
          <cell r="A245" t="str">
            <v xml:space="preserve">         20601030</v>
          </cell>
        </row>
        <row r="246">
          <cell r="A246" t="str">
            <v xml:space="preserve">      20602000</v>
          </cell>
        </row>
        <row r="247">
          <cell r="A247" t="str">
            <v xml:space="preserve">         20602010</v>
          </cell>
        </row>
        <row r="248">
          <cell r="A248" t="str">
            <v xml:space="preserve">         20602020</v>
          </cell>
        </row>
        <row r="249">
          <cell r="A249" t="str">
            <v xml:space="preserve">      20603000</v>
          </cell>
        </row>
        <row r="250">
          <cell r="A250" t="str">
            <v xml:space="preserve">         20603010</v>
          </cell>
        </row>
        <row r="251">
          <cell r="A251" t="str">
            <v xml:space="preserve">         20603020</v>
          </cell>
        </row>
        <row r="252">
          <cell r="A252" t="str">
            <v xml:space="preserve">      20604000</v>
          </cell>
        </row>
        <row r="253">
          <cell r="A253" t="str">
            <v xml:space="preserve">         20604010</v>
          </cell>
        </row>
        <row r="254">
          <cell r="A254" t="str">
            <v xml:space="preserve">         20604020</v>
          </cell>
        </row>
        <row r="255">
          <cell r="A255" t="str">
            <v xml:space="preserve">         20604030</v>
          </cell>
        </row>
        <row r="256">
          <cell r="A256" t="str">
            <v xml:space="preserve">         20604500</v>
          </cell>
        </row>
        <row r="257">
          <cell r="A257" t="str">
            <v xml:space="preserve">      20605000</v>
          </cell>
        </row>
        <row r="258">
          <cell r="A258" t="str">
            <v xml:space="preserve">         20605010</v>
          </cell>
        </row>
        <row r="259">
          <cell r="A259" t="str">
            <v xml:space="preserve">         20605020</v>
          </cell>
        </row>
        <row r="260">
          <cell r="A260" t="str">
            <v xml:space="preserve">         20605030</v>
          </cell>
        </row>
        <row r="261">
          <cell r="A261" t="str">
            <v xml:space="preserve">      20606000</v>
          </cell>
        </row>
        <row r="262">
          <cell r="A262" t="str">
            <v xml:space="preserve">   20700000</v>
          </cell>
        </row>
        <row r="263">
          <cell r="A263" t="str">
            <v xml:space="preserve">      20701000</v>
          </cell>
        </row>
        <row r="264">
          <cell r="A264" t="str">
            <v xml:space="preserve">         20701010</v>
          </cell>
        </row>
        <row r="265">
          <cell r="A265" t="str">
            <v xml:space="preserve">         20701020</v>
          </cell>
        </row>
        <row r="266">
          <cell r="A266" t="str">
            <v xml:space="preserve">         20701030</v>
          </cell>
        </row>
        <row r="267">
          <cell r="A267" t="str">
            <v xml:space="preserve">         20701040</v>
          </cell>
        </row>
        <row r="268">
          <cell r="A268" t="str">
            <v xml:space="preserve">      20702000</v>
          </cell>
        </row>
        <row r="269">
          <cell r="A269" t="str">
            <v xml:space="preserve">         20702010</v>
          </cell>
        </row>
        <row r="270">
          <cell r="A270" t="str">
            <v xml:space="preserve">         20702020</v>
          </cell>
        </row>
        <row r="271">
          <cell r="A271" t="str">
            <v xml:space="preserve">         20702030</v>
          </cell>
        </row>
        <row r="272">
          <cell r="A272" t="str">
            <v xml:space="preserve">      20703000</v>
          </cell>
        </row>
        <row r="273">
          <cell r="A273" t="str">
            <v xml:space="preserve">         20703010</v>
          </cell>
        </row>
        <row r="274">
          <cell r="A274" t="str">
            <v xml:space="preserve">         20703020</v>
          </cell>
        </row>
        <row r="275">
          <cell r="A275" t="str">
            <v xml:space="preserve">      20704000</v>
          </cell>
        </row>
        <row r="276">
          <cell r="A276" t="str">
            <v xml:space="preserve">         20704010</v>
          </cell>
        </row>
        <row r="277">
          <cell r="A277" t="str">
            <v xml:space="preserve">         20704020</v>
          </cell>
        </row>
        <row r="278">
          <cell r="A278" t="str">
            <v xml:space="preserve">         20704030</v>
          </cell>
        </row>
        <row r="279">
          <cell r="A279" t="str">
            <v xml:space="preserve">         20704040</v>
          </cell>
        </row>
        <row r="280">
          <cell r="A280" t="str">
            <v xml:space="preserve">      20705000</v>
          </cell>
        </row>
        <row r="281">
          <cell r="A281" t="str">
            <v xml:space="preserve">         20705010</v>
          </cell>
        </row>
        <row r="282">
          <cell r="A282" t="str">
            <v xml:space="preserve">            20705011</v>
          </cell>
        </row>
        <row r="283">
          <cell r="A283" t="str">
            <v xml:space="preserve">            20705012</v>
          </cell>
        </row>
        <row r="284">
          <cell r="A284" t="str">
            <v xml:space="preserve">         20705020</v>
          </cell>
        </row>
        <row r="285">
          <cell r="A285" t="str">
            <v xml:space="preserve">         20705030</v>
          </cell>
        </row>
        <row r="286">
          <cell r="A286" t="str">
            <v xml:space="preserve">         20705040</v>
          </cell>
        </row>
        <row r="287">
          <cell r="A287" t="str">
            <v xml:space="preserve">         20705050</v>
          </cell>
        </row>
        <row r="288">
          <cell r="A288" t="str">
            <v xml:space="preserve">      20707000</v>
          </cell>
        </row>
        <row r="289">
          <cell r="A289" t="str">
            <v xml:space="preserve">      20708000</v>
          </cell>
        </row>
        <row r="290">
          <cell r="A290" t="str">
            <v xml:space="preserve">   20800000</v>
          </cell>
        </row>
        <row r="292">
          <cell r="C292">
            <v>37300000</v>
          </cell>
          <cell r="D292">
            <v>36300000</v>
          </cell>
          <cell r="E292">
            <v>36400001</v>
          </cell>
          <cell r="F292">
            <v>37400000</v>
          </cell>
          <cell r="J292">
            <v>37300000</v>
          </cell>
          <cell r="K292">
            <v>36300000</v>
          </cell>
          <cell r="L292">
            <v>36400001</v>
          </cell>
          <cell r="M292">
            <v>37400000</v>
          </cell>
          <cell r="R292">
            <v>37300000</v>
          </cell>
          <cell r="S292">
            <v>36300000</v>
          </cell>
          <cell r="T292">
            <v>36400001</v>
          </cell>
          <cell r="U292">
            <v>37400000</v>
          </cell>
          <cell r="Y292">
            <v>37300000</v>
          </cell>
          <cell r="Z292">
            <v>36300000</v>
          </cell>
          <cell r="AA292">
            <v>36400001</v>
          </cell>
          <cell r="AB292">
            <v>37400000</v>
          </cell>
        </row>
        <row r="293">
          <cell r="A293" t="str">
            <v>HC04</v>
          </cell>
        </row>
        <row r="294">
          <cell r="A294" t="str">
            <v>HC16</v>
          </cell>
        </row>
        <row r="295">
          <cell r="A295" t="str">
            <v>HC19</v>
          </cell>
        </row>
        <row r="296">
          <cell r="A296" t="str">
            <v>HC51</v>
          </cell>
        </row>
        <row r="297">
          <cell r="A297" t="str">
            <v>HC52</v>
          </cell>
        </row>
        <row r="298">
          <cell r="A298" t="str">
            <v>HC60</v>
          </cell>
        </row>
        <row r="299">
          <cell r="A299" t="str">
            <v>HC64</v>
          </cell>
        </row>
        <row r="300">
          <cell r="A300" t="str">
            <v>HC65</v>
          </cell>
        </row>
        <row r="301">
          <cell r="A301" t="str">
            <v>HC66</v>
          </cell>
        </row>
        <row r="302">
          <cell r="A302" t="str">
            <v>HC67</v>
          </cell>
        </row>
        <row r="303">
          <cell r="A303" t="str">
            <v>HC71</v>
          </cell>
        </row>
        <row r="304">
          <cell r="A304" t="str">
            <v>HC72</v>
          </cell>
        </row>
        <row r="305">
          <cell r="A305" t="str">
            <v>HC73</v>
          </cell>
        </row>
        <row r="306">
          <cell r="A306" t="str">
            <v>HC74</v>
          </cell>
        </row>
        <row r="307">
          <cell r="A307" t="str">
            <v>HC75</v>
          </cell>
        </row>
        <row r="308">
          <cell r="A308" t="str">
            <v>HC76</v>
          </cell>
        </row>
        <row r="309">
          <cell r="A309" t="str">
            <v>HC79</v>
          </cell>
        </row>
      </sheetData>
      <sheetData sheetId="1" refreshError="1">
        <row r="3">
          <cell r="C3">
            <v>2002</v>
          </cell>
          <cell r="K3">
            <v>2002</v>
          </cell>
          <cell r="S3">
            <v>2002</v>
          </cell>
          <cell r="AB3">
            <v>2002</v>
          </cell>
        </row>
        <row r="4">
          <cell r="C4">
            <v>4</v>
          </cell>
          <cell r="K4">
            <v>3</v>
          </cell>
          <cell r="S4">
            <v>4</v>
          </cell>
          <cell r="AB4">
            <v>3</v>
          </cell>
        </row>
        <row r="6">
          <cell r="D6" t="str">
            <v>HC01</v>
          </cell>
          <cell r="E6" t="str">
            <v>HC10</v>
          </cell>
          <cell r="F6" t="str">
            <v>HC15</v>
          </cell>
          <cell r="G6" t="str">
            <v>HC20</v>
          </cell>
          <cell r="H6" t="str">
            <v>HC30</v>
          </cell>
          <cell r="I6" t="str">
            <v>HC40</v>
          </cell>
          <cell r="J6" t="str">
            <v>HC80</v>
          </cell>
          <cell r="L6" t="str">
            <v>HC01</v>
          </cell>
          <cell r="M6" t="str">
            <v>HC10</v>
          </cell>
          <cell r="N6" t="str">
            <v>HC15</v>
          </cell>
          <cell r="O6" t="str">
            <v>HC20</v>
          </cell>
          <cell r="P6" t="str">
            <v>HC30</v>
          </cell>
          <cell r="Q6" t="str">
            <v>HC40</v>
          </cell>
          <cell r="R6" t="str">
            <v>HC80</v>
          </cell>
          <cell r="S6" t="str">
            <v>F01</v>
          </cell>
          <cell r="T6" t="str">
            <v>F10</v>
          </cell>
          <cell r="U6" t="str">
            <v>F19</v>
          </cell>
          <cell r="V6" t="str">
            <v>F20</v>
          </cell>
          <cell r="W6" t="str">
            <v>F30</v>
          </cell>
          <cell r="X6" t="str">
            <v>F40</v>
          </cell>
          <cell r="Y6" t="str">
            <v>F50</v>
          </cell>
          <cell r="Z6" t="str">
            <v>F60</v>
          </cell>
          <cell r="AA6" t="str">
            <v>F80</v>
          </cell>
          <cell r="AB6" t="str">
            <v>F01</v>
          </cell>
          <cell r="AC6" t="str">
            <v>F10</v>
          </cell>
          <cell r="AD6" t="str">
            <v>F19</v>
          </cell>
          <cell r="AE6" t="str">
            <v>F20</v>
          </cell>
          <cell r="AF6" t="str">
            <v>F30</v>
          </cell>
          <cell r="AG6" t="str">
            <v>F40</v>
          </cell>
          <cell r="AH6" t="str">
            <v>F50</v>
          </cell>
          <cell r="AI6" t="str">
            <v>F60</v>
          </cell>
          <cell r="AJ6" t="str">
            <v>F80</v>
          </cell>
        </row>
        <row r="7">
          <cell r="A7" t="str">
            <v>37000000</v>
          </cell>
        </row>
        <row r="8">
          <cell r="A8" t="str">
            <v xml:space="preserve">   37100000</v>
          </cell>
        </row>
        <row r="9">
          <cell r="A9" t="str">
            <v xml:space="preserve">      37101000</v>
          </cell>
        </row>
        <row r="10">
          <cell r="A10" t="str">
            <v xml:space="preserve">         37101010</v>
          </cell>
        </row>
        <row r="11">
          <cell r="A11" t="str">
            <v xml:space="preserve">            37101011</v>
          </cell>
        </row>
        <row r="12">
          <cell r="A12" t="str">
            <v xml:space="preserve">            37101012</v>
          </cell>
        </row>
        <row r="13">
          <cell r="A13" t="str">
            <v xml:space="preserve">            37101013</v>
          </cell>
        </row>
        <row r="14">
          <cell r="A14" t="str">
            <v xml:space="preserve">            37101014</v>
          </cell>
        </row>
        <row r="15">
          <cell r="A15" t="str">
            <v xml:space="preserve">            37101015</v>
          </cell>
        </row>
        <row r="16">
          <cell r="A16" t="str">
            <v xml:space="preserve">            37101016</v>
          </cell>
        </row>
        <row r="17">
          <cell r="A17" t="str">
            <v xml:space="preserve">            37101017</v>
          </cell>
        </row>
        <row r="18">
          <cell r="A18" t="str">
            <v xml:space="preserve">            37101018</v>
          </cell>
        </row>
        <row r="19">
          <cell r="A19" t="str">
            <v xml:space="preserve">            37101019</v>
          </cell>
        </row>
        <row r="20">
          <cell r="A20" t="str">
            <v xml:space="preserve">         37101020</v>
          </cell>
        </row>
        <row r="21">
          <cell r="A21" t="str">
            <v xml:space="preserve">            37101021</v>
          </cell>
        </row>
        <row r="22">
          <cell r="A22" t="str">
            <v xml:space="preserve">            37101022</v>
          </cell>
        </row>
        <row r="23">
          <cell r="A23" t="str">
            <v xml:space="preserve">            37101023</v>
          </cell>
        </row>
        <row r="24">
          <cell r="A24" t="str">
            <v xml:space="preserve">            37101024</v>
          </cell>
        </row>
        <row r="25">
          <cell r="A25" t="str">
            <v xml:space="preserve">         37101030</v>
          </cell>
        </row>
        <row r="26">
          <cell r="A26" t="str">
            <v xml:space="preserve">      37102000</v>
          </cell>
        </row>
        <row r="27">
          <cell r="A27" t="str">
            <v xml:space="preserve">      37103000</v>
          </cell>
        </row>
        <row r="28">
          <cell r="A28" t="str">
            <v xml:space="preserve">      37104000</v>
          </cell>
        </row>
        <row r="29">
          <cell r="A29" t="str">
            <v xml:space="preserve">         37104005</v>
          </cell>
        </row>
        <row r="30">
          <cell r="A30" t="str">
            <v xml:space="preserve">         37104010</v>
          </cell>
        </row>
        <row r="31">
          <cell r="A31" t="str">
            <v xml:space="preserve">         37104020</v>
          </cell>
        </row>
        <row r="32">
          <cell r="A32" t="str">
            <v xml:space="preserve">         37104030</v>
          </cell>
        </row>
        <row r="33">
          <cell r="A33" t="str">
            <v xml:space="preserve">   37200000</v>
          </cell>
        </row>
        <row r="34">
          <cell r="A34" t="str">
            <v xml:space="preserve">      37201000</v>
          </cell>
        </row>
        <row r="35">
          <cell r="A35" t="str">
            <v xml:space="preserve">         37201010</v>
          </cell>
        </row>
        <row r="36">
          <cell r="A36" t="str">
            <v xml:space="preserve">         37201020</v>
          </cell>
        </row>
        <row r="37">
          <cell r="A37" t="str">
            <v xml:space="preserve">         37201030</v>
          </cell>
        </row>
        <row r="38">
          <cell r="A38" t="str">
            <v xml:space="preserve">      37202000</v>
          </cell>
        </row>
        <row r="39">
          <cell r="A39" t="str">
            <v xml:space="preserve">         37202010</v>
          </cell>
        </row>
        <row r="40">
          <cell r="A40" t="str">
            <v xml:space="preserve">         37202020</v>
          </cell>
        </row>
        <row r="41">
          <cell r="A41" t="str">
            <v xml:space="preserve">         37202030</v>
          </cell>
        </row>
        <row r="42">
          <cell r="A42" t="str">
            <v xml:space="preserve">      37203000</v>
          </cell>
        </row>
        <row r="43">
          <cell r="A43" t="str">
            <v xml:space="preserve">         37203010</v>
          </cell>
        </row>
        <row r="44">
          <cell r="A44" t="str">
            <v xml:space="preserve">         37203020</v>
          </cell>
        </row>
        <row r="45">
          <cell r="A45" t="str">
            <v xml:space="preserve">         37203030</v>
          </cell>
        </row>
        <row r="46">
          <cell r="A46" t="str">
            <v xml:space="preserve">         37203040</v>
          </cell>
        </row>
        <row r="47">
          <cell r="A47" t="str">
            <v xml:space="preserve">      37204000</v>
          </cell>
        </row>
        <row r="48">
          <cell r="A48" t="str">
            <v xml:space="preserve">      37205000</v>
          </cell>
        </row>
        <row r="49">
          <cell r="A49" t="str">
            <v xml:space="preserve">   37300000</v>
          </cell>
        </row>
        <row r="50">
          <cell r="A50" t="str">
            <v xml:space="preserve">   37400000</v>
          </cell>
        </row>
        <row r="51">
          <cell r="A51" t="str">
            <v xml:space="preserve">   37500000</v>
          </cell>
        </row>
        <row r="52">
          <cell r="A52" t="str">
            <v xml:space="preserve">      37501000</v>
          </cell>
        </row>
        <row r="53">
          <cell r="A53" t="str">
            <v xml:space="preserve">      37502000</v>
          </cell>
        </row>
        <row r="54">
          <cell r="A54" t="str">
            <v xml:space="preserve">      37503000</v>
          </cell>
        </row>
        <row r="55">
          <cell r="A55" t="str">
            <v xml:space="preserve">      37504000</v>
          </cell>
        </row>
        <row r="56">
          <cell r="A56" t="str">
            <v xml:space="preserve">      37505000</v>
          </cell>
        </row>
        <row r="57">
          <cell r="A57" t="str">
            <v xml:space="preserve">      37506000</v>
          </cell>
        </row>
        <row r="58">
          <cell r="A58" t="str">
            <v xml:space="preserve">      37507000</v>
          </cell>
        </row>
        <row r="59">
          <cell r="A59" t="str">
            <v xml:space="preserve">      37508000</v>
          </cell>
        </row>
        <row r="60">
          <cell r="A60" t="str">
            <v xml:space="preserve">   37600000</v>
          </cell>
        </row>
        <row r="61">
          <cell r="A61" t="str">
            <v xml:space="preserve">   37900007</v>
          </cell>
        </row>
        <row r="62">
          <cell r="A62" t="str">
            <v xml:space="preserve">   37900009</v>
          </cell>
        </row>
        <row r="63">
          <cell r="A63" t="str">
            <v>36000000</v>
          </cell>
        </row>
        <row r="64">
          <cell r="A64" t="str">
            <v xml:space="preserve">   36100000</v>
          </cell>
        </row>
        <row r="65">
          <cell r="A65" t="str">
            <v xml:space="preserve">      36101000</v>
          </cell>
        </row>
        <row r="66">
          <cell r="A66" t="str">
            <v xml:space="preserve">      36102000</v>
          </cell>
        </row>
        <row r="67">
          <cell r="A67" t="str">
            <v xml:space="preserve">         36102100</v>
          </cell>
        </row>
        <row r="68">
          <cell r="A68" t="str">
            <v xml:space="preserve">            36102101</v>
          </cell>
        </row>
        <row r="69">
          <cell r="A69" t="str">
            <v xml:space="preserve">            36102102</v>
          </cell>
        </row>
        <row r="70">
          <cell r="A70" t="str">
            <v xml:space="preserve">            36102103</v>
          </cell>
        </row>
        <row r="71">
          <cell r="A71" t="str">
            <v xml:space="preserve">            36102104</v>
          </cell>
        </row>
        <row r="72">
          <cell r="A72" t="str">
            <v xml:space="preserve">            36102105</v>
          </cell>
        </row>
        <row r="73">
          <cell r="A73" t="str">
            <v xml:space="preserve">         36102200</v>
          </cell>
        </row>
        <row r="74">
          <cell r="A74" t="str">
            <v xml:space="preserve">            36102201</v>
          </cell>
        </row>
        <row r="75">
          <cell r="A75" t="str">
            <v xml:space="preserve">            36102202</v>
          </cell>
        </row>
        <row r="76">
          <cell r="A76" t="str">
            <v xml:space="preserve">            36102205</v>
          </cell>
        </row>
        <row r="77">
          <cell r="A77" t="str">
            <v xml:space="preserve">            36102206</v>
          </cell>
        </row>
        <row r="78">
          <cell r="A78" t="str">
            <v xml:space="preserve">         36102300</v>
          </cell>
        </row>
        <row r="79">
          <cell r="A79" t="str">
            <v xml:space="preserve">         36102400</v>
          </cell>
        </row>
        <row r="80">
          <cell r="A80" t="str">
            <v xml:space="preserve">      36103000</v>
          </cell>
        </row>
        <row r="81">
          <cell r="A81" t="str">
            <v xml:space="preserve">         36103100</v>
          </cell>
        </row>
        <row r="82">
          <cell r="A82" t="str">
            <v xml:space="preserve">         36103200</v>
          </cell>
        </row>
        <row r="83">
          <cell r="A83" t="str">
            <v xml:space="preserve">         36103300</v>
          </cell>
        </row>
        <row r="84">
          <cell r="A84" t="str">
            <v xml:space="preserve">      36104000</v>
          </cell>
        </row>
        <row r="85">
          <cell r="A85" t="str">
            <v xml:space="preserve">      36105000</v>
          </cell>
        </row>
        <row r="86">
          <cell r="A86" t="str">
            <v xml:space="preserve">         36105100</v>
          </cell>
        </row>
        <row r="87">
          <cell r="A87" t="str">
            <v xml:space="preserve">         36105200</v>
          </cell>
        </row>
        <row r="88">
          <cell r="A88" t="str">
            <v xml:space="preserve">         36105300</v>
          </cell>
        </row>
        <row r="89">
          <cell r="A89" t="str">
            <v xml:space="preserve">      36106000</v>
          </cell>
        </row>
        <row r="90">
          <cell r="A90" t="str">
            <v xml:space="preserve">         36106050</v>
          </cell>
        </row>
        <row r="91">
          <cell r="A91" t="str">
            <v xml:space="preserve">         36106100</v>
          </cell>
        </row>
        <row r="92">
          <cell r="A92" t="str">
            <v xml:space="preserve">         36106200</v>
          </cell>
        </row>
        <row r="93">
          <cell r="A93" t="str">
            <v xml:space="preserve">         36106300</v>
          </cell>
        </row>
        <row r="94">
          <cell r="A94" t="str">
            <v xml:space="preserve">         36106400</v>
          </cell>
        </row>
        <row r="95">
          <cell r="A95" t="str">
            <v xml:space="preserve">   36200000</v>
          </cell>
        </row>
        <row r="96">
          <cell r="A96" t="str">
            <v xml:space="preserve">      36201000</v>
          </cell>
        </row>
        <row r="97">
          <cell r="A97" t="str">
            <v xml:space="preserve">         36201010</v>
          </cell>
        </row>
        <row r="98">
          <cell r="A98" t="str">
            <v xml:space="preserve">         36201020</v>
          </cell>
        </row>
        <row r="99">
          <cell r="A99" t="str">
            <v xml:space="preserve">         36201030</v>
          </cell>
        </row>
        <row r="100">
          <cell r="A100" t="str">
            <v xml:space="preserve">      36202000</v>
          </cell>
        </row>
        <row r="101">
          <cell r="A101" t="str">
            <v xml:space="preserve">      36203000</v>
          </cell>
        </row>
        <row r="102">
          <cell r="A102" t="str">
            <v xml:space="preserve">      36204000</v>
          </cell>
        </row>
        <row r="103">
          <cell r="A103" t="str">
            <v xml:space="preserve">      36205000</v>
          </cell>
        </row>
        <row r="104">
          <cell r="A104" t="str">
            <v xml:space="preserve">      36206000</v>
          </cell>
        </row>
        <row r="105">
          <cell r="A105" t="str">
            <v xml:space="preserve">   36300000</v>
          </cell>
        </row>
        <row r="106">
          <cell r="A106" t="str">
            <v xml:space="preserve">   36400000</v>
          </cell>
        </row>
        <row r="107">
          <cell r="A107" t="str">
            <v xml:space="preserve">   36400001</v>
          </cell>
        </row>
        <row r="108">
          <cell r="A108" t="str">
            <v xml:space="preserve">   36500000</v>
          </cell>
        </row>
        <row r="109">
          <cell r="A109" t="str">
            <v xml:space="preserve">      36501000</v>
          </cell>
        </row>
        <row r="110">
          <cell r="A110" t="str">
            <v xml:space="preserve">      36502000</v>
          </cell>
        </row>
        <row r="111">
          <cell r="A111" t="str">
            <v xml:space="preserve">      36503000</v>
          </cell>
        </row>
        <row r="112">
          <cell r="A112" t="str">
            <v xml:space="preserve">      36504000</v>
          </cell>
        </row>
        <row r="113">
          <cell r="A113" t="str">
            <v xml:space="preserve">      36505000</v>
          </cell>
        </row>
        <row r="114">
          <cell r="A114" t="str">
            <v xml:space="preserve">      36506000</v>
          </cell>
        </row>
        <row r="115">
          <cell r="A115" t="str">
            <v xml:space="preserve">      36507000</v>
          </cell>
        </row>
        <row r="116">
          <cell r="A116" t="str">
            <v xml:space="preserve">      36508000</v>
          </cell>
        </row>
        <row r="117">
          <cell r="A117" t="str">
            <v xml:space="preserve">   36600000</v>
          </cell>
        </row>
        <row r="118">
          <cell r="A118" t="str">
            <v xml:space="preserve">      36601000</v>
          </cell>
        </row>
        <row r="119">
          <cell r="A119" t="str">
            <v xml:space="preserve">   36700000</v>
          </cell>
        </row>
        <row r="120">
          <cell r="A120" t="str">
            <v xml:space="preserve">   36900006</v>
          </cell>
        </row>
        <row r="122">
          <cell r="C122">
            <v>37300000</v>
          </cell>
          <cell r="D122">
            <v>36300000</v>
          </cell>
          <cell r="E122">
            <v>36400001</v>
          </cell>
          <cell r="F122">
            <v>37400000</v>
          </cell>
          <cell r="J122">
            <v>37300000</v>
          </cell>
          <cell r="K122">
            <v>36300000</v>
          </cell>
          <cell r="L122">
            <v>36400001</v>
          </cell>
          <cell r="M122">
            <v>37400000</v>
          </cell>
        </row>
        <row r="123">
          <cell r="A123" t="str">
            <v>HC04</v>
          </cell>
        </row>
        <row r="124">
          <cell r="A124" t="str">
            <v>HC16</v>
          </cell>
        </row>
        <row r="125">
          <cell r="A125" t="str">
            <v>HC19</v>
          </cell>
        </row>
        <row r="126">
          <cell r="A126" t="str">
            <v>HC51</v>
          </cell>
        </row>
        <row r="127">
          <cell r="A127" t="str">
            <v>HC52</v>
          </cell>
        </row>
        <row r="128">
          <cell r="A128" t="str">
            <v>HC60</v>
          </cell>
        </row>
        <row r="129">
          <cell r="A129" t="str">
            <v>HC64</v>
          </cell>
        </row>
        <row r="130">
          <cell r="A130" t="str">
            <v>HC65</v>
          </cell>
        </row>
        <row r="131">
          <cell r="A131" t="str">
            <v>HC66</v>
          </cell>
        </row>
        <row r="132">
          <cell r="A132" t="str">
            <v>HC67</v>
          </cell>
        </row>
        <row r="133">
          <cell r="A133" t="str">
            <v>HC71</v>
          </cell>
        </row>
        <row r="134">
          <cell r="A134" t="str">
            <v>HC72</v>
          </cell>
        </row>
        <row r="135">
          <cell r="A135" t="str">
            <v>HC73</v>
          </cell>
        </row>
        <row r="136">
          <cell r="A136" t="str">
            <v>HC74</v>
          </cell>
        </row>
        <row r="137">
          <cell r="A137" t="str">
            <v>HC75</v>
          </cell>
        </row>
        <row r="138">
          <cell r="A138" t="str">
            <v>HC76</v>
          </cell>
        </row>
        <row r="139">
          <cell r="A139" t="str">
            <v>HC79</v>
          </cell>
        </row>
      </sheetData>
      <sheetData sheetId="2" refreshError="1"/>
      <sheetData sheetId="3" refreshError="1"/>
      <sheetData sheetId="4" refreshError="1"/>
      <sheetData sheetId="5" refreshError="1"/>
      <sheetData sheetId="6" refreshError="1"/>
      <sheetData sheetId="7" refreshError="1"/>
      <sheetData sheetId="8" refreshError="1">
        <row r="39">
          <cell r="A39" t="str">
            <v>X</v>
          </cell>
          <cell r="B39" t="str">
            <v>X</v>
          </cell>
          <cell r="C39" t="str">
            <v>X</v>
          </cell>
          <cell r="D39" t="str">
            <v>X</v>
          </cell>
          <cell r="F39" t="str">
            <v>X</v>
          </cell>
          <cell r="G39" t="str">
            <v>X</v>
          </cell>
          <cell r="H39" t="str">
            <v>X</v>
          </cell>
          <cell r="J39" t="str">
            <v>X</v>
          </cell>
          <cell r="K39" t="str">
            <v>X</v>
          </cell>
          <cell r="M39" t="str">
            <v>X</v>
          </cell>
          <cell r="N39" t="str">
            <v>X</v>
          </cell>
          <cell r="O39" t="str">
            <v>X</v>
          </cell>
          <cell r="P39" t="str">
            <v>X</v>
          </cell>
          <cell r="Q39" t="str">
            <v>X</v>
          </cell>
          <cell r="S39" t="str">
            <v>X</v>
          </cell>
          <cell r="T39" t="str">
            <v>X</v>
          </cell>
          <cell r="U39" t="str">
            <v>X</v>
          </cell>
          <cell r="W39" t="str">
            <v>X</v>
          </cell>
        </row>
      </sheetData>
      <sheetData sheetId="9" refreshError="1"/>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CUENTARESULT"/>
      <sheetName val="ctaresmem"/>
      <sheetName val="Sheet1"/>
      <sheetName val="BALANCEPESETAS"/>
      <sheetName val="CUENTARESULTPTS"/>
      <sheetName val="CTARESMEMPESETAS"/>
      <sheetName val="sapactivexlhiddensheet"/>
      <sheetName val="R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9">
          <cell r="A39" t="str">
            <v>X</v>
          </cell>
          <cell r="B39" t="str">
            <v>X</v>
          </cell>
          <cell r="C39" t="str">
            <v>X</v>
          </cell>
        </row>
      </sheetData>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Weight"/>
      <sheetName val="INV"/>
      <sheetName val="Rem"/>
      <sheetName val="PP"/>
      <sheetName val="Sales"/>
      <sheetName val="IS"/>
      <sheetName val="IRC"/>
      <sheetName val="Balanço_orç"/>
      <sheetName val="PF"/>
      <sheetName val="FECHO"/>
      <sheetName val="Tables"/>
      <sheetName val="Graphs"/>
      <sheetName val="Interes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
      <sheetName val="Intro"/>
      <sheetName val="Fact"/>
      <sheetName val="Análise"/>
      <sheetName val="Sugestões"/>
      <sheetName val="TVCF"/>
    </sheetNames>
    <sheetDataSet>
      <sheetData sheetId="0">
        <row r="3">
          <cell r="C3" t="str">
            <v>MAT</v>
          </cell>
          <cell r="D3" t="str">
            <v>AT</v>
          </cell>
          <cell r="E3" t="str">
            <v>MT 3H</v>
          </cell>
          <cell r="F3" t="str">
            <v>MT</v>
          </cell>
          <cell r="G3" t="str">
            <v>BTE</v>
          </cell>
        </row>
        <row r="5">
          <cell r="B5" t="str">
            <v>TFlu</v>
          </cell>
          <cell r="C5">
            <v>89.44</v>
          </cell>
          <cell r="D5">
            <v>89.74</v>
          </cell>
          <cell r="F5">
            <v>48.2</v>
          </cell>
          <cell r="G5">
            <v>26.72</v>
          </cell>
        </row>
        <row r="6">
          <cell r="B6" t="str">
            <v>TFmu</v>
          </cell>
          <cell r="D6">
            <v>89.74</v>
          </cell>
          <cell r="F6">
            <v>48.2</v>
          </cell>
          <cell r="G6">
            <v>26.72</v>
          </cell>
        </row>
        <row r="7">
          <cell r="B7" t="str">
            <v>TFcu</v>
          </cell>
          <cell r="D7">
            <v>89.74</v>
          </cell>
          <cell r="F7">
            <v>48.2</v>
          </cell>
        </row>
        <row r="10">
          <cell r="B10" t="str">
            <v>Pplu</v>
          </cell>
          <cell r="C10">
            <v>5.08</v>
          </cell>
          <cell r="D10">
            <v>4.8250000000000002</v>
          </cell>
          <cell r="F10">
            <v>6.9950000000000001</v>
          </cell>
          <cell r="G10">
            <v>14.237</v>
          </cell>
        </row>
        <row r="11">
          <cell r="B11" t="str">
            <v>PClu</v>
          </cell>
          <cell r="C11">
            <v>0.56999999999999995</v>
          </cell>
          <cell r="D11">
            <v>0.70699999999999996</v>
          </cell>
          <cell r="F11">
            <v>1.2050000000000001</v>
          </cell>
          <cell r="G11">
            <v>1.0780000000000001</v>
          </cell>
        </row>
        <row r="13">
          <cell r="B13" t="str">
            <v>Ppmu</v>
          </cell>
          <cell r="D13">
            <v>4.5759999999999996</v>
          </cell>
          <cell r="F13">
            <v>7.49</v>
          </cell>
          <cell r="G13">
            <v>9.3710000000000004</v>
          </cell>
        </row>
        <row r="14">
          <cell r="B14" t="str">
            <v>PCmu</v>
          </cell>
          <cell r="D14">
            <v>0.503</v>
          </cell>
          <cell r="F14">
            <v>1.0189999999999999</v>
          </cell>
          <cell r="G14">
            <v>0.40799999999999997</v>
          </cell>
        </row>
        <row r="16">
          <cell r="B16" t="str">
            <v>Ppcu</v>
          </cell>
          <cell r="D16">
            <v>12.601000000000001</v>
          </cell>
          <cell r="F16">
            <v>12.574</v>
          </cell>
        </row>
        <row r="17">
          <cell r="B17" t="str">
            <v>PCcu</v>
          </cell>
          <cell r="D17">
            <v>0.27400000000000002</v>
          </cell>
          <cell r="F17">
            <v>0.377</v>
          </cell>
        </row>
        <row r="21">
          <cell r="B21" t="str">
            <v>Wp_ilu</v>
          </cell>
          <cell r="C21">
            <v>7.2400000000000006E-2</v>
          </cell>
          <cell r="D21">
            <v>7.5999999999999998E-2</v>
          </cell>
          <cell r="F21">
            <v>0.1007</v>
          </cell>
          <cell r="G21">
            <v>0.1188</v>
          </cell>
        </row>
        <row r="22">
          <cell r="B22" t="str">
            <v>Wc_ilu</v>
          </cell>
          <cell r="C22">
            <v>5.4800000000000001E-2</v>
          </cell>
          <cell r="D22">
            <v>5.8900000000000001E-2</v>
          </cell>
          <cell r="F22">
            <v>7.3400000000000007E-2</v>
          </cell>
          <cell r="G22">
            <v>8.1900000000000001E-2</v>
          </cell>
        </row>
        <row r="23">
          <cell r="B23" t="str">
            <v>Wvn_ilu</v>
          </cell>
          <cell r="C23">
            <v>3.5400000000000001E-2</v>
          </cell>
          <cell r="D23">
            <v>3.9300000000000002E-2</v>
          </cell>
          <cell r="F23">
            <v>4.6399999999999997E-2</v>
          </cell>
          <cell r="G23">
            <v>5.0099999999999999E-2</v>
          </cell>
        </row>
        <row r="24">
          <cell r="B24" t="str">
            <v>Wsv_ilu</v>
          </cell>
          <cell r="C24">
            <v>3.3000000000000002E-2</v>
          </cell>
          <cell r="D24">
            <v>3.6799999999999999E-2</v>
          </cell>
          <cell r="F24">
            <v>4.3400000000000001E-2</v>
          </cell>
        </row>
        <row r="26">
          <cell r="B26" t="str">
            <v>Wp_iilu</v>
          </cell>
          <cell r="C26">
            <v>7.2700000000000001E-2</v>
          </cell>
          <cell r="D26">
            <v>7.6100000000000001E-2</v>
          </cell>
          <cell r="F26">
            <v>0.10440000000000001</v>
          </cell>
          <cell r="G26">
            <v>0.1188</v>
          </cell>
        </row>
        <row r="27">
          <cell r="B27" t="str">
            <v>Wc_iilu</v>
          </cell>
          <cell r="C27">
            <v>5.7000000000000002E-2</v>
          </cell>
          <cell r="D27">
            <v>6.1199999999999997E-2</v>
          </cell>
          <cell r="F27">
            <v>7.5499999999999998E-2</v>
          </cell>
          <cell r="G27">
            <v>8.1900000000000001E-2</v>
          </cell>
        </row>
        <row r="28">
          <cell r="B28" t="str">
            <v>Wvn_iilu</v>
          </cell>
          <cell r="C28">
            <v>3.7699999999999997E-2</v>
          </cell>
          <cell r="D28">
            <v>4.1599999999999998E-2</v>
          </cell>
          <cell r="F28">
            <v>4.8300000000000003E-2</v>
          </cell>
          <cell r="G28">
            <v>5.0099999999999999E-2</v>
          </cell>
        </row>
        <row r="29">
          <cell r="B29" t="str">
            <v>Wsv_iilu</v>
          </cell>
          <cell r="C29">
            <v>3.5200000000000002E-2</v>
          </cell>
          <cell r="D29">
            <v>3.8899999999999997E-2</v>
          </cell>
          <cell r="F29">
            <v>4.4900000000000002E-2</v>
          </cell>
        </row>
        <row r="31">
          <cell r="B31" t="str">
            <v>Wp_iiilu</v>
          </cell>
          <cell r="C31">
            <v>7.2700000000000001E-2</v>
          </cell>
          <cell r="D31">
            <v>7.6100000000000001E-2</v>
          </cell>
          <cell r="F31">
            <v>0.10440000000000001</v>
          </cell>
          <cell r="G31">
            <v>0.1188</v>
          </cell>
        </row>
        <row r="32">
          <cell r="B32" t="str">
            <v>Wc_iiilu</v>
          </cell>
          <cell r="C32">
            <v>5.7000000000000002E-2</v>
          </cell>
          <cell r="D32">
            <v>6.1199999999999997E-2</v>
          </cell>
          <cell r="F32">
            <v>7.5499999999999998E-2</v>
          </cell>
          <cell r="G32">
            <v>8.1900000000000001E-2</v>
          </cell>
        </row>
        <row r="33">
          <cell r="B33" t="str">
            <v>Wvn_iiilu</v>
          </cell>
          <cell r="C33">
            <v>3.7699999999999997E-2</v>
          </cell>
          <cell r="D33">
            <v>4.1599999999999998E-2</v>
          </cell>
          <cell r="F33">
            <v>4.8300000000000003E-2</v>
          </cell>
          <cell r="G33">
            <v>5.0099999999999999E-2</v>
          </cell>
        </row>
        <row r="34">
          <cell r="B34" t="str">
            <v>Wsv_iiilu</v>
          </cell>
          <cell r="C34">
            <v>3.5200000000000002E-2</v>
          </cell>
          <cell r="D34">
            <v>3.8899999999999997E-2</v>
          </cell>
          <cell r="F34">
            <v>4.4900000000000002E-2</v>
          </cell>
        </row>
        <row r="36">
          <cell r="B36" t="str">
            <v>Wp_ivlu</v>
          </cell>
          <cell r="C36">
            <v>7.2400000000000006E-2</v>
          </cell>
          <cell r="D36">
            <v>7.5999999999999998E-2</v>
          </cell>
          <cell r="F36">
            <v>0.1007</v>
          </cell>
          <cell r="G36">
            <v>0.1188</v>
          </cell>
        </row>
        <row r="37">
          <cell r="B37" t="str">
            <v>Wc_ivlu</v>
          </cell>
          <cell r="C37">
            <v>5.4800000000000001E-2</v>
          </cell>
          <cell r="D37">
            <v>5.8900000000000001E-2</v>
          </cell>
          <cell r="F37">
            <v>7.3400000000000007E-2</v>
          </cell>
          <cell r="G37">
            <v>8.1900000000000001E-2</v>
          </cell>
        </row>
        <row r="38">
          <cell r="B38" t="str">
            <v>Wvn_ivlu</v>
          </cell>
          <cell r="C38">
            <v>3.5400000000000001E-2</v>
          </cell>
          <cell r="D38">
            <v>3.9300000000000002E-2</v>
          </cell>
          <cell r="F38">
            <v>4.6399999999999997E-2</v>
          </cell>
          <cell r="G38">
            <v>5.0099999999999999E-2</v>
          </cell>
        </row>
        <row r="39">
          <cell r="B39" t="str">
            <v>Wsv_ivlu</v>
          </cell>
          <cell r="C39">
            <v>3.3000000000000002E-2</v>
          </cell>
          <cell r="D39">
            <v>3.6799999999999999E-2</v>
          </cell>
          <cell r="F39">
            <v>4.3400000000000001E-2</v>
          </cell>
        </row>
        <row r="42">
          <cell r="B42" t="str">
            <v>Wp_imu</v>
          </cell>
          <cell r="D42">
            <v>9.1499999999999998E-2</v>
          </cell>
          <cell r="F42">
            <v>0.1072</v>
          </cell>
          <cell r="G42">
            <v>0.18509999999999999</v>
          </cell>
        </row>
        <row r="43">
          <cell r="B43" t="str">
            <v>Wc_imu</v>
          </cell>
          <cell r="D43">
            <v>6.1199999999999997E-2</v>
          </cell>
          <cell r="F43">
            <v>7.6100000000000001E-2</v>
          </cell>
          <cell r="G43">
            <v>9.2799999999999994E-2</v>
          </cell>
        </row>
        <row r="44">
          <cell r="B44" t="str">
            <v>Wvn_imu</v>
          </cell>
          <cell r="D44">
            <v>4.24E-2</v>
          </cell>
          <cell r="F44">
            <v>4.7199999999999999E-2</v>
          </cell>
          <cell r="G44">
            <v>5.79E-2</v>
          </cell>
        </row>
        <row r="45">
          <cell r="B45" t="str">
            <v>Wsv_imu</v>
          </cell>
          <cell r="D45">
            <v>3.9699999999999999E-2</v>
          </cell>
          <cell r="F45">
            <v>4.4299999999999999E-2</v>
          </cell>
        </row>
        <row r="47">
          <cell r="B47" t="str">
            <v>Wp_iimu</v>
          </cell>
          <cell r="D47">
            <v>9.3799999999999994E-2</v>
          </cell>
          <cell r="F47">
            <v>0.114</v>
          </cell>
          <cell r="G47">
            <v>0.18509999999999999</v>
          </cell>
        </row>
        <row r="48">
          <cell r="B48" t="str">
            <v>Wc_iimu</v>
          </cell>
          <cell r="D48">
            <v>6.3700000000000007E-2</v>
          </cell>
          <cell r="F48">
            <v>7.6499999999999999E-2</v>
          </cell>
          <cell r="G48">
            <v>9.2799999999999994E-2</v>
          </cell>
        </row>
        <row r="49">
          <cell r="B49" t="str">
            <v>Wvn_iimu</v>
          </cell>
          <cell r="D49">
            <v>4.36E-2</v>
          </cell>
          <cell r="F49">
            <v>0.05</v>
          </cell>
          <cell r="G49">
            <v>5.79E-2</v>
          </cell>
        </row>
        <row r="50">
          <cell r="B50" t="str">
            <v>Wsv_iimu</v>
          </cell>
          <cell r="D50">
            <v>4.0300000000000002E-2</v>
          </cell>
          <cell r="F50">
            <v>4.65E-2</v>
          </cell>
        </row>
        <row r="52">
          <cell r="B52" t="str">
            <v>Wp_iiimu</v>
          </cell>
          <cell r="D52">
            <v>9.3799999999999994E-2</v>
          </cell>
          <cell r="F52">
            <v>0.114</v>
          </cell>
          <cell r="G52">
            <v>0.18509999999999999</v>
          </cell>
        </row>
        <row r="53">
          <cell r="B53" t="str">
            <v>Wc_iiimu</v>
          </cell>
          <cell r="D53">
            <v>6.3700000000000007E-2</v>
          </cell>
          <cell r="F53">
            <v>7.6499999999999999E-2</v>
          </cell>
          <cell r="G53">
            <v>9.2799999999999994E-2</v>
          </cell>
        </row>
        <row r="54">
          <cell r="B54" t="str">
            <v>Wvn_iiimu</v>
          </cell>
          <cell r="D54">
            <v>4.36E-2</v>
          </cell>
          <cell r="F54">
            <v>0.05</v>
          </cell>
          <cell r="G54">
            <v>5.79E-2</v>
          </cell>
        </row>
        <row r="55">
          <cell r="B55" t="str">
            <v>Wsv_iiimu</v>
          </cell>
          <cell r="D55">
            <v>4.0300000000000002E-2</v>
          </cell>
          <cell r="F55">
            <v>4.65E-2</v>
          </cell>
        </row>
        <row r="57">
          <cell r="B57" t="str">
            <v>Wp_ivmu</v>
          </cell>
          <cell r="D57">
            <v>9.1499999999999998E-2</v>
          </cell>
          <cell r="F57">
            <v>0.1072</v>
          </cell>
          <cell r="G57">
            <v>0.18509999999999999</v>
          </cell>
        </row>
        <row r="58">
          <cell r="B58" t="str">
            <v>Wc_ivmu</v>
          </cell>
          <cell r="D58">
            <v>6.1199999999999997E-2</v>
          </cell>
          <cell r="F58">
            <v>7.6100000000000001E-2</v>
          </cell>
          <cell r="G58">
            <v>9.2799999999999994E-2</v>
          </cell>
        </row>
        <row r="59">
          <cell r="B59" t="str">
            <v>Wvn_ivmu</v>
          </cell>
          <cell r="D59">
            <v>4.24E-2</v>
          </cell>
          <cell r="F59">
            <v>4.7199999999999999E-2</v>
          </cell>
          <cell r="G59">
            <v>5.79E-2</v>
          </cell>
        </row>
        <row r="60">
          <cell r="B60" t="str">
            <v>Wsv_ivmu</v>
          </cell>
          <cell r="D60">
            <v>3.9699999999999999E-2</v>
          </cell>
          <cell r="F60">
            <v>4.4299999999999999E-2</v>
          </cell>
        </row>
        <row r="63">
          <cell r="B63" t="str">
            <v>Wp_icu</v>
          </cell>
          <cell r="D63">
            <v>0.1198</v>
          </cell>
          <cell r="F63">
            <v>0.1825</v>
          </cell>
        </row>
        <row r="64">
          <cell r="B64" t="str">
            <v>Wc_icu</v>
          </cell>
          <cell r="D64">
            <v>7.3300000000000004E-2</v>
          </cell>
          <cell r="F64">
            <v>8.5999999999999993E-2</v>
          </cell>
        </row>
        <row r="65">
          <cell r="B65" t="str">
            <v>Wvn_icu</v>
          </cell>
          <cell r="D65">
            <v>4.3700000000000003E-2</v>
          </cell>
          <cell r="F65">
            <v>5.3400000000000003E-2</v>
          </cell>
        </row>
        <row r="66">
          <cell r="B66" t="str">
            <v>Wsv_icu</v>
          </cell>
          <cell r="D66">
            <v>4.1000000000000002E-2</v>
          </cell>
          <cell r="F66">
            <v>0.05</v>
          </cell>
        </row>
        <row r="68">
          <cell r="B68" t="str">
            <v>Wp_iicu</v>
          </cell>
          <cell r="D68">
            <v>0.1201</v>
          </cell>
          <cell r="F68">
            <v>0.18260000000000001</v>
          </cell>
        </row>
        <row r="69">
          <cell r="B69" t="str">
            <v>Wc_iicu</v>
          </cell>
          <cell r="D69">
            <v>7.2900000000000006E-2</v>
          </cell>
          <cell r="F69">
            <v>8.5999999999999993E-2</v>
          </cell>
        </row>
        <row r="70">
          <cell r="B70" t="str">
            <v>Wvn_iicu</v>
          </cell>
          <cell r="D70">
            <v>4.4999999999999998E-2</v>
          </cell>
          <cell r="F70">
            <v>5.3400000000000003E-2</v>
          </cell>
        </row>
        <row r="71">
          <cell r="B71" t="str">
            <v>Wsv_iicu</v>
          </cell>
          <cell r="D71">
            <v>4.1500000000000002E-2</v>
          </cell>
          <cell r="F71">
            <v>0.05</v>
          </cell>
        </row>
        <row r="73">
          <cell r="B73" t="str">
            <v>Wp_iiicu</v>
          </cell>
          <cell r="D73">
            <v>0.1201</v>
          </cell>
          <cell r="F73">
            <v>0.18260000000000001</v>
          </cell>
        </row>
        <row r="74">
          <cell r="B74" t="str">
            <v>Wc_iiicu</v>
          </cell>
          <cell r="D74">
            <v>7.2900000000000006E-2</v>
          </cell>
          <cell r="F74">
            <v>8.5999999999999993E-2</v>
          </cell>
        </row>
        <row r="75">
          <cell r="B75" t="str">
            <v>Wvn_iiicu</v>
          </cell>
          <cell r="D75">
            <v>4.4999999999999998E-2</v>
          </cell>
          <cell r="F75">
            <v>5.3400000000000003E-2</v>
          </cell>
        </row>
        <row r="76">
          <cell r="B76" t="str">
            <v>Wsv_iiicu</v>
          </cell>
          <cell r="D76">
            <v>4.1500000000000002E-2</v>
          </cell>
          <cell r="F76">
            <v>0.05</v>
          </cell>
        </row>
        <row r="78">
          <cell r="B78" t="str">
            <v>Wp_ivcu</v>
          </cell>
          <cell r="D78">
            <v>0.1198</v>
          </cell>
          <cell r="F78">
            <v>0.1825</v>
          </cell>
        </row>
        <row r="79">
          <cell r="B79" t="str">
            <v>Wc_ivcu</v>
          </cell>
          <cell r="D79">
            <v>7.3300000000000004E-2</v>
          </cell>
          <cell r="F79">
            <v>8.5999999999999993E-2</v>
          </cell>
        </row>
        <row r="80">
          <cell r="B80" t="str">
            <v>Wvn_ivcu</v>
          </cell>
          <cell r="D80">
            <v>4.3700000000000003E-2</v>
          </cell>
          <cell r="F80">
            <v>5.3400000000000003E-2</v>
          </cell>
        </row>
        <row r="81">
          <cell r="B81" t="str">
            <v>Wsv_ivcu</v>
          </cell>
          <cell r="D81">
            <v>4.1000000000000002E-2</v>
          </cell>
          <cell r="F81">
            <v>0.05</v>
          </cell>
        </row>
        <row r="83">
          <cell r="B83" t="str">
            <v>Wq_ind</v>
          </cell>
          <cell r="C83">
            <v>1.52E-2</v>
          </cell>
          <cell r="D83">
            <v>1.55E-2</v>
          </cell>
          <cell r="F83">
            <v>1.6899999999999998E-2</v>
          </cell>
          <cell r="G83">
            <v>1.9699999999999999E-2</v>
          </cell>
        </row>
        <row r="84">
          <cell r="B84" t="str">
            <v>Wq_cap</v>
          </cell>
          <cell r="C84">
            <v>1.1299999999999999E-2</v>
          </cell>
          <cell r="D84">
            <v>1.1599999999999999E-2</v>
          </cell>
          <cell r="F84">
            <v>1.2699999999999999E-2</v>
          </cell>
          <cell r="G84">
            <v>1.4999999999999999E-2</v>
          </cell>
        </row>
      </sheetData>
      <sheetData sheetId="1" refreshError="1"/>
      <sheetData sheetId="2" refreshError="1"/>
      <sheetData sheetId="3" refreshError="1"/>
      <sheetData sheetId="4" refreshError="1"/>
      <sheetData sheetId="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TD Distribuição"/>
      <sheetName val="Rel geral"/>
      <sheetName val="RC"/>
      <sheetName val="RC f"/>
      <sheetName val="RC (2)"/>
      <sheetName val="Rel geral (2)"/>
      <sheetName val="DSD-2005_por_concelho"/>
    </sheetNames>
    <sheetDataSet>
      <sheetData sheetId="0"/>
      <sheetData sheetId="1"/>
      <sheetData sheetId="2"/>
      <sheetData sheetId="3"/>
      <sheetData sheetId="4"/>
      <sheetData sheetId="5"/>
      <sheetData sheetId="6"/>
      <sheetData sheetId="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fitToPage="1"/>
  </sheetPr>
  <dimension ref="A1:O3619"/>
  <sheetViews>
    <sheetView zoomScale="85" workbookViewId="0">
      <pane xSplit="2" ySplit="3" topLeftCell="C985" activePane="bottomRight" state="frozen"/>
      <selection activeCell="K269" sqref="K269"/>
      <selection pane="topRight" activeCell="K269" sqref="K269"/>
      <selection pane="bottomLeft" activeCell="K269" sqref="K269"/>
      <selection pane="bottomRight" activeCell="K269" sqref="K269"/>
    </sheetView>
  </sheetViews>
  <sheetFormatPr defaultColWidth="9.109375" defaultRowHeight="13.2" outlineLevelRow="2"/>
  <cols>
    <col min="1" max="1" width="12.33203125" style="29" customWidth="1"/>
    <col min="2" max="2" width="49" style="29" customWidth="1"/>
    <col min="3" max="3" width="14.5546875" style="54" customWidth="1"/>
    <col min="4" max="4" width="0.109375" style="54" customWidth="1"/>
    <col min="5" max="5" width="13.5546875" style="54" customWidth="1"/>
    <col min="6" max="6" width="3.6640625" style="63" customWidth="1"/>
    <col min="7" max="7" width="13.5546875" style="54" customWidth="1"/>
    <col min="8" max="8" width="3.33203125" style="54" customWidth="1"/>
    <col min="9" max="9" width="16.44140625" style="55" customWidth="1"/>
    <col min="10" max="10" width="13.5546875" style="54" bestFit="1" customWidth="1"/>
    <col min="11" max="12" width="10.88671875" style="56" bestFit="1" customWidth="1"/>
    <col min="13" max="13" width="12.6640625" style="54" bestFit="1" customWidth="1"/>
    <col min="14" max="14" width="10.88671875" style="54" bestFit="1" customWidth="1"/>
    <col min="15" max="15" width="9.88671875" style="54" bestFit="1" customWidth="1"/>
    <col min="16" max="16384" width="9.109375" style="54"/>
  </cols>
  <sheetData>
    <row r="1" spans="1:12">
      <c r="A1" s="1788" t="s">
        <v>4408</v>
      </c>
      <c r="B1" s="1788"/>
      <c r="C1" s="1788"/>
      <c r="D1" s="1788"/>
      <c r="E1" s="1788"/>
      <c r="F1" s="1788"/>
      <c r="G1" s="1788"/>
    </row>
    <row r="2" spans="1:12">
      <c r="A2" s="26" t="s">
        <v>162</v>
      </c>
      <c r="B2" s="26"/>
      <c r="F2" s="57"/>
      <c r="K2" s="58"/>
      <c r="L2" s="58"/>
    </row>
    <row r="3" spans="1:12" ht="27" customHeight="1">
      <c r="A3" s="27"/>
      <c r="B3" s="27"/>
      <c r="C3" s="59" t="s">
        <v>2744</v>
      </c>
      <c r="D3" s="59" t="s">
        <v>2745</v>
      </c>
      <c r="E3" s="59" t="s">
        <v>2746</v>
      </c>
      <c r="F3" s="60"/>
      <c r="G3" s="59" t="s">
        <v>2747</v>
      </c>
      <c r="I3" s="61" t="s">
        <v>2749</v>
      </c>
      <c r="J3" s="62" t="s">
        <v>2750</v>
      </c>
      <c r="K3" s="58"/>
      <c r="L3" s="58" t="s">
        <v>2751</v>
      </c>
    </row>
    <row r="4" spans="1:12">
      <c r="A4" s="28" t="s">
        <v>169</v>
      </c>
      <c r="B4" s="43"/>
      <c r="K4" s="64"/>
      <c r="L4" s="64"/>
    </row>
    <row r="5" spans="1:12">
      <c r="K5" s="64"/>
      <c r="L5" s="64"/>
    </row>
    <row r="6" spans="1:12" outlineLevel="1">
      <c r="A6" s="65" t="s">
        <v>170</v>
      </c>
      <c r="B6" s="34" t="s">
        <v>5420</v>
      </c>
      <c r="C6" s="66">
        <f>C7</f>
        <v>213774318.66</v>
      </c>
      <c r="E6" s="66"/>
      <c r="G6" s="66">
        <f>C6+E6</f>
        <v>213774318.66</v>
      </c>
      <c r="I6" s="67">
        <v>213774318.66</v>
      </c>
      <c r="J6" s="68">
        <f>I6-G6</f>
        <v>0</v>
      </c>
      <c r="K6" s="64"/>
      <c r="L6" s="64">
        <v>0</v>
      </c>
    </row>
    <row r="7" spans="1:12" hidden="1" outlineLevel="2">
      <c r="A7" s="30">
        <v>4205000000</v>
      </c>
      <c r="B7" s="44" t="s">
        <v>549</v>
      </c>
      <c r="C7" s="69">
        <v>213774318.66</v>
      </c>
      <c r="E7" s="69"/>
      <c r="G7" s="69">
        <f t="shared" ref="G7:G70" si="0">C7+E7</f>
        <v>213774318.66</v>
      </c>
      <c r="I7" s="67">
        <v>0</v>
      </c>
      <c r="J7" s="68">
        <f t="shared" ref="J7:J70" si="1">I7-G7</f>
        <v>-213774318.66</v>
      </c>
      <c r="K7" s="64"/>
      <c r="L7" s="64" t="s">
        <v>170</v>
      </c>
    </row>
    <row r="8" spans="1:12" outlineLevel="1" collapsed="1">
      <c r="A8" s="65" t="s">
        <v>171</v>
      </c>
      <c r="B8" s="34" t="s">
        <v>5421</v>
      </c>
      <c r="C8" s="66">
        <f>C9</f>
        <v>9645702.5399999898</v>
      </c>
      <c r="E8" s="66"/>
      <c r="G8" s="66">
        <f t="shared" si="0"/>
        <v>9645702.5399999898</v>
      </c>
      <c r="I8" s="67">
        <v>9645702.5399999991</v>
      </c>
      <c r="J8" s="68">
        <f t="shared" si="1"/>
        <v>0</v>
      </c>
      <c r="K8" s="64"/>
      <c r="L8" s="64">
        <v>0</v>
      </c>
    </row>
    <row r="9" spans="1:12" hidden="1" outlineLevel="2">
      <c r="A9" s="30">
        <v>4207000000</v>
      </c>
      <c r="B9" s="44" t="s">
        <v>550</v>
      </c>
      <c r="C9" s="69">
        <v>9645702.5399999898</v>
      </c>
      <c r="E9" s="69"/>
      <c r="G9" s="69">
        <f t="shared" si="0"/>
        <v>9645702.5399999898</v>
      </c>
      <c r="I9" s="67">
        <v>0</v>
      </c>
      <c r="J9" s="68">
        <f t="shared" si="1"/>
        <v>-9645702.5399999898</v>
      </c>
      <c r="K9" s="64"/>
      <c r="L9" s="64" t="s">
        <v>171</v>
      </c>
    </row>
    <row r="10" spans="1:12" outlineLevel="1" collapsed="1">
      <c r="A10" s="65" t="s">
        <v>172</v>
      </c>
      <c r="B10" s="34" t="s">
        <v>5422</v>
      </c>
      <c r="C10" s="66">
        <f>C11</f>
        <v>16928708.260000002</v>
      </c>
      <c r="E10" s="66"/>
      <c r="G10" s="66">
        <f t="shared" si="0"/>
        <v>16928708.260000002</v>
      </c>
      <c r="I10" s="67">
        <v>16928708.260000002</v>
      </c>
      <c r="J10" s="68">
        <f t="shared" si="1"/>
        <v>0</v>
      </c>
      <c r="K10" s="64"/>
      <c r="L10" s="64">
        <v>0</v>
      </c>
    </row>
    <row r="11" spans="1:12" hidden="1" outlineLevel="2">
      <c r="A11" s="30">
        <v>4210000000</v>
      </c>
      <c r="B11" s="44" t="s">
        <v>551</v>
      </c>
      <c r="C11" s="69">
        <v>16928708.260000002</v>
      </c>
      <c r="E11" s="69"/>
      <c r="G11" s="69">
        <f t="shared" si="0"/>
        <v>16928708.260000002</v>
      </c>
      <c r="I11" s="67">
        <v>0</v>
      </c>
      <c r="J11" s="68">
        <f t="shared" si="1"/>
        <v>-16928708.260000002</v>
      </c>
      <c r="K11" s="64"/>
      <c r="L11" s="64" t="s">
        <v>172</v>
      </c>
    </row>
    <row r="12" spans="1:12" outlineLevel="1" collapsed="1">
      <c r="A12" s="65" t="s">
        <v>173</v>
      </c>
      <c r="B12" s="34" t="s">
        <v>5423</v>
      </c>
      <c r="C12" s="66">
        <f>C13</f>
        <v>148101947.889999</v>
      </c>
      <c r="E12" s="66"/>
      <c r="G12" s="66">
        <f t="shared" si="0"/>
        <v>148101947.889999</v>
      </c>
      <c r="I12" s="67">
        <v>148101947.88999999</v>
      </c>
      <c r="J12" s="68">
        <f t="shared" si="1"/>
        <v>9.8347663879394531E-7</v>
      </c>
      <c r="K12" s="64"/>
      <c r="L12" s="64">
        <v>0</v>
      </c>
    </row>
    <row r="13" spans="1:12" hidden="1" outlineLevel="2">
      <c r="A13" s="30">
        <v>4220000000</v>
      </c>
      <c r="B13" s="44" t="s">
        <v>552</v>
      </c>
      <c r="C13" s="69">
        <v>148101947.889999</v>
      </c>
      <c r="E13" s="69"/>
      <c r="G13" s="69">
        <f t="shared" si="0"/>
        <v>148101947.889999</v>
      </c>
      <c r="I13" s="67">
        <v>0</v>
      </c>
      <c r="J13" s="68">
        <f t="shared" si="1"/>
        <v>-148101947.889999</v>
      </c>
      <c r="K13" s="64"/>
      <c r="L13" s="64" t="s">
        <v>173</v>
      </c>
    </row>
    <row r="14" spans="1:12" outlineLevel="1" collapsed="1">
      <c r="A14" s="65" t="s">
        <v>174</v>
      </c>
      <c r="B14" s="34" t="s">
        <v>5424</v>
      </c>
      <c r="C14" s="66">
        <f>C15</f>
        <v>0</v>
      </c>
      <c r="E14" s="66"/>
      <c r="G14" s="66">
        <f t="shared" si="0"/>
        <v>0</v>
      </c>
      <c r="I14" s="67">
        <v>0</v>
      </c>
      <c r="J14" s="68">
        <f t="shared" si="1"/>
        <v>0</v>
      </c>
      <c r="K14" s="64"/>
      <c r="L14" s="64">
        <v>0</v>
      </c>
    </row>
    <row r="15" spans="1:12" hidden="1" outlineLevel="2">
      <c r="A15" s="30">
        <v>4231110000</v>
      </c>
      <c r="B15" s="44" t="s">
        <v>553</v>
      </c>
      <c r="C15" s="69">
        <v>0</v>
      </c>
      <c r="E15" s="69"/>
      <c r="G15" s="69">
        <f t="shared" si="0"/>
        <v>0</v>
      </c>
      <c r="I15" s="67">
        <v>0</v>
      </c>
      <c r="J15" s="68">
        <f t="shared" si="1"/>
        <v>0</v>
      </c>
      <c r="K15" s="64"/>
      <c r="L15" s="64" t="s">
        <v>174</v>
      </c>
    </row>
    <row r="16" spans="1:12" hidden="1" outlineLevel="2">
      <c r="A16" s="30">
        <v>4231110099</v>
      </c>
      <c r="B16" s="44" t="s">
        <v>554</v>
      </c>
      <c r="C16" s="69">
        <v>0</v>
      </c>
      <c r="E16" s="69"/>
      <c r="G16" s="69">
        <f t="shared" si="0"/>
        <v>0</v>
      </c>
      <c r="I16" s="67">
        <v>0</v>
      </c>
      <c r="J16" s="68">
        <f t="shared" si="1"/>
        <v>0</v>
      </c>
      <c r="K16" s="64"/>
      <c r="L16" s="64" t="s">
        <v>174</v>
      </c>
    </row>
    <row r="17" spans="1:12" outlineLevel="1" collapsed="1">
      <c r="A17" s="65" t="s">
        <v>175</v>
      </c>
      <c r="B17" s="34" t="s">
        <v>5425</v>
      </c>
      <c r="C17" s="66">
        <f>C18+C19</f>
        <v>0</v>
      </c>
      <c r="E17" s="66"/>
      <c r="G17" s="66">
        <f t="shared" si="0"/>
        <v>0</v>
      </c>
      <c r="I17" s="67">
        <v>0</v>
      </c>
      <c r="J17" s="68">
        <f t="shared" si="1"/>
        <v>0</v>
      </c>
      <c r="K17" s="64"/>
      <c r="L17" s="64">
        <v>0</v>
      </c>
    </row>
    <row r="18" spans="1:12" hidden="1" outlineLevel="2">
      <c r="A18" s="30">
        <v>4231120000</v>
      </c>
      <c r="B18" s="44" t="s">
        <v>555</v>
      </c>
      <c r="C18" s="69">
        <v>0</v>
      </c>
      <c r="E18" s="69"/>
      <c r="G18" s="69">
        <f t="shared" si="0"/>
        <v>0</v>
      </c>
      <c r="I18" s="67">
        <v>0</v>
      </c>
      <c r="J18" s="68">
        <f t="shared" si="1"/>
        <v>0</v>
      </c>
      <c r="K18" s="64"/>
      <c r="L18" s="64" t="s">
        <v>175</v>
      </c>
    </row>
    <row r="19" spans="1:12" hidden="1" outlineLevel="2">
      <c r="A19" s="30">
        <v>4231120099</v>
      </c>
      <c r="B19" s="44" t="s">
        <v>556</v>
      </c>
      <c r="C19" s="69">
        <v>0</v>
      </c>
      <c r="E19" s="69"/>
      <c r="G19" s="69">
        <f t="shared" si="0"/>
        <v>0</v>
      </c>
      <c r="I19" s="67">
        <v>0</v>
      </c>
      <c r="J19" s="68">
        <f t="shared" si="1"/>
        <v>0</v>
      </c>
      <c r="K19" s="64"/>
      <c r="L19" s="64" t="s">
        <v>175</v>
      </c>
    </row>
    <row r="20" spans="1:12" outlineLevel="1" collapsed="1">
      <c r="A20" s="65" t="s">
        <v>176</v>
      </c>
      <c r="B20" s="34" t="s">
        <v>5426</v>
      </c>
      <c r="C20" s="66">
        <f>C21</f>
        <v>0</v>
      </c>
      <c r="E20" s="66"/>
      <c r="G20" s="66">
        <f t="shared" si="0"/>
        <v>0</v>
      </c>
      <c r="I20" s="67">
        <v>0</v>
      </c>
      <c r="J20" s="68">
        <f t="shared" si="1"/>
        <v>0</v>
      </c>
      <c r="K20" s="64"/>
      <c r="L20" s="64">
        <v>0</v>
      </c>
    </row>
    <row r="21" spans="1:12" hidden="1" outlineLevel="2">
      <c r="A21" s="30">
        <v>4231130000</v>
      </c>
      <c r="B21" s="44" t="s">
        <v>557</v>
      </c>
      <c r="C21" s="69">
        <v>0</v>
      </c>
      <c r="E21" s="69"/>
      <c r="G21" s="69">
        <f t="shared" si="0"/>
        <v>0</v>
      </c>
      <c r="I21" s="67">
        <v>0</v>
      </c>
      <c r="J21" s="68">
        <f t="shared" si="1"/>
        <v>0</v>
      </c>
      <c r="K21" s="64"/>
      <c r="L21" s="64" t="s">
        <v>176</v>
      </c>
    </row>
    <row r="22" spans="1:12" outlineLevel="1" collapsed="1">
      <c r="A22" s="65" t="s">
        <v>177</v>
      </c>
      <c r="B22" s="34" t="s">
        <v>5427</v>
      </c>
      <c r="C22" s="66">
        <f>C23</f>
        <v>0</v>
      </c>
      <c r="E22" s="66"/>
      <c r="G22" s="66">
        <f t="shared" si="0"/>
        <v>0</v>
      </c>
      <c r="I22" s="67">
        <v>0</v>
      </c>
      <c r="J22" s="68">
        <f t="shared" si="1"/>
        <v>0</v>
      </c>
      <c r="K22" s="64"/>
      <c r="L22" s="64">
        <v>0</v>
      </c>
    </row>
    <row r="23" spans="1:12" hidden="1" outlineLevel="2">
      <c r="A23" s="30">
        <v>4231180000</v>
      </c>
      <c r="B23" s="44" t="s">
        <v>558</v>
      </c>
      <c r="C23" s="69">
        <v>0</v>
      </c>
      <c r="E23" s="69"/>
      <c r="G23" s="69">
        <f t="shared" si="0"/>
        <v>0</v>
      </c>
      <c r="I23" s="67">
        <v>0</v>
      </c>
      <c r="J23" s="68">
        <f t="shared" si="1"/>
        <v>0</v>
      </c>
      <c r="K23" s="64"/>
      <c r="L23" s="64" t="s">
        <v>177</v>
      </c>
    </row>
    <row r="24" spans="1:12" outlineLevel="1" collapsed="1">
      <c r="A24" s="65" t="s">
        <v>178</v>
      </c>
      <c r="B24" s="34" t="s">
        <v>5428</v>
      </c>
      <c r="C24" s="66">
        <f>C25</f>
        <v>0</v>
      </c>
      <c r="E24" s="66"/>
      <c r="G24" s="66">
        <f t="shared" si="0"/>
        <v>0</v>
      </c>
      <c r="I24" s="67">
        <v>0</v>
      </c>
      <c r="J24" s="68">
        <f t="shared" si="1"/>
        <v>0</v>
      </c>
      <c r="K24" s="64"/>
      <c r="L24" s="64">
        <v>0</v>
      </c>
    </row>
    <row r="25" spans="1:12" hidden="1" outlineLevel="2">
      <c r="A25" s="30">
        <v>4231140000</v>
      </c>
      <c r="B25" s="44" t="s">
        <v>559</v>
      </c>
      <c r="C25" s="69">
        <v>0</v>
      </c>
      <c r="E25" s="69"/>
      <c r="G25" s="69">
        <f t="shared" si="0"/>
        <v>0</v>
      </c>
      <c r="I25" s="67">
        <v>0</v>
      </c>
      <c r="J25" s="68">
        <f t="shared" si="1"/>
        <v>0</v>
      </c>
      <c r="K25" s="64"/>
      <c r="L25" s="64" t="s">
        <v>178</v>
      </c>
    </row>
    <row r="26" spans="1:12" outlineLevel="1" collapsed="1">
      <c r="A26" s="65" t="s">
        <v>179</v>
      </c>
      <c r="B26" s="34" t="s">
        <v>5429</v>
      </c>
      <c r="C26" s="66">
        <f>C27</f>
        <v>0</v>
      </c>
      <c r="E26" s="66"/>
      <c r="G26" s="66">
        <f t="shared" si="0"/>
        <v>0</v>
      </c>
      <c r="I26" s="67">
        <v>0</v>
      </c>
      <c r="J26" s="68">
        <f t="shared" si="1"/>
        <v>0</v>
      </c>
      <c r="K26" s="64"/>
      <c r="L26" s="64">
        <v>0</v>
      </c>
    </row>
    <row r="27" spans="1:12" hidden="1" outlineLevel="2">
      <c r="A27" s="30">
        <v>4231210000</v>
      </c>
      <c r="B27" s="44" t="s">
        <v>560</v>
      </c>
      <c r="C27" s="69">
        <v>0</v>
      </c>
      <c r="E27" s="69"/>
      <c r="G27" s="69">
        <f t="shared" si="0"/>
        <v>0</v>
      </c>
      <c r="I27" s="67">
        <v>0</v>
      </c>
      <c r="J27" s="68">
        <f t="shared" si="1"/>
        <v>0</v>
      </c>
      <c r="K27" s="64"/>
      <c r="L27" s="64" t="s">
        <v>179</v>
      </c>
    </row>
    <row r="28" spans="1:12" outlineLevel="1" collapsed="1">
      <c r="A28" s="65" t="s">
        <v>180</v>
      </c>
      <c r="B28" s="34" t="s">
        <v>5430</v>
      </c>
      <c r="C28" s="66">
        <f>C29</f>
        <v>0</v>
      </c>
      <c r="E28" s="66"/>
      <c r="G28" s="66">
        <f t="shared" si="0"/>
        <v>0</v>
      </c>
      <c r="I28" s="67">
        <v>0</v>
      </c>
      <c r="J28" s="68">
        <f t="shared" si="1"/>
        <v>0</v>
      </c>
      <c r="K28" s="64"/>
      <c r="L28" s="64">
        <v>0</v>
      </c>
    </row>
    <row r="29" spans="1:12" hidden="1" outlineLevel="2">
      <c r="A29" s="30">
        <v>4231220000</v>
      </c>
      <c r="B29" s="44" t="s">
        <v>561</v>
      </c>
      <c r="C29" s="69">
        <v>0</v>
      </c>
      <c r="E29" s="69"/>
      <c r="G29" s="69">
        <f t="shared" si="0"/>
        <v>0</v>
      </c>
      <c r="I29" s="67">
        <v>0</v>
      </c>
      <c r="J29" s="68">
        <f t="shared" si="1"/>
        <v>0</v>
      </c>
      <c r="K29" s="64"/>
      <c r="L29" s="64" t="s">
        <v>180</v>
      </c>
    </row>
    <row r="30" spans="1:12" outlineLevel="1" collapsed="1">
      <c r="A30" s="65" t="s">
        <v>181</v>
      </c>
      <c r="B30" s="34" t="s">
        <v>5431</v>
      </c>
      <c r="C30" s="66">
        <f>C31</f>
        <v>0</v>
      </c>
      <c r="E30" s="66"/>
      <c r="G30" s="66">
        <f t="shared" si="0"/>
        <v>0</v>
      </c>
      <c r="I30" s="67">
        <v>0</v>
      </c>
      <c r="J30" s="68">
        <f t="shared" si="1"/>
        <v>0</v>
      </c>
      <c r="K30" s="64"/>
      <c r="L30" s="64">
        <v>0</v>
      </c>
    </row>
    <row r="31" spans="1:12" hidden="1" outlineLevel="2">
      <c r="A31" s="30">
        <v>4231240000</v>
      </c>
      <c r="B31" s="44" t="s">
        <v>562</v>
      </c>
      <c r="C31" s="69">
        <v>0</v>
      </c>
      <c r="E31" s="69"/>
      <c r="G31" s="69">
        <f t="shared" si="0"/>
        <v>0</v>
      </c>
      <c r="I31" s="67">
        <v>0</v>
      </c>
      <c r="J31" s="68">
        <f t="shared" si="1"/>
        <v>0</v>
      </c>
      <c r="K31" s="64"/>
      <c r="L31" s="64" t="s">
        <v>181</v>
      </c>
    </row>
    <row r="32" spans="1:12" outlineLevel="1" collapsed="1">
      <c r="A32" s="65" t="s">
        <v>182</v>
      </c>
      <c r="B32" s="34" t="s">
        <v>5432</v>
      </c>
      <c r="C32" s="66">
        <f>C33</f>
        <v>0</v>
      </c>
      <c r="E32" s="66"/>
      <c r="G32" s="66">
        <f t="shared" si="0"/>
        <v>0</v>
      </c>
      <c r="I32" s="67">
        <v>0</v>
      </c>
      <c r="J32" s="68">
        <f t="shared" si="1"/>
        <v>0</v>
      </c>
      <c r="K32" s="64"/>
      <c r="L32" s="64">
        <v>0</v>
      </c>
    </row>
    <row r="33" spans="1:12" hidden="1" outlineLevel="2">
      <c r="A33" s="30">
        <v>4231250000</v>
      </c>
      <c r="B33" s="44" t="s">
        <v>563</v>
      </c>
      <c r="C33" s="69">
        <v>0</v>
      </c>
      <c r="E33" s="69"/>
      <c r="G33" s="69">
        <f t="shared" si="0"/>
        <v>0</v>
      </c>
      <c r="I33" s="67">
        <v>0</v>
      </c>
      <c r="J33" s="68">
        <f t="shared" si="1"/>
        <v>0</v>
      </c>
      <c r="K33" s="64"/>
      <c r="L33" s="64" t="s">
        <v>182</v>
      </c>
    </row>
    <row r="34" spans="1:12" outlineLevel="1" collapsed="1">
      <c r="A34" s="65" t="s">
        <v>183</v>
      </c>
      <c r="B34" s="34" t="s">
        <v>5433</v>
      </c>
      <c r="C34" s="66">
        <f>C35</f>
        <v>0</v>
      </c>
      <c r="E34" s="66"/>
      <c r="G34" s="66">
        <f t="shared" si="0"/>
        <v>0</v>
      </c>
      <c r="I34" s="67">
        <v>0</v>
      </c>
      <c r="J34" s="68">
        <f t="shared" si="1"/>
        <v>0</v>
      </c>
      <c r="K34" s="64"/>
      <c r="L34" s="64">
        <v>0</v>
      </c>
    </row>
    <row r="35" spans="1:12" hidden="1" outlineLevel="2">
      <c r="A35" s="30">
        <v>4231260000</v>
      </c>
      <c r="B35" s="44" t="s">
        <v>564</v>
      </c>
      <c r="C35" s="69">
        <v>0</v>
      </c>
      <c r="E35" s="69"/>
      <c r="G35" s="69">
        <f t="shared" si="0"/>
        <v>0</v>
      </c>
      <c r="I35" s="67">
        <v>0</v>
      </c>
      <c r="J35" s="68">
        <f t="shared" si="1"/>
        <v>0</v>
      </c>
      <c r="K35" s="64"/>
      <c r="L35" s="64" t="s">
        <v>183</v>
      </c>
    </row>
    <row r="36" spans="1:12" outlineLevel="1" collapsed="1">
      <c r="A36" s="65" t="s">
        <v>184</v>
      </c>
      <c r="B36" s="34" t="s">
        <v>5434</v>
      </c>
      <c r="C36" s="66">
        <f>C37</f>
        <v>0</v>
      </c>
      <c r="E36" s="66"/>
      <c r="G36" s="66">
        <f t="shared" si="0"/>
        <v>0</v>
      </c>
      <c r="I36" s="67">
        <v>0</v>
      </c>
      <c r="J36" s="68">
        <f t="shared" si="1"/>
        <v>0</v>
      </c>
      <c r="K36" s="64"/>
      <c r="L36" s="64">
        <v>0</v>
      </c>
    </row>
    <row r="37" spans="1:12" hidden="1" outlineLevel="2">
      <c r="A37" s="30">
        <v>4231290000</v>
      </c>
      <c r="B37" s="44" t="s">
        <v>565</v>
      </c>
      <c r="C37" s="69">
        <v>0</v>
      </c>
      <c r="E37" s="69"/>
      <c r="G37" s="69">
        <f t="shared" si="0"/>
        <v>0</v>
      </c>
      <c r="I37" s="67">
        <v>0</v>
      </c>
      <c r="J37" s="68">
        <f t="shared" si="1"/>
        <v>0</v>
      </c>
      <c r="K37" s="64"/>
      <c r="L37" s="64" t="s">
        <v>184</v>
      </c>
    </row>
    <row r="38" spans="1:12" outlineLevel="1" collapsed="1">
      <c r="A38" s="65" t="s">
        <v>185</v>
      </c>
      <c r="B38" s="34" t="s">
        <v>5435</v>
      </c>
      <c r="C38" s="66">
        <f>C39</f>
        <v>2176156657.5999899</v>
      </c>
      <c r="E38" s="66"/>
      <c r="G38" s="66">
        <f t="shared" si="0"/>
        <v>2176156657.5999899</v>
      </c>
      <c r="I38" s="67">
        <v>2176156657.5999999</v>
      </c>
      <c r="J38" s="68">
        <f t="shared" si="1"/>
        <v>1.0013580322265625E-5</v>
      </c>
      <c r="K38" s="64"/>
      <c r="L38" s="64">
        <v>0</v>
      </c>
    </row>
    <row r="39" spans="1:12" hidden="1" outlineLevel="2">
      <c r="A39" s="30">
        <v>4231310000</v>
      </c>
      <c r="B39" s="44" t="s">
        <v>566</v>
      </c>
      <c r="C39" s="69">
        <v>2176156657.5999899</v>
      </c>
      <c r="E39" s="69"/>
      <c r="G39" s="69">
        <f t="shared" si="0"/>
        <v>2176156657.5999899</v>
      </c>
      <c r="I39" s="67">
        <v>0</v>
      </c>
      <c r="J39" s="68">
        <f t="shared" si="1"/>
        <v>-2176156657.5999899</v>
      </c>
      <c r="K39" s="64"/>
      <c r="L39" s="64" t="s">
        <v>185</v>
      </c>
    </row>
    <row r="40" spans="1:12" outlineLevel="1" collapsed="1">
      <c r="A40" s="65" t="s">
        <v>186</v>
      </c>
      <c r="B40" s="34" t="s">
        <v>5436</v>
      </c>
      <c r="C40" s="66">
        <f>C41</f>
        <v>2880121876.6199899</v>
      </c>
      <c r="E40" s="66"/>
      <c r="G40" s="66">
        <f t="shared" si="0"/>
        <v>2880121876.6199899</v>
      </c>
      <c r="I40" s="67">
        <v>2880121876.6199999</v>
      </c>
      <c r="J40" s="68">
        <f t="shared" si="1"/>
        <v>1.0013580322265625E-5</v>
      </c>
      <c r="K40" s="64"/>
      <c r="L40" s="64">
        <v>0</v>
      </c>
    </row>
    <row r="41" spans="1:12" hidden="1" outlineLevel="2">
      <c r="A41" s="30">
        <v>4231320000</v>
      </c>
      <c r="B41" s="44" t="s">
        <v>567</v>
      </c>
      <c r="C41" s="69">
        <v>2880121876.6199899</v>
      </c>
      <c r="E41" s="69"/>
      <c r="G41" s="69">
        <f t="shared" si="0"/>
        <v>2880121876.6199899</v>
      </c>
      <c r="I41" s="67">
        <v>0</v>
      </c>
      <c r="J41" s="68">
        <f t="shared" si="1"/>
        <v>-2880121876.6199899</v>
      </c>
      <c r="K41" s="64"/>
      <c r="L41" s="64" t="s">
        <v>186</v>
      </c>
    </row>
    <row r="42" spans="1:12" outlineLevel="1" collapsed="1">
      <c r="A42" s="65" t="s">
        <v>187</v>
      </c>
      <c r="B42" s="34" t="s">
        <v>5437</v>
      </c>
      <c r="C42" s="66">
        <f>C43</f>
        <v>5956036653.4300003</v>
      </c>
      <c r="E42" s="66">
        <f>E43</f>
        <v>-776289993.69749999</v>
      </c>
      <c r="G42" s="66">
        <f t="shared" si="0"/>
        <v>5179746659.7325001</v>
      </c>
      <c r="I42" s="67">
        <v>5179746659.4300003</v>
      </c>
      <c r="J42" s="68">
        <f t="shared" si="1"/>
        <v>-0.30249977111816406</v>
      </c>
      <c r="K42" s="64"/>
      <c r="L42" s="64">
        <v>0</v>
      </c>
    </row>
    <row r="43" spans="1:12" hidden="1" outlineLevel="2">
      <c r="A43" s="30">
        <v>4231330000</v>
      </c>
      <c r="B43" s="44" t="s">
        <v>568</v>
      </c>
      <c r="C43" s="69">
        <v>5956036653.4300003</v>
      </c>
      <c r="E43" s="69">
        <v>-776289993.69749999</v>
      </c>
      <c r="G43" s="69">
        <f t="shared" si="0"/>
        <v>5179746659.7325001</v>
      </c>
      <c r="I43" s="67">
        <v>0</v>
      </c>
      <c r="J43" s="68">
        <f t="shared" si="1"/>
        <v>-5179746659.7325001</v>
      </c>
      <c r="K43" s="64"/>
      <c r="L43" s="64" t="s">
        <v>187</v>
      </c>
    </row>
    <row r="44" spans="1:12" outlineLevel="1" collapsed="1">
      <c r="A44" s="65" t="s">
        <v>188</v>
      </c>
      <c r="B44" s="34" t="s">
        <v>5438</v>
      </c>
      <c r="C44" s="66">
        <f>C45</f>
        <v>701848657.67999899</v>
      </c>
      <c r="E44" s="66"/>
      <c r="G44" s="66">
        <f t="shared" si="0"/>
        <v>701848657.67999899</v>
      </c>
      <c r="I44" s="67">
        <v>701848657.67999995</v>
      </c>
      <c r="J44" s="68">
        <f t="shared" si="1"/>
        <v>9.5367431640625E-7</v>
      </c>
      <c r="K44" s="64"/>
      <c r="L44" s="64">
        <v>0</v>
      </c>
    </row>
    <row r="45" spans="1:12" hidden="1" outlineLevel="2">
      <c r="A45" s="30">
        <v>4231340000</v>
      </c>
      <c r="B45" s="44" t="s">
        <v>569</v>
      </c>
      <c r="C45" s="69">
        <v>701848657.67999899</v>
      </c>
      <c r="E45" s="69"/>
      <c r="G45" s="69">
        <f t="shared" si="0"/>
        <v>701848657.67999899</v>
      </c>
      <c r="I45" s="67">
        <v>0</v>
      </c>
      <c r="J45" s="68">
        <f t="shared" si="1"/>
        <v>-701848657.67999899</v>
      </c>
      <c r="K45" s="64"/>
      <c r="L45" s="64" t="s">
        <v>188</v>
      </c>
    </row>
    <row r="46" spans="1:12" outlineLevel="1" collapsed="1">
      <c r="A46" s="65" t="s">
        <v>189</v>
      </c>
      <c r="B46" s="34" t="s">
        <v>5439</v>
      </c>
      <c r="C46" s="66">
        <f>C47</f>
        <v>328217818.29000002</v>
      </c>
      <c r="E46" s="66"/>
      <c r="G46" s="66">
        <f t="shared" si="0"/>
        <v>328217818.29000002</v>
      </c>
      <c r="I46" s="67">
        <v>328217818.29000002</v>
      </c>
      <c r="J46" s="68">
        <f t="shared" si="1"/>
        <v>0</v>
      </c>
      <c r="K46" s="64"/>
      <c r="L46" s="64">
        <v>0</v>
      </c>
    </row>
    <row r="47" spans="1:12" hidden="1" outlineLevel="2">
      <c r="A47" s="30">
        <v>4231350000</v>
      </c>
      <c r="B47" s="44" t="s">
        <v>570</v>
      </c>
      <c r="C47" s="69">
        <v>328217818.29000002</v>
      </c>
      <c r="E47" s="69"/>
      <c r="G47" s="69">
        <f t="shared" si="0"/>
        <v>328217818.29000002</v>
      </c>
      <c r="I47" s="67">
        <v>0</v>
      </c>
      <c r="J47" s="68">
        <f t="shared" si="1"/>
        <v>-328217818.29000002</v>
      </c>
      <c r="K47" s="64"/>
      <c r="L47" s="64" t="s">
        <v>189</v>
      </c>
    </row>
    <row r="48" spans="1:12" outlineLevel="1" collapsed="1">
      <c r="A48" s="65" t="s">
        <v>190</v>
      </c>
      <c r="B48" s="34" t="s">
        <v>5440</v>
      </c>
      <c r="C48" s="66">
        <f>C49</f>
        <v>6237353.6100000003</v>
      </c>
      <c r="E48" s="66"/>
      <c r="G48" s="66">
        <f t="shared" si="0"/>
        <v>6237353.6100000003</v>
      </c>
      <c r="I48" s="67">
        <v>6237353.6100000003</v>
      </c>
      <c r="J48" s="68">
        <f t="shared" si="1"/>
        <v>0</v>
      </c>
      <c r="K48" s="64"/>
      <c r="L48" s="64">
        <v>0</v>
      </c>
    </row>
    <row r="49" spans="1:12" hidden="1" outlineLevel="2">
      <c r="A49" s="30">
        <v>4231390000</v>
      </c>
      <c r="B49" s="44" t="s">
        <v>571</v>
      </c>
      <c r="C49" s="69">
        <v>6237353.6100000003</v>
      </c>
      <c r="E49" s="69"/>
      <c r="G49" s="69">
        <f t="shared" si="0"/>
        <v>6237353.6100000003</v>
      </c>
      <c r="I49" s="67">
        <v>0</v>
      </c>
      <c r="J49" s="68">
        <f t="shared" si="1"/>
        <v>-6237353.6100000003</v>
      </c>
      <c r="K49" s="64"/>
      <c r="L49" s="64" t="s">
        <v>190</v>
      </c>
    </row>
    <row r="50" spans="1:12" outlineLevel="1" collapsed="1">
      <c r="A50" s="65" t="s">
        <v>191</v>
      </c>
      <c r="B50" s="34" t="s">
        <v>5441</v>
      </c>
      <c r="C50" s="66">
        <f>C51</f>
        <v>0</v>
      </c>
      <c r="E50" s="66"/>
      <c r="G50" s="66">
        <f t="shared" si="0"/>
        <v>0</v>
      </c>
      <c r="I50" s="67">
        <v>0</v>
      </c>
      <c r="J50" s="68">
        <f t="shared" si="1"/>
        <v>0</v>
      </c>
      <c r="K50" s="64"/>
      <c r="L50" s="64">
        <v>0</v>
      </c>
    </row>
    <row r="51" spans="1:12" hidden="1" outlineLevel="2">
      <c r="A51" s="30">
        <v>4232110000</v>
      </c>
      <c r="B51" s="44" t="s">
        <v>572</v>
      </c>
      <c r="C51" s="69">
        <v>0</v>
      </c>
      <c r="E51" s="69"/>
      <c r="G51" s="69">
        <f t="shared" si="0"/>
        <v>0</v>
      </c>
      <c r="I51" s="67">
        <v>0</v>
      </c>
      <c r="J51" s="68">
        <f t="shared" si="1"/>
        <v>0</v>
      </c>
      <c r="K51" s="64"/>
      <c r="L51" s="64" t="s">
        <v>191</v>
      </c>
    </row>
    <row r="52" spans="1:12" outlineLevel="1" collapsed="1">
      <c r="A52" s="65" t="s">
        <v>192</v>
      </c>
      <c r="B52" s="34" t="s">
        <v>5442</v>
      </c>
      <c r="C52" s="66">
        <f>SUM(C53:C54)</f>
        <v>0</v>
      </c>
      <c r="E52" s="66"/>
      <c r="G52" s="66">
        <f t="shared" si="0"/>
        <v>0</v>
      </c>
      <c r="I52" s="67">
        <v>0</v>
      </c>
      <c r="J52" s="68">
        <f t="shared" si="1"/>
        <v>0</v>
      </c>
      <c r="K52" s="64"/>
      <c r="L52" s="64">
        <v>0</v>
      </c>
    </row>
    <row r="53" spans="1:12" hidden="1" outlineLevel="2">
      <c r="A53" s="30">
        <v>4235100000</v>
      </c>
      <c r="B53" s="44" t="s">
        <v>573</v>
      </c>
      <c r="C53" s="69">
        <v>0</v>
      </c>
      <c r="E53" s="69"/>
      <c r="G53" s="69">
        <f t="shared" si="0"/>
        <v>0</v>
      </c>
      <c r="I53" s="67">
        <v>0</v>
      </c>
      <c r="J53" s="68">
        <f t="shared" si="1"/>
        <v>0</v>
      </c>
      <c r="K53" s="64"/>
      <c r="L53" s="64" t="s">
        <v>192</v>
      </c>
    </row>
    <row r="54" spans="1:12" hidden="1" outlineLevel="2">
      <c r="A54" s="30">
        <v>4235200000</v>
      </c>
      <c r="B54" s="44" t="s">
        <v>574</v>
      </c>
      <c r="C54" s="69">
        <v>0</v>
      </c>
      <c r="E54" s="69"/>
      <c r="G54" s="69">
        <f t="shared" si="0"/>
        <v>0</v>
      </c>
      <c r="I54" s="67">
        <v>0</v>
      </c>
      <c r="J54" s="68">
        <f t="shared" si="1"/>
        <v>0</v>
      </c>
      <c r="K54" s="64"/>
      <c r="L54" s="64" t="s">
        <v>192</v>
      </c>
    </row>
    <row r="55" spans="1:12" outlineLevel="1" collapsed="1">
      <c r="A55" s="65" t="s">
        <v>193</v>
      </c>
      <c r="B55" s="34" t="s">
        <v>5443</v>
      </c>
      <c r="C55" s="66">
        <f>C56</f>
        <v>0</v>
      </c>
      <c r="E55" s="66"/>
      <c r="G55" s="66">
        <f t="shared" si="0"/>
        <v>0</v>
      </c>
      <c r="I55" s="67">
        <v>0</v>
      </c>
      <c r="J55" s="68">
        <f t="shared" si="1"/>
        <v>0</v>
      </c>
      <c r="K55" s="64"/>
      <c r="L55" s="64">
        <v>0</v>
      </c>
    </row>
    <row r="56" spans="1:12" hidden="1" outlineLevel="2">
      <c r="A56" s="30">
        <v>4236100000</v>
      </c>
      <c r="B56" s="44" t="s">
        <v>575</v>
      </c>
      <c r="C56" s="69">
        <v>0</v>
      </c>
      <c r="E56" s="69"/>
      <c r="G56" s="69">
        <f t="shared" si="0"/>
        <v>0</v>
      </c>
      <c r="I56" s="67">
        <v>0</v>
      </c>
      <c r="J56" s="68">
        <f t="shared" si="1"/>
        <v>0</v>
      </c>
      <c r="K56" s="64"/>
      <c r="L56" s="64" t="s">
        <v>193</v>
      </c>
    </row>
    <row r="57" spans="1:12" outlineLevel="1" collapsed="1">
      <c r="A57" s="65" t="s">
        <v>194</v>
      </c>
      <c r="B57" s="34" t="s">
        <v>5444</v>
      </c>
      <c r="C57" s="66">
        <f>C58</f>
        <v>0</v>
      </c>
      <c r="E57" s="66"/>
      <c r="G57" s="66">
        <f t="shared" si="0"/>
        <v>0</v>
      </c>
      <c r="I57" s="67">
        <v>0</v>
      </c>
      <c r="J57" s="68">
        <f t="shared" si="1"/>
        <v>0</v>
      </c>
      <c r="K57" s="64"/>
      <c r="L57" s="64">
        <v>0</v>
      </c>
    </row>
    <row r="58" spans="1:12" hidden="1" outlineLevel="2">
      <c r="A58" s="30">
        <v>4236200000</v>
      </c>
      <c r="B58" s="44" t="s">
        <v>576</v>
      </c>
      <c r="C58" s="69">
        <v>0</v>
      </c>
      <c r="E58" s="69"/>
      <c r="G58" s="69">
        <f t="shared" si="0"/>
        <v>0</v>
      </c>
      <c r="I58" s="67">
        <v>0</v>
      </c>
      <c r="J58" s="68">
        <f t="shared" si="1"/>
        <v>0</v>
      </c>
      <c r="K58" s="64"/>
      <c r="L58" s="64" t="s">
        <v>194</v>
      </c>
    </row>
    <row r="59" spans="1:12" outlineLevel="1" collapsed="1">
      <c r="A59" s="65" t="s">
        <v>195</v>
      </c>
      <c r="B59" s="34" t="s">
        <v>5445</v>
      </c>
      <c r="C59" s="66">
        <f>C60</f>
        <v>0</v>
      </c>
      <c r="E59" s="66"/>
      <c r="G59" s="66">
        <f t="shared" si="0"/>
        <v>0</v>
      </c>
      <c r="I59" s="67">
        <v>0</v>
      </c>
      <c r="J59" s="68">
        <f t="shared" si="1"/>
        <v>0</v>
      </c>
      <c r="K59" s="64"/>
      <c r="L59" s="64">
        <v>0</v>
      </c>
    </row>
    <row r="60" spans="1:12" hidden="1" outlineLevel="2">
      <c r="A60" s="30">
        <v>4236300000</v>
      </c>
      <c r="B60" s="44" t="s">
        <v>577</v>
      </c>
      <c r="C60" s="69">
        <v>0</v>
      </c>
      <c r="E60" s="69"/>
      <c r="G60" s="69">
        <f t="shared" si="0"/>
        <v>0</v>
      </c>
      <c r="I60" s="67">
        <v>0</v>
      </c>
      <c r="J60" s="68">
        <f t="shared" si="1"/>
        <v>0</v>
      </c>
      <c r="K60" s="64"/>
      <c r="L60" s="64" t="s">
        <v>195</v>
      </c>
    </row>
    <row r="61" spans="1:12" outlineLevel="1" collapsed="1">
      <c r="A61" s="65" t="s">
        <v>196</v>
      </c>
      <c r="B61" s="34" t="s">
        <v>5446</v>
      </c>
      <c r="C61" s="66">
        <f>C62</f>
        <v>0</v>
      </c>
      <c r="E61" s="66"/>
      <c r="G61" s="66">
        <f t="shared" si="0"/>
        <v>0</v>
      </c>
      <c r="I61" s="67">
        <v>0</v>
      </c>
      <c r="J61" s="68">
        <f t="shared" si="1"/>
        <v>0</v>
      </c>
      <c r="K61" s="64"/>
      <c r="L61" s="64">
        <v>0</v>
      </c>
    </row>
    <row r="62" spans="1:12" hidden="1" outlineLevel="2">
      <c r="A62" s="30">
        <v>4236400000</v>
      </c>
      <c r="B62" s="44" t="s">
        <v>578</v>
      </c>
      <c r="C62" s="69">
        <v>0</v>
      </c>
      <c r="E62" s="69"/>
      <c r="G62" s="69">
        <f t="shared" si="0"/>
        <v>0</v>
      </c>
      <c r="I62" s="67">
        <v>0</v>
      </c>
      <c r="J62" s="68">
        <f t="shared" si="1"/>
        <v>0</v>
      </c>
      <c r="K62" s="64"/>
      <c r="L62" s="64" t="s">
        <v>196</v>
      </c>
    </row>
    <row r="63" spans="1:12" outlineLevel="1" collapsed="1">
      <c r="A63" s="65" t="s">
        <v>197</v>
      </c>
      <c r="B63" s="34" t="s">
        <v>5447</v>
      </c>
      <c r="C63" s="66">
        <f>C64</f>
        <v>8047743.6100000003</v>
      </c>
      <c r="E63" s="66"/>
      <c r="G63" s="66">
        <f t="shared" si="0"/>
        <v>8047743.6100000003</v>
      </c>
      <c r="I63" s="67">
        <v>8047743.6100000003</v>
      </c>
      <c r="J63" s="68">
        <f t="shared" si="1"/>
        <v>0</v>
      </c>
      <c r="K63" s="64"/>
      <c r="L63" s="64">
        <v>0</v>
      </c>
    </row>
    <row r="64" spans="1:12" hidden="1" outlineLevel="2">
      <c r="A64" s="30">
        <v>4239000000</v>
      </c>
      <c r="B64" s="44" t="s">
        <v>579</v>
      </c>
      <c r="C64" s="69">
        <v>8047743.6100000003</v>
      </c>
      <c r="E64" s="69"/>
      <c r="G64" s="69">
        <f t="shared" si="0"/>
        <v>8047743.6100000003</v>
      </c>
      <c r="I64" s="67">
        <v>0</v>
      </c>
      <c r="J64" s="68">
        <f t="shared" si="1"/>
        <v>-8047743.6100000003</v>
      </c>
      <c r="K64" s="64"/>
      <c r="L64" s="64" t="s">
        <v>197</v>
      </c>
    </row>
    <row r="65" spans="1:12" outlineLevel="1" collapsed="1">
      <c r="A65" s="65" t="s">
        <v>198</v>
      </c>
      <c r="B65" s="34" t="s">
        <v>5448</v>
      </c>
      <c r="C65" s="66">
        <f>SUM(C66:C70)</f>
        <v>38391957.469999999</v>
      </c>
      <c r="E65" s="66"/>
      <c r="G65" s="66">
        <f t="shared" si="0"/>
        <v>38391957.469999999</v>
      </c>
      <c r="I65" s="67">
        <v>38391957.469999999</v>
      </c>
      <c r="J65" s="68">
        <f t="shared" si="1"/>
        <v>0</v>
      </c>
      <c r="K65" s="64"/>
      <c r="L65" s="64">
        <v>0</v>
      </c>
    </row>
    <row r="66" spans="1:12" hidden="1" outlineLevel="2">
      <c r="A66" s="30">
        <v>4241100000</v>
      </c>
      <c r="B66" s="44" t="s">
        <v>580</v>
      </c>
      <c r="C66" s="69">
        <v>30721881.5</v>
      </c>
      <c r="E66" s="69"/>
      <c r="G66" s="69">
        <f t="shared" si="0"/>
        <v>30721881.5</v>
      </c>
      <c r="I66" s="67">
        <v>0</v>
      </c>
      <c r="J66" s="68">
        <f t="shared" si="1"/>
        <v>-30721881.5</v>
      </c>
      <c r="K66" s="64"/>
      <c r="L66" s="64" t="s">
        <v>198</v>
      </c>
    </row>
    <row r="67" spans="1:12" hidden="1" outlineLevel="2">
      <c r="A67" s="30">
        <v>4241200000</v>
      </c>
      <c r="B67" s="44" t="s">
        <v>581</v>
      </c>
      <c r="C67" s="69">
        <v>3635992.66</v>
      </c>
      <c r="E67" s="69"/>
      <c r="G67" s="69">
        <f t="shared" si="0"/>
        <v>3635992.66</v>
      </c>
      <c r="I67" s="67">
        <v>0</v>
      </c>
      <c r="J67" s="68">
        <f t="shared" si="1"/>
        <v>-3635992.66</v>
      </c>
      <c r="K67" s="64"/>
      <c r="L67" s="64" t="s">
        <v>198</v>
      </c>
    </row>
    <row r="68" spans="1:12" hidden="1" outlineLevel="2">
      <c r="A68" s="30">
        <v>4241900000</v>
      </c>
      <c r="B68" s="44" t="s">
        <v>582</v>
      </c>
      <c r="C68" s="69">
        <v>847134.38</v>
      </c>
      <c r="E68" s="69"/>
      <c r="G68" s="69">
        <f t="shared" si="0"/>
        <v>847134.38</v>
      </c>
      <c r="I68" s="67">
        <v>0</v>
      </c>
      <c r="J68" s="68">
        <f t="shared" si="1"/>
        <v>-847134.38</v>
      </c>
      <c r="K68" s="64"/>
      <c r="L68" s="64" t="s">
        <v>198</v>
      </c>
    </row>
    <row r="69" spans="1:12" hidden="1" outlineLevel="2">
      <c r="A69" s="30">
        <v>4242100000</v>
      </c>
      <c r="B69" s="44" t="s">
        <v>583</v>
      </c>
      <c r="C69" s="69">
        <v>3186948.93</v>
      </c>
      <c r="E69" s="69"/>
      <c r="G69" s="69">
        <f t="shared" si="0"/>
        <v>3186948.93</v>
      </c>
      <c r="I69" s="67">
        <v>0</v>
      </c>
      <c r="J69" s="68">
        <f t="shared" si="1"/>
        <v>-3186948.93</v>
      </c>
      <c r="K69" s="64"/>
      <c r="L69" s="64" t="s">
        <v>198</v>
      </c>
    </row>
    <row r="70" spans="1:12" hidden="1" outlineLevel="2">
      <c r="A70" s="30">
        <v>4242200000</v>
      </c>
      <c r="B70" s="44" t="s">
        <v>584</v>
      </c>
      <c r="C70" s="69">
        <v>0</v>
      </c>
      <c r="E70" s="69"/>
      <c r="G70" s="69">
        <f t="shared" si="0"/>
        <v>0</v>
      </c>
      <c r="I70" s="67">
        <v>0</v>
      </c>
      <c r="J70" s="68">
        <f t="shared" si="1"/>
        <v>0</v>
      </c>
      <c r="K70" s="64"/>
      <c r="L70" s="64" t="s">
        <v>198</v>
      </c>
    </row>
    <row r="71" spans="1:12" outlineLevel="1" collapsed="1">
      <c r="A71" s="65" t="s">
        <v>199</v>
      </c>
      <c r="B71" s="34" t="s">
        <v>5450</v>
      </c>
      <c r="C71" s="66">
        <f>C72</f>
        <v>3798925.98</v>
      </c>
      <c r="E71" s="66"/>
      <c r="G71" s="66">
        <f t="shared" ref="G71:G134" si="2">C71+E71</f>
        <v>3798925.98</v>
      </c>
      <c r="I71" s="67">
        <v>3798925.98</v>
      </c>
      <c r="J71" s="68">
        <f t="shared" ref="J71:J134" si="3">I71-G71</f>
        <v>0</v>
      </c>
      <c r="K71" s="64"/>
      <c r="L71" s="64">
        <v>0</v>
      </c>
    </row>
    <row r="72" spans="1:12" hidden="1" outlineLevel="2">
      <c r="A72" s="30">
        <v>4250000000</v>
      </c>
      <c r="B72" s="44" t="s">
        <v>585</v>
      </c>
      <c r="C72" s="69">
        <v>3798925.98</v>
      </c>
      <c r="E72" s="69"/>
      <c r="G72" s="69">
        <f t="shared" si="2"/>
        <v>3798925.98</v>
      </c>
      <c r="I72" s="67">
        <v>0</v>
      </c>
      <c r="J72" s="68">
        <f t="shared" si="3"/>
        <v>-3798925.98</v>
      </c>
      <c r="K72" s="64"/>
      <c r="L72" s="64" t="s">
        <v>199</v>
      </c>
    </row>
    <row r="73" spans="1:12" outlineLevel="1" collapsed="1">
      <c r="A73" s="65" t="s">
        <v>200</v>
      </c>
      <c r="B73" s="34" t="s">
        <v>5451</v>
      </c>
      <c r="C73" s="66">
        <f>C74</f>
        <v>116486087.75</v>
      </c>
      <c r="E73" s="66"/>
      <c r="G73" s="66">
        <f t="shared" si="2"/>
        <v>116486087.75</v>
      </c>
      <c r="I73" s="67">
        <v>116486087.75</v>
      </c>
      <c r="J73" s="68">
        <f t="shared" si="3"/>
        <v>0</v>
      </c>
      <c r="K73" s="64"/>
      <c r="L73" s="64">
        <v>0</v>
      </c>
    </row>
    <row r="74" spans="1:12" hidden="1" outlineLevel="2">
      <c r="A74" s="30">
        <v>4261100000</v>
      </c>
      <c r="B74" s="44" t="s">
        <v>586</v>
      </c>
      <c r="C74" s="69">
        <v>116486087.75</v>
      </c>
      <c r="E74" s="69"/>
      <c r="G74" s="69">
        <f t="shared" si="2"/>
        <v>116486087.75</v>
      </c>
      <c r="I74" s="67">
        <v>0</v>
      </c>
      <c r="J74" s="68">
        <f t="shared" si="3"/>
        <v>-116486087.75</v>
      </c>
      <c r="K74" s="64"/>
      <c r="L74" s="64" t="s">
        <v>200</v>
      </c>
    </row>
    <row r="75" spans="1:12" outlineLevel="1" collapsed="1">
      <c r="A75" s="65" t="s">
        <v>201</v>
      </c>
      <c r="B75" s="34" t="s">
        <v>5452</v>
      </c>
      <c r="C75" s="66">
        <f>SUM(C76:C77)</f>
        <v>7513546.7400000002</v>
      </c>
      <c r="E75" s="66"/>
      <c r="G75" s="66">
        <f t="shared" si="2"/>
        <v>7513546.7400000002</v>
      </c>
      <c r="I75" s="67">
        <v>7513546.7400000002</v>
      </c>
      <c r="J75" s="68">
        <f t="shared" si="3"/>
        <v>0</v>
      </c>
      <c r="K75" s="64"/>
      <c r="L75" s="64">
        <v>0</v>
      </c>
    </row>
    <row r="76" spans="1:12" hidden="1" outlineLevel="2">
      <c r="A76" s="30">
        <v>4261200000</v>
      </c>
      <c r="B76" s="44" t="s">
        <v>587</v>
      </c>
      <c r="C76" s="69">
        <v>7513546.7400000002</v>
      </c>
      <c r="E76" s="69"/>
      <c r="G76" s="69">
        <f t="shared" si="2"/>
        <v>7513546.7400000002</v>
      </c>
      <c r="I76" s="67">
        <v>0</v>
      </c>
      <c r="J76" s="68">
        <f t="shared" si="3"/>
        <v>-7513546.7400000002</v>
      </c>
      <c r="K76" s="64"/>
      <c r="L76" s="64" t="s">
        <v>201</v>
      </c>
    </row>
    <row r="77" spans="1:12" hidden="1" outlineLevel="2">
      <c r="A77" s="30">
        <v>4262200000</v>
      </c>
      <c r="B77" s="44" t="s">
        <v>588</v>
      </c>
      <c r="C77" s="69">
        <v>0</v>
      </c>
      <c r="E77" s="69"/>
      <c r="G77" s="69">
        <f t="shared" si="2"/>
        <v>0</v>
      </c>
      <c r="I77" s="67">
        <v>0</v>
      </c>
      <c r="J77" s="68">
        <f t="shared" si="3"/>
        <v>0</v>
      </c>
      <c r="K77" s="64"/>
      <c r="L77" s="64" t="s">
        <v>201</v>
      </c>
    </row>
    <row r="78" spans="1:12" outlineLevel="1" collapsed="1">
      <c r="A78" s="65" t="s">
        <v>202</v>
      </c>
      <c r="B78" s="34" t="s">
        <v>5453</v>
      </c>
      <c r="C78" s="66">
        <f>SUM(C79:C80)</f>
        <v>9715831.3800000008</v>
      </c>
      <c r="E78" s="66"/>
      <c r="G78" s="66">
        <f t="shared" si="2"/>
        <v>9715831.3800000008</v>
      </c>
      <c r="I78" s="67">
        <v>9715831.3800000008</v>
      </c>
      <c r="J78" s="68">
        <f t="shared" si="3"/>
        <v>0</v>
      </c>
      <c r="K78" s="64"/>
      <c r="L78" s="64">
        <v>0</v>
      </c>
    </row>
    <row r="79" spans="1:12" hidden="1" outlineLevel="2">
      <c r="A79" s="30">
        <v>4261300000</v>
      </c>
      <c r="B79" s="44" t="s">
        <v>589</v>
      </c>
      <c r="C79" s="69">
        <v>9715831.3800000008</v>
      </c>
      <c r="E79" s="69"/>
      <c r="G79" s="69">
        <f t="shared" si="2"/>
        <v>9715831.3800000008</v>
      </c>
      <c r="I79" s="67">
        <v>0</v>
      </c>
      <c r="J79" s="68">
        <f t="shared" si="3"/>
        <v>-9715831.3800000008</v>
      </c>
      <c r="K79" s="64"/>
      <c r="L79" s="64" t="s">
        <v>202</v>
      </c>
    </row>
    <row r="80" spans="1:12" hidden="1" outlineLevel="2">
      <c r="A80" s="30">
        <v>4262300000</v>
      </c>
      <c r="B80" s="44" t="s">
        <v>590</v>
      </c>
      <c r="C80" s="69">
        <v>0</v>
      </c>
      <c r="E80" s="69"/>
      <c r="G80" s="69">
        <f t="shared" si="2"/>
        <v>0</v>
      </c>
      <c r="I80" s="67">
        <v>0</v>
      </c>
      <c r="J80" s="68">
        <f t="shared" si="3"/>
        <v>0</v>
      </c>
      <c r="K80" s="64"/>
      <c r="L80" s="64" t="s">
        <v>202</v>
      </c>
    </row>
    <row r="81" spans="1:12" outlineLevel="1" collapsed="1">
      <c r="A81" s="65" t="s">
        <v>203</v>
      </c>
      <c r="B81" s="34" t="s">
        <v>5454</v>
      </c>
      <c r="C81" s="66">
        <f>C82</f>
        <v>730109.06</v>
      </c>
      <c r="E81" s="66"/>
      <c r="G81" s="66">
        <f t="shared" si="2"/>
        <v>730109.06</v>
      </c>
      <c r="I81" s="67">
        <v>730109.06</v>
      </c>
      <c r="J81" s="68">
        <f t="shared" si="3"/>
        <v>0</v>
      </c>
      <c r="K81" s="64"/>
      <c r="L81" s="64">
        <v>0</v>
      </c>
    </row>
    <row r="82" spans="1:12" hidden="1" outlineLevel="2">
      <c r="A82" s="30">
        <v>4261400000</v>
      </c>
      <c r="B82" s="44" t="s">
        <v>591</v>
      </c>
      <c r="C82" s="69">
        <v>730109.06</v>
      </c>
      <c r="E82" s="69"/>
      <c r="G82" s="69">
        <f t="shared" si="2"/>
        <v>730109.06</v>
      </c>
      <c r="I82" s="67">
        <v>0</v>
      </c>
      <c r="J82" s="68">
        <f t="shared" si="3"/>
        <v>-730109.06</v>
      </c>
      <c r="K82" s="64"/>
      <c r="L82" s="64" t="s">
        <v>203</v>
      </c>
    </row>
    <row r="83" spans="1:12" outlineLevel="1" collapsed="1">
      <c r="A83" s="65" t="s">
        <v>204</v>
      </c>
      <c r="B83" s="34" t="s">
        <v>5455</v>
      </c>
      <c r="C83" s="66">
        <f>C84</f>
        <v>3161212.02</v>
      </c>
      <c r="E83" s="66"/>
      <c r="G83" s="66">
        <f t="shared" si="2"/>
        <v>3161212.02</v>
      </c>
      <c r="I83" s="67">
        <v>3161212.02</v>
      </c>
      <c r="J83" s="68">
        <f t="shared" si="3"/>
        <v>0</v>
      </c>
      <c r="K83" s="64"/>
      <c r="L83" s="64">
        <v>0</v>
      </c>
    </row>
    <row r="84" spans="1:12" hidden="1" outlineLevel="2">
      <c r="A84" s="30">
        <v>4261900000</v>
      </c>
      <c r="B84" s="44" t="s">
        <v>592</v>
      </c>
      <c r="C84" s="69">
        <v>3161212.02</v>
      </c>
      <c r="E84" s="69"/>
      <c r="G84" s="69">
        <f t="shared" si="2"/>
        <v>3161212.02</v>
      </c>
      <c r="I84" s="67">
        <v>0</v>
      </c>
      <c r="J84" s="68">
        <f t="shared" si="3"/>
        <v>-3161212.02</v>
      </c>
      <c r="K84" s="64"/>
      <c r="L84" s="64" t="s">
        <v>204</v>
      </c>
    </row>
    <row r="85" spans="1:12" outlineLevel="1" collapsed="1">
      <c r="A85" s="65" t="s">
        <v>205</v>
      </c>
      <c r="B85" s="34" t="s">
        <v>2764</v>
      </c>
      <c r="C85" s="66">
        <f>C86</f>
        <v>138317.84</v>
      </c>
      <c r="E85" s="66">
        <f>E86</f>
        <v>-138317.84</v>
      </c>
      <c r="G85" s="66">
        <f t="shared" si="2"/>
        <v>0</v>
      </c>
      <c r="I85" s="67">
        <v>0.260000000009313</v>
      </c>
      <c r="J85" s="68">
        <f t="shared" si="3"/>
        <v>0.260000000009313</v>
      </c>
      <c r="K85" s="64"/>
      <c r="L85" s="64">
        <v>0</v>
      </c>
    </row>
    <row r="86" spans="1:12" hidden="1" outlineLevel="2">
      <c r="A86" s="30">
        <v>4282000000</v>
      </c>
      <c r="B86" s="44" t="s">
        <v>593</v>
      </c>
      <c r="C86" s="69">
        <v>138317.84</v>
      </c>
      <c r="E86" s="69">
        <v>-138317.84</v>
      </c>
      <c r="G86" s="69">
        <f t="shared" si="2"/>
        <v>0</v>
      </c>
      <c r="I86" s="67">
        <v>0</v>
      </c>
      <c r="J86" s="68">
        <f t="shared" si="3"/>
        <v>0</v>
      </c>
      <c r="K86" s="64"/>
      <c r="L86" s="64" t="s">
        <v>205</v>
      </c>
    </row>
    <row r="87" spans="1:12" outlineLevel="1" collapsed="1">
      <c r="A87" s="65" t="s">
        <v>206</v>
      </c>
      <c r="B87" s="34" t="s">
        <v>2766</v>
      </c>
      <c r="C87" s="66">
        <f>C88</f>
        <v>10236385.42</v>
      </c>
      <c r="E87" s="66">
        <f>E88</f>
        <v>-10236385.42</v>
      </c>
      <c r="G87" s="66">
        <f t="shared" si="2"/>
        <v>0</v>
      </c>
      <c r="I87" s="67">
        <v>0</v>
      </c>
      <c r="J87" s="68">
        <f t="shared" si="3"/>
        <v>0</v>
      </c>
      <c r="K87" s="64"/>
      <c r="L87" s="64">
        <v>0</v>
      </c>
    </row>
    <row r="88" spans="1:12" hidden="1" outlineLevel="2">
      <c r="A88" s="30">
        <v>4283000000</v>
      </c>
      <c r="B88" s="44" t="s">
        <v>594</v>
      </c>
      <c r="C88" s="69">
        <v>10236385.42</v>
      </c>
      <c r="E88" s="69">
        <v>-10236385.42</v>
      </c>
      <c r="G88" s="69">
        <f t="shared" si="2"/>
        <v>0</v>
      </c>
      <c r="I88" s="67">
        <v>0</v>
      </c>
      <c r="J88" s="68">
        <f t="shared" si="3"/>
        <v>0</v>
      </c>
      <c r="K88" s="64"/>
      <c r="L88" s="64" t="s">
        <v>206</v>
      </c>
    </row>
    <row r="89" spans="1:12" outlineLevel="1" collapsed="1">
      <c r="A89" s="65" t="s">
        <v>207</v>
      </c>
      <c r="B89" s="34" t="s">
        <v>602</v>
      </c>
      <c r="C89" s="66">
        <f>SUM(C90:C91)</f>
        <v>13478934.17</v>
      </c>
      <c r="E89" s="66">
        <f>E90</f>
        <v>0</v>
      </c>
      <c r="G89" s="66">
        <f t="shared" si="2"/>
        <v>13478934.17</v>
      </c>
      <c r="I89" s="67">
        <v>13478935.17</v>
      </c>
      <c r="J89" s="68">
        <f t="shared" si="3"/>
        <v>1</v>
      </c>
      <c r="K89" s="64"/>
      <c r="L89" s="64">
        <v>0</v>
      </c>
    </row>
    <row r="90" spans="1:12" hidden="1" outlineLevel="2">
      <c r="A90" s="30">
        <v>4290000000</v>
      </c>
      <c r="B90" s="44" t="s">
        <v>595</v>
      </c>
      <c r="C90" s="69">
        <v>13478934.17</v>
      </c>
      <c r="E90" s="69">
        <v>0</v>
      </c>
      <c r="G90" s="69">
        <f t="shared" si="2"/>
        <v>13478934.17</v>
      </c>
      <c r="I90" s="67">
        <v>0</v>
      </c>
      <c r="J90" s="68">
        <f t="shared" si="3"/>
        <v>-13478934.17</v>
      </c>
      <c r="K90" s="64"/>
      <c r="L90" s="64" t="s">
        <v>207</v>
      </c>
    </row>
    <row r="91" spans="1:12" hidden="1" outlineLevel="2">
      <c r="A91" s="30">
        <v>4299994000</v>
      </c>
      <c r="B91" s="44" t="s">
        <v>596</v>
      </c>
      <c r="C91" s="69">
        <v>0</v>
      </c>
      <c r="E91" s="69"/>
      <c r="G91" s="69">
        <f t="shared" si="2"/>
        <v>0</v>
      </c>
      <c r="I91" s="67">
        <v>0</v>
      </c>
      <c r="J91" s="68">
        <f t="shared" si="3"/>
        <v>0</v>
      </c>
      <c r="K91" s="64"/>
      <c r="L91" s="64" t="s">
        <v>207</v>
      </c>
    </row>
    <row r="92" spans="1:12" outlineLevel="1" collapsed="1">
      <c r="A92" s="65" t="s">
        <v>208</v>
      </c>
      <c r="B92" s="34" t="s">
        <v>5456</v>
      </c>
      <c r="C92" s="66">
        <f>C93</f>
        <v>5621979.8899999904</v>
      </c>
      <c r="E92" s="66"/>
      <c r="G92" s="66">
        <f t="shared" si="2"/>
        <v>5621979.8899999904</v>
      </c>
      <c r="I92" s="67">
        <v>5621979.8899999997</v>
      </c>
      <c r="J92" s="68">
        <f t="shared" si="3"/>
        <v>9.3132257461547852E-9</v>
      </c>
      <c r="K92" s="64"/>
      <c r="L92" s="64">
        <v>0</v>
      </c>
    </row>
    <row r="93" spans="1:12" hidden="1" outlineLevel="2">
      <c r="A93" s="30">
        <v>4422000000</v>
      </c>
      <c r="B93" s="44" t="s">
        <v>552</v>
      </c>
      <c r="C93" s="69">
        <v>5621979.8899999904</v>
      </c>
      <c r="E93" s="69"/>
      <c r="G93" s="69">
        <f t="shared" si="2"/>
        <v>5621979.8899999904</v>
      </c>
      <c r="I93" s="67">
        <v>0</v>
      </c>
      <c r="J93" s="68">
        <f t="shared" si="3"/>
        <v>-5621979.8899999904</v>
      </c>
      <c r="K93" s="64"/>
      <c r="L93" s="64" t="s">
        <v>208</v>
      </c>
    </row>
    <row r="94" spans="1:12" outlineLevel="1" collapsed="1">
      <c r="A94" s="65" t="s">
        <v>209</v>
      </c>
      <c r="B94" s="34" t="s">
        <v>5457</v>
      </c>
      <c r="C94" s="66">
        <f>C95</f>
        <v>0</v>
      </c>
      <c r="E94" s="66"/>
      <c r="G94" s="66">
        <f t="shared" si="2"/>
        <v>0</v>
      </c>
      <c r="I94" s="67">
        <v>0</v>
      </c>
      <c r="J94" s="68">
        <f t="shared" si="3"/>
        <v>0</v>
      </c>
      <c r="K94" s="64"/>
      <c r="L94" s="64">
        <v>0</v>
      </c>
    </row>
    <row r="95" spans="1:12" hidden="1" outlineLevel="2">
      <c r="A95" s="30">
        <v>4423111000</v>
      </c>
      <c r="B95" s="44" t="s">
        <v>553</v>
      </c>
      <c r="C95" s="69">
        <v>0</v>
      </c>
      <c r="E95" s="69"/>
      <c r="G95" s="69">
        <f t="shared" si="2"/>
        <v>0</v>
      </c>
      <c r="I95" s="67">
        <v>0</v>
      </c>
      <c r="J95" s="68">
        <f t="shared" si="3"/>
        <v>0</v>
      </c>
      <c r="K95" s="64"/>
      <c r="L95" s="64" t="s">
        <v>209</v>
      </c>
    </row>
    <row r="96" spans="1:12" outlineLevel="1" collapsed="1">
      <c r="A96" s="65" t="s">
        <v>210</v>
      </c>
      <c r="B96" s="34" t="s">
        <v>5458</v>
      </c>
      <c r="C96" s="66">
        <f>C97</f>
        <v>0</v>
      </c>
      <c r="E96" s="66"/>
      <c r="G96" s="66">
        <f t="shared" si="2"/>
        <v>0</v>
      </c>
      <c r="I96" s="67">
        <v>0</v>
      </c>
      <c r="J96" s="68">
        <f t="shared" si="3"/>
        <v>0</v>
      </c>
      <c r="K96" s="64"/>
      <c r="L96" s="64">
        <v>0</v>
      </c>
    </row>
    <row r="97" spans="1:12" hidden="1" outlineLevel="2">
      <c r="A97" s="30">
        <v>4423112000</v>
      </c>
      <c r="B97" s="44" t="s">
        <v>555</v>
      </c>
      <c r="C97" s="69">
        <v>0</v>
      </c>
      <c r="E97" s="69"/>
      <c r="G97" s="69">
        <f t="shared" si="2"/>
        <v>0</v>
      </c>
      <c r="I97" s="67">
        <v>0</v>
      </c>
      <c r="J97" s="68">
        <f t="shared" si="3"/>
        <v>0</v>
      </c>
      <c r="K97" s="64"/>
      <c r="L97" s="64" t="s">
        <v>210</v>
      </c>
    </row>
    <row r="98" spans="1:12" outlineLevel="1" collapsed="1">
      <c r="A98" s="65" t="s">
        <v>211</v>
      </c>
      <c r="B98" s="34" t="s">
        <v>5459</v>
      </c>
      <c r="C98" s="66">
        <f>C99</f>
        <v>0</v>
      </c>
      <c r="E98" s="66"/>
      <c r="G98" s="66">
        <f t="shared" si="2"/>
        <v>0</v>
      </c>
      <c r="I98" s="67">
        <v>0</v>
      </c>
      <c r="J98" s="68">
        <f t="shared" si="3"/>
        <v>0</v>
      </c>
      <c r="K98" s="64"/>
      <c r="L98" s="64">
        <v>0</v>
      </c>
    </row>
    <row r="99" spans="1:12" hidden="1" outlineLevel="2">
      <c r="A99" s="30">
        <v>4423113000</v>
      </c>
      <c r="B99" s="44" t="s">
        <v>557</v>
      </c>
      <c r="C99" s="69">
        <v>0</v>
      </c>
      <c r="E99" s="69"/>
      <c r="G99" s="69">
        <f t="shared" si="2"/>
        <v>0</v>
      </c>
      <c r="I99" s="67">
        <v>0</v>
      </c>
      <c r="J99" s="68">
        <f t="shared" si="3"/>
        <v>0</v>
      </c>
      <c r="K99" s="64"/>
      <c r="L99" s="64" t="s">
        <v>211</v>
      </c>
    </row>
    <row r="100" spans="1:12" outlineLevel="1" collapsed="1">
      <c r="A100" s="65" t="s">
        <v>212</v>
      </c>
      <c r="B100" s="34" t="s">
        <v>5460</v>
      </c>
      <c r="C100" s="66">
        <f>C101</f>
        <v>0</v>
      </c>
      <c r="E100" s="66"/>
      <c r="G100" s="66">
        <f t="shared" si="2"/>
        <v>0</v>
      </c>
      <c r="I100" s="67">
        <v>0</v>
      </c>
      <c r="J100" s="68">
        <f t="shared" si="3"/>
        <v>0</v>
      </c>
      <c r="K100" s="64"/>
      <c r="L100" s="64">
        <v>0</v>
      </c>
    </row>
    <row r="101" spans="1:12" hidden="1" outlineLevel="2">
      <c r="A101" s="30">
        <v>4423114000</v>
      </c>
      <c r="B101" s="44" t="s">
        <v>559</v>
      </c>
      <c r="C101" s="69">
        <v>0</v>
      </c>
      <c r="E101" s="69"/>
      <c r="G101" s="69">
        <f t="shared" si="2"/>
        <v>0</v>
      </c>
      <c r="I101" s="67">
        <v>0</v>
      </c>
      <c r="J101" s="68">
        <f t="shared" si="3"/>
        <v>0</v>
      </c>
      <c r="K101" s="64"/>
      <c r="L101" s="64" t="s">
        <v>212</v>
      </c>
    </row>
    <row r="102" spans="1:12" outlineLevel="1" collapsed="1">
      <c r="A102" s="65" t="s">
        <v>213</v>
      </c>
      <c r="B102" s="34" t="s">
        <v>5461</v>
      </c>
      <c r="C102" s="66">
        <f>C103</f>
        <v>0</v>
      </c>
      <c r="E102" s="66"/>
      <c r="G102" s="66">
        <f t="shared" si="2"/>
        <v>0</v>
      </c>
      <c r="I102" s="67">
        <v>0</v>
      </c>
      <c r="J102" s="68">
        <f t="shared" si="3"/>
        <v>0</v>
      </c>
      <c r="K102" s="64"/>
      <c r="L102" s="64">
        <v>0</v>
      </c>
    </row>
    <row r="103" spans="1:12" hidden="1" outlineLevel="2">
      <c r="A103" s="30">
        <v>4423118000</v>
      </c>
      <c r="B103" s="44" t="s">
        <v>558</v>
      </c>
      <c r="C103" s="69">
        <v>0</v>
      </c>
      <c r="E103" s="69"/>
      <c r="G103" s="69">
        <f t="shared" si="2"/>
        <v>0</v>
      </c>
      <c r="I103" s="67">
        <v>0</v>
      </c>
      <c r="J103" s="68">
        <f t="shared" si="3"/>
        <v>0</v>
      </c>
      <c r="K103" s="64"/>
      <c r="L103" s="64" t="s">
        <v>213</v>
      </c>
    </row>
    <row r="104" spans="1:12" outlineLevel="1" collapsed="1">
      <c r="A104" s="65" t="s">
        <v>214</v>
      </c>
      <c r="B104" s="34" t="s">
        <v>5462</v>
      </c>
      <c r="C104" s="66">
        <f>C105</f>
        <v>0</v>
      </c>
      <c r="E104" s="66"/>
      <c r="G104" s="66">
        <f t="shared" si="2"/>
        <v>0</v>
      </c>
      <c r="I104" s="67">
        <v>0</v>
      </c>
      <c r="J104" s="68">
        <f t="shared" si="3"/>
        <v>0</v>
      </c>
      <c r="K104" s="64"/>
      <c r="L104" s="64">
        <v>0</v>
      </c>
    </row>
    <row r="105" spans="1:12" hidden="1" outlineLevel="2">
      <c r="A105" s="30">
        <v>4423119000</v>
      </c>
      <c r="B105" s="44" t="s">
        <v>597</v>
      </c>
      <c r="C105" s="69">
        <v>0</v>
      </c>
      <c r="E105" s="69"/>
      <c r="G105" s="69">
        <f t="shared" si="2"/>
        <v>0</v>
      </c>
      <c r="I105" s="67">
        <v>0</v>
      </c>
      <c r="J105" s="68">
        <f t="shared" si="3"/>
        <v>0</v>
      </c>
      <c r="K105" s="64"/>
      <c r="L105" s="64" t="s">
        <v>214</v>
      </c>
    </row>
    <row r="106" spans="1:12" outlineLevel="1" collapsed="1">
      <c r="A106" s="65" t="s">
        <v>215</v>
      </c>
      <c r="B106" s="34" t="s">
        <v>5463</v>
      </c>
      <c r="C106" s="66">
        <f>C107</f>
        <v>0</v>
      </c>
      <c r="E106" s="66"/>
      <c r="G106" s="66">
        <f t="shared" si="2"/>
        <v>0</v>
      </c>
      <c r="I106" s="67">
        <v>0</v>
      </c>
      <c r="J106" s="68">
        <f t="shared" si="3"/>
        <v>0</v>
      </c>
      <c r="K106" s="64"/>
      <c r="L106" s="64">
        <v>0</v>
      </c>
    </row>
    <row r="107" spans="1:12" hidden="1" outlineLevel="2">
      <c r="A107" s="30">
        <v>4423121000</v>
      </c>
      <c r="B107" s="44" t="s">
        <v>560</v>
      </c>
      <c r="C107" s="69">
        <v>0</v>
      </c>
      <c r="E107" s="69"/>
      <c r="G107" s="69">
        <f t="shared" si="2"/>
        <v>0</v>
      </c>
      <c r="I107" s="67">
        <v>0</v>
      </c>
      <c r="J107" s="68">
        <f t="shared" si="3"/>
        <v>0</v>
      </c>
      <c r="K107" s="64"/>
      <c r="L107" s="64" t="s">
        <v>215</v>
      </c>
    </row>
    <row r="108" spans="1:12" outlineLevel="1" collapsed="1">
      <c r="A108" s="65" t="s">
        <v>216</v>
      </c>
      <c r="B108" s="34" t="s">
        <v>5464</v>
      </c>
      <c r="C108" s="66">
        <f>C109</f>
        <v>0</v>
      </c>
      <c r="E108" s="66"/>
      <c r="G108" s="66">
        <f t="shared" si="2"/>
        <v>0</v>
      </c>
      <c r="I108" s="67">
        <v>0</v>
      </c>
      <c r="J108" s="68">
        <f t="shared" si="3"/>
        <v>0</v>
      </c>
      <c r="K108" s="64"/>
      <c r="L108" s="64">
        <v>0</v>
      </c>
    </row>
    <row r="109" spans="1:12" hidden="1" outlineLevel="2">
      <c r="A109" s="30">
        <v>4423122000</v>
      </c>
      <c r="B109" s="44" t="s">
        <v>561</v>
      </c>
      <c r="C109" s="69">
        <v>0</v>
      </c>
      <c r="E109" s="69"/>
      <c r="G109" s="69">
        <f t="shared" si="2"/>
        <v>0</v>
      </c>
      <c r="I109" s="67">
        <v>0</v>
      </c>
      <c r="J109" s="68">
        <f t="shared" si="3"/>
        <v>0</v>
      </c>
      <c r="K109" s="64"/>
      <c r="L109" s="64" t="s">
        <v>216</v>
      </c>
    </row>
    <row r="110" spans="1:12" outlineLevel="1" collapsed="1">
      <c r="A110" s="65" t="s">
        <v>217</v>
      </c>
      <c r="B110" s="34" t="s">
        <v>5465</v>
      </c>
      <c r="C110" s="66">
        <f>C111</f>
        <v>0</v>
      </c>
      <c r="E110" s="66"/>
      <c r="G110" s="66">
        <f t="shared" si="2"/>
        <v>0</v>
      </c>
      <c r="I110" s="67">
        <v>0</v>
      </c>
      <c r="J110" s="68">
        <f t="shared" si="3"/>
        <v>0</v>
      </c>
      <c r="K110" s="64"/>
      <c r="L110" s="64">
        <v>0</v>
      </c>
    </row>
    <row r="111" spans="1:12" hidden="1" outlineLevel="2">
      <c r="A111" s="30">
        <v>4423124000</v>
      </c>
      <c r="B111" s="44" t="s">
        <v>562</v>
      </c>
      <c r="C111" s="69">
        <v>0</v>
      </c>
      <c r="E111" s="69"/>
      <c r="G111" s="69">
        <f t="shared" si="2"/>
        <v>0</v>
      </c>
      <c r="I111" s="67">
        <v>0</v>
      </c>
      <c r="J111" s="68">
        <f t="shared" si="3"/>
        <v>0</v>
      </c>
      <c r="K111" s="64"/>
      <c r="L111" s="64" t="s">
        <v>217</v>
      </c>
    </row>
    <row r="112" spans="1:12" outlineLevel="1" collapsed="1">
      <c r="A112" s="65" t="s">
        <v>218</v>
      </c>
      <c r="B112" s="34" t="s">
        <v>5466</v>
      </c>
      <c r="C112" s="66">
        <f>C113</f>
        <v>0</v>
      </c>
      <c r="E112" s="66"/>
      <c r="G112" s="66">
        <f t="shared" si="2"/>
        <v>0</v>
      </c>
      <c r="I112" s="67">
        <v>0</v>
      </c>
      <c r="J112" s="68">
        <f t="shared" si="3"/>
        <v>0</v>
      </c>
      <c r="K112" s="64"/>
      <c r="L112" s="64">
        <v>0</v>
      </c>
    </row>
    <row r="113" spans="1:12" hidden="1" outlineLevel="2">
      <c r="A113" s="30">
        <v>4423125000</v>
      </c>
      <c r="B113" s="44" t="s">
        <v>563</v>
      </c>
      <c r="C113" s="69">
        <v>0</v>
      </c>
      <c r="E113" s="69"/>
      <c r="G113" s="69">
        <f t="shared" si="2"/>
        <v>0</v>
      </c>
      <c r="I113" s="67">
        <v>0</v>
      </c>
      <c r="J113" s="68">
        <f t="shared" si="3"/>
        <v>0</v>
      </c>
      <c r="K113" s="64"/>
      <c r="L113" s="64" t="s">
        <v>218</v>
      </c>
    </row>
    <row r="114" spans="1:12" outlineLevel="1" collapsed="1">
      <c r="A114" s="65" t="s">
        <v>219</v>
      </c>
      <c r="B114" s="34" t="s">
        <v>5467</v>
      </c>
      <c r="C114" s="66">
        <f>C115</f>
        <v>0</v>
      </c>
      <c r="E114" s="66"/>
      <c r="G114" s="66">
        <f t="shared" si="2"/>
        <v>0</v>
      </c>
      <c r="I114" s="67">
        <v>0</v>
      </c>
      <c r="J114" s="68">
        <f t="shared" si="3"/>
        <v>0</v>
      </c>
      <c r="K114" s="64"/>
      <c r="L114" s="64">
        <v>0</v>
      </c>
    </row>
    <row r="115" spans="1:12" hidden="1" outlineLevel="2">
      <c r="A115" s="30">
        <v>4423126000</v>
      </c>
      <c r="B115" s="44" t="s">
        <v>564</v>
      </c>
      <c r="C115" s="69">
        <v>0</v>
      </c>
      <c r="E115" s="69"/>
      <c r="G115" s="69">
        <f t="shared" si="2"/>
        <v>0</v>
      </c>
      <c r="I115" s="67">
        <v>0</v>
      </c>
      <c r="J115" s="68">
        <f t="shared" si="3"/>
        <v>0</v>
      </c>
      <c r="K115" s="64"/>
      <c r="L115" s="64" t="s">
        <v>219</v>
      </c>
    </row>
    <row r="116" spans="1:12" outlineLevel="1" collapsed="1">
      <c r="A116" s="65" t="s">
        <v>220</v>
      </c>
      <c r="B116" s="34" t="s">
        <v>5468</v>
      </c>
      <c r="C116" s="66">
        <f>C117</f>
        <v>0</v>
      </c>
      <c r="E116" s="66"/>
      <c r="G116" s="66">
        <f t="shared" si="2"/>
        <v>0</v>
      </c>
      <c r="I116" s="67">
        <v>0</v>
      </c>
      <c r="J116" s="68">
        <f t="shared" si="3"/>
        <v>0</v>
      </c>
      <c r="K116" s="64"/>
      <c r="L116" s="64">
        <v>0</v>
      </c>
    </row>
    <row r="117" spans="1:12" hidden="1" outlineLevel="2">
      <c r="A117" s="30">
        <v>4423129000</v>
      </c>
      <c r="B117" s="44" t="s">
        <v>598</v>
      </c>
      <c r="C117" s="69">
        <v>0</v>
      </c>
      <c r="E117" s="69"/>
      <c r="G117" s="69">
        <f t="shared" si="2"/>
        <v>0</v>
      </c>
      <c r="I117" s="67">
        <v>0</v>
      </c>
      <c r="J117" s="68">
        <f t="shared" si="3"/>
        <v>0</v>
      </c>
      <c r="K117" s="64"/>
      <c r="L117" s="64" t="s">
        <v>220</v>
      </c>
    </row>
    <row r="118" spans="1:12" outlineLevel="1" collapsed="1">
      <c r="A118" s="65" t="s">
        <v>221</v>
      </c>
      <c r="B118" s="34" t="s">
        <v>5469</v>
      </c>
      <c r="C118" s="66">
        <f>C119</f>
        <v>100256279.87</v>
      </c>
      <c r="E118" s="66"/>
      <c r="G118" s="66">
        <f t="shared" si="2"/>
        <v>100256279.87</v>
      </c>
      <c r="I118" s="67">
        <v>100256279.87</v>
      </c>
      <c r="J118" s="68">
        <f t="shared" si="3"/>
        <v>0</v>
      </c>
      <c r="K118" s="64"/>
      <c r="L118" s="64">
        <v>0</v>
      </c>
    </row>
    <row r="119" spans="1:12" hidden="1" outlineLevel="2">
      <c r="A119" s="30">
        <v>4423131000</v>
      </c>
      <c r="B119" s="44" t="s">
        <v>566</v>
      </c>
      <c r="C119" s="69">
        <v>100256279.87</v>
      </c>
      <c r="E119" s="69"/>
      <c r="G119" s="69">
        <f t="shared" si="2"/>
        <v>100256279.87</v>
      </c>
      <c r="I119" s="67">
        <v>0</v>
      </c>
      <c r="J119" s="68">
        <f t="shared" si="3"/>
        <v>-100256279.87</v>
      </c>
      <c r="K119" s="64"/>
      <c r="L119" s="64" t="s">
        <v>221</v>
      </c>
    </row>
    <row r="120" spans="1:12" outlineLevel="1" collapsed="1">
      <c r="A120" s="65" t="s">
        <v>222</v>
      </c>
      <c r="B120" s="34" t="s">
        <v>5470</v>
      </c>
      <c r="C120" s="66">
        <f>C121</f>
        <v>26657362.07</v>
      </c>
      <c r="E120" s="66"/>
      <c r="G120" s="66">
        <f t="shared" si="2"/>
        <v>26657362.07</v>
      </c>
      <c r="I120" s="67">
        <v>26657362.07</v>
      </c>
      <c r="J120" s="68">
        <f t="shared" si="3"/>
        <v>0</v>
      </c>
      <c r="K120" s="64"/>
      <c r="L120" s="64">
        <v>0</v>
      </c>
    </row>
    <row r="121" spans="1:12" hidden="1" outlineLevel="2">
      <c r="A121" s="30">
        <v>4423132000</v>
      </c>
      <c r="B121" s="44" t="s">
        <v>567</v>
      </c>
      <c r="C121" s="69">
        <v>26657362.07</v>
      </c>
      <c r="E121" s="69"/>
      <c r="G121" s="69">
        <f t="shared" si="2"/>
        <v>26657362.07</v>
      </c>
      <c r="I121" s="67">
        <v>0</v>
      </c>
      <c r="J121" s="68">
        <f t="shared" si="3"/>
        <v>-26657362.07</v>
      </c>
      <c r="K121" s="64"/>
      <c r="L121" s="64" t="s">
        <v>222</v>
      </c>
    </row>
    <row r="122" spans="1:12" outlineLevel="1" collapsed="1">
      <c r="A122" s="65" t="s">
        <v>223</v>
      </c>
      <c r="B122" s="34" t="s">
        <v>5471</v>
      </c>
      <c r="C122" s="66">
        <f>C123</f>
        <v>24331110.469999898</v>
      </c>
      <c r="E122" s="66"/>
      <c r="G122" s="66">
        <f t="shared" si="2"/>
        <v>24331110.469999898</v>
      </c>
      <c r="I122" s="67">
        <v>24331110.469999999</v>
      </c>
      <c r="J122" s="68">
        <f t="shared" si="3"/>
        <v>1.0058283805847168E-7</v>
      </c>
      <c r="K122" s="64"/>
      <c r="L122" s="64">
        <v>0</v>
      </c>
    </row>
    <row r="123" spans="1:12" hidden="1" outlineLevel="2">
      <c r="A123" s="30">
        <v>4423133000</v>
      </c>
      <c r="B123" s="44" t="s">
        <v>568</v>
      </c>
      <c r="C123" s="69">
        <v>24331110.469999898</v>
      </c>
      <c r="E123" s="69"/>
      <c r="G123" s="69">
        <f t="shared" si="2"/>
        <v>24331110.469999898</v>
      </c>
      <c r="I123" s="67">
        <v>0</v>
      </c>
      <c r="J123" s="68">
        <f t="shared" si="3"/>
        <v>-24331110.469999898</v>
      </c>
      <c r="K123" s="64"/>
      <c r="L123" s="64" t="s">
        <v>223</v>
      </c>
    </row>
    <row r="124" spans="1:12" outlineLevel="1" collapsed="1">
      <c r="A124" s="65" t="s">
        <v>224</v>
      </c>
      <c r="B124" s="34" t="s">
        <v>5472</v>
      </c>
      <c r="C124" s="66">
        <f>C125</f>
        <v>4122572.52999999</v>
      </c>
      <c r="E124" s="66"/>
      <c r="G124" s="66">
        <f t="shared" si="2"/>
        <v>4122572.52999999</v>
      </c>
      <c r="I124" s="67">
        <v>4122572.53</v>
      </c>
      <c r="J124" s="68">
        <f t="shared" si="3"/>
        <v>9.7788870334625244E-9</v>
      </c>
      <c r="K124" s="64"/>
      <c r="L124" s="64">
        <v>0</v>
      </c>
    </row>
    <row r="125" spans="1:12" hidden="1" outlineLevel="2">
      <c r="A125" s="30">
        <v>4423134000</v>
      </c>
      <c r="B125" s="44" t="s">
        <v>569</v>
      </c>
      <c r="C125" s="69">
        <v>4122572.52999999</v>
      </c>
      <c r="E125" s="69"/>
      <c r="G125" s="69">
        <f t="shared" si="2"/>
        <v>4122572.52999999</v>
      </c>
      <c r="I125" s="67">
        <v>0</v>
      </c>
      <c r="J125" s="68">
        <f t="shared" si="3"/>
        <v>-4122572.52999999</v>
      </c>
      <c r="K125" s="64"/>
      <c r="L125" s="64" t="s">
        <v>224</v>
      </c>
    </row>
    <row r="126" spans="1:12" outlineLevel="1" collapsed="1">
      <c r="A126" s="65" t="s">
        <v>225</v>
      </c>
      <c r="B126" s="34" t="s">
        <v>5473</v>
      </c>
      <c r="C126" s="66">
        <f>C127</f>
        <v>12349271.6</v>
      </c>
      <c r="E126" s="66"/>
      <c r="G126" s="66">
        <f t="shared" si="2"/>
        <v>12349271.6</v>
      </c>
      <c r="I126" s="67">
        <v>12349271.6</v>
      </c>
      <c r="J126" s="68">
        <f t="shared" si="3"/>
        <v>0</v>
      </c>
      <c r="K126" s="64"/>
      <c r="L126" s="64">
        <v>0</v>
      </c>
    </row>
    <row r="127" spans="1:12" hidden="1" outlineLevel="2">
      <c r="A127" s="30">
        <v>4423135000</v>
      </c>
      <c r="B127" s="44" t="s">
        <v>570</v>
      </c>
      <c r="C127" s="69">
        <v>12349271.6</v>
      </c>
      <c r="E127" s="69"/>
      <c r="G127" s="69">
        <f t="shared" si="2"/>
        <v>12349271.6</v>
      </c>
      <c r="I127" s="67">
        <v>0</v>
      </c>
      <c r="J127" s="68">
        <f t="shared" si="3"/>
        <v>-12349271.6</v>
      </c>
      <c r="K127" s="64"/>
      <c r="L127" s="64" t="s">
        <v>225</v>
      </c>
    </row>
    <row r="128" spans="1:12" outlineLevel="1" collapsed="1">
      <c r="A128" s="65" t="s">
        <v>226</v>
      </c>
      <c r="B128" s="34" t="s">
        <v>5474</v>
      </c>
      <c r="C128" s="66">
        <f>C129</f>
        <v>0</v>
      </c>
      <c r="E128" s="66"/>
      <c r="G128" s="66">
        <f t="shared" si="2"/>
        <v>0</v>
      </c>
      <c r="I128" s="67">
        <v>0</v>
      </c>
      <c r="J128" s="68">
        <f t="shared" si="3"/>
        <v>0</v>
      </c>
      <c r="K128" s="64"/>
      <c r="L128" s="64">
        <v>0</v>
      </c>
    </row>
    <row r="129" spans="1:12" hidden="1" outlineLevel="2">
      <c r="A129" s="30">
        <v>4423139000</v>
      </c>
      <c r="B129" s="44" t="s">
        <v>599</v>
      </c>
      <c r="C129" s="69">
        <v>0</v>
      </c>
      <c r="E129" s="69"/>
      <c r="G129" s="69">
        <f t="shared" si="2"/>
        <v>0</v>
      </c>
      <c r="I129" s="67">
        <v>0</v>
      </c>
      <c r="J129" s="68">
        <f t="shared" si="3"/>
        <v>0</v>
      </c>
      <c r="K129" s="64"/>
      <c r="L129" s="64" t="s">
        <v>226</v>
      </c>
    </row>
    <row r="130" spans="1:12" outlineLevel="1" collapsed="1">
      <c r="A130" s="65" t="s">
        <v>227</v>
      </c>
      <c r="B130" s="34" t="s">
        <v>5475</v>
      </c>
      <c r="C130" s="66">
        <f>SUM(C131:C132)</f>
        <v>11610326.98</v>
      </c>
      <c r="E130" s="66"/>
      <c r="G130" s="66">
        <f t="shared" si="2"/>
        <v>11610326.98</v>
      </c>
      <c r="I130" s="67">
        <v>11610326.98</v>
      </c>
      <c r="J130" s="68">
        <f t="shared" si="3"/>
        <v>0</v>
      </c>
      <c r="K130" s="64"/>
      <c r="L130" s="64">
        <v>0</v>
      </c>
    </row>
    <row r="131" spans="1:12" hidden="1" outlineLevel="2">
      <c r="A131" s="30">
        <v>4423519000</v>
      </c>
      <c r="B131" s="44" t="s">
        <v>600</v>
      </c>
      <c r="C131" s="69">
        <v>0</v>
      </c>
      <c r="E131" s="69"/>
      <c r="G131" s="69">
        <f t="shared" si="2"/>
        <v>0</v>
      </c>
      <c r="I131" s="67">
        <v>0</v>
      </c>
      <c r="J131" s="68">
        <f t="shared" si="3"/>
        <v>0</v>
      </c>
      <c r="K131" s="64"/>
      <c r="L131" s="64" t="s">
        <v>227</v>
      </c>
    </row>
    <row r="132" spans="1:12" hidden="1" outlineLevel="2">
      <c r="A132" s="30">
        <v>4426110000</v>
      </c>
      <c r="B132" s="44" t="s">
        <v>601</v>
      </c>
      <c r="C132" s="69">
        <v>11610326.98</v>
      </c>
      <c r="E132" s="69"/>
      <c r="G132" s="69">
        <f t="shared" si="2"/>
        <v>11610326.98</v>
      </c>
      <c r="I132" s="67">
        <v>0</v>
      </c>
      <c r="J132" s="68">
        <f t="shared" si="3"/>
        <v>-11610326.98</v>
      </c>
      <c r="K132" s="64"/>
      <c r="L132" s="64" t="s">
        <v>227</v>
      </c>
    </row>
    <row r="133" spans="1:12" outlineLevel="1" collapsed="1">
      <c r="A133" s="65" t="s">
        <v>228</v>
      </c>
      <c r="B133" s="34" t="s">
        <v>5476</v>
      </c>
      <c r="C133" s="66">
        <f>C134</f>
        <v>0</v>
      </c>
      <c r="E133" s="66"/>
      <c r="G133" s="66">
        <f t="shared" si="2"/>
        <v>0</v>
      </c>
      <c r="I133" s="67">
        <v>0</v>
      </c>
      <c r="J133" s="68">
        <f t="shared" si="3"/>
        <v>0</v>
      </c>
      <c r="K133" s="64"/>
      <c r="L133" s="64">
        <v>0</v>
      </c>
    </row>
    <row r="134" spans="1:12" hidden="1" outlineLevel="2">
      <c r="A134" s="30">
        <v>4423211000</v>
      </c>
      <c r="B134" s="44" t="s">
        <v>572</v>
      </c>
      <c r="C134" s="69">
        <v>0</v>
      </c>
      <c r="E134" s="69"/>
      <c r="G134" s="69">
        <f t="shared" si="2"/>
        <v>0</v>
      </c>
      <c r="I134" s="67">
        <v>0</v>
      </c>
      <c r="J134" s="68">
        <f t="shared" si="3"/>
        <v>0</v>
      </c>
      <c r="K134" s="64"/>
      <c r="L134" s="64" t="s">
        <v>228</v>
      </c>
    </row>
    <row r="135" spans="1:12" outlineLevel="1" collapsed="1">
      <c r="A135" s="65" t="s">
        <v>229</v>
      </c>
      <c r="B135" s="34" t="s">
        <v>5477</v>
      </c>
      <c r="C135" s="66">
        <f>C136</f>
        <v>0</v>
      </c>
      <c r="E135" s="66"/>
      <c r="G135" s="66">
        <f t="shared" ref="G135:G198" si="4">C135+E135</f>
        <v>0</v>
      </c>
      <c r="I135" s="67">
        <v>0</v>
      </c>
      <c r="J135" s="68">
        <f t="shared" ref="J135:J198" si="5">I135-G135</f>
        <v>0</v>
      </c>
      <c r="K135" s="64"/>
      <c r="L135" s="64">
        <v>0</v>
      </c>
    </row>
    <row r="136" spans="1:12" hidden="1" outlineLevel="2">
      <c r="A136" s="30">
        <v>4429000000</v>
      </c>
      <c r="B136" s="44" t="s">
        <v>602</v>
      </c>
      <c r="C136" s="69">
        <v>0</v>
      </c>
      <c r="E136" s="69"/>
      <c r="G136" s="69">
        <f t="shared" si="4"/>
        <v>0</v>
      </c>
      <c r="I136" s="67">
        <v>0</v>
      </c>
      <c r="J136" s="68">
        <f t="shared" si="5"/>
        <v>0</v>
      </c>
      <c r="K136" s="64"/>
      <c r="L136" s="64" t="s">
        <v>229</v>
      </c>
    </row>
    <row r="137" spans="1:12" outlineLevel="1" collapsed="1">
      <c r="A137" s="65" t="s">
        <v>230</v>
      </c>
      <c r="B137" s="34" t="s">
        <v>5478</v>
      </c>
      <c r="C137" s="66">
        <f>SUM(C138:C151)</f>
        <v>368023.78999999899</v>
      </c>
      <c r="E137" s="66"/>
      <c r="G137" s="66">
        <f t="shared" si="4"/>
        <v>368023.78999999899</v>
      </c>
      <c r="I137" s="67">
        <v>368023.79</v>
      </c>
      <c r="J137" s="68">
        <f t="shared" si="5"/>
        <v>9.8953023552894592E-10</v>
      </c>
      <c r="K137" s="64"/>
      <c r="L137" s="64">
        <v>0</v>
      </c>
    </row>
    <row r="138" spans="1:12" hidden="1" outlineLevel="2">
      <c r="A138" s="30">
        <v>4481000000</v>
      </c>
      <c r="B138" s="44" t="s">
        <v>603</v>
      </c>
      <c r="C138" s="69">
        <v>0</v>
      </c>
      <c r="E138" s="69"/>
      <c r="G138" s="69">
        <f t="shared" si="4"/>
        <v>0</v>
      </c>
      <c r="I138" s="67">
        <v>0</v>
      </c>
      <c r="J138" s="68">
        <f t="shared" si="5"/>
        <v>0</v>
      </c>
      <c r="K138" s="64"/>
      <c r="L138" s="64" t="s">
        <v>230</v>
      </c>
    </row>
    <row r="139" spans="1:12" hidden="1" outlineLevel="2">
      <c r="A139" s="30">
        <v>4482000000</v>
      </c>
      <c r="B139" s="44" t="s">
        <v>604</v>
      </c>
      <c r="C139" s="69">
        <v>0</v>
      </c>
      <c r="E139" s="69"/>
      <c r="G139" s="69">
        <f t="shared" si="4"/>
        <v>0</v>
      </c>
      <c r="I139" s="67">
        <v>0</v>
      </c>
      <c r="J139" s="68">
        <f t="shared" si="5"/>
        <v>0</v>
      </c>
      <c r="K139" s="64"/>
      <c r="L139" s="64" t="s">
        <v>230</v>
      </c>
    </row>
    <row r="140" spans="1:12" hidden="1" outlineLevel="2">
      <c r="A140" s="30">
        <v>4483111000</v>
      </c>
      <c r="B140" s="44" t="s">
        <v>605</v>
      </c>
      <c r="C140" s="69">
        <v>0</v>
      </c>
      <c r="E140" s="69"/>
      <c r="G140" s="69">
        <f t="shared" si="4"/>
        <v>0</v>
      </c>
      <c r="I140" s="67">
        <v>0</v>
      </c>
      <c r="J140" s="68">
        <f t="shared" si="5"/>
        <v>0</v>
      </c>
      <c r="K140" s="64"/>
      <c r="L140" s="64" t="s">
        <v>230</v>
      </c>
    </row>
    <row r="141" spans="1:12" hidden="1" outlineLevel="2">
      <c r="A141" s="30">
        <v>4483112000</v>
      </c>
      <c r="B141" s="44" t="s">
        <v>606</v>
      </c>
      <c r="C141" s="69">
        <v>0</v>
      </c>
      <c r="E141" s="69"/>
      <c r="G141" s="69">
        <f t="shared" si="4"/>
        <v>0</v>
      </c>
      <c r="I141" s="67">
        <v>0</v>
      </c>
      <c r="J141" s="68">
        <f t="shared" si="5"/>
        <v>0</v>
      </c>
      <c r="K141" s="64"/>
      <c r="L141" s="64" t="s">
        <v>230</v>
      </c>
    </row>
    <row r="142" spans="1:12" hidden="1" outlineLevel="2">
      <c r="A142" s="30">
        <v>4483113000</v>
      </c>
      <c r="B142" s="44" t="s">
        <v>607</v>
      </c>
      <c r="C142" s="69">
        <v>0</v>
      </c>
      <c r="E142" s="69"/>
      <c r="G142" s="69">
        <f t="shared" si="4"/>
        <v>0</v>
      </c>
      <c r="I142" s="67">
        <v>0</v>
      </c>
      <c r="J142" s="68">
        <f t="shared" si="5"/>
        <v>0</v>
      </c>
      <c r="K142" s="64"/>
      <c r="L142" s="64" t="s">
        <v>230</v>
      </c>
    </row>
    <row r="143" spans="1:12" hidden="1" outlineLevel="2">
      <c r="A143" s="30">
        <v>4483114000</v>
      </c>
      <c r="B143" s="44" t="s">
        <v>608</v>
      </c>
      <c r="C143" s="69">
        <v>0</v>
      </c>
      <c r="E143" s="69"/>
      <c r="G143" s="69">
        <f t="shared" si="4"/>
        <v>0</v>
      </c>
      <c r="I143" s="67">
        <v>0</v>
      </c>
      <c r="J143" s="68">
        <f t="shared" si="5"/>
        <v>0</v>
      </c>
      <c r="K143" s="64"/>
      <c r="L143" s="64" t="s">
        <v>230</v>
      </c>
    </row>
    <row r="144" spans="1:12" hidden="1" outlineLevel="2">
      <c r="A144" s="30">
        <v>4483121000</v>
      </c>
      <c r="B144" s="44" t="s">
        <v>609</v>
      </c>
      <c r="C144" s="69">
        <v>0</v>
      </c>
      <c r="E144" s="69"/>
      <c r="G144" s="69">
        <f t="shared" si="4"/>
        <v>0</v>
      </c>
      <c r="I144" s="67">
        <v>0</v>
      </c>
      <c r="J144" s="68">
        <f t="shared" si="5"/>
        <v>0</v>
      </c>
      <c r="K144" s="64"/>
      <c r="L144" s="64" t="s">
        <v>230</v>
      </c>
    </row>
    <row r="145" spans="1:12" hidden="1" outlineLevel="2">
      <c r="A145" s="30">
        <v>4483122000</v>
      </c>
      <c r="B145" s="44" t="s">
        <v>610</v>
      </c>
      <c r="C145" s="69">
        <v>0</v>
      </c>
      <c r="E145" s="69"/>
      <c r="G145" s="69">
        <f t="shared" si="4"/>
        <v>0</v>
      </c>
      <c r="I145" s="67">
        <v>0</v>
      </c>
      <c r="J145" s="68">
        <f t="shared" si="5"/>
        <v>0</v>
      </c>
      <c r="K145" s="64"/>
      <c r="L145" s="64" t="s">
        <v>230</v>
      </c>
    </row>
    <row r="146" spans="1:12" hidden="1" outlineLevel="2">
      <c r="A146" s="30">
        <v>4483130000</v>
      </c>
      <c r="B146" s="44" t="s">
        <v>611</v>
      </c>
      <c r="C146" s="69">
        <v>0</v>
      </c>
      <c r="E146" s="69"/>
      <c r="G146" s="69">
        <f t="shared" si="4"/>
        <v>0</v>
      </c>
      <c r="I146" s="67">
        <v>0</v>
      </c>
      <c r="J146" s="68">
        <f t="shared" si="5"/>
        <v>0</v>
      </c>
      <c r="K146" s="64"/>
      <c r="L146" s="64" t="s">
        <v>230</v>
      </c>
    </row>
    <row r="147" spans="1:12" hidden="1" outlineLevel="2">
      <c r="A147" s="30">
        <v>4483500000</v>
      </c>
      <c r="B147" s="44" t="s">
        <v>612</v>
      </c>
      <c r="C147" s="69">
        <v>0</v>
      </c>
      <c r="E147" s="69"/>
      <c r="G147" s="69">
        <f t="shared" si="4"/>
        <v>0</v>
      </c>
      <c r="I147" s="67">
        <v>0</v>
      </c>
      <c r="J147" s="68">
        <f t="shared" si="5"/>
        <v>0</v>
      </c>
      <c r="K147" s="64"/>
      <c r="L147" s="64" t="s">
        <v>230</v>
      </c>
    </row>
    <row r="148" spans="1:12" hidden="1" outlineLevel="2">
      <c r="A148" s="30">
        <v>4483900000</v>
      </c>
      <c r="B148" s="44" t="s">
        <v>613</v>
      </c>
      <c r="C148" s="69">
        <v>0</v>
      </c>
      <c r="E148" s="69"/>
      <c r="G148" s="69">
        <f t="shared" si="4"/>
        <v>0</v>
      </c>
      <c r="I148" s="67">
        <v>0</v>
      </c>
      <c r="J148" s="68">
        <f t="shared" si="5"/>
        <v>0</v>
      </c>
      <c r="K148" s="64"/>
      <c r="L148" s="64" t="s">
        <v>230</v>
      </c>
    </row>
    <row r="149" spans="1:12" hidden="1" outlineLevel="2">
      <c r="A149" s="30">
        <v>4484000000</v>
      </c>
      <c r="B149" s="44" t="s">
        <v>614</v>
      </c>
      <c r="C149" s="69">
        <v>0</v>
      </c>
      <c r="E149" s="69"/>
      <c r="G149" s="69">
        <f t="shared" si="4"/>
        <v>0</v>
      </c>
      <c r="I149" s="67">
        <v>0</v>
      </c>
      <c r="J149" s="68">
        <f t="shared" si="5"/>
        <v>0</v>
      </c>
      <c r="K149" s="64"/>
      <c r="L149" s="64" t="s">
        <v>230</v>
      </c>
    </row>
    <row r="150" spans="1:12" hidden="1" outlineLevel="2">
      <c r="A150" s="30">
        <v>4485000000</v>
      </c>
      <c r="B150" s="44" t="s">
        <v>615</v>
      </c>
      <c r="C150" s="69">
        <v>0</v>
      </c>
      <c r="E150" s="69"/>
      <c r="G150" s="69">
        <f t="shared" si="4"/>
        <v>0</v>
      </c>
      <c r="I150" s="67">
        <v>0</v>
      </c>
      <c r="J150" s="68">
        <f t="shared" si="5"/>
        <v>0</v>
      </c>
      <c r="K150" s="64"/>
      <c r="L150" s="64" t="s">
        <v>230</v>
      </c>
    </row>
    <row r="151" spans="1:12" hidden="1" outlineLevel="2">
      <c r="A151" s="30">
        <v>4486000000</v>
      </c>
      <c r="B151" s="44" t="s">
        <v>616</v>
      </c>
      <c r="C151" s="69">
        <v>368023.78999999899</v>
      </c>
      <c r="E151" s="69"/>
      <c r="G151" s="69">
        <f t="shared" si="4"/>
        <v>368023.78999999899</v>
      </c>
      <c r="I151" s="67">
        <v>0</v>
      </c>
      <c r="J151" s="68">
        <f t="shared" si="5"/>
        <v>-368023.78999999899</v>
      </c>
      <c r="K151" s="64"/>
      <c r="L151" s="64" t="s">
        <v>230</v>
      </c>
    </row>
    <row r="152" spans="1:12" outlineLevel="1" collapsed="1">
      <c r="A152" s="65" t="s">
        <v>231</v>
      </c>
      <c r="B152" s="34" t="s">
        <v>5479</v>
      </c>
      <c r="C152" s="66">
        <f>C153</f>
        <v>-213290549.40000001</v>
      </c>
      <c r="E152" s="66"/>
      <c r="G152" s="66">
        <f t="shared" si="4"/>
        <v>-213290549.40000001</v>
      </c>
      <c r="I152" s="67">
        <v>-213290549.40000001</v>
      </c>
      <c r="J152" s="68">
        <f t="shared" si="5"/>
        <v>0</v>
      </c>
      <c r="K152" s="64"/>
      <c r="L152" s="64">
        <v>0</v>
      </c>
    </row>
    <row r="153" spans="1:12" hidden="1" outlineLevel="2">
      <c r="A153" s="30">
        <v>4820500000</v>
      </c>
      <c r="B153" s="44" t="s">
        <v>549</v>
      </c>
      <c r="C153" s="69">
        <v>-213290549.40000001</v>
      </c>
      <c r="E153" s="69"/>
      <c r="G153" s="69">
        <f t="shared" si="4"/>
        <v>-213290549.40000001</v>
      </c>
      <c r="I153" s="67">
        <v>0</v>
      </c>
      <c r="J153" s="68">
        <f t="shared" si="5"/>
        <v>213290549.40000001</v>
      </c>
      <c r="K153" s="64"/>
      <c r="L153" s="64" t="s">
        <v>231</v>
      </c>
    </row>
    <row r="154" spans="1:12" outlineLevel="1" collapsed="1">
      <c r="A154" s="65" t="s">
        <v>232</v>
      </c>
      <c r="B154" s="34" t="s">
        <v>5480</v>
      </c>
      <c r="C154" s="66">
        <f>C155</f>
        <v>-9590632</v>
      </c>
      <c r="E154" s="66"/>
      <c r="G154" s="66">
        <f t="shared" si="4"/>
        <v>-9590632</v>
      </c>
      <c r="I154" s="67">
        <v>-9590632</v>
      </c>
      <c r="J154" s="68">
        <f t="shared" si="5"/>
        <v>0</v>
      </c>
      <c r="K154" s="64"/>
      <c r="L154" s="64">
        <v>0</v>
      </c>
    </row>
    <row r="155" spans="1:12" hidden="1" outlineLevel="2">
      <c r="A155" s="30">
        <v>4820700000</v>
      </c>
      <c r="B155" s="44" t="s">
        <v>550</v>
      </c>
      <c r="C155" s="69">
        <v>-9590632</v>
      </c>
      <c r="E155" s="69"/>
      <c r="G155" s="69">
        <f t="shared" si="4"/>
        <v>-9590632</v>
      </c>
      <c r="I155" s="67">
        <v>0</v>
      </c>
      <c r="J155" s="68">
        <f t="shared" si="5"/>
        <v>9590632</v>
      </c>
      <c r="K155" s="64"/>
      <c r="L155" s="64" t="s">
        <v>232</v>
      </c>
    </row>
    <row r="156" spans="1:12" outlineLevel="1" collapsed="1">
      <c r="A156" s="65" t="s">
        <v>233</v>
      </c>
      <c r="B156" s="34" t="s">
        <v>5481</v>
      </c>
      <c r="C156" s="66">
        <f>C157</f>
        <v>-81929346.420000002</v>
      </c>
      <c r="E156" s="66"/>
      <c r="G156" s="66">
        <f t="shared" si="4"/>
        <v>-81929346.420000002</v>
      </c>
      <c r="I156" s="67">
        <v>-81929346.420000002</v>
      </c>
      <c r="J156" s="68">
        <f t="shared" si="5"/>
        <v>0</v>
      </c>
      <c r="K156" s="64"/>
      <c r="L156" s="64">
        <v>0</v>
      </c>
    </row>
    <row r="157" spans="1:12" hidden="1" outlineLevel="2">
      <c r="A157" s="30">
        <v>4822000000</v>
      </c>
      <c r="B157" s="44" t="s">
        <v>552</v>
      </c>
      <c r="C157" s="69">
        <v>-81929346.420000002</v>
      </c>
      <c r="E157" s="69"/>
      <c r="G157" s="69">
        <f t="shared" si="4"/>
        <v>-81929346.420000002</v>
      </c>
      <c r="I157" s="67">
        <v>0</v>
      </c>
      <c r="J157" s="68">
        <f t="shared" si="5"/>
        <v>81929346.420000002</v>
      </c>
      <c r="K157" s="64"/>
      <c r="L157" s="64" t="s">
        <v>233</v>
      </c>
    </row>
    <row r="158" spans="1:12" outlineLevel="1" collapsed="1">
      <c r="A158" s="65" t="s">
        <v>234</v>
      </c>
      <c r="B158" s="34" t="s">
        <v>5482</v>
      </c>
      <c r="C158" s="66">
        <f>SUM(C159:C160)</f>
        <v>0</v>
      </c>
      <c r="E158" s="66"/>
      <c r="G158" s="66">
        <f t="shared" si="4"/>
        <v>0</v>
      </c>
      <c r="I158" s="67">
        <v>0</v>
      </c>
      <c r="J158" s="68">
        <f t="shared" si="5"/>
        <v>0</v>
      </c>
      <c r="K158" s="64"/>
      <c r="L158" s="64">
        <v>0</v>
      </c>
    </row>
    <row r="159" spans="1:12" hidden="1" outlineLevel="2">
      <c r="A159" s="30">
        <v>4823111000</v>
      </c>
      <c r="B159" s="44" t="s">
        <v>553</v>
      </c>
      <c r="C159" s="69">
        <v>0</v>
      </c>
      <c r="E159" s="69"/>
      <c r="G159" s="69">
        <f t="shared" si="4"/>
        <v>0</v>
      </c>
      <c r="I159" s="67">
        <v>0</v>
      </c>
      <c r="J159" s="68">
        <f t="shared" si="5"/>
        <v>0</v>
      </c>
      <c r="K159" s="64"/>
      <c r="L159" s="64" t="s">
        <v>234</v>
      </c>
    </row>
    <row r="160" spans="1:12" hidden="1" outlineLevel="2">
      <c r="A160" s="30">
        <v>4823111099</v>
      </c>
      <c r="B160" s="44" t="s">
        <v>554</v>
      </c>
      <c r="C160" s="69">
        <v>0</v>
      </c>
      <c r="E160" s="69"/>
      <c r="G160" s="69">
        <f t="shared" si="4"/>
        <v>0</v>
      </c>
      <c r="I160" s="67">
        <v>0</v>
      </c>
      <c r="J160" s="68">
        <f t="shared" si="5"/>
        <v>0</v>
      </c>
      <c r="K160" s="64"/>
      <c r="L160" s="64" t="s">
        <v>234</v>
      </c>
    </row>
    <row r="161" spans="1:12" outlineLevel="1" collapsed="1">
      <c r="A161" s="65" t="s">
        <v>235</v>
      </c>
      <c r="B161" s="34" t="s">
        <v>5483</v>
      </c>
      <c r="C161" s="66">
        <f>SUM(C162:C163)</f>
        <v>0</v>
      </c>
      <c r="E161" s="66"/>
      <c r="G161" s="66">
        <f t="shared" si="4"/>
        <v>0</v>
      </c>
      <c r="I161" s="67">
        <v>0</v>
      </c>
      <c r="J161" s="68">
        <f t="shared" si="5"/>
        <v>0</v>
      </c>
      <c r="K161" s="64"/>
      <c r="L161" s="64">
        <v>0</v>
      </c>
    </row>
    <row r="162" spans="1:12" hidden="1" outlineLevel="2">
      <c r="A162" s="30">
        <v>4823112000</v>
      </c>
      <c r="B162" s="44" t="s">
        <v>555</v>
      </c>
      <c r="C162" s="69">
        <v>0</v>
      </c>
      <c r="E162" s="69"/>
      <c r="G162" s="69">
        <f t="shared" si="4"/>
        <v>0</v>
      </c>
      <c r="I162" s="67">
        <v>0</v>
      </c>
      <c r="J162" s="68">
        <f t="shared" si="5"/>
        <v>0</v>
      </c>
      <c r="K162" s="64"/>
      <c r="L162" s="64" t="s">
        <v>235</v>
      </c>
    </row>
    <row r="163" spans="1:12" hidden="1" outlineLevel="2">
      <c r="A163" s="30">
        <v>4823112099</v>
      </c>
      <c r="B163" s="44" t="s">
        <v>556</v>
      </c>
      <c r="C163" s="69">
        <v>0</v>
      </c>
      <c r="E163" s="69"/>
      <c r="G163" s="69">
        <f t="shared" si="4"/>
        <v>0</v>
      </c>
      <c r="I163" s="67">
        <v>0</v>
      </c>
      <c r="J163" s="68">
        <f t="shared" si="5"/>
        <v>0</v>
      </c>
      <c r="K163" s="64"/>
      <c r="L163" s="64" t="s">
        <v>235</v>
      </c>
    </row>
    <row r="164" spans="1:12" outlineLevel="1" collapsed="1">
      <c r="A164" s="65" t="s">
        <v>236</v>
      </c>
      <c r="B164" s="34" t="s">
        <v>5484</v>
      </c>
      <c r="C164" s="66">
        <f>C165</f>
        <v>0</v>
      </c>
      <c r="E164" s="66"/>
      <c r="G164" s="66">
        <f t="shared" si="4"/>
        <v>0</v>
      </c>
      <c r="I164" s="67">
        <v>0</v>
      </c>
      <c r="J164" s="68">
        <f t="shared" si="5"/>
        <v>0</v>
      </c>
      <c r="K164" s="64"/>
      <c r="L164" s="64">
        <v>0</v>
      </c>
    </row>
    <row r="165" spans="1:12" hidden="1" outlineLevel="2">
      <c r="A165" s="30">
        <v>4823113000</v>
      </c>
      <c r="B165" s="44" t="s">
        <v>557</v>
      </c>
      <c r="C165" s="69">
        <v>0</v>
      </c>
      <c r="E165" s="69"/>
      <c r="G165" s="69">
        <f t="shared" si="4"/>
        <v>0</v>
      </c>
      <c r="I165" s="67">
        <v>0</v>
      </c>
      <c r="J165" s="68">
        <f t="shared" si="5"/>
        <v>0</v>
      </c>
      <c r="K165" s="64"/>
      <c r="L165" s="64" t="s">
        <v>236</v>
      </c>
    </row>
    <row r="166" spans="1:12" outlineLevel="1" collapsed="1">
      <c r="A166" s="65" t="s">
        <v>237</v>
      </c>
      <c r="B166" s="34" t="s">
        <v>5485</v>
      </c>
      <c r="C166" s="66">
        <f>C167</f>
        <v>0</v>
      </c>
      <c r="E166" s="66"/>
      <c r="G166" s="66">
        <f t="shared" si="4"/>
        <v>0</v>
      </c>
      <c r="I166" s="67">
        <v>0</v>
      </c>
      <c r="J166" s="68">
        <f t="shared" si="5"/>
        <v>0</v>
      </c>
      <c r="K166" s="64"/>
      <c r="L166" s="64">
        <v>0</v>
      </c>
    </row>
    <row r="167" spans="1:12" hidden="1" outlineLevel="2">
      <c r="A167" s="30">
        <v>4823114000</v>
      </c>
      <c r="B167" s="44" t="s">
        <v>559</v>
      </c>
      <c r="C167" s="69">
        <v>0</v>
      </c>
      <c r="E167" s="69"/>
      <c r="G167" s="69">
        <f t="shared" si="4"/>
        <v>0</v>
      </c>
      <c r="I167" s="67">
        <v>0</v>
      </c>
      <c r="J167" s="68">
        <f t="shared" si="5"/>
        <v>0</v>
      </c>
      <c r="K167" s="64"/>
      <c r="L167" s="64" t="s">
        <v>237</v>
      </c>
    </row>
    <row r="168" spans="1:12" outlineLevel="1" collapsed="1">
      <c r="A168" s="65" t="s">
        <v>238</v>
      </c>
      <c r="B168" s="34" t="s">
        <v>5486</v>
      </c>
      <c r="C168" s="66">
        <f>C169</f>
        <v>0</v>
      </c>
      <c r="E168" s="66"/>
      <c r="G168" s="66">
        <f t="shared" si="4"/>
        <v>0</v>
      </c>
      <c r="I168" s="67">
        <v>0</v>
      </c>
      <c r="J168" s="68">
        <f t="shared" si="5"/>
        <v>0</v>
      </c>
      <c r="K168" s="64"/>
      <c r="L168" s="64">
        <v>0</v>
      </c>
    </row>
    <row r="169" spans="1:12" hidden="1" outlineLevel="2">
      <c r="A169" s="30">
        <v>4823121000</v>
      </c>
      <c r="B169" s="44" t="s">
        <v>560</v>
      </c>
      <c r="C169" s="69">
        <v>0</v>
      </c>
      <c r="E169" s="69"/>
      <c r="G169" s="69">
        <f t="shared" si="4"/>
        <v>0</v>
      </c>
      <c r="I169" s="67">
        <v>0</v>
      </c>
      <c r="J169" s="68">
        <f t="shared" si="5"/>
        <v>0</v>
      </c>
      <c r="K169" s="64"/>
      <c r="L169" s="64" t="s">
        <v>238</v>
      </c>
    </row>
    <row r="170" spans="1:12" outlineLevel="1" collapsed="1">
      <c r="A170" s="65" t="s">
        <v>239</v>
      </c>
      <c r="B170" s="34" t="s">
        <v>5487</v>
      </c>
      <c r="C170" s="66">
        <f>C171</f>
        <v>0</v>
      </c>
      <c r="E170" s="66"/>
      <c r="G170" s="66">
        <f t="shared" si="4"/>
        <v>0</v>
      </c>
      <c r="I170" s="67">
        <v>0</v>
      </c>
      <c r="J170" s="68">
        <f t="shared" si="5"/>
        <v>0</v>
      </c>
      <c r="K170" s="64"/>
      <c r="L170" s="64">
        <v>0</v>
      </c>
    </row>
    <row r="171" spans="1:12" hidden="1" outlineLevel="2">
      <c r="A171" s="30">
        <v>4823122000</v>
      </c>
      <c r="B171" s="44" t="s">
        <v>561</v>
      </c>
      <c r="C171" s="69">
        <v>0</v>
      </c>
      <c r="E171" s="69"/>
      <c r="G171" s="69">
        <f t="shared" si="4"/>
        <v>0</v>
      </c>
      <c r="I171" s="67">
        <v>0</v>
      </c>
      <c r="J171" s="68">
        <f t="shared" si="5"/>
        <v>0</v>
      </c>
      <c r="K171" s="64"/>
      <c r="L171" s="64" t="s">
        <v>239</v>
      </c>
    </row>
    <row r="172" spans="1:12" outlineLevel="1" collapsed="1">
      <c r="A172" s="65" t="s">
        <v>240</v>
      </c>
      <c r="B172" s="34" t="s">
        <v>5488</v>
      </c>
      <c r="C172" s="66">
        <f>C173</f>
        <v>0</v>
      </c>
      <c r="E172" s="66"/>
      <c r="G172" s="66">
        <f t="shared" si="4"/>
        <v>0</v>
      </c>
      <c r="I172" s="67">
        <v>0</v>
      </c>
      <c r="J172" s="68">
        <f t="shared" si="5"/>
        <v>0</v>
      </c>
      <c r="K172" s="64"/>
      <c r="L172" s="64">
        <v>0</v>
      </c>
    </row>
    <row r="173" spans="1:12" hidden="1" outlineLevel="2">
      <c r="A173" s="30">
        <v>4823124000</v>
      </c>
      <c r="B173" s="44" t="s">
        <v>562</v>
      </c>
      <c r="C173" s="69">
        <v>0</v>
      </c>
      <c r="E173" s="69"/>
      <c r="G173" s="69">
        <f t="shared" si="4"/>
        <v>0</v>
      </c>
      <c r="I173" s="67">
        <v>0</v>
      </c>
      <c r="J173" s="68">
        <f t="shared" si="5"/>
        <v>0</v>
      </c>
      <c r="K173" s="64"/>
      <c r="L173" s="64" t="s">
        <v>240</v>
      </c>
    </row>
    <row r="174" spans="1:12" outlineLevel="1" collapsed="1">
      <c r="A174" s="65" t="s">
        <v>241</v>
      </c>
      <c r="B174" s="34" t="s">
        <v>5489</v>
      </c>
      <c r="C174" s="66">
        <f>C175</f>
        <v>0</v>
      </c>
      <c r="E174" s="66"/>
      <c r="G174" s="66">
        <f t="shared" si="4"/>
        <v>0</v>
      </c>
      <c r="I174" s="67">
        <v>0</v>
      </c>
      <c r="J174" s="68">
        <f t="shared" si="5"/>
        <v>0</v>
      </c>
      <c r="K174" s="64"/>
      <c r="L174" s="64">
        <v>0</v>
      </c>
    </row>
    <row r="175" spans="1:12" hidden="1" outlineLevel="2">
      <c r="A175" s="30">
        <v>4823125000</v>
      </c>
      <c r="B175" s="44" t="s">
        <v>563</v>
      </c>
      <c r="C175" s="69">
        <v>0</v>
      </c>
      <c r="E175" s="69"/>
      <c r="G175" s="69">
        <f t="shared" si="4"/>
        <v>0</v>
      </c>
      <c r="I175" s="67">
        <v>0</v>
      </c>
      <c r="J175" s="68">
        <f t="shared" si="5"/>
        <v>0</v>
      </c>
      <c r="K175" s="64"/>
      <c r="L175" s="64" t="s">
        <v>241</v>
      </c>
    </row>
    <row r="176" spans="1:12" outlineLevel="1" collapsed="1">
      <c r="A176" s="65" t="s">
        <v>242</v>
      </c>
      <c r="B176" s="34" t="s">
        <v>5490</v>
      </c>
      <c r="C176" s="66">
        <f>C177</f>
        <v>0</v>
      </c>
      <c r="E176" s="66"/>
      <c r="G176" s="66">
        <f t="shared" si="4"/>
        <v>0</v>
      </c>
      <c r="I176" s="67">
        <v>0</v>
      </c>
      <c r="J176" s="68">
        <f t="shared" si="5"/>
        <v>0</v>
      </c>
      <c r="K176" s="64"/>
      <c r="L176" s="64">
        <v>0</v>
      </c>
    </row>
    <row r="177" spans="1:13" hidden="1" outlineLevel="2">
      <c r="A177" s="30">
        <v>4823126000</v>
      </c>
      <c r="B177" s="44" t="s">
        <v>564</v>
      </c>
      <c r="C177" s="69">
        <v>0</v>
      </c>
      <c r="E177" s="69"/>
      <c r="G177" s="69">
        <f t="shared" si="4"/>
        <v>0</v>
      </c>
      <c r="I177" s="67">
        <v>0</v>
      </c>
      <c r="J177" s="68">
        <f t="shared" si="5"/>
        <v>0</v>
      </c>
      <c r="K177" s="64"/>
      <c r="L177" s="64" t="s">
        <v>242</v>
      </c>
    </row>
    <row r="178" spans="1:13" outlineLevel="1" collapsed="1">
      <c r="A178" s="65" t="s">
        <v>243</v>
      </c>
      <c r="B178" s="34" t="s">
        <v>5491</v>
      </c>
      <c r="C178" s="66">
        <f>C179</f>
        <v>0</v>
      </c>
      <c r="E178" s="66"/>
      <c r="G178" s="66">
        <f t="shared" si="4"/>
        <v>0</v>
      </c>
      <c r="I178" s="67">
        <v>0</v>
      </c>
      <c r="J178" s="68">
        <f t="shared" si="5"/>
        <v>0</v>
      </c>
      <c r="K178" s="64"/>
      <c r="L178" s="64">
        <v>0</v>
      </c>
    </row>
    <row r="179" spans="1:13" hidden="1" outlineLevel="2">
      <c r="A179" s="30">
        <v>4823129000</v>
      </c>
      <c r="B179" s="44" t="s">
        <v>565</v>
      </c>
      <c r="C179" s="69">
        <v>0</v>
      </c>
      <c r="E179" s="69"/>
      <c r="G179" s="69">
        <f t="shared" si="4"/>
        <v>0</v>
      </c>
      <c r="I179" s="67">
        <v>0</v>
      </c>
      <c r="J179" s="68">
        <f t="shared" si="5"/>
        <v>0</v>
      </c>
      <c r="K179" s="64"/>
      <c r="L179" s="64" t="s">
        <v>243</v>
      </c>
    </row>
    <row r="180" spans="1:13" outlineLevel="1" collapsed="1">
      <c r="A180" s="65" t="s">
        <v>244</v>
      </c>
      <c r="B180" s="34" t="s">
        <v>5492</v>
      </c>
      <c r="C180" s="66">
        <f>C181</f>
        <v>-1221587248.5799899</v>
      </c>
      <c r="E180" s="66">
        <f>E181</f>
        <v>-483935.89999999991</v>
      </c>
      <c r="G180" s="66">
        <f t="shared" si="4"/>
        <v>-1222071184.47999</v>
      </c>
      <c r="I180" s="67">
        <v>-1222071184.48</v>
      </c>
      <c r="J180" s="68">
        <f t="shared" si="5"/>
        <v>-1.0013580322265625E-5</v>
      </c>
      <c r="K180" s="67"/>
      <c r="L180" s="64">
        <v>0</v>
      </c>
      <c r="M180" s="68"/>
    </row>
    <row r="181" spans="1:13" hidden="1" outlineLevel="2">
      <c r="A181" s="30">
        <v>4823131000</v>
      </c>
      <c r="B181" s="44" t="s">
        <v>566</v>
      </c>
      <c r="C181" s="69">
        <v>-1221587248.5799899</v>
      </c>
      <c r="E181" s="69">
        <v>-483935.89999999991</v>
      </c>
      <c r="G181" s="69">
        <f t="shared" si="4"/>
        <v>-1222071184.47999</v>
      </c>
      <c r="I181" s="67">
        <v>0</v>
      </c>
      <c r="J181" s="68">
        <f t="shared" si="5"/>
        <v>1222071184.47999</v>
      </c>
      <c r="K181" s="64"/>
      <c r="L181" s="64" t="s">
        <v>244</v>
      </c>
    </row>
    <row r="182" spans="1:13" outlineLevel="1" collapsed="1">
      <c r="A182" s="65" t="s">
        <v>245</v>
      </c>
      <c r="B182" s="34" t="s">
        <v>5493</v>
      </c>
      <c r="C182" s="66">
        <f>C183</f>
        <v>-1658231772.53</v>
      </c>
      <c r="E182" s="66"/>
      <c r="G182" s="66">
        <f t="shared" si="4"/>
        <v>-1658231772.53</v>
      </c>
      <c r="I182" s="67">
        <v>-1658231772.53</v>
      </c>
      <c r="J182" s="68">
        <f t="shared" si="5"/>
        <v>0</v>
      </c>
      <c r="K182" s="64"/>
      <c r="L182" s="64">
        <v>0</v>
      </c>
    </row>
    <row r="183" spans="1:13" hidden="1" outlineLevel="2">
      <c r="A183" s="30">
        <v>4823132000</v>
      </c>
      <c r="B183" s="44" t="s">
        <v>567</v>
      </c>
      <c r="C183" s="69">
        <v>-1658231772.53</v>
      </c>
      <c r="E183" s="69"/>
      <c r="G183" s="69">
        <f t="shared" si="4"/>
        <v>-1658231772.53</v>
      </c>
      <c r="I183" s="67">
        <v>0</v>
      </c>
      <c r="J183" s="68">
        <f t="shared" si="5"/>
        <v>1658231772.53</v>
      </c>
      <c r="K183" s="64"/>
      <c r="L183" s="64" t="s">
        <v>245</v>
      </c>
    </row>
    <row r="184" spans="1:13" outlineLevel="1" collapsed="1">
      <c r="A184" s="65" t="s">
        <v>246</v>
      </c>
      <c r="B184" s="34" t="s">
        <v>2767</v>
      </c>
      <c r="C184" s="66">
        <f>C185</f>
        <v>-4230543989.6900001</v>
      </c>
      <c r="E184" s="66">
        <f>E185</f>
        <v>397542622.22303921</v>
      </c>
      <c r="G184" s="66">
        <f t="shared" si="4"/>
        <v>-3833001367.4669609</v>
      </c>
      <c r="I184" s="67">
        <v>-3833001367.6900001</v>
      </c>
      <c r="J184" s="68">
        <f t="shared" si="5"/>
        <v>-0.22303915023803711</v>
      </c>
      <c r="K184" s="67"/>
      <c r="L184" s="64">
        <v>0</v>
      </c>
    </row>
    <row r="185" spans="1:13" hidden="1" outlineLevel="2">
      <c r="A185" s="30">
        <v>4823133000</v>
      </c>
      <c r="B185" s="44" t="s">
        <v>568</v>
      </c>
      <c r="C185" s="69">
        <v>-4230543989.6900001</v>
      </c>
      <c r="E185" s="69">
        <v>397542622.22303921</v>
      </c>
      <c r="G185" s="69">
        <f t="shared" si="4"/>
        <v>-3833001367.4669609</v>
      </c>
      <c r="I185" s="67">
        <v>0</v>
      </c>
      <c r="J185" s="68">
        <f t="shared" si="5"/>
        <v>3833001367.4669609</v>
      </c>
      <c r="K185" s="64"/>
      <c r="L185" s="64" t="s">
        <v>246</v>
      </c>
    </row>
    <row r="186" spans="1:13" outlineLevel="1" collapsed="1">
      <c r="A186" s="65" t="s">
        <v>247</v>
      </c>
      <c r="B186" s="34" t="s">
        <v>5494</v>
      </c>
      <c r="C186" s="66">
        <f>C187</f>
        <v>-377080305.12</v>
      </c>
      <c r="E186" s="66"/>
      <c r="G186" s="66">
        <f t="shared" si="4"/>
        <v>-377080305.12</v>
      </c>
      <c r="I186" s="67">
        <v>-377080305.12</v>
      </c>
      <c r="J186" s="68">
        <f t="shared" si="5"/>
        <v>0</v>
      </c>
      <c r="K186" s="64"/>
      <c r="L186" s="64">
        <v>0</v>
      </c>
    </row>
    <row r="187" spans="1:13" hidden="1" outlineLevel="2">
      <c r="A187" s="30">
        <v>4823134000</v>
      </c>
      <c r="B187" s="44" t="s">
        <v>569</v>
      </c>
      <c r="C187" s="69">
        <v>-377080305.12</v>
      </c>
      <c r="E187" s="69"/>
      <c r="G187" s="69">
        <f t="shared" si="4"/>
        <v>-377080305.12</v>
      </c>
      <c r="I187" s="67">
        <v>0</v>
      </c>
      <c r="J187" s="68">
        <f t="shared" si="5"/>
        <v>377080305.12</v>
      </c>
      <c r="K187" s="64"/>
      <c r="L187" s="64" t="s">
        <v>247</v>
      </c>
    </row>
    <row r="188" spans="1:13" outlineLevel="1" collapsed="1">
      <c r="A188" s="65" t="s">
        <v>248</v>
      </c>
      <c r="B188" s="34" t="s">
        <v>5495</v>
      </c>
      <c r="C188" s="66">
        <f>C189</f>
        <v>-226080392.31999901</v>
      </c>
      <c r="E188" s="66"/>
      <c r="G188" s="66">
        <f t="shared" si="4"/>
        <v>-226080392.31999901</v>
      </c>
      <c r="I188" s="67">
        <v>-226080392.31999999</v>
      </c>
      <c r="J188" s="68">
        <f t="shared" si="5"/>
        <v>-9.8347663879394531E-7</v>
      </c>
      <c r="K188" s="64"/>
      <c r="L188" s="64">
        <v>0</v>
      </c>
    </row>
    <row r="189" spans="1:13" hidden="1" outlineLevel="2">
      <c r="A189" s="30">
        <v>4823135000</v>
      </c>
      <c r="B189" s="44" t="s">
        <v>570</v>
      </c>
      <c r="C189" s="69">
        <v>-226080392.31999901</v>
      </c>
      <c r="E189" s="69"/>
      <c r="G189" s="69">
        <f t="shared" si="4"/>
        <v>-226080392.31999901</v>
      </c>
      <c r="I189" s="67">
        <v>0</v>
      </c>
      <c r="J189" s="68">
        <f t="shared" si="5"/>
        <v>226080392.31999901</v>
      </c>
      <c r="K189" s="64"/>
      <c r="L189" s="64" t="s">
        <v>248</v>
      </c>
    </row>
    <row r="190" spans="1:13" outlineLevel="1" collapsed="1">
      <c r="A190" s="65" t="s">
        <v>249</v>
      </c>
      <c r="B190" s="34" t="s">
        <v>5496</v>
      </c>
      <c r="C190" s="66">
        <f>C191</f>
        <v>-5950269.0800000001</v>
      </c>
      <c r="E190" s="66"/>
      <c r="G190" s="66">
        <f t="shared" si="4"/>
        <v>-5950269.0800000001</v>
      </c>
      <c r="I190" s="67">
        <v>-5950269.0800000001</v>
      </c>
      <c r="J190" s="68">
        <f t="shared" si="5"/>
        <v>0</v>
      </c>
      <c r="K190" s="64"/>
      <c r="L190" s="64">
        <v>0</v>
      </c>
    </row>
    <row r="191" spans="1:13" hidden="1" outlineLevel="2">
      <c r="A191" s="30">
        <v>4823139000</v>
      </c>
      <c r="B191" s="44" t="s">
        <v>571</v>
      </c>
      <c r="C191" s="69">
        <v>-5950269.0800000001</v>
      </c>
      <c r="E191" s="69"/>
      <c r="G191" s="69">
        <f t="shared" si="4"/>
        <v>-5950269.0800000001</v>
      </c>
      <c r="I191" s="67">
        <v>0</v>
      </c>
      <c r="J191" s="68">
        <f t="shared" si="5"/>
        <v>5950269.0800000001</v>
      </c>
      <c r="K191" s="64"/>
      <c r="L191" s="64" t="s">
        <v>249</v>
      </c>
    </row>
    <row r="192" spans="1:13" outlineLevel="1" collapsed="1">
      <c r="A192" s="65" t="s">
        <v>250</v>
      </c>
      <c r="B192" s="34" t="s">
        <v>5497</v>
      </c>
      <c r="C192" s="66">
        <f>C193</f>
        <v>0</v>
      </c>
      <c r="E192" s="66"/>
      <c r="G192" s="66">
        <f t="shared" si="4"/>
        <v>0</v>
      </c>
      <c r="I192" s="67">
        <v>0</v>
      </c>
      <c r="J192" s="68">
        <f t="shared" si="5"/>
        <v>0</v>
      </c>
      <c r="K192" s="64"/>
      <c r="L192" s="64">
        <v>0</v>
      </c>
    </row>
    <row r="193" spans="1:12" hidden="1" outlineLevel="2">
      <c r="A193" s="30">
        <v>4823211000</v>
      </c>
      <c r="B193" s="44" t="s">
        <v>572</v>
      </c>
      <c r="C193" s="69">
        <v>0</v>
      </c>
      <c r="E193" s="69"/>
      <c r="G193" s="69">
        <f t="shared" si="4"/>
        <v>0</v>
      </c>
      <c r="I193" s="67">
        <v>0</v>
      </c>
      <c r="J193" s="68">
        <f t="shared" si="5"/>
        <v>0</v>
      </c>
      <c r="K193" s="64"/>
      <c r="L193" s="64" t="s">
        <v>250</v>
      </c>
    </row>
    <row r="194" spans="1:12" outlineLevel="1" collapsed="1">
      <c r="A194" s="65" t="s">
        <v>251</v>
      </c>
      <c r="B194" s="34" t="s">
        <v>5498</v>
      </c>
      <c r="C194" s="66">
        <f>SUM(C195:C196)</f>
        <v>0</v>
      </c>
      <c r="E194" s="66"/>
      <c r="G194" s="66">
        <f t="shared" si="4"/>
        <v>0</v>
      </c>
      <c r="I194" s="67">
        <v>0</v>
      </c>
      <c r="J194" s="68">
        <f t="shared" si="5"/>
        <v>0</v>
      </c>
      <c r="K194" s="64"/>
      <c r="L194" s="64">
        <v>0</v>
      </c>
    </row>
    <row r="195" spans="1:12" hidden="1" outlineLevel="2">
      <c r="A195" s="30">
        <v>4823510000</v>
      </c>
      <c r="B195" s="44" t="s">
        <v>573</v>
      </c>
      <c r="C195" s="69">
        <v>0</v>
      </c>
      <c r="E195" s="69"/>
      <c r="G195" s="69">
        <f t="shared" si="4"/>
        <v>0</v>
      </c>
      <c r="I195" s="67">
        <v>0</v>
      </c>
      <c r="J195" s="68">
        <f t="shared" si="5"/>
        <v>0</v>
      </c>
      <c r="K195" s="64"/>
      <c r="L195" s="64" t="s">
        <v>251</v>
      </c>
    </row>
    <row r="196" spans="1:12" hidden="1" outlineLevel="2">
      <c r="A196" s="30">
        <v>4823520000</v>
      </c>
      <c r="B196" s="44" t="s">
        <v>574</v>
      </c>
      <c r="C196" s="69">
        <v>0</v>
      </c>
      <c r="E196" s="69"/>
      <c r="G196" s="69">
        <f t="shared" si="4"/>
        <v>0</v>
      </c>
      <c r="I196" s="67">
        <v>0</v>
      </c>
      <c r="J196" s="68">
        <f t="shared" si="5"/>
        <v>0</v>
      </c>
      <c r="K196" s="64"/>
      <c r="L196" s="64" t="s">
        <v>251</v>
      </c>
    </row>
    <row r="197" spans="1:12" outlineLevel="1" collapsed="1">
      <c r="A197" s="65" t="s">
        <v>252</v>
      </c>
      <c r="B197" s="34" t="s">
        <v>5499</v>
      </c>
      <c r="C197" s="66">
        <f>C198</f>
        <v>0</v>
      </c>
      <c r="E197" s="66"/>
      <c r="G197" s="66">
        <f t="shared" si="4"/>
        <v>0</v>
      </c>
      <c r="I197" s="67">
        <v>0</v>
      </c>
      <c r="J197" s="68">
        <f t="shared" si="5"/>
        <v>0</v>
      </c>
      <c r="K197" s="64"/>
      <c r="L197" s="64">
        <v>0</v>
      </c>
    </row>
    <row r="198" spans="1:12" hidden="1" outlineLevel="2">
      <c r="A198" s="30">
        <v>4823610000</v>
      </c>
      <c r="B198" s="44" t="s">
        <v>575</v>
      </c>
      <c r="C198" s="69">
        <v>0</v>
      </c>
      <c r="E198" s="69"/>
      <c r="G198" s="69">
        <f t="shared" si="4"/>
        <v>0</v>
      </c>
      <c r="I198" s="67">
        <v>0</v>
      </c>
      <c r="J198" s="68">
        <f t="shared" si="5"/>
        <v>0</v>
      </c>
      <c r="K198" s="64"/>
      <c r="L198" s="64" t="s">
        <v>252</v>
      </c>
    </row>
    <row r="199" spans="1:12" outlineLevel="1" collapsed="1">
      <c r="A199" s="65" t="s">
        <v>253</v>
      </c>
      <c r="B199" s="34" t="s">
        <v>5500</v>
      </c>
      <c r="C199" s="66">
        <f>C200</f>
        <v>0</v>
      </c>
      <c r="E199" s="66"/>
      <c r="G199" s="66">
        <f t="shared" ref="G199:G262" si="6">C199+E199</f>
        <v>0</v>
      </c>
      <c r="I199" s="67">
        <v>0</v>
      </c>
      <c r="J199" s="68">
        <f t="shared" ref="J199:J231" si="7">I199-G199</f>
        <v>0</v>
      </c>
      <c r="K199" s="64"/>
      <c r="L199" s="64">
        <v>0</v>
      </c>
    </row>
    <row r="200" spans="1:12" hidden="1" outlineLevel="2">
      <c r="A200" s="30">
        <v>4823620000</v>
      </c>
      <c r="B200" s="44" t="s">
        <v>576</v>
      </c>
      <c r="C200" s="69">
        <v>0</v>
      </c>
      <c r="E200" s="69"/>
      <c r="G200" s="69">
        <f t="shared" si="6"/>
        <v>0</v>
      </c>
      <c r="I200" s="67">
        <v>0</v>
      </c>
      <c r="J200" s="68">
        <f t="shared" si="7"/>
        <v>0</v>
      </c>
      <c r="K200" s="64"/>
      <c r="L200" s="64" t="s">
        <v>253</v>
      </c>
    </row>
    <row r="201" spans="1:12" outlineLevel="1" collapsed="1">
      <c r="A201" s="65" t="s">
        <v>254</v>
      </c>
      <c r="B201" s="34" t="s">
        <v>5501</v>
      </c>
      <c r="C201" s="66">
        <f>C202</f>
        <v>0</v>
      </c>
      <c r="E201" s="66"/>
      <c r="G201" s="66">
        <f t="shared" si="6"/>
        <v>0</v>
      </c>
      <c r="I201" s="67">
        <v>0</v>
      </c>
      <c r="J201" s="68">
        <f t="shared" si="7"/>
        <v>0</v>
      </c>
      <c r="K201" s="64"/>
      <c r="L201" s="64">
        <v>0</v>
      </c>
    </row>
    <row r="202" spans="1:12" hidden="1" outlineLevel="2">
      <c r="A202" s="30">
        <v>4823630000</v>
      </c>
      <c r="B202" s="44" t="s">
        <v>577</v>
      </c>
      <c r="C202" s="69">
        <v>0</v>
      </c>
      <c r="E202" s="69"/>
      <c r="G202" s="69">
        <f t="shared" si="6"/>
        <v>0</v>
      </c>
      <c r="I202" s="67">
        <v>0</v>
      </c>
      <c r="J202" s="68">
        <f t="shared" si="7"/>
        <v>0</v>
      </c>
      <c r="K202" s="64"/>
      <c r="L202" s="64" t="s">
        <v>254</v>
      </c>
    </row>
    <row r="203" spans="1:12" outlineLevel="1" collapsed="1">
      <c r="A203" s="65" t="s">
        <v>255</v>
      </c>
      <c r="B203" s="34" t="s">
        <v>5502</v>
      </c>
      <c r="C203" s="66">
        <f>C204</f>
        <v>0</v>
      </c>
      <c r="E203" s="66"/>
      <c r="G203" s="66">
        <f t="shared" si="6"/>
        <v>0</v>
      </c>
      <c r="I203" s="67">
        <v>0</v>
      </c>
      <c r="J203" s="68">
        <f t="shared" si="7"/>
        <v>0</v>
      </c>
      <c r="K203" s="64"/>
      <c r="L203" s="64">
        <v>0</v>
      </c>
    </row>
    <row r="204" spans="1:12" hidden="1" outlineLevel="2">
      <c r="A204" s="30">
        <v>4823640000</v>
      </c>
      <c r="B204" s="44" t="s">
        <v>578</v>
      </c>
      <c r="C204" s="69">
        <v>0</v>
      </c>
      <c r="E204" s="69"/>
      <c r="G204" s="69">
        <f t="shared" si="6"/>
        <v>0</v>
      </c>
      <c r="I204" s="67">
        <v>0</v>
      </c>
      <c r="J204" s="68">
        <f t="shared" si="7"/>
        <v>0</v>
      </c>
      <c r="K204" s="64"/>
      <c r="L204" s="64" t="s">
        <v>255</v>
      </c>
    </row>
    <row r="205" spans="1:12" outlineLevel="1" collapsed="1">
      <c r="A205" s="65" t="s">
        <v>256</v>
      </c>
      <c r="B205" s="34" t="s">
        <v>5503</v>
      </c>
      <c r="C205" s="66">
        <f>C206</f>
        <v>-7055904.8499999903</v>
      </c>
      <c r="E205" s="66"/>
      <c r="G205" s="66">
        <f t="shared" si="6"/>
        <v>-7055904.8499999903</v>
      </c>
      <c r="I205" s="67">
        <v>-7055904.8499999996</v>
      </c>
      <c r="J205" s="68">
        <f t="shared" si="7"/>
        <v>-9.3132257461547852E-9</v>
      </c>
      <c r="K205" s="64"/>
      <c r="L205" s="64">
        <v>0</v>
      </c>
    </row>
    <row r="206" spans="1:12" hidden="1" outlineLevel="2">
      <c r="A206" s="30">
        <v>4823900000</v>
      </c>
      <c r="B206" s="44" t="s">
        <v>579</v>
      </c>
      <c r="C206" s="69">
        <v>-7055904.8499999903</v>
      </c>
      <c r="E206" s="69"/>
      <c r="G206" s="69">
        <f t="shared" si="6"/>
        <v>-7055904.8499999903</v>
      </c>
      <c r="I206" s="67">
        <v>0</v>
      </c>
      <c r="J206" s="68">
        <f t="shared" si="7"/>
        <v>7055904.8499999903</v>
      </c>
      <c r="K206" s="64"/>
      <c r="L206" s="64" t="s">
        <v>256</v>
      </c>
    </row>
    <row r="207" spans="1:12" outlineLevel="1" collapsed="1">
      <c r="A207" s="65" t="s">
        <v>257</v>
      </c>
      <c r="B207" s="34" t="s">
        <v>5504</v>
      </c>
      <c r="C207" s="66">
        <f>SUM(C208:C212)</f>
        <v>-23710769.319999989</v>
      </c>
      <c r="E207" s="66"/>
      <c r="G207" s="66">
        <f t="shared" si="6"/>
        <v>-23710769.319999989</v>
      </c>
      <c r="I207" s="67">
        <v>-23710769.32</v>
      </c>
      <c r="J207" s="68">
        <f t="shared" si="7"/>
        <v>0</v>
      </c>
      <c r="K207" s="64"/>
      <c r="L207" s="64">
        <v>0</v>
      </c>
    </row>
    <row r="208" spans="1:12" hidden="1" outlineLevel="2">
      <c r="A208" s="30">
        <v>4824110000</v>
      </c>
      <c r="B208" s="44" t="s">
        <v>580</v>
      </c>
      <c r="C208" s="69">
        <v>-18272493.48</v>
      </c>
      <c r="E208" s="69"/>
      <c r="G208" s="69">
        <f t="shared" si="6"/>
        <v>-18272493.48</v>
      </c>
      <c r="I208" s="67">
        <v>0</v>
      </c>
      <c r="J208" s="68">
        <f t="shared" si="7"/>
        <v>18272493.48</v>
      </c>
      <c r="K208" s="64"/>
      <c r="L208" s="64" t="s">
        <v>257</v>
      </c>
    </row>
    <row r="209" spans="1:12" hidden="1" outlineLevel="2">
      <c r="A209" s="30">
        <v>4824120000</v>
      </c>
      <c r="B209" s="44" t="s">
        <v>581</v>
      </c>
      <c r="C209" s="69">
        <v>-3340887.64</v>
      </c>
      <c r="E209" s="69"/>
      <c r="G209" s="69">
        <f t="shared" si="6"/>
        <v>-3340887.64</v>
      </c>
      <c r="I209" s="67">
        <v>0</v>
      </c>
      <c r="J209" s="68">
        <f t="shared" si="7"/>
        <v>3340887.64</v>
      </c>
      <c r="K209" s="64"/>
      <c r="L209" s="64" t="s">
        <v>257</v>
      </c>
    </row>
    <row r="210" spans="1:12" hidden="1" outlineLevel="2">
      <c r="A210" s="30">
        <v>4824190000</v>
      </c>
      <c r="B210" s="44" t="s">
        <v>582</v>
      </c>
      <c r="C210" s="69">
        <v>-814294.31</v>
      </c>
      <c r="E210" s="69"/>
      <c r="G210" s="69">
        <f t="shared" si="6"/>
        <v>-814294.31</v>
      </c>
      <c r="I210" s="67">
        <v>0</v>
      </c>
      <c r="J210" s="68">
        <f t="shared" si="7"/>
        <v>814294.31</v>
      </c>
      <c r="K210" s="64"/>
      <c r="L210" s="64" t="s">
        <v>257</v>
      </c>
    </row>
    <row r="211" spans="1:12" hidden="1" outlineLevel="2">
      <c r="A211" s="30">
        <v>4824210000</v>
      </c>
      <c r="B211" s="44" t="s">
        <v>583</v>
      </c>
      <c r="C211" s="69">
        <v>-1283093.8899999899</v>
      </c>
      <c r="E211" s="69"/>
      <c r="G211" s="69">
        <f t="shared" si="6"/>
        <v>-1283093.8899999899</v>
      </c>
      <c r="I211" s="67">
        <v>0</v>
      </c>
      <c r="J211" s="68">
        <f t="shared" si="7"/>
        <v>1283093.8899999899</v>
      </c>
      <c r="K211" s="64"/>
      <c r="L211" s="64" t="s">
        <v>257</v>
      </c>
    </row>
    <row r="212" spans="1:12" hidden="1" outlineLevel="2">
      <c r="A212" s="30">
        <v>4824220000</v>
      </c>
      <c r="B212" s="44" t="s">
        <v>584</v>
      </c>
      <c r="C212" s="69">
        <v>0</v>
      </c>
      <c r="E212" s="69"/>
      <c r="G212" s="69">
        <f t="shared" si="6"/>
        <v>0</v>
      </c>
      <c r="I212" s="67">
        <v>0</v>
      </c>
      <c r="J212" s="68">
        <f t="shared" si="7"/>
        <v>0</v>
      </c>
      <c r="K212" s="64"/>
      <c r="L212" s="64" t="s">
        <v>257</v>
      </c>
    </row>
    <row r="213" spans="1:12" outlineLevel="1" collapsed="1">
      <c r="A213" s="65" t="s">
        <v>258</v>
      </c>
      <c r="B213" s="34" t="s">
        <v>5505</v>
      </c>
      <c r="C213" s="66">
        <f>C214</f>
        <v>-3139423.6299999901</v>
      </c>
      <c r="E213" s="66"/>
      <c r="G213" s="66">
        <f t="shared" si="6"/>
        <v>-3139423.6299999901</v>
      </c>
      <c r="I213" s="67">
        <v>-3139423.63</v>
      </c>
      <c r="J213" s="68">
        <f t="shared" si="7"/>
        <v>-9.7788870334625244E-9</v>
      </c>
      <c r="K213" s="64"/>
      <c r="L213" s="64">
        <v>0</v>
      </c>
    </row>
    <row r="214" spans="1:12" hidden="1" outlineLevel="2">
      <c r="A214" s="30">
        <v>4825000000</v>
      </c>
      <c r="B214" s="44" t="s">
        <v>585</v>
      </c>
      <c r="C214" s="69">
        <v>-3139423.6299999901</v>
      </c>
      <c r="E214" s="69"/>
      <c r="G214" s="69">
        <f t="shared" si="6"/>
        <v>-3139423.6299999901</v>
      </c>
      <c r="I214" s="67">
        <v>0</v>
      </c>
      <c r="J214" s="68">
        <f t="shared" si="7"/>
        <v>3139423.6299999901</v>
      </c>
      <c r="K214" s="64"/>
      <c r="L214" s="64" t="s">
        <v>258</v>
      </c>
    </row>
    <row r="215" spans="1:12" outlineLevel="1" collapsed="1">
      <c r="A215" s="65" t="s">
        <v>259</v>
      </c>
      <c r="B215" s="34" t="s">
        <v>5506</v>
      </c>
      <c r="C215" s="66">
        <f>C216</f>
        <v>-79516520.129999906</v>
      </c>
      <c r="E215" s="66"/>
      <c r="G215" s="66">
        <f t="shared" si="6"/>
        <v>-79516520.129999906</v>
      </c>
      <c r="I215" s="67">
        <v>-79516520.129999995</v>
      </c>
      <c r="J215" s="68">
        <f t="shared" si="7"/>
        <v>0</v>
      </c>
      <c r="K215" s="64"/>
      <c r="L215" s="64">
        <v>0</v>
      </c>
    </row>
    <row r="216" spans="1:12" hidden="1" outlineLevel="2">
      <c r="A216" s="30">
        <v>4826110000</v>
      </c>
      <c r="B216" s="44" t="s">
        <v>586</v>
      </c>
      <c r="C216" s="69">
        <v>-79516520.129999906</v>
      </c>
      <c r="E216" s="69"/>
      <c r="G216" s="69">
        <f t="shared" si="6"/>
        <v>-79516520.129999906</v>
      </c>
      <c r="I216" s="67">
        <v>0</v>
      </c>
      <c r="J216" s="68">
        <f t="shared" si="7"/>
        <v>79516520.129999906</v>
      </c>
      <c r="K216" s="64"/>
      <c r="L216" s="64" t="s">
        <v>259</v>
      </c>
    </row>
    <row r="217" spans="1:12" outlineLevel="1" collapsed="1">
      <c r="A217" s="65" t="s">
        <v>260</v>
      </c>
      <c r="B217" s="34" t="s">
        <v>5507</v>
      </c>
      <c r="C217" s="66">
        <f>SUM(C218:C219)</f>
        <v>-6787370.2400000002</v>
      </c>
      <c r="E217" s="66"/>
      <c r="G217" s="66">
        <f t="shared" si="6"/>
        <v>-6787370.2400000002</v>
      </c>
      <c r="I217" s="67">
        <v>-6787370.2400000002</v>
      </c>
      <c r="J217" s="68">
        <f t="shared" si="7"/>
        <v>0</v>
      </c>
      <c r="K217" s="64"/>
      <c r="L217" s="64">
        <v>0</v>
      </c>
    </row>
    <row r="218" spans="1:12" hidden="1" outlineLevel="2">
      <c r="A218" s="30">
        <v>4826120000</v>
      </c>
      <c r="B218" s="44" t="s">
        <v>587</v>
      </c>
      <c r="C218" s="69">
        <v>-6787370.2400000002</v>
      </c>
      <c r="E218" s="69"/>
      <c r="G218" s="69">
        <f t="shared" si="6"/>
        <v>-6787370.2400000002</v>
      </c>
      <c r="I218" s="67">
        <v>0</v>
      </c>
      <c r="J218" s="68">
        <f t="shared" si="7"/>
        <v>6787370.2400000002</v>
      </c>
      <c r="K218" s="64"/>
      <c r="L218" s="64" t="s">
        <v>260</v>
      </c>
    </row>
    <row r="219" spans="1:12" hidden="1" outlineLevel="2">
      <c r="A219" s="30">
        <v>4826220000</v>
      </c>
      <c r="B219" s="44" t="s">
        <v>588</v>
      </c>
      <c r="C219" s="69">
        <v>0</v>
      </c>
      <c r="E219" s="69"/>
      <c r="G219" s="69">
        <f t="shared" si="6"/>
        <v>0</v>
      </c>
      <c r="I219" s="67">
        <v>0</v>
      </c>
      <c r="J219" s="68">
        <f t="shared" si="7"/>
        <v>0</v>
      </c>
      <c r="K219" s="64"/>
      <c r="L219" s="64" t="s">
        <v>260</v>
      </c>
    </row>
    <row r="220" spans="1:12" outlineLevel="1" collapsed="1">
      <c r="A220" s="65" t="s">
        <v>261</v>
      </c>
      <c r="B220" s="34" t="s">
        <v>5508</v>
      </c>
      <c r="C220" s="66">
        <f>SUM(C221:C222)</f>
        <v>-7459030.0800000001</v>
      </c>
      <c r="E220" s="66"/>
      <c r="G220" s="66">
        <f t="shared" si="6"/>
        <v>-7459030.0800000001</v>
      </c>
      <c r="I220" s="67">
        <v>-7459030.0800000001</v>
      </c>
      <c r="J220" s="68">
        <f t="shared" si="7"/>
        <v>0</v>
      </c>
      <c r="K220" s="64"/>
      <c r="L220" s="64">
        <v>0</v>
      </c>
    </row>
    <row r="221" spans="1:12" hidden="1" outlineLevel="2">
      <c r="A221" s="30">
        <v>4826130000</v>
      </c>
      <c r="B221" s="44" t="s">
        <v>589</v>
      </c>
      <c r="C221" s="69">
        <v>-7459030.0800000001</v>
      </c>
      <c r="E221" s="69"/>
      <c r="G221" s="69">
        <f t="shared" si="6"/>
        <v>-7459030.0800000001</v>
      </c>
      <c r="I221" s="67">
        <v>0</v>
      </c>
      <c r="J221" s="68">
        <f t="shared" si="7"/>
        <v>7459030.0800000001</v>
      </c>
      <c r="K221" s="64"/>
      <c r="L221" s="64" t="s">
        <v>261</v>
      </c>
    </row>
    <row r="222" spans="1:12" hidden="1" outlineLevel="2">
      <c r="A222" s="30">
        <v>4826230000</v>
      </c>
      <c r="B222" s="44" t="s">
        <v>589</v>
      </c>
      <c r="C222" s="69">
        <v>0</v>
      </c>
      <c r="E222" s="69"/>
      <c r="G222" s="69">
        <f t="shared" si="6"/>
        <v>0</v>
      </c>
      <c r="I222" s="67">
        <v>0</v>
      </c>
      <c r="J222" s="68">
        <f t="shared" si="7"/>
        <v>0</v>
      </c>
      <c r="K222" s="64"/>
      <c r="L222" s="64" t="s">
        <v>261</v>
      </c>
    </row>
    <row r="223" spans="1:12" outlineLevel="1" collapsed="1">
      <c r="A223" s="65" t="s">
        <v>262</v>
      </c>
      <c r="B223" s="34" t="s">
        <v>5509</v>
      </c>
      <c r="C223" s="66">
        <f>C224</f>
        <v>-685391.13</v>
      </c>
      <c r="E223" s="66"/>
      <c r="G223" s="66">
        <f t="shared" si="6"/>
        <v>-685391.13</v>
      </c>
      <c r="I223" s="67">
        <v>-685391.13</v>
      </c>
      <c r="J223" s="68">
        <f t="shared" si="7"/>
        <v>0</v>
      </c>
      <c r="K223" s="64"/>
      <c r="L223" s="64">
        <v>0</v>
      </c>
    </row>
    <row r="224" spans="1:12" hidden="1" outlineLevel="2">
      <c r="A224" s="30">
        <v>4826140000</v>
      </c>
      <c r="B224" s="44" t="s">
        <v>591</v>
      </c>
      <c r="C224" s="69">
        <v>-685391.13</v>
      </c>
      <c r="E224" s="69"/>
      <c r="G224" s="69">
        <f t="shared" si="6"/>
        <v>-685391.13</v>
      </c>
      <c r="I224" s="67">
        <v>0</v>
      </c>
      <c r="J224" s="68">
        <f t="shared" si="7"/>
        <v>685391.13</v>
      </c>
      <c r="K224" s="64"/>
      <c r="L224" s="64" t="s">
        <v>262</v>
      </c>
    </row>
    <row r="225" spans="1:12" outlineLevel="1" collapsed="1">
      <c r="A225" s="65" t="s">
        <v>263</v>
      </c>
      <c r="B225" s="34" t="s">
        <v>2775</v>
      </c>
      <c r="C225" s="66">
        <f>C226</f>
        <v>-1864395.59</v>
      </c>
      <c r="E225" s="66"/>
      <c r="G225" s="66">
        <f t="shared" si="6"/>
        <v>-1864395.59</v>
      </c>
      <c r="I225" s="67">
        <v>-1864395.59</v>
      </c>
      <c r="J225" s="68">
        <f t="shared" si="7"/>
        <v>0</v>
      </c>
      <c r="K225" s="64"/>
      <c r="L225" s="64">
        <v>0</v>
      </c>
    </row>
    <row r="226" spans="1:12" hidden="1" outlineLevel="2">
      <c r="A226" s="30">
        <v>4826190000</v>
      </c>
      <c r="B226" s="44" t="s">
        <v>592</v>
      </c>
      <c r="C226" s="69">
        <v>-1864395.59</v>
      </c>
      <c r="E226" s="69"/>
      <c r="G226" s="69">
        <f t="shared" si="6"/>
        <v>-1864395.59</v>
      </c>
      <c r="I226" s="67">
        <v>0</v>
      </c>
      <c r="J226" s="68">
        <f t="shared" si="7"/>
        <v>1864395.59</v>
      </c>
      <c r="K226" s="64"/>
      <c r="L226" s="64" t="s">
        <v>263</v>
      </c>
    </row>
    <row r="227" spans="1:12" outlineLevel="1" collapsed="1">
      <c r="A227" s="65" t="s">
        <v>264</v>
      </c>
      <c r="B227" s="34" t="s">
        <v>2776</v>
      </c>
      <c r="C227" s="66">
        <f>C228</f>
        <v>-51098.169999999896</v>
      </c>
      <c r="E227" s="66">
        <f>E228</f>
        <v>51098.169999999896</v>
      </c>
      <c r="G227" s="66">
        <f t="shared" si="6"/>
        <v>0</v>
      </c>
      <c r="I227" s="67">
        <v>0.83000000000174601</v>
      </c>
      <c r="J227" s="68">
        <f t="shared" si="7"/>
        <v>0.83000000000174601</v>
      </c>
      <c r="K227" s="64"/>
      <c r="L227" s="64">
        <v>0</v>
      </c>
    </row>
    <row r="228" spans="1:12" hidden="1" outlineLevel="2">
      <c r="A228" s="30">
        <v>4828200000</v>
      </c>
      <c r="B228" s="44" t="s">
        <v>593</v>
      </c>
      <c r="C228" s="69">
        <v>-51098.169999999896</v>
      </c>
      <c r="E228" s="69">
        <v>51098.169999999896</v>
      </c>
      <c r="G228" s="69">
        <f t="shared" si="6"/>
        <v>0</v>
      </c>
      <c r="I228" s="67">
        <v>0</v>
      </c>
      <c r="J228" s="68">
        <f t="shared" si="7"/>
        <v>0</v>
      </c>
      <c r="K228" s="64"/>
      <c r="L228" s="64" t="s">
        <v>264</v>
      </c>
    </row>
    <row r="229" spans="1:12" outlineLevel="1" collapsed="1">
      <c r="A229" s="65" t="s">
        <v>265</v>
      </c>
      <c r="B229" s="34" t="s">
        <v>5510</v>
      </c>
      <c r="C229" s="66">
        <f>C230</f>
        <v>-5683740.5999999903</v>
      </c>
      <c r="E229" s="66">
        <f>E230</f>
        <v>5683740.5999999903</v>
      </c>
      <c r="G229" s="66">
        <f t="shared" si="6"/>
        <v>0</v>
      </c>
      <c r="I229" s="67">
        <v>2.4000000003725299</v>
      </c>
      <c r="J229" s="68">
        <f t="shared" si="7"/>
        <v>2.4000000003725299</v>
      </c>
      <c r="K229" s="64"/>
      <c r="L229" s="64">
        <v>0</v>
      </c>
    </row>
    <row r="230" spans="1:12" hidden="1" outlineLevel="2">
      <c r="A230" s="30">
        <v>4828300000</v>
      </c>
      <c r="B230" s="44" t="s">
        <v>594</v>
      </c>
      <c r="C230" s="69">
        <v>-5683740.5999999903</v>
      </c>
      <c r="E230" s="69">
        <v>5683740.5999999903</v>
      </c>
      <c r="G230" s="69">
        <f t="shared" si="6"/>
        <v>0</v>
      </c>
      <c r="I230" s="67">
        <v>0</v>
      </c>
      <c r="J230" s="68">
        <f t="shared" si="7"/>
        <v>0</v>
      </c>
      <c r="K230" s="64"/>
      <c r="L230" s="64" t="s">
        <v>265</v>
      </c>
    </row>
    <row r="231" spans="1:12" outlineLevel="1" collapsed="1">
      <c r="A231" s="65" t="s">
        <v>266</v>
      </c>
      <c r="B231" s="34" t="s">
        <v>5511</v>
      </c>
      <c r="C231" s="66">
        <f>SUM(C232:C233)</f>
        <v>-5250934.62</v>
      </c>
      <c r="E231" s="66">
        <f>E232</f>
        <v>-4898903</v>
      </c>
      <c r="G231" s="66">
        <f t="shared" si="6"/>
        <v>-10149837.620000001</v>
      </c>
      <c r="I231" s="67">
        <v>-10149837.619999999</v>
      </c>
      <c r="J231" s="68">
        <f t="shared" si="7"/>
        <v>0</v>
      </c>
      <c r="K231" s="64"/>
      <c r="L231" s="64">
        <v>0</v>
      </c>
    </row>
    <row r="232" spans="1:12" hidden="1" outlineLevel="2">
      <c r="A232" s="30">
        <v>4829000000</v>
      </c>
      <c r="B232" s="44" t="s">
        <v>595</v>
      </c>
      <c r="C232" s="69">
        <v>-5250934.62</v>
      </c>
      <c r="E232" s="69">
        <v>-4898903</v>
      </c>
      <c r="G232" s="69">
        <f t="shared" si="6"/>
        <v>-10149837.620000001</v>
      </c>
      <c r="I232" s="67">
        <v>0</v>
      </c>
      <c r="J232" s="68">
        <f>I232+G232</f>
        <v>-10149837.620000001</v>
      </c>
      <c r="K232" s="64"/>
      <c r="L232" s="64" t="s">
        <v>266</v>
      </c>
    </row>
    <row r="233" spans="1:12" hidden="1" outlineLevel="2">
      <c r="A233" s="30">
        <v>4899994000</v>
      </c>
      <c r="B233" s="44" t="s">
        <v>596</v>
      </c>
      <c r="C233" s="69">
        <v>0</v>
      </c>
      <c r="E233" s="69"/>
      <c r="G233" s="69">
        <f t="shared" si="6"/>
        <v>0</v>
      </c>
      <c r="I233" s="67">
        <v>0</v>
      </c>
      <c r="J233" s="68">
        <f>I233+G233</f>
        <v>0</v>
      </c>
      <c r="K233" s="64"/>
      <c r="L233" s="64" t="s">
        <v>266</v>
      </c>
    </row>
    <row r="234" spans="1:12" outlineLevel="1" collapsed="1">
      <c r="G234" s="68"/>
      <c r="I234" s="67"/>
      <c r="J234" s="68"/>
      <c r="K234" s="64"/>
      <c r="L234" s="64"/>
    </row>
    <row r="235" spans="1:12" s="72" customFormat="1">
      <c r="A235" s="31" t="s">
        <v>267</v>
      </c>
      <c r="B235" s="31"/>
      <c r="C235" s="70">
        <f>C6+C8+C10+C12+C14+C17+C20+C22+C24+C26+C28+C30+C32+C34+C36+C38+C40+C42+C44+C46+C48+C50+C52+C55+C57+C59+C61+C63+C65+C71+C73+C75+C78+C81+C83+C85+C87+C89+C92+C94+C96+C98+C100+C102+C104+C106+C108+C110+C112+C114+C116+C118+C120+C122+C124+C126+C128+C130+C133+C135+C137+C152+C154+C156+C158+C161+C164+C166+C168+C170+C172+C174+C176+C178+C180+C182+C184+C186+C188+C190+C192+C194+C197+C199+C201+C203+C205+C207+C213+C215+C217+C220+C223+C225+C227+C229+C231</f>
        <v>4668596589.7199879</v>
      </c>
      <c r="D235" s="70">
        <f>D6+D8+D10+D12+D14+D17+D20+D22+D24+D26+D28+D30+D32+D34+D36+D38+D40+D42+D44+D46+D48+D50+D52+D55+D57+D59+D61+D63+D65+D71+D73+D75+D78+D81+D83+D85+D87+D89+D92+D94+D96+D98+D100+D102+D104+D106+D108+D110+D112+D114+D116+D118+D120+D122+D124+D126+D128+D130+D133+D135+D137+D152+D154+D156+D158+D161+D164+D166+D168+D170+D172+D174+D176+D178+D180+D182+D184+D186+D188+D190+D192+D194+D197+D199+D201+D203+D205+D207+D213+D215+D217+D220+D223+D225+D227+D229+D231</f>
        <v>0</v>
      </c>
      <c r="E235" s="70">
        <f>E6+E8+E10+E12+E14+E17+E20+E22+E24+E26+E28+E30+E32+E34+E36+E38+E40+E42+E44+E46+E48+E50+E52+E55+E57+E59+E61+E63+E65+E71+E73+E75+E78+E81+E83+E85+E87+E89+E92+E94+E96+E98+E100+E102+E104+E106+E108+E110+E112+E114+E116+E118+E120+E122+E124+E126+E128+E130+E133+E135+E137+E152+E154+E156+E158+E161+E164+E166+E168+E170+E172+E174+E176+E178+E180+E182+E184+E186+E188+E190+E192+E194+E197+E199+E201+E203+E205+E207+E213+E215+E217+E220+E223+E225+E227+E229+E231</f>
        <v>-388770074.86446077</v>
      </c>
      <c r="F235" s="71"/>
      <c r="G235" s="70">
        <f t="shared" si="6"/>
        <v>4279826514.8555269</v>
      </c>
      <c r="I235" s="67"/>
      <c r="J235" s="68"/>
      <c r="K235" s="64"/>
      <c r="L235" s="64">
        <v>0</v>
      </c>
    </row>
    <row r="236" spans="1:12" outlineLevel="1">
      <c r="A236" s="65" t="s">
        <v>268</v>
      </c>
      <c r="B236" s="34" t="s">
        <v>5512</v>
      </c>
      <c r="C236" s="66">
        <f>SUM(C237)</f>
        <v>340325.32</v>
      </c>
      <c r="E236" s="66">
        <f>E237</f>
        <v>-340325.32</v>
      </c>
      <c r="G236" s="66">
        <f t="shared" si="6"/>
        <v>0</v>
      </c>
      <c r="I236" s="67">
        <v>0.32000000000698497</v>
      </c>
      <c r="J236" s="68">
        <f t="shared" ref="J236:J299" si="8">I236-G236</f>
        <v>0.32000000000698497</v>
      </c>
      <c r="K236" s="64"/>
      <c r="L236" s="64">
        <v>0</v>
      </c>
    </row>
    <row r="237" spans="1:12" hidden="1" outlineLevel="2">
      <c r="A237" s="30">
        <v>4310000000</v>
      </c>
      <c r="B237" s="44" t="s">
        <v>617</v>
      </c>
      <c r="C237" s="69">
        <v>340325.32</v>
      </c>
      <c r="E237" s="69">
        <v>-340325.32</v>
      </c>
      <c r="G237" s="69">
        <f t="shared" si="6"/>
        <v>0</v>
      </c>
      <c r="I237" s="67">
        <v>0</v>
      </c>
      <c r="J237" s="68">
        <f t="shared" si="8"/>
        <v>0</v>
      </c>
      <c r="K237" s="64"/>
      <c r="L237" s="64" t="s">
        <v>268</v>
      </c>
    </row>
    <row r="238" spans="1:12" outlineLevel="1" collapsed="1">
      <c r="A238" s="65" t="s">
        <v>269</v>
      </c>
      <c r="B238" s="34" t="s">
        <v>5513</v>
      </c>
      <c r="C238" s="66">
        <f>SUM(C239:C241)</f>
        <v>2856438.1699999901</v>
      </c>
      <c r="E238" s="66">
        <f>E239</f>
        <v>-2856438.1699999901</v>
      </c>
      <c r="G238" s="66">
        <f t="shared" si="6"/>
        <v>0</v>
      </c>
      <c r="I238" s="67">
        <v>0.169999999925494</v>
      </c>
      <c r="J238" s="68">
        <f t="shared" si="8"/>
        <v>0.169999999925494</v>
      </c>
      <c r="K238" s="64"/>
      <c r="L238" s="64">
        <v>0</v>
      </c>
    </row>
    <row r="239" spans="1:12" hidden="1" outlineLevel="2">
      <c r="A239" s="30">
        <v>4320000000</v>
      </c>
      <c r="B239" s="44" t="s">
        <v>618</v>
      </c>
      <c r="C239" s="69">
        <v>2856438.1699999901</v>
      </c>
      <c r="E239" s="69">
        <v>-2856438.1699999901</v>
      </c>
      <c r="G239" s="69">
        <f t="shared" si="6"/>
        <v>0</v>
      </c>
      <c r="I239" s="67">
        <v>0</v>
      </c>
      <c r="J239" s="68">
        <f t="shared" si="8"/>
        <v>0</v>
      </c>
      <c r="K239" s="64"/>
      <c r="L239" s="64" t="s">
        <v>269</v>
      </c>
    </row>
    <row r="240" spans="1:12" hidden="1" outlineLevel="2">
      <c r="A240" s="30">
        <v>4320000010</v>
      </c>
      <c r="B240" s="44" t="s">
        <v>619</v>
      </c>
      <c r="C240" s="69">
        <v>0</v>
      </c>
      <c r="E240" s="69"/>
      <c r="G240" s="69">
        <f t="shared" si="6"/>
        <v>0</v>
      </c>
      <c r="I240" s="67">
        <v>0</v>
      </c>
      <c r="J240" s="68">
        <f t="shared" si="8"/>
        <v>0</v>
      </c>
      <c r="K240" s="64"/>
      <c r="L240" s="64" t="s">
        <v>269</v>
      </c>
    </row>
    <row r="241" spans="1:12" hidden="1" outlineLevel="2">
      <c r="A241" s="30">
        <v>4320000020</v>
      </c>
      <c r="B241" s="44" t="s">
        <v>620</v>
      </c>
      <c r="C241" s="69">
        <v>0</v>
      </c>
      <c r="E241" s="69"/>
      <c r="G241" s="69">
        <f t="shared" si="6"/>
        <v>0</v>
      </c>
      <c r="I241" s="67">
        <v>0</v>
      </c>
      <c r="J241" s="68">
        <f t="shared" si="8"/>
        <v>0</v>
      </c>
      <c r="K241" s="64"/>
      <c r="L241" s="64" t="s">
        <v>269</v>
      </c>
    </row>
    <row r="242" spans="1:12" outlineLevel="1" collapsed="1">
      <c r="A242" s="65" t="s">
        <v>270</v>
      </c>
      <c r="B242" s="34" t="s">
        <v>5514</v>
      </c>
      <c r="C242" s="66">
        <f>SUM(C243)</f>
        <v>0</v>
      </c>
      <c r="E242" s="66"/>
      <c r="G242" s="66">
        <f t="shared" si="6"/>
        <v>0</v>
      </c>
      <c r="I242" s="67">
        <v>0</v>
      </c>
      <c r="J242" s="68">
        <f t="shared" si="8"/>
        <v>0</v>
      </c>
      <c r="K242" s="64"/>
      <c r="L242" s="64">
        <v>0</v>
      </c>
    </row>
    <row r="243" spans="1:12" hidden="1" outlineLevel="2">
      <c r="A243" s="30">
        <v>4330000000</v>
      </c>
      <c r="B243" s="44" t="s">
        <v>621</v>
      </c>
      <c r="C243" s="69">
        <v>0</v>
      </c>
      <c r="E243" s="69"/>
      <c r="G243" s="69">
        <f t="shared" si="6"/>
        <v>0</v>
      </c>
      <c r="I243" s="67">
        <v>0</v>
      </c>
      <c r="J243" s="68">
        <f t="shared" si="8"/>
        <v>0</v>
      </c>
      <c r="K243" s="64"/>
      <c r="L243" s="64" t="s">
        <v>270</v>
      </c>
    </row>
    <row r="244" spans="1:12" outlineLevel="1" collapsed="1">
      <c r="A244" s="65" t="s">
        <v>271</v>
      </c>
      <c r="B244" s="34" t="s">
        <v>5515</v>
      </c>
      <c r="C244" s="66">
        <f>SUM(C245)</f>
        <v>0</v>
      </c>
      <c r="E244" s="66"/>
      <c r="G244" s="66">
        <f t="shared" si="6"/>
        <v>0</v>
      </c>
      <c r="I244" s="67">
        <v>0</v>
      </c>
      <c r="J244" s="68">
        <f t="shared" si="8"/>
        <v>0</v>
      </c>
      <c r="K244" s="64"/>
      <c r="L244" s="64">
        <v>0</v>
      </c>
    </row>
    <row r="245" spans="1:12" hidden="1" outlineLevel="2">
      <c r="A245" s="30">
        <v>4340000000</v>
      </c>
      <c r="B245" s="44" t="s">
        <v>622</v>
      </c>
      <c r="C245" s="69">
        <v>0</v>
      </c>
      <c r="E245" s="69"/>
      <c r="G245" s="69">
        <f t="shared" si="6"/>
        <v>0</v>
      </c>
      <c r="I245" s="67">
        <v>0</v>
      </c>
      <c r="J245" s="68">
        <f t="shared" si="8"/>
        <v>0</v>
      </c>
      <c r="K245" s="64"/>
      <c r="L245" s="64" t="s">
        <v>271</v>
      </c>
    </row>
    <row r="246" spans="1:12" outlineLevel="1" collapsed="1">
      <c r="A246" s="65" t="s">
        <v>273</v>
      </c>
      <c r="B246" s="34" t="s">
        <v>5516</v>
      </c>
      <c r="C246" s="66">
        <f>SUM(C247:C250)</f>
        <v>0</v>
      </c>
      <c r="E246" s="66"/>
      <c r="G246" s="66">
        <f t="shared" si="6"/>
        <v>0</v>
      </c>
      <c r="I246" s="67">
        <v>0</v>
      </c>
      <c r="J246" s="68">
        <f t="shared" si="8"/>
        <v>0</v>
      </c>
      <c r="K246" s="64"/>
      <c r="L246" s="64">
        <v>0</v>
      </c>
    </row>
    <row r="247" spans="1:12" hidden="1" outlineLevel="2">
      <c r="A247" s="30">
        <v>4330010005</v>
      </c>
      <c r="B247" s="44" t="s">
        <v>624</v>
      </c>
      <c r="C247" s="69">
        <v>0</v>
      </c>
      <c r="E247" s="69"/>
      <c r="G247" s="69">
        <f t="shared" si="6"/>
        <v>0</v>
      </c>
      <c r="I247" s="67">
        <v>0</v>
      </c>
      <c r="J247" s="68">
        <f t="shared" si="8"/>
        <v>0</v>
      </c>
      <c r="K247" s="64"/>
      <c r="L247" s="64" t="s">
        <v>273</v>
      </c>
    </row>
    <row r="248" spans="1:12" hidden="1" outlineLevel="2">
      <c r="A248" s="30">
        <v>4330020099</v>
      </c>
      <c r="B248" s="44" t="s">
        <v>625</v>
      </c>
      <c r="C248" s="69">
        <v>0</v>
      </c>
      <c r="E248" s="69"/>
      <c r="G248" s="69">
        <f t="shared" si="6"/>
        <v>0</v>
      </c>
      <c r="I248" s="67">
        <v>0</v>
      </c>
      <c r="J248" s="68">
        <f t="shared" si="8"/>
        <v>0</v>
      </c>
      <c r="K248" s="64"/>
      <c r="L248" s="64" t="s">
        <v>273</v>
      </c>
    </row>
    <row r="249" spans="1:12" hidden="1" outlineLevel="2">
      <c r="A249" s="30">
        <v>4330030001</v>
      </c>
      <c r="B249" s="44" t="s">
        <v>626</v>
      </c>
      <c r="C249" s="69">
        <v>0</v>
      </c>
      <c r="E249" s="69"/>
      <c r="G249" s="69">
        <f t="shared" si="6"/>
        <v>0</v>
      </c>
      <c r="I249" s="67">
        <v>0</v>
      </c>
      <c r="J249" s="68">
        <f t="shared" si="8"/>
        <v>0</v>
      </c>
      <c r="K249" s="64"/>
      <c r="L249" s="64" t="s">
        <v>273</v>
      </c>
    </row>
    <row r="250" spans="1:12" hidden="1" outlineLevel="2">
      <c r="A250" s="30">
        <v>4330040000</v>
      </c>
      <c r="B250" s="44" t="s">
        <v>627</v>
      </c>
      <c r="C250" s="69">
        <v>0</v>
      </c>
      <c r="E250" s="69"/>
      <c r="G250" s="69">
        <f t="shared" si="6"/>
        <v>0</v>
      </c>
      <c r="I250" s="67">
        <v>0</v>
      </c>
      <c r="J250" s="68">
        <f t="shared" si="8"/>
        <v>0</v>
      </c>
      <c r="K250" s="64"/>
      <c r="L250" s="64" t="s">
        <v>273</v>
      </c>
    </row>
    <row r="251" spans="1:12" outlineLevel="1" collapsed="1">
      <c r="A251" s="65" t="s">
        <v>274</v>
      </c>
      <c r="B251" s="34" t="s">
        <v>5517</v>
      </c>
      <c r="C251" s="66">
        <f>SUM(C252)</f>
        <v>0</v>
      </c>
      <c r="E251" s="66">
        <f>E252</f>
        <v>0</v>
      </c>
      <c r="G251" s="66">
        <f t="shared" si="6"/>
        <v>0</v>
      </c>
      <c r="I251" s="67">
        <v>0</v>
      </c>
      <c r="J251" s="68">
        <f t="shared" si="8"/>
        <v>0</v>
      </c>
      <c r="K251" s="64"/>
      <c r="L251" s="64">
        <v>0</v>
      </c>
    </row>
    <row r="252" spans="1:12" hidden="1" outlineLevel="2">
      <c r="A252" s="30">
        <v>4431000000</v>
      </c>
      <c r="B252" s="44" t="s">
        <v>628</v>
      </c>
      <c r="C252" s="69">
        <v>0</v>
      </c>
      <c r="E252" s="69">
        <v>0</v>
      </c>
      <c r="G252" s="69">
        <f t="shared" si="6"/>
        <v>0</v>
      </c>
      <c r="I252" s="67">
        <v>0</v>
      </c>
      <c r="J252" s="68">
        <f t="shared" si="8"/>
        <v>0</v>
      </c>
      <c r="K252" s="64"/>
      <c r="L252" s="64" t="s">
        <v>274</v>
      </c>
    </row>
    <row r="253" spans="1:12" outlineLevel="1" collapsed="1">
      <c r="A253" s="65" t="s">
        <v>275</v>
      </c>
      <c r="B253" s="34" t="s">
        <v>5518</v>
      </c>
      <c r="C253" s="66">
        <f>SUM(C254:C256)</f>
        <v>0</v>
      </c>
      <c r="E253" s="66">
        <f>E254</f>
        <v>0</v>
      </c>
      <c r="G253" s="66">
        <f t="shared" si="6"/>
        <v>0</v>
      </c>
      <c r="I253" s="67">
        <v>0</v>
      </c>
      <c r="J253" s="68">
        <f t="shared" si="8"/>
        <v>0</v>
      </c>
      <c r="K253" s="64"/>
      <c r="L253" s="64">
        <v>0</v>
      </c>
    </row>
    <row r="254" spans="1:12" hidden="1" outlineLevel="2">
      <c r="A254" s="30">
        <v>4432000000</v>
      </c>
      <c r="B254" s="44" t="s">
        <v>629</v>
      </c>
      <c r="C254" s="69">
        <v>0</v>
      </c>
      <c r="E254" s="69">
        <v>0</v>
      </c>
      <c r="G254" s="69">
        <f t="shared" si="6"/>
        <v>0</v>
      </c>
      <c r="I254" s="67">
        <v>0</v>
      </c>
      <c r="J254" s="68">
        <f t="shared" si="8"/>
        <v>0</v>
      </c>
      <c r="K254" s="64"/>
      <c r="L254" s="64" t="s">
        <v>275</v>
      </c>
    </row>
    <row r="255" spans="1:12" hidden="1" outlineLevel="2">
      <c r="A255" s="30">
        <v>4432000010</v>
      </c>
      <c r="B255" s="44" t="s">
        <v>630</v>
      </c>
      <c r="C255" s="69">
        <v>0</v>
      </c>
      <c r="E255" s="69"/>
      <c r="G255" s="69">
        <f t="shared" si="6"/>
        <v>0</v>
      </c>
      <c r="I255" s="67">
        <v>0</v>
      </c>
      <c r="J255" s="68">
        <f t="shared" si="8"/>
        <v>0</v>
      </c>
      <c r="K255" s="64"/>
      <c r="L255" s="64" t="s">
        <v>275</v>
      </c>
    </row>
    <row r="256" spans="1:12" hidden="1" outlineLevel="2">
      <c r="A256" s="30">
        <v>4432000020</v>
      </c>
      <c r="B256" s="44" t="s">
        <v>631</v>
      </c>
      <c r="C256" s="69">
        <v>0</v>
      </c>
      <c r="E256" s="69"/>
      <c r="G256" s="69">
        <f t="shared" si="6"/>
        <v>0</v>
      </c>
      <c r="I256" s="67">
        <v>0</v>
      </c>
      <c r="J256" s="68">
        <f t="shared" si="8"/>
        <v>0</v>
      </c>
      <c r="K256" s="64"/>
      <c r="L256" s="64" t="s">
        <v>275</v>
      </c>
    </row>
    <row r="257" spans="1:12" outlineLevel="1" collapsed="1">
      <c r="A257" s="65" t="s">
        <v>277</v>
      </c>
      <c r="B257" s="34" t="s">
        <v>5519</v>
      </c>
      <c r="C257" s="66">
        <f>SUM(C258)</f>
        <v>0</v>
      </c>
      <c r="E257" s="66"/>
      <c r="G257" s="66">
        <f t="shared" si="6"/>
        <v>0</v>
      </c>
      <c r="I257" s="67">
        <v>0</v>
      </c>
      <c r="J257" s="68">
        <f t="shared" si="8"/>
        <v>0</v>
      </c>
      <c r="K257" s="64"/>
      <c r="L257" s="64">
        <v>0</v>
      </c>
    </row>
    <row r="258" spans="1:12" hidden="1" outlineLevel="2">
      <c r="A258" s="30">
        <v>4490000000</v>
      </c>
      <c r="B258" s="44" t="s">
        <v>633</v>
      </c>
      <c r="C258" s="69">
        <v>0</v>
      </c>
      <c r="E258" s="69"/>
      <c r="G258" s="69">
        <f t="shared" si="6"/>
        <v>0</v>
      </c>
      <c r="I258" s="67">
        <v>0</v>
      </c>
      <c r="J258" s="68">
        <f t="shared" si="8"/>
        <v>0</v>
      </c>
      <c r="K258" s="64"/>
      <c r="L258" s="64" t="s">
        <v>277</v>
      </c>
    </row>
    <row r="259" spans="1:12" outlineLevel="1" collapsed="1">
      <c r="A259" s="65" t="s">
        <v>278</v>
      </c>
      <c r="B259" s="34" t="s">
        <v>5520</v>
      </c>
      <c r="C259" s="66">
        <f>SUM(C260)</f>
        <v>-340325.32</v>
      </c>
      <c r="E259" s="66">
        <f>E260</f>
        <v>340325.32</v>
      </c>
      <c r="G259" s="66">
        <f t="shared" si="6"/>
        <v>0</v>
      </c>
      <c r="I259" s="67">
        <v>-0.32000000000698497</v>
      </c>
      <c r="J259" s="68">
        <f t="shared" si="8"/>
        <v>-0.32000000000698497</v>
      </c>
      <c r="K259" s="64"/>
      <c r="L259" s="64">
        <v>0</v>
      </c>
    </row>
    <row r="260" spans="1:12" hidden="1" outlineLevel="2">
      <c r="A260" s="30">
        <v>4831000000</v>
      </c>
      <c r="B260" s="44" t="s">
        <v>617</v>
      </c>
      <c r="C260" s="69">
        <v>-340325.32</v>
      </c>
      <c r="E260" s="69">
        <v>340325.32</v>
      </c>
      <c r="G260" s="69">
        <f t="shared" si="6"/>
        <v>0</v>
      </c>
      <c r="I260" s="67">
        <v>0</v>
      </c>
      <c r="J260" s="68">
        <f t="shared" si="8"/>
        <v>0</v>
      </c>
      <c r="K260" s="64"/>
      <c r="L260" s="64" t="s">
        <v>278</v>
      </c>
    </row>
    <row r="261" spans="1:12" outlineLevel="1" collapsed="1">
      <c r="A261" s="65" t="s">
        <v>279</v>
      </c>
      <c r="B261" s="34" t="s">
        <v>5521</v>
      </c>
      <c r="C261" s="66">
        <f>SUM(C262:C264)</f>
        <v>-2668856.29</v>
      </c>
      <c r="E261" s="66">
        <f>E262</f>
        <v>2668856.29</v>
      </c>
      <c r="G261" s="66">
        <f t="shared" si="6"/>
        <v>0</v>
      </c>
      <c r="I261" s="67">
        <v>-0.29000000003725301</v>
      </c>
      <c r="J261" s="68">
        <f t="shared" si="8"/>
        <v>-0.29000000003725301</v>
      </c>
      <c r="K261" s="64"/>
      <c r="L261" s="64">
        <v>0</v>
      </c>
    </row>
    <row r="262" spans="1:12" hidden="1" outlineLevel="2">
      <c r="A262" s="30">
        <v>4832000000</v>
      </c>
      <c r="B262" s="44" t="s">
        <v>618</v>
      </c>
      <c r="C262" s="69">
        <v>-2668856.29</v>
      </c>
      <c r="E262" s="69">
        <v>2668856.29</v>
      </c>
      <c r="G262" s="69">
        <f t="shared" si="6"/>
        <v>0</v>
      </c>
      <c r="I262" s="67">
        <v>0</v>
      </c>
      <c r="J262" s="68">
        <f t="shared" si="8"/>
        <v>0</v>
      </c>
      <c r="K262" s="64"/>
      <c r="L262" s="64" t="s">
        <v>279</v>
      </c>
    </row>
    <row r="263" spans="1:12" hidden="1" outlineLevel="2">
      <c r="A263" s="30">
        <v>4832000010</v>
      </c>
      <c r="B263" s="44" t="s">
        <v>634</v>
      </c>
      <c r="C263" s="69">
        <v>0</v>
      </c>
      <c r="E263" s="69"/>
      <c r="G263" s="69">
        <f t="shared" ref="G263:G326" si="9">C263+E263</f>
        <v>0</v>
      </c>
      <c r="I263" s="67">
        <v>0</v>
      </c>
      <c r="J263" s="68">
        <f t="shared" si="8"/>
        <v>0</v>
      </c>
      <c r="K263" s="64"/>
      <c r="L263" s="64" t="s">
        <v>279</v>
      </c>
    </row>
    <row r="264" spans="1:12" hidden="1" outlineLevel="2">
      <c r="A264" s="30">
        <v>4832000020</v>
      </c>
      <c r="B264" s="44" t="s">
        <v>635</v>
      </c>
      <c r="C264" s="69">
        <v>0</v>
      </c>
      <c r="E264" s="69"/>
      <c r="G264" s="69">
        <f t="shared" si="9"/>
        <v>0</v>
      </c>
      <c r="I264" s="67">
        <v>0</v>
      </c>
      <c r="J264" s="68">
        <f t="shared" si="8"/>
        <v>0</v>
      </c>
      <c r="K264" s="64"/>
      <c r="L264" s="64" t="s">
        <v>279</v>
      </c>
    </row>
    <row r="265" spans="1:12" outlineLevel="1" collapsed="1">
      <c r="A265" s="65" t="s">
        <v>280</v>
      </c>
      <c r="B265" s="34" t="s">
        <v>5522</v>
      </c>
      <c r="C265" s="66">
        <f>SUM(C266)</f>
        <v>0</v>
      </c>
      <c r="E265" s="66"/>
      <c r="G265" s="66">
        <f t="shared" si="9"/>
        <v>0</v>
      </c>
      <c r="I265" s="67">
        <v>0</v>
      </c>
      <c r="J265" s="68">
        <f t="shared" si="8"/>
        <v>0</v>
      </c>
      <c r="K265" s="64"/>
      <c r="L265" s="64">
        <v>0</v>
      </c>
    </row>
    <row r="266" spans="1:12" hidden="1" outlineLevel="2">
      <c r="A266" s="30">
        <v>4833000000</v>
      </c>
      <c r="B266" s="44" t="s">
        <v>621</v>
      </c>
      <c r="C266" s="69">
        <v>0</v>
      </c>
      <c r="E266" s="69"/>
      <c r="G266" s="69">
        <f t="shared" si="9"/>
        <v>0</v>
      </c>
      <c r="I266" s="67">
        <v>0</v>
      </c>
      <c r="J266" s="68">
        <f t="shared" si="8"/>
        <v>0</v>
      </c>
      <c r="K266" s="64"/>
      <c r="L266" s="64" t="s">
        <v>280</v>
      </c>
    </row>
    <row r="267" spans="1:12" outlineLevel="1" collapsed="1">
      <c r="A267" s="65" t="s">
        <v>281</v>
      </c>
      <c r="B267" s="34" t="s">
        <v>5523</v>
      </c>
      <c r="C267" s="66">
        <f>SUM(C268)</f>
        <v>0</v>
      </c>
      <c r="E267" s="66"/>
      <c r="G267" s="66">
        <f t="shared" si="9"/>
        <v>0</v>
      </c>
      <c r="I267" s="67">
        <v>0</v>
      </c>
      <c r="J267" s="68">
        <f t="shared" si="8"/>
        <v>0</v>
      </c>
      <c r="K267" s="64"/>
      <c r="L267" s="64">
        <v>0</v>
      </c>
    </row>
    <row r="268" spans="1:12" hidden="1" outlineLevel="2">
      <c r="A268" s="30">
        <v>4834000000</v>
      </c>
      <c r="B268" s="44" t="s">
        <v>622</v>
      </c>
      <c r="C268" s="69">
        <v>0</v>
      </c>
      <c r="E268" s="69"/>
      <c r="G268" s="69">
        <f t="shared" si="9"/>
        <v>0</v>
      </c>
      <c r="I268" s="67">
        <v>0</v>
      </c>
      <c r="J268" s="68">
        <f t="shared" si="8"/>
        <v>0</v>
      </c>
      <c r="K268" s="64"/>
      <c r="L268" s="64" t="s">
        <v>281</v>
      </c>
    </row>
    <row r="269" spans="1:12" outlineLevel="1" collapsed="1">
      <c r="I269" s="67"/>
      <c r="J269" s="68"/>
      <c r="K269" s="64"/>
      <c r="L269" s="64"/>
    </row>
    <row r="270" spans="1:12" s="72" customFormat="1">
      <c r="A270" s="31" t="s">
        <v>283</v>
      </c>
      <c r="B270" s="31"/>
      <c r="C270" s="70">
        <f>C236+C238+C242+C244+C246+C251+C253+C257+C259+C261+C265+C267</f>
        <v>187581.87999999011</v>
      </c>
      <c r="D270" s="70">
        <f>D236+D238+D242+D244+D246+D251+D253+D257+D259+D261+D265+D267</f>
        <v>0</v>
      </c>
      <c r="E270" s="70">
        <f>E236+E238+E242+E244+E246+E251+E253+E257+E259+E261+E265+E267</f>
        <v>-187581.87999999011</v>
      </c>
      <c r="F270" s="71"/>
      <c r="G270" s="70">
        <f t="shared" si="9"/>
        <v>0</v>
      </c>
      <c r="I270" s="67"/>
      <c r="J270" s="68">
        <f t="shared" si="8"/>
        <v>0</v>
      </c>
      <c r="K270" s="64"/>
      <c r="L270" s="64">
        <v>0</v>
      </c>
    </row>
    <row r="271" spans="1:12" outlineLevel="1">
      <c r="A271" s="65" t="s">
        <v>284</v>
      </c>
      <c r="B271" s="34" t="s">
        <v>5524</v>
      </c>
      <c r="C271" s="66">
        <f>SUM(C272:C273)</f>
        <v>0</v>
      </c>
      <c r="E271" s="66"/>
      <c r="G271" s="66">
        <f t="shared" si="9"/>
        <v>0</v>
      </c>
      <c r="I271" s="67">
        <v>0</v>
      </c>
      <c r="J271" s="68">
        <f t="shared" si="8"/>
        <v>0</v>
      </c>
      <c r="K271" s="64"/>
      <c r="L271" s="64">
        <v>0</v>
      </c>
    </row>
    <row r="272" spans="1:12" hidden="1" outlineLevel="2">
      <c r="A272" s="30">
        <v>4131000000</v>
      </c>
      <c r="B272" s="44" t="s">
        <v>637</v>
      </c>
      <c r="C272" s="69">
        <v>0</v>
      </c>
      <c r="E272" s="69"/>
      <c r="G272" s="69">
        <f t="shared" si="9"/>
        <v>0</v>
      </c>
      <c r="I272" s="67">
        <v>0</v>
      </c>
      <c r="J272" s="68">
        <f t="shared" si="8"/>
        <v>0</v>
      </c>
      <c r="K272" s="64"/>
      <c r="L272" s="64" t="s">
        <v>284</v>
      </c>
    </row>
    <row r="273" spans="1:12" hidden="1" outlineLevel="2">
      <c r="A273" s="30">
        <v>4350000000</v>
      </c>
      <c r="B273" s="44" t="s">
        <v>638</v>
      </c>
      <c r="C273" s="69">
        <v>0</v>
      </c>
      <c r="E273" s="69"/>
      <c r="G273" s="69">
        <f t="shared" si="9"/>
        <v>0</v>
      </c>
      <c r="I273" s="67">
        <v>0</v>
      </c>
      <c r="J273" s="68">
        <f t="shared" si="8"/>
        <v>0</v>
      </c>
      <c r="K273" s="64"/>
      <c r="L273" s="64" t="s">
        <v>5449</v>
      </c>
    </row>
    <row r="274" spans="1:12" outlineLevel="1" collapsed="1">
      <c r="A274" s="65" t="s">
        <v>285</v>
      </c>
      <c r="B274" s="34" t="s">
        <v>5525</v>
      </c>
      <c r="C274" s="66">
        <f>SUM(C275)</f>
        <v>0</v>
      </c>
      <c r="E274" s="66"/>
      <c r="G274" s="66">
        <f t="shared" si="9"/>
        <v>0</v>
      </c>
      <c r="I274" s="67">
        <v>0</v>
      </c>
      <c r="J274" s="68">
        <f t="shared" si="8"/>
        <v>0</v>
      </c>
      <c r="K274" s="64"/>
      <c r="L274" s="64">
        <v>0</v>
      </c>
    </row>
    <row r="275" spans="1:12" hidden="1" outlineLevel="2">
      <c r="A275" s="30">
        <v>4132000000</v>
      </c>
      <c r="B275" s="44" t="s">
        <v>639</v>
      </c>
      <c r="C275" s="69">
        <v>0</v>
      </c>
      <c r="E275" s="69"/>
      <c r="G275" s="69">
        <f t="shared" si="9"/>
        <v>0</v>
      </c>
      <c r="I275" s="67">
        <v>0</v>
      </c>
      <c r="J275" s="68">
        <f t="shared" si="8"/>
        <v>0</v>
      </c>
      <c r="K275" s="64"/>
      <c r="L275" s="64" t="s">
        <v>285</v>
      </c>
    </row>
    <row r="276" spans="1:12" outlineLevel="1" collapsed="1">
      <c r="A276" s="65" t="s">
        <v>286</v>
      </c>
      <c r="B276" s="34" t="s">
        <v>5526</v>
      </c>
      <c r="C276" s="66">
        <f>SUM(C277:C278)</f>
        <v>0</v>
      </c>
      <c r="E276" s="66"/>
      <c r="G276" s="66">
        <f t="shared" si="9"/>
        <v>0</v>
      </c>
      <c r="I276" s="67">
        <v>0</v>
      </c>
      <c r="J276" s="68">
        <f t="shared" si="8"/>
        <v>0</v>
      </c>
      <c r="K276" s="64"/>
      <c r="L276" s="64">
        <v>0</v>
      </c>
    </row>
    <row r="277" spans="1:12" hidden="1" outlineLevel="2">
      <c r="A277" s="30">
        <v>4813100000</v>
      </c>
      <c r="B277" s="44" t="s">
        <v>637</v>
      </c>
      <c r="C277" s="69">
        <v>0</v>
      </c>
      <c r="E277" s="69"/>
      <c r="G277" s="69">
        <f t="shared" si="9"/>
        <v>0</v>
      </c>
      <c r="I277" s="67">
        <v>0</v>
      </c>
      <c r="J277" s="68">
        <f t="shared" si="8"/>
        <v>0</v>
      </c>
      <c r="K277" s="64"/>
      <c r="L277" s="64" t="s">
        <v>286</v>
      </c>
    </row>
    <row r="278" spans="1:12" hidden="1" outlineLevel="2">
      <c r="A278" s="30">
        <v>4835000000</v>
      </c>
      <c r="B278" s="44" t="s">
        <v>638</v>
      </c>
      <c r="C278" s="69">
        <v>0</v>
      </c>
      <c r="E278" s="69"/>
      <c r="G278" s="69">
        <f t="shared" si="9"/>
        <v>0</v>
      </c>
      <c r="I278" s="67">
        <v>0</v>
      </c>
      <c r="J278" s="68">
        <f t="shared" si="8"/>
        <v>0</v>
      </c>
      <c r="K278" s="64"/>
      <c r="L278" s="64" t="s">
        <v>286</v>
      </c>
    </row>
    <row r="279" spans="1:12" outlineLevel="1" collapsed="1">
      <c r="A279" s="65" t="s">
        <v>287</v>
      </c>
      <c r="B279" s="34" t="s">
        <v>5527</v>
      </c>
      <c r="C279" s="66">
        <f>SUM(C280)</f>
        <v>0</v>
      </c>
      <c r="E279" s="66"/>
      <c r="G279" s="66">
        <f t="shared" si="9"/>
        <v>0</v>
      </c>
      <c r="I279" s="67">
        <v>0</v>
      </c>
      <c r="J279" s="68">
        <f t="shared" si="8"/>
        <v>0</v>
      </c>
      <c r="K279" s="64"/>
      <c r="L279" s="64">
        <v>0</v>
      </c>
    </row>
    <row r="280" spans="1:12" hidden="1" outlineLevel="2">
      <c r="A280" s="30">
        <v>4813200000</v>
      </c>
      <c r="B280" s="44" t="s">
        <v>639</v>
      </c>
      <c r="C280" s="69">
        <v>0</v>
      </c>
      <c r="E280" s="69"/>
      <c r="G280" s="69">
        <f t="shared" si="9"/>
        <v>0</v>
      </c>
      <c r="I280" s="67">
        <v>0</v>
      </c>
      <c r="J280" s="68">
        <f t="shared" si="8"/>
        <v>0</v>
      </c>
      <c r="K280" s="64"/>
      <c r="L280" s="64" t="s">
        <v>287</v>
      </c>
    </row>
    <row r="281" spans="1:12" outlineLevel="1" collapsed="1">
      <c r="I281" s="67"/>
      <c r="J281" s="68"/>
      <c r="K281" s="64"/>
      <c r="L281" s="64"/>
    </row>
    <row r="282" spans="1:12" s="72" customFormat="1">
      <c r="A282" s="31" t="s">
        <v>288</v>
      </c>
      <c r="B282" s="31"/>
      <c r="C282" s="70">
        <f>C271+C274+C276+C279</f>
        <v>0</v>
      </c>
      <c r="E282" s="70"/>
      <c r="F282" s="71"/>
      <c r="G282" s="70">
        <f t="shared" si="9"/>
        <v>0</v>
      </c>
      <c r="I282" s="67"/>
      <c r="J282" s="68">
        <f t="shared" si="8"/>
        <v>0</v>
      </c>
      <c r="K282" s="64"/>
      <c r="L282" s="64">
        <v>0</v>
      </c>
    </row>
    <row r="283" spans="1:12" outlineLevel="1">
      <c r="A283" s="65" t="s">
        <v>289</v>
      </c>
      <c r="B283" s="34" t="s">
        <v>5528</v>
      </c>
      <c r="C283" s="66">
        <f>SUM(C284)</f>
        <v>105100000</v>
      </c>
      <c r="E283" s="66"/>
      <c r="G283" s="66">
        <f t="shared" si="9"/>
        <v>105100000</v>
      </c>
      <c r="I283" s="67">
        <v>105100000</v>
      </c>
      <c r="J283" s="68">
        <f t="shared" si="8"/>
        <v>0</v>
      </c>
      <c r="K283" s="64"/>
      <c r="L283" s="64">
        <v>0</v>
      </c>
    </row>
    <row r="284" spans="1:12" hidden="1" outlineLevel="2">
      <c r="A284" s="30">
        <v>4111000000</v>
      </c>
      <c r="B284" s="44" t="s">
        <v>640</v>
      </c>
      <c r="C284" s="69">
        <v>105100000</v>
      </c>
      <c r="E284" s="69"/>
      <c r="G284" s="69">
        <f t="shared" si="9"/>
        <v>105100000</v>
      </c>
      <c r="I284" s="67">
        <v>0</v>
      </c>
      <c r="J284" s="68">
        <f t="shared" si="8"/>
        <v>-105100000</v>
      </c>
      <c r="K284" s="64"/>
      <c r="L284" s="64" t="s">
        <v>289</v>
      </c>
    </row>
    <row r="285" spans="1:12" outlineLevel="1" collapsed="1">
      <c r="A285" s="65" t="s">
        <v>290</v>
      </c>
      <c r="B285" s="34" t="s">
        <v>5529</v>
      </c>
      <c r="C285" s="66">
        <f>SUM(C286)</f>
        <v>0</v>
      </c>
      <c r="E285" s="66"/>
      <c r="G285" s="66">
        <f t="shared" si="9"/>
        <v>0</v>
      </c>
      <c r="I285" s="67">
        <v>0</v>
      </c>
      <c r="J285" s="68">
        <f t="shared" si="8"/>
        <v>0</v>
      </c>
      <c r="K285" s="64"/>
      <c r="L285" s="64">
        <v>0</v>
      </c>
    </row>
    <row r="286" spans="1:12" hidden="1" outlineLevel="2">
      <c r="A286" s="30">
        <v>4112000000</v>
      </c>
      <c r="B286" s="44" t="s">
        <v>641</v>
      </c>
      <c r="C286" s="69">
        <v>0</v>
      </c>
      <c r="E286" s="69"/>
      <c r="G286" s="69">
        <f t="shared" si="9"/>
        <v>0</v>
      </c>
      <c r="I286" s="67">
        <v>0</v>
      </c>
      <c r="J286" s="68">
        <f t="shared" si="8"/>
        <v>0</v>
      </c>
      <c r="K286" s="64"/>
      <c r="L286" s="64" t="s">
        <v>290</v>
      </c>
    </row>
    <row r="287" spans="1:12" outlineLevel="1" collapsed="1">
      <c r="A287" s="65" t="s">
        <v>291</v>
      </c>
      <c r="B287" s="34" t="s">
        <v>5530</v>
      </c>
      <c r="C287" s="66">
        <f>SUM(C288)</f>
        <v>0</v>
      </c>
      <c r="E287" s="66"/>
      <c r="G287" s="66">
        <f t="shared" si="9"/>
        <v>0</v>
      </c>
      <c r="I287" s="67">
        <v>0</v>
      </c>
      <c r="J287" s="68">
        <f t="shared" si="8"/>
        <v>0</v>
      </c>
      <c r="K287" s="64"/>
      <c r="L287" s="64">
        <v>0</v>
      </c>
    </row>
    <row r="288" spans="1:12" hidden="1" outlineLevel="2">
      <c r="A288" s="30">
        <v>4113000000</v>
      </c>
      <c r="B288" s="44" t="s">
        <v>642</v>
      </c>
      <c r="C288" s="69">
        <v>0</v>
      </c>
      <c r="E288" s="69"/>
      <c r="G288" s="69">
        <f t="shared" si="9"/>
        <v>0</v>
      </c>
      <c r="I288" s="67">
        <v>0</v>
      </c>
      <c r="J288" s="68">
        <f t="shared" si="8"/>
        <v>0</v>
      </c>
      <c r="K288" s="64"/>
      <c r="L288" s="64" t="s">
        <v>291</v>
      </c>
    </row>
    <row r="289" spans="1:12" outlineLevel="1" collapsed="1">
      <c r="A289" s="65" t="s">
        <v>292</v>
      </c>
      <c r="B289" s="34" t="s">
        <v>5531</v>
      </c>
      <c r="C289" s="66">
        <f>SUM(C290)</f>
        <v>0</v>
      </c>
      <c r="E289" s="66"/>
      <c r="G289" s="66">
        <f t="shared" si="9"/>
        <v>0</v>
      </c>
      <c r="I289" s="67">
        <v>0</v>
      </c>
      <c r="J289" s="68">
        <f t="shared" si="8"/>
        <v>0</v>
      </c>
      <c r="K289" s="64"/>
      <c r="L289" s="64">
        <v>0</v>
      </c>
    </row>
    <row r="290" spans="1:12" hidden="1" outlineLevel="2">
      <c r="A290" s="30">
        <v>4121000000</v>
      </c>
      <c r="B290" s="44" t="s">
        <v>643</v>
      </c>
      <c r="C290" s="69">
        <v>0</v>
      </c>
      <c r="E290" s="69"/>
      <c r="G290" s="69">
        <f t="shared" si="9"/>
        <v>0</v>
      </c>
      <c r="I290" s="67">
        <v>0</v>
      </c>
      <c r="J290" s="68">
        <f t="shared" si="8"/>
        <v>0</v>
      </c>
      <c r="K290" s="64"/>
      <c r="L290" s="64" t="s">
        <v>292</v>
      </c>
    </row>
    <row r="291" spans="1:12" outlineLevel="1" collapsed="1">
      <c r="A291" s="65" t="s">
        <v>293</v>
      </c>
      <c r="B291" s="34" t="s">
        <v>5532</v>
      </c>
      <c r="C291" s="66">
        <f>SUM(C292)</f>
        <v>0</v>
      </c>
      <c r="E291" s="66"/>
      <c r="G291" s="66">
        <f t="shared" si="9"/>
        <v>0</v>
      </c>
      <c r="I291" s="67">
        <v>0</v>
      </c>
      <c r="J291" s="68">
        <f t="shared" si="8"/>
        <v>0</v>
      </c>
      <c r="K291" s="64"/>
      <c r="L291" s="64">
        <v>0</v>
      </c>
    </row>
    <row r="292" spans="1:12" hidden="1" outlineLevel="2">
      <c r="A292" s="30">
        <v>4122000000</v>
      </c>
      <c r="B292" s="44" t="s">
        <v>644</v>
      </c>
      <c r="C292" s="69">
        <v>0</v>
      </c>
      <c r="E292" s="69"/>
      <c r="G292" s="69">
        <f t="shared" si="9"/>
        <v>0</v>
      </c>
      <c r="I292" s="67">
        <v>0</v>
      </c>
      <c r="J292" s="68">
        <f t="shared" si="8"/>
        <v>0</v>
      </c>
      <c r="K292" s="64"/>
      <c r="L292" s="64" t="s">
        <v>293</v>
      </c>
    </row>
    <row r="293" spans="1:12" outlineLevel="1" collapsed="1">
      <c r="A293" s="65" t="s">
        <v>294</v>
      </c>
      <c r="B293" s="34" t="s">
        <v>5533</v>
      </c>
      <c r="C293" s="66">
        <f>SUM(C294)</f>
        <v>0</v>
      </c>
      <c r="E293" s="66"/>
      <c r="G293" s="66">
        <f t="shared" si="9"/>
        <v>0</v>
      </c>
      <c r="I293" s="67">
        <v>0</v>
      </c>
      <c r="J293" s="68">
        <f t="shared" si="8"/>
        <v>0</v>
      </c>
      <c r="K293" s="64"/>
      <c r="L293" s="64">
        <v>0</v>
      </c>
    </row>
    <row r="294" spans="1:12" hidden="1" outlineLevel="2">
      <c r="A294" s="30">
        <v>4123000000</v>
      </c>
      <c r="B294" s="44" t="s">
        <v>645</v>
      </c>
      <c r="C294" s="69">
        <v>0</v>
      </c>
      <c r="E294" s="69"/>
      <c r="G294" s="69">
        <f t="shared" si="9"/>
        <v>0</v>
      </c>
      <c r="I294" s="67">
        <v>0</v>
      </c>
      <c r="J294" s="68">
        <f t="shared" si="8"/>
        <v>0</v>
      </c>
      <c r="K294" s="64"/>
      <c r="L294" s="64" t="s">
        <v>294</v>
      </c>
    </row>
    <row r="295" spans="1:12" outlineLevel="1" collapsed="1">
      <c r="A295" s="65" t="s">
        <v>295</v>
      </c>
      <c r="B295" s="34" t="s">
        <v>5534</v>
      </c>
      <c r="C295" s="66">
        <f>SUM(C296)</f>
        <v>0</v>
      </c>
      <c r="E295" s="66"/>
      <c r="G295" s="66">
        <f t="shared" si="9"/>
        <v>0</v>
      </c>
      <c r="I295" s="67">
        <v>0</v>
      </c>
      <c r="J295" s="68">
        <f t="shared" si="8"/>
        <v>0</v>
      </c>
      <c r="K295" s="64"/>
      <c r="L295" s="64">
        <v>0</v>
      </c>
    </row>
    <row r="296" spans="1:12" hidden="1" outlineLevel="2">
      <c r="A296" s="30">
        <v>4141000000</v>
      </c>
      <c r="B296" s="44" t="s">
        <v>646</v>
      </c>
      <c r="C296" s="69">
        <v>0</v>
      </c>
      <c r="E296" s="69"/>
      <c r="G296" s="69">
        <f t="shared" si="9"/>
        <v>0</v>
      </c>
      <c r="I296" s="67">
        <v>0</v>
      </c>
      <c r="J296" s="68">
        <f t="shared" si="8"/>
        <v>0</v>
      </c>
      <c r="K296" s="64"/>
      <c r="L296" s="64" t="s">
        <v>295</v>
      </c>
    </row>
    <row r="297" spans="1:12" outlineLevel="1" collapsed="1">
      <c r="A297" s="65" t="s">
        <v>296</v>
      </c>
      <c r="B297" s="34" t="s">
        <v>5535</v>
      </c>
      <c r="C297" s="66">
        <f>SUM(C298)</f>
        <v>49430.94</v>
      </c>
      <c r="E297" s="66"/>
      <c r="G297" s="66">
        <f t="shared" si="9"/>
        <v>49430.94</v>
      </c>
      <c r="I297" s="67">
        <v>49430.94</v>
      </c>
      <c r="J297" s="68">
        <f t="shared" si="8"/>
        <v>0</v>
      </c>
      <c r="K297" s="64"/>
      <c r="L297" s="64">
        <v>0</v>
      </c>
    </row>
    <row r="298" spans="1:12" hidden="1" outlineLevel="2">
      <c r="A298" s="30">
        <v>4142000000</v>
      </c>
      <c r="B298" s="44" t="s">
        <v>647</v>
      </c>
      <c r="C298" s="69">
        <v>49430.94</v>
      </c>
      <c r="E298" s="69"/>
      <c r="G298" s="69">
        <f t="shared" si="9"/>
        <v>49430.94</v>
      </c>
      <c r="I298" s="67">
        <v>0</v>
      </c>
      <c r="J298" s="68">
        <f t="shared" si="8"/>
        <v>-49430.94</v>
      </c>
      <c r="K298" s="64"/>
      <c r="L298" s="64" t="s">
        <v>296</v>
      </c>
    </row>
    <row r="299" spans="1:12" outlineLevel="1" collapsed="1">
      <c r="A299" s="65" t="s">
        <v>297</v>
      </c>
      <c r="B299" s="34" t="s">
        <v>5536</v>
      </c>
      <c r="C299" s="66">
        <f>SUM(C300)</f>
        <v>0</v>
      </c>
      <c r="E299" s="66"/>
      <c r="G299" s="66">
        <f t="shared" si="9"/>
        <v>0</v>
      </c>
      <c r="I299" s="67">
        <v>0</v>
      </c>
      <c r="J299" s="68">
        <f t="shared" si="8"/>
        <v>0</v>
      </c>
      <c r="K299" s="64"/>
      <c r="L299" s="64">
        <v>0</v>
      </c>
    </row>
    <row r="300" spans="1:12" hidden="1" outlineLevel="2">
      <c r="A300" s="30">
        <v>4151000000</v>
      </c>
      <c r="B300" s="44" t="s">
        <v>648</v>
      </c>
      <c r="C300" s="69">
        <v>0</v>
      </c>
      <c r="E300" s="69"/>
      <c r="G300" s="69">
        <f t="shared" si="9"/>
        <v>0</v>
      </c>
      <c r="I300" s="67">
        <v>0</v>
      </c>
      <c r="J300" s="68">
        <f t="shared" ref="J300:J363" si="10">I300-G300</f>
        <v>0</v>
      </c>
      <c r="K300" s="64"/>
      <c r="L300" s="64" t="s">
        <v>297</v>
      </c>
    </row>
    <row r="301" spans="1:12" outlineLevel="1" collapsed="1">
      <c r="A301" s="65" t="s">
        <v>298</v>
      </c>
      <c r="B301" s="34" t="s">
        <v>5537</v>
      </c>
      <c r="C301" s="66">
        <f>SUM(C303:C306)</f>
        <v>0</v>
      </c>
      <c r="E301" s="66"/>
      <c r="G301" s="66">
        <f t="shared" si="9"/>
        <v>0</v>
      </c>
      <c r="I301" s="67">
        <v>0</v>
      </c>
      <c r="J301" s="68">
        <f t="shared" si="10"/>
        <v>0</v>
      </c>
      <c r="K301" s="64"/>
      <c r="L301" s="64">
        <v>0</v>
      </c>
    </row>
    <row r="302" spans="1:12" hidden="1" outlineLevel="2">
      <c r="A302" s="30">
        <v>4152000000</v>
      </c>
      <c r="B302" s="44" t="s">
        <v>649</v>
      </c>
      <c r="C302" s="69">
        <v>0</v>
      </c>
      <c r="E302" s="69"/>
      <c r="G302" s="69">
        <f t="shared" si="9"/>
        <v>0</v>
      </c>
      <c r="I302" s="67">
        <v>0</v>
      </c>
      <c r="J302" s="68">
        <f t="shared" si="10"/>
        <v>0</v>
      </c>
      <c r="K302" s="64"/>
      <c r="L302" s="64" t="s">
        <v>298</v>
      </c>
    </row>
    <row r="303" spans="1:12" hidden="1" outlineLevel="2">
      <c r="A303" s="30">
        <v>4152000001</v>
      </c>
      <c r="B303" s="44" t="s">
        <v>650</v>
      </c>
      <c r="C303" s="69">
        <v>0</v>
      </c>
      <c r="E303" s="69"/>
      <c r="G303" s="69">
        <f t="shared" si="9"/>
        <v>0</v>
      </c>
      <c r="I303" s="67">
        <v>0</v>
      </c>
      <c r="J303" s="68">
        <f t="shared" si="10"/>
        <v>0</v>
      </c>
      <c r="K303" s="64"/>
      <c r="L303" s="64" t="s">
        <v>298</v>
      </c>
    </row>
    <row r="304" spans="1:12" hidden="1" outlineLevel="2">
      <c r="A304" s="30">
        <v>4152000002</v>
      </c>
      <c r="B304" s="44" t="s">
        <v>651</v>
      </c>
      <c r="C304" s="69">
        <v>0</v>
      </c>
      <c r="E304" s="69"/>
      <c r="G304" s="69">
        <f t="shared" si="9"/>
        <v>0</v>
      </c>
      <c r="I304" s="67">
        <v>0</v>
      </c>
      <c r="J304" s="68">
        <f t="shared" si="10"/>
        <v>0</v>
      </c>
      <c r="K304" s="64"/>
      <c r="L304" s="64" t="s">
        <v>298</v>
      </c>
    </row>
    <row r="305" spans="1:12" hidden="1" outlineLevel="2">
      <c r="A305" s="30">
        <v>4152000003</v>
      </c>
      <c r="B305" s="44" t="s">
        <v>652</v>
      </c>
      <c r="C305" s="69">
        <v>0</v>
      </c>
      <c r="E305" s="69"/>
      <c r="G305" s="69">
        <f t="shared" si="9"/>
        <v>0</v>
      </c>
      <c r="I305" s="67">
        <v>0</v>
      </c>
      <c r="J305" s="68">
        <f t="shared" si="10"/>
        <v>0</v>
      </c>
      <c r="K305" s="64"/>
      <c r="L305" s="64" t="s">
        <v>298</v>
      </c>
    </row>
    <row r="306" spans="1:12" hidden="1" outlineLevel="2">
      <c r="A306" s="30">
        <v>4152000004</v>
      </c>
      <c r="B306" s="44" t="s">
        <v>653</v>
      </c>
      <c r="C306" s="69">
        <v>0</v>
      </c>
      <c r="E306" s="69"/>
      <c r="G306" s="69">
        <f t="shared" si="9"/>
        <v>0</v>
      </c>
      <c r="I306" s="67">
        <v>0</v>
      </c>
      <c r="J306" s="68">
        <f t="shared" si="10"/>
        <v>0</v>
      </c>
      <c r="K306" s="64"/>
      <c r="L306" s="64" t="s">
        <v>298</v>
      </c>
    </row>
    <row r="307" spans="1:12" outlineLevel="1" collapsed="1">
      <c r="A307" s="65" t="s">
        <v>299</v>
      </c>
      <c r="B307" s="34" t="s">
        <v>5538</v>
      </c>
      <c r="C307" s="66">
        <f>SUM(C308)</f>
        <v>0</v>
      </c>
      <c r="E307" s="66"/>
      <c r="G307" s="66">
        <f t="shared" si="9"/>
        <v>0</v>
      </c>
      <c r="I307" s="67">
        <v>0</v>
      </c>
      <c r="J307" s="68">
        <f t="shared" si="10"/>
        <v>0</v>
      </c>
      <c r="K307" s="64"/>
      <c r="L307" s="64">
        <v>0</v>
      </c>
    </row>
    <row r="308" spans="1:12" hidden="1" outlineLevel="2">
      <c r="A308" s="30">
        <v>4153000000</v>
      </c>
      <c r="B308" s="44" t="s">
        <v>654</v>
      </c>
      <c r="C308" s="69">
        <v>0</v>
      </c>
      <c r="E308" s="69"/>
      <c r="G308" s="69">
        <f t="shared" si="9"/>
        <v>0</v>
      </c>
      <c r="I308" s="67">
        <v>0</v>
      </c>
      <c r="J308" s="68">
        <f t="shared" si="10"/>
        <v>0</v>
      </c>
      <c r="K308" s="64"/>
      <c r="L308" s="64" t="s">
        <v>299</v>
      </c>
    </row>
    <row r="309" spans="1:12" outlineLevel="1" collapsed="1">
      <c r="A309" s="65" t="s">
        <v>300</v>
      </c>
      <c r="B309" s="34" t="s">
        <v>5539</v>
      </c>
      <c r="C309" s="66">
        <f>SUM(C310)</f>
        <v>0</v>
      </c>
      <c r="E309" s="66"/>
      <c r="G309" s="66">
        <f t="shared" si="9"/>
        <v>0</v>
      </c>
      <c r="I309" s="67">
        <v>0</v>
      </c>
      <c r="J309" s="68">
        <f t="shared" si="10"/>
        <v>0</v>
      </c>
      <c r="K309" s="64"/>
      <c r="L309" s="64">
        <v>0</v>
      </c>
    </row>
    <row r="310" spans="1:12" hidden="1" outlineLevel="2">
      <c r="A310" s="30">
        <v>4410000000</v>
      </c>
      <c r="B310" s="44" t="s">
        <v>655</v>
      </c>
      <c r="C310" s="69">
        <v>0</v>
      </c>
      <c r="E310" s="69"/>
      <c r="G310" s="69">
        <f t="shared" si="9"/>
        <v>0</v>
      </c>
      <c r="I310" s="67">
        <v>0</v>
      </c>
      <c r="J310" s="68">
        <f t="shared" si="10"/>
        <v>0</v>
      </c>
      <c r="K310" s="64"/>
      <c r="L310" s="64" t="s">
        <v>300</v>
      </c>
    </row>
    <row r="311" spans="1:12" outlineLevel="1" collapsed="1">
      <c r="A311" s="65" t="s">
        <v>301</v>
      </c>
      <c r="B311" s="34" t="s">
        <v>5540</v>
      </c>
      <c r="C311" s="66">
        <f>SUM(C312)</f>
        <v>0</v>
      </c>
      <c r="E311" s="66"/>
      <c r="G311" s="66">
        <f t="shared" si="9"/>
        <v>0</v>
      </c>
      <c r="I311" s="67">
        <v>0</v>
      </c>
      <c r="J311" s="68">
        <f t="shared" si="10"/>
        <v>0</v>
      </c>
      <c r="K311" s="64"/>
      <c r="L311" s="64">
        <v>0</v>
      </c>
    </row>
    <row r="312" spans="1:12" hidden="1" outlineLevel="2">
      <c r="A312" s="30">
        <v>4471000000</v>
      </c>
      <c r="B312" s="44" t="s">
        <v>656</v>
      </c>
      <c r="C312" s="69">
        <v>0</v>
      </c>
      <c r="E312" s="69"/>
      <c r="G312" s="69">
        <f t="shared" si="9"/>
        <v>0</v>
      </c>
      <c r="I312" s="67">
        <v>0</v>
      </c>
      <c r="J312" s="68">
        <f t="shared" si="10"/>
        <v>0</v>
      </c>
      <c r="K312" s="64"/>
      <c r="L312" s="64" t="s">
        <v>301</v>
      </c>
    </row>
    <row r="313" spans="1:12" outlineLevel="1" collapsed="1">
      <c r="A313" s="65" t="s">
        <v>302</v>
      </c>
      <c r="B313" s="34" t="s">
        <v>5541</v>
      </c>
      <c r="C313" s="66">
        <f>SUM(C314)</f>
        <v>-29331.25</v>
      </c>
      <c r="E313" s="66"/>
      <c r="G313" s="66">
        <f t="shared" si="9"/>
        <v>-29331.25</v>
      </c>
      <c r="I313" s="67">
        <v>-29331.25</v>
      </c>
      <c r="J313" s="68">
        <f t="shared" si="10"/>
        <v>0</v>
      </c>
      <c r="K313" s="64"/>
      <c r="L313" s="64">
        <v>0</v>
      </c>
    </row>
    <row r="314" spans="1:12" hidden="1" outlineLevel="2">
      <c r="A314" s="30">
        <v>4814200000</v>
      </c>
      <c r="B314" s="44" t="s">
        <v>657</v>
      </c>
      <c r="C314" s="69">
        <v>-29331.25</v>
      </c>
      <c r="E314" s="69"/>
      <c r="G314" s="69">
        <f t="shared" si="9"/>
        <v>-29331.25</v>
      </c>
      <c r="I314" s="67">
        <v>0</v>
      </c>
      <c r="J314" s="68">
        <f t="shared" si="10"/>
        <v>29331.25</v>
      </c>
      <c r="K314" s="64"/>
      <c r="L314" s="64" t="s">
        <v>302</v>
      </c>
    </row>
    <row r="315" spans="1:12" outlineLevel="1" collapsed="1">
      <c r="A315" s="65" t="s">
        <v>303</v>
      </c>
      <c r="B315" s="34" t="s">
        <v>5542</v>
      </c>
      <c r="C315" s="66">
        <f>SUM(C316)</f>
        <v>0</v>
      </c>
      <c r="E315" s="66"/>
      <c r="G315" s="66">
        <f t="shared" si="9"/>
        <v>0</v>
      </c>
      <c r="I315" s="67">
        <v>0</v>
      </c>
      <c r="J315" s="68">
        <f t="shared" si="10"/>
        <v>0</v>
      </c>
      <c r="K315" s="64"/>
      <c r="L315" s="64">
        <v>0</v>
      </c>
    </row>
    <row r="316" spans="1:12" hidden="1" outlineLevel="2">
      <c r="A316" s="30">
        <v>4910010000</v>
      </c>
      <c r="B316" s="44" t="s">
        <v>658</v>
      </c>
      <c r="C316" s="69">
        <v>0</v>
      </c>
      <c r="E316" s="69"/>
      <c r="G316" s="69">
        <f t="shared" si="9"/>
        <v>0</v>
      </c>
      <c r="I316" s="67">
        <v>0</v>
      </c>
      <c r="J316" s="68">
        <f t="shared" si="10"/>
        <v>0</v>
      </c>
      <c r="K316" s="64"/>
      <c r="L316" s="64" t="s">
        <v>303</v>
      </c>
    </row>
    <row r="317" spans="1:12" outlineLevel="1" collapsed="1">
      <c r="A317" s="65" t="s">
        <v>304</v>
      </c>
      <c r="B317" s="34" t="s">
        <v>5543</v>
      </c>
      <c r="C317" s="66">
        <f>SUM(C318)</f>
        <v>0</v>
      </c>
      <c r="E317" s="66"/>
      <c r="G317" s="66">
        <f t="shared" si="9"/>
        <v>0</v>
      </c>
      <c r="I317" s="67">
        <v>0</v>
      </c>
      <c r="J317" s="68">
        <f t="shared" si="10"/>
        <v>0</v>
      </c>
      <c r="K317" s="64"/>
      <c r="L317" s="64">
        <v>0</v>
      </c>
    </row>
    <row r="318" spans="1:12" hidden="1" outlineLevel="2">
      <c r="A318" s="30">
        <v>4910020000</v>
      </c>
      <c r="B318" s="44" t="s">
        <v>659</v>
      </c>
      <c r="C318" s="69">
        <v>0</v>
      </c>
      <c r="E318" s="69"/>
      <c r="G318" s="69">
        <f t="shared" si="9"/>
        <v>0</v>
      </c>
      <c r="I318" s="67">
        <v>0</v>
      </c>
      <c r="J318" s="68">
        <f t="shared" si="10"/>
        <v>0</v>
      </c>
      <c r="K318" s="64"/>
      <c r="L318" s="64" t="s">
        <v>304</v>
      </c>
    </row>
    <row r="319" spans="1:12" outlineLevel="1" collapsed="1">
      <c r="A319" s="65" t="s">
        <v>305</v>
      </c>
      <c r="B319" s="34" t="s">
        <v>5544</v>
      </c>
      <c r="C319" s="66">
        <f>SUM(C320)</f>
        <v>0</v>
      </c>
      <c r="E319" s="66"/>
      <c r="G319" s="66">
        <f t="shared" si="9"/>
        <v>0</v>
      </c>
      <c r="I319" s="67">
        <v>0</v>
      </c>
      <c r="J319" s="68">
        <f t="shared" si="10"/>
        <v>0</v>
      </c>
      <c r="K319" s="64"/>
      <c r="L319" s="64">
        <v>0</v>
      </c>
    </row>
    <row r="320" spans="1:12" hidden="1" outlineLevel="2">
      <c r="A320" s="30">
        <v>4910030000</v>
      </c>
      <c r="B320" s="44" t="s">
        <v>660</v>
      </c>
      <c r="C320" s="69">
        <v>0</v>
      </c>
      <c r="E320" s="69"/>
      <c r="G320" s="69">
        <f t="shared" si="9"/>
        <v>0</v>
      </c>
      <c r="I320" s="67">
        <v>0</v>
      </c>
      <c r="J320" s="68">
        <f t="shared" si="10"/>
        <v>0</v>
      </c>
      <c r="K320" s="64"/>
      <c r="L320" s="64" t="s">
        <v>305</v>
      </c>
    </row>
    <row r="321" spans="1:13" outlineLevel="1" collapsed="1">
      <c r="A321" s="65" t="s">
        <v>306</v>
      </c>
      <c r="B321" s="34" t="s">
        <v>5545</v>
      </c>
      <c r="C321" s="66">
        <f>SUM(C322)</f>
        <v>0</v>
      </c>
      <c r="E321" s="66"/>
      <c r="G321" s="66">
        <f t="shared" si="9"/>
        <v>0</v>
      </c>
      <c r="I321" s="67">
        <v>0</v>
      </c>
      <c r="J321" s="68">
        <f t="shared" si="10"/>
        <v>0</v>
      </c>
      <c r="K321" s="64"/>
      <c r="L321" s="64">
        <v>0</v>
      </c>
    </row>
    <row r="322" spans="1:13" hidden="1" outlineLevel="2">
      <c r="A322" s="30">
        <v>4950000000</v>
      </c>
      <c r="B322" s="44" t="s">
        <v>661</v>
      </c>
      <c r="C322" s="69">
        <v>0</v>
      </c>
      <c r="E322" s="69"/>
      <c r="G322" s="69">
        <f t="shared" si="9"/>
        <v>0</v>
      </c>
      <c r="I322" s="67">
        <v>0</v>
      </c>
      <c r="J322" s="68">
        <f t="shared" si="10"/>
        <v>0</v>
      </c>
      <c r="K322" s="64"/>
      <c r="L322" s="64" t="s">
        <v>306</v>
      </c>
    </row>
    <row r="323" spans="1:13" outlineLevel="1" collapsed="1">
      <c r="I323" s="67"/>
      <c r="J323" s="68"/>
      <c r="K323" s="64"/>
      <c r="L323" s="64"/>
    </row>
    <row r="324" spans="1:13" s="72" customFormat="1">
      <c r="A324" s="31" t="s">
        <v>307</v>
      </c>
      <c r="B324" s="31"/>
      <c r="C324" s="70">
        <f>C283+C285+C287+C289+C291+C293+C295+C297+C299+C301+C307+C309+C311+C313+C315+C317+C319+C321</f>
        <v>105120099.69</v>
      </c>
      <c r="D324" s="70">
        <f>D283+D285+D287+D289+D291+D293+D295+D297+D299+D301+D307+D309+D311+D313+D315+D317+D319+D321</f>
        <v>0</v>
      </c>
      <c r="E324" s="70">
        <f>E283+E285+E287+E289+E291+E293+E295+E297+E299+E301+E307+E309+E311+E313+E315+E317+E319+E321</f>
        <v>0</v>
      </c>
      <c r="F324" s="71"/>
      <c r="G324" s="70">
        <f t="shared" si="9"/>
        <v>105120099.69</v>
      </c>
      <c r="I324" s="67"/>
      <c r="J324" s="68"/>
      <c r="K324" s="64"/>
      <c r="L324" s="64">
        <v>0</v>
      </c>
    </row>
    <row r="325" spans="1:13" outlineLevel="1">
      <c r="A325" s="65" t="s">
        <v>308</v>
      </c>
      <c r="B325" s="34" t="s">
        <v>5546</v>
      </c>
      <c r="C325" s="66">
        <f>SUM(C326:C328)</f>
        <v>0</v>
      </c>
      <c r="E325" s="66"/>
      <c r="G325" s="66">
        <f t="shared" si="9"/>
        <v>0</v>
      </c>
      <c r="I325" s="67">
        <v>0</v>
      </c>
      <c r="J325" s="68">
        <f t="shared" si="10"/>
        <v>0</v>
      </c>
      <c r="K325" s="64"/>
      <c r="L325" s="64">
        <v>0</v>
      </c>
    </row>
    <row r="326" spans="1:13" hidden="1" outlineLevel="2">
      <c r="A326" s="30">
        <v>2720980102</v>
      </c>
      <c r="B326" s="44" t="s">
        <v>662</v>
      </c>
      <c r="C326" s="69">
        <v>0</v>
      </c>
      <c r="E326" s="69"/>
      <c r="G326" s="69">
        <f t="shared" si="9"/>
        <v>0</v>
      </c>
      <c r="I326" s="67">
        <v>0</v>
      </c>
      <c r="J326" s="68">
        <f t="shared" si="10"/>
        <v>0</v>
      </c>
      <c r="K326" s="64"/>
      <c r="L326" s="64" t="s">
        <v>308</v>
      </c>
    </row>
    <row r="327" spans="1:13" hidden="1" outlineLevel="2">
      <c r="A327" s="30">
        <v>2720980105</v>
      </c>
      <c r="B327" s="44" t="s">
        <v>663</v>
      </c>
      <c r="C327" s="69">
        <v>0</v>
      </c>
      <c r="E327" s="69"/>
      <c r="G327" s="69">
        <f t="shared" ref="G327:G399" si="11">C327+E327</f>
        <v>0</v>
      </c>
      <c r="I327" s="67">
        <v>0</v>
      </c>
      <c r="J327" s="68">
        <f t="shared" si="10"/>
        <v>0</v>
      </c>
      <c r="K327" s="64"/>
      <c r="L327" s="64" t="s">
        <v>308</v>
      </c>
    </row>
    <row r="328" spans="1:13" hidden="1" outlineLevel="2">
      <c r="A328" s="30">
        <v>2720980109</v>
      </c>
      <c r="B328" s="44" t="s">
        <v>664</v>
      </c>
      <c r="C328" s="69">
        <v>0</v>
      </c>
      <c r="E328" s="69"/>
      <c r="G328" s="69">
        <f t="shared" si="11"/>
        <v>0</v>
      </c>
      <c r="I328" s="67">
        <v>0</v>
      </c>
      <c r="J328" s="68">
        <f t="shared" si="10"/>
        <v>0</v>
      </c>
      <c r="K328" s="64"/>
      <c r="L328" s="64" t="s">
        <v>308</v>
      </c>
    </row>
    <row r="329" spans="1:13" outlineLevel="1" collapsed="1">
      <c r="A329" s="65" t="s">
        <v>309</v>
      </c>
      <c r="B329" s="34" t="s">
        <v>5547</v>
      </c>
      <c r="C329" s="66">
        <f>C330</f>
        <v>15730743.02</v>
      </c>
      <c r="E329" s="66"/>
      <c r="G329" s="66">
        <f t="shared" si="11"/>
        <v>15730743.02</v>
      </c>
      <c r="I329" s="67">
        <v>15730743.02</v>
      </c>
      <c r="J329" s="74">
        <f t="shared" si="10"/>
        <v>0</v>
      </c>
      <c r="K329" s="64">
        <v>0</v>
      </c>
      <c r="L329" s="64">
        <v>0</v>
      </c>
    </row>
    <row r="330" spans="1:13" hidden="1" outlineLevel="2">
      <c r="A330" s="30">
        <v>2720980103</v>
      </c>
      <c r="B330" s="44" t="s">
        <v>665</v>
      </c>
      <c r="C330" s="69">
        <v>15730743.02</v>
      </c>
      <c r="E330" s="69"/>
      <c r="G330" s="69">
        <f t="shared" si="11"/>
        <v>15730743.02</v>
      </c>
      <c r="I330" s="67">
        <v>0</v>
      </c>
      <c r="J330" s="68">
        <f t="shared" si="10"/>
        <v>-15730743.02</v>
      </c>
      <c r="K330" s="64"/>
      <c r="L330" s="64" t="s">
        <v>309</v>
      </c>
    </row>
    <row r="331" spans="1:13" outlineLevel="1" collapsed="1">
      <c r="A331" s="65" t="s">
        <v>310</v>
      </c>
      <c r="B331" s="34" t="s">
        <v>5548</v>
      </c>
      <c r="C331" s="66">
        <f>C332</f>
        <v>0</v>
      </c>
      <c r="E331" s="66"/>
      <c r="G331" s="66">
        <f t="shared" si="11"/>
        <v>0</v>
      </c>
      <c r="I331" s="67">
        <v>0</v>
      </c>
      <c r="J331" s="68">
        <f t="shared" si="10"/>
        <v>0</v>
      </c>
      <c r="K331" s="64"/>
      <c r="L331" s="64">
        <v>0</v>
      </c>
    </row>
    <row r="332" spans="1:13" hidden="1" outlineLevel="2">
      <c r="A332" s="30">
        <v>2720980110</v>
      </c>
      <c r="B332" s="44" t="s">
        <v>666</v>
      </c>
      <c r="C332" s="69">
        <v>0</v>
      </c>
      <c r="E332" s="69"/>
      <c r="G332" s="69">
        <f t="shared" si="11"/>
        <v>0</v>
      </c>
      <c r="I332" s="67">
        <v>0</v>
      </c>
      <c r="J332" s="68">
        <f t="shared" si="10"/>
        <v>0</v>
      </c>
      <c r="K332" s="64"/>
      <c r="L332" s="64" t="s">
        <v>310</v>
      </c>
    </row>
    <row r="333" spans="1:13" outlineLevel="1" collapsed="1">
      <c r="A333" s="65" t="s">
        <v>311</v>
      </c>
      <c r="B333" s="34" t="s">
        <v>5549</v>
      </c>
      <c r="C333" s="66">
        <f>C334</f>
        <v>0</v>
      </c>
      <c r="E333" s="66"/>
      <c r="G333" s="66">
        <f t="shared" si="11"/>
        <v>0</v>
      </c>
      <c r="I333" s="67">
        <v>0</v>
      </c>
      <c r="J333" s="68">
        <f t="shared" si="10"/>
        <v>0</v>
      </c>
      <c r="K333" s="64"/>
      <c r="L333" s="64">
        <v>0</v>
      </c>
    </row>
    <row r="334" spans="1:13" ht="12.75" hidden="1" customHeight="1" outlineLevel="2">
      <c r="A334" s="30">
        <v>2720980111</v>
      </c>
      <c r="B334" s="44" t="s">
        <v>667</v>
      </c>
      <c r="C334" s="69">
        <v>0</v>
      </c>
      <c r="E334" s="69"/>
      <c r="G334" s="69">
        <f t="shared" si="11"/>
        <v>0</v>
      </c>
      <c r="I334" s="67">
        <v>0</v>
      </c>
      <c r="J334" s="68">
        <f t="shared" si="10"/>
        <v>0</v>
      </c>
      <c r="K334" s="64"/>
      <c r="L334" s="64" t="s">
        <v>311</v>
      </c>
    </row>
    <row r="335" spans="1:13" outlineLevel="1" collapsed="1">
      <c r="A335" s="65" t="s">
        <v>312</v>
      </c>
      <c r="B335" s="34" t="s">
        <v>2782</v>
      </c>
      <c r="C335" s="66">
        <f>SUM(C336:C344)</f>
        <v>169863683.639999</v>
      </c>
      <c r="D335" s="68"/>
      <c r="E335" s="66">
        <f>SUM(E336:E343)</f>
        <v>188172299.10123211</v>
      </c>
      <c r="G335" s="66">
        <f t="shared" si="11"/>
        <v>358035982.74123108</v>
      </c>
      <c r="I335" s="67">
        <v>358035983.73000002</v>
      </c>
      <c r="J335" s="74">
        <f t="shared" si="10"/>
        <v>0.98876893520355225</v>
      </c>
      <c r="K335" s="64">
        <v>0</v>
      </c>
      <c r="L335" s="64">
        <v>0</v>
      </c>
      <c r="M335" s="68"/>
    </row>
    <row r="336" spans="1:13" hidden="1" outlineLevel="2">
      <c r="A336" s="30">
        <v>2720980100</v>
      </c>
      <c r="B336" s="44" t="s">
        <v>668</v>
      </c>
      <c r="C336" s="69">
        <v>0</v>
      </c>
      <c r="E336" s="69"/>
      <c r="G336" s="69">
        <f t="shared" si="11"/>
        <v>0</v>
      </c>
      <c r="I336" s="67">
        <v>0</v>
      </c>
      <c r="J336" s="68">
        <f t="shared" si="10"/>
        <v>0</v>
      </c>
      <c r="K336" s="64"/>
      <c r="L336" s="64" t="s">
        <v>312</v>
      </c>
    </row>
    <row r="337" spans="1:12" hidden="1" outlineLevel="2">
      <c r="A337" s="30">
        <v>2720980101</v>
      </c>
      <c r="B337" s="44" t="s">
        <v>669</v>
      </c>
      <c r="C337" s="69">
        <v>164455447.97999901</v>
      </c>
      <c r="E337" s="75">
        <v>188172299.10123211</v>
      </c>
      <c r="G337" s="69">
        <f t="shared" si="11"/>
        <v>352627747.08123112</v>
      </c>
      <c r="I337" s="67">
        <v>0</v>
      </c>
      <c r="J337" s="68">
        <f t="shared" si="10"/>
        <v>-352627747.08123112</v>
      </c>
      <c r="K337" s="64"/>
      <c r="L337" s="64" t="s">
        <v>312</v>
      </c>
    </row>
    <row r="338" spans="1:12" hidden="1" outlineLevel="2">
      <c r="A338" s="30">
        <v>2720980108</v>
      </c>
      <c r="B338" s="44" t="s">
        <v>670</v>
      </c>
      <c r="C338" s="69">
        <v>0</v>
      </c>
      <c r="E338" s="69"/>
      <c r="G338" s="69">
        <f t="shared" si="11"/>
        <v>0</v>
      </c>
      <c r="I338" s="67">
        <v>0</v>
      </c>
      <c r="J338" s="68">
        <f t="shared" si="10"/>
        <v>0</v>
      </c>
      <c r="K338" s="64"/>
      <c r="L338" s="64" t="s">
        <v>308</v>
      </c>
    </row>
    <row r="339" spans="1:12" hidden="1" outlineLevel="2">
      <c r="A339" s="30">
        <v>2720980140</v>
      </c>
      <c r="B339" s="44" t="s">
        <v>671</v>
      </c>
      <c r="C339" s="69">
        <v>4790200.62</v>
      </c>
      <c r="E339" s="69"/>
      <c r="G339" s="69">
        <f t="shared" si="11"/>
        <v>4790200.62</v>
      </c>
      <c r="I339" s="67">
        <v>0</v>
      </c>
      <c r="J339" s="68">
        <f t="shared" si="10"/>
        <v>-4790200.62</v>
      </c>
      <c r="K339" s="64"/>
      <c r="L339" s="64" t="s">
        <v>312</v>
      </c>
    </row>
    <row r="340" spans="1:12" hidden="1" outlineLevel="2">
      <c r="A340" s="30">
        <v>2720980150</v>
      </c>
      <c r="B340" s="44" t="s">
        <v>672</v>
      </c>
      <c r="C340" s="69">
        <v>0</v>
      </c>
      <c r="E340" s="69"/>
      <c r="G340" s="69">
        <f t="shared" si="11"/>
        <v>0</v>
      </c>
      <c r="I340" s="67">
        <v>0</v>
      </c>
      <c r="J340" s="68">
        <f t="shared" si="10"/>
        <v>0</v>
      </c>
      <c r="K340" s="64"/>
      <c r="L340" s="64" t="s">
        <v>312</v>
      </c>
    </row>
    <row r="341" spans="1:12" hidden="1" outlineLevel="2">
      <c r="A341" s="30">
        <v>2720980160</v>
      </c>
      <c r="B341" s="44" t="s">
        <v>673</v>
      </c>
      <c r="C341" s="69">
        <v>0</v>
      </c>
      <c r="E341" s="69"/>
      <c r="G341" s="69">
        <f t="shared" si="11"/>
        <v>0</v>
      </c>
      <c r="I341" s="67">
        <v>0</v>
      </c>
      <c r="J341" s="68">
        <f t="shared" si="10"/>
        <v>0</v>
      </c>
      <c r="K341" s="64"/>
      <c r="L341" s="64" t="s">
        <v>312</v>
      </c>
    </row>
    <row r="342" spans="1:12" hidden="1" outlineLevel="2">
      <c r="A342" s="30">
        <v>2720980170</v>
      </c>
      <c r="B342" s="44" t="s">
        <v>674</v>
      </c>
      <c r="C342" s="69">
        <v>0.28999999999999898</v>
      </c>
      <c r="E342" s="69"/>
      <c r="G342" s="69">
        <f t="shared" si="11"/>
        <v>0.28999999999999898</v>
      </c>
      <c r="I342" s="67">
        <v>0</v>
      </c>
      <c r="J342" s="68">
        <f t="shared" si="10"/>
        <v>-0.28999999999999898</v>
      </c>
      <c r="K342" s="64"/>
      <c r="L342" s="64" t="s">
        <v>312</v>
      </c>
    </row>
    <row r="343" spans="1:12" hidden="1" outlineLevel="2">
      <c r="A343" s="30">
        <v>2720980190</v>
      </c>
      <c r="B343" s="44" t="s">
        <v>675</v>
      </c>
      <c r="C343" s="69">
        <v>4340304.75</v>
      </c>
      <c r="E343" s="69"/>
      <c r="G343" s="69">
        <f t="shared" si="11"/>
        <v>4340304.75</v>
      </c>
      <c r="I343" s="67">
        <v>0</v>
      </c>
      <c r="J343" s="68">
        <f t="shared" si="10"/>
        <v>-4340304.75</v>
      </c>
      <c r="K343" s="64"/>
      <c r="L343" s="64" t="s">
        <v>312</v>
      </c>
    </row>
    <row r="344" spans="1:12" hidden="1" outlineLevel="2">
      <c r="A344" s="30">
        <v>2749100099</v>
      </c>
      <c r="B344" s="44" t="s">
        <v>680</v>
      </c>
      <c r="C344" s="69">
        <v>-3722270</v>
      </c>
      <c r="D344" s="78"/>
      <c r="E344" s="69"/>
      <c r="F344" s="71"/>
      <c r="G344" s="69">
        <f>C344+E344</f>
        <v>-3722270</v>
      </c>
      <c r="H344" s="72"/>
      <c r="I344" s="67">
        <v>0</v>
      </c>
      <c r="J344" s="68">
        <f t="shared" si="10"/>
        <v>3722270</v>
      </c>
      <c r="L344" s="64" t="s">
        <v>489</v>
      </c>
    </row>
    <row r="345" spans="1:12" outlineLevel="1" collapsed="1">
      <c r="B345" s="47"/>
      <c r="C345" s="68"/>
      <c r="D345" s="68"/>
      <c r="I345" s="67"/>
      <c r="J345" s="68"/>
      <c r="K345" s="64"/>
      <c r="L345" s="64"/>
    </row>
    <row r="346" spans="1:12" s="72" customFormat="1">
      <c r="A346" s="31" t="s">
        <v>313</v>
      </c>
      <c r="B346" s="31"/>
      <c r="C346" s="70">
        <f>C325+C329+C331+C333+C335</f>
        <v>185594426.65999901</v>
      </c>
      <c r="D346" s="70">
        <f>D325+D329+D331+D333+D335</f>
        <v>0</v>
      </c>
      <c r="E346" s="70">
        <f>E325+E329+E331+E333+E335</f>
        <v>188172299.10123211</v>
      </c>
      <c r="F346" s="71"/>
      <c r="G346" s="70">
        <f t="shared" si="11"/>
        <v>373766725.76123112</v>
      </c>
      <c r="I346" s="67"/>
      <c r="J346" s="68"/>
      <c r="K346" s="64"/>
      <c r="L346" s="64">
        <v>0</v>
      </c>
    </row>
    <row r="347" spans="1:12" outlineLevel="1">
      <c r="A347" s="79" t="s">
        <v>314</v>
      </c>
      <c r="B347" s="34" t="s">
        <v>5550</v>
      </c>
      <c r="C347" s="80">
        <f>SUM(C348:C349)</f>
        <v>137515511.769999</v>
      </c>
      <c r="E347" s="66"/>
      <c r="G347" s="66">
        <f t="shared" si="11"/>
        <v>137515511.769999</v>
      </c>
      <c r="I347" s="67">
        <v>137515511.91999999</v>
      </c>
      <c r="J347" s="68">
        <f t="shared" si="10"/>
        <v>0.15000098943710327</v>
      </c>
      <c r="K347" s="64"/>
      <c r="L347" s="64">
        <v>0</v>
      </c>
    </row>
    <row r="348" spans="1:12" outlineLevel="2">
      <c r="A348" s="81">
        <v>2111240000</v>
      </c>
      <c r="B348" s="82" t="s">
        <v>681</v>
      </c>
      <c r="C348" s="69">
        <v>142672803.78999901</v>
      </c>
      <c r="E348" s="69"/>
      <c r="G348" s="69">
        <f t="shared" si="11"/>
        <v>142672803.78999901</v>
      </c>
      <c r="I348" s="67">
        <v>0</v>
      </c>
      <c r="J348" s="68">
        <f t="shared" si="10"/>
        <v>-142672803.78999901</v>
      </c>
      <c r="K348" s="64"/>
      <c r="L348" s="64" t="s">
        <v>314</v>
      </c>
    </row>
    <row r="349" spans="1:12" outlineLevel="2">
      <c r="A349" s="81"/>
      <c r="B349" s="83" t="s">
        <v>682</v>
      </c>
      <c r="C349" s="84">
        <f>-C711</f>
        <v>-5157292.0199999996</v>
      </c>
      <c r="E349" s="69"/>
      <c r="G349" s="69"/>
      <c r="I349" s="67"/>
      <c r="J349" s="68"/>
      <c r="K349" s="64"/>
      <c r="L349" s="64"/>
    </row>
    <row r="350" spans="1:12" outlineLevel="1">
      <c r="A350" s="65" t="s">
        <v>315</v>
      </c>
      <c r="B350" s="34" t="s">
        <v>5551</v>
      </c>
      <c r="C350" s="66">
        <f>SUM(C351:C351)</f>
        <v>5005377.54</v>
      </c>
      <c r="E350" s="66"/>
      <c r="G350" s="66">
        <f t="shared" si="11"/>
        <v>5005377.54</v>
      </c>
      <c r="I350" s="67">
        <v>5005377.54</v>
      </c>
      <c r="J350" s="68">
        <f t="shared" si="10"/>
        <v>0</v>
      </c>
      <c r="K350" s="64"/>
      <c r="L350" s="64">
        <v>0</v>
      </c>
    </row>
    <row r="351" spans="1:12" outlineLevel="2">
      <c r="A351" s="81">
        <v>2181240000</v>
      </c>
      <c r="B351" s="82" t="s">
        <v>683</v>
      </c>
      <c r="C351" s="69">
        <v>5005377.54</v>
      </c>
      <c r="E351" s="69"/>
      <c r="G351" s="69">
        <f t="shared" si="11"/>
        <v>5005377.54</v>
      </c>
      <c r="I351" s="67">
        <v>0</v>
      </c>
      <c r="J351" s="68">
        <f t="shared" si="10"/>
        <v>-5005377.54</v>
      </c>
      <c r="K351" s="64"/>
      <c r="L351" s="64" t="s">
        <v>315</v>
      </c>
    </row>
    <row r="352" spans="1:12" outlineLevel="1">
      <c r="G352" s="68">
        <f>G346+G324+G270+G235</f>
        <v>4758713340.3067579</v>
      </c>
      <c r="I352" s="67">
        <v>0</v>
      </c>
      <c r="J352" s="68"/>
      <c r="K352" s="64"/>
      <c r="L352" s="64">
        <v>0</v>
      </c>
    </row>
    <row r="353" spans="1:12" outlineLevel="1">
      <c r="A353" s="85" t="s">
        <v>316</v>
      </c>
      <c r="B353" s="85" t="s">
        <v>684</v>
      </c>
      <c r="C353" s="86">
        <f>I353</f>
        <v>-59940913</v>
      </c>
      <c r="E353" s="86"/>
      <c r="G353" s="86">
        <f t="shared" si="11"/>
        <v>-59940913</v>
      </c>
      <c r="I353" s="67">
        <v>-59940913</v>
      </c>
      <c r="J353" s="68">
        <f t="shared" si="10"/>
        <v>0</v>
      </c>
      <c r="K353" s="64"/>
      <c r="L353" s="64">
        <v>0</v>
      </c>
    </row>
    <row r="354" spans="1:12" outlineLevel="1">
      <c r="E354" s="68"/>
      <c r="I354" s="67"/>
      <c r="J354" s="68"/>
      <c r="K354" s="64"/>
      <c r="L354" s="64"/>
    </row>
    <row r="355" spans="1:12" s="72" customFormat="1">
      <c r="A355" s="31" t="s">
        <v>0</v>
      </c>
      <c r="B355" s="47"/>
      <c r="C355" s="70">
        <f>C347+C350+C353</f>
        <v>82579976.309998989</v>
      </c>
      <c r="D355" s="70">
        <f>D347+D350+D353</f>
        <v>0</v>
      </c>
      <c r="E355" s="70">
        <f>E347+E350+E353</f>
        <v>0</v>
      </c>
      <c r="F355" s="71"/>
      <c r="G355" s="70">
        <f t="shared" si="11"/>
        <v>82579976.309998989</v>
      </c>
      <c r="I355" s="67"/>
      <c r="J355" s="68"/>
      <c r="K355" s="64"/>
      <c r="L355" s="64">
        <v>0</v>
      </c>
    </row>
    <row r="356" spans="1:12" s="72" customFormat="1" outlineLevel="1">
      <c r="A356" s="65" t="s">
        <v>317</v>
      </c>
      <c r="B356" s="34" t="s">
        <v>5552</v>
      </c>
      <c r="C356" s="66">
        <f>SUM(C357)</f>
        <v>0</v>
      </c>
      <c r="D356" s="70"/>
      <c r="E356" s="70"/>
      <c r="F356" s="71"/>
      <c r="G356" s="66">
        <f>C356+E356</f>
        <v>0</v>
      </c>
      <c r="I356" s="67">
        <v>0</v>
      </c>
      <c r="J356" s="68">
        <f>I356-G356</f>
        <v>0</v>
      </c>
      <c r="K356" s="64"/>
      <c r="L356" s="64">
        <v>0</v>
      </c>
    </row>
    <row r="357" spans="1:12" s="72" customFormat="1" hidden="1" outlineLevel="2">
      <c r="A357" s="30">
        <v>2521121000</v>
      </c>
      <c r="B357" s="44" t="s">
        <v>685</v>
      </c>
      <c r="C357" s="69">
        <v>0</v>
      </c>
      <c r="D357" s="70"/>
      <c r="E357" s="69"/>
      <c r="F357" s="71"/>
      <c r="G357" s="69">
        <f>C357+E357</f>
        <v>0</v>
      </c>
      <c r="I357" s="67">
        <v>0</v>
      </c>
      <c r="J357" s="68">
        <f>I357-G357</f>
        <v>0</v>
      </c>
      <c r="K357" s="64"/>
      <c r="L357" s="64" t="s">
        <v>317</v>
      </c>
    </row>
    <row r="358" spans="1:12" s="72" customFormat="1" outlineLevel="1" collapsed="1">
      <c r="A358" s="65" t="s">
        <v>318</v>
      </c>
      <c r="B358" s="34" t="s">
        <v>5553</v>
      </c>
      <c r="C358" s="66">
        <f>SUM(C359)</f>
        <v>2894355.29999999</v>
      </c>
      <c r="D358" s="70"/>
      <c r="E358" s="66"/>
      <c r="F358" s="71"/>
      <c r="G358" s="66">
        <f t="shared" si="11"/>
        <v>2894355.29999999</v>
      </c>
      <c r="I358" s="67">
        <v>2894355.3</v>
      </c>
      <c r="J358" s="68">
        <f t="shared" si="10"/>
        <v>9.7788870334625244E-9</v>
      </c>
      <c r="K358" s="64"/>
      <c r="L358" s="64">
        <v>0</v>
      </c>
    </row>
    <row r="359" spans="1:12" s="72" customFormat="1" hidden="1" outlineLevel="2">
      <c r="A359" s="30">
        <v>2681116000</v>
      </c>
      <c r="B359" s="44" t="s">
        <v>686</v>
      </c>
      <c r="C359" s="69">
        <v>2894355.29999999</v>
      </c>
      <c r="D359" s="70"/>
      <c r="E359" s="69"/>
      <c r="F359" s="71"/>
      <c r="G359" s="69">
        <f t="shared" si="11"/>
        <v>2894355.29999999</v>
      </c>
      <c r="I359" s="67">
        <v>0</v>
      </c>
      <c r="J359" s="68">
        <f t="shared" si="10"/>
        <v>-2894355.29999999</v>
      </c>
      <c r="K359" s="64"/>
      <c r="L359" s="64" t="s">
        <v>318</v>
      </c>
    </row>
    <row r="360" spans="1:12" s="72" customFormat="1" outlineLevel="1" collapsed="1">
      <c r="A360" s="65" t="s">
        <v>319</v>
      </c>
      <c r="B360" s="34" t="s">
        <v>5554</v>
      </c>
      <c r="C360" s="66">
        <f>SUM(C361:C362)</f>
        <v>2170797.9500000002</v>
      </c>
      <c r="D360" s="70"/>
      <c r="E360" s="66"/>
      <c r="F360" s="71"/>
      <c r="G360" s="66">
        <f t="shared" si="11"/>
        <v>2170797.9500000002</v>
      </c>
      <c r="I360" s="67">
        <v>2170797.9500000002</v>
      </c>
      <c r="J360" s="68">
        <f t="shared" si="10"/>
        <v>0</v>
      </c>
      <c r="K360" s="64"/>
      <c r="L360" s="64">
        <v>0</v>
      </c>
    </row>
    <row r="361" spans="1:12" s="72" customFormat="1" hidden="1" outlineLevel="2">
      <c r="A361" s="30">
        <v>2681136000</v>
      </c>
      <c r="B361" s="44" t="s">
        <v>687</v>
      </c>
      <c r="C361" s="69">
        <v>2170748</v>
      </c>
      <c r="D361" s="70"/>
      <c r="E361" s="69"/>
      <c r="F361" s="71"/>
      <c r="G361" s="69">
        <f t="shared" si="11"/>
        <v>2170748</v>
      </c>
      <c r="I361" s="67">
        <v>0</v>
      </c>
      <c r="J361" s="68">
        <f t="shared" si="10"/>
        <v>-2170748</v>
      </c>
      <c r="K361" s="64"/>
      <c r="L361" s="64" t="s">
        <v>319</v>
      </c>
    </row>
    <row r="362" spans="1:12" s="72" customFormat="1" hidden="1" outlineLevel="2">
      <c r="A362" s="30">
        <v>2681136020</v>
      </c>
      <c r="B362" s="44" t="s">
        <v>688</v>
      </c>
      <c r="C362" s="69">
        <v>49.95</v>
      </c>
      <c r="D362" s="70"/>
      <c r="E362" s="69"/>
      <c r="F362" s="71"/>
      <c r="G362" s="69">
        <f t="shared" si="11"/>
        <v>49.95</v>
      </c>
      <c r="I362" s="67">
        <v>0</v>
      </c>
      <c r="J362" s="68">
        <f t="shared" si="10"/>
        <v>-49.95</v>
      </c>
      <c r="K362" s="64"/>
      <c r="L362" s="64" t="s">
        <v>319</v>
      </c>
    </row>
    <row r="363" spans="1:12" s="72" customFormat="1" outlineLevel="1" collapsed="1">
      <c r="A363" s="65" t="s">
        <v>320</v>
      </c>
      <c r="B363" s="34" t="s">
        <v>5555</v>
      </c>
      <c r="C363" s="66">
        <f>SUM(C364:C366)</f>
        <v>27614.7</v>
      </c>
      <c r="D363" s="70"/>
      <c r="E363" s="66"/>
      <c r="F363" s="71"/>
      <c r="G363" s="66">
        <f t="shared" si="11"/>
        <v>27614.7</v>
      </c>
      <c r="I363" s="67">
        <v>27614.7</v>
      </c>
      <c r="J363" s="68">
        <f t="shared" si="10"/>
        <v>0</v>
      </c>
      <c r="K363" s="64"/>
      <c r="L363" s="64">
        <v>0</v>
      </c>
    </row>
    <row r="364" spans="1:12" s="72" customFormat="1" hidden="1" outlineLevel="2">
      <c r="A364" s="81">
        <v>2681104000</v>
      </c>
      <c r="B364" s="82" t="s">
        <v>689</v>
      </c>
      <c r="C364" s="69">
        <v>27614.7</v>
      </c>
      <c r="D364" s="70"/>
      <c r="E364" s="69"/>
      <c r="F364" s="71"/>
      <c r="G364" s="69">
        <f t="shared" si="11"/>
        <v>27614.7</v>
      </c>
      <c r="I364" s="67">
        <v>0</v>
      </c>
      <c r="J364" s="68">
        <f t="shared" ref="J364:J436" si="12">I364-G364</f>
        <v>-27614.7</v>
      </c>
      <c r="K364" s="64"/>
      <c r="L364" s="64" t="s">
        <v>320</v>
      </c>
    </row>
    <row r="365" spans="1:12" s="72" customFormat="1" hidden="1" outlineLevel="2">
      <c r="A365" s="81">
        <v>2681204000</v>
      </c>
      <c r="B365" s="82" t="s">
        <v>690</v>
      </c>
      <c r="C365" s="69">
        <v>0</v>
      </c>
      <c r="D365" s="70"/>
      <c r="E365" s="69"/>
      <c r="F365" s="71"/>
      <c r="G365" s="69">
        <f t="shared" si="11"/>
        <v>0</v>
      </c>
      <c r="I365" s="67">
        <v>0</v>
      </c>
      <c r="J365" s="68">
        <f t="shared" si="12"/>
        <v>0</v>
      </c>
      <c r="K365" s="64"/>
      <c r="L365" s="64" t="s">
        <v>320</v>
      </c>
    </row>
    <row r="366" spans="1:12" s="72" customFormat="1" hidden="1" outlineLevel="2">
      <c r="A366" s="81">
        <v>2681204099</v>
      </c>
      <c r="B366" s="82" t="s">
        <v>691</v>
      </c>
      <c r="C366" s="69">
        <v>0</v>
      </c>
      <c r="D366" s="70"/>
      <c r="E366" s="69"/>
      <c r="F366" s="71"/>
      <c r="G366" s="69">
        <f t="shared" si="11"/>
        <v>0</v>
      </c>
      <c r="I366" s="67">
        <v>0</v>
      </c>
      <c r="J366" s="68">
        <f t="shared" si="12"/>
        <v>0</v>
      </c>
      <c r="K366" s="64"/>
      <c r="L366" s="64" t="s">
        <v>320</v>
      </c>
    </row>
    <row r="367" spans="1:12" s="72" customFormat="1" outlineLevel="1" collapsed="1">
      <c r="A367" s="65" t="s">
        <v>321</v>
      </c>
      <c r="B367" s="34" t="s">
        <v>5556</v>
      </c>
      <c r="C367" s="66">
        <f>SUM(C368)</f>
        <v>330492294.69999897</v>
      </c>
      <c r="D367" s="70"/>
      <c r="E367" s="66">
        <f>E368</f>
        <v>-330492294.69999897</v>
      </c>
      <c r="F367" s="71"/>
      <c r="G367" s="66">
        <f t="shared" si="11"/>
        <v>0</v>
      </c>
      <c r="I367" s="67">
        <v>0.69999998807907104</v>
      </c>
      <c r="J367" s="68">
        <f t="shared" si="12"/>
        <v>0.69999998807907104</v>
      </c>
      <c r="K367" s="64"/>
      <c r="L367" s="64">
        <v>0</v>
      </c>
    </row>
    <row r="368" spans="1:12" s="72" customFormat="1" hidden="1" outlineLevel="2">
      <c r="A368" s="30">
        <v>2681160000</v>
      </c>
      <c r="B368" s="44" t="s">
        <v>692</v>
      </c>
      <c r="C368" s="69">
        <v>330492294.69999897</v>
      </c>
      <c r="D368" s="70"/>
      <c r="E368" s="69">
        <v>-330492294.69999897</v>
      </c>
      <c r="F368" s="71"/>
      <c r="G368" s="69">
        <f t="shared" si="11"/>
        <v>0</v>
      </c>
      <c r="I368" s="67">
        <v>0</v>
      </c>
      <c r="J368" s="68">
        <f t="shared" si="12"/>
        <v>0</v>
      </c>
      <c r="K368" s="64"/>
      <c r="L368" s="64" t="s">
        <v>321</v>
      </c>
    </row>
    <row r="369" spans="1:12" s="72" customFormat="1" outlineLevel="1" collapsed="1">
      <c r="A369" s="65" t="s">
        <v>322</v>
      </c>
      <c r="B369" s="34" t="s">
        <v>5557</v>
      </c>
      <c r="C369" s="66">
        <f>SUM(C370)</f>
        <v>0</v>
      </c>
      <c r="D369" s="70"/>
      <c r="E369" s="66"/>
      <c r="F369" s="71"/>
      <c r="G369" s="66">
        <f>C369+E369</f>
        <v>0</v>
      </c>
      <c r="I369" s="67">
        <v>0</v>
      </c>
      <c r="J369" s="68">
        <f>I369-G369</f>
        <v>0</v>
      </c>
      <c r="K369" s="64"/>
      <c r="L369" s="64">
        <v>0</v>
      </c>
    </row>
    <row r="370" spans="1:12" s="72" customFormat="1" hidden="1" outlineLevel="2">
      <c r="A370" s="81">
        <v>2681109100</v>
      </c>
      <c r="B370" s="82" t="s">
        <v>694</v>
      </c>
      <c r="C370" s="75">
        <v>0</v>
      </c>
      <c r="D370" s="78"/>
      <c r="E370" s="69"/>
      <c r="F370" s="71"/>
      <c r="G370" s="69">
        <f>C370+E370</f>
        <v>0</v>
      </c>
      <c r="I370" s="67">
        <v>0</v>
      </c>
      <c r="J370" s="68">
        <f>I370-G370</f>
        <v>0</v>
      </c>
      <c r="K370" s="64"/>
      <c r="L370" s="64" t="s">
        <v>322</v>
      </c>
    </row>
    <row r="371" spans="1:12" s="72" customFormat="1" outlineLevel="1" collapsed="1">
      <c r="A371" s="65" t="s">
        <v>324</v>
      </c>
      <c r="B371" s="34">
        <v>0</v>
      </c>
      <c r="C371" s="66">
        <f>SUM(C372:C373)</f>
        <v>0</v>
      </c>
      <c r="D371" s="70"/>
      <c r="E371" s="66"/>
      <c r="F371" s="71"/>
      <c r="G371" s="66">
        <f>C371+E371</f>
        <v>0</v>
      </c>
      <c r="I371" s="67">
        <v>0</v>
      </c>
      <c r="J371" s="68">
        <f>I371-G371</f>
        <v>0</v>
      </c>
      <c r="K371" s="64"/>
      <c r="L371" s="64">
        <v>0</v>
      </c>
    </row>
    <row r="372" spans="1:12" s="72" customFormat="1" hidden="1" outlineLevel="2">
      <c r="A372" s="30">
        <v>-2710990905</v>
      </c>
      <c r="B372" s="44" t="s">
        <v>696</v>
      </c>
      <c r="C372" s="69">
        <v>0</v>
      </c>
      <c r="D372" s="78"/>
      <c r="E372" s="69"/>
      <c r="F372" s="71"/>
      <c r="G372" s="69">
        <f>C372+E372</f>
        <v>0</v>
      </c>
      <c r="I372" s="67">
        <v>0</v>
      </c>
      <c r="J372" s="68">
        <f>I372-G372</f>
        <v>0</v>
      </c>
      <c r="K372" s="64"/>
      <c r="L372" s="64">
        <v>0</v>
      </c>
    </row>
    <row r="373" spans="1:12" s="72" customFormat="1" hidden="1" outlineLevel="2">
      <c r="A373" s="30">
        <v>-2710990906</v>
      </c>
      <c r="B373" s="44" t="s">
        <v>697</v>
      </c>
      <c r="C373" s="69">
        <v>0</v>
      </c>
      <c r="D373" s="78"/>
      <c r="E373" s="69"/>
      <c r="F373" s="71"/>
      <c r="G373" s="69">
        <f>C373+E373</f>
        <v>0</v>
      </c>
      <c r="I373" s="67">
        <v>0</v>
      </c>
      <c r="J373" s="68">
        <f>I373-G373</f>
        <v>0</v>
      </c>
      <c r="K373" s="64"/>
      <c r="L373" s="64">
        <v>0</v>
      </c>
    </row>
    <row r="374" spans="1:12" s="72" customFormat="1" outlineLevel="1" collapsed="1">
      <c r="A374" s="30"/>
      <c r="B374" s="44"/>
      <c r="C374" s="69"/>
      <c r="D374" s="70"/>
      <c r="E374" s="69"/>
      <c r="F374" s="71"/>
      <c r="G374" s="69"/>
      <c r="I374" s="67"/>
      <c r="J374" s="68"/>
      <c r="K374" s="64"/>
      <c r="L374" s="64"/>
    </row>
    <row r="375" spans="1:12" s="72" customFormat="1" outlineLevel="1">
      <c r="A375" s="87" t="s">
        <v>325</v>
      </c>
      <c r="B375" s="48" t="s">
        <v>684</v>
      </c>
      <c r="C375" s="88">
        <f>I375</f>
        <v>-2839284.76</v>
      </c>
      <c r="D375" s="70"/>
      <c r="E375" s="88"/>
      <c r="F375" s="71"/>
      <c r="G375" s="88">
        <f t="shared" si="11"/>
        <v>-2839284.76</v>
      </c>
      <c r="I375" s="67">
        <v>-2839284.76</v>
      </c>
      <c r="J375" s="68">
        <f>I375-G375</f>
        <v>0</v>
      </c>
      <c r="K375" s="64"/>
      <c r="L375" s="64">
        <v>0</v>
      </c>
    </row>
    <row r="376" spans="1:12" s="72" customFormat="1" outlineLevel="1">
      <c r="A376" s="31"/>
      <c r="B376" s="47"/>
      <c r="C376" s="70"/>
      <c r="D376" s="70"/>
      <c r="E376" s="70"/>
      <c r="F376" s="71"/>
      <c r="G376" s="70"/>
      <c r="I376" s="67"/>
      <c r="J376" s="68"/>
      <c r="K376" s="64"/>
      <c r="L376" s="64">
        <v>0</v>
      </c>
    </row>
    <row r="377" spans="1:12" s="72" customFormat="1">
      <c r="A377" s="31" t="s">
        <v>1</v>
      </c>
      <c r="B377" s="31"/>
      <c r="C377" s="70">
        <f>C358+C360+C363+C367+C375+C371+C356+C369</f>
        <v>332745777.88999897</v>
      </c>
      <c r="D377" s="70">
        <f>D358+D360+D363+D367+D375</f>
        <v>0</v>
      </c>
      <c r="E377" s="70">
        <f>E358+E360+E363+E367+E375</f>
        <v>-330492294.69999897</v>
      </c>
      <c r="F377" s="71"/>
      <c r="G377" s="70">
        <f t="shared" si="11"/>
        <v>2253483.1899999976</v>
      </c>
      <c r="I377" s="67"/>
      <c r="J377" s="68"/>
      <c r="K377" s="64"/>
      <c r="L377" s="64">
        <v>0</v>
      </c>
    </row>
    <row r="378" spans="1:12">
      <c r="A378" s="34"/>
      <c r="B378" s="49"/>
      <c r="D378" s="78"/>
      <c r="I378" s="67"/>
      <c r="J378" s="68"/>
      <c r="K378" s="64"/>
      <c r="L378" s="64"/>
    </row>
    <row r="379" spans="1:12">
      <c r="A379" s="35" t="s">
        <v>326</v>
      </c>
      <c r="B379" s="35"/>
      <c r="C379" s="89">
        <f>C235+C270+C282+C324+C346+C355+C377</f>
        <v>5374824452.1499844</v>
      </c>
      <c r="D379" s="89">
        <f>D235+D270+D282+D324+D346+D355+D377</f>
        <v>0</v>
      </c>
      <c r="E379" s="89">
        <f>E235+E270+E282+E324+E346+E355+E377</f>
        <v>-531277652.34322762</v>
      </c>
      <c r="G379" s="89">
        <f t="shared" si="11"/>
        <v>4843546799.806757</v>
      </c>
      <c r="I379" s="67"/>
      <c r="J379" s="68"/>
      <c r="K379" s="64"/>
      <c r="L379" s="64"/>
    </row>
    <row r="380" spans="1:12">
      <c r="A380" s="34"/>
      <c r="B380" s="34"/>
      <c r="C380" s="68"/>
      <c r="D380" s="78"/>
      <c r="I380" s="67"/>
      <c r="J380" s="68"/>
      <c r="K380" s="64"/>
      <c r="L380" s="64"/>
    </row>
    <row r="381" spans="1:12" outlineLevel="1">
      <c r="A381" s="65" t="s">
        <v>327</v>
      </c>
      <c r="B381" s="34" t="s">
        <v>5558</v>
      </c>
      <c r="C381" s="66">
        <f>SUM(C382:C572)</f>
        <v>1.0728836059570313E-6</v>
      </c>
      <c r="D381" s="78"/>
      <c r="E381" s="66"/>
      <c r="G381" s="66">
        <f t="shared" si="11"/>
        <v>1.0728836059570313E-6</v>
      </c>
      <c r="I381" s="67">
        <v>0</v>
      </c>
      <c r="J381" s="68">
        <f t="shared" si="12"/>
        <v>-1.0728836059570313E-6</v>
      </c>
      <c r="K381" s="64"/>
      <c r="L381" s="64">
        <v>0</v>
      </c>
    </row>
    <row r="382" spans="1:12" hidden="1" outlineLevel="2">
      <c r="A382" s="81">
        <v>3121101100</v>
      </c>
      <c r="B382" s="82" t="s">
        <v>698</v>
      </c>
      <c r="C382" s="69">
        <v>0</v>
      </c>
      <c r="D382" s="78"/>
      <c r="E382" s="69"/>
      <c r="G382" s="69">
        <f t="shared" si="11"/>
        <v>0</v>
      </c>
      <c r="I382" s="67">
        <v>0</v>
      </c>
      <c r="J382" s="68">
        <f t="shared" si="12"/>
        <v>0</v>
      </c>
      <c r="K382" s="64"/>
      <c r="L382" s="64" t="s">
        <v>327</v>
      </c>
    </row>
    <row r="383" spans="1:12" hidden="1" outlineLevel="2">
      <c r="A383" s="81">
        <v>3121102100</v>
      </c>
      <c r="B383" s="82" t="s">
        <v>699</v>
      </c>
      <c r="C383" s="69">
        <v>0</v>
      </c>
      <c r="D383" s="78"/>
      <c r="E383" s="69"/>
      <c r="G383" s="69">
        <f t="shared" si="11"/>
        <v>0</v>
      </c>
      <c r="I383" s="67">
        <v>0</v>
      </c>
      <c r="J383" s="68">
        <f t="shared" si="12"/>
        <v>0</v>
      </c>
      <c r="K383" s="64"/>
      <c r="L383" s="64" t="s">
        <v>327</v>
      </c>
    </row>
    <row r="384" spans="1:12" hidden="1" outlineLevel="2">
      <c r="A384" s="81">
        <v>3122101100</v>
      </c>
      <c r="B384" s="82" t="s">
        <v>700</v>
      </c>
      <c r="C384" s="69">
        <v>0</v>
      </c>
      <c r="D384" s="78"/>
      <c r="E384" s="69"/>
      <c r="G384" s="69">
        <f t="shared" si="11"/>
        <v>0</v>
      </c>
      <c r="I384" s="67">
        <v>0</v>
      </c>
      <c r="J384" s="68">
        <f t="shared" si="12"/>
        <v>0</v>
      </c>
      <c r="K384" s="64"/>
      <c r="L384" s="64" t="s">
        <v>327</v>
      </c>
    </row>
    <row r="385" spans="1:12" hidden="1" outlineLevel="2">
      <c r="A385" s="81">
        <v>3122101999</v>
      </c>
      <c r="B385" s="82" t="s">
        <v>701</v>
      </c>
      <c r="C385" s="69">
        <v>0</v>
      </c>
      <c r="D385" s="78"/>
      <c r="E385" s="69"/>
      <c r="G385" s="69">
        <f t="shared" si="11"/>
        <v>0</v>
      </c>
      <c r="I385" s="67">
        <v>0</v>
      </c>
      <c r="J385" s="68">
        <f t="shared" si="12"/>
        <v>0</v>
      </c>
      <c r="K385" s="64"/>
      <c r="L385" s="64" t="s">
        <v>327</v>
      </c>
    </row>
    <row r="386" spans="1:12" hidden="1" outlineLevel="2">
      <c r="A386" s="81">
        <v>3122102100</v>
      </c>
      <c r="B386" s="82" t="s">
        <v>702</v>
      </c>
      <c r="C386" s="69">
        <v>0</v>
      </c>
      <c r="D386" s="78"/>
      <c r="E386" s="69"/>
      <c r="G386" s="69">
        <f t="shared" si="11"/>
        <v>0</v>
      </c>
      <c r="I386" s="67">
        <v>0</v>
      </c>
      <c r="J386" s="68">
        <f t="shared" si="12"/>
        <v>0</v>
      </c>
      <c r="K386" s="64"/>
      <c r="L386" s="64" t="s">
        <v>327</v>
      </c>
    </row>
    <row r="387" spans="1:12" hidden="1" outlineLevel="2">
      <c r="A387" s="81">
        <v>3122102999</v>
      </c>
      <c r="B387" s="82" t="s">
        <v>703</v>
      </c>
      <c r="C387" s="69">
        <v>0</v>
      </c>
      <c r="D387" s="78"/>
      <c r="E387" s="69"/>
      <c r="G387" s="69">
        <f t="shared" si="11"/>
        <v>0</v>
      </c>
      <c r="I387" s="67">
        <v>0</v>
      </c>
      <c r="J387" s="68">
        <f t="shared" si="12"/>
        <v>0</v>
      </c>
      <c r="K387" s="64"/>
      <c r="L387" s="64" t="s">
        <v>327</v>
      </c>
    </row>
    <row r="388" spans="1:12" hidden="1" outlineLevel="2">
      <c r="A388" s="81">
        <v>3122199999</v>
      </c>
      <c r="B388" s="82" t="s">
        <v>704</v>
      </c>
      <c r="C388" s="69">
        <v>0</v>
      </c>
      <c r="D388" s="78"/>
      <c r="E388" s="69"/>
      <c r="G388" s="69">
        <f t="shared" si="11"/>
        <v>0</v>
      </c>
      <c r="I388" s="67">
        <v>0</v>
      </c>
      <c r="J388" s="68">
        <f t="shared" si="12"/>
        <v>0</v>
      </c>
      <c r="K388" s="64"/>
      <c r="L388" s="64" t="s">
        <v>327</v>
      </c>
    </row>
    <row r="389" spans="1:12" hidden="1" outlineLevel="2">
      <c r="A389" s="81">
        <v>3122201100</v>
      </c>
      <c r="B389" s="82" t="s">
        <v>705</v>
      </c>
      <c r="C389" s="69">
        <v>0</v>
      </c>
      <c r="D389" s="78"/>
      <c r="E389" s="69"/>
      <c r="G389" s="69">
        <f t="shared" si="11"/>
        <v>0</v>
      </c>
      <c r="I389" s="67">
        <v>0</v>
      </c>
      <c r="J389" s="68">
        <f t="shared" si="12"/>
        <v>0</v>
      </c>
      <c r="K389" s="64"/>
      <c r="L389" s="64" t="s">
        <v>327</v>
      </c>
    </row>
    <row r="390" spans="1:12" hidden="1" outlineLevel="2">
      <c r="A390" s="81">
        <v>3122201999</v>
      </c>
      <c r="B390" s="82" t="s">
        <v>706</v>
      </c>
      <c r="C390" s="69">
        <v>0</v>
      </c>
      <c r="D390" s="78"/>
      <c r="E390" s="69"/>
      <c r="G390" s="69">
        <f t="shared" si="11"/>
        <v>0</v>
      </c>
      <c r="I390" s="67">
        <v>0</v>
      </c>
      <c r="J390" s="68">
        <f t="shared" si="12"/>
        <v>0</v>
      </c>
      <c r="K390" s="64"/>
      <c r="L390" s="64" t="s">
        <v>327</v>
      </c>
    </row>
    <row r="391" spans="1:12" hidden="1" outlineLevel="2">
      <c r="A391" s="81">
        <v>3122202100</v>
      </c>
      <c r="B391" s="82" t="s">
        <v>707</v>
      </c>
      <c r="C391" s="69">
        <v>0</v>
      </c>
      <c r="D391" s="78"/>
      <c r="E391" s="69"/>
      <c r="G391" s="69">
        <f t="shared" si="11"/>
        <v>0</v>
      </c>
      <c r="I391" s="67">
        <v>0</v>
      </c>
      <c r="J391" s="68">
        <f t="shared" si="12"/>
        <v>0</v>
      </c>
      <c r="K391" s="64"/>
      <c r="L391" s="64" t="s">
        <v>327</v>
      </c>
    </row>
    <row r="392" spans="1:12" hidden="1" outlineLevel="2">
      <c r="A392" s="81">
        <v>3122202999</v>
      </c>
      <c r="B392" s="82" t="s">
        <v>708</v>
      </c>
      <c r="C392" s="69">
        <v>0</v>
      </c>
      <c r="D392" s="78"/>
      <c r="E392" s="69"/>
      <c r="G392" s="69">
        <f t="shared" si="11"/>
        <v>0</v>
      </c>
      <c r="I392" s="67">
        <v>0</v>
      </c>
      <c r="J392" s="68">
        <f t="shared" si="12"/>
        <v>0</v>
      </c>
      <c r="K392" s="64"/>
      <c r="L392" s="64" t="s">
        <v>327</v>
      </c>
    </row>
    <row r="393" spans="1:12" hidden="1" outlineLevel="2">
      <c r="A393" s="81">
        <v>3130000900</v>
      </c>
      <c r="B393" s="82" t="s">
        <v>709</v>
      </c>
      <c r="C393" s="69">
        <v>0</v>
      </c>
      <c r="D393" s="78"/>
      <c r="E393" s="69"/>
      <c r="G393" s="69">
        <f t="shared" si="11"/>
        <v>0</v>
      </c>
      <c r="I393" s="67">
        <v>0</v>
      </c>
      <c r="J393" s="68">
        <f t="shared" si="12"/>
        <v>0</v>
      </c>
      <c r="K393" s="64"/>
      <c r="L393" s="64" t="s">
        <v>327</v>
      </c>
    </row>
    <row r="394" spans="1:12" hidden="1" outlineLevel="2">
      <c r="A394" s="81">
        <v>3130000911</v>
      </c>
      <c r="B394" s="82" t="s">
        <v>710</v>
      </c>
      <c r="C394" s="69">
        <v>0</v>
      </c>
      <c r="D394" s="78"/>
      <c r="E394" s="69"/>
      <c r="G394" s="69">
        <f t="shared" si="11"/>
        <v>0</v>
      </c>
      <c r="I394" s="67">
        <v>0</v>
      </c>
      <c r="J394" s="68">
        <f t="shared" si="12"/>
        <v>0</v>
      </c>
      <c r="K394" s="64"/>
      <c r="L394" s="64" t="s">
        <v>327</v>
      </c>
    </row>
    <row r="395" spans="1:12" hidden="1" outlineLevel="2">
      <c r="A395" s="81">
        <v>3130000912</v>
      </c>
      <c r="B395" s="82" t="s">
        <v>711</v>
      </c>
      <c r="C395" s="69">
        <v>0</v>
      </c>
      <c r="D395" s="78"/>
      <c r="E395" s="69"/>
      <c r="G395" s="69">
        <f t="shared" si="11"/>
        <v>0</v>
      </c>
      <c r="I395" s="67">
        <v>0</v>
      </c>
      <c r="J395" s="68">
        <f t="shared" si="12"/>
        <v>0</v>
      </c>
      <c r="K395" s="64"/>
      <c r="L395" s="64" t="s">
        <v>327</v>
      </c>
    </row>
    <row r="396" spans="1:12" hidden="1" outlineLevel="2">
      <c r="A396" s="81">
        <v>3130000913</v>
      </c>
      <c r="B396" s="82" t="s">
        <v>712</v>
      </c>
      <c r="C396" s="69">
        <v>0</v>
      </c>
      <c r="D396" s="78"/>
      <c r="E396" s="69"/>
      <c r="G396" s="69">
        <f t="shared" si="11"/>
        <v>0</v>
      </c>
      <c r="I396" s="67">
        <v>0</v>
      </c>
      <c r="J396" s="68">
        <f t="shared" si="12"/>
        <v>0</v>
      </c>
      <c r="K396" s="64"/>
      <c r="L396" s="64" t="s">
        <v>327</v>
      </c>
    </row>
    <row r="397" spans="1:12" hidden="1" outlineLevel="2">
      <c r="A397" s="81">
        <v>3130000914</v>
      </c>
      <c r="B397" s="82" t="s">
        <v>713</v>
      </c>
      <c r="C397" s="69">
        <v>0</v>
      </c>
      <c r="D397" s="78"/>
      <c r="E397" s="69"/>
      <c r="G397" s="69">
        <f t="shared" si="11"/>
        <v>0</v>
      </c>
      <c r="I397" s="67">
        <v>0</v>
      </c>
      <c r="J397" s="68">
        <f t="shared" si="12"/>
        <v>0</v>
      </c>
      <c r="K397" s="64"/>
      <c r="L397" s="64" t="s">
        <v>327</v>
      </c>
    </row>
    <row r="398" spans="1:12" hidden="1" outlineLevel="2">
      <c r="A398" s="81">
        <v>3130000915</v>
      </c>
      <c r="B398" s="82" t="s">
        <v>714</v>
      </c>
      <c r="C398" s="69">
        <v>0</v>
      </c>
      <c r="D398" s="78"/>
      <c r="E398" s="69"/>
      <c r="G398" s="69">
        <f t="shared" si="11"/>
        <v>0</v>
      </c>
      <c r="I398" s="67">
        <v>0</v>
      </c>
      <c r="J398" s="68">
        <f t="shared" si="12"/>
        <v>0</v>
      </c>
      <c r="K398" s="64"/>
      <c r="L398" s="64" t="s">
        <v>327</v>
      </c>
    </row>
    <row r="399" spans="1:12" hidden="1" outlineLevel="2">
      <c r="A399" s="81">
        <v>3130000921</v>
      </c>
      <c r="B399" s="82" t="s">
        <v>715</v>
      </c>
      <c r="C399" s="69">
        <v>0</v>
      </c>
      <c r="D399" s="78"/>
      <c r="E399" s="69"/>
      <c r="G399" s="69">
        <f t="shared" si="11"/>
        <v>0</v>
      </c>
      <c r="I399" s="67">
        <v>0</v>
      </c>
      <c r="J399" s="68">
        <f t="shared" si="12"/>
        <v>0</v>
      </c>
      <c r="K399" s="64"/>
      <c r="L399" s="64" t="s">
        <v>327</v>
      </c>
    </row>
    <row r="400" spans="1:12" hidden="1" outlineLevel="2">
      <c r="A400" s="81">
        <v>3130000931</v>
      </c>
      <c r="B400" s="82" t="s">
        <v>716</v>
      </c>
      <c r="C400" s="69">
        <v>0</v>
      </c>
      <c r="D400" s="78"/>
      <c r="E400" s="69"/>
      <c r="G400" s="69">
        <f t="shared" ref="G400:G463" si="13">C400+E400</f>
        <v>0</v>
      </c>
      <c r="I400" s="67">
        <v>0</v>
      </c>
      <c r="J400" s="68">
        <f t="shared" si="12"/>
        <v>0</v>
      </c>
      <c r="K400" s="64"/>
      <c r="L400" s="64" t="s">
        <v>327</v>
      </c>
    </row>
    <row r="401" spans="1:12" hidden="1" outlineLevel="2">
      <c r="A401" s="81">
        <v>3130000932</v>
      </c>
      <c r="B401" s="82" t="s">
        <v>717</v>
      </c>
      <c r="C401" s="69">
        <v>0</v>
      </c>
      <c r="D401" s="78"/>
      <c r="E401" s="69"/>
      <c r="G401" s="69">
        <f t="shared" si="13"/>
        <v>0</v>
      </c>
      <c r="I401" s="67">
        <v>0</v>
      </c>
      <c r="J401" s="68">
        <f t="shared" si="12"/>
        <v>0</v>
      </c>
      <c r="K401" s="64"/>
      <c r="L401" s="64" t="s">
        <v>327</v>
      </c>
    </row>
    <row r="402" spans="1:12" hidden="1" outlineLevel="2">
      <c r="A402" s="81">
        <v>3130000933</v>
      </c>
      <c r="B402" s="82" t="s">
        <v>718</v>
      </c>
      <c r="C402" s="69">
        <v>0</v>
      </c>
      <c r="D402" s="78"/>
      <c r="E402" s="69"/>
      <c r="G402" s="69">
        <f t="shared" si="13"/>
        <v>0</v>
      </c>
      <c r="I402" s="67">
        <v>0</v>
      </c>
      <c r="J402" s="68">
        <f t="shared" si="12"/>
        <v>0</v>
      </c>
      <c r="K402" s="64"/>
      <c r="L402" s="64" t="s">
        <v>327</v>
      </c>
    </row>
    <row r="403" spans="1:12" hidden="1" outlineLevel="2">
      <c r="A403" s="81">
        <v>3130000943</v>
      </c>
      <c r="B403" s="82" t="s">
        <v>719</v>
      </c>
      <c r="C403" s="69">
        <v>0</v>
      </c>
      <c r="D403" s="78"/>
      <c r="E403" s="69"/>
      <c r="G403" s="69">
        <f t="shared" si="13"/>
        <v>0</v>
      </c>
      <c r="I403" s="67">
        <v>0</v>
      </c>
      <c r="J403" s="68">
        <f t="shared" si="12"/>
        <v>0</v>
      </c>
      <c r="K403" s="64"/>
      <c r="L403" s="64" t="s">
        <v>327</v>
      </c>
    </row>
    <row r="404" spans="1:12" hidden="1" outlineLevel="2">
      <c r="A404" s="81">
        <v>3130000953</v>
      </c>
      <c r="B404" s="82" t="s">
        <v>720</v>
      </c>
      <c r="C404" s="69">
        <v>0</v>
      </c>
      <c r="D404" s="78"/>
      <c r="E404" s="69"/>
      <c r="G404" s="69">
        <f t="shared" si="13"/>
        <v>0</v>
      </c>
      <c r="I404" s="67">
        <v>0</v>
      </c>
      <c r="J404" s="68">
        <f t="shared" si="12"/>
        <v>0</v>
      </c>
      <c r="K404" s="64"/>
      <c r="L404" s="64" t="s">
        <v>327</v>
      </c>
    </row>
    <row r="405" spans="1:12" hidden="1" outlineLevel="2">
      <c r="A405" s="81">
        <v>3130000963</v>
      </c>
      <c r="B405" s="82" t="s">
        <v>721</v>
      </c>
      <c r="C405" s="69">
        <v>0</v>
      </c>
      <c r="D405" s="78"/>
      <c r="E405" s="69"/>
      <c r="G405" s="69">
        <f t="shared" si="13"/>
        <v>0</v>
      </c>
      <c r="I405" s="67">
        <v>0</v>
      </c>
      <c r="J405" s="68">
        <f t="shared" si="12"/>
        <v>0</v>
      </c>
      <c r="K405" s="64"/>
      <c r="L405" s="64" t="s">
        <v>327</v>
      </c>
    </row>
    <row r="406" spans="1:12" hidden="1" outlineLevel="2">
      <c r="A406" s="81">
        <v>3130000973</v>
      </c>
      <c r="B406" s="82" t="s">
        <v>722</v>
      </c>
      <c r="C406" s="69">
        <v>0</v>
      </c>
      <c r="D406" s="78"/>
      <c r="E406" s="69"/>
      <c r="G406" s="69">
        <f t="shared" si="13"/>
        <v>0</v>
      </c>
      <c r="I406" s="67">
        <v>0</v>
      </c>
      <c r="J406" s="68">
        <f t="shared" si="12"/>
        <v>0</v>
      </c>
      <c r="K406" s="64"/>
      <c r="L406" s="64" t="s">
        <v>327</v>
      </c>
    </row>
    <row r="407" spans="1:12" hidden="1" outlineLevel="2">
      <c r="A407" s="81">
        <v>3130000993</v>
      </c>
      <c r="B407" s="82" t="s">
        <v>723</v>
      </c>
      <c r="C407" s="69">
        <v>0</v>
      </c>
      <c r="D407" s="78"/>
      <c r="E407" s="69"/>
      <c r="G407" s="69">
        <f t="shared" si="13"/>
        <v>0</v>
      </c>
      <c r="I407" s="67">
        <v>0</v>
      </c>
      <c r="J407" s="68">
        <f t="shared" si="12"/>
        <v>0</v>
      </c>
      <c r="K407" s="64"/>
      <c r="L407" s="64" t="s">
        <v>327</v>
      </c>
    </row>
    <row r="408" spans="1:12" hidden="1" outlineLevel="2">
      <c r="A408" s="81">
        <v>3130110100</v>
      </c>
      <c r="B408" s="82" t="s">
        <v>724</v>
      </c>
      <c r="C408" s="69">
        <v>0</v>
      </c>
      <c r="D408" s="78"/>
      <c r="E408" s="69"/>
      <c r="G408" s="69">
        <f t="shared" si="13"/>
        <v>0</v>
      </c>
      <c r="I408" s="67">
        <v>0</v>
      </c>
      <c r="J408" s="68">
        <f t="shared" si="12"/>
        <v>0</v>
      </c>
      <c r="K408" s="64"/>
      <c r="L408" s="64" t="s">
        <v>327</v>
      </c>
    </row>
    <row r="409" spans="1:12" hidden="1" outlineLevel="2">
      <c r="A409" s="81">
        <v>3130111100</v>
      </c>
      <c r="B409" s="82" t="s">
        <v>725</v>
      </c>
      <c r="C409" s="69">
        <v>0</v>
      </c>
      <c r="D409" s="78"/>
      <c r="E409" s="69"/>
      <c r="G409" s="69">
        <f t="shared" si="13"/>
        <v>0</v>
      </c>
      <c r="I409" s="67">
        <v>0</v>
      </c>
      <c r="J409" s="68">
        <f t="shared" si="12"/>
        <v>0</v>
      </c>
      <c r="K409" s="64"/>
      <c r="L409" s="64" t="s">
        <v>327</v>
      </c>
    </row>
    <row r="410" spans="1:12" hidden="1" outlineLevel="2">
      <c r="A410" s="81">
        <v>3130111200</v>
      </c>
      <c r="B410" s="82" t="s">
        <v>726</v>
      </c>
      <c r="C410" s="69">
        <v>0</v>
      </c>
      <c r="D410" s="78"/>
      <c r="E410" s="69"/>
      <c r="G410" s="69">
        <f t="shared" si="13"/>
        <v>0</v>
      </c>
      <c r="I410" s="67">
        <v>0</v>
      </c>
      <c r="J410" s="68">
        <f t="shared" si="12"/>
        <v>0</v>
      </c>
      <c r="K410" s="64"/>
      <c r="L410" s="64" t="s">
        <v>327</v>
      </c>
    </row>
    <row r="411" spans="1:12" hidden="1" outlineLevel="2">
      <c r="A411" s="81">
        <v>3130111300</v>
      </c>
      <c r="B411" s="82" t="s">
        <v>727</v>
      </c>
      <c r="C411" s="69">
        <v>0</v>
      </c>
      <c r="D411" s="78"/>
      <c r="E411" s="69"/>
      <c r="G411" s="69">
        <f t="shared" si="13"/>
        <v>0</v>
      </c>
      <c r="I411" s="67">
        <v>0</v>
      </c>
      <c r="J411" s="68">
        <f t="shared" si="12"/>
        <v>0</v>
      </c>
      <c r="K411" s="64"/>
      <c r="L411" s="64" t="s">
        <v>327</v>
      </c>
    </row>
    <row r="412" spans="1:12" hidden="1" outlineLevel="2">
      <c r="A412" s="81">
        <v>3130111400</v>
      </c>
      <c r="B412" s="82" t="s">
        <v>728</v>
      </c>
      <c r="C412" s="69">
        <v>0</v>
      </c>
      <c r="D412" s="78"/>
      <c r="E412" s="69"/>
      <c r="G412" s="69">
        <f t="shared" si="13"/>
        <v>0</v>
      </c>
      <c r="I412" s="67">
        <v>0</v>
      </c>
      <c r="J412" s="68">
        <f t="shared" si="12"/>
        <v>0</v>
      </c>
      <c r="K412" s="64"/>
      <c r="L412" s="64" t="s">
        <v>327</v>
      </c>
    </row>
    <row r="413" spans="1:12" hidden="1" outlineLevel="2">
      <c r="A413" s="81">
        <v>3130112100</v>
      </c>
      <c r="B413" s="82" t="s">
        <v>729</v>
      </c>
      <c r="C413" s="69">
        <v>0</v>
      </c>
      <c r="D413" s="78"/>
      <c r="E413" s="69"/>
      <c r="G413" s="69">
        <f t="shared" si="13"/>
        <v>0</v>
      </c>
      <c r="I413" s="67">
        <v>0</v>
      </c>
      <c r="J413" s="68">
        <f t="shared" si="12"/>
        <v>0</v>
      </c>
      <c r="K413" s="64"/>
      <c r="L413" s="64" t="s">
        <v>327</v>
      </c>
    </row>
    <row r="414" spans="1:12" hidden="1" outlineLevel="2">
      <c r="A414" s="81">
        <v>3130112200</v>
      </c>
      <c r="B414" s="82" t="s">
        <v>730</v>
      </c>
      <c r="C414" s="69">
        <v>0</v>
      </c>
      <c r="D414" s="78"/>
      <c r="E414" s="69"/>
      <c r="G414" s="69">
        <f t="shared" si="13"/>
        <v>0</v>
      </c>
      <c r="I414" s="67">
        <v>0</v>
      </c>
      <c r="J414" s="68">
        <f t="shared" si="12"/>
        <v>0</v>
      </c>
      <c r="K414" s="64"/>
      <c r="L414" s="64" t="s">
        <v>327</v>
      </c>
    </row>
    <row r="415" spans="1:12" hidden="1" outlineLevel="2">
      <c r="A415" s="81">
        <v>3130112300</v>
      </c>
      <c r="B415" s="82" t="s">
        <v>731</v>
      </c>
      <c r="C415" s="69">
        <v>0</v>
      </c>
      <c r="D415" s="78"/>
      <c r="E415" s="69"/>
      <c r="G415" s="69">
        <f t="shared" si="13"/>
        <v>0</v>
      </c>
      <c r="I415" s="67">
        <v>0</v>
      </c>
      <c r="J415" s="68">
        <f t="shared" si="12"/>
        <v>0</v>
      </c>
      <c r="K415" s="64"/>
      <c r="L415" s="64" t="s">
        <v>327</v>
      </c>
    </row>
    <row r="416" spans="1:12" hidden="1" outlineLevel="2">
      <c r="A416" s="81">
        <v>3130112400</v>
      </c>
      <c r="B416" s="82" t="s">
        <v>732</v>
      </c>
      <c r="C416" s="69">
        <v>0</v>
      </c>
      <c r="D416" s="78"/>
      <c r="E416" s="69"/>
      <c r="G416" s="69">
        <f t="shared" si="13"/>
        <v>0</v>
      </c>
      <c r="I416" s="67">
        <v>0</v>
      </c>
      <c r="J416" s="68">
        <f t="shared" si="12"/>
        <v>0</v>
      </c>
      <c r="K416" s="64"/>
      <c r="L416" s="64" t="s">
        <v>327</v>
      </c>
    </row>
    <row r="417" spans="1:12" hidden="1" outlineLevel="2">
      <c r="A417" s="81">
        <v>3130112500</v>
      </c>
      <c r="B417" s="82" t="s">
        <v>733</v>
      </c>
      <c r="C417" s="69">
        <v>0</v>
      </c>
      <c r="D417" s="78"/>
      <c r="E417" s="69"/>
      <c r="G417" s="69">
        <f t="shared" si="13"/>
        <v>0</v>
      </c>
      <c r="I417" s="67">
        <v>0</v>
      </c>
      <c r="J417" s="68">
        <f t="shared" si="12"/>
        <v>0</v>
      </c>
      <c r="K417" s="64"/>
      <c r="L417" s="64" t="s">
        <v>327</v>
      </c>
    </row>
    <row r="418" spans="1:12" hidden="1" outlineLevel="2">
      <c r="A418" s="81">
        <v>3130112600</v>
      </c>
      <c r="B418" s="82" t="s">
        <v>734</v>
      </c>
      <c r="C418" s="69">
        <v>0</v>
      </c>
      <c r="D418" s="78"/>
      <c r="E418" s="69"/>
      <c r="G418" s="69">
        <f t="shared" si="13"/>
        <v>0</v>
      </c>
      <c r="I418" s="67">
        <v>0</v>
      </c>
      <c r="J418" s="68">
        <f t="shared" si="12"/>
        <v>0</v>
      </c>
      <c r="K418" s="64"/>
      <c r="L418" s="64" t="s">
        <v>327</v>
      </c>
    </row>
    <row r="419" spans="1:12" hidden="1" outlineLevel="2">
      <c r="A419" s="81">
        <v>3130117100</v>
      </c>
      <c r="B419" s="82" t="s">
        <v>735</v>
      </c>
      <c r="C419" s="69">
        <v>0</v>
      </c>
      <c r="D419" s="78"/>
      <c r="E419" s="69"/>
      <c r="G419" s="69">
        <f t="shared" si="13"/>
        <v>0</v>
      </c>
      <c r="I419" s="67">
        <v>0</v>
      </c>
      <c r="J419" s="68">
        <f t="shared" si="12"/>
        <v>0</v>
      </c>
      <c r="K419" s="64"/>
      <c r="L419" s="64" t="s">
        <v>327</v>
      </c>
    </row>
    <row r="420" spans="1:12" hidden="1" outlineLevel="2">
      <c r="A420" s="81">
        <v>3130117110</v>
      </c>
      <c r="B420" s="82" t="s">
        <v>736</v>
      </c>
      <c r="C420" s="69">
        <v>0</v>
      </c>
      <c r="D420" s="78"/>
      <c r="E420" s="69"/>
      <c r="G420" s="69">
        <f t="shared" si="13"/>
        <v>0</v>
      </c>
      <c r="I420" s="67">
        <v>0</v>
      </c>
      <c r="J420" s="68">
        <f t="shared" si="12"/>
        <v>0</v>
      </c>
      <c r="K420" s="64"/>
      <c r="L420" s="64" t="s">
        <v>327</v>
      </c>
    </row>
    <row r="421" spans="1:12" hidden="1" outlineLevel="2">
      <c r="A421" s="81">
        <v>3130122100</v>
      </c>
      <c r="B421" s="82" t="s">
        <v>737</v>
      </c>
      <c r="C421" s="69">
        <v>0</v>
      </c>
      <c r="D421" s="78"/>
      <c r="E421" s="69"/>
      <c r="G421" s="69">
        <f t="shared" si="13"/>
        <v>0</v>
      </c>
      <c r="I421" s="67">
        <v>0</v>
      </c>
      <c r="J421" s="68">
        <f t="shared" si="12"/>
        <v>0</v>
      </c>
      <c r="K421" s="64"/>
      <c r="L421" s="64" t="s">
        <v>327</v>
      </c>
    </row>
    <row r="422" spans="1:12" hidden="1" outlineLevel="2">
      <c r="A422" s="81">
        <v>3130122110</v>
      </c>
      <c r="B422" s="82" t="s">
        <v>738</v>
      </c>
      <c r="C422" s="69">
        <v>0</v>
      </c>
      <c r="D422" s="78"/>
      <c r="E422" s="69"/>
      <c r="G422" s="69">
        <f t="shared" si="13"/>
        <v>0</v>
      </c>
      <c r="I422" s="67">
        <v>0</v>
      </c>
      <c r="J422" s="68">
        <f t="shared" si="12"/>
        <v>0</v>
      </c>
      <c r="K422" s="64"/>
      <c r="L422" s="64" t="s">
        <v>327</v>
      </c>
    </row>
    <row r="423" spans="1:12" hidden="1" outlineLevel="2">
      <c r="A423" s="81">
        <v>3130126100</v>
      </c>
      <c r="B423" s="82" t="s">
        <v>739</v>
      </c>
      <c r="C423" s="69">
        <v>0</v>
      </c>
      <c r="D423" s="78"/>
      <c r="E423" s="69"/>
      <c r="G423" s="69">
        <f t="shared" si="13"/>
        <v>0</v>
      </c>
      <c r="I423" s="67">
        <v>0</v>
      </c>
      <c r="J423" s="68">
        <f t="shared" si="12"/>
        <v>0</v>
      </c>
      <c r="K423" s="64"/>
      <c r="L423" s="64" t="s">
        <v>327</v>
      </c>
    </row>
    <row r="424" spans="1:12" hidden="1" outlineLevel="2">
      <c r="A424" s="81">
        <v>3130126110</v>
      </c>
      <c r="B424" s="82" t="s">
        <v>740</v>
      </c>
      <c r="C424" s="69">
        <v>0</v>
      </c>
      <c r="D424" s="78"/>
      <c r="E424" s="69"/>
      <c r="G424" s="69">
        <f t="shared" si="13"/>
        <v>0</v>
      </c>
      <c r="I424" s="67">
        <v>0</v>
      </c>
      <c r="J424" s="68">
        <f t="shared" si="12"/>
        <v>0</v>
      </c>
      <c r="K424" s="64"/>
      <c r="L424" s="64" t="s">
        <v>327</v>
      </c>
    </row>
    <row r="425" spans="1:12" hidden="1" outlineLevel="2">
      <c r="A425" s="81">
        <v>3130131100</v>
      </c>
      <c r="B425" s="82" t="s">
        <v>741</v>
      </c>
      <c r="C425" s="69">
        <v>0</v>
      </c>
      <c r="D425" s="78"/>
      <c r="E425" s="69"/>
      <c r="G425" s="69">
        <f t="shared" si="13"/>
        <v>0</v>
      </c>
      <c r="I425" s="67">
        <v>0</v>
      </c>
      <c r="J425" s="68">
        <f t="shared" si="12"/>
        <v>0</v>
      </c>
      <c r="K425" s="64"/>
      <c r="L425" s="64" t="s">
        <v>327</v>
      </c>
    </row>
    <row r="426" spans="1:12" hidden="1" outlineLevel="2">
      <c r="A426" s="81">
        <v>3130131110</v>
      </c>
      <c r="B426" s="82" t="s">
        <v>742</v>
      </c>
      <c r="C426" s="69">
        <v>0</v>
      </c>
      <c r="D426" s="78"/>
      <c r="E426" s="69"/>
      <c r="G426" s="69">
        <f t="shared" si="13"/>
        <v>0</v>
      </c>
      <c r="I426" s="67">
        <v>0</v>
      </c>
      <c r="J426" s="68">
        <f t="shared" si="12"/>
        <v>0</v>
      </c>
      <c r="K426" s="64"/>
      <c r="L426" s="64" t="s">
        <v>327</v>
      </c>
    </row>
    <row r="427" spans="1:12" hidden="1" outlineLevel="2">
      <c r="A427" s="81">
        <v>3130132306</v>
      </c>
      <c r="B427" s="82" t="s">
        <v>743</v>
      </c>
      <c r="C427" s="69">
        <v>0</v>
      </c>
      <c r="D427" s="78"/>
      <c r="E427" s="69"/>
      <c r="G427" s="69">
        <f t="shared" si="13"/>
        <v>0</v>
      </c>
      <c r="I427" s="67">
        <v>0</v>
      </c>
      <c r="J427" s="68">
        <f t="shared" si="12"/>
        <v>0</v>
      </c>
      <c r="K427" s="64"/>
      <c r="L427" s="64" t="s">
        <v>327</v>
      </c>
    </row>
    <row r="428" spans="1:12" hidden="1" outlineLevel="2">
      <c r="A428" s="81">
        <v>3130132307</v>
      </c>
      <c r="B428" s="82" t="s">
        <v>744</v>
      </c>
      <c r="C428" s="69">
        <v>0</v>
      </c>
      <c r="D428" s="78"/>
      <c r="E428" s="69"/>
      <c r="G428" s="69">
        <f t="shared" si="13"/>
        <v>0</v>
      </c>
      <c r="I428" s="67">
        <v>0</v>
      </c>
      <c r="J428" s="68">
        <f t="shared" si="12"/>
        <v>0</v>
      </c>
      <c r="K428" s="64"/>
      <c r="L428" s="64" t="s">
        <v>327</v>
      </c>
    </row>
    <row r="429" spans="1:12" hidden="1" outlineLevel="2">
      <c r="A429" s="81">
        <v>3130135100</v>
      </c>
      <c r="B429" s="82" t="s">
        <v>745</v>
      </c>
      <c r="C429" s="69">
        <v>0</v>
      </c>
      <c r="D429" s="78"/>
      <c r="E429" s="69"/>
      <c r="G429" s="69">
        <f t="shared" si="13"/>
        <v>0</v>
      </c>
      <c r="I429" s="67">
        <v>0</v>
      </c>
      <c r="J429" s="68">
        <f t="shared" si="12"/>
        <v>0</v>
      </c>
      <c r="K429" s="64"/>
      <c r="L429" s="64" t="s">
        <v>327</v>
      </c>
    </row>
    <row r="430" spans="1:12" hidden="1" outlineLevel="2">
      <c r="A430" s="81">
        <v>3130135200</v>
      </c>
      <c r="B430" s="82" t="s">
        <v>746</v>
      </c>
      <c r="C430" s="69">
        <v>0</v>
      </c>
      <c r="D430" s="78"/>
      <c r="E430" s="69"/>
      <c r="G430" s="69">
        <f t="shared" si="13"/>
        <v>0</v>
      </c>
      <c r="I430" s="67">
        <v>0</v>
      </c>
      <c r="J430" s="68">
        <f t="shared" si="12"/>
        <v>0</v>
      </c>
      <c r="K430" s="64"/>
      <c r="L430" s="64" t="s">
        <v>327</v>
      </c>
    </row>
    <row r="431" spans="1:12" hidden="1" outlineLevel="2">
      <c r="A431" s="81">
        <v>3130135300</v>
      </c>
      <c r="B431" s="82" t="s">
        <v>747</v>
      </c>
      <c r="C431" s="69">
        <v>0</v>
      </c>
      <c r="D431" s="78"/>
      <c r="E431" s="69"/>
      <c r="G431" s="69">
        <f t="shared" si="13"/>
        <v>0</v>
      </c>
      <c r="I431" s="67">
        <v>0</v>
      </c>
      <c r="J431" s="68">
        <f t="shared" si="12"/>
        <v>0</v>
      </c>
      <c r="K431" s="64"/>
      <c r="L431" s="64" t="s">
        <v>327</v>
      </c>
    </row>
    <row r="432" spans="1:12" hidden="1" outlineLevel="2">
      <c r="A432" s="81">
        <v>3130135400</v>
      </c>
      <c r="B432" s="82" t="s">
        <v>748</v>
      </c>
      <c r="C432" s="69">
        <v>0</v>
      </c>
      <c r="D432" s="78"/>
      <c r="E432" s="69"/>
      <c r="G432" s="69">
        <f t="shared" si="13"/>
        <v>0</v>
      </c>
      <c r="I432" s="67">
        <v>0</v>
      </c>
      <c r="J432" s="68">
        <f t="shared" si="12"/>
        <v>0</v>
      </c>
      <c r="K432" s="64"/>
      <c r="L432" s="64" t="s">
        <v>327</v>
      </c>
    </row>
    <row r="433" spans="1:12" hidden="1" outlineLevel="2">
      <c r="A433" s="81">
        <v>3130140100</v>
      </c>
      <c r="B433" s="82" t="s">
        <v>749</v>
      </c>
      <c r="C433" s="69">
        <v>0</v>
      </c>
      <c r="D433" s="78"/>
      <c r="E433" s="69"/>
      <c r="G433" s="69">
        <f t="shared" si="13"/>
        <v>0</v>
      </c>
      <c r="I433" s="67">
        <v>0</v>
      </c>
      <c r="J433" s="68">
        <f t="shared" si="12"/>
        <v>0</v>
      </c>
      <c r="K433" s="64"/>
      <c r="L433" s="64" t="s">
        <v>327</v>
      </c>
    </row>
    <row r="434" spans="1:12" hidden="1" outlineLevel="2">
      <c r="A434" s="81">
        <v>3130140200</v>
      </c>
      <c r="B434" s="82" t="s">
        <v>750</v>
      </c>
      <c r="C434" s="69">
        <v>0</v>
      </c>
      <c r="D434" s="78"/>
      <c r="E434" s="69"/>
      <c r="G434" s="69">
        <f t="shared" si="13"/>
        <v>0</v>
      </c>
      <c r="I434" s="67">
        <v>0</v>
      </c>
      <c r="J434" s="68">
        <f t="shared" si="12"/>
        <v>0</v>
      </c>
      <c r="K434" s="64"/>
      <c r="L434" s="64" t="s">
        <v>327</v>
      </c>
    </row>
    <row r="435" spans="1:12" hidden="1" outlineLevel="2">
      <c r="A435" s="81">
        <v>3130140300</v>
      </c>
      <c r="B435" s="82" t="s">
        <v>751</v>
      </c>
      <c r="C435" s="69">
        <v>0</v>
      </c>
      <c r="D435" s="78"/>
      <c r="E435" s="69"/>
      <c r="G435" s="69">
        <f t="shared" si="13"/>
        <v>0</v>
      </c>
      <c r="I435" s="67">
        <v>0</v>
      </c>
      <c r="J435" s="68">
        <f t="shared" si="12"/>
        <v>0</v>
      </c>
      <c r="K435" s="64"/>
      <c r="L435" s="64" t="s">
        <v>327</v>
      </c>
    </row>
    <row r="436" spans="1:12" hidden="1" outlineLevel="2">
      <c r="A436" s="81">
        <v>3130140400</v>
      </c>
      <c r="B436" s="82" t="s">
        <v>752</v>
      </c>
      <c r="C436" s="69">
        <v>0</v>
      </c>
      <c r="D436" s="78"/>
      <c r="E436" s="69"/>
      <c r="G436" s="69">
        <f t="shared" si="13"/>
        <v>0</v>
      </c>
      <c r="I436" s="67">
        <v>0</v>
      </c>
      <c r="J436" s="68">
        <f t="shared" si="12"/>
        <v>0</v>
      </c>
      <c r="K436" s="64"/>
      <c r="L436" s="64" t="s">
        <v>327</v>
      </c>
    </row>
    <row r="437" spans="1:12" hidden="1" outlineLevel="2">
      <c r="A437" s="81">
        <v>3130140500</v>
      </c>
      <c r="B437" s="82" t="s">
        <v>753</v>
      </c>
      <c r="C437" s="69">
        <v>0</v>
      </c>
      <c r="D437" s="78"/>
      <c r="E437" s="69"/>
      <c r="G437" s="69">
        <f t="shared" si="13"/>
        <v>0</v>
      </c>
      <c r="I437" s="67">
        <v>0</v>
      </c>
      <c r="J437" s="68">
        <f t="shared" ref="J437:J500" si="14">I437-G437</f>
        <v>0</v>
      </c>
      <c r="K437" s="64"/>
      <c r="L437" s="64" t="s">
        <v>327</v>
      </c>
    </row>
    <row r="438" spans="1:12" hidden="1" outlineLevel="2">
      <c r="A438" s="81">
        <v>3130140600</v>
      </c>
      <c r="B438" s="82" t="s">
        <v>754</v>
      </c>
      <c r="C438" s="69">
        <v>0</v>
      </c>
      <c r="D438" s="78"/>
      <c r="E438" s="69"/>
      <c r="G438" s="69">
        <f t="shared" si="13"/>
        <v>0</v>
      </c>
      <c r="I438" s="67">
        <v>0</v>
      </c>
      <c r="J438" s="68">
        <f t="shared" si="14"/>
        <v>0</v>
      </c>
      <c r="K438" s="64"/>
      <c r="L438" s="64" t="s">
        <v>327</v>
      </c>
    </row>
    <row r="439" spans="1:12" hidden="1" outlineLevel="2">
      <c r="A439" s="81">
        <v>3130141100</v>
      </c>
      <c r="B439" s="82" t="s">
        <v>755</v>
      </c>
      <c r="C439" s="69">
        <v>0</v>
      </c>
      <c r="D439" s="78"/>
      <c r="E439" s="69"/>
      <c r="G439" s="69">
        <f t="shared" si="13"/>
        <v>0</v>
      </c>
      <c r="I439" s="67">
        <v>0</v>
      </c>
      <c r="J439" s="68">
        <f t="shared" si="14"/>
        <v>0</v>
      </c>
      <c r="K439" s="64"/>
      <c r="L439" s="64" t="s">
        <v>327</v>
      </c>
    </row>
    <row r="440" spans="1:12" hidden="1" outlineLevel="2">
      <c r="A440" s="81">
        <v>3130142100</v>
      </c>
      <c r="B440" s="82" t="s">
        <v>756</v>
      </c>
      <c r="C440" s="69">
        <v>-143894136.72</v>
      </c>
      <c r="D440" s="78"/>
      <c r="E440" s="69"/>
      <c r="G440" s="69">
        <f t="shared" si="13"/>
        <v>-143894136.72</v>
      </c>
      <c r="I440" s="67">
        <v>0</v>
      </c>
      <c r="J440" s="68">
        <f t="shared" si="14"/>
        <v>143894136.72</v>
      </c>
      <c r="K440" s="64"/>
      <c r="L440" s="64" t="s">
        <v>327</v>
      </c>
    </row>
    <row r="441" spans="1:12" hidden="1" outlineLevel="2">
      <c r="A441" s="81">
        <v>3130142200</v>
      </c>
      <c r="B441" s="82" t="s">
        <v>757</v>
      </c>
      <c r="C441" s="69">
        <v>-7830534.2400000002</v>
      </c>
      <c r="D441" s="78"/>
      <c r="E441" s="69"/>
      <c r="G441" s="69">
        <f t="shared" si="13"/>
        <v>-7830534.2400000002</v>
      </c>
      <c r="I441" s="67">
        <v>0</v>
      </c>
      <c r="J441" s="68">
        <f t="shared" si="14"/>
        <v>7830534.2400000002</v>
      </c>
      <c r="K441" s="64"/>
      <c r="L441" s="64" t="s">
        <v>327</v>
      </c>
    </row>
    <row r="442" spans="1:12" hidden="1" outlineLevel="2">
      <c r="A442" s="81">
        <v>3130142300</v>
      </c>
      <c r="B442" s="82" t="s">
        <v>758</v>
      </c>
      <c r="C442" s="69">
        <v>-30390617.760000002</v>
      </c>
      <c r="D442" s="78"/>
      <c r="E442" s="69"/>
      <c r="G442" s="69">
        <f t="shared" si="13"/>
        <v>-30390617.760000002</v>
      </c>
      <c r="I442" s="67">
        <v>0</v>
      </c>
      <c r="J442" s="68">
        <f t="shared" si="14"/>
        <v>30390617.760000002</v>
      </c>
      <c r="K442" s="64"/>
      <c r="L442" s="64" t="s">
        <v>327</v>
      </c>
    </row>
    <row r="443" spans="1:12" hidden="1" outlineLevel="2">
      <c r="A443" s="81">
        <v>3130142400</v>
      </c>
      <c r="B443" s="82" t="s">
        <v>759</v>
      </c>
      <c r="C443" s="69">
        <v>-1771406.76</v>
      </c>
      <c r="D443" s="78"/>
      <c r="E443" s="69"/>
      <c r="G443" s="69">
        <f t="shared" si="13"/>
        <v>-1771406.76</v>
      </c>
      <c r="I443" s="67">
        <v>0</v>
      </c>
      <c r="J443" s="68">
        <f t="shared" si="14"/>
        <v>1771406.76</v>
      </c>
      <c r="K443" s="64"/>
      <c r="L443" s="64" t="s">
        <v>327</v>
      </c>
    </row>
    <row r="444" spans="1:12" hidden="1" outlineLevel="2">
      <c r="A444" s="81">
        <v>3130142500</v>
      </c>
      <c r="B444" s="82" t="s">
        <v>760</v>
      </c>
      <c r="C444" s="69">
        <v>-2758012.2</v>
      </c>
      <c r="D444" s="78"/>
      <c r="E444" s="69"/>
      <c r="G444" s="69">
        <f t="shared" si="13"/>
        <v>-2758012.2</v>
      </c>
      <c r="I444" s="67">
        <v>0</v>
      </c>
      <c r="J444" s="68">
        <f t="shared" si="14"/>
        <v>2758012.2</v>
      </c>
      <c r="K444" s="64"/>
      <c r="L444" s="64" t="s">
        <v>327</v>
      </c>
    </row>
    <row r="445" spans="1:12" hidden="1" outlineLevel="2">
      <c r="A445" s="81">
        <v>3130142600</v>
      </c>
      <c r="B445" s="82" t="s">
        <v>761</v>
      </c>
      <c r="C445" s="69">
        <v>-2190724.56</v>
      </c>
      <c r="D445" s="78"/>
      <c r="E445" s="69"/>
      <c r="G445" s="69">
        <f t="shared" si="13"/>
        <v>-2190724.56</v>
      </c>
      <c r="I445" s="67">
        <v>0</v>
      </c>
      <c r="J445" s="68">
        <f t="shared" si="14"/>
        <v>2190724.56</v>
      </c>
      <c r="K445" s="64"/>
      <c r="L445" s="64" t="s">
        <v>327</v>
      </c>
    </row>
    <row r="446" spans="1:12" hidden="1" outlineLevel="2">
      <c r="A446" s="81">
        <v>3130142700</v>
      </c>
      <c r="B446" s="82" t="s">
        <v>762</v>
      </c>
      <c r="C446" s="69">
        <v>0</v>
      </c>
      <c r="D446" s="78"/>
      <c r="E446" s="69"/>
      <c r="G446" s="69">
        <f t="shared" si="13"/>
        <v>0</v>
      </c>
      <c r="I446" s="67">
        <v>0</v>
      </c>
      <c r="J446" s="68">
        <f t="shared" si="14"/>
        <v>0</v>
      </c>
      <c r="K446" s="64"/>
      <c r="L446" s="64" t="s">
        <v>327</v>
      </c>
    </row>
    <row r="447" spans="1:12" hidden="1" outlineLevel="2">
      <c r="A447" s="81">
        <v>3130142800</v>
      </c>
      <c r="B447" s="82" t="s">
        <v>763</v>
      </c>
      <c r="C447" s="69">
        <v>-35606366.759999901</v>
      </c>
      <c r="D447" s="78"/>
      <c r="E447" s="69"/>
      <c r="G447" s="69">
        <f t="shared" si="13"/>
        <v>-35606366.759999901</v>
      </c>
      <c r="I447" s="67">
        <v>0</v>
      </c>
      <c r="J447" s="68">
        <f t="shared" si="14"/>
        <v>35606366.759999901</v>
      </c>
      <c r="K447" s="64"/>
      <c r="L447" s="64" t="s">
        <v>327</v>
      </c>
    </row>
    <row r="448" spans="1:12" hidden="1" outlineLevel="2">
      <c r="A448" s="81">
        <v>3130142900</v>
      </c>
      <c r="B448" s="82" t="s">
        <v>764</v>
      </c>
      <c r="C448" s="69">
        <v>-122021259.239999</v>
      </c>
      <c r="D448" s="78"/>
      <c r="E448" s="69"/>
      <c r="G448" s="69">
        <f t="shared" si="13"/>
        <v>-122021259.239999</v>
      </c>
      <c r="I448" s="67">
        <v>0</v>
      </c>
      <c r="J448" s="68">
        <f t="shared" si="14"/>
        <v>122021259.239999</v>
      </c>
      <c r="K448" s="64"/>
      <c r="L448" s="64" t="s">
        <v>327</v>
      </c>
    </row>
    <row r="449" spans="1:12" hidden="1" outlineLevel="2">
      <c r="A449" s="81">
        <v>3130150100</v>
      </c>
      <c r="B449" s="82" t="s">
        <v>765</v>
      </c>
      <c r="C449" s="69">
        <v>0</v>
      </c>
      <c r="D449" s="78"/>
      <c r="E449" s="69"/>
      <c r="G449" s="69">
        <f t="shared" si="13"/>
        <v>0</v>
      </c>
      <c r="I449" s="67">
        <v>0</v>
      </c>
      <c r="J449" s="68">
        <f t="shared" si="14"/>
        <v>0</v>
      </c>
      <c r="K449" s="64"/>
      <c r="L449" s="64" t="s">
        <v>327</v>
      </c>
    </row>
    <row r="450" spans="1:12" hidden="1" outlineLevel="2">
      <c r="A450" s="81">
        <v>3130156100</v>
      </c>
      <c r="B450" s="82" t="s">
        <v>766</v>
      </c>
      <c r="C450" s="69">
        <v>0</v>
      </c>
      <c r="D450" s="78"/>
      <c r="E450" s="69"/>
      <c r="G450" s="69">
        <f t="shared" si="13"/>
        <v>0</v>
      </c>
      <c r="I450" s="67">
        <v>0</v>
      </c>
      <c r="J450" s="68">
        <f t="shared" si="14"/>
        <v>0</v>
      </c>
      <c r="K450" s="64"/>
      <c r="L450" s="64" t="s">
        <v>327</v>
      </c>
    </row>
    <row r="451" spans="1:12" hidden="1" outlineLevel="2">
      <c r="A451" s="81">
        <v>3130157100</v>
      </c>
      <c r="B451" s="82" t="s">
        <v>767</v>
      </c>
      <c r="C451" s="69">
        <v>0</v>
      </c>
      <c r="D451" s="78"/>
      <c r="E451" s="69"/>
      <c r="G451" s="69">
        <f t="shared" si="13"/>
        <v>0</v>
      </c>
      <c r="I451" s="67">
        <v>0</v>
      </c>
      <c r="J451" s="68">
        <f t="shared" si="14"/>
        <v>0</v>
      </c>
      <c r="K451" s="64"/>
      <c r="L451" s="64" t="s">
        <v>327</v>
      </c>
    </row>
    <row r="452" spans="1:12" hidden="1" outlineLevel="2">
      <c r="A452" s="81">
        <v>3130158100</v>
      </c>
      <c r="B452" s="82" t="s">
        <v>768</v>
      </c>
      <c r="C452" s="69">
        <v>0</v>
      </c>
      <c r="D452" s="78"/>
      <c r="E452" s="69"/>
      <c r="G452" s="69">
        <f t="shared" si="13"/>
        <v>0</v>
      </c>
      <c r="I452" s="67">
        <v>0</v>
      </c>
      <c r="J452" s="68">
        <f t="shared" si="14"/>
        <v>0</v>
      </c>
      <c r="K452" s="64"/>
      <c r="L452" s="64" t="s">
        <v>327</v>
      </c>
    </row>
    <row r="453" spans="1:12" hidden="1" outlineLevel="2">
      <c r="A453" s="81">
        <v>3130159100</v>
      </c>
      <c r="B453" s="82" t="s">
        <v>769</v>
      </c>
      <c r="C453" s="69">
        <v>0</v>
      </c>
      <c r="D453" s="78"/>
      <c r="E453" s="69"/>
      <c r="G453" s="69">
        <f t="shared" si="13"/>
        <v>0</v>
      </c>
      <c r="I453" s="67">
        <v>0</v>
      </c>
      <c r="J453" s="68">
        <f t="shared" si="14"/>
        <v>0</v>
      </c>
      <c r="K453" s="64"/>
      <c r="L453" s="64" t="s">
        <v>327</v>
      </c>
    </row>
    <row r="454" spans="1:12" hidden="1" outlineLevel="2">
      <c r="A454" s="81">
        <v>3130160100</v>
      </c>
      <c r="B454" s="82" t="s">
        <v>770</v>
      </c>
      <c r="C454" s="69">
        <v>0</v>
      </c>
      <c r="D454" s="78"/>
      <c r="E454" s="69"/>
      <c r="G454" s="69">
        <f t="shared" si="13"/>
        <v>0</v>
      </c>
      <c r="I454" s="67">
        <v>0</v>
      </c>
      <c r="J454" s="68">
        <f t="shared" si="14"/>
        <v>0</v>
      </c>
      <c r="K454" s="64"/>
      <c r="L454" s="64" t="s">
        <v>327</v>
      </c>
    </row>
    <row r="455" spans="1:12" hidden="1" outlineLevel="2">
      <c r="A455" s="81">
        <v>3130161100</v>
      </c>
      <c r="B455" s="82" t="s">
        <v>771</v>
      </c>
      <c r="C455" s="69">
        <v>0</v>
      </c>
      <c r="D455" s="78"/>
      <c r="E455" s="69"/>
      <c r="G455" s="69">
        <f t="shared" si="13"/>
        <v>0</v>
      </c>
      <c r="I455" s="67">
        <v>0</v>
      </c>
      <c r="J455" s="68">
        <f t="shared" si="14"/>
        <v>0</v>
      </c>
      <c r="K455" s="64"/>
      <c r="L455" s="64" t="s">
        <v>327</v>
      </c>
    </row>
    <row r="456" spans="1:12" hidden="1" outlineLevel="2">
      <c r="A456" s="81">
        <v>3130162100</v>
      </c>
      <c r="B456" s="82" t="s">
        <v>772</v>
      </c>
      <c r="C456" s="69">
        <v>0</v>
      </c>
      <c r="D456" s="78"/>
      <c r="E456" s="69"/>
      <c r="G456" s="69">
        <f t="shared" si="13"/>
        <v>0</v>
      </c>
      <c r="I456" s="67">
        <v>0</v>
      </c>
      <c r="J456" s="68">
        <f t="shared" si="14"/>
        <v>0</v>
      </c>
      <c r="K456" s="64"/>
      <c r="L456" s="64" t="s">
        <v>327</v>
      </c>
    </row>
    <row r="457" spans="1:12" hidden="1" outlineLevel="2">
      <c r="A457" s="81">
        <v>3130163100</v>
      </c>
      <c r="B457" s="82" t="s">
        <v>773</v>
      </c>
      <c r="C457" s="69">
        <v>0</v>
      </c>
      <c r="D457" s="78"/>
      <c r="E457" s="69"/>
      <c r="G457" s="69">
        <f t="shared" si="13"/>
        <v>0</v>
      </c>
      <c r="I457" s="67">
        <v>0</v>
      </c>
      <c r="J457" s="68">
        <f t="shared" si="14"/>
        <v>0</v>
      </c>
      <c r="K457" s="64"/>
      <c r="L457" s="64" t="s">
        <v>327</v>
      </c>
    </row>
    <row r="458" spans="1:12" hidden="1" outlineLevel="2">
      <c r="A458" s="81">
        <v>3130164100</v>
      </c>
      <c r="B458" s="82" t="s">
        <v>774</v>
      </c>
      <c r="C458" s="69">
        <v>0</v>
      </c>
      <c r="D458" s="78"/>
      <c r="E458" s="69"/>
      <c r="G458" s="69">
        <f t="shared" si="13"/>
        <v>0</v>
      </c>
      <c r="I458" s="67">
        <v>0</v>
      </c>
      <c r="J458" s="68">
        <f t="shared" si="14"/>
        <v>0</v>
      </c>
      <c r="K458" s="64"/>
      <c r="L458" s="64" t="s">
        <v>327</v>
      </c>
    </row>
    <row r="459" spans="1:12" hidden="1" outlineLevel="2">
      <c r="A459" s="81">
        <v>3130165100</v>
      </c>
      <c r="B459" s="82" t="s">
        <v>775</v>
      </c>
      <c r="C459" s="69">
        <v>0</v>
      </c>
      <c r="D459" s="78"/>
      <c r="E459" s="69"/>
      <c r="G459" s="69">
        <f t="shared" si="13"/>
        <v>0</v>
      </c>
      <c r="I459" s="67">
        <v>0</v>
      </c>
      <c r="J459" s="68">
        <f t="shared" si="14"/>
        <v>0</v>
      </c>
      <c r="K459" s="64"/>
      <c r="L459" s="64" t="s">
        <v>327</v>
      </c>
    </row>
    <row r="460" spans="1:12" hidden="1" outlineLevel="2">
      <c r="A460" s="81">
        <v>3130166100</v>
      </c>
      <c r="B460" s="82" t="s">
        <v>776</v>
      </c>
      <c r="C460" s="69">
        <v>0</v>
      </c>
      <c r="D460" s="78"/>
      <c r="E460" s="69"/>
      <c r="G460" s="69">
        <f t="shared" si="13"/>
        <v>0</v>
      </c>
      <c r="I460" s="67">
        <v>0</v>
      </c>
      <c r="J460" s="68">
        <f t="shared" si="14"/>
        <v>0</v>
      </c>
      <c r="K460" s="64"/>
      <c r="L460" s="64" t="s">
        <v>327</v>
      </c>
    </row>
    <row r="461" spans="1:12" hidden="1" outlineLevel="2">
      <c r="A461" s="81">
        <v>3130167100</v>
      </c>
      <c r="B461" s="82" t="s">
        <v>777</v>
      </c>
      <c r="C461" s="69">
        <v>0</v>
      </c>
      <c r="D461" s="78"/>
      <c r="E461" s="69"/>
      <c r="G461" s="69">
        <f t="shared" si="13"/>
        <v>0</v>
      </c>
      <c r="I461" s="67">
        <v>0</v>
      </c>
      <c r="J461" s="68">
        <f t="shared" si="14"/>
        <v>0</v>
      </c>
      <c r="K461" s="64"/>
      <c r="L461" s="64" t="s">
        <v>327</v>
      </c>
    </row>
    <row r="462" spans="1:12" hidden="1" outlineLevel="2">
      <c r="A462" s="81">
        <v>3130168100</v>
      </c>
      <c r="B462" s="82" t="s">
        <v>778</v>
      </c>
      <c r="C462" s="69">
        <v>0</v>
      </c>
      <c r="D462" s="78"/>
      <c r="E462" s="69"/>
      <c r="G462" s="69">
        <f t="shared" si="13"/>
        <v>0</v>
      </c>
      <c r="I462" s="67">
        <v>0</v>
      </c>
      <c r="J462" s="68">
        <f t="shared" si="14"/>
        <v>0</v>
      </c>
      <c r="K462" s="64"/>
      <c r="L462" s="64" t="s">
        <v>327</v>
      </c>
    </row>
    <row r="463" spans="1:12" hidden="1" outlineLevel="2">
      <c r="A463" s="81">
        <v>3130169100</v>
      </c>
      <c r="B463" s="82" t="s">
        <v>779</v>
      </c>
      <c r="C463" s="69">
        <v>0</v>
      </c>
      <c r="D463" s="78"/>
      <c r="E463" s="69"/>
      <c r="G463" s="69">
        <f t="shared" si="13"/>
        <v>0</v>
      </c>
      <c r="I463" s="67">
        <v>0</v>
      </c>
      <c r="J463" s="68">
        <f t="shared" si="14"/>
        <v>0</v>
      </c>
      <c r="K463" s="64"/>
      <c r="L463" s="64" t="s">
        <v>327</v>
      </c>
    </row>
    <row r="464" spans="1:12" hidden="1" outlineLevel="2">
      <c r="A464" s="81">
        <v>3130170100</v>
      </c>
      <c r="B464" s="82" t="s">
        <v>780</v>
      </c>
      <c r="C464" s="69">
        <v>-1950870.72</v>
      </c>
      <c r="D464" s="78"/>
      <c r="E464" s="69"/>
      <c r="G464" s="69">
        <f t="shared" ref="G464:G528" si="15">C464+E464</f>
        <v>-1950870.72</v>
      </c>
      <c r="I464" s="67">
        <v>0</v>
      </c>
      <c r="J464" s="68">
        <f t="shared" si="14"/>
        <v>1950870.72</v>
      </c>
      <c r="K464" s="64"/>
      <c r="L464" s="64" t="s">
        <v>327</v>
      </c>
    </row>
    <row r="465" spans="1:12" hidden="1" outlineLevel="2">
      <c r="A465" s="81">
        <v>3130171100</v>
      </c>
      <c r="B465" s="82" t="s">
        <v>781</v>
      </c>
      <c r="C465" s="69">
        <v>-3223583.04</v>
      </c>
      <c r="D465" s="78"/>
      <c r="E465" s="69"/>
      <c r="G465" s="69">
        <f t="shared" si="15"/>
        <v>-3223583.04</v>
      </c>
      <c r="I465" s="67">
        <v>0</v>
      </c>
      <c r="J465" s="68">
        <f t="shared" si="14"/>
        <v>3223583.04</v>
      </c>
      <c r="K465" s="64"/>
      <c r="L465" s="64" t="s">
        <v>327</v>
      </c>
    </row>
    <row r="466" spans="1:12" hidden="1" outlineLevel="2">
      <c r="A466" s="81">
        <v>3130172100</v>
      </c>
      <c r="B466" s="82" t="s">
        <v>782</v>
      </c>
      <c r="C466" s="69">
        <v>0</v>
      </c>
      <c r="D466" s="78"/>
      <c r="E466" s="69"/>
      <c r="G466" s="69">
        <f t="shared" si="15"/>
        <v>0</v>
      </c>
      <c r="I466" s="67">
        <v>0</v>
      </c>
      <c r="J466" s="68">
        <f t="shared" si="14"/>
        <v>0</v>
      </c>
      <c r="K466" s="64"/>
      <c r="L466" s="64" t="s">
        <v>327</v>
      </c>
    </row>
    <row r="467" spans="1:12" hidden="1" outlineLevel="2">
      <c r="A467" s="81">
        <v>3130173100</v>
      </c>
      <c r="B467" s="82" t="s">
        <v>783</v>
      </c>
      <c r="C467" s="69">
        <v>0</v>
      </c>
      <c r="D467" s="78"/>
      <c r="E467" s="69"/>
      <c r="G467" s="69">
        <f t="shared" si="15"/>
        <v>0</v>
      </c>
      <c r="I467" s="67">
        <v>0</v>
      </c>
      <c r="J467" s="68">
        <f t="shared" si="14"/>
        <v>0</v>
      </c>
      <c r="K467" s="64"/>
      <c r="L467" s="64" t="s">
        <v>327</v>
      </c>
    </row>
    <row r="468" spans="1:12" hidden="1" outlineLevel="2">
      <c r="A468" s="81">
        <v>3130175100</v>
      </c>
      <c r="B468" s="82" t="s">
        <v>784</v>
      </c>
      <c r="C468" s="69">
        <v>0</v>
      </c>
      <c r="D468" s="78"/>
      <c r="E468" s="69"/>
      <c r="G468" s="69">
        <f t="shared" si="15"/>
        <v>0</v>
      </c>
      <c r="I468" s="67">
        <v>0</v>
      </c>
      <c r="J468" s="68">
        <f t="shared" si="14"/>
        <v>0</v>
      </c>
      <c r="K468" s="64"/>
      <c r="L468" s="64" t="s">
        <v>327</v>
      </c>
    </row>
    <row r="469" spans="1:12" hidden="1" outlineLevel="2">
      <c r="A469" s="81">
        <v>3130177100</v>
      </c>
      <c r="B469" s="82" t="s">
        <v>785</v>
      </c>
      <c r="C469" s="69">
        <v>0</v>
      </c>
      <c r="D469" s="78"/>
      <c r="E469" s="69"/>
      <c r="G469" s="69">
        <f t="shared" si="15"/>
        <v>0</v>
      </c>
      <c r="I469" s="67">
        <v>0</v>
      </c>
      <c r="J469" s="68">
        <f t="shared" si="14"/>
        <v>0</v>
      </c>
      <c r="K469" s="64"/>
      <c r="L469" s="64" t="s">
        <v>327</v>
      </c>
    </row>
    <row r="470" spans="1:12" hidden="1" outlineLevel="2">
      <c r="A470" s="81">
        <v>3130178100</v>
      </c>
      <c r="B470" s="82" t="s">
        <v>786</v>
      </c>
      <c r="C470" s="69">
        <v>0</v>
      </c>
      <c r="D470" s="78"/>
      <c r="E470" s="69"/>
      <c r="G470" s="69">
        <f t="shared" si="15"/>
        <v>0</v>
      </c>
      <c r="I470" s="67">
        <v>0</v>
      </c>
      <c r="J470" s="68">
        <f t="shared" si="14"/>
        <v>0</v>
      </c>
      <c r="K470" s="64"/>
      <c r="L470" s="64" t="s">
        <v>327</v>
      </c>
    </row>
    <row r="471" spans="1:12" hidden="1" outlineLevel="2">
      <c r="A471" s="81">
        <v>3130181100</v>
      </c>
      <c r="B471" s="82" t="s">
        <v>787</v>
      </c>
      <c r="C471" s="69">
        <v>0</v>
      </c>
      <c r="D471" s="78"/>
      <c r="E471" s="69"/>
      <c r="G471" s="69">
        <f t="shared" si="15"/>
        <v>0</v>
      </c>
      <c r="I471" s="67">
        <v>0</v>
      </c>
      <c r="J471" s="68">
        <f t="shared" si="14"/>
        <v>0</v>
      </c>
      <c r="K471" s="64"/>
      <c r="L471" s="64" t="s">
        <v>327</v>
      </c>
    </row>
    <row r="472" spans="1:12" hidden="1" outlineLevel="2">
      <c r="A472" s="81">
        <v>3130185100</v>
      </c>
      <c r="B472" s="82" t="s">
        <v>788</v>
      </c>
      <c r="C472" s="69">
        <v>0</v>
      </c>
      <c r="D472" s="78"/>
      <c r="E472" s="69"/>
      <c r="G472" s="69">
        <f t="shared" si="15"/>
        <v>0</v>
      </c>
      <c r="I472" s="67">
        <v>0</v>
      </c>
      <c r="J472" s="68">
        <f t="shared" si="14"/>
        <v>0</v>
      </c>
      <c r="K472" s="64"/>
      <c r="L472" s="64" t="s">
        <v>327</v>
      </c>
    </row>
    <row r="473" spans="1:12" hidden="1" outlineLevel="2">
      <c r="A473" s="81">
        <v>3130186100</v>
      </c>
      <c r="B473" s="82" t="s">
        <v>789</v>
      </c>
      <c r="C473" s="69">
        <v>316282797.89999902</v>
      </c>
      <c r="D473" s="78"/>
      <c r="E473" s="69"/>
      <c r="G473" s="69">
        <f t="shared" si="15"/>
        <v>316282797.89999902</v>
      </c>
      <c r="I473" s="67">
        <v>0</v>
      </c>
      <c r="J473" s="68">
        <f t="shared" si="14"/>
        <v>-316282797.89999902</v>
      </c>
      <c r="K473" s="64"/>
      <c r="L473" s="64" t="s">
        <v>327</v>
      </c>
    </row>
    <row r="474" spans="1:12" hidden="1" outlineLevel="2">
      <c r="A474" s="81">
        <v>3130186110</v>
      </c>
      <c r="B474" s="82" t="s">
        <v>790</v>
      </c>
      <c r="C474" s="69">
        <v>251253393.84</v>
      </c>
      <c r="D474" s="78"/>
      <c r="E474" s="69"/>
      <c r="G474" s="69">
        <f>C474+E474</f>
        <v>251253393.84</v>
      </c>
      <c r="I474" s="67">
        <v>0</v>
      </c>
      <c r="J474" s="68">
        <f t="shared" si="14"/>
        <v>-251253393.84</v>
      </c>
      <c r="K474" s="64"/>
      <c r="L474" s="64" t="s">
        <v>327</v>
      </c>
    </row>
    <row r="475" spans="1:12" hidden="1" outlineLevel="2">
      <c r="A475" s="81">
        <v>3130187100</v>
      </c>
      <c r="B475" s="82" t="s">
        <v>791</v>
      </c>
      <c r="C475" s="69">
        <v>8332630.0899999896</v>
      </c>
      <c r="D475" s="78"/>
      <c r="E475" s="69"/>
      <c r="G475" s="69">
        <f t="shared" si="15"/>
        <v>8332630.0899999896</v>
      </c>
      <c r="I475" s="67">
        <v>0</v>
      </c>
      <c r="J475" s="68">
        <f t="shared" si="14"/>
        <v>-8332630.0899999896</v>
      </c>
      <c r="K475" s="64"/>
      <c r="L475" s="64" t="s">
        <v>327</v>
      </c>
    </row>
    <row r="476" spans="1:12" hidden="1" outlineLevel="2">
      <c r="A476" s="81">
        <v>3130188100</v>
      </c>
      <c r="B476" s="82" t="s">
        <v>792</v>
      </c>
      <c r="C476" s="69">
        <v>225414968.93000001</v>
      </c>
      <c r="D476" s="78"/>
      <c r="E476" s="69"/>
      <c r="G476" s="69">
        <f t="shared" si="15"/>
        <v>225414968.93000001</v>
      </c>
      <c r="I476" s="67">
        <v>0</v>
      </c>
      <c r="J476" s="68">
        <f t="shared" si="14"/>
        <v>-225414968.93000001</v>
      </c>
      <c r="K476" s="64"/>
      <c r="L476" s="64" t="s">
        <v>327</v>
      </c>
    </row>
    <row r="477" spans="1:12" hidden="1" outlineLevel="2">
      <c r="A477" s="81">
        <v>3130274100</v>
      </c>
      <c r="B477" s="82" t="s">
        <v>793</v>
      </c>
      <c r="C477" s="69">
        <v>0</v>
      </c>
      <c r="D477" s="78"/>
      <c r="E477" s="69"/>
      <c r="G477" s="69">
        <f t="shared" si="15"/>
        <v>0</v>
      </c>
      <c r="I477" s="67">
        <v>0</v>
      </c>
      <c r="J477" s="68">
        <f t="shared" si="14"/>
        <v>0</v>
      </c>
      <c r="K477" s="64"/>
      <c r="L477" s="64" t="s">
        <v>327</v>
      </c>
    </row>
    <row r="478" spans="1:12" hidden="1" outlineLevel="2">
      <c r="A478" s="81">
        <v>3130275100</v>
      </c>
      <c r="B478" s="82" t="s">
        <v>794</v>
      </c>
      <c r="C478" s="69">
        <v>0</v>
      </c>
      <c r="D478" s="78"/>
      <c r="E478" s="69"/>
      <c r="G478" s="69">
        <f t="shared" si="15"/>
        <v>0</v>
      </c>
      <c r="I478" s="67">
        <v>0</v>
      </c>
      <c r="J478" s="68">
        <f t="shared" si="14"/>
        <v>0</v>
      </c>
      <c r="K478" s="64"/>
      <c r="L478" s="64" t="s">
        <v>327</v>
      </c>
    </row>
    <row r="479" spans="1:12" hidden="1" outlineLevel="2">
      <c r="A479" s="81">
        <v>3130276100</v>
      </c>
      <c r="B479" s="82" t="s">
        <v>795</v>
      </c>
      <c r="C479" s="69">
        <v>0</v>
      </c>
      <c r="D479" s="78"/>
      <c r="E479" s="69"/>
      <c r="G479" s="69">
        <f t="shared" si="15"/>
        <v>0</v>
      </c>
      <c r="I479" s="67">
        <v>0</v>
      </c>
      <c r="J479" s="68">
        <f t="shared" si="14"/>
        <v>0</v>
      </c>
      <c r="K479" s="64"/>
      <c r="L479" s="64" t="s">
        <v>327</v>
      </c>
    </row>
    <row r="480" spans="1:12" hidden="1" outlineLevel="2">
      <c r="A480" s="81">
        <v>3130277100</v>
      </c>
      <c r="B480" s="82" t="s">
        <v>796</v>
      </c>
      <c r="C480" s="69">
        <v>0</v>
      </c>
      <c r="D480" s="78"/>
      <c r="E480" s="69"/>
      <c r="G480" s="69">
        <f t="shared" si="15"/>
        <v>0</v>
      </c>
      <c r="I480" s="67">
        <v>0</v>
      </c>
      <c r="J480" s="68">
        <f t="shared" si="14"/>
        <v>0</v>
      </c>
      <c r="K480" s="64"/>
      <c r="L480" s="64" t="s">
        <v>327</v>
      </c>
    </row>
    <row r="481" spans="1:12" hidden="1" outlineLevel="2">
      <c r="A481" s="81">
        <v>3161101100</v>
      </c>
      <c r="B481" s="82" t="s">
        <v>797</v>
      </c>
      <c r="C481" s="69">
        <v>0</v>
      </c>
      <c r="D481" s="78"/>
      <c r="E481" s="69"/>
      <c r="G481" s="69">
        <f t="shared" si="15"/>
        <v>0</v>
      </c>
      <c r="I481" s="67">
        <v>0</v>
      </c>
      <c r="J481" s="68">
        <f t="shared" si="14"/>
        <v>0</v>
      </c>
      <c r="K481" s="64"/>
      <c r="L481" s="64" t="s">
        <v>327</v>
      </c>
    </row>
    <row r="482" spans="1:12" hidden="1" outlineLevel="2">
      <c r="A482" s="81">
        <v>3161101150</v>
      </c>
      <c r="B482" s="82" t="s">
        <v>798</v>
      </c>
      <c r="C482" s="69">
        <v>0</v>
      </c>
      <c r="D482" s="78"/>
      <c r="E482" s="69"/>
      <c r="G482" s="69">
        <f t="shared" si="15"/>
        <v>0</v>
      </c>
      <c r="I482" s="67">
        <v>0</v>
      </c>
      <c r="J482" s="68">
        <f t="shared" si="14"/>
        <v>0</v>
      </c>
      <c r="K482" s="64"/>
      <c r="L482" s="64" t="s">
        <v>327</v>
      </c>
    </row>
    <row r="483" spans="1:12" hidden="1" outlineLevel="2">
      <c r="A483" s="81">
        <v>3161101200</v>
      </c>
      <c r="B483" s="82" t="s">
        <v>799</v>
      </c>
      <c r="C483" s="69">
        <v>0</v>
      </c>
      <c r="D483" s="78"/>
      <c r="E483" s="69"/>
      <c r="G483" s="69">
        <f t="shared" si="15"/>
        <v>0</v>
      </c>
      <c r="I483" s="67">
        <v>0</v>
      </c>
      <c r="J483" s="68">
        <f t="shared" si="14"/>
        <v>0</v>
      </c>
      <c r="K483" s="64"/>
      <c r="L483" s="64" t="s">
        <v>327</v>
      </c>
    </row>
    <row r="484" spans="1:12" hidden="1" outlineLevel="2">
      <c r="A484" s="81">
        <v>3161101300</v>
      </c>
      <c r="B484" s="82" t="s">
        <v>800</v>
      </c>
      <c r="C484" s="69">
        <v>0</v>
      </c>
      <c r="D484" s="78"/>
      <c r="E484" s="69"/>
      <c r="G484" s="69">
        <f t="shared" si="15"/>
        <v>0</v>
      </c>
      <c r="I484" s="67">
        <v>0</v>
      </c>
      <c r="J484" s="68">
        <f t="shared" si="14"/>
        <v>0</v>
      </c>
      <c r="K484" s="64"/>
      <c r="L484" s="64" t="s">
        <v>327</v>
      </c>
    </row>
    <row r="485" spans="1:12" hidden="1" outlineLevel="2">
      <c r="A485" s="81">
        <v>3161101900</v>
      </c>
      <c r="B485" s="82" t="s">
        <v>801</v>
      </c>
      <c r="C485" s="69">
        <v>0</v>
      </c>
      <c r="D485" s="78"/>
      <c r="E485" s="69"/>
      <c r="G485" s="69">
        <f t="shared" si="15"/>
        <v>0</v>
      </c>
      <c r="I485" s="67">
        <v>0</v>
      </c>
      <c r="J485" s="68">
        <f t="shared" si="14"/>
        <v>0</v>
      </c>
      <c r="K485" s="64"/>
      <c r="L485" s="64" t="s">
        <v>327</v>
      </c>
    </row>
    <row r="486" spans="1:12" hidden="1" outlineLevel="2">
      <c r="A486" s="30">
        <v>3161101950</v>
      </c>
      <c r="B486" s="44" t="s">
        <v>802</v>
      </c>
      <c r="C486" s="69">
        <v>0</v>
      </c>
      <c r="D486" s="78"/>
      <c r="E486" s="69"/>
      <c r="G486" s="69">
        <f t="shared" si="15"/>
        <v>0</v>
      </c>
      <c r="I486" s="67">
        <v>0</v>
      </c>
      <c r="J486" s="68">
        <f t="shared" si="14"/>
        <v>0</v>
      </c>
      <c r="K486" s="64"/>
      <c r="L486" s="64" t="s">
        <v>327</v>
      </c>
    </row>
    <row r="487" spans="1:12" hidden="1" outlineLevel="2">
      <c r="A487" s="30">
        <v>3161102100</v>
      </c>
      <c r="B487" s="44" t="s">
        <v>803</v>
      </c>
      <c r="C487" s="69">
        <v>0</v>
      </c>
      <c r="D487" s="78"/>
      <c r="E487" s="69"/>
      <c r="G487" s="69">
        <f t="shared" si="15"/>
        <v>0</v>
      </c>
      <c r="I487" s="67">
        <v>0</v>
      </c>
      <c r="J487" s="68">
        <f t="shared" si="14"/>
        <v>0</v>
      </c>
      <c r="K487" s="64"/>
      <c r="L487" s="64" t="s">
        <v>327</v>
      </c>
    </row>
    <row r="488" spans="1:12" hidden="1" outlineLevel="2">
      <c r="A488" s="30">
        <v>3161102150</v>
      </c>
      <c r="B488" s="44" t="s">
        <v>804</v>
      </c>
      <c r="C488" s="69">
        <v>0</v>
      </c>
      <c r="D488" s="78"/>
      <c r="E488" s="69"/>
      <c r="G488" s="69">
        <f t="shared" si="15"/>
        <v>0</v>
      </c>
      <c r="I488" s="67">
        <v>0</v>
      </c>
      <c r="J488" s="68">
        <f t="shared" si="14"/>
        <v>0</v>
      </c>
      <c r="K488" s="64"/>
      <c r="L488" s="64" t="s">
        <v>327</v>
      </c>
    </row>
    <row r="489" spans="1:12" hidden="1" outlineLevel="2">
      <c r="A489" s="30">
        <v>3161102200</v>
      </c>
      <c r="B489" s="44" t="s">
        <v>805</v>
      </c>
      <c r="C489" s="69">
        <v>0</v>
      </c>
      <c r="D489" s="78"/>
      <c r="E489" s="69"/>
      <c r="G489" s="69">
        <f t="shared" si="15"/>
        <v>0</v>
      </c>
      <c r="I489" s="67">
        <v>0</v>
      </c>
      <c r="J489" s="68">
        <f t="shared" si="14"/>
        <v>0</v>
      </c>
      <c r="K489" s="64"/>
      <c r="L489" s="64" t="s">
        <v>327</v>
      </c>
    </row>
    <row r="490" spans="1:12" hidden="1" outlineLevel="2">
      <c r="A490" s="30">
        <v>3161102300</v>
      </c>
      <c r="B490" s="44" t="s">
        <v>806</v>
      </c>
      <c r="C490" s="69">
        <v>0</v>
      </c>
      <c r="D490" s="78"/>
      <c r="E490" s="69"/>
      <c r="G490" s="69">
        <f t="shared" si="15"/>
        <v>0</v>
      </c>
      <c r="I490" s="67">
        <v>0</v>
      </c>
      <c r="J490" s="68">
        <f t="shared" si="14"/>
        <v>0</v>
      </c>
      <c r="K490" s="64"/>
      <c r="L490" s="64" t="s">
        <v>327</v>
      </c>
    </row>
    <row r="491" spans="1:12" hidden="1" outlineLevel="2">
      <c r="A491" s="30">
        <v>3161102900</v>
      </c>
      <c r="B491" s="44" t="s">
        <v>807</v>
      </c>
      <c r="C491" s="69">
        <v>0</v>
      </c>
      <c r="D491" s="78"/>
      <c r="E491" s="69"/>
      <c r="G491" s="69">
        <f t="shared" si="15"/>
        <v>0</v>
      </c>
      <c r="I491" s="67">
        <v>0</v>
      </c>
      <c r="J491" s="68">
        <f t="shared" si="14"/>
        <v>0</v>
      </c>
      <c r="K491" s="64"/>
      <c r="L491" s="64" t="s">
        <v>327</v>
      </c>
    </row>
    <row r="492" spans="1:12" hidden="1" outlineLevel="2">
      <c r="A492" s="30">
        <v>3161102950</v>
      </c>
      <c r="B492" s="44" t="s">
        <v>808</v>
      </c>
      <c r="C492" s="69">
        <v>0</v>
      </c>
      <c r="D492" s="78"/>
      <c r="E492" s="69"/>
      <c r="G492" s="69">
        <f t="shared" si="15"/>
        <v>0</v>
      </c>
      <c r="I492" s="67">
        <v>0</v>
      </c>
      <c r="J492" s="68">
        <f t="shared" si="14"/>
        <v>0</v>
      </c>
      <c r="K492" s="64"/>
      <c r="L492" s="64" t="s">
        <v>327</v>
      </c>
    </row>
    <row r="493" spans="1:12" hidden="1" outlineLevel="2">
      <c r="A493" s="30">
        <v>3161103100</v>
      </c>
      <c r="B493" s="44" t="s">
        <v>809</v>
      </c>
      <c r="C493" s="69">
        <v>0</v>
      </c>
      <c r="D493" s="78"/>
      <c r="E493" s="69"/>
      <c r="G493" s="69">
        <f t="shared" si="15"/>
        <v>0</v>
      </c>
      <c r="I493" s="67">
        <v>0</v>
      </c>
      <c r="J493" s="68">
        <f t="shared" si="14"/>
        <v>0</v>
      </c>
      <c r="K493" s="64"/>
      <c r="L493" s="64" t="s">
        <v>327</v>
      </c>
    </row>
    <row r="494" spans="1:12" hidden="1" outlineLevel="2">
      <c r="A494" s="30">
        <v>3161103200</v>
      </c>
      <c r="B494" s="44" t="s">
        <v>810</v>
      </c>
      <c r="C494" s="69">
        <v>0</v>
      </c>
      <c r="D494" s="78"/>
      <c r="E494" s="69"/>
      <c r="G494" s="69">
        <f t="shared" si="15"/>
        <v>0</v>
      </c>
      <c r="I494" s="67">
        <v>0</v>
      </c>
      <c r="J494" s="68">
        <f t="shared" si="14"/>
        <v>0</v>
      </c>
      <c r="K494" s="64"/>
      <c r="L494" s="64" t="s">
        <v>327</v>
      </c>
    </row>
    <row r="495" spans="1:12" hidden="1" outlineLevel="2">
      <c r="A495" s="30">
        <v>3161103300</v>
      </c>
      <c r="B495" s="44" t="s">
        <v>811</v>
      </c>
      <c r="C495" s="69">
        <v>0</v>
      </c>
      <c r="D495" s="78"/>
      <c r="E495" s="69"/>
      <c r="G495" s="69">
        <f t="shared" si="15"/>
        <v>0</v>
      </c>
      <c r="I495" s="67">
        <v>0</v>
      </c>
      <c r="J495" s="68">
        <f t="shared" si="14"/>
        <v>0</v>
      </c>
      <c r="K495" s="64"/>
      <c r="L495" s="64" t="s">
        <v>327</v>
      </c>
    </row>
    <row r="496" spans="1:12" hidden="1" outlineLevel="2">
      <c r="A496" s="30">
        <v>3161103900</v>
      </c>
      <c r="B496" s="44" t="s">
        <v>812</v>
      </c>
      <c r="C496" s="69">
        <v>0</v>
      </c>
      <c r="D496" s="78"/>
      <c r="E496" s="69"/>
      <c r="G496" s="69">
        <f t="shared" si="15"/>
        <v>0</v>
      </c>
      <c r="I496" s="67">
        <v>0</v>
      </c>
      <c r="J496" s="68">
        <f t="shared" si="14"/>
        <v>0</v>
      </c>
      <c r="K496" s="64"/>
      <c r="L496" s="64" t="s">
        <v>327</v>
      </c>
    </row>
    <row r="497" spans="1:12" hidden="1" outlineLevel="2">
      <c r="A497" s="30">
        <v>3161104100</v>
      </c>
      <c r="B497" s="44" t="s">
        <v>813</v>
      </c>
      <c r="C497" s="69">
        <v>0</v>
      </c>
      <c r="D497" s="78"/>
      <c r="E497" s="69"/>
      <c r="G497" s="69">
        <f t="shared" si="15"/>
        <v>0</v>
      </c>
      <c r="I497" s="67">
        <v>0</v>
      </c>
      <c r="J497" s="68">
        <f t="shared" si="14"/>
        <v>0</v>
      </c>
      <c r="K497" s="64"/>
      <c r="L497" s="64" t="s">
        <v>327</v>
      </c>
    </row>
    <row r="498" spans="1:12" hidden="1" outlineLevel="2">
      <c r="A498" s="30">
        <v>3161104200</v>
      </c>
      <c r="B498" s="44" t="s">
        <v>814</v>
      </c>
      <c r="C498" s="69">
        <v>0</v>
      </c>
      <c r="D498" s="78"/>
      <c r="E498" s="69"/>
      <c r="G498" s="69">
        <f t="shared" si="15"/>
        <v>0</v>
      </c>
      <c r="I498" s="67">
        <v>0</v>
      </c>
      <c r="J498" s="68">
        <f t="shared" si="14"/>
        <v>0</v>
      </c>
      <c r="K498" s="64"/>
      <c r="L498" s="64" t="s">
        <v>327</v>
      </c>
    </row>
    <row r="499" spans="1:12" hidden="1" outlineLevel="2">
      <c r="A499" s="30">
        <v>3161104300</v>
      </c>
      <c r="B499" s="44" t="s">
        <v>815</v>
      </c>
      <c r="C499" s="69">
        <v>0</v>
      </c>
      <c r="D499" s="78"/>
      <c r="E499" s="69"/>
      <c r="G499" s="69">
        <f t="shared" si="15"/>
        <v>0</v>
      </c>
      <c r="I499" s="67">
        <v>0</v>
      </c>
      <c r="J499" s="68">
        <f t="shared" si="14"/>
        <v>0</v>
      </c>
      <c r="K499" s="64"/>
      <c r="L499" s="64" t="s">
        <v>327</v>
      </c>
    </row>
    <row r="500" spans="1:12" hidden="1" outlineLevel="2">
      <c r="A500" s="30">
        <v>3161104900</v>
      </c>
      <c r="B500" s="44" t="s">
        <v>816</v>
      </c>
      <c r="C500" s="69">
        <v>0</v>
      </c>
      <c r="D500" s="78"/>
      <c r="E500" s="69"/>
      <c r="G500" s="69">
        <f t="shared" si="15"/>
        <v>0</v>
      </c>
      <c r="I500" s="67">
        <v>0</v>
      </c>
      <c r="J500" s="68">
        <f t="shared" si="14"/>
        <v>0</v>
      </c>
      <c r="K500" s="64"/>
      <c r="L500" s="64" t="s">
        <v>327</v>
      </c>
    </row>
    <row r="501" spans="1:12" hidden="1" outlineLevel="2">
      <c r="A501" s="30">
        <v>3161107100</v>
      </c>
      <c r="B501" s="44" t="s">
        <v>817</v>
      </c>
      <c r="C501" s="69">
        <v>0</v>
      </c>
      <c r="D501" s="78"/>
      <c r="E501" s="69"/>
      <c r="G501" s="69">
        <f t="shared" si="15"/>
        <v>0</v>
      </c>
      <c r="I501" s="67">
        <v>0</v>
      </c>
      <c r="J501" s="68">
        <f t="shared" ref="J501:J564" si="16">I501-G501</f>
        <v>0</v>
      </c>
      <c r="K501" s="64"/>
      <c r="L501" s="64" t="s">
        <v>327</v>
      </c>
    </row>
    <row r="502" spans="1:12" hidden="1" outlineLevel="2">
      <c r="A502" s="30">
        <v>3161107900</v>
      </c>
      <c r="B502" s="44" t="s">
        <v>818</v>
      </c>
      <c r="C502" s="69">
        <v>0</v>
      </c>
      <c r="D502" s="78"/>
      <c r="E502" s="69"/>
      <c r="G502" s="69">
        <f t="shared" si="15"/>
        <v>0</v>
      </c>
      <c r="I502" s="67">
        <v>0</v>
      </c>
      <c r="J502" s="68">
        <f t="shared" si="16"/>
        <v>0</v>
      </c>
      <c r="K502" s="64"/>
      <c r="L502" s="64" t="s">
        <v>327</v>
      </c>
    </row>
    <row r="503" spans="1:12" hidden="1" outlineLevel="2">
      <c r="A503" s="30">
        <v>3161201100</v>
      </c>
      <c r="B503" s="44" t="s">
        <v>819</v>
      </c>
      <c r="C503" s="69">
        <v>0</v>
      </c>
      <c r="D503" s="78"/>
      <c r="E503" s="69"/>
      <c r="G503" s="69">
        <f t="shared" si="15"/>
        <v>0</v>
      </c>
      <c r="I503" s="67">
        <v>0</v>
      </c>
      <c r="J503" s="68">
        <f t="shared" si="16"/>
        <v>0</v>
      </c>
      <c r="K503" s="64"/>
      <c r="L503" s="64" t="s">
        <v>327</v>
      </c>
    </row>
    <row r="504" spans="1:12" hidden="1" outlineLevel="2">
      <c r="A504" s="30">
        <v>3161201200</v>
      </c>
      <c r="B504" s="44" t="s">
        <v>820</v>
      </c>
      <c r="C504" s="69">
        <v>0</v>
      </c>
      <c r="D504" s="78"/>
      <c r="E504" s="69"/>
      <c r="G504" s="69">
        <f t="shared" si="15"/>
        <v>0</v>
      </c>
      <c r="I504" s="67">
        <v>0</v>
      </c>
      <c r="J504" s="68">
        <f t="shared" si="16"/>
        <v>0</v>
      </c>
      <c r="K504" s="64"/>
      <c r="L504" s="64" t="s">
        <v>327</v>
      </c>
    </row>
    <row r="505" spans="1:12" hidden="1" outlineLevel="2">
      <c r="A505" s="30">
        <v>3161201300</v>
      </c>
      <c r="B505" s="44" t="s">
        <v>821</v>
      </c>
      <c r="C505" s="69">
        <v>0</v>
      </c>
      <c r="D505" s="78"/>
      <c r="E505" s="69"/>
      <c r="G505" s="69">
        <f t="shared" si="15"/>
        <v>0</v>
      </c>
      <c r="I505" s="67">
        <v>0</v>
      </c>
      <c r="J505" s="68">
        <f t="shared" si="16"/>
        <v>0</v>
      </c>
      <c r="K505" s="64"/>
      <c r="L505" s="64" t="s">
        <v>327</v>
      </c>
    </row>
    <row r="506" spans="1:12" hidden="1" outlineLevel="2">
      <c r="A506" s="30">
        <v>3161201400</v>
      </c>
      <c r="B506" s="44" t="s">
        <v>822</v>
      </c>
      <c r="C506" s="69">
        <v>0</v>
      </c>
      <c r="D506" s="78"/>
      <c r="E506" s="69"/>
      <c r="G506" s="69">
        <f t="shared" si="15"/>
        <v>0</v>
      </c>
      <c r="I506" s="67">
        <v>0</v>
      </c>
      <c r="J506" s="68">
        <f t="shared" si="16"/>
        <v>0</v>
      </c>
      <c r="K506" s="64"/>
      <c r="L506" s="64" t="s">
        <v>327</v>
      </c>
    </row>
    <row r="507" spans="1:12" hidden="1" outlineLevel="2">
      <c r="A507" s="81">
        <v>3161201500</v>
      </c>
      <c r="B507" s="82" t="s">
        <v>823</v>
      </c>
      <c r="C507" s="69">
        <v>0</v>
      </c>
      <c r="D507" s="78"/>
      <c r="E507" s="69"/>
      <c r="G507" s="69">
        <f t="shared" si="15"/>
        <v>0</v>
      </c>
      <c r="I507" s="67">
        <v>0</v>
      </c>
      <c r="J507" s="68">
        <f t="shared" si="16"/>
        <v>0</v>
      </c>
      <c r="K507" s="64"/>
      <c r="L507" s="64" t="s">
        <v>327</v>
      </c>
    </row>
    <row r="508" spans="1:12" hidden="1" outlineLevel="2">
      <c r="A508" s="81">
        <v>3161201900</v>
      </c>
      <c r="B508" s="82" t="s">
        <v>824</v>
      </c>
      <c r="C508" s="69">
        <v>0</v>
      </c>
      <c r="D508" s="78"/>
      <c r="E508" s="69"/>
      <c r="G508" s="69">
        <f t="shared" si="15"/>
        <v>0</v>
      </c>
      <c r="I508" s="67">
        <v>0</v>
      </c>
      <c r="J508" s="68">
        <f t="shared" si="16"/>
        <v>0</v>
      </c>
      <c r="K508" s="64"/>
      <c r="L508" s="64" t="s">
        <v>327</v>
      </c>
    </row>
    <row r="509" spans="1:12" hidden="1" outlineLevel="2">
      <c r="A509" s="81">
        <v>3161202100</v>
      </c>
      <c r="B509" s="82" t="s">
        <v>825</v>
      </c>
      <c r="C509" s="69">
        <v>0</v>
      </c>
      <c r="D509" s="78"/>
      <c r="E509" s="69"/>
      <c r="G509" s="69">
        <f t="shared" si="15"/>
        <v>0</v>
      </c>
      <c r="I509" s="67">
        <v>0</v>
      </c>
      <c r="J509" s="68">
        <f t="shared" si="16"/>
        <v>0</v>
      </c>
      <c r="K509" s="64"/>
      <c r="L509" s="64" t="s">
        <v>327</v>
      </c>
    </row>
    <row r="510" spans="1:12" hidden="1" outlineLevel="2">
      <c r="A510" s="81">
        <v>3161202200</v>
      </c>
      <c r="B510" s="82" t="s">
        <v>826</v>
      </c>
      <c r="C510" s="69">
        <v>0</v>
      </c>
      <c r="D510" s="78"/>
      <c r="E510" s="69"/>
      <c r="G510" s="69">
        <f t="shared" si="15"/>
        <v>0</v>
      </c>
      <c r="I510" s="67">
        <v>0</v>
      </c>
      <c r="J510" s="68">
        <f t="shared" si="16"/>
        <v>0</v>
      </c>
      <c r="K510" s="64"/>
      <c r="L510" s="64" t="s">
        <v>327</v>
      </c>
    </row>
    <row r="511" spans="1:12" hidden="1" outlineLevel="2">
      <c r="A511" s="81">
        <v>3161202300</v>
      </c>
      <c r="B511" s="82" t="s">
        <v>827</v>
      </c>
      <c r="C511" s="69">
        <v>0</v>
      </c>
      <c r="D511" s="78"/>
      <c r="E511" s="69"/>
      <c r="G511" s="69">
        <f t="shared" si="15"/>
        <v>0</v>
      </c>
      <c r="I511" s="67">
        <v>0</v>
      </c>
      <c r="J511" s="68">
        <f t="shared" si="16"/>
        <v>0</v>
      </c>
      <c r="K511" s="64"/>
      <c r="L511" s="64" t="s">
        <v>327</v>
      </c>
    </row>
    <row r="512" spans="1:12" hidden="1" outlineLevel="2">
      <c r="A512" s="81">
        <v>3161202400</v>
      </c>
      <c r="B512" s="82" t="s">
        <v>828</v>
      </c>
      <c r="C512" s="69">
        <v>0</v>
      </c>
      <c r="D512" s="78"/>
      <c r="E512" s="69"/>
      <c r="G512" s="69">
        <f t="shared" si="15"/>
        <v>0</v>
      </c>
      <c r="I512" s="67">
        <v>0</v>
      </c>
      <c r="J512" s="68">
        <f t="shared" si="16"/>
        <v>0</v>
      </c>
      <c r="K512" s="64"/>
      <c r="L512" s="64" t="s">
        <v>327</v>
      </c>
    </row>
    <row r="513" spans="1:12" hidden="1" outlineLevel="2">
      <c r="A513" s="81">
        <v>3161202900</v>
      </c>
      <c r="B513" s="82" t="s">
        <v>829</v>
      </c>
      <c r="C513" s="69">
        <v>0</v>
      </c>
      <c r="D513" s="78"/>
      <c r="E513" s="69"/>
      <c r="G513" s="69">
        <f t="shared" si="15"/>
        <v>0</v>
      </c>
      <c r="I513" s="67">
        <v>0</v>
      </c>
      <c r="J513" s="68">
        <f t="shared" si="16"/>
        <v>0</v>
      </c>
      <c r="K513" s="64"/>
      <c r="L513" s="64" t="s">
        <v>327</v>
      </c>
    </row>
    <row r="514" spans="1:12" hidden="1" outlineLevel="2">
      <c r="A514" s="81">
        <v>3162101100</v>
      </c>
      <c r="B514" s="82" t="s">
        <v>830</v>
      </c>
      <c r="C514" s="69">
        <v>0</v>
      </c>
      <c r="D514" s="78"/>
      <c r="E514" s="69"/>
      <c r="G514" s="69">
        <f t="shared" si="15"/>
        <v>0</v>
      </c>
      <c r="I514" s="67">
        <v>0</v>
      </c>
      <c r="J514" s="68">
        <f t="shared" si="16"/>
        <v>0</v>
      </c>
      <c r="K514" s="64"/>
      <c r="L514" s="64" t="s">
        <v>327</v>
      </c>
    </row>
    <row r="515" spans="1:12" hidden="1" outlineLevel="2">
      <c r="A515" s="81">
        <v>3162101999</v>
      </c>
      <c r="B515" s="82" t="s">
        <v>831</v>
      </c>
      <c r="C515" s="69">
        <v>0</v>
      </c>
      <c r="D515" s="78"/>
      <c r="E515" s="69"/>
      <c r="G515" s="69">
        <f t="shared" si="15"/>
        <v>0</v>
      </c>
      <c r="I515" s="67">
        <v>0</v>
      </c>
      <c r="J515" s="68">
        <f t="shared" si="16"/>
        <v>0</v>
      </c>
      <c r="K515" s="64"/>
      <c r="L515" s="64" t="s">
        <v>327</v>
      </c>
    </row>
    <row r="516" spans="1:12" hidden="1" outlineLevel="2">
      <c r="A516" s="81">
        <v>3162102100</v>
      </c>
      <c r="B516" s="82" t="s">
        <v>832</v>
      </c>
      <c r="C516" s="69">
        <v>0</v>
      </c>
      <c r="D516" s="78"/>
      <c r="E516" s="69"/>
      <c r="G516" s="69">
        <f t="shared" si="15"/>
        <v>0</v>
      </c>
      <c r="I516" s="67">
        <v>0</v>
      </c>
      <c r="J516" s="68">
        <f t="shared" si="16"/>
        <v>0</v>
      </c>
      <c r="K516" s="64"/>
      <c r="L516" s="64" t="s">
        <v>327</v>
      </c>
    </row>
    <row r="517" spans="1:12" hidden="1" outlineLevel="2">
      <c r="A517" s="81">
        <v>3162102999</v>
      </c>
      <c r="B517" s="82" t="s">
        <v>833</v>
      </c>
      <c r="C517" s="69">
        <v>0</v>
      </c>
      <c r="D517" s="78"/>
      <c r="E517" s="69"/>
      <c r="G517" s="69">
        <f t="shared" si="15"/>
        <v>0</v>
      </c>
      <c r="I517" s="67">
        <v>0</v>
      </c>
      <c r="J517" s="68">
        <f t="shared" si="16"/>
        <v>0</v>
      </c>
      <c r="K517" s="64"/>
      <c r="L517" s="64" t="s">
        <v>327</v>
      </c>
    </row>
    <row r="518" spans="1:12" hidden="1" outlineLevel="2">
      <c r="A518" s="81">
        <v>3162103100</v>
      </c>
      <c r="B518" s="82" t="s">
        <v>834</v>
      </c>
      <c r="C518" s="69">
        <v>0</v>
      </c>
      <c r="D518" s="78"/>
      <c r="E518" s="69"/>
      <c r="G518" s="69">
        <f t="shared" si="15"/>
        <v>0</v>
      </c>
      <c r="I518" s="67">
        <v>0</v>
      </c>
      <c r="J518" s="68">
        <f t="shared" si="16"/>
        <v>0</v>
      </c>
      <c r="K518" s="64"/>
      <c r="L518" s="64" t="s">
        <v>327</v>
      </c>
    </row>
    <row r="519" spans="1:12" hidden="1" outlineLevel="2">
      <c r="A519" s="81">
        <v>3162103999</v>
      </c>
      <c r="B519" s="82" t="s">
        <v>835</v>
      </c>
      <c r="C519" s="69">
        <v>0</v>
      </c>
      <c r="D519" s="78"/>
      <c r="E519" s="69"/>
      <c r="G519" s="69">
        <f t="shared" si="15"/>
        <v>0</v>
      </c>
      <c r="I519" s="67">
        <v>0</v>
      </c>
      <c r="J519" s="68">
        <f t="shared" si="16"/>
        <v>0</v>
      </c>
      <c r="K519" s="64"/>
      <c r="L519" s="64" t="s">
        <v>327</v>
      </c>
    </row>
    <row r="520" spans="1:12" hidden="1" outlineLevel="2">
      <c r="A520" s="81">
        <v>3162109100</v>
      </c>
      <c r="B520" s="82" t="s">
        <v>836</v>
      </c>
      <c r="C520" s="69">
        <v>0</v>
      </c>
      <c r="D520" s="78"/>
      <c r="E520" s="69"/>
      <c r="G520" s="69">
        <f t="shared" si="15"/>
        <v>0</v>
      </c>
      <c r="I520" s="67">
        <v>0</v>
      </c>
      <c r="J520" s="68">
        <f t="shared" si="16"/>
        <v>0</v>
      </c>
      <c r="K520" s="64"/>
      <c r="L520" s="64" t="s">
        <v>327</v>
      </c>
    </row>
    <row r="521" spans="1:12" hidden="1" outlineLevel="2">
      <c r="A521" s="81">
        <v>3162109999</v>
      </c>
      <c r="B521" s="82" t="s">
        <v>837</v>
      </c>
      <c r="C521" s="69">
        <v>0</v>
      </c>
      <c r="D521" s="78"/>
      <c r="E521" s="69"/>
      <c r="G521" s="69">
        <f t="shared" si="15"/>
        <v>0</v>
      </c>
      <c r="I521" s="67">
        <v>0</v>
      </c>
      <c r="J521" s="68">
        <f t="shared" si="16"/>
        <v>0</v>
      </c>
      <c r="K521" s="64"/>
      <c r="L521" s="64" t="s">
        <v>327</v>
      </c>
    </row>
    <row r="522" spans="1:12" hidden="1" outlineLevel="2">
      <c r="A522" s="81">
        <v>3163101100</v>
      </c>
      <c r="B522" s="82" t="s">
        <v>838</v>
      </c>
      <c r="C522" s="69">
        <v>88335196.879999906</v>
      </c>
      <c r="D522" s="78"/>
      <c r="E522" s="69"/>
      <c r="G522" s="69">
        <f t="shared" si="15"/>
        <v>88335196.879999906</v>
      </c>
      <c r="I522" s="67">
        <v>0</v>
      </c>
      <c r="J522" s="68">
        <f t="shared" si="16"/>
        <v>-88335196.879999906</v>
      </c>
      <c r="K522" s="64"/>
      <c r="L522" s="64" t="s">
        <v>327</v>
      </c>
    </row>
    <row r="523" spans="1:12" hidden="1" outlineLevel="2">
      <c r="A523" s="81">
        <v>3163101999</v>
      </c>
      <c r="B523" s="82" t="s">
        <v>839</v>
      </c>
      <c r="C523" s="69">
        <v>4161.0600000000004</v>
      </c>
      <c r="D523" s="78"/>
      <c r="E523" s="69"/>
      <c r="G523" s="69">
        <f t="shared" si="15"/>
        <v>4161.0600000000004</v>
      </c>
      <c r="I523" s="67">
        <v>0</v>
      </c>
      <c r="J523" s="68">
        <f t="shared" si="16"/>
        <v>-4161.0600000000004</v>
      </c>
      <c r="K523" s="64"/>
      <c r="L523" s="64" t="s">
        <v>327</v>
      </c>
    </row>
    <row r="524" spans="1:12" hidden="1" outlineLevel="2">
      <c r="A524" s="81">
        <v>3163199999</v>
      </c>
      <c r="B524" s="82" t="s">
        <v>840</v>
      </c>
      <c r="C524" s="69">
        <v>-2116808.25</v>
      </c>
      <c r="D524" s="78"/>
      <c r="E524" s="69"/>
      <c r="G524" s="69">
        <f t="shared" si="15"/>
        <v>-2116808.25</v>
      </c>
      <c r="I524" s="67">
        <v>0</v>
      </c>
      <c r="J524" s="68">
        <f t="shared" si="16"/>
        <v>2116808.25</v>
      </c>
      <c r="K524" s="64"/>
      <c r="L524" s="64" t="s">
        <v>327</v>
      </c>
    </row>
    <row r="525" spans="1:12" hidden="1" outlineLevel="2">
      <c r="A525" s="81">
        <v>3163201100</v>
      </c>
      <c r="B525" s="82" t="s">
        <v>841</v>
      </c>
      <c r="C525" s="69">
        <v>2116808.25</v>
      </c>
      <c r="D525" s="78"/>
      <c r="E525" s="69"/>
      <c r="G525" s="69">
        <f t="shared" si="15"/>
        <v>2116808.25</v>
      </c>
      <c r="I525" s="67">
        <v>0</v>
      </c>
      <c r="J525" s="68">
        <f t="shared" si="16"/>
        <v>-2116808.25</v>
      </c>
      <c r="K525" s="64"/>
      <c r="L525" s="64" t="s">
        <v>327</v>
      </c>
    </row>
    <row r="526" spans="1:12" hidden="1" outlineLevel="2">
      <c r="A526" s="81">
        <v>3163201999</v>
      </c>
      <c r="B526" s="82" t="s">
        <v>842</v>
      </c>
      <c r="C526" s="69">
        <v>0</v>
      </c>
      <c r="D526" s="78"/>
      <c r="E526" s="69"/>
      <c r="G526" s="69">
        <f t="shared" si="15"/>
        <v>0</v>
      </c>
      <c r="I526" s="67">
        <v>0</v>
      </c>
      <c r="J526" s="68">
        <f t="shared" si="16"/>
        <v>0</v>
      </c>
      <c r="K526" s="64"/>
      <c r="L526" s="64" t="s">
        <v>327</v>
      </c>
    </row>
    <row r="527" spans="1:12" hidden="1" outlineLevel="2">
      <c r="A527" s="81">
        <v>3164101100</v>
      </c>
      <c r="B527" s="82" t="s">
        <v>843</v>
      </c>
      <c r="C527" s="69">
        <v>1633864.74</v>
      </c>
      <c r="D527" s="78"/>
      <c r="E527" s="69"/>
      <c r="G527" s="69">
        <f t="shared" si="15"/>
        <v>1633864.74</v>
      </c>
      <c r="I527" s="67">
        <v>0</v>
      </c>
      <c r="J527" s="68">
        <f t="shared" si="16"/>
        <v>-1633864.74</v>
      </c>
      <c r="K527" s="64"/>
      <c r="L527" s="64" t="s">
        <v>327</v>
      </c>
    </row>
    <row r="528" spans="1:12" hidden="1" outlineLevel="2">
      <c r="A528" s="81">
        <v>3164101999</v>
      </c>
      <c r="B528" s="82" t="s">
        <v>844</v>
      </c>
      <c r="C528" s="69">
        <v>794.08</v>
      </c>
      <c r="D528" s="78"/>
      <c r="E528" s="69"/>
      <c r="G528" s="69">
        <f t="shared" si="15"/>
        <v>794.08</v>
      </c>
      <c r="I528" s="67">
        <v>0</v>
      </c>
      <c r="J528" s="68">
        <f t="shared" si="16"/>
        <v>-794.08</v>
      </c>
      <c r="K528" s="64"/>
      <c r="L528" s="64" t="s">
        <v>327</v>
      </c>
    </row>
    <row r="529" spans="1:12" hidden="1" outlineLevel="2">
      <c r="A529" s="81">
        <v>3172210110</v>
      </c>
      <c r="B529" s="82" t="s">
        <v>845</v>
      </c>
      <c r="C529" s="69">
        <v>0</v>
      </c>
      <c r="D529" s="78"/>
      <c r="E529" s="69"/>
      <c r="G529" s="69">
        <f t="shared" ref="G529:G592" si="17">C529+E529</f>
        <v>0</v>
      </c>
      <c r="I529" s="67">
        <v>0</v>
      </c>
      <c r="J529" s="68">
        <f t="shared" si="16"/>
        <v>0</v>
      </c>
      <c r="K529" s="64"/>
      <c r="L529" s="64" t="s">
        <v>327</v>
      </c>
    </row>
    <row r="530" spans="1:12" hidden="1" outlineLevel="2">
      <c r="A530" s="81">
        <v>3172210210</v>
      </c>
      <c r="B530" s="82" t="s">
        <v>846</v>
      </c>
      <c r="C530" s="69">
        <v>0</v>
      </c>
      <c r="D530" s="78"/>
      <c r="E530" s="69"/>
      <c r="G530" s="69">
        <f t="shared" si="17"/>
        <v>0</v>
      </c>
      <c r="I530" s="67">
        <v>0</v>
      </c>
      <c r="J530" s="68">
        <f t="shared" si="16"/>
        <v>0</v>
      </c>
      <c r="K530" s="64"/>
      <c r="L530" s="64" t="s">
        <v>327</v>
      </c>
    </row>
    <row r="531" spans="1:12" hidden="1" outlineLevel="2">
      <c r="A531" s="81">
        <v>3172220110</v>
      </c>
      <c r="B531" s="82" t="s">
        <v>847</v>
      </c>
      <c r="C531" s="69">
        <v>0</v>
      </c>
      <c r="D531" s="78"/>
      <c r="E531" s="69"/>
      <c r="G531" s="69">
        <f t="shared" si="17"/>
        <v>0</v>
      </c>
      <c r="I531" s="67">
        <v>0</v>
      </c>
      <c r="J531" s="68">
        <f t="shared" si="16"/>
        <v>0</v>
      </c>
      <c r="K531" s="64"/>
      <c r="L531" s="64" t="s">
        <v>327</v>
      </c>
    </row>
    <row r="532" spans="1:12" hidden="1" outlineLevel="2">
      <c r="A532" s="81">
        <v>3172220210</v>
      </c>
      <c r="B532" s="82" t="s">
        <v>848</v>
      </c>
      <c r="C532" s="69">
        <v>0</v>
      </c>
      <c r="D532" s="78"/>
      <c r="E532" s="69"/>
      <c r="G532" s="69">
        <f t="shared" si="17"/>
        <v>0</v>
      </c>
      <c r="I532" s="67">
        <v>0</v>
      </c>
      <c r="J532" s="68">
        <f t="shared" si="16"/>
        <v>0</v>
      </c>
      <c r="K532" s="64"/>
      <c r="L532" s="64" t="s">
        <v>327</v>
      </c>
    </row>
    <row r="533" spans="1:12" hidden="1" outlineLevel="2">
      <c r="A533" s="81">
        <v>3176110110</v>
      </c>
      <c r="B533" s="82" t="s">
        <v>849</v>
      </c>
      <c r="C533" s="69">
        <v>0</v>
      </c>
      <c r="D533" s="78"/>
      <c r="E533" s="69"/>
      <c r="G533" s="69">
        <f t="shared" si="17"/>
        <v>0</v>
      </c>
      <c r="I533" s="67">
        <v>0</v>
      </c>
      <c r="J533" s="68">
        <f t="shared" si="16"/>
        <v>0</v>
      </c>
      <c r="K533" s="64"/>
      <c r="L533" s="64" t="s">
        <v>327</v>
      </c>
    </row>
    <row r="534" spans="1:12" hidden="1" outlineLevel="2">
      <c r="A534" s="81">
        <v>3176110210</v>
      </c>
      <c r="B534" s="82" t="s">
        <v>850</v>
      </c>
      <c r="C534" s="69">
        <v>0</v>
      </c>
      <c r="D534" s="78"/>
      <c r="E534" s="69"/>
      <c r="G534" s="69">
        <f t="shared" si="17"/>
        <v>0</v>
      </c>
      <c r="I534" s="67">
        <v>0</v>
      </c>
      <c r="J534" s="68">
        <f t="shared" si="16"/>
        <v>0</v>
      </c>
      <c r="K534" s="64"/>
      <c r="L534" s="64" t="s">
        <v>327</v>
      </c>
    </row>
    <row r="535" spans="1:12" hidden="1" outlineLevel="2">
      <c r="A535" s="81">
        <v>3176110310</v>
      </c>
      <c r="B535" s="82" t="s">
        <v>851</v>
      </c>
      <c r="C535" s="69">
        <v>0</v>
      </c>
      <c r="D535" s="78"/>
      <c r="E535" s="69"/>
      <c r="G535" s="69">
        <f t="shared" si="17"/>
        <v>0</v>
      </c>
      <c r="I535" s="67">
        <v>0</v>
      </c>
      <c r="J535" s="68">
        <f t="shared" si="16"/>
        <v>0</v>
      </c>
      <c r="K535" s="64"/>
      <c r="L535" s="64" t="s">
        <v>327</v>
      </c>
    </row>
    <row r="536" spans="1:12" hidden="1" outlineLevel="2">
      <c r="A536" s="81">
        <v>3176110410</v>
      </c>
      <c r="B536" s="82" t="s">
        <v>852</v>
      </c>
      <c r="C536" s="69">
        <v>0</v>
      </c>
      <c r="D536" s="78"/>
      <c r="E536" s="69"/>
      <c r="G536" s="69">
        <f t="shared" si="17"/>
        <v>0</v>
      </c>
      <c r="I536" s="67">
        <v>0</v>
      </c>
      <c r="J536" s="68">
        <f t="shared" si="16"/>
        <v>0</v>
      </c>
      <c r="K536" s="64"/>
      <c r="L536" s="64" t="s">
        <v>327</v>
      </c>
    </row>
    <row r="537" spans="1:12" hidden="1" outlineLevel="2">
      <c r="A537" s="81">
        <v>3176120110</v>
      </c>
      <c r="B537" s="82" t="s">
        <v>853</v>
      </c>
      <c r="C537" s="69">
        <v>0</v>
      </c>
      <c r="D537" s="78"/>
      <c r="E537" s="69"/>
      <c r="G537" s="69">
        <f t="shared" si="17"/>
        <v>0</v>
      </c>
      <c r="I537" s="67">
        <v>0</v>
      </c>
      <c r="J537" s="68">
        <f t="shared" si="16"/>
        <v>0</v>
      </c>
      <c r="K537" s="64"/>
      <c r="L537" s="64" t="s">
        <v>327</v>
      </c>
    </row>
    <row r="538" spans="1:12" hidden="1" outlineLevel="2">
      <c r="A538" s="81">
        <v>3176120210</v>
      </c>
      <c r="B538" s="82" t="s">
        <v>854</v>
      </c>
      <c r="C538" s="69">
        <v>0</v>
      </c>
      <c r="D538" s="78"/>
      <c r="E538" s="69"/>
      <c r="G538" s="69">
        <f t="shared" si="17"/>
        <v>0</v>
      </c>
      <c r="I538" s="67">
        <v>0</v>
      </c>
      <c r="J538" s="68">
        <f t="shared" si="16"/>
        <v>0</v>
      </c>
      <c r="K538" s="64"/>
      <c r="L538" s="64" t="s">
        <v>327</v>
      </c>
    </row>
    <row r="539" spans="1:12" hidden="1" outlineLevel="2">
      <c r="A539" s="81">
        <v>3176210110</v>
      </c>
      <c r="B539" s="82" t="s">
        <v>855</v>
      </c>
      <c r="C539" s="69">
        <v>0</v>
      </c>
      <c r="D539" s="78"/>
      <c r="E539" s="69"/>
      <c r="G539" s="69">
        <f t="shared" si="17"/>
        <v>0</v>
      </c>
      <c r="I539" s="67">
        <v>0</v>
      </c>
      <c r="J539" s="68">
        <f t="shared" si="16"/>
        <v>0</v>
      </c>
      <c r="K539" s="64"/>
      <c r="L539" s="64" t="s">
        <v>327</v>
      </c>
    </row>
    <row r="540" spans="1:12" hidden="1" outlineLevel="2">
      <c r="A540" s="81">
        <v>3176210210</v>
      </c>
      <c r="B540" s="82" t="s">
        <v>856</v>
      </c>
      <c r="C540" s="69">
        <v>0</v>
      </c>
      <c r="D540" s="78"/>
      <c r="E540" s="69"/>
      <c r="G540" s="69">
        <f t="shared" si="17"/>
        <v>0</v>
      </c>
      <c r="I540" s="67">
        <v>0</v>
      </c>
      <c r="J540" s="68">
        <f t="shared" si="16"/>
        <v>0</v>
      </c>
      <c r="K540" s="64"/>
      <c r="L540" s="64" t="s">
        <v>327</v>
      </c>
    </row>
    <row r="541" spans="1:12" hidden="1" outlineLevel="2">
      <c r="A541" s="81">
        <v>3176210310</v>
      </c>
      <c r="B541" s="82" t="s">
        <v>857</v>
      </c>
      <c r="C541" s="69">
        <v>0</v>
      </c>
      <c r="D541" s="78"/>
      <c r="E541" s="69"/>
      <c r="G541" s="69">
        <f t="shared" si="17"/>
        <v>0</v>
      </c>
      <c r="I541" s="67">
        <v>0</v>
      </c>
      <c r="J541" s="68">
        <f t="shared" si="16"/>
        <v>0</v>
      </c>
      <c r="K541" s="64"/>
      <c r="L541" s="64" t="s">
        <v>327</v>
      </c>
    </row>
    <row r="542" spans="1:12" hidden="1" outlineLevel="2">
      <c r="A542" s="81">
        <v>3176210910</v>
      </c>
      <c r="B542" s="82" t="s">
        <v>858</v>
      </c>
      <c r="C542" s="69">
        <v>0</v>
      </c>
      <c r="D542" s="78"/>
      <c r="E542" s="69"/>
      <c r="G542" s="69">
        <f t="shared" si="17"/>
        <v>0</v>
      </c>
      <c r="I542" s="67">
        <v>0</v>
      </c>
      <c r="J542" s="68">
        <f t="shared" si="16"/>
        <v>0</v>
      </c>
      <c r="K542" s="90"/>
      <c r="L542" s="64" t="s">
        <v>327</v>
      </c>
    </row>
    <row r="543" spans="1:12" hidden="1" outlineLevel="2">
      <c r="A543" s="81">
        <v>3176310110</v>
      </c>
      <c r="B543" s="82" t="s">
        <v>859</v>
      </c>
      <c r="C543" s="69">
        <v>-4161.0600000000004</v>
      </c>
      <c r="D543" s="78"/>
      <c r="E543" s="69"/>
      <c r="G543" s="69">
        <f t="shared" si="17"/>
        <v>-4161.0600000000004</v>
      </c>
      <c r="I543" s="67">
        <v>0</v>
      </c>
      <c r="J543" s="68">
        <f t="shared" si="16"/>
        <v>4161.0600000000004</v>
      </c>
      <c r="K543" s="90"/>
      <c r="L543" s="64" t="s">
        <v>327</v>
      </c>
    </row>
    <row r="544" spans="1:12" hidden="1" outlineLevel="2">
      <c r="A544" s="81">
        <v>3176320110</v>
      </c>
      <c r="B544" s="82" t="s">
        <v>860</v>
      </c>
      <c r="C544" s="69">
        <v>0</v>
      </c>
      <c r="D544" s="78"/>
      <c r="E544" s="69"/>
      <c r="G544" s="69">
        <f t="shared" si="17"/>
        <v>0</v>
      </c>
      <c r="I544" s="67">
        <v>0</v>
      </c>
      <c r="J544" s="68">
        <f t="shared" si="16"/>
        <v>0</v>
      </c>
      <c r="K544" s="90"/>
      <c r="L544" s="64" t="s">
        <v>327</v>
      </c>
    </row>
    <row r="545" spans="1:12" hidden="1" outlineLevel="2">
      <c r="A545" s="81">
        <v>3176410110</v>
      </c>
      <c r="B545" s="82" t="s">
        <v>861</v>
      </c>
      <c r="C545" s="69">
        <v>-794.08</v>
      </c>
      <c r="D545" s="78"/>
      <c r="E545" s="69"/>
      <c r="G545" s="69">
        <f t="shared" si="17"/>
        <v>-794.08</v>
      </c>
      <c r="I545" s="67">
        <v>0</v>
      </c>
      <c r="J545" s="68">
        <f t="shared" si="16"/>
        <v>794.08</v>
      </c>
      <c r="K545" s="64"/>
      <c r="L545" s="64" t="s">
        <v>327</v>
      </c>
    </row>
    <row r="546" spans="1:12" hidden="1" outlineLevel="2">
      <c r="A546" s="81">
        <v>3182210110</v>
      </c>
      <c r="B546" s="82" t="s">
        <v>862</v>
      </c>
      <c r="C546" s="69">
        <v>0</v>
      </c>
      <c r="D546" s="78"/>
      <c r="E546" s="69"/>
      <c r="G546" s="69">
        <f t="shared" si="17"/>
        <v>0</v>
      </c>
      <c r="I546" s="67">
        <v>0</v>
      </c>
      <c r="J546" s="68">
        <f t="shared" si="16"/>
        <v>0</v>
      </c>
      <c r="K546" s="90"/>
      <c r="L546" s="64" t="s">
        <v>327</v>
      </c>
    </row>
    <row r="547" spans="1:12" hidden="1" outlineLevel="2">
      <c r="A547" s="81">
        <v>3182210210</v>
      </c>
      <c r="B547" s="82" t="s">
        <v>863</v>
      </c>
      <c r="C547" s="69">
        <v>0</v>
      </c>
      <c r="D547" s="78"/>
      <c r="E547" s="69"/>
      <c r="G547" s="69">
        <f t="shared" si="17"/>
        <v>0</v>
      </c>
      <c r="I547" s="67">
        <v>0</v>
      </c>
      <c r="J547" s="68">
        <f t="shared" si="16"/>
        <v>0</v>
      </c>
      <c r="K547" s="90"/>
      <c r="L547" s="64" t="s">
        <v>327</v>
      </c>
    </row>
    <row r="548" spans="1:12" hidden="1" outlineLevel="2">
      <c r="A548" s="81">
        <v>3182220110</v>
      </c>
      <c r="B548" s="82" t="s">
        <v>864</v>
      </c>
      <c r="C548" s="69">
        <v>0</v>
      </c>
      <c r="D548" s="78"/>
      <c r="E548" s="69"/>
      <c r="G548" s="69">
        <f t="shared" si="17"/>
        <v>0</v>
      </c>
      <c r="I548" s="67">
        <v>0</v>
      </c>
      <c r="J548" s="68">
        <f t="shared" si="16"/>
        <v>0</v>
      </c>
      <c r="K548" s="90"/>
      <c r="L548" s="64" t="s">
        <v>327</v>
      </c>
    </row>
    <row r="549" spans="1:12" hidden="1" outlineLevel="2">
      <c r="A549" s="81">
        <v>3182220210</v>
      </c>
      <c r="B549" s="82" t="s">
        <v>865</v>
      </c>
      <c r="C549" s="69">
        <v>0</v>
      </c>
      <c r="D549" s="78"/>
      <c r="E549" s="69"/>
      <c r="G549" s="69">
        <f t="shared" si="17"/>
        <v>0</v>
      </c>
      <c r="I549" s="67">
        <v>0</v>
      </c>
      <c r="J549" s="68">
        <f t="shared" si="16"/>
        <v>0</v>
      </c>
      <c r="K549" s="90"/>
      <c r="L549" s="64" t="s">
        <v>327</v>
      </c>
    </row>
    <row r="550" spans="1:12" hidden="1" outlineLevel="2">
      <c r="A550" s="81">
        <v>3183013110</v>
      </c>
      <c r="B550" s="82" t="s">
        <v>866</v>
      </c>
      <c r="C550" s="69">
        <v>0</v>
      </c>
      <c r="D550" s="78"/>
      <c r="E550" s="69"/>
      <c r="G550" s="69">
        <f t="shared" si="17"/>
        <v>0</v>
      </c>
      <c r="I550" s="67">
        <v>0</v>
      </c>
      <c r="J550" s="68">
        <f t="shared" si="16"/>
        <v>0</v>
      </c>
      <c r="K550" s="90"/>
      <c r="L550" s="64" t="s">
        <v>327</v>
      </c>
    </row>
    <row r="551" spans="1:12" hidden="1" outlineLevel="2">
      <c r="A551" s="81">
        <v>3183013210</v>
      </c>
      <c r="B551" s="82" t="s">
        <v>867</v>
      </c>
      <c r="C551" s="69">
        <v>0</v>
      </c>
      <c r="D551" s="78"/>
      <c r="E551" s="69"/>
      <c r="G551" s="69">
        <f t="shared" si="17"/>
        <v>0</v>
      </c>
      <c r="I551" s="67">
        <v>0</v>
      </c>
      <c r="J551" s="68">
        <f t="shared" si="16"/>
        <v>0</v>
      </c>
      <c r="K551" s="90"/>
      <c r="L551" s="64" t="s">
        <v>327</v>
      </c>
    </row>
    <row r="552" spans="1:12" hidden="1" outlineLevel="2">
      <c r="A552" s="81">
        <v>3183013310</v>
      </c>
      <c r="B552" s="82" t="s">
        <v>868</v>
      </c>
      <c r="C552" s="69">
        <v>0</v>
      </c>
      <c r="D552" s="78"/>
      <c r="E552" s="69"/>
      <c r="G552" s="69">
        <f t="shared" si="17"/>
        <v>0</v>
      </c>
      <c r="I552" s="67">
        <v>0</v>
      </c>
      <c r="J552" s="68">
        <f t="shared" si="16"/>
        <v>0</v>
      </c>
      <c r="K552" s="90"/>
      <c r="L552" s="64" t="s">
        <v>327</v>
      </c>
    </row>
    <row r="553" spans="1:12" hidden="1" outlineLevel="2">
      <c r="A553" s="81">
        <v>3183013410</v>
      </c>
      <c r="B553" s="82" t="s">
        <v>869</v>
      </c>
      <c r="C553" s="69">
        <v>0</v>
      </c>
      <c r="D553" s="78"/>
      <c r="E553" s="69"/>
      <c r="G553" s="69">
        <f t="shared" si="17"/>
        <v>0</v>
      </c>
      <c r="I553" s="67">
        <v>0</v>
      </c>
      <c r="J553" s="68">
        <f t="shared" si="16"/>
        <v>0</v>
      </c>
      <c r="K553" s="90"/>
      <c r="L553" s="64" t="s">
        <v>327</v>
      </c>
    </row>
    <row r="554" spans="1:12" hidden="1" outlineLevel="2">
      <c r="A554" s="81">
        <v>3186110110</v>
      </c>
      <c r="B554" s="82" t="s">
        <v>870</v>
      </c>
      <c r="C554" s="69">
        <v>0</v>
      </c>
      <c r="D554" s="78"/>
      <c r="E554" s="69"/>
      <c r="G554" s="69">
        <f t="shared" si="17"/>
        <v>0</v>
      </c>
      <c r="I554" s="67">
        <v>0</v>
      </c>
      <c r="J554" s="68">
        <f t="shared" si="16"/>
        <v>0</v>
      </c>
      <c r="K554" s="90"/>
      <c r="L554" s="64" t="s">
        <v>327</v>
      </c>
    </row>
    <row r="555" spans="1:12" hidden="1" outlineLevel="2">
      <c r="A555" s="81">
        <v>3186110210</v>
      </c>
      <c r="B555" s="82" t="s">
        <v>871</v>
      </c>
      <c r="C555" s="69">
        <v>0</v>
      </c>
      <c r="D555" s="78"/>
      <c r="E555" s="69"/>
      <c r="G555" s="69">
        <f t="shared" si="17"/>
        <v>0</v>
      </c>
      <c r="I555" s="67">
        <v>0</v>
      </c>
      <c r="J555" s="68">
        <f t="shared" si="16"/>
        <v>0</v>
      </c>
      <c r="K555" s="90"/>
      <c r="L555" s="64" t="s">
        <v>327</v>
      </c>
    </row>
    <row r="556" spans="1:12" hidden="1" outlineLevel="2">
      <c r="A556" s="81">
        <v>3186110310</v>
      </c>
      <c r="B556" s="82" t="s">
        <v>872</v>
      </c>
      <c r="C556" s="69">
        <v>0</v>
      </c>
      <c r="D556" s="78"/>
      <c r="E556" s="69"/>
      <c r="G556" s="69">
        <f t="shared" si="17"/>
        <v>0</v>
      </c>
      <c r="I556" s="67">
        <v>0</v>
      </c>
      <c r="J556" s="68">
        <f t="shared" si="16"/>
        <v>0</v>
      </c>
      <c r="K556" s="90"/>
      <c r="L556" s="64" t="s">
        <v>327</v>
      </c>
    </row>
    <row r="557" spans="1:12" hidden="1" outlineLevel="2">
      <c r="A557" s="81">
        <v>3186110410</v>
      </c>
      <c r="B557" s="82" t="s">
        <v>873</v>
      </c>
      <c r="C557" s="69">
        <v>0</v>
      </c>
      <c r="D557" s="78"/>
      <c r="E557" s="69"/>
      <c r="G557" s="69">
        <f t="shared" si="17"/>
        <v>0</v>
      </c>
      <c r="I557" s="67">
        <v>0</v>
      </c>
      <c r="J557" s="68">
        <f t="shared" si="16"/>
        <v>0</v>
      </c>
      <c r="K557" s="90"/>
      <c r="L557" s="64" t="s">
        <v>327</v>
      </c>
    </row>
    <row r="558" spans="1:12" hidden="1" outlineLevel="2">
      <c r="A558" s="81">
        <v>3186120110</v>
      </c>
      <c r="B558" s="82" t="s">
        <v>874</v>
      </c>
      <c r="C558" s="69">
        <v>0</v>
      </c>
      <c r="D558" s="78"/>
      <c r="E558" s="69"/>
      <c r="G558" s="69">
        <f t="shared" si="17"/>
        <v>0</v>
      </c>
      <c r="I558" s="67">
        <v>0</v>
      </c>
      <c r="J558" s="68">
        <f t="shared" si="16"/>
        <v>0</v>
      </c>
      <c r="K558" s="90"/>
      <c r="L558" s="64" t="s">
        <v>327</v>
      </c>
    </row>
    <row r="559" spans="1:12" hidden="1" outlineLevel="2">
      <c r="A559" s="81">
        <v>3186120210</v>
      </c>
      <c r="B559" s="82" t="s">
        <v>875</v>
      </c>
      <c r="C559" s="69">
        <v>0</v>
      </c>
      <c r="D559" s="78"/>
      <c r="E559" s="69"/>
      <c r="G559" s="69">
        <f t="shared" si="17"/>
        <v>0</v>
      </c>
      <c r="I559" s="67">
        <v>0</v>
      </c>
      <c r="J559" s="68">
        <f t="shared" si="16"/>
        <v>0</v>
      </c>
      <c r="K559" s="64"/>
      <c r="L559" s="64" t="s">
        <v>327</v>
      </c>
    </row>
    <row r="560" spans="1:12" hidden="1" outlineLevel="2">
      <c r="A560" s="81">
        <v>3186210110</v>
      </c>
      <c r="B560" s="82" t="s">
        <v>876</v>
      </c>
      <c r="C560" s="69">
        <v>0</v>
      </c>
      <c r="D560" s="78"/>
      <c r="E560" s="69"/>
      <c r="G560" s="69">
        <f t="shared" si="17"/>
        <v>0</v>
      </c>
      <c r="I560" s="67">
        <v>0</v>
      </c>
      <c r="J560" s="68">
        <f t="shared" si="16"/>
        <v>0</v>
      </c>
      <c r="K560" s="90"/>
      <c r="L560" s="64" t="s">
        <v>327</v>
      </c>
    </row>
    <row r="561" spans="1:12" hidden="1" outlineLevel="2">
      <c r="A561" s="81">
        <v>3186210210</v>
      </c>
      <c r="B561" s="82" t="s">
        <v>877</v>
      </c>
      <c r="C561" s="69">
        <v>0</v>
      </c>
      <c r="D561" s="78"/>
      <c r="E561" s="69"/>
      <c r="G561" s="69">
        <f t="shared" si="17"/>
        <v>0</v>
      </c>
      <c r="I561" s="67">
        <v>0</v>
      </c>
      <c r="J561" s="68">
        <f t="shared" si="16"/>
        <v>0</v>
      </c>
      <c r="K561" s="90"/>
      <c r="L561" s="64" t="s">
        <v>327</v>
      </c>
    </row>
    <row r="562" spans="1:12" hidden="1" outlineLevel="2">
      <c r="A562" s="81">
        <v>3186210310</v>
      </c>
      <c r="B562" s="82" t="s">
        <v>878</v>
      </c>
      <c r="C562" s="69">
        <v>0</v>
      </c>
      <c r="D562" s="78"/>
      <c r="E562" s="69"/>
      <c r="G562" s="69">
        <f t="shared" si="17"/>
        <v>0</v>
      </c>
      <c r="I562" s="67">
        <v>0</v>
      </c>
      <c r="J562" s="68">
        <f t="shared" si="16"/>
        <v>0</v>
      </c>
      <c r="K562" s="64"/>
      <c r="L562" s="64" t="s">
        <v>327</v>
      </c>
    </row>
    <row r="563" spans="1:12" hidden="1" outlineLevel="2">
      <c r="A563" s="81">
        <v>3186210910</v>
      </c>
      <c r="B563" s="82" t="s">
        <v>879</v>
      </c>
      <c r="C563" s="69">
        <v>0</v>
      </c>
      <c r="D563" s="78"/>
      <c r="E563" s="69"/>
      <c r="G563" s="69">
        <f t="shared" si="17"/>
        <v>0</v>
      </c>
      <c r="I563" s="67">
        <v>0</v>
      </c>
      <c r="J563" s="68">
        <f t="shared" si="16"/>
        <v>0</v>
      </c>
      <c r="K563" s="64"/>
      <c r="L563" s="64" t="s">
        <v>327</v>
      </c>
    </row>
    <row r="564" spans="1:12" hidden="1" outlineLevel="2">
      <c r="A564" s="81">
        <v>3186410110</v>
      </c>
      <c r="B564" s="82" t="s">
        <v>880</v>
      </c>
      <c r="C564" s="69">
        <v>0</v>
      </c>
      <c r="D564" s="78"/>
      <c r="E564" s="69"/>
      <c r="G564" s="69">
        <f t="shared" si="17"/>
        <v>0</v>
      </c>
      <c r="I564" s="67">
        <v>0</v>
      </c>
      <c r="J564" s="68">
        <f t="shared" si="16"/>
        <v>0</v>
      </c>
      <c r="K564" s="64"/>
      <c r="L564" s="64" t="s">
        <v>327</v>
      </c>
    </row>
    <row r="565" spans="1:12" hidden="1" outlineLevel="2">
      <c r="A565" s="81">
        <v>3186810110</v>
      </c>
      <c r="B565" s="82" t="s">
        <v>881</v>
      </c>
      <c r="C565" s="69">
        <v>0</v>
      </c>
      <c r="D565" s="78"/>
      <c r="E565" s="69"/>
      <c r="G565" s="69">
        <f t="shared" si="17"/>
        <v>0</v>
      </c>
      <c r="I565" s="67">
        <v>0</v>
      </c>
      <c r="J565" s="68">
        <f t="shared" ref="J565:J628" si="18">I565-G565</f>
        <v>0</v>
      </c>
      <c r="K565" s="64"/>
      <c r="L565" s="64" t="s">
        <v>327</v>
      </c>
    </row>
    <row r="566" spans="1:12" hidden="1" outlineLevel="2">
      <c r="A566" s="81">
        <v>3186820110</v>
      </c>
      <c r="B566" s="82" t="s">
        <v>882</v>
      </c>
      <c r="C566" s="69">
        <v>0</v>
      </c>
      <c r="D566" s="78"/>
      <c r="E566" s="69"/>
      <c r="G566" s="69">
        <f t="shared" si="17"/>
        <v>0</v>
      </c>
      <c r="I566" s="67">
        <v>0</v>
      </c>
      <c r="J566" s="68">
        <f t="shared" si="18"/>
        <v>0</v>
      </c>
      <c r="K566" s="64"/>
      <c r="L566" s="64" t="s">
        <v>327</v>
      </c>
    </row>
    <row r="567" spans="1:12" hidden="1" outlineLevel="2">
      <c r="A567" s="81">
        <v>3190000010</v>
      </c>
      <c r="B567" s="82" t="s">
        <v>883</v>
      </c>
      <c r="C567" s="69">
        <v>-304279.32</v>
      </c>
      <c r="D567" s="78"/>
      <c r="E567" s="69"/>
      <c r="G567" s="69">
        <f t="shared" si="17"/>
        <v>-304279.32</v>
      </c>
      <c r="I567" s="67">
        <v>0</v>
      </c>
      <c r="J567" s="68">
        <f t="shared" si="18"/>
        <v>304279.32</v>
      </c>
      <c r="K567" s="64"/>
      <c r="L567" s="64" t="s">
        <v>327</v>
      </c>
    </row>
    <row r="568" spans="1:12" hidden="1" outlineLevel="2">
      <c r="A568" s="81">
        <v>3190200000</v>
      </c>
      <c r="B568" s="82" t="s">
        <v>884</v>
      </c>
      <c r="C568" s="69">
        <v>0</v>
      </c>
      <c r="D568" s="78"/>
      <c r="E568" s="69"/>
      <c r="G568" s="69">
        <f t="shared" si="17"/>
        <v>0</v>
      </c>
      <c r="I568" s="67">
        <v>0</v>
      </c>
      <c r="J568" s="68">
        <f t="shared" si="18"/>
        <v>0</v>
      </c>
      <c r="K568" s="64"/>
      <c r="L568" s="64" t="s">
        <v>327</v>
      </c>
    </row>
    <row r="569" spans="1:12" hidden="1" outlineLevel="2">
      <c r="A569" s="81">
        <v>3190200100</v>
      </c>
      <c r="B569" s="82" t="s">
        <v>885</v>
      </c>
      <c r="C569" s="69">
        <v>0</v>
      </c>
      <c r="D569" s="78"/>
      <c r="E569" s="69"/>
      <c r="G569" s="69">
        <f t="shared" si="17"/>
        <v>0</v>
      </c>
      <c r="I569" s="67">
        <v>0</v>
      </c>
      <c r="J569" s="68">
        <f t="shared" si="18"/>
        <v>0</v>
      </c>
      <c r="K569" s="64"/>
      <c r="L569" s="64" t="s">
        <v>327</v>
      </c>
    </row>
    <row r="570" spans="1:12" hidden="1" outlineLevel="2">
      <c r="A570" s="81">
        <v>3190300000</v>
      </c>
      <c r="B570" s="82" t="s">
        <v>886</v>
      </c>
      <c r="C570" s="69">
        <v>-449646278.75999898</v>
      </c>
      <c r="D570" s="78"/>
      <c r="E570" s="69"/>
      <c r="G570" s="69">
        <f t="shared" si="17"/>
        <v>-449646278.75999898</v>
      </c>
      <c r="I570" s="67">
        <v>0</v>
      </c>
      <c r="J570" s="68">
        <f t="shared" si="18"/>
        <v>449646278.75999898</v>
      </c>
      <c r="K570" s="64"/>
      <c r="L570" s="64" t="s">
        <v>327</v>
      </c>
    </row>
    <row r="571" spans="1:12" hidden="1" outlineLevel="2">
      <c r="A571" s="81">
        <v>3190610000</v>
      </c>
      <c r="B571" s="82" t="s">
        <v>887</v>
      </c>
      <c r="C571" s="69">
        <v>0</v>
      </c>
      <c r="D571" s="78"/>
      <c r="E571" s="69"/>
      <c r="G571" s="69">
        <f t="shared" si="17"/>
        <v>0</v>
      </c>
      <c r="I571" s="67">
        <v>0</v>
      </c>
      <c r="J571" s="68">
        <f t="shared" si="18"/>
        <v>0</v>
      </c>
      <c r="K571" s="64"/>
      <c r="L571" s="64" t="s">
        <v>327</v>
      </c>
    </row>
    <row r="572" spans="1:12" hidden="1" outlineLevel="2">
      <c r="A572" s="81">
        <v>3190690000</v>
      </c>
      <c r="B572" s="82" t="s">
        <v>888</v>
      </c>
      <c r="C572" s="69">
        <v>-89664782.299999893</v>
      </c>
      <c r="D572" s="78"/>
      <c r="E572" s="69"/>
      <c r="G572" s="69">
        <f t="shared" si="17"/>
        <v>-89664782.299999893</v>
      </c>
      <c r="I572" s="67">
        <v>0</v>
      </c>
      <c r="J572" s="68">
        <f t="shared" si="18"/>
        <v>89664782.299999893</v>
      </c>
      <c r="K572" s="64"/>
      <c r="L572" s="64" t="s">
        <v>327</v>
      </c>
    </row>
    <row r="573" spans="1:12" outlineLevel="1" collapsed="1">
      <c r="A573" s="65" t="s">
        <v>328</v>
      </c>
      <c r="B573" s="34" t="s">
        <v>5559</v>
      </c>
      <c r="C573" s="66">
        <f>SUM(C574)</f>
        <v>0</v>
      </c>
      <c r="D573" s="78"/>
      <c r="E573" s="66"/>
      <c r="G573" s="66">
        <f t="shared" si="17"/>
        <v>0</v>
      </c>
      <c r="I573" s="67">
        <v>0</v>
      </c>
      <c r="J573" s="68">
        <f t="shared" si="18"/>
        <v>0</v>
      </c>
      <c r="K573" s="64"/>
      <c r="L573" s="64">
        <v>0</v>
      </c>
    </row>
    <row r="574" spans="1:12" hidden="1" outlineLevel="2">
      <c r="A574" s="81">
        <v>3220001100</v>
      </c>
      <c r="B574" s="82" t="s">
        <v>889</v>
      </c>
      <c r="C574" s="69">
        <v>0</v>
      </c>
      <c r="D574" s="78"/>
      <c r="E574" s="69"/>
      <c r="G574" s="69">
        <f t="shared" si="17"/>
        <v>0</v>
      </c>
      <c r="I574" s="67">
        <v>0</v>
      </c>
      <c r="J574" s="68">
        <f t="shared" si="18"/>
        <v>0</v>
      </c>
      <c r="K574" s="64"/>
      <c r="L574" s="64" t="s">
        <v>328</v>
      </c>
    </row>
    <row r="575" spans="1:12" outlineLevel="1" collapsed="1">
      <c r="A575" s="65" t="s">
        <v>329</v>
      </c>
      <c r="B575" s="34" t="s">
        <v>5560</v>
      </c>
      <c r="C575" s="66">
        <f>SUM(C576)</f>
        <v>0</v>
      </c>
      <c r="D575" s="78"/>
      <c r="E575" s="66"/>
      <c r="G575" s="66">
        <f t="shared" si="17"/>
        <v>0</v>
      </c>
      <c r="I575" s="67">
        <v>0</v>
      </c>
      <c r="J575" s="68">
        <f t="shared" si="18"/>
        <v>0</v>
      </c>
      <c r="K575" s="64"/>
      <c r="L575" s="64">
        <v>0</v>
      </c>
    </row>
    <row r="576" spans="1:12" hidden="1" outlineLevel="2">
      <c r="A576" s="81">
        <v>3220002100</v>
      </c>
      <c r="B576" s="82" t="s">
        <v>552</v>
      </c>
      <c r="C576" s="69">
        <v>0</v>
      </c>
      <c r="D576" s="78"/>
      <c r="E576" s="69"/>
      <c r="G576" s="69">
        <f t="shared" si="17"/>
        <v>0</v>
      </c>
      <c r="I576" s="67">
        <v>0</v>
      </c>
      <c r="J576" s="68">
        <f t="shared" si="18"/>
        <v>0</v>
      </c>
      <c r="K576" s="64"/>
      <c r="L576" s="64" t="s">
        <v>329</v>
      </c>
    </row>
    <row r="577" spans="1:12" outlineLevel="1" collapsed="1">
      <c r="A577" s="65" t="s">
        <v>330</v>
      </c>
      <c r="B577" s="34" t="s">
        <v>5561</v>
      </c>
      <c r="C577" s="66">
        <f>SUM(C578)</f>
        <v>0</v>
      </c>
      <c r="D577" s="78"/>
      <c r="E577" s="66"/>
      <c r="G577" s="66">
        <f t="shared" si="17"/>
        <v>0</v>
      </c>
      <c r="I577" s="67">
        <v>0</v>
      </c>
      <c r="J577" s="68">
        <f t="shared" si="18"/>
        <v>0</v>
      </c>
      <c r="K577" s="64"/>
      <c r="L577" s="64">
        <v>0</v>
      </c>
    </row>
    <row r="578" spans="1:12" hidden="1" outlineLevel="2">
      <c r="A578" s="81">
        <v>3210002100</v>
      </c>
      <c r="B578" s="82" t="s">
        <v>890</v>
      </c>
      <c r="C578" s="69">
        <v>0</v>
      </c>
      <c r="D578" s="78"/>
      <c r="E578" s="69"/>
      <c r="G578" s="69">
        <f t="shared" si="17"/>
        <v>0</v>
      </c>
      <c r="I578" s="67">
        <v>0</v>
      </c>
      <c r="J578" s="68">
        <f t="shared" si="18"/>
        <v>0</v>
      </c>
      <c r="K578" s="64"/>
      <c r="L578" s="64" t="s">
        <v>330</v>
      </c>
    </row>
    <row r="579" spans="1:12" outlineLevel="1" collapsed="1">
      <c r="A579" s="65" t="s">
        <v>331</v>
      </c>
      <c r="B579" s="34" t="s">
        <v>5562</v>
      </c>
      <c r="C579" s="66">
        <f>SUM(C580)</f>
        <v>0</v>
      </c>
      <c r="D579" s="78"/>
      <c r="E579" s="66"/>
      <c r="G579" s="66">
        <f t="shared" si="17"/>
        <v>0</v>
      </c>
      <c r="I579" s="67">
        <v>0</v>
      </c>
      <c r="J579" s="68">
        <f t="shared" si="18"/>
        <v>0</v>
      </c>
      <c r="K579" s="64"/>
      <c r="L579" s="64">
        <v>0</v>
      </c>
    </row>
    <row r="580" spans="1:12" hidden="1" outlineLevel="2">
      <c r="A580" s="81">
        <v>3210001100</v>
      </c>
      <c r="B580" s="82" t="s">
        <v>891</v>
      </c>
      <c r="C580" s="69">
        <v>0</v>
      </c>
      <c r="D580" s="78"/>
      <c r="E580" s="69"/>
      <c r="G580" s="69">
        <f t="shared" si="17"/>
        <v>0</v>
      </c>
      <c r="I580" s="67">
        <v>0</v>
      </c>
      <c r="J580" s="68">
        <f t="shared" si="18"/>
        <v>0</v>
      </c>
      <c r="K580" s="64"/>
      <c r="L580" s="64" t="s">
        <v>331</v>
      </c>
    </row>
    <row r="581" spans="1:12" outlineLevel="1" collapsed="1">
      <c r="A581" s="65" t="s">
        <v>332</v>
      </c>
      <c r="B581" s="34" t="s">
        <v>5563</v>
      </c>
      <c r="C581" s="66">
        <f>SUM(C582)</f>
        <v>0</v>
      </c>
      <c r="D581" s="78"/>
      <c r="E581" s="66"/>
      <c r="G581" s="66">
        <f t="shared" si="17"/>
        <v>0</v>
      </c>
      <c r="I581" s="67">
        <v>0</v>
      </c>
      <c r="J581" s="68">
        <f t="shared" si="18"/>
        <v>0</v>
      </c>
      <c r="K581" s="64"/>
      <c r="L581" s="64">
        <v>0</v>
      </c>
    </row>
    <row r="582" spans="1:12" hidden="1" outlineLevel="2">
      <c r="A582" s="81">
        <v>3230000100</v>
      </c>
      <c r="B582" s="82" t="s">
        <v>892</v>
      </c>
      <c r="C582" s="69">
        <v>0</v>
      </c>
      <c r="D582" s="78"/>
      <c r="E582" s="69"/>
      <c r="G582" s="69">
        <f t="shared" si="17"/>
        <v>0</v>
      </c>
      <c r="I582" s="67">
        <v>0</v>
      </c>
      <c r="J582" s="68">
        <f t="shared" si="18"/>
        <v>0</v>
      </c>
      <c r="K582" s="64"/>
      <c r="L582" s="64" t="s">
        <v>332</v>
      </c>
    </row>
    <row r="583" spans="1:12" outlineLevel="1" collapsed="1">
      <c r="A583" s="65" t="s">
        <v>333</v>
      </c>
      <c r="B583" s="34" t="s">
        <v>5564</v>
      </c>
      <c r="C583" s="66">
        <f>SUM(C584)</f>
        <v>0</v>
      </c>
      <c r="D583" s="78"/>
      <c r="E583" s="66"/>
      <c r="G583" s="66">
        <f t="shared" si="17"/>
        <v>0</v>
      </c>
      <c r="I583" s="67">
        <v>0</v>
      </c>
      <c r="J583" s="68">
        <f t="shared" si="18"/>
        <v>0</v>
      </c>
      <c r="K583" s="64"/>
      <c r="L583" s="64">
        <v>0</v>
      </c>
    </row>
    <row r="584" spans="1:12" hidden="1" outlineLevel="2">
      <c r="A584" s="81">
        <v>3250001100</v>
      </c>
      <c r="B584" s="82" t="s">
        <v>893</v>
      </c>
      <c r="C584" s="69">
        <v>0</v>
      </c>
      <c r="D584" s="78"/>
      <c r="E584" s="69"/>
      <c r="G584" s="69">
        <f t="shared" si="17"/>
        <v>0</v>
      </c>
      <c r="I584" s="67">
        <v>0</v>
      </c>
      <c r="J584" s="68">
        <f t="shared" si="18"/>
        <v>0</v>
      </c>
      <c r="K584" s="64"/>
      <c r="L584" s="64" t="s">
        <v>333</v>
      </c>
    </row>
    <row r="585" spans="1:12" outlineLevel="1" collapsed="1">
      <c r="A585" s="65" t="s">
        <v>334</v>
      </c>
      <c r="B585" s="34" t="s">
        <v>5565</v>
      </c>
      <c r="C585" s="66">
        <f>SUM(C586)</f>
        <v>0</v>
      </c>
      <c r="D585" s="78"/>
      <c r="E585" s="66"/>
      <c r="G585" s="66">
        <f t="shared" si="17"/>
        <v>0</v>
      </c>
      <c r="I585" s="67">
        <v>0</v>
      </c>
      <c r="J585" s="68">
        <f t="shared" si="18"/>
        <v>0</v>
      </c>
      <c r="K585" s="64"/>
      <c r="L585" s="64">
        <v>0</v>
      </c>
    </row>
    <row r="586" spans="1:12" hidden="1" outlineLevel="2">
      <c r="A586" s="81">
        <v>3260001100</v>
      </c>
      <c r="B586" s="82" t="s">
        <v>894</v>
      </c>
      <c r="C586" s="69">
        <v>0</v>
      </c>
      <c r="D586" s="78"/>
      <c r="E586" s="69"/>
      <c r="G586" s="69">
        <f t="shared" si="17"/>
        <v>0</v>
      </c>
      <c r="I586" s="67">
        <v>0</v>
      </c>
      <c r="J586" s="68">
        <f t="shared" si="18"/>
        <v>0</v>
      </c>
      <c r="K586" s="64"/>
      <c r="L586" s="64" t="s">
        <v>334</v>
      </c>
    </row>
    <row r="587" spans="1:12" outlineLevel="1" collapsed="1">
      <c r="A587" s="65" t="s">
        <v>335</v>
      </c>
      <c r="B587" s="34" t="s">
        <v>5566</v>
      </c>
      <c r="C587" s="66">
        <f>SUM(C588)</f>
        <v>0</v>
      </c>
      <c r="D587" s="78"/>
      <c r="E587" s="66"/>
      <c r="G587" s="66">
        <f t="shared" si="17"/>
        <v>0</v>
      </c>
      <c r="I587" s="67">
        <v>0</v>
      </c>
      <c r="J587" s="68">
        <f t="shared" si="18"/>
        <v>0</v>
      </c>
      <c r="K587" s="64"/>
      <c r="L587" s="64">
        <v>0</v>
      </c>
    </row>
    <row r="588" spans="1:12" hidden="1" outlineLevel="2">
      <c r="A588" s="81">
        <v>3510000100</v>
      </c>
      <c r="B588" s="82" t="s">
        <v>895</v>
      </c>
      <c r="C588" s="69">
        <v>0</v>
      </c>
      <c r="D588" s="78"/>
      <c r="E588" s="69"/>
      <c r="G588" s="69">
        <f t="shared" si="17"/>
        <v>0</v>
      </c>
      <c r="I588" s="67">
        <v>0</v>
      </c>
      <c r="J588" s="68">
        <f t="shared" si="18"/>
        <v>0</v>
      </c>
      <c r="K588" s="64"/>
      <c r="L588" s="64" t="s">
        <v>335</v>
      </c>
    </row>
    <row r="589" spans="1:12" outlineLevel="1" collapsed="1">
      <c r="A589" s="65" t="s">
        <v>336</v>
      </c>
      <c r="B589" s="34" t="s">
        <v>5567</v>
      </c>
      <c r="C589" s="66">
        <f>SUM(C590:C593)</f>
        <v>0</v>
      </c>
      <c r="D589" s="78"/>
      <c r="E589" s="66"/>
      <c r="G589" s="66">
        <f t="shared" si="17"/>
        <v>0</v>
      </c>
      <c r="I589" s="67">
        <v>0</v>
      </c>
      <c r="J589" s="68">
        <f t="shared" si="18"/>
        <v>0</v>
      </c>
      <c r="K589" s="64"/>
      <c r="L589" s="64">
        <v>0</v>
      </c>
    </row>
    <row r="590" spans="1:12" hidden="1" outlineLevel="2">
      <c r="A590" s="81">
        <v>3620111100</v>
      </c>
      <c r="B590" s="82" t="s">
        <v>896</v>
      </c>
      <c r="C590" s="69">
        <v>0</v>
      </c>
      <c r="D590" s="78"/>
      <c r="E590" s="69"/>
      <c r="G590" s="69">
        <f t="shared" si="17"/>
        <v>0</v>
      </c>
      <c r="I590" s="67">
        <v>0</v>
      </c>
      <c r="J590" s="68">
        <f t="shared" si="18"/>
        <v>0</v>
      </c>
      <c r="K590" s="64"/>
      <c r="L590" s="64" t="s">
        <v>336</v>
      </c>
    </row>
    <row r="591" spans="1:12" hidden="1" outlineLevel="2">
      <c r="A591" s="81">
        <v>3620111110</v>
      </c>
      <c r="B591" s="82" t="s">
        <v>897</v>
      </c>
      <c r="C591" s="69">
        <v>0</v>
      </c>
      <c r="D591" s="78"/>
      <c r="E591" s="69"/>
      <c r="G591" s="69">
        <f t="shared" si="17"/>
        <v>0</v>
      </c>
      <c r="I591" s="67">
        <v>0</v>
      </c>
      <c r="J591" s="68">
        <f t="shared" si="18"/>
        <v>0</v>
      </c>
      <c r="K591" s="64"/>
      <c r="L591" s="64" t="s">
        <v>336</v>
      </c>
    </row>
    <row r="592" spans="1:12" hidden="1" outlineLevel="2">
      <c r="A592" s="81">
        <v>3620111120</v>
      </c>
      <c r="B592" s="82" t="s">
        <v>898</v>
      </c>
      <c r="C592" s="69">
        <v>0</v>
      </c>
      <c r="D592" s="78"/>
      <c r="E592" s="69"/>
      <c r="G592" s="69">
        <f t="shared" si="17"/>
        <v>0</v>
      </c>
      <c r="I592" s="67">
        <v>0</v>
      </c>
      <c r="J592" s="68">
        <f t="shared" si="18"/>
        <v>0</v>
      </c>
      <c r="K592" s="64"/>
      <c r="L592" s="64" t="s">
        <v>336</v>
      </c>
    </row>
    <row r="593" spans="1:12" hidden="1" outlineLevel="2">
      <c r="A593" s="81">
        <v>3620121100</v>
      </c>
      <c r="B593" s="82" t="s">
        <v>899</v>
      </c>
      <c r="C593" s="69">
        <v>0</v>
      </c>
      <c r="D593" s="78"/>
      <c r="E593" s="69"/>
      <c r="G593" s="69">
        <f t="shared" ref="G593:G656" si="19">C593+E593</f>
        <v>0</v>
      </c>
      <c r="I593" s="67">
        <v>0</v>
      </c>
      <c r="J593" s="68">
        <f t="shared" si="18"/>
        <v>0</v>
      </c>
      <c r="K593" s="64"/>
      <c r="L593" s="64" t="s">
        <v>336</v>
      </c>
    </row>
    <row r="594" spans="1:12" outlineLevel="1" collapsed="1">
      <c r="A594" s="65" t="s">
        <v>337</v>
      </c>
      <c r="B594" s="34" t="s">
        <v>5568</v>
      </c>
      <c r="C594" s="66">
        <f>SUM(C595:C599)</f>
        <v>0</v>
      </c>
      <c r="D594" s="78"/>
      <c r="E594" s="66"/>
      <c r="G594" s="66">
        <f t="shared" si="19"/>
        <v>0</v>
      </c>
      <c r="I594" s="67">
        <v>0</v>
      </c>
      <c r="J594" s="68">
        <f t="shared" si="18"/>
        <v>0</v>
      </c>
      <c r="K594" s="64"/>
      <c r="L594" s="64">
        <v>0</v>
      </c>
    </row>
    <row r="595" spans="1:12" hidden="1" outlineLevel="2">
      <c r="A595" s="81">
        <v>3620112100</v>
      </c>
      <c r="B595" s="82" t="s">
        <v>900</v>
      </c>
      <c r="C595" s="69">
        <v>0</v>
      </c>
      <c r="D595" s="78"/>
      <c r="E595" s="69"/>
      <c r="G595" s="69">
        <f t="shared" si="19"/>
        <v>0</v>
      </c>
      <c r="I595" s="67">
        <v>0</v>
      </c>
      <c r="J595" s="68">
        <f t="shared" si="18"/>
        <v>0</v>
      </c>
      <c r="K595" s="64"/>
      <c r="L595" s="64" t="s">
        <v>337</v>
      </c>
    </row>
    <row r="596" spans="1:12" hidden="1" outlineLevel="2">
      <c r="A596" s="81">
        <v>3620112110</v>
      </c>
      <c r="B596" s="82" t="s">
        <v>901</v>
      </c>
      <c r="C596" s="69">
        <v>0</v>
      </c>
      <c r="D596" s="78"/>
      <c r="E596" s="69"/>
      <c r="G596" s="69">
        <f t="shared" si="19"/>
        <v>0</v>
      </c>
      <c r="I596" s="67">
        <v>0</v>
      </c>
      <c r="J596" s="68">
        <f t="shared" si="18"/>
        <v>0</v>
      </c>
      <c r="K596" s="64"/>
      <c r="L596" s="64" t="s">
        <v>337</v>
      </c>
    </row>
    <row r="597" spans="1:12" hidden="1" outlineLevel="2">
      <c r="A597" s="81">
        <v>3620112120</v>
      </c>
      <c r="B597" s="82" t="s">
        <v>902</v>
      </c>
      <c r="C597" s="69">
        <v>0</v>
      </c>
      <c r="D597" s="78"/>
      <c r="E597" s="69"/>
      <c r="G597" s="69">
        <f t="shared" si="19"/>
        <v>0</v>
      </c>
      <c r="I597" s="67">
        <v>0</v>
      </c>
      <c r="J597" s="68">
        <f t="shared" si="18"/>
        <v>0</v>
      </c>
      <c r="K597" s="64"/>
      <c r="L597" s="64" t="s">
        <v>337</v>
      </c>
    </row>
    <row r="598" spans="1:12" hidden="1" outlineLevel="2">
      <c r="A598" s="81">
        <v>3620112200</v>
      </c>
      <c r="B598" s="82" t="s">
        <v>903</v>
      </c>
      <c r="C598" s="69">
        <v>0</v>
      </c>
      <c r="D598" s="78"/>
      <c r="E598" s="69"/>
      <c r="G598" s="69">
        <f t="shared" si="19"/>
        <v>0</v>
      </c>
      <c r="I598" s="67">
        <v>0</v>
      </c>
      <c r="J598" s="68">
        <f t="shared" si="18"/>
        <v>0</v>
      </c>
      <c r="K598" s="64"/>
      <c r="L598" s="64" t="s">
        <v>337</v>
      </c>
    </row>
    <row r="599" spans="1:12" hidden="1" outlineLevel="2">
      <c r="A599" s="81">
        <v>3620122100</v>
      </c>
      <c r="B599" s="82" t="s">
        <v>904</v>
      </c>
      <c r="C599" s="69">
        <v>0</v>
      </c>
      <c r="D599" s="78"/>
      <c r="E599" s="69"/>
      <c r="G599" s="69">
        <f t="shared" si="19"/>
        <v>0</v>
      </c>
      <c r="I599" s="67">
        <v>0</v>
      </c>
      <c r="J599" s="68">
        <f t="shared" si="18"/>
        <v>0</v>
      </c>
      <c r="K599" s="64"/>
      <c r="L599" s="64" t="s">
        <v>337</v>
      </c>
    </row>
    <row r="600" spans="1:12" outlineLevel="1" collapsed="1">
      <c r="A600" s="65" t="s">
        <v>338</v>
      </c>
      <c r="B600" s="34" t="s">
        <v>5569</v>
      </c>
      <c r="C600" s="66">
        <f>SUM(C601)</f>
        <v>0</v>
      </c>
      <c r="D600" s="78"/>
      <c r="E600" s="66"/>
      <c r="G600" s="66">
        <f t="shared" si="19"/>
        <v>0</v>
      </c>
      <c r="I600" s="67">
        <v>0</v>
      </c>
      <c r="J600" s="68">
        <f t="shared" si="18"/>
        <v>0</v>
      </c>
      <c r="K600" s="64"/>
      <c r="L600" s="64">
        <v>0</v>
      </c>
    </row>
    <row r="601" spans="1:12" hidden="1" outlineLevel="2">
      <c r="A601" s="81">
        <v>3620113100</v>
      </c>
      <c r="B601" s="82" t="s">
        <v>905</v>
      </c>
      <c r="C601" s="69">
        <v>0</v>
      </c>
      <c r="D601" s="78"/>
      <c r="E601" s="69"/>
      <c r="G601" s="69">
        <f t="shared" si="19"/>
        <v>0</v>
      </c>
      <c r="I601" s="67">
        <v>0</v>
      </c>
      <c r="J601" s="68">
        <f t="shared" si="18"/>
        <v>0</v>
      </c>
      <c r="K601" s="64"/>
      <c r="L601" s="64" t="s">
        <v>338</v>
      </c>
    </row>
    <row r="602" spans="1:12" outlineLevel="1" collapsed="1">
      <c r="A602" s="65" t="s">
        <v>339</v>
      </c>
      <c r="B602" s="34" t="s">
        <v>5570</v>
      </c>
      <c r="C602" s="66">
        <f>SUM(C603)</f>
        <v>0</v>
      </c>
      <c r="D602" s="78"/>
      <c r="E602" s="66"/>
      <c r="G602" s="66">
        <f t="shared" si="19"/>
        <v>0</v>
      </c>
      <c r="I602" s="67">
        <v>0</v>
      </c>
      <c r="J602" s="68">
        <f t="shared" si="18"/>
        <v>0</v>
      </c>
      <c r="K602" s="64"/>
      <c r="L602" s="64">
        <v>0</v>
      </c>
    </row>
    <row r="603" spans="1:12" hidden="1" outlineLevel="2">
      <c r="A603" s="81">
        <v>3620114100</v>
      </c>
      <c r="B603" s="82" t="s">
        <v>906</v>
      </c>
      <c r="C603" s="69">
        <v>0</v>
      </c>
      <c r="D603" s="78"/>
      <c r="E603" s="69"/>
      <c r="G603" s="69">
        <f t="shared" si="19"/>
        <v>0</v>
      </c>
      <c r="I603" s="67">
        <v>0</v>
      </c>
      <c r="J603" s="68">
        <f t="shared" si="18"/>
        <v>0</v>
      </c>
      <c r="K603" s="64"/>
      <c r="L603" s="64" t="s">
        <v>339</v>
      </c>
    </row>
    <row r="604" spans="1:12" outlineLevel="1" collapsed="1">
      <c r="A604" s="65" t="s">
        <v>340</v>
      </c>
      <c r="B604" s="34" t="s">
        <v>5571</v>
      </c>
      <c r="C604" s="66">
        <f>SUM(C605)</f>
        <v>0</v>
      </c>
      <c r="D604" s="78"/>
      <c r="E604" s="66"/>
      <c r="G604" s="66">
        <f t="shared" si="19"/>
        <v>0</v>
      </c>
      <c r="I604" s="67">
        <v>0</v>
      </c>
      <c r="J604" s="68">
        <f t="shared" si="18"/>
        <v>0</v>
      </c>
      <c r="K604" s="64"/>
      <c r="L604" s="64">
        <v>0</v>
      </c>
    </row>
    <row r="605" spans="1:12" hidden="1" outlineLevel="2">
      <c r="A605" s="81">
        <v>3620117100</v>
      </c>
      <c r="B605" s="82" t="s">
        <v>907</v>
      </c>
      <c r="C605" s="69">
        <v>0</v>
      </c>
      <c r="D605" s="78"/>
      <c r="E605" s="69"/>
      <c r="G605" s="69">
        <f t="shared" si="19"/>
        <v>0</v>
      </c>
      <c r="I605" s="67">
        <v>0</v>
      </c>
      <c r="J605" s="68">
        <f t="shared" si="18"/>
        <v>0</v>
      </c>
      <c r="K605" s="64"/>
      <c r="L605" s="64" t="s">
        <v>340</v>
      </c>
    </row>
    <row r="606" spans="1:12" outlineLevel="1" collapsed="1">
      <c r="A606" s="65" t="s">
        <v>341</v>
      </c>
      <c r="B606" s="34" t="s">
        <v>5572</v>
      </c>
      <c r="C606" s="66">
        <f>SUM(C607:C610)</f>
        <v>0</v>
      </c>
      <c r="D606" s="78"/>
      <c r="E606" s="66"/>
      <c r="G606" s="66">
        <f t="shared" si="19"/>
        <v>0</v>
      </c>
      <c r="I606" s="67">
        <v>0</v>
      </c>
      <c r="J606" s="68">
        <f t="shared" si="18"/>
        <v>0</v>
      </c>
      <c r="K606" s="64"/>
      <c r="L606" s="64">
        <v>0</v>
      </c>
    </row>
    <row r="607" spans="1:12" hidden="1" outlineLevel="2">
      <c r="A607" s="81">
        <v>3620201100</v>
      </c>
      <c r="B607" s="82" t="s">
        <v>908</v>
      </c>
      <c r="C607" s="69">
        <v>0</v>
      </c>
      <c r="D607" s="78"/>
      <c r="E607" s="69"/>
      <c r="G607" s="69">
        <f t="shared" si="19"/>
        <v>0</v>
      </c>
      <c r="I607" s="67">
        <v>0</v>
      </c>
      <c r="J607" s="68">
        <f t="shared" si="18"/>
        <v>0</v>
      </c>
      <c r="K607" s="64"/>
      <c r="L607" s="64" t="s">
        <v>341</v>
      </c>
    </row>
    <row r="608" spans="1:12" hidden="1" outlineLevel="2">
      <c r="A608" s="81">
        <v>3620202100</v>
      </c>
      <c r="B608" s="82" t="s">
        <v>909</v>
      </c>
      <c r="C608" s="69">
        <v>0</v>
      </c>
      <c r="D608" s="78"/>
      <c r="E608" s="69"/>
      <c r="G608" s="69">
        <f t="shared" si="19"/>
        <v>0</v>
      </c>
      <c r="I608" s="67">
        <v>0</v>
      </c>
      <c r="J608" s="68">
        <f t="shared" si="18"/>
        <v>0</v>
      </c>
      <c r="K608" s="64"/>
      <c r="L608" s="64" t="s">
        <v>341</v>
      </c>
    </row>
    <row r="609" spans="1:12" hidden="1" outlineLevel="2">
      <c r="A609" s="81">
        <v>3620203100</v>
      </c>
      <c r="B609" s="82" t="s">
        <v>910</v>
      </c>
      <c r="C609" s="69">
        <v>0</v>
      </c>
      <c r="D609" s="78"/>
      <c r="E609" s="69"/>
      <c r="G609" s="69">
        <f t="shared" si="19"/>
        <v>0</v>
      </c>
      <c r="I609" s="67">
        <v>0</v>
      </c>
      <c r="J609" s="68">
        <f t="shared" si="18"/>
        <v>0</v>
      </c>
      <c r="K609" s="64"/>
      <c r="L609" s="64" t="s">
        <v>341</v>
      </c>
    </row>
    <row r="610" spans="1:12" hidden="1" outlineLevel="2">
      <c r="A610" s="81">
        <v>3620209100</v>
      </c>
      <c r="B610" s="82" t="s">
        <v>911</v>
      </c>
      <c r="C610" s="69">
        <v>0</v>
      </c>
      <c r="D610" s="78"/>
      <c r="E610" s="69"/>
      <c r="G610" s="69">
        <f t="shared" si="19"/>
        <v>0</v>
      </c>
      <c r="I610" s="67">
        <v>0</v>
      </c>
      <c r="J610" s="68">
        <f t="shared" si="18"/>
        <v>0</v>
      </c>
      <c r="K610" s="64"/>
      <c r="L610" s="64" t="s">
        <v>341</v>
      </c>
    </row>
    <row r="611" spans="1:12" outlineLevel="1" collapsed="1">
      <c r="A611" s="65" t="s">
        <v>342</v>
      </c>
      <c r="B611" s="34" t="s">
        <v>5573</v>
      </c>
      <c r="C611" s="66">
        <f>SUM(C612:C614)</f>
        <v>17280750.79999999</v>
      </c>
      <c r="D611" s="78"/>
      <c r="E611" s="66"/>
      <c r="G611" s="66">
        <f t="shared" si="19"/>
        <v>17280750.79999999</v>
      </c>
      <c r="I611" s="67">
        <v>17280750.800000001</v>
      </c>
      <c r="J611" s="68">
        <f t="shared" si="18"/>
        <v>0</v>
      </c>
      <c r="K611" s="64"/>
      <c r="L611" s="64">
        <v>0</v>
      </c>
    </row>
    <row r="612" spans="1:12" hidden="1" outlineLevel="2">
      <c r="A612" s="81">
        <v>3620300100</v>
      </c>
      <c r="B612" s="82" t="s">
        <v>912</v>
      </c>
      <c r="C612" s="69">
        <v>10318939.58</v>
      </c>
      <c r="D612" s="78"/>
      <c r="E612" s="69"/>
      <c r="G612" s="69">
        <f t="shared" si="19"/>
        <v>10318939.58</v>
      </c>
      <c r="I612" s="67">
        <v>0</v>
      </c>
      <c r="J612" s="68">
        <f t="shared" si="18"/>
        <v>-10318939.58</v>
      </c>
      <c r="K612" s="90"/>
      <c r="L612" s="64" t="s">
        <v>342</v>
      </c>
    </row>
    <row r="613" spans="1:12" hidden="1" outlineLevel="2">
      <c r="A613" s="81">
        <v>3620300200</v>
      </c>
      <c r="B613" s="82" t="s">
        <v>913</v>
      </c>
      <c r="C613" s="69">
        <v>6961811.2199999904</v>
      </c>
      <c r="D613" s="78"/>
      <c r="E613" s="69"/>
      <c r="G613" s="69">
        <f t="shared" si="19"/>
        <v>6961811.2199999904</v>
      </c>
      <c r="I613" s="67">
        <v>0</v>
      </c>
      <c r="J613" s="68">
        <f t="shared" si="18"/>
        <v>-6961811.2199999904</v>
      </c>
      <c r="K613" s="64"/>
      <c r="L613" s="64" t="s">
        <v>342</v>
      </c>
    </row>
    <row r="614" spans="1:12" hidden="1" outlineLevel="2">
      <c r="A614" s="81">
        <v>3620300900</v>
      </c>
      <c r="B614" s="82" t="s">
        <v>914</v>
      </c>
      <c r="C614" s="69">
        <v>0</v>
      </c>
      <c r="D614" s="78"/>
      <c r="E614" s="69"/>
      <c r="G614" s="69">
        <f t="shared" si="19"/>
        <v>0</v>
      </c>
      <c r="I614" s="67">
        <v>0</v>
      </c>
      <c r="J614" s="68">
        <f t="shared" si="18"/>
        <v>0</v>
      </c>
      <c r="K614" s="64"/>
      <c r="L614" s="64" t="s">
        <v>342</v>
      </c>
    </row>
    <row r="615" spans="1:12" outlineLevel="1" collapsed="1">
      <c r="A615" s="65" t="s">
        <v>343</v>
      </c>
      <c r="B615" s="34" t="s">
        <v>5574</v>
      </c>
      <c r="C615" s="66">
        <f>SUM(C616:C619)</f>
        <v>1260766.2299999902</v>
      </c>
      <c r="D615" s="78"/>
      <c r="E615" s="66"/>
      <c r="G615" s="66">
        <f t="shared" si="19"/>
        <v>1260766.2299999902</v>
      </c>
      <c r="I615" s="67">
        <v>1260766.23</v>
      </c>
      <c r="J615" s="68">
        <f t="shared" si="18"/>
        <v>9.7788870334625244E-9</v>
      </c>
      <c r="K615" s="64"/>
      <c r="L615" s="64">
        <v>0</v>
      </c>
    </row>
    <row r="616" spans="1:12" hidden="1" outlineLevel="2">
      <c r="A616" s="81">
        <v>3620400100</v>
      </c>
      <c r="B616" s="82" t="s">
        <v>915</v>
      </c>
      <c r="C616" s="69">
        <v>161300.1</v>
      </c>
      <c r="D616" s="78"/>
      <c r="E616" s="69"/>
      <c r="G616" s="69">
        <f t="shared" si="19"/>
        <v>161300.1</v>
      </c>
      <c r="I616" s="67">
        <v>0</v>
      </c>
      <c r="J616" s="68">
        <f t="shared" si="18"/>
        <v>-161300.1</v>
      </c>
      <c r="K616" s="64"/>
      <c r="L616" s="64" t="s">
        <v>343</v>
      </c>
    </row>
    <row r="617" spans="1:12" hidden="1" outlineLevel="2">
      <c r="A617" s="81">
        <v>3620400200</v>
      </c>
      <c r="B617" s="82" t="s">
        <v>916</v>
      </c>
      <c r="C617" s="69">
        <v>0</v>
      </c>
      <c r="D617" s="78"/>
      <c r="E617" s="69"/>
      <c r="G617" s="69">
        <f t="shared" si="19"/>
        <v>0</v>
      </c>
      <c r="I617" s="67">
        <v>0</v>
      </c>
      <c r="J617" s="68">
        <f t="shared" si="18"/>
        <v>0</v>
      </c>
      <c r="K617" s="64"/>
      <c r="L617" s="64" t="s">
        <v>343</v>
      </c>
    </row>
    <row r="618" spans="1:12" hidden="1" outlineLevel="2">
      <c r="A618" s="81">
        <v>3620400300</v>
      </c>
      <c r="B618" s="82" t="s">
        <v>917</v>
      </c>
      <c r="C618" s="69">
        <v>1099466.1299999901</v>
      </c>
      <c r="D618" s="78"/>
      <c r="E618" s="69"/>
      <c r="G618" s="69">
        <f t="shared" si="19"/>
        <v>1099466.1299999901</v>
      </c>
      <c r="I618" s="67">
        <v>0</v>
      </c>
      <c r="J618" s="68">
        <f t="shared" si="18"/>
        <v>-1099466.1299999901</v>
      </c>
      <c r="K618" s="64"/>
      <c r="L618" s="64" t="s">
        <v>343</v>
      </c>
    </row>
    <row r="619" spans="1:12" hidden="1" outlineLevel="2">
      <c r="A619" s="81">
        <v>3620400900</v>
      </c>
      <c r="B619" s="82" t="s">
        <v>918</v>
      </c>
      <c r="C619" s="69">
        <v>0</v>
      </c>
      <c r="D619" s="78"/>
      <c r="E619" s="69"/>
      <c r="G619" s="69">
        <f t="shared" si="19"/>
        <v>0</v>
      </c>
      <c r="I619" s="67">
        <v>0</v>
      </c>
      <c r="J619" s="68">
        <f t="shared" si="18"/>
        <v>0</v>
      </c>
      <c r="K619" s="64"/>
      <c r="L619" s="64" t="s">
        <v>343</v>
      </c>
    </row>
    <row r="620" spans="1:12" outlineLevel="1" collapsed="1">
      <c r="A620" s="65" t="s">
        <v>344</v>
      </c>
      <c r="B620" s="34" t="s">
        <v>5575</v>
      </c>
      <c r="C620" s="66">
        <f>SUM(C621:C626)</f>
        <v>0</v>
      </c>
      <c r="D620" s="78"/>
      <c r="E620" s="66"/>
      <c r="G620" s="66">
        <f t="shared" si="19"/>
        <v>0</v>
      </c>
      <c r="I620" s="67">
        <v>0</v>
      </c>
      <c r="J620" s="68">
        <f t="shared" si="18"/>
        <v>0</v>
      </c>
      <c r="K620" s="64"/>
      <c r="L620" s="64">
        <v>0</v>
      </c>
    </row>
    <row r="621" spans="1:12" hidden="1" outlineLevel="2">
      <c r="A621" s="81">
        <v>3652111100</v>
      </c>
      <c r="B621" s="82" t="s">
        <v>919</v>
      </c>
      <c r="C621" s="69">
        <v>0</v>
      </c>
      <c r="D621" s="78"/>
      <c r="E621" s="69"/>
      <c r="G621" s="69">
        <f t="shared" si="19"/>
        <v>0</v>
      </c>
      <c r="I621" s="67">
        <v>0</v>
      </c>
      <c r="J621" s="68">
        <f t="shared" si="18"/>
        <v>0</v>
      </c>
      <c r="K621" s="64"/>
      <c r="L621" s="64" t="s">
        <v>344</v>
      </c>
    </row>
    <row r="622" spans="1:12" hidden="1" outlineLevel="2">
      <c r="A622" s="81">
        <v>3652112100</v>
      </c>
      <c r="B622" s="82" t="s">
        <v>920</v>
      </c>
      <c r="C622" s="69">
        <v>0</v>
      </c>
      <c r="D622" s="78"/>
      <c r="E622" s="69"/>
      <c r="G622" s="69">
        <f t="shared" si="19"/>
        <v>0</v>
      </c>
      <c r="I622" s="67">
        <v>0</v>
      </c>
      <c r="J622" s="68">
        <f t="shared" si="18"/>
        <v>0</v>
      </c>
      <c r="K622" s="64"/>
      <c r="L622" s="64" t="s">
        <v>344</v>
      </c>
    </row>
    <row r="623" spans="1:12" hidden="1" outlineLevel="2">
      <c r="A623" s="81">
        <v>3652113100</v>
      </c>
      <c r="B623" s="82" t="s">
        <v>921</v>
      </c>
      <c r="C623" s="69">
        <v>0</v>
      </c>
      <c r="D623" s="78"/>
      <c r="E623" s="69"/>
      <c r="G623" s="69">
        <f t="shared" si="19"/>
        <v>0</v>
      </c>
      <c r="I623" s="67">
        <v>0</v>
      </c>
      <c r="J623" s="68">
        <f t="shared" si="18"/>
        <v>0</v>
      </c>
      <c r="K623" s="64"/>
      <c r="L623" s="64" t="s">
        <v>344</v>
      </c>
    </row>
    <row r="624" spans="1:12" hidden="1" outlineLevel="2">
      <c r="A624" s="81">
        <v>3652114100</v>
      </c>
      <c r="B624" s="82" t="s">
        <v>922</v>
      </c>
      <c r="C624" s="69">
        <v>0</v>
      </c>
      <c r="D624" s="78"/>
      <c r="E624" s="69"/>
      <c r="G624" s="69">
        <f t="shared" si="19"/>
        <v>0</v>
      </c>
      <c r="I624" s="67">
        <v>0</v>
      </c>
      <c r="J624" s="68">
        <f t="shared" si="18"/>
        <v>0</v>
      </c>
      <c r="K624" s="64"/>
      <c r="L624" s="64" t="s">
        <v>344</v>
      </c>
    </row>
    <row r="625" spans="1:12" hidden="1" outlineLevel="2">
      <c r="A625" s="81">
        <v>3652121100</v>
      </c>
      <c r="B625" s="82" t="s">
        <v>923</v>
      </c>
      <c r="C625" s="69">
        <v>0</v>
      </c>
      <c r="D625" s="78"/>
      <c r="E625" s="69"/>
      <c r="G625" s="69">
        <f t="shared" si="19"/>
        <v>0</v>
      </c>
      <c r="I625" s="67">
        <v>0</v>
      </c>
      <c r="J625" s="68">
        <f t="shared" si="18"/>
        <v>0</v>
      </c>
      <c r="K625" s="64"/>
      <c r="L625" s="64" t="s">
        <v>344</v>
      </c>
    </row>
    <row r="626" spans="1:12" hidden="1" outlineLevel="2">
      <c r="A626" s="81">
        <v>3652122100</v>
      </c>
      <c r="B626" s="82" t="s">
        <v>924</v>
      </c>
      <c r="C626" s="69">
        <v>0</v>
      </c>
      <c r="D626" s="78"/>
      <c r="E626" s="69"/>
      <c r="G626" s="69">
        <f t="shared" si="19"/>
        <v>0</v>
      </c>
      <c r="I626" s="67">
        <v>0</v>
      </c>
      <c r="J626" s="68">
        <f t="shared" si="18"/>
        <v>0</v>
      </c>
      <c r="K626" s="64"/>
      <c r="L626" s="64" t="s">
        <v>344</v>
      </c>
    </row>
    <row r="627" spans="1:12" outlineLevel="1" collapsed="1">
      <c r="A627" s="65" t="s">
        <v>345</v>
      </c>
      <c r="B627" s="34" t="s">
        <v>5576</v>
      </c>
      <c r="C627" s="66">
        <f>SUM(C628:C631)</f>
        <v>0</v>
      </c>
      <c r="D627" s="78"/>
      <c r="E627" s="66"/>
      <c r="G627" s="66">
        <f t="shared" si="19"/>
        <v>0</v>
      </c>
      <c r="I627" s="67">
        <v>0</v>
      </c>
      <c r="J627" s="68">
        <f t="shared" si="18"/>
        <v>0</v>
      </c>
      <c r="K627" s="64"/>
      <c r="L627" s="64">
        <v>0</v>
      </c>
    </row>
    <row r="628" spans="1:12" hidden="1" outlineLevel="2">
      <c r="A628" s="81">
        <v>3652201100</v>
      </c>
      <c r="B628" s="82" t="s">
        <v>925</v>
      </c>
      <c r="C628" s="69">
        <v>0</v>
      </c>
      <c r="D628" s="78"/>
      <c r="E628" s="69"/>
      <c r="G628" s="69">
        <f t="shared" si="19"/>
        <v>0</v>
      </c>
      <c r="I628" s="67">
        <v>0</v>
      </c>
      <c r="J628" s="68">
        <f t="shared" si="18"/>
        <v>0</v>
      </c>
      <c r="K628" s="64"/>
      <c r="L628" s="64" t="s">
        <v>345</v>
      </c>
    </row>
    <row r="629" spans="1:12" hidden="1" outlineLevel="2">
      <c r="A629" s="81">
        <v>3652202100</v>
      </c>
      <c r="B629" s="82" t="s">
        <v>926</v>
      </c>
      <c r="C629" s="69">
        <v>0</v>
      </c>
      <c r="D629" s="78"/>
      <c r="E629" s="69"/>
      <c r="G629" s="69">
        <f t="shared" si="19"/>
        <v>0</v>
      </c>
      <c r="I629" s="67">
        <v>0</v>
      </c>
      <c r="J629" s="68">
        <f t="shared" ref="J629:J692" si="20">I629-G629</f>
        <v>0</v>
      </c>
      <c r="K629" s="64"/>
      <c r="L629" s="64" t="s">
        <v>345</v>
      </c>
    </row>
    <row r="630" spans="1:12" hidden="1" outlineLevel="2">
      <c r="A630" s="81">
        <v>3652203100</v>
      </c>
      <c r="B630" s="82" t="s">
        <v>927</v>
      </c>
      <c r="C630" s="69">
        <v>0</v>
      </c>
      <c r="D630" s="78"/>
      <c r="E630" s="69"/>
      <c r="G630" s="69">
        <f t="shared" si="19"/>
        <v>0</v>
      </c>
      <c r="I630" s="67">
        <v>0</v>
      </c>
      <c r="J630" s="68">
        <f t="shared" si="20"/>
        <v>0</v>
      </c>
      <c r="K630" s="64"/>
      <c r="L630" s="64" t="s">
        <v>345</v>
      </c>
    </row>
    <row r="631" spans="1:12" hidden="1" outlineLevel="2">
      <c r="A631" s="81">
        <v>3652209100</v>
      </c>
      <c r="B631" s="82" t="s">
        <v>928</v>
      </c>
      <c r="C631" s="69">
        <v>0</v>
      </c>
      <c r="D631" s="78"/>
      <c r="E631" s="69"/>
      <c r="G631" s="69">
        <f t="shared" si="19"/>
        <v>0</v>
      </c>
      <c r="I631" s="67">
        <v>0</v>
      </c>
      <c r="J631" s="68">
        <f t="shared" si="20"/>
        <v>0</v>
      </c>
      <c r="K631" s="64"/>
      <c r="L631" s="64" t="s">
        <v>345</v>
      </c>
    </row>
    <row r="632" spans="1:12" outlineLevel="1" collapsed="1">
      <c r="A632" s="65" t="s">
        <v>346</v>
      </c>
      <c r="B632" s="34" t="s">
        <v>5577</v>
      </c>
      <c r="C632" s="66">
        <f>SUM(C633)</f>
        <v>0</v>
      </c>
      <c r="D632" s="78"/>
      <c r="E632" s="66"/>
      <c r="G632" s="66">
        <f t="shared" si="19"/>
        <v>0</v>
      </c>
      <c r="I632" s="67">
        <v>0</v>
      </c>
      <c r="J632" s="68">
        <f t="shared" si="20"/>
        <v>0</v>
      </c>
      <c r="K632" s="64"/>
      <c r="L632" s="64">
        <v>0</v>
      </c>
    </row>
    <row r="633" spans="1:12" hidden="1" outlineLevel="2">
      <c r="A633" s="81">
        <v>3652300100</v>
      </c>
      <c r="B633" s="82" t="s">
        <v>929</v>
      </c>
      <c r="C633" s="69">
        <v>0</v>
      </c>
      <c r="D633" s="78"/>
      <c r="E633" s="69"/>
      <c r="G633" s="69">
        <f t="shared" si="19"/>
        <v>0</v>
      </c>
      <c r="I633" s="67">
        <v>0</v>
      </c>
      <c r="J633" s="68">
        <f t="shared" si="20"/>
        <v>0</v>
      </c>
      <c r="K633" s="64"/>
      <c r="L633" s="64" t="s">
        <v>346</v>
      </c>
    </row>
    <row r="634" spans="1:12" outlineLevel="1" collapsed="1">
      <c r="A634" s="65" t="s">
        <v>347</v>
      </c>
      <c r="B634" s="34" t="s">
        <v>5578</v>
      </c>
      <c r="C634" s="66">
        <f>SUM(C635)</f>
        <v>0</v>
      </c>
      <c r="D634" s="78"/>
      <c r="E634" s="66"/>
      <c r="G634" s="66">
        <f t="shared" si="19"/>
        <v>0</v>
      </c>
      <c r="I634" s="67">
        <v>0</v>
      </c>
      <c r="J634" s="68">
        <f t="shared" si="20"/>
        <v>0</v>
      </c>
      <c r="K634" s="64"/>
      <c r="L634" s="64">
        <v>0</v>
      </c>
    </row>
    <row r="635" spans="1:12" hidden="1" outlineLevel="2">
      <c r="A635" s="81">
        <v>3652400100</v>
      </c>
      <c r="B635" s="82" t="s">
        <v>930</v>
      </c>
      <c r="C635" s="69">
        <v>0</v>
      </c>
      <c r="D635" s="78"/>
      <c r="E635" s="69"/>
      <c r="G635" s="69">
        <f t="shared" si="19"/>
        <v>0</v>
      </c>
      <c r="I635" s="67">
        <v>0</v>
      </c>
      <c r="J635" s="68">
        <f t="shared" si="20"/>
        <v>0</v>
      </c>
      <c r="K635" s="64"/>
      <c r="L635" s="64" t="s">
        <v>347</v>
      </c>
    </row>
    <row r="636" spans="1:12" outlineLevel="1" collapsed="1">
      <c r="A636" s="65" t="s">
        <v>348</v>
      </c>
      <c r="B636" s="34" t="s">
        <v>5579</v>
      </c>
      <c r="C636" s="66">
        <f>SUM(C637:C642)</f>
        <v>0</v>
      </c>
      <c r="D636" s="78"/>
      <c r="E636" s="66"/>
      <c r="G636" s="66">
        <f t="shared" si="19"/>
        <v>0</v>
      </c>
      <c r="I636" s="67">
        <v>0</v>
      </c>
      <c r="J636" s="68">
        <f t="shared" si="20"/>
        <v>0</v>
      </c>
      <c r="K636" s="64"/>
      <c r="L636" s="64">
        <v>0</v>
      </c>
    </row>
    <row r="637" spans="1:12" hidden="1" outlineLevel="2">
      <c r="A637" s="81">
        <v>3706110100</v>
      </c>
      <c r="B637" s="82" t="s">
        <v>931</v>
      </c>
      <c r="C637" s="69">
        <v>0</v>
      </c>
      <c r="D637" s="78"/>
      <c r="E637" s="69"/>
      <c r="G637" s="69">
        <f t="shared" si="19"/>
        <v>0</v>
      </c>
      <c r="I637" s="67">
        <v>0</v>
      </c>
      <c r="J637" s="68">
        <f t="shared" si="20"/>
        <v>0</v>
      </c>
      <c r="K637" s="64"/>
      <c r="L637" s="64" t="s">
        <v>348</v>
      </c>
    </row>
    <row r="638" spans="1:12" hidden="1" outlineLevel="2">
      <c r="A638" s="81">
        <v>3706110200</v>
      </c>
      <c r="B638" s="82" t="s">
        <v>932</v>
      </c>
      <c r="C638" s="69">
        <v>0</v>
      </c>
      <c r="D638" s="78"/>
      <c r="E638" s="69"/>
      <c r="G638" s="69">
        <f t="shared" si="19"/>
        <v>0</v>
      </c>
      <c r="I638" s="67">
        <v>0</v>
      </c>
      <c r="J638" s="68">
        <f t="shared" si="20"/>
        <v>0</v>
      </c>
      <c r="K638" s="64"/>
      <c r="L638" s="64" t="s">
        <v>348</v>
      </c>
    </row>
    <row r="639" spans="1:12" hidden="1" outlineLevel="2">
      <c r="A639" s="81">
        <v>3706110300</v>
      </c>
      <c r="B639" s="82" t="s">
        <v>933</v>
      </c>
      <c r="C639" s="69">
        <v>0</v>
      </c>
      <c r="D639" s="78"/>
      <c r="E639" s="69"/>
      <c r="G639" s="69">
        <f t="shared" si="19"/>
        <v>0</v>
      </c>
      <c r="I639" s="67">
        <v>0</v>
      </c>
      <c r="J639" s="68">
        <f t="shared" si="20"/>
        <v>0</v>
      </c>
      <c r="K639" s="64"/>
      <c r="L639" s="64" t="s">
        <v>348</v>
      </c>
    </row>
    <row r="640" spans="1:12" hidden="1" outlineLevel="2">
      <c r="A640" s="81">
        <v>3706110400</v>
      </c>
      <c r="B640" s="82" t="s">
        <v>934</v>
      </c>
      <c r="C640" s="69">
        <v>0</v>
      </c>
      <c r="D640" s="78"/>
      <c r="E640" s="69"/>
      <c r="G640" s="69">
        <f t="shared" si="19"/>
        <v>0</v>
      </c>
      <c r="I640" s="67">
        <v>0</v>
      </c>
      <c r="J640" s="68">
        <f t="shared" si="20"/>
        <v>0</v>
      </c>
      <c r="K640" s="90"/>
      <c r="L640" s="64" t="s">
        <v>348</v>
      </c>
    </row>
    <row r="641" spans="1:12" hidden="1" outlineLevel="2">
      <c r="A641" s="81">
        <v>3706120100</v>
      </c>
      <c r="B641" s="82" t="s">
        <v>935</v>
      </c>
      <c r="C641" s="69">
        <v>0</v>
      </c>
      <c r="D641" s="78"/>
      <c r="E641" s="69"/>
      <c r="G641" s="69">
        <f t="shared" si="19"/>
        <v>0</v>
      </c>
      <c r="I641" s="67">
        <v>0</v>
      </c>
      <c r="J641" s="68">
        <f t="shared" si="20"/>
        <v>0</v>
      </c>
      <c r="K641" s="64"/>
      <c r="L641" s="64" t="s">
        <v>348</v>
      </c>
    </row>
    <row r="642" spans="1:12" hidden="1" outlineLevel="2">
      <c r="A642" s="81">
        <v>3706120200</v>
      </c>
      <c r="B642" s="82" t="s">
        <v>936</v>
      </c>
      <c r="C642" s="69">
        <v>0</v>
      </c>
      <c r="D642" s="78"/>
      <c r="E642" s="69"/>
      <c r="G642" s="69">
        <f t="shared" si="19"/>
        <v>0</v>
      </c>
      <c r="I642" s="67">
        <v>0</v>
      </c>
      <c r="J642" s="68">
        <f t="shared" si="20"/>
        <v>0</v>
      </c>
      <c r="K642" s="64"/>
      <c r="L642" s="64" t="s">
        <v>348</v>
      </c>
    </row>
    <row r="643" spans="1:12" outlineLevel="1" collapsed="1">
      <c r="A643" s="65" t="s">
        <v>349</v>
      </c>
      <c r="B643" s="34" t="s">
        <v>5580</v>
      </c>
      <c r="C643" s="66">
        <f>SUM(C644:C651)</f>
        <v>0</v>
      </c>
      <c r="D643" s="78"/>
      <c r="E643" s="66"/>
      <c r="G643" s="66">
        <f t="shared" si="19"/>
        <v>0</v>
      </c>
      <c r="I643" s="67">
        <v>0</v>
      </c>
      <c r="J643" s="68">
        <f t="shared" si="20"/>
        <v>0</v>
      </c>
      <c r="K643" s="64"/>
      <c r="L643" s="64">
        <v>0</v>
      </c>
    </row>
    <row r="644" spans="1:12" hidden="1" outlineLevel="2">
      <c r="A644" s="81">
        <v>3702100100</v>
      </c>
      <c r="B644" s="82" t="s">
        <v>937</v>
      </c>
      <c r="C644" s="69">
        <v>0</v>
      </c>
      <c r="D644" s="78"/>
      <c r="E644" s="69"/>
      <c r="G644" s="69">
        <f t="shared" si="19"/>
        <v>0</v>
      </c>
      <c r="I644" s="67">
        <v>0</v>
      </c>
      <c r="J644" s="68">
        <f t="shared" si="20"/>
        <v>0</v>
      </c>
      <c r="K644" s="64"/>
      <c r="L644" s="64" t="s">
        <v>349</v>
      </c>
    </row>
    <row r="645" spans="1:12" hidden="1" outlineLevel="2">
      <c r="A645" s="81">
        <v>3702210100</v>
      </c>
      <c r="B645" s="82" t="s">
        <v>938</v>
      </c>
      <c r="C645" s="69">
        <v>0</v>
      </c>
      <c r="D645" s="78"/>
      <c r="E645" s="69"/>
      <c r="G645" s="69">
        <f t="shared" si="19"/>
        <v>0</v>
      </c>
      <c r="I645" s="67">
        <v>0</v>
      </c>
      <c r="J645" s="68">
        <f t="shared" si="20"/>
        <v>0</v>
      </c>
      <c r="K645" s="64"/>
      <c r="L645" s="64" t="s">
        <v>349</v>
      </c>
    </row>
    <row r="646" spans="1:12" hidden="1" outlineLevel="2">
      <c r="A646" s="81">
        <v>3702220100</v>
      </c>
      <c r="B646" s="82" t="s">
        <v>939</v>
      </c>
      <c r="C646" s="69">
        <v>0</v>
      </c>
      <c r="D646" s="78"/>
      <c r="E646" s="69"/>
      <c r="G646" s="69">
        <f t="shared" si="19"/>
        <v>0</v>
      </c>
      <c r="I646" s="67">
        <v>0</v>
      </c>
      <c r="J646" s="68">
        <f t="shared" si="20"/>
        <v>0</v>
      </c>
      <c r="K646" s="64"/>
      <c r="L646" s="64" t="s">
        <v>349</v>
      </c>
    </row>
    <row r="647" spans="1:12" hidden="1" outlineLevel="2">
      <c r="A647" s="81">
        <v>3706200100</v>
      </c>
      <c r="B647" s="82" t="s">
        <v>940</v>
      </c>
      <c r="C647" s="69">
        <v>0</v>
      </c>
      <c r="D647" s="78"/>
      <c r="E647" s="69"/>
      <c r="G647" s="69">
        <f t="shared" si="19"/>
        <v>0</v>
      </c>
      <c r="I647" s="67">
        <v>0</v>
      </c>
      <c r="J647" s="68">
        <f t="shared" si="20"/>
        <v>0</v>
      </c>
      <c r="K647" s="64"/>
      <c r="L647" s="64" t="s">
        <v>349</v>
      </c>
    </row>
    <row r="648" spans="1:12" hidden="1" outlineLevel="2">
      <c r="A648" s="81">
        <v>3706310100</v>
      </c>
      <c r="B648" s="82" t="s">
        <v>941</v>
      </c>
      <c r="C648" s="69">
        <v>0</v>
      </c>
      <c r="D648" s="78"/>
      <c r="E648" s="69"/>
      <c r="G648" s="69">
        <f t="shared" si="19"/>
        <v>0</v>
      </c>
      <c r="I648" s="67">
        <v>0</v>
      </c>
      <c r="J648" s="68">
        <f t="shared" si="20"/>
        <v>0</v>
      </c>
      <c r="K648" s="64"/>
      <c r="L648" s="64" t="s">
        <v>349</v>
      </c>
    </row>
    <row r="649" spans="1:12" hidden="1" outlineLevel="2">
      <c r="A649" s="81">
        <v>3706320100</v>
      </c>
      <c r="B649" s="82" t="s">
        <v>942</v>
      </c>
      <c r="C649" s="69">
        <v>0</v>
      </c>
      <c r="D649" s="78"/>
      <c r="E649" s="69"/>
      <c r="G649" s="69">
        <f t="shared" si="19"/>
        <v>0</v>
      </c>
      <c r="I649" s="67">
        <v>0</v>
      </c>
      <c r="J649" s="68">
        <f t="shared" si="20"/>
        <v>0</v>
      </c>
      <c r="K649" s="64"/>
      <c r="L649" s="64" t="s">
        <v>349</v>
      </c>
    </row>
    <row r="650" spans="1:12" hidden="1" outlineLevel="2">
      <c r="A650" s="81">
        <v>3706400100</v>
      </c>
      <c r="B650" s="82" t="s">
        <v>943</v>
      </c>
      <c r="C650" s="69">
        <v>0</v>
      </c>
      <c r="D650" s="78"/>
      <c r="E650" s="69"/>
      <c r="G650" s="69">
        <f t="shared" si="19"/>
        <v>0</v>
      </c>
      <c r="I650" s="67">
        <v>0</v>
      </c>
      <c r="J650" s="68">
        <f t="shared" si="20"/>
        <v>0</v>
      </c>
      <c r="K650" s="90"/>
      <c r="L650" s="64" t="s">
        <v>349</v>
      </c>
    </row>
    <row r="651" spans="1:12" hidden="1" outlineLevel="2">
      <c r="A651" s="81">
        <v>3706999999</v>
      </c>
      <c r="B651" s="82" t="s">
        <v>944</v>
      </c>
      <c r="C651" s="69">
        <v>0</v>
      </c>
      <c r="D651" s="78"/>
      <c r="E651" s="69"/>
      <c r="G651" s="69">
        <f t="shared" si="19"/>
        <v>0</v>
      </c>
      <c r="I651" s="67">
        <v>0</v>
      </c>
      <c r="J651" s="68">
        <f t="shared" si="20"/>
        <v>0</v>
      </c>
      <c r="K651" s="90"/>
      <c r="L651" s="64" t="s">
        <v>349</v>
      </c>
    </row>
    <row r="652" spans="1:12" outlineLevel="1" collapsed="1">
      <c r="A652" s="65" t="s">
        <v>350</v>
      </c>
      <c r="B652" s="34" t="s">
        <v>5581</v>
      </c>
      <c r="C652" s="66">
        <f>SUM(C653:C660)</f>
        <v>0</v>
      </c>
      <c r="D652" s="78"/>
      <c r="E652" s="66"/>
      <c r="G652" s="66">
        <f t="shared" si="19"/>
        <v>0</v>
      </c>
      <c r="I652" s="67">
        <v>0</v>
      </c>
      <c r="J652" s="68">
        <f t="shared" si="20"/>
        <v>0</v>
      </c>
      <c r="K652" s="64"/>
      <c r="L652" s="64">
        <v>0</v>
      </c>
    </row>
    <row r="653" spans="1:12" hidden="1" outlineLevel="2">
      <c r="A653" s="81">
        <v>3806110010</v>
      </c>
      <c r="B653" s="82" t="s">
        <v>945</v>
      </c>
      <c r="C653" s="69">
        <v>0</v>
      </c>
      <c r="D653" s="78"/>
      <c r="E653" s="69"/>
      <c r="G653" s="69">
        <f t="shared" si="19"/>
        <v>0</v>
      </c>
      <c r="I653" s="67">
        <v>0</v>
      </c>
      <c r="J653" s="68">
        <f t="shared" si="20"/>
        <v>0</v>
      </c>
      <c r="K653" s="64"/>
      <c r="L653" s="64" t="s">
        <v>350</v>
      </c>
    </row>
    <row r="654" spans="1:12" hidden="1" outlineLevel="2">
      <c r="A654" s="81">
        <v>3806110017</v>
      </c>
      <c r="B654" s="82" t="s">
        <v>946</v>
      </c>
      <c r="C654" s="69">
        <v>0</v>
      </c>
      <c r="D654" s="78"/>
      <c r="E654" s="69"/>
      <c r="G654" s="69">
        <f t="shared" si="19"/>
        <v>0</v>
      </c>
      <c r="I654" s="67">
        <v>0</v>
      </c>
      <c r="J654" s="68">
        <f t="shared" si="20"/>
        <v>0</v>
      </c>
      <c r="K654" s="64"/>
      <c r="L654" s="64" t="s">
        <v>350</v>
      </c>
    </row>
    <row r="655" spans="1:12" hidden="1" outlineLevel="2">
      <c r="A655" s="81">
        <v>3806110020</v>
      </c>
      <c r="B655" s="82" t="s">
        <v>947</v>
      </c>
      <c r="C655" s="69">
        <v>0</v>
      </c>
      <c r="D655" s="78"/>
      <c r="E655" s="69"/>
      <c r="G655" s="69">
        <f t="shared" si="19"/>
        <v>0</v>
      </c>
      <c r="I655" s="67">
        <v>0</v>
      </c>
      <c r="J655" s="68">
        <f t="shared" si="20"/>
        <v>0</v>
      </c>
      <c r="K655" s="64"/>
      <c r="L655" s="64" t="s">
        <v>350</v>
      </c>
    </row>
    <row r="656" spans="1:12" hidden="1" outlineLevel="2">
      <c r="A656" s="81">
        <v>3806110030</v>
      </c>
      <c r="B656" s="82" t="s">
        <v>948</v>
      </c>
      <c r="C656" s="69">
        <v>0</v>
      </c>
      <c r="D656" s="78"/>
      <c r="E656" s="69"/>
      <c r="G656" s="69">
        <f t="shared" si="19"/>
        <v>0</v>
      </c>
      <c r="I656" s="67">
        <v>0</v>
      </c>
      <c r="J656" s="68">
        <f t="shared" si="20"/>
        <v>0</v>
      </c>
      <c r="K656" s="64"/>
      <c r="L656" s="64" t="s">
        <v>350</v>
      </c>
    </row>
    <row r="657" spans="1:12" hidden="1" outlineLevel="2">
      <c r="A657" s="81">
        <v>3806110040</v>
      </c>
      <c r="B657" s="82" t="s">
        <v>949</v>
      </c>
      <c r="C657" s="69">
        <v>0</v>
      </c>
      <c r="D657" s="78"/>
      <c r="E657" s="69"/>
      <c r="G657" s="69">
        <f t="shared" ref="G657:G722" si="21">C657+E657</f>
        <v>0</v>
      </c>
      <c r="I657" s="67">
        <v>0</v>
      </c>
      <c r="J657" s="68">
        <f t="shared" si="20"/>
        <v>0</v>
      </c>
      <c r="K657" s="64"/>
      <c r="L657" s="64" t="s">
        <v>350</v>
      </c>
    </row>
    <row r="658" spans="1:12" hidden="1" outlineLevel="2">
      <c r="A658" s="81">
        <v>3806110070</v>
      </c>
      <c r="B658" s="82" t="s">
        <v>946</v>
      </c>
      <c r="C658" s="69">
        <v>0</v>
      </c>
      <c r="D658" s="78"/>
      <c r="E658" s="69"/>
      <c r="G658" s="69">
        <f t="shared" si="21"/>
        <v>0</v>
      </c>
      <c r="I658" s="67">
        <v>0</v>
      </c>
      <c r="J658" s="68">
        <f t="shared" si="20"/>
        <v>0</v>
      </c>
      <c r="K658" s="64"/>
      <c r="L658" s="64" t="s">
        <v>350</v>
      </c>
    </row>
    <row r="659" spans="1:12" hidden="1" outlineLevel="2">
      <c r="A659" s="81">
        <v>3806120010</v>
      </c>
      <c r="B659" s="82" t="s">
        <v>950</v>
      </c>
      <c r="C659" s="69">
        <v>0</v>
      </c>
      <c r="D659" s="78"/>
      <c r="E659" s="69"/>
      <c r="G659" s="69">
        <f t="shared" si="21"/>
        <v>0</v>
      </c>
      <c r="I659" s="67">
        <v>0</v>
      </c>
      <c r="J659" s="68">
        <f t="shared" si="20"/>
        <v>0</v>
      </c>
      <c r="K659" s="64"/>
      <c r="L659" s="64" t="s">
        <v>350</v>
      </c>
    </row>
    <row r="660" spans="1:12" hidden="1" outlineLevel="2">
      <c r="A660" s="81">
        <v>3806120020</v>
      </c>
      <c r="B660" s="82" t="s">
        <v>951</v>
      </c>
      <c r="C660" s="69">
        <v>0</v>
      </c>
      <c r="D660" s="78"/>
      <c r="E660" s="69"/>
      <c r="G660" s="69">
        <f t="shared" si="21"/>
        <v>0</v>
      </c>
      <c r="I660" s="67">
        <v>0</v>
      </c>
      <c r="J660" s="68">
        <f t="shared" si="20"/>
        <v>0</v>
      </c>
      <c r="K660" s="64"/>
      <c r="L660" s="64" t="s">
        <v>350</v>
      </c>
    </row>
    <row r="661" spans="1:12" outlineLevel="1" collapsed="1">
      <c r="A661" s="65" t="s">
        <v>351</v>
      </c>
      <c r="B661" s="34" t="s">
        <v>5582</v>
      </c>
      <c r="C661" s="66">
        <f>SUM(C662:C671)</f>
        <v>0</v>
      </c>
      <c r="D661" s="78"/>
      <c r="E661" s="66"/>
      <c r="G661" s="66">
        <f t="shared" si="21"/>
        <v>0</v>
      </c>
      <c r="I661" s="67">
        <v>0</v>
      </c>
      <c r="J661" s="68">
        <f t="shared" si="20"/>
        <v>0</v>
      </c>
      <c r="K661" s="64"/>
      <c r="L661" s="64">
        <v>0</v>
      </c>
    </row>
    <row r="662" spans="1:12" hidden="1" outlineLevel="2">
      <c r="A662" s="81">
        <v>3802010010</v>
      </c>
      <c r="B662" s="82" t="s">
        <v>952</v>
      </c>
      <c r="C662" s="69">
        <v>0</v>
      </c>
      <c r="D662" s="78"/>
      <c r="E662" s="69"/>
      <c r="G662" s="69">
        <f t="shared" si="21"/>
        <v>0</v>
      </c>
      <c r="I662" s="67">
        <v>0</v>
      </c>
      <c r="J662" s="68">
        <f t="shared" si="20"/>
        <v>0</v>
      </c>
      <c r="K662" s="64"/>
      <c r="L662" s="64" t="s">
        <v>351</v>
      </c>
    </row>
    <row r="663" spans="1:12" hidden="1" outlineLevel="2">
      <c r="A663" s="81">
        <v>3802010020</v>
      </c>
      <c r="B663" s="82" t="s">
        <v>953</v>
      </c>
      <c r="C663" s="69">
        <v>0</v>
      </c>
      <c r="D663" s="78"/>
      <c r="E663" s="69"/>
      <c r="G663" s="69">
        <f t="shared" si="21"/>
        <v>0</v>
      </c>
      <c r="I663" s="67">
        <v>0</v>
      </c>
      <c r="J663" s="68">
        <f t="shared" si="20"/>
        <v>0</v>
      </c>
      <c r="K663" s="64"/>
      <c r="L663" s="64" t="s">
        <v>351</v>
      </c>
    </row>
    <row r="664" spans="1:12" hidden="1" outlineLevel="2">
      <c r="A664" s="81">
        <v>3802020010</v>
      </c>
      <c r="B664" s="82" t="s">
        <v>954</v>
      </c>
      <c r="C664" s="69">
        <v>0</v>
      </c>
      <c r="D664" s="78"/>
      <c r="E664" s="69"/>
      <c r="G664" s="69">
        <f t="shared" si="21"/>
        <v>0</v>
      </c>
      <c r="I664" s="67">
        <v>0</v>
      </c>
      <c r="J664" s="68">
        <f t="shared" si="20"/>
        <v>0</v>
      </c>
      <c r="K664" s="64"/>
      <c r="L664" s="64" t="s">
        <v>351</v>
      </c>
    </row>
    <row r="665" spans="1:12" hidden="1" outlineLevel="2">
      <c r="A665" s="81">
        <v>3802020020</v>
      </c>
      <c r="B665" s="82" t="s">
        <v>955</v>
      </c>
      <c r="C665" s="69">
        <v>0</v>
      </c>
      <c r="D665" s="78"/>
      <c r="E665" s="69"/>
      <c r="G665" s="69">
        <f t="shared" si="21"/>
        <v>0</v>
      </c>
      <c r="I665" s="67">
        <v>0</v>
      </c>
      <c r="J665" s="68">
        <f t="shared" si="20"/>
        <v>0</v>
      </c>
      <c r="K665" s="64"/>
      <c r="L665" s="64" t="s">
        <v>351</v>
      </c>
    </row>
    <row r="666" spans="1:12" hidden="1" outlineLevel="2">
      <c r="A666" s="81">
        <v>3802020030</v>
      </c>
      <c r="B666" s="82" t="s">
        <v>956</v>
      </c>
      <c r="C666" s="69">
        <v>0</v>
      </c>
      <c r="D666" s="78"/>
      <c r="E666" s="69"/>
      <c r="G666" s="69">
        <f t="shared" si="21"/>
        <v>0</v>
      </c>
      <c r="I666" s="67">
        <v>0</v>
      </c>
      <c r="J666" s="68">
        <f t="shared" si="20"/>
        <v>0</v>
      </c>
      <c r="K666" s="64"/>
      <c r="L666" s="64" t="s">
        <v>351</v>
      </c>
    </row>
    <row r="667" spans="1:12" hidden="1" outlineLevel="2">
      <c r="A667" s="81">
        <v>3806200010</v>
      </c>
      <c r="B667" s="82" t="s">
        <v>957</v>
      </c>
      <c r="C667" s="69">
        <v>0</v>
      </c>
      <c r="D667" s="78"/>
      <c r="E667" s="69"/>
      <c r="G667" s="69">
        <f t="shared" si="21"/>
        <v>0</v>
      </c>
      <c r="I667" s="67">
        <v>0</v>
      </c>
      <c r="J667" s="68">
        <f t="shared" si="20"/>
        <v>0</v>
      </c>
      <c r="K667" s="64"/>
      <c r="L667" s="64" t="s">
        <v>351</v>
      </c>
    </row>
    <row r="668" spans="1:12" hidden="1" outlineLevel="2">
      <c r="A668" s="81">
        <v>3806300010</v>
      </c>
      <c r="B668" s="82" t="s">
        <v>958</v>
      </c>
      <c r="C668" s="69">
        <v>-591957.05000000005</v>
      </c>
      <c r="D668" s="78"/>
      <c r="E668" s="69"/>
      <c r="G668" s="69">
        <f t="shared" si="21"/>
        <v>-591957.05000000005</v>
      </c>
      <c r="I668" s="67">
        <v>0</v>
      </c>
      <c r="J668" s="68">
        <f t="shared" si="20"/>
        <v>591957.05000000005</v>
      </c>
      <c r="K668" s="64"/>
      <c r="L668" s="64" t="s">
        <v>351</v>
      </c>
    </row>
    <row r="669" spans="1:12" hidden="1" outlineLevel="2">
      <c r="A669" s="81">
        <v>3806400010</v>
      </c>
      <c r="B669" s="82" t="s">
        <v>959</v>
      </c>
      <c r="C669" s="69">
        <v>-55548.86</v>
      </c>
      <c r="D669" s="78"/>
      <c r="E669" s="69"/>
      <c r="G669" s="69">
        <f t="shared" si="21"/>
        <v>-55548.86</v>
      </c>
      <c r="I669" s="67">
        <v>0</v>
      </c>
      <c r="J669" s="68">
        <f t="shared" si="20"/>
        <v>55548.86</v>
      </c>
      <c r="K669" s="64"/>
      <c r="L669" s="64" t="s">
        <v>351</v>
      </c>
    </row>
    <row r="670" spans="1:12" hidden="1" outlineLevel="2">
      <c r="A670" s="81">
        <v>3890000020</v>
      </c>
      <c r="B670" s="82" t="s">
        <v>960</v>
      </c>
      <c r="C670" s="69">
        <v>0</v>
      </c>
      <c r="D670" s="78"/>
      <c r="E670" s="69"/>
      <c r="G670" s="69">
        <f t="shared" si="21"/>
        <v>0</v>
      </c>
      <c r="I670" s="67">
        <v>0</v>
      </c>
      <c r="J670" s="68">
        <f t="shared" si="20"/>
        <v>0</v>
      </c>
      <c r="K670" s="64"/>
      <c r="L670" s="64" t="s">
        <v>351</v>
      </c>
    </row>
    <row r="671" spans="1:12" hidden="1" outlineLevel="2">
      <c r="A671" s="81">
        <v>3890000060</v>
      </c>
      <c r="B671" s="82" t="s">
        <v>961</v>
      </c>
      <c r="C671" s="69">
        <v>647505.91</v>
      </c>
      <c r="D671" s="78"/>
      <c r="E671" s="69"/>
      <c r="G671" s="69">
        <f t="shared" si="21"/>
        <v>647505.91</v>
      </c>
      <c r="I671" s="67">
        <v>0</v>
      </c>
      <c r="J671" s="68">
        <f t="shared" si="20"/>
        <v>-647505.91</v>
      </c>
      <c r="K671" s="64"/>
      <c r="L671" s="64" t="s">
        <v>351</v>
      </c>
    </row>
    <row r="672" spans="1:12" outlineLevel="1" collapsed="1">
      <c r="A672" s="65" t="s">
        <v>352</v>
      </c>
      <c r="B672" s="34" t="s">
        <v>5583</v>
      </c>
      <c r="C672" s="66">
        <f>SUM(C673)</f>
        <v>0</v>
      </c>
      <c r="D672" s="78"/>
      <c r="E672" s="66"/>
      <c r="G672" s="66">
        <f t="shared" si="21"/>
        <v>0</v>
      </c>
      <c r="I672" s="67">
        <v>0</v>
      </c>
      <c r="J672" s="68">
        <f t="shared" si="20"/>
        <v>0</v>
      </c>
      <c r="K672" s="64"/>
      <c r="L672" s="64">
        <v>0</v>
      </c>
    </row>
    <row r="673" spans="1:12" hidden="1" outlineLevel="2">
      <c r="A673" s="81">
        <v>3920000010</v>
      </c>
      <c r="B673" s="82" t="s">
        <v>962</v>
      </c>
      <c r="C673" s="69">
        <v>0</v>
      </c>
      <c r="D673" s="78"/>
      <c r="E673" s="69"/>
      <c r="G673" s="69">
        <f t="shared" si="21"/>
        <v>0</v>
      </c>
      <c r="I673" s="67">
        <v>0</v>
      </c>
      <c r="J673" s="68">
        <f t="shared" si="20"/>
        <v>0</v>
      </c>
      <c r="K673" s="64"/>
      <c r="L673" s="64" t="s">
        <v>352</v>
      </c>
    </row>
    <row r="674" spans="1:12" outlineLevel="1" collapsed="1">
      <c r="A674" s="65" t="s">
        <v>353</v>
      </c>
      <c r="B674" s="34" t="s">
        <v>5584</v>
      </c>
      <c r="C674" s="66">
        <f>SUM(C675)</f>
        <v>-164203.81</v>
      </c>
      <c r="D674" s="78"/>
      <c r="G674" s="66">
        <f t="shared" si="21"/>
        <v>-164203.81</v>
      </c>
      <c r="I674" s="67">
        <v>-164203.81</v>
      </c>
      <c r="J674" s="68">
        <f t="shared" si="20"/>
        <v>0</v>
      </c>
      <c r="K674" s="64"/>
      <c r="L674" s="64">
        <v>0</v>
      </c>
    </row>
    <row r="675" spans="1:12" hidden="1" outlineLevel="2">
      <c r="A675" s="81">
        <v>3960000010</v>
      </c>
      <c r="B675" s="82" t="s">
        <v>963</v>
      </c>
      <c r="C675" s="69">
        <v>-164203.81</v>
      </c>
      <c r="D675" s="78"/>
      <c r="E675" s="69"/>
      <c r="G675" s="69">
        <f t="shared" si="21"/>
        <v>-164203.81</v>
      </c>
      <c r="I675" s="67">
        <v>0</v>
      </c>
      <c r="J675" s="68">
        <f t="shared" si="20"/>
        <v>164203.81</v>
      </c>
      <c r="K675" s="64"/>
      <c r="L675" s="64" t="s">
        <v>353</v>
      </c>
    </row>
    <row r="676" spans="1:12" outlineLevel="1" collapsed="1">
      <c r="A676" s="34"/>
      <c r="B676" s="34"/>
      <c r="D676" s="78"/>
      <c r="I676" s="67"/>
      <c r="J676" s="68"/>
      <c r="K676" s="64"/>
      <c r="L676" s="64"/>
    </row>
    <row r="677" spans="1:12" s="72" customFormat="1">
      <c r="A677" s="31" t="s">
        <v>2</v>
      </c>
      <c r="B677" s="34"/>
      <c r="C677" s="70">
        <f>C381+C573+C575+C577+C579+C581+C583+C585+C587+C589+C594+C600+C602+C604+C606+C611+C615+C620+C627+C632+C634+C636+C643+C652+C661+C672+C674</f>
        <v>18377313.220001053</v>
      </c>
      <c r="D677" s="78"/>
      <c r="E677" s="70"/>
      <c r="F677" s="71"/>
      <c r="G677" s="70">
        <f t="shared" si="21"/>
        <v>18377313.220001053</v>
      </c>
      <c r="I677" s="67"/>
      <c r="J677" s="68"/>
      <c r="K677" s="64"/>
      <c r="L677" s="64">
        <v>0</v>
      </c>
    </row>
    <row r="678" spans="1:12" outlineLevel="1">
      <c r="A678" s="65" t="s">
        <v>354</v>
      </c>
      <c r="B678" s="34" t="s">
        <v>5585</v>
      </c>
      <c r="C678" s="66">
        <f>SUM(C679)</f>
        <v>0</v>
      </c>
      <c r="D678" s="78"/>
      <c r="E678" s="66"/>
      <c r="G678" s="66">
        <f t="shared" si="21"/>
        <v>0</v>
      </c>
      <c r="I678" s="67">
        <v>0</v>
      </c>
      <c r="J678" s="68">
        <f t="shared" si="20"/>
        <v>0</v>
      </c>
      <c r="K678" s="64"/>
      <c r="L678" s="64">
        <v>0</v>
      </c>
    </row>
    <row r="679" spans="1:12" hidden="1" outlineLevel="2">
      <c r="A679" s="30">
        <v>2111110200</v>
      </c>
      <c r="B679" s="44" t="s">
        <v>964</v>
      </c>
      <c r="C679" s="69">
        <v>0</v>
      </c>
      <c r="D679" s="78"/>
      <c r="E679" s="69"/>
      <c r="G679" s="69">
        <f t="shared" si="21"/>
        <v>0</v>
      </c>
      <c r="I679" s="67">
        <v>0</v>
      </c>
      <c r="J679" s="68">
        <f t="shared" si="20"/>
        <v>0</v>
      </c>
      <c r="K679" s="64"/>
      <c r="L679" s="64" t="s">
        <v>354</v>
      </c>
    </row>
    <row r="680" spans="1:12" outlineLevel="1" collapsed="1">
      <c r="A680" s="65" t="s">
        <v>355</v>
      </c>
      <c r="B680" s="34" t="s">
        <v>5586</v>
      </c>
      <c r="C680" s="66">
        <f>SUM(C681)</f>
        <v>185.38</v>
      </c>
      <c r="D680" s="78"/>
      <c r="E680" s="66"/>
      <c r="G680" s="66">
        <f t="shared" si="21"/>
        <v>185.38</v>
      </c>
      <c r="I680" s="67">
        <v>185.38</v>
      </c>
      <c r="J680" s="68">
        <f t="shared" si="20"/>
        <v>0</v>
      </c>
      <c r="K680" s="64"/>
      <c r="L680" s="64">
        <v>0</v>
      </c>
    </row>
    <row r="681" spans="1:12" hidden="1" outlineLevel="2">
      <c r="A681" s="30">
        <v>2111110300</v>
      </c>
      <c r="B681" s="44" t="s">
        <v>965</v>
      </c>
      <c r="C681" s="69">
        <v>185.38</v>
      </c>
      <c r="D681" s="78"/>
      <c r="E681" s="69"/>
      <c r="G681" s="69">
        <f t="shared" si="21"/>
        <v>185.38</v>
      </c>
      <c r="I681" s="67">
        <v>0</v>
      </c>
      <c r="J681" s="68">
        <f t="shared" si="20"/>
        <v>-185.38</v>
      </c>
      <c r="K681" s="64"/>
      <c r="L681" s="64" t="s">
        <v>355</v>
      </c>
    </row>
    <row r="682" spans="1:12" outlineLevel="1" collapsed="1">
      <c r="A682" s="65" t="s">
        <v>356</v>
      </c>
      <c r="B682" s="34" t="s">
        <v>5587</v>
      </c>
      <c r="C682" s="66">
        <f>SUM(C683)</f>
        <v>18794.07</v>
      </c>
      <c r="D682" s="78"/>
      <c r="E682" s="66"/>
      <c r="G682" s="66">
        <f t="shared" si="21"/>
        <v>18794.07</v>
      </c>
      <c r="I682" s="67">
        <v>18794.07</v>
      </c>
      <c r="J682" s="68">
        <f t="shared" si="20"/>
        <v>0</v>
      </c>
      <c r="K682" s="64"/>
      <c r="L682" s="64">
        <v>0</v>
      </c>
    </row>
    <row r="683" spans="1:12" hidden="1" outlineLevel="2">
      <c r="A683" s="30">
        <v>2111110400</v>
      </c>
      <c r="B683" s="44" t="s">
        <v>966</v>
      </c>
      <c r="C683" s="69">
        <v>18794.07</v>
      </c>
      <c r="D683" s="78"/>
      <c r="E683" s="69"/>
      <c r="G683" s="69">
        <f t="shared" si="21"/>
        <v>18794.07</v>
      </c>
      <c r="I683" s="67">
        <v>0</v>
      </c>
      <c r="J683" s="68">
        <f t="shared" si="20"/>
        <v>-18794.07</v>
      </c>
      <c r="K683" s="64"/>
      <c r="L683" s="64" t="s">
        <v>356</v>
      </c>
    </row>
    <row r="684" spans="1:12" outlineLevel="1" collapsed="1">
      <c r="A684" s="65" t="s">
        <v>357</v>
      </c>
      <c r="B684" s="34" t="s">
        <v>5588</v>
      </c>
      <c r="C684" s="66">
        <f>SUM(C685:C687)</f>
        <v>-3280.52</v>
      </c>
      <c r="D684" s="78"/>
      <c r="E684" s="66"/>
      <c r="G684" s="66">
        <f t="shared" si="21"/>
        <v>-3280.52</v>
      </c>
      <c r="I684" s="67">
        <v>-3280.52</v>
      </c>
      <c r="J684" s="68">
        <f t="shared" si="20"/>
        <v>0</v>
      </c>
      <c r="K684" s="64"/>
      <c r="L684" s="64">
        <v>0</v>
      </c>
    </row>
    <row r="685" spans="1:12" hidden="1" outlineLevel="2">
      <c r="A685" s="30">
        <v>2111110500</v>
      </c>
      <c r="B685" s="44" t="s">
        <v>967</v>
      </c>
      <c r="C685" s="69">
        <v>-3280.52</v>
      </c>
      <c r="D685" s="78"/>
      <c r="E685" s="69"/>
      <c r="G685" s="69">
        <f t="shared" si="21"/>
        <v>-3280.52</v>
      </c>
      <c r="I685" s="67">
        <v>0</v>
      </c>
      <c r="J685" s="68">
        <f t="shared" si="20"/>
        <v>3280.52</v>
      </c>
      <c r="K685" s="64"/>
      <c r="L685" s="64" t="s">
        <v>357</v>
      </c>
    </row>
    <row r="686" spans="1:12" hidden="1" outlineLevel="2">
      <c r="A686" s="30">
        <v>2111120000</v>
      </c>
      <c r="B686" s="44" t="s">
        <v>968</v>
      </c>
      <c r="C686" s="69">
        <v>0</v>
      </c>
      <c r="D686" s="78"/>
      <c r="E686" s="69"/>
      <c r="G686" s="69">
        <f t="shared" si="21"/>
        <v>0</v>
      </c>
      <c r="I686" s="67">
        <v>0</v>
      </c>
      <c r="J686" s="68">
        <f t="shared" si="20"/>
        <v>0</v>
      </c>
      <c r="K686" s="64"/>
      <c r="L686" s="64" t="s">
        <v>411</v>
      </c>
    </row>
    <row r="687" spans="1:12" hidden="1" outlineLevel="2">
      <c r="A687" s="30">
        <v>2111130000</v>
      </c>
      <c r="B687" s="44" t="s">
        <v>969</v>
      </c>
      <c r="C687" s="69">
        <v>0</v>
      </c>
      <c r="D687" s="78"/>
      <c r="E687" s="69"/>
      <c r="G687" s="69">
        <f t="shared" si="21"/>
        <v>0</v>
      </c>
      <c r="I687" s="67">
        <v>0</v>
      </c>
      <c r="J687" s="68">
        <f t="shared" si="20"/>
        <v>0</v>
      </c>
      <c r="K687" s="64"/>
      <c r="L687" s="64" t="s">
        <v>411</v>
      </c>
    </row>
    <row r="688" spans="1:12" outlineLevel="1" collapsed="1">
      <c r="A688" s="65" t="s">
        <v>358</v>
      </c>
      <c r="B688" s="34" t="s">
        <v>5589</v>
      </c>
      <c r="C688" s="66">
        <f>SUM(C689:C700)</f>
        <v>345056.43999999901</v>
      </c>
      <c r="D688" s="78"/>
      <c r="E688" s="66"/>
      <c r="G688" s="66">
        <f t="shared" si="21"/>
        <v>345056.43999999901</v>
      </c>
      <c r="I688" s="67">
        <v>345056.44</v>
      </c>
      <c r="J688" s="68">
        <f t="shared" si="20"/>
        <v>9.8953023552894592E-10</v>
      </c>
      <c r="K688" s="64"/>
      <c r="L688" s="64">
        <v>0</v>
      </c>
    </row>
    <row r="689" spans="1:12" hidden="1" outlineLevel="2">
      <c r="A689" s="30">
        <v>2111110000</v>
      </c>
      <c r="B689" s="44" t="s">
        <v>970</v>
      </c>
      <c r="C689" s="69">
        <v>169.88999999999899</v>
      </c>
      <c r="D689" s="78"/>
      <c r="E689" s="69"/>
      <c r="G689" s="69">
        <f t="shared" si="21"/>
        <v>169.88999999999899</v>
      </c>
      <c r="I689" s="67">
        <v>0</v>
      </c>
      <c r="J689" s="68">
        <f t="shared" si="20"/>
        <v>-169.88999999999899</v>
      </c>
      <c r="K689" s="64"/>
      <c r="L689" s="64" t="s">
        <v>358</v>
      </c>
    </row>
    <row r="690" spans="1:12" hidden="1" outlineLevel="2">
      <c r="A690" s="30">
        <v>2111110800</v>
      </c>
      <c r="B690" s="44" t="s">
        <v>971</v>
      </c>
      <c r="C690" s="69">
        <v>301137.97999999899</v>
      </c>
      <c r="D690" s="78"/>
      <c r="E690" s="69"/>
      <c r="G690" s="69">
        <f t="shared" si="21"/>
        <v>301137.97999999899</v>
      </c>
      <c r="I690" s="67">
        <v>0</v>
      </c>
      <c r="J690" s="68">
        <f t="shared" si="20"/>
        <v>-301137.97999999899</v>
      </c>
      <c r="K690" s="64"/>
      <c r="L690" s="64" t="s">
        <v>358</v>
      </c>
    </row>
    <row r="691" spans="1:12" hidden="1" outlineLevel="2">
      <c r="A691" s="30">
        <v>2111110900</v>
      </c>
      <c r="B691" s="44" t="s">
        <v>972</v>
      </c>
      <c r="C691" s="69">
        <v>2683.8099999999899</v>
      </c>
      <c r="D691" s="78"/>
      <c r="E691" s="69"/>
      <c r="G691" s="69">
        <f t="shared" si="21"/>
        <v>2683.8099999999899</v>
      </c>
      <c r="I691" s="67">
        <v>0</v>
      </c>
      <c r="J691" s="68">
        <f t="shared" si="20"/>
        <v>-2683.8099999999899</v>
      </c>
      <c r="K691" s="64"/>
      <c r="L691" s="64" t="s">
        <v>358</v>
      </c>
    </row>
    <row r="692" spans="1:12" hidden="1" outlineLevel="2">
      <c r="A692" s="30">
        <v>2111111100</v>
      </c>
      <c r="B692" s="44" t="s">
        <v>973</v>
      </c>
      <c r="C692" s="69">
        <v>0</v>
      </c>
      <c r="D692" s="78"/>
      <c r="E692" s="69"/>
      <c r="G692" s="69">
        <f t="shared" si="21"/>
        <v>0</v>
      </c>
      <c r="I692" s="67">
        <v>0</v>
      </c>
      <c r="J692" s="68">
        <f t="shared" si="20"/>
        <v>0</v>
      </c>
      <c r="K692" s="64"/>
      <c r="L692" s="64" t="s">
        <v>358</v>
      </c>
    </row>
    <row r="693" spans="1:12" hidden="1" outlineLevel="2">
      <c r="A693" s="30">
        <v>2111111200</v>
      </c>
      <c r="B693" s="44" t="s">
        <v>974</v>
      </c>
      <c r="C693" s="69">
        <v>0</v>
      </c>
      <c r="D693" s="78"/>
      <c r="E693" s="69"/>
      <c r="G693" s="69">
        <f t="shared" si="21"/>
        <v>0</v>
      </c>
      <c r="I693" s="67">
        <v>0</v>
      </c>
      <c r="J693" s="68">
        <f t="shared" ref="J693:J741" si="22">I693-G693</f>
        <v>0</v>
      </c>
      <c r="K693" s="64"/>
      <c r="L693" s="64" t="s">
        <v>358</v>
      </c>
    </row>
    <row r="694" spans="1:12" hidden="1" outlineLevel="2">
      <c r="A694" s="30">
        <v>2111111300</v>
      </c>
      <c r="B694" s="44" t="s">
        <v>975</v>
      </c>
      <c r="C694" s="69">
        <v>6.0999999999999899</v>
      </c>
      <c r="D694" s="78"/>
      <c r="E694" s="69"/>
      <c r="G694" s="69">
        <f t="shared" si="21"/>
        <v>6.0999999999999899</v>
      </c>
      <c r="I694" s="67">
        <v>0</v>
      </c>
      <c r="J694" s="68">
        <f t="shared" si="22"/>
        <v>-6.0999999999999899</v>
      </c>
      <c r="K694" s="64"/>
      <c r="L694" s="64" t="s">
        <v>358</v>
      </c>
    </row>
    <row r="695" spans="1:12" hidden="1" outlineLevel="2">
      <c r="A695" s="30">
        <v>2111111500</v>
      </c>
      <c r="B695" s="44" t="s">
        <v>976</v>
      </c>
      <c r="C695" s="69">
        <v>33.520000000000003</v>
      </c>
      <c r="D695" s="78"/>
      <c r="E695" s="69"/>
      <c r="G695" s="69">
        <f t="shared" si="21"/>
        <v>33.520000000000003</v>
      </c>
      <c r="I695" s="67">
        <v>0</v>
      </c>
      <c r="J695" s="68">
        <f t="shared" si="22"/>
        <v>-33.520000000000003</v>
      </c>
      <c r="K695" s="64"/>
      <c r="L695" s="64" t="s">
        <v>358</v>
      </c>
    </row>
    <row r="696" spans="1:12" hidden="1" outlineLevel="2">
      <c r="A696" s="30">
        <v>2111111600</v>
      </c>
      <c r="B696" s="44" t="s">
        <v>977</v>
      </c>
      <c r="C696" s="69">
        <v>33808.300000000003</v>
      </c>
      <c r="D696" s="78"/>
      <c r="E696" s="69"/>
      <c r="G696" s="69">
        <f t="shared" si="21"/>
        <v>33808.300000000003</v>
      </c>
      <c r="I696" s="67">
        <v>0</v>
      </c>
      <c r="J696" s="68">
        <f t="shared" si="22"/>
        <v>-33808.300000000003</v>
      </c>
      <c r="K696" s="64"/>
      <c r="L696" s="64" t="s">
        <v>358</v>
      </c>
    </row>
    <row r="697" spans="1:12" hidden="1" outlineLevel="2">
      <c r="A697" s="30">
        <v>2111111700</v>
      </c>
      <c r="B697" s="44" t="s">
        <v>978</v>
      </c>
      <c r="C697" s="69">
        <v>7216.84</v>
      </c>
      <c r="D697" s="78"/>
      <c r="E697" s="69"/>
      <c r="G697" s="69">
        <f t="shared" si="21"/>
        <v>7216.84</v>
      </c>
      <c r="I697" s="67">
        <v>0</v>
      </c>
      <c r="J697" s="68">
        <f t="shared" si="22"/>
        <v>-7216.84</v>
      </c>
      <c r="K697" s="64"/>
      <c r="L697" s="64" t="s">
        <v>358</v>
      </c>
    </row>
    <row r="698" spans="1:12" hidden="1" outlineLevel="2">
      <c r="A698" s="30">
        <v>2111111800</v>
      </c>
      <c r="B698" s="44" t="s">
        <v>979</v>
      </c>
      <c r="C698" s="69">
        <v>0</v>
      </c>
      <c r="D698" s="78"/>
      <c r="E698" s="69"/>
      <c r="G698" s="69">
        <f t="shared" si="21"/>
        <v>0</v>
      </c>
      <c r="I698" s="67">
        <v>0</v>
      </c>
      <c r="J698" s="68">
        <f t="shared" si="22"/>
        <v>0</v>
      </c>
      <c r="K698" s="64"/>
      <c r="L698" s="64" t="s">
        <v>358</v>
      </c>
    </row>
    <row r="699" spans="1:12" hidden="1" outlineLevel="2">
      <c r="A699" s="30">
        <v>2111111900</v>
      </c>
      <c r="B699" s="44" t="s">
        <v>980</v>
      </c>
      <c r="C699" s="69">
        <v>0</v>
      </c>
      <c r="D699" s="78"/>
      <c r="E699" s="69"/>
      <c r="G699" s="69">
        <f t="shared" si="21"/>
        <v>0</v>
      </c>
      <c r="I699" s="67">
        <v>0</v>
      </c>
      <c r="J699" s="68">
        <f t="shared" si="22"/>
        <v>0</v>
      </c>
      <c r="K699" s="64"/>
      <c r="L699" s="64" t="s">
        <v>358</v>
      </c>
    </row>
    <row r="700" spans="1:12" hidden="1" outlineLevel="2">
      <c r="A700" s="30">
        <v>2111112400</v>
      </c>
      <c r="B700" s="44" t="s">
        <v>981</v>
      </c>
      <c r="C700" s="69">
        <v>0</v>
      </c>
      <c r="D700" s="78"/>
      <c r="E700" s="69"/>
      <c r="G700" s="69">
        <f t="shared" si="21"/>
        <v>0</v>
      </c>
      <c r="I700" s="67">
        <v>0</v>
      </c>
      <c r="J700" s="68">
        <f t="shared" si="22"/>
        <v>0</v>
      </c>
      <c r="K700" s="64"/>
      <c r="L700" s="64" t="s">
        <v>358</v>
      </c>
    </row>
    <row r="701" spans="1:12" outlineLevel="1" collapsed="1">
      <c r="A701" s="65" t="s">
        <v>359</v>
      </c>
      <c r="B701" s="34" t="s">
        <v>5590</v>
      </c>
      <c r="C701" s="66">
        <f>SUM(C702)</f>
        <v>0</v>
      </c>
      <c r="D701" s="78"/>
      <c r="E701" s="66"/>
      <c r="G701" s="66">
        <f t="shared" si="21"/>
        <v>0</v>
      </c>
      <c r="I701" s="67">
        <v>0</v>
      </c>
      <c r="J701" s="68">
        <f t="shared" si="22"/>
        <v>0</v>
      </c>
      <c r="K701" s="64"/>
      <c r="L701" s="64">
        <v>0</v>
      </c>
    </row>
    <row r="702" spans="1:12" hidden="1" outlineLevel="2">
      <c r="A702" s="30">
        <v>2111210200</v>
      </c>
      <c r="B702" s="44" t="s">
        <v>982</v>
      </c>
      <c r="C702" s="69">
        <v>0</v>
      </c>
      <c r="D702" s="78"/>
      <c r="E702" s="69"/>
      <c r="G702" s="69">
        <f t="shared" si="21"/>
        <v>0</v>
      </c>
      <c r="I702" s="67">
        <v>0</v>
      </c>
      <c r="J702" s="68">
        <f t="shared" si="22"/>
        <v>0</v>
      </c>
      <c r="K702" s="64"/>
      <c r="L702" s="64" t="s">
        <v>359</v>
      </c>
    </row>
    <row r="703" spans="1:12" outlineLevel="1" collapsed="1">
      <c r="A703" s="65" t="s">
        <v>360</v>
      </c>
      <c r="B703" s="34" t="s">
        <v>5591</v>
      </c>
      <c r="C703" s="66">
        <f>SUM(C704)</f>
        <v>31984.240000000002</v>
      </c>
      <c r="D703" s="78"/>
      <c r="E703" s="66"/>
      <c r="G703" s="66">
        <f t="shared" si="21"/>
        <v>31984.240000000002</v>
      </c>
      <c r="I703" s="67">
        <v>31984.240000000002</v>
      </c>
      <c r="J703" s="68">
        <f t="shared" si="22"/>
        <v>0</v>
      </c>
      <c r="K703" s="64"/>
      <c r="L703" s="64">
        <v>0</v>
      </c>
    </row>
    <row r="704" spans="1:12" hidden="1" outlineLevel="2">
      <c r="A704" s="81">
        <v>2111210300</v>
      </c>
      <c r="B704" s="82" t="s">
        <v>983</v>
      </c>
      <c r="C704" s="69">
        <v>31984.240000000002</v>
      </c>
      <c r="D704" s="78"/>
      <c r="E704" s="66"/>
      <c r="G704" s="69">
        <f t="shared" si="21"/>
        <v>31984.240000000002</v>
      </c>
      <c r="I704" s="67">
        <v>0</v>
      </c>
      <c r="J704" s="68">
        <f t="shared" si="22"/>
        <v>-31984.240000000002</v>
      </c>
      <c r="K704" s="64"/>
      <c r="L704" s="64" t="s">
        <v>360</v>
      </c>
    </row>
    <row r="705" spans="1:12" outlineLevel="1" collapsed="1">
      <c r="A705" s="65" t="s">
        <v>361</v>
      </c>
      <c r="B705" s="34" t="s">
        <v>5592</v>
      </c>
      <c r="C705" s="66">
        <f>SUM(C706)</f>
        <v>2816.96</v>
      </c>
      <c r="D705" s="78"/>
      <c r="E705" s="66"/>
      <c r="G705" s="66">
        <f t="shared" si="21"/>
        <v>2816.96</v>
      </c>
      <c r="I705" s="67">
        <v>2816.96</v>
      </c>
      <c r="J705" s="68">
        <f t="shared" si="22"/>
        <v>0</v>
      </c>
      <c r="K705" s="64"/>
      <c r="L705" s="64">
        <v>0</v>
      </c>
    </row>
    <row r="706" spans="1:12" hidden="1" outlineLevel="2">
      <c r="A706" s="81">
        <v>2111210400</v>
      </c>
      <c r="B706" s="82" t="s">
        <v>984</v>
      </c>
      <c r="C706" s="69">
        <v>2816.96</v>
      </c>
      <c r="D706" s="78"/>
      <c r="E706" s="66"/>
      <c r="G706" s="69">
        <f t="shared" si="21"/>
        <v>2816.96</v>
      </c>
      <c r="I706" s="67">
        <v>0</v>
      </c>
      <c r="J706" s="68">
        <f t="shared" si="22"/>
        <v>-2816.96</v>
      </c>
      <c r="K706" s="64"/>
      <c r="L706" s="64" t="s">
        <v>361</v>
      </c>
    </row>
    <row r="707" spans="1:12" outlineLevel="1" collapsed="1">
      <c r="A707" s="65" t="s">
        <v>362</v>
      </c>
      <c r="B707" s="34" t="s">
        <v>5593</v>
      </c>
      <c r="C707" s="66">
        <f>SUM(C708)</f>
        <v>0</v>
      </c>
      <c r="D707" s="78"/>
      <c r="E707" s="66"/>
      <c r="G707" s="66">
        <f t="shared" si="21"/>
        <v>0</v>
      </c>
      <c r="I707" s="67">
        <v>-0.39999999999417901</v>
      </c>
      <c r="J707" s="68">
        <f t="shared" si="22"/>
        <v>-0.39999999999417901</v>
      </c>
      <c r="K707" s="64"/>
      <c r="L707" s="64">
        <v>0</v>
      </c>
    </row>
    <row r="708" spans="1:12" hidden="1" outlineLevel="2">
      <c r="A708" s="81">
        <v>2111210500</v>
      </c>
      <c r="B708" s="82" t="s">
        <v>985</v>
      </c>
      <c r="C708" s="69">
        <v>0</v>
      </c>
      <c r="D708" s="78"/>
      <c r="E708" s="66"/>
      <c r="G708" s="69">
        <f t="shared" si="21"/>
        <v>0</v>
      </c>
      <c r="I708" s="67">
        <v>0</v>
      </c>
      <c r="J708" s="68">
        <f t="shared" si="22"/>
        <v>0</v>
      </c>
      <c r="K708" s="64"/>
      <c r="L708" s="64" t="s">
        <v>362</v>
      </c>
    </row>
    <row r="709" spans="1:12" outlineLevel="1" collapsed="1">
      <c r="A709" s="79" t="s">
        <v>363</v>
      </c>
      <c r="B709" s="34" t="s">
        <v>5594</v>
      </c>
      <c r="C709" s="80">
        <f>SUM(C710:C711)</f>
        <v>5157292.17</v>
      </c>
      <c r="D709" s="78"/>
      <c r="E709" s="66"/>
      <c r="G709" s="66">
        <f t="shared" si="21"/>
        <v>5157292.17</v>
      </c>
      <c r="I709" s="67">
        <v>5157292.0199999996</v>
      </c>
      <c r="J709" s="68">
        <f t="shared" si="22"/>
        <v>-0.15000000037252903</v>
      </c>
      <c r="K709" s="64"/>
      <c r="L709" s="64">
        <v>0</v>
      </c>
    </row>
    <row r="710" spans="1:12" outlineLevel="2">
      <c r="A710" s="81">
        <v>2111210600</v>
      </c>
      <c r="B710" s="82" t="s">
        <v>986</v>
      </c>
      <c r="C710" s="69">
        <v>0.149999999999999</v>
      </c>
      <c r="D710" s="78"/>
      <c r="E710" s="66"/>
      <c r="G710" s="69">
        <f t="shared" si="21"/>
        <v>0.149999999999999</v>
      </c>
      <c r="I710" s="67">
        <v>0</v>
      </c>
      <c r="J710" s="68">
        <f t="shared" si="22"/>
        <v>-0.149999999999999</v>
      </c>
      <c r="K710" s="64"/>
      <c r="L710" s="64" t="s">
        <v>363</v>
      </c>
    </row>
    <row r="711" spans="1:12" outlineLevel="2">
      <c r="A711" s="81">
        <v>-2111240000</v>
      </c>
      <c r="B711" s="83" t="s">
        <v>682</v>
      </c>
      <c r="C711" s="84">
        <f>I709</f>
        <v>5157292.0199999996</v>
      </c>
      <c r="D711" s="78"/>
      <c r="E711" s="66"/>
      <c r="G711" s="69">
        <f t="shared" si="21"/>
        <v>5157292.0199999996</v>
      </c>
      <c r="I711" s="67">
        <v>0</v>
      </c>
      <c r="J711" s="68"/>
      <c r="K711" s="64"/>
      <c r="L711" s="64"/>
    </row>
    <row r="712" spans="1:12" outlineLevel="1">
      <c r="A712" s="65" t="s">
        <v>364</v>
      </c>
      <c r="B712" s="34" t="s">
        <v>5595</v>
      </c>
      <c r="C712" s="66">
        <f>SUM(C713:C725)</f>
        <v>1908467.0699999898</v>
      </c>
      <c r="D712" s="78"/>
      <c r="E712" s="66"/>
      <c r="G712" s="66">
        <f t="shared" si="21"/>
        <v>1908467.0699999898</v>
      </c>
      <c r="I712" s="67">
        <v>1908467.47</v>
      </c>
      <c r="J712" s="68">
        <f t="shared" si="22"/>
        <v>0.40000001015141606</v>
      </c>
      <c r="K712" s="64"/>
      <c r="L712" s="64">
        <v>0</v>
      </c>
    </row>
    <row r="713" spans="1:12" hidden="1" outlineLevel="2">
      <c r="A713" s="81">
        <v>2111210000</v>
      </c>
      <c r="B713" s="82" t="s">
        <v>987</v>
      </c>
      <c r="C713" s="69">
        <v>-1088.3499999999899</v>
      </c>
      <c r="D713" s="78"/>
      <c r="E713" s="66"/>
      <c r="G713" s="69">
        <f t="shared" si="21"/>
        <v>-1088.3499999999899</v>
      </c>
      <c r="I713" s="67">
        <v>0</v>
      </c>
      <c r="J713" s="68">
        <f t="shared" si="22"/>
        <v>1088.3499999999899</v>
      </c>
      <c r="K713" s="64"/>
      <c r="L713" s="64" t="s">
        <v>364</v>
      </c>
    </row>
    <row r="714" spans="1:12" hidden="1" outlineLevel="2">
      <c r="A714" s="81">
        <v>2111210500</v>
      </c>
      <c r="B714" s="82" t="s">
        <v>985</v>
      </c>
      <c r="C714" s="69">
        <v>-186415.399999999</v>
      </c>
      <c r="D714" s="78"/>
      <c r="E714" s="66"/>
      <c r="G714" s="69">
        <f t="shared" si="21"/>
        <v>-186415.399999999</v>
      </c>
      <c r="I714" s="67">
        <v>0</v>
      </c>
      <c r="J714" s="68">
        <f t="shared" si="22"/>
        <v>186415.399999999</v>
      </c>
      <c r="K714" s="64"/>
      <c r="L714" s="64" t="s">
        <v>362</v>
      </c>
    </row>
    <row r="715" spans="1:12" hidden="1" outlineLevel="2">
      <c r="A715" s="81">
        <v>2111210800</v>
      </c>
      <c r="B715" s="82" t="s">
        <v>988</v>
      </c>
      <c r="C715" s="69">
        <v>1484866.4299999899</v>
      </c>
      <c r="D715" s="78"/>
      <c r="E715" s="66"/>
      <c r="G715" s="69">
        <f t="shared" si="21"/>
        <v>1484866.4299999899</v>
      </c>
      <c r="I715" s="67">
        <v>0</v>
      </c>
      <c r="J715" s="68">
        <f t="shared" si="22"/>
        <v>-1484866.4299999899</v>
      </c>
      <c r="K715" s="64"/>
      <c r="L715" s="64" t="s">
        <v>364</v>
      </c>
    </row>
    <row r="716" spans="1:12" hidden="1" outlineLevel="2">
      <c r="A716" s="81">
        <v>2111210900</v>
      </c>
      <c r="B716" s="82" t="s">
        <v>989</v>
      </c>
      <c r="C716" s="69">
        <v>75698.44</v>
      </c>
      <c r="D716" s="78"/>
      <c r="E716" s="66"/>
      <c r="G716" s="69">
        <f t="shared" si="21"/>
        <v>75698.44</v>
      </c>
      <c r="I716" s="67">
        <v>0</v>
      </c>
      <c r="J716" s="68">
        <f t="shared" si="22"/>
        <v>-75698.44</v>
      </c>
      <c r="K716" s="64"/>
      <c r="L716" s="64" t="s">
        <v>364</v>
      </c>
    </row>
    <row r="717" spans="1:12" hidden="1" outlineLevel="2">
      <c r="A717" s="81">
        <v>2111211100</v>
      </c>
      <c r="B717" s="82" t="s">
        <v>990</v>
      </c>
      <c r="C717" s="69">
        <v>0</v>
      </c>
      <c r="D717" s="78"/>
      <c r="E717" s="66"/>
      <c r="G717" s="69">
        <f t="shared" si="21"/>
        <v>0</v>
      </c>
      <c r="I717" s="67">
        <v>0</v>
      </c>
      <c r="J717" s="68">
        <f t="shared" si="22"/>
        <v>0</v>
      </c>
      <c r="K717" s="64"/>
      <c r="L717" s="64" t="s">
        <v>364</v>
      </c>
    </row>
    <row r="718" spans="1:12" hidden="1" outlineLevel="2">
      <c r="A718" s="81">
        <v>2111211200</v>
      </c>
      <c r="B718" s="82" t="s">
        <v>991</v>
      </c>
      <c r="C718" s="69">
        <v>0</v>
      </c>
      <c r="D718" s="78"/>
      <c r="E718" s="66"/>
      <c r="G718" s="69">
        <f t="shared" si="21"/>
        <v>0</v>
      </c>
      <c r="I718" s="67">
        <v>0</v>
      </c>
      <c r="J718" s="68">
        <f t="shared" si="22"/>
        <v>0</v>
      </c>
      <c r="K718" s="64"/>
      <c r="L718" s="64" t="s">
        <v>364</v>
      </c>
    </row>
    <row r="719" spans="1:12" hidden="1" outlineLevel="2">
      <c r="A719" s="81">
        <v>2111211300</v>
      </c>
      <c r="B719" s="82" t="s">
        <v>992</v>
      </c>
      <c r="C719" s="69">
        <v>126.75</v>
      </c>
      <c r="D719" s="78"/>
      <c r="E719" s="66"/>
      <c r="G719" s="69">
        <f t="shared" si="21"/>
        <v>126.75</v>
      </c>
      <c r="I719" s="67">
        <v>0</v>
      </c>
      <c r="J719" s="68">
        <f t="shared" si="22"/>
        <v>-126.75</v>
      </c>
      <c r="K719" s="64"/>
      <c r="L719" s="64" t="s">
        <v>364</v>
      </c>
    </row>
    <row r="720" spans="1:12" hidden="1" outlineLevel="2">
      <c r="A720" s="81">
        <v>2111211500</v>
      </c>
      <c r="B720" s="82" t="s">
        <v>993</v>
      </c>
      <c r="C720" s="69">
        <v>190.259999999999</v>
      </c>
      <c r="D720" s="78"/>
      <c r="E720" s="66"/>
      <c r="G720" s="69">
        <f t="shared" si="21"/>
        <v>190.259999999999</v>
      </c>
      <c r="I720" s="67">
        <v>0</v>
      </c>
      <c r="J720" s="68">
        <f t="shared" si="22"/>
        <v>-190.259999999999</v>
      </c>
      <c r="K720" s="64"/>
      <c r="L720" s="64" t="s">
        <v>364</v>
      </c>
    </row>
    <row r="721" spans="1:14" hidden="1" outlineLevel="2">
      <c r="A721" s="81">
        <v>2111211600</v>
      </c>
      <c r="B721" s="82" t="s">
        <v>994</v>
      </c>
      <c r="C721" s="69">
        <v>510619.359999999</v>
      </c>
      <c r="D721" s="78"/>
      <c r="E721" s="66"/>
      <c r="G721" s="69">
        <f t="shared" si="21"/>
        <v>510619.359999999</v>
      </c>
      <c r="I721" s="67">
        <v>0</v>
      </c>
      <c r="J721" s="68">
        <f t="shared" si="22"/>
        <v>-510619.359999999</v>
      </c>
      <c r="K721" s="64"/>
      <c r="L721" s="64" t="s">
        <v>364</v>
      </c>
    </row>
    <row r="722" spans="1:14" hidden="1" outlineLevel="2">
      <c r="A722" s="81">
        <v>2111211700</v>
      </c>
      <c r="B722" s="82" t="s">
        <v>995</v>
      </c>
      <c r="C722" s="69">
        <v>24469.58</v>
      </c>
      <c r="D722" s="78"/>
      <c r="E722" s="66"/>
      <c r="G722" s="69">
        <f t="shared" si="21"/>
        <v>24469.58</v>
      </c>
      <c r="I722" s="67">
        <v>0</v>
      </c>
      <c r="J722" s="68">
        <f t="shared" si="22"/>
        <v>-24469.58</v>
      </c>
      <c r="K722" s="64"/>
      <c r="L722" s="64" t="s">
        <v>364</v>
      </c>
    </row>
    <row r="723" spans="1:14" hidden="1" outlineLevel="2">
      <c r="A723" s="81">
        <v>2111211800</v>
      </c>
      <c r="B723" s="82" t="s">
        <v>996</v>
      </c>
      <c r="C723" s="69">
        <v>0</v>
      </c>
      <c r="D723" s="78"/>
      <c r="E723" s="66"/>
      <c r="G723" s="69">
        <f t="shared" ref="G723:G819" si="23">C723+E723</f>
        <v>0</v>
      </c>
      <c r="I723" s="67">
        <v>0</v>
      </c>
      <c r="J723" s="68">
        <f t="shared" si="22"/>
        <v>0</v>
      </c>
      <c r="K723" s="64"/>
      <c r="L723" s="64" t="s">
        <v>364</v>
      </c>
    </row>
    <row r="724" spans="1:14" hidden="1" outlineLevel="2">
      <c r="A724" s="81">
        <v>2111211900</v>
      </c>
      <c r="B724" s="82" t="s">
        <v>997</v>
      </c>
      <c r="C724" s="69">
        <v>0</v>
      </c>
      <c r="D724" s="78"/>
      <c r="E724" s="66"/>
      <c r="G724" s="69">
        <f t="shared" si="23"/>
        <v>0</v>
      </c>
      <c r="I724" s="67">
        <v>0</v>
      </c>
      <c r="J724" s="68">
        <f t="shared" si="22"/>
        <v>0</v>
      </c>
      <c r="K724" s="64"/>
      <c r="L724" s="64" t="s">
        <v>364</v>
      </c>
    </row>
    <row r="725" spans="1:14" hidden="1" outlineLevel="2">
      <c r="A725" s="81">
        <v>2111212400</v>
      </c>
      <c r="B725" s="82" t="s">
        <v>998</v>
      </c>
      <c r="C725" s="69">
        <v>0</v>
      </c>
      <c r="D725" s="78"/>
      <c r="E725" s="66"/>
      <c r="G725" s="69">
        <f t="shared" si="23"/>
        <v>0</v>
      </c>
      <c r="I725" s="67">
        <v>0</v>
      </c>
      <c r="J725" s="68">
        <f t="shared" si="22"/>
        <v>0</v>
      </c>
      <c r="K725" s="64"/>
      <c r="L725" s="64" t="s">
        <v>364</v>
      </c>
    </row>
    <row r="726" spans="1:14" outlineLevel="1" collapsed="1">
      <c r="A726" s="65" t="s">
        <v>365</v>
      </c>
      <c r="B726" s="34" t="s">
        <v>5596</v>
      </c>
      <c r="C726" s="66">
        <f>SUM(C727:C728)</f>
        <v>137439.47</v>
      </c>
      <c r="D726" s="78"/>
      <c r="E726" s="66"/>
      <c r="G726" s="66">
        <f t="shared" si="23"/>
        <v>137439.47</v>
      </c>
      <c r="I726" s="67">
        <v>137439.47</v>
      </c>
      <c r="J726" s="68">
        <f t="shared" si="22"/>
        <v>0</v>
      </c>
      <c r="K726" s="64"/>
      <c r="L726" s="64">
        <v>0</v>
      </c>
    </row>
    <row r="727" spans="1:14" hidden="1" outlineLevel="2">
      <c r="A727" s="30">
        <v>2111010100</v>
      </c>
      <c r="B727" s="44" t="s">
        <v>999</v>
      </c>
      <c r="C727" s="69">
        <v>99534.86</v>
      </c>
      <c r="D727" s="78"/>
      <c r="E727" s="66"/>
      <c r="G727" s="69">
        <f t="shared" si="23"/>
        <v>99534.86</v>
      </c>
      <c r="I727" s="67">
        <v>0</v>
      </c>
      <c r="J727" s="68">
        <f t="shared" si="22"/>
        <v>-99534.86</v>
      </c>
      <c r="K727" s="64"/>
      <c r="L727" s="64" t="s">
        <v>365</v>
      </c>
    </row>
    <row r="728" spans="1:14" hidden="1" outlineLevel="2">
      <c r="A728" s="81">
        <v>2111310100</v>
      </c>
      <c r="B728" s="82" t="s">
        <v>1000</v>
      </c>
      <c r="C728" s="69">
        <v>37904.61</v>
      </c>
      <c r="D728" s="78"/>
      <c r="E728" s="66"/>
      <c r="G728" s="69">
        <f t="shared" si="23"/>
        <v>37904.61</v>
      </c>
      <c r="I728" s="67">
        <v>0</v>
      </c>
      <c r="J728" s="68">
        <f t="shared" si="22"/>
        <v>-37904.61</v>
      </c>
      <c r="K728" s="64"/>
      <c r="L728" s="64" t="s">
        <v>365</v>
      </c>
    </row>
    <row r="729" spans="1:14" outlineLevel="1" collapsed="1">
      <c r="A729" s="65" t="s">
        <v>366</v>
      </c>
      <c r="B729" s="34" t="s">
        <v>5597</v>
      </c>
      <c r="C729" s="66">
        <f>SUM(C730:C731)</f>
        <v>977767.26</v>
      </c>
      <c r="D729" s="78"/>
      <c r="E729" s="66"/>
      <c r="G729" s="66">
        <f t="shared" si="23"/>
        <v>977767.26</v>
      </c>
      <c r="I729" s="67">
        <v>977767.26</v>
      </c>
      <c r="J729" s="68">
        <f t="shared" si="22"/>
        <v>0</v>
      </c>
      <c r="K729" s="64"/>
      <c r="L729" s="64">
        <v>0</v>
      </c>
    </row>
    <row r="730" spans="1:14" hidden="1" outlineLevel="2">
      <c r="A730" s="30">
        <v>2111010200</v>
      </c>
      <c r="B730" s="44" t="s">
        <v>1001</v>
      </c>
      <c r="C730" s="69">
        <v>707151.75</v>
      </c>
      <c r="D730" s="78"/>
      <c r="E730" s="66"/>
      <c r="G730" s="69">
        <f t="shared" si="23"/>
        <v>707151.75</v>
      </c>
      <c r="I730" s="67">
        <v>0</v>
      </c>
      <c r="J730" s="68">
        <f t="shared" si="22"/>
        <v>-707151.75</v>
      </c>
      <c r="K730" s="64"/>
      <c r="L730" s="64" t="s">
        <v>366</v>
      </c>
    </row>
    <row r="731" spans="1:14" hidden="1" outlineLevel="2">
      <c r="A731" s="81">
        <v>2111310200</v>
      </c>
      <c r="B731" s="82" t="s">
        <v>1002</v>
      </c>
      <c r="C731" s="69">
        <v>270615.51</v>
      </c>
      <c r="D731" s="78"/>
      <c r="E731" s="66"/>
      <c r="G731" s="69">
        <f t="shared" si="23"/>
        <v>270615.51</v>
      </c>
      <c r="I731" s="67">
        <v>0</v>
      </c>
      <c r="J731" s="68">
        <f t="shared" si="22"/>
        <v>-270615.51</v>
      </c>
      <c r="K731" s="64"/>
      <c r="L731" s="64" t="s">
        <v>366</v>
      </c>
    </row>
    <row r="732" spans="1:14" outlineLevel="1" collapsed="1">
      <c r="A732" s="65" t="s">
        <v>367</v>
      </c>
      <c r="B732" s="34" t="s">
        <v>5598</v>
      </c>
      <c r="C732" s="66">
        <f>SUM(C733:C734)</f>
        <v>18295139.179999903</v>
      </c>
      <c r="D732" s="78"/>
      <c r="E732" s="66"/>
      <c r="G732" s="66">
        <f t="shared" si="23"/>
        <v>18295139.179999903</v>
      </c>
      <c r="I732" s="67">
        <v>18295139.18</v>
      </c>
      <c r="J732" s="68">
        <f t="shared" si="22"/>
        <v>9.6857547760009766E-8</v>
      </c>
      <c r="K732" s="64"/>
      <c r="L732" s="64">
        <v>0</v>
      </c>
    </row>
    <row r="733" spans="1:14" hidden="1" outlineLevel="2">
      <c r="A733" s="30">
        <v>2111010300</v>
      </c>
      <c r="B733" s="44" t="s">
        <v>1003</v>
      </c>
      <c r="C733" s="69">
        <v>388418.53</v>
      </c>
      <c r="D733" s="78"/>
      <c r="E733" s="66"/>
      <c r="G733" s="69">
        <f t="shared" si="23"/>
        <v>388418.53</v>
      </c>
      <c r="I733" s="67">
        <v>0</v>
      </c>
      <c r="J733" s="68">
        <f t="shared" si="22"/>
        <v>-388418.53</v>
      </c>
      <c r="K733" s="64"/>
      <c r="L733" s="64" t="s">
        <v>367</v>
      </c>
    </row>
    <row r="734" spans="1:14" hidden="1" outlineLevel="2">
      <c r="A734" s="81">
        <v>2111310300</v>
      </c>
      <c r="B734" s="82" t="s">
        <v>1004</v>
      </c>
      <c r="C734" s="69">
        <v>17906720.649999902</v>
      </c>
      <c r="D734" s="78"/>
      <c r="E734" s="66"/>
      <c r="G734" s="69">
        <f t="shared" si="23"/>
        <v>17906720.649999902</v>
      </c>
      <c r="I734" s="67">
        <v>0</v>
      </c>
      <c r="J734" s="68">
        <f t="shared" si="22"/>
        <v>-17906720.649999902</v>
      </c>
      <c r="K734" s="64"/>
      <c r="L734" s="64" t="s">
        <v>367</v>
      </c>
    </row>
    <row r="735" spans="1:14" outlineLevel="1" collapsed="1">
      <c r="A735" s="65" t="s">
        <v>368</v>
      </c>
      <c r="B735" s="34" t="s">
        <v>5599</v>
      </c>
      <c r="C735" s="66">
        <f>SUM(C736:C737)</f>
        <v>2129241.44</v>
      </c>
      <c r="D735" s="78"/>
      <c r="E735" s="66"/>
      <c r="G735" s="66">
        <f t="shared" si="23"/>
        <v>2129241.44</v>
      </c>
      <c r="I735" s="67">
        <v>2129241.44</v>
      </c>
      <c r="J735" s="68">
        <f t="shared" si="22"/>
        <v>0</v>
      </c>
      <c r="K735" s="64"/>
      <c r="L735" s="64">
        <v>0</v>
      </c>
      <c r="N735" s="68"/>
    </row>
    <row r="736" spans="1:14" hidden="1" outlineLevel="2">
      <c r="A736" s="30">
        <v>2111010400</v>
      </c>
      <c r="B736" s="44" t="s">
        <v>1005</v>
      </c>
      <c r="C736" s="69">
        <v>887017.17</v>
      </c>
      <c r="D736" s="78"/>
      <c r="E736" s="66"/>
      <c r="G736" s="69">
        <f t="shared" si="23"/>
        <v>887017.17</v>
      </c>
      <c r="I736" s="67">
        <v>0</v>
      </c>
      <c r="J736" s="68">
        <f t="shared" si="22"/>
        <v>-887017.17</v>
      </c>
      <c r="K736" s="64"/>
      <c r="L736" s="64" t="s">
        <v>368</v>
      </c>
    </row>
    <row r="737" spans="1:14" hidden="1" outlineLevel="2">
      <c r="A737" s="81">
        <v>2111310400</v>
      </c>
      <c r="B737" s="82" t="s">
        <v>1006</v>
      </c>
      <c r="C737" s="69">
        <v>1242224.27</v>
      </c>
      <c r="D737" s="78"/>
      <c r="E737" s="66"/>
      <c r="G737" s="69">
        <f t="shared" si="23"/>
        <v>1242224.27</v>
      </c>
      <c r="I737" s="67">
        <v>0</v>
      </c>
      <c r="J737" s="68">
        <f t="shared" si="22"/>
        <v>-1242224.27</v>
      </c>
      <c r="K737" s="64"/>
      <c r="L737" s="64" t="s">
        <v>368</v>
      </c>
    </row>
    <row r="738" spans="1:14" outlineLevel="1" collapsed="1">
      <c r="A738" s="79" t="s">
        <v>369</v>
      </c>
      <c r="B738" s="34" t="s">
        <v>5600</v>
      </c>
      <c r="C738" s="80">
        <f>SUM(C739:D771)</f>
        <v>820622.81</v>
      </c>
      <c r="D738" s="78"/>
      <c r="E738" s="66"/>
      <c r="G738" s="66">
        <f t="shared" si="23"/>
        <v>820622.81</v>
      </c>
      <c r="I738" s="67">
        <v>815066.15</v>
      </c>
      <c r="J738" s="68">
        <f t="shared" si="22"/>
        <v>-5556.6600000000326</v>
      </c>
      <c r="K738" s="64"/>
      <c r="L738" s="64">
        <v>0</v>
      </c>
      <c r="M738" s="91"/>
      <c r="N738" s="67"/>
    </row>
    <row r="739" spans="1:14" hidden="1" outlineLevel="2">
      <c r="A739" s="30">
        <v>2111010500</v>
      </c>
      <c r="B739" s="44" t="s">
        <v>1007</v>
      </c>
      <c r="C739" s="69">
        <v>820622.81</v>
      </c>
      <c r="D739" s="78"/>
      <c r="E739" s="66"/>
      <c r="G739" s="69">
        <f t="shared" si="23"/>
        <v>820622.81</v>
      </c>
      <c r="I739" s="67">
        <v>0</v>
      </c>
      <c r="J739" s="68">
        <f t="shared" si="22"/>
        <v>-820622.81</v>
      </c>
      <c r="K739" s="64"/>
      <c r="L739" s="64" t="s">
        <v>369</v>
      </c>
      <c r="N739" s="67"/>
    </row>
    <row r="740" spans="1:14" hidden="1" outlineLevel="2">
      <c r="A740" s="92">
        <v>2110000000</v>
      </c>
      <c r="B740" s="93" t="s">
        <v>1008</v>
      </c>
      <c r="C740" s="94">
        <v>0</v>
      </c>
      <c r="D740" s="78"/>
      <c r="E740" s="66"/>
      <c r="F740" s="71"/>
      <c r="G740" s="69">
        <f t="shared" si="23"/>
        <v>0</v>
      </c>
      <c r="H740" s="72"/>
      <c r="I740" s="67">
        <v>0</v>
      </c>
      <c r="J740" s="68">
        <f t="shared" si="22"/>
        <v>0</v>
      </c>
      <c r="K740" s="64"/>
      <c r="L740" s="64" t="s">
        <v>369</v>
      </c>
      <c r="N740" s="67"/>
    </row>
    <row r="741" spans="1:14" hidden="1" outlineLevel="2">
      <c r="A741" s="92">
        <v>2110001000</v>
      </c>
      <c r="B741" s="93" t="s">
        <v>1009</v>
      </c>
      <c r="C741" s="94">
        <v>0</v>
      </c>
      <c r="D741" s="78"/>
      <c r="E741" s="66"/>
      <c r="F741" s="71"/>
      <c r="G741" s="69">
        <f t="shared" si="23"/>
        <v>0</v>
      </c>
      <c r="H741" s="72"/>
      <c r="I741" s="67">
        <v>0</v>
      </c>
      <c r="J741" s="68">
        <f t="shared" si="22"/>
        <v>0</v>
      </c>
      <c r="K741" s="64"/>
      <c r="L741" s="64" t="s">
        <v>369</v>
      </c>
      <c r="N741" s="67"/>
    </row>
    <row r="742" spans="1:14" hidden="1" outlineLevel="2">
      <c r="A742" s="92">
        <v>2110003000</v>
      </c>
      <c r="B742" s="93" t="s">
        <v>1010</v>
      </c>
      <c r="C742" s="94">
        <v>0</v>
      </c>
      <c r="D742" s="78"/>
      <c r="E742" s="66"/>
      <c r="F742" s="71"/>
      <c r="G742" s="69">
        <f>C742+E742</f>
        <v>0</v>
      </c>
      <c r="H742" s="72"/>
      <c r="I742" s="67">
        <v>0</v>
      </c>
      <c r="J742" s="68">
        <f>I742-G742</f>
        <v>0</v>
      </c>
      <c r="K742" s="64"/>
      <c r="L742" s="64" t="s">
        <v>369</v>
      </c>
      <c r="N742" s="67"/>
    </row>
    <row r="743" spans="1:14" hidden="1" outlineLevel="2">
      <c r="A743" s="92">
        <v>2110004000</v>
      </c>
      <c r="B743" s="93" t="s">
        <v>1011</v>
      </c>
      <c r="C743" s="94">
        <v>0</v>
      </c>
      <c r="D743" s="78"/>
      <c r="E743" s="66"/>
      <c r="F743" s="71"/>
      <c r="G743" s="69">
        <f t="shared" ref="G743:G771" si="24">C743+E743</f>
        <v>0</v>
      </c>
      <c r="H743" s="72"/>
      <c r="I743" s="67">
        <v>0</v>
      </c>
      <c r="J743" s="68">
        <f t="shared" ref="J743:J806" si="25">I743-G743</f>
        <v>0</v>
      </c>
      <c r="K743" s="64"/>
      <c r="L743" s="64" t="s">
        <v>369</v>
      </c>
      <c r="N743" s="67"/>
    </row>
    <row r="744" spans="1:14" hidden="1" outlineLevel="2">
      <c r="A744" s="92">
        <v>2110005000</v>
      </c>
      <c r="B744" s="93" t="s">
        <v>1012</v>
      </c>
      <c r="C744" s="94">
        <v>0</v>
      </c>
      <c r="D744" s="78"/>
      <c r="E744" s="66"/>
      <c r="F744" s="71"/>
      <c r="G744" s="69">
        <f t="shared" si="24"/>
        <v>0</v>
      </c>
      <c r="H744" s="72"/>
      <c r="I744" s="67">
        <v>0</v>
      </c>
      <c r="J744" s="68">
        <f t="shared" si="25"/>
        <v>0</v>
      </c>
      <c r="K744" s="64"/>
      <c r="L744" s="64" t="s">
        <v>369</v>
      </c>
      <c r="N744" s="67"/>
    </row>
    <row r="745" spans="1:14" hidden="1" outlineLevel="2">
      <c r="A745" s="92">
        <v>2110006000</v>
      </c>
      <c r="B745" s="93" t="s">
        <v>1013</v>
      </c>
      <c r="C745" s="94">
        <v>0</v>
      </c>
      <c r="D745" s="78"/>
      <c r="E745" s="66"/>
      <c r="F745" s="71"/>
      <c r="G745" s="69">
        <f t="shared" si="24"/>
        <v>0</v>
      </c>
      <c r="H745" s="72"/>
      <c r="I745" s="67">
        <v>0</v>
      </c>
      <c r="J745" s="68">
        <f t="shared" si="25"/>
        <v>0</v>
      </c>
      <c r="K745" s="64"/>
      <c r="L745" s="64" t="s">
        <v>369</v>
      </c>
      <c r="N745" s="67"/>
    </row>
    <row r="746" spans="1:14" hidden="1" outlineLevel="2">
      <c r="A746" s="92">
        <v>2110010000</v>
      </c>
      <c r="B746" s="93" t="s">
        <v>1014</v>
      </c>
      <c r="C746" s="94">
        <v>0</v>
      </c>
      <c r="D746" s="78"/>
      <c r="E746" s="66"/>
      <c r="F746" s="71"/>
      <c r="G746" s="69">
        <f t="shared" si="24"/>
        <v>0</v>
      </c>
      <c r="H746" s="72"/>
      <c r="I746" s="67">
        <v>0</v>
      </c>
      <c r="J746" s="68">
        <f t="shared" si="25"/>
        <v>0</v>
      </c>
      <c r="K746" s="64"/>
      <c r="L746" s="64" t="s">
        <v>369</v>
      </c>
      <c r="N746" s="67"/>
    </row>
    <row r="747" spans="1:14" hidden="1" outlineLevel="2">
      <c r="A747" s="92">
        <v>2110011000</v>
      </c>
      <c r="B747" s="93" t="s">
        <v>1015</v>
      </c>
      <c r="C747" s="94">
        <v>0</v>
      </c>
      <c r="D747" s="78"/>
      <c r="E747" s="66"/>
      <c r="F747" s="71"/>
      <c r="G747" s="69">
        <f t="shared" si="24"/>
        <v>0</v>
      </c>
      <c r="H747" s="72"/>
      <c r="I747" s="67">
        <v>0</v>
      </c>
      <c r="J747" s="68">
        <f t="shared" si="25"/>
        <v>0</v>
      </c>
      <c r="K747" s="64"/>
      <c r="L747" s="64" t="s">
        <v>369</v>
      </c>
      <c r="N747" s="67"/>
    </row>
    <row r="748" spans="1:14" hidden="1" outlineLevel="2">
      <c r="A748" s="92">
        <v>2110011100</v>
      </c>
      <c r="B748" s="93" t="s">
        <v>1016</v>
      </c>
      <c r="C748" s="94">
        <v>0</v>
      </c>
      <c r="D748" s="78"/>
      <c r="E748" s="66"/>
      <c r="F748" s="71"/>
      <c r="G748" s="69">
        <f t="shared" si="24"/>
        <v>0</v>
      </c>
      <c r="H748" s="72"/>
      <c r="I748" s="67">
        <v>0</v>
      </c>
      <c r="J748" s="68">
        <f t="shared" si="25"/>
        <v>0</v>
      </c>
      <c r="K748" s="64"/>
      <c r="L748" s="64" t="s">
        <v>369</v>
      </c>
      <c r="N748" s="67"/>
    </row>
    <row r="749" spans="1:14" hidden="1" outlineLevel="2">
      <c r="A749" s="92">
        <v>2110011200</v>
      </c>
      <c r="B749" s="93" t="s">
        <v>1017</v>
      </c>
      <c r="C749" s="94">
        <v>0</v>
      </c>
      <c r="D749" s="78"/>
      <c r="E749" s="66"/>
      <c r="F749" s="71"/>
      <c r="G749" s="69">
        <f t="shared" si="24"/>
        <v>0</v>
      </c>
      <c r="H749" s="72"/>
      <c r="I749" s="67">
        <v>0</v>
      </c>
      <c r="J749" s="68">
        <f t="shared" si="25"/>
        <v>0</v>
      </c>
      <c r="K749" s="64"/>
      <c r="L749" s="64" t="s">
        <v>369</v>
      </c>
      <c r="N749" s="67"/>
    </row>
    <row r="750" spans="1:14" hidden="1" outlineLevel="2">
      <c r="A750" s="92">
        <v>2110020000</v>
      </c>
      <c r="B750" s="93" t="s">
        <v>1018</v>
      </c>
      <c r="C750" s="94">
        <v>0</v>
      </c>
      <c r="D750" s="78"/>
      <c r="E750" s="66"/>
      <c r="F750" s="71"/>
      <c r="G750" s="69">
        <f t="shared" si="24"/>
        <v>0</v>
      </c>
      <c r="H750" s="72"/>
      <c r="I750" s="67">
        <v>0</v>
      </c>
      <c r="J750" s="68">
        <f t="shared" si="25"/>
        <v>0</v>
      </c>
      <c r="K750" s="64"/>
      <c r="L750" s="64" t="s">
        <v>369</v>
      </c>
      <c r="N750" s="67"/>
    </row>
    <row r="751" spans="1:14" hidden="1" outlineLevel="2">
      <c r="A751" s="92">
        <v>2110021000</v>
      </c>
      <c r="B751" s="93" t="s">
        <v>1019</v>
      </c>
      <c r="C751" s="94">
        <v>0</v>
      </c>
      <c r="D751" s="78"/>
      <c r="E751" s="66"/>
      <c r="F751" s="71"/>
      <c r="G751" s="69">
        <f t="shared" si="24"/>
        <v>0</v>
      </c>
      <c r="H751" s="72"/>
      <c r="I751" s="67">
        <v>0</v>
      </c>
      <c r="J751" s="68">
        <f t="shared" si="25"/>
        <v>0</v>
      </c>
      <c r="K751" s="64"/>
      <c r="L751" s="64" t="s">
        <v>369</v>
      </c>
      <c r="N751" s="67"/>
    </row>
    <row r="752" spans="1:14" hidden="1" outlineLevel="2">
      <c r="A752" s="92">
        <v>2110022000</v>
      </c>
      <c r="B752" s="93" t="s">
        <v>1020</v>
      </c>
      <c r="C752" s="94">
        <v>0</v>
      </c>
      <c r="D752" s="78"/>
      <c r="E752" s="66"/>
      <c r="F752" s="71"/>
      <c r="G752" s="69">
        <f t="shared" si="24"/>
        <v>0</v>
      </c>
      <c r="H752" s="72"/>
      <c r="I752" s="67">
        <v>0</v>
      </c>
      <c r="J752" s="68">
        <f t="shared" si="25"/>
        <v>0</v>
      </c>
      <c r="K752" s="64"/>
      <c r="L752" s="64" t="s">
        <v>369</v>
      </c>
      <c r="N752" s="67"/>
    </row>
    <row r="753" spans="1:14" hidden="1" outlineLevel="2">
      <c r="A753" s="92">
        <v>2110023000</v>
      </c>
      <c r="B753" s="93" t="s">
        <v>1021</v>
      </c>
      <c r="C753" s="94">
        <v>0</v>
      </c>
      <c r="D753" s="78"/>
      <c r="E753" s="66"/>
      <c r="F753" s="71"/>
      <c r="G753" s="69">
        <f t="shared" si="24"/>
        <v>0</v>
      </c>
      <c r="H753" s="72"/>
      <c r="I753" s="67">
        <v>0</v>
      </c>
      <c r="J753" s="68">
        <f t="shared" si="25"/>
        <v>0</v>
      </c>
      <c r="K753" s="64"/>
      <c r="L753" s="64" t="s">
        <v>369</v>
      </c>
      <c r="N753" s="67"/>
    </row>
    <row r="754" spans="1:14" hidden="1" outlineLevel="2">
      <c r="A754" s="92">
        <v>2110030000</v>
      </c>
      <c r="B754" s="93" t="s">
        <v>1022</v>
      </c>
      <c r="C754" s="94">
        <v>0</v>
      </c>
      <c r="D754" s="78"/>
      <c r="E754" s="66"/>
      <c r="F754" s="71"/>
      <c r="G754" s="69">
        <f t="shared" si="24"/>
        <v>0</v>
      </c>
      <c r="H754" s="72"/>
      <c r="I754" s="67">
        <v>0</v>
      </c>
      <c r="J754" s="68">
        <f t="shared" si="25"/>
        <v>0</v>
      </c>
      <c r="K754" s="64"/>
      <c r="L754" s="64" t="s">
        <v>369</v>
      </c>
      <c r="N754" s="67"/>
    </row>
    <row r="755" spans="1:14" hidden="1" outlineLevel="2">
      <c r="A755" s="92">
        <v>2110040000</v>
      </c>
      <c r="B755" s="93" t="s">
        <v>1023</v>
      </c>
      <c r="C755" s="94">
        <v>0</v>
      </c>
      <c r="D755" s="78"/>
      <c r="E755" s="66"/>
      <c r="F755" s="71"/>
      <c r="G755" s="69">
        <f t="shared" si="24"/>
        <v>0</v>
      </c>
      <c r="H755" s="72"/>
      <c r="I755" s="67">
        <v>0</v>
      </c>
      <c r="J755" s="68">
        <f t="shared" si="25"/>
        <v>0</v>
      </c>
      <c r="K755" s="64"/>
      <c r="L755" s="64" t="s">
        <v>369</v>
      </c>
      <c r="N755" s="67"/>
    </row>
    <row r="756" spans="1:14" hidden="1" outlineLevel="2">
      <c r="A756" s="92">
        <v>2110041000</v>
      </c>
      <c r="B756" s="93" t="s">
        <v>1024</v>
      </c>
      <c r="C756" s="94">
        <v>0</v>
      </c>
      <c r="D756" s="78"/>
      <c r="E756" s="66"/>
      <c r="F756" s="71"/>
      <c r="G756" s="69">
        <f t="shared" si="24"/>
        <v>0</v>
      </c>
      <c r="H756" s="72"/>
      <c r="I756" s="67">
        <v>0</v>
      </c>
      <c r="J756" s="68">
        <f t="shared" si="25"/>
        <v>0</v>
      </c>
      <c r="K756" s="64"/>
      <c r="L756" s="64" t="s">
        <v>369</v>
      </c>
      <c r="N756" s="67"/>
    </row>
    <row r="757" spans="1:14" hidden="1" outlineLevel="2">
      <c r="A757" s="92">
        <v>2110050000</v>
      </c>
      <c r="B757" s="93" t="s">
        <v>1025</v>
      </c>
      <c r="C757" s="94">
        <v>0</v>
      </c>
      <c r="D757" s="78"/>
      <c r="E757" s="66"/>
      <c r="F757" s="71"/>
      <c r="G757" s="69">
        <f t="shared" si="24"/>
        <v>0</v>
      </c>
      <c r="H757" s="72"/>
      <c r="I757" s="67">
        <v>0</v>
      </c>
      <c r="J757" s="68">
        <f t="shared" si="25"/>
        <v>0</v>
      </c>
      <c r="K757" s="64"/>
      <c r="L757" s="64" t="s">
        <v>369</v>
      </c>
      <c r="N757" s="67"/>
    </row>
    <row r="758" spans="1:14" hidden="1" outlineLevel="2">
      <c r="A758" s="92">
        <v>2110060000</v>
      </c>
      <c r="B758" s="93" t="s">
        <v>1026</v>
      </c>
      <c r="C758" s="94">
        <v>0</v>
      </c>
      <c r="D758" s="78"/>
      <c r="E758" s="66"/>
      <c r="F758" s="71"/>
      <c r="G758" s="69">
        <f t="shared" si="24"/>
        <v>0</v>
      </c>
      <c r="H758" s="72"/>
      <c r="I758" s="67">
        <v>0</v>
      </c>
      <c r="J758" s="68">
        <f t="shared" si="25"/>
        <v>0</v>
      </c>
      <c r="K758" s="64"/>
      <c r="L758" s="64" t="s">
        <v>369</v>
      </c>
      <c r="N758" s="67"/>
    </row>
    <row r="759" spans="1:14" hidden="1" outlineLevel="2">
      <c r="A759" s="92">
        <v>2110061000</v>
      </c>
      <c r="B759" s="93" t="s">
        <v>1027</v>
      </c>
      <c r="C759" s="94">
        <v>0</v>
      </c>
      <c r="D759" s="78"/>
      <c r="E759" s="66"/>
      <c r="F759" s="71"/>
      <c r="G759" s="69">
        <f t="shared" si="24"/>
        <v>0</v>
      </c>
      <c r="H759" s="72"/>
      <c r="I759" s="67">
        <v>0</v>
      </c>
      <c r="J759" s="68">
        <f t="shared" si="25"/>
        <v>0</v>
      </c>
      <c r="K759" s="64"/>
      <c r="L759" s="64" t="s">
        <v>369</v>
      </c>
      <c r="N759" s="67"/>
    </row>
    <row r="760" spans="1:14" hidden="1" outlineLevel="2">
      <c r="A760" s="92">
        <v>2110061100</v>
      </c>
      <c r="B760" s="93" t="s">
        <v>1028</v>
      </c>
      <c r="C760" s="94">
        <v>0</v>
      </c>
      <c r="D760" s="78"/>
      <c r="E760" s="66"/>
      <c r="F760" s="71"/>
      <c r="G760" s="69">
        <f t="shared" si="24"/>
        <v>0</v>
      </c>
      <c r="H760" s="72"/>
      <c r="I760" s="67">
        <v>0</v>
      </c>
      <c r="J760" s="68">
        <f t="shared" si="25"/>
        <v>0</v>
      </c>
      <c r="K760" s="64"/>
      <c r="L760" s="64" t="s">
        <v>369</v>
      </c>
      <c r="N760" s="67"/>
    </row>
    <row r="761" spans="1:14" hidden="1" outlineLevel="2">
      <c r="A761" s="92">
        <v>2110062000</v>
      </c>
      <c r="B761" s="93" t="s">
        <v>1029</v>
      </c>
      <c r="C761" s="75">
        <v>0</v>
      </c>
      <c r="D761" s="78"/>
      <c r="E761" s="66"/>
      <c r="F761" s="71"/>
      <c r="G761" s="69">
        <f t="shared" si="24"/>
        <v>0</v>
      </c>
      <c r="H761" s="72"/>
      <c r="I761" s="67">
        <v>0</v>
      </c>
      <c r="J761" s="68">
        <f t="shared" si="25"/>
        <v>0</v>
      </c>
      <c r="K761" s="64"/>
      <c r="L761" s="64" t="s">
        <v>369</v>
      </c>
      <c r="N761" s="67"/>
    </row>
    <row r="762" spans="1:14" hidden="1" outlineLevel="2">
      <c r="A762" s="92">
        <v>2110062100</v>
      </c>
      <c r="B762" s="93" t="s">
        <v>1030</v>
      </c>
      <c r="C762" s="94">
        <v>0</v>
      </c>
      <c r="D762" s="78"/>
      <c r="E762" s="66"/>
      <c r="F762" s="71"/>
      <c r="G762" s="69">
        <f t="shared" si="24"/>
        <v>0</v>
      </c>
      <c r="H762" s="72"/>
      <c r="I762" s="67">
        <v>0</v>
      </c>
      <c r="J762" s="68">
        <f t="shared" si="25"/>
        <v>0</v>
      </c>
      <c r="K762" s="64"/>
      <c r="L762" s="64" t="s">
        <v>369</v>
      </c>
      <c r="N762" s="67"/>
    </row>
    <row r="763" spans="1:14" hidden="1" outlineLevel="2">
      <c r="A763" s="92">
        <v>2110063000</v>
      </c>
      <c r="B763" s="93" t="s">
        <v>1031</v>
      </c>
      <c r="C763" s="94">
        <v>0</v>
      </c>
      <c r="D763" s="78"/>
      <c r="E763" s="66"/>
      <c r="F763" s="71"/>
      <c r="G763" s="69">
        <f t="shared" si="24"/>
        <v>0</v>
      </c>
      <c r="H763" s="72"/>
      <c r="I763" s="67">
        <v>0</v>
      </c>
      <c r="J763" s="68">
        <f t="shared" si="25"/>
        <v>0</v>
      </c>
      <c r="K763" s="64"/>
      <c r="L763" s="64" t="s">
        <v>369</v>
      </c>
      <c r="N763" s="67"/>
    </row>
    <row r="764" spans="1:14" hidden="1" outlineLevel="2">
      <c r="A764" s="92">
        <v>2110063100</v>
      </c>
      <c r="B764" s="93" t="s">
        <v>1032</v>
      </c>
      <c r="C764" s="94">
        <v>0</v>
      </c>
      <c r="D764" s="78"/>
      <c r="E764" s="66"/>
      <c r="F764" s="71"/>
      <c r="G764" s="69">
        <f t="shared" si="24"/>
        <v>0</v>
      </c>
      <c r="H764" s="72"/>
      <c r="I764" s="67">
        <v>0</v>
      </c>
      <c r="J764" s="68">
        <f t="shared" si="25"/>
        <v>0</v>
      </c>
      <c r="K764" s="64"/>
      <c r="L764" s="64" t="s">
        <v>369</v>
      </c>
      <c r="N764" s="67"/>
    </row>
    <row r="765" spans="1:14" hidden="1" outlineLevel="2">
      <c r="A765" s="92">
        <v>2110070000</v>
      </c>
      <c r="B765" s="93" t="s">
        <v>2601</v>
      </c>
      <c r="C765" s="94">
        <v>0</v>
      </c>
      <c r="D765" s="78"/>
      <c r="E765" s="66"/>
      <c r="F765" s="71"/>
      <c r="G765" s="69">
        <f t="shared" si="24"/>
        <v>0</v>
      </c>
      <c r="H765" s="72"/>
      <c r="I765" s="67">
        <v>0</v>
      </c>
      <c r="J765" s="68">
        <f t="shared" si="25"/>
        <v>0</v>
      </c>
      <c r="K765" s="64"/>
      <c r="L765" s="64" t="s">
        <v>369</v>
      </c>
      <c r="N765" s="67"/>
    </row>
    <row r="766" spans="1:14" hidden="1" outlineLevel="2">
      <c r="A766" s="92">
        <v>2110090000</v>
      </c>
      <c r="B766" s="93" t="s">
        <v>1034</v>
      </c>
      <c r="C766" s="94">
        <v>0</v>
      </c>
      <c r="D766" s="78"/>
      <c r="E766" s="66"/>
      <c r="F766" s="71"/>
      <c r="G766" s="69">
        <f t="shared" si="24"/>
        <v>0</v>
      </c>
      <c r="H766" s="72"/>
      <c r="I766" s="67">
        <v>0</v>
      </c>
      <c r="J766" s="68">
        <f t="shared" si="25"/>
        <v>0</v>
      </c>
      <c r="K766" s="64"/>
      <c r="L766" s="64" t="s">
        <v>369</v>
      </c>
      <c r="N766" s="67"/>
    </row>
    <row r="767" spans="1:14" hidden="1" outlineLevel="2">
      <c r="A767" s="92">
        <v>2110999999</v>
      </c>
      <c r="B767" s="93" t="s">
        <v>1035</v>
      </c>
      <c r="C767" s="94">
        <v>0</v>
      </c>
      <c r="D767" s="78"/>
      <c r="E767" s="66"/>
      <c r="F767" s="71"/>
      <c r="G767" s="69">
        <f t="shared" si="24"/>
        <v>0</v>
      </c>
      <c r="H767" s="72"/>
      <c r="I767" s="67">
        <v>0</v>
      </c>
      <c r="J767" s="68">
        <f t="shared" si="25"/>
        <v>0</v>
      </c>
      <c r="K767" s="64"/>
      <c r="L767" s="64" t="s">
        <v>369</v>
      </c>
      <c r="N767" s="67"/>
    </row>
    <row r="768" spans="1:14" hidden="1" outlineLevel="2">
      <c r="A768" s="81">
        <v>2111220000</v>
      </c>
      <c r="B768" s="82" t="s">
        <v>1036</v>
      </c>
      <c r="C768" s="69">
        <v>0</v>
      </c>
      <c r="D768" s="78"/>
      <c r="E768" s="66"/>
      <c r="F768" s="71"/>
      <c r="G768" s="69">
        <f t="shared" si="24"/>
        <v>0</v>
      </c>
      <c r="H768" s="72"/>
      <c r="I768" s="67">
        <v>0</v>
      </c>
      <c r="J768" s="68">
        <f t="shared" si="25"/>
        <v>0</v>
      </c>
      <c r="K768" s="64"/>
      <c r="L768" s="64" t="s">
        <v>411</v>
      </c>
      <c r="N768" s="67"/>
    </row>
    <row r="769" spans="1:14" hidden="1" outlineLevel="2">
      <c r="A769" s="81">
        <v>2111230000</v>
      </c>
      <c r="B769" s="82" t="s">
        <v>1037</v>
      </c>
      <c r="C769" s="69">
        <v>0</v>
      </c>
      <c r="D769" s="78"/>
      <c r="E769" s="66"/>
      <c r="F769" s="71"/>
      <c r="G769" s="69">
        <f t="shared" si="24"/>
        <v>0</v>
      </c>
      <c r="H769" s="72"/>
      <c r="I769" s="67">
        <v>0</v>
      </c>
      <c r="J769" s="68">
        <f t="shared" si="25"/>
        <v>0</v>
      </c>
      <c r="K769" s="64"/>
      <c r="L769" s="64" t="s">
        <v>411</v>
      </c>
      <c r="N769" s="67"/>
    </row>
    <row r="770" spans="1:14" hidden="1" outlineLevel="2">
      <c r="A770" s="81">
        <v>2111320000</v>
      </c>
      <c r="B770" s="82" t="s">
        <v>1038</v>
      </c>
      <c r="C770" s="69">
        <v>0</v>
      </c>
      <c r="D770" s="78"/>
      <c r="E770" s="66"/>
      <c r="F770" s="71"/>
      <c r="G770" s="69">
        <f t="shared" si="24"/>
        <v>0</v>
      </c>
      <c r="H770" s="72"/>
      <c r="I770" s="67">
        <v>0</v>
      </c>
      <c r="J770" s="68">
        <f t="shared" si="25"/>
        <v>0</v>
      </c>
      <c r="K770" s="64"/>
      <c r="L770" s="64" t="s">
        <v>411</v>
      </c>
      <c r="N770" s="67"/>
    </row>
    <row r="771" spans="1:14" hidden="1" outlineLevel="2">
      <c r="A771" s="81">
        <v>2111330000</v>
      </c>
      <c r="B771" s="82" t="s">
        <v>1039</v>
      </c>
      <c r="C771" s="69">
        <v>0</v>
      </c>
      <c r="D771" s="78"/>
      <c r="E771" s="66"/>
      <c r="F771" s="71"/>
      <c r="G771" s="69">
        <f t="shared" si="24"/>
        <v>0</v>
      </c>
      <c r="H771" s="72"/>
      <c r="I771" s="67">
        <v>0</v>
      </c>
      <c r="J771" s="68">
        <f t="shared" si="25"/>
        <v>0</v>
      </c>
      <c r="K771" s="64"/>
      <c r="L771" s="64" t="s">
        <v>411</v>
      </c>
      <c r="N771" s="67"/>
    </row>
    <row r="772" spans="1:14" outlineLevel="1" collapsed="1">
      <c r="A772" s="79" t="s">
        <v>370</v>
      </c>
      <c r="B772" s="34" t="s">
        <v>5601</v>
      </c>
      <c r="C772" s="80">
        <f>SUM(C773:C800)</f>
        <v>154683446.84</v>
      </c>
      <c r="D772" s="78"/>
      <c r="E772" s="66"/>
      <c r="G772" s="66">
        <f t="shared" si="23"/>
        <v>154683446.84</v>
      </c>
      <c r="I772" s="67">
        <v>154689003.5</v>
      </c>
      <c r="J772" s="68">
        <f t="shared" si="25"/>
        <v>5556.6599999964237</v>
      </c>
      <c r="K772" s="64"/>
      <c r="L772" s="64">
        <v>0</v>
      </c>
      <c r="M772" s="91"/>
      <c r="N772" s="67"/>
    </row>
    <row r="773" spans="1:14" hidden="1" outlineLevel="2">
      <c r="A773" s="96">
        <v>2110080000</v>
      </c>
      <c r="B773" s="97" t="s">
        <v>1040</v>
      </c>
      <c r="C773" s="84">
        <v>-5110682.3399999896</v>
      </c>
      <c r="D773" s="78"/>
      <c r="E773" s="69"/>
      <c r="F773" s="71"/>
      <c r="G773" s="69">
        <f t="shared" si="23"/>
        <v>-5110682.3399999896</v>
      </c>
      <c r="H773" s="72"/>
      <c r="I773" s="67">
        <v>0</v>
      </c>
      <c r="J773" s="68">
        <f t="shared" si="25"/>
        <v>5110682.3399999896</v>
      </c>
      <c r="K773" s="64"/>
      <c r="L773" s="64" t="s">
        <v>370</v>
      </c>
    </row>
    <row r="774" spans="1:14" s="72" customFormat="1" hidden="1" outlineLevel="2">
      <c r="A774" s="30">
        <v>2111010000</v>
      </c>
      <c r="B774" s="44" t="s">
        <v>1041</v>
      </c>
      <c r="C774" s="69">
        <v>1145586.53</v>
      </c>
      <c r="D774" s="78"/>
      <c r="E774" s="69"/>
      <c r="F774" s="71"/>
      <c r="G774" s="69">
        <f t="shared" si="23"/>
        <v>1145586.53</v>
      </c>
      <c r="I774" s="67">
        <v>0</v>
      </c>
      <c r="J774" s="68">
        <f t="shared" si="25"/>
        <v>-1145586.53</v>
      </c>
      <c r="K774" s="64"/>
      <c r="L774" s="64" t="s">
        <v>370</v>
      </c>
    </row>
    <row r="775" spans="1:14" s="72" customFormat="1" hidden="1" outlineLevel="2">
      <c r="A775" s="30">
        <v>2111010800</v>
      </c>
      <c r="B775" s="44" t="s">
        <v>1042</v>
      </c>
      <c r="C775" s="69">
        <v>33283.309999999903</v>
      </c>
      <c r="D775" s="78"/>
      <c r="E775" s="69"/>
      <c r="F775" s="71"/>
      <c r="G775" s="69">
        <f t="shared" si="23"/>
        <v>33283.309999999903</v>
      </c>
      <c r="I775" s="67">
        <v>0</v>
      </c>
      <c r="J775" s="68">
        <f t="shared" si="25"/>
        <v>-33283.309999999903</v>
      </c>
      <c r="K775" s="64"/>
      <c r="L775" s="64" t="s">
        <v>370</v>
      </c>
    </row>
    <row r="776" spans="1:14" s="72" customFormat="1" hidden="1" outlineLevel="2">
      <c r="A776" s="30">
        <v>2111010900</v>
      </c>
      <c r="B776" s="44" t="s">
        <v>1043</v>
      </c>
      <c r="C776" s="69">
        <v>127308335.97</v>
      </c>
      <c r="D776" s="78"/>
      <c r="E776" s="69"/>
      <c r="F776" s="71"/>
      <c r="G776" s="69">
        <f t="shared" si="23"/>
        <v>127308335.97</v>
      </c>
      <c r="I776" s="67">
        <v>0</v>
      </c>
      <c r="J776" s="68">
        <f t="shared" si="25"/>
        <v>-127308335.97</v>
      </c>
      <c r="K776" s="64"/>
      <c r="L776" s="64" t="s">
        <v>370</v>
      </c>
    </row>
    <row r="777" spans="1:14" s="72" customFormat="1" hidden="1" outlineLevel="2">
      <c r="A777" s="30">
        <v>2111011600</v>
      </c>
      <c r="B777" s="44" t="s">
        <v>1044</v>
      </c>
      <c r="C777" s="69">
        <v>3357330</v>
      </c>
      <c r="D777" s="78"/>
      <c r="E777" s="69"/>
      <c r="F777" s="71"/>
      <c r="G777" s="69">
        <f t="shared" si="23"/>
        <v>3357330</v>
      </c>
      <c r="I777" s="67">
        <v>0</v>
      </c>
      <c r="J777" s="68">
        <f t="shared" si="25"/>
        <v>-3357330</v>
      </c>
      <c r="K777" s="64"/>
      <c r="L777" s="64" t="s">
        <v>370</v>
      </c>
    </row>
    <row r="778" spans="1:14" s="72" customFormat="1" hidden="1" outlineLevel="2">
      <c r="A778" s="30">
        <v>2111011700</v>
      </c>
      <c r="B778" s="44" t="s">
        <v>1045</v>
      </c>
      <c r="C778" s="69">
        <v>20986213.640000001</v>
      </c>
      <c r="D778" s="78"/>
      <c r="E778" s="69"/>
      <c r="F778" s="71"/>
      <c r="G778" s="69">
        <f t="shared" si="23"/>
        <v>20986213.640000001</v>
      </c>
      <c r="I778" s="67">
        <v>0</v>
      </c>
      <c r="J778" s="68">
        <f t="shared" si="25"/>
        <v>-20986213.640000001</v>
      </c>
      <c r="K778" s="64"/>
      <c r="L778" s="64" t="s">
        <v>370</v>
      </c>
    </row>
    <row r="779" spans="1:14" s="72" customFormat="1" hidden="1" outlineLevel="2">
      <c r="A779" s="30">
        <v>2111012400</v>
      </c>
      <c r="B779" s="44" t="s">
        <v>1046</v>
      </c>
      <c r="C779" s="69">
        <v>0</v>
      </c>
      <c r="D779" s="78"/>
      <c r="E779" s="69"/>
      <c r="F779" s="71"/>
      <c r="G779" s="69">
        <f t="shared" si="23"/>
        <v>0</v>
      </c>
      <c r="I779" s="67">
        <v>0</v>
      </c>
      <c r="J779" s="68">
        <f t="shared" si="25"/>
        <v>0</v>
      </c>
      <c r="K779" s="64"/>
      <c r="L779" s="64" t="s">
        <v>370</v>
      </c>
    </row>
    <row r="780" spans="1:14" s="72" customFormat="1" hidden="1" outlineLevel="2">
      <c r="A780" s="30">
        <v>2111014000</v>
      </c>
      <c r="B780" s="44" t="s">
        <v>1047</v>
      </c>
      <c r="C780" s="69">
        <v>0</v>
      </c>
      <c r="D780" s="78"/>
      <c r="E780" s="69"/>
      <c r="F780" s="71"/>
      <c r="G780" s="69">
        <f t="shared" si="23"/>
        <v>0</v>
      </c>
      <c r="I780" s="67">
        <v>0</v>
      </c>
      <c r="J780" s="68">
        <f t="shared" si="25"/>
        <v>0</v>
      </c>
      <c r="K780" s="64"/>
      <c r="L780" s="64" t="s">
        <v>370</v>
      </c>
    </row>
    <row r="781" spans="1:14" s="72" customFormat="1" hidden="1" outlineLevel="2">
      <c r="A781" s="81">
        <v>2111310000</v>
      </c>
      <c r="B781" s="82" t="s">
        <v>1048</v>
      </c>
      <c r="C781" s="69">
        <v>1632073.2</v>
      </c>
      <c r="D781" s="78"/>
      <c r="E781" s="69"/>
      <c r="F781" s="71"/>
      <c r="G781" s="69">
        <f t="shared" si="23"/>
        <v>1632073.2</v>
      </c>
      <c r="I781" s="67">
        <v>0</v>
      </c>
      <c r="J781" s="68">
        <f t="shared" si="25"/>
        <v>-1632073.2</v>
      </c>
      <c r="K781" s="64"/>
      <c r="L781" s="64" t="s">
        <v>370</v>
      </c>
    </row>
    <row r="782" spans="1:14" s="72" customFormat="1" hidden="1" outlineLevel="2">
      <c r="A782" s="81">
        <v>2111310099</v>
      </c>
      <c r="B782" s="82" t="s">
        <v>1049</v>
      </c>
      <c r="C782" s="69">
        <v>0</v>
      </c>
      <c r="D782" s="78"/>
      <c r="E782" s="69"/>
      <c r="F782" s="71"/>
      <c r="G782" s="69">
        <f t="shared" si="23"/>
        <v>0</v>
      </c>
      <c r="I782" s="67">
        <v>0</v>
      </c>
      <c r="J782" s="68">
        <f t="shared" si="25"/>
        <v>0</v>
      </c>
      <c r="K782" s="64"/>
      <c r="L782" s="64" t="s">
        <v>370</v>
      </c>
    </row>
    <row r="783" spans="1:14" s="72" customFormat="1" hidden="1" outlineLevel="2">
      <c r="A783" s="92">
        <v>2111310500</v>
      </c>
      <c r="B783" s="93" t="s">
        <v>1033</v>
      </c>
      <c r="C783" s="94">
        <v>-226428.29</v>
      </c>
      <c r="D783" s="78"/>
      <c r="E783" s="66"/>
      <c r="F783" s="63"/>
      <c r="G783" s="69">
        <f t="shared" si="23"/>
        <v>-226428.29</v>
      </c>
      <c r="H783" s="54"/>
      <c r="I783" s="67">
        <v>0</v>
      </c>
      <c r="J783" s="68">
        <f t="shared" si="25"/>
        <v>226428.29</v>
      </c>
      <c r="K783" s="64"/>
      <c r="L783" s="64" t="s">
        <v>369</v>
      </c>
    </row>
    <row r="784" spans="1:14" s="72" customFormat="1" hidden="1" outlineLevel="2">
      <c r="A784" s="81">
        <v>2111310800</v>
      </c>
      <c r="B784" s="82" t="s">
        <v>1050</v>
      </c>
      <c r="C784" s="69">
        <v>536352.57999999903</v>
      </c>
      <c r="D784" s="78"/>
      <c r="E784" s="69"/>
      <c r="F784" s="71"/>
      <c r="G784" s="69">
        <f t="shared" si="23"/>
        <v>536352.57999999903</v>
      </c>
      <c r="I784" s="67">
        <v>0</v>
      </c>
      <c r="J784" s="68">
        <f t="shared" si="25"/>
        <v>-536352.57999999903</v>
      </c>
      <c r="K784" s="64"/>
      <c r="L784" s="64" t="s">
        <v>370</v>
      </c>
    </row>
    <row r="785" spans="1:12" s="72" customFormat="1" hidden="1" outlineLevel="2">
      <c r="A785" s="81">
        <v>2111310900</v>
      </c>
      <c r="B785" s="82" t="s">
        <v>1051</v>
      </c>
      <c r="C785" s="69">
        <v>333180.07</v>
      </c>
      <c r="D785" s="78"/>
      <c r="E785" s="69"/>
      <c r="F785" s="71"/>
      <c r="G785" s="69">
        <f t="shared" si="23"/>
        <v>333180.07</v>
      </c>
      <c r="I785" s="67">
        <v>0</v>
      </c>
      <c r="J785" s="68">
        <f t="shared" si="25"/>
        <v>-333180.07</v>
      </c>
      <c r="K785" s="64"/>
      <c r="L785" s="64" t="s">
        <v>370</v>
      </c>
    </row>
    <row r="786" spans="1:12" s="72" customFormat="1" hidden="1" outlineLevel="2">
      <c r="A786" s="81">
        <v>2111311100</v>
      </c>
      <c r="B786" s="82" t="s">
        <v>1052</v>
      </c>
      <c r="C786" s="69">
        <v>0</v>
      </c>
      <c r="D786" s="78"/>
      <c r="E786" s="69"/>
      <c r="F786" s="71"/>
      <c r="G786" s="69">
        <f t="shared" si="23"/>
        <v>0</v>
      </c>
      <c r="I786" s="67">
        <v>0</v>
      </c>
      <c r="J786" s="68">
        <f t="shared" si="25"/>
        <v>0</v>
      </c>
      <c r="K786" s="64"/>
      <c r="L786" s="64" t="s">
        <v>370</v>
      </c>
    </row>
    <row r="787" spans="1:12" s="72" customFormat="1" hidden="1" outlineLevel="2">
      <c r="A787" s="81">
        <v>2111311200</v>
      </c>
      <c r="B787" s="82" t="s">
        <v>1053</v>
      </c>
      <c r="C787" s="69">
        <v>-10088.44</v>
      </c>
      <c r="D787" s="78"/>
      <c r="E787" s="69"/>
      <c r="F787" s="71"/>
      <c r="G787" s="69">
        <f t="shared" si="23"/>
        <v>-10088.44</v>
      </c>
      <c r="I787" s="67">
        <v>0</v>
      </c>
      <c r="J787" s="68">
        <f t="shared" si="25"/>
        <v>10088.44</v>
      </c>
      <c r="K787" s="64"/>
      <c r="L787" s="64" t="s">
        <v>370</v>
      </c>
    </row>
    <row r="788" spans="1:12" s="72" customFormat="1" hidden="1" outlineLevel="2">
      <c r="A788" s="81">
        <v>2111311300</v>
      </c>
      <c r="B788" s="82" t="s">
        <v>1054</v>
      </c>
      <c r="C788" s="69">
        <v>1.72</v>
      </c>
      <c r="D788" s="78"/>
      <c r="E788" s="69"/>
      <c r="F788" s="71"/>
      <c r="G788" s="69">
        <f t="shared" si="23"/>
        <v>1.72</v>
      </c>
      <c r="I788" s="67">
        <v>0</v>
      </c>
      <c r="J788" s="68">
        <f t="shared" si="25"/>
        <v>-1.72</v>
      </c>
      <c r="K788" s="64"/>
      <c r="L788" s="64" t="s">
        <v>370</v>
      </c>
    </row>
    <row r="789" spans="1:12" s="72" customFormat="1" hidden="1" outlineLevel="2">
      <c r="A789" s="81">
        <v>2111311500</v>
      </c>
      <c r="B789" s="82" t="s">
        <v>1055</v>
      </c>
      <c r="C789" s="69">
        <v>10.49</v>
      </c>
      <c r="D789" s="78"/>
      <c r="E789" s="69"/>
      <c r="F789" s="71"/>
      <c r="G789" s="69">
        <f t="shared" si="23"/>
        <v>10.49</v>
      </c>
      <c r="I789" s="67">
        <v>0</v>
      </c>
      <c r="J789" s="68">
        <f t="shared" si="25"/>
        <v>-10.49</v>
      </c>
      <c r="K789" s="64"/>
      <c r="L789" s="64" t="s">
        <v>370</v>
      </c>
    </row>
    <row r="790" spans="1:12" s="72" customFormat="1" hidden="1" outlineLevel="2">
      <c r="A790" s="81">
        <v>2111311600</v>
      </c>
      <c r="B790" s="82" t="s">
        <v>1056</v>
      </c>
      <c r="C790" s="69">
        <v>4491162.9699999904</v>
      </c>
      <c r="D790" s="78"/>
      <c r="E790" s="69"/>
      <c r="F790" s="71"/>
      <c r="G790" s="69">
        <f t="shared" si="23"/>
        <v>4491162.9699999904</v>
      </c>
      <c r="I790" s="67">
        <v>0</v>
      </c>
      <c r="J790" s="68">
        <f t="shared" si="25"/>
        <v>-4491162.9699999904</v>
      </c>
      <c r="K790" s="64"/>
      <c r="L790" s="64" t="s">
        <v>370</v>
      </c>
    </row>
    <row r="791" spans="1:12" s="72" customFormat="1" hidden="1" outlineLevel="2">
      <c r="A791" s="81">
        <v>2111311700</v>
      </c>
      <c r="B791" s="82" t="s">
        <v>1057</v>
      </c>
      <c r="C791" s="69">
        <v>236541.44</v>
      </c>
      <c r="D791" s="78"/>
      <c r="E791" s="69"/>
      <c r="F791" s="71"/>
      <c r="G791" s="69">
        <f t="shared" si="23"/>
        <v>236541.44</v>
      </c>
      <c r="I791" s="67">
        <v>0</v>
      </c>
      <c r="J791" s="68">
        <f t="shared" si="25"/>
        <v>-236541.44</v>
      </c>
      <c r="K791" s="64"/>
      <c r="L791" s="64" t="s">
        <v>370</v>
      </c>
    </row>
    <row r="792" spans="1:12" s="72" customFormat="1" hidden="1" outlineLevel="2">
      <c r="A792" s="81">
        <v>2111311800</v>
      </c>
      <c r="B792" s="82" t="s">
        <v>1058</v>
      </c>
      <c r="C792" s="69">
        <v>0</v>
      </c>
      <c r="D792" s="78"/>
      <c r="E792" s="69"/>
      <c r="F792" s="71"/>
      <c r="G792" s="69">
        <f t="shared" si="23"/>
        <v>0</v>
      </c>
      <c r="I792" s="67">
        <v>0</v>
      </c>
      <c r="J792" s="68">
        <f t="shared" si="25"/>
        <v>0</v>
      </c>
      <c r="K792" s="64"/>
      <c r="L792" s="64" t="s">
        <v>370</v>
      </c>
    </row>
    <row r="793" spans="1:12" s="72" customFormat="1" hidden="1" outlineLevel="2">
      <c r="A793" s="81">
        <v>2111311900</v>
      </c>
      <c r="B793" s="82" t="s">
        <v>1059</v>
      </c>
      <c r="C793" s="69">
        <v>1098.04</v>
      </c>
      <c r="D793" s="78"/>
      <c r="E793" s="69"/>
      <c r="F793" s="71"/>
      <c r="G793" s="69">
        <f t="shared" si="23"/>
        <v>1098.04</v>
      </c>
      <c r="I793" s="67">
        <v>0</v>
      </c>
      <c r="J793" s="68">
        <f t="shared" si="25"/>
        <v>-1098.04</v>
      </c>
      <c r="K793" s="64"/>
      <c r="L793" s="64" t="s">
        <v>370</v>
      </c>
    </row>
    <row r="794" spans="1:12" s="72" customFormat="1" hidden="1" outlineLevel="2">
      <c r="A794" s="81">
        <v>2111312400</v>
      </c>
      <c r="B794" s="82" t="s">
        <v>1060</v>
      </c>
      <c r="C794" s="69">
        <v>0</v>
      </c>
      <c r="D794" s="78"/>
      <c r="E794" s="69"/>
      <c r="F794" s="71"/>
      <c r="G794" s="69">
        <f t="shared" si="23"/>
        <v>0</v>
      </c>
      <c r="I794" s="67">
        <v>0</v>
      </c>
      <c r="J794" s="68">
        <f t="shared" si="25"/>
        <v>0</v>
      </c>
      <c r="K794" s="64"/>
      <c r="L794" s="64" t="s">
        <v>370</v>
      </c>
    </row>
    <row r="795" spans="1:12" s="72" customFormat="1" hidden="1" outlineLevel="2">
      <c r="A795" s="81">
        <v>2111999999</v>
      </c>
      <c r="B795" s="82" t="s">
        <v>1061</v>
      </c>
      <c r="C795" s="69">
        <v>0</v>
      </c>
      <c r="D795" s="78"/>
      <c r="E795" s="69"/>
      <c r="F795" s="71"/>
      <c r="G795" s="69">
        <f t="shared" si="23"/>
        <v>0</v>
      </c>
      <c r="I795" s="67">
        <v>0</v>
      </c>
      <c r="J795" s="68">
        <f t="shared" si="25"/>
        <v>0</v>
      </c>
      <c r="K795" s="64"/>
      <c r="L795" s="64" t="s">
        <v>370</v>
      </c>
    </row>
    <row r="796" spans="1:12" s="72" customFormat="1" hidden="1" outlineLevel="2">
      <c r="A796" s="81">
        <v>2112010000</v>
      </c>
      <c r="B796" s="82" t="s">
        <v>1062</v>
      </c>
      <c r="C796" s="98">
        <v>0</v>
      </c>
      <c r="D796" s="78"/>
      <c r="E796" s="69"/>
      <c r="F796" s="71"/>
      <c r="G796" s="69">
        <f t="shared" si="23"/>
        <v>0</v>
      </c>
      <c r="I796" s="67">
        <v>0</v>
      </c>
      <c r="J796" s="68">
        <f t="shared" si="25"/>
        <v>0</v>
      </c>
      <c r="K796" s="64"/>
      <c r="L796" s="64" t="s">
        <v>370</v>
      </c>
    </row>
    <row r="797" spans="1:12" s="72" customFormat="1" hidden="1" outlineLevel="2">
      <c r="A797" s="81">
        <v>2112010099</v>
      </c>
      <c r="B797" s="82" t="s">
        <v>1063</v>
      </c>
      <c r="C797" s="69">
        <v>0</v>
      </c>
      <c r="D797" s="78"/>
      <c r="E797" s="69"/>
      <c r="F797" s="71"/>
      <c r="G797" s="69">
        <f t="shared" si="23"/>
        <v>0</v>
      </c>
      <c r="I797" s="67">
        <v>0</v>
      </c>
      <c r="J797" s="68">
        <f t="shared" si="25"/>
        <v>0</v>
      </c>
      <c r="K797" s="64"/>
      <c r="L797" s="64" t="s">
        <v>370</v>
      </c>
    </row>
    <row r="798" spans="1:12" s="72" customFormat="1" hidden="1" outlineLevel="2">
      <c r="A798" s="81">
        <v>2112310000</v>
      </c>
      <c r="B798" s="82" t="s">
        <v>1064</v>
      </c>
      <c r="C798" s="69">
        <v>-30524.049999999901</v>
      </c>
      <c r="D798" s="78"/>
      <c r="E798" s="69"/>
      <c r="F798" s="71"/>
      <c r="G798" s="69">
        <f t="shared" si="23"/>
        <v>-30524.049999999901</v>
      </c>
      <c r="I798" s="67">
        <v>0</v>
      </c>
      <c r="J798" s="68">
        <f t="shared" si="25"/>
        <v>30524.049999999901</v>
      </c>
      <c r="K798" s="64"/>
      <c r="L798" s="64" t="s">
        <v>370</v>
      </c>
    </row>
    <row r="799" spans="1:12" s="72" customFormat="1" hidden="1" outlineLevel="2">
      <c r="A799" s="81">
        <v>2112310099</v>
      </c>
      <c r="B799" s="82" t="s">
        <v>1065</v>
      </c>
      <c r="C799" s="69">
        <v>0</v>
      </c>
      <c r="D799" s="78"/>
      <c r="E799" s="69"/>
      <c r="F799" s="71"/>
      <c r="G799" s="69">
        <f t="shared" si="23"/>
        <v>0</v>
      </c>
      <c r="I799" s="67">
        <v>0</v>
      </c>
      <c r="J799" s="68">
        <f t="shared" si="25"/>
        <v>0</v>
      </c>
      <c r="K799" s="64"/>
      <c r="L799" s="64" t="s">
        <v>370</v>
      </c>
    </row>
    <row r="800" spans="1:12" s="72" customFormat="1" hidden="1" outlineLevel="2">
      <c r="A800" s="81">
        <v>2112999999</v>
      </c>
      <c r="B800" s="82" t="s">
        <v>1066</v>
      </c>
      <c r="C800" s="69">
        <v>0</v>
      </c>
      <c r="D800" s="78"/>
      <c r="E800" s="69"/>
      <c r="F800" s="71"/>
      <c r="G800" s="69">
        <f t="shared" si="23"/>
        <v>0</v>
      </c>
      <c r="I800" s="67">
        <v>0</v>
      </c>
      <c r="J800" s="68">
        <f t="shared" si="25"/>
        <v>0</v>
      </c>
      <c r="K800" s="64"/>
      <c r="L800" s="64" t="s">
        <v>370</v>
      </c>
    </row>
    <row r="801" spans="1:12" s="72" customFormat="1" outlineLevel="1" collapsed="1">
      <c r="A801" s="65" t="s">
        <v>371</v>
      </c>
      <c r="B801" s="34" t="s">
        <v>5602</v>
      </c>
      <c r="C801" s="66">
        <f>SUM(C802:C804)</f>
        <v>0</v>
      </c>
      <c r="D801" s="78"/>
      <c r="E801" s="66"/>
      <c r="F801" s="71"/>
      <c r="G801" s="66">
        <f t="shared" si="23"/>
        <v>0</v>
      </c>
      <c r="I801" s="67">
        <v>0</v>
      </c>
      <c r="J801" s="68">
        <f t="shared" si="25"/>
        <v>0</v>
      </c>
      <c r="K801" s="64"/>
      <c r="L801" s="64">
        <v>0</v>
      </c>
    </row>
    <row r="802" spans="1:12" s="72" customFormat="1" hidden="1" outlineLevel="2">
      <c r="A802" s="81">
        <v>2111380000</v>
      </c>
      <c r="B802" s="82" t="s">
        <v>1067</v>
      </c>
      <c r="C802" s="69">
        <v>0</v>
      </c>
      <c r="D802" s="78"/>
      <c r="E802" s="69"/>
      <c r="F802" s="71"/>
      <c r="G802" s="69">
        <f t="shared" si="23"/>
        <v>0</v>
      </c>
      <c r="I802" s="67">
        <v>0</v>
      </c>
      <c r="J802" s="68">
        <f t="shared" si="25"/>
        <v>0</v>
      </c>
      <c r="K802" s="64"/>
      <c r="L802" s="64" t="s">
        <v>371</v>
      </c>
    </row>
    <row r="803" spans="1:12" s="72" customFormat="1" hidden="1" outlineLevel="2">
      <c r="A803" s="81">
        <v>2121300000</v>
      </c>
      <c r="B803" s="82" t="s">
        <v>1068</v>
      </c>
      <c r="C803" s="69">
        <v>0</v>
      </c>
      <c r="D803" s="78"/>
      <c r="E803" s="69"/>
      <c r="F803" s="71"/>
      <c r="G803" s="69">
        <f t="shared" si="23"/>
        <v>0</v>
      </c>
      <c r="I803" s="67">
        <v>0</v>
      </c>
      <c r="J803" s="68">
        <f t="shared" si="25"/>
        <v>0</v>
      </c>
      <c r="K803" s="64"/>
      <c r="L803" s="64" t="s">
        <v>371</v>
      </c>
    </row>
    <row r="804" spans="1:12" s="72" customFormat="1" hidden="1" outlineLevel="2">
      <c r="A804" s="81">
        <v>2122300000</v>
      </c>
      <c r="B804" s="82" t="s">
        <v>1069</v>
      </c>
      <c r="C804" s="69">
        <v>0</v>
      </c>
      <c r="D804" s="78"/>
      <c r="E804" s="69"/>
      <c r="F804" s="71"/>
      <c r="G804" s="69">
        <f t="shared" si="23"/>
        <v>0</v>
      </c>
      <c r="I804" s="67">
        <v>0</v>
      </c>
      <c r="J804" s="68">
        <f t="shared" si="25"/>
        <v>0</v>
      </c>
      <c r="K804" s="64"/>
      <c r="L804" s="64" t="s">
        <v>371</v>
      </c>
    </row>
    <row r="805" spans="1:12" s="72" customFormat="1" outlineLevel="1" collapsed="1">
      <c r="A805" s="65" t="s">
        <v>372</v>
      </c>
      <c r="B805" s="34" t="s">
        <v>5603</v>
      </c>
      <c r="C805" s="66">
        <f>SUM(C806:C842)</f>
        <v>10786341.979999989</v>
      </c>
      <c r="D805" s="78"/>
      <c r="E805" s="66"/>
      <c r="F805" s="71"/>
      <c r="G805" s="66">
        <f t="shared" si="23"/>
        <v>10786341.979999989</v>
      </c>
      <c r="I805" s="67">
        <v>10786341.98</v>
      </c>
      <c r="J805" s="68">
        <f t="shared" si="25"/>
        <v>0</v>
      </c>
      <c r="K805" s="64"/>
      <c r="L805" s="64">
        <v>0</v>
      </c>
    </row>
    <row r="806" spans="1:12" s="72" customFormat="1" hidden="1" outlineLevel="2">
      <c r="A806" s="81">
        <v>2181210000</v>
      </c>
      <c r="B806" s="82" t="s">
        <v>1070</v>
      </c>
      <c r="C806" s="69">
        <v>0</v>
      </c>
      <c r="D806" s="78"/>
      <c r="E806" s="69"/>
      <c r="F806" s="71"/>
      <c r="G806" s="69">
        <f t="shared" si="23"/>
        <v>0</v>
      </c>
      <c r="I806" s="67">
        <v>0</v>
      </c>
      <c r="J806" s="68">
        <f t="shared" si="25"/>
        <v>0</v>
      </c>
      <c r="K806" s="64"/>
      <c r="L806" s="64" t="s">
        <v>372</v>
      </c>
    </row>
    <row r="807" spans="1:12" s="72" customFormat="1" hidden="1" outlineLevel="2">
      <c r="A807" s="81">
        <v>2181210200</v>
      </c>
      <c r="B807" s="82" t="s">
        <v>1071</v>
      </c>
      <c r="C807" s="69">
        <v>0</v>
      </c>
      <c r="D807" s="78"/>
      <c r="E807" s="69"/>
      <c r="F807" s="71"/>
      <c r="G807" s="69">
        <f t="shared" si="23"/>
        <v>0</v>
      </c>
      <c r="I807" s="67">
        <v>0</v>
      </c>
      <c r="J807" s="68">
        <f t="shared" ref="J807:J886" si="26">I807-G807</f>
        <v>0</v>
      </c>
      <c r="K807" s="64"/>
      <c r="L807" s="64" t="s">
        <v>372</v>
      </c>
    </row>
    <row r="808" spans="1:12" s="72" customFormat="1" hidden="1" outlineLevel="2">
      <c r="A808" s="81">
        <v>2181210300</v>
      </c>
      <c r="B808" s="82" t="s">
        <v>1072</v>
      </c>
      <c r="C808" s="69">
        <v>0</v>
      </c>
      <c r="D808" s="78"/>
      <c r="E808" s="69"/>
      <c r="F808" s="71"/>
      <c r="G808" s="69">
        <f t="shared" si="23"/>
        <v>0</v>
      </c>
      <c r="I808" s="67">
        <v>0</v>
      </c>
      <c r="J808" s="68">
        <f t="shared" si="26"/>
        <v>0</v>
      </c>
      <c r="K808" s="64"/>
      <c r="L808" s="64" t="s">
        <v>372</v>
      </c>
    </row>
    <row r="809" spans="1:12" s="72" customFormat="1" hidden="1" outlineLevel="2">
      <c r="A809" s="81">
        <v>2181210400</v>
      </c>
      <c r="B809" s="82" t="s">
        <v>1073</v>
      </c>
      <c r="C809" s="69">
        <v>0</v>
      </c>
      <c r="D809" s="78"/>
      <c r="E809" s="69"/>
      <c r="F809" s="71"/>
      <c r="G809" s="69">
        <f t="shared" si="23"/>
        <v>0</v>
      </c>
      <c r="I809" s="67">
        <v>0</v>
      </c>
      <c r="J809" s="68">
        <f t="shared" si="26"/>
        <v>0</v>
      </c>
      <c r="K809" s="64"/>
      <c r="L809" s="64" t="s">
        <v>372</v>
      </c>
    </row>
    <row r="810" spans="1:12" s="72" customFormat="1" hidden="1" outlineLevel="2">
      <c r="A810" s="81">
        <v>2181210500</v>
      </c>
      <c r="B810" s="82" t="s">
        <v>1074</v>
      </c>
      <c r="C810" s="69">
        <v>0</v>
      </c>
      <c r="D810" s="78"/>
      <c r="E810" s="69"/>
      <c r="F810" s="71"/>
      <c r="G810" s="69">
        <f t="shared" si="23"/>
        <v>0</v>
      </c>
      <c r="I810" s="67">
        <v>0</v>
      </c>
      <c r="J810" s="68">
        <f t="shared" si="26"/>
        <v>0</v>
      </c>
      <c r="K810" s="64"/>
      <c r="L810" s="64" t="s">
        <v>372</v>
      </c>
    </row>
    <row r="811" spans="1:12" s="72" customFormat="1" hidden="1" outlineLevel="2">
      <c r="A811" s="81">
        <v>2181210600</v>
      </c>
      <c r="B811" s="82" t="s">
        <v>1075</v>
      </c>
      <c r="C811" s="69">
        <v>0</v>
      </c>
      <c r="D811" s="78"/>
      <c r="E811" s="69"/>
      <c r="F811" s="71"/>
      <c r="G811" s="69">
        <f t="shared" si="23"/>
        <v>0</v>
      </c>
      <c r="I811" s="67">
        <v>0</v>
      </c>
      <c r="J811" s="68">
        <f t="shared" si="26"/>
        <v>0</v>
      </c>
      <c r="K811" s="64"/>
      <c r="L811" s="64" t="s">
        <v>372</v>
      </c>
    </row>
    <row r="812" spans="1:12" s="72" customFormat="1" hidden="1" outlineLevel="2">
      <c r="A812" s="81">
        <v>2181210800</v>
      </c>
      <c r="B812" s="82" t="s">
        <v>1076</v>
      </c>
      <c r="C812" s="69">
        <v>638124.92000000004</v>
      </c>
      <c r="D812" s="78"/>
      <c r="E812" s="69"/>
      <c r="F812" s="71"/>
      <c r="G812" s="69">
        <f t="shared" si="23"/>
        <v>638124.92000000004</v>
      </c>
      <c r="I812" s="67">
        <v>0</v>
      </c>
      <c r="J812" s="68">
        <f t="shared" si="26"/>
        <v>-638124.92000000004</v>
      </c>
      <c r="K812" s="64"/>
      <c r="L812" s="64" t="s">
        <v>372</v>
      </c>
    </row>
    <row r="813" spans="1:12" s="72" customFormat="1" hidden="1" outlineLevel="2">
      <c r="A813" s="81">
        <v>2181210900</v>
      </c>
      <c r="B813" s="82" t="s">
        <v>1077</v>
      </c>
      <c r="C813" s="69">
        <v>24226.93</v>
      </c>
      <c r="D813" s="78"/>
      <c r="E813" s="69"/>
      <c r="F813" s="71"/>
      <c r="G813" s="69">
        <f t="shared" si="23"/>
        <v>24226.93</v>
      </c>
      <c r="I813" s="67">
        <v>0</v>
      </c>
      <c r="J813" s="68">
        <f t="shared" si="26"/>
        <v>-24226.93</v>
      </c>
      <c r="K813" s="64"/>
      <c r="L813" s="64" t="s">
        <v>372</v>
      </c>
    </row>
    <row r="814" spans="1:12" s="72" customFormat="1" hidden="1" outlineLevel="2">
      <c r="A814" s="81">
        <v>2181211100</v>
      </c>
      <c r="B814" s="82" t="s">
        <v>1078</v>
      </c>
      <c r="C814" s="69">
        <v>0</v>
      </c>
      <c r="D814" s="78"/>
      <c r="E814" s="69"/>
      <c r="F814" s="71"/>
      <c r="G814" s="69">
        <f t="shared" si="23"/>
        <v>0</v>
      </c>
      <c r="I814" s="67">
        <v>0</v>
      </c>
      <c r="J814" s="68">
        <f t="shared" si="26"/>
        <v>0</v>
      </c>
      <c r="K814" s="64"/>
      <c r="L814" s="64" t="s">
        <v>372</v>
      </c>
    </row>
    <row r="815" spans="1:12" s="72" customFormat="1" hidden="1" outlineLevel="2">
      <c r="A815" s="81">
        <v>2181211200</v>
      </c>
      <c r="B815" s="82" t="s">
        <v>1079</v>
      </c>
      <c r="C815" s="69">
        <v>0</v>
      </c>
      <c r="D815" s="78"/>
      <c r="E815" s="69"/>
      <c r="F815" s="71"/>
      <c r="G815" s="69">
        <f t="shared" si="23"/>
        <v>0</v>
      </c>
      <c r="I815" s="67">
        <v>0</v>
      </c>
      <c r="J815" s="68">
        <f t="shared" si="26"/>
        <v>0</v>
      </c>
      <c r="K815" s="64"/>
      <c r="L815" s="64" t="s">
        <v>372</v>
      </c>
    </row>
    <row r="816" spans="1:12" s="72" customFormat="1" hidden="1" outlineLevel="2">
      <c r="A816" s="81">
        <v>2181211300</v>
      </c>
      <c r="B816" s="82" t="s">
        <v>1080</v>
      </c>
      <c r="C816" s="69">
        <v>0.149999999999999</v>
      </c>
      <c r="D816" s="78"/>
      <c r="E816" s="69"/>
      <c r="F816" s="71"/>
      <c r="G816" s="69">
        <f t="shared" si="23"/>
        <v>0.149999999999999</v>
      </c>
      <c r="I816" s="67">
        <v>0</v>
      </c>
      <c r="J816" s="68">
        <f t="shared" si="26"/>
        <v>-0.149999999999999</v>
      </c>
      <c r="K816" s="64"/>
      <c r="L816" s="64" t="s">
        <v>372</v>
      </c>
    </row>
    <row r="817" spans="1:12" s="72" customFormat="1" hidden="1" outlineLevel="2">
      <c r="A817" s="81">
        <v>2181211500</v>
      </c>
      <c r="B817" s="82" t="s">
        <v>1081</v>
      </c>
      <c r="C817" s="69">
        <v>526.50999999999897</v>
      </c>
      <c r="D817" s="78"/>
      <c r="E817" s="69"/>
      <c r="F817" s="71"/>
      <c r="G817" s="69">
        <f t="shared" si="23"/>
        <v>526.50999999999897</v>
      </c>
      <c r="I817" s="67">
        <v>0</v>
      </c>
      <c r="J817" s="68">
        <f t="shared" si="26"/>
        <v>-526.50999999999897</v>
      </c>
      <c r="K817" s="64"/>
      <c r="L817" s="64" t="s">
        <v>372</v>
      </c>
    </row>
    <row r="818" spans="1:12" s="72" customFormat="1" hidden="1" outlineLevel="2">
      <c r="A818" s="81">
        <v>2181211600</v>
      </c>
      <c r="B818" s="82" t="s">
        <v>1082</v>
      </c>
      <c r="C818" s="69">
        <v>605447.92000000004</v>
      </c>
      <c r="D818" s="78"/>
      <c r="E818" s="69"/>
      <c r="F818" s="71"/>
      <c r="G818" s="69">
        <f t="shared" si="23"/>
        <v>605447.92000000004</v>
      </c>
      <c r="I818" s="67">
        <v>0</v>
      </c>
      <c r="J818" s="68">
        <f t="shared" si="26"/>
        <v>-605447.92000000004</v>
      </c>
      <c r="K818" s="64"/>
      <c r="L818" s="64" t="s">
        <v>372</v>
      </c>
    </row>
    <row r="819" spans="1:12" s="72" customFormat="1" hidden="1" outlineLevel="2">
      <c r="A819" s="81">
        <v>2181211700</v>
      </c>
      <c r="B819" s="82" t="s">
        <v>1083</v>
      </c>
      <c r="C819" s="69">
        <v>27.829999999999899</v>
      </c>
      <c r="D819" s="78"/>
      <c r="E819" s="69"/>
      <c r="F819" s="71"/>
      <c r="G819" s="69">
        <f t="shared" si="23"/>
        <v>27.829999999999899</v>
      </c>
      <c r="I819" s="67">
        <v>0</v>
      </c>
      <c r="J819" s="68">
        <f t="shared" si="26"/>
        <v>-27.829999999999899</v>
      </c>
      <c r="K819" s="64"/>
      <c r="L819" s="64" t="s">
        <v>372</v>
      </c>
    </row>
    <row r="820" spans="1:12" s="72" customFormat="1" hidden="1" outlineLevel="2">
      <c r="A820" s="81">
        <v>2181211800</v>
      </c>
      <c r="B820" s="82" t="s">
        <v>1084</v>
      </c>
      <c r="C820" s="69">
        <v>0</v>
      </c>
      <c r="D820" s="78"/>
      <c r="E820" s="69"/>
      <c r="F820" s="71"/>
      <c r="G820" s="69">
        <f t="shared" ref="G820:G899" si="27">C820+E820</f>
        <v>0</v>
      </c>
      <c r="I820" s="67">
        <v>0</v>
      </c>
      <c r="J820" s="68">
        <f t="shared" si="26"/>
        <v>0</v>
      </c>
      <c r="K820" s="64"/>
      <c r="L820" s="64" t="s">
        <v>372</v>
      </c>
    </row>
    <row r="821" spans="1:12" s="72" customFormat="1" hidden="1" outlineLevel="2">
      <c r="A821" s="81">
        <v>2181211900</v>
      </c>
      <c r="B821" s="82" t="s">
        <v>1085</v>
      </c>
      <c r="C821" s="69">
        <v>0</v>
      </c>
      <c r="D821" s="78"/>
      <c r="E821" s="69"/>
      <c r="F821" s="71"/>
      <c r="G821" s="69">
        <f t="shared" si="27"/>
        <v>0</v>
      </c>
      <c r="I821" s="67">
        <v>0</v>
      </c>
      <c r="J821" s="68">
        <f t="shared" si="26"/>
        <v>0</v>
      </c>
      <c r="K821" s="64"/>
      <c r="L821" s="64" t="s">
        <v>372</v>
      </c>
    </row>
    <row r="822" spans="1:12" s="72" customFormat="1" hidden="1" outlineLevel="2">
      <c r="A822" s="81">
        <v>2181212400</v>
      </c>
      <c r="B822" s="82" t="s">
        <v>1086</v>
      </c>
      <c r="C822" s="69">
        <v>0</v>
      </c>
      <c r="D822" s="78"/>
      <c r="E822" s="69"/>
      <c r="F822" s="71"/>
      <c r="G822" s="69">
        <f t="shared" si="27"/>
        <v>0</v>
      </c>
      <c r="I822" s="67">
        <v>0</v>
      </c>
      <c r="J822" s="68">
        <f t="shared" si="26"/>
        <v>0</v>
      </c>
      <c r="K822" s="64"/>
      <c r="L822" s="64" t="s">
        <v>372</v>
      </c>
    </row>
    <row r="823" spans="1:12" s="72" customFormat="1" hidden="1" outlineLevel="2">
      <c r="A823" s="81">
        <v>2181300000</v>
      </c>
      <c r="B823" s="82" t="s">
        <v>1087</v>
      </c>
      <c r="C823" s="69">
        <v>1460628.3899999899</v>
      </c>
      <c r="D823" s="78"/>
      <c r="E823" s="69"/>
      <c r="F823" s="71"/>
      <c r="G823" s="69">
        <f t="shared" si="27"/>
        <v>1460628.3899999899</v>
      </c>
      <c r="I823" s="67">
        <v>0</v>
      </c>
      <c r="J823" s="68">
        <f t="shared" si="26"/>
        <v>-1460628.3899999899</v>
      </c>
      <c r="K823" s="64"/>
      <c r="L823" s="64" t="s">
        <v>372</v>
      </c>
    </row>
    <row r="824" spans="1:12" s="72" customFormat="1" hidden="1" outlineLevel="2">
      <c r="A824" s="81">
        <v>2181300100</v>
      </c>
      <c r="B824" s="82" t="s">
        <v>1088</v>
      </c>
      <c r="C824" s="69">
        <v>0</v>
      </c>
      <c r="D824" s="78"/>
      <c r="E824" s="69"/>
      <c r="F824" s="71"/>
      <c r="G824" s="69">
        <f t="shared" si="27"/>
        <v>0</v>
      </c>
      <c r="I824" s="67">
        <v>0</v>
      </c>
      <c r="J824" s="68">
        <f t="shared" si="26"/>
        <v>0</v>
      </c>
      <c r="K824" s="64"/>
      <c r="L824" s="64" t="s">
        <v>372</v>
      </c>
    </row>
    <row r="825" spans="1:12" s="72" customFormat="1" hidden="1" outlineLevel="2">
      <c r="A825" s="81">
        <v>2181300200</v>
      </c>
      <c r="B825" s="82" t="s">
        <v>1089</v>
      </c>
      <c r="C825" s="69">
        <v>0</v>
      </c>
      <c r="D825" s="78"/>
      <c r="E825" s="69"/>
      <c r="F825" s="71"/>
      <c r="G825" s="69">
        <f t="shared" si="27"/>
        <v>0</v>
      </c>
      <c r="I825" s="67">
        <v>0</v>
      </c>
      <c r="J825" s="68">
        <f t="shared" si="26"/>
        <v>0</v>
      </c>
      <c r="K825" s="64"/>
      <c r="L825" s="64" t="s">
        <v>372</v>
      </c>
    </row>
    <row r="826" spans="1:12" s="72" customFormat="1" hidden="1" outlineLevel="2">
      <c r="A826" s="81">
        <v>2181300300</v>
      </c>
      <c r="B826" s="82" t="s">
        <v>1090</v>
      </c>
      <c r="C826" s="69">
        <v>1246644.23</v>
      </c>
      <c r="D826" s="78"/>
      <c r="E826" s="69"/>
      <c r="F826" s="71"/>
      <c r="G826" s="69">
        <f t="shared" si="27"/>
        <v>1246644.23</v>
      </c>
      <c r="I826" s="67">
        <v>0</v>
      </c>
      <c r="J826" s="68">
        <f t="shared" si="26"/>
        <v>-1246644.23</v>
      </c>
      <c r="K826" s="64"/>
      <c r="L826" s="64" t="s">
        <v>372</v>
      </c>
    </row>
    <row r="827" spans="1:12" s="72" customFormat="1" hidden="1" outlineLevel="2">
      <c r="A827" s="81">
        <v>2181300400</v>
      </c>
      <c r="B827" s="82" t="s">
        <v>1091</v>
      </c>
      <c r="C827" s="69">
        <v>795627.31</v>
      </c>
      <c r="D827" s="78"/>
      <c r="E827" s="69"/>
      <c r="F827" s="71"/>
      <c r="G827" s="69">
        <f t="shared" si="27"/>
        <v>795627.31</v>
      </c>
      <c r="I827" s="67">
        <v>0</v>
      </c>
      <c r="J827" s="68">
        <f t="shared" si="26"/>
        <v>-795627.31</v>
      </c>
      <c r="K827" s="64"/>
      <c r="L827" s="64" t="s">
        <v>372</v>
      </c>
    </row>
    <row r="828" spans="1:12" s="72" customFormat="1" hidden="1" outlineLevel="2">
      <c r="A828" s="81">
        <v>2181300500</v>
      </c>
      <c r="B828" s="82" t="s">
        <v>1092</v>
      </c>
      <c r="C828" s="69">
        <v>210142.92</v>
      </c>
      <c r="D828" s="78"/>
      <c r="E828" s="69"/>
      <c r="F828" s="71"/>
      <c r="G828" s="69">
        <f t="shared" si="27"/>
        <v>210142.92</v>
      </c>
      <c r="I828" s="67">
        <v>0</v>
      </c>
      <c r="J828" s="68">
        <f t="shared" si="26"/>
        <v>-210142.92</v>
      </c>
      <c r="K828" s="64"/>
      <c r="L828" s="64" t="s">
        <v>372</v>
      </c>
    </row>
    <row r="829" spans="1:12" s="72" customFormat="1" hidden="1" outlineLevel="2">
      <c r="A829" s="81">
        <v>2181300800</v>
      </c>
      <c r="B829" s="82" t="s">
        <v>1093</v>
      </c>
      <c r="C829" s="69">
        <v>2294842.27</v>
      </c>
      <c r="D829" s="78"/>
      <c r="E829" s="69"/>
      <c r="F829" s="71"/>
      <c r="G829" s="69">
        <f t="shared" si="27"/>
        <v>2294842.27</v>
      </c>
      <c r="I829" s="67">
        <v>0</v>
      </c>
      <c r="J829" s="68">
        <f t="shared" si="26"/>
        <v>-2294842.27</v>
      </c>
      <c r="K829" s="64"/>
      <c r="L829" s="64" t="s">
        <v>372</v>
      </c>
    </row>
    <row r="830" spans="1:12" s="72" customFormat="1" hidden="1" outlineLevel="2">
      <c r="A830" s="81">
        <v>2181300900</v>
      </c>
      <c r="B830" s="82" t="s">
        <v>1094</v>
      </c>
      <c r="C830" s="69">
        <v>144231</v>
      </c>
      <c r="D830" s="78"/>
      <c r="E830" s="69"/>
      <c r="F830" s="71"/>
      <c r="G830" s="69">
        <f t="shared" si="27"/>
        <v>144231</v>
      </c>
      <c r="I830" s="67">
        <v>0</v>
      </c>
      <c r="J830" s="68">
        <f t="shared" si="26"/>
        <v>-144231</v>
      </c>
      <c r="K830" s="64"/>
      <c r="L830" s="64" t="s">
        <v>372</v>
      </c>
    </row>
    <row r="831" spans="1:12" s="72" customFormat="1" hidden="1" outlineLevel="2">
      <c r="A831" s="81">
        <v>2181301100</v>
      </c>
      <c r="B831" s="82" t="s">
        <v>1095</v>
      </c>
      <c r="C831" s="69">
        <v>0</v>
      </c>
      <c r="D831" s="78"/>
      <c r="E831" s="69"/>
      <c r="F831" s="71"/>
      <c r="G831" s="69">
        <f t="shared" si="27"/>
        <v>0</v>
      </c>
      <c r="I831" s="67">
        <v>0</v>
      </c>
      <c r="J831" s="68">
        <f t="shared" si="26"/>
        <v>0</v>
      </c>
      <c r="K831" s="64"/>
      <c r="L831" s="64" t="s">
        <v>372</v>
      </c>
    </row>
    <row r="832" spans="1:12" s="72" customFormat="1" hidden="1" outlineLevel="2">
      <c r="A832" s="81">
        <v>2181301200</v>
      </c>
      <c r="B832" s="82" t="s">
        <v>1096</v>
      </c>
      <c r="C832" s="69">
        <v>24903.88</v>
      </c>
      <c r="D832" s="78"/>
      <c r="E832" s="69"/>
      <c r="F832" s="71"/>
      <c r="G832" s="69">
        <f t="shared" si="27"/>
        <v>24903.88</v>
      </c>
      <c r="I832" s="67">
        <v>0</v>
      </c>
      <c r="J832" s="68">
        <f t="shared" si="26"/>
        <v>-24903.88</v>
      </c>
      <c r="K832" s="64"/>
      <c r="L832" s="64" t="s">
        <v>372</v>
      </c>
    </row>
    <row r="833" spans="1:12" s="72" customFormat="1" hidden="1" outlineLevel="2">
      <c r="A833" s="81">
        <v>2181301300</v>
      </c>
      <c r="B833" s="82" t="s">
        <v>1097</v>
      </c>
      <c r="C833" s="69">
        <v>124.67</v>
      </c>
      <c r="D833" s="78"/>
      <c r="E833" s="69"/>
      <c r="F833" s="71"/>
      <c r="G833" s="69">
        <f t="shared" si="27"/>
        <v>124.67</v>
      </c>
      <c r="I833" s="67">
        <v>0</v>
      </c>
      <c r="J833" s="68">
        <f t="shared" si="26"/>
        <v>-124.67</v>
      </c>
      <c r="K833" s="64"/>
      <c r="L833" s="64" t="s">
        <v>372</v>
      </c>
    </row>
    <row r="834" spans="1:12" s="72" customFormat="1" hidden="1" outlineLevel="2">
      <c r="A834" s="81">
        <v>2181301500</v>
      </c>
      <c r="B834" s="82" t="s">
        <v>1098</v>
      </c>
      <c r="C834" s="69">
        <v>345.42</v>
      </c>
      <c r="D834" s="78"/>
      <c r="E834" s="69"/>
      <c r="F834" s="71"/>
      <c r="G834" s="69">
        <f t="shared" si="27"/>
        <v>345.42</v>
      </c>
      <c r="I834" s="67">
        <v>0</v>
      </c>
      <c r="J834" s="68">
        <f t="shared" si="26"/>
        <v>-345.42</v>
      </c>
      <c r="K834" s="64"/>
      <c r="L834" s="64" t="s">
        <v>372</v>
      </c>
    </row>
    <row r="835" spans="1:12" s="72" customFormat="1" hidden="1" outlineLevel="2">
      <c r="A835" s="81">
        <v>2181301600</v>
      </c>
      <c r="B835" s="82" t="s">
        <v>1099</v>
      </c>
      <c r="C835" s="69">
        <v>3215280.83</v>
      </c>
      <c r="D835" s="78"/>
      <c r="E835" s="69"/>
      <c r="F835" s="71"/>
      <c r="G835" s="69">
        <f t="shared" si="27"/>
        <v>3215280.83</v>
      </c>
      <c r="I835" s="67">
        <v>0</v>
      </c>
      <c r="J835" s="68">
        <f t="shared" si="26"/>
        <v>-3215280.83</v>
      </c>
      <c r="K835" s="64"/>
      <c r="L835" s="64" t="s">
        <v>372</v>
      </c>
    </row>
    <row r="836" spans="1:12" s="72" customFormat="1" hidden="1" outlineLevel="2">
      <c r="A836" s="81">
        <v>2181301700</v>
      </c>
      <c r="B836" s="82" t="s">
        <v>1100</v>
      </c>
      <c r="C836" s="69">
        <v>124787.09</v>
      </c>
      <c r="D836" s="78"/>
      <c r="E836" s="69"/>
      <c r="F836" s="71"/>
      <c r="G836" s="69">
        <f t="shared" si="27"/>
        <v>124787.09</v>
      </c>
      <c r="I836" s="67">
        <v>0</v>
      </c>
      <c r="J836" s="68">
        <f t="shared" si="26"/>
        <v>-124787.09</v>
      </c>
      <c r="K836" s="64"/>
      <c r="L836" s="64" t="s">
        <v>372</v>
      </c>
    </row>
    <row r="837" spans="1:12" s="72" customFormat="1" hidden="1" outlineLevel="2">
      <c r="A837" s="81">
        <v>2181301800</v>
      </c>
      <c r="B837" s="82" t="s">
        <v>1101</v>
      </c>
      <c r="C837" s="69">
        <v>0</v>
      </c>
      <c r="D837" s="78"/>
      <c r="E837" s="69"/>
      <c r="F837" s="71"/>
      <c r="G837" s="69">
        <f t="shared" si="27"/>
        <v>0</v>
      </c>
      <c r="I837" s="67">
        <v>0</v>
      </c>
      <c r="J837" s="68">
        <f t="shared" si="26"/>
        <v>0</v>
      </c>
      <c r="K837" s="64"/>
      <c r="L837" s="64" t="s">
        <v>372</v>
      </c>
    </row>
    <row r="838" spans="1:12" s="72" customFormat="1" hidden="1" outlineLevel="2">
      <c r="A838" s="81">
        <v>2181301900</v>
      </c>
      <c r="B838" s="82" t="s">
        <v>1102</v>
      </c>
      <c r="C838" s="69">
        <v>0</v>
      </c>
      <c r="D838" s="78"/>
      <c r="E838" s="69"/>
      <c r="F838" s="71"/>
      <c r="G838" s="69">
        <f t="shared" si="27"/>
        <v>0</v>
      </c>
      <c r="I838" s="67">
        <v>0</v>
      </c>
      <c r="J838" s="68">
        <f t="shared" si="26"/>
        <v>0</v>
      </c>
      <c r="K838" s="64"/>
      <c r="L838" s="64" t="s">
        <v>372</v>
      </c>
    </row>
    <row r="839" spans="1:12" s="72" customFormat="1" hidden="1" outlineLevel="2">
      <c r="A839" s="81">
        <v>2181302400</v>
      </c>
      <c r="B839" s="82" t="s">
        <v>1103</v>
      </c>
      <c r="C839" s="69">
        <v>0</v>
      </c>
      <c r="D839" s="78"/>
      <c r="E839" s="69"/>
      <c r="F839" s="71"/>
      <c r="G839" s="69">
        <f t="shared" si="27"/>
        <v>0</v>
      </c>
      <c r="I839" s="67">
        <v>0</v>
      </c>
      <c r="J839" s="68">
        <f t="shared" si="26"/>
        <v>0</v>
      </c>
      <c r="K839" s="64"/>
      <c r="L839" s="64" t="s">
        <v>372</v>
      </c>
    </row>
    <row r="840" spans="1:12" s="72" customFormat="1" hidden="1" outlineLevel="2">
      <c r="A840" s="81">
        <v>2182300000</v>
      </c>
      <c r="B840" s="82" t="s">
        <v>1104</v>
      </c>
      <c r="C840" s="69">
        <v>429.70999999999901</v>
      </c>
      <c r="D840" s="78"/>
      <c r="E840" s="69"/>
      <c r="F840" s="71"/>
      <c r="G840" s="69">
        <f t="shared" si="27"/>
        <v>429.70999999999901</v>
      </c>
      <c r="I840" s="67">
        <v>0</v>
      </c>
      <c r="J840" s="68">
        <f t="shared" si="26"/>
        <v>-429.70999999999901</v>
      </c>
      <c r="K840" s="64"/>
      <c r="L840" s="64" t="s">
        <v>372</v>
      </c>
    </row>
    <row r="841" spans="1:12" s="72" customFormat="1" hidden="1" outlineLevel="2">
      <c r="A841" s="81">
        <v>2182300099</v>
      </c>
      <c r="B841" s="82" t="s">
        <v>1105</v>
      </c>
      <c r="C841" s="69">
        <v>0</v>
      </c>
      <c r="D841" s="78"/>
      <c r="E841" s="69"/>
      <c r="F841" s="71"/>
      <c r="G841" s="69">
        <f t="shared" si="27"/>
        <v>0</v>
      </c>
      <c r="I841" s="67">
        <v>0</v>
      </c>
      <c r="J841" s="68">
        <f t="shared" si="26"/>
        <v>0</v>
      </c>
      <c r="K841" s="64"/>
      <c r="L841" s="64" t="s">
        <v>372</v>
      </c>
    </row>
    <row r="842" spans="1:12" s="72" customFormat="1" hidden="1" outlineLevel="2">
      <c r="A842" s="81">
        <v>2182400000</v>
      </c>
      <c r="B842" s="82" t="s">
        <v>1106</v>
      </c>
      <c r="C842" s="69">
        <v>0</v>
      </c>
      <c r="D842" s="78"/>
      <c r="E842" s="69"/>
      <c r="F842" s="71"/>
      <c r="G842" s="69">
        <f t="shared" si="27"/>
        <v>0</v>
      </c>
      <c r="I842" s="67">
        <v>0</v>
      </c>
      <c r="J842" s="68">
        <f t="shared" si="26"/>
        <v>0</v>
      </c>
      <c r="K842" s="64"/>
      <c r="L842" s="64" t="s">
        <v>372</v>
      </c>
    </row>
    <row r="843" spans="1:12" outlineLevel="1" collapsed="1">
      <c r="A843" s="65" t="s">
        <v>373</v>
      </c>
      <c r="B843" s="34" t="s">
        <v>5604</v>
      </c>
      <c r="C843" s="66">
        <f>SUM(C844:C846)</f>
        <v>-295.94999999999902</v>
      </c>
      <c r="D843" s="78"/>
      <c r="E843" s="66"/>
      <c r="G843" s="66">
        <f t="shared" si="27"/>
        <v>-295.94999999999902</v>
      </c>
      <c r="I843" s="67">
        <v>-295.95</v>
      </c>
      <c r="J843" s="68">
        <f t="shared" si="26"/>
        <v>-9.6633812063373625E-13</v>
      </c>
      <c r="K843" s="64"/>
      <c r="L843" s="64">
        <v>0</v>
      </c>
    </row>
    <row r="844" spans="1:12" hidden="1" outlineLevel="2">
      <c r="A844" s="81">
        <v>2710040100</v>
      </c>
      <c r="B844" s="82" t="s">
        <v>1107</v>
      </c>
      <c r="C844" s="69">
        <v>0</v>
      </c>
      <c r="D844" s="78"/>
      <c r="E844" s="69"/>
      <c r="G844" s="69">
        <f>C844+E844</f>
        <v>0</v>
      </c>
      <c r="I844" s="67">
        <v>0</v>
      </c>
      <c r="J844" s="68">
        <f>I844-G844</f>
        <v>0</v>
      </c>
      <c r="K844" s="64"/>
      <c r="L844" s="64" t="s">
        <v>373</v>
      </c>
    </row>
    <row r="845" spans="1:12" hidden="1" outlineLevel="2">
      <c r="A845" s="81">
        <v>2710050100</v>
      </c>
      <c r="B845" s="82" t="s">
        <v>1108</v>
      </c>
      <c r="C845" s="69">
        <v>0</v>
      </c>
      <c r="D845" s="78"/>
      <c r="E845" s="69"/>
      <c r="G845" s="69">
        <f t="shared" si="27"/>
        <v>0</v>
      </c>
      <c r="I845" s="67">
        <v>0</v>
      </c>
      <c r="J845" s="68">
        <f t="shared" si="26"/>
        <v>0</v>
      </c>
      <c r="K845" s="64"/>
      <c r="L845" s="64" t="s">
        <v>373</v>
      </c>
    </row>
    <row r="846" spans="1:12" hidden="1" outlineLevel="2">
      <c r="A846" s="81">
        <v>2710070100</v>
      </c>
      <c r="B846" s="82" t="s">
        <v>1109</v>
      </c>
      <c r="C846" s="69">
        <v>-295.94999999999902</v>
      </c>
      <c r="D846" s="78"/>
      <c r="E846" s="69"/>
      <c r="G846" s="69">
        <f>C846+E846</f>
        <v>-295.94999999999902</v>
      </c>
      <c r="I846" s="67">
        <v>0</v>
      </c>
      <c r="J846" s="68">
        <f t="shared" si="26"/>
        <v>295.94999999999902</v>
      </c>
      <c r="K846" s="64"/>
      <c r="L846" s="64" t="s">
        <v>373</v>
      </c>
    </row>
    <row r="847" spans="1:12" outlineLevel="1" collapsed="1">
      <c r="A847" s="65" t="s">
        <v>374</v>
      </c>
      <c r="B847" s="34" t="s">
        <v>5605</v>
      </c>
      <c r="C847" s="66">
        <f>SUM(C848:C850)</f>
        <v>0</v>
      </c>
      <c r="D847" s="78"/>
      <c r="E847" s="66"/>
      <c r="G847" s="66">
        <f t="shared" si="27"/>
        <v>0</v>
      </c>
      <c r="I847" s="67">
        <v>103509.87</v>
      </c>
      <c r="J847" s="68">
        <f t="shared" si="26"/>
        <v>103509.87</v>
      </c>
      <c r="K847" s="64"/>
      <c r="L847" s="64">
        <v>0</v>
      </c>
    </row>
    <row r="848" spans="1:12" hidden="1" outlineLevel="2">
      <c r="A848" s="81">
        <v>2710050200</v>
      </c>
      <c r="B848" s="82" t="s">
        <v>1110</v>
      </c>
      <c r="C848" s="69">
        <v>0</v>
      </c>
      <c r="D848" s="78"/>
      <c r="E848" s="69"/>
      <c r="G848" s="69">
        <f t="shared" si="27"/>
        <v>0</v>
      </c>
      <c r="I848" s="67">
        <v>0</v>
      </c>
      <c r="J848" s="68">
        <f t="shared" si="26"/>
        <v>0</v>
      </c>
      <c r="K848" s="64"/>
      <c r="L848" s="64" t="s">
        <v>374</v>
      </c>
    </row>
    <row r="849" spans="1:14" hidden="1" outlineLevel="2">
      <c r="A849" s="81">
        <v>2710040200</v>
      </c>
      <c r="B849" s="82" t="s">
        <v>1111</v>
      </c>
      <c r="C849" s="69">
        <v>0</v>
      </c>
      <c r="D849" s="78"/>
      <c r="E849" s="69"/>
      <c r="G849" s="69">
        <f>C849+E849</f>
        <v>0</v>
      </c>
      <c r="I849" s="67">
        <v>0</v>
      </c>
      <c r="J849" s="68">
        <f>I849-G849</f>
        <v>0</v>
      </c>
      <c r="K849" s="64"/>
      <c r="L849" s="64" t="s">
        <v>374</v>
      </c>
    </row>
    <row r="850" spans="1:14" hidden="1" outlineLevel="2">
      <c r="A850" s="81">
        <v>2710070200</v>
      </c>
      <c r="B850" s="82" t="s">
        <v>1112</v>
      </c>
      <c r="C850" s="69">
        <v>0</v>
      </c>
      <c r="D850" s="78"/>
      <c r="E850" s="69"/>
      <c r="G850" s="69">
        <f>C850+E850</f>
        <v>0</v>
      </c>
      <c r="I850" s="67">
        <v>0</v>
      </c>
      <c r="J850" s="68">
        <f t="shared" si="26"/>
        <v>0</v>
      </c>
      <c r="K850" s="64"/>
      <c r="L850" s="64" t="s">
        <v>374</v>
      </c>
    </row>
    <row r="851" spans="1:14" outlineLevel="1" collapsed="1">
      <c r="A851" s="65" t="s">
        <v>375</v>
      </c>
      <c r="B851" s="34" t="s">
        <v>5606</v>
      </c>
      <c r="C851" s="66">
        <f>SUM(C852:C854)</f>
        <v>0</v>
      </c>
      <c r="D851" s="78"/>
      <c r="E851" s="66"/>
      <c r="G851" s="66">
        <f t="shared" si="27"/>
        <v>0</v>
      </c>
      <c r="I851" s="67">
        <v>-0.40000000002328301</v>
      </c>
      <c r="J851" s="68">
        <f t="shared" si="26"/>
        <v>-0.40000000002328301</v>
      </c>
      <c r="K851" s="64"/>
      <c r="L851" s="64">
        <v>0</v>
      </c>
      <c r="M851" s="99"/>
      <c r="N851" s="67"/>
    </row>
    <row r="852" spans="1:14" hidden="1" outlineLevel="2">
      <c r="A852" s="81">
        <v>2710050300</v>
      </c>
      <c r="B852" s="82" t="s">
        <v>1113</v>
      </c>
      <c r="C852" s="98">
        <v>0</v>
      </c>
      <c r="D852" s="78"/>
      <c r="E852" s="69"/>
      <c r="G852" s="69">
        <f t="shared" si="27"/>
        <v>0</v>
      </c>
      <c r="I852" s="67">
        <v>0</v>
      </c>
      <c r="J852" s="68">
        <f t="shared" si="26"/>
        <v>0</v>
      </c>
      <c r="K852" s="64"/>
      <c r="L852" s="64" t="s">
        <v>375</v>
      </c>
    </row>
    <row r="853" spans="1:14" hidden="1" outlineLevel="2">
      <c r="A853" s="81">
        <v>2710040300</v>
      </c>
      <c r="B853" s="82" t="s">
        <v>1114</v>
      </c>
      <c r="C853" s="69">
        <v>0</v>
      </c>
      <c r="D853" s="78"/>
      <c r="E853" s="69"/>
      <c r="G853" s="69">
        <f>C853+E853</f>
        <v>0</v>
      </c>
      <c r="I853" s="67">
        <v>0</v>
      </c>
      <c r="J853" s="68">
        <f t="shared" si="26"/>
        <v>0</v>
      </c>
      <c r="K853" s="64"/>
      <c r="L853" s="64" t="s">
        <v>375</v>
      </c>
    </row>
    <row r="854" spans="1:14" hidden="1" outlineLevel="2">
      <c r="A854" s="81">
        <v>2710070300</v>
      </c>
      <c r="B854" s="82" t="s">
        <v>1115</v>
      </c>
      <c r="C854" s="69">
        <v>0</v>
      </c>
      <c r="D854" s="78"/>
      <c r="E854" s="69"/>
      <c r="G854" s="69">
        <f>C854+E854</f>
        <v>0</v>
      </c>
      <c r="I854" s="67">
        <v>0</v>
      </c>
      <c r="J854" s="68">
        <f t="shared" si="26"/>
        <v>0</v>
      </c>
      <c r="K854" s="64"/>
      <c r="L854" s="64" t="s">
        <v>375</v>
      </c>
    </row>
    <row r="855" spans="1:14" outlineLevel="1" collapsed="1">
      <c r="A855" s="65" t="s">
        <v>376</v>
      </c>
      <c r="B855" s="34" t="s">
        <v>5607</v>
      </c>
      <c r="C855" s="66">
        <f>SUM(C856:C858)</f>
        <v>1527975.82</v>
      </c>
      <c r="D855" s="78"/>
      <c r="E855" s="66"/>
      <c r="G855" s="66">
        <f t="shared" si="27"/>
        <v>1527975.82</v>
      </c>
      <c r="I855" s="67">
        <v>1527975.82</v>
      </c>
      <c r="J855" s="68">
        <f t="shared" si="26"/>
        <v>0</v>
      </c>
      <c r="K855" s="64"/>
      <c r="L855" s="64">
        <v>0</v>
      </c>
    </row>
    <row r="856" spans="1:14" hidden="1" outlineLevel="2">
      <c r="A856" s="81">
        <v>2710050400</v>
      </c>
      <c r="B856" s="82" t="s">
        <v>1116</v>
      </c>
      <c r="C856" s="69">
        <v>0</v>
      </c>
      <c r="D856" s="78"/>
      <c r="E856" s="69"/>
      <c r="G856" s="69">
        <f t="shared" si="27"/>
        <v>0</v>
      </c>
      <c r="I856" s="67">
        <v>0</v>
      </c>
      <c r="J856" s="68">
        <f t="shared" si="26"/>
        <v>0</v>
      </c>
      <c r="K856" s="64"/>
      <c r="L856" s="64" t="s">
        <v>376</v>
      </c>
    </row>
    <row r="857" spans="1:14" hidden="1" outlineLevel="2">
      <c r="A857" s="81">
        <v>2710040400</v>
      </c>
      <c r="B857" s="82" t="s">
        <v>1117</v>
      </c>
      <c r="C857" s="69">
        <v>62849</v>
      </c>
      <c r="D857" s="78"/>
      <c r="E857" s="69"/>
      <c r="G857" s="69">
        <f>C857+E857</f>
        <v>62849</v>
      </c>
      <c r="I857" s="67">
        <v>0</v>
      </c>
      <c r="J857" s="68">
        <f t="shared" si="26"/>
        <v>-62849</v>
      </c>
      <c r="K857" s="64"/>
      <c r="L857" s="64" t="s">
        <v>376</v>
      </c>
    </row>
    <row r="858" spans="1:14" hidden="1" outlineLevel="2">
      <c r="A858" s="81">
        <v>2710070400</v>
      </c>
      <c r="B858" s="82" t="s">
        <v>1118</v>
      </c>
      <c r="C858" s="69">
        <v>1465126.82</v>
      </c>
      <c r="D858" s="78"/>
      <c r="E858" s="69"/>
      <c r="G858" s="69">
        <f>C858+E858</f>
        <v>1465126.82</v>
      </c>
      <c r="I858" s="67">
        <v>0</v>
      </c>
      <c r="J858" s="68">
        <f t="shared" si="26"/>
        <v>-1465126.82</v>
      </c>
      <c r="K858" s="64"/>
      <c r="L858" s="64" t="s">
        <v>376</v>
      </c>
    </row>
    <row r="859" spans="1:14" outlineLevel="1" collapsed="1">
      <c r="A859" s="65" t="s">
        <v>377</v>
      </c>
      <c r="B859" s="34" t="s">
        <v>5608</v>
      </c>
      <c r="C859" s="66">
        <f>SUM(C860:C868)</f>
        <v>170611512.4199999</v>
      </c>
      <c r="D859" s="78"/>
      <c r="E859" s="66"/>
      <c r="G859" s="66">
        <f t="shared" si="27"/>
        <v>170611512.4199999</v>
      </c>
      <c r="I859" s="67">
        <v>170508002.94999999</v>
      </c>
      <c r="J859" s="68">
        <f t="shared" si="26"/>
        <v>-103509.4699999094</v>
      </c>
      <c r="K859" s="64"/>
      <c r="L859" s="64">
        <v>0</v>
      </c>
      <c r="N859" s="67"/>
    </row>
    <row r="860" spans="1:14" hidden="1" outlineLevel="2">
      <c r="A860" s="81">
        <v>2710040200</v>
      </c>
      <c r="B860" s="82" t="s">
        <v>1111</v>
      </c>
      <c r="C860" s="69">
        <v>-1561</v>
      </c>
      <c r="D860" s="78"/>
      <c r="E860" s="69"/>
      <c r="F860" s="71"/>
      <c r="G860" s="69">
        <f>C860+E860</f>
        <v>-1561</v>
      </c>
      <c r="H860" s="72"/>
      <c r="I860" s="67">
        <v>0</v>
      </c>
      <c r="J860" s="68">
        <f>I860-G860</f>
        <v>1561</v>
      </c>
      <c r="L860" s="64"/>
      <c r="N860" s="67"/>
    </row>
    <row r="861" spans="1:14" hidden="1" outlineLevel="2">
      <c r="A861" s="81">
        <v>2710040300</v>
      </c>
      <c r="B861" s="82" t="s">
        <v>1114</v>
      </c>
      <c r="C861" s="69">
        <v>-76401</v>
      </c>
      <c r="D861" s="78"/>
      <c r="E861" s="69"/>
      <c r="F861" s="71"/>
      <c r="G861" s="69">
        <f>C861+E861</f>
        <v>-76401</v>
      </c>
      <c r="H861" s="72"/>
      <c r="I861" s="67">
        <v>0</v>
      </c>
      <c r="J861" s="68">
        <f>I861-G861</f>
        <v>76401</v>
      </c>
      <c r="L861" s="64"/>
      <c r="N861" s="67"/>
    </row>
    <row r="862" spans="1:14" hidden="1" outlineLevel="2">
      <c r="A862" s="81">
        <v>2710070200</v>
      </c>
      <c r="B862" s="82" t="s">
        <v>1112</v>
      </c>
      <c r="C862" s="69">
        <v>-136533.13</v>
      </c>
      <c r="D862" s="78"/>
      <c r="E862" s="69"/>
      <c r="F862" s="71"/>
      <c r="G862" s="69">
        <f>C862+E862</f>
        <v>-136533.13</v>
      </c>
      <c r="H862" s="72"/>
      <c r="I862" s="67">
        <v>0</v>
      </c>
      <c r="J862" s="68">
        <f>I862-G862</f>
        <v>136533.13</v>
      </c>
      <c r="L862" s="64"/>
      <c r="N862" s="67"/>
    </row>
    <row r="863" spans="1:14" hidden="1" outlineLevel="2">
      <c r="A863" s="81">
        <v>2710070300</v>
      </c>
      <c r="B863" s="82" t="s">
        <v>1115</v>
      </c>
      <c r="C863" s="69">
        <v>-300957.40000000002</v>
      </c>
      <c r="D863" s="78"/>
      <c r="E863" s="69"/>
      <c r="F863" s="71"/>
      <c r="G863" s="69">
        <f>C863+E863</f>
        <v>-300957.40000000002</v>
      </c>
      <c r="H863" s="72"/>
      <c r="I863" s="67">
        <v>0</v>
      </c>
      <c r="J863" s="68">
        <f>I863-G863</f>
        <v>300957.40000000002</v>
      </c>
      <c r="L863" s="64"/>
      <c r="N863" s="67"/>
    </row>
    <row r="864" spans="1:14" hidden="1" outlineLevel="2">
      <c r="A864" s="81">
        <v>2710050500</v>
      </c>
      <c r="B864" s="82" t="s">
        <v>1119</v>
      </c>
      <c r="C864" s="69">
        <v>0</v>
      </c>
      <c r="D864" s="78"/>
      <c r="E864" s="69"/>
      <c r="G864" s="69">
        <f t="shared" si="27"/>
        <v>0</v>
      </c>
      <c r="I864" s="67">
        <v>0</v>
      </c>
      <c r="J864" s="68">
        <f t="shared" si="26"/>
        <v>0</v>
      </c>
      <c r="K864" s="64"/>
      <c r="L864" s="64" t="s">
        <v>377</v>
      </c>
    </row>
    <row r="865" spans="1:13" hidden="1" outlineLevel="2">
      <c r="A865" s="81">
        <v>2710050510</v>
      </c>
      <c r="B865" s="82" t="s">
        <v>1120</v>
      </c>
      <c r="C865" s="69">
        <v>0</v>
      </c>
      <c r="D865" s="78"/>
      <c r="E865" s="69"/>
      <c r="G865" s="69">
        <f t="shared" si="27"/>
        <v>0</v>
      </c>
      <c r="I865" s="67">
        <v>0</v>
      </c>
      <c r="J865" s="68">
        <f t="shared" si="26"/>
        <v>0</v>
      </c>
      <c r="K865" s="64"/>
      <c r="L865" s="64" t="s">
        <v>377</v>
      </c>
    </row>
    <row r="866" spans="1:13" hidden="1" outlineLevel="2">
      <c r="A866" s="81">
        <v>2710040500</v>
      </c>
      <c r="B866" s="82" t="s">
        <v>1121</v>
      </c>
      <c r="C866" s="69">
        <v>133384.329999999</v>
      </c>
      <c r="D866" s="78"/>
      <c r="E866" s="69"/>
      <c r="G866" s="69">
        <f>C866+E866</f>
        <v>133384.329999999</v>
      </c>
      <c r="I866" s="67">
        <v>0</v>
      </c>
      <c r="J866" s="68">
        <f t="shared" si="26"/>
        <v>-133384.329999999</v>
      </c>
      <c r="K866" s="64"/>
      <c r="L866" s="64" t="s">
        <v>377</v>
      </c>
    </row>
    <row r="867" spans="1:13" hidden="1" outlineLevel="2">
      <c r="A867" s="81">
        <v>2710070500</v>
      </c>
      <c r="B867" s="82" t="s">
        <v>1122</v>
      </c>
      <c r="C867" s="69">
        <v>71468861.189999893</v>
      </c>
      <c r="D867" s="78"/>
      <c r="E867" s="69"/>
      <c r="G867" s="69">
        <f>C867+E867</f>
        <v>71468861.189999893</v>
      </c>
      <c r="I867" s="67">
        <v>0</v>
      </c>
      <c r="J867" s="68">
        <f t="shared" si="26"/>
        <v>-71468861.189999893</v>
      </c>
      <c r="K867" s="64"/>
      <c r="L867" s="64" t="s">
        <v>377</v>
      </c>
    </row>
    <row r="868" spans="1:13" hidden="1" outlineLevel="2">
      <c r="A868" s="81">
        <v>2710070510</v>
      </c>
      <c r="B868" s="82" t="s">
        <v>1123</v>
      </c>
      <c r="C868" s="69">
        <v>99524719.430000007</v>
      </c>
      <c r="D868" s="78"/>
      <c r="E868" s="69"/>
      <c r="G868" s="69">
        <f>C868+E868</f>
        <v>99524719.430000007</v>
      </c>
      <c r="I868" s="67">
        <v>0</v>
      </c>
      <c r="J868" s="68">
        <f t="shared" si="26"/>
        <v>-99524719.430000007</v>
      </c>
      <c r="K868" s="64"/>
      <c r="L868" s="64" t="s">
        <v>377</v>
      </c>
    </row>
    <row r="869" spans="1:13" outlineLevel="1" collapsed="1">
      <c r="A869" s="65" t="s">
        <v>378</v>
      </c>
      <c r="B869" s="34" t="s">
        <v>5620</v>
      </c>
      <c r="C869" s="66">
        <f>SUM(C870:C871)</f>
        <v>1485336.1299999901</v>
      </c>
      <c r="D869" s="78"/>
      <c r="E869" s="66"/>
      <c r="G869" s="66">
        <f t="shared" si="27"/>
        <v>1485336.1299999901</v>
      </c>
      <c r="I869" s="67">
        <v>1485336.13</v>
      </c>
      <c r="J869" s="68">
        <f t="shared" si="26"/>
        <v>9.7788870334625244E-9</v>
      </c>
      <c r="K869" s="64"/>
      <c r="L869" s="64">
        <v>0</v>
      </c>
    </row>
    <row r="870" spans="1:13" outlineLevel="2">
      <c r="A870" s="81">
        <v>2710050600</v>
      </c>
      <c r="B870" s="82" t="s">
        <v>1124</v>
      </c>
      <c r="C870" s="69">
        <v>0</v>
      </c>
      <c r="D870" s="78"/>
      <c r="E870" s="69"/>
      <c r="G870" s="69">
        <f t="shared" si="27"/>
        <v>0</v>
      </c>
      <c r="I870" s="67">
        <v>0</v>
      </c>
      <c r="J870" s="68">
        <f t="shared" si="26"/>
        <v>0</v>
      </c>
      <c r="K870" s="64"/>
      <c r="L870" s="64" t="s">
        <v>378</v>
      </c>
    </row>
    <row r="871" spans="1:13" outlineLevel="2">
      <c r="A871" s="81">
        <v>2710070600</v>
      </c>
      <c r="B871" s="82" t="s">
        <v>1125</v>
      </c>
      <c r="C871" s="69">
        <v>1485336.1299999901</v>
      </c>
      <c r="D871" s="78"/>
      <c r="E871" s="69"/>
      <c r="G871" s="69">
        <f>C871+E871</f>
        <v>1485336.1299999901</v>
      </c>
      <c r="I871" s="67">
        <v>0</v>
      </c>
      <c r="J871" s="68">
        <f t="shared" si="26"/>
        <v>-1485336.1299999901</v>
      </c>
      <c r="K871" s="64"/>
      <c r="L871" s="64" t="s">
        <v>378</v>
      </c>
    </row>
    <row r="872" spans="1:13" outlineLevel="1">
      <c r="A872" s="65" t="s">
        <v>379</v>
      </c>
      <c r="B872" s="34" t="s">
        <v>5621</v>
      </c>
      <c r="C872" s="66">
        <f>SUM(C873:C874)</f>
        <v>0</v>
      </c>
      <c r="D872" s="78"/>
      <c r="E872" s="66"/>
      <c r="G872" s="66">
        <f t="shared" si="27"/>
        <v>0</v>
      </c>
      <c r="I872" s="67">
        <v>0</v>
      </c>
      <c r="J872" s="68">
        <f t="shared" si="26"/>
        <v>0</v>
      </c>
      <c r="K872" s="64"/>
      <c r="L872" s="64">
        <v>0</v>
      </c>
    </row>
    <row r="873" spans="1:13" hidden="1" outlineLevel="2">
      <c r="A873" s="81">
        <v>2811010000</v>
      </c>
      <c r="B873" s="82" t="s">
        <v>1126</v>
      </c>
      <c r="C873" s="69">
        <v>0</v>
      </c>
      <c r="D873" s="78"/>
      <c r="E873" s="69"/>
      <c r="G873" s="69">
        <f t="shared" si="27"/>
        <v>0</v>
      </c>
      <c r="I873" s="67">
        <v>0</v>
      </c>
      <c r="J873" s="68">
        <f t="shared" si="26"/>
        <v>0</v>
      </c>
      <c r="K873" s="64"/>
      <c r="L873" s="64" t="s">
        <v>379</v>
      </c>
    </row>
    <row r="874" spans="1:13" hidden="1" outlineLevel="2">
      <c r="A874" s="81">
        <v>2811011000</v>
      </c>
      <c r="B874" s="82" t="s">
        <v>1127</v>
      </c>
      <c r="C874" s="69">
        <v>0</v>
      </c>
      <c r="D874" s="78"/>
      <c r="E874" s="69"/>
      <c r="G874" s="69">
        <f t="shared" si="27"/>
        <v>0</v>
      </c>
      <c r="I874" s="67">
        <v>0</v>
      </c>
      <c r="J874" s="68">
        <f t="shared" si="26"/>
        <v>0</v>
      </c>
      <c r="K874" s="64"/>
      <c r="L874" s="64" t="s">
        <v>379</v>
      </c>
    </row>
    <row r="875" spans="1:13" outlineLevel="1" collapsed="1">
      <c r="A875" s="100" t="s">
        <v>380</v>
      </c>
      <c r="B875" s="34" t="s">
        <v>5622</v>
      </c>
      <c r="C875" s="86">
        <f>SUM(C876:C877)</f>
        <v>-141081.5</v>
      </c>
      <c r="D875" s="78"/>
      <c r="E875" s="86"/>
      <c r="G875" s="86">
        <f t="shared" si="27"/>
        <v>-141081.5</v>
      </c>
      <c r="I875" s="67">
        <v>-141081.46000000101</v>
      </c>
      <c r="J875" s="68">
        <f t="shared" si="26"/>
        <v>3.9999998989515007E-2</v>
      </c>
      <c r="K875" s="64"/>
      <c r="L875" s="64">
        <v>0</v>
      </c>
      <c r="M875" s="91"/>
    </row>
    <row r="876" spans="1:13" ht="12.75" hidden="1" customHeight="1" outlineLevel="2">
      <c r="A876" s="81">
        <v>2811020000</v>
      </c>
      <c r="B876" s="82" t="s">
        <v>1128</v>
      </c>
      <c r="C876" s="86">
        <v>59940913</v>
      </c>
      <c r="D876" s="78"/>
      <c r="E876" s="86"/>
      <c r="G876" s="86">
        <f t="shared" si="27"/>
        <v>59940913</v>
      </c>
      <c r="I876" s="67">
        <v>0</v>
      </c>
      <c r="J876" s="68">
        <f t="shared" si="26"/>
        <v>-59940913</v>
      </c>
      <c r="K876" s="64"/>
      <c r="L876" s="64" t="s">
        <v>380</v>
      </c>
    </row>
    <row r="877" spans="1:13" ht="12.75" hidden="1" customHeight="1" outlineLevel="2">
      <c r="A877" s="81">
        <v>2811021000</v>
      </c>
      <c r="B877" s="82" t="s">
        <v>1129</v>
      </c>
      <c r="C877" s="69">
        <v>-60081994.5</v>
      </c>
      <c r="D877" s="78"/>
      <c r="E877" s="69"/>
      <c r="G877" s="69">
        <f t="shared" si="27"/>
        <v>-60081994.5</v>
      </c>
      <c r="I877" s="67">
        <v>0</v>
      </c>
      <c r="J877" s="68">
        <f t="shared" si="26"/>
        <v>60081994.5</v>
      </c>
      <c r="K877" s="64"/>
      <c r="L877" s="64" t="s">
        <v>380</v>
      </c>
    </row>
    <row r="878" spans="1:13" outlineLevel="1" collapsed="1">
      <c r="A878" s="65" t="s">
        <v>381</v>
      </c>
      <c r="B878" s="34" t="s">
        <v>5623</v>
      </c>
      <c r="C878" s="66">
        <f>SUM(C879:C880)</f>
        <v>-4837780.1899999902</v>
      </c>
      <c r="D878" s="78"/>
      <c r="E878" s="66"/>
      <c r="G878" s="66">
        <f t="shared" si="27"/>
        <v>-4837780.1899999902</v>
      </c>
      <c r="I878" s="67">
        <v>-4837780.1900000004</v>
      </c>
      <c r="J878" s="68">
        <f t="shared" si="26"/>
        <v>-1.0244548320770264E-8</v>
      </c>
      <c r="K878" s="64"/>
      <c r="L878" s="64">
        <v>0</v>
      </c>
      <c r="M878" s="91"/>
    </row>
    <row r="879" spans="1:13" hidden="1" outlineLevel="2">
      <c r="A879" s="81">
        <v>2811030000</v>
      </c>
      <c r="B879" s="82" t="s">
        <v>1130</v>
      </c>
      <c r="C879" s="69">
        <v>-3310702.8599999901</v>
      </c>
      <c r="D879" s="78"/>
      <c r="E879" s="69"/>
      <c r="G879" s="69">
        <f t="shared" si="27"/>
        <v>-3310702.8599999901</v>
      </c>
      <c r="I879" s="67">
        <v>0</v>
      </c>
      <c r="J879" s="68">
        <f t="shared" si="26"/>
        <v>3310702.8599999901</v>
      </c>
      <c r="K879" s="64"/>
      <c r="L879" s="64" t="s">
        <v>381</v>
      </c>
    </row>
    <row r="880" spans="1:13" hidden="1" outlineLevel="2">
      <c r="A880" s="81">
        <v>2811031000</v>
      </c>
      <c r="B880" s="82" t="s">
        <v>1131</v>
      </c>
      <c r="C880" s="69">
        <v>-1527077.33</v>
      </c>
      <c r="D880" s="78"/>
      <c r="E880" s="69"/>
      <c r="G880" s="69">
        <f t="shared" si="27"/>
        <v>-1527077.33</v>
      </c>
      <c r="I880" s="67">
        <v>0</v>
      </c>
      <c r="J880" s="68">
        <f t="shared" si="26"/>
        <v>1527077.33</v>
      </c>
      <c r="K880" s="64"/>
      <c r="L880" s="64" t="s">
        <v>381</v>
      </c>
    </row>
    <row r="881" spans="1:13" outlineLevel="1" collapsed="1">
      <c r="A881" s="65" t="s">
        <v>382</v>
      </c>
      <c r="B881" s="34" t="s">
        <v>5624</v>
      </c>
      <c r="C881" s="66">
        <f>SUM(C882:C883)</f>
        <v>-795627.32</v>
      </c>
      <c r="D881" s="78"/>
      <c r="E881" s="66"/>
      <c r="G881" s="66">
        <f t="shared" si="27"/>
        <v>-795627.32</v>
      </c>
      <c r="I881" s="67">
        <v>-795627.32</v>
      </c>
      <c r="J881" s="68">
        <f t="shared" si="26"/>
        <v>0</v>
      </c>
      <c r="K881" s="64"/>
      <c r="L881" s="64">
        <v>0</v>
      </c>
    </row>
    <row r="882" spans="1:13" hidden="1" outlineLevel="2">
      <c r="A882" s="81">
        <v>2811040000</v>
      </c>
      <c r="B882" s="82" t="s">
        <v>1132</v>
      </c>
      <c r="C882" s="69">
        <v>-730190.87</v>
      </c>
      <c r="D882" s="78"/>
      <c r="E882" s="69"/>
      <c r="G882" s="69">
        <f t="shared" si="27"/>
        <v>-730190.87</v>
      </c>
      <c r="I882" s="67">
        <v>0</v>
      </c>
      <c r="J882" s="68">
        <f t="shared" si="26"/>
        <v>730190.87</v>
      </c>
      <c r="K882" s="64"/>
      <c r="L882" s="64" t="s">
        <v>382</v>
      </c>
    </row>
    <row r="883" spans="1:13" hidden="1" outlineLevel="2">
      <c r="A883" s="81">
        <v>2811041000</v>
      </c>
      <c r="B883" s="82" t="s">
        <v>1133</v>
      </c>
      <c r="C883" s="69">
        <v>-65436.449999999903</v>
      </c>
      <c r="D883" s="78"/>
      <c r="E883" s="69"/>
      <c r="G883" s="69">
        <f t="shared" si="27"/>
        <v>-65436.449999999903</v>
      </c>
      <c r="I883" s="67">
        <v>0</v>
      </c>
      <c r="J883" s="68">
        <f t="shared" si="26"/>
        <v>65436.449999999903</v>
      </c>
      <c r="K883" s="64"/>
      <c r="L883" s="64" t="s">
        <v>382</v>
      </c>
    </row>
    <row r="884" spans="1:13" outlineLevel="1" collapsed="1">
      <c r="A884" s="65" t="s">
        <v>383</v>
      </c>
      <c r="B884" s="34" t="s">
        <v>5625</v>
      </c>
      <c r="C884" s="66">
        <f>SUM(C885:C887)</f>
        <v>-3131926.9999999902</v>
      </c>
      <c r="D884" s="78"/>
      <c r="E884" s="66"/>
      <c r="G884" s="66">
        <f t="shared" si="27"/>
        <v>-3131926.9999999902</v>
      </c>
      <c r="I884" s="67">
        <v>-3131927</v>
      </c>
      <c r="J884" s="68">
        <f t="shared" si="26"/>
        <v>-9.7788870334625244E-9</v>
      </c>
      <c r="K884" s="64"/>
      <c r="L884" s="64">
        <v>0</v>
      </c>
      <c r="M884" s="68"/>
    </row>
    <row r="885" spans="1:13" hidden="1" outlineLevel="2">
      <c r="A885" s="81">
        <v>2811050000</v>
      </c>
      <c r="B885" s="82" t="s">
        <v>1134</v>
      </c>
      <c r="C885" s="69">
        <v>-2621187.3599999901</v>
      </c>
      <c r="D885" s="78"/>
      <c r="E885" s="69"/>
      <c r="G885" s="69">
        <f t="shared" si="27"/>
        <v>-2621187.3599999901</v>
      </c>
      <c r="I885" s="67">
        <v>0</v>
      </c>
      <c r="J885" s="68">
        <f t="shared" si="26"/>
        <v>2621187.3599999901</v>
      </c>
      <c r="K885" s="64"/>
      <c r="L885" s="64" t="s">
        <v>383</v>
      </c>
    </row>
    <row r="886" spans="1:13" hidden="1" outlineLevel="2">
      <c r="A886" s="81">
        <v>2811051000</v>
      </c>
      <c r="B886" s="82" t="s">
        <v>1135</v>
      </c>
      <c r="C886" s="69">
        <v>-510739.64</v>
      </c>
      <c r="D886" s="78"/>
      <c r="E886" s="69"/>
      <c r="G886" s="69">
        <f t="shared" si="27"/>
        <v>-510739.64</v>
      </c>
      <c r="I886" s="67">
        <v>0</v>
      </c>
      <c r="J886" s="68">
        <f t="shared" si="26"/>
        <v>510739.64</v>
      </c>
      <c r="K886" s="64"/>
      <c r="L886" s="64" t="s">
        <v>383</v>
      </c>
    </row>
    <row r="887" spans="1:13" hidden="1" outlineLevel="2">
      <c r="A887" s="81">
        <v>2811061000</v>
      </c>
      <c r="B887" s="82" t="s">
        <v>1136</v>
      </c>
      <c r="C887" s="69">
        <v>0</v>
      </c>
      <c r="D887" s="78"/>
      <c r="E887" s="69"/>
      <c r="G887" s="69">
        <f t="shared" si="27"/>
        <v>0</v>
      </c>
      <c r="I887" s="67">
        <v>0</v>
      </c>
      <c r="J887" s="68">
        <f>I887-G887</f>
        <v>0</v>
      </c>
      <c r="K887" s="64"/>
      <c r="L887" s="64" t="s">
        <v>384</v>
      </c>
    </row>
    <row r="888" spans="1:13" outlineLevel="1" collapsed="1">
      <c r="A888" s="65" t="s">
        <v>384</v>
      </c>
      <c r="B888" s="34" t="s">
        <v>5626</v>
      </c>
      <c r="C888" s="66">
        <f>SUM(C889)</f>
        <v>0</v>
      </c>
      <c r="D888" s="78"/>
      <c r="E888" s="66"/>
      <c r="G888" s="66">
        <f t="shared" si="27"/>
        <v>0</v>
      </c>
      <c r="I888" s="67">
        <v>0</v>
      </c>
      <c r="J888" s="68">
        <f>I888-G888</f>
        <v>0</v>
      </c>
      <c r="K888" s="64"/>
      <c r="L888" s="64">
        <v>0</v>
      </c>
      <c r="M888" s="91"/>
    </row>
    <row r="889" spans="1:13" hidden="1" outlineLevel="2">
      <c r="A889" s="81">
        <v>2811060000</v>
      </c>
      <c r="B889" s="82" t="s">
        <v>1137</v>
      </c>
      <c r="C889" s="69">
        <v>0</v>
      </c>
      <c r="D889" s="78"/>
      <c r="E889" s="69"/>
      <c r="G889" s="69">
        <f t="shared" si="27"/>
        <v>0</v>
      </c>
      <c r="I889" s="67">
        <v>0</v>
      </c>
      <c r="J889" s="68">
        <f>I889-G889</f>
        <v>0</v>
      </c>
      <c r="K889" s="64"/>
      <c r="L889" s="64" t="s">
        <v>384</v>
      </c>
    </row>
    <row r="890" spans="1:13" outlineLevel="1" collapsed="1">
      <c r="A890" s="65" t="s">
        <v>385</v>
      </c>
      <c r="B890" s="34" t="s">
        <v>5627</v>
      </c>
      <c r="C890" s="66">
        <f>SUM(C891:C892)</f>
        <v>-1079265.75</v>
      </c>
      <c r="D890" s="78"/>
      <c r="E890" s="66"/>
      <c r="G890" s="66">
        <f t="shared" si="27"/>
        <v>-1079265.75</v>
      </c>
      <c r="I890" s="67">
        <v>-1079265.75</v>
      </c>
      <c r="J890" s="68">
        <f>I890-G890</f>
        <v>0</v>
      </c>
      <c r="K890" s="64"/>
      <c r="L890" s="64">
        <v>0</v>
      </c>
    </row>
    <row r="891" spans="1:13" hidden="1" outlineLevel="2">
      <c r="A891" s="81">
        <v>2812010000</v>
      </c>
      <c r="B891" s="82" t="s">
        <v>1138</v>
      </c>
      <c r="C891" s="69">
        <v>-1079265.75</v>
      </c>
      <c r="D891" s="78"/>
      <c r="E891" s="69"/>
      <c r="G891" s="69">
        <f t="shared" si="27"/>
        <v>-1079265.75</v>
      </c>
      <c r="I891" s="67">
        <v>0</v>
      </c>
      <c r="J891" s="68">
        <f>I891+G891</f>
        <v>-1079265.75</v>
      </c>
      <c r="K891" s="64"/>
      <c r="L891" s="64" t="s">
        <v>385</v>
      </c>
    </row>
    <row r="892" spans="1:13" hidden="1" outlineLevel="2">
      <c r="A892" s="81">
        <v>2812011000</v>
      </c>
      <c r="B892" s="82" t="s">
        <v>1139</v>
      </c>
      <c r="C892" s="69">
        <v>0</v>
      </c>
      <c r="D892" s="78"/>
      <c r="E892" s="69"/>
      <c r="G892" s="69">
        <f t="shared" si="27"/>
        <v>0</v>
      </c>
      <c r="I892" s="67">
        <v>0</v>
      </c>
      <c r="J892" s="68">
        <f>I892+G892</f>
        <v>0</v>
      </c>
      <c r="K892" s="64"/>
      <c r="L892" s="64" t="s">
        <v>385</v>
      </c>
    </row>
    <row r="893" spans="1:13" outlineLevel="1" collapsed="1">
      <c r="A893" s="65" t="s">
        <v>386</v>
      </c>
      <c r="B893" s="34" t="s">
        <v>5628</v>
      </c>
      <c r="C893" s="66">
        <f>SUM(C894:C895)</f>
        <v>0</v>
      </c>
      <c r="D893" s="78"/>
      <c r="E893" s="66"/>
      <c r="G893" s="66">
        <f t="shared" si="27"/>
        <v>0</v>
      </c>
      <c r="I893" s="67">
        <v>0</v>
      </c>
      <c r="J893" s="68">
        <f>I893+G893</f>
        <v>0</v>
      </c>
      <c r="K893" s="64"/>
      <c r="L893" s="64">
        <v>0</v>
      </c>
    </row>
    <row r="894" spans="1:13" hidden="1" outlineLevel="2">
      <c r="A894" s="81">
        <v>2813010000</v>
      </c>
      <c r="B894" s="82" t="s">
        <v>1140</v>
      </c>
      <c r="C894" s="69">
        <v>0</v>
      </c>
      <c r="D894" s="78"/>
      <c r="E894" s="69"/>
      <c r="G894" s="69">
        <f t="shared" si="27"/>
        <v>0</v>
      </c>
      <c r="I894" s="67">
        <v>0</v>
      </c>
      <c r="J894" s="68">
        <f t="shared" ref="J894:J966" si="28">I894-G894</f>
        <v>0</v>
      </c>
      <c r="K894" s="64"/>
      <c r="L894" s="64" t="s">
        <v>386</v>
      </c>
    </row>
    <row r="895" spans="1:13" hidden="1" outlineLevel="2">
      <c r="A895" s="81">
        <v>2813011000</v>
      </c>
      <c r="B895" s="82" t="s">
        <v>1141</v>
      </c>
      <c r="C895" s="69">
        <v>0</v>
      </c>
      <c r="D895" s="78"/>
      <c r="E895" s="69"/>
      <c r="G895" s="69">
        <f t="shared" si="27"/>
        <v>0</v>
      </c>
      <c r="I895" s="67">
        <v>0</v>
      </c>
      <c r="J895" s="68">
        <f t="shared" si="28"/>
        <v>0</v>
      </c>
      <c r="K895" s="64"/>
      <c r="L895" s="64" t="s">
        <v>386</v>
      </c>
    </row>
    <row r="896" spans="1:13" outlineLevel="1" collapsed="1">
      <c r="A896" s="34"/>
      <c r="B896" s="34"/>
      <c r="D896" s="78"/>
      <c r="I896" s="67"/>
      <c r="J896" s="68"/>
      <c r="K896" s="64"/>
      <c r="L896" s="64"/>
    </row>
    <row r="897" spans="1:13" s="72" customFormat="1">
      <c r="A897" s="31" t="s">
        <v>0</v>
      </c>
      <c r="B897" s="31"/>
      <c r="C897" s="70">
        <f>C678+C680+C682+C684+C688+C701+C703+C705+C707+C709+C712+C726+C729+C732+C735+C738+C772+C801+C805+C843+C847+C851+C855+C859+C869+C872+C875+C878+C881+C884+C888+C890+C893</f>
        <v>358930161.44999981</v>
      </c>
      <c r="D897" s="70">
        <f>D678+D680+D682+D684+D688+D701+D703+D705+D707+D709+D712+D726+D729+D732+D735+D738+D772+D801+D805+D843+D847+D851+D855+D859+D869+D872+D875+D878+D881+D884+D888+D890+D893</f>
        <v>0</v>
      </c>
      <c r="E897" s="70">
        <f>E678+E680+E682+E684+E688+E701+E703+E705+E707+E709+E712+E726+E729+E732+E735+E738+E772+E801+E805+E843+E847+E851+E855+E859+E869+E872+E875+E878+E881+E884+E888+E890+E893</f>
        <v>0</v>
      </c>
      <c r="F897" s="71"/>
      <c r="G897" s="70">
        <f t="shared" si="27"/>
        <v>358930161.44999981</v>
      </c>
      <c r="I897" s="101">
        <f>I678+I680+I682+I684+I688+I701+I703+I705+I707+I709+I712+I726+I729+I732+I735+I738+I772+I801+I805+I843+I847+I851+I855+I859+I869+I872-I875-I878-I881-I884-I888-I890-I893</f>
        <v>378901524.77999991</v>
      </c>
      <c r="J897" s="68"/>
      <c r="K897" s="102"/>
      <c r="L897" s="64"/>
      <c r="M897" s="99"/>
    </row>
    <row r="898" spans="1:13" s="72" customFormat="1" outlineLevel="1">
      <c r="A898" s="65" t="s">
        <v>387</v>
      </c>
      <c r="B898" s="34" t="s">
        <v>5629</v>
      </c>
      <c r="C898" s="66">
        <f>SUM(C899:C901)</f>
        <v>1740022.49</v>
      </c>
      <c r="D898" s="78"/>
      <c r="E898" s="66"/>
      <c r="F898" s="71"/>
      <c r="G898" s="66">
        <f t="shared" si="27"/>
        <v>1740022.49</v>
      </c>
      <c r="I898" s="67">
        <v>1740022.49</v>
      </c>
      <c r="J898" s="68">
        <f t="shared" si="28"/>
        <v>0</v>
      </c>
      <c r="K898" s="64"/>
      <c r="L898" s="64">
        <v>0</v>
      </c>
    </row>
    <row r="899" spans="1:13" s="72" customFormat="1" hidden="1" outlineLevel="2">
      <c r="A899" s="81">
        <v>2291010000</v>
      </c>
      <c r="B899" s="82" t="s">
        <v>1142</v>
      </c>
      <c r="C899" s="69">
        <v>1740022.49</v>
      </c>
      <c r="D899" s="78"/>
      <c r="E899" s="69"/>
      <c r="F899" s="71"/>
      <c r="G899" s="69">
        <f t="shared" si="27"/>
        <v>1740022.49</v>
      </c>
      <c r="I899" s="67">
        <v>0</v>
      </c>
      <c r="J899" s="68">
        <f t="shared" si="28"/>
        <v>-1740022.49</v>
      </c>
      <c r="K899" s="64"/>
      <c r="L899" s="64" t="s">
        <v>387</v>
      </c>
    </row>
    <row r="900" spans="1:13" s="72" customFormat="1" hidden="1" outlineLevel="2">
      <c r="A900" s="81">
        <v>2292010000</v>
      </c>
      <c r="B900" s="82" t="s">
        <v>1143</v>
      </c>
      <c r="C900" s="69">
        <v>0</v>
      </c>
      <c r="D900" s="78"/>
      <c r="E900" s="69"/>
      <c r="F900" s="71"/>
      <c r="G900" s="69">
        <f t="shared" ref="G900:G977" si="29">C900+E900</f>
        <v>0</v>
      </c>
      <c r="I900" s="67">
        <v>0</v>
      </c>
      <c r="J900" s="68">
        <f t="shared" si="28"/>
        <v>0</v>
      </c>
      <c r="K900" s="64"/>
      <c r="L900" s="64" t="s">
        <v>387</v>
      </c>
    </row>
    <row r="901" spans="1:13" s="72" customFormat="1" hidden="1" outlineLevel="2">
      <c r="A901" s="81">
        <v>2292010099</v>
      </c>
      <c r="B901" s="82" t="s">
        <v>1144</v>
      </c>
      <c r="C901" s="69">
        <v>0</v>
      </c>
      <c r="D901" s="78"/>
      <c r="E901" s="69"/>
      <c r="F901" s="71"/>
      <c r="G901" s="69">
        <f t="shared" si="29"/>
        <v>0</v>
      </c>
      <c r="I901" s="67">
        <v>0</v>
      </c>
      <c r="J901" s="68">
        <f t="shared" si="28"/>
        <v>0</v>
      </c>
      <c r="K901" s="64"/>
      <c r="L901" s="64" t="s">
        <v>387</v>
      </c>
    </row>
    <row r="902" spans="1:13" s="72" customFormat="1" outlineLevel="1" collapsed="1">
      <c r="A902" s="65" t="s">
        <v>388</v>
      </c>
      <c r="B902" s="34" t="s">
        <v>5630</v>
      </c>
      <c r="C902" s="66">
        <f>SUM(C903)</f>
        <v>0</v>
      </c>
      <c r="D902" s="78"/>
      <c r="E902" s="66"/>
      <c r="F902" s="71"/>
      <c r="G902" s="66">
        <f t="shared" si="29"/>
        <v>0</v>
      </c>
      <c r="I902" s="67">
        <v>0</v>
      </c>
      <c r="J902" s="68">
        <f t="shared" si="28"/>
        <v>0</v>
      </c>
      <c r="K902" s="64"/>
      <c r="L902" s="64">
        <v>0</v>
      </c>
    </row>
    <row r="903" spans="1:13" s="72" customFormat="1" hidden="1" outlineLevel="2">
      <c r="A903" s="81">
        <v>2521111000</v>
      </c>
      <c r="B903" s="97" t="s">
        <v>1145</v>
      </c>
      <c r="C903" s="69">
        <v>0</v>
      </c>
      <c r="D903" s="78"/>
      <c r="E903" s="69"/>
      <c r="F903" s="71"/>
      <c r="G903" s="69">
        <f t="shared" si="29"/>
        <v>0</v>
      </c>
      <c r="I903" s="67">
        <v>0</v>
      </c>
      <c r="J903" s="68">
        <f t="shared" si="28"/>
        <v>0</v>
      </c>
      <c r="K903" s="64"/>
      <c r="L903" s="64" t="s">
        <v>388</v>
      </c>
    </row>
    <row r="904" spans="1:13" s="72" customFormat="1" outlineLevel="1" collapsed="1">
      <c r="A904" s="65" t="s">
        <v>389</v>
      </c>
      <c r="B904" s="34" t="s">
        <v>5631</v>
      </c>
      <c r="C904" s="66">
        <f>SUM(C905)</f>
        <v>0</v>
      </c>
      <c r="D904" s="78"/>
      <c r="E904" s="66"/>
      <c r="F904" s="71"/>
      <c r="G904" s="66">
        <f t="shared" si="29"/>
        <v>0</v>
      </c>
      <c r="I904" s="67">
        <v>0</v>
      </c>
      <c r="J904" s="68">
        <f t="shared" si="28"/>
        <v>0</v>
      </c>
      <c r="K904" s="64"/>
      <c r="L904" s="64">
        <v>0</v>
      </c>
    </row>
    <row r="905" spans="1:13" s="72" customFormat="1" hidden="1" outlineLevel="2">
      <c r="A905" s="81">
        <v>2523020000</v>
      </c>
      <c r="B905" s="82" t="s">
        <v>1146</v>
      </c>
      <c r="C905" s="69">
        <v>0</v>
      </c>
      <c r="D905" s="78"/>
      <c r="E905" s="69"/>
      <c r="F905" s="71"/>
      <c r="G905" s="69">
        <f t="shared" si="29"/>
        <v>0</v>
      </c>
      <c r="I905" s="67">
        <v>0</v>
      </c>
      <c r="J905" s="68">
        <f t="shared" si="28"/>
        <v>0</v>
      </c>
      <c r="K905" s="64"/>
      <c r="L905" s="64" t="s">
        <v>389</v>
      </c>
    </row>
    <row r="906" spans="1:13" s="72" customFormat="1" outlineLevel="1" collapsed="1">
      <c r="A906" s="65" t="s">
        <v>390</v>
      </c>
      <c r="B906" s="34" t="s">
        <v>5632</v>
      </c>
      <c r="C906" s="66">
        <f>SUM(C907)</f>
        <v>0</v>
      </c>
      <c r="D906" s="78"/>
      <c r="E906" s="66"/>
      <c r="F906" s="71"/>
      <c r="G906" s="66">
        <f t="shared" si="29"/>
        <v>0</v>
      </c>
      <c r="I906" s="67">
        <v>0</v>
      </c>
      <c r="J906" s="68">
        <f t="shared" si="28"/>
        <v>0</v>
      </c>
      <c r="K906" s="64"/>
      <c r="L906" s="64">
        <v>0</v>
      </c>
    </row>
    <row r="907" spans="1:13" s="72" customFormat="1" hidden="1" outlineLevel="2">
      <c r="A907" s="81">
        <v>2521111000</v>
      </c>
      <c r="B907" s="82" t="s">
        <v>1145</v>
      </c>
      <c r="C907" s="69">
        <v>0</v>
      </c>
      <c r="D907" s="78"/>
      <c r="E907" s="69"/>
      <c r="F907" s="71"/>
      <c r="G907" s="69">
        <f t="shared" si="29"/>
        <v>0</v>
      </c>
      <c r="I907" s="67">
        <v>0</v>
      </c>
      <c r="J907" s="68">
        <f t="shared" si="28"/>
        <v>0</v>
      </c>
      <c r="K907" s="64"/>
      <c r="L907" s="64" t="s">
        <v>388</v>
      </c>
    </row>
    <row r="908" spans="1:13" s="72" customFormat="1" outlineLevel="1" collapsed="1">
      <c r="A908" s="65" t="s">
        <v>392</v>
      </c>
      <c r="B908" s="34" t="s">
        <v>5633</v>
      </c>
      <c r="C908" s="66">
        <f>SUM(C909)</f>
        <v>0</v>
      </c>
      <c r="D908" s="78"/>
      <c r="E908" s="66"/>
      <c r="F908" s="71"/>
      <c r="G908" s="66">
        <f>C908+E908</f>
        <v>0</v>
      </c>
      <c r="I908" s="67">
        <v>0</v>
      </c>
      <c r="J908" s="68">
        <f>I908-G908</f>
        <v>0</v>
      </c>
      <c r="K908" s="64"/>
      <c r="L908" s="64">
        <v>0</v>
      </c>
    </row>
    <row r="909" spans="1:13" s="72" customFormat="1" hidden="1" outlineLevel="2">
      <c r="A909" s="103">
        <v>2623020000</v>
      </c>
      <c r="B909" s="82" t="s">
        <v>1148</v>
      </c>
      <c r="C909" s="69">
        <v>0</v>
      </c>
      <c r="D909" s="78"/>
      <c r="E909" s="69"/>
      <c r="F909" s="71"/>
      <c r="G909" s="69">
        <f>C909+E909</f>
        <v>0</v>
      </c>
      <c r="I909" s="67">
        <v>0</v>
      </c>
      <c r="J909" s="68">
        <f>I909-G909</f>
        <v>0</v>
      </c>
      <c r="K909" s="64"/>
      <c r="L909" s="64" t="s">
        <v>392</v>
      </c>
    </row>
    <row r="910" spans="1:13" s="72" customFormat="1" outlineLevel="1" collapsed="1">
      <c r="A910" s="65" t="s">
        <v>393</v>
      </c>
      <c r="B910" s="34" t="s">
        <v>5634</v>
      </c>
      <c r="C910" s="66">
        <f>SUM(C911:C915)</f>
        <v>988637.68999900098</v>
      </c>
      <c r="D910" s="78"/>
      <c r="E910" s="66"/>
      <c r="F910" s="71"/>
      <c r="G910" s="66">
        <f t="shared" si="29"/>
        <v>988637.68999900098</v>
      </c>
      <c r="I910" s="67">
        <v>988637.83</v>
      </c>
      <c r="J910" s="68">
        <f t="shared" si="28"/>
        <v>0.14000099897384644</v>
      </c>
      <c r="K910" s="64"/>
      <c r="L910" s="64">
        <v>0</v>
      </c>
    </row>
    <row r="911" spans="1:13" s="72" customFormat="1" hidden="1" outlineLevel="2">
      <c r="A911" s="81">
        <v>2622000000</v>
      </c>
      <c r="B911" s="82" t="s">
        <v>1151</v>
      </c>
      <c r="C911" s="69">
        <v>812549.56999999902</v>
      </c>
      <c r="D911" s="78"/>
      <c r="E911" s="69"/>
      <c r="F911" s="71"/>
      <c r="G911" s="69">
        <f t="shared" si="29"/>
        <v>812549.56999999902</v>
      </c>
      <c r="I911" s="67">
        <v>0</v>
      </c>
      <c r="J911" s="68">
        <f t="shared" si="28"/>
        <v>-812549.56999999902</v>
      </c>
      <c r="K911" s="64"/>
      <c r="L911" s="64" t="s">
        <v>517</v>
      </c>
    </row>
    <row r="912" spans="1:13" s="72" customFormat="1" hidden="1" outlineLevel="2">
      <c r="A912" s="81">
        <v>2622010000</v>
      </c>
      <c r="B912" s="82" t="s">
        <v>1152</v>
      </c>
      <c r="C912" s="69">
        <v>-345130202.36000001</v>
      </c>
      <c r="D912" s="78"/>
      <c r="E912" s="69"/>
      <c r="F912" s="71"/>
      <c r="G912" s="69">
        <f t="shared" si="29"/>
        <v>-345130202.36000001</v>
      </c>
      <c r="I912" s="67">
        <v>0</v>
      </c>
      <c r="J912" s="68">
        <f t="shared" si="28"/>
        <v>345130202.36000001</v>
      </c>
      <c r="K912" s="64"/>
      <c r="L912" s="64" t="s">
        <v>517</v>
      </c>
    </row>
    <row r="913" spans="1:12" s="72" customFormat="1" hidden="1" outlineLevel="2">
      <c r="A913" s="81">
        <v>2622020000</v>
      </c>
      <c r="B913" s="82" t="s">
        <v>1153</v>
      </c>
      <c r="C913" s="69">
        <v>345218404.64999902</v>
      </c>
      <c r="D913" s="78"/>
      <c r="E913" s="69"/>
      <c r="F913" s="71"/>
      <c r="G913" s="69">
        <f t="shared" si="29"/>
        <v>345218404.64999902</v>
      </c>
      <c r="I913" s="67">
        <v>0</v>
      </c>
      <c r="J913" s="68">
        <f t="shared" si="28"/>
        <v>-345218404.64999902</v>
      </c>
      <c r="K913" s="64"/>
      <c r="L913" s="64" t="s">
        <v>517</v>
      </c>
    </row>
    <row r="914" spans="1:12" s="72" customFormat="1" hidden="1" outlineLevel="2">
      <c r="A914" s="30">
        <v>2624010000</v>
      </c>
      <c r="B914" s="44" t="s">
        <v>1149</v>
      </c>
      <c r="C914" s="69">
        <v>0</v>
      </c>
      <c r="D914" s="78"/>
      <c r="E914" s="69"/>
      <c r="F914" s="71"/>
      <c r="G914" s="69">
        <f>C914+E914</f>
        <v>0</v>
      </c>
      <c r="I914" s="67">
        <v>0</v>
      </c>
      <c r="J914" s="68">
        <f>I914-G914</f>
        <v>0</v>
      </c>
      <c r="K914" s="64"/>
      <c r="L914" s="64" t="s">
        <v>393</v>
      </c>
    </row>
    <row r="915" spans="1:12" s="72" customFormat="1" hidden="1" outlineLevel="2">
      <c r="A915" s="30">
        <v>2624020000</v>
      </c>
      <c r="B915" s="44" t="s">
        <v>1150</v>
      </c>
      <c r="C915" s="104">
        <v>87885.83</v>
      </c>
      <c r="D915" s="78"/>
      <c r="E915" s="69"/>
      <c r="F915" s="71"/>
      <c r="G915" s="69">
        <f>C915+E915</f>
        <v>87885.83</v>
      </c>
      <c r="I915" s="67">
        <v>0</v>
      </c>
      <c r="J915" s="68">
        <f>I915-G915</f>
        <v>-87885.83</v>
      </c>
      <c r="K915" s="64"/>
      <c r="L915" s="64" t="s">
        <v>393</v>
      </c>
    </row>
    <row r="916" spans="1:12" s="72" customFormat="1" outlineLevel="1" collapsed="1">
      <c r="A916" s="65" t="s">
        <v>394</v>
      </c>
      <c r="B916" s="34" t="s">
        <v>5635</v>
      </c>
      <c r="C916" s="66">
        <f>SUM(C917:C922)</f>
        <v>103303.08999999979</v>
      </c>
      <c r="D916" s="78"/>
      <c r="E916" s="66"/>
      <c r="F916" s="71"/>
      <c r="G916" s="66">
        <f t="shared" si="29"/>
        <v>103303.08999999979</v>
      </c>
      <c r="I916" s="67">
        <v>103303.09</v>
      </c>
      <c r="J916" s="68">
        <f t="shared" si="28"/>
        <v>2.0372681319713593E-10</v>
      </c>
      <c r="K916" s="64"/>
      <c r="L916" s="64">
        <v>0</v>
      </c>
    </row>
    <row r="917" spans="1:12" s="72" customFormat="1" hidden="1" outlineLevel="2">
      <c r="A917" s="30">
        <v>2629010000</v>
      </c>
      <c r="B917" s="44" t="s">
        <v>1155</v>
      </c>
      <c r="C917" s="69">
        <v>6150</v>
      </c>
      <c r="D917" s="78"/>
      <c r="E917" s="69"/>
      <c r="F917" s="71"/>
      <c r="G917" s="69">
        <f t="shared" si="29"/>
        <v>6150</v>
      </c>
      <c r="I917" s="67">
        <v>0</v>
      </c>
      <c r="J917" s="68">
        <f t="shared" si="28"/>
        <v>-6150</v>
      </c>
      <c r="K917" s="64"/>
      <c r="L917" s="64" t="s">
        <v>394</v>
      </c>
    </row>
    <row r="918" spans="1:12" s="72" customFormat="1" hidden="1" outlineLevel="2">
      <c r="A918" s="81">
        <v>2629020000</v>
      </c>
      <c r="B918" s="82" t="s">
        <v>1156</v>
      </c>
      <c r="C918" s="69">
        <v>0</v>
      </c>
      <c r="D918" s="78"/>
      <c r="E918" s="69"/>
      <c r="F918" s="71"/>
      <c r="G918" s="69">
        <f t="shared" si="29"/>
        <v>0</v>
      </c>
      <c r="I918" s="67">
        <v>0</v>
      </c>
      <c r="J918" s="68">
        <f t="shared" si="28"/>
        <v>0</v>
      </c>
      <c r="K918" s="64"/>
      <c r="L918" s="64" t="s">
        <v>394</v>
      </c>
    </row>
    <row r="919" spans="1:12" s="72" customFormat="1" hidden="1" outlineLevel="2">
      <c r="A919" s="81">
        <v>2629030000</v>
      </c>
      <c r="B919" s="82" t="s">
        <v>1157</v>
      </c>
      <c r="C919" s="69">
        <v>82016.699999999895</v>
      </c>
      <c r="D919" s="78"/>
      <c r="E919" s="69"/>
      <c r="F919" s="71"/>
      <c r="G919" s="69">
        <f t="shared" si="29"/>
        <v>82016.699999999895</v>
      </c>
      <c r="I919" s="67">
        <v>0</v>
      </c>
      <c r="J919" s="68">
        <f t="shared" si="28"/>
        <v>-82016.699999999895</v>
      </c>
      <c r="K919" s="64"/>
      <c r="L919" s="64" t="s">
        <v>394</v>
      </c>
    </row>
    <row r="920" spans="1:12" s="72" customFormat="1" hidden="1" outlineLevel="2">
      <c r="A920" s="81">
        <v>2629040000</v>
      </c>
      <c r="B920" s="82" t="s">
        <v>1158</v>
      </c>
      <c r="C920" s="69">
        <v>0</v>
      </c>
      <c r="D920" s="78"/>
      <c r="E920" s="69"/>
      <c r="F920" s="71"/>
      <c r="G920" s="69">
        <f t="shared" si="29"/>
        <v>0</v>
      </c>
      <c r="I920" s="67">
        <v>0</v>
      </c>
      <c r="J920" s="68">
        <f t="shared" si="28"/>
        <v>0</v>
      </c>
      <c r="K920" s="64"/>
      <c r="L920" s="64" t="s">
        <v>394</v>
      </c>
    </row>
    <row r="921" spans="1:12" s="72" customFormat="1" hidden="1" outlineLevel="2">
      <c r="A921" s="81">
        <v>2629990000</v>
      </c>
      <c r="B921" s="82" t="s">
        <v>1159</v>
      </c>
      <c r="C921" s="69">
        <v>15136.389999999899</v>
      </c>
      <c r="D921" s="78"/>
      <c r="E921" s="69"/>
      <c r="F921" s="71"/>
      <c r="G921" s="69">
        <f t="shared" si="29"/>
        <v>15136.389999999899</v>
      </c>
      <c r="I921" s="67">
        <v>0</v>
      </c>
      <c r="J921" s="68">
        <f t="shared" si="28"/>
        <v>-15136.389999999899</v>
      </c>
      <c r="K921" s="64"/>
      <c r="L921" s="64" t="s">
        <v>394</v>
      </c>
    </row>
    <row r="922" spans="1:12" s="72" customFormat="1" hidden="1" outlineLevel="2">
      <c r="A922" s="81">
        <v>2629999999</v>
      </c>
      <c r="B922" s="82" t="s">
        <v>1160</v>
      </c>
      <c r="C922" s="69">
        <v>0</v>
      </c>
      <c r="D922" s="78"/>
      <c r="E922" s="69"/>
      <c r="F922" s="71"/>
      <c r="G922" s="69">
        <f t="shared" si="29"/>
        <v>0</v>
      </c>
      <c r="I922" s="67">
        <v>0</v>
      </c>
      <c r="J922" s="68">
        <f t="shared" si="28"/>
        <v>0</v>
      </c>
      <c r="K922" s="64"/>
      <c r="L922" s="64" t="s">
        <v>394</v>
      </c>
    </row>
    <row r="923" spans="1:12" s="72" customFormat="1" outlineLevel="1" collapsed="1">
      <c r="A923" s="65" t="s">
        <v>395</v>
      </c>
      <c r="B923" s="34" t="s">
        <v>5636</v>
      </c>
      <c r="C923" s="66">
        <f>SUM(C924)</f>
        <v>0</v>
      </c>
      <c r="D923" s="78"/>
      <c r="E923" s="66"/>
      <c r="F923" s="71"/>
      <c r="G923" s="66">
        <f t="shared" si="29"/>
        <v>0</v>
      </c>
      <c r="I923" s="67">
        <v>0</v>
      </c>
      <c r="J923" s="68">
        <f t="shared" si="28"/>
        <v>0</v>
      </c>
      <c r="K923" s="64"/>
      <c r="L923" s="64">
        <v>0</v>
      </c>
    </row>
    <row r="924" spans="1:12" s="72" customFormat="1" hidden="1" outlineLevel="2">
      <c r="A924" s="81">
        <v>2630000000</v>
      </c>
      <c r="B924" s="82" t="s">
        <v>1161</v>
      </c>
      <c r="C924" s="69">
        <v>0</v>
      </c>
      <c r="D924" s="78"/>
      <c r="E924" s="69"/>
      <c r="F924" s="71"/>
      <c r="G924" s="69">
        <f t="shared" si="29"/>
        <v>0</v>
      </c>
      <c r="I924" s="67">
        <v>0</v>
      </c>
      <c r="J924" s="68">
        <f t="shared" si="28"/>
        <v>0</v>
      </c>
      <c r="K924" s="64"/>
      <c r="L924" s="64" t="s">
        <v>395</v>
      </c>
    </row>
    <row r="925" spans="1:12" s="72" customFormat="1" outlineLevel="1" collapsed="1">
      <c r="A925" s="65" t="s">
        <v>396</v>
      </c>
      <c r="B925" s="34" t="s">
        <v>5637</v>
      </c>
      <c r="C925" s="66">
        <f>SUM(C926)</f>
        <v>0</v>
      </c>
      <c r="D925" s="78"/>
      <c r="E925" s="66"/>
      <c r="F925" s="71"/>
      <c r="G925" s="66">
        <f t="shared" si="29"/>
        <v>0</v>
      </c>
      <c r="I925" s="67">
        <v>0</v>
      </c>
      <c r="J925" s="68">
        <f t="shared" si="28"/>
        <v>0</v>
      </c>
      <c r="K925" s="64"/>
      <c r="L925" s="64">
        <v>0</v>
      </c>
    </row>
    <row r="926" spans="1:12" s="72" customFormat="1" hidden="1" outlineLevel="2">
      <c r="A926" s="81">
        <v>2640020000</v>
      </c>
      <c r="B926" s="82" t="s">
        <v>1162</v>
      </c>
      <c r="C926" s="69">
        <v>0</v>
      </c>
      <c r="D926" s="78"/>
      <c r="E926" s="69"/>
      <c r="F926" s="71"/>
      <c r="G926" s="69">
        <f t="shared" si="29"/>
        <v>0</v>
      </c>
      <c r="I926" s="67">
        <v>0</v>
      </c>
      <c r="J926" s="68">
        <f t="shared" si="28"/>
        <v>0</v>
      </c>
      <c r="K926" s="64"/>
      <c r="L926" s="64" t="s">
        <v>396</v>
      </c>
    </row>
    <row r="927" spans="1:12" s="72" customFormat="1" outlineLevel="1" collapsed="1">
      <c r="A927" s="65" t="s">
        <v>397</v>
      </c>
      <c r="B927" s="34" t="s">
        <v>5638</v>
      </c>
      <c r="C927" s="66">
        <f>SUM(C928:C929)</f>
        <v>0</v>
      </c>
      <c r="D927" s="78"/>
      <c r="E927" s="66"/>
      <c r="F927" s="71"/>
      <c r="G927" s="66">
        <f t="shared" si="29"/>
        <v>0</v>
      </c>
      <c r="I927" s="67">
        <v>0</v>
      </c>
      <c r="J927" s="68">
        <f t="shared" si="28"/>
        <v>0</v>
      </c>
      <c r="K927" s="64"/>
      <c r="L927" s="64">
        <v>0</v>
      </c>
    </row>
    <row r="928" spans="1:12" s="72" customFormat="1" hidden="1" outlineLevel="2">
      <c r="A928" s="81">
        <v>2670000000</v>
      </c>
      <c r="B928" s="82" t="s">
        <v>1163</v>
      </c>
      <c r="C928" s="69">
        <v>0</v>
      </c>
      <c r="D928" s="78"/>
      <c r="E928" s="69"/>
      <c r="F928" s="71"/>
      <c r="G928" s="69">
        <f t="shared" si="29"/>
        <v>0</v>
      </c>
      <c r="I928" s="67">
        <v>0</v>
      </c>
      <c r="J928" s="68">
        <f t="shared" si="28"/>
        <v>0</v>
      </c>
      <c r="K928" s="64"/>
      <c r="L928" s="64" t="s">
        <v>397</v>
      </c>
    </row>
    <row r="929" spans="1:13" s="72" customFormat="1" hidden="1" outlineLevel="2">
      <c r="A929" s="81">
        <v>2679999999</v>
      </c>
      <c r="B929" s="82" t="s">
        <v>1164</v>
      </c>
      <c r="C929" s="69">
        <v>0</v>
      </c>
      <c r="D929" s="78"/>
      <c r="E929" s="69"/>
      <c r="F929" s="71"/>
      <c r="G929" s="69">
        <f t="shared" si="29"/>
        <v>0</v>
      </c>
      <c r="I929" s="67">
        <v>0</v>
      </c>
      <c r="J929" s="68">
        <f t="shared" si="28"/>
        <v>0</v>
      </c>
      <c r="K929" s="64"/>
      <c r="L929" s="64" t="s">
        <v>397</v>
      </c>
    </row>
    <row r="930" spans="1:13" s="72" customFormat="1" outlineLevel="1" collapsed="1">
      <c r="A930" s="65" t="s">
        <v>398</v>
      </c>
      <c r="B930" s="34" t="s">
        <v>5639</v>
      </c>
      <c r="C930" s="66">
        <f>SUM(C931)</f>
        <v>1834933.1799999899</v>
      </c>
      <c r="D930" s="78"/>
      <c r="E930" s="66"/>
      <c r="F930" s="71"/>
      <c r="G930" s="66">
        <f t="shared" si="29"/>
        <v>1834933.1799999899</v>
      </c>
      <c r="I930" s="67">
        <v>1834933.18</v>
      </c>
      <c r="J930" s="68">
        <f t="shared" si="28"/>
        <v>1.0011717677116394E-8</v>
      </c>
      <c r="K930" s="64"/>
      <c r="L930" s="64">
        <v>0</v>
      </c>
    </row>
    <row r="931" spans="1:13" s="72" customFormat="1" hidden="1" outlineLevel="2">
      <c r="A931" s="30">
        <v>2681114000</v>
      </c>
      <c r="B931" s="44" t="s">
        <v>1165</v>
      </c>
      <c r="C931" s="69">
        <v>1834933.1799999899</v>
      </c>
      <c r="D931" s="78"/>
      <c r="E931" s="69"/>
      <c r="F931" s="71"/>
      <c r="G931" s="69">
        <f t="shared" si="29"/>
        <v>1834933.1799999899</v>
      </c>
      <c r="I931" s="67">
        <v>0</v>
      </c>
      <c r="J931" s="68">
        <f t="shared" si="28"/>
        <v>-1834933.1799999899</v>
      </c>
      <c r="K931" s="64"/>
      <c r="L931" s="64" t="s">
        <v>398</v>
      </c>
    </row>
    <row r="932" spans="1:13" s="72" customFormat="1" outlineLevel="1" collapsed="1">
      <c r="A932" s="65" t="s">
        <v>399</v>
      </c>
      <c r="B932" s="34" t="s">
        <v>5640</v>
      </c>
      <c r="C932" s="66">
        <f>SUM(C933)</f>
        <v>3147391.85</v>
      </c>
      <c r="D932" s="78"/>
      <c r="E932" s="66"/>
      <c r="F932" s="71"/>
      <c r="G932" s="66">
        <f t="shared" si="29"/>
        <v>3147391.85</v>
      </c>
      <c r="I932" s="67">
        <v>3147391.85</v>
      </c>
      <c r="J932" s="68">
        <f t="shared" si="28"/>
        <v>0</v>
      </c>
      <c r="K932" s="64"/>
      <c r="L932" s="64">
        <v>0</v>
      </c>
    </row>
    <row r="933" spans="1:13" s="72" customFormat="1" hidden="1" outlineLevel="2">
      <c r="A933" s="81">
        <v>2681115000</v>
      </c>
      <c r="B933" s="82" t="s">
        <v>1166</v>
      </c>
      <c r="C933" s="69">
        <v>3147391.85</v>
      </c>
      <c r="D933" s="78"/>
      <c r="E933" s="69"/>
      <c r="F933" s="71"/>
      <c r="G933" s="69">
        <f t="shared" si="29"/>
        <v>3147391.85</v>
      </c>
      <c r="I933" s="67">
        <v>0</v>
      </c>
      <c r="J933" s="68">
        <f t="shared" si="28"/>
        <v>-3147391.85</v>
      </c>
      <c r="K933" s="64"/>
      <c r="L933" s="64" t="s">
        <v>399</v>
      </c>
    </row>
    <row r="934" spans="1:13" s="72" customFormat="1" outlineLevel="1" collapsed="1">
      <c r="A934" s="65" t="s">
        <v>400</v>
      </c>
      <c r="B934" s="34" t="s">
        <v>5641</v>
      </c>
      <c r="C934" s="66">
        <f>SUM(C935)</f>
        <v>0</v>
      </c>
      <c r="D934" s="78"/>
      <c r="E934" s="66"/>
      <c r="F934" s="71"/>
      <c r="G934" s="66">
        <f t="shared" si="29"/>
        <v>0</v>
      </c>
      <c r="I934" s="67">
        <v>0</v>
      </c>
      <c r="J934" s="68">
        <f t="shared" si="28"/>
        <v>0</v>
      </c>
      <c r="K934" s="64"/>
      <c r="L934" s="64">
        <v>0</v>
      </c>
    </row>
    <row r="935" spans="1:13" s="72" customFormat="1" hidden="1" outlineLevel="2">
      <c r="A935" s="81">
        <v>2681142010</v>
      </c>
      <c r="B935" s="82" t="s">
        <v>1167</v>
      </c>
      <c r="C935" s="69">
        <v>0</v>
      </c>
      <c r="D935" s="78"/>
      <c r="E935" s="69"/>
      <c r="F935" s="71"/>
      <c r="G935" s="69">
        <f t="shared" si="29"/>
        <v>0</v>
      </c>
      <c r="I935" s="67">
        <v>0</v>
      </c>
      <c r="J935" s="68">
        <f t="shared" si="28"/>
        <v>0</v>
      </c>
      <c r="K935" s="64"/>
      <c r="L935" s="64" t="s">
        <v>400</v>
      </c>
    </row>
    <row r="936" spans="1:13" s="72" customFormat="1" outlineLevel="1" collapsed="1">
      <c r="A936" s="65" t="s">
        <v>401</v>
      </c>
      <c r="B936" s="34" t="s">
        <v>5642</v>
      </c>
      <c r="C936" s="66">
        <f>SUM(C937:C940)</f>
        <v>0</v>
      </c>
      <c r="D936" s="78"/>
      <c r="E936" s="66"/>
      <c r="F936" s="71"/>
      <c r="G936" s="66">
        <f t="shared" si="29"/>
        <v>0</v>
      </c>
      <c r="I936" s="67">
        <v>0</v>
      </c>
      <c r="J936" s="68">
        <f t="shared" si="28"/>
        <v>0</v>
      </c>
      <c r="K936" s="64"/>
      <c r="L936" s="64">
        <v>0</v>
      </c>
    </row>
    <row r="937" spans="1:13" s="72" customFormat="1" hidden="1" outlineLevel="2">
      <c r="A937" s="81">
        <v>2681126010</v>
      </c>
      <c r="B937" s="82" t="s">
        <v>1168</v>
      </c>
      <c r="C937" s="69">
        <v>0</v>
      </c>
      <c r="D937" s="78"/>
      <c r="E937" s="69"/>
      <c r="F937" s="71"/>
      <c r="G937" s="69">
        <f t="shared" si="29"/>
        <v>0</v>
      </c>
      <c r="I937" s="67">
        <v>0</v>
      </c>
      <c r="J937" s="68">
        <f t="shared" si="28"/>
        <v>0</v>
      </c>
      <c r="K937" s="64"/>
      <c r="L937" s="64" t="s">
        <v>401</v>
      </c>
    </row>
    <row r="938" spans="1:13" s="72" customFormat="1" hidden="1" outlineLevel="2">
      <c r="A938" s="81">
        <v>2681126020</v>
      </c>
      <c r="B938" s="82" t="s">
        <v>1169</v>
      </c>
      <c r="C938" s="69">
        <v>0</v>
      </c>
      <c r="D938" s="78"/>
      <c r="E938" s="69"/>
      <c r="F938" s="71"/>
      <c r="G938" s="69">
        <f t="shared" si="29"/>
        <v>0</v>
      </c>
      <c r="I938" s="67">
        <v>0</v>
      </c>
      <c r="J938" s="68">
        <f t="shared" si="28"/>
        <v>0</v>
      </c>
      <c r="K938" s="64"/>
      <c r="L938" s="64" t="s">
        <v>401</v>
      </c>
    </row>
    <row r="939" spans="1:13" s="72" customFormat="1" hidden="1" outlineLevel="2">
      <c r="A939" s="81">
        <v>2681126030</v>
      </c>
      <c r="B939" s="82" t="s">
        <v>1170</v>
      </c>
      <c r="C939" s="69">
        <v>0</v>
      </c>
      <c r="D939" s="78"/>
      <c r="E939" s="69"/>
      <c r="F939" s="71"/>
      <c r="G939" s="69">
        <f t="shared" si="29"/>
        <v>0</v>
      </c>
      <c r="I939" s="67">
        <v>0</v>
      </c>
      <c r="J939" s="68">
        <f t="shared" si="28"/>
        <v>0</v>
      </c>
      <c r="K939" s="64"/>
      <c r="L939" s="64" t="s">
        <v>401</v>
      </c>
    </row>
    <row r="940" spans="1:13" s="72" customFormat="1" hidden="1" outlineLevel="2">
      <c r="A940" s="81">
        <v>2682126100</v>
      </c>
      <c r="B940" s="82" t="s">
        <v>1171</v>
      </c>
      <c r="C940" s="69">
        <v>0</v>
      </c>
      <c r="D940" s="78"/>
      <c r="E940" s="69"/>
      <c r="F940" s="71"/>
      <c r="G940" s="69">
        <f t="shared" si="29"/>
        <v>0</v>
      </c>
      <c r="I940" s="67">
        <v>0</v>
      </c>
      <c r="J940" s="68">
        <f t="shared" si="28"/>
        <v>0</v>
      </c>
      <c r="K940" s="64"/>
      <c r="L940" s="64" t="s">
        <v>401</v>
      </c>
    </row>
    <row r="941" spans="1:13" s="72" customFormat="1" outlineLevel="1" collapsed="1">
      <c r="A941" s="65" t="s">
        <v>402</v>
      </c>
      <c r="B941" s="34" t="s">
        <v>5643</v>
      </c>
      <c r="C941" s="66">
        <f>SUM(C942:C946)</f>
        <v>0</v>
      </c>
      <c r="D941" s="78"/>
      <c r="E941" s="66"/>
      <c r="F941" s="71"/>
      <c r="G941" s="66">
        <f t="shared" si="29"/>
        <v>0</v>
      </c>
      <c r="I941" s="67">
        <v>0</v>
      </c>
      <c r="J941" s="68">
        <f t="shared" si="28"/>
        <v>0</v>
      </c>
      <c r="K941" s="64"/>
      <c r="L941" s="64">
        <v>0</v>
      </c>
      <c r="M941" s="99"/>
    </row>
    <row r="942" spans="1:13" s="72" customFormat="1" hidden="1" outlineLevel="2">
      <c r="A942" s="105">
        <v>2681130000</v>
      </c>
      <c r="B942" s="106" t="s">
        <v>1172</v>
      </c>
      <c r="C942" s="69">
        <v>0</v>
      </c>
      <c r="D942" s="78"/>
      <c r="E942" s="69"/>
      <c r="F942" s="71"/>
      <c r="G942" s="69">
        <f t="shared" si="29"/>
        <v>0</v>
      </c>
      <c r="I942" s="67">
        <v>0</v>
      </c>
      <c r="J942" s="68">
        <f t="shared" si="28"/>
        <v>0</v>
      </c>
      <c r="K942" s="64"/>
      <c r="L942" s="64" t="s">
        <v>402</v>
      </c>
    </row>
    <row r="943" spans="1:13" s="72" customFormat="1" hidden="1" outlineLevel="2">
      <c r="A943" s="81">
        <v>2681130001</v>
      </c>
      <c r="B943" s="82" t="s">
        <v>1173</v>
      </c>
      <c r="C943" s="69">
        <v>0</v>
      </c>
      <c r="D943" s="78"/>
      <c r="E943" s="69"/>
      <c r="F943" s="71"/>
      <c r="G943" s="69">
        <f t="shared" si="29"/>
        <v>0</v>
      </c>
      <c r="I943" s="67">
        <v>0</v>
      </c>
      <c r="J943" s="68">
        <f t="shared" si="28"/>
        <v>0</v>
      </c>
      <c r="K943" s="64"/>
      <c r="L943" s="64" t="s">
        <v>402</v>
      </c>
    </row>
    <row r="944" spans="1:13" s="72" customFormat="1" hidden="1" outlineLevel="2">
      <c r="A944" s="81">
        <v>2681130002</v>
      </c>
      <c r="B944" s="82" t="s">
        <v>1174</v>
      </c>
      <c r="C944" s="69">
        <v>0</v>
      </c>
      <c r="D944" s="78"/>
      <c r="E944" s="69"/>
      <c r="F944" s="71"/>
      <c r="G944" s="69">
        <f t="shared" si="29"/>
        <v>0</v>
      </c>
      <c r="I944" s="67">
        <v>0</v>
      </c>
      <c r="J944" s="68">
        <f t="shared" si="28"/>
        <v>0</v>
      </c>
      <c r="K944" s="64"/>
      <c r="L944" s="64" t="s">
        <v>402</v>
      </c>
    </row>
    <row r="945" spans="1:14" s="72" customFormat="1" hidden="1" outlineLevel="2">
      <c r="A945" s="81">
        <v>2681130005</v>
      </c>
      <c r="B945" s="82" t="s">
        <v>1175</v>
      </c>
      <c r="C945" s="69">
        <v>0</v>
      </c>
      <c r="D945" s="78"/>
      <c r="E945" s="69"/>
      <c r="F945" s="71"/>
      <c r="G945" s="69">
        <f t="shared" si="29"/>
        <v>0</v>
      </c>
      <c r="I945" s="67">
        <v>0</v>
      </c>
      <c r="J945" s="68">
        <f t="shared" si="28"/>
        <v>0</v>
      </c>
      <c r="K945" s="64"/>
      <c r="L945" s="64" t="s">
        <v>402</v>
      </c>
    </row>
    <row r="946" spans="1:14" s="72" customFormat="1" hidden="1" outlineLevel="2">
      <c r="A946" s="105">
        <v>-2681130009</v>
      </c>
      <c r="B946" s="85" t="s">
        <v>1176</v>
      </c>
      <c r="C946" s="75">
        <v>0</v>
      </c>
      <c r="D946" s="78"/>
      <c r="E946" s="69"/>
      <c r="F946" s="71"/>
      <c r="G946" s="69">
        <f t="shared" si="29"/>
        <v>0</v>
      </c>
      <c r="I946" s="67">
        <v>0</v>
      </c>
      <c r="J946" s="68">
        <f t="shared" si="28"/>
        <v>0</v>
      </c>
      <c r="K946" s="64"/>
      <c r="L946" s="64">
        <v>0</v>
      </c>
    </row>
    <row r="947" spans="1:14" s="72" customFormat="1" outlineLevel="1" collapsed="1">
      <c r="A947" s="65" t="s">
        <v>403</v>
      </c>
      <c r="B947" s="34" t="s">
        <v>5644</v>
      </c>
      <c r="C947" s="66">
        <f>SUM(C948)</f>
        <v>107451.52</v>
      </c>
      <c r="D947" s="78"/>
      <c r="E947" s="66"/>
      <c r="F947" s="71"/>
      <c r="G947" s="66">
        <f t="shared" si="29"/>
        <v>107451.52</v>
      </c>
      <c r="I947" s="67">
        <v>107451.52</v>
      </c>
      <c r="J947" s="68">
        <f t="shared" si="28"/>
        <v>0</v>
      </c>
      <c r="K947" s="64"/>
      <c r="L947" s="64">
        <v>0</v>
      </c>
    </row>
    <row r="948" spans="1:14" s="72" customFormat="1" hidden="1" outlineLevel="2">
      <c r="A948" s="81">
        <v>2681132000</v>
      </c>
      <c r="B948" s="82" t="s">
        <v>1177</v>
      </c>
      <c r="C948" s="69">
        <v>107451.52</v>
      </c>
      <c r="D948" s="78"/>
      <c r="E948" s="69"/>
      <c r="F948" s="71"/>
      <c r="G948" s="69">
        <f t="shared" si="29"/>
        <v>107451.52</v>
      </c>
      <c r="I948" s="67">
        <v>0</v>
      </c>
      <c r="J948" s="68">
        <f t="shared" si="28"/>
        <v>-107451.52</v>
      </c>
      <c r="K948" s="64"/>
      <c r="L948" s="64" t="s">
        <v>403</v>
      </c>
    </row>
    <row r="949" spans="1:14" s="72" customFormat="1" outlineLevel="1" collapsed="1">
      <c r="A949" s="65" t="s">
        <v>404</v>
      </c>
      <c r="B949" s="34" t="s">
        <v>5645</v>
      </c>
      <c r="C949" s="66">
        <f>SUM(C950:C951)</f>
        <v>146.44999999999899</v>
      </c>
      <c r="D949" s="78"/>
      <c r="E949" s="66"/>
      <c r="F949" s="71"/>
      <c r="G949" s="66">
        <f t="shared" si="29"/>
        <v>146.44999999999899</v>
      </c>
      <c r="I949" s="67">
        <v>146.44999999999999</v>
      </c>
      <c r="J949" s="68">
        <f t="shared" si="28"/>
        <v>9.9475983006414026E-13</v>
      </c>
      <c r="K949" s="64"/>
      <c r="L949" s="64">
        <v>0</v>
      </c>
    </row>
    <row r="950" spans="1:14" s="72" customFormat="1" hidden="1" outlineLevel="2">
      <c r="A950" s="81">
        <v>2681133010</v>
      </c>
      <c r="B950" s="82" t="s">
        <v>1178</v>
      </c>
      <c r="C950" s="69">
        <v>146.44999999999899</v>
      </c>
      <c r="D950" s="78"/>
      <c r="E950" s="69"/>
      <c r="F950" s="71"/>
      <c r="G950" s="69">
        <f t="shared" si="29"/>
        <v>146.44999999999899</v>
      </c>
      <c r="I950" s="67">
        <v>0</v>
      </c>
      <c r="J950" s="68">
        <f t="shared" si="28"/>
        <v>-146.44999999999899</v>
      </c>
      <c r="K950" s="64"/>
      <c r="L950" s="64" t="s">
        <v>404</v>
      </c>
    </row>
    <row r="951" spans="1:14" s="72" customFormat="1" hidden="1" outlineLevel="2">
      <c r="A951" s="81">
        <v>2681133020</v>
      </c>
      <c r="B951" s="82" t="s">
        <v>1179</v>
      </c>
      <c r="C951" s="69">
        <v>0</v>
      </c>
      <c r="D951" s="78"/>
      <c r="E951" s="69"/>
      <c r="F951" s="71"/>
      <c r="G951" s="69">
        <f t="shared" si="29"/>
        <v>0</v>
      </c>
      <c r="I951" s="67">
        <v>0</v>
      </c>
      <c r="J951" s="68">
        <f t="shared" si="28"/>
        <v>0</v>
      </c>
      <c r="K951" s="64"/>
      <c r="L951" s="64" t="s">
        <v>404</v>
      </c>
    </row>
    <row r="952" spans="1:14" s="72" customFormat="1" outlineLevel="1" collapsed="1">
      <c r="A952" s="65" t="s">
        <v>405</v>
      </c>
      <c r="B952" s="34" t="s">
        <v>5646</v>
      </c>
      <c r="C952" s="66">
        <f>SUM(C953:C954)</f>
        <v>14904.02</v>
      </c>
      <c r="D952" s="78"/>
      <c r="E952" s="66"/>
      <c r="F952" s="71"/>
      <c r="G952" s="66">
        <f t="shared" si="29"/>
        <v>14904.02</v>
      </c>
      <c r="I952" s="67">
        <v>14904.02</v>
      </c>
      <c r="J952" s="68">
        <f t="shared" si="28"/>
        <v>0</v>
      </c>
      <c r="K952" s="64"/>
      <c r="L952" s="64">
        <v>0</v>
      </c>
    </row>
    <row r="953" spans="1:14" s="72" customFormat="1" hidden="1" outlineLevel="2">
      <c r="A953" s="81">
        <v>2681127000</v>
      </c>
      <c r="B953" s="82" t="s">
        <v>1180</v>
      </c>
      <c r="C953" s="69">
        <v>0</v>
      </c>
      <c r="D953" s="78"/>
      <c r="E953" s="69"/>
      <c r="F953" s="71"/>
      <c r="G953" s="69">
        <f t="shared" si="29"/>
        <v>0</v>
      </c>
      <c r="I953" s="67">
        <v>0</v>
      </c>
      <c r="J953" s="68">
        <f t="shared" si="28"/>
        <v>0</v>
      </c>
      <c r="K953" s="64"/>
      <c r="L953" s="64" t="s">
        <v>405</v>
      </c>
    </row>
    <row r="954" spans="1:14" s="72" customFormat="1" hidden="1" outlineLevel="2">
      <c r="A954" s="81">
        <v>2681127100</v>
      </c>
      <c r="B954" s="82" t="s">
        <v>1181</v>
      </c>
      <c r="C954" s="69">
        <v>14904.02</v>
      </c>
      <c r="D954" s="78"/>
      <c r="E954" s="69"/>
      <c r="F954" s="71"/>
      <c r="G954" s="69">
        <f t="shared" si="29"/>
        <v>14904.02</v>
      </c>
      <c r="I954" s="67">
        <v>0</v>
      </c>
      <c r="J954" s="68">
        <f t="shared" si="28"/>
        <v>-14904.02</v>
      </c>
      <c r="K954" s="64"/>
      <c r="L954" s="64" t="s">
        <v>405</v>
      </c>
    </row>
    <row r="955" spans="1:14" s="72" customFormat="1" outlineLevel="1" collapsed="1">
      <c r="A955" s="65" t="s">
        <v>406</v>
      </c>
      <c r="B955" s="34" t="s">
        <v>5647</v>
      </c>
      <c r="C955" s="66">
        <f>SUM(C956)</f>
        <v>0</v>
      </c>
      <c r="D955" s="78"/>
      <c r="E955" s="66"/>
      <c r="F955" s="71"/>
      <c r="G955" s="66">
        <f t="shared" si="29"/>
        <v>0</v>
      </c>
      <c r="I955" s="67">
        <v>0</v>
      </c>
      <c r="J955" s="68">
        <f t="shared" si="28"/>
        <v>0</v>
      </c>
      <c r="K955" s="64"/>
      <c r="L955" s="64">
        <v>0</v>
      </c>
    </row>
    <row r="956" spans="1:14" s="72" customFormat="1" hidden="1" outlineLevel="2">
      <c r="A956" s="81">
        <v>2681137010</v>
      </c>
      <c r="B956" s="82" t="s">
        <v>1182</v>
      </c>
      <c r="C956" s="69">
        <v>0</v>
      </c>
      <c r="D956" s="78"/>
      <c r="E956" s="69"/>
      <c r="F956" s="71"/>
      <c r="G956" s="69">
        <f t="shared" si="29"/>
        <v>0</v>
      </c>
      <c r="I956" s="67">
        <v>0</v>
      </c>
      <c r="J956" s="68">
        <f t="shared" si="28"/>
        <v>0</v>
      </c>
      <c r="K956" s="64"/>
      <c r="L956" s="64" t="s">
        <v>406</v>
      </c>
    </row>
    <row r="957" spans="1:14" s="72" customFormat="1" outlineLevel="1" collapsed="1">
      <c r="A957" s="65" t="s">
        <v>407</v>
      </c>
      <c r="B957" s="34" t="s">
        <v>5648</v>
      </c>
      <c r="C957" s="66">
        <f>SUM(C958)</f>
        <v>0</v>
      </c>
      <c r="D957" s="78"/>
      <c r="E957" s="66"/>
      <c r="F957" s="71"/>
      <c r="G957" s="66">
        <f>C957+E957</f>
        <v>0</v>
      </c>
      <c r="I957" s="67">
        <v>0</v>
      </c>
      <c r="J957" s="68">
        <f>I957-G957</f>
        <v>0</v>
      </c>
      <c r="K957" s="64"/>
      <c r="L957" s="64">
        <v>0</v>
      </c>
    </row>
    <row r="958" spans="1:14" s="72" customFormat="1" hidden="1" outlineLevel="2">
      <c r="A958" s="30">
        <v>2682104000</v>
      </c>
      <c r="B958" s="44" t="s">
        <v>1183</v>
      </c>
      <c r="C958" s="69">
        <v>0</v>
      </c>
      <c r="D958" s="78"/>
      <c r="E958" s="69"/>
      <c r="F958" s="71"/>
      <c r="G958" s="69">
        <f>C958+E958</f>
        <v>0</v>
      </c>
      <c r="I958" s="67">
        <v>0</v>
      </c>
      <c r="J958" s="68">
        <f>I958-G958</f>
        <v>0</v>
      </c>
      <c r="K958" s="64"/>
      <c r="L958" s="64" t="s">
        <v>407</v>
      </c>
    </row>
    <row r="959" spans="1:14" s="72" customFormat="1" outlineLevel="1" collapsed="1">
      <c r="A959" s="65" t="s">
        <v>408</v>
      </c>
      <c r="B959" s="34" t="s">
        <v>5649</v>
      </c>
      <c r="C959" s="66">
        <f>SUM(C960)</f>
        <v>0</v>
      </c>
      <c r="D959" s="78"/>
      <c r="E959" s="66"/>
      <c r="F959" s="71"/>
      <c r="G959" s="66">
        <f>C959+E959</f>
        <v>0</v>
      </c>
      <c r="I959" s="67">
        <v>0</v>
      </c>
      <c r="J959" s="68">
        <f>I959-G959</f>
        <v>0</v>
      </c>
      <c r="K959" s="64"/>
      <c r="L959" s="64">
        <v>0</v>
      </c>
      <c r="M959" s="99"/>
      <c r="N959" s="67"/>
    </row>
    <row r="960" spans="1:14" s="72" customFormat="1" hidden="1" outlineLevel="2">
      <c r="A960" s="30">
        <v>2681141010</v>
      </c>
      <c r="B960" s="44" t="s">
        <v>1184</v>
      </c>
      <c r="C960" s="98">
        <v>0</v>
      </c>
      <c r="D960" s="78"/>
      <c r="E960" s="69"/>
      <c r="F960" s="71"/>
      <c r="G960" s="69">
        <f>C960+E960</f>
        <v>0</v>
      </c>
      <c r="I960" s="67">
        <v>0</v>
      </c>
      <c r="J960" s="68">
        <f>I960-G960</f>
        <v>0</v>
      </c>
      <c r="K960" s="64"/>
      <c r="L960" s="64" t="s">
        <v>408</v>
      </c>
    </row>
    <row r="961" spans="1:13" s="72" customFormat="1" outlineLevel="1" collapsed="1">
      <c r="A961" s="65" t="s">
        <v>409</v>
      </c>
      <c r="B961" s="34" t="s">
        <v>5650</v>
      </c>
      <c r="C961" s="66">
        <f>SUM(C962:C967)</f>
        <v>36681864.889999896</v>
      </c>
      <c r="D961" s="78"/>
      <c r="E961" s="66"/>
      <c r="F961" s="71"/>
      <c r="G961" s="66">
        <f t="shared" si="29"/>
        <v>36681864.889999896</v>
      </c>
      <c r="I961" s="67">
        <v>36681864.890000001</v>
      </c>
      <c r="J961" s="68">
        <f t="shared" si="28"/>
        <v>1.0430812835693359E-7</v>
      </c>
      <c r="K961" s="64"/>
      <c r="L961" s="64">
        <v>0</v>
      </c>
      <c r="M961" s="99"/>
    </row>
    <row r="962" spans="1:13" s="72" customFormat="1" hidden="1" outlineLevel="2">
      <c r="A962" s="81">
        <v>2681106000</v>
      </c>
      <c r="B962" s="82" t="s">
        <v>1186</v>
      </c>
      <c r="C962" s="69">
        <v>34835012.579999901</v>
      </c>
      <c r="D962" s="78"/>
      <c r="E962" s="69"/>
      <c r="F962" s="71"/>
      <c r="G962" s="69">
        <f t="shared" si="29"/>
        <v>34835012.579999901</v>
      </c>
      <c r="I962" s="67">
        <v>0</v>
      </c>
      <c r="J962" s="68">
        <f t="shared" si="28"/>
        <v>-34835012.579999901</v>
      </c>
      <c r="K962" s="64"/>
      <c r="L962" s="64" t="s">
        <v>409</v>
      </c>
    </row>
    <row r="963" spans="1:13" s="72" customFormat="1" hidden="1" outlineLevel="2">
      <c r="A963" s="81">
        <v>2681107000</v>
      </c>
      <c r="B963" s="82" t="s">
        <v>1187</v>
      </c>
      <c r="C963" s="69">
        <v>1734437.81</v>
      </c>
      <c r="D963" s="78"/>
      <c r="E963" s="69"/>
      <c r="F963" s="71"/>
      <c r="G963" s="69">
        <f t="shared" si="29"/>
        <v>1734437.81</v>
      </c>
      <c r="I963" s="67">
        <v>0</v>
      </c>
      <c r="J963" s="68">
        <f t="shared" si="28"/>
        <v>-1734437.81</v>
      </c>
      <c r="K963" s="64"/>
      <c r="L963" s="64" t="s">
        <v>409</v>
      </c>
    </row>
    <row r="964" spans="1:13" s="72" customFormat="1" hidden="1" outlineLevel="2">
      <c r="A964" s="81">
        <v>2681109000</v>
      </c>
      <c r="B964" s="82" t="s">
        <v>1188</v>
      </c>
      <c r="C964" s="69">
        <v>105567.41</v>
      </c>
      <c r="D964" s="78"/>
      <c r="E964" s="69"/>
      <c r="F964" s="71"/>
      <c r="G964" s="69">
        <f t="shared" si="29"/>
        <v>105567.41</v>
      </c>
      <c r="I964" s="67">
        <v>0</v>
      </c>
      <c r="J964" s="68">
        <f t="shared" si="28"/>
        <v>-105567.41</v>
      </c>
      <c r="K964" s="64"/>
      <c r="L964" s="64" t="s">
        <v>409</v>
      </c>
    </row>
    <row r="965" spans="1:13" s="72" customFormat="1" hidden="1" outlineLevel="2">
      <c r="A965" s="81">
        <v>2681140010</v>
      </c>
      <c r="B965" s="82" t="s">
        <v>1189</v>
      </c>
      <c r="C965" s="69">
        <v>9664.8999999999905</v>
      </c>
      <c r="D965" s="78"/>
      <c r="E965" s="69"/>
      <c r="F965" s="71"/>
      <c r="G965" s="69">
        <f t="shared" si="29"/>
        <v>9664.8999999999905</v>
      </c>
      <c r="I965" s="67">
        <v>0</v>
      </c>
      <c r="J965" s="68">
        <f t="shared" si="28"/>
        <v>-9664.8999999999905</v>
      </c>
      <c r="K965" s="64"/>
      <c r="L965" s="64" t="s">
        <v>409</v>
      </c>
    </row>
    <row r="966" spans="1:13" s="72" customFormat="1" hidden="1" outlineLevel="2">
      <c r="A966" s="81">
        <v>2681207000</v>
      </c>
      <c r="B966" s="82" t="s">
        <v>1190</v>
      </c>
      <c r="C966" s="69">
        <v>-2817.8099999999899</v>
      </c>
      <c r="D966" s="78"/>
      <c r="E966" s="69"/>
      <c r="F966" s="71"/>
      <c r="G966" s="69">
        <f t="shared" si="29"/>
        <v>-2817.8099999999899</v>
      </c>
      <c r="I966" s="67">
        <v>0</v>
      </c>
      <c r="J966" s="68">
        <f t="shared" si="28"/>
        <v>2817.8099999999899</v>
      </c>
      <c r="K966" s="64"/>
      <c r="L966" s="64" t="s">
        <v>409</v>
      </c>
    </row>
    <row r="967" spans="1:13" s="72" customFormat="1" hidden="1" outlineLevel="2">
      <c r="A967" s="81">
        <v>2681207099</v>
      </c>
      <c r="B967" s="82" t="s">
        <v>1191</v>
      </c>
      <c r="C967" s="69">
        <v>0</v>
      </c>
      <c r="D967" s="78"/>
      <c r="E967" s="69"/>
      <c r="F967" s="71"/>
      <c r="G967" s="69">
        <f t="shared" si="29"/>
        <v>0</v>
      </c>
      <c r="I967" s="67">
        <v>0</v>
      </c>
      <c r="J967" s="68">
        <f t="shared" ref="J967:J1030" si="30">I967-G967</f>
        <v>0</v>
      </c>
      <c r="K967" s="64"/>
      <c r="L967" s="64" t="s">
        <v>409</v>
      </c>
    </row>
    <row r="968" spans="1:13" s="72" customFormat="1" outlineLevel="1" collapsed="1">
      <c r="A968" s="65" t="s">
        <v>410</v>
      </c>
      <c r="B968" s="34" t="s">
        <v>5651</v>
      </c>
      <c r="C968" s="66">
        <f>SUM(C969:C976)</f>
        <v>10394921.879999999</v>
      </c>
      <c r="D968" s="78"/>
      <c r="E968" s="66"/>
      <c r="F968" s="71"/>
      <c r="G968" s="66">
        <f t="shared" si="29"/>
        <v>10394921.879999999</v>
      </c>
      <c r="I968" s="67">
        <v>10394921.880000001</v>
      </c>
      <c r="J968" s="68">
        <f t="shared" si="30"/>
        <v>0</v>
      </c>
      <c r="K968" s="64"/>
      <c r="L968" s="64">
        <v>0</v>
      </c>
    </row>
    <row r="969" spans="1:13" s="72" customFormat="1" hidden="1" outlineLevel="2">
      <c r="A969" s="81">
        <v>2681199070</v>
      </c>
      <c r="B969" s="82" t="s">
        <v>1192</v>
      </c>
      <c r="C969" s="69">
        <v>6167399.0800000001</v>
      </c>
      <c r="D969" s="78"/>
      <c r="E969" s="69"/>
      <c r="F969" s="71"/>
      <c r="G969" s="69">
        <f t="shared" si="29"/>
        <v>6167399.0800000001</v>
      </c>
      <c r="I969" s="67">
        <v>0</v>
      </c>
      <c r="J969" s="68">
        <f t="shared" si="30"/>
        <v>-6167399.0800000001</v>
      </c>
      <c r="K969" s="64"/>
      <c r="L969" s="64" t="s">
        <v>410</v>
      </c>
    </row>
    <row r="970" spans="1:13" s="72" customFormat="1" hidden="1" outlineLevel="2">
      <c r="A970" s="81">
        <v>2681199090</v>
      </c>
      <c r="B970" s="82" t="s">
        <v>1193</v>
      </c>
      <c r="C970" s="69">
        <v>4213480.37</v>
      </c>
      <c r="D970" s="78"/>
      <c r="E970" s="69"/>
      <c r="F970" s="71"/>
      <c r="G970" s="69">
        <f t="shared" si="29"/>
        <v>4213480.37</v>
      </c>
      <c r="I970" s="67">
        <v>0</v>
      </c>
      <c r="J970" s="68">
        <f t="shared" si="30"/>
        <v>-4213480.37</v>
      </c>
      <c r="K970" s="64"/>
      <c r="L970" s="64" t="s">
        <v>410</v>
      </c>
    </row>
    <row r="971" spans="1:13" s="72" customFormat="1" hidden="1" outlineLevel="2">
      <c r="A971" s="81">
        <v>2681199999</v>
      </c>
      <c r="B971" s="82" t="s">
        <v>1194</v>
      </c>
      <c r="C971" s="69">
        <v>2.9999999999999898E-2</v>
      </c>
      <c r="D971" s="78"/>
      <c r="E971" s="69"/>
      <c r="F971" s="71"/>
      <c r="G971" s="69">
        <f t="shared" si="29"/>
        <v>2.9999999999999898E-2</v>
      </c>
      <c r="I971" s="67">
        <v>0</v>
      </c>
      <c r="J971" s="68">
        <f t="shared" si="30"/>
        <v>-2.9999999999999898E-2</v>
      </c>
      <c r="K971" s="64"/>
      <c r="L971" s="64" t="s">
        <v>410</v>
      </c>
    </row>
    <row r="972" spans="1:13" s="72" customFormat="1" hidden="1" outlineLevel="2">
      <c r="A972" s="81">
        <v>2681299070</v>
      </c>
      <c r="B972" s="82" t="s">
        <v>1195</v>
      </c>
      <c r="C972" s="69">
        <v>0</v>
      </c>
      <c r="D972" s="78"/>
      <c r="E972" s="69"/>
      <c r="F972" s="71"/>
      <c r="G972" s="69">
        <f t="shared" si="29"/>
        <v>0</v>
      </c>
      <c r="I972" s="67">
        <v>0</v>
      </c>
      <c r="J972" s="68">
        <f t="shared" si="30"/>
        <v>0</v>
      </c>
      <c r="K972" s="64"/>
      <c r="L972" s="64" t="s">
        <v>410</v>
      </c>
    </row>
    <row r="973" spans="1:13" s="72" customFormat="1" hidden="1" outlineLevel="2">
      <c r="A973" s="81">
        <v>2681299079</v>
      </c>
      <c r="B973" s="82" t="s">
        <v>1196</v>
      </c>
      <c r="C973" s="69">
        <v>0</v>
      </c>
      <c r="D973" s="78"/>
      <c r="E973" s="69"/>
      <c r="F973" s="71"/>
      <c r="G973" s="69">
        <f t="shared" si="29"/>
        <v>0</v>
      </c>
      <c r="I973" s="67">
        <v>0</v>
      </c>
      <c r="J973" s="68">
        <f t="shared" si="30"/>
        <v>0</v>
      </c>
      <c r="K973" s="64"/>
      <c r="L973" s="64" t="s">
        <v>410</v>
      </c>
    </row>
    <row r="974" spans="1:13" s="72" customFormat="1" hidden="1" outlineLevel="2">
      <c r="A974" s="81">
        <v>2681299090</v>
      </c>
      <c r="B974" s="82" t="s">
        <v>1197</v>
      </c>
      <c r="C974" s="69">
        <v>14042.4</v>
      </c>
      <c r="D974" s="78"/>
      <c r="E974" s="69"/>
      <c r="F974" s="71"/>
      <c r="G974" s="69">
        <f t="shared" si="29"/>
        <v>14042.4</v>
      </c>
      <c r="I974" s="67">
        <v>0</v>
      </c>
      <c r="J974" s="68">
        <f t="shared" si="30"/>
        <v>-14042.4</v>
      </c>
      <c r="K974" s="64"/>
      <c r="L974" s="64" t="s">
        <v>410</v>
      </c>
    </row>
    <row r="975" spans="1:13" s="72" customFormat="1" hidden="1" outlineLevel="2">
      <c r="A975" s="81">
        <v>2681299099</v>
      </c>
      <c r="B975" s="82" t="s">
        <v>1198</v>
      </c>
      <c r="C975" s="69">
        <v>0</v>
      </c>
      <c r="D975" s="78"/>
      <c r="E975" s="69"/>
      <c r="F975" s="71"/>
      <c r="G975" s="69">
        <f t="shared" si="29"/>
        <v>0</v>
      </c>
      <c r="I975" s="67">
        <v>0</v>
      </c>
      <c r="J975" s="68">
        <f t="shared" si="30"/>
        <v>0</v>
      </c>
      <c r="K975" s="64"/>
      <c r="L975" s="64" t="s">
        <v>410</v>
      </c>
    </row>
    <row r="976" spans="1:13" s="72" customFormat="1" hidden="1" outlineLevel="2">
      <c r="A976" s="81">
        <v>2681299999</v>
      </c>
      <c r="B976" s="82" t="s">
        <v>1199</v>
      </c>
      <c r="C976" s="69">
        <v>0</v>
      </c>
      <c r="D976" s="78"/>
      <c r="E976" s="69"/>
      <c r="F976" s="71"/>
      <c r="G976" s="69">
        <f t="shared" si="29"/>
        <v>0</v>
      </c>
      <c r="I976" s="67">
        <v>0</v>
      </c>
      <c r="J976" s="68">
        <f t="shared" si="30"/>
        <v>0</v>
      </c>
      <c r="K976" s="64"/>
      <c r="L976" s="64" t="s">
        <v>410</v>
      </c>
    </row>
    <row r="977" spans="1:13" s="72" customFormat="1" outlineLevel="1" collapsed="1">
      <c r="A977" s="65" t="s">
        <v>411</v>
      </c>
      <c r="B977" s="34" t="s">
        <v>5652</v>
      </c>
      <c r="C977" s="66">
        <f>SUM(C978:C984)</f>
        <v>0</v>
      </c>
      <c r="D977" s="78"/>
      <c r="E977" s="66"/>
      <c r="F977" s="71"/>
      <c r="G977" s="66">
        <f t="shared" si="29"/>
        <v>0</v>
      </c>
      <c r="I977" s="67">
        <v>0</v>
      </c>
      <c r="J977" s="68">
        <f t="shared" si="30"/>
        <v>0</v>
      </c>
      <c r="K977" s="64"/>
      <c r="L977" s="64">
        <v>0</v>
      </c>
    </row>
    <row r="978" spans="1:13" s="72" customFormat="1" hidden="1" outlineLevel="2">
      <c r="A978" s="81">
        <v>-2110000000</v>
      </c>
      <c r="B978" s="107" t="s">
        <v>1008</v>
      </c>
      <c r="C978" s="69">
        <v>0</v>
      </c>
      <c r="D978" s="78"/>
      <c r="E978" s="69"/>
      <c r="F978" s="71"/>
      <c r="G978" s="69">
        <f>C978+E978</f>
        <v>0</v>
      </c>
      <c r="I978" s="67">
        <v>0</v>
      </c>
      <c r="J978" s="68">
        <f>I978-G978</f>
        <v>0</v>
      </c>
      <c r="K978" s="64"/>
      <c r="L978" s="64">
        <v>0</v>
      </c>
    </row>
    <row r="979" spans="1:13" s="72" customFormat="1" hidden="1" outlineLevel="2">
      <c r="A979" s="92">
        <v>-2110010000</v>
      </c>
      <c r="B979" s="93" t="s">
        <v>1014</v>
      </c>
      <c r="C979" s="69">
        <v>0</v>
      </c>
      <c r="D979" s="78"/>
      <c r="E979" s="69"/>
      <c r="F979" s="71"/>
      <c r="G979" s="69">
        <f>C979+E979</f>
        <v>0</v>
      </c>
      <c r="I979" s="67">
        <v>0</v>
      </c>
      <c r="J979" s="68">
        <f>I979-G979</f>
        <v>0</v>
      </c>
      <c r="K979" s="64"/>
      <c r="L979" s="64">
        <v>0</v>
      </c>
    </row>
    <row r="980" spans="1:13" s="72" customFormat="1" hidden="1" outlineLevel="2">
      <c r="A980" s="81">
        <v>6011000000</v>
      </c>
      <c r="B980" s="82" t="s">
        <v>1200</v>
      </c>
      <c r="C980" s="69">
        <v>0</v>
      </c>
      <c r="D980" s="78"/>
      <c r="E980" s="69"/>
      <c r="F980" s="71"/>
      <c r="G980" s="69">
        <f t="shared" ref="G980:G1043" si="31">C980+E980</f>
        <v>0</v>
      </c>
      <c r="I980" s="67">
        <v>0</v>
      </c>
      <c r="J980" s="68">
        <f t="shared" si="30"/>
        <v>0</v>
      </c>
      <c r="K980" s="64"/>
      <c r="L980" s="64" t="s">
        <v>411</v>
      </c>
    </row>
    <row r="981" spans="1:13" s="72" customFormat="1" hidden="1" outlineLevel="2">
      <c r="A981" s="81">
        <v>6012000000</v>
      </c>
      <c r="B981" s="82" t="s">
        <v>1201</v>
      </c>
      <c r="C981" s="69">
        <v>0</v>
      </c>
      <c r="D981" s="78"/>
      <c r="E981" s="69"/>
      <c r="F981" s="71"/>
      <c r="G981" s="69">
        <f t="shared" si="31"/>
        <v>0</v>
      </c>
      <c r="I981" s="67">
        <v>0</v>
      </c>
      <c r="J981" s="68">
        <f t="shared" si="30"/>
        <v>0</v>
      </c>
      <c r="K981" s="64"/>
      <c r="L981" s="64" t="s">
        <v>411</v>
      </c>
    </row>
    <row r="982" spans="1:13" s="72" customFormat="1" hidden="1" outlineLevel="2">
      <c r="A982" s="81">
        <v>6013000000</v>
      </c>
      <c r="B982" s="82" t="s">
        <v>1202</v>
      </c>
      <c r="C982" s="69">
        <v>0</v>
      </c>
      <c r="D982" s="78"/>
      <c r="E982" s="69"/>
      <c r="F982" s="71"/>
      <c r="G982" s="69">
        <f t="shared" si="31"/>
        <v>0</v>
      </c>
      <c r="I982" s="67">
        <v>0</v>
      </c>
      <c r="J982" s="68">
        <f t="shared" si="30"/>
        <v>0</v>
      </c>
      <c r="K982" s="64"/>
      <c r="L982" s="64" t="s">
        <v>411</v>
      </c>
    </row>
    <row r="983" spans="1:13" s="72" customFormat="1" hidden="1" outlineLevel="2">
      <c r="A983" s="81">
        <v>6014000000</v>
      </c>
      <c r="B983" s="82" t="s">
        <v>1203</v>
      </c>
      <c r="C983" s="69">
        <v>0</v>
      </c>
      <c r="D983" s="78"/>
      <c r="E983" s="69"/>
      <c r="F983" s="71"/>
      <c r="G983" s="69">
        <f t="shared" si="31"/>
        <v>0</v>
      </c>
      <c r="I983" s="67">
        <v>0</v>
      </c>
      <c r="J983" s="68">
        <f t="shared" si="30"/>
        <v>0</v>
      </c>
      <c r="K983" s="64"/>
      <c r="L983" s="64" t="s">
        <v>411</v>
      </c>
    </row>
    <row r="984" spans="1:13" s="72" customFormat="1" hidden="1" outlineLevel="2">
      <c r="A984" s="81">
        <v>6015000000</v>
      </c>
      <c r="B984" s="82" t="s">
        <v>1204</v>
      </c>
      <c r="C984" s="69">
        <v>0</v>
      </c>
      <c r="D984" s="78"/>
      <c r="E984" s="69"/>
      <c r="F984" s="71"/>
      <c r="G984" s="69">
        <f t="shared" si="31"/>
        <v>0</v>
      </c>
      <c r="I984" s="67">
        <v>0</v>
      </c>
      <c r="J984" s="68">
        <f t="shared" si="30"/>
        <v>0</v>
      </c>
      <c r="K984" s="64"/>
      <c r="L984" s="64" t="s">
        <v>411</v>
      </c>
    </row>
    <row r="985" spans="1:13" s="72" customFormat="1" outlineLevel="1" collapsed="1">
      <c r="A985" s="65" t="s">
        <v>412</v>
      </c>
      <c r="B985" s="34" t="s">
        <v>2791</v>
      </c>
      <c r="C985" s="66">
        <f>SUM(C986:C1046)</f>
        <v>16319348.68999999</v>
      </c>
      <c r="D985" s="78"/>
      <c r="E985" s="66">
        <f>SUM(E986:E1046)</f>
        <v>0</v>
      </c>
      <c r="F985" s="71"/>
      <c r="G985" s="66">
        <f t="shared" si="31"/>
        <v>16319348.68999999</v>
      </c>
      <c r="I985" s="67">
        <v>16319348.84</v>
      </c>
      <c r="J985" s="68">
        <f t="shared" si="30"/>
        <v>0.15000000968575478</v>
      </c>
      <c r="K985" s="64"/>
      <c r="L985" s="64">
        <v>0</v>
      </c>
      <c r="M985" s="99"/>
    </row>
    <row r="986" spans="1:13" s="72" customFormat="1" hidden="1" outlineLevel="2">
      <c r="A986" s="30">
        <v>2681108400</v>
      </c>
      <c r="B986" s="44" t="s">
        <v>1205</v>
      </c>
      <c r="C986" s="69">
        <v>0</v>
      </c>
      <c r="D986" s="78"/>
      <c r="E986" s="69"/>
      <c r="F986" s="71"/>
      <c r="G986" s="69">
        <f t="shared" si="31"/>
        <v>0</v>
      </c>
      <c r="I986" s="67">
        <v>0</v>
      </c>
      <c r="J986" s="68">
        <f t="shared" si="30"/>
        <v>0</v>
      </c>
      <c r="K986" s="64"/>
      <c r="L986" s="64" t="s">
        <v>5609</v>
      </c>
    </row>
    <row r="987" spans="1:13" s="72" customFormat="1" hidden="1" outlineLevel="2">
      <c r="A987" s="81">
        <v>2681108405</v>
      </c>
      <c r="B987" s="82" t="s">
        <v>1206</v>
      </c>
      <c r="C987" s="69">
        <v>0</v>
      </c>
      <c r="D987" s="78"/>
      <c r="E987" s="69"/>
      <c r="F987" s="71"/>
      <c r="G987" s="69">
        <f t="shared" si="31"/>
        <v>0</v>
      </c>
      <c r="I987" s="67">
        <v>0</v>
      </c>
      <c r="J987" s="68">
        <f t="shared" si="30"/>
        <v>0</v>
      </c>
      <c r="K987" s="64"/>
      <c r="L987" s="64" t="s">
        <v>5610</v>
      </c>
    </row>
    <row r="988" spans="1:13" s="72" customFormat="1" hidden="1" outlineLevel="2">
      <c r="A988" s="30">
        <v>2681108410</v>
      </c>
      <c r="B988" s="44" t="s">
        <v>1207</v>
      </c>
      <c r="C988" s="69">
        <v>0</v>
      </c>
      <c r="D988" s="78"/>
      <c r="E988" s="69"/>
      <c r="F988" s="71"/>
      <c r="G988" s="69">
        <f t="shared" si="31"/>
        <v>0</v>
      </c>
      <c r="I988" s="67">
        <v>0</v>
      </c>
      <c r="J988" s="68">
        <f t="shared" si="30"/>
        <v>0</v>
      </c>
      <c r="K988" s="64"/>
      <c r="L988" s="64" t="s">
        <v>5609</v>
      </c>
    </row>
    <row r="989" spans="1:13" s="72" customFormat="1" hidden="1" outlineLevel="2">
      <c r="A989" s="81">
        <v>2681108415</v>
      </c>
      <c r="B989" s="82" t="s">
        <v>1208</v>
      </c>
      <c r="C989" s="69">
        <v>0</v>
      </c>
      <c r="D989" s="78"/>
      <c r="E989" s="69"/>
      <c r="F989" s="71"/>
      <c r="G989" s="69">
        <f t="shared" si="31"/>
        <v>0</v>
      </c>
      <c r="I989" s="67">
        <v>0</v>
      </c>
      <c r="J989" s="68">
        <f t="shared" si="30"/>
        <v>0</v>
      </c>
      <c r="K989" s="64"/>
      <c r="L989" s="64" t="s">
        <v>5610</v>
      </c>
    </row>
    <row r="990" spans="1:13" s="72" customFormat="1" hidden="1" outlineLevel="2">
      <c r="A990" s="81">
        <v>2681135010</v>
      </c>
      <c r="B990" s="82" t="s">
        <v>1209</v>
      </c>
      <c r="C990" s="69">
        <v>0</v>
      </c>
      <c r="D990" s="78"/>
      <c r="E990" s="69"/>
      <c r="F990" s="71"/>
      <c r="G990" s="69">
        <f t="shared" si="31"/>
        <v>0</v>
      </c>
      <c r="I990" s="67">
        <v>0</v>
      </c>
      <c r="J990" s="68">
        <f t="shared" si="30"/>
        <v>0</v>
      </c>
      <c r="K990" s="64"/>
      <c r="L990" s="64" t="s">
        <v>412</v>
      </c>
    </row>
    <row r="991" spans="1:13" s="72" customFormat="1" hidden="1" outlineLevel="2">
      <c r="A991" s="81">
        <v>2681145000</v>
      </c>
      <c r="B991" s="82" t="s">
        <v>1210</v>
      </c>
      <c r="C991" s="69">
        <v>0</v>
      </c>
      <c r="D991" s="78"/>
      <c r="E991" s="69"/>
      <c r="F991" s="71"/>
      <c r="G991" s="69">
        <f t="shared" si="31"/>
        <v>0</v>
      </c>
      <c r="I991" s="67">
        <v>0</v>
      </c>
      <c r="J991" s="68">
        <f t="shared" si="30"/>
        <v>0</v>
      </c>
      <c r="K991" s="64"/>
      <c r="L991" s="64" t="s">
        <v>412</v>
      </c>
    </row>
    <row r="992" spans="1:13" s="72" customFormat="1" hidden="1" outlineLevel="2">
      <c r="A992" s="81">
        <v>2681147000</v>
      </c>
      <c r="B992" s="82" t="s">
        <v>1211</v>
      </c>
      <c r="C992" s="69">
        <v>0</v>
      </c>
      <c r="D992" s="78"/>
      <c r="E992" s="69"/>
      <c r="F992" s="71"/>
      <c r="G992" s="69">
        <f t="shared" si="31"/>
        <v>0</v>
      </c>
      <c r="I992" s="67">
        <v>0</v>
      </c>
      <c r="J992" s="68">
        <f t="shared" si="30"/>
        <v>0</v>
      </c>
      <c r="K992" s="64"/>
      <c r="L992" s="64" t="s">
        <v>412</v>
      </c>
    </row>
    <row r="993" spans="1:13" s="72" customFormat="1" hidden="1" outlineLevel="2">
      <c r="A993" s="81">
        <v>2681147100</v>
      </c>
      <c r="B993" s="82" t="s">
        <v>1212</v>
      </c>
      <c r="C993" s="69">
        <v>0</v>
      </c>
      <c r="D993" s="78"/>
      <c r="E993" s="69"/>
      <c r="F993" s="71"/>
      <c r="G993" s="69">
        <f t="shared" si="31"/>
        <v>0</v>
      </c>
      <c r="I993" s="67">
        <v>0</v>
      </c>
      <c r="J993" s="68">
        <f t="shared" si="30"/>
        <v>0</v>
      </c>
      <c r="K993" s="64"/>
      <c r="L993" s="64" t="s">
        <v>5610</v>
      </c>
    </row>
    <row r="994" spans="1:13" s="72" customFormat="1" hidden="1" outlineLevel="2">
      <c r="A994" s="81">
        <v>2681150000</v>
      </c>
      <c r="B994" s="82" t="s">
        <v>1213</v>
      </c>
      <c r="C994" s="69">
        <v>0</v>
      </c>
      <c r="D994" s="78"/>
      <c r="E994" s="69"/>
      <c r="F994" s="71"/>
      <c r="G994" s="69">
        <f t="shared" si="31"/>
        <v>0</v>
      </c>
      <c r="I994" s="67">
        <v>0</v>
      </c>
      <c r="J994" s="68">
        <f t="shared" si="30"/>
        <v>0</v>
      </c>
      <c r="K994" s="64"/>
      <c r="L994" s="64" t="s">
        <v>412</v>
      </c>
    </row>
    <row r="995" spans="1:13" s="72" customFormat="1" hidden="1" outlineLevel="2">
      <c r="A995" s="81">
        <v>2681170000</v>
      </c>
      <c r="B995" s="82" t="s">
        <v>1214</v>
      </c>
      <c r="C995" s="69">
        <v>0</v>
      </c>
      <c r="D995" s="78"/>
      <c r="E995" s="69"/>
      <c r="F995" s="71"/>
      <c r="G995" s="69">
        <f t="shared" si="31"/>
        <v>0</v>
      </c>
      <c r="I995" s="67">
        <v>0</v>
      </c>
      <c r="J995" s="68">
        <f t="shared" si="30"/>
        <v>0</v>
      </c>
      <c r="K995" s="64"/>
      <c r="L995" s="64" t="s">
        <v>412</v>
      </c>
    </row>
    <row r="996" spans="1:13" s="72" customFormat="1" hidden="1" outlineLevel="2">
      <c r="A996" s="81">
        <v>2681180000</v>
      </c>
      <c r="B996" s="82" t="s">
        <v>1215</v>
      </c>
      <c r="C996" s="69">
        <v>0.05</v>
      </c>
      <c r="D996" s="78"/>
      <c r="E996" s="69">
        <v>0</v>
      </c>
      <c r="F996" s="71"/>
      <c r="G996" s="69">
        <f t="shared" si="31"/>
        <v>0.05</v>
      </c>
      <c r="I996" s="67">
        <v>0</v>
      </c>
      <c r="J996" s="68">
        <f t="shared" si="30"/>
        <v>-0.05</v>
      </c>
      <c r="K996" s="64"/>
      <c r="L996" s="64" t="s">
        <v>412</v>
      </c>
    </row>
    <row r="997" spans="1:13" s="72" customFormat="1" hidden="1" outlineLevel="2">
      <c r="A997" s="81">
        <v>2681209000</v>
      </c>
      <c r="B997" s="82" t="s">
        <v>1216</v>
      </c>
      <c r="C997" s="69">
        <v>6187.4099999999899</v>
      </c>
      <c r="D997" s="78"/>
      <c r="E997" s="69"/>
      <c r="F997" s="71"/>
      <c r="G997" s="69">
        <f t="shared" si="31"/>
        <v>6187.4099999999899</v>
      </c>
      <c r="I997" s="67">
        <v>0</v>
      </c>
      <c r="J997" s="68">
        <f t="shared" si="30"/>
        <v>-6187.4099999999899</v>
      </c>
      <c r="K997" s="64"/>
      <c r="L997" s="64" t="s">
        <v>412</v>
      </c>
    </row>
    <row r="998" spans="1:13" s="72" customFormat="1" hidden="1" outlineLevel="2">
      <c r="A998" s="81">
        <v>2681209099</v>
      </c>
      <c r="B998" s="82" t="s">
        <v>1217</v>
      </c>
      <c r="C998" s="69">
        <v>0</v>
      </c>
      <c r="D998" s="78"/>
      <c r="E998" s="69"/>
      <c r="F998" s="71"/>
      <c r="G998" s="69">
        <f t="shared" si="31"/>
        <v>0</v>
      </c>
      <c r="I998" s="67">
        <v>0</v>
      </c>
      <c r="J998" s="68">
        <f t="shared" si="30"/>
        <v>0</v>
      </c>
      <c r="K998" s="64"/>
      <c r="L998" s="64" t="s">
        <v>412</v>
      </c>
    </row>
    <row r="999" spans="1:13" s="72" customFormat="1" hidden="1" outlineLevel="2">
      <c r="A999" s="92">
        <v>-2682108100</v>
      </c>
      <c r="B999" s="93" t="s">
        <v>1218</v>
      </c>
      <c r="C999" s="69">
        <v>0</v>
      </c>
      <c r="D999" s="78"/>
      <c r="E999" s="69"/>
      <c r="F999" s="71"/>
      <c r="G999" s="69">
        <f t="shared" si="31"/>
        <v>0</v>
      </c>
      <c r="I999" s="67">
        <v>0</v>
      </c>
      <c r="J999" s="68">
        <f t="shared" si="30"/>
        <v>0</v>
      </c>
      <c r="K999" s="64"/>
      <c r="L999" s="64">
        <v>0</v>
      </c>
    </row>
    <row r="1000" spans="1:13" s="72" customFormat="1" hidden="1" outlineLevel="2">
      <c r="A1000" s="92">
        <v>-2682108200</v>
      </c>
      <c r="B1000" s="93" t="s">
        <v>1219</v>
      </c>
      <c r="C1000" s="69">
        <v>0</v>
      </c>
      <c r="D1000" s="78"/>
      <c r="E1000" s="69"/>
      <c r="F1000" s="71"/>
      <c r="G1000" s="69">
        <f t="shared" si="31"/>
        <v>0</v>
      </c>
      <c r="I1000" s="67">
        <v>0</v>
      </c>
      <c r="J1000" s="68">
        <f t="shared" si="30"/>
        <v>0</v>
      </c>
      <c r="K1000" s="64"/>
      <c r="L1000" s="64">
        <v>0</v>
      </c>
    </row>
    <row r="1001" spans="1:13" s="72" customFormat="1" hidden="1" outlineLevel="2">
      <c r="A1001" s="92">
        <v>-2682110301</v>
      </c>
      <c r="B1001" s="93" t="s">
        <v>1220</v>
      </c>
      <c r="C1001" s="75">
        <v>0</v>
      </c>
      <c r="D1001" s="78"/>
      <c r="E1001" s="69"/>
      <c r="F1001" s="71"/>
      <c r="G1001" s="69">
        <f t="shared" si="31"/>
        <v>0</v>
      </c>
      <c r="I1001" s="67">
        <v>0</v>
      </c>
      <c r="J1001" s="68">
        <f t="shared" si="30"/>
        <v>0</v>
      </c>
      <c r="K1001" s="64"/>
      <c r="L1001" s="64">
        <v>0</v>
      </c>
    </row>
    <row r="1002" spans="1:13" s="72" customFormat="1" hidden="1" outlineLevel="2">
      <c r="A1002" s="92">
        <v>-2682110401</v>
      </c>
      <c r="B1002" s="93" t="s">
        <v>1221</v>
      </c>
      <c r="C1002" s="69">
        <v>0</v>
      </c>
      <c r="D1002" s="78"/>
      <c r="E1002" s="69"/>
      <c r="F1002" s="71"/>
      <c r="G1002" s="69">
        <f t="shared" si="31"/>
        <v>0</v>
      </c>
      <c r="I1002" s="67">
        <v>0</v>
      </c>
      <c r="J1002" s="68">
        <f t="shared" si="30"/>
        <v>0</v>
      </c>
      <c r="K1002" s="64"/>
      <c r="L1002" s="64">
        <v>0</v>
      </c>
    </row>
    <row r="1003" spans="1:13" s="72" customFormat="1" hidden="1" outlineLevel="2">
      <c r="A1003" s="92">
        <v>-2682114200</v>
      </c>
      <c r="B1003" s="93" t="s">
        <v>1222</v>
      </c>
      <c r="C1003" s="69">
        <v>0</v>
      </c>
      <c r="D1003" s="78"/>
      <c r="F1003" s="71"/>
      <c r="G1003" s="69">
        <f>C1003+M1003</f>
        <v>0</v>
      </c>
      <c r="I1003" s="67">
        <v>0</v>
      </c>
      <c r="J1003" s="68">
        <f t="shared" si="30"/>
        <v>0</v>
      </c>
      <c r="K1003" s="64"/>
      <c r="L1003" s="64">
        <v>0</v>
      </c>
      <c r="M1003" s="69"/>
    </row>
    <row r="1004" spans="1:13" s="72" customFormat="1" hidden="1" outlineLevel="2">
      <c r="A1004" s="81">
        <v>2683100000</v>
      </c>
      <c r="B1004" s="82" t="s">
        <v>1223</v>
      </c>
      <c r="C1004" s="69">
        <v>0</v>
      </c>
      <c r="D1004" s="78"/>
      <c r="E1004" s="69"/>
      <c r="F1004" s="71"/>
      <c r="G1004" s="69">
        <f t="shared" si="31"/>
        <v>0</v>
      </c>
      <c r="I1004" s="67">
        <v>0</v>
      </c>
      <c r="J1004" s="68">
        <f t="shared" si="30"/>
        <v>0</v>
      </c>
      <c r="K1004" s="64"/>
      <c r="L1004" s="64" t="s">
        <v>412</v>
      </c>
    </row>
    <row r="1005" spans="1:13" s="72" customFormat="1" hidden="1" outlineLevel="2">
      <c r="A1005" s="81">
        <v>2683110000</v>
      </c>
      <c r="B1005" s="82" t="s">
        <v>1224</v>
      </c>
      <c r="C1005" s="69">
        <v>0</v>
      </c>
      <c r="D1005" s="78"/>
      <c r="E1005" s="69"/>
      <c r="F1005" s="71"/>
      <c r="G1005" s="69">
        <f t="shared" si="31"/>
        <v>0</v>
      </c>
      <c r="I1005" s="67">
        <v>0</v>
      </c>
      <c r="J1005" s="68">
        <f t="shared" si="30"/>
        <v>0</v>
      </c>
      <c r="K1005" s="64"/>
      <c r="L1005" s="64" t="s">
        <v>412</v>
      </c>
      <c r="M1005" s="99"/>
    </row>
    <row r="1006" spans="1:13" s="72" customFormat="1" hidden="1" outlineLevel="2">
      <c r="A1006" s="81">
        <v>2683120000</v>
      </c>
      <c r="B1006" s="82" t="s">
        <v>1225</v>
      </c>
      <c r="C1006" s="69">
        <v>0</v>
      </c>
      <c r="D1006" s="78"/>
      <c r="E1006" s="69"/>
      <c r="F1006" s="71"/>
      <c r="G1006" s="69">
        <f t="shared" si="31"/>
        <v>0</v>
      </c>
      <c r="I1006" s="67">
        <v>0</v>
      </c>
      <c r="J1006" s="68">
        <f t="shared" si="30"/>
        <v>0</v>
      </c>
      <c r="K1006" s="64"/>
      <c r="L1006" s="64" t="s">
        <v>412</v>
      </c>
    </row>
    <row r="1007" spans="1:13" s="72" customFormat="1" hidden="1" outlineLevel="2">
      <c r="A1007" s="81">
        <v>2683121000</v>
      </c>
      <c r="B1007" s="82" t="s">
        <v>1226</v>
      </c>
      <c r="C1007" s="69">
        <v>0</v>
      </c>
      <c r="D1007" s="78"/>
      <c r="E1007" s="69"/>
      <c r="F1007" s="71"/>
      <c r="G1007" s="69">
        <f t="shared" si="31"/>
        <v>0</v>
      </c>
      <c r="I1007" s="67">
        <v>0</v>
      </c>
      <c r="J1007" s="68">
        <f t="shared" si="30"/>
        <v>0</v>
      </c>
      <c r="K1007" s="64"/>
      <c r="L1007" s="64" t="s">
        <v>412</v>
      </c>
    </row>
    <row r="1008" spans="1:13" s="72" customFormat="1" hidden="1" outlineLevel="2">
      <c r="A1008" s="81">
        <v>2683130000</v>
      </c>
      <c r="B1008" s="82" t="s">
        <v>1227</v>
      </c>
      <c r="C1008" s="69">
        <v>0</v>
      </c>
      <c r="D1008" s="78"/>
      <c r="E1008" s="69"/>
      <c r="F1008" s="71"/>
      <c r="G1008" s="69">
        <f t="shared" si="31"/>
        <v>0</v>
      </c>
      <c r="I1008" s="67">
        <v>0</v>
      </c>
      <c r="J1008" s="68">
        <f t="shared" si="30"/>
        <v>0</v>
      </c>
      <c r="K1008" s="64"/>
      <c r="L1008" s="64" t="s">
        <v>412</v>
      </c>
    </row>
    <row r="1009" spans="1:12" s="72" customFormat="1" hidden="1" outlineLevel="2">
      <c r="A1009" s="30">
        <v>2683140000</v>
      </c>
      <c r="B1009" s="44" t="s">
        <v>1228</v>
      </c>
      <c r="C1009" s="69">
        <v>0</v>
      </c>
      <c r="D1009" s="78"/>
      <c r="E1009" s="69"/>
      <c r="F1009" s="71"/>
      <c r="G1009" s="69">
        <f t="shared" si="31"/>
        <v>0</v>
      </c>
      <c r="I1009" s="67">
        <v>0</v>
      </c>
      <c r="J1009" s="68">
        <f t="shared" si="30"/>
        <v>0</v>
      </c>
      <c r="K1009" s="64"/>
      <c r="L1009" s="64" t="s">
        <v>412</v>
      </c>
    </row>
    <row r="1010" spans="1:12" s="72" customFormat="1" hidden="1" outlineLevel="2">
      <c r="A1010" s="30">
        <v>2683150000</v>
      </c>
      <c r="B1010" s="44" t="s">
        <v>1229</v>
      </c>
      <c r="C1010" s="69">
        <v>0</v>
      </c>
      <c r="D1010" s="78"/>
      <c r="E1010" s="69"/>
      <c r="F1010" s="71"/>
      <c r="G1010" s="69">
        <f t="shared" si="31"/>
        <v>0</v>
      </c>
      <c r="I1010" s="67">
        <v>0</v>
      </c>
      <c r="J1010" s="68">
        <f t="shared" si="30"/>
        <v>0</v>
      </c>
      <c r="K1010" s="64"/>
      <c r="L1010" s="64" t="s">
        <v>412</v>
      </c>
    </row>
    <row r="1011" spans="1:12" s="72" customFormat="1" hidden="1" outlineLevel="2">
      <c r="A1011" s="30">
        <v>2683160000</v>
      </c>
      <c r="B1011" s="44" t="s">
        <v>1230</v>
      </c>
      <c r="C1011" s="69">
        <v>0</v>
      </c>
      <c r="D1011" s="78"/>
      <c r="E1011" s="69"/>
      <c r="F1011" s="71"/>
      <c r="G1011" s="69">
        <f t="shared" si="31"/>
        <v>0</v>
      </c>
      <c r="I1011" s="67">
        <v>0</v>
      </c>
      <c r="J1011" s="68">
        <f t="shared" si="30"/>
        <v>0</v>
      </c>
      <c r="K1011" s="64"/>
      <c r="L1011" s="64" t="s">
        <v>412</v>
      </c>
    </row>
    <row r="1012" spans="1:12" s="72" customFormat="1" hidden="1" outlineLevel="2">
      <c r="A1012" s="30">
        <v>2683161000</v>
      </c>
      <c r="B1012" s="44" t="s">
        <v>1231</v>
      </c>
      <c r="C1012" s="69">
        <v>0</v>
      </c>
      <c r="D1012" s="78"/>
      <c r="E1012" s="69"/>
      <c r="F1012" s="71"/>
      <c r="G1012" s="69">
        <f t="shared" si="31"/>
        <v>0</v>
      </c>
      <c r="I1012" s="67">
        <v>0</v>
      </c>
      <c r="J1012" s="68">
        <f t="shared" si="30"/>
        <v>0</v>
      </c>
      <c r="K1012" s="64"/>
      <c r="L1012" s="64" t="s">
        <v>412</v>
      </c>
    </row>
    <row r="1013" spans="1:12" s="72" customFormat="1" hidden="1" outlineLevel="2">
      <c r="A1013" s="30">
        <v>2683170000</v>
      </c>
      <c r="B1013" s="44" t="s">
        <v>1232</v>
      </c>
      <c r="C1013" s="69">
        <v>0</v>
      </c>
      <c r="D1013" s="78"/>
      <c r="E1013" s="69"/>
      <c r="F1013" s="71"/>
      <c r="G1013" s="69">
        <f t="shared" si="31"/>
        <v>0</v>
      </c>
      <c r="I1013" s="67">
        <v>0</v>
      </c>
      <c r="J1013" s="68">
        <f t="shared" si="30"/>
        <v>0</v>
      </c>
      <c r="K1013" s="64"/>
      <c r="L1013" s="64" t="s">
        <v>412</v>
      </c>
    </row>
    <row r="1014" spans="1:12" s="72" customFormat="1" hidden="1" outlineLevel="2">
      <c r="A1014" s="81">
        <v>2683170010</v>
      </c>
      <c r="B1014" s="82" t="s">
        <v>1233</v>
      </c>
      <c r="C1014" s="69">
        <v>0</v>
      </c>
      <c r="D1014" s="78"/>
      <c r="E1014" s="69"/>
      <c r="F1014" s="71"/>
      <c r="G1014" s="69">
        <f t="shared" si="31"/>
        <v>0</v>
      </c>
      <c r="I1014" s="67">
        <v>0</v>
      </c>
      <c r="J1014" s="68">
        <f t="shared" si="30"/>
        <v>0</v>
      </c>
      <c r="K1014" s="64"/>
      <c r="L1014" s="64" t="s">
        <v>412</v>
      </c>
    </row>
    <row r="1015" spans="1:12" s="72" customFormat="1" hidden="1" outlineLevel="2">
      <c r="A1015" s="81">
        <v>2683170020</v>
      </c>
      <c r="B1015" s="82" t="s">
        <v>1234</v>
      </c>
      <c r="C1015" s="69">
        <v>0</v>
      </c>
      <c r="D1015" s="78"/>
      <c r="E1015" s="69"/>
      <c r="F1015" s="71"/>
      <c r="G1015" s="69">
        <f t="shared" si="31"/>
        <v>0</v>
      </c>
      <c r="I1015" s="67">
        <v>0</v>
      </c>
      <c r="J1015" s="68">
        <f t="shared" si="30"/>
        <v>0</v>
      </c>
      <c r="K1015" s="64"/>
      <c r="L1015" s="64" t="s">
        <v>412</v>
      </c>
    </row>
    <row r="1016" spans="1:12" s="72" customFormat="1" hidden="1" outlineLevel="2">
      <c r="A1016" s="81">
        <v>2683180000</v>
      </c>
      <c r="B1016" s="82" t="s">
        <v>1235</v>
      </c>
      <c r="C1016" s="69">
        <v>0</v>
      </c>
      <c r="D1016" s="78"/>
      <c r="E1016" s="69"/>
      <c r="F1016" s="71"/>
      <c r="G1016" s="69">
        <f t="shared" si="31"/>
        <v>0</v>
      </c>
      <c r="I1016" s="67">
        <v>0</v>
      </c>
      <c r="J1016" s="68">
        <f t="shared" si="30"/>
        <v>0</v>
      </c>
      <c r="K1016" s="64"/>
      <c r="L1016" s="64" t="s">
        <v>412</v>
      </c>
    </row>
    <row r="1017" spans="1:12" s="72" customFormat="1" hidden="1" outlineLevel="2">
      <c r="A1017" s="81">
        <v>2683181000</v>
      </c>
      <c r="B1017" s="82" t="s">
        <v>1236</v>
      </c>
      <c r="C1017" s="69">
        <v>13.2899999999999</v>
      </c>
      <c r="D1017" s="78"/>
      <c r="E1017" s="69"/>
      <c r="F1017" s="71"/>
      <c r="G1017" s="69">
        <f t="shared" si="31"/>
        <v>13.2899999999999</v>
      </c>
      <c r="I1017" s="67">
        <v>0</v>
      </c>
      <c r="J1017" s="68">
        <f t="shared" si="30"/>
        <v>-13.2899999999999</v>
      </c>
      <c r="K1017" s="64"/>
      <c r="L1017" s="64" t="s">
        <v>412</v>
      </c>
    </row>
    <row r="1018" spans="1:12" s="72" customFormat="1" hidden="1" outlineLevel="2">
      <c r="A1018" s="81">
        <v>2683190000</v>
      </c>
      <c r="B1018" s="82" t="s">
        <v>1237</v>
      </c>
      <c r="C1018" s="69">
        <v>0</v>
      </c>
      <c r="D1018" s="78"/>
      <c r="E1018" s="69"/>
      <c r="F1018" s="71"/>
      <c r="G1018" s="69">
        <f t="shared" si="31"/>
        <v>0</v>
      </c>
      <c r="I1018" s="67">
        <v>0</v>
      </c>
      <c r="J1018" s="68">
        <f t="shared" si="30"/>
        <v>0</v>
      </c>
      <c r="K1018" s="64"/>
      <c r="L1018" s="64" t="s">
        <v>412</v>
      </c>
    </row>
    <row r="1019" spans="1:12" s="72" customFormat="1" hidden="1" outlineLevel="2">
      <c r="A1019" s="81">
        <v>2683190300</v>
      </c>
      <c r="B1019" s="82" t="s">
        <v>1238</v>
      </c>
      <c r="C1019" s="69">
        <v>0</v>
      </c>
      <c r="D1019" s="78"/>
      <c r="E1019" s="69"/>
      <c r="F1019" s="71"/>
      <c r="G1019" s="69">
        <f>C1019+E1019</f>
        <v>0</v>
      </c>
      <c r="I1019" s="67">
        <v>0</v>
      </c>
      <c r="J1019" s="68">
        <f>I1019-G1019</f>
        <v>0</v>
      </c>
      <c r="K1019" s="64"/>
      <c r="L1019" s="64" t="s">
        <v>412</v>
      </c>
    </row>
    <row r="1020" spans="1:12" s="72" customFormat="1" hidden="1" outlineLevel="2">
      <c r="A1020" s="81">
        <v>2683191000</v>
      </c>
      <c r="B1020" s="82" t="s">
        <v>1239</v>
      </c>
      <c r="C1020" s="69">
        <v>0</v>
      </c>
      <c r="D1020" s="78"/>
      <c r="E1020" s="69"/>
      <c r="F1020" s="71"/>
      <c r="G1020" s="69">
        <f t="shared" si="31"/>
        <v>0</v>
      </c>
      <c r="I1020" s="67">
        <v>0</v>
      </c>
      <c r="J1020" s="68">
        <f t="shared" si="30"/>
        <v>0</v>
      </c>
      <c r="K1020" s="64"/>
      <c r="L1020" s="64" t="s">
        <v>412</v>
      </c>
    </row>
    <row r="1021" spans="1:12" s="72" customFormat="1" hidden="1" outlineLevel="2">
      <c r="A1021" s="81">
        <v>2683192000</v>
      </c>
      <c r="B1021" s="82" t="s">
        <v>1240</v>
      </c>
      <c r="C1021" s="69">
        <v>181001.64</v>
      </c>
      <c r="D1021" s="78"/>
      <c r="E1021" s="69"/>
      <c r="F1021" s="71"/>
      <c r="G1021" s="69">
        <f t="shared" si="31"/>
        <v>181001.64</v>
      </c>
      <c r="I1021" s="67">
        <v>0</v>
      </c>
      <c r="J1021" s="68">
        <f t="shared" si="30"/>
        <v>-181001.64</v>
      </c>
      <c r="K1021" s="64"/>
      <c r="L1021" s="64" t="s">
        <v>412</v>
      </c>
    </row>
    <row r="1022" spans="1:12" s="72" customFormat="1" hidden="1" outlineLevel="2">
      <c r="A1022" s="81">
        <v>2683192100</v>
      </c>
      <c r="B1022" s="82" t="s">
        <v>1241</v>
      </c>
      <c r="C1022" s="69">
        <v>244890.519999999</v>
      </c>
      <c r="D1022" s="78"/>
      <c r="E1022" s="69"/>
      <c r="F1022" s="71"/>
      <c r="G1022" s="69">
        <f>C1022+E1022</f>
        <v>244890.519999999</v>
      </c>
      <c r="I1022" s="67">
        <v>0</v>
      </c>
      <c r="J1022" s="68">
        <f>I1022-G1022</f>
        <v>-244890.519999999</v>
      </c>
      <c r="K1022" s="64"/>
      <c r="L1022" s="64" t="s">
        <v>412</v>
      </c>
    </row>
    <row r="1023" spans="1:12" s="72" customFormat="1" hidden="1" outlineLevel="2">
      <c r="A1023" s="81">
        <v>2683192200</v>
      </c>
      <c r="B1023" s="82" t="s">
        <v>1242</v>
      </c>
      <c r="C1023" s="69">
        <v>0</v>
      </c>
      <c r="D1023" s="78"/>
      <c r="E1023" s="69"/>
      <c r="F1023" s="71"/>
      <c r="G1023" s="69">
        <f>C1023+E1023</f>
        <v>0</v>
      </c>
      <c r="I1023" s="67">
        <v>0</v>
      </c>
      <c r="J1023" s="68">
        <f>I1023-G1023</f>
        <v>0</v>
      </c>
      <c r="K1023" s="64"/>
      <c r="L1023" s="64" t="s">
        <v>412</v>
      </c>
    </row>
    <row r="1024" spans="1:12" s="72" customFormat="1" hidden="1" outlineLevel="2">
      <c r="A1024" s="81">
        <v>2683193000</v>
      </c>
      <c r="B1024" s="82" t="s">
        <v>1243</v>
      </c>
      <c r="C1024" s="69">
        <v>213342.63</v>
      </c>
      <c r="D1024" s="78"/>
      <c r="E1024" s="69"/>
      <c r="F1024" s="71"/>
      <c r="G1024" s="69">
        <f t="shared" si="31"/>
        <v>213342.63</v>
      </c>
      <c r="I1024" s="67">
        <v>0</v>
      </c>
      <c r="J1024" s="68">
        <f t="shared" si="30"/>
        <v>-213342.63</v>
      </c>
      <c r="K1024" s="64"/>
      <c r="L1024" s="64" t="s">
        <v>412</v>
      </c>
    </row>
    <row r="1025" spans="1:12" s="72" customFormat="1" hidden="1" outlineLevel="2">
      <c r="A1025" s="81">
        <v>2683194000</v>
      </c>
      <c r="B1025" s="82" t="s">
        <v>1244</v>
      </c>
      <c r="C1025" s="69">
        <v>1769666.4299999899</v>
      </c>
      <c r="D1025" s="78"/>
      <c r="E1025" s="69"/>
      <c r="F1025" s="71"/>
      <c r="G1025" s="69">
        <f t="shared" si="31"/>
        <v>1769666.4299999899</v>
      </c>
      <c r="I1025" s="67">
        <v>0</v>
      </c>
      <c r="J1025" s="68">
        <f t="shared" si="30"/>
        <v>-1769666.4299999899</v>
      </c>
      <c r="K1025" s="64"/>
      <c r="L1025" s="64" t="s">
        <v>412</v>
      </c>
    </row>
    <row r="1026" spans="1:12" s="72" customFormat="1" hidden="1" outlineLevel="2">
      <c r="A1026" s="81">
        <v>2683195000</v>
      </c>
      <c r="B1026" s="82" t="s">
        <v>1245</v>
      </c>
      <c r="C1026" s="69">
        <v>13904246.720000001</v>
      </c>
      <c r="D1026" s="78"/>
      <c r="E1026" s="69"/>
      <c r="F1026" s="71"/>
      <c r="G1026" s="69">
        <f t="shared" si="31"/>
        <v>13904246.720000001</v>
      </c>
      <c r="I1026" s="67">
        <v>0</v>
      </c>
      <c r="J1026" s="68">
        <f t="shared" si="30"/>
        <v>-13904246.720000001</v>
      </c>
      <c r="K1026" s="64"/>
      <c r="L1026" s="64" t="s">
        <v>412</v>
      </c>
    </row>
    <row r="1027" spans="1:12" s="72" customFormat="1" hidden="1" outlineLevel="2">
      <c r="A1027" s="81">
        <v>2683196000</v>
      </c>
      <c r="B1027" s="82" t="s">
        <v>1246</v>
      </c>
      <c r="C1027" s="69">
        <v>0</v>
      </c>
      <c r="D1027" s="78"/>
      <c r="E1027" s="69"/>
      <c r="F1027" s="71"/>
      <c r="G1027" s="69">
        <f t="shared" si="31"/>
        <v>0</v>
      </c>
      <c r="I1027" s="67">
        <v>0</v>
      </c>
      <c r="J1027" s="68">
        <f t="shared" si="30"/>
        <v>0</v>
      </c>
      <c r="K1027" s="64"/>
      <c r="L1027" s="64" t="s">
        <v>412</v>
      </c>
    </row>
    <row r="1028" spans="1:12" s="72" customFormat="1" hidden="1" outlineLevel="2">
      <c r="A1028" s="81">
        <v>2683197000</v>
      </c>
      <c r="B1028" s="82" t="s">
        <v>1247</v>
      </c>
      <c r="C1028" s="69">
        <v>0</v>
      </c>
      <c r="D1028" s="78"/>
      <c r="E1028" s="69"/>
      <c r="F1028" s="71"/>
      <c r="G1028" s="69">
        <f t="shared" si="31"/>
        <v>0</v>
      </c>
      <c r="I1028" s="67">
        <v>0</v>
      </c>
      <c r="J1028" s="68">
        <f t="shared" si="30"/>
        <v>0</v>
      </c>
      <c r="K1028" s="64"/>
      <c r="L1028" s="64" t="s">
        <v>412</v>
      </c>
    </row>
    <row r="1029" spans="1:12" s="72" customFormat="1" hidden="1" outlineLevel="2">
      <c r="A1029" s="81">
        <v>2683200000</v>
      </c>
      <c r="B1029" s="82" t="s">
        <v>1248</v>
      </c>
      <c r="C1029" s="69">
        <v>0</v>
      </c>
      <c r="D1029" s="78"/>
      <c r="E1029" s="69"/>
      <c r="F1029" s="71"/>
      <c r="G1029" s="69">
        <f t="shared" si="31"/>
        <v>0</v>
      </c>
      <c r="I1029" s="67">
        <v>0</v>
      </c>
      <c r="J1029" s="68">
        <f t="shared" si="30"/>
        <v>0</v>
      </c>
      <c r="K1029" s="64"/>
      <c r="L1029" s="64" t="s">
        <v>412</v>
      </c>
    </row>
    <row r="1030" spans="1:12" s="72" customFormat="1" hidden="1" outlineLevel="2">
      <c r="A1030" s="81">
        <v>2683202100</v>
      </c>
      <c r="B1030" s="82" t="s">
        <v>1249</v>
      </c>
      <c r="C1030" s="69">
        <v>0</v>
      </c>
      <c r="D1030" s="78"/>
      <c r="E1030" s="69"/>
      <c r="F1030" s="71"/>
      <c r="G1030" s="69">
        <f t="shared" si="31"/>
        <v>0</v>
      </c>
      <c r="I1030" s="67">
        <v>0</v>
      </c>
      <c r="J1030" s="68">
        <f t="shared" si="30"/>
        <v>0</v>
      </c>
      <c r="K1030" s="64"/>
      <c r="L1030" s="64" t="s">
        <v>412</v>
      </c>
    </row>
    <row r="1031" spans="1:12" s="72" customFormat="1" hidden="1" outlineLevel="2">
      <c r="A1031" s="81">
        <v>2683202200</v>
      </c>
      <c r="B1031" s="82" t="s">
        <v>1250</v>
      </c>
      <c r="C1031" s="69">
        <v>0</v>
      </c>
      <c r="D1031" s="78"/>
      <c r="E1031" s="69"/>
      <c r="F1031" s="71"/>
      <c r="G1031" s="69">
        <f t="shared" si="31"/>
        <v>0</v>
      </c>
      <c r="I1031" s="67">
        <v>0</v>
      </c>
      <c r="J1031" s="68">
        <f t="shared" ref="J1031:J1108" si="32">I1031-G1031</f>
        <v>0</v>
      </c>
      <c r="K1031" s="64"/>
      <c r="L1031" s="64" t="s">
        <v>412</v>
      </c>
    </row>
    <row r="1032" spans="1:12" s="72" customFormat="1" hidden="1" outlineLevel="2">
      <c r="A1032" s="81">
        <v>2683203000</v>
      </c>
      <c r="B1032" s="82" t="s">
        <v>1251</v>
      </c>
      <c r="C1032" s="69">
        <v>0</v>
      </c>
      <c r="D1032" s="78"/>
      <c r="E1032" s="69"/>
      <c r="F1032" s="71"/>
      <c r="G1032" s="69">
        <f t="shared" si="31"/>
        <v>0</v>
      </c>
      <c r="I1032" s="67">
        <v>0</v>
      </c>
      <c r="J1032" s="68">
        <f t="shared" si="32"/>
        <v>0</v>
      </c>
      <c r="K1032" s="64"/>
      <c r="L1032" s="64" t="s">
        <v>412</v>
      </c>
    </row>
    <row r="1033" spans="1:12" s="72" customFormat="1" hidden="1" outlineLevel="2">
      <c r="A1033" s="81">
        <v>2683205000</v>
      </c>
      <c r="B1033" s="82" t="s">
        <v>1252</v>
      </c>
      <c r="C1033" s="69">
        <v>0</v>
      </c>
      <c r="D1033" s="78"/>
      <c r="E1033" s="69"/>
      <c r="F1033" s="71"/>
      <c r="G1033" s="69">
        <f t="shared" si="31"/>
        <v>0</v>
      </c>
      <c r="I1033" s="67">
        <v>0</v>
      </c>
      <c r="J1033" s="68">
        <f t="shared" si="32"/>
        <v>0</v>
      </c>
      <c r="K1033" s="64"/>
      <c r="L1033" s="64" t="s">
        <v>412</v>
      </c>
    </row>
    <row r="1034" spans="1:12" s="72" customFormat="1" hidden="1" outlineLevel="2">
      <c r="A1034" s="81">
        <v>2683205100</v>
      </c>
      <c r="B1034" s="82" t="s">
        <v>1253</v>
      </c>
      <c r="C1034" s="69">
        <v>0</v>
      </c>
      <c r="D1034" s="78"/>
      <c r="E1034" s="69"/>
      <c r="F1034" s="71"/>
      <c r="G1034" s="69">
        <f t="shared" si="31"/>
        <v>0</v>
      </c>
      <c r="I1034" s="67">
        <v>0</v>
      </c>
      <c r="J1034" s="68">
        <f t="shared" si="32"/>
        <v>0</v>
      </c>
      <c r="K1034" s="64"/>
      <c r="L1034" s="64" t="s">
        <v>412</v>
      </c>
    </row>
    <row r="1035" spans="1:12" s="72" customFormat="1" hidden="1" outlineLevel="2">
      <c r="A1035" s="81">
        <v>2683310000</v>
      </c>
      <c r="B1035" s="82" t="s">
        <v>1254</v>
      </c>
      <c r="C1035" s="69">
        <v>0</v>
      </c>
      <c r="D1035" s="78"/>
      <c r="E1035" s="69"/>
      <c r="F1035" s="71"/>
      <c r="G1035" s="69">
        <f t="shared" si="31"/>
        <v>0</v>
      </c>
      <c r="I1035" s="67">
        <v>0</v>
      </c>
      <c r="J1035" s="68">
        <f t="shared" si="32"/>
        <v>0</v>
      </c>
      <c r="K1035" s="64"/>
      <c r="L1035" s="64" t="s">
        <v>412</v>
      </c>
    </row>
    <row r="1036" spans="1:12" s="72" customFormat="1" hidden="1" outlineLevel="2">
      <c r="A1036" s="81">
        <v>2683320000</v>
      </c>
      <c r="B1036" s="82" t="s">
        <v>1255</v>
      </c>
      <c r="C1036" s="69">
        <v>0</v>
      </c>
      <c r="D1036" s="78"/>
      <c r="E1036" s="69"/>
      <c r="F1036" s="71"/>
      <c r="G1036" s="69">
        <f t="shared" si="31"/>
        <v>0</v>
      </c>
      <c r="I1036" s="67">
        <v>0</v>
      </c>
      <c r="J1036" s="68">
        <f t="shared" si="32"/>
        <v>0</v>
      </c>
      <c r="K1036" s="64"/>
      <c r="L1036" s="64" t="s">
        <v>412</v>
      </c>
    </row>
    <row r="1037" spans="1:12" s="72" customFormat="1" hidden="1" outlineLevel="2">
      <c r="A1037" s="81">
        <v>2683330000</v>
      </c>
      <c r="B1037" s="82" t="s">
        <v>1256</v>
      </c>
      <c r="C1037" s="69">
        <v>0</v>
      </c>
      <c r="D1037" s="78"/>
      <c r="E1037" s="69"/>
      <c r="F1037" s="71"/>
      <c r="G1037" s="69">
        <f t="shared" si="31"/>
        <v>0</v>
      </c>
      <c r="I1037" s="67">
        <v>0</v>
      </c>
      <c r="J1037" s="68">
        <f t="shared" si="32"/>
        <v>0</v>
      </c>
      <c r="K1037" s="64"/>
      <c r="L1037" s="64" t="s">
        <v>412</v>
      </c>
    </row>
    <row r="1038" spans="1:12" s="72" customFormat="1" hidden="1" outlineLevel="2">
      <c r="A1038" s="81">
        <v>2683340000</v>
      </c>
      <c r="B1038" s="82" t="s">
        <v>1257</v>
      </c>
      <c r="C1038" s="69">
        <v>0</v>
      </c>
      <c r="D1038" s="78"/>
      <c r="E1038" s="69"/>
      <c r="F1038" s="71"/>
      <c r="G1038" s="69">
        <f t="shared" si="31"/>
        <v>0</v>
      </c>
      <c r="I1038" s="67">
        <v>0</v>
      </c>
      <c r="J1038" s="68">
        <f t="shared" si="32"/>
        <v>0</v>
      </c>
      <c r="K1038" s="64"/>
      <c r="L1038" s="64" t="s">
        <v>412</v>
      </c>
    </row>
    <row r="1039" spans="1:12" s="72" customFormat="1" hidden="1" outlineLevel="2">
      <c r="A1039" s="81">
        <v>2683350000</v>
      </c>
      <c r="B1039" s="82" t="s">
        <v>1258</v>
      </c>
      <c r="C1039" s="69">
        <v>0</v>
      </c>
      <c r="D1039" s="78"/>
      <c r="E1039" s="69"/>
      <c r="F1039" s="71"/>
      <c r="G1039" s="69">
        <f t="shared" si="31"/>
        <v>0</v>
      </c>
      <c r="I1039" s="67">
        <v>0</v>
      </c>
      <c r="J1039" s="68">
        <f t="shared" si="32"/>
        <v>0</v>
      </c>
      <c r="K1039" s="64"/>
      <c r="L1039" s="64" t="s">
        <v>412</v>
      </c>
    </row>
    <row r="1040" spans="1:12" s="72" customFormat="1" hidden="1" outlineLevel="2">
      <c r="A1040" s="81">
        <v>2683360000</v>
      </c>
      <c r="B1040" s="82" t="s">
        <v>1259</v>
      </c>
      <c r="C1040" s="69">
        <v>0</v>
      </c>
      <c r="D1040" s="78"/>
      <c r="E1040" s="69"/>
      <c r="F1040" s="71"/>
      <c r="G1040" s="69">
        <f t="shared" si="31"/>
        <v>0</v>
      </c>
      <c r="I1040" s="67">
        <v>0</v>
      </c>
      <c r="J1040" s="68">
        <f t="shared" si="32"/>
        <v>0</v>
      </c>
      <c r="K1040" s="64"/>
      <c r="L1040" s="64" t="s">
        <v>412</v>
      </c>
    </row>
    <row r="1041" spans="1:14" s="72" customFormat="1" hidden="1" outlineLevel="2">
      <c r="A1041" s="81">
        <v>2683370000</v>
      </c>
      <c r="B1041" s="82" t="s">
        <v>1260</v>
      </c>
      <c r="C1041" s="69">
        <v>0</v>
      </c>
      <c r="D1041" s="78"/>
      <c r="E1041" s="69"/>
      <c r="F1041" s="71"/>
      <c r="G1041" s="69">
        <f t="shared" si="31"/>
        <v>0</v>
      </c>
      <c r="I1041" s="67">
        <v>0</v>
      </c>
      <c r="J1041" s="68">
        <f t="shared" si="32"/>
        <v>0</v>
      </c>
      <c r="K1041" s="64"/>
      <c r="L1041" s="64" t="s">
        <v>412</v>
      </c>
    </row>
    <row r="1042" spans="1:14" s="72" customFormat="1" hidden="1" outlineLevel="2">
      <c r="A1042" s="81">
        <v>2683380000</v>
      </c>
      <c r="B1042" s="82" t="s">
        <v>1261</v>
      </c>
      <c r="C1042" s="69">
        <v>0</v>
      </c>
      <c r="D1042" s="78"/>
      <c r="E1042" s="69"/>
      <c r="F1042" s="71"/>
      <c r="G1042" s="69">
        <f t="shared" si="31"/>
        <v>0</v>
      </c>
      <c r="I1042" s="67">
        <v>0</v>
      </c>
      <c r="J1042" s="68">
        <f t="shared" si="32"/>
        <v>0</v>
      </c>
      <c r="K1042" s="64"/>
      <c r="L1042" s="64" t="s">
        <v>412</v>
      </c>
    </row>
    <row r="1043" spans="1:14" s="72" customFormat="1" hidden="1" outlineLevel="2">
      <c r="A1043" s="81">
        <v>2683400000</v>
      </c>
      <c r="B1043" s="82" t="s">
        <v>1262</v>
      </c>
      <c r="C1043" s="69">
        <v>0</v>
      </c>
      <c r="D1043" s="78"/>
      <c r="E1043" s="69"/>
      <c r="F1043" s="71"/>
      <c r="G1043" s="69">
        <f t="shared" si="31"/>
        <v>0</v>
      </c>
      <c r="I1043" s="67">
        <v>0</v>
      </c>
      <c r="J1043" s="68">
        <f t="shared" si="32"/>
        <v>0</v>
      </c>
      <c r="K1043" s="64"/>
      <c r="L1043" s="64" t="s">
        <v>412</v>
      </c>
    </row>
    <row r="1044" spans="1:14" s="72" customFormat="1" hidden="1" outlineLevel="2">
      <c r="A1044" s="81">
        <v>2683500000</v>
      </c>
      <c r="B1044" s="82" t="s">
        <v>1263</v>
      </c>
      <c r="C1044" s="69">
        <v>0</v>
      </c>
      <c r="D1044" s="78"/>
      <c r="E1044" s="69"/>
      <c r="F1044" s="71"/>
      <c r="G1044" s="69">
        <f t="shared" ref="G1044:G1123" si="33">C1044+E1044</f>
        <v>0</v>
      </c>
      <c r="I1044" s="67">
        <v>0</v>
      </c>
      <c r="J1044" s="68">
        <f t="shared" si="32"/>
        <v>0</v>
      </c>
      <c r="K1044" s="64"/>
      <c r="L1044" s="64" t="s">
        <v>412</v>
      </c>
    </row>
    <row r="1045" spans="1:14" s="72" customFormat="1" hidden="1" outlineLevel="2">
      <c r="A1045" s="81">
        <v>2683510000</v>
      </c>
      <c r="B1045" s="82" t="s">
        <v>1264</v>
      </c>
      <c r="C1045" s="69">
        <v>0</v>
      </c>
      <c r="D1045" s="78"/>
      <c r="E1045" s="69"/>
      <c r="F1045" s="71"/>
      <c r="G1045" s="69">
        <f t="shared" si="33"/>
        <v>0</v>
      </c>
      <c r="I1045" s="67">
        <v>0</v>
      </c>
      <c r="J1045" s="68">
        <f t="shared" si="32"/>
        <v>0</v>
      </c>
      <c r="K1045" s="64"/>
      <c r="L1045" s="64" t="s">
        <v>412</v>
      </c>
    </row>
    <row r="1046" spans="1:14" s="72" customFormat="1" hidden="1" outlineLevel="2">
      <c r="A1046" s="81">
        <v>2683600000</v>
      </c>
      <c r="B1046" s="82" t="s">
        <v>1265</v>
      </c>
      <c r="C1046" s="69">
        <v>0</v>
      </c>
      <c r="D1046" s="78"/>
      <c r="E1046" s="69"/>
      <c r="F1046" s="71"/>
      <c r="G1046" s="69">
        <f t="shared" si="33"/>
        <v>0</v>
      </c>
      <c r="I1046" s="67">
        <v>0</v>
      </c>
      <c r="J1046" s="68">
        <f t="shared" si="32"/>
        <v>0</v>
      </c>
      <c r="K1046" s="64"/>
      <c r="L1046" s="64" t="s">
        <v>412</v>
      </c>
    </row>
    <row r="1047" spans="1:14" s="72" customFormat="1" outlineLevel="1" collapsed="1">
      <c r="A1047" s="65" t="s">
        <v>413</v>
      </c>
      <c r="B1047" s="34" t="s">
        <v>5653</v>
      </c>
      <c r="C1047" s="66">
        <f>SUM(C1048)</f>
        <v>0</v>
      </c>
      <c r="D1047" s="78"/>
      <c r="E1047" s="66"/>
      <c r="F1047" s="71"/>
      <c r="G1047" s="66">
        <f t="shared" si="33"/>
        <v>0</v>
      </c>
      <c r="I1047" s="67">
        <v>0</v>
      </c>
      <c r="J1047" s="68">
        <f t="shared" si="32"/>
        <v>0</v>
      </c>
      <c r="K1047" s="64"/>
      <c r="L1047" s="64">
        <v>0</v>
      </c>
    </row>
    <row r="1048" spans="1:14" s="72" customFormat="1" hidden="1" outlineLevel="2">
      <c r="A1048" s="81">
        <v>2710010200</v>
      </c>
      <c r="B1048" s="82" t="s">
        <v>1266</v>
      </c>
      <c r="C1048" s="69">
        <v>0</v>
      </c>
      <c r="D1048" s="78"/>
      <c r="E1048" s="69"/>
      <c r="F1048" s="71"/>
      <c r="G1048" s="69">
        <f t="shared" si="33"/>
        <v>0</v>
      </c>
      <c r="I1048" s="67">
        <v>0</v>
      </c>
      <c r="J1048" s="68">
        <f t="shared" si="32"/>
        <v>0</v>
      </c>
      <c r="K1048" s="64"/>
      <c r="L1048" s="64" t="s">
        <v>413</v>
      </c>
    </row>
    <row r="1049" spans="1:14" s="72" customFormat="1" outlineLevel="1" collapsed="1">
      <c r="A1049" s="29" t="s">
        <v>414</v>
      </c>
      <c r="B1049" s="34" t="s">
        <v>5654</v>
      </c>
      <c r="C1049" s="108">
        <f>SUM(C1050:C1055)</f>
        <v>116935650.49999999</v>
      </c>
      <c r="D1049" s="78"/>
      <c r="E1049" s="66">
        <f>SUM(E1051:E1053)</f>
        <v>-0.04</v>
      </c>
      <c r="F1049" s="71"/>
      <c r="G1049" s="66">
        <f t="shared" si="33"/>
        <v>116935650.45999998</v>
      </c>
      <c r="I1049" s="67">
        <v>116935650.5</v>
      </c>
      <c r="J1049" s="68">
        <f t="shared" si="32"/>
        <v>4.0000021457672119E-2</v>
      </c>
      <c r="K1049" s="102"/>
      <c r="L1049" s="64">
        <v>0</v>
      </c>
      <c r="N1049" s="109">
        <v>0</v>
      </c>
    </row>
    <row r="1050" spans="1:14" s="72" customFormat="1" hidden="1" outlineLevel="2">
      <c r="A1050" s="30">
        <v>2710010610</v>
      </c>
      <c r="B1050" s="44" t="s">
        <v>1267</v>
      </c>
      <c r="C1050" s="69">
        <v>5720899.5999999903</v>
      </c>
      <c r="D1050" s="78"/>
      <c r="E1050" s="69">
        <v>0</v>
      </c>
      <c r="F1050" s="71"/>
      <c r="G1050" s="69">
        <f>C1050+E1050</f>
        <v>5720899.5999999903</v>
      </c>
      <c r="I1050" s="67">
        <v>0</v>
      </c>
      <c r="J1050" s="68">
        <f>I1050-G1050</f>
        <v>-5720899.5999999903</v>
      </c>
      <c r="K1050" s="64"/>
      <c r="L1050" s="64" t="s">
        <v>414</v>
      </c>
    </row>
    <row r="1051" spans="1:14" s="72" customFormat="1" hidden="1" outlineLevel="2">
      <c r="A1051" s="30">
        <v>2710990902</v>
      </c>
      <c r="B1051" s="44" t="s">
        <v>1268</v>
      </c>
      <c r="C1051" s="69">
        <v>-248.91</v>
      </c>
      <c r="D1051" s="78"/>
      <c r="E1051" s="69">
        <v>0</v>
      </c>
      <c r="F1051" s="71"/>
      <c r="G1051" s="69">
        <f t="shared" si="33"/>
        <v>-248.91</v>
      </c>
      <c r="I1051" s="67">
        <v>0</v>
      </c>
      <c r="J1051" s="68">
        <f t="shared" si="32"/>
        <v>248.91</v>
      </c>
      <c r="K1051" s="64"/>
      <c r="L1051" s="64" t="s">
        <v>414</v>
      </c>
    </row>
    <row r="1052" spans="1:14" s="72" customFormat="1" hidden="1" outlineLevel="2">
      <c r="A1052" s="30">
        <v>2710990903</v>
      </c>
      <c r="B1052" s="44" t="s">
        <v>1269</v>
      </c>
      <c r="C1052" s="69">
        <v>0.04</v>
      </c>
      <c r="D1052" s="78"/>
      <c r="E1052" s="69">
        <v>-0.04</v>
      </c>
      <c r="F1052" s="71"/>
      <c r="G1052" s="69">
        <f t="shared" si="33"/>
        <v>0</v>
      </c>
      <c r="I1052" s="67">
        <v>0</v>
      </c>
      <c r="J1052" s="68">
        <f t="shared" si="32"/>
        <v>0</v>
      </c>
      <c r="K1052" s="64"/>
      <c r="L1052" s="64" t="s">
        <v>414</v>
      </c>
    </row>
    <row r="1053" spans="1:14" s="72" customFormat="1" hidden="1" outlineLevel="2">
      <c r="A1053" s="30">
        <v>2710990904</v>
      </c>
      <c r="B1053" s="44" t="s">
        <v>1270</v>
      </c>
      <c r="C1053" s="110">
        <v>-0.26</v>
      </c>
      <c r="D1053" s="78"/>
      <c r="E1053" s="69"/>
      <c r="F1053" s="71"/>
      <c r="G1053" s="69">
        <f t="shared" si="33"/>
        <v>-0.26</v>
      </c>
      <c r="I1053" s="67">
        <v>0</v>
      </c>
      <c r="J1053" s="68">
        <f t="shared" si="32"/>
        <v>0.26</v>
      </c>
      <c r="K1053" s="64"/>
      <c r="L1053" s="64" t="s">
        <v>414</v>
      </c>
      <c r="N1053" s="99"/>
    </row>
    <row r="1054" spans="1:14" s="72" customFormat="1" hidden="1" outlineLevel="2">
      <c r="A1054" s="30">
        <v>2710990905</v>
      </c>
      <c r="B1054" s="44" t="s">
        <v>696</v>
      </c>
      <c r="C1054" s="69">
        <v>111215000.03</v>
      </c>
      <c r="D1054" s="78"/>
      <c r="E1054" s="69"/>
      <c r="F1054" s="71"/>
      <c r="G1054" s="69">
        <f>C1054+E1054</f>
        <v>111215000.03</v>
      </c>
      <c r="I1054" s="67">
        <v>0</v>
      </c>
      <c r="J1054" s="68">
        <f>I1054-G1054</f>
        <v>-111215000.03</v>
      </c>
      <c r="K1054" s="64"/>
      <c r="L1054" s="64" t="s">
        <v>414</v>
      </c>
    </row>
    <row r="1055" spans="1:14" s="72" customFormat="1" hidden="1" outlineLevel="2">
      <c r="A1055" s="30">
        <v>2710990906</v>
      </c>
      <c r="B1055" s="44" t="s">
        <v>697</v>
      </c>
      <c r="C1055" s="69">
        <v>0</v>
      </c>
      <c r="D1055" s="78"/>
      <c r="E1055" s="69"/>
      <c r="F1055" s="71"/>
      <c r="G1055" s="69">
        <f>C1055+E1055</f>
        <v>0</v>
      </c>
      <c r="I1055" s="67">
        <v>0</v>
      </c>
      <c r="J1055" s="68">
        <f>I1055-G1055</f>
        <v>0</v>
      </c>
      <c r="K1055" s="64"/>
      <c r="L1055" s="64" t="s">
        <v>414</v>
      </c>
      <c r="N1055" s="99">
        <f>N1049+J1049</f>
        <v>4.0000021457672119E-2</v>
      </c>
    </row>
    <row r="1056" spans="1:14" s="72" customFormat="1" outlineLevel="1" collapsed="1">
      <c r="A1056" s="65" t="s">
        <v>415</v>
      </c>
      <c r="B1056" s="34" t="s">
        <v>5655</v>
      </c>
      <c r="C1056" s="66">
        <f>SUM(C1057)</f>
        <v>932808</v>
      </c>
      <c r="D1056" s="78"/>
      <c r="E1056" s="66"/>
      <c r="F1056" s="71"/>
      <c r="G1056" s="66">
        <f t="shared" si="33"/>
        <v>932808</v>
      </c>
      <c r="H1056" s="111"/>
      <c r="I1056" s="67">
        <v>932808</v>
      </c>
      <c r="J1056" s="68">
        <f t="shared" si="32"/>
        <v>0</v>
      </c>
      <c r="K1056" s="64"/>
      <c r="L1056" s="64">
        <v>0</v>
      </c>
    </row>
    <row r="1057" spans="1:12" s="72" customFormat="1" hidden="1" outlineLevel="2">
      <c r="A1057" s="81">
        <v>2710990800</v>
      </c>
      <c r="B1057" s="82" t="s">
        <v>1271</v>
      </c>
      <c r="C1057" s="69">
        <v>932808</v>
      </c>
      <c r="D1057" s="78"/>
      <c r="E1057" s="69"/>
      <c r="F1057" s="71"/>
      <c r="G1057" s="69">
        <f t="shared" si="33"/>
        <v>932808</v>
      </c>
      <c r="H1057" s="111"/>
      <c r="I1057" s="67">
        <v>0</v>
      </c>
      <c r="J1057" s="68">
        <f t="shared" si="32"/>
        <v>-932808</v>
      </c>
      <c r="K1057" s="64"/>
      <c r="L1057" s="64" t="s">
        <v>415</v>
      </c>
    </row>
    <row r="1058" spans="1:12" s="72" customFormat="1" outlineLevel="1" collapsed="1">
      <c r="A1058" s="65" t="s">
        <v>416</v>
      </c>
      <c r="B1058" s="34" t="s">
        <v>5656</v>
      </c>
      <c r="C1058" s="66">
        <f>SUM(C1059)</f>
        <v>189503</v>
      </c>
      <c r="D1058" s="78"/>
      <c r="E1058" s="66">
        <f>E1059</f>
        <v>0</v>
      </c>
      <c r="F1058" s="71"/>
      <c r="G1058" s="66">
        <f t="shared" si="33"/>
        <v>189503</v>
      </c>
      <c r="H1058" s="111"/>
      <c r="I1058" s="67">
        <v>189503</v>
      </c>
      <c r="J1058" s="68">
        <f t="shared" si="32"/>
        <v>0</v>
      </c>
      <c r="K1058" s="64"/>
      <c r="L1058" s="64">
        <v>0</v>
      </c>
    </row>
    <row r="1059" spans="1:12" s="72" customFormat="1" hidden="1" outlineLevel="2">
      <c r="A1059" s="81">
        <v>2710990810</v>
      </c>
      <c r="B1059" s="82" t="s">
        <v>1272</v>
      </c>
      <c r="C1059" s="69">
        <v>189503</v>
      </c>
      <c r="D1059" s="78"/>
      <c r="E1059" s="69">
        <v>0</v>
      </c>
      <c r="F1059" s="71"/>
      <c r="G1059" s="69">
        <f t="shared" si="33"/>
        <v>189503</v>
      </c>
      <c r="H1059" s="111"/>
      <c r="I1059" s="67">
        <v>0</v>
      </c>
      <c r="J1059" s="68">
        <f t="shared" si="32"/>
        <v>-189503</v>
      </c>
      <c r="K1059" s="64"/>
      <c r="L1059" s="64" t="s">
        <v>416</v>
      </c>
    </row>
    <row r="1060" spans="1:12" s="72" customFormat="1" outlineLevel="1" collapsed="1">
      <c r="A1060" s="65" t="s">
        <v>417</v>
      </c>
      <c r="B1060" s="34" t="s">
        <v>5657</v>
      </c>
      <c r="C1060" s="66">
        <f>SUM(C1061)</f>
        <v>586853</v>
      </c>
      <c r="D1060" s="78"/>
      <c r="E1060" s="66"/>
      <c r="F1060" s="71"/>
      <c r="G1060" s="66">
        <f t="shared" si="33"/>
        <v>586853</v>
      </c>
      <c r="H1060" s="111"/>
      <c r="I1060" s="67">
        <v>586853</v>
      </c>
      <c r="J1060" s="68">
        <f t="shared" si="32"/>
        <v>0</v>
      </c>
      <c r="K1060" s="64"/>
      <c r="L1060" s="64">
        <v>0</v>
      </c>
    </row>
    <row r="1061" spans="1:12" s="72" customFormat="1" hidden="1" outlineLevel="2">
      <c r="A1061" s="81">
        <v>2710990820</v>
      </c>
      <c r="B1061" s="82" t="s">
        <v>1273</v>
      </c>
      <c r="C1061" s="69">
        <v>586853</v>
      </c>
      <c r="D1061" s="78"/>
      <c r="E1061" s="69"/>
      <c r="F1061" s="71"/>
      <c r="G1061" s="69">
        <f t="shared" si="33"/>
        <v>586853</v>
      </c>
      <c r="H1061" s="111"/>
      <c r="I1061" s="67">
        <v>0</v>
      </c>
      <c r="J1061" s="68">
        <f t="shared" si="32"/>
        <v>-586853</v>
      </c>
      <c r="K1061" s="64"/>
      <c r="L1061" s="64" t="s">
        <v>417</v>
      </c>
    </row>
    <row r="1062" spans="1:12" s="72" customFormat="1" outlineLevel="1" collapsed="1">
      <c r="A1062" s="65" t="s">
        <v>418</v>
      </c>
      <c r="B1062" s="34" t="s">
        <v>5658</v>
      </c>
      <c r="C1062" s="66">
        <f>SUM(C1063)</f>
        <v>75280</v>
      </c>
      <c r="D1062" s="78"/>
      <c r="E1062" s="66">
        <f>E1063</f>
        <v>-5</v>
      </c>
      <c r="F1062" s="71"/>
      <c r="G1062" s="66">
        <f t="shared" si="33"/>
        <v>75275</v>
      </c>
      <c r="H1062" s="111"/>
      <c r="I1062" s="67">
        <v>75275</v>
      </c>
      <c r="J1062" s="68">
        <f t="shared" si="32"/>
        <v>0</v>
      </c>
      <c r="K1062" s="64"/>
      <c r="L1062" s="64">
        <v>0</v>
      </c>
    </row>
    <row r="1063" spans="1:12" s="72" customFormat="1" hidden="1" outlineLevel="2">
      <c r="A1063" s="81">
        <v>2710990830</v>
      </c>
      <c r="B1063" s="82" t="s">
        <v>1274</v>
      </c>
      <c r="C1063" s="69">
        <v>75280</v>
      </c>
      <c r="D1063" s="78"/>
      <c r="E1063" s="69">
        <v>-5</v>
      </c>
      <c r="F1063" s="71"/>
      <c r="G1063" s="69">
        <f t="shared" si="33"/>
        <v>75275</v>
      </c>
      <c r="H1063" s="111"/>
      <c r="I1063" s="67">
        <v>0</v>
      </c>
      <c r="J1063" s="68">
        <f t="shared" si="32"/>
        <v>-75275</v>
      </c>
      <c r="K1063" s="64"/>
      <c r="L1063" s="64" t="s">
        <v>418</v>
      </c>
    </row>
    <row r="1064" spans="1:12" s="72" customFormat="1" outlineLevel="1" collapsed="1">
      <c r="A1064" s="65" t="s">
        <v>419</v>
      </c>
      <c r="B1064" s="34" t="s">
        <v>5659</v>
      </c>
      <c r="C1064" s="66">
        <f>SUM(C1065:C1069)</f>
        <v>11864338.499999981</v>
      </c>
      <c r="D1064" s="78"/>
      <c r="E1064" s="66"/>
      <c r="F1064" s="71"/>
      <c r="G1064" s="66">
        <f t="shared" si="33"/>
        <v>11864338.499999981</v>
      </c>
      <c r="H1064" s="111"/>
      <c r="I1064" s="67">
        <v>11864338.5</v>
      </c>
      <c r="J1064" s="68">
        <f t="shared" si="32"/>
        <v>1.862645149230957E-8</v>
      </c>
      <c r="K1064" s="64">
        <v>0</v>
      </c>
      <c r="L1064" s="64">
        <v>0</v>
      </c>
    </row>
    <row r="1065" spans="1:12" s="72" customFormat="1" hidden="1" outlineLevel="2">
      <c r="A1065" s="81">
        <v>2710080100</v>
      </c>
      <c r="B1065" s="82" t="s">
        <v>1275</v>
      </c>
      <c r="C1065" s="69">
        <v>9476850.5999999903</v>
      </c>
      <c r="D1065" s="78"/>
      <c r="E1065" s="69"/>
      <c r="F1065" s="71"/>
      <c r="G1065" s="69">
        <f t="shared" si="33"/>
        <v>9476850.5999999903</v>
      </c>
      <c r="I1065" s="67">
        <v>0</v>
      </c>
      <c r="J1065" s="68">
        <f t="shared" si="32"/>
        <v>-9476850.5999999903</v>
      </c>
      <c r="K1065" s="64"/>
      <c r="L1065" s="64" t="s">
        <v>419</v>
      </c>
    </row>
    <row r="1066" spans="1:12" s="72" customFormat="1" hidden="1" outlineLevel="2">
      <c r="A1066" s="81">
        <v>2710990100</v>
      </c>
      <c r="B1066" s="82" t="s">
        <v>1276</v>
      </c>
      <c r="C1066" s="69">
        <v>2387487.8999999901</v>
      </c>
      <c r="D1066" s="78"/>
      <c r="E1066" s="69"/>
      <c r="F1066" s="71"/>
      <c r="G1066" s="69">
        <f t="shared" si="33"/>
        <v>2387487.8999999901</v>
      </c>
      <c r="I1066" s="67">
        <v>0</v>
      </c>
      <c r="J1066" s="68">
        <f t="shared" si="32"/>
        <v>-2387487.8999999901</v>
      </c>
      <c r="K1066" s="64"/>
      <c r="L1066" s="64" t="s">
        <v>419</v>
      </c>
    </row>
    <row r="1067" spans="1:12" s="72" customFormat="1" hidden="1" outlineLevel="2">
      <c r="A1067" s="81">
        <v>2710990200</v>
      </c>
      <c r="B1067" s="82" t="s">
        <v>1276</v>
      </c>
      <c r="C1067" s="69">
        <v>0</v>
      </c>
      <c r="D1067" s="78"/>
      <c r="E1067" s="69"/>
      <c r="F1067" s="71"/>
      <c r="G1067" s="69">
        <f t="shared" si="33"/>
        <v>0</v>
      </c>
      <c r="I1067" s="67">
        <v>0</v>
      </c>
      <c r="J1067" s="68">
        <f t="shared" si="32"/>
        <v>0</v>
      </c>
      <c r="K1067" s="64"/>
      <c r="L1067" s="64" t="s">
        <v>419</v>
      </c>
    </row>
    <row r="1068" spans="1:12" s="72" customFormat="1" hidden="1" outlineLevel="2">
      <c r="A1068" s="81">
        <v>2710990400</v>
      </c>
      <c r="B1068" s="82" t="s">
        <v>1277</v>
      </c>
      <c r="C1068" s="69">
        <v>0</v>
      </c>
      <c r="D1068" s="78"/>
      <c r="E1068" s="69"/>
      <c r="F1068" s="71"/>
      <c r="G1068" s="69">
        <f t="shared" si="33"/>
        <v>0</v>
      </c>
      <c r="I1068" s="67">
        <v>0</v>
      </c>
      <c r="J1068" s="68">
        <f t="shared" si="32"/>
        <v>0</v>
      </c>
      <c r="K1068" s="64"/>
      <c r="L1068" s="64" t="s">
        <v>5611</v>
      </c>
    </row>
    <row r="1069" spans="1:12" s="72" customFormat="1" hidden="1" outlineLevel="2">
      <c r="A1069" s="81">
        <v>2710990500</v>
      </c>
      <c r="B1069" s="82" t="s">
        <v>1278</v>
      </c>
      <c r="C1069" s="69">
        <v>0</v>
      </c>
      <c r="D1069" s="78"/>
      <c r="E1069" s="69"/>
      <c r="F1069" s="71"/>
      <c r="G1069" s="69">
        <f t="shared" si="33"/>
        <v>0</v>
      </c>
      <c r="I1069" s="67">
        <v>0</v>
      </c>
      <c r="J1069" s="68">
        <f t="shared" si="32"/>
        <v>0</v>
      </c>
      <c r="K1069" s="64"/>
      <c r="L1069" s="64" t="s">
        <v>5612</v>
      </c>
    </row>
    <row r="1070" spans="1:12" s="72" customFormat="1" outlineLevel="1" collapsed="1">
      <c r="A1070" s="65" t="s">
        <v>421</v>
      </c>
      <c r="B1070" s="34" t="s">
        <v>5660</v>
      </c>
      <c r="C1070" s="66">
        <f>SUM(C1071)</f>
        <v>518778.09999999899</v>
      </c>
      <c r="D1070" s="78"/>
      <c r="E1070" s="66"/>
      <c r="F1070" s="71"/>
      <c r="G1070" s="66">
        <f t="shared" si="33"/>
        <v>518778.09999999899</v>
      </c>
      <c r="I1070" s="67">
        <v>518778.1</v>
      </c>
      <c r="J1070" s="68">
        <f t="shared" si="32"/>
        <v>9.8953023552894592E-10</v>
      </c>
      <c r="K1070" s="64"/>
      <c r="L1070" s="64">
        <v>0</v>
      </c>
    </row>
    <row r="1071" spans="1:12" s="72" customFormat="1" hidden="1" outlineLevel="2">
      <c r="A1071" s="81">
        <v>2729011100</v>
      </c>
      <c r="B1071" s="82" t="s">
        <v>1280</v>
      </c>
      <c r="C1071" s="69">
        <v>518778.09999999899</v>
      </c>
      <c r="D1071" s="78"/>
      <c r="E1071" s="69"/>
      <c r="F1071" s="71"/>
      <c r="G1071" s="69">
        <f t="shared" si="33"/>
        <v>518778.09999999899</v>
      </c>
      <c r="I1071" s="67">
        <v>0</v>
      </c>
      <c r="J1071" s="68">
        <f t="shared" si="32"/>
        <v>-518778.09999999899</v>
      </c>
      <c r="K1071" s="64"/>
      <c r="L1071" s="64" t="s">
        <v>421</v>
      </c>
    </row>
    <row r="1072" spans="1:12" s="72" customFormat="1" outlineLevel="1" collapsed="1">
      <c r="A1072" s="29" t="s">
        <v>422</v>
      </c>
      <c r="B1072" s="34" t="s">
        <v>5661</v>
      </c>
      <c r="C1072" s="66">
        <f>SUM(C1073)</f>
        <v>59627.87</v>
      </c>
      <c r="D1072" s="78"/>
      <c r="E1072" s="66">
        <f>E1073</f>
        <v>-59627.87</v>
      </c>
      <c r="F1072" s="71"/>
      <c r="G1072" s="66">
        <f>C1072+E1072</f>
        <v>0</v>
      </c>
      <c r="I1072" s="67">
        <v>0.87000000000261901</v>
      </c>
      <c r="J1072" s="68">
        <f>I1072-G1072</f>
        <v>0.87000000000261901</v>
      </c>
      <c r="K1072" s="64"/>
      <c r="L1072" s="64">
        <v>0</v>
      </c>
    </row>
    <row r="1073" spans="1:12" s="72" customFormat="1" hidden="1" outlineLevel="2">
      <c r="A1073" s="30">
        <v>2721021100</v>
      </c>
      <c r="B1073" s="44" t="s">
        <v>1281</v>
      </c>
      <c r="C1073" s="69">
        <v>59627.87</v>
      </c>
      <c r="D1073" s="78"/>
      <c r="E1073" s="69">
        <v>-59627.87</v>
      </c>
      <c r="F1073" s="71"/>
      <c r="G1073" s="69">
        <f>C1073+E1073</f>
        <v>0</v>
      </c>
      <c r="I1073" s="67">
        <v>0</v>
      </c>
      <c r="J1073" s="68">
        <f>I1073-G1073</f>
        <v>0</v>
      </c>
      <c r="K1073" s="64"/>
      <c r="L1073" s="64" t="s">
        <v>422</v>
      </c>
    </row>
    <row r="1074" spans="1:12" s="72" customFormat="1" outlineLevel="1" collapsed="1">
      <c r="A1074" s="65" t="s">
        <v>423</v>
      </c>
      <c r="B1074" s="34" t="s">
        <v>5662</v>
      </c>
      <c r="C1074" s="66">
        <f>SUM(C1075)</f>
        <v>218055.03</v>
      </c>
      <c r="D1074" s="78"/>
      <c r="E1074" s="66"/>
      <c r="F1074" s="71"/>
      <c r="G1074" s="66">
        <f>C1074+E1074</f>
        <v>218055.03</v>
      </c>
      <c r="I1074" s="67">
        <v>218055.03</v>
      </c>
      <c r="J1074" s="68">
        <f t="shared" si="32"/>
        <v>0</v>
      </c>
      <c r="K1074" s="64"/>
      <c r="L1074" s="64">
        <v>0</v>
      </c>
    </row>
    <row r="1075" spans="1:12" s="72" customFormat="1" hidden="1" outlineLevel="2">
      <c r="A1075" s="81">
        <v>2729021100</v>
      </c>
      <c r="B1075" s="82" t="s">
        <v>1282</v>
      </c>
      <c r="C1075" s="69">
        <v>218055.03</v>
      </c>
      <c r="D1075" s="78"/>
      <c r="E1075" s="69"/>
      <c r="F1075" s="71"/>
      <c r="G1075" s="69">
        <f>C1075+E1075</f>
        <v>218055.03</v>
      </c>
      <c r="I1075" s="67">
        <v>0</v>
      </c>
      <c r="J1075" s="68">
        <f t="shared" si="32"/>
        <v>-218055.03</v>
      </c>
      <c r="K1075" s="64"/>
      <c r="L1075" s="64" t="s">
        <v>423</v>
      </c>
    </row>
    <row r="1076" spans="1:12" s="72" customFormat="1" outlineLevel="1" collapsed="1">
      <c r="A1076" s="65" t="s">
        <v>424</v>
      </c>
      <c r="B1076" s="34" t="s">
        <v>5663</v>
      </c>
      <c r="C1076" s="66">
        <f>SUM(C1077)</f>
        <v>3637217.6</v>
      </c>
      <c r="D1076" s="78"/>
      <c r="E1076" s="66"/>
      <c r="F1076" s="71"/>
      <c r="G1076" s="66">
        <f t="shared" si="33"/>
        <v>3637217.6</v>
      </c>
      <c r="I1076" s="67">
        <v>3637217.6</v>
      </c>
      <c r="J1076" s="68">
        <f t="shared" si="32"/>
        <v>0</v>
      </c>
      <c r="K1076" s="64"/>
      <c r="L1076" s="64">
        <v>0</v>
      </c>
    </row>
    <row r="1077" spans="1:12" s="72" customFormat="1" hidden="1" outlineLevel="2">
      <c r="A1077" s="81">
        <v>2729031100</v>
      </c>
      <c r="B1077" s="82" t="s">
        <v>1283</v>
      </c>
      <c r="C1077" s="69">
        <v>3637217.6</v>
      </c>
      <c r="D1077" s="78"/>
      <c r="E1077" s="69"/>
      <c r="F1077" s="71"/>
      <c r="G1077" s="69">
        <f t="shared" si="33"/>
        <v>3637217.6</v>
      </c>
      <c r="I1077" s="67">
        <v>0</v>
      </c>
      <c r="J1077" s="68">
        <f t="shared" si="32"/>
        <v>-3637217.6</v>
      </c>
      <c r="K1077" s="64"/>
      <c r="L1077" s="64" t="s">
        <v>424</v>
      </c>
    </row>
    <row r="1078" spans="1:12" s="72" customFormat="1" outlineLevel="1" collapsed="1">
      <c r="A1078" s="65" t="s">
        <v>425</v>
      </c>
      <c r="B1078" s="34">
        <v>0</v>
      </c>
      <c r="C1078" s="66">
        <f>SUM(C1079:C1083)</f>
        <v>0</v>
      </c>
      <c r="D1078" s="78"/>
      <c r="E1078" s="66"/>
      <c r="F1078" s="71"/>
      <c r="G1078" s="66">
        <f t="shared" si="33"/>
        <v>0</v>
      </c>
      <c r="I1078" s="67">
        <v>0</v>
      </c>
      <c r="J1078" s="68">
        <f t="shared" si="32"/>
        <v>0</v>
      </c>
      <c r="K1078" s="64"/>
      <c r="L1078" s="64">
        <v>0</v>
      </c>
    </row>
    <row r="1079" spans="1:12" s="72" customFormat="1" hidden="1" outlineLevel="2">
      <c r="A1079" s="81">
        <v>2729070000</v>
      </c>
      <c r="B1079" s="82" t="s">
        <v>1284</v>
      </c>
      <c r="C1079" s="69">
        <v>0</v>
      </c>
      <c r="D1079" s="78"/>
      <c r="E1079" s="69"/>
      <c r="F1079" s="71"/>
      <c r="G1079" s="69">
        <f t="shared" si="33"/>
        <v>0</v>
      </c>
      <c r="I1079" s="67">
        <v>0</v>
      </c>
      <c r="J1079" s="68">
        <f t="shared" si="32"/>
        <v>0</v>
      </c>
      <c r="K1079" s="64"/>
      <c r="L1079" s="64" t="s">
        <v>5613</v>
      </c>
    </row>
    <row r="1080" spans="1:12" s="72" customFormat="1" hidden="1" outlineLevel="2">
      <c r="A1080" s="81">
        <v>2729090000</v>
      </c>
      <c r="B1080" s="82" t="s">
        <v>1285</v>
      </c>
      <c r="C1080" s="69">
        <v>0</v>
      </c>
      <c r="D1080" s="78"/>
      <c r="E1080" s="69"/>
      <c r="F1080" s="71"/>
      <c r="G1080" s="69">
        <f t="shared" si="33"/>
        <v>0</v>
      </c>
      <c r="I1080" s="67">
        <v>0</v>
      </c>
      <c r="J1080" s="68">
        <f t="shared" si="32"/>
        <v>0</v>
      </c>
      <c r="K1080" s="64"/>
      <c r="L1080" s="64" t="s">
        <v>5614</v>
      </c>
    </row>
    <row r="1081" spans="1:12" s="72" customFormat="1" hidden="1" outlineLevel="2">
      <c r="A1081" s="81">
        <v>2729091000</v>
      </c>
      <c r="B1081" s="82" t="s">
        <v>1286</v>
      </c>
      <c r="C1081" s="69">
        <v>0</v>
      </c>
      <c r="D1081" s="78"/>
      <c r="E1081" s="69"/>
      <c r="F1081" s="71"/>
      <c r="G1081" s="69">
        <f t="shared" si="33"/>
        <v>0</v>
      </c>
      <c r="I1081" s="67">
        <v>0</v>
      </c>
      <c r="J1081" s="68">
        <f t="shared" si="32"/>
        <v>0</v>
      </c>
      <c r="K1081" s="64"/>
      <c r="L1081" s="64" t="s">
        <v>5615</v>
      </c>
    </row>
    <row r="1082" spans="1:12" s="72" customFormat="1" hidden="1" outlineLevel="2">
      <c r="A1082" s="81">
        <v>2729110000</v>
      </c>
      <c r="B1082" s="82" t="s">
        <v>1287</v>
      </c>
      <c r="C1082" s="69">
        <v>0</v>
      </c>
      <c r="D1082" s="78"/>
      <c r="E1082" s="69"/>
      <c r="F1082" s="71"/>
      <c r="G1082" s="69">
        <f t="shared" si="33"/>
        <v>0</v>
      </c>
      <c r="I1082" s="67">
        <v>0</v>
      </c>
      <c r="J1082" s="68">
        <f t="shared" si="32"/>
        <v>0</v>
      </c>
      <c r="K1082" s="64"/>
      <c r="L1082" s="64" t="s">
        <v>426</v>
      </c>
    </row>
    <row r="1083" spans="1:12" s="72" customFormat="1" hidden="1" outlineLevel="2">
      <c r="A1083" s="81">
        <v>2729120000</v>
      </c>
      <c r="B1083" s="82" t="s">
        <v>1288</v>
      </c>
      <c r="C1083" s="69">
        <v>0</v>
      </c>
      <c r="D1083" s="78"/>
      <c r="E1083" s="69"/>
      <c r="F1083" s="71"/>
      <c r="G1083" s="69">
        <f t="shared" si="33"/>
        <v>0</v>
      </c>
      <c r="I1083" s="67">
        <v>0</v>
      </c>
      <c r="J1083" s="68">
        <f t="shared" si="32"/>
        <v>0</v>
      </c>
      <c r="K1083" s="64"/>
      <c r="L1083" s="64" t="s">
        <v>5616</v>
      </c>
    </row>
    <row r="1084" spans="1:12" s="72" customFormat="1" outlineLevel="1" collapsed="1">
      <c r="A1084" s="65" t="s">
        <v>426</v>
      </c>
      <c r="B1084" s="34" t="s">
        <v>5664</v>
      </c>
      <c r="C1084" s="66">
        <f>SUM(C1085:C1090)</f>
        <v>0</v>
      </c>
      <c r="D1084" s="78"/>
      <c r="E1084" s="66"/>
      <c r="F1084" s="71"/>
      <c r="G1084" s="66">
        <f t="shared" si="33"/>
        <v>0</v>
      </c>
      <c r="I1084" s="67">
        <v>0</v>
      </c>
      <c r="J1084" s="68">
        <f t="shared" si="32"/>
        <v>0</v>
      </c>
      <c r="K1084" s="64"/>
      <c r="L1084" s="64">
        <v>0</v>
      </c>
    </row>
    <row r="1085" spans="1:12" s="72" customFormat="1" hidden="1" outlineLevel="2">
      <c r="A1085" s="81">
        <v>2729061100</v>
      </c>
      <c r="B1085" s="82" t="s">
        <v>1289</v>
      </c>
      <c r="C1085" s="69">
        <v>0</v>
      </c>
      <c r="D1085" s="78"/>
      <c r="E1085" s="69"/>
      <c r="F1085" s="71"/>
      <c r="G1085" s="69">
        <f t="shared" si="33"/>
        <v>0</v>
      </c>
      <c r="I1085" s="67">
        <v>0</v>
      </c>
      <c r="J1085" s="68">
        <f t="shared" si="32"/>
        <v>0</v>
      </c>
      <c r="K1085" s="64"/>
      <c r="L1085" s="64" t="s">
        <v>426</v>
      </c>
    </row>
    <row r="1086" spans="1:12" s="72" customFormat="1" hidden="1" outlineLevel="2">
      <c r="A1086" s="81">
        <v>2729061200</v>
      </c>
      <c r="B1086" s="82" t="s">
        <v>1290</v>
      </c>
      <c r="C1086" s="69">
        <v>0</v>
      </c>
      <c r="D1086" s="78"/>
      <c r="E1086" s="69"/>
      <c r="F1086" s="71"/>
      <c r="G1086" s="69">
        <f t="shared" si="33"/>
        <v>0</v>
      </c>
      <c r="I1086" s="67">
        <v>0</v>
      </c>
      <c r="J1086" s="68">
        <f t="shared" si="32"/>
        <v>0</v>
      </c>
      <c r="K1086" s="64"/>
      <c r="L1086" s="64" t="s">
        <v>426</v>
      </c>
    </row>
    <row r="1087" spans="1:12" s="72" customFormat="1" hidden="1" outlineLevel="2">
      <c r="A1087" s="81">
        <v>2729130000</v>
      </c>
      <c r="B1087" s="82" t="s">
        <v>1291</v>
      </c>
      <c r="C1087" s="69">
        <v>0</v>
      </c>
      <c r="D1087" s="78"/>
      <c r="E1087" s="69"/>
      <c r="F1087" s="71"/>
      <c r="G1087" s="69">
        <f t="shared" si="33"/>
        <v>0</v>
      </c>
      <c r="I1087" s="67">
        <v>0</v>
      </c>
      <c r="J1087" s="68">
        <f t="shared" si="32"/>
        <v>0</v>
      </c>
      <c r="K1087" s="64"/>
      <c r="L1087" s="64" t="s">
        <v>426</v>
      </c>
    </row>
    <row r="1088" spans="1:12" s="72" customFormat="1" hidden="1" outlineLevel="2">
      <c r="A1088" s="81">
        <v>2729131000</v>
      </c>
      <c r="B1088" s="82" t="s">
        <v>1292</v>
      </c>
      <c r="C1088" s="69">
        <v>0</v>
      </c>
      <c r="D1088" s="78"/>
      <c r="E1088" s="69"/>
      <c r="F1088" s="71"/>
      <c r="G1088" s="69">
        <f t="shared" si="33"/>
        <v>0</v>
      </c>
      <c r="I1088" s="67">
        <v>0</v>
      </c>
      <c r="J1088" s="68">
        <f t="shared" si="32"/>
        <v>0</v>
      </c>
      <c r="K1088" s="64"/>
      <c r="L1088" s="64" t="s">
        <v>426</v>
      </c>
    </row>
    <row r="1089" spans="1:12" s="72" customFormat="1" hidden="1" outlineLevel="2">
      <c r="A1089" s="81">
        <v>2729991000</v>
      </c>
      <c r="B1089" s="82" t="s">
        <v>1293</v>
      </c>
      <c r="C1089" s="69">
        <v>0</v>
      </c>
      <c r="D1089" s="78"/>
      <c r="E1089" s="69"/>
      <c r="F1089" s="71"/>
      <c r="G1089" s="69">
        <f t="shared" si="33"/>
        <v>0</v>
      </c>
      <c r="I1089" s="67">
        <v>0</v>
      </c>
      <c r="J1089" s="68">
        <f t="shared" si="32"/>
        <v>0</v>
      </c>
      <c r="K1089" s="64"/>
      <c r="L1089" s="64" t="s">
        <v>426</v>
      </c>
    </row>
    <row r="1090" spans="1:12" s="72" customFormat="1" hidden="1" outlineLevel="2">
      <c r="A1090" s="81">
        <v>2729991100</v>
      </c>
      <c r="B1090" s="82" t="s">
        <v>1294</v>
      </c>
      <c r="C1090" s="69">
        <v>0</v>
      </c>
      <c r="D1090" s="78"/>
      <c r="E1090" s="69"/>
      <c r="F1090" s="71"/>
      <c r="G1090" s="69">
        <f t="shared" si="33"/>
        <v>0</v>
      </c>
      <c r="I1090" s="67">
        <v>0</v>
      </c>
      <c r="J1090" s="68">
        <f t="shared" si="32"/>
        <v>0</v>
      </c>
      <c r="K1090" s="64"/>
      <c r="L1090" s="64" t="s">
        <v>426</v>
      </c>
    </row>
    <row r="1091" spans="1:12" s="72" customFormat="1" outlineLevel="1" collapsed="1">
      <c r="A1091" s="112" t="s">
        <v>427</v>
      </c>
      <c r="B1091" s="34" t="s">
        <v>5665</v>
      </c>
      <c r="C1091" s="88">
        <f>SUM(C1092:C1093)</f>
        <v>-7931752.9500000011</v>
      </c>
      <c r="D1091" s="78"/>
      <c r="E1091" s="88"/>
      <c r="F1091" s="71"/>
      <c r="G1091" s="88">
        <f t="shared" si="33"/>
        <v>-7931752.9500000011</v>
      </c>
      <c r="I1091" s="67">
        <v>-7931752.9500000002</v>
      </c>
      <c r="J1091" s="68">
        <f t="shared" si="32"/>
        <v>0</v>
      </c>
      <c r="K1091" s="64">
        <v>0</v>
      </c>
      <c r="L1091" s="64">
        <v>0</v>
      </c>
    </row>
    <row r="1092" spans="1:12" s="72" customFormat="1" hidden="1" outlineLevel="2">
      <c r="A1092" s="81">
        <v>2880010000</v>
      </c>
      <c r="B1092" s="82" t="s">
        <v>1295</v>
      </c>
      <c r="C1092" s="88">
        <v>-4861926.2200000007</v>
      </c>
      <c r="D1092" s="78"/>
      <c r="E1092" s="88"/>
      <c r="F1092" s="71"/>
      <c r="G1092" s="88">
        <f t="shared" si="33"/>
        <v>-4861926.2200000007</v>
      </c>
      <c r="I1092" s="67">
        <v>0</v>
      </c>
      <c r="J1092" s="68">
        <f t="shared" si="32"/>
        <v>4861926.2200000007</v>
      </c>
      <c r="K1092" s="64"/>
      <c r="L1092" s="64" t="s">
        <v>427</v>
      </c>
    </row>
    <row r="1093" spans="1:12" s="72" customFormat="1" hidden="1" outlineLevel="2">
      <c r="A1093" s="113">
        <v>2880011000</v>
      </c>
      <c r="B1093" s="114" t="s">
        <v>1296</v>
      </c>
      <c r="C1093" s="75">
        <v>-3069826.73</v>
      </c>
      <c r="D1093" s="78"/>
      <c r="E1093" s="69"/>
      <c r="F1093" s="71"/>
      <c r="G1093" s="69">
        <f t="shared" si="33"/>
        <v>-3069826.73</v>
      </c>
      <c r="I1093" s="67">
        <v>0</v>
      </c>
      <c r="J1093" s="68">
        <f t="shared" si="32"/>
        <v>3069826.73</v>
      </c>
      <c r="K1093" s="64"/>
      <c r="L1093" s="64" t="s">
        <v>427</v>
      </c>
    </row>
    <row r="1094" spans="1:12" s="72" customFormat="1" outlineLevel="1" collapsed="1">
      <c r="A1094" s="65" t="s">
        <v>425</v>
      </c>
      <c r="B1094" s="34">
        <v>0</v>
      </c>
      <c r="C1094" s="115">
        <f>SUM(C1095)</f>
        <v>0</v>
      </c>
      <c r="D1094" s="78"/>
      <c r="E1094" s="115"/>
      <c r="F1094" s="71"/>
      <c r="G1094" s="66">
        <f t="shared" si="33"/>
        <v>0</v>
      </c>
      <c r="I1094" s="67">
        <v>0</v>
      </c>
      <c r="J1094" s="68">
        <f t="shared" si="32"/>
        <v>0</v>
      </c>
      <c r="K1094" s="64"/>
      <c r="L1094" s="64">
        <v>0</v>
      </c>
    </row>
    <row r="1095" spans="1:12" s="72" customFormat="1" hidden="1" outlineLevel="2">
      <c r="A1095" s="116">
        <v>2729120000</v>
      </c>
      <c r="B1095" s="82" t="s">
        <v>1288</v>
      </c>
      <c r="C1095" s="115">
        <v>0</v>
      </c>
      <c r="D1095" s="78"/>
      <c r="E1095" s="115"/>
      <c r="F1095" s="71"/>
      <c r="G1095" s="115">
        <f t="shared" si="33"/>
        <v>0</v>
      </c>
      <c r="I1095" s="67">
        <v>0</v>
      </c>
      <c r="J1095" s="68">
        <f t="shared" si="32"/>
        <v>0</v>
      </c>
      <c r="K1095" s="64"/>
      <c r="L1095" s="64" t="s">
        <v>5616</v>
      </c>
    </row>
    <row r="1096" spans="1:12" s="72" customFormat="1" outlineLevel="1" collapsed="1">
      <c r="A1096" s="65" t="s">
        <v>428</v>
      </c>
      <c r="B1096" s="34" t="s">
        <v>5666</v>
      </c>
      <c r="C1096" s="115">
        <f>C1097</f>
        <v>0</v>
      </c>
      <c r="D1096" s="78"/>
      <c r="E1096" s="115"/>
      <c r="F1096" s="71"/>
      <c r="G1096" s="66">
        <f t="shared" si="33"/>
        <v>0</v>
      </c>
      <c r="I1096" s="67">
        <v>0</v>
      </c>
      <c r="J1096" s="68">
        <f t="shared" si="32"/>
        <v>0</v>
      </c>
      <c r="K1096" s="64"/>
      <c r="L1096" s="64">
        <v>0</v>
      </c>
    </row>
    <row r="1097" spans="1:12" s="72" customFormat="1" hidden="1" outlineLevel="2">
      <c r="A1097" s="81">
        <v>2729080000</v>
      </c>
      <c r="B1097" s="82" t="s">
        <v>1297</v>
      </c>
      <c r="C1097" s="69">
        <v>0</v>
      </c>
      <c r="D1097" s="78"/>
      <c r="E1097" s="69"/>
      <c r="F1097" s="71"/>
      <c r="G1097" s="69">
        <f t="shared" si="33"/>
        <v>0</v>
      </c>
      <c r="I1097" s="67">
        <v>0</v>
      </c>
      <c r="J1097" s="68">
        <f t="shared" si="32"/>
        <v>0</v>
      </c>
      <c r="K1097" s="64"/>
      <c r="L1097" s="64" t="s">
        <v>428</v>
      </c>
    </row>
    <row r="1098" spans="1:12" outlineLevel="1" collapsed="1">
      <c r="A1098" s="65" t="s">
        <v>429</v>
      </c>
      <c r="B1098" s="34" t="s">
        <v>5667</v>
      </c>
      <c r="C1098" s="66">
        <f>SUM(C1099)</f>
        <v>0</v>
      </c>
      <c r="D1098" s="78"/>
      <c r="E1098" s="66"/>
      <c r="G1098" s="66">
        <f t="shared" si="33"/>
        <v>0</v>
      </c>
      <c r="I1098" s="67">
        <v>0</v>
      </c>
      <c r="J1098" s="68">
        <f t="shared" si="32"/>
        <v>0</v>
      </c>
      <c r="K1098" s="64"/>
      <c r="L1098" s="64">
        <v>0</v>
      </c>
    </row>
    <row r="1099" spans="1:12" hidden="1" outlineLevel="2">
      <c r="A1099" s="30">
        <v>2710010510</v>
      </c>
      <c r="B1099" s="44" t="s">
        <v>1298</v>
      </c>
      <c r="C1099" s="69">
        <v>0</v>
      </c>
      <c r="D1099" s="78"/>
      <c r="E1099" s="69"/>
      <c r="G1099" s="69">
        <f t="shared" si="33"/>
        <v>0</v>
      </c>
      <c r="I1099" s="67">
        <v>0</v>
      </c>
      <c r="J1099" s="68">
        <f t="shared" si="32"/>
        <v>0</v>
      </c>
      <c r="K1099" s="64"/>
      <c r="L1099" s="64" t="s">
        <v>429</v>
      </c>
    </row>
    <row r="1100" spans="1:12" outlineLevel="1" collapsed="1">
      <c r="A1100" s="65" t="s">
        <v>430</v>
      </c>
      <c r="B1100" s="34" t="s">
        <v>5668</v>
      </c>
      <c r="C1100" s="66">
        <f>SUM(C1101:C1102)</f>
        <v>0</v>
      </c>
      <c r="D1100" s="78"/>
      <c r="E1100" s="66"/>
      <c r="G1100" s="66">
        <f t="shared" si="33"/>
        <v>0</v>
      </c>
      <c r="I1100" s="67">
        <v>0</v>
      </c>
      <c r="J1100" s="68">
        <f t="shared" si="32"/>
        <v>0</v>
      </c>
      <c r="K1100" s="64"/>
      <c r="L1100" s="64">
        <v>0</v>
      </c>
    </row>
    <row r="1101" spans="1:12" hidden="1" outlineLevel="2">
      <c r="A1101" s="30">
        <v>2710010520</v>
      </c>
      <c r="B1101" s="44" t="s">
        <v>1299</v>
      </c>
      <c r="C1101" s="69">
        <v>0</v>
      </c>
      <c r="D1101" s="78"/>
      <c r="E1101" s="69"/>
      <c r="G1101" s="69">
        <f t="shared" si="33"/>
        <v>0</v>
      </c>
      <c r="I1101" s="67">
        <v>0</v>
      </c>
      <c r="J1101" s="68">
        <f t="shared" si="32"/>
        <v>0</v>
      </c>
      <c r="K1101" s="64"/>
      <c r="L1101" s="64" t="s">
        <v>5617</v>
      </c>
    </row>
    <row r="1102" spans="1:12" hidden="1" outlineLevel="2">
      <c r="A1102" s="30">
        <v>2710010525</v>
      </c>
      <c r="B1102" s="44" t="s">
        <v>1300</v>
      </c>
      <c r="C1102" s="69">
        <v>0</v>
      </c>
      <c r="D1102" s="78"/>
      <c r="E1102" s="69"/>
      <c r="G1102" s="69">
        <f t="shared" si="33"/>
        <v>0</v>
      </c>
      <c r="I1102" s="67">
        <v>0</v>
      </c>
      <c r="J1102" s="68">
        <f t="shared" si="32"/>
        <v>0</v>
      </c>
      <c r="K1102" s="64"/>
      <c r="L1102" s="64" t="s">
        <v>430</v>
      </c>
    </row>
    <row r="1103" spans="1:12" outlineLevel="1" collapsed="1">
      <c r="A1103" s="65" t="s">
        <v>431</v>
      </c>
      <c r="B1103" s="34" t="s">
        <v>5669</v>
      </c>
      <c r="C1103" s="66">
        <f>SUM(C1104:C1105)</f>
        <v>0</v>
      </c>
      <c r="D1103" s="78"/>
      <c r="E1103" s="66"/>
      <c r="G1103" s="66">
        <f t="shared" si="33"/>
        <v>0</v>
      </c>
      <c r="I1103" s="67">
        <v>0</v>
      </c>
      <c r="J1103" s="68">
        <f t="shared" si="32"/>
        <v>0</v>
      </c>
      <c r="K1103" s="64"/>
      <c r="L1103" s="64">
        <v>0</v>
      </c>
    </row>
    <row r="1104" spans="1:12" hidden="1" outlineLevel="2">
      <c r="A1104" s="30">
        <v>2710010530</v>
      </c>
      <c r="B1104" s="44" t="s">
        <v>1301</v>
      </c>
      <c r="C1104" s="69">
        <v>0</v>
      </c>
      <c r="D1104" s="78"/>
      <c r="E1104" s="69"/>
      <c r="G1104" s="69">
        <f t="shared" si="33"/>
        <v>0</v>
      </c>
      <c r="I1104" s="67">
        <v>0</v>
      </c>
      <c r="J1104" s="68">
        <f t="shared" si="32"/>
        <v>0</v>
      </c>
      <c r="K1104" s="64"/>
      <c r="L1104" s="64" t="s">
        <v>5618</v>
      </c>
    </row>
    <row r="1105" spans="1:12" hidden="1" outlineLevel="2">
      <c r="A1105" s="30">
        <v>2710010535</v>
      </c>
      <c r="B1105" s="44" t="s">
        <v>1302</v>
      </c>
      <c r="C1105" s="69">
        <v>0</v>
      </c>
      <c r="D1105" s="78"/>
      <c r="E1105" s="69"/>
      <c r="G1105" s="69">
        <f t="shared" si="33"/>
        <v>0</v>
      </c>
      <c r="I1105" s="67">
        <v>0</v>
      </c>
      <c r="J1105" s="68">
        <f t="shared" si="32"/>
        <v>0</v>
      </c>
      <c r="K1105" s="64"/>
      <c r="L1105" s="64" t="s">
        <v>431</v>
      </c>
    </row>
    <row r="1106" spans="1:12" outlineLevel="1" collapsed="1">
      <c r="A1106" s="65" t="s">
        <v>432</v>
      </c>
      <c r="B1106" s="34" t="s">
        <v>5670</v>
      </c>
      <c r="C1106" s="66">
        <f>SUM(C1107:C1108)</f>
        <v>0</v>
      </c>
      <c r="D1106" s="78"/>
      <c r="E1106" s="66"/>
      <c r="G1106" s="66">
        <f t="shared" si="33"/>
        <v>0</v>
      </c>
      <c r="I1106" s="67">
        <v>0</v>
      </c>
      <c r="J1106" s="68">
        <f t="shared" si="32"/>
        <v>0</v>
      </c>
      <c r="K1106" s="64"/>
      <c r="L1106" s="64">
        <v>0</v>
      </c>
    </row>
    <row r="1107" spans="1:12" hidden="1" outlineLevel="2">
      <c r="A1107" s="30">
        <v>2710010540</v>
      </c>
      <c r="B1107" s="44" t="s">
        <v>1303</v>
      </c>
      <c r="C1107" s="69">
        <v>0</v>
      </c>
      <c r="D1107" s="78"/>
      <c r="E1107" s="69"/>
      <c r="G1107" s="69">
        <f t="shared" si="33"/>
        <v>0</v>
      </c>
      <c r="I1107" s="67">
        <v>0</v>
      </c>
      <c r="J1107" s="68">
        <f t="shared" si="32"/>
        <v>0</v>
      </c>
      <c r="K1107" s="64"/>
      <c r="L1107" s="64" t="s">
        <v>432</v>
      </c>
    </row>
    <row r="1108" spans="1:12" hidden="1" outlineLevel="2">
      <c r="A1108" s="30">
        <v>2710010545</v>
      </c>
      <c r="B1108" s="44" t="s">
        <v>1304</v>
      </c>
      <c r="C1108" s="69">
        <v>0</v>
      </c>
      <c r="D1108" s="78"/>
      <c r="E1108" s="69"/>
      <c r="G1108" s="69">
        <f t="shared" si="33"/>
        <v>0</v>
      </c>
      <c r="I1108" s="67">
        <v>0</v>
      </c>
      <c r="J1108" s="68">
        <f t="shared" si="32"/>
        <v>0</v>
      </c>
      <c r="K1108" s="64"/>
      <c r="L1108" s="64" t="s">
        <v>432</v>
      </c>
    </row>
    <row r="1109" spans="1:12" outlineLevel="1" collapsed="1">
      <c r="A1109" s="30"/>
      <c r="B1109" s="50"/>
      <c r="D1109" s="78"/>
      <c r="I1109" s="67"/>
      <c r="J1109" s="68"/>
      <c r="K1109" s="64"/>
      <c r="L1109" s="64"/>
    </row>
    <row r="1110" spans="1:12" s="72" customFormat="1">
      <c r="A1110" s="31" t="s">
        <v>1</v>
      </c>
      <c r="B1110" s="31"/>
      <c r="C1110" s="70">
        <f>C898+C902+C904+C906+C908+C910+C916+C923+C925+C927+C930+C932+C934+C936+C941+C947+C949+C952+C955+C957+C959+C961+C968+C977+C985+C1047+C1049+C1056+C1058+C1060+C1062+C1064+C1070+C1072+C1074+C1076+C1078+C1084+C1091+C1094+C1096+C1098+C1100+C1103+C1106</f>
        <v>198419284.39999884</v>
      </c>
      <c r="D1110" s="70">
        <f>D898+D910+D916+D923+D925+D927+D930+D932+D934+D936+D941+D947+D949+D952+D955+D961+D968+D977+D985+D1056+D1058+D1060+D1062+D1064+D1070+D1076+D1078+D1084+D1091+D1094+D1096+D1098+D1100+D1103+D1106</f>
        <v>0</v>
      </c>
      <c r="E1110" s="70">
        <f>E898+E910+E916+E923+E925+E927+E930+E932+E934+E936+E941+E947+E949+E952+E955+E961+E968+E977+E985+E1047+E1049+E1056+E1058+E1060+E1062+E1064+E1070+E1072+E1074+E1076+E1078+E1084+E1091+E1094+E1096+E1098+E1100+E1103+E1106</f>
        <v>-59632.91</v>
      </c>
      <c r="F1110" s="71"/>
      <c r="G1110" s="70">
        <f t="shared" si="33"/>
        <v>198359651.48999885</v>
      </c>
      <c r="I1110" s="67"/>
      <c r="J1110" s="68"/>
      <c r="K1110" s="64"/>
      <c r="L1110" s="64">
        <v>0</v>
      </c>
    </row>
    <row r="1111" spans="1:12" outlineLevel="1">
      <c r="A1111" s="65" t="s">
        <v>433</v>
      </c>
      <c r="B1111" s="34" t="s">
        <v>5671</v>
      </c>
      <c r="C1111" s="66">
        <f>SUM(C1112:C1113)</f>
        <v>0</v>
      </c>
      <c r="D1111" s="78"/>
      <c r="E1111" s="66"/>
      <c r="G1111" s="66">
        <f t="shared" si="33"/>
        <v>0</v>
      </c>
      <c r="I1111" s="67">
        <v>0</v>
      </c>
      <c r="J1111" s="68">
        <f t="shared" ref="J1111:J1174" si="34">I1111-G1111</f>
        <v>0</v>
      </c>
      <c r="K1111" s="64"/>
      <c r="L1111" s="64">
        <v>0</v>
      </c>
    </row>
    <row r="1112" spans="1:12" hidden="1" outlineLevel="2">
      <c r="A1112" s="30">
        <v>2411010000</v>
      </c>
      <c r="B1112" s="44" t="s">
        <v>1305</v>
      </c>
      <c r="C1112" s="69">
        <v>0</v>
      </c>
      <c r="D1112" s="78"/>
      <c r="E1112" s="69"/>
      <c r="G1112" s="69">
        <f t="shared" si="33"/>
        <v>0</v>
      </c>
      <c r="I1112" s="67">
        <v>0</v>
      </c>
      <c r="J1112" s="68">
        <f t="shared" si="34"/>
        <v>0</v>
      </c>
      <c r="K1112" s="64"/>
      <c r="L1112" s="64" t="s">
        <v>433</v>
      </c>
    </row>
    <row r="1113" spans="1:12" hidden="1" outlineLevel="2">
      <c r="A1113" s="30">
        <v>2411990000</v>
      </c>
      <c r="B1113" s="44" t="s">
        <v>1306</v>
      </c>
      <c r="C1113" s="69">
        <v>0</v>
      </c>
      <c r="D1113" s="78"/>
      <c r="E1113" s="69"/>
      <c r="G1113" s="69">
        <f t="shared" si="33"/>
        <v>0</v>
      </c>
      <c r="I1113" s="67">
        <v>0</v>
      </c>
      <c r="J1113" s="68">
        <f t="shared" si="34"/>
        <v>0</v>
      </c>
      <c r="K1113" s="64"/>
      <c r="L1113" s="64" t="s">
        <v>433</v>
      </c>
    </row>
    <row r="1114" spans="1:12" outlineLevel="1" collapsed="1">
      <c r="A1114" s="65" t="s">
        <v>434</v>
      </c>
      <c r="B1114" s="34" t="s">
        <v>5672</v>
      </c>
      <c r="C1114" s="66">
        <f>SUM(C1115)</f>
        <v>44251.55</v>
      </c>
      <c r="D1114" s="78"/>
      <c r="E1114" s="66"/>
      <c r="G1114" s="66">
        <f t="shared" si="33"/>
        <v>44251.55</v>
      </c>
      <c r="I1114" s="67">
        <v>44251.55</v>
      </c>
      <c r="J1114" s="68">
        <f t="shared" si="34"/>
        <v>0</v>
      </c>
      <c r="K1114" s="64"/>
      <c r="L1114" s="64">
        <v>0</v>
      </c>
    </row>
    <row r="1115" spans="1:12" hidden="1" outlineLevel="2">
      <c r="A1115" s="30">
        <v>2412010000</v>
      </c>
      <c r="B1115" s="44" t="s">
        <v>1307</v>
      </c>
      <c r="C1115" s="69">
        <v>44251.55</v>
      </c>
      <c r="D1115" s="78"/>
      <c r="E1115" s="69"/>
      <c r="G1115" s="69">
        <f t="shared" si="33"/>
        <v>44251.55</v>
      </c>
      <c r="I1115" s="67">
        <v>0</v>
      </c>
      <c r="J1115" s="68">
        <f t="shared" si="34"/>
        <v>-44251.55</v>
      </c>
      <c r="K1115" s="64"/>
      <c r="L1115" s="64" t="s">
        <v>434</v>
      </c>
    </row>
    <row r="1116" spans="1:12" outlineLevel="1" collapsed="1">
      <c r="A1116" s="65" t="s">
        <v>435</v>
      </c>
      <c r="B1116" s="34" t="s">
        <v>5673</v>
      </c>
      <c r="C1116" s="66">
        <f>SUM(C1117)</f>
        <v>634.5</v>
      </c>
      <c r="D1116" s="78"/>
      <c r="E1116" s="66"/>
      <c r="G1116" s="66">
        <f t="shared" si="33"/>
        <v>634.5</v>
      </c>
      <c r="I1116" s="67">
        <v>634.5</v>
      </c>
      <c r="J1116" s="68">
        <f t="shared" si="34"/>
        <v>0</v>
      </c>
      <c r="K1116" s="64"/>
      <c r="L1116" s="64">
        <v>0</v>
      </c>
    </row>
    <row r="1117" spans="1:12" hidden="1" outlineLevel="2">
      <c r="A1117" s="81">
        <v>2412020000</v>
      </c>
      <c r="B1117" s="82" t="s">
        <v>1308</v>
      </c>
      <c r="C1117" s="69">
        <v>634.5</v>
      </c>
      <c r="D1117" s="78"/>
      <c r="E1117" s="69"/>
      <c r="G1117" s="69">
        <f t="shared" si="33"/>
        <v>634.5</v>
      </c>
      <c r="I1117" s="67">
        <v>0</v>
      </c>
      <c r="J1117" s="68">
        <f t="shared" si="34"/>
        <v>-634.5</v>
      </c>
      <c r="K1117" s="64"/>
      <c r="L1117" s="64" t="s">
        <v>435</v>
      </c>
    </row>
    <row r="1118" spans="1:12" outlineLevel="1" collapsed="1">
      <c r="A1118" s="65" t="s">
        <v>436</v>
      </c>
      <c r="B1118" s="34" t="s">
        <v>5674</v>
      </c>
      <c r="C1118" s="66">
        <f>SUM(C1119:C1120)</f>
        <v>0</v>
      </c>
      <c r="D1118" s="78"/>
      <c r="E1118" s="66"/>
      <c r="G1118" s="66">
        <f t="shared" si="33"/>
        <v>0</v>
      </c>
      <c r="I1118" s="67">
        <v>0</v>
      </c>
      <c r="J1118" s="68">
        <f t="shared" si="34"/>
        <v>0</v>
      </c>
      <c r="K1118" s="64"/>
      <c r="L1118" s="64">
        <v>0</v>
      </c>
    </row>
    <row r="1119" spans="1:12" hidden="1" outlineLevel="2">
      <c r="A1119" s="81">
        <v>2412030000</v>
      </c>
      <c r="B1119" s="82" t="s">
        <v>1309</v>
      </c>
      <c r="C1119" s="69">
        <v>0</v>
      </c>
      <c r="D1119" s="78"/>
      <c r="E1119" s="69"/>
      <c r="G1119" s="69">
        <f t="shared" si="33"/>
        <v>0</v>
      </c>
      <c r="I1119" s="67">
        <v>0</v>
      </c>
      <c r="J1119" s="68">
        <f t="shared" si="34"/>
        <v>0</v>
      </c>
      <c r="K1119" s="64"/>
      <c r="L1119" s="64" t="s">
        <v>436</v>
      </c>
    </row>
    <row r="1120" spans="1:12" hidden="1" outlineLevel="2">
      <c r="A1120" s="81">
        <v>2412090000</v>
      </c>
      <c r="B1120" s="82" t="s">
        <v>1310</v>
      </c>
      <c r="C1120" s="69">
        <v>0</v>
      </c>
      <c r="D1120" s="78"/>
      <c r="E1120" s="69"/>
      <c r="G1120" s="69">
        <f t="shared" si="33"/>
        <v>0</v>
      </c>
      <c r="I1120" s="67">
        <v>0</v>
      </c>
      <c r="J1120" s="68">
        <f t="shared" si="34"/>
        <v>0</v>
      </c>
      <c r="K1120" s="64"/>
      <c r="L1120" s="64" t="s">
        <v>436</v>
      </c>
    </row>
    <row r="1121" spans="1:12" outlineLevel="1" collapsed="1">
      <c r="A1121" s="65" t="s">
        <v>437</v>
      </c>
      <c r="B1121" s="34" t="s">
        <v>5675</v>
      </c>
      <c r="C1121" s="66">
        <f>SUM(C1122)</f>
        <v>0</v>
      </c>
      <c r="D1121" s="78"/>
      <c r="E1121" s="66"/>
      <c r="G1121" s="66">
        <f t="shared" si="33"/>
        <v>0</v>
      </c>
      <c r="I1121" s="67">
        <v>0</v>
      </c>
      <c r="J1121" s="68">
        <f t="shared" si="34"/>
        <v>0</v>
      </c>
      <c r="K1121" s="64"/>
      <c r="L1121" s="64">
        <v>0</v>
      </c>
    </row>
    <row r="1122" spans="1:12" hidden="1" outlineLevel="2">
      <c r="A1122" s="81">
        <v>2417010000</v>
      </c>
      <c r="B1122" s="82" t="s">
        <v>1311</v>
      </c>
      <c r="C1122" s="69">
        <v>0</v>
      </c>
      <c r="D1122" s="78"/>
      <c r="E1122" s="69"/>
      <c r="G1122" s="69">
        <f t="shared" si="33"/>
        <v>0</v>
      </c>
      <c r="I1122" s="67">
        <v>0</v>
      </c>
      <c r="J1122" s="68">
        <f t="shared" si="34"/>
        <v>0</v>
      </c>
      <c r="K1122" s="64"/>
      <c r="L1122" s="64" t="s">
        <v>437</v>
      </c>
    </row>
    <row r="1123" spans="1:12" outlineLevel="1" collapsed="1">
      <c r="A1123" s="65" t="s">
        <v>438</v>
      </c>
      <c r="B1123" s="34" t="s">
        <v>5676</v>
      </c>
      <c r="C1123" s="66">
        <f>SUM(C1124)</f>
        <v>0</v>
      </c>
      <c r="D1123" s="78"/>
      <c r="E1123" s="66"/>
      <c r="G1123" s="66">
        <f t="shared" si="33"/>
        <v>0</v>
      </c>
      <c r="I1123" s="67">
        <v>0</v>
      </c>
      <c r="J1123" s="68">
        <f t="shared" si="34"/>
        <v>0</v>
      </c>
      <c r="K1123" s="64"/>
      <c r="L1123" s="64">
        <v>0</v>
      </c>
    </row>
    <row r="1124" spans="1:12" hidden="1" outlineLevel="2">
      <c r="A1124" s="81">
        <v>2415010000</v>
      </c>
      <c r="B1124" s="82" t="s">
        <v>1312</v>
      </c>
      <c r="C1124" s="69">
        <v>0</v>
      </c>
      <c r="D1124" s="78"/>
      <c r="E1124" s="69"/>
      <c r="G1124" s="69">
        <f t="shared" ref="G1124:G1187" si="35">C1124+E1124</f>
        <v>0</v>
      </c>
      <c r="I1124" s="67">
        <v>0</v>
      </c>
      <c r="J1124" s="68">
        <f t="shared" si="34"/>
        <v>0</v>
      </c>
      <c r="K1124" s="64"/>
      <c r="L1124" s="64" t="s">
        <v>438</v>
      </c>
    </row>
    <row r="1125" spans="1:12" outlineLevel="1" collapsed="1">
      <c r="A1125" s="65" t="s">
        <v>439</v>
      </c>
      <c r="B1125" s="34" t="s">
        <v>5677</v>
      </c>
      <c r="C1125" s="66">
        <f>SUM(C1126:C1136)</f>
        <v>0</v>
      </c>
      <c r="D1125" s="78"/>
      <c r="E1125" s="66"/>
      <c r="G1125" s="66">
        <f t="shared" si="35"/>
        <v>0</v>
      </c>
      <c r="I1125" s="67">
        <v>0</v>
      </c>
      <c r="J1125" s="68">
        <f t="shared" si="34"/>
        <v>0</v>
      </c>
      <c r="K1125" s="64"/>
      <c r="L1125" s="64">
        <v>0</v>
      </c>
    </row>
    <row r="1126" spans="1:12" hidden="1" outlineLevel="2">
      <c r="A1126" s="81">
        <v>2431000001</v>
      </c>
      <c r="B1126" s="82" t="s">
        <v>1313</v>
      </c>
      <c r="C1126" s="69">
        <v>0</v>
      </c>
      <c r="D1126" s="78"/>
      <c r="E1126" s="69"/>
      <c r="G1126" s="69">
        <f t="shared" si="35"/>
        <v>0</v>
      </c>
      <c r="I1126" s="67">
        <v>0</v>
      </c>
      <c r="J1126" s="68">
        <f t="shared" si="34"/>
        <v>0</v>
      </c>
      <c r="K1126" s="64"/>
      <c r="L1126" s="64" t="s">
        <v>439</v>
      </c>
    </row>
    <row r="1127" spans="1:12" hidden="1" outlineLevel="2">
      <c r="A1127" s="81">
        <v>2431101000</v>
      </c>
      <c r="B1127" s="82" t="s">
        <v>1314</v>
      </c>
      <c r="C1127" s="69">
        <v>0</v>
      </c>
      <c r="D1127" s="78"/>
      <c r="E1127" s="69"/>
      <c r="G1127" s="69">
        <f t="shared" si="35"/>
        <v>0</v>
      </c>
      <c r="I1127" s="67">
        <v>0</v>
      </c>
      <c r="J1127" s="68">
        <f t="shared" si="34"/>
        <v>0</v>
      </c>
      <c r="K1127" s="64"/>
      <c r="L1127" s="64" t="s">
        <v>439</v>
      </c>
    </row>
    <row r="1128" spans="1:12" hidden="1" outlineLevel="2">
      <c r="A1128" s="81">
        <v>2431102000</v>
      </c>
      <c r="B1128" s="82" t="s">
        <v>1315</v>
      </c>
      <c r="C1128" s="69">
        <v>0</v>
      </c>
      <c r="D1128" s="78"/>
      <c r="E1128" s="69"/>
      <c r="G1128" s="69">
        <f t="shared" si="35"/>
        <v>0</v>
      </c>
      <c r="I1128" s="67">
        <v>0</v>
      </c>
      <c r="J1128" s="68">
        <f t="shared" si="34"/>
        <v>0</v>
      </c>
      <c r="K1128" s="64"/>
      <c r="L1128" s="64" t="s">
        <v>439</v>
      </c>
    </row>
    <row r="1129" spans="1:12" hidden="1" outlineLevel="2">
      <c r="A1129" s="81">
        <v>2431103000</v>
      </c>
      <c r="B1129" s="82" t="s">
        <v>1316</v>
      </c>
      <c r="C1129" s="69">
        <v>0</v>
      </c>
      <c r="D1129" s="78"/>
      <c r="E1129" s="69"/>
      <c r="G1129" s="69">
        <f t="shared" si="35"/>
        <v>0</v>
      </c>
      <c r="I1129" s="67">
        <v>0</v>
      </c>
      <c r="J1129" s="68">
        <f t="shared" si="34"/>
        <v>0</v>
      </c>
      <c r="K1129" s="64"/>
      <c r="L1129" s="64" t="s">
        <v>439</v>
      </c>
    </row>
    <row r="1130" spans="1:12" hidden="1" outlineLevel="2">
      <c r="A1130" s="81">
        <v>2431201000</v>
      </c>
      <c r="B1130" s="82" t="s">
        <v>1317</v>
      </c>
      <c r="C1130" s="69">
        <v>0</v>
      </c>
      <c r="D1130" s="78"/>
      <c r="E1130" s="69"/>
      <c r="G1130" s="69">
        <f t="shared" si="35"/>
        <v>0</v>
      </c>
      <c r="I1130" s="67">
        <v>0</v>
      </c>
      <c r="J1130" s="68">
        <f t="shared" si="34"/>
        <v>0</v>
      </c>
      <c r="K1130" s="64"/>
      <c r="L1130" s="64" t="s">
        <v>439</v>
      </c>
    </row>
    <row r="1131" spans="1:12" hidden="1" outlineLevel="2">
      <c r="A1131" s="81">
        <v>2431202000</v>
      </c>
      <c r="B1131" s="82" t="s">
        <v>1318</v>
      </c>
      <c r="C1131" s="69">
        <v>0</v>
      </c>
      <c r="D1131" s="78"/>
      <c r="E1131" s="69"/>
      <c r="G1131" s="69">
        <f t="shared" si="35"/>
        <v>0</v>
      </c>
      <c r="I1131" s="67">
        <v>0</v>
      </c>
      <c r="J1131" s="68">
        <f t="shared" si="34"/>
        <v>0</v>
      </c>
      <c r="K1131" s="64"/>
      <c r="L1131" s="64" t="s">
        <v>439</v>
      </c>
    </row>
    <row r="1132" spans="1:12" hidden="1" outlineLevel="2">
      <c r="A1132" s="81">
        <v>2431203000</v>
      </c>
      <c r="B1132" s="82" t="s">
        <v>1319</v>
      </c>
      <c r="C1132" s="69">
        <v>0</v>
      </c>
      <c r="D1132" s="78"/>
      <c r="E1132" s="69"/>
      <c r="G1132" s="69">
        <f t="shared" si="35"/>
        <v>0</v>
      </c>
      <c r="I1132" s="67">
        <v>0</v>
      </c>
      <c r="J1132" s="68">
        <f t="shared" si="34"/>
        <v>0</v>
      </c>
      <c r="K1132" s="64"/>
      <c r="L1132" s="64" t="s">
        <v>439</v>
      </c>
    </row>
    <row r="1133" spans="1:12" hidden="1" outlineLevel="2">
      <c r="A1133" s="81">
        <v>2431301000</v>
      </c>
      <c r="B1133" s="82" t="s">
        <v>1320</v>
      </c>
      <c r="C1133" s="69">
        <v>0</v>
      </c>
      <c r="D1133" s="78"/>
      <c r="E1133" s="69"/>
      <c r="G1133" s="69">
        <f t="shared" si="35"/>
        <v>0</v>
      </c>
      <c r="I1133" s="67">
        <v>0</v>
      </c>
      <c r="J1133" s="68">
        <f t="shared" si="34"/>
        <v>0</v>
      </c>
      <c r="K1133" s="64"/>
      <c r="L1133" s="64" t="s">
        <v>439</v>
      </c>
    </row>
    <row r="1134" spans="1:12" hidden="1" outlineLevel="2">
      <c r="A1134" s="81">
        <v>2431302000</v>
      </c>
      <c r="B1134" s="82" t="s">
        <v>1321</v>
      </c>
      <c r="C1134" s="69">
        <v>0</v>
      </c>
      <c r="D1134" s="78"/>
      <c r="E1134" s="69"/>
      <c r="G1134" s="69">
        <f t="shared" si="35"/>
        <v>0</v>
      </c>
      <c r="I1134" s="67">
        <v>0</v>
      </c>
      <c r="J1134" s="68">
        <f t="shared" si="34"/>
        <v>0</v>
      </c>
      <c r="K1134" s="64"/>
      <c r="L1134" s="64" t="s">
        <v>439</v>
      </c>
    </row>
    <row r="1135" spans="1:12" hidden="1" outlineLevel="2">
      <c r="A1135" s="81">
        <v>2431303000</v>
      </c>
      <c r="B1135" s="82" t="s">
        <v>1322</v>
      </c>
      <c r="C1135" s="69">
        <v>0</v>
      </c>
      <c r="D1135" s="78"/>
      <c r="E1135" s="69"/>
      <c r="G1135" s="69">
        <f t="shared" si="35"/>
        <v>0</v>
      </c>
      <c r="I1135" s="67">
        <v>0</v>
      </c>
      <c r="J1135" s="68">
        <f t="shared" si="34"/>
        <v>0</v>
      </c>
      <c r="K1135" s="64"/>
      <c r="L1135" s="64" t="s">
        <v>439</v>
      </c>
    </row>
    <row r="1136" spans="1:12" hidden="1" outlineLevel="2">
      <c r="A1136" s="81">
        <v>2431999999</v>
      </c>
      <c r="B1136" s="82" t="s">
        <v>1323</v>
      </c>
      <c r="C1136" s="69">
        <v>0</v>
      </c>
      <c r="D1136" s="78"/>
      <c r="E1136" s="69"/>
      <c r="G1136" s="69">
        <f t="shared" si="35"/>
        <v>0</v>
      </c>
      <c r="I1136" s="67">
        <v>0</v>
      </c>
      <c r="J1136" s="68">
        <f t="shared" si="34"/>
        <v>0</v>
      </c>
      <c r="K1136" s="64"/>
      <c r="L1136" s="64" t="s">
        <v>439</v>
      </c>
    </row>
    <row r="1137" spans="1:13" outlineLevel="1" collapsed="1">
      <c r="A1137" s="65" t="s">
        <v>440</v>
      </c>
      <c r="B1137" s="34" t="s">
        <v>5678</v>
      </c>
      <c r="C1137" s="66">
        <f>SUM(C1138:C1177)</f>
        <v>0</v>
      </c>
      <c r="D1137" s="78"/>
      <c r="E1137" s="66"/>
      <c r="G1137" s="66">
        <f t="shared" si="35"/>
        <v>0</v>
      </c>
      <c r="I1137" s="67">
        <v>0</v>
      </c>
      <c r="J1137" s="68">
        <f t="shared" si="34"/>
        <v>0</v>
      </c>
      <c r="K1137" s="64"/>
      <c r="L1137" s="64">
        <v>0</v>
      </c>
      <c r="M1137" s="99"/>
    </row>
    <row r="1138" spans="1:13" hidden="1" outlineLevel="2">
      <c r="A1138" s="81">
        <v>2432000001</v>
      </c>
      <c r="B1138" s="82" t="s">
        <v>1324</v>
      </c>
      <c r="C1138" s="69">
        <v>0</v>
      </c>
      <c r="D1138" s="78"/>
      <c r="E1138" s="69"/>
      <c r="G1138" s="69">
        <f t="shared" si="35"/>
        <v>0</v>
      </c>
      <c r="I1138" s="67">
        <v>0</v>
      </c>
      <c r="J1138" s="68">
        <f t="shared" si="34"/>
        <v>0</v>
      </c>
      <c r="K1138" s="64"/>
      <c r="L1138" s="64" t="s">
        <v>440</v>
      </c>
    </row>
    <row r="1139" spans="1:13" hidden="1" outlineLevel="2">
      <c r="A1139" s="81">
        <v>2432000002</v>
      </c>
      <c r="B1139" s="82" t="s">
        <v>1325</v>
      </c>
      <c r="C1139" s="69">
        <v>0</v>
      </c>
      <c r="D1139" s="78"/>
      <c r="E1139" s="69"/>
      <c r="G1139" s="69">
        <f t="shared" si="35"/>
        <v>0</v>
      </c>
      <c r="I1139" s="67">
        <v>0</v>
      </c>
      <c r="J1139" s="68">
        <f t="shared" si="34"/>
        <v>0</v>
      </c>
      <c r="K1139" s="64"/>
      <c r="L1139" s="64" t="s">
        <v>440</v>
      </c>
    </row>
    <row r="1140" spans="1:13" hidden="1" outlineLevel="2">
      <c r="A1140" s="81">
        <v>2432000003</v>
      </c>
      <c r="B1140" s="82" t="s">
        <v>1326</v>
      </c>
      <c r="C1140" s="75">
        <v>0</v>
      </c>
      <c r="D1140" s="78"/>
      <c r="E1140" s="69"/>
      <c r="G1140" s="69">
        <f t="shared" si="35"/>
        <v>0</v>
      </c>
      <c r="I1140" s="67">
        <v>0</v>
      </c>
      <c r="J1140" s="68">
        <f t="shared" si="34"/>
        <v>0</v>
      </c>
      <c r="K1140" s="64"/>
      <c r="L1140" s="64" t="s">
        <v>440</v>
      </c>
    </row>
    <row r="1141" spans="1:13" hidden="1" outlineLevel="2">
      <c r="A1141" s="81">
        <v>2432111000</v>
      </c>
      <c r="B1141" s="82" t="s">
        <v>1327</v>
      </c>
      <c r="C1141" s="69">
        <v>0</v>
      </c>
      <c r="D1141" s="78"/>
      <c r="E1141" s="69"/>
      <c r="G1141" s="69">
        <f t="shared" si="35"/>
        <v>0</v>
      </c>
      <c r="I1141" s="67">
        <v>0</v>
      </c>
      <c r="J1141" s="68">
        <f t="shared" si="34"/>
        <v>0</v>
      </c>
      <c r="K1141" s="64"/>
      <c r="L1141" s="64" t="s">
        <v>440</v>
      </c>
    </row>
    <row r="1142" spans="1:13" hidden="1" outlineLevel="2">
      <c r="A1142" s="81">
        <v>2432112000</v>
      </c>
      <c r="B1142" s="82" t="s">
        <v>1328</v>
      </c>
      <c r="C1142" s="69">
        <v>0</v>
      </c>
      <c r="D1142" s="78"/>
      <c r="E1142" s="69"/>
      <c r="G1142" s="69">
        <f t="shared" si="35"/>
        <v>0</v>
      </c>
      <c r="I1142" s="67">
        <v>0</v>
      </c>
      <c r="J1142" s="68">
        <f t="shared" si="34"/>
        <v>0</v>
      </c>
      <c r="K1142" s="64"/>
      <c r="L1142" s="64" t="s">
        <v>440</v>
      </c>
    </row>
    <row r="1143" spans="1:13" hidden="1" outlineLevel="2">
      <c r="A1143" s="81">
        <v>2432113000</v>
      </c>
      <c r="B1143" s="82" t="s">
        <v>1329</v>
      </c>
      <c r="C1143" s="69">
        <v>0</v>
      </c>
      <c r="D1143" s="78"/>
      <c r="E1143" s="69"/>
      <c r="G1143" s="69">
        <f t="shared" si="35"/>
        <v>0</v>
      </c>
      <c r="I1143" s="67">
        <v>0</v>
      </c>
      <c r="J1143" s="68">
        <f t="shared" si="34"/>
        <v>0</v>
      </c>
      <c r="K1143" s="64"/>
      <c r="L1143" s="64" t="s">
        <v>440</v>
      </c>
    </row>
    <row r="1144" spans="1:13" hidden="1" outlineLevel="2">
      <c r="A1144" s="81">
        <v>2432121000</v>
      </c>
      <c r="B1144" s="82" t="s">
        <v>1330</v>
      </c>
      <c r="C1144" s="69">
        <v>0</v>
      </c>
      <c r="D1144" s="78"/>
      <c r="E1144" s="69"/>
      <c r="G1144" s="69">
        <f t="shared" si="35"/>
        <v>0</v>
      </c>
      <c r="I1144" s="67">
        <v>0</v>
      </c>
      <c r="J1144" s="68">
        <f t="shared" si="34"/>
        <v>0</v>
      </c>
      <c r="K1144" s="64"/>
      <c r="L1144" s="64" t="s">
        <v>440</v>
      </c>
    </row>
    <row r="1145" spans="1:13" hidden="1" outlineLevel="2">
      <c r="A1145" s="81">
        <v>2432122000</v>
      </c>
      <c r="B1145" s="82" t="s">
        <v>1331</v>
      </c>
      <c r="C1145" s="69">
        <v>0</v>
      </c>
      <c r="D1145" s="78"/>
      <c r="E1145" s="69"/>
      <c r="G1145" s="69">
        <f t="shared" si="35"/>
        <v>0</v>
      </c>
      <c r="I1145" s="67">
        <v>0</v>
      </c>
      <c r="J1145" s="68">
        <f t="shared" si="34"/>
        <v>0</v>
      </c>
      <c r="K1145" s="64"/>
      <c r="L1145" s="64" t="s">
        <v>440</v>
      </c>
    </row>
    <row r="1146" spans="1:13" hidden="1" outlineLevel="2">
      <c r="A1146" s="81">
        <v>2432123000</v>
      </c>
      <c r="B1146" s="82" t="s">
        <v>1332</v>
      </c>
      <c r="C1146" s="69">
        <v>0</v>
      </c>
      <c r="D1146" s="78"/>
      <c r="E1146" s="69"/>
      <c r="G1146" s="69">
        <f t="shared" si="35"/>
        <v>0</v>
      </c>
      <c r="I1146" s="67">
        <v>0</v>
      </c>
      <c r="J1146" s="68">
        <f t="shared" si="34"/>
        <v>0</v>
      </c>
      <c r="K1146" s="64"/>
      <c r="L1146" s="64" t="s">
        <v>440</v>
      </c>
    </row>
    <row r="1147" spans="1:13" hidden="1" outlineLevel="2">
      <c r="A1147" s="81">
        <v>2432131000</v>
      </c>
      <c r="B1147" s="82" t="s">
        <v>1333</v>
      </c>
      <c r="C1147" s="69">
        <v>0</v>
      </c>
      <c r="D1147" s="78"/>
      <c r="E1147" s="69"/>
      <c r="G1147" s="69">
        <f t="shared" si="35"/>
        <v>0</v>
      </c>
      <c r="I1147" s="67">
        <v>0</v>
      </c>
      <c r="J1147" s="68">
        <f t="shared" si="34"/>
        <v>0</v>
      </c>
      <c r="K1147" s="64"/>
      <c r="L1147" s="64" t="s">
        <v>440</v>
      </c>
    </row>
    <row r="1148" spans="1:13" hidden="1" outlineLevel="2">
      <c r="A1148" s="81">
        <v>2432132000</v>
      </c>
      <c r="B1148" s="82" t="s">
        <v>1334</v>
      </c>
      <c r="C1148" s="69">
        <v>0</v>
      </c>
      <c r="D1148" s="78"/>
      <c r="E1148" s="69"/>
      <c r="G1148" s="69">
        <f t="shared" si="35"/>
        <v>0</v>
      </c>
      <c r="I1148" s="67">
        <v>0</v>
      </c>
      <c r="J1148" s="68">
        <f t="shared" si="34"/>
        <v>0</v>
      </c>
      <c r="K1148" s="64"/>
      <c r="L1148" s="64" t="s">
        <v>440</v>
      </c>
    </row>
    <row r="1149" spans="1:13" hidden="1" outlineLevel="2">
      <c r="A1149" s="81">
        <v>2432133000</v>
      </c>
      <c r="B1149" s="82" t="s">
        <v>1335</v>
      </c>
      <c r="C1149" s="69">
        <v>0</v>
      </c>
      <c r="D1149" s="78"/>
      <c r="E1149" s="69"/>
      <c r="G1149" s="69">
        <f t="shared" si="35"/>
        <v>0</v>
      </c>
      <c r="I1149" s="67">
        <v>0</v>
      </c>
      <c r="J1149" s="68">
        <f t="shared" si="34"/>
        <v>0</v>
      </c>
      <c r="K1149" s="64"/>
      <c r="L1149" s="64" t="s">
        <v>440</v>
      </c>
    </row>
    <row r="1150" spans="1:13" hidden="1" outlineLevel="2">
      <c r="A1150" s="81">
        <v>2432141000</v>
      </c>
      <c r="B1150" s="82" t="s">
        <v>1336</v>
      </c>
      <c r="C1150" s="69">
        <v>0</v>
      </c>
      <c r="D1150" s="78"/>
      <c r="E1150" s="69"/>
      <c r="G1150" s="69">
        <f t="shared" si="35"/>
        <v>0</v>
      </c>
      <c r="I1150" s="67">
        <v>0</v>
      </c>
      <c r="J1150" s="68">
        <f t="shared" si="34"/>
        <v>0</v>
      </c>
      <c r="K1150" s="64"/>
      <c r="L1150" s="64" t="s">
        <v>440</v>
      </c>
    </row>
    <row r="1151" spans="1:13" hidden="1" outlineLevel="2">
      <c r="A1151" s="81">
        <v>2432142000</v>
      </c>
      <c r="B1151" s="82" t="s">
        <v>1337</v>
      </c>
      <c r="C1151" s="69">
        <v>0</v>
      </c>
      <c r="D1151" s="78"/>
      <c r="E1151" s="69"/>
      <c r="G1151" s="69">
        <f t="shared" si="35"/>
        <v>0</v>
      </c>
      <c r="I1151" s="67">
        <v>0</v>
      </c>
      <c r="J1151" s="68">
        <f t="shared" si="34"/>
        <v>0</v>
      </c>
      <c r="K1151" s="64"/>
      <c r="L1151" s="64" t="s">
        <v>440</v>
      </c>
    </row>
    <row r="1152" spans="1:13" hidden="1" outlineLevel="2">
      <c r="A1152" s="81">
        <v>2432143000</v>
      </c>
      <c r="B1152" s="82" t="s">
        <v>1338</v>
      </c>
      <c r="C1152" s="69">
        <v>0</v>
      </c>
      <c r="D1152" s="78"/>
      <c r="E1152" s="69"/>
      <c r="G1152" s="69">
        <f t="shared" si="35"/>
        <v>0</v>
      </c>
      <c r="I1152" s="67">
        <v>0</v>
      </c>
      <c r="J1152" s="68">
        <f t="shared" si="34"/>
        <v>0</v>
      </c>
      <c r="K1152" s="64"/>
      <c r="L1152" s="64" t="s">
        <v>440</v>
      </c>
    </row>
    <row r="1153" spans="1:12" hidden="1" outlineLevel="2">
      <c r="A1153" s="81">
        <v>2432211000</v>
      </c>
      <c r="B1153" s="82" t="s">
        <v>1339</v>
      </c>
      <c r="C1153" s="69">
        <v>0</v>
      </c>
      <c r="D1153" s="78"/>
      <c r="E1153" s="69"/>
      <c r="G1153" s="69">
        <f t="shared" si="35"/>
        <v>0</v>
      </c>
      <c r="I1153" s="67">
        <v>0</v>
      </c>
      <c r="J1153" s="68">
        <f t="shared" si="34"/>
        <v>0</v>
      </c>
      <c r="K1153" s="64"/>
      <c r="L1153" s="64" t="s">
        <v>440</v>
      </c>
    </row>
    <row r="1154" spans="1:12" hidden="1" outlineLevel="2">
      <c r="A1154" s="81">
        <v>2432212000</v>
      </c>
      <c r="B1154" s="82" t="s">
        <v>1340</v>
      </c>
      <c r="C1154" s="69">
        <v>0</v>
      </c>
      <c r="D1154" s="78"/>
      <c r="E1154" s="69"/>
      <c r="G1154" s="69">
        <f t="shared" si="35"/>
        <v>0</v>
      </c>
      <c r="I1154" s="67">
        <v>0</v>
      </c>
      <c r="J1154" s="68">
        <f t="shared" si="34"/>
        <v>0</v>
      </c>
      <c r="K1154" s="64"/>
      <c r="L1154" s="64" t="s">
        <v>440</v>
      </c>
    </row>
    <row r="1155" spans="1:12" hidden="1" outlineLevel="2">
      <c r="A1155" s="81">
        <v>2432213000</v>
      </c>
      <c r="B1155" s="82" t="s">
        <v>1341</v>
      </c>
      <c r="C1155" s="69">
        <v>0</v>
      </c>
      <c r="D1155" s="78"/>
      <c r="E1155" s="69"/>
      <c r="G1155" s="69">
        <f t="shared" si="35"/>
        <v>0</v>
      </c>
      <c r="I1155" s="67">
        <v>0</v>
      </c>
      <c r="J1155" s="68">
        <f t="shared" si="34"/>
        <v>0</v>
      </c>
      <c r="K1155" s="64"/>
      <c r="L1155" s="64" t="s">
        <v>440</v>
      </c>
    </row>
    <row r="1156" spans="1:12" hidden="1" outlineLevel="2">
      <c r="A1156" s="81">
        <v>2432221000</v>
      </c>
      <c r="B1156" s="82" t="s">
        <v>1342</v>
      </c>
      <c r="C1156" s="69">
        <v>0</v>
      </c>
      <c r="D1156" s="78"/>
      <c r="E1156" s="69"/>
      <c r="G1156" s="69">
        <f t="shared" si="35"/>
        <v>0</v>
      </c>
      <c r="I1156" s="67">
        <v>0</v>
      </c>
      <c r="J1156" s="68">
        <f t="shared" si="34"/>
        <v>0</v>
      </c>
      <c r="K1156" s="64"/>
      <c r="L1156" s="64" t="s">
        <v>440</v>
      </c>
    </row>
    <row r="1157" spans="1:12" hidden="1" outlineLevel="2">
      <c r="A1157" s="81">
        <v>2432222000</v>
      </c>
      <c r="B1157" s="82" t="s">
        <v>1343</v>
      </c>
      <c r="C1157" s="69">
        <v>0</v>
      </c>
      <c r="D1157" s="78"/>
      <c r="E1157" s="69"/>
      <c r="G1157" s="69">
        <f t="shared" si="35"/>
        <v>0</v>
      </c>
      <c r="I1157" s="67">
        <v>0</v>
      </c>
      <c r="J1157" s="68">
        <f t="shared" si="34"/>
        <v>0</v>
      </c>
      <c r="K1157" s="64"/>
      <c r="L1157" s="64" t="s">
        <v>440</v>
      </c>
    </row>
    <row r="1158" spans="1:12" hidden="1" outlineLevel="2">
      <c r="A1158" s="81">
        <v>2432223000</v>
      </c>
      <c r="B1158" s="82" t="s">
        <v>1344</v>
      </c>
      <c r="C1158" s="69">
        <v>0</v>
      </c>
      <c r="D1158" s="78"/>
      <c r="E1158" s="69"/>
      <c r="G1158" s="69">
        <f t="shared" si="35"/>
        <v>0</v>
      </c>
      <c r="I1158" s="67">
        <v>0</v>
      </c>
      <c r="J1158" s="68">
        <f t="shared" si="34"/>
        <v>0</v>
      </c>
      <c r="K1158" s="64"/>
      <c r="L1158" s="64" t="s">
        <v>440</v>
      </c>
    </row>
    <row r="1159" spans="1:12" hidden="1" outlineLevel="2">
      <c r="A1159" s="81">
        <v>2432231000</v>
      </c>
      <c r="B1159" s="82" t="s">
        <v>1345</v>
      </c>
      <c r="C1159" s="69">
        <v>0</v>
      </c>
      <c r="D1159" s="78"/>
      <c r="E1159" s="69"/>
      <c r="G1159" s="69">
        <f t="shared" si="35"/>
        <v>0</v>
      </c>
      <c r="I1159" s="67">
        <v>0</v>
      </c>
      <c r="J1159" s="68">
        <f t="shared" si="34"/>
        <v>0</v>
      </c>
      <c r="K1159" s="64"/>
      <c r="L1159" s="64" t="s">
        <v>440</v>
      </c>
    </row>
    <row r="1160" spans="1:12" hidden="1" outlineLevel="2">
      <c r="A1160" s="81">
        <v>2432232000</v>
      </c>
      <c r="B1160" s="82" t="s">
        <v>1346</v>
      </c>
      <c r="C1160" s="69">
        <v>0</v>
      </c>
      <c r="D1160" s="78"/>
      <c r="E1160" s="69"/>
      <c r="G1160" s="69">
        <f t="shared" si="35"/>
        <v>0</v>
      </c>
      <c r="I1160" s="67">
        <v>0</v>
      </c>
      <c r="J1160" s="68">
        <f t="shared" si="34"/>
        <v>0</v>
      </c>
      <c r="K1160" s="64"/>
      <c r="L1160" s="64" t="s">
        <v>440</v>
      </c>
    </row>
    <row r="1161" spans="1:12" hidden="1" outlineLevel="2">
      <c r="A1161" s="81">
        <v>2432233000</v>
      </c>
      <c r="B1161" s="82" t="s">
        <v>1347</v>
      </c>
      <c r="C1161" s="69">
        <v>0</v>
      </c>
      <c r="D1161" s="78"/>
      <c r="E1161" s="69"/>
      <c r="G1161" s="69">
        <f t="shared" si="35"/>
        <v>0</v>
      </c>
      <c r="I1161" s="67">
        <v>0</v>
      </c>
      <c r="J1161" s="68">
        <f t="shared" si="34"/>
        <v>0</v>
      </c>
      <c r="K1161" s="64"/>
      <c r="L1161" s="64" t="s">
        <v>440</v>
      </c>
    </row>
    <row r="1162" spans="1:12" hidden="1" outlineLevel="2">
      <c r="A1162" s="81">
        <v>2432241000</v>
      </c>
      <c r="B1162" s="82" t="s">
        <v>1348</v>
      </c>
      <c r="C1162" s="69">
        <v>0</v>
      </c>
      <c r="D1162" s="78"/>
      <c r="E1162" s="69"/>
      <c r="G1162" s="69">
        <f t="shared" si="35"/>
        <v>0</v>
      </c>
      <c r="I1162" s="67">
        <v>0</v>
      </c>
      <c r="J1162" s="68">
        <f t="shared" si="34"/>
        <v>0</v>
      </c>
      <c r="K1162" s="64"/>
      <c r="L1162" s="64" t="s">
        <v>440</v>
      </c>
    </row>
    <row r="1163" spans="1:12" hidden="1" outlineLevel="2">
      <c r="A1163" s="81">
        <v>2432242000</v>
      </c>
      <c r="B1163" s="82" t="s">
        <v>1349</v>
      </c>
      <c r="C1163" s="69">
        <v>0</v>
      </c>
      <c r="D1163" s="78"/>
      <c r="E1163" s="69"/>
      <c r="G1163" s="69">
        <f t="shared" si="35"/>
        <v>0</v>
      </c>
      <c r="I1163" s="67">
        <v>0</v>
      </c>
      <c r="J1163" s="68">
        <f t="shared" si="34"/>
        <v>0</v>
      </c>
      <c r="K1163" s="64"/>
      <c r="L1163" s="64" t="s">
        <v>440</v>
      </c>
    </row>
    <row r="1164" spans="1:12" hidden="1" outlineLevel="2">
      <c r="A1164" s="81">
        <v>2432243000</v>
      </c>
      <c r="B1164" s="82" t="s">
        <v>1350</v>
      </c>
      <c r="C1164" s="69">
        <v>0</v>
      </c>
      <c r="D1164" s="78"/>
      <c r="E1164" s="69"/>
      <c r="G1164" s="69">
        <f t="shared" si="35"/>
        <v>0</v>
      </c>
      <c r="I1164" s="67">
        <v>0</v>
      </c>
      <c r="J1164" s="68">
        <f t="shared" si="34"/>
        <v>0</v>
      </c>
      <c r="K1164" s="64"/>
      <c r="L1164" s="64" t="s">
        <v>440</v>
      </c>
    </row>
    <row r="1165" spans="1:12" hidden="1" outlineLevel="2">
      <c r="A1165" s="81">
        <v>2432311000</v>
      </c>
      <c r="B1165" s="82" t="s">
        <v>1351</v>
      </c>
      <c r="C1165" s="69">
        <v>0</v>
      </c>
      <c r="D1165" s="78"/>
      <c r="E1165" s="69"/>
      <c r="G1165" s="69">
        <f t="shared" si="35"/>
        <v>0</v>
      </c>
      <c r="I1165" s="67">
        <v>0</v>
      </c>
      <c r="J1165" s="68">
        <f t="shared" si="34"/>
        <v>0</v>
      </c>
      <c r="K1165" s="64"/>
      <c r="L1165" s="64" t="s">
        <v>440</v>
      </c>
    </row>
    <row r="1166" spans="1:12" hidden="1" outlineLevel="2">
      <c r="A1166" s="81">
        <v>2432312000</v>
      </c>
      <c r="B1166" s="82" t="s">
        <v>1352</v>
      </c>
      <c r="C1166" s="69">
        <v>0</v>
      </c>
      <c r="D1166" s="78"/>
      <c r="E1166" s="69"/>
      <c r="G1166" s="69">
        <f t="shared" si="35"/>
        <v>0</v>
      </c>
      <c r="I1166" s="67">
        <v>0</v>
      </c>
      <c r="J1166" s="68">
        <f t="shared" si="34"/>
        <v>0</v>
      </c>
      <c r="K1166" s="64"/>
      <c r="L1166" s="64" t="s">
        <v>440</v>
      </c>
    </row>
    <row r="1167" spans="1:12" hidden="1" outlineLevel="2">
      <c r="A1167" s="81">
        <v>2432313000</v>
      </c>
      <c r="B1167" s="82" t="s">
        <v>1353</v>
      </c>
      <c r="C1167" s="69">
        <v>0</v>
      </c>
      <c r="D1167" s="78"/>
      <c r="E1167" s="69"/>
      <c r="G1167" s="69">
        <f t="shared" si="35"/>
        <v>0</v>
      </c>
      <c r="I1167" s="67">
        <v>0</v>
      </c>
      <c r="J1167" s="68">
        <f t="shared" si="34"/>
        <v>0</v>
      </c>
      <c r="K1167" s="64"/>
      <c r="L1167" s="64" t="s">
        <v>440</v>
      </c>
    </row>
    <row r="1168" spans="1:12" hidden="1" outlineLevel="2">
      <c r="A1168" s="81">
        <v>2432321000</v>
      </c>
      <c r="B1168" s="82" t="s">
        <v>1354</v>
      </c>
      <c r="C1168" s="69">
        <v>0</v>
      </c>
      <c r="D1168" s="78"/>
      <c r="E1168" s="69"/>
      <c r="G1168" s="69">
        <f t="shared" si="35"/>
        <v>0</v>
      </c>
      <c r="I1168" s="67">
        <v>0</v>
      </c>
      <c r="J1168" s="68">
        <f t="shared" si="34"/>
        <v>0</v>
      </c>
      <c r="K1168" s="64"/>
      <c r="L1168" s="64" t="s">
        <v>440</v>
      </c>
    </row>
    <row r="1169" spans="1:12" hidden="1" outlineLevel="2">
      <c r="A1169" s="81">
        <v>2432322000</v>
      </c>
      <c r="B1169" s="82" t="s">
        <v>1355</v>
      </c>
      <c r="C1169" s="69">
        <v>0</v>
      </c>
      <c r="D1169" s="78"/>
      <c r="E1169" s="69"/>
      <c r="G1169" s="69">
        <f t="shared" si="35"/>
        <v>0</v>
      </c>
      <c r="I1169" s="67">
        <v>0</v>
      </c>
      <c r="J1169" s="68">
        <f t="shared" si="34"/>
        <v>0</v>
      </c>
      <c r="K1169" s="64"/>
      <c r="L1169" s="64" t="s">
        <v>440</v>
      </c>
    </row>
    <row r="1170" spans="1:12" hidden="1" outlineLevel="2">
      <c r="A1170" s="81">
        <v>2432323000</v>
      </c>
      <c r="B1170" s="82" t="s">
        <v>1356</v>
      </c>
      <c r="C1170" s="69">
        <v>0</v>
      </c>
      <c r="D1170" s="78"/>
      <c r="E1170" s="69"/>
      <c r="G1170" s="69">
        <f t="shared" si="35"/>
        <v>0</v>
      </c>
      <c r="I1170" s="67">
        <v>0</v>
      </c>
      <c r="J1170" s="68">
        <f t="shared" si="34"/>
        <v>0</v>
      </c>
      <c r="K1170" s="64"/>
      <c r="L1170" s="64" t="s">
        <v>440</v>
      </c>
    </row>
    <row r="1171" spans="1:12" hidden="1" outlineLevel="2">
      <c r="A1171" s="81">
        <v>2432331000</v>
      </c>
      <c r="B1171" s="82" t="s">
        <v>1357</v>
      </c>
      <c r="C1171" s="69">
        <v>0</v>
      </c>
      <c r="D1171" s="78"/>
      <c r="E1171" s="69"/>
      <c r="G1171" s="69">
        <f t="shared" si="35"/>
        <v>0</v>
      </c>
      <c r="I1171" s="67">
        <v>0</v>
      </c>
      <c r="J1171" s="68">
        <f t="shared" si="34"/>
        <v>0</v>
      </c>
      <c r="K1171" s="64"/>
      <c r="L1171" s="64" t="s">
        <v>440</v>
      </c>
    </row>
    <row r="1172" spans="1:12" hidden="1" outlineLevel="2">
      <c r="A1172" s="81">
        <v>2432332000</v>
      </c>
      <c r="B1172" s="82" t="s">
        <v>1358</v>
      </c>
      <c r="C1172" s="69">
        <v>0</v>
      </c>
      <c r="D1172" s="78"/>
      <c r="E1172" s="69"/>
      <c r="G1172" s="69">
        <f t="shared" si="35"/>
        <v>0</v>
      </c>
      <c r="I1172" s="67">
        <v>0</v>
      </c>
      <c r="J1172" s="68">
        <f t="shared" si="34"/>
        <v>0</v>
      </c>
      <c r="K1172" s="64"/>
      <c r="L1172" s="64" t="s">
        <v>440</v>
      </c>
    </row>
    <row r="1173" spans="1:12" hidden="1" outlineLevel="2">
      <c r="A1173" s="81">
        <v>2432333000</v>
      </c>
      <c r="B1173" s="82" t="s">
        <v>1359</v>
      </c>
      <c r="C1173" s="69">
        <v>0</v>
      </c>
      <c r="D1173" s="78"/>
      <c r="E1173" s="69"/>
      <c r="G1173" s="69">
        <f t="shared" si="35"/>
        <v>0</v>
      </c>
      <c r="I1173" s="67">
        <v>0</v>
      </c>
      <c r="J1173" s="68">
        <f t="shared" si="34"/>
        <v>0</v>
      </c>
      <c r="K1173" s="64"/>
      <c r="L1173" s="64" t="s">
        <v>440</v>
      </c>
    </row>
    <row r="1174" spans="1:12" hidden="1" outlineLevel="2">
      <c r="A1174" s="81">
        <v>2432341000</v>
      </c>
      <c r="B1174" s="82" t="s">
        <v>1360</v>
      </c>
      <c r="C1174" s="69">
        <v>0</v>
      </c>
      <c r="D1174" s="78"/>
      <c r="E1174" s="69"/>
      <c r="G1174" s="69">
        <f t="shared" si="35"/>
        <v>0</v>
      </c>
      <c r="I1174" s="67">
        <v>0</v>
      </c>
      <c r="J1174" s="68">
        <f t="shared" si="34"/>
        <v>0</v>
      </c>
      <c r="K1174" s="64"/>
      <c r="L1174" s="64" t="s">
        <v>440</v>
      </c>
    </row>
    <row r="1175" spans="1:12" hidden="1" outlineLevel="2">
      <c r="A1175" s="81">
        <v>2432342000</v>
      </c>
      <c r="B1175" s="82" t="s">
        <v>1361</v>
      </c>
      <c r="C1175" s="69">
        <v>0</v>
      </c>
      <c r="D1175" s="78"/>
      <c r="E1175" s="69"/>
      <c r="G1175" s="69">
        <f t="shared" si="35"/>
        <v>0</v>
      </c>
      <c r="I1175" s="67">
        <v>0</v>
      </c>
      <c r="J1175" s="68">
        <f t="shared" ref="J1175:J1238" si="36">I1175-G1175</f>
        <v>0</v>
      </c>
      <c r="K1175" s="64"/>
      <c r="L1175" s="64" t="s">
        <v>440</v>
      </c>
    </row>
    <row r="1176" spans="1:12" hidden="1" outlineLevel="2">
      <c r="A1176" s="81">
        <v>2432343000</v>
      </c>
      <c r="B1176" s="82" t="s">
        <v>1362</v>
      </c>
      <c r="C1176" s="69">
        <v>0</v>
      </c>
      <c r="D1176" s="78"/>
      <c r="E1176" s="69"/>
      <c r="G1176" s="69">
        <f t="shared" si="35"/>
        <v>0</v>
      </c>
      <c r="I1176" s="67">
        <v>0</v>
      </c>
      <c r="J1176" s="68">
        <f t="shared" si="36"/>
        <v>0</v>
      </c>
      <c r="K1176" s="64"/>
      <c r="L1176" s="64" t="s">
        <v>440</v>
      </c>
    </row>
    <row r="1177" spans="1:12" hidden="1" outlineLevel="2">
      <c r="A1177" s="81">
        <v>2432999999</v>
      </c>
      <c r="B1177" s="82" t="s">
        <v>1363</v>
      </c>
      <c r="C1177" s="69">
        <v>0</v>
      </c>
      <c r="D1177" s="78"/>
      <c r="E1177" s="69"/>
      <c r="G1177" s="69">
        <f t="shared" si="35"/>
        <v>0</v>
      </c>
      <c r="I1177" s="67">
        <v>0</v>
      </c>
      <c r="J1177" s="68">
        <f t="shared" si="36"/>
        <v>0</v>
      </c>
      <c r="K1177" s="64"/>
      <c r="L1177" s="64" t="s">
        <v>440</v>
      </c>
    </row>
    <row r="1178" spans="1:12" outlineLevel="1" collapsed="1">
      <c r="A1178" s="65" t="s">
        <v>441</v>
      </c>
      <c r="B1178" s="34" t="s">
        <v>5679</v>
      </c>
      <c r="C1178" s="66">
        <f>SUM(C1179:C1184)</f>
        <v>0</v>
      </c>
      <c r="D1178" s="78"/>
      <c r="E1178" s="66"/>
      <c r="G1178" s="66">
        <f t="shared" si="35"/>
        <v>0</v>
      </c>
      <c r="I1178" s="67">
        <v>0</v>
      </c>
      <c r="J1178" s="68">
        <f t="shared" si="36"/>
        <v>0</v>
      </c>
      <c r="K1178" s="64"/>
      <c r="L1178" s="64">
        <v>0</v>
      </c>
    </row>
    <row r="1179" spans="1:12" hidden="1" outlineLevel="2">
      <c r="A1179" s="81">
        <v>2434000001</v>
      </c>
      <c r="B1179" s="82" t="s">
        <v>1364</v>
      </c>
      <c r="C1179" s="69">
        <v>0</v>
      </c>
      <c r="D1179" s="78"/>
      <c r="E1179" s="69"/>
      <c r="G1179" s="69">
        <f t="shared" si="35"/>
        <v>0</v>
      </c>
      <c r="I1179" s="67">
        <v>0</v>
      </c>
      <c r="J1179" s="68">
        <f t="shared" si="36"/>
        <v>0</v>
      </c>
      <c r="K1179" s="64"/>
      <c r="L1179" s="64" t="s">
        <v>441</v>
      </c>
    </row>
    <row r="1180" spans="1:12" hidden="1" outlineLevel="2">
      <c r="A1180" s="81">
        <v>2434001000</v>
      </c>
      <c r="B1180" s="82" t="s">
        <v>1365</v>
      </c>
      <c r="C1180" s="69">
        <v>0</v>
      </c>
      <c r="D1180" s="78"/>
      <c r="E1180" s="69"/>
      <c r="G1180" s="69">
        <f t="shared" si="35"/>
        <v>0</v>
      </c>
      <c r="I1180" s="67">
        <v>0</v>
      </c>
      <c r="J1180" s="68">
        <f t="shared" si="36"/>
        <v>0</v>
      </c>
      <c r="K1180" s="64"/>
      <c r="L1180" s="64" t="s">
        <v>441</v>
      </c>
    </row>
    <row r="1181" spans="1:12" hidden="1" outlineLevel="2">
      <c r="A1181" s="81">
        <v>2434002000</v>
      </c>
      <c r="B1181" s="82" t="s">
        <v>1366</v>
      </c>
      <c r="C1181" s="69">
        <v>0</v>
      </c>
      <c r="D1181" s="78"/>
      <c r="E1181" s="69"/>
      <c r="G1181" s="69">
        <f t="shared" si="35"/>
        <v>0</v>
      </c>
      <c r="I1181" s="67">
        <v>0</v>
      </c>
      <c r="J1181" s="68">
        <f t="shared" si="36"/>
        <v>0</v>
      </c>
      <c r="K1181" s="64"/>
      <c r="L1181" s="64" t="s">
        <v>441</v>
      </c>
    </row>
    <row r="1182" spans="1:12" hidden="1" outlineLevel="2">
      <c r="A1182" s="81">
        <v>2434003000</v>
      </c>
      <c r="B1182" s="82" t="s">
        <v>1367</v>
      </c>
      <c r="C1182" s="69">
        <v>0</v>
      </c>
      <c r="D1182" s="78"/>
      <c r="E1182" s="69"/>
      <c r="G1182" s="69">
        <f t="shared" si="35"/>
        <v>0</v>
      </c>
      <c r="I1182" s="67">
        <v>0</v>
      </c>
      <c r="J1182" s="68">
        <f t="shared" si="36"/>
        <v>0</v>
      </c>
      <c r="K1182" s="64"/>
      <c r="L1182" s="64" t="s">
        <v>441</v>
      </c>
    </row>
    <row r="1183" spans="1:12" hidden="1" outlineLevel="2">
      <c r="A1183" s="81">
        <v>2434004000</v>
      </c>
      <c r="B1183" s="82" t="s">
        <v>1368</v>
      </c>
      <c r="C1183" s="69">
        <v>0</v>
      </c>
      <c r="D1183" s="78"/>
      <c r="E1183" s="69"/>
      <c r="G1183" s="69">
        <f t="shared" si="35"/>
        <v>0</v>
      </c>
      <c r="I1183" s="67">
        <v>0</v>
      </c>
      <c r="J1183" s="68">
        <f t="shared" si="36"/>
        <v>0</v>
      </c>
      <c r="K1183" s="64"/>
      <c r="L1183" s="64" t="s">
        <v>441</v>
      </c>
    </row>
    <row r="1184" spans="1:12" hidden="1" outlineLevel="2">
      <c r="A1184" s="81">
        <v>2434999999</v>
      </c>
      <c r="B1184" s="82" t="s">
        <v>1369</v>
      </c>
      <c r="C1184" s="69">
        <v>0</v>
      </c>
      <c r="D1184" s="78"/>
      <c r="E1184" s="69"/>
      <c r="G1184" s="69">
        <f t="shared" si="35"/>
        <v>0</v>
      </c>
      <c r="I1184" s="67">
        <v>0</v>
      </c>
      <c r="J1184" s="68">
        <f t="shared" si="36"/>
        <v>0</v>
      </c>
      <c r="K1184" s="64"/>
      <c r="L1184" s="64" t="s">
        <v>441</v>
      </c>
    </row>
    <row r="1185" spans="1:12" outlineLevel="1" collapsed="1">
      <c r="A1185" s="65" t="s">
        <v>442</v>
      </c>
      <c r="B1185" s="34" t="s">
        <v>5680</v>
      </c>
      <c r="C1185" s="66">
        <f>SUM(C1186)</f>
        <v>0</v>
      </c>
      <c r="D1185" s="78"/>
      <c r="E1185" s="66"/>
      <c r="G1185" s="66">
        <f t="shared" si="35"/>
        <v>0</v>
      </c>
      <c r="I1185" s="67">
        <v>0</v>
      </c>
      <c r="J1185" s="68">
        <f t="shared" si="36"/>
        <v>0</v>
      </c>
      <c r="K1185" s="64"/>
      <c r="L1185" s="64">
        <v>0</v>
      </c>
    </row>
    <row r="1186" spans="1:12" hidden="1" outlineLevel="2">
      <c r="A1186" s="81">
        <v>2435001000</v>
      </c>
      <c r="B1186" s="82" t="s">
        <v>1370</v>
      </c>
      <c r="C1186" s="69">
        <v>0</v>
      </c>
      <c r="D1186" s="78"/>
      <c r="E1186" s="69"/>
      <c r="G1186" s="69">
        <f t="shared" si="35"/>
        <v>0</v>
      </c>
      <c r="I1186" s="67">
        <v>0</v>
      </c>
      <c r="J1186" s="68">
        <f t="shared" si="36"/>
        <v>0</v>
      </c>
      <c r="K1186" s="64"/>
      <c r="L1186" s="64" t="s">
        <v>442</v>
      </c>
    </row>
    <row r="1187" spans="1:12" outlineLevel="1" collapsed="1">
      <c r="A1187" s="65" t="s">
        <v>443</v>
      </c>
      <c r="B1187" s="34" t="s">
        <v>5681</v>
      </c>
      <c r="C1187" s="66">
        <f>SUM(C1188:C1189)</f>
        <v>5429446.54</v>
      </c>
      <c r="D1187" s="78"/>
      <c r="E1187" s="66"/>
      <c r="G1187" s="66">
        <f t="shared" si="35"/>
        <v>5429446.54</v>
      </c>
      <c r="I1187" s="67">
        <v>5429446.54</v>
      </c>
      <c r="J1187" s="68">
        <f t="shared" si="36"/>
        <v>0</v>
      </c>
      <c r="K1187" s="64"/>
      <c r="L1187" s="64">
        <v>0</v>
      </c>
    </row>
    <row r="1188" spans="1:12" hidden="1" outlineLevel="2">
      <c r="A1188" s="81">
        <v>2437001000</v>
      </c>
      <c r="B1188" s="82" t="s">
        <v>1371</v>
      </c>
      <c r="C1188" s="69">
        <v>5429446.54</v>
      </c>
      <c r="D1188" s="78"/>
      <c r="E1188" s="69"/>
      <c r="G1188" s="69">
        <f t="shared" ref="G1188:G1251" si="37">C1188+E1188</f>
        <v>5429446.54</v>
      </c>
      <c r="I1188" s="67">
        <v>0</v>
      </c>
      <c r="J1188" s="68">
        <f t="shared" si="36"/>
        <v>-5429446.54</v>
      </c>
      <c r="K1188" s="64"/>
      <c r="L1188" s="64" t="s">
        <v>443</v>
      </c>
    </row>
    <row r="1189" spans="1:12" hidden="1" outlineLevel="2">
      <c r="A1189" s="81">
        <v>2437999999</v>
      </c>
      <c r="B1189" s="82" t="s">
        <v>1372</v>
      </c>
      <c r="C1189" s="69">
        <v>0</v>
      </c>
      <c r="D1189" s="78"/>
      <c r="E1189" s="69"/>
      <c r="G1189" s="69">
        <f t="shared" si="37"/>
        <v>0</v>
      </c>
      <c r="I1189" s="67">
        <v>0</v>
      </c>
      <c r="J1189" s="68">
        <f t="shared" si="36"/>
        <v>0</v>
      </c>
      <c r="K1189" s="64"/>
      <c r="L1189" s="64" t="s">
        <v>443</v>
      </c>
    </row>
    <row r="1190" spans="1:12" outlineLevel="1" collapsed="1">
      <c r="A1190" s="65" t="s">
        <v>444</v>
      </c>
      <c r="B1190" s="34" t="s">
        <v>5682</v>
      </c>
      <c r="C1190" s="66">
        <f>SUM(C1191:C1192)</f>
        <v>1262134.1399999899</v>
      </c>
      <c r="D1190" s="78"/>
      <c r="E1190" s="66"/>
      <c r="G1190" s="66">
        <f t="shared" si="37"/>
        <v>1262134.1399999899</v>
      </c>
      <c r="I1190" s="67">
        <v>1262134.1399999999</v>
      </c>
      <c r="J1190" s="68">
        <f t="shared" si="36"/>
        <v>1.0011717677116394E-8</v>
      </c>
      <c r="K1190" s="64"/>
      <c r="L1190" s="64">
        <v>0</v>
      </c>
    </row>
    <row r="1191" spans="1:12" hidden="1" outlineLevel="2">
      <c r="A1191" s="81">
        <v>2438001000</v>
      </c>
      <c r="B1191" s="82" t="s">
        <v>1373</v>
      </c>
      <c r="C1191" s="69">
        <v>1262134.1399999899</v>
      </c>
      <c r="D1191" s="78"/>
      <c r="E1191" s="69"/>
      <c r="G1191" s="69">
        <f t="shared" si="37"/>
        <v>1262134.1399999899</v>
      </c>
      <c r="I1191" s="67">
        <v>0</v>
      </c>
      <c r="J1191" s="68">
        <f t="shared" si="36"/>
        <v>-1262134.1399999899</v>
      </c>
      <c r="K1191" s="64"/>
      <c r="L1191" s="64" t="s">
        <v>444</v>
      </c>
    </row>
    <row r="1192" spans="1:12" hidden="1" outlineLevel="2">
      <c r="A1192" s="81">
        <v>2438999999</v>
      </c>
      <c r="B1192" s="82" t="s">
        <v>1374</v>
      </c>
      <c r="C1192" s="69">
        <v>0</v>
      </c>
      <c r="D1192" s="78"/>
      <c r="E1192" s="69"/>
      <c r="G1192" s="69">
        <f t="shared" si="37"/>
        <v>0</v>
      </c>
      <c r="I1192" s="67">
        <v>0</v>
      </c>
      <c r="J1192" s="68">
        <f t="shared" si="36"/>
        <v>0</v>
      </c>
      <c r="K1192" s="64"/>
      <c r="L1192" s="64" t="s">
        <v>444</v>
      </c>
    </row>
    <row r="1193" spans="1:12" outlineLevel="1" collapsed="1">
      <c r="A1193" s="65" t="s">
        <v>445</v>
      </c>
      <c r="B1193" s="34" t="s">
        <v>5683</v>
      </c>
      <c r="C1193" s="66">
        <f>SUM(C1194)</f>
        <v>0</v>
      </c>
      <c r="D1193" s="78"/>
      <c r="E1193" s="66"/>
      <c r="G1193" s="66">
        <f t="shared" si="37"/>
        <v>0</v>
      </c>
      <c r="I1193" s="67">
        <v>0</v>
      </c>
      <c r="J1193" s="68">
        <f t="shared" si="36"/>
        <v>0</v>
      </c>
      <c r="K1193" s="64"/>
      <c r="L1193" s="64">
        <v>0</v>
      </c>
    </row>
    <row r="1194" spans="1:12" hidden="1" outlineLevel="2">
      <c r="A1194" s="81">
        <v>2439001000</v>
      </c>
      <c r="B1194" s="82" t="s">
        <v>1375</v>
      </c>
      <c r="C1194" s="69">
        <v>0</v>
      </c>
      <c r="D1194" s="78"/>
      <c r="E1194" s="69"/>
      <c r="G1194" s="69">
        <f t="shared" si="37"/>
        <v>0</v>
      </c>
      <c r="I1194" s="67">
        <v>0</v>
      </c>
      <c r="J1194" s="68">
        <f t="shared" si="36"/>
        <v>0</v>
      </c>
      <c r="K1194" s="64"/>
      <c r="L1194" s="64" t="s">
        <v>445</v>
      </c>
    </row>
    <row r="1195" spans="1:12" outlineLevel="1" collapsed="1">
      <c r="A1195" s="65" t="s">
        <v>446</v>
      </c>
      <c r="B1195" s="34" t="s">
        <v>5684</v>
      </c>
      <c r="C1195" s="66">
        <f>SUM(C1196:C1199)</f>
        <v>124.99</v>
      </c>
      <c r="D1195" s="78"/>
      <c r="E1195" s="66"/>
      <c r="G1195" s="66">
        <f t="shared" si="37"/>
        <v>124.99</v>
      </c>
      <c r="I1195" s="67">
        <v>125</v>
      </c>
      <c r="J1195" s="68">
        <f t="shared" si="36"/>
        <v>1.0000000000005116E-2</v>
      </c>
      <c r="K1195" s="64"/>
      <c r="L1195" s="64">
        <v>0</v>
      </c>
    </row>
    <row r="1196" spans="1:12" hidden="1" outlineLevel="2">
      <c r="A1196" s="81">
        <v>2441000100</v>
      </c>
      <c r="B1196" s="117" t="s">
        <v>1376</v>
      </c>
      <c r="C1196" s="69">
        <v>0</v>
      </c>
      <c r="D1196" s="78"/>
      <c r="E1196" s="69"/>
      <c r="G1196" s="69">
        <f t="shared" si="37"/>
        <v>0</v>
      </c>
      <c r="I1196" s="67">
        <v>0</v>
      </c>
      <c r="J1196" s="68">
        <f t="shared" si="36"/>
        <v>0</v>
      </c>
      <c r="K1196" s="64"/>
      <c r="L1196" s="64" t="s">
        <v>446</v>
      </c>
    </row>
    <row r="1197" spans="1:12" hidden="1" outlineLevel="2">
      <c r="A1197" s="81">
        <v>2441000200</v>
      </c>
      <c r="B1197" s="82" t="s">
        <v>1377</v>
      </c>
      <c r="C1197" s="69">
        <v>0</v>
      </c>
      <c r="D1197" s="78"/>
      <c r="E1197" s="69"/>
      <c r="G1197" s="69">
        <f t="shared" si="37"/>
        <v>0</v>
      </c>
      <c r="I1197" s="67">
        <v>0</v>
      </c>
      <c r="J1197" s="68">
        <f t="shared" si="36"/>
        <v>0</v>
      </c>
      <c r="K1197" s="64"/>
      <c r="L1197" s="64" t="s">
        <v>446</v>
      </c>
    </row>
    <row r="1198" spans="1:12" hidden="1" outlineLevel="2">
      <c r="A1198" s="81">
        <v>2441000300</v>
      </c>
      <c r="B1198" s="82" t="s">
        <v>1378</v>
      </c>
      <c r="C1198" s="69">
        <v>-0.01</v>
      </c>
      <c r="D1198" s="78"/>
      <c r="E1198" s="69"/>
      <c r="G1198" s="69">
        <f t="shared" si="37"/>
        <v>-0.01</v>
      </c>
      <c r="I1198" s="67">
        <v>0</v>
      </c>
      <c r="J1198" s="68">
        <f t="shared" si="36"/>
        <v>0.01</v>
      </c>
      <c r="K1198" s="64"/>
      <c r="L1198" s="64" t="s">
        <v>446</v>
      </c>
    </row>
    <row r="1199" spans="1:12" hidden="1" outlineLevel="2">
      <c r="A1199" s="81">
        <v>2449999900</v>
      </c>
      <c r="B1199" s="82" t="s">
        <v>1379</v>
      </c>
      <c r="C1199" s="69">
        <v>125</v>
      </c>
      <c r="D1199" s="78"/>
      <c r="E1199" s="69"/>
      <c r="G1199" s="69">
        <f t="shared" si="37"/>
        <v>125</v>
      </c>
      <c r="I1199" s="67">
        <v>0</v>
      </c>
      <c r="J1199" s="68">
        <f t="shared" si="36"/>
        <v>-125</v>
      </c>
      <c r="K1199" s="64"/>
      <c r="L1199" s="64" t="s">
        <v>446</v>
      </c>
    </row>
    <row r="1200" spans="1:12" outlineLevel="1" collapsed="1">
      <c r="A1200" s="34"/>
      <c r="B1200" s="49"/>
      <c r="D1200" s="78"/>
      <c r="I1200" s="67"/>
      <c r="J1200" s="68"/>
      <c r="K1200" s="64"/>
      <c r="L1200" s="64"/>
    </row>
    <row r="1201" spans="1:12" s="72" customFormat="1">
      <c r="A1201" s="31" t="s">
        <v>3</v>
      </c>
      <c r="B1201" s="31"/>
      <c r="C1201" s="70">
        <f>C1111+C1114+C1116+C1118+C1121+C1123+C1125+C1137+C1178+C1185+C1187+C1190+C1193+C1195</f>
        <v>6736591.7199999895</v>
      </c>
      <c r="D1201" s="70">
        <f>D1111+D1114+D1116+D1118+D1121+D1123+D1125+D1137+D1178+D1185+D1187+D1190+D1193+D1195</f>
        <v>0</v>
      </c>
      <c r="E1201" s="70">
        <f>E1111+E1114+E1116+E1118+E1121+E1123+E1125+E1137+E1178+E1185+E1187+E1190+E1193+E1195</f>
        <v>0</v>
      </c>
      <c r="F1201" s="71"/>
      <c r="G1201" s="70">
        <f t="shared" si="37"/>
        <v>6736591.7199999895</v>
      </c>
      <c r="I1201" s="67"/>
      <c r="J1201" s="68"/>
      <c r="K1201" s="64"/>
      <c r="L1201" s="64">
        <v>0</v>
      </c>
    </row>
    <row r="1202" spans="1:12" s="72" customFormat="1" outlineLevel="1">
      <c r="A1202" s="65" t="s">
        <v>447</v>
      </c>
      <c r="B1202" s="34" t="s">
        <v>5685</v>
      </c>
      <c r="C1202" s="66">
        <f>SUM(C1203)</f>
        <v>0</v>
      </c>
      <c r="D1202" s="78"/>
      <c r="E1202" s="66"/>
      <c r="F1202" s="71"/>
      <c r="G1202" s="66">
        <f t="shared" si="37"/>
        <v>0</v>
      </c>
      <c r="I1202" s="67">
        <v>0</v>
      </c>
      <c r="J1202" s="68">
        <f t="shared" si="36"/>
        <v>0</v>
      </c>
      <c r="K1202" s="64"/>
      <c r="L1202" s="64">
        <v>0</v>
      </c>
    </row>
    <row r="1203" spans="1:12" s="72" customFormat="1" hidden="1" outlineLevel="2">
      <c r="A1203" s="81">
        <v>1513000000</v>
      </c>
      <c r="B1203" s="82" t="s">
        <v>1380</v>
      </c>
      <c r="C1203" s="69">
        <v>0</v>
      </c>
      <c r="D1203" s="78"/>
      <c r="E1203" s="69"/>
      <c r="F1203" s="71"/>
      <c r="G1203" s="69">
        <f t="shared" si="37"/>
        <v>0</v>
      </c>
      <c r="I1203" s="67">
        <v>0</v>
      </c>
      <c r="J1203" s="68">
        <f t="shared" si="36"/>
        <v>0</v>
      </c>
      <c r="K1203" s="64"/>
      <c r="L1203" s="64" t="s">
        <v>447</v>
      </c>
    </row>
    <row r="1204" spans="1:12" s="72" customFormat="1" outlineLevel="1" collapsed="1">
      <c r="A1204" s="65" t="s">
        <v>448</v>
      </c>
      <c r="B1204" s="34" t="s">
        <v>5686</v>
      </c>
      <c r="C1204" s="66">
        <f>SUM(C1205:C1206)</f>
        <v>0</v>
      </c>
      <c r="D1204" s="78"/>
      <c r="E1204" s="66"/>
      <c r="F1204" s="71"/>
      <c r="G1204" s="66">
        <f t="shared" si="37"/>
        <v>0</v>
      </c>
      <c r="I1204" s="67">
        <v>0</v>
      </c>
      <c r="J1204" s="68">
        <f t="shared" si="36"/>
        <v>0</v>
      </c>
      <c r="K1204" s="64"/>
      <c r="L1204" s="64">
        <v>0</v>
      </c>
    </row>
    <row r="1205" spans="1:12" s="72" customFormat="1" hidden="1" outlineLevel="2">
      <c r="A1205" s="81">
        <v>1560000000</v>
      </c>
      <c r="B1205" s="82" t="s">
        <v>1381</v>
      </c>
      <c r="C1205" s="69">
        <v>0</v>
      </c>
      <c r="D1205" s="78"/>
      <c r="E1205" s="69"/>
      <c r="F1205" s="71"/>
      <c r="G1205" s="69">
        <f t="shared" si="37"/>
        <v>0</v>
      </c>
      <c r="I1205" s="67">
        <v>0</v>
      </c>
      <c r="J1205" s="68">
        <f t="shared" si="36"/>
        <v>0</v>
      </c>
      <c r="K1205" s="64"/>
      <c r="L1205" s="64" t="s">
        <v>448</v>
      </c>
    </row>
    <row r="1206" spans="1:12" s="72" customFormat="1" hidden="1" outlineLevel="2">
      <c r="A1206" s="81">
        <v>1560010000</v>
      </c>
      <c r="B1206" s="82" t="s">
        <v>1382</v>
      </c>
      <c r="C1206" s="69">
        <v>0</v>
      </c>
      <c r="D1206" s="78"/>
      <c r="E1206" s="69"/>
      <c r="F1206" s="71"/>
      <c r="G1206" s="69">
        <f t="shared" si="37"/>
        <v>0</v>
      </c>
      <c r="I1206" s="67">
        <v>0</v>
      </c>
      <c r="J1206" s="68">
        <f t="shared" si="36"/>
        <v>0</v>
      </c>
      <c r="K1206" s="64"/>
      <c r="L1206" s="64" t="s">
        <v>448</v>
      </c>
    </row>
    <row r="1207" spans="1:12" s="72" customFormat="1" outlineLevel="1" collapsed="1">
      <c r="A1207" s="65" t="s">
        <v>449</v>
      </c>
      <c r="B1207" s="34" t="s">
        <v>5687</v>
      </c>
      <c r="C1207" s="66">
        <f>SUM(C1208)</f>
        <v>0</v>
      </c>
      <c r="D1207" s="78"/>
      <c r="E1207" s="66"/>
      <c r="F1207" s="71"/>
      <c r="G1207" s="66">
        <f t="shared" si="37"/>
        <v>0</v>
      </c>
      <c r="I1207" s="67">
        <v>0</v>
      </c>
      <c r="J1207" s="68">
        <f t="shared" si="36"/>
        <v>0</v>
      </c>
      <c r="K1207" s="64"/>
      <c r="L1207" s="64">
        <v>0</v>
      </c>
    </row>
    <row r="1208" spans="1:12" s="72" customFormat="1" hidden="1" outlineLevel="2">
      <c r="A1208" s="81">
        <v>1590000000</v>
      </c>
      <c r="B1208" s="82" t="s">
        <v>1383</v>
      </c>
      <c r="C1208" s="69">
        <v>0</v>
      </c>
      <c r="D1208" s="78"/>
      <c r="E1208" s="69"/>
      <c r="F1208" s="71"/>
      <c r="G1208" s="69">
        <f t="shared" si="37"/>
        <v>0</v>
      </c>
      <c r="I1208" s="67">
        <v>0</v>
      </c>
      <c r="J1208" s="68">
        <f t="shared" si="36"/>
        <v>0</v>
      </c>
      <c r="K1208" s="64"/>
      <c r="L1208" s="64" t="s">
        <v>449</v>
      </c>
    </row>
    <row r="1209" spans="1:12" s="72" customFormat="1" outlineLevel="1" collapsed="1">
      <c r="A1209" s="65" t="s">
        <v>450</v>
      </c>
      <c r="B1209" s="34" t="s">
        <v>5688</v>
      </c>
      <c r="C1209" s="66">
        <f>SUM(C1210:C1211)</f>
        <v>0</v>
      </c>
      <c r="D1209" s="78"/>
      <c r="E1209" s="66"/>
      <c r="F1209" s="71"/>
      <c r="G1209" s="66">
        <f t="shared" si="37"/>
        <v>0</v>
      </c>
      <c r="I1209" s="67">
        <v>0</v>
      </c>
      <c r="J1209" s="68">
        <f t="shared" si="36"/>
        <v>0</v>
      </c>
      <c r="K1209" s="64"/>
      <c r="L1209" s="64">
        <v>0</v>
      </c>
    </row>
    <row r="1210" spans="1:12" s="72" customFormat="1" hidden="1" outlineLevel="2">
      <c r="A1210" s="81">
        <v>1580000000</v>
      </c>
      <c r="B1210" s="82" t="s">
        <v>1384</v>
      </c>
      <c r="C1210" s="69">
        <v>0</v>
      </c>
      <c r="D1210" s="78"/>
      <c r="E1210" s="69"/>
      <c r="F1210" s="71"/>
      <c r="G1210" s="69">
        <f t="shared" si="37"/>
        <v>0</v>
      </c>
      <c r="I1210" s="67">
        <v>0</v>
      </c>
      <c r="J1210" s="68">
        <f t="shared" si="36"/>
        <v>0</v>
      </c>
      <c r="K1210" s="64"/>
      <c r="L1210" s="64" t="s">
        <v>450</v>
      </c>
    </row>
    <row r="1211" spans="1:12" s="72" customFormat="1" hidden="1" outlineLevel="2">
      <c r="A1211" s="81">
        <v>1580000100</v>
      </c>
      <c r="B1211" s="82" t="s">
        <v>1385</v>
      </c>
      <c r="C1211" s="69">
        <v>0</v>
      </c>
      <c r="D1211" s="78"/>
      <c r="E1211" s="69"/>
      <c r="F1211" s="71"/>
      <c r="G1211" s="69">
        <f t="shared" si="37"/>
        <v>0</v>
      </c>
      <c r="I1211" s="67">
        <v>0</v>
      </c>
      <c r="J1211" s="68">
        <f t="shared" si="36"/>
        <v>0</v>
      </c>
      <c r="K1211" s="64"/>
      <c r="L1211" s="64" t="s">
        <v>450</v>
      </c>
    </row>
    <row r="1212" spans="1:12" s="72" customFormat="1" outlineLevel="1" collapsed="1">
      <c r="A1212" s="65" t="s">
        <v>451</v>
      </c>
      <c r="B1212" s="34" t="s">
        <v>5689</v>
      </c>
      <c r="C1212" s="66">
        <f>SUM(C1213)</f>
        <v>0</v>
      </c>
      <c r="D1212" s="78"/>
      <c r="E1212" s="66"/>
      <c r="F1212" s="71"/>
      <c r="G1212" s="66">
        <f t="shared" si="37"/>
        <v>0</v>
      </c>
      <c r="I1212" s="67">
        <v>0</v>
      </c>
      <c r="J1212" s="68">
        <f t="shared" si="36"/>
        <v>0</v>
      </c>
      <c r="K1212" s="64"/>
      <c r="L1212" s="64">
        <v>0</v>
      </c>
    </row>
    <row r="1213" spans="1:12" s="72" customFormat="1" hidden="1" outlineLevel="2">
      <c r="A1213" s="81">
        <v>1959000000</v>
      </c>
      <c r="B1213" s="82" t="s">
        <v>1386</v>
      </c>
      <c r="C1213" s="69">
        <v>0</v>
      </c>
      <c r="D1213" s="78"/>
      <c r="E1213" s="69"/>
      <c r="F1213" s="71"/>
      <c r="G1213" s="69">
        <f t="shared" si="37"/>
        <v>0</v>
      </c>
      <c r="I1213" s="67">
        <v>0</v>
      </c>
      <c r="J1213" s="68">
        <f t="shared" si="36"/>
        <v>0</v>
      </c>
      <c r="K1213" s="64"/>
      <c r="L1213" s="64" t="s">
        <v>451</v>
      </c>
    </row>
    <row r="1214" spans="1:12" s="72" customFormat="1" outlineLevel="1" collapsed="1">
      <c r="A1214" s="65" t="s">
        <v>452</v>
      </c>
      <c r="B1214" s="34" t="s">
        <v>5690</v>
      </c>
      <c r="C1214" s="66">
        <f>SUM(C1215)</f>
        <v>0</v>
      </c>
      <c r="D1214" s="78"/>
      <c r="E1214" s="66"/>
      <c r="F1214" s="71"/>
      <c r="G1214" s="66">
        <f t="shared" si="37"/>
        <v>0</v>
      </c>
      <c r="I1214" s="67">
        <v>0</v>
      </c>
      <c r="J1214" s="68">
        <f t="shared" si="36"/>
        <v>0</v>
      </c>
      <c r="K1214" s="64"/>
      <c r="L1214" s="64">
        <v>0</v>
      </c>
    </row>
    <row r="1215" spans="1:12" s="72" customFormat="1" hidden="1" outlineLevel="2">
      <c r="A1215" s="81">
        <v>1980000000</v>
      </c>
      <c r="B1215" s="82" t="s">
        <v>1387</v>
      </c>
      <c r="C1215" s="69">
        <v>0</v>
      </c>
      <c r="D1215" s="78"/>
      <c r="E1215" s="69"/>
      <c r="F1215" s="71"/>
      <c r="G1215" s="69">
        <f t="shared" si="37"/>
        <v>0</v>
      </c>
      <c r="I1215" s="67">
        <v>0</v>
      </c>
      <c r="J1215" s="68">
        <f t="shared" si="36"/>
        <v>0</v>
      </c>
      <c r="K1215" s="64"/>
      <c r="L1215" s="64" t="s">
        <v>452</v>
      </c>
    </row>
    <row r="1216" spans="1:12" s="72" customFormat="1" outlineLevel="1" collapsed="1">
      <c r="A1216" s="31"/>
      <c r="B1216" s="31"/>
      <c r="C1216" s="70"/>
      <c r="D1216" s="78"/>
      <c r="E1216" s="70"/>
      <c r="F1216" s="71"/>
      <c r="G1216" s="70"/>
      <c r="I1216" s="67"/>
      <c r="J1216" s="68"/>
      <c r="K1216" s="64"/>
      <c r="L1216" s="64"/>
    </row>
    <row r="1217" spans="1:12" s="72" customFormat="1">
      <c r="A1217" s="31" t="s">
        <v>453</v>
      </c>
      <c r="B1217" s="31"/>
      <c r="C1217" s="70">
        <f>C1202+C1204+C1207+C1209+C1212+C1214</f>
        <v>0</v>
      </c>
      <c r="D1217" s="78"/>
      <c r="E1217" s="70"/>
      <c r="F1217" s="71"/>
      <c r="G1217" s="70">
        <f t="shared" si="37"/>
        <v>0</v>
      </c>
      <c r="I1217" s="67"/>
      <c r="J1217" s="68"/>
      <c r="K1217" s="64"/>
      <c r="L1217" s="64">
        <v>0</v>
      </c>
    </row>
    <row r="1218" spans="1:12" s="72" customFormat="1" outlineLevel="1">
      <c r="A1218" s="65" t="s">
        <v>454</v>
      </c>
      <c r="B1218" s="34" t="s">
        <v>5691</v>
      </c>
      <c r="C1218" s="66">
        <f>SUM(C1219:C1223)</f>
        <v>0</v>
      </c>
      <c r="D1218" s="78"/>
      <c r="E1218" s="66"/>
      <c r="F1218" s="71"/>
      <c r="G1218" s="66">
        <f t="shared" si="37"/>
        <v>0</v>
      </c>
      <c r="I1218" s="67">
        <v>0</v>
      </c>
      <c r="J1218" s="68">
        <f t="shared" si="36"/>
        <v>0</v>
      </c>
      <c r="K1218" s="64"/>
      <c r="L1218" s="64">
        <v>0</v>
      </c>
    </row>
    <row r="1219" spans="1:12" s="72" customFormat="1" hidden="1" outlineLevel="2">
      <c r="A1219" s="30">
        <v>1110000000</v>
      </c>
      <c r="B1219" s="44" t="s">
        <v>1388</v>
      </c>
      <c r="C1219" s="69">
        <v>0</v>
      </c>
      <c r="D1219" s="78"/>
      <c r="E1219" s="69"/>
      <c r="F1219" s="71"/>
      <c r="G1219" s="69">
        <f t="shared" si="37"/>
        <v>0</v>
      </c>
      <c r="I1219" s="67">
        <v>0</v>
      </c>
      <c r="J1219" s="68">
        <f t="shared" si="36"/>
        <v>0</v>
      </c>
      <c r="K1219" s="64"/>
      <c r="L1219" s="64" t="s">
        <v>454</v>
      </c>
    </row>
    <row r="1220" spans="1:12" s="72" customFormat="1" hidden="1" outlineLevel="2">
      <c r="A1220" s="30">
        <v>1110000099</v>
      </c>
      <c r="B1220" s="44" t="s">
        <v>1389</v>
      </c>
      <c r="C1220" s="69">
        <v>0</v>
      </c>
      <c r="D1220" s="78"/>
      <c r="E1220" s="69"/>
      <c r="F1220" s="71"/>
      <c r="G1220" s="69">
        <f t="shared" si="37"/>
        <v>0</v>
      </c>
      <c r="I1220" s="67">
        <v>0</v>
      </c>
      <c r="J1220" s="68">
        <f t="shared" si="36"/>
        <v>0</v>
      </c>
      <c r="K1220" s="64"/>
      <c r="L1220" s="64" t="s">
        <v>454</v>
      </c>
    </row>
    <row r="1221" spans="1:12" s="72" customFormat="1" hidden="1" outlineLevel="2">
      <c r="A1221" s="30">
        <v>1180000000</v>
      </c>
      <c r="B1221" s="44" t="s">
        <v>1390</v>
      </c>
      <c r="C1221" s="69">
        <v>0</v>
      </c>
      <c r="D1221" s="78"/>
      <c r="E1221" s="69"/>
      <c r="F1221" s="71"/>
      <c r="G1221" s="69">
        <f t="shared" si="37"/>
        <v>0</v>
      </c>
      <c r="I1221" s="67">
        <v>0</v>
      </c>
      <c r="J1221" s="68">
        <f t="shared" si="36"/>
        <v>0</v>
      </c>
      <c r="K1221" s="64"/>
      <c r="L1221" s="64" t="s">
        <v>454</v>
      </c>
    </row>
    <row r="1222" spans="1:12" s="72" customFormat="1" hidden="1" outlineLevel="2">
      <c r="A1222" s="30">
        <v>1190000000</v>
      </c>
      <c r="B1222" s="44" t="s">
        <v>1391</v>
      </c>
      <c r="C1222" s="69">
        <v>0</v>
      </c>
      <c r="D1222" s="78"/>
      <c r="E1222" s="69"/>
      <c r="F1222" s="71"/>
      <c r="G1222" s="69">
        <f t="shared" si="37"/>
        <v>0</v>
      </c>
      <c r="I1222" s="67">
        <v>0</v>
      </c>
      <c r="J1222" s="68">
        <f t="shared" si="36"/>
        <v>0</v>
      </c>
      <c r="K1222" s="64"/>
      <c r="L1222" s="64" t="s">
        <v>454</v>
      </c>
    </row>
    <row r="1223" spans="1:12" s="72" customFormat="1" hidden="1" outlineLevel="2">
      <c r="A1223" s="30">
        <v>1199999999</v>
      </c>
      <c r="B1223" s="44" t="s">
        <v>1392</v>
      </c>
      <c r="C1223" s="69">
        <v>0</v>
      </c>
      <c r="D1223" s="78"/>
      <c r="E1223" s="69"/>
      <c r="F1223" s="71"/>
      <c r="G1223" s="69">
        <f t="shared" si="37"/>
        <v>0</v>
      </c>
      <c r="I1223" s="67">
        <v>0</v>
      </c>
      <c r="J1223" s="68">
        <f t="shared" si="36"/>
        <v>0</v>
      </c>
      <c r="K1223" s="64"/>
      <c r="L1223" s="64" t="s">
        <v>454</v>
      </c>
    </row>
    <row r="1224" spans="1:12" s="72" customFormat="1" outlineLevel="1" collapsed="1">
      <c r="A1224" s="65" t="s">
        <v>455</v>
      </c>
      <c r="B1224" s="34" t="s">
        <v>5692</v>
      </c>
      <c r="C1224" s="66">
        <f>SUM(C1225:C2999)</f>
        <v>879646.67000078084</v>
      </c>
      <c r="D1224" s="78"/>
      <c r="E1224" s="66"/>
      <c r="F1224" s="71"/>
      <c r="G1224" s="66">
        <f t="shared" si="37"/>
        <v>879646.67000078084</v>
      </c>
      <c r="I1224" s="67">
        <v>879646.67</v>
      </c>
      <c r="J1224" s="68">
        <f t="shared" si="36"/>
        <v>-7.807975634932518E-7</v>
      </c>
      <c r="K1224" s="64"/>
      <c r="L1224" s="64">
        <v>0</v>
      </c>
    </row>
    <row r="1225" spans="1:12" s="72" customFormat="1" hidden="1" outlineLevel="2">
      <c r="A1225" s="118">
        <v>1200001013</v>
      </c>
      <c r="B1225" s="119" t="s">
        <v>1393</v>
      </c>
      <c r="C1225" s="69">
        <v>0</v>
      </c>
      <c r="D1225" s="78"/>
      <c r="E1225" s="69"/>
      <c r="F1225" s="71"/>
      <c r="G1225" s="69">
        <f t="shared" si="37"/>
        <v>0</v>
      </c>
      <c r="I1225" s="67">
        <v>0</v>
      </c>
      <c r="J1225" s="68">
        <f t="shared" si="36"/>
        <v>0</v>
      </c>
      <c r="K1225" s="64"/>
      <c r="L1225" s="64" t="s">
        <v>455</v>
      </c>
    </row>
    <row r="1226" spans="1:12" s="72" customFormat="1" hidden="1" outlineLevel="2">
      <c r="A1226" s="81">
        <v>1200001903</v>
      </c>
      <c r="B1226" s="82" t="s">
        <v>1394</v>
      </c>
      <c r="C1226" s="69">
        <v>0</v>
      </c>
      <c r="D1226" s="78"/>
      <c r="E1226" s="69"/>
      <c r="F1226" s="71"/>
      <c r="G1226" s="69">
        <f t="shared" si="37"/>
        <v>0</v>
      </c>
      <c r="I1226" s="67">
        <v>0</v>
      </c>
      <c r="J1226" s="68">
        <f t="shared" si="36"/>
        <v>0</v>
      </c>
      <c r="K1226" s="64"/>
      <c r="L1226" s="64" t="s">
        <v>5619</v>
      </c>
    </row>
    <row r="1227" spans="1:12" s="72" customFormat="1" hidden="1" outlineLevel="2">
      <c r="A1227" s="81">
        <v>1200002903</v>
      </c>
      <c r="B1227" s="82" t="s">
        <v>1395</v>
      </c>
      <c r="C1227" s="69">
        <v>0</v>
      </c>
      <c r="D1227" s="78"/>
      <c r="E1227" s="69"/>
      <c r="F1227" s="71"/>
      <c r="G1227" s="69">
        <f t="shared" si="37"/>
        <v>0</v>
      </c>
      <c r="I1227" s="67">
        <v>0</v>
      </c>
      <c r="J1227" s="68">
        <f t="shared" si="36"/>
        <v>0</v>
      </c>
      <c r="K1227" s="64"/>
      <c r="L1227" s="64" t="s">
        <v>5619</v>
      </c>
    </row>
    <row r="1228" spans="1:12" s="72" customFormat="1" hidden="1" outlineLevel="2">
      <c r="A1228" s="81">
        <v>1200003903</v>
      </c>
      <c r="B1228" s="82" t="s">
        <v>1396</v>
      </c>
      <c r="C1228" s="69">
        <v>0</v>
      </c>
      <c r="D1228" s="78"/>
      <c r="E1228" s="69"/>
      <c r="F1228" s="71"/>
      <c r="G1228" s="69">
        <f t="shared" si="37"/>
        <v>0</v>
      </c>
      <c r="I1228" s="67">
        <v>0</v>
      </c>
      <c r="J1228" s="68">
        <f t="shared" si="36"/>
        <v>0</v>
      </c>
      <c r="K1228" s="64"/>
      <c r="L1228" s="64" t="s">
        <v>5619</v>
      </c>
    </row>
    <row r="1229" spans="1:12" s="72" customFormat="1" hidden="1" outlineLevel="2">
      <c r="A1229" s="81">
        <v>1200004903</v>
      </c>
      <c r="B1229" s="82" t="s">
        <v>1397</v>
      </c>
      <c r="C1229" s="69">
        <v>0</v>
      </c>
      <c r="D1229" s="78"/>
      <c r="E1229" s="69"/>
      <c r="F1229" s="71"/>
      <c r="G1229" s="69">
        <f t="shared" si="37"/>
        <v>0</v>
      </c>
      <c r="I1229" s="67">
        <v>0</v>
      </c>
      <c r="J1229" s="68">
        <f t="shared" si="36"/>
        <v>0</v>
      </c>
      <c r="K1229" s="64"/>
      <c r="L1229" s="64" t="s">
        <v>5619</v>
      </c>
    </row>
    <row r="1230" spans="1:12" s="72" customFormat="1" hidden="1" outlineLevel="2">
      <c r="A1230" s="81">
        <v>1200005903</v>
      </c>
      <c r="B1230" s="82" t="s">
        <v>1398</v>
      </c>
      <c r="C1230" s="69">
        <v>0</v>
      </c>
      <c r="D1230" s="78"/>
      <c r="E1230" s="69"/>
      <c r="F1230" s="71"/>
      <c r="G1230" s="69">
        <f t="shared" si="37"/>
        <v>0</v>
      </c>
      <c r="I1230" s="67">
        <v>0</v>
      </c>
      <c r="J1230" s="68">
        <f t="shared" si="36"/>
        <v>0</v>
      </c>
      <c r="K1230" s="64"/>
      <c r="L1230" s="64" t="s">
        <v>5619</v>
      </c>
    </row>
    <row r="1231" spans="1:12" s="72" customFormat="1" hidden="1" outlineLevel="2">
      <c r="A1231" s="81">
        <v>1200006903</v>
      </c>
      <c r="B1231" s="82" t="s">
        <v>1399</v>
      </c>
      <c r="C1231" s="69">
        <v>0</v>
      </c>
      <c r="D1231" s="78"/>
      <c r="E1231" s="69"/>
      <c r="F1231" s="71"/>
      <c r="G1231" s="69">
        <f t="shared" si="37"/>
        <v>0</v>
      </c>
      <c r="I1231" s="67">
        <v>0</v>
      </c>
      <c r="J1231" s="68">
        <f t="shared" si="36"/>
        <v>0</v>
      </c>
      <c r="K1231" s="64"/>
      <c r="L1231" s="64" t="s">
        <v>5619</v>
      </c>
    </row>
    <row r="1232" spans="1:12" s="72" customFormat="1" hidden="1" outlineLevel="2">
      <c r="A1232" s="81">
        <v>1200007903</v>
      </c>
      <c r="B1232" s="82" t="s">
        <v>1400</v>
      </c>
      <c r="C1232" s="69">
        <v>0</v>
      </c>
      <c r="D1232" s="78"/>
      <c r="E1232" s="69"/>
      <c r="F1232" s="71"/>
      <c r="G1232" s="69">
        <f t="shared" si="37"/>
        <v>0</v>
      </c>
      <c r="I1232" s="67">
        <v>0</v>
      </c>
      <c r="J1232" s="68">
        <f t="shared" si="36"/>
        <v>0</v>
      </c>
      <c r="K1232" s="64"/>
      <c r="L1232" s="64" t="s">
        <v>5619</v>
      </c>
    </row>
    <row r="1233" spans="1:12" s="72" customFormat="1" hidden="1" outlineLevel="2">
      <c r="A1233" s="81">
        <v>1200008903</v>
      </c>
      <c r="B1233" s="82" t="s">
        <v>1401</v>
      </c>
      <c r="C1233" s="69">
        <v>0</v>
      </c>
      <c r="D1233" s="78"/>
      <c r="E1233" s="69"/>
      <c r="F1233" s="71"/>
      <c r="G1233" s="69">
        <f t="shared" si="37"/>
        <v>0</v>
      </c>
      <c r="I1233" s="67">
        <v>0</v>
      </c>
      <c r="J1233" s="68">
        <f t="shared" si="36"/>
        <v>0</v>
      </c>
      <c r="K1233" s="64"/>
      <c r="L1233" s="64" t="s">
        <v>5619</v>
      </c>
    </row>
    <row r="1234" spans="1:12" s="72" customFormat="1" hidden="1" outlineLevel="2">
      <c r="A1234" s="81">
        <v>1200009903</v>
      </c>
      <c r="B1234" s="82" t="s">
        <v>1402</v>
      </c>
      <c r="C1234" s="69">
        <v>0</v>
      </c>
      <c r="D1234" s="78"/>
      <c r="E1234" s="69"/>
      <c r="F1234" s="71"/>
      <c r="G1234" s="69">
        <f t="shared" si="37"/>
        <v>0</v>
      </c>
      <c r="I1234" s="67">
        <v>0</v>
      </c>
      <c r="J1234" s="68">
        <f t="shared" si="36"/>
        <v>0</v>
      </c>
      <c r="K1234" s="64"/>
      <c r="L1234" s="64" t="s">
        <v>5619</v>
      </c>
    </row>
    <row r="1235" spans="1:12" s="72" customFormat="1" hidden="1" outlineLevel="2">
      <c r="A1235" s="81">
        <v>1200010903</v>
      </c>
      <c r="B1235" s="82" t="s">
        <v>1403</v>
      </c>
      <c r="C1235" s="69">
        <v>0</v>
      </c>
      <c r="D1235" s="78"/>
      <c r="E1235" s="69"/>
      <c r="F1235" s="71"/>
      <c r="G1235" s="69">
        <f t="shared" si="37"/>
        <v>0</v>
      </c>
      <c r="I1235" s="67">
        <v>0</v>
      </c>
      <c r="J1235" s="68">
        <f t="shared" si="36"/>
        <v>0</v>
      </c>
      <c r="K1235" s="64"/>
      <c r="L1235" s="64" t="s">
        <v>5619</v>
      </c>
    </row>
    <row r="1236" spans="1:12" s="72" customFormat="1" hidden="1" outlineLevel="2">
      <c r="A1236" s="81">
        <v>1200011903</v>
      </c>
      <c r="B1236" s="82" t="s">
        <v>1404</v>
      </c>
      <c r="C1236" s="69">
        <v>0</v>
      </c>
      <c r="D1236" s="78"/>
      <c r="E1236" s="69"/>
      <c r="F1236" s="71"/>
      <c r="G1236" s="69">
        <f t="shared" si="37"/>
        <v>0</v>
      </c>
      <c r="I1236" s="67">
        <v>0</v>
      </c>
      <c r="J1236" s="68">
        <f t="shared" si="36"/>
        <v>0</v>
      </c>
      <c r="K1236" s="64"/>
      <c r="L1236" s="64" t="s">
        <v>5619</v>
      </c>
    </row>
    <row r="1237" spans="1:12" s="72" customFormat="1" hidden="1" outlineLevel="2">
      <c r="A1237" s="81">
        <v>1200012903</v>
      </c>
      <c r="B1237" s="82" t="s">
        <v>1405</v>
      </c>
      <c r="C1237" s="69">
        <v>0</v>
      </c>
      <c r="D1237" s="78"/>
      <c r="E1237" s="69"/>
      <c r="F1237" s="71"/>
      <c r="G1237" s="69">
        <f t="shared" si="37"/>
        <v>0</v>
      </c>
      <c r="I1237" s="67">
        <v>0</v>
      </c>
      <c r="J1237" s="68">
        <f t="shared" si="36"/>
        <v>0</v>
      </c>
      <c r="K1237" s="64"/>
      <c r="L1237" s="64" t="s">
        <v>5619</v>
      </c>
    </row>
    <row r="1238" spans="1:12" s="72" customFormat="1" hidden="1" outlineLevel="2">
      <c r="A1238" s="81">
        <v>1200013903</v>
      </c>
      <c r="B1238" s="82" t="s">
        <v>1406</v>
      </c>
      <c r="C1238" s="69">
        <v>0</v>
      </c>
      <c r="D1238" s="78"/>
      <c r="E1238" s="69"/>
      <c r="F1238" s="71"/>
      <c r="G1238" s="69">
        <f t="shared" si="37"/>
        <v>0</v>
      </c>
      <c r="I1238" s="67">
        <v>0</v>
      </c>
      <c r="J1238" s="68">
        <f t="shared" si="36"/>
        <v>0</v>
      </c>
      <c r="K1238" s="64"/>
      <c r="L1238" s="64" t="s">
        <v>5619</v>
      </c>
    </row>
    <row r="1239" spans="1:12" s="72" customFormat="1" hidden="1" outlineLevel="2">
      <c r="A1239" s="81">
        <v>1200014903</v>
      </c>
      <c r="B1239" s="82" t="s">
        <v>1407</v>
      </c>
      <c r="C1239" s="69">
        <v>0</v>
      </c>
      <c r="D1239" s="78"/>
      <c r="E1239" s="69"/>
      <c r="F1239" s="71"/>
      <c r="G1239" s="69">
        <f t="shared" si="37"/>
        <v>0</v>
      </c>
      <c r="I1239" s="67">
        <v>0</v>
      </c>
      <c r="J1239" s="68">
        <f t="shared" ref="J1239:J1302" si="38">I1239-G1239</f>
        <v>0</v>
      </c>
      <c r="K1239" s="64"/>
      <c r="L1239" s="64" t="s">
        <v>5619</v>
      </c>
    </row>
    <row r="1240" spans="1:12" s="72" customFormat="1" hidden="1" outlineLevel="2">
      <c r="A1240" s="81">
        <v>1200015903</v>
      </c>
      <c r="B1240" s="82" t="s">
        <v>1408</v>
      </c>
      <c r="C1240" s="69">
        <v>0</v>
      </c>
      <c r="D1240" s="78"/>
      <c r="E1240" s="69"/>
      <c r="F1240" s="71"/>
      <c r="G1240" s="69">
        <f t="shared" si="37"/>
        <v>0</v>
      </c>
      <c r="I1240" s="67">
        <v>0</v>
      </c>
      <c r="J1240" s="68">
        <f t="shared" si="38"/>
        <v>0</v>
      </c>
      <c r="K1240" s="64"/>
      <c r="L1240" s="64" t="s">
        <v>5619</v>
      </c>
    </row>
    <row r="1241" spans="1:12" s="72" customFormat="1" hidden="1" outlineLevel="2">
      <c r="A1241" s="81">
        <v>1200324010</v>
      </c>
      <c r="B1241" s="82" t="s">
        <v>1409</v>
      </c>
      <c r="C1241" s="69">
        <v>0</v>
      </c>
      <c r="D1241" s="78"/>
      <c r="E1241" s="69"/>
      <c r="F1241" s="71"/>
      <c r="G1241" s="69">
        <f t="shared" si="37"/>
        <v>0</v>
      </c>
      <c r="I1241" s="67">
        <v>0</v>
      </c>
      <c r="J1241" s="68">
        <f t="shared" si="38"/>
        <v>0</v>
      </c>
      <c r="K1241" s="64"/>
      <c r="L1241" s="64" t="s">
        <v>455</v>
      </c>
    </row>
    <row r="1242" spans="1:12" s="72" customFormat="1" hidden="1" outlineLevel="2">
      <c r="A1242" s="81">
        <v>1200324011</v>
      </c>
      <c r="B1242" s="82" t="s">
        <v>1410</v>
      </c>
      <c r="C1242" s="69">
        <v>0</v>
      </c>
      <c r="D1242" s="78"/>
      <c r="E1242" s="69"/>
      <c r="F1242" s="71"/>
      <c r="G1242" s="69">
        <f t="shared" si="37"/>
        <v>0</v>
      </c>
      <c r="I1242" s="67">
        <v>0</v>
      </c>
      <c r="J1242" s="68">
        <f t="shared" si="38"/>
        <v>0</v>
      </c>
      <c r="K1242" s="64"/>
      <c r="L1242" s="64" t="s">
        <v>455</v>
      </c>
    </row>
    <row r="1243" spans="1:12" s="72" customFormat="1" hidden="1" outlineLevel="2">
      <c r="A1243" s="81">
        <v>1200324012</v>
      </c>
      <c r="B1243" s="82" t="s">
        <v>1411</v>
      </c>
      <c r="C1243" s="69">
        <v>0</v>
      </c>
      <c r="D1243" s="78"/>
      <c r="E1243" s="69"/>
      <c r="F1243" s="71"/>
      <c r="G1243" s="69">
        <f t="shared" si="37"/>
        <v>0</v>
      </c>
      <c r="I1243" s="67">
        <v>0</v>
      </c>
      <c r="J1243" s="68">
        <f t="shared" si="38"/>
        <v>0</v>
      </c>
      <c r="K1243" s="64"/>
      <c r="L1243" s="64" t="s">
        <v>455</v>
      </c>
    </row>
    <row r="1244" spans="1:12" s="72" customFormat="1" hidden="1" outlineLevel="2">
      <c r="A1244" s="81">
        <v>1200324013</v>
      </c>
      <c r="B1244" s="82" t="s">
        <v>1412</v>
      </c>
      <c r="C1244" s="69">
        <v>0</v>
      </c>
      <c r="D1244" s="78"/>
      <c r="E1244" s="69"/>
      <c r="F1244" s="71"/>
      <c r="G1244" s="69">
        <f t="shared" si="37"/>
        <v>0</v>
      </c>
      <c r="I1244" s="67">
        <v>0</v>
      </c>
      <c r="J1244" s="68">
        <f t="shared" si="38"/>
        <v>0</v>
      </c>
      <c r="K1244" s="64"/>
      <c r="L1244" s="64" t="s">
        <v>455</v>
      </c>
    </row>
    <row r="1245" spans="1:12" s="72" customFormat="1" hidden="1" outlineLevel="2">
      <c r="A1245" s="81">
        <v>1200324016</v>
      </c>
      <c r="B1245" s="82" t="s">
        <v>1413</v>
      </c>
      <c r="C1245" s="69">
        <v>0</v>
      </c>
      <c r="D1245" s="78"/>
      <c r="E1245" s="69"/>
      <c r="F1245" s="71"/>
      <c r="G1245" s="69">
        <f t="shared" si="37"/>
        <v>0</v>
      </c>
      <c r="I1245" s="67">
        <v>0</v>
      </c>
      <c r="J1245" s="68">
        <f t="shared" si="38"/>
        <v>0</v>
      </c>
      <c r="K1245" s="64"/>
      <c r="L1245" s="64" t="s">
        <v>455</v>
      </c>
    </row>
    <row r="1246" spans="1:12" s="72" customFormat="1" hidden="1" outlineLevel="2">
      <c r="A1246" s="81">
        <v>1200324019</v>
      </c>
      <c r="B1246" s="82" t="s">
        <v>1414</v>
      </c>
      <c r="C1246" s="69">
        <v>0</v>
      </c>
      <c r="D1246" s="78"/>
      <c r="E1246" s="69"/>
      <c r="F1246" s="71"/>
      <c r="G1246" s="69">
        <f t="shared" si="37"/>
        <v>0</v>
      </c>
      <c r="I1246" s="67">
        <v>0</v>
      </c>
      <c r="J1246" s="68">
        <f t="shared" si="38"/>
        <v>0</v>
      </c>
      <c r="K1246" s="64"/>
      <c r="L1246" s="64" t="s">
        <v>455</v>
      </c>
    </row>
    <row r="1247" spans="1:12" s="72" customFormat="1" hidden="1" outlineLevel="2">
      <c r="A1247" s="30">
        <v>1200701010</v>
      </c>
      <c r="B1247" s="44" t="s">
        <v>1415</v>
      </c>
      <c r="C1247" s="69">
        <v>0</v>
      </c>
      <c r="D1247" s="78"/>
      <c r="E1247" s="69"/>
      <c r="F1247" s="71"/>
      <c r="G1247" s="69">
        <f t="shared" si="37"/>
        <v>0</v>
      </c>
      <c r="I1247" s="67">
        <v>0</v>
      </c>
      <c r="J1247" s="68">
        <f t="shared" si="38"/>
        <v>0</v>
      </c>
      <c r="K1247" s="64"/>
      <c r="L1247" s="64" t="s">
        <v>455</v>
      </c>
    </row>
    <row r="1248" spans="1:12" s="72" customFormat="1" hidden="1" outlineLevel="2">
      <c r="A1248" s="81">
        <v>1200701011</v>
      </c>
      <c r="B1248" s="82" t="s">
        <v>1416</v>
      </c>
      <c r="C1248" s="69">
        <v>31343295.09</v>
      </c>
      <c r="D1248" s="78"/>
      <c r="E1248" s="69"/>
      <c r="F1248" s="71"/>
      <c r="G1248" s="69">
        <f t="shared" si="37"/>
        <v>31343295.09</v>
      </c>
      <c r="I1248" s="67">
        <v>0</v>
      </c>
      <c r="J1248" s="68">
        <f t="shared" si="38"/>
        <v>-31343295.09</v>
      </c>
      <c r="K1248" s="64"/>
      <c r="L1248" s="64" t="s">
        <v>455</v>
      </c>
    </row>
    <row r="1249" spans="1:12" s="72" customFormat="1" hidden="1" outlineLevel="2">
      <c r="A1249" s="118">
        <v>1200701012</v>
      </c>
      <c r="B1249" s="120" t="s">
        <v>1417</v>
      </c>
      <c r="C1249" s="69">
        <v>0</v>
      </c>
      <c r="D1249" s="78"/>
      <c r="E1249" s="69"/>
      <c r="F1249" s="71"/>
      <c r="G1249" s="69">
        <f t="shared" si="37"/>
        <v>0</v>
      </c>
      <c r="I1249" s="67">
        <v>0</v>
      </c>
      <c r="J1249" s="68">
        <f t="shared" si="38"/>
        <v>0</v>
      </c>
      <c r="K1249" s="64"/>
      <c r="L1249" s="64" t="s">
        <v>455</v>
      </c>
    </row>
    <row r="1250" spans="1:12" s="72" customFormat="1" hidden="1" outlineLevel="2">
      <c r="A1250" s="81">
        <v>1200701013</v>
      </c>
      <c r="B1250" s="82" t="s">
        <v>1418</v>
      </c>
      <c r="C1250" s="69">
        <v>483528975.35000002</v>
      </c>
      <c r="D1250" s="78"/>
      <c r="E1250" s="69"/>
      <c r="F1250" s="71"/>
      <c r="G1250" s="69">
        <f t="shared" si="37"/>
        <v>483528975.35000002</v>
      </c>
      <c r="I1250" s="67">
        <v>0</v>
      </c>
      <c r="J1250" s="68">
        <f t="shared" si="38"/>
        <v>-483528975.35000002</v>
      </c>
      <c r="K1250" s="64"/>
      <c r="L1250" s="64" t="s">
        <v>455</v>
      </c>
    </row>
    <row r="1251" spans="1:12" s="72" customFormat="1" hidden="1" outlineLevel="2">
      <c r="A1251" s="81">
        <v>1200701016</v>
      </c>
      <c r="B1251" s="82" t="s">
        <v>1419</v>
      </c>
      <c r="C1251" s="69">
        <v>0</v>
      </c>
      <c r="D1251" s="78"/>
      <c r="E1251" s="69"/>
      <c r="F1251" s="71"/>
      <c r="G1251" s="69">
        <f t="shared" si="37"/>
        <v>0</v>
      </c>
      <c r="I1251" s="67">
        <v>0</v>
      </c>
      <c r="J1251" s="68">
        <f t="shared" si="38"/>
        <v>0</v>
      </c>
      <c r="K1251" s="64"/>
      <c r="L1251" s="64" t="s">
        <v>455</v>
      </c>
    </row>
    <row r="1252" spans="1:12" s="72" customFormat="1" hidden="1" outlineLevel="2">
      <c r="A1252" s="30">
        <v>1200701017</v>
      </c>
      <c r="B1252" s="44" t="s">
        <v>1420</v>
      </c>
      <c r="C1252" s="69">
        <v>-514870446.82999903</v>
      </c>
      <c r="D1252" s="78"/>
      <c r="E1252" s="69"/>
      <c r="F1252" s="71"/>
      <c r="G1252" s="69">
        <f t="shared" ref="G1252:G1315" si="39">C1252+E1252</f>
        <v>-514870446.82999903</v>
      </c>
      <c r="I1252" s="67">
        <v>0</v>
      </c>
      <c r="J1252" s="68">
        <f t="shared" si="38"/>
        <v>514870446.82999903</v>
      </c>
      <c r="K1252" s="64"/>
      <c r="L1252" s="64" t="s">
        <v>455</v>
      </c>
    </row>
    <row r="1253" spans="1:12" s="72" customFormat="1" hidden="1" outlineLevel="2">
      <c r="A1253" s="30">
        <v>1200701019</v>
      </c>
      <c r="B1253" s="44" t="s">
        <v>1421</v>
      </c>
      <c r="C1253" s="69">
        <v>0</v>
      </c>
      <c r="D1253" s="78"/>
      <c r="E1253" s="69"/>
      <c r="F1253" s="71"/>
      <c r="G1253" s="69">
        <f t="shared" si="39"/>
        <v>0</v>
      </c>
      <c r="I1253" s="67">
        <v>0</v>
      </c>
      <c r="J1253" s="68">
        <f t="shared" si="38"/>
        <v>0</v>
      </c>
      <c r="K1253" s="64"/>
      <c r="L1253" s="64" t="s">
        <v>455</v>
      </c>
    </row>
    <row r="1254" spans="1:12" s="72" customFormat="1" hidden="1" outlineLevel="2">
      <c r="A1254" s="30">
        <v>1200702010</v>
      </c>
      <c r="B1254" s="44" t="s">
        <v>1422</v>
      </c>
      <c r="C1254" s="69">
        <v>0</v>
      </c>
      <c r="D1254" s="78"/>
      <c r="E1254" s="69"/>
      <c r="F1254" s="71"/>
      <c r="G1254" s="69">
        <f t="shared" si="39"/>
        <v>0</v>
      </c>
      <c r="I1254" s="67">
        <v>0</v>
      </c>
      <c r="J1254" s="68">
        <f t="shared" si="38"/>
        <v>0</v>
      </c>
      <c r="K1254" s="64"/>
      <c r="L1254" s="64" t="s">
        <v>455</v>
      </c>
    </row>
    <row r="1255" spans="1:12" s="72" customFormat="1" hidden="1" outlineLevel="2">
      <c r="A1255" s="118">
        <v>1200702011</v>
      </c>
      <c r="B1255" s="120" t="s">
        <v>1423</v>
      </c>
      <c r="C1255" s="69">
        <v>0</v>
      </c>
      <c r="D1255" s="78"/>
      <c r="E1255" s="69"/>
      <c r="F1255" s="71"/>
      <c r="G1255" s="69">
        <f t="shared" si="39"/>
        <v>0</v>
      </c>
      <c r="I1255" s="67">
        <v>0</v>
      </c>
      <c r="J1255" s="68">
        <f t="shared" si="38"/>
        <v>0</v>
      </c>
      <c r="K1255" s="64"/>
      <c r="L1255" s="64" t="s">
        <v>455</v>
      </c>
    </row>
    <row r="1256" spans="1:12" s="72" customFormat="1" hidden="1" outlineLevel="2">
      <c r="A1256" s="81">
        <v>1200702012</v>
      </c>
      <c r="B1256" s="82" t="s">
        <v>1424</v>
      </c>
      <c r="C1256" s="69">
        <v>0</v>
      </c>
      <c r="D1256" s="78"/>
      <c r="E1256" s="69"/>
      <c r="F1256" s="71"/>
      <c r="G1256" s="69">
        <f t="shared" si="39"/>
        <v>0</v>
      </c>
      <c r="I1256" s="67">
        <v>0</v>
      </c>
      <c r="J1256" s="68">
        <f t="shared" si="38"/>
        <v>0</v>
      </c>
      <c r="K1256" s="64"/>
      <c r="L1256" s="64" t="s">
        <v>455</v>
      </c>
    </row>
    <row r="1257" spans="1:12" s="72" customFormat="1" hidden="1" outlineLevel="2">
      <c r="A1257" s="30">
        <v>1200702013</v>
      </c>
      <c r="B1257" s="44" t="s">
        <v>1425</v>
      </c>
      <c r="C1257" s="69">
        <v>0</v>
      </c>
      <c r="D1257" s="78"/>
      <c r="E1257" s="69"/>
      <c r="F1257" s="71"/>
      <c r="G1257" s="69">
        <f t="shared" si="39"/>
        <v>0</v>
      </c>
      <c r="I1257" s="67">
        <v>0</v>
      </c>
      <c r="J1257" s="68">
        <f t="shared" si="38"/>
        <v>0</v>
      </c>
      <c r="K1257" s="64"/>
      <c r="L1257" s="64" t="s">
        <v>455</v>
      </c>
    </row>
    <row r="1258" spans="1:12" s="72" customFormat="1" hidden="1" outlineLevel="2">
      <c r="A1258" s="30">
        <v>1200702016</v>
      </c>
      <c r="B1258" s="44" t="s">
        <v>1426</v>
      </c>
      <c r="C1258" s="69">
        <v>0</v>
      </c>
      <c r="D1258" s="78"/>
      <c r="E1258" s="69"/>
      <c r="F1258" s="71"/>
      <c r="G1258" s="69">
        <f t="shared" si="39"/>
        <v>0</v>
      </c>
      <c r="I1258" s="67">
        <v>0</v>
      </c>
      <c r="J1258" s="68">
        <f t="shared" si="38"/>
        <v>0</v>
      </c>
      <c r="K1258" s="64"/>
      <c r="L1258" s="64" t="s">
        <v>455</v>
      </c>
    </row>
    <row r="1259" spans="1:12" s="72" customFormat="1" hidden="1" outlineLevel="2">
      <c r="A1259" s="30">
        <v>1200702017</v>
      </c>
      <c r="B1259" s="44" t="s">
        <v>1427</v>
      </c>
      <c r="C1259" s="69">
        <v>0</v>
      </c>
      <c r="D1259" s="78"/>
      <c r="E1259" s="69"/>
      <c r="F1259" s="71"/>
      <c r="G1259" s="69">
        <f t="shared" si="39"/>
        <v>0</v>
      </c>
      <c r="I1259" s="67">
        <v>0</v>
      </c>
      <c r="J1259" s="68">
        <f t="shared" si="38"/>
        <v>0</v>
      </c>
      <c r="K1259" s="64"/>
      <c r="L1259" s="64" t="s">
        <v>455</v>
      </c>
    </row>
    <row r="1260" spans="1:12" s="72" customFormat="1" hidden="1" outlineLevel="2">
      <c r="A1260" s="81">
        <v>1200702019</v>
      </c>
      <c r="B1260" s="82" t="s">
        <v>1428</v>
      </c>
      <c r="C1260" s="69">
        <v>0</v>
      </c>
      <c r="D1260" s="78"/>
      <c r="E1260" s="69"/>
      <c r="F1260" s="71"/>
      <c r="G1260" s="69">
        <f t="shared" si="39"/>
        <v>0</v>
      </c>
      <c r="I1260" s="67">
        <v>0</v>
      </c>
      <c r="J1260" s="68">
        <f t="shared" si="38"/>
        <v>0</v>
      </c>
      <c r="K1260" s="64"/>
      <c r="L1260" s="64" t="s">
        <v>455</v>
      </c>
    </row>
    <row r="1261" spans="1:12" s="72" customFormat="1" hidden="1" outlineLevel="2">
      <c r="A1261" s="30">
        <v>1200703010</v>
      </c>
      <c r="B1261" s="44" t="s">
        <v>1429</v>
      </c>
      <c r="C1261" s="69">
        <v>0</v>
      </c>
      <c r="D1261" s="78"/>
      <c r="E1261" s="69"/>
      <c r="F1261" s="71"/>
      <c r="G1261" s="69">
        <f t="shared" si="39"/>
        <v>0</v>
      </c>
      <c r="I1261" s="67">
        <v>0</v>
      </c>
      <c r="J1261" s="68">
        <f t="shared" si="38"/>
        <v>0</v>
      </c>
      <c r="K1261" s="64"/>
      <c r="L1261" s="64" t="s">
        <v>455</v>
      </c>
    </row>
    <row r="1262" spans="1:12" s="72" customFormat="1" hidden="1" outlineLevel="2">
      <c r="A1262" s="81">
        <v>1200703011</v>
      </c>
      <c r="B1262" s="82" t="s">
        <v>1430</v>
      </c>
      <c r="C1262" s="69">
        <v>0</v>
      </c>
      <c r="D1262" s="78"/>
      <c r="E1262" s="69"/>
      <c r="F1262" s="71"/>
      <c r="G1262" s="69">
        <f t="shared" si="39"/>
        <v>0</v>
      </c>
      <c r="I1262" s="67">
        <v>0</v>
      </c>
      <c r="J1262" s="68">
        <f t="shared" si="38"/>
        <v>0</v>
      </c>
      <c r="K1262" s="64"/>
      <c r="L1262" s="64" t="s">
        <v>455</v>
      </c>
    </row>
    <row r="1263" spans="1:12" s="72" customFormat="1" hidden="1" outlineLevel="2">
      <c r="A1263" s="118">
        <v>1200703012</v>
      </c>
      <c r="B1263" s="120" t="s">
        <v>1431</v>
      </c>
      <c r="C1263" s="69">
        <v>0</v>
      </c>
      <c r="D1263" s="78"/>
      <c r="E1263" s="69"/>
      <c r="F1263" s="71"/>
      <c r="G1263" s="69">
        <f t="shared" si="39"/>
        <v>0</v>
      </c>
      <c r="I1263" s="67">
        <v>0</v>
      </c>
      <c r="J1263" s="68">
        <f t="shared" si="38"/>
        <v>0</v>
      </c>
      <c r="K1263" s="64"/>
      <c r="L1263" s="64" t="s">
        <v>455</v>
      </c>
    </row>
    <row r="1264" spans="1:12" s="72" customFormat="1" hidden="1" outlineLevel="2">
      <c r="A1264" s="81">
        <v>1200703013</v>
      </c>
      <c r="B1264" s="82" t="s">
        <v>1432</v>
      </c>
      <c r="C1264" s="69">
        <v>0</v>
      </c>
      <c r="D1264" s="78"/>
      <c r="E1264" s="69"/>
      <c r="F1264" s="71"/>
      <c r="G1264" s="69">
        <f t="shared" si="39"/>
        <v>0</v>
      </c>
      <c r="I1264" s="67">
        <v>0</v>
      </c>
      <c r="J1264" s="68">
        <f t="shared" si="38"/>
        <v>0</v>
      </c>
      <c r="K1264" s="64"/>
      <c r="L1264" s="64" t="s">
        <v>455</v>
      </c>
    </row>
    <row r="1265" spans="1:12" s="72" customFormat="1" hidden="1" outlineLevel="2">
      <c r="A1265" s="81">
        <v>1200703016</v>
      </c>
      <c r="B1265" s="82" t="s">
        <v>1433</v>
      </c>
      <c r="C1265" s="69">
        <v>0</v>
      </c>
      <c r="D1265" s="78"/>
      <c r="E1265" s="69"/>
      <c r="F1265" s="71"/>
      <c r="G1265" s="69">
        <f t="shared" si="39"/>
        <v>0</v>
      </c>
      <c r="I1265" s="67">
        <v>0</v>
      </c>
      <c r="J1265" s="68">
        <f t="shared" si="38"/>
        <v>0</v>
      </c>
      <c r="K1265" s="64"/>
      <c r="L1265" s="64" t="s">
        <v>455</v>
      </c>
    </row>
    <row r="1266" spans="1:12" s="72" customFormat="1" hidden="1" outlineLevel="2">
      <c r="A1266" s="81">
        <v>1200703017</v>
      </c>
      <c r="B1266" s="82" t="s">
        <v>1434</v>
      </c>
      <c r="C1266" s="69">
        <v>0</v>
      </c>
      <c r="D1266" s="78"/>
      <c r="E1266" s="69"/>
      <c r="F1266" s="71"/>
      <c r="G1266" s="69">
        <f t="shared" si="39"/>
        <v>0</v>
      </c>
      <c r="I1266" s="67">
        <v>0</v>
      </c>
      <c r="J1266" s="68">
        <f t="shared" si="38"/>
        <v>0</v>
      </c>
      <c r="K1266" s="64"/>
      <c r="L1266" s="64" t="s">
        <v>455</v>
      </c>
    </row>
    <row r="1267" spans="1:12" s="72" customFormat="1" hidden="1" outlineLevel="2">
      <c r="A1267" s="81">
        <v>1200703018</v>
      </c>
      <c r="B1267" s="82" t="s">
        <v>1435</v>
      </c>
      <c r="C1267" s="69">
        <v>0</v>
      </c>
      <c r="D1267" s="78"/>
      <c r="E1267" s="69"/>
      <c r="F1267" s="71"/>
      <c r="G1267" s="69">
        <f t="shared" si="39"/>
        <v>0</v>
      </c>
      <c r="I1267" s="67">
        <v>0</v>
      </c>
      <c r="J1267" s="68">
        <f t="shared" si="38"/>
        <v>0</v>
      </c>
      <c r="K1267" s="64"/>
      <c r="L1267" s="64" t="s">
        <v>455</v>
      </c>
    </row>
    <row r="1268" spans="1:12" s="72" customFormat="1" hidden="1" outlineLevel="2">
      <c r="A1268" s="81">
        <v>1200703019</v>
      </c>
      <c r="B1268" s="82" t="s">
        <v>1436</v>
      </c>
      <c r="C1268" s="69">
        <v>0</v>
      </c>
      <c r="D1268" s="78"/>
      <c r="E1268" s="69"/>
      <c r="F1268" s="71"/>
      <c r="G1268" s="69">
        <f t="shared" si="39"/>
        <v>0</v>
      </c>
      <c r="I1268" s="67">
        <v>0</v>
      </c>
      <c r="J1268" s="68">
        <f t="shared" si="38"/>
        <v>0</v>
      </c>
      <c r="K1268" s="64"/>
      <c r="L1268" s="64" t="s">
        <v>455</v>
      </c>
    </row>
    <row r="1269" spans="1:12" s="72" customFormat="1" hidden="1" outlineLevel="2">
      <c r="A1269" s="81">
        <v>1200703020</v>
      </c>
      <c r="B1269" s="82" t="s">
        <v>1429</v>
      </c>
      <c r="C1269" s="69">
        <v>0</v>
      </c>
      <c r="D1269" s="78"/>
      <c r="E1269" s="69"/>
      <c r="F1269" s="71"/>
      <c r="G1269" s="69">
        <f t="shared" si="39"/>
        <v>0</v>
      </c>
      <c r="I1269" s="67">
        <v>0</v>
      </c>
      <c r="J1269" s="68">
        <f t="shared" si="38"/>
        <v>0</v>
      </c>
      <c r="K1269" s="64"/>
      <c r="L1269" s="64" t="s">
        <v>455</v>
      </c>
    </row>
    <row r="1270" spans="1:12" s="72" customFormat="1" hidden="1" outlineLevel="2">
      <c r="A1270" s="81">
        <v>1200703021</v>
      </c>
      <c r="B1270" s="82" t="s">
        <v>1430</v>
      </c>
      <c r="C1270" s="69">
        <v>0</v>
      </c>
      <c r="D1270" s="78"/>
      <c r="E1270" s="69"/>
      <c r="F1270" s="71"/>
      <c r="G1270" s="69">
        <f t="shared" si="39"/>
        <v>0</v>
      </c>
      <c r="I1270" s="67">
        <v>0</v>
      </c>
      <c r="J1270" s="68">
        <f t="shared" si="38"/>
        <v>0</v>
      </c>
      <c r="K1270" s="64"/>
      <c r="L1270" s="64" t="s">
        <v>455</v>
      </c>
    </row>
    <row r="1271" spans="1:12" s="72" customFormat="1" hidden="1" outlineLevel="2">
      <c r="A1271" s="81">
        <v>1200703022</v>
      </c>
      <c r="B1271" s="82" t="s">
        <v>1431</v>
      </c>
      <c r="C1271" s="69">
        <v>0</v>
      </c>
      <c r="D1271" s="78"/>
      <c r="E1271" s="69"/>
      <c r="F1271" s="71"/>
      <c r="G1271" s="69">
        <f t="shared" si="39"/>
        <v>0</v>
      </c>
      <c r="I1271" s="67">
        <v>0</v>
      </c>
      <c r="J1271" s="68">
        <f t="shared" si="38"/>
        <v>0</v>
      </c>
      <c r="K1271" s="64"/>
      <c r="L1271" s="64" t="s">
        <v>455</v>
      </c>
    </row>
    <row r="1272" spans="1:12" s="72" customFormat="1" hidden="1" outlineLevel="2">
      <c r="A1272" s="81">
        <v>1200703023</v>
      </c>
      <c r="B1272" s="82" t="s">
        <v>1432</v>
      </c>
      <c r="C1272" s="69">
        <v>0</v>
      </c>
      <c r="D1272" s="78"/>
      <c r="E1272" s="69"/>
      <c r="F1272" s="71"/>
      <c r="G1272" s="69">
        <f t="shared" si="39"/>
        <v>0</v>
      </c>
      <c r="I1272" s="67">
        <v>0</v>
      </c>
      <c r="J1272" s="68">
        <f t="shared" si="38"/>
        <v>0</v>
      </c>
      <c r="K1272" s="64"/>
      <c r="L1272" s="64" t="s">
        <v>455</v>
      </c>
    </row>
    <row r="1273" spans="1:12" s="72" customFormat="1" hidden="1" outlineLevel="2">
      <c r="A1273" s="81">
        <v>1200703026</v>
      </c>
      <c r="B1273" s="82" t="s">
        <v>1433</v>
      </c>
      <c r="C1273" s="69">
        <v>0</v>
      </c>
      <c r="D1273" s="78"/>
      <c r="E1273" s="69"/>
      <c r="F1273" s="71"/>
      <c r="G1273" s="69">
        <f t="shared" si="39"/>
        <v>0</v>
      </c>
      <c r="I1273" s="67">
        <v>0</v>
      </c>
      <c r="J1273" s="68">
        <f t="shared" si="38"/>
        <v>0</v>
      </c>
      <c r="K1273" s="64"/>
      <c r="L1273" s="64" t="s">
        <v>455</v>
      </c>
    </row>
    <row r="1274" spans="1:12" s="72" customFormat="1" hidden="1" outlineLevel="2">
      <c r="A1274" s="30">
        <v>1200703027</v>
      </c>
      <c r="B1274" s="44" t="s">
        <v>1434</v>
      </c>
      <c r="C1274" s="69">
        <v>0</v>
      </c>
      <c r="D1274" s="78"/>
      <c r="E1274" s="69"/>
      <c r="F1274" s="71"/>
      <c r="G1274" s="69">
        <f t="shared" si="39"/>
        <v>0</v>
      </c>
      <c r="I1274" s="67">
        <v>0</v>
      </c>
      <c r="J1274" s="68">
        <f t="shared" si="38"/>
        <v>0</v>
      </c>
      <c r="K1274" s="64"/>
      <c r="L1274" s="64" t="s">
        <v>455</v>
      </c>
    </row>
    <row r="1275" spans="1:12" s="72" customFormat="1" hidden="1" outlineLevel="2">
      <c r="A1275" s="81">
        <v>1200703028</v>
      </c>
      <c r="B1275" s="82" t="s">
        <v>1435</v>
      </c>
      <c r="C1275" s="69">
        <v>0</v>
      </c>
      <c r="D1275" s="78"/>
      <c r="E1275" s="69"/>
      <c r="F1275" s="71"/>
      <c r="G1275" s="69">
        <f t="shared" si="39"/>
        <v>0</v>
      </c>
      <c r="I1275" s="67">
        <v>0</v>
      </c>
      <c r="J1275" s="68">
        <f t="shared" si="38"/>
        <v>0</v>
      </c>
      <c r="K1275" s="64"/>
      <c r="L1275" s="64" t="s">
        <v>455</v>
      </c>
    </row>
    <row r="1276" spans="1:12" s="72" customFormat="1" hidden="1" outlineLevel="2">
      <c r="A1276" s="81">
        <v>1200703029</v>
      </c>
      <c r="B1276" s="82" t="s">
        <v>1436</v>
      </c>
      <c r="C1276" s="69">
        <v>0</v>
      </c>
      <c r="D1276" s="78"/>
      <c r="E1276" s="69"/>
      <c r="F1276" s="71"/>
      <c r="G1276" s="69">
        <f t="shared" si="39"/>
        <v>0</v>
      </c>
      <c r="I1276" s="67">
        <v>0</v>
      </c>
      <c r="J1276" s="68">
        <f t="shared" si="38"/>
        <v>0</v>
      </c>
      <c r="K1276" s="64"/>
      <c r="L1276" s="64" t="s">
        <v>455</v>
      </c>
    </row>
    <row r="1277" spans="1:12" s="72" customFormat="1" hidden="1" outlineLevel="2">
      <c r="A1277" s="81">
        <v>1200703030</v>
      </c>
      <c r="B1277" s="82" t="s">
        <v>1437</v>
      </c>
      <c r="C1277" s="69">
        <v>0</v>
      </c>
      <c r="D1277" s="78"/>
      <c r="E1277" s="69"/>
      <c r="F1277" s="71"/>
      <c r="G1277" s="69">
        <f t="shared" si="39"/>
        <v>0</v>
      </c>
      <c r="I1277" s="67">
        <v>0</v>
      </c>
      <c r="J1277" s="68">
        <f t="shared" si="38"/>
        <v>0</v>
      </c>
      <c r="K1277" s="64"/>
      <c r="L1277" s="64" t="s">
        <v>455</v>
      </c>
    </row>
    <row r="1278" spans="1:12" s="72" customFormat="1" hidden="1" outlineLevel="2">
      <c r="A1278" s="81">
        <v>1200703031</v>
      </c>
      <c r="B1278" s="82" t="s">
        <v>1437</v>
      </c>
      <c r="C1278" s="69">
        <v>0</v>
      </c>
      <c r="D1278" s="78"/>
      <c r="E1278" s="69"/>
      <c r="F1278" s="71"/>
      <c r="G1278" s="69">
        <f t="shared" si="39"/>
        <v>0</v>
      </c>
      <c r="I1278" s="67">
        <v>0</v>
      </c>
      <c r="J1278" s="68">
        <f t="shared" si="38"/>
        <v>0</v>
      </c>
      <c r="K1278" s="64"/>
      <c r="L1278" s="64" t="s">
        <v>455</v>
      </c>
    </row>
    <row r="1279" spans="1:12" s="72" customFormat="1" hidden="1" outlineLevel="2">
      <c r="A1279" s="81">
        <v>1200703032</v>
      </c>
      <c r="B1279" s="82" t="s">
        <v>1437</v>
      </c>
      <c r="C1279" s="69">
        <v>0</v>
      </c>
      <c r="D1279" s="78"/>
      <c r="E1279" s="69"/>
      <c r="F1279" s="71"/>
      <c r="G1279" s="69">
        <f t="shared" si="39"/>
        <v>0</v>
      </c>
      <c r="I1279" s="67">
        <v>0</v>
      </c>
      <c r="J1279" s="68">
        <f t="shared" si="38"/>
        <v>0</v>
      </c>
      <c r="K1279" s="64"/>
      <c r="L1279" s="64" t="s">
        <v>455</v>
      </c>
    </row>
    <row r="1280" spans="1:12" s="72" customFormat="1" hidden="1" outlineLevel="2">
      <c r="A1280" s="81">
        <v>1200703033</v>
      </c>
      <c r="B1280" s="82" t="s">
        <v>1437</v>
      </c>
      <c r="C1280" s="69">
        <v>0</v>
      </c>
      <c r="D1280" s="78"/>
      <c r="E1280" s="69"/>
      <c r="F1280" s="71"/>
      <c r="G1280" s="69">
        <f t="shared" si="39"/>
        <v>0</v>
      </c>
      <c r="I1280" s="67">
        <v>0</v>
      </c>
      <c r="J1280" s="68">
        <f t="shared" si="38"/>
        <v>0</v>
      </c>
      <c r="K1280" s="64"/>
      <c r="L1280" s="64" t="s">
        <v>455</v>
      </c>
    </row>
    <row r="1281" spans="1:12" s="72" customFormat="1" hidden="1" outlineLevel="2">
      <c r="A1281" s="81">
        <v>1200703036</v>
      </c>
      <c r="B1281" s="82" t="s">
        <v>1437</v>
      </c>
      <c r="C1281" s="69">
        <v>0</v>
      </c>
      <c r="D1281" s="78"/>
      <c r="E1281" s="69"/>
      <c r="F1281" s="71"/>
      <c r="G1281" s="69">
        <f t="shared" si="39"/>
        <v>0</v>
      </c>
      <c r="I1281" s="67">
        <v>0</v>
      </c>
      <c r="J1281" s="68">
        <f t="shared" si="38"/>
        <v>0</v>
      </c>
      <c r="K1281" s="64"/>
      <c r="L1281" s="64" t="s">
        <v>455</v>
      </c>
    </row>
    <row r="1282" spans="1:12" s="72" customFormat="1" hidden="1" outlineLevel="2">
      <c r="A1282" s="81">
        <v>1200703037</v>
      </c>
      <c r="B1282" s="82" t="s">
        <v>1437</v>
      </c>
      <c r="C1282" s="69">
        <v>0</v>
      </c>
      <c r="D1282" s="78"/>
      <c r="E1282" s="69"/>
      <c r="F1282" s="71"/>
      <c r="G1282" s="69">
        <f t="shared" si="39"/>
        <v>0</v>
      </c>
      <c r="I1282" s="67">
        <v>0</v>
      </c>
      <c r="J1282" s="68">
        <f t="shared" si="38"/>
        <v>0</v>
      </c>
      <c r="K1282" s="64"/>
      <c r="L1282" s="64" t="s">
        <v>455</v>
      </c>
    </row>
    <row r="1283" spans="1:12" s="72" customFormat="1" hidden="1" outlineLevel="2">
      <c r="A1283" s="81">
        <v>1200703038</v>
      </c>
      <c r="B1283" s="82" t="s">
        <v>1437</v>
      </c>
      <c r="C1283" s="69">
        <v>0</v>
      </c>
      <c r="D1283" s="78"/>
      <c r="E1283" s="69"/>
      <c r="F1283" s="71"/>
      <c r="G1283" s="69">
        <f t="shared" si="39"/>
        <v>0</v>
      </c>
      <c r="I1283" s="67">
        <v>0</v>
      </c>
      <c r="J1283" s="68">
        <f t="shared" si="38"/>
        <v>0</v>
      </c>
      <c r="K1283" s="64"/>
      <c r="L1283" s="64" t="s">
        <v>455</v>
      </c>
    </row>
    <row r="1284" spans="1:12" s="72" customFormat="1" hidden="1" outlineLevel="2">
      <c r="A1284" s="81">
        <v>1200703039</v>
      </c>
      <c r="B1284" s="82" t="s">
        <v>1437</v>
      </c>
      <c r="C1284" s="69">
        <v>0</v>
      </c>
      <c r="D1284" s="78"/>
      <c r="E1284" s="69"/>
      <c r="F1284" s="71"/>
      <c r="G1284" s="69">
        <f t="shared" si="39"/>
        <v>0</v>
      </c>
      <c r="I1284" s="67">
        <v>0</v>
      </c>
      <c r="J1284" s="68">
        <f t="shared" si="38"/>
        <v>0</v>
      </c>
      <c r="K1284" s="64"/>
      <c r="L1284" s="64" t="s">
        <v>455</v>
      </c>
    </row>
    <row r="1285" spans="1:12" s="72" customFormat="1" hidden="1" outlineLevel="2">
      <c r="A1285" s="81">
        <v>1200703040</v>
      </c>
      <c r="B1285" s="82" t="s">
        <v>1437</v>
      </c>
      <c r="C1285" s="69">
        <v>0</v>
      </c>
      <c r="D1285" s="78"/>
      <c r="E1285" s="69"/>
      <c r="F1285" s="71"/>
      <c r="G1285" s="69">
        <f t="shared" si="39"/>
        <v>0</v>
      </c>
      <c r="I1285" s="67">
        <v>0</v>
      </c>
      <c r="J1285" s="68">
        <f t="shared" si="38"/>
        <v>0</v>
      </c>
      <c r="K1285" s="90"/>
      <c r="L1285" s="64" t="s">
        <v>455</v>
      </c>
    </row>
    <row r="1286" spans="1:12" s="72" customFormat="1" hidden="1" outlineLevel="2">
      <c r="A1286" s="30">
        <v>1200703041</v>
      </c>
      <c r="B1286" s="44" t="s">
        <v>1437</v>
      </c>
      <c r="C1286" s="69">
        <v>0</v>
      </c>
      <c r="D1286" s="78"/>
      <c r="E1286" s="69"/>
      <c r="F1286" s="71"/>
      <c r="G1286" s="69">
        <f t="shared" si="39"/>
        <v>0</v>
      </c>
      <c r="I1286" s="67">
        <v>0</v>
      </c>
      <c r="J1286" s="68">
        <f t="shared" si="38"/>
        <v>0</v>
      </c>
      <c r="K1286" s="64"/>
      <c r="L1286" s="64" t="s">
        <v>455</v>
      </c>
    </row>
    <row r="1287" spans="1:12" s="72" customFormat="1" hidden="1" outlineLevel="2">
      <c r="A1287" s="30">
        <v>1200703042</v>
      </c>
      <c r="B1287" s="44" t="s">
        <v>1437</v>
      </c>
      <c r="C1287" s="69">
        <v>0</v>
      </c>
      <c r="D1287" s="78"/>
      <c r="E1287" s="69"/>
      <c r="F1287" s="71"/>
      <c r="G1287" s="69">
        <f t="shared" si="39"/>
        <v>0</v>
      </c>
      <c r="I1287" s="67">
        <v>0</v>
      </c>
      <c r="J1287" s="68">
        <f t="shared" si="38"/>
        <v>0</v>
      </c>
      <c r="K1287" s="90"/>
      <c r="L1287" s="64" t="s">
        <v>455</v>
      </c>
    </row>
    <row r="1288" spans="1:12" s="72" customFormat="1" hidden="1" outlineLevel="2">
      <c r="A1288" s="81">
        <v>1200703043</v>
      </c>
      <c r="B1288" s="82" t="s">
        <v>1437</v>
      </c>
      <c r="C1288" s="69">
        <v>0</v>
      </c>
      <c r="D1288" s="78"/>
      <c r="E1288" s="69"/>
      <c r="F1288" s="71"/>
      <c r="G1288" s="69">
        <f t="shared" si="39"/>
        <v>0</v>
      </c>
      <c r="I1288" s="67">
        <v>0</v>
      </c>
      <c r="J1288" s="68">
        <f t="shared" si="38"/>
        <v>0</v>
      </c>
      <c r="K1288" s="64"/>
      <c r="L1288" s="64" t="s">
        <v>455</v>
      </c>
    </row>
    <row r="1289" spans="1:12" s="72" customFormat="1" hidden="1" outlineLevel="2">
      <c r="A1289" s="118">
        <v>1200703047</v>
      </c>
      <c r="B1289" s="120" t="s">
        <v>1437</v>
      </c>
      <c r="C1289" s="69">
        <v>0</v>
      </c>
      <c r="D1289" s="78"/>
      <c r="E1289" s="69"/>
      <c r="F1289" s="71"/>
      <c r="G1289" s="69">
        <f t="shared" si="39"/>
        <v>0</v>
      </c>
      <c r="I1289" s="67">
        <v>0</v>
      </c>
      <c r="J1289" s="68">
        <f t="shared" si="38"/>
        <v>0</v>
      </c>
      <c r="K1289" s="64"/>
      <c r="L1289" s="64" t="s">
        <v>455</v>
      </c>
    </row>
    <row r="1290" spans="1:12" s="72" customFormat="1" hidden="1" outlineLevel="2">
      <c r="A1290" s="81">
        <v>1200703048</v>
      </c>
      <c r="B1290" s="82" t="s">
        <v>1437</v>
      </c>
      <c r="C1290" s="69">
        <v>0</v>
      </c>
      <c r="D1290" s="78"/>
      <c r="E1290" s="69"/>
      <c r="F1290" s="71"/>
      <c r="G1290" s="69">
        <f t="shared" si="39"/>
        <v>0</v>
      </c>
      <c r="I1290" s="67">
        <v>0</v>
      </c>
      <c r="J1290" s="68">
        <f t="shared" si="38"/>
        <v>0</v>
      </c>
      <c r="K1290" s="64"/>
      <c r="L1290" s="64" t="s">
        <v>455</v>
      </c>
    </row>
    <row r="1291" spans="1:12" s="72" customFormat="1" hidden="1" outlineLevel="2">
      <c r="A1291" s="81">
        <v>1200703049</v>
      </c>
      <c r="B1291" s="82" t="s">
        <v>1437</v>
      </c>
      <c r="C1291" s="69">
        <v>0</v>
      </c>
      <c r="D1291" s="78"/>
      <c r="E1291" s="69"/>
      <c r="F1291" s="71"/>
      <c r="G1291" s="69">
        <f t="shared" si="39"/>
        <v>0</v>
      </c>
      <c r="I1291" s="67">
        <v>0</v>
      </c>
      <c r="J1291" s="68">
        <f t="shared" si="38"/>
        <v>0</v>
      </c>
      <c r="K1291" s="64"/>
      <c r="L1291" s="64" t="s">
        <v>455</v>
      </c>
    </row>
    <row r="1292" spans="1:12" s="72" customFormat="1" hidden="1" outlineLevel="2">
      <c r="A1292" s="81">
        <v>1200703910</v>
      </c>
      <c r="B1292" s="82" t="s">
        <v>1438</v>
      </c>
      <c r="C1292" s="69">
        <v>0</v>
      </c>
      <c r="D1292" s="78"/>
      <c r="E1292" s="69"/>
      <c r="F1292" s="71"/>
      <c r="G1292" s="69">
        <f t="shared" si="39"/>
        <v>0</v>
      </c>
      <c r="I1292" s="67">
        <v>0</v>
      </c>
      <c r="J1292" s="68">
        <f t="shared" si="38"/>
        <v>0</v>
      </c>
      <c r="K1292" s="64"/>
      <c r="L1292" s="64" t="s">
        <v>5619</v>
      </c>
    </row>
    <row r="1293" spans="1:12" s="72" customFormat="1" hidden="1" outlineLevel="2">
      <c r="A1293" s="81">
        <v>1200703913</v>
      </c>
      <c r="B1293" s="82" t="s">
        <v>1439</v>
      </c>
      <c r="C1293" s="69">
        <v>0</v>
      </c>
      <c r="D1293" s="78"/>
      <c r="E1293" s="69"/>
      <c r="F1293" s="71"/>
      <c r="G1293" s="69">
        <f t="shared" si="39"/>
        <v>0</v>
      </c>
      <c r="I1293" s="67">
        <v>0</v>
      </c>
      <c r="J1293" s="68">
        <f t="shared" si="38"/>
        <v>0</v>
      </c>
      <c r="K1293" s="64"/>
      <c r="L1293" s="64" t="s">
        <v>5619</v>
      </c>
    </row>
    <row r="1294" spans="1:12" s="72" customFormat="1" hidden="1" outlineLevel="2">
      <c r="A1294" s="81">
        <v>1200703920</v>
      </c>
      <c r="B1294" s="82" t="s">
        <v>1438</v>
      </c>
      <c r="C1294" s="69">
        <v>0</v>
      </c>
      <c r="D1294" s="78"/>
      <c r="E1294" s="69"/>
      <c r="F1294" s="71"/>
      <c r="G1294" s="69">
        <f t="shared" si="39"/>
        <v>0</v>
      </c>
      <c r="I1294" s="67">
        <v>0</v>
      </c>
      <c r="J1294" s="68">
        <f t="shared" si="38"/>
        <v>0</v>
      </c>
      <c r="K1294" s="64"/>
      <c r="L1294" s="64" t="s">
        <v>5619</v>
      </c>
    </row>
    <row r="1295" spans="1:12" s="72" customFormat="1" hidden="1" outlineLevel="2">
      <c r="A1295" s="81">
        <v>1200703923</v>
      </c>
      <c r="B1295" s="82" t="s">
        <v>1439</v>
      </c>
      <c r="C1295" s="69">
        <v>0</v>
      </c>
      <c r="D1295" s="78"/>
      <c r="E1295" s="69"/>
      <c r="F1295" s="71"/>
      <c r="G1295" s="69">
        <f t="shared" si="39"/>
        <v>0</v>
      </c>
      <c r="I1295" s="67">
        <v>0</v>
      </c>
      <c r="J1295" s="68">
        <f t="shared" si="38"/>
        <v>0</v>
      </c>
      <c r="K1295" s="64"/>
      <c r="L1295" s="64" t="s">
        <v>5619</v>
      </c>
    </row>
    <row r="1296" spans="1:12" s="72" customFormat="1" hidden="1" outlineLevel="2">
      <c r="A1296" s="81">
        <v>1200703930</v>
      </c>
      <c r="B1296" s="82" t="s">
        <v>1438</v>
      </c>
      <c r="C1296" s="69">
        <v>0</v>
      </c>
      <c r="D1296" s="78"/>
      <c r="E1296" s="69"/>
      <c r="F1296" s="71"/>
      <c r="G1296" s="69">
        <f t="shared" si="39"/>
        <v>0</v>
      </c>
      <c r="I1296" s="67">
        <v>0</v>
      </c>
      <c r="J1296" s="68">
        <f t="shared" si="38"/>
        <v>0</v>
      </c>
      <c r="K1296" s="64"/>
      <c r="L1296" s="64" t="s">
        <v>5619</v>
      </c>
    </row>
    <row r="1297" spans="1:12" s="72" customFormat="1" hidden="1" outlineLevel="2">
      <c r="A1297" s="81">
        <v>1200703933</v>
      </c>
      <c r="B1297" s="82" t="s">
        <v>1439</v>
      </c>
      <c r="C1297" s="69">
        <v>0</v>
      </c>
      <c r="D1297" s="78"/>
      <c r="E1297" s="69"/>
      <c r="F1297" s="71"/>
      <c r="G1297" s="69">
        <f t="shared" si="39"/>
        <v>0</v>
      </c>
      <c r="I1297" s="67">
        <v>0</v>
      </c>
      <c r="J1297" s="68">
        <f t="shared" si="38"/>
        <v>0</v>
      </c>
      <c r="K1297" s="64"/>
      <c r="L1297" s="64" t="s">
        <v>5619</v>
      </c>
    </row>
    <row r="1298" spans="1:12" s="72" customFormat="1" hidden="1" outlineLevel="2">
      <c r="A1298" s="81">
        <v>1200704010</v>
      </c>
      <c r="B1298" s="82" t="s">
        <v>1440</v>
      </c>
      <c r="C1298" s="69">
        <v>0</v>
      </c>
      <c r="D1298" s="78"/>
      <c r="E1298" s="69"/>
      <c r="F1298" s="71"/>
      <c r="G1298" s="69">
        <f t="shared" si="39"/>
        <v>0</v>
      </c>
      <c r="I1298" s="67">
        <v>0</v>
      </c>
      <c r="J1298" s="68">
        <f t="shared" si="38"/>
        <v>0</v>
      </c>
      <c r="K1298" s="64"/>
      <c r="L1298" s="64" t="s">
        <v>455</v>
      </c>
    </row>
    <row r="1299" spans="1:12" s="72" customFormat="1" hidden="1" outlineLevel="2">
      <c r="A1299" s="81">
        <v>1200704011</v>
      </c>
      <c r="B1299" s="82" t="s">
        <v>1441</v>
      </c>
      <c r="C1299" s="69">
        <v>0</v>
      </c>
      <c r="D1299" s="78"/>
      <c r="E1299" s="69"/>
      <c r="F1299" s="71"/>
      <c r="G1299" s="69">
        <f t="shared" si="39"/>
        <v>0</v>
      </c>
      <c r="I1299" s="67">
        <v>0</v>
      </c>
      <c r="J1299" s="68">
        <f t="shared" si="38"/>
        <v>0</v>
      </c>
      <c r="K1299" s="64"/>
      <c r="L1299" s="64" t="s">
        <v>455</v>
      </c>
    </row>
    <row r="1300" spans="1:12" s="72" customFormat="1" hidden="1" outlineLevel="2">
      <c r="A1300" s="81">
        <v>1200704012</v>
      </c>
      <c r="B1300" s="82" t="s">
        <v>1442</v>
      </c>
      <c r="C1300" s="69">
        <v>0</v>
      </c>
      <c r="D1300" s="78"/>
      <c r="E1300" s="69"/>
      <c r="F1300" s="71"/>
      <c r="G1300" s="69">
        <f t="shared" si="39"/>
        <v>0</v>
      </c>
      <c r="I1300" s="67">
        <v>0</v>
      </c>
      <c r="J1300" s="68">
        <f t="shared" si="38"/>
        <v>0</v>
      </c>
      <c r="K1300" s="64"/>
      <c r="L1300" s="64" t="s">
        <v>455</v>
      </c>
    </row>
    <row r="1301" spans="1:12" s="72" customFormat="1" hidden="1" outlineLevel="2">
      <c r="A1301" s="81">
        <v>1200704013</v>
      </c>
      <c r="B1301" s="82" t="s">
        <v>1443</v>
      </c>
      <c r="C1301" s="69">
        <v>0</v>
      </c>
      <c r="D1301" s="78"/>
      <c r="E1301" s="69"/>
      <c r="F1301" s="71"/>
      <c r="G1301" s="69">
        <f t="shared" si="39"/>
        <v>0</v>
      </c>
      <c r="I1301" s="67">
        <v>0</v>
      </c>
      <c r="J1301" s="68">
        <f t="shared" si="38"/>
        <v>0</v>
      </c>
      <c r="K1301" s="64"/>
      <c r="L1301" s="64" t="s">
        <v>455</v>
      </c>
    </row>
    <row r="1302" spans="1:12" s="72" customFormat="1" hidden="1" outlineLevel="2">
      <c r="A1302" s="81">
        <v>1200704016</v>
      </c>
      <c r="B1302" s="82" t="s">
        <v>1444</v>
      </c>
      <c r="C1302" s="69">
        <v>0</v>
      </c>
      <c r="D1302" s="78"/>
      <c r="E1302" s="69"/>
      <c r="F1302" s="71"/>
      <c r="G1302" s="69">
        <f t="shared" si="39"/>
        <v>0</v>
      </c>
      <c r="I1302" s="67">
        <v>0</v>
      </c>
      <c r="J1302" s="68">
        <f t="shared" si="38"/>
        <v>0</v>
      </c>
      <c r="K1302" s="64"/>
      <c r="L1302" s="64" t="s">
        <v>455</v>
      </c>
    </row>
    <row r="1303" spans="1:12" s="72" customFormat="1" hidden="1" outlineLevel="2">
      <c r="A1303" s="81">
        <v>1200704017</v>
      </c>
      <c r="B1303" s="82" t="s">
        <v>1445</v>
      </c>
      <c r="C1303" s="69">
        <v>0</v>
      </c>
      <c r="D1303" s="78"/>
      <c r="E1303" s="69"/>
      <c r="F1303" s="71"/>
      <c r="G1303" s="69">
        <f t="shared" si="39"/>
        <v>0</v>
      </c>
      <c r="I1303" s="67">
        <v>0</v>
      </c>
      <c r="J1303" s="68">
        <f t="shared" ref="J1303:J1366" si="40">I1303-G1303</f>
        <v>0</v>
      </c>
      <c r="K1303" s="64"/>
      <c r="L1303" s="64" t="s">
        <v>455</v>
      </c>
    </row>
    <row r="1304" spans="1:12" s="72" customFormat="1" hidden="1" outlineLevel="2">
      <c r="A1304" s="81">
        <v>1200704018</v>
      </c>
      <c r="B1304" s="82" t="s">
        <v>1435</v>
      </c>
      <c r="C1304" s="69">
        <v>0</v>
      </c>
      <c r="D1304" s="78"/>
      <c r="E1304" s="69"/>
      <c r="F1304" s="71"/>
      <c r="G1304" s="69">
        <f t="shared" si="39"/>
        <v>0</v>
      </c>
      <c r="I1304" s="67">
        <v>0</v>
      </c>
      <c r="J1304" s="68">
        <f t="shared" si="40"/>
        <v>0</v>
      </c>
      <c r="K1304" s="64"/>
      <c r="L1304" s="64" t="s">
        <v>455</v>
      </c>
    </row>
    <row r="1305" spans="1:12" s="72" customFormat="1" hidden="1" outlineLevel="2">
      <c r="A1305" s="81">
        <v>1200704019</v>
      </c>
      <c r="B1305" s="82" t="s">
        <v>1446</v>
      </c>
      <c r="C1305" s="69">
        <v>0</v>
      </c>
      <c r="D1305" s="78"/>
      <c r="E1305" s="69"/>
      <c r="F1305" s="71"/>
      <c r="G1305" s="69">
        <f t="shared" si="39"/>
        <v>0</v>
      </c>
      <c r="I1305" s="67">
        <v>0</v>
      </c>
      <c r="J1305" s="68">
        <f t="shared" si="40"/>
        <v>0</v>
      </c>
      <c r="K1305" s="64"/>
      <c r="L1305" s="64" t="s">
        <v>455</v>
      </c>
    </row>
    <row r="1306" spans="1:12" s="72" customFormat="1" hidden="1" outlineLevel="2">
      <c r="A1306" s="81">
        <v>1200705010</v>
      </c>
      <c r="B1306" s="82" t="s">
        <v>1447</v>
      </c>
      <c r="C1306" s="69">
        <v>0</v>
      </c>
      <c r="D1306" s="78"/>
      <c r="E1306" s="69"/>
      <c r="F1306" s="71"/>
      <c r="G1306" s="69">
        <f t="shared" si="39"/>
        <v>0</v>
      </c>
      <c r="I1306" s="67">
        <v>0</v>
      </c>
      <c r="J1306" s="68">
        <f t="shared" si="40"/>
        <v>0</v>
      </c>
      <c r="K1306" s="64"/>
      <c r="L1306" s="64" t="s">
        <v>455</v>
      </c>
    </row>
    <row r="1307" spans="1:12" s="72" customFormat="1" hidden="1" outlineLevel="2">
      <c r="A1307" s="81">
        <v>1200705011</v>
      </c>
      <c r="B1307" s="82" t="s">
        <v>1448</v>
      </c>
      <c r="C1307" s="69">
        <v>0</v>
      </c>
      <c r="D1307" s="78"/>
      <c r="E1307" s="69"/>
      <c r="F1307" s="71"/>
      <c r="G1307" s="69">
        <f t="shared" si="39"/>
        <v>0</v>
      </c>
      <c r="I1307" s="67">
        <v>0</v>
      </c>
      <c r="J1307" s="68">
        <f t="shared" si="40"/>
        <v>0</v>
      </c>
      <c r="K1307" s="64"/>
      <c r="L1307" s="64" t="s">
        <v>455</v>
      </c>
    </row>
    <row r="1308" spans="1:12" s="72" customFormat="1" hidden="1" outlineLevel="2">
      <c r="A1308" s="30">
        <v>1200705012</v>
      </c>
      <c r="B1308" s="44" t="s">
        <v>1449</v>
      </c>
      <c r="C1308" s="69">
        <v>0</v>
      </c>
      <c r="D1308" s="78"/>
      <c r="E1308" s="69"/>
      <c r="F1308" s="71"/>
      <c r="G1308" s="69">
        <f t="shared" si="39"/>
        <v>0</v>
      </c>
      <c r="I1308" s="67">
        <v>0</v>
      </c>
      <c r="J1308" s="68">
        <f t="shared" si="40"/>
        <v>0</v>
      </c>
      <c r="K1308" s="64"/>
      <c r="L1308" s="64" t="s">
        <v>455</v>
      </c>
    </row>
    <row r="1309" spans="1:12" s="72" customFormat="1" hidden="1" outlineLevel="2">
      <c r="A1309" s="81">
        <v>1200705013</v>
      </c>
      <c r="B1309" s="82" t="s">
        <v>1450</v>
      </c>
      <c r="C1309" s="69">
        <v>0</v>
      </c>
      <c r="D1309" s="78"/>
      <c r="E1309" s="69"/>
      <c r="F1309" s="71"/>
      <c r="G1309" s="69">
        <f t="shared" si="39"/>
        <v>0</v>
      </c>
      <c r="I1309" s="67">
        <v>0</v>
      </c>
      <c r="J1309" s="68">
        <f t="shared" si="40"/>
        <v>0</v>
      </c>
      <c r="K1309" s="64"/>
      <c r="L1309" s="64" t="s">
        <v>455</v>
      </c>
    </row>
    <row r="1310" spans="1:12" s="72" customFormat="1" hidden="1" outlineLevel="2">
      <c r="A1310" s="81">
        <v>1200705016</v>
      </c>
      <c r="B1310" s="82" t="s">
        <v>1451</v>
      </c>
      <c r="C1310" s="69">
        <v>0</v>
      </c>
      <c r="D1310" s="78"/>
      <c r="E1310" s="69"/>
      <c r="F1310" s="71"/>
      <c r="G1310" s="69">
        <f t="shared" si="39"/>
        <v>0</v>
      </c>
      <c r="I1310" s="67">
        <v>0</v>
      </c>
      <c r="J1310" s="68">
        <f t="shared" si="40"/>
        <v>0</v>
      </c>
      <c r="K1310" s="64"/>
      <c r="L1310" s="64" t="s">
        <v>455</v>
      </c>
    </row>
    <row r="1311" spans="1:12" s="72" customFormat="1" hidden="1" outlineLevel="2">
      <c r="A1311" s="81">
        <v>1200705017</v>
      </c>
      <c r="B1311" s="82" t="s">
        <v>1452</v>
      </c>
      <c r="C1311" s="69">
        <v>0</v>
      </c>
      <c r="D1311" s="78"/>
      <c r="E1311" s="69"/>
      <c r="F1311" s="71"/>
      <c r="G1311" s="69">
        <f t="shared" si="39"/>
        <v>0</v>
      </c>
      <c r="I1311" s="67">
        <v>0</v>
      </c>
      <c r="J1311" s="68">
        <f t="shared" si="40"/>
        <v>0</v>
      </c>
      <c r="K1311" s="64"/>
      <c r="L1311" s="64" t="s">
        <v>455</v>
      </c>
    </row>
    <row r="1312" spans="1:12" s="72" customFormat="1" hidden="1" outlineLevel="2">
      <c r="A1312" s="81">
        <v>1200705019</v>
      </c>
      <c r="B1312" s="82" t="s">
        <v>1453</v>
      </c>
      <c r="C1312" s="69">
        <v>0</v>
      </c>
      <c r="D1312" s="78"/>
      <c r="E1312" s="69"/>
      <c r="F1312" s="71"/>
      <c r="G1312" s="69">
        <f t="shared" si="39"/>
        <v>0</v>
      </c>
      <c r="I1312" s="67">
        <v>0</v>
      </c>
      <c r="J1312" s="68">
        <f t="shared" si="40"/>
        <v>0</v>
      </c>
      <c r="K1312" s="64"/>
      <c r="L1312" s="64" t="s">
        <v>455</v>
      </c>
    </row>
    <row r="1313" spans="1:12" s="72" customFormat="1" hidden="1" outlineLevel="2">
      <c r="A1313" s="81">
        <v>1200706010</v>
      </c>
      <c r="B1313" s="82" t="s">
        <v>1454</v>
      </c>
      <c r="C1313" s="69">
        <v>0</v>
      </c>
      <c r="D1313" s="78"/>
      <c r="E1313" s="69"/>
      <c r="F1313" s="71"/>
      <c r="G1313" s="69">
        <f t="shared" si="39"/>
        <v>0</v>
      </c>
      <c r="I1313" s="67">
        <v>0</v>
      </c>
      <c r="J1313" s="68">
        <f t="shared" si="40"/>
        <v>0</v>
      </c>
      <c r="K1313" s="64"/>
      <c r="L1313" s="64" t="s">
        <v>455</v>
      </c>
    </row>
    <row r="1314" spans="1:12" s="72" customFormat="1" hidden="1" outlineLevel="2">
      <c r="A1314" s="81">
        <v>1200706011</v>
      </c>
      <c r="B1314" s="82" t="s">
        <v>1455</v>
      </c>
      <c r="C1314" s="69">
        <v>0</v>
      </c>
      <c r="D1314" s="78"/>
      <c r="E1314" s="69"/>
      <c r="F1314" s="71"/>
      <c r="G1314" s="69">
        <f t="shared" si="39"/>
        <v>0</v>
      </c>
      <c r="I1314" s="67">
        <v>0</v>
      </c>
      <c r="J1314" s="68">
        <f t="shared" si="40"/>
        <v>0</v>
      </c>
      <c r="K1314" s="64"/>
      <c r="L1314" s="64" t="s">
        <v>455</v>
      </c>
    </row>
    <row r="1315" spans="1:12" s="72" customFormat="1" hidden="1" outlineLevel="2">
      <c r="A1315" s="81">
        <v>1200706012</v>
      </c>
      <c r="B1315" s="82" t="s">
        <v>1456</v>
      </c>
      <c r="C1315" s="69">
        <v>0</v>
      </c>
      <c r="D1315" s="78"/>
      <c r="E1315" s="69"/>
      <c r="F1315" s="71"/>
      <c r="G1315" s="69">
        <f t="shared" si="39"/>
        <v>0</v>
      </c>
      <c r="I1315" s="67">
        <v>0</v>
      </c>
      <c r="J1315" s="68">
        <f t="shared" si="40"/>
        <v>0</v>
      </c>
      <c r="K1315" s="64"/>
      <c r="L1315" s="64" t="s">
        <v>455</v>
      </c>
    </row>
    <row r="1316" spans="1:12" s="72" customFormat="1" hidden="1" outlineLevel="2">
      <c r="A1316" s="81">
        <v>1200706013</v>
      </c>
      <c r="B1316" s="82" t="s">
        <v>1457</v>
      </c>
      <c r="C1316" s="69">
        <v>10829302.57</v>
      </c>
      <c r="D1316" s="78"/>
      <c r="E1316" s="69"/>
      <c r="F1316" s="71"/>
      <c r="G1316" s="69">
        <f t="shared" ref="G1316:G1379" si="41">C1316+E1316</f>
        <v>10829302.57</v>
      </c>
      <c r="I1316" s="67">
        <v>0</v>
      </c>
      <c r="J1316" s="68">
        <f t="shared" si="40"/>
        <v>-10829302.57</v>
      </c>
      <c r="K1316" s="64"/>
      <c r="L1316" s="64" t="s">
        <v>455</v>
      </c>
    </row>
    <row r="1317" spans="1:12" s="72" customFormat="1" hidden="1" outlineLevel="2">
      <c r="A1317" s="81">
        <v>1200706016</v>
      </c>
      <c r="B1317" s="82" t="s">
        <v>1458</v>
      </c>
      <c r="C1317" s="69">
        <v>0</v>
      </c>
      <c r="D1317" s="78"/>
      <c r="E1317" s="69"/>
      <c r="F1317" s="71"/>
      <c r="G1317" s="69">
        <f t="shared" si="41"/>
        <v>0</v>
      </c>
      <c r="I1317" s="67">
        <v>0</v>
      </c>
      <c r="J1317" s="68">
        <f t="shared" si="40"/>
        <v>0</v>
      </c>
      <c r="K1317" s="64"/>
      <c r="L1317" s="64" t="s">
        <v>455</v>
      </c>
    </row>
    <row r="1318" spans="1:12" s="72" customFormat="1" hidden="1" outlineLevel="2">
      <c r="A1318" s="81">
        <v>1200706017</v>
      </c>
      <c r="B1318" s="82" t="s">
        <v>1459</v>
      </c>
      <c r="C1318" s="69">
        <v>-10829302.57</v>
      </c>
      <c r="D1318" s="78"/>
      <c r="E1318" s="69"/>
      <c r="F1318" s="71"/>
      <c r="G1318" s="69">
        <f t="shared" si="41"/>
        <v>-10829302.57</v>
      </c>
      <c r="I1318" s="67">
        <v>0</v>
      </c>
      <c r="J1318" s="68">
        <f t="shared" si="40"/>
        <v>10829302.57</v>
      </c>
      <c r="K1318" s="64"/>
      <c r="L1318" s="64" t="s">
        <v>455</v>
      </c>
    </row>
    <row r="1319" spans="1:12" s="72" customFormat="1" hidden="1" outlineLevel="2">
      <c r="A1319" s="81">
        <v>1200706019</v>
      </c>
      <c r="B1319" s="82" t="s">
        <v>1460</v>
      </c>
      <c r="C1319" s="69">
        <v>0</v>
      </c>
      <c r="D1319" s="78"/>
      <c r="E1319" s="69"/>
      <c r="F1319" s="71"/>
      <c r="G1319" s="69">
        <f t="shared" si="41"/>
        <v>0</v>
      </c>
      <c r="I1319" s="67">
        <v>0</v>
      </c>
      <c r="J1319" s="68">
        <f t="shared" si="40"/>
        <v>0</v>
      </c>
      <c r="K1319" s="64"/>
      <c r="L1319" s="64" t="s">
        <v>455</v>
      </c>
    </row>
    <row r="1320" spans="1:12" s="72" customFormat="1" hidden="1" outlineLevel="2">
      <c r="A1320" s="81">
        <v>1200706020</v>
      </c>
      <c r="B1320" s="82" t="s">
        <v>1454</v>
      </c>
      <c r="C1320" s="69">
        <v>0</v>
      </c>
      <c r="D1320" s="78"/>
      <c r="E1320" s="69"/>
      <c r="F1320" s="71"/>
      <c r="G1320" s="69">
        <f t="shared" si="41"/>
        <v>0</v>
      </c>
      <c r="I1320" s="67">
        <v>0</v>
      </c>
      <c r="J1320" s="68">
        <f t="shared" si="40"/>
        <v>0</v>
      </c>
      <c r="K1320" s="64"/>
      <c r="L1320" s="64" t="s">
        <v>455</v>
      </c>
    </row>
    <row r="1321" spans="1:12" s="72" customFormat="1" hidden="1" outlineLevel="2">
      <c r="A1321" s="81">
        <v>1200706021</v>
      </c>
      <c r="B1321" s="82" t="s">
        <v>1455</v>
      </c>
      <c r="C1321" s="69">
        <v>0</v>
      </c>
      <c r="D1321" s="78"/>
      <c r="E1321" s="69"/>
      <c r="F1321" s="71"/>
      <c r="G1321" s="69">
        <f t="shared" si="41"/>
        <v>0</v>
      </c>
      <c r="I1321" s="67">
        <v>0</v>
      </c>
      <c r="J1321" s="68">
        <f t="shared" si="40"/>
        <v>0</v>
      </c>
      <c r="K1321" s="64"/>
      <c r="L1321" s="64" t="s">
        <v>455</v>
      </c>
    </row>
    <row r="1322" spans="1:12" s="72" customFormat="1" hidden="1" outlineLevel="2">
      <c r="A1322" s="81">
        <v>1200706022</v>
      </c>
      <c r="B1322" s="82" t="s">
        <v>1456</v>
      </c>
      <c r="C1322" s="69">
        <v>0</v>
      </c>
      <c r="D1322" s="78"/>
      <c r="E1322" s="69"/>
      <c r="F1322" s="71"/>
      <c r="G1322" s="69">
        <f t="shared" si="41"/>
        <v>0</v>
      </c>
      <c r="I1322" s="67">
        <v>0</v>
      </c>
      <c r="J1322" s="68">
        <f t="shared" si="40"/>
        <v>0</v>
      </c>
      <c r="K1322" s="64"/>
      <c r="L1322" s="64" t="s">
        <v>455</v>
      </c>
    </row>
    <row r="1323" spans="1:12" s="72" customFormat="1" hidden="1" outlineLevel="2">
      <c r="A1323" s="81">
        <v>1200706023</v>
      </c>
      <c r="B1323" s="82" t="s">
        <v>1457</v>
      </c>
      <c r="C1323" s="69">
        <v>0</v>
      </c>
      <c r="D1323" s="78"/>
      <c r="E1323" s="69"/>
      <c r="F1323" s="71"/>
      <c r="G1323" s="69">
        <f t="shared" si="41"/>
        <v>0</v>
      </c>
      <c r="I1323" s="67">
        <v>0</v>
      </c>
      <c r="J1323" s="68">
        <f t="shared" si="40"/>
        <v>0</v>
      </c>
      <c r="K1323" s="64"/>
      <c r="L1323" s="64" t="s">
        <v>455</v>
      </c>
    </row>
    <row r="1324" spans="1:12" s="72" customFormat="1" hidden="1" outlineLevel="2">
      <c r="A1324" s="81">
        <v>1200706026</v>
      </c>
      <c r="B1324" s="82" t="s">
        <v>1458</v>
      </c>
      <c r="C1324" s="69">
        <v>0</v>
      </c>
      <c r="D1324" s="78"/>
      <c r="E1324" s="69"/>
      <c r="F1324" s="71"/>
      <c r="G1324" s="69">
        <f t="shared" si="41"/>
        <v>0</v>
      </c>
      <c r="I1324" s="67">
        <v>0</v>
      </c>
      <c r="J1324" s="68">
        <f t="shared" si="40"/>
        <v>0</v>
      </c>
      <c r="K1324" s="64"/>
      <c r="L1324" s="64" t="s">
        <v>455</v>
      </c>
    </row>
    <row r="1325" spans="1:12" s="72" customFormat="1" hidden="1" outlineLevel="2">
      <c r="A1325" s="81">
        <v>1200706027</v>
      </c>
      <c r="B1325" s="82" t="s">
        <v>1459</v>
      </c>
      <c r="C1325" s="69">
        <v>0</v>
      </c>
      <c r="D1325" s="78"/>
      <c r="E1325" s="69"/>
      <c r="F1325" s="71"/>
      <c r="G1325" s="69">
        <f t="shared" si="41"/>
        <v>0</v>
      </c>
      <c r="I1325" s="67">
        <v>0</v>
      </c>
      <c r="J1325" s="68">
        <f t="shared" si="40"/>
        <v>0</v>
      </c>
      <c r="K1325" s="64"/>
      <c r="L1325" s="64" t="s">
        <v>455</v>
      </c>
    </row>
    <row r="1326" spans="1:12" s="72" customFormat="1" hidden="1" outlineLevel="2">
      <c r="A1326" s="81">
        <v>1200706029</v>
      </c>
      <c r="B1326" s="82" t="s">
        <v>1460</v>
      </c>
      <c r="C1326" s="69">
        <v>0</v>
      </c>
      <c r="D1326" s="78"/>
      <c r="E1326" s="69"/>
      <c r="F1326" s="71"/>
      <c r="G1326" s="69">
        <f t="shared" si="41"/>
        <v>0</v>
      </c>
      <c r="I1326" s="67">
        <v>0</v>
      </c>
      <c r="J1326" s="68">
        <f t="shared" si="40"/>
        <v>0</v>
      </c>
      <c r="K1326" s="64"/>
      <c r="L1326" s="64" t="s">
        <v>455</v>
      </c>
    </row>
    <row r="1327" spans="1:12" s="72" customFormat="1" hidden="1" outlineLevel="2">
      <c r="A1327" s="81">
        <v>1200706030</v>
      </c>
      <c r="B1327" s="82" t="s">
        <v>1454</v>
      </c>
      <c r="C1327" s="69">
        <v>0</v>
      </c>
      <c r="D1327" s="78"/>
      <c r="E1327" s="69"/>
      <c r="F1327" s="71"/>
      <c r="G1327" s="69">
        <f t="shared" si="41"/>
        <v>0</v>
      </c>
      <c r="I1327" s="67">
        <v>0</v>
      </c>
      <c r="J1327" s="68">
        <f t="shared" si="40"/>
        <v>0</v>
      </c>
      <c r="K1327" s="64"/>
      <c r="L1327" s="64" t="s">
        <v>455</v>
      </c>
    </row>
    <row r="1328" spans="1:12" s="72" customFormat="1" hidden="1" outlineLevel="2">
      <c r="A1328" s="81">
        <v>1200706031</v>
      </c>
      <c r="B1328" s="82" t="s">
        <v>1455</v>
      </c>
      <c r="C1328" s="69">
        <v>0</v>
      </c>
      <c r="D1328" s="78"/>
      <c r="E1328" s="69"/>
      <c r="F1328" s="71"/>
      <c r="G1328" s="69">
        <f t="shared" si="41"/>
        <v>0</v>
      </c>
      <c r="I1328" s="67">
        <v>0</v>
      </c>
      <c r="J1328" s="68">
        <f t="shared" si="40"/>
        <v>0</v>
      </c>
      <c r="K1328" s="64"/>
      <c r="L1328" s="64" t="s">
        <v>455</v>
      </c>
    </row>
    <row r="1329" spans="1:12" s="72" customFormat="1" hidden="1" outlineLevel="2">
      <c r="A1329" s="81">
        <v>1200706032</v>
      </c>
      <c r="B1329" s="82" t="s">
        <v>1456</v>
      </c>
      <c r="C1329" s="69">
        <v>0</v>
      </c>
      <c r="D1329" s="78"/>
      <c r="E1329" s="69"/>
      <c r="F1329" s="71"/>
      <c r="G1329" s="69">
        <f t="shared" si="41"/>
        <v>0</v>
      </c>
      <c r="I1329" s="67">
        <v>0</v>
      </c>
      <c r="J1329" s="68">
        <f t="shared" si="40"/>
        <v>0</v>
      </c>
      <c r="K1329" s="64"/>
      <c r="L1329" s="64" t="s">
        <v>455</v>
      </c>
    </row>
    <row r="1330" spans="1:12" s="72" customFormat="1" hidden="1" outlineLevel="2">
      <c r="A1330" s="81">
        <v>1200706033</v>
      </c>
      <c r="B1330" s="82" t="s">
        <v>1457</v>
      </c>
      <c r="C1330" s="69">
        <v>0</v>
      </c>
      <c r="D1330" s="78"/>
      <c r="E1330" s="69"/>
      <c r="F1330" s="71"/>
      <c r="G1330" s="69">
        <f t="shared" si="41"/>
        <v>0</v>
      </c>
      <c r="I1330" s="67">
        <v>0</v>
      </c>
      <c r="J1330" s="68">
        <f t="shared" si="40"/>
        <v>0</v>
      </c>
      <c r="K1330" s="64"/>
      <c r="L1330" s="64" t="s">
        <v>455</v>
      </c>
    </row>
    <row r="1331" spans="1:12" s="72" customFormat="1" hidden="1" outlineLevel="2">
      <c r="A1331" s="81">
        <v>1200706036</v>
      </c>
      <c r="B1331" s="82" t="s">
        <v>1458</v>
      </c>
      <c r="C1331" s="69">
        <v>0</v>
      </c>
      <c r="D1331" s="78"/>
      <c r="E1331" s="69"/>
      <c r="F1331" s="71"/>
      <c r="G1331" s="69">
        <f t="shared" si="41"/>
        <v>0</v>
      </c>
      <c r="I1331" s="67">
        <v>0</v>
      </c>
      <c r="J1331" s="68">
        <f t="shared" si="40"/>
        <v>0</v>
      </c>
      <c r="K1331" s="64"/>
      <c r="L1331" s="64" t="s">
        <v>455</v>
      </c>
    </row>
    <row r="1332" spans="1:12" s="72" customFormat="1" hidden="1" outlineLevel="2">
      <c r="A1332" s="81">
        <v>1200706037</v>
      </c>
      <c r="B1332" s="82" t="s">
        <v>1459</v>
      </c>
      <c r="C1332" s="69">
        <v>0</v>
      </c>
      <c r="D1332" s="78"/>
      <c r="E1332" s="69"/>
      <c r="F1332" s="71"/>
      <c r="G1332" s="69">
        <f t="shared" si="41"/>
        <v>0</v>
      </c>
      <c r="I1332" s="67">
        <v>0</v>
      </c>
      <c r="J1332" s="68">
        <f t="shared" si="40"/>
        <v>0</v>
      </c>
      <c r="K1332" s="64"/>
      <c r="L1332" s="64" t="s">
        <v>455</v>
      </c>
    </row>
    <row r="1333" spans="1:12" s="72" customFormat="1" hidden="1" outlineLevel="2">
      <c r="A1333" s="81">
        <v>1200706039</v>
      </c>
      <c r="B1333" s="82" t="s">
        <v>1460</v>
      </c>
      <c r="C1333" s="69">
        <v>0</v>
      </c>
      <c r="D1333" s="78"/>
      <c r="E1333" s="69"/>
      <c r="F1333" s="71"/>
      <c r="G1333" s="69">
        <f t="shared" si="41"/>
        <v>0</v>
      </c>
      <c r="I1333" s="67">
        <v>0</v>
      </c>
      <c r="J1333" s="68">
        <f t="shared" si="40"/>
        <v>0</v>
      </c>
      <c r="K1333" s="64"/>
      <c r="L1333" s="64" t="s">
        <v>455</v>
      </c>
    </row>
    <row r="1334" spans="1:12" s="72" customFormat="1" hidden="1" outlineLevel="2">
      <c r="A1334" s="81">
        <v>1200706040</v>
      </c>
      <c r="B1334" s="82" t="s">
        <v>1454</v>
      </c>
      <c r="C1334" s="69">
        <v>0</v>
      </c>
      <c r="D1334" s="78"/>
      <c r="E1334" s="69"/>
      <c r="F1334" s="71"/>
      <c r="G1334" s="69">
        <f t="shared" si="41"/>
        <v>0</v>
      </c>
      <c r="I1334" s="67">
        <v>0</v>
      </c>
      <c r="J1334" s="68">
        <f t="shared" si="40"/>
        <v>0</v>
      </c>
      <c r="K1334" s="64"/>
      <c r="L1334" s="64" t="s">
        <v>455</v>
      </c>
    </row>
    <row r="1335" spans="1:12" s="72" customFormat="1" hidden="1" outlineLevel="2">
      <c r="A1335" s="81">
        <v>1200706041</v>
      </c>
      <c r="B1335" s="82" t="s">
        <v>1455</v>
      </c>
      <c r="C1335" s="69">
        <v>0</v>
      </c>
      <c r="D1335" s="78"/>
      <c r="E1335" s="69"/>
      <c r="F1335" s="71"/>
      <c r="G1335" s="69">
        <f t="shared" si="41"/>
        <v>0</v>
      </c>
      <c r="I1335" s="67">
        <v>0</v>
      </c>
      <c r="J1335" s="68">
        <f t="shared" si="40"/>
        <v>0</v>
      </c>
      <c r="K1335" s="64"/>
      <c r="L1335" s="64" t="s">
        <v>455</v>
      </c>
    </row>
    <row r="1336" spans="1:12" s="72" customFormat="1" hidden="1" outlineLevel="2">
      <c r="A1336" s="81">
        <v>1200706042</v>
      </c>
      <c r="B1336" s="82" t="s">
        <v>1456</v>
      </c>
      <c r="C1336" s="69">
        <v>0</v>
      </c>
      <c r="D1336" s="78"/>
      <c r="E1336" s="69"/>
      <c r="F1336" s="71"/>
      <c r="G1336" s="69">
        <f t="shared" si="41"/>
        <v>0</v>
      </c>
      <c r="I1336" s="67">
        <v>0</v>
      </c>
      <c r="J1336" s="68">
        <f t="shared" si="40"/>
        <v>0</v>
      </c>
      <c r="K1336" s="64"/>
      <c r="L1336" s="64" t="s">
        <v>455</v>
      </c>
    </row>
    <row r="1337" spans="1:12" s="72" customFormat="1" hidden="1" outlineLevel="2">
      <c r="A1337" s="81">
        <v>1200706043</v>
      </c>
      <c r="B1337" s="82" t="s">
        <v>1457</v>
      </c>
      <c r="C1337" s="69">
        <v>0</v>
      </c>
      <c r="D1337" s="78"/>
      <c r="E1337" s="69"/>
      <c r="F1337" s="71"/>
      <c r="G1337" s="69">
        <f t="shared" si="41"/>
        <v>0</v>
      </c>
      <c r="I1337" s="67">
        <v>0</v>
      </c>
      <c r="J1337" s="68">
        <f t="shared" si="40"/>
        <v>0</v>
      </c>
      <c r="K1337" s="64"/>
      <c r="L1337" s="64" t="s">
        <v>455</v>
      </c>
    </row>
    <row r="1338" spans="1:12" s="72" customFormat="1" hidden="1" outlineLevel="2">
      <c r="A1338" s="81">
        <v>1200706046</v>
      </c>
      <c r="B1338" s="82" t="s">
        <v>1458</v>
      </c>
      <c r="C1338" s="69">
        <v>0</v>
      </c>
      <c r="D1338" s="78"/>
      <c r="E1338" s="69"/>
      <c r="F1338" s="71"/>
      <c r="G1338" s="69">
        <f t="shared" si="41"/>
        <v>0</v>
      </c>
      <c r="I1338" s="67">
        <v>0</v>
      </c>
      <c r="J1338" s="68">
        <f t="shared" si="40"/>
        <v>0</v>
      </c>
      <c r="K1338" s="64"/>
      <c r="L1338" s="64" t="s">
        <v>455</v>
      </c>
    </row>
    <row r="1339" spans="1:12" s="72" customFormat="1" hidden="1" outlineLevel="2">
      <c r="A1339" s="81">
        <v>1200706047</v>
      </c>
      <c r="B1339" s="82" t="s">
        <v>1459</v>
      </c>
      <c r="C1339" s="69">
        <v>0</v>
      </c>
      <c r="D1339" s="78"/>
      <c r="E1339" s="69"/>
      <c r="F1339" s="71"/>
      <c r="G1339" s="69">
        <f t="shared" si="41"/>
        <v>0</v>
      </c>
      <c r="I1339" s="67">
        <v>0</v>
      </c>
      <c r="J1339" s="68">
        <f t="shared" si="40"/>
        <v>0</v>
      </c>
      <c r="K1339" s="64"/>
      <c r="L1339" s="64" t="s">
        <v>455</v>
      </c>
    </row>
    <row r="1340" spans="1:12" s="72" customFormat="1" hidden="1" outlineLevel="2">
      <c r="A1340" s="81">
        <v>1200706049</v>
      </c>
      <c r="B1340" s="82" t="s">
        <v>1460</v>
      </c>
      <c r="C1340" s="69">
        <v>0</v>
      </c>
      <c r="D1340" s="78"/>
      <c r="E1340" s="69"/>
      <c r="F1340" s="71"/>
      <c r="G1340" s="69">
        <f t="shared" si="41"/>
        <v>0</v>
      </c>
      <c r="I1340" s="67">
        <v>0</v>
      </c>
      <c r="J1340" s="68">
        <f t="shared" si="40"/>
        <v>0</v>
      </c>
      <c r="K1340" s="64"/>
      <c r="L1340" s="64" t="s">
        <v>455</v>
      </c>
    </row>
    <row r="1341" spans="1:12" s="72" customFormat="1" hidden="1" outlineLevel="2">
      <c r="A1341" s="81">
        <v>1200706050</v>
      </c>
      <c r="B1341" s="82" t="s">
        <v>1454</v>
      </c>
      <c r="C1341" s="69">
        <v>0</v>
      </c>
      <c r="D1341" s="78"/>
      <c r="E1341" s="69"/>
      <c r="F1341" s="71"/>
      <c r="G1341" s="69">
        <f t="shared" si="41"/>
        <v>0</v>
      </c>
      <c r="I1341" s="67">
        <v>0</v>
      </c>
      <c r="J1341" s="68">
        <f t="shared" si="40"/>
        <v>0</v>
      </c>
      <c r="K1341" s="64"/>
      <c r="L1341" s="64" t="s">
        <v>455</v>
      </c>
    </row>
    <row r="1342" spans="1:12" s="72" customFormat="1" hidden="1" outlineLevel="2">
      <c r="A1342" s="81">
        <v>1200706051</v>
      </c>
      <c r="B1342" s="82" t="s">
        <v>1455</v>
      </c>
      <c r="C1342" s="69">
        <v>0</v>
      </c>
      <c r="D1342" s="78"/>
      <c r="E1342" s="69"/>
      <c r="F1342" s="71"/>
      <c r="G1342" s="69">
        <f t="shared" si="41"/>
        <v>0</v>
      </c>
      <c r="I1342" s="67">
        <v>0</v>
      </c>
      <c r="J1342" s="68">
        <f t="shared" si="40"/>
        <v>0</v>
      </c>
      <c r="K1342" s="64"/>
      <c r="L1342" s="64" t="s">
        <v>455</v>
      </c>
    </row>
    <row r="1343" spans="1:12" s="72" customFormat="1" hidden="1" outlineLevel="2">
      <c r="A1343" s="81">
        <v>1200706052</v>
      </c>
      <c r="B1343" s="82" t="s">
        <v>1456</v>
      </c>
      <c r="C1343" s="69">
        <v>0</v>
      </c>
      <c r="D1343" s="78"/>
      <c r="E1343" s="69"/>
      <c r="F1343" s="71"/>
      <c r="G1343" s="69">
        <f t="shared" si="41"/>
        <v>0</v>
      </c>
      <c r="I1343" s="67">
        <v>0</v>
      </c>
      <c r="J1343" s="68">
        <f t="shared" si="40"/>
        <v>0</v>
      </c>
      <c r="K1343" s="64"/>
      <c r="L1343" s="64" t="s">
        <v>455</v>
      </c>
    </row>
    <row r="1344" spans="1:12" s="72" customFormat="1" hidden="1" outlineLevel="2">
      <c r="A1344" s="81">
        <v>1200706053</v>
      </c>
      <c r="B1344" s="82" t="s">
        <v>1457</v>
      </c>
      <c r="C1344" s="69">
        <v>0</v>
      </c>
      <c r="D1344" s="78"/>
      <c r="E1344" s="69"/>
      <c r="F1344" s="71"/>
      <c r="G1344" s="69">
        <f t="shared" si="41"/>
        <v>0</v>
      </c>
      <c r="I1344" s="67">
        <v>0</v>
      </c>
      <c r="J1344" s="68">
        <f t="shared" si="40"/>
        <v>0</v>
      </c>
      <c r="K1344" s="64"/>
      <c r="L1344" s="64" t="s">
        <v>455</v>
      </c>
    </row>
    <row r="1345" spans="1:12" s="72" customFormat="1" hidden="1" outlineLevel="2">
      <c r="A1345" s="81">
        <v>1200706056</v>
      </c>
      <c r="B1345" s="82" t="s">
        <v>1458</v>
      </c>
      <c r="C1345" s="69">
        <v>0</v>
      </c>
      <c r="D1345" s="78"/>
      <c r="E1345" s="69"/>
      <c r="F1345" s="71"/>
      <c r="G1345" s="69">
        <f t="shared" si="41"/>
        <v>0</v>
      </c>
      <c r="I1345" s="67">
        <v>0</v>
      </c>
      <c r="J1345" s="68">
        <f t="shared" si="40"/>
        <v>0</v>
      </c>
      <c r="K1345" s="64"/>
      <c r="L1345" s="64" t="s">
        <v>455</v>
      </c>
    </row>
    <row r="1346" spans="1:12" s="72" customFormat="1" hidden="1" outlineLevel="2">
      <c r="A1346" s="81">
        <v>1200706057</v>
      </c>
      <c r="B1346" s="82" t="s">
        <v>1459</v>
      </c>
      <c r="C1346" s="69">
        <v>0</v>
      </c>
      <c r="D1346" s="78"/>
      <c r="E1346" s="69"/>
      <c r="F1346" s="71"/>
      <c r="G1346" s="69">
        <f t="shared" si="41"/>
        <v>0</v>
      </c>
      <c r="I1346" s="67">
        <v>0</v>
      </c>
      <c r="J1346" s="68">
        <f t="shared" si="40"/>
        <v>0</v>
      </c>
      <c r="K1346" s="64"/>
      <c r="L1346" s="64" t="s">
        <v>455</v>
      </c>
    </row>
    <row r="1347" spans="1:12" s="72" customFormat="1" hidden="1" outlineLevel="2">
      <c r="A1347" s="81">
        <v>1200706059</v>
      </c>
      <c r="B1347" s="82" t="s">
        <v>1460</v>
      </c>
      <c r="C1347" s="69">
        <v>0</v>
      </c>
      <c r="D1347" s="78"/>
      <c r="E1347" s="69"/>
      <c r="F1347" s="71"/>
      <c r="G1347" s="69">
        <f t="shared" si="41"/>
        <v>0</v>
      </c>
      <c r="I1347" s="67">
        <v>0</v>
      </c>
      <c r="J1347" s="68">
        <f t="shared" si="40"/>
        <v>0</v>
      </c>
      <c r="K1347" s="64"/>
      <c r="L1347" s="64" t="s">
        <v>455</v>
      </c>
    </row>
    <row r="1348" spans="1:12" s="72" customFormat="1" hidden="1" outlineLevel="2">
      <c r="A1348" s="81">
        <v>1200707010</v>
      </c>
      <c r="B1348" s="82" t="s">
        <v>1461</v>
      </c>
      <c r="C1348" s="69">
        <v>0</v>
      </c>
      <c r="D1348" s="78"/>
      <c r="E1348" s="69"/>
      <c r="F1348" s="71"/>
      <c r="G1348" s="69">
        <f t="shared" si="41"/>
        <v>0</v>
      </c>
      <c r="I1348" s="67">
        <v>0</v>
      </c>
      <c r="J1348" s="68">
        <f t="shared" si="40"/>
        <v>0</v>
      </c>
      <c r="K1348" s="64"/>
      <c r="L1348" s="64" t="s">
        <v>455</v>
      </c>
    </row>
    <row r="1349" spans="1:12" s="72" customFormat="1" hidden="1" outlineLevel="2">
      <c r="A1349" s="81">
        <v>1200707011</v>
      </c>
      <c r="B1349" s="82" t="s">
        <v>1462</v>
      </c>
      <c r="C1349" s="69">
        <v>0</v>
      </c>
      <c r="D1349" s="78"/>
      <c r="E1349" s="69"/>
      <c r="F1349" s="71"/>
      <c r="G1349" s="69">
        <f t="shared" si="41"/>
        <v>0</v>
      </c>
      <c r="I1349" s="67">
        <v>0</v>
      </c>
      <c r="J1349" s="68">
        <f t="shared" si="40"/>
        <v>0</v>
      </c>
      <c r="K1349" s="64"/>
      <c r="L1349" s="64" t="s">
        <v>455</v>
      </c>
    </row>
    <row r="1350" spans="1:12" s="72" customFormat="1" hidden="1" outlineLevel="2">
      <c r="A1350" s="81">
        <v>1200707012</v>
      </c>
      <c r="B1350" s="82" t="s">
        <v>1463</v>
      </c>
      <c r="C1350" s="69">
        <v>0</v>
      </c>
      <c r="D1350" s="78"/>
      <c r="E1350" s="69"/>
      <c r="F1350" s="71"/>
      <c r="G1350" s="69">
        <f t="shared" si="41"/>
        <v>0</v>
      </c>
      <c r="I1350" s="67">
        <v>0</v>
      </c>
      <c r="J1350" s="68">
        <f t="shared" si="40"/>
        <v>0</v>
      </c>
      <c r="K1350" s="64"/>
      <c r="L1350" s="64" t="s">
        <v>455</v>
      </c>
    </row>
    <row r="1351" spans="1:12" s="72" customFormat="1" hidden="1" outlineLevel="2">
      <c r="A1351" s="81">
        <v>1200707013</v>
      </c>
      <c r="B1351" s="82" t="s">
        <v>1464</v>
      </c>
      <c r="C1351" s="69">
        <v>0</v>
      </c>
      <c r="D1351" s="78"/>
      <c r="E1351" s="69"/>
      <c r="F1351" s="71"/>
      <c r="G1351" s="69">
        <f t="shared" si="41"/>
        <v>0</v>
      </c>
      <c r="I1351" s="67">
        <v>0</v>
      </c>
      <c r="J1351" s="68">
        <f t="shared" si="40"/>
        <v>0</v>
      </c>
      <c r="K1351" s="64"/>
      <c r="L1351" s="64" t="s">
        <v>455</v>
      </c>
    </row>
    <row r="1352" spans="1:12" s="72" customFormat="1" hidden="1" outlineLevel="2">
      <c r="A1352" s="81">
        <v>1200707016</v>
      </c>
      <c r="B1352" s="82" t="s">
        <v>1465</v>
      </c>
      <c r="C1352" s="69">
        <v>0</v>
      </c>
      <c r="D1352" s="78"/>
      <c r="E1352" s="69"/>
      <c r="F1352" s="71"/>
      <c r="G1352" s="69">
        <f t="shared" si="41"/>
        <v>0</v>
      </c>
      <c r="I1352" s="67">
        <v>0</v>
      </c>
      <c r="J1352" s="68">
        <f t="shared" si="40"/>
        <v>0</v>
      </c>
      <c r="K1352" s="64"/>
      <c r="L1352" s="64" t="s">
        <v>455</v>
      </c>
    </row>
    <row r="1353" spans="1:12" s="72" customFormat="1" hidden="1" outlineLevel="2">
      <c r="A1353" s="81">
        <v>1200707017</v>
      </c>
      <c r="B1353" s="82" t="s">
        <v>1466</v>
      </c>
      <c r="C1353" s="69">
        <v>0</v>
      </c>
      <c r="D1353" s="78"/>
      <c r="E1353" s="69"/>
      <c r="F1353" s="71"/>
      <c r="G1353" s="69">
        <f t="shared" si="41"/>
        <v>0</v>
      </c>
      <c r="I1353" s="67">
        <v>0</v>
      </c>
      <c r="J1353" s="68">
        <f t="shared" si="40"/>
        <v>0</v>
      </c>
      <c r="K1353" s="64"/>
      <c r="L1353" s="64" t="s">
        <v>455</v>
      </c>
    </row>
    <row r="1354" spans="1:12" s="72" customFormat="1" hidden="1" outlineLevel="2">
      <c r="A1354" s="81">
        <v>1200707019</v>
      </c>
      <c r="B1354" s="82" t="s">
        <v>1467</v>
      </c>
      <c r="C1354" s="69">
        <v>0</v>
      </c>
      <c r="D1354" s="78"/>
      <c r="E1354" s="69"/>
      <c r="F1354" s="71"/>
      <c r="G1354" s="69">
        <f t="shared" si="41"/>
        <v>0</v>
      </c>
      <c r="I1354" s="67">
        <v>0</v>
      </c>
      <c r="J1354" s="68">
        <f t="shared" si="40"/>
        <v>0</v>
      </c>
      <c r="K1354" s="64"/>
      <c r="L1354" s="64" t="s">
        <v>455</v>
      </c>
    </row>
    <row r="1355" spans="1:12" s="72" customFormat="1" hidden="1" outlineLevel="2">
      <c r="A1355" s="81">
        <v>1200708010</v>
      </c>
      <c r="B1355" s="82" t="s">
        <v>1468</v>
      </c>
      <c r="C1355" s="69">
        <v>0</v>
      </c>
      <c r="D1355" s="78"/>
      <c r="E1355" s="69"/>
      <c r="F1355" s="71"/>
      <c r="G1355" s="69">
        <f t="shared" si="41"/>
        <v>0</v>
      </c>
      <c r="I1355" s="67">
        <v>0</v>
      </c>
      <c r="J1355" s="68">
        <f t="shared" si="40"/>
        <v>0</v>
      </c>
      <c r="K1355" s="64"/>
      <c r="L1355" s="64" t="s">
        <v>455</v>
      </c>
    </row>
    <row r="1356" spans="1:12" s="72" customFormat="1" hidden="1" outlineLevel="2">
      <c r="A1356" s="81">
        <v>1200708011</v>
      </c>
      <c r="B1356" s="82" t="s">
        <v>1469</v>
      </c>
      <c r="C1356" s="69">
        <v>0</v>
      </c>
      <c r="D1356" s="78"/>
      <c r="E1356" s="69"/>
      <c r="F1356" s="71"/>
      <c r="G1356" s="69">
        <f t="shared" si="41"/>
        <v>0</v>
      </c>
      <c r="I1356" s="67">
        <v>0</v>
      </c>
      <c r="J1356" s="68">
        <f t="shared" si="40"/>
        <v>0</v>
      </c>
      <c r="K1356" s="64"/>
      <c r="L1356" s="64" t="s">
        <v>455</v>
      </c>
    </row>
    <row r="1357" spans="1:12" s="72" customFormat="1" hidden="1" outlineLevel="2">
      <c r="A1357" s="81">
        <v>1200708012</v>
      </c>
      <c r="B1357" s="82" t="s">
        <v>1470</v>
      </c>
      <c r="C1357" s="69">
        <v>0</v>
      </c>
      <c r="D1357" s="78"/>
      <c r="E1357" s="69"/>
      <c r="F1357" s="71"/>
      <c r="G1357" s="69">
        <f t="shared" si="41"/>
        <v>0</v>
      </c>
      <c r="I1357" s="67">
        <v>0</v>
      </c>
      <c r="J1357" s="68">
        <f t="shared" si="40"/>
        <v>0</v>
      </c>
      <c r="K1357" s="64"/>
      <c r="L1357" s="64" t="s">
        <v>455</v>
      </c>
    </row>
    <row r="1358" spans="1:12" s="72" customFormat="1" hidden="1" outlineLevel="2">
      <c r="A1358" s="81">
        <v>1200708013</v>
      </c>
      <c r="B1358" s="82" t="s">
        <v>1471</v>
      </c>
      <c r="C1358" s="69">
        <v>0</v>
      </c>
      <c r="D1358" s="78"/>
      <c r="E1358" s="69"/>
      <c r="F1358" s="71"/>
      <c r="G1358" s="69">
        <f t="shared" si="41"/>
        <v>0</v>
      </c>
      <c r="I1358" s="67">
        <v>0</v>
      </c>
      <c r="J1358" s="68">
        <f t="shared" si="40"/>
        <v>0</v>
      </c>
      <c r="K1358" s="64"/>
      <c r="L1358" s="64" t="s">
        <v>455</v>
      </c>
    </row>
    <row r="1359" spans="1:12" s="72" customFormat="1" hidden="1" outlineLevel="2">
      <c r="A1359" s="81">
        <v>1200708016</v>
      </c>
      <c r="B1359" s="82" t="s">
        <v>1472</v>
      </c>
      <c r="C1359" s="69">
        <v>0</v>
      </c>
      <c r="D1359" s="78"/>
      <c r="E1359" s="69"/>
      <c r="F1359" s="71"/>
      <c r="G1359" s="69">
        <f t="shared" si="41"/>
        <v>0</v>
      </c>
      <c r="I1359" s="67">
        <v>0</v>
      </c>
      <c r="J1359" s="68">
        <f t="shared" si="40"/>
        <v>0</v>
      </c>
      <c r="K1359" s="64"/>
      <c r="L1359" s="64" t="s">
        <v>455</v>
      </c>
    </row>
    <row r="1360" spans="1:12" s="72" customFormat="1" hidden="1" outlineLevel="2">
      <c r="A1360" s="81">
        <v>1200708017</v>
      </c>
      <c r="B1360" s="82" t="s">
        <v>1473</v>
      </c>
      <c r="C1360" s="69">
        <v>0</v>
      </c>
      <c r="D1360" s="78"/>
      <c r="E1360" s="69"/>
      <c r="F1360" s="71"/>
      <c r="G1360" s="69">
        <f t="shared" si="41"/>
        <v>0</v>
      </c>
      <c r="I1360" s="67">
        <v>0</v>
      </c>
      <c r="J1360" s="68">
        <f t="shared" si="40"/>
        <v>0</v>
      </c>
      <c r="K1360" s="64"/>
      <c r="L1360" s="64" t="s">
        <v>455</v>
      </c>
    </row>
    <row r="1361" spans="1:12" s="72" customFormat="1" hidden="1" outlineLevel="2">
      <c r="A1361" s="81">
        <v>1200708019</v>
      </c>
      <c r="B1361" s="82" t="s">
        <v>1474</v>
      </c>
      <c r="C1361" s="69">
        <v>0</v>
      </c>
      <c r="D1361" s="78"/>
      <c r="E1361" s="69"/>
      <c r="F1361" s="71"/>
      <c r="G1361" s="69">
        <f t="shared" si="41"/>
        <v>0</v>
      </c>
      <c r="I1361" s="67">
        <v>0</v>
      </c>
      <c r="J1361" s="68">
        <f t="shared" si="40"/>
        <v>0</v>
      </c>
      <c r="K1361" s="64"/>
      <c r="L1361" s="64" t="s">
        <v>455</v>
      </c>
    </row>
    <row r="1362" spans="1:12" s="72" customFormat="1" hidden="1" outlineLevel="2">
      <c r="A1362" s="81">
        <v>1200709010</v>
      </c>
      <c r="B1362" s="82" t="s">
        <v>1475</v>
      </c>
      <c r="C1362" s="69">
        <v>0</v>
      </c>
      <c r="D1362" s="78"/>
      <c r="E1362" s="69"/>
      <c r="F1362" s="71"/>
      <c r="G1362" s="69">
        <f t="shared" si="41"/>
        <v>0</v>
      </c>
      <c r="I1362" s="67">
        <v>0</v>
      </c>
      <c r="J1362" s="68">
        <f t="shared" si="40"/>
        <v>0</v>
      </c>
      <c r="K1362" s="64"/>
      <c r="L1362" s="64" t="s">
        <v>455</v>
      </c>
    </row>
    <row r="1363" spans="1:12" s="72" customFormat="1" hidden="1" outlineLevel="2">
      <c r="A1363" s="81">
        <v>1200709011</v>
      </c>
      <c r="B1363" s="82" t="s">
        <v>1476</v>
      </c>
      <c r="C1363" s="69">
        <v>0</v>
      </c>
      <c r="D1363" s="78"/>
      <c r="E1363" s="69"/>
      <c r="F1363" s="71"/>
      <c r="G1363" s="69">
        <f t="shared" si="41"/>
        <v>0</v>
      </c>
      <c r="I1363" s="67">
        <v>0</v>
      </c>
      <c r="J1363" s="68">
        <f t="shared" si="40"/>
        <v>0</v>
      </c>
      <c r="K1363" s="64"/>
      <c r="L1363" s="64" t="s">
        <v>455</v>
      </c>
    </row>
    <row r="1364" spans="1:12" s="72" customFormat="1" hidden="1" outlineLevel="2">
      <c r="A1364" s="81">
        <v>1200709012</v>
      </c>
      <c r="B1364" s="82" t="s">
        <v>1477</v>
      </c>
      <c r="C1364" s="69">
        <v>0</v>
      </c>
      <c r="D1364" s="78"/>
      <c r="E1364" s="69"/>
      <c r="F1364" s="71"/>
      <c r="G1364" s="69">
        <f t="shared" si="41"/>
        <v>0</v>
      </c>
      <c r="I1364" s="67">
        <v>0</v>
      </c>
      <c r="J1364" s="68">
        <f t="shared" si="40"/>
        <v>0</v>
      </c>
      <c r="K1364" s="64"/>
      <c r="L1364" s="64" t="s">
        <v>455</v>
      </c>
    </row>
    <row r="1365" spans="1:12" s="72" customFormat="1" hidden="1" outlineLevel="2">
      <c r="A1365" s="81">
        <v>1200709013</v>
      </c>
      <c r="B1365" s="82" t="s">
        <v>1478</v>
      </c>
      <c r="C1365" s="69">
        <v>0</v>
      </c>
      <c r="D1365" s="78"/>
      <c r="E1365" s="69"/>
      <c r="F1365" s="71"/>
      <c r="G1365" s="69">
        <f t="shared" si="41"/>
        <v>0</v>
      </c>
      <c r="I1365" s="67">
        <v>0</v>
      </c>
      <c r="J1365" s="68">
        <f t="shared" si="40"/>
        <v>0</v>
      </c>
      <c r="K1365" s="64"/>
      <c r="L1365" s="64" t="s">
        <v>455</v>
      </c>
    </row>
    <row r="1366" spans="1:12" s="72" customFormat="1" hidden="1" outlineLevel="2">
      <c r="A1366" s="30">
        <v>1200709016</v>
      </c>
      <c r="B1366" s="44" t="s">
        <v>1479</v>
      </c>
      <c r="C1366" s="69">
        <v>0</v>
      </c>
      <c r="D1366" s="78"/>
      <c r="E1366" s="69"/>
      <c r="F1366" s="71"/>
      <c r="G1366" s="69">
        <f t="shared" si="41"/>
        <v>0</v>
      </c>
      <c r="I1366" s="67">
        <v>0</v>
      </c>
      <c r="J1366" s="68">
        <f t="shared" si="40"/>
        <v>0</v>
      </c>
      <c r="K1366" s="64"/>
      <c r="L1366" s="64" t="s">
        <v>455</v>
      </c>
    </row>
    <row r="1367" spans="1:12" s="72" customFormat="1" hidden="1" outlineLevel="2">
      <c r="A1367" s="81">
        <v>1200709017</v>
      </c>
      <c r="B1367" s="82" t="s">
        <v>1480</v>
      </c>
      <c r="C1367" s="69">
        <v>0</v>
      </c>
      <c r="D1367" s="78"/>
      <c r="E1367" s="69"/>
      <c r="F1367" s="71"/>
      <c r="G1367" s="69">
        <f t="shared" si="41"/>
        <v>0</v>
      </c>
      <c r="I1367" s="67">
        <v>0</v>
      </c>
      <c r="J1367" s="68">
        <f t="shared" ref="J1367:J1430" si="42">I1367-G1367</f>
        <v>0</v>
      </c>
      <c r="K1367" s="64"/>
      <c r="L1367" s="64" t="s">
        <v>455</v>
      </c>
    </row>
    <row r="1368" spans="1:12" s="72" customFormat="1" hidden="1" outlineLevel="2">
      <c r="A1368" s="30">
        <v>1200709019</v>
      </c>
      <c r="B1368" s="44" t="s">
        <v>1481</v>
      </c>
      <c r="C1368" s="69">
        <v>0</v>
      </c>
      <c r="D1368" s="78"/>
      <c r="E1368" s="69"/>
      <c r="F1368" s="71"/>
      <c r="G1368" s="69">
        <f t="shared" si="41"/>
        <v>0</v>
      </c>
      <c r="I1368" s="67">
        <v>0</v>
      </c>
      <c r="J1368" s="68">
        <f t="shared" si="42"/>
        <v>0</v>
      </c>
      <c r="K1368" s="64"/>
      <c r="L1368" s="64" t="s">
        <v>455</v>
      </c>
    </row>
    <row r="1369" spans="1:12" s="72" customFormat="1" hidden="1" outlineLevel="2">
      <c r="A1369" s="81">
        <v>1200710010</v>
      </c>
      <c r="B1369" s="82" t="s">
        <v>1482</v>
      </c>
      <c r="C1369" s="69">
        <v>0</v>
      </c>
      <c r="D1369" s="78"/>
      <c r="E1369" s="69"/>
      <c r="F1369" s="71"/>
      <c r="G1369" s="69">
        <f t="shared" si="41"/>
        <v>0</v>
      </c>
      <c r="I1369" s="67">
        <v>0</v>
      </c>
      <c r="J1369" s="68">
        <f t="shared" si="42"/>
        <v>0</v>
      </c>
      <c r="K1369" s="64"/>
      <c r="L1369" s="64" t="s">
        <v>455</v>
      </c>
    </row>
    <row r="1370" spans="1:12" s="72" customFormat="1" hidden="1" outlineLevel="2">
      <c r="A1370" s="81">
        <v>1200710011</v>
      </c>
      <c r="B1370" s="82" t="s">
        <v>1483</v>
      </c>
      <c r="C1370" s="69">
        <v>0</v>
      </c>
      <c r="D1370" s="78"/>
      <c r="E1370" s="69"/>
      <c r="F1370" s="71"/>
      <c r="G1370" s="69">
        <f t="shared" si="41"/>
        <v>0</v>
      </c>
      <c r="I1370" s="67">
        <v>0</v>
      </c>
      <c r="J1370" s="68">
        <f t="shared" si="42"/>
        <v>0</v>
      </c>
      <c r="K1370" s="64"/>
      <c r="L1370" s="64" t="s">
        <v>455</v>
      </c>
    </row>
    <row r="1371" spans="1:12" s="72" customFormat="1" hidden="1" outlineLevel="2">
      <c r="A1371" s="81">
        <v>1200710012</v>
      </c>
      <c r="B1371" s="82" t="s">
        <v>1484</v>
      </c>
      <c r="C1371" s="69">
        <v>0</v>
      </c>
      <c r="D1371" s="78"/>
      <c r="E1371" s="69"/>
      <c r="F1371" s="71"/>
      <c r="G1371" s="69">
        <f t="shared" si="41"/>
        <v>0</v>
      </c>
      <c r="I1371" s="67">
        <v>0</v>
      </c>
      <c r="J1371" s="68">
        <f t="shared" si="42"/>
        <v>0</v>
      </c>
      <c r="K1371" s="64"/>
      <c r="L1371" s="64" t="s">
        <v>455</v>
      </c>
    </row>
    <row r="1372" spans="1:12" s="72" customFormat="1" hidden="1" outlineLevel="2">
      <c r="A1372" s="81">
        <v>1200710013</v>
      </c>
      <c r="B1372" s="82" t="s">
        <v>1485</v>
      </c>
      <c r="C1372" s="69">
        <v>0</v>
      </c>
      <c r="D1372" s="78"/>
      <c r="E1372" s="69"/>
      <c r="F1372" s="71"/>
      <c r="G1372" s="69">
        <f t="shared" si="41"/>
        <v>0</v>
      </c>
      <c r="I1372" s="67">
        <v>0</v>
      </c>
      <c r="J1372" s="68">
        <f t="shared" si="42"/>
        <v>0</v>
      </c>
      <c r="K1372" s="64"/>
      <c r="L1372" s="64" t="s">
        <v>455</v>
      </c>
    </row>
    <row r="1373" spans="1:12" s="72" customFormat="1" hidden="1" outlineLevel="2">
      <c r="A1373" s="81">
        <v>1200710016</v>
      </c>
      <c r="B1373" s="82" t="s">
        <v>1486</v>
      </c>
      <c r="C1373" s="69">
        <v>0</v>
      </c>
      <c r="D1373" s="78"/>
      <c r="E1373" s="69"/>
      <c r="F1373" s="71"/>
      <c r="G1373" s="69">
        <f t="shared" si="41"/>
        <v>0</v>
      </c>
      <c r="I1373" s="67">
        <v>0</v>
      </c>
      <c r="J1373" s="68">
        <f t="shared" si="42"/>
        <v>0</v>
      </c>
      <c r="K1373" s="64"/>
      <c r="L1373" s="64" t="s">
        <v>455</v>
      </c>
    </row>
    <row r="1374" spans="1:12" s="72" customFormat="1" hidden="1" outlineLevel="2">
      <c r="A1374" s="81">
        <v>1200710017</v>
      </c>
      <c r="B1374" s="82" t="s">
        <v>1487</v>
      </c>
      <c r="C1374" s="69">
        <v>0</v>
      </c>
      <c r="D1374" s="78"/>
      <c r="E1374" s="69"/>
      <c r="F1374" s="71"/>
      <c r="G1374" s="69">
        <f t="shared" si="41"/>
        <v>0</v>
      </c>
      <c r="I1374" s="67">
        <v>0</v>
      </c>
      <c r="J1374" s="68">
        <f t="shared" si="42"/>
        <v>0</v>
      </c>
      <c r="K1374" s="64"/>
      <c r="L1374" s="64" t="s">
        <v>455</v>
      </c>
    </row>
    <row r="1375" spans="1:12" s="72" customFormat="1" hidden="1" outlineLevel="2">
      <c r="A1375" s="81">
        <v>1200710019</v>
      </c>
      <c r="B1375" s="82" t="s">
        <v>1488</v>
      </c>
      <c r="C1375" s="69">
        <v>0</v>
      </c>
      <c r="D1375" s="78"/>
      <c r="E1375" s="69"/>
      <c r="F1375" s="71"/>
      <c r="G1375" s="69">
        <f t="shared" si="41"/>
        <v>0</v>
      </c>
      <c r="I1375" s="67">
        <v>0</v>
      </c>
      <c r="J1375" s="68">
        <f t="shared" si="42"/>
        <v>0</v>
      </c>
      <c r="K1375" s="64"/>
      <c r="L1375" s="64" t="s">
        <v>455</v>
      </c>
    </row>
    <row r="1376" spans="1:12" s="72" customFormat="1" hidden="1" outlineLevel="2">
      <c r="A1376" s="81">
        <v>1200711010</v>
      </c>
      <c r="B1376" s="82" t="s">
        <v>1489</v>
      </c>
      <c r="C1376" s="69">
        <v>0</v>
      </c>
      <c r="D1376" s="78"/>
      <c r="E1376" s="69"/>
      <c r="F1376" s="71"/>
      <c r="G1376" s="69">
        <f t="shared" si="41"/>
        <v>0</v>
      </c>
      <c r="I1376" s="67">
        <v>0</v>
      </c>
      <c r="J1376" s="68">
        <f t="shared" si="42"/>
        <v>0</v>
      </c>
      <c r="K1376" s="64"/>
      <c r="L1376" s="64" t="s">
        <v>455</v>
      </c>
    </row>
    <row r="1377" spans="1:12" s="72" customFormat="1" hidden="1" outlineLevel="2">
      <c r="A1377" s="81">
        <v>1200711011</v>
      </c>
      <c r="B1377" s="82" t="s">
        <v>1490</v>
      </c>
      <c r="C1377" s="69">
        <v>0</v>
      </c>
      <c r="D1377" s="78"/>
      <c r="E1377" s="69"/>
      <c r="F1377" s="71"/>
      <c r="G1377" s="69">
        <f t="shared" si="41"/>
        <v>0</v>
      </c>
      <c r="I1377" s="67">
        <v>0</v>
      </c>
      <c r="J1377" s="68">
        <f t="shared" si="42"/>
        <v>0</v>
      </c>
      <c r="K1377" s="64"/>
      <c r="L1377" s="64" t="s">
        <v>455</v>
      </c>
    </row>
    <row r="1378" spans="1:12" s="72" customFormat="1" hidden="1" outlineLevel="2">
      <c r="A1378" s="81">
        <v>1200711012</v>
      </c>
      <c r="B1378" s="82" t="s">
        <v>1491</v>
      </c>
      <c r="C1378" s="69">
        <v>0</v>
      </c>
      <c r="D1378" s="78"/>
      <c r="E1378" s="69"/>
      <c r="F1378" s="71"/>
      <c r="G1378" s="69">
        <f t="shared" si="41"/>
        <v>0</v>
      </c>
      <c r="I1378" s="67">
        <v>0</v>
      </c>
      <c r="J1378" s="68">
        <f t="shared" si="42"/>
        <v>0</v>
      </c>
      <c r="K1378" s="64"/>
      <c r="L1378" s="64" t="s">
        <v>455</v>
      </c>
    </row>
    <row r="1379" spans="1:12" s="72" customFormat="1" hidden="1" outlineLevel="2">
      <c r="A1379" s="81">
        <v>1200711013</v>
      </c>
      <c r="B1379" s="82" t="s">
        <v>1492</v>
      </c>
      <c r="C1379" s="69">
        <v>0</v>
      </c>
      <c r="D1379" s="78"/>
      <c r="E1379" s="69"/>
      <c r="F1379" s="71"/>
      <c r="G1379" s="69">
        <f t="shared" si="41"/>
        <v>0</v>
      </c>
      <c r="I1379" s="67">
        <v>0</v>
      </c>
      <c r="J1379" s="68">
        <f t="shared" si="42"/>
        <v>0</v>
      </c>
      <c r="K1379" s="64"/>
      <c r="L1379" s="64" t="s">
        <v>455</v>
      </c>
    </row>
    <row r="1380" spans="1:12" s="72" customFormat="1" hidden="1" outlineLevel="2">
      <c r="A1380" s="81">
        <v>1200711016</v>
      </c>
      <c r="B1380" s="82" t="s">
        <v>1493</v>
      </c>
      <c r="C1380" s="69">
        <v>0</v>
      </c>
      <c r="D1380" s="78"/>
      <c r="E1380" s="69"/>
      <c r="F1380" s="71"/>
      <c r="G1380" s="69">
        <f t="shared" ref="G1380:G1443" si="43">C1380+E1380</f>
        <v>0</v>
      </c>
      <c r="I1380" s="67">
        <v>0</v>
      </c>
      <c r="J1380" s="68">
        <f t="shared" si="42"/>
        <v>0</v>
      </c>
      <c r="K1380" s="64"/>
      <c r="L1380" s="64" t="s">
        <v>455</v>
      </c>
    </row>
    <row r="1381" spans="1:12" s="72" customFormat="1" hidden="1" outlineLevel="2">
      <c r="A1381" s="81">
        <v>1200711017</v>
      </c>
      <c r="B1381" s="82" t="s">
        <v>1494</v>
      </c>
      <c r="C1381" s="69">
        <v>0</v>
      </c>
      <c r="D1381" s="78"/>
      <c r="E1381" s="69"/>
      <c r="F1381" s="71"/>
      <c r="G1381" s="69">
        <f t="shared" si="43"/>
        <v>0</v>
      </c>
      <c r="I1381" s="67">
        <v>0</v>
      </c>
      <c r="J1381" s="68">
        <f t="shared" si="42"/>
        <v>0</v>
      </c>
      <c r="K1381" s="64"/>
      <c r="L1381" s="64" t="s">
        <v>455</v>
      </c>
    </row>
    <row r="1382" spans="1:12" s="72" customFormat="1" hidden="1" outlineLevel="2">
      <c r="A1382" s="81">
        <v>1200711019</v>
      </c>
      <c r="B1382" s="82" t="s">
        <v>1495</v>
      </c>
      <c r="C1382" s="69">
        <v>0</v>
      </c>
      <c r="D1382" s="78"/>
      <c r="E1382" s="69"/>
      <c r="F1382" s="71"/>
      <c r="G1382" s="69">
        <f t="shared" si="43"/>
        <v>0</v>
      </c>
      <c r="I1382" s="67">
        <v>0</v>
      </c>
      <c r="J1382" s="68">
        <f t="shared" si="42"/>
        <v>0</v>
      </c>
      <c r="K1382" s="64"/>
      <c r="L1382" s="64" t="s">
        <v>455</v>
      </c>
    </row>
    <row r="1383" spans="1:12" s="72" customFormat="1" hidden="1" outlineLevel="2">
      <c r="A1383" s="81">
        <v>1200712010</v>
      </c>
      <c r="B1383" s="82" t="s">
        <v>1496</v>
      </c>
      <c r="C1383" s="69">
        <v>0</v>
      </c>
      <c r="D1383" s="78"/>
      <c r="E1383" s="69"/>
      <c r="F1383" s="71"/>
      <c r="G1383" s="69">
        <f t="shared" si="43"/>
        <v>0</v>
      </c>
      <c r="I1383" s="67">
        <v>0</v>
      </c>
      <c r="J1383" s="68">
        <f t="shared" si="42"/>
        <v>0</v>
      </c>
      <c r="K1383" s="64"/>
      <c r="L1383" s="64" t="s">
        <v>455</v>
      </c>
    </row>
    <row r="1384" spans="1:12" s="72" customFormat="1" hidden="1" outlineLevel="2">
      <c r="A1384" s="30">
        <v>1200712011</v>
      </c>
      <c r="B1384" s="44" t="s">
        <v>1497</v>
      </c>
      <c r="C1384" s="69">
        <v>0</v>
      </c>
      <c r="D1384" s="78"/>
      <c r="E1384" s="69"/>
      <c r="F1384" s="71"/>
      <c r="G1384" s="69">
        <f t="shared" si="43"/>
        <v>0</v>
      </c>
      <c r="I1384" s="67">
        <v>0</v>
      </c>
      <c r="J1384" s="68">
        <f t="shared" si="42"/>
        <v>0</v>
      </c>
      <c r="K1384" s="64"/>
      <c r="L1384" s="64" t="s">
        <v>455</v>
      </c>
    </row>
    <row r="1385" spans="1:12" s="72" customFormat="1" hidden="1" outlineLevel="2">
      <c r="A1385" s="30">
        <v>1200712012</v>
      </c>
      <c r="B1385" s="44" t="s">
        <v>1498</v>
      </c>
      <c r="C1385" s="69">
        <v>0</v>
      </c>
      <c r="D1385" s="78"/>
      <c r="E1385" s="69"/>
      <c r="F1385" s="71"/>
      <c r="G1385" s="69">
        <f t="shared" si="43"/>
        <v>0</v>
      </c>
      <c r="I1385" s="67">
        <v>0</v>
      </c>
      <c r="J1385" s="68">
        <f t="shared" si="42"/>
        <v>0</v>
      </c>
      <c r="K1385" s="64"/>
      <c r="L1385" s="64" t="s">
        <v>455</v>
      </c>
    </row>
    <row r="1386" spans="1:12" s="72" customFormat="1" hidden="1" outlineLevel="2">
      <c r="A1386" s="30">
        <v>1200712013</v>
      </c>
      <c r="B1386" s="44" t="s">
        <v>1499</v>
      </c>
      <c r="C1386" s="69">
        <v>0</v>
      </c>
      <c r="D1386" s="78"/>
      <c r="E1386" s="69"/>
      <c r="F1386" s="71"/>
      <c r="G1386" s="69">
        <f t="shared" si="43"/>
        <v>0</v>
      </c>
      <c r="I1386" s="67">
        <v>0</v>
      </c>
      <c r="J1386" s="68">
        <f t="shared" si="42"/>
        <v>0</v>
      </c>
      <c r="K1386" s="64"/>
      <c r="L1386" s="64" t="s">
        <v>455</v>
      </c>
    </row>
    <row r="1387" spans="1:12" s="72" customFormat="1" hidden="1" outlineLevel="2">
      <c r="A1387" s="30">
        <v>1200712016</v>
      </c>
      <c r="B1387" s="44" t="s">
        <v>1500</v>
      </c>
      <c r="C1387" s="69">
        <v>0</v>
      </c>
      <c r="D1387" s="78"/>
      <c r="E1387" s="69"/>
      <c r="F1387" s="71"/>
      <c r="G1387" s="69">
        <f t="shared" si="43"/>
        <v>0</v>
      </c>
      <c r="I1387" s="67">
        <v>0</v>
      </c>
      <c r="J1387" s="68">
        <f t="shared" si="42"/>
        <v>0</v>
      </c>
      <c r="K1387" s="64"/>
      <c r="L1387" s="64" t="s">
        <v>455</v>
      </c>
    </row>
    <row r="1388" spans="1:12" s="72" customFormat="1" hidden="1" outlineLevel="2">
      <c r="A1388" s="30">
        <v>1200712017</v>
      </c>
      <c r="B1388" s="44" t="s">
        <v>1501</v>
      </c>
      <c r="C1388" s="69">
        <v>0</v>
      </c>
      <c r="D1388" s="78"/>
      <c r="E1388" s="69"/>
      <c r="F1388" s="71"/>
      <c r="G1388" s="69">
        <f t="shared" si="43"/>
        <v>0</v>
      </c>
      <c r="I1388" s="67">
        <v>0</v>
      </c>
      <c r="J1388" s="68">
        <f t="shared" si="42"/>
        <v>0</v>
      </c>
      <c r="K1388" s="64"/>
      <c r="L1388" s="64" t="s">
        <v>455</v>
      </c>
    </row>
    <row r="1389" spans="1:12" s="72" customFormat="1" hidden="1" outlineLevel="2">
      <c r="A1389" s="118">
        <v>1200712019</v>
      </c>
      <c r="B1389" s="120" t="s">
        <v>1502</v>
      </c>
      <c r="C1389" s="69">
        <v>0</v>
      </c>
      <c r="D1389" s="78"/>
      <c r="E1389" s="69"/>
      <c r="F1389" s="71"/>
      <c r="G1389" s="69">
        <f t="shared" si="43"/>
        <v>0</v>
      </c>
      <c r="I1389" s="67">
        <v>0</v>
      </c>
      <c r="J1389" s="68">
        <f t="shared" si="42"/>
        <v>0</v>
      </c>
      <c r="K1389" s="64"/>
      <c r="L1389" s="64" t="s">
        <v>455</v>
      </c>
    </row>
    <row r="1390" spans="1:12" s="72" customFormat="1" hidden="1" outlineLevel="2">
      <c r="A1390" s="81">
        <v>1200713010</v>
      </c>
      <c r="B1390" s="82" t="s">
        <v>1503</v>
      </c>
      <c r="C1390" s="69">
        <v>0</v>
      </c>
      <c r="D1390" s="78"/>
      <c r="E1390" s="69"/>
      <c r="F1390" s="71"/>
      <c r="G1390" s="69">
        <f t="shared" si="43"/>
        <v>0</v>
      </c>
      <c r="I1390" s="67">
        <v>0</v>
      </c>
      <c r="J1390" s="68">
        <f t="shared" si="42"/>
        <v>0</v>
      </c>
      <c r="K1390" s="64"/>
      <c r="L1390" s="64" t="s">
        <v>455</v>
      </c>
    </row>
    <row r="1391" spans="1:12" s="72" customFormat="1" hidden="1" outlineLevel="2">
      <c r="A1391" s="81">
        <v>1200713011</v>
      </c>
      <c r="B1391" s="82" t="s">
        <v>1504</v>
      </c>
      <c r="C1391" s="69">
        <v>0</v>
      </c>
      <c r="D1391" s="78"/>
      <c r="E1391" s="69"/>
      <c r="F1391" s="71"/>
      <c r="G1391" s="69">
        <f t="shared" si="43"/>
        <v>0</v>
      </c>
      <c r="I1391" s="67">
        <v>0</v>
      </c>
      <c r="J1391" s="68">
        <f t="shared" si="42"/>
        <v>0</v>
      </c>
      <c r="K1391" s="64"/>
      <c r="L1391" s="64" t="s">
        <v>455</v>
      </c>
    </row>
    <row r="1392" spans="1:12" s="72" customFormat="1" hidden="1" outlineLevel="2">
      <c r="A1392" s="81">
        <v>1200713012</v>
      </c>
      <c r="B1392" s="82" t="s">
        <v>1505</v>
      </c>
      <c r="C1392" s="69">
        <v>0</v>
      </c>
      <c r="D1392" s="78"/>
      <c r="E1392" s="69"/>
      <c r="F1392" s="71"/>
      <c r="G1392" s="69">
        <f t="shared" si="43"/>
        <v>0</v>
      </c>
      <c r="I1392" s="67">
        <v>0</v>
      </c>
      <c r="J1392" s="68">
        <f t="shared" si="42"/>
        <v>0</v>
      </c>
      <c r="K1392" s="64"/>
      <c r="L1392" s="64" t="s">
        <v>455</v>
      </c>
    </row>
    <row r="1393" spans="1:12" s="72" customFormat="1" hidden="1" outlineLevel="2">
      <c r="A1393" s="81">
        <v>1200713013</v>
      </c>
      <c r="B1393" s="82" t="s">
        <v>1506</v>
      </c>
      <c r="C1393" s="69">
        <v>0</v>
      </c>
      <c r="D1393" s="78"/>
      <c r="E1393" s="69"/>
      <c r="F1393" s="71"/>
      <c r="G1393" s="69">
        <f t="shared" si="43"/>
        <v>0</v>
      </c>
      <c r="I1393" s="67">
        <v>0</v>
      </c>
      <c r="J1393" s="68">
        <f t="shared" si="42"/>
        <v>0</v>
      </c>
      <c r="K1393" s="64"/>
      <c r="L1393" s="64" t="s">
        <v>455</v>
      </c>
    </row>
    <row r="1394" spans="1:12" s="72" customFormat="1" hidden="1" outlineLevel="2">
      <c r="A1394" s="81">
        <v>1200713016</v>
      </c>
      <c r="B1394" s="82" t="s">
        <v>1507</v>
      </c>
      <c r="C1394" s="69">
        <v>0</v>
      </c>
      <c r="D1394" s="78"/>
      <c r="E1394" s="69"/>
      <c r="F1394" s="71"/>
      <c r="G1394" s="69">
        <f t="shared" si="43"/>
        <v>0</v>
      </c>
      <c r="I1394" s="67">
        <v>0</v>
      </c>
      <c r="J1394" s="68">
        <f t="shared" si="42"/>
        <v>0</v>
      </c>
      <c r="K1394" s="64"/>
      <c r="L1394" s="64" t="s">
        <v>455</v>
      </c>
    </row>
    <row r="1395" spans="1:12" s="72" customFormat="1" hidden="1" outlineLevel="2">
      <c r="A1395" s="81">
        <v>1200713017</v>
      </c>
      <c r="B1395" s="82" t="s">
        <v>1508</v>
      </c>
      <c r="C1395" s="69">
        <v>0</v>
      </c>
      <c r="D1395" s="78"/>
      <c r="E1395" s="69"/>
      <c r="F1395" s="71"/>
      <c r="G1395" s="69">
        <f t="shared" si="43"/>
        <v>0</v>
      </c>
      <c r="I1395" s="67">
        <v>0</v>
      </c>
      <c r="J1395" s="68">
        <f t="shared" si="42"/>
        <v>0</v>
      </c>
      <c r="K1395" s="64"/>
      <c r="L1395" s="64" t="s">
        <v>455</v>
      </c>
    </row>
    <row r="1396" spans="1:12" s="72" customFormat="1" hidden="1" outlineLevel="2">
      <c r="A1396" s="81">
        <v>1200713019</v>
      </c>
      <c r="B1396" s="82" t="s">
        <v>1509</v>
      </c>
      <c r="C1396" s="69">
        <v>0</v>
      </c>
      <c r="D1396" s="78"/>
      <c r="E1396" s="69"/>
      <c r="F1396" s="71"/>
      <c r="G1396" s="69">
        <f t="shared" si="43"/>
        <v>0</v>
      </c>
      <c r="I1396" s="67">
        <v>0</v>
      </c>
      <c r="J1396" s="68">
        <f t="shared" si="42"/>
        <v>0</v>
      </c>
      <c r="K1396" s="64"/>
      <c r="L1396" s="64" t="s">
        <v>455</v>
      </c>
    </row>
    <row r="1397" spans="1:12" s="72" customFormat="1" hidden="1" outlineLevel="2">
      <c r="A1397" s="81">
        <v>1200715010</v>
      </c>
      <c r="B1397" s="82" t="s">
        <v>1510</v>
      </c>
      <c r="C1397" s="69">
        <v>0</v>
      </c>
      <c r="D1397" s="78"/>
      <c r="E1397" s="69"/>
      <c r="F1397" s="71"/>
      <c r="G1397" s="69">
        <f t="shared" si="43"/>
        <v>0</v>
      </c>
      <c r="I1397" s="67">
        <v>0</v>
      </c>
      <c r="J1397" s="68">
        <f t="shared" si="42"/>
        <v>0</v>
      </c>
      <c r="K1397" s="64"/>
      <c r="L1397" s="64" t="s">
        <v>455</v>
      </c>
    </row>
    <row r="1398" spans="1:12" s="72" customFormat="1" hidden="1" outlineLevel="2">
      <c r="A1398" s="81">
        <v>1200715011</v>
      </c>
      <c r="B1398" s="82" t="s">
        <v>1511</v>
      </c>
      <c r="C1398" s="69">
        <v>64178007.460000001</v>
      </c>
      <c r="D1398" s="78"/>
      <c r="E1398" s="69"/>
      <c r="F1398" s="71"/>
      <c r="G1398" s="69">
        <f t="shared" si="43"/>
        <v>64178007.460000001</v>
      </c>
      <c r="I1398" s="67">
        <v>0</v>
      </c>
      <c r="J1398" s="68">
        <f t="shared" si="42"/>
        <v>-64178007.460000001</v>
      </c>
      <c r="K1398" s="64"/>
      <c r="L1398" s="64" t="s">
        <v>455</v>
      </c>
    </row>
    <row r="1399" spans="1:12" s="72" customFormat="1" hidden="1" outlineLevel="2">
      <c r="A1399" s="81">
        <v>1200715012</v>
      </c>
      <c r="B1399" s="82" t="s">
        <v>1512</v>
      </c>
      <c r="C1399" s="69">
        <v>0</v>
      </c>
      <c r="D1399" s="78"/>
      <c r="E1399" s="69"/>
      <c r="F1399" s="71"/>
      <c r="G1399" s="69">
        <f t="shared" si="43"/>
        <v>0</v>
      </c>
      <c r="I1399" s="67">
        <v>0</v>
      </c>
      <c r="J1399" s="68">
        <f t="shared" si="42"/>
        <v>0</v>
      </c>
      <c r="K1399" s="64"/>
      <c r="L1399" s="64" t="s">
        <v>455</v>
      </c>
    </row>
    <row r="1400" spans="1:12" s="72" customFormat="1" hidden="1" outlineLevel="2">
      <c r="A1400" s="81">
        <v>1200715013</v>
      </c>
      <c r="B1400" s="82" t="s">
        <v>1513</v>
      </c>
      <c r="C1400" s="69">
        <v>5316751.6399999904</v>
      </c>
      <c r="D1400" s="78"/>
      <c r="E1400" s="69"/>
      <c r="F1400" s="71"/>
      <c r="G1400" s="69">
        <f t="shared" si="43"/>
        <v>5316751.6399999904</v>
      </c>
      <c r="I1400" s="67">
        <v>0</v>
      </c>
      <c r="J1400" s="68">
        <f t="shared" si="42"/>
        <v>-5316751.6399999904</v>
      </c>
      <c r="K1400" s="64"/>
      <c r="L1400" s="64" t="s">
        <v>455</v>
      </c>
    </row>
    <row r="1401" spans="1:12" s="72" customFormat="1" hidden="1" outlineLevel="2">
      <c r="A1401" s="81">
        <v>1200715016</v>
      </c>
      <c r="B1401" s="82" t="s">
        <v>1514</v>
      </c>
      <c r="C1401" s="69">
        <v>0</v>
      </c>
      <c r="D1401" s="78"/>
      <c r="E1401" s="69"/>
      <c r="F1401" s="71"/>
      <c r="G1401" s="69">
        <f t="shared" si="43"/>
        <v>0</v>
      </c>
      <c r="I1401" s="67">
        <v>0</v>
      </c>
      <c r="J1401" s="68">
        <f t="shared" si="42"/>
        <v>0</v>
      </c>
      <c r="K1401" s="56"/>
      <c r="L1401" s="64" t="s">
        <v>455</v>
      </c>
    </row>
    <row r="1402" spans="1:12" s="72" customFormat="1" hidden="1" outlineLevel="2">
      <c r="A1402" s="81">
        <v>1200715017</v>
      </c>
      <c r="B1402" s="82" t="s">
        <v>1515</v>
      </c>
      <c r="C1402" s="69">
        <v>-69494759.099999905</v>
      </c>
      <c r="D1402" s="78"/>
      <c r="E1402" s="69"/>
      <c r="F1402" s="71"/>
      <c r="G1402" s="69">
        <f t="shared" si="43"/>
        <v>-69494759.099999905</v>
      </c>
      <c r="I1402" s="67">
        <v>0</v>
      </c>
      <c r="J1402" s="68">
        <f t="shared" si="42"/>
        <v>69494759.099999905</v>
      </c>
      <c r="K1402" s="56"/>
      <c r="L1402" s="64" t="s">
        <v>455</v>
      </c>
    </row>
    <row r="1403" spans="1:12" s="72" customFormat="1" hidden="1" outlineLevel="2">
      <c r="A1403" s="81">
        <v>1200715019</v>
      </c>
      <c r="B1403" s="82" t="s">
        <v>1516</v>
      </c>
      <c r="C1403" s="69">
        <v>0</v>
      </c>
      <c r="D1403" s="78"/>
      <c r="E1403" s="69"/>
      <c r="F1403" s="71"/>
      <c r="G1403" s="69">
        <f t="shared" si="43"/>
        <v>0</v>
      </c>
      <c r="I1403" s="67">
        <v>0</v>
      </c>
      <c r="J1403" s="68">
        <f t="shared" si="42"/>
        <v>0</v>
      </c>
      <c r="K1403" s="56"/>
      <c r="L1403" s="64" t="s">
        <v>455</v>
      </c>
    </row>
    <row r="1404" spans="1:12" s="72" customFormat="1" hidden="1" outlineLevel="2">
      <c r="A1404" s="81">
        <v>1200716010</v>
      </c>
      <c r="B1404" s="82" t="s">
        <v>1517</v>
      </c>
      <c r="C1404" s="69">
        <v>0</v>
      </c>
      <c r="D1404" s="78"/>
      <c r="E1404" s="69"/>
      <c r="F1404" s="71"/>
      <c r="G1404" s="69">
        <f t="shared" si="43"/>
        <v>0</v>
      </c>
      <c r="I1404" s="67">
        <v>0</v>
      </c>
      <c r="J1404" s="68">
        <f t="shared" si="42"/>
        <v>0</v>
      </c>
      <c r="K1404" s="56"/>
      <c r="L1404" s="64" t="s">
        <v>455</v>
      </c>
    </row>
    <row r="1405" spans="1:12" s="72" customFormat="1" hidden="1" outlineLevel="2">
      <c r="A1405" s="81">
        <v>1200716011</v>
      </c>
      <c r="B1405" s="82" t="s">
        <v>1518</v>
      </c>
      <c r="C1405" s="69">
        <v>0</v>
      </c>
      <c r="D1405" s="78"/>
      <c r="E1405" s="69"/>
      <c r="F1405" s="71"/>
      <c r="G1405" s="69">
        <f t="shared" si="43"/>
        <v>0</v>
      </c>
      <c r="I1405" s="67">
        <v>0</v>
      </c>
      <c r="J1405" s="68">
        <f t="shared" si="42"/>
        <v>0</v>
      </c>
      <c r="K1405" s="56"/>
      <c r="L1405" s="64" t="s">
        <v>455</v>
      </c>
    </row>
    <row r="1406" spans="1:12" s="72" customFormat="1" hidden="1" outlineLevel="2">
      <c r="A1406" s="81">
        <v>1200716012</v>
      </c>
      <c r="B1406" s="82" t="s">
        <v>1519</v>
      </c>
      <c r="C1406" s="69">
        <v>0</v>
      </c>
      <c r="D1406" s="78"/>
      <c r="E1406" s="69"/>
      <c r="F1406" s="71"/>
      <c r="G1406" s="69">
        <f t="shared" si="43"/>
        <v>0</v>
      </c>
      <c r="I1406" s="67">
        <v>0</v>
      </c>
      <c r="J1406" s="68">
        <f t="shared" si="42"/>
        <v>0</v>
      </c>
      <c r="K1406" s="56"/>
      <c r="L1406" s="64" t="s">
        <v>455</v>
      </c>
    </row>
    <row r="1407" spans="1:12" s="72" customFormat="1" hidden="1" outlineLevel="2">
      <c r="A1407" s="81">
        <v>1200716013</v>
      </c>
      <c r="B1407" s="82" t="s">
        <v>1520</v>
      </c>
      <c r="C1407" s="69">
        <v>0</v>
      </c>
      <c r="D1407" s="78"/>
      <c r="E1407" s="69"/>
      <c r="F1407" s="71"/>
      <c r="G1407" s="69">
        <f t="shared" si="43"/>
        <v>0</v>
      </c>
      <c r="I1407" s="67">
        <v>0</v>
      </c>
      <c r="J1407" s="68">
        <f t="shared" si="42"/>
        <v>0</v>
      </c>
      <c r="K1407" s="56"/>
      <c r="L1407" s="64" t="s">
        <v>455</v>
      </c>
    </row>
    <row r="1408" spans="1:12" s="72" customFormat="1" hidden="1" outlineLevel="2">
      <c r="A1408" s="81">
        <v>1200716016</v>
      </c>
      <c r="B1408" s="82" t="s">
        <v>1521</v>
      </c>
      <c r="C1408" s="69">
        <v>0</v>
      </c>
      <c r="D1408" s="78"/>
      <c r="E1408" s="69"/>
      <c r="F1408" s="71"/>
      <c r="G1408" s="69">
        <f t="shared" si="43"/>
        <v>0</v>
      </c>
      <c r="I1408" s="67">
        <v>0</v>
      </c>
      <c r="J1408" s="68">
        <f t="shared" si="42"/>
        <v>0</v>
      </c>
      <c r="K1408" s="56"/>
      <c r="L1408" s="64" t="s">
        <v>455</v>
      </c>
    </row>
    <row r="1409" spans="1:12" s="72" customFormat="1" hidden="1" outlineLevel="2">
      <c r="A1409" s="81">
        <v>1200716017</v>
      </c>
      <c r="B1409" s="82" t="s">
        <v>1522</v>
      </c>
      <c r="C1409" s="69">
        <v>0</v>
      </c>
      <c r="D1409" s="78"/>
      <c r="E1409" s="69"/>
      <c r="F1409" s="71"/>
      <c r="G1409" s="69">
        <f t="shared" si="43"/>
        <v>0</v>
      </c>
      <c r="I1409" s="67">
        <v>0</v>
      </c>
      <c r="J1409" s="68">
        <f t="shared" si="42"/>
        <v>0</v>
      </c>
      <c r="K1409" s="56"/>
      <c r="L1409" s="64" t="s">
        <v>455</v>
      </c>
    </row>
    <row r="1410" spans="1:12" s="72" customFormat="1" hidden="1" outlineLevel="2">
      <c r="A1410" s="81">
        <v>1200716019</v>
      </c>
      <c r="B1410" s="82" t="s">
        <v>1523</v>
      </c>
      <c r="C1410" s="69">
        <v>0</v>
      </c>
      <c r="D1410" s="78"/>
      <c r="E1410" s="69"/>
      <c r="F1410" s="71"/>
      <c r="G1410" s="69">
        <f t="shared" si="43"/>
        <v>0</v>
      </c>
      <c r="I1410" s="67">
        <v>0</v>
      </c>
      <c r="J1410" s="68">
        <f t="shared" si="42"/>
        <v>0</v>
      </c>
      <c r="K1410" s="56"/>
      <c r="L1410" s="64" t="s">
        <v>455</v>
      </c>
    </row>
    <row r="1411" spans="1:12" s="72" customFormat="1" hidden="1" outlineLevel="2">
      <c r="A1411" s="81">
        <v>1201001010</v>
      </c>
      <c r="B1411" s="82" t="s">
        <v>1524</v>
      </c>
      <c r="C1411" s="69">
        <v>0</v>
      </c>
      <c r="D1411" s="78"/>
      <c r="E1411" s="69"/>
      <c r="F1411" s="71"/>
      <c r="G1411" s="69">
        <f t="shared" si="43"/>
        <v>0</v>
      </c>
      <c r="I1411" s="67">
        <v>0</v>
      </c>
      <c r="J1411" s="68">
        <f t="shared" si="42"/>
        <v>0</v>
      </c>
      <c r="K1411" s="56"/>
      <c r="L1411" s="64" t="s">
        <v>455</v>
      </c>
    </row>
    <row r="1412" spans="1:12" s="72" customFormat="1" hidden="1" outlineLevel="2">
      <c r="A1412" s="81">
        <v>1201001011</v>
      </c>
      <c r="B1412" s="82" t="s">
        <v>1525</v>
      </c>
      <c r="C1412" s="69">
        <v>0</v>
      </c>
      <c r="D1412" s="78"/>
      <c r="E1412" s="69"/>
      <c r="F1412" s="71"/>
      <c r="G1412" s="69">
        <f t="shared" si="43"/>
        <v>0</v>
      </c>
      <c r="I1412" s="67">
        <v>0</v>
      </c>
      <c r="J1412" s="68">
        <f t="shared" si="42"/>
        <v>0</v>
      </c>
      <c r="K1412" s="56"/>
      <c r="L1412" s="64" t="s">
        <v>455</v>
      </c>
    </row>
    <row r="1413" spans="1:12" s="72" customFormat="1" hidden="1" outlineLevel="2">
      <c r="A1413" s="81">
        <v>1201001012</v>
      </c>
      <c r="B1413" s="82" t="s">
        <v>1526</v>
      </c>
      <c r="C1413" s="69">
        <v>0</v>
      </c>
      <c r="D1413" s="78"/>
      <c r="E1413" s="69"/>
      <c r="F1413" s="71"/>
      <c r="G1413" s="69">
        <f t="shared" si="43"/>
        <v>0</v>
      </c>
      <c r="I1413" s="67">
        <v>0</v>
      </c>
      <c r="J1413" s="68">
        <f t="shared" si="42"/>
        <v>0</v>
      </c>
      <c r="K1413" s="56"/>
      <c r="L1413" s="64" t="s">
        <v>455</v>
      </c>
    </row>
    <row r="1414" spans="1:12" s="72" customFormat="1" hidden="1" outlineLevel="2">
      <c r="A1414" s="81">
        <v>1201001013</v>
      </c>
      <c r="B1414" s="82" t="s">
        <v>1527</v>
      </c>
      <c r="C1414" s="69">
        <v>0</v>
      </c>
      <c r="D1414" s="78"/>
      <c r="E1414" s="69"/>
      <c r="F1414" s="71"/>
      <c r="G1414" s="69">
        <f t="shared" si="43"/>
        <v>0</v>
      </c>
      <c r="I1414" s="67">
        <v>0</v>
      </c>
      <c r="J1414" s="68">
        <f t="shared" si="42"/>
        <v>0</v>
      </c>
      <c r="K1414" s="56"/>
      <c r="L1414" s="64" t="s">
        <v>455</v>
      </c>
    </row>
    <row r="1415" spans="1:12" s="72" customFormat="1" hidden="1" outlineLevel="2">
      <c r="A1415" s="81">
        <v>1201001016</v>
      </c>
      <c r="B1415" s="82" t="s">
        <v>1528</v>
      </c>
      <c r="C1415" s="69">
        <v>0</v>
      </c>
      <c r="D1415" s="78"/>
      <c r="E1415" s="69"/>
      <c r="F1415" s="71"/>
      <c r="G1415" s="69">
        <f t="shared" si="43"/>
        <v>0</v>
      </c>
      <c r="I1415" s="67">
        <v>0</v>
      </c>
      <c r="J1415" s="68">
        <f t="shared" si="42"/>
        <v>0</v>
      </c>
      <c r="K1415" s="56"/>
      <c r="L1415" s="64" t="s">
        <v>455</v>
      </c>
    </row>
    <row r="1416" spans="1:12" s="72" customFormat="1" hidden="1" outlineLevel="2">
      <c r="A1416" s="81">
        <v>1201001017</v>
      </c>
      <c r="B1416" s="82" t="s">
        <v>1529</v>
      </c>
      <c r="C1416" s="69">
        <v>0</v>
      </c>
      <c r="D1416" s="78"/>
      <c r="E1416" s="69"/>
      <c r="F1416" s="71"/>
      <c r="G1416" s="69">
        <f t="shared" si="43"/>
        <v>0</v>
      </c>
      <c r="I1416" s="67">
        <v>0</v>
      </c>
      <c r="J1416" s="68">
        <f t="shared" si="42"/>
        <v>0</v>
      </c>
      <c r="K1416" s="56"/>
      <c r="L1416" s="64" t="s">
        <v>455</v>
      </c>
    </row>
    <row r="1417" spans="1:12" s="72" customFormat="1" hidden="1" outlineLevel="2">
      <c r="A1417" s="81">
        <v>1201001018</v>
      </c>
      <c r="B1417" s="82" t="s">
        <v>1530</v>
      </c>
      <c r="C1417" s="69">
        <v>0</v>
      </c>
      <c r="D1417" s="78"/>
      <c r="E1417" s="69"/>
      <c r="F1417" s="71"/>
      <c r="G1417" s="69">
        <f t="shared" si="43"/>
        <v>0</v>
      </c>
      <c r="I1417" s="67">
        <v>0</v>
      </c>
      <c r="J1417" s="68">
        <f t="shared" si="42"/>
        <v>0</v>
      </c>
      <c r="K1417" s="56"/>
      <c r="L1417" s="64" t="s">
        <v>455</v>
      </c>
    </row>
    <row r="1418" spans="1:12" s="72" customFormat="1" hidden="1" outlineLevel="2">
      <c r="A1418" s="81">
        <v>1201001019</v>
      </c>
      <c r="B1418" s="82" t="s">
        <v>1531</v>
      </c>
      <c r="C1418" s="69">
        <v>0</v>
      </c>
      <c r="D1418" s="78"/>
      <c r="E1418" s="69"/>
      <c r="F1418" s="71"/>
      <c r="G1418" s="69">
        <f t="shared" si="43"/>
        <v>0</v>
      </c>
      <c r="I1418" s="67">
        <v>0</v>
      </c>
      <c r="J1418" s="68">
        <f t="shared" si="42"/>
        <v>0</v>
      </c>
      <c r="K1418" s="56"/>
      <c r="L1418" s="64" t="s">
        <v>455</v>
      </c>
    </row>
    <row r="1419" spans="1:12" s="72" customFormat="1" hidden="1" outlineLevel="2">
      <c r="A1419" s="81">
        <v>1201001020</v>
      </c>
      <c r="B1419" s="82" t="s">
        <v>1524</v>
      </c>
      <c r="C1419" s="69">
        <v>0</v>
      </c>
      <c r="D1419" s="78"/>
      <c r="E1419" s="69"/>
      <c r="F1419" s="71"/>
      <c r="G1419" s="69">
        <f t="shared" si="43"/>
        <v>0</v>
      </c>
      <c r="I1419" s="67">
        <v>0</v>
      </c>
      <c r="J1419" s="68">
        <f t="shared" si="42"/>
        <v>0</v>
      </c>
      <c r="K1419" s="56"/>
      <c r="L1419" s="64" t="s">
        <v>455</v>
      </c>
    </row>
    <row r="1420" spans="1:12" s="72" customFormat="1" hidden="1" outlineLevel="2">
      <c r="A1420" s="81">
        <v>1201001021</v>
      </c>
      <c r="B1420" s="82" t="s">
        <v>1525</v>
      </c>
      <c r="C1420" s="69">
        <v>66546095.740000002</v>
      </c>
      <c r="D1420" s="78"/>
      <c r="E1420" s="69"/>
      <c r="F1420" s="71"/>
      <c r="G1420" s="69">
        <f t="shared" si="43"/>
        <v>66546095.740000002</v>
      </c>
      <c r="I1420" s="67">
        <v>0</v>
      </c>
      <c r="J1420" s="68">
        <f t="shared" si="42"/>
        <v>-66546095.740000002</v>
      </c>
      <c r="K1420" s="56"/>
      <c r="L1420" s="64" t="s">
        <v>455</v>
      </c>
    </row>
    <row r="1421" spans="1:12" s="72" customFormat="1" hidden="1" outlineLevel="2">
      <c r="A1421" s="81">
        <v>1201001022</v>
      </c>
      <c r="B1421" s="82" t="s">
        <v>1526</v>
      </c>
      <c r="C1421" s="69">
        <v>0</v>
      </c>
      <c r="D1421" s="78"/>
      <c r="E1421" s="69"/>
      <c r="F1421" s="71"/>
      <c r="G1421" s="69">
        <f t="shared" si="43"/>
        <v>0</v>
      </c>
      <c r="I1421" s="67">
        <v>0</v>
      </c>
      <c r="J1421" s="68">
        <f t="shared" si="42"/>
        <v>0</v>
      </c>
      <c r="K1421" s="56"/>
      <c r="L1421" s="64" t="s">
        <v>455</v>
      </c>
    </row>
    <row r="1422" spans="1:12" s="72" customFormat="1" hidden="1" outlineLevel="2">
      <c r="A1422" s="81">
        <v>1201001023</v>
      </c>
      <c r="B1422" s="82" t="s">
        <v>1527</v>
      </c>
      <c r="C1422" s="69">
        <v>-543373.65</v>
      </c>
      <c r="D1422" s="78"/>
      <c r="E1422" s="69"/>
      <c r="F1422" s="71"/>
      <c r="G1422" s="69">
        <f t="shared" si="43"/>
        <v>-543373.65</v>
      </c>
      <c r="I1422" s="67">
        <v>0</v>
      </c>
      <c r="J1422" s="68">
        <f t="shared" si="42"/>
        <v>543373.65</v>
      </c>
      <c r="K1422" s="56"/>
      <c r="L1422" s="64" t="s">
        <v>455</v>
      </c>
    </row>
    <row r="1423" spans="1:12" s="72" customFormat="1" hidden="1" outlineLevel="2">
      <c r="A1423" s="81">
        <v>1201001026</v>
      </c>
      <c r="B1423" s="82" t="s">
        <v>1528</v>
      </c>
      <c r="C1423" s="69">
        <v>0</v>
      </c>
      <c r="D1423" s="78"/>
      <c r="E1423" s="69"/>
      <c r="F1423" s="71"/>
      <c r="G1423" s="69">
        <f t="shared" si="43"/>
        <v>0</v>
      </c>
      <c r="I1423" s="67">
        <v>0</v>
      </c>
      <c r="J1423" s="68">
        <f t="shared" si="42"/>
        <v>0</v>
      </c>
      <c r="K1423" s="56"/>
      <c r="L1423" s="64" t="s">
        <v>455</v>
      </c>
    </row>
    <row r="1424" spans="1:12" s="72" customFormat="1" hidden="1" outlineLevel="2">
      <c r="A1424" s="81">
        <v>1201001027</v>
      </c>
      <c r="B1424" s="82" t="s">
        <v>1529</v>
      </c>
      <c r="C1424" s="69">
        <v>-66002722.090000004</v>
      </c>
      <c r="D1424" s="78"/>
      <c r="E1424" s="69"/>
      <c r="F1424" s="71"/>
      <c r="G1424" s="69">
        <f t="shared" si="43"/>
        <v>-66002722.090000004</v>
      </c>
      <c r="I1424" s="67">
        <v>0</v>
      </c>
      <c r="J1424" s="68">
        <f t="shared" si="42"/>
        <v>66002722.090000004</v>
      </c>
      <c r="K1424" s="56"/>
      <c r="L1424" s="64" t="s">
        <v>455</v>
      </c>
    </row>
    <row r="1425" spans="1:12" s="72" customFormat="1" hidden="1" outlineLevel="2">
      <c r="A1425" s="81">
        <v>1201001028</v>
      </c>
      <c r="B1425" s="82" t="s">
        <v>1530</v>
      </c>
      <c r="C1425" s="69">
        <v>0</v>
      </c>
      <c r="D1425" s="78"/>
      <c r="E1425" s="69"/>
      <c r="F1425" s="71"/>
      <c r="G1425" s="69">
        <f t="shared" si="43"/>
        <v>0</v>
      </c>
      <c r="I1425" s="67">
        <v>0</v>
      </c>
      <c r="J1425" s="68">
        <f t="shared" si="42"/>
        <v>0</v>
      </c>
      <c r="K1425" s="56"/>
      <c r="L1425" s="64" t="s">
        <v>455</v>
      </c>
    </row>
    <row r="1426" spans="1:12" s="72" customFormat="1" hidden="1" outlineLevel="2">
      <c r="A1426" s="30">
        <v>1201001029</v>
      </c>
      <c r="B1426" s="44" t="s">
        <v>1531</v>
      </c>
      <c r="C1426" s="69">
        <v>0</v>
      </c>
      <c r="D1426" s="78"/>
      <c r="E1426" s="69"/>
      <c r="F1426" s="71"/>
      <c r="G1426" s="69">
        <f t="shared" si="43"/>
        <v>0</v>
      </c>
      <c r="I1426" s="67">
        <v>0</v>
      </c>
      <c r="J1426" s="68">
        <f t="shared" si="42"/>
        <v>0</v>
      </c>
      <c r="K1426" s="56"/>
      <c r="L1426" s="64" t="s">
        <v>455</v>
      </c>
    </row>
    <row r="1427" spans="1:12" s="72" customFormat="1" hidden="1" outlineLevel="2">
      <c r="A1427" s="81">
        <v>1201001030</v>
      </c>
      <c r="B1427" s="82" t="s">
        <v>1524</v>
      </c>
      <c r="C1427" s="69">
        <v>0</v>
      </c>
      <c r="D1427" s="78"/>
      <c r="E1427" s="69"/>
      <c r="F1427" s="71"/>
      <c r="G1427" s="69">
        <f t="shared" si="43"/>
        <v>0</v>
      </c>
      <c r="I1427" s="67">
        <v>0</v>
      </c>
      <c r="J1427" s="68">
        <f t="shared" si="42"/>
        <v>0</v>
      </c>
      <c r="K1427" s="56"/>
      <c r="L1427" s="64" t="s">
        <v>455</v>
      </c>
    </row>
    <row r="1428" spans="1:12" s="72" customFormat="1" hidden="1" outlineLevel="2">
      <c r="A1428" s="81">
        <v>1201001031</v>
      </c>
      <c r="B1428" s="82" t="s">
        <v>1525</v>
      </c>
      <c r="C1428" s="69">
        <v>0</v>
      </c>
      <c r="D1428" s="78"/>
      <c r="E1428" s="69"/>
      <c r="F1428" s="71"/>
      <c r="G1428" s="69">
        <f t="shared" si="43"/>
        <v>0</v>
      </c>
      <c r="I1428" s="67">
        <v>0</v>
      </c>
      <c r="J1428" s="68">
        <f t="shared" si="42"/>
        <v>0</v>
      </c>
      <c r="K1428" s="56"/>
      <c r="L1428" s="64" t="s">
        <v>455</v>
      </c>
    </row>
    <row r="1429" spans="1:12" s="72" customFormat="1" hidden="1" outlineLevel="2">
      <c r="A1429" s="81">
        <v>1201001032</v>
      </c>
      <c r="B1429" s="82" t="s">
        <v>1526</v>
      </c>
      <c r="C1429" s="69">
        <v>0</v>
      </c>
      <c r="D1429" s="78"/>
      <c r="E1429" s="69"/>
      <c r="F1429" s="71"/>
      <c r="G1429" s="69">
        <f t="shared" si="43"/>
        <v>0</v>
      </c>
      <c r="I1429" s="67">
        <v>0</v>
      </c>
      <c r="J1429" s="68">
        <f t="shared" si="42"/>
        <v>0</v>
      </c>
      <c r="K1429" s="56"/>
      <c r="L1429" s="64" t="s">
        <v>455</v>
      </c>
    </row>
    <row r="1430" spans="1:12" s="72" customFormat="1" hidden="1" outlineLevel="2">
      <c r="A1430" s="81">
        <v>1201001033</v>
      </c>
      <c r="B1430" s="82" t="s">
        <v>1527</v>
      </c>
      <c r="C1430" s="69">
        <v>0</v>
      </c>
      <c r="D1430" s="78"/>
      <c r="E1430" s="69"/>
      <c r="F1430" s="71"/>
      <c r="G1430" s="69">
        <f t="shared" si="43"/>
        <v>0</v>
      </c>
      <c r="I1430" s="67">
        <v>0</v>
      </c>
      <c r="J1430" s="68">
        <f t="shared" si="42"/>
        <v>0</v>
      </c>
      <c r="K1430" s="56"/>
      <c r="L1430" s="64" t="s">
        <v>455</v>
      </c>
    </row>
    <row r="1431" spans="1:12" s="72" customFormat="1" hidden="1" outlineLevel="2">
      <c r="A1431" s="81">
        <v>1201001036</v>
      </c>
      <c r="B1431" s="82" t="s">
        <v>1528</v>
      </c>
      <c r="C1431" s="69">
        <v>0</v>
      </c>
      <c r="D1431" s="78"/>
      <c r="E1431" s="69"/>
      <c r="F1431" s="71"/>
      <c r="G1431" s="69">
        <f t="shared" si="43"/>
        <v>0</v>
      </c>
      <c r="I1431" s="67">
        <v>0</v>
      </c>
      <c r="J1431" s="68">
        <f t="shared" ref="J1431:J1494" si="44">I1431-G1431</f>
        <v>0</v>
      </c>
      <c r="K1431" s="56"/>
      <c r="L1431" s="64" t="s">
        <v>455</v>
      </c>
    </row>
    <row r="1432" spans="1:12" s="72" customFormat="1" hidden="1" outlineLevel="2">
      <c r="A1432" s="81">
        <v>1201001037</v>
      </c>
      <c r="B1432" s="82" t="s">
        <v>1529</v>
      </c>
      <c r="C1432" s="69">
        <v>0</v>
      </c>
      <c r="D1432" s="78"/>
      <c r="E1432" s="69"/>
      <c r="F1432" s="71"/>
      <c r="G1432" s="69">
        <f t="shared" si="43"/>
        <v>0</v>
      </c>
      <c r="I1432" s="67">
        <v>0</v>
      </c>
      <c r="J1432" s="68">
        <f t="shared" si="44"/>
        <v>0</v>
      </c>
      <c r="K1432" s="56"/>
      <c r="L1432" s="64" t="s">
        <v>455</v>
      </c>
    </row>
    <row r="1433" spans="1:12" s="72" customFormat="1" hidden="1" outlineLevel="2">
      <c r="A1433" s="81">
        <v>1201001038</v>
      </c>
      <c r="B1433" s="82" t="s">
        <v>1530</v>
      </c>
      <c r="C1433" s="69">
        <v>0</v>
      </c>
      <c r="D1433" s="78"/>
      <c r="E1433" s="69"/>
      <c r="F1433" s="71"/>
      <c r="G1433" s="69">
        <f t="shared" si="43"/>
        <v>0</v>
      </c>
      <c r="I1433" s="67">
        <v>0</v>
      </c>
      <c r="J1433" s="68">
        <f t="shared" si="44"/>
        <v>0</v>
      </c>
      <c r="K1433" s="56"/>
      <c r="L1433" s="64" t="s">
        <v>455</v>
      </c>
    </row>
    <row r="1434" spans="1:12" s="72" customFormat="1" hidden="1" outlineLevel="2">
      <c r="A1434" s="81">
        <v>1201001039</v>
      </c>
      <c r="B1434" s="82" t="s">
        <v>1531</v>
      </c>
      <c r="C1434" s="69">
        <v>0</v>
      </c>
      <c r="D1434" s="78"/>
      <c r="E1434" s="69"/>
      <c r="F1434" s="71"/>
      <c r="G1434" s="69">
        <f t="shared" si="43"/>
        <v>0</v>
      </c>
      <c r="I1434" s="67">
        <v>0</v>
      </c>
      <c r="J1434" s="68">
        <f t="shared" si="44"/>
        <v>0</v>
      </c>
      <c r="K1434" s="56"/>
      <c r="L1434" s="64" t="s">
        <v>455</v>
      </c>
    </row>
    <row r="1435" spans="1:12" s="72" customFormat="1" hidden="1" outlineLevel="2">
      <c r="A1435" s="81">
        <v>1201001040</v>
      </c>
      <c r="B1435" s="82" t="s">
        <v>1524</v>
      </c>
      <c r="C1435" s="69">
        <v>0</v>
      </c>
      <c r="D1435" s="78"/>
      <c r="E1435" s="69"/>
      <c r="F1435" s="71"/>
      <c r="G1435" s="69">
        <f t="shared" si="43"/>
        <v>0</v>
      </c>
      <c r="I1435" s="67">
        <v>0</v>
      </c>
      <c r="J1435" s="68">
        <f t="shared" si="44"/>
        <v>0</v>
      </c>
      <c r="K1435" s="56"/>
      <c r="L1435" s="64" t="s">
        <v>455</v>
      </c>
    </row>
    <row r="1436" spans="1:12" s="72" customFormat="1" hidden="1" outlineLevel="2">
      <c r="A1436" s="81">
        <v>1201001041</v>
      </c>
      <c r="B1436" s="82" t="s">
        <v>1525</v>
      </c>
      <c r="C1436" s="69">
        <v>51112107.420000002</v>
      </c>
      <c r="D1436" s="78"/>
      <c r="E1436" s="69"/>
      <c r="F1436" s="71"/>
      <c r="G1436" s="69">
        <f t="shared" si="43"/>
        <v>51112107.420000002</v>
      </c>
      <c r="I1436" s="67">
        <v>0</v>
      </c>
      <c r="J1436" s="68">
        <f t="shared" si="44"/>
        <v>-51112107.420000002</v>
      </c>
      <c r="K1436" s="56"/>
      <c r="L1436" s="64" t="s">
        <v>455</v>
      </c>
    </row>
    <row r="1437" spans="1:12" s="72" customFormat="1" hidden="1" outlineLevel="2">
      <c r="A1437" s="30">
        <v>1201001042</v>
      </c>
      <c r="B1437" s="44" t="s">
        <v>1526</v>
      </c>
      <c r="C1437" s="69">
        <v>0</v>
      </c>
      <c r="D1437" s="78"/>
      <c r="E1437" s="69"/>
      <c r="F1437" s="71"/>
      <c r="G1437" s="69">
        <f t="shared" si="43"/>
        <v>0</v>
      </c>
      <c r="I1437" s="67">
        <v>0</v>
      </c>
      <c r="J1437" s="68">
        <f t="shared" si="44"/>
        <v>0</v>
      </c>
      <c r="K1437" s="56"/>
      <c r="L1437" s="64" t="s">
        <v>455</v>
      </c>
    </row>
    <row r="1438" spans="1:12" s="72" customFormat="1" hidden="1" outlineLevel="2">
      <c r="A1438" s="81">
        <v>1201001043</v>
      </c>
      <c r="B1438" s="82" t="s">
        <v>1527</v>
      </c>
      <c r="C1438" s="69">
        <v>409576674.02999902</v>
      </c>
      <c r="D1438" s="78"/>
      <c r="E1438" s="69"/>
      <c r="F1438" s="71"/>
      <c r="G1438" s="69">
        <f t="shared" si="43"/>
        <v>409576674.02999902</v>
      </c>
      <c r="I1438" s="67">
        <v>0</v>
      </c>
      <c r="J1438" s="68">
        <f t="shared" si="44"/>
        <v>-409576674.02999902</v>
      </c>
      <c r="K1438" s="56"/>
      <c r="L1438" s="64" t="s">
        <v>455</v>
      </c>
    </row>
    <row r="1439" spans="1:12" s="72" customFormat="1" hidden="1" outlineLevel="2">
      <c r="A1439" s="118">
        <v>1201001046</v>
      </c>
      <c r="B1439" s="120" t="s">
        <v>1528</v>
      </c>
      <c r="C1439" s="69">
        <v>0</v>
      </c>
      <c r="D1439" s="78"/>
      <c r="E1439" s="69"/>
      <c r="F1439" s="71"/>
      <c r="G1439" s="69">
        <f t="shared" si="43"/>
        <v>0</v>
      </c>
      <c r="I1439" s="67">
        <v>0</v>
      </c>
      <c r="J1439" s="68">
        <f t="shared" si="44"/>
        <v>0</v>
      </c>
      <c r="K1439" s="56"/>
      <c r="L1439" s="64" t="s">
        <v>455</v>
      </c>
    </row>
    <row r="1440" spans="1:12" s="72" customFormat="1" hidden="1" outlineLevel="2">
      <c r="A1440" s="81">
        <v>1201001047</v>
      </c>
      <c r="B1440" s="82" t="s">
        <v>1529</v>
      </c>
      <c r="C1440" s="69">
        <v>-460684104.61000001</v>
      </c>
      <c r="D1440" s="78"/>
      <c r="E1440" s="69"/>
      <c r="F1440" s="71"/>
      <c r="G1440" s="69">
        <f t="shared" si="43"/>
        <v>-460684104.61000001</v>
      </c>
      <c r="I1440" s="67">
        <v>0</v>
      </c>
      <c r="J1440" s="68">
        <f t="shared" si="44"/>
        <v>460684104.61000001</v>
      </c>
      <c r="K1440" s="56"/>
      <c r="L1440" s="64" t="s">
        <v>455</v>
      </c>
    </row>
    <row r="1441" spans="1:12" s="72" customFormat="1" hidden="1" outlineLevel="2">
      <c r="A1441" s="81">
        <v>1201001049</v>
      </c>
      <c r="B1441" s="82" t="s">
        <v>1531</v>
      </c>
      <c r="C1441" s="69">
        <v>0</v>
      </c>
      <c r="D1441" s="78"/>
      <c r="E1441" s="69"/>
      <c r="F1441" s="71"/>
      <c r="G1441" s="69">
        <f t="shared" si="43"/>
        <v>0</v>
      </c>
      <c r="I1441" s="67">
        <v>0</v>
      </c>
      <c r="J1441" s="68">
        <f t="shared" si="44"/>
        <v>0</v>
      </c>
      <c r="K1441" s="56"/>
      <c r="L1441" s="64" t="s">
        <v>455</v>
      </c>
    </row>
    <row r="1442" spans="1:12" s="72" customFormat="1" hidden="1" outlineLevel="2">
      <c r="A1442" s="81">
        <v>1201001050</v>
      </c>
      <c r="B1442" s="82" t="s">
        <v>1524</v>
      </c>
      <c r="C1442" s="69">
        <v>0</v>
      </c>
      <c r="D1442" s="78"/>
      <c r="E1442" s="69"/>
      <c r="F1442" s="71"/>
      <c r="G1442" s="69">
        <f t="shared" si="43"/>
        <v>0</v>
      </c>
      <c r="I1442" s="67">
        <v>0</v>
      </c>
      <c r="J1442" s="68">
        <f t="shared" si="44"/>
        <v>0</v>
      </c>
      <c r="K1442" s="56"/>
      <c r="L1442" s="64" t="s">
        <v>455</v>
      </c>
    </row>
    <row r="1443" spans="1:12" s="72" customFormat="1" hidden="1" outlineLevel="2">
      <c r="A1443" s="81">
        <v>1201001051</v>
      </c>
      <c r="B1443" s="82" t="s">
        <v>1525</v>
      </c>
      <c r="C1443" s="69">
        <v>0</v>
      </c>
      <c r="D1443" s="78"/>
      <c r="E1443" s="69"/>
      <c r="F1443" s="71"/>
      <c r="G1443" s="69">
        <f t="shared" si="43"/>
        <v>0</v>
      </c>
      <c r="I1443" s="67">
        <v>0</v>
      </c>
      <c r="J1443" s="68">
        <f t="shared" si="44"/>
        <v>0</v>
      </c>
      <c r="K1443" s="56"/>
      <c r="L1443" s="64" t="s">
        <v>455</v>
      </c>
    </row>
    <row r="1444" spans="1:12" s="72" customFormat="1" hidden="1" outlineLevel="2">
      <c r="A1444" s="81">
        <v>1201001052</v>
      </c>
      <c r="B1444" s="82" t="s">
        <v>1526</v>
      </c>
      <c r="C1444" s="69">
        <v>0</v>
      </c>
      <c r="D1444" s="78"/>
      <c r="E1444" s="69"/>
      <c r="F1444" s="71"/>
      <c r="G1444" s="69">
        <f t="shared" ref="G1444:G1507" si="45">C1444+E1444</f>
        <v>0</v>
      </c>
      <c r="I1444" s="67">
        <v>0</v>
      </c>
      <c r="J1444" s="68">
        <f t="shared" si="44"/>
        <v>0</v>
      </c>
      <c r="K1444" s="56"/>
      <c r="L1444" s="64" t="s">
        <v>455</v>
      </c>
    </row>
    <row r="1445" spans="1:12" s="72" customFormat="1" hidden="1" outlineLevel="2">
      <c r="A1445" s="81">
        <v>1201001053</v>
      </c>
      <c r="B1445" s="82" t="s">
        <v>1527</v>
      </c>
      <c r="C1445" s="69">
        <v>0</v>
      </c>
      <c r="D1445" s="78"/>
      <c r="E1445" s="69"/>
      <c r="F1445" s="71"/>
      <c r="G1445" s="69">
        <f t="shared" si="45"/>
        <v>0</v>
      </c>
      <c r="I1445" s="67">
        <v>0</v>
      </c>
      <c r="J1445" s="68">
        <f t="shared" si="44"/>
        <v>0</v>
      </c>
      <c r="K1445" s="56"/>
      <c r="L1445" s="64" t="s">
        <v>455</v>
      </c>
    </row>
    <row r="1446" spans="1:12" s="72" customFormat="1" hidden="1" outlineLevel="2">
      <c r="A1446" s="81">
        <v>1201001056</v>
      </c>
      <c r="B1446" s="82" t="s">
        <v>1528</v>
      </c>
      <c r="C1446" s="69">
        <v>0</v>
      </c>
      <c r="D1446" s="78"/>
      <c r="E1446" s="69"/>
      <c r="F1446" s="71"/>
      <c r="G1446" s="69">
        <f t="shared" si="45"/>
        <v>0</v>
      </c>
      <c r="I1446" s="67">
        <v>0</v>
      </c>
      <c r="J1446" s="68">
        <f t="shared" si="44"/>
        <v>0</v>
      </c>
      <c r="K1446" s="56"/>
      <c r="L1446" s="64" t="s">
        <v>455</v>
      </c>
    </row>
    <row r="1447" spans="1:12" s="72" customFormat="1" hidden="1" outlineLevel="2">
      <c r="A1447" s="81">
        <v>1201001057</v>
      </c>
      <c r="B1447" s="82" t="s">
        <v>1529</v>
      </c>
      <c r="C1447" s="69">
        <v>0</v>
      </c>
      <c r="D1447" s="78"/>
      <c r="E1447" s="69"/>
      <c r="F1447" s="71"/>
      <c r="G1447" s="69">
        <f t="shared" si="45"/>
        <v>0</v>
      </c>
      <c r="I1447" s="67">
        <v>0</v>
      </c>
      <c r="J1447" s="68">
        <f t="shared" si="44"/>
        <v>0</v>
      </c>
      <c r="K1447" s="56"/>
      <c r="L1447" s="64" t="s">
        <v>455</v>
      </c>
    </row>
    <row r="1448" spans="1:12" s="72" customFormat="1" hidden="1" outlineLevel="2">
      <c r="A1448" s="81">
        <v>1201001059</v>
      </c>
      <c r="B1448" s="82" t="s">
        <v>1531</v>
      </c>
      <c r="C1448" s="69">
        <v>0</v>
      </c>
      <c r="D1448" s="78"/>
      <c r="E1448" s="69"/>
      <c r="F1448" s="71"/>
      <c r="G1448" s="69">
        <f t="shared" si="45"/>
        <v>0</v>
      </c>
      <c r="I1448" s="67">
        <v>0</v>
      </c>
      <c r="J1448" s="68">
        <f t="shared" si="44"/>
        <v>0</v>
      </c>
      <c r="K1448" s="56"/>
      <c r="L1448" s="64" t="s">
        <v>455</v>
      </c>
    </row>
    <row r="1449" spans="1:12" s="72" customFormat="1" hidden="1" outlineLevel="2">
      <c r="A1449" s="81">
        <v>1201001060</v>
      </c>
      <c r="B1449" s="82" t="s">
        <v>1524</v>
      </c>
      <c r="C1449" s="69">
        <v>0</v>
      </c>
      <c r="D1449" s="78"/>
      <c r="E1449" s="69"/>
      <c r="F1449" s="71"/>
      <c r="G1449" s="69">
        <f t="shared" si="45"/>
        <v>0</v>
      </c>
      <c r="I1449" s="67">
        <v>0</v>
      </c>
      <c r="J1449" s="68">
        <f t="shared" si="44"/>
        <v>0</v>
      </c>
      <c r="K1449" s="56"/>
      <c r="L1449" s="64" t="s">
        <v>455</v>
      </c>
    </row>
    <row r="1450" spans="1:12" s="72" customFormat="1" hidden="1" outlineLevel="2">
      <c r="A1450" s="81">
        <v>1201001061</v>
      </c>
      <c r="B1450" s="82" t="s">
        <v>1525</v>
      </c>
      <c r="C1450" s="69">
        <v>0</v>
      </c>
      <c r="D1450" s="78"/>
      <c r="E1450" s="69"/>
      <c r="F1450" s="71"/>
      <c r="G1450" s="69">
        <f t="shared" si="45"/>
        <v>0</v>
      </c>
      <c r="I1450" s="67">
        <v>0</v>
      </c>
      <c r="J1450" s="68">
        <f t="shared" si="44"/>
        <v>0</v>
      </c>
      <c r="K1450" s="56"/>
      <c r="L1450" s="64" t="s">
        <v>455</v>
      </c>
    </row>
    <row r="1451" spans="1:12" s="72" customFormat="1" hidden="1" outlineLevel="2">
      <c r="A1451" s="81">
        <v>1201001062</v>
      </c>
      <c r="B1451" s="82" t="s">
        <v>1526</v>
      </c>
      <c r="C1451" s="69">
        <v>0</v>
      </c>
      <c r="D1451" s="78"/>
      <c r="E1451" s="69"/>
      <c r="F1451" s="71"/>
      <c r="G1451" s="69">
        <f t="shared" si="45"/>
        <v>0</v>
      </c>
      <c r="I1451" s="67">
        <v>0</v>
      </c>
      <c r="J1451" s="68">
        <f t="shared" si="44"/>
        <v>0</v>
      </c>
      <c r="K1451" s="56"/>
      <c r="L1451" s="64" t="s">
        <v>455</v>
      </c>
    </row>
    <row r="1452" spans="1:12" s="72" customFormat="1" hidden="1" outlineLevel="2">
      <c r="A1452" s="81">
        <v>1201001063</v>
      </c>
      <c r="B1452" s="82" t="s">
        <v>1527</v>
      </c>
      <c r="C1452" s="69">
        <v>0</v>
      </c>
      <c r="D1452" s="78"/>
      <c r="E1452" s="69"/>
      <c r="F1452" s="71"/>
      <c r="G1452" s="69">
        <f t="shared" si="45"/>
        <v>0</v>
      </c>
      <c r="I1452" s="67">
        <v>0</v>
      </c>
      <c r="J1452" s="68">
        <f t="shared" si="44"/>
        <v>0</v>
      </c>
      <c r="K1452" s="56"/>
      <c r="L1452" s="64" t="s">
        <v>455</v>
      </c>
    </row>
    <row r="1453" spans="1:12" s="72" customFormat="1" hidden="1" outlineLevel="2">
      <c r="A1453" s="81">
        <v>1201001066</v>
      </c>
      <c r="B1453" s="82" t="s">
        <v>1528</v>
      </c>
      <c r="C1453" s="69">
        <v>0</v>
      </c>
      <c r="D1453" s="78"/>
      <c r="E1453" s="69"/>
      <c r="F1453" s="71"/>
      <c r="G1453" s="69">
        <f t="shared" si="45"/>
        <v>0</v>
      </c>
      <c r="I1453" s="67">
        <v>0</v>
      </c>
      <c r="J1453" s="68">
        <f t="shared" si="44"/>
        <v>0</v>
      </c>
      <c r="K1453" s="56"/>
      <c r="L1453" s="64" t="s">
        <v>455</v>
      </c>
    </row>
    <row r="1454" spans="1:12" s="72" customFormat="1" hidden="1" outlineLevel="2">
      <c r="A1454" s="81">
        <v>1201001067</v>
      </c>
      <c r="B1454" s="82" t="s">
        <v>1529</v>
      </c>
      <c r="C1454" s="69">
        <v>0</v>
      </c>
      <c r="D1454" s="78"/>
      <c r="E1454" s="69"/>
      <c r="F1454" s="71"/>
      <c r="G1454" s="69">
        <f t="shared" si="45"/>
        <v>0</v>
      </c>
      <c r="I1454" s="67">
        <v>0</v>
      </c>
      <c r="J1454" s="68">
        <f t="shared" si="44"/>
        <v>0</v>
      </c>
      <c r="K1454" s="56"/>
      <c r="L1454" s="64" t="s">
        <v>455</v>
      </c>
    </row>
    <row r="1455" spans="1:12" s="72" customFormat="1" hidden="1" outlineLevel="2">
      <c r="A1455" s="81">
        <v>1201001069</v>
      </c>
      <c r="B1455" s="82" t="s">
        <v>1531</v>
      </c>
      <c r="C1455" s="69">
        <v>0</v>
      </c>
      <c r="D1455" s="78"/>
      <c r="E1455" s="69"/>
      <c r="F1455" s="71"/>
      <c r="G1455" s="69">
        <f t="shared" si="45"/>
        <v>0</v>
      </c>
      <c r="I1455" s="67">
        <v>0</v>
      </c>
      <c r="J1455" s="68">
        <f t="shared" si="44"/>
        <v>0</v>
      </c>
      <c r="K1455" s="56"/>
      <c r="L1455" s="64" t="s">
        <v>455</v>
      </c>
    </row>
    <row r="1456" spans="1:12" s="72" customFormat="1" hidden="1" outlineLevel="2">
      <c r="A1456" s="81">
        <v>1201001080</v>
      </c>
      <c r="B1456" s="82" t="s">
        <v>1524</v>
      </c>
      <c r="C1456" s="69">
        <v>0</v>
      </c>
      <c r="D1456" s="78"/>
      <c r="E1456" s="69"/>
      <c r="F1456" s="71"/>
      <c r="G1456" s="69">
        <f t="shared" si="45"/>
        <v>0</v>
      </c>
      <c r="I1456" s="67">
        <v>0</v>
      </c>
      <c r="J1456" s="68">
        <f t="shared" si="44"/>
        <v>0</v>
      </c>
      <c r="K1456" s="56"/>
      <c r="L1456" s="64" t="s">
        <v>455</v>
      </c>
    </row>
    <row r="1457" spans="1:12" s="72" customFormat="1" hidden="1" outlineLevel="2">
      <c r="A1457" s="81">
        <v>1201001081</v>
      </c>
      <c r="B1457" s="82" t="s">
        <v>1525</v>
      </c>
      <c r="C1457" s="69">
        <v>0</v>
      </c>
      <c r="D1457" s="78"/>
      <c r="E1457" s="69"/>
      <c r="F1457" s="71"/>
      <c r="G1457" s="69">
        <f t="shared" si="45"/>
        <v>0</v>
      </c>
      <c r="I1457" s="67">
        <v>0</v>
      </c>
      <c r="J1457" s="68">
        <f t="shared" si="44"/>
        <v>0</v>
      </c>
      <c r="K1457" s="56"/>
      <c r="L1457" s="64" t="s">
        <v>455</v>
      </c>
    </row>
    <row r="1458" spans="1:12" s="72" customFormat="1" hidden="1" outlineLevel="2">
      <c r="A1458" s="81">
        <v>1201001082</v>
      </c>
      <c r="B1458" s="82" t="s">
        <v>1526</v>
      </c>
      <c r="C1458" s="69">
        <v>0</v>
      </c>
      <c r="D1458" s="78"/>
      <c r="E1458" s="69"/>
      <c r="F1458" s="71"/>
      <c r="G1458" s="69">
        <f t="shared" si="45"/>
        <v>0</v>
      </c>
      <c r="I1458" s="67">
        <v>0</v>
      </c>
      <c r="J1458" s="68">
        <f t="shared" si="44"/>
        <v>0</v>
      </c>
      <c r="K1458" s="56"/>
      <c r="L1458" s="64" t="s">
        <v>455</v>
      </c>
    </row>
    <row r="1459" spans="1:12" s="72" customFormat="1" hidden="1" outlineLevel="2">
      <c r="A1459" s="81">
        <v>1201001083</v>
      </c>
      <c r="B1459" s="82" t="s">
        <v>1527</v>
      </c>
      <c r="C1459" s="69">
        <v>0</v>
      </c>
      <c r="D1459" s="78"/>
      <c r="E1459" s="69"/>
      <c r="F1459" s="71"/>
      <c r="G1459" s="69">
        <f t="shared" si="45"/>
        <v>0</v>
      </c>
      <c r="I1459" s="67">
        <v>0</v>
      </c>
      <c r="J1459" s="68">
        <f t="shared" si="44"/>
        <v>0</v>
      </c>
      <c r="K1459" s="56"/>
      <c r="L1459" s="64" t="s">
        <v>455</v>
      </c>
    </row>
    <row r="1460" spans="1:12" s="72" customFormat="1" hidden="1" outlineLevel="2">
      <c r="A1460" s="81">
        <v>1201001086</v>
      </c>
      <c r="B1460" s="82" t="s">
        <v>1528</v>
      </c>
      <c r="C1460" s="69">
        <v>0</v>
      </c>
      <c r="D1460" s="78"/>
      <c r="E1460" s="69"/>
      <c r="F1460" s="71"/>
      <c r="G1460" s="69">
        <f t="shared" si="45"/>
        <v>0</v>
      </c>
      <c r="I1460" s="67">
        <v>0</v>
      </c>
      <c r="J1460" s="68">
        <f t="shared" si="44"/>
        <v>0</v>
      </c>
      <c r="K1460" s="56"/>
      <c r="L1460" s="64" t="s">
        <v>455</v>
      </c>
    </row>
    <row r="1461" spans="1:12" s="72" customFormat="1" hidden="1" outlineLevel="2">
      <c r="A1461" s="81">
        <v>1201001087</v>
      </c>
      <c r="B1461" s="82" t="s">
        <v>1529</v>
      </c>
      <c r="C1461" s="69">
        <v>0</v>
      </c>
      <c r="D1461" s="78"/>
      <c r="E1461" s="69"/>
      <c r="F1461" s="71"/>
      <c r="G1461" s="69">
        <f t="shared" si="45"/>
        <v>0</v>
      </c>
      <c r="I1461" s="67">
        <v>0</v>
      </c>
      <c r="J1461" s="68">
        <f t="shared" si="44"/>
        <v>0</v>
      </c>
      <c r="K1461" s="56"/>
      <c r="L1461" s="64" t="s">
        <v>455</v>
      </c>
    </row>
    <row r="1462" spans="1:12" s="72" customFormat="1" hidden="1" outlineLevel="2">
      <c r="A1462" s="81">
        <v>1201001089</v>
      </c>
      <c r="B1462" s="82" t="s">
        <v>1531</v>
      </c>
      <c r="C1462" s="69">
        <v>0</v>
      </c>
      <c r="D1462" s="78"/>
      <c r="E1462" s="69"/>
      <c r="F1462" s="71"/>
      <c r="G1462" s="69">
        <f t="shared" si="45"/>
        <v>0</v>
      </c>
      <c r="I1462" s="67">
        <v>0</v>
      </c>
      <c r="J1462" s="68">
        <f t="shared" si="44"/>
        <v>0</v>
      </c>
      <c r="K1462" s="56"/>
      <c r="L1462" s="64" t="s">
        <v>455</v>
      </c>
    </row>
    <row r="1463" spans="1:12" s="72" customFormat="1" hidden="1" outlineLevel="2">
      <c r="A1463" s="81">
        <v>1201001090</v>
      </c>
      <c r="B1463" s="82" t="s">
        <v>1524</v>
      </c>
      <c r="C1463" s="69">
        <v>0</v>
      </c>
      <c r="D1463" s="78"/>
      <c r="E1463" s="69"/>
      <c r="F1463" s="71"/>
      <c r="G1463" s="69">
        <f t="shared" si="45"/>
        <v>0</v>
      </c>
      <c r="I1463" s="67">
        <v>0</v>
      </c>
      <c r="J1463" s="68">
        <f t="shared" si="44"/>
        <v>0</v>
      </c>
      <c r="K1463" s="56"/>
      <c r="L1463" s="64" t="s">
        <v>455</v>
      </c>
    </row>
    <row r="1464" spans="1:12" s="72" customFormat="1" hidden="1" outlineLevel="2">
      <c r="A1464" s="81">
        <v>1201001091</v>
      </c>
      <c r="B1464" s="82" t="s">
        <v>1525</v>
      </c>
      <c r="C1464" s="69">
        <v>0</v>
      </c>
      <c r="D1464" s="78"/>
      <c r="E1464" s="69"/>
      <c r="F1464" s="71"/>
      <c r="G1464" s="69">
        <f t="shared" si="45"/>
        <v>0</v>
      </c>
      <c r="I1464" s="67">
        <v>0</v>
      </c>
      <c r="J1464" s="68">
        <f t="shared" si="44"/>
        <v>0</v>
      </c>
      <c r="K1464" s="56"/>
      <c r="L1464" s="64" t="s">
        <v>455</v>
      </c>
    </row>
    <row r="1465" spans="1:12" s="72" customFormat="1" hidden="1" outlineLevel="2">
      <c r="A1465" s="81">
        <v>1201001092</v>
      </c>
      <c r="B1465" s="82" t="s">
        <v>1526</v>
      </c>
      <c r="C1465" s="69">
        <v>0</v>
      </c>
      <c r="D1465" s="78"/>
      <c r="E1465" s="69"/>
      <c r="F1465" s="71"/>
      <c r="G1465" s="69">
        <f t="shared" si="45"/>
        <v>0</v>
      </c>
      <c r="I1465" s="67">
        <v>0</v>
      </c>
      <c r="J1465" s="68">
        <f t="shared" si="44"/>
        <v>0</v>
      </c>
      <c r="K1465" s="56"/>
      <c r="L1465" s="64" t="s">
        <v>455</v>
      </c>
    </row>
    <row r="1466" spans="1:12" s="72" customFormat="1" hidden="1" outlineLevel="2">
      <c r="A1466" s="81">
        <v>1201001093</v>
      </c>
      <c r="B1466" s="82" t="s">
        <v>1527</v>
      </c>
      <c r="C1466" s="69">
        <v>0</v>
      </c>
      <c r="D1466" s="78"/>
      <c r="E1466" s="69"/>
      <c r="F1466" s="71"/>
      <c r="G1466" s="69">
        <f t="shared" si="45"/>
        <v>0</v>
      </c>
      <c r="I1466" s="67">
        <v>0</v>
      </c>
      <c r="J1466" s="68">
        <f t="shared" si="44"/>
        <v>0</v>
      </c>
      <c r="K1466" s="56"/>
      <c r="L1466" s="64" t="s">
        <v>455</v>
      </c>
    </row>
    <row r="1467" spans="1:12" s="72" customFormat="1" hidden="1" outlineLevel="2">
      <c r="A1467" s="81">
        <v>1201001096</v>
      </c>
      <c r="B1467" s="82" t="s">
        <v>1528</v>
      </c>
      <c r="C1467" s="69">
        <v>0</v>
      </c>
      <c r="D1467" s="78"/>
      <c r="E1467" s="69"/>
      <c r="F1467" s="71"/>
      <c r="G1467" s="69">
        <f t="shared" si="45"/>
        <v>0</v>
      </c>
      <c r="I1467" s="67">
        <v>0</v>
      </c>
      <c r="J1467" s="68">
        <f t="shared" si="44"/>
        <v>0</v>
      </c>
      <c r="K1467" s="56"/>
      <c r="L1467" s="64" t="s">
        <v>455</v>
      </c>
    </row>
    <row r="1468" spans="1:12" s="72" customFormat="1" hidden="1" outlineLevel="2">
      <c r="A1468" s="81">
        <v>1201001097</v>
      </c>
      <c r="B1468" s="82" t="s">
        <v>1529</v>
      </c>
      <c r="C1468" s="69">
        <v>0</v>
      </c>
      <c r="D1468" s="78"/>
      <c r="E1468" s="69"/>
      <c r="F1468" s="71"/>
      <c r="G1468" s="69">
        <f t="shared" si="45"/>
        <v>0</v>
      </c>
      <c r="I1468" s="67">
        <v>0</v>
      </c>
      <c r="J1468" s="68">
        <f t="shared" si="44"/>
        <v>0</v>
      </c>
      <c r="K1468" s="56"/>
      <c r="L1468" s="64" t="s">
        <v>455</v>
      </c>
    </row>
    <row r="1469" spans="1:12" s="72" customFormat="1" hidden="1" outlineLevel="2">
      <c r="A1469" s="81">
        <v>1201001099</v>
      </c>
      <c r="B1469" s="82" t="s">
        <v>1531</v>
      </c>
      <c r="C1469" s="69">
        <v>0</v>
      </c>
      <c r="D1469" s="78"/>
      <c r="E1469" s="69"/>
      <c r="F1469" s="71"/>
      <c r="G1469" s="69">
        <f t="shared" si="45"/>
        <v>0</v>
      </c>
      <c r="I1469" s="67">
        <v>0</v>
      </c>
      <c r="J1469" s="68">
        <f t="shared" si="44"/>
        <v>0</v>
      </c>
      <c r="K1469" s="56"/>
      <c r="L1469" s="64" t="s">
        <v>455</v>
      </c>
    </row>
    <row r="1470" spans="1:12" s="72" customFormat="1" hidden="1" outlineLevel="2">
      <c r="A1470" s="81">
        <v>1201001100</v>
      </c>
      <c r="B1470" s="82" t="s">
        <v>1524</v>
      </c>
      <c r="C1470" s="69">
        <v>0</v>
      </c>
      <c r="D1470" s="78"/>
      <c r="E1470" s="69"/>
      <c r="F1470" s="71"/>
      <c r="G1470" s="69">
        <f t="shared" si="45"/>
        <v>0</v>
      </c>
      <c r="I1470" s="67">
        <v>0</v>
      </c>
      <c r="J1470" s="68">
        <f t="shared" si="44"/>
        <v>0</v>
      </c>
      <c r="K1470" s="56"/>
      <c r="L1470" s="64" t="s">
        <v>455</v>
      </c>
    </row>
    <row r="1471" spans="1:12" s="72" customFormat="1" hidden="1" outlineLevel="2">
      <c r="A1471" s="81">
        <v>1201001101</v>
      </c>
      <c r="B1471" s="82" t="s">
        <v>1525</v>
      </c>
      <c r="C1471" s="69">
        <v>0</v>
      </c>
      <c r="D1471" s="78"/>
      <c r="E1471" s="69"/>
      <c r="F1471" s="71"/>
      <c r="G1471" s="69">
        <f t="shared" si="45"/>
        <v>0</v>
      </c>
      <c r="I1471" s="67">
        <v>0</v>
      </c>
      <c r="J1471" s="68">
        <f t="shared" si="44"/>
        <v>0</v>
      </c>
      <c r="K1471" s="56"/>
      <c r="L1471" s="64" t="s">
        <v>455</v>
      </c>
    </row>
    <row r="1472" spans="1:12" s="72" customFormat="1" hidden="1" outlineLevel="2">
      <c r="A1472" s="81">
        <v>1201001102</v>
      </c>
      <c r="B1472" s="82" t="s">
        <v>1526</v>
      </c>
      <c r="C1472" s="69">
        <v>0</v>
      </c>
      <c r="D1472" s="78"/>
      <c r="E1472" s="69"/>
      <c r="F1472" s="71"/>
      <c r="G1472" s="69">
        <f t="shared" si="45"/>
        <v>0</v>
      </c>
      <c r="I1472" s="67">
        <v>0</v>
      </c>
      <c r="J1472" s="68">
        <f t="shared" si="44"/>
        <v>0</v>
      </c>
      <c r="K1472" s="56"/>
      <c r="L1472" s="64" t="s">
        <v>455</v>
      </c>
    </row>
    <row r="1473" spans="1:12" s="72" customFormat="1" hidden="1" outlineLevel="2">
      <c r="A1473" s="81">
        <v>1201001103</v>
      </c>
      <c r="B1473" s="82" t="s">
        <v>1527</v>
      </c>
      <c r="C1473" s="69">
        <v>0</v>
      </c>
      <c r="D1473" s="78"/>
      <c r="E1473" s="69"/>
      <c r="F1473" s="71"/>
      <c r="G1473" s="69">
        <f t="shared" si="45"/>
        <v>0</v>
      </c>
      <c r="I1473" s="67">
        <v>0</v>
      </c>
      <c r="J1473" s="68">
        <f t="shared" si="44"/>
        <v>0</v>
      </c>
      <c r="K1473" s="56"/>
      <c r="L1473" s="64" t="s">
        <v>455</v>
      </c>
    </row>
    <row r="1474" spans="1:12" s="72" customFormat="1" hidden="1" outlineLevel="2">
      <c r="A1474" s="81">
        <v>1201001106</v>
      </c>
      <c r="B1474" s="82" t="s">
        <v>1528</v>
      </c>
      <c r="C1474" s="69">
        <v>0</v>
      </c>
      <c r="D1474" s="78"/>
      <c r="E1474" s="69"/>
      <c r="F1474" s="71"/>
      <c r="G1474" s="69">
        <f t="shared" si="45"/>
        <v>0</v>
      </c>
      <c r="I1474" s="67">
        <v>0</v>
      </c>
      <c r="J1474" s="68">
        <f t="shared" si="44"/>
        <v>0</v>
      </c>
      <c r="K1474" s="56"/>
      <c r="L1474" s="64" t="s">
        <v>455</v>
      </c>
    </row>
    <row r="1475" spans="1:12" s="72" customFormat="1" hidden="1" outlineLevel="2">
      <c r="A1475" s="81">
        <v>1201001107</v>
      </c>
      <c r="B1475" s="82" t="s">
        <v>1529</v>
      </c>
      <c r="C1475" s="69">
        <v>0</v>
      </c>
      <c r="D1475" s="78"/>
      <c r="E1475" s="69"/>
      <c r="F1475" s="71"/>
      <c r="G1475" s="69">
        <f t="shared" si="45"/>
        <v>0</v>
      </c>
      <c r="I1475" s="67">
        <v>0</v>
      </c>
      <c r="J1475" s="68">
        <f t="shared" si="44"/>
        <v>0</v>
      </c>
      <c r="K1475" s="56"/>
      <c r="L1475" s="64" t="s">
        <v>455</v>
      </c>
    </row>
    <row r="1476" spans="1:12" s="72" customFormat="1" hidden="1" outlineLevel="2">
      <c r="A1476" s="81">
        <v>1201001109</v>
      </c>
      <c r="B1476" s="82" t="s">
        <v>1531</v>
      </c>
      <c r="C1476" s="69">
        <v>0</v>
      </c>
      <c r="D1476" s="78"/>
      <c r="E1476" s="69"/>
      <c r="F1476" s="71"/>
      <c r="G1476" s="69">
        <f t="shared" si="45"/>
        <v>0</v>
      </c>
      <c r="I1476" s="67">
        <v>0</v>
      </c>
      <c r="J1476" s="68">
        <f t="shared" si="44"/>
        <v>0</v>
      </c>
      <c r="K1476" s="56"/>
      <c r="L1476" s="64" t="s">
        <v>455</v>
      </c>
    </row>
    <row r="1477" spans="1:12" s="72" customFormat="1" hidden="1" outlineLevel="2">
      <c r="A1477" s="81">
        <v>1201001110</v>
      </c>
      <c r="B1477" s="82" t="s">
        <v>1524</v>
      </c>
      <c r="C1477" s="69">
        <v>0</v>
      </c>
      <c r="D1477" s="78"/>
      <c r="E1477" s="69"/>
      <c r="F1477" s="71"/>
      <c r="G1477" s="69">
        <f t="shared" si="45"/>
        <v>0</v>
      </c>
      <c r="I1477" s="67">
        <v>0</v>
      </c>
      <c r="J1477" s="68">
        <f t="shared" si="44"/>
        <v>0</v>
      </c>
      <c r="K1477" s="56"/>
      <c r="L1477" s="64" t="s">
        <v>455</v>
      </c>
    </row>
    <row r="1478" spans="1:12" s="72" customFormat="1" hidden="1" outlineLevel="2">
      <c r="A1478" s="81">
        <v>1201001111</v>
      </c>
      <c r="B1478" s="82" t="s">
        <v>1525</v>
      </c>
      <c r="C1478" s="69">
        <v>0</v>
      </c>
      <c r="D1478" s="78"/>
      <c r="E1478" s="69"/>
      <c r="F1478" s="71"/>
      <c r="G1478" s="69">
        <f t="shared" si="45"/>
        <v>0</v>
      </c>
      <c r="I1478" s="67">
        <v>0</v>
      </c>
      <c r="J1478" s="68">
        <f t="shared" si="44"/>
        <v>0</v>
      </c>
      <c r="K1478" s="56"/>
      <c r="L1478" s="64" t="s">
        <v>455</v>
      </c>
    </row>
    <row r="1479" spans="1:12" s="72" customFormat="1" hidden="1" outlineLevel="2">
      <c r="A1479" s="81">
        <v>1201001112</v>
      </c>
      <c r="B1479" s="82" t="s">
        <v>1526</v>
      </c>
      <c r="C1479" s="69">
        <v>0</v>
      </c>
      <c r="D1479" s="78"/>
      <c r="E1479" s="69"/>
      <c r="F1479" s="71"/>
      <c r="G1479" s="69">
        <f t="shared" si="45"/>
        <v>0</v>
      </c>
      <c r="I1479" s="67">
        <v>0</v>
      </c>
      <c r="J1479" s="68">
        <f t="shared" si="44"/>
        <v>0</v>
      </c>
      <c r="K1479" s="56"/>
      <c r="L1479" s="64" t="s">
        <v>455</v>
      </c>
    </row>
    <row r="1480" spans="1:12" s="72" customFormat="1" hidden="1" outlineLevel="2">
      <c r="A1480" s="81">
        <v>1201001113</v>
      </c>
      <c r="B1480" s="82" t="s">
        <v>1527</v>
      </c>
      <c r="C1480" s="69">
        <v>0</v>
      </c>
      <c r="D1480" s="78"/>
      <c r="E1480" s="69"/>
      <c r="F1480" s="71"/>
      <c r="G1480" s="69">
        <f t="shared" si="45"/>
        <v>0</v>
      </c>
      <c r="I1480" s="67">
        <v>0</v>
      </c>
      <c r="J1480" s="68">
        <f t="shared" si="44"/>
        <v>0</v>
      </c>
      <c r="K1480" s="56"/>
      <c r="L1480" s="64" t="s">
        <v>455</v>
      </c>
    </row>
    <row r="1481" spans="1:12" s="72" customFormat="1" hidden="1" outlineLevel="2">
      <c r="A1481" s="81">
        <v>1201001116</v>
      </c>
      <c r="B1481" s="82" t="s">
        <v>1528</v>
      </c>
      <c r="C1481" s="69">
        <v>0</v>
      </c>
      <c r="D1481" s="78"/>
      <c r="E1481" s="69"/>
      <c r="F1481" s="71"/>
      <c r="G1481" s="69">
        <f t="shared" si="45"/>
        <v>0</v>
      </c>
      <c r="I1481" s="67">
        <v>0</v>
      </c>
      <c r="J1481" s="68">
        <f t="shared" si="44"/>
        <v>0</v>
      </c>
      <c r="K1481" s="56"/>
      <c r="L1481" s="64" t="s">
        <v>455</v>
      </c>
    </row>
    <row r="1482" spans="1:12" s="72" customFormat="1" hidden="1" outlineLevel="2">
      <c r="A1482" s="81">
        <v>1201001117</v>
      </c>
      <c r="B1482" s="82" t="s">
        <v>1529</v>
      </c>
      <c r="C1482" s="69">
        <v>0</v>
      </c>
      <c r="D1482" s="78"/>
      <c r="E1482" s="69"/>
      <c r="F1482" s="71"/>
      <c r="G1482" s="69">
        <f t="shared" si="45"/>
        <v>0</v>
      </c>
      <c r="I1482" s="67">
        <v>0</v>
      </c>
      <c r="J1482" s="68">
        <f t="shared" si="44"/>
        <v>0</v>
      </c>
      <c r="K1482" s="56"/>
      <c r="L1482" s="64" t="s">
        <v>455</v>
      </c>
    </row>
    <row r="1483" spans="1:12" s="72" customFormat="1" hidden="1" outlineLevel="2">
      <c r="A1483" s="81">
        <v>1201001119</v>
      </c>
      <c r="B1483" s="82" t="s">
        <v>1531</v>
      </c>
      <c r="C1483" s="69">
        <v>0</v>
      </c>
      <c r="D1483" s="78"/>
      <c r="E1483" s="69"/>
      <c r="F1483" s="71"/>
      <c r="G1483" s="69">
        <f t="shared" si="45"/>
        <v>0</v>
      </c>
      <c r="I1483" s="67">
        <v>0</v>
      </c>
      <c r="J1483" s="68">
        <f t="shared" si="44"/>
        <v>0</v>
      </c>
      <c r="K1483" s="56"/>
      <c r="L1483" s="64" t="s">
        <v>455</v>
      </c>
    </row>
    <row r="1484" spans="1:12" s="72" customFormat="1" hidden="1" outlineLevel="2">
      <c r="A1484" s="81">
        <v>1201001120</v>
      </c>
      <c r="B1484" s="82" t="s">
        <v>1524</v>
      </c>
      <c r="C1484" s="69">
        <v>0</v>
      </c>
      <c r="D1484" s="78"/>
      <c r="E1484" s="69"/>
      <c r="F1484" s="71"/>
      <c r="G1484" s="69">
        <f t="shared" si="45"/>
        <v>0</v>
      </c>
      <c r="I1484" s="67">
        <v>0</v>
      </c>
      <c r="J1484" s="68">
        <f t="shared" si="44"/>
        <v>0</v>
      </c>
      <c r="K1484" s="56"/>
      <c r="L1484" s="64" t="s">
        <v>455</v>
      </c>
    </row>
    <row r="1485" spans="1:12" s="72" customFormat="1" hidden="1" outlineLevel="2">
      <c r="A1485" s="81">
        <v>1201001121</v>
      </c>
      <c r="B1485" s="82" t="s">
        <v>1525</v>
      </c>
      <c r="C1485" s="69">
        <v>0</v>
      </c>
      <c r="D1485" s="78"/>
      <c r="E1485" s="69"/>
      <c r="F1485" s="71"/>
      <c r="G1485" s="69">
        <f t="shared" si="45"/>
        <v>0</v>
      </c>
      <c r="I1485" s="67">
        <v>0</v>
      </c>
      <c r="J1485" s="68">
        <f t="shared" si="44"/>
        <v>0</v>
      </c>
      <c r="K1485" s="56"/>
      <c r="L1485" s="64" t="s">
        <v>455</v>
      </c>
    </row>
    <row r="1486" spans="1:12" s="72" customFormat="1" hidden="1" outlineLevel="2">
      <c r="A1486" s="81">
        <v>1201001122</v>
      </c>
      <c r="B1486" s="82" t="s">
        <v>1526</v>
      </c>
      <c r="C1486" s="69">
        <v>0</v>
      </c>
      <c r="D1486" s="78"/>
      <c r="E1486" s="69"/>
      <c r="F1486" s="71"/>
      <c r="G1486" s="69">
        <f t="shared" si="45"/>
        <v>0</v>
      </c>
      <c r="I1486" s="67">
        <v>0</v>
      </c>
      <c r="J1486" s="68">
        <f t="shared" si="44"/>
        <v>0</v>
      </c>
      <c r="K1486" s="56"/>
      <c r="L1486" s="64" t="s">
        <v>455</v>
      </c>
    </row>
    <row r="1487" spans="1:12" s="72" customFormat="1" hidden="1" outlineLevel="2">
      <c r="A1487" s="81">
        <v>1201001123</v>
      </c>
      <c r="B1487" s="82" t="s">
        <v>1527</v>
      </c>
      <c r="C1487" s="69">
        <v>0</v>
      </c>
      <c r="D1487" s="78"/>
      <c r="E1487" s="69"/>
      <c r="F1487" s="71"/>
      <c r="G1487" s="69">
        <f t="shared" si="45"/>
        <v>0</v>
      </c>
      <c r="I1487" s="67">
        <v>0</v>
      </c>
      <c r="J1487" s="68">
        <f t="shared" si="44"/>
        <v>0</v>
      </c>
      <c r="K1487" s="56"/>
      <c r="L1487" s="64" t="s">
        <v>455</v>
      </c>
    </row>
    <row r="1488" spans="1:12" s="72" customFormat="1" hidden="1" outlineLevel="2">
      <c r="A1488" s="81">
        <v>1201001126</v>
      </c>
      <c r="B1488" s="82" t="s">
        <v>1528</v>
      </c>
      <c r="C1488" s="69">
        <v>0</v>
      </c>
      <c r="D1488" s="78"/>
      <c r="E1488" s="69"/>
      <c r="F1488" s="71"/>
      <c r="G1488" s="69">
        <f t="shared" si="45"/>
        <v>0</v>
      </c>
      <c r="I1488" s="67">
        <v>0</v>
      </c>
      <c r="J1488" s="68">
        <f t="shared" si="44"/>
        <v>0</v>
      </c>
      <c r="K1488" s="56"/>
      <c r="L1488" s="64" t="s">
        <v>455</v>
      </c>
    </row>
    <row r="1489" spans="1:12" s="72" customFormat="1" hidden="1" outlineLevel="2">
      <c r="A1489" s="81">
        <v>1201001127</v>
      </c>
      <c r="B1489" s="82" t="s">
        <v>1529</v>
      </c>
      <c r="C1489" s="69">
        <v>0</v>
      </c>
      <c r="D1489" s="78"/>
      <c r="E1489" s="69"/>
      <c r="F1489" s="71"/>
      <c r="G1489" s="69">
        <f t="shared" si="45"/>
        <v>0</v>
      </c>
      <c r="I1489" s="67">
        <v>0</v>
      </c>
      <c r="J1489" s="68">
        <f t="shared" si="44"/>
        <v>0</v>
      </c>
      <c r="K1489" s="56"/>
      <c r="L1489" s="64" t="s">
        <v>455</v>
      </c>
    </row>
    <row r="1490" spans="1:12" s="72" customFormat="1" hidden="1" outlineLevel="2">
      <c r="A1490" s="81">
        <v>1201001129</v>
      </c>
      <c r="B1490" s="82" t="s">
        <v>1531</v>
      </c>
      <c r="C1490" s="69">
        <v>0</v>
      </c>
      <c r="D1490" s="78"/>
      <c r="E1490" s="69"/>
      <c r="F1490" s="71"/>
      <c r="G1490" s="69">
        <f t="shared" si="45"/>
        <v>0</v>
      </c>
      <c r="I1490" s="67">
        <v>0</v>
      </c>
      <c r="J1490" s="68">
        <f t="shared" si="44"/>
        <v>0</v>
      </c>
      <c r="K1490" s="56"/>
      <c r="L1490" s="64" t="s">
        <v>455</v>
      </c>
    </row>
    <row r="1491" spans="1:12" s="72" customFormat="1" hidden="1" outlineLevel="2">
      <c r="A1491" s="81">
        <v>1201001910</v>
      </c>
      <c r="B1491" s="82" t="s">
        <v>1532</v>
      </c>
      <c r="C1491" s="69">
        <v>0</v>
      </c>
      <c r="D1491" s="78"/>
      <c r="E1491" s="69"/>
      <c r="F1491" s="71"/>
      <c r="G1491" s="69">
        <f t="shared" si="45"/>
        <v>0</v>
      </c>
      <c r="I1491" s="67">
        <v>0</v>
      </c>
      <c r="J1491" s="68">
        <f t="shared" si="44"/>
        <v>0</v>
      </c>
      <c r="K1491" s="56"/>
      <c r="L1491" s="64" t="s">
        <v>455</v>
      </c>
    </row>
    <row r="1492" spans="1:12" s="72" customFormat="1" hidden="1" outlineLevel="2">
      <c r="A1492" s="81">
        <v>1201201010</v>
      </c>
      <c r="B1492" s="82" t="s">
        <v>1533</v>
      </c>
      <c r="C1492" s="69">
        <v>0</v>
      </c>
      <c r="D1492" s="78"/>
      <c r="E1492" s="69"/>
      <c r="F1492" s="71"/>
      <c r="G1492" s="69">
        <f t="shared" si="45"/>
        <v>0</v>
      </c>
      <c r="I1492" s="67">
        <v>0</v>
      </c>
      <c r="J1492" s="68">
        <f t="shared" si="44"/>
        <v>0</v>
      </c>
      <c r="K1492" s="56"/>
      <c r="L1492" s="64" t="s">
        <v>455</v>
      </c>
    </row>
    <row r="1493" spans="1:12" s="72" customFormat="1" hidden="1" outlineLevel="2">
      <c r="A1493" s="81">
        <v>1201201011</v>
      </c>
      <c r="B1493" s="82" t="s">
        <v>1534</v>
      </c>
      <c r="C1493" s="69">
        <v>0</v>
      </c>
      <c r="D1493" s="78"/>
      <c r="E1493" s="69"/>
      <c r="F1493" s="71"/>
      <c r="G1493" s="69">
        <f t="shared" si="45"/>
        <v>0</v>
      </c>
      <c r="I1493" s="67">
        <v>0</v>
      </c>
      <c r="J1493" s="68">
        <f t="shared" si="44"/>
        <v>0</v>
      </c>
      <c r="K1493" s="56"/>
      <c r="L1493" s="64" t="s">
        <v>455</v>
      </c>
    </row>
    <row r="1494" spans="1:12" s="72" customFormat="1" hidden="1" outlineLevel="2">
      <c r="A1494" s="81">
        <v>1201201012</v>
      </c>
      <c r="B1494" s="82" t="s">
        <v>1535</v>
      </c>
      <c r="C1494" s="69">
        <v>0</v>
      </c>
      <c r="D1494" s="78"/>
      <c r="E1494" s="69"/>
      <c r="F1494" s="71"/>
      <c r="G1494" s="69">
        <f t="shared" si="45"/>
        <v>0</v>
      </c>
      <c r="I1494" s="67">
        <v>0</v>
      </c>
      <c r="J1494" s="68">
        <f t="shared" si="44"/>
        <v>0</v>
      </c>
      <c r="K1494" s="56"/>
      <c r="L1494" s="64" t="s">
        <v>455</v>
      </c>
    </row>
    <row r="1495" spans="1:12" s="72" customFormat="1" hidden="1" outlineLevel="2">
      <c r="A1495" s="81">
        <v>1201201013</v>
      </c>
      <c r="B1495" s="82" t="s">
        <v>1536</v>
      </c>
      <c r="C1495" s="69">
        <v>27111.869999999901</v>
      </c>
      <c r="D1495" s="78"/>
      <c r="E1495" s="69"/>
      <c r="F1495" s="71"/>
      <c r="G1495" s="69">
        <f t="shared" si="45"/>
        <v>27111.869999999901</v>
      </c>
      <c r="I1495" s="67">
        <v>0</v>
      </c>
      <c r="J1495" s="68">
        <f t="shared" ref="J1495:J1558" si="46">I1495-G1495</f>
        <v>-27111.869999999901</v>
      </c>
      <c r="K1495" s="56"/>
      <c r="L1495" s="64" t="s">
        <v>455</v>
      </c>
    </row>
    <row r="1496" spans="1:12" s="72" customFormat="1" hidden="1" outlineLevel="2">
      <c r="A1496" s="81">
        <v>1201201016</v>
      </c>
      <c r="B1496" s="82" t="s">
        <v>1537</v>
      </c>
      <c r="C1496" s="69">
        <v>0</v>
      </c>
      <c r="D1496" s="78"/>
      <c r="E1496" s="69"/>
      <c r="F1496" s="71"/>
      <c r="G1496" s="69">
        <f t="shared" si="45"/>
        <v>0</v>
      </c>
      <c r="I1496" s="67">
        <v>0</v>
      </c>
      <c r="J1496" s="68">
        <f t="shared" si="46"/>
        <v>0</v>
      </c>
      <c r="K1496" s="56"/>
      <c r="L1496" s="64" t="s">
        <v>455</v>
      </c>
    </row>
    <row r="1497" spans="1:12" s="72" customFormat="1" hidden="1" outlineLevel="2">
      <c r="A1497" s="81">
        <v>1201201017</v>
      </c>
      <c r="B1497" s="82" t="s">
        <v>1538</v>
      </c>
      <c r="C1497" s="69">
        <v>-27111.869999999901</v>
      </c>
      <c r="D1497" s="78"/>
      <c r="E1497" s="69"/>
      <c r="F1497" s="71"/>
      <c r="G1497" s="69">
        <f t="shared" si="45"/>
        <v>-27111.869999999901</v>
      </c>
      <c r="I1497" s="67">
        <v>0</v>
      </c>
      <c r="J1497" s="68">
        <f t="shared" si="46"/>
        <v>27111.869999999901</v>
      </c>
      <c r="K1497" s="56"/>
      <c r="L1497" s="64" t="s">
        <v>455</v>
      </c>
    </row>
    <row r="1498" spans="1:12" s="72" customFormat="1" hidden="1" outlineLevel="2">
      <c r="A1498" s="81">
        <v>1201201018</v>
      </c>
      <c r="B1498" s="82" t="s">
        <v>1539</v>
      </c>
      <c r="C1498" s="69">
        <v>0</v>
      </c>
      <c r="D1498" s="78"/>
      <c r="E1498" s="69"/>
      <c r="F1498" s="71"/>
      <c r="G1498" s="69">
        <f t="shared" si="45"/>
        <v>0</v>
      </c>
      <c r="I1498" s="67">
        <v>0</v>
      </c>
      <c r="J1498" s="68">
        <f t="shared" si="46"/>
        <v>0</v>
      </c>
      <c r="K1498" s="56"/>
      <c r="L1498" s="64" t="s">
        <v>455</v>
      </c>
    </row>
    <row r="1499" spans="1:12" s="72" customFormat="1" hidden="1" outlineLevel="2">
      <c r="A1499" s="81">
        <v>1201201019</v>
      </c>
      <c r="B1499" s="82" t="s">
        <v>1540</v>
      </c>
      <c r="C1499" s="69">
        <v>0</v>
      </c>
      <c r="D1499" s="78"/>
      <c r="E1499" s="69"/>
      <c r="F1499" s="71"/>
      <c r="G1499" s="69">
        <f t="shared" si="45"/>
        <v>0</v>
      </c>
      <c r="I1499" s="67">
        <v>0</v>
      </c>
      <c r="J1499" s="68">
        <f t="shared" si="46"/>
        <v>0</v>
      </c>
      <c r="K1499" s="56"/>
      <c r="L1499" s="64" t="s">
        <v>455</v>
      </c>
    </row>
    <row r="1500" spans="1:12" s="72" customFormat="1" hidden="1" outlineLevel="2">
      <c r="A1500" s="81">
        <v>1201301010</v>
      </c>
      <c r="B1500" s="82" t="s">
        <v>1541</v>
      </c>
      <c r="C1500" s="69">
        <v>0</v>
      </c>
      <c r="D1500" s="78"/>
      <c r="E1500" s="69"/>
      <c r="F1500" s="71"/>
      <c r="G1500" s="69">
        <f t="shared" si="45"/>
        <v>0</v>
      </c>
      <c r="I1500" s="67">
        <v>0</v>
      </c>
      <c r="J1500" s="68">
        <f t="shared" si="46"/>
        <v>0</v>
      </c>
      <c r="K1500" s="56"/>
      <c r="L1500" s="64" t="s">
        <v>455</v>
      </c>
    </row>
    <row r="1501" spans="1:12" s="72" customFormat="1" hidden="1" outlineLevel="2">
      <c r="A1501" s="81">
        <v>1201301011</v>
      </c>
      <c r="B1501" s="82" t="s">
        <v>1542</v>
      </c>
      <c r="C1501" s="69">
        <v>0</v>
      </c>
      <c r="D1501" s="78"/>
      <c r="E1501" s="69"/>
      <c r="F1501" s="71"/>
      <c r="G1501" s="69">
        <f t="shared" si="45"/>
        <v>0</v>
      </c>
      <c r="I1501" s="67">
        <v>0</v>
      </c>
      <c r="J1501" s="68">
        <f t="shared" si="46"/>
        <v>0</v>
      </c>
      <c r="K1501" s="56"/>
      <c r="L1501" s="64" t="s">
        <v>455</v>
      </c>
    </row>
    <row r="1502" spans="1:12" s="72" customFormat="1" hidden="1" outlineLevel="2">
      <c r="A1502" s="81">
        <v>1201301012</v>
      </c>
      <c r="B1502" s="82" t="s">
        <v>1543</v>
      </c>
      <c r="C1502" s="69">
        <v>0</v>
      </c>
      <c r="D1502" s="78"/>
      <c r="E1502" s="69"/>
      <c r="F1502" s="71"/>
      <c r="G1502" s="69">
        <f t="shared" si="45"/>
        <v>0</v>
      </c>
      <c r="I1502" s="67">
        <v>0</v>
      </c>
      <c r="J1502" s="68">
        <f t="shared" si="46"/>
        <v>0</v>
      </c>
      <c r="K1502" s="56"/>
      <c r="L1502" s="64" t="s">
        <v>455</v>
      </c>
    </row>
    <row r="1503" spans="1:12" s="72" customFormat="1" hidden="1" outlineLevel="2">
      <c r="A1503" s="81">
        <v>1201301013</v>
      </c>
      <c r="B1503" s="82" t="s">
        <v>1544</v>
      </c>
      <c r="C1503" s="69">
        <v>0</v>
      </c>
      <c r="D1503" s="78"/>
      <c r="E1503" s="69"/>
      <c r="F1503" s="71"/>
      <c r="G1503" s="69">
        <f t="shared" si="45"/>
        <v>0</v>
      </c>
      <c r="I1503" s="67">
        <v>0</v>
      </c>
      <c r="J1503" s="68">
        <f t="shared" si="46"/>
        <v>0</v>
      </c>
      <c r="K1503" s="56"/>
      <c r="L1503" s="64" t="s">
        <v>455</v>
      </c>
    </row>
    <row r="1504" spans="1:12" s="72" customFormat="1" hidden="1" outlineLevel="2">
      <c r="A1504" s="81">
        <v>1201301016</v>
      </c>
      <c r="B1504" s="82" t="s">
        <v>1545</v>
      </c>
      <c r="C1504" s="69">
        <v>0</v>
      </c>
      <c r="D1504" s="78"/>
      <c r="E1504" s="69"/>
      <c r="F1504" s="71"/>
      <c r="G1504" s="69">
        <f t="shared" si="45"/>
        <v>0</v>
      </c>
      <c r="I1504" s="67">
        <v>0</v>
      </c>
      <c r="J1504" s="68">
        <f t="shared" si="46"/>
        <v>0</v>
      </c>
      <c r="K1504" s="56"/>
      <c r="L1504" s="64" t="s">
        <v>455</v>
      </c>
    </row>
    <row r="1505" spans="1:12" s="72" customFormat="1" hidden="1" outlineLevel="2">
      <c r="A1505" s="81">
        <v>1201301017</v>
      </c>
      <c r="B1505" s="82" t="s">
        <v>1546</v>
      </c>
      <c r="C1505" s="69">
        <v>0</v>
      </c>
      <c r="D1505" s="78"/>
      <c r="E1505" s="69"/>
      <c r="F1505" s="71"/>
      <c r="G1505" s="69">
        <f t="shared" si="45"/>
        <v>0</v>
      </c>
      <c r="I1505" s="67">
        <v>0</v>
      </c>
      <c r="J1505" s="68">
        <f t="shared" si="46"/>
        <v>0</v>
      </c>
      <c r="K1505" s="56"/>
      <c r="L1505" s="64" t="s">
        <v>455</v>
      </c>
    </row>
    <row r="1506" spans="1:12" s="72" customFormat="1" hidden="1" outlineLevel="2">
      <c r="A1506" s="81">
        <v>1201301019</v>
      </c>
      <c r="B1506" s="82" t="s">
        <v>1547</v>
      </c>
      <c r="C1506" s="69">
        <v>0</v>
      </c>
      <c r="D1506" s="78"/>
      <c r="E1506" s="69"/>
      <c r="F1506" s="71"/>
      <c r="G1506" s="69">
        <f t="shared" si="45"/>
        <v>0</v>
      </c>
      <c r="I1506" s="67">
        <v>0</v>
      </c>
      <c r="J1506" s="68">
        <f t="shared" si="46"/>
        <v>0</v>
      </c>
      <c r="K1506" s="56"/>
      <c r="L1506" s="64" t="s">
        <v>455</v>
      </c>
    </row>
    <row r="1507" spans="1:12" s="72" customFormat="1" hidden="1" outlineLevel="2">
      <c r="A1507" s="81">
        <v>1201302010</v>
      </c>
      <c r="B1507" s="82" t="s">
        <v>1548</v>
      </c>
      <c r="C1507" s="69">
        <v>0</v>
      </c>
      <c r="D1507" s="78"/>
      <c r="E1507" s="69"/>
      <c r="F1507" s="71"/>
      <c r="G1507" s="69">
        <f t="shared" si="45"/>
        <v>0</v>
      </c>
      <c r="I1507" s="67">
        <v>0</v>
      </c>
      <c r="J1507" s="68">
        <f t="shared" si="46"/>
        <v>0</v>
      </c>
      <c r="K1507" s="56"/>
      <c r="L1507" s="64" t="s">
        <v>455</v>
      </c>
    </row>
    <row r="1508" spans="1:12" s="72" customFormat="1" hidden="1" outlineLevel="2">
      <c r="A1508" s="81">
        <v>1201302011</v>
      </c>
      <c r="B1508" s="82" t="s">
        <v>1549</v>
      </c>
      <c r="C1508" s="69">
        <v>0</v>
      </c>
      <c r="D1508" s="78"/>
      <c r="E1508" s="69"/>
      <c r="F1508" s="71"/>
      <c r="G1508" s="69">
        <f t="shared" ref="G1508:G1571" si="47">C1508+E1508</f>
        <v>0</v>
      </c>
      <c r="I1508" s="67">
        <v>0</v>
      </c>
      <c r="J1508" s="68">
        <f t="shared" si="46"/>
        <v>0</v>
      </c>
      <c r="K1508" s="56"/>
      <c r="L1508" s="64" t="s">
        <v>455</v>
      </c>
    </row>
    <row r="1509" spans="1:12" s="72" customFormat="1" hidden="1" outlineLevel="2">
      <c r="A1509" s="81">
        <v>1201302012</v>
      </c>
      <c r="B1509" s="82" t="s">
        <v>1550</v>
      </c>
      <c r="C1509" s="69">
        <v>0</v>
      </c>
      <c r="D1509" s="78"/>
      <c r="E1509" s="69"/>
      <c r="F1509" s="71"/>
      <c r="G1509" s="69">
        <f t="shared" si="47"/>
        <v>0</v>
      </c>
      <c r="I1509" s="67">
        <v>0</v>
      </c>
      <c r="J1509" s="68">
        <f t="shared" si="46"/>
        <v>0</v>
      </c>
      <c r="K1509" s="56"/>
      <c r="L1509" s="64" t="s">
        <v>455</v>
      </c>
    </row>
    <row r="1510" spans="1:12" s="72" customFormat="1" hidden="1" outlineLevel="2">
      <c r="A1510" s="81">
        <v>1201302013</v>
      </c>
      <c r="B1510" s="82" t="s">
        <v>1551</v>
      </c>
      <c r="C1510" s="69">
        <v>0</v>
      </c>
      <c r="D1510" s="78"/>
      <c r="E1510" s="69"/>
      <c r="F1510" s="71"/>
      <c r="G1510" s="69">
        <f t="shared" si="47"/>
        <v>0</v>
      </c>
      <c r="I1510" s="67">
        <v>0</v>
      </c>
      <c r="J1510" s="68">
        <f t="shared" si="46"/>
        <v>0</v>
      </c>
      <c r="K1510" s="56"/>
      <c r="L1510" s="64" t="s">
        <v>455</v>
      </c>
    </row>
    <row r="1511" spans="1:12" s="72" customFormat="1" hidden="1" outlineLevel="2">
      <c r="A1511" s="81">
        <v>1201302016</v>
      </c>
      <c r="B1511" s="82" t="s">
        <v>1552</v>
      </c>
      <c r="C1511" s="69">
        <v>0</v>
      </c>
      <c r="D1511" s="78"/>
      <c r="E1511" s="69"/>
      <c r="F1511" s="71"/>
      <c r="G1511" s="69">
        <f t="shared" si="47"/>
        <v>0</v>
      </c>
      <c r="I1511" s="67">
        <v>0</v>
      </c>
      <c r="J1511" s="68">
        <f t="shared" si="46"/>
        <v>0</v>
      </c>
      <c r="K1511" s="56"/>
      <c r="L1511" s="64" t="s">
        <v>455</v>
      </c>
    </row>
    <row r="1512" spans="1:12" s="72" customFormat="1" hidden="1" outlineLevel="2">
      <c r="A1512" s="81">
        <v>1201302017</v>
      </c>
      <c r="B1512" s="82" t="s">
        <v>1553</v>
      </c>
      <c r="C1512" s="69">
        <v>0</v>
      </c>
      <c r="D1512" s="78"/>
      <c r="E1512" s="69"/>
      <c r="F1512" s="71"/>
      <c r="G1512" s="69">
        <f t="shared" si="47"/>
        <v>0</v>
      </c>
      <c r="I1512" s="67">
        <v>0</v>
      </c>
      <c r="J1512" s="68">
        <f t="shared" si="46"/>
        <v>0</v>
      </c>
      <c r="K1512" s="56"/>
      <c r="L1512" s="64" t="s">
        <v>455</v>
      </c>
    </row>
    <row r="1513" spans="1:12" s="72" customFormat="1" hidden="1" outlineLevel="2">
      <c r="A1513" s="81">
        <v>1201302019</v>
      </c>
      <c r="B1513" s="82" t="s">
        <v>1554</v>
      </c>
      <c r="C1513" s="69">
        <v>0</v>
      </c>
      <c r="D1513" s="78"/>
      <c r="E1513" s="69"/>
      <c r="F1513" s="71"/>
      <c r="G1513" s="69">
        <f t="shared" si="47"/>
        <v>0</v>
      </c>
      <c r="I1513" s="67">
        <v>0</v>
      </c>
      <c r="J1513" s="68">
        <f t="shared" si="46"/>
        <v>0</v>
      </c>
      <c r="K1513" s="56"/>
      <c r="L1513" s="64" t="s">
        <v>455</v>
      </c>
    </row>
    <row r="1514" spans="1:12" s="72" customFormat="1" hidden="1" outlineLevel="2">
      <c r="A1514" s="81">
        <v>1201303010</v>
      </c>
      <c r="B1514" s="82" t="s">
        <v>1555</v>
      </c>
      <c r="C1514" s="69">
        <v>0</v>
      </c>
      <c r="D1514" s="78"/>
      <c r="E1514" s="69"/>
      <c r="F1514" s="71"/>
      <c r="G1514" s="69">
        <f t="shared" si="47"/>
        <v>0</v>
      </c>
      <c r="I1514" s="67">
        <v>0</v>
      </c>
      <c r="J1514" s="68">
        <f t="shared" si="46"/>
        <v>0</v>
      </c>
      <c r="K1514" s="56"/>
      <c r="L1514" s="64" t="s">
        <v>455</v>
      </c>
    </row>
    <row r="1515" spans="1:12" s="72" customFormat="1" hidden="1" outlineLevel="2">
      <c r="A1515" s="81">
        <v>1201303011</v>
      </c>
      <c r="B1515" s="82" t="s">
        <v>1556</v>
      </c>
      <c r="C1515" s="69">
        <v>0</v>
      </c>
      <c r="D1515" s="78"/>
      <c r="E1515" s="69"/>
      <c r="F1515" s="71"/>
      <c r="G1515" s="69">
        <f t="shared" si="47"/>
        <v>0</v>
      </c>
      <c r="I1515" s="67">
        <v>0</v>
      </c>
      <c r="J1515" s="68">
        <f t="shared" si="46"/>
        <v>0</v>
      </c>
      <c r="K1515" s="56"/>
      <c r="L1515" s="64" t="s">
        <v>455</v>
      </c>
    </row>
    <row r="1516" spans="1:12" s="72" customFormat="1" hidden="1" outlineLevel="2">
      <c r="A1516" s="81">
        <v>1201303012</v>
      </c>
      <c r="B1516" s="82" t="s">
        <v>1557</v>
      </c>
      <c r="C1516" s="69">
        <v>0</v>
      </c>
      <c r="D1516" s="78"/>
      <c r="E1516" s="69"/>
      <c r="F1516" s="71"/>
      <c r="G1516" s="69">
        <f t="shared" si="47"/>
        <v>0</v>
      </c>
      <c r="I1516" s="67">
        <v>0</v>
      </c>
      <c r="J1516" s="68">
        <f t="shared" si="46"/>
        <v>0</v>
      </c>
      <c r="K1516" s="56"/>
      <c r="L1516" s="64" t="s">
        <v>455</v>
      </c>
    </row>
    <row r="1517" spans="1:12" s="72" customFormat="1" hidden="1" outlineLevel="2">
      <c r="A1517" s="81">
        <v>1201303013</v>
      </c>
      <c r="B1517" s="82" t="s">
        <v>1558</v>
      </c>
      <c r="C1517" s="69">
        <v>0</v>
      </c>
      <c r="D1517" s="78"/>
      <c r="E1517" s="69"/>
      <c r="F1517" s="71"/>
      <c r="G1517" s="69">
        <f t="shared" si="47"/>
        <v>0</v>
      </c>
      <c r="I1517" s="67">
        <v>0</v>
      </c>
      <c r="J1517" s="68">
        <f t="shared" si="46"/>
        <v>0</v>
      </c>
      <c r="K1517" s="56"/>
      <c r="L1517" s="64" t="s">
        <v>455</v>
      </c>
    </row>
    <row r="1518" spans="1:12" s="72" customFormat="1" hidden="1" outlineLevel="2">
      <c r="A1518" s="81">
        <v>1201303016</v>
      </c>
      <c r="B1518" s="82" t="s">
        <v>1559</v>
      </c>
      <c r="C1518" s="69">
        <v>0</v>
      </c>
      <c r="D1518" s="78"/>
      <c r="E1518" s="69"/>
      <c r="F1518" s="71"/>
      <c r="G1518" s="69">
        <f t="shared" si="47"/>
        <v>0</v>
      </c>
      <c r="I1518" s="67">
        <v>0</v>
      </c>
      <c r="J1518" s="68">
        <f t="shared" si="46"/>
        <v>0</v>
      </c>
      <c r="K1518" s="56"/>
      <c r="L1518" s="64" t="s">
        <v>455</v>
      </c>
    </row>
    <row r="1519" spans="1:12" s="72" customFormat="1" hidden="1" outlineLevel="2">
      <c r="A1519" s="81">
        <v>1201303017</v>
      </c>
      <c r="B1519" s="82" t="s">
        <v>1560</v>
      </c>
      <c r="C1519" s="69">
        <v>0</v>
      </c>
      <c r="D1519" s="78"/>
      <c r="E1519" s="69"/>
      <c r="F1519" s="71"/>
      <c r="G1519" s="69">
        <f t="shared" si="47"/>
        <v>0</v>
      </c>
      <c r="I1519" s="67">
        <v>0</v>
      </c>
      <c r="J1519" s="68">
        <f t="shared" si="46"/>
        <v>0</v>
      </c>
      <c r="K1519" s="56"/>
      <c r="L1519" s="64" t="s">
        <v>455</v>
      </c>
    </row>
    <row r="1520" spans="1:12" s="72" customFormat="1" hidden="1" outlineLevel="2">
      <c r="A1520" s="81">
        <v>1201303018</v>
      </c>
      <c r="B1520" s="82" t="s">
        <v>1561</v>
      </c>
      <c r="C1520" s="69">
        <v>0</v>
      </c>
      <c r="D1520" s="78"/>
      <c r="E1520" s="69"/>
      <c r="F1520" s="71"/>
      <c r="G1520" s="69">
        <f t="shared" si="47"/>
        <v>0</v>
      </c>
      <c r="I1520" s="67">
        <v>0</v>
      </c>
      <c r="J1520" s="68">
        <f t="shared" si="46"/>
        <v>0</v>
      </c>
      <c r="K1520" s="56"/>
      <c r="L1520" s="64" t="s">
        <v>455</v>
      </c>
    </row>
    <row r="1521" spans="1:12" s="72" customFormat="1" hidden="1" outlineLevel="2">
      <c r="A1521" s="81">
        <v>1201303019</v>
      </c>
      <c r="B1521" s="82" t="s">
        <v>1562</v>
      </c>
      <c r="C1521" s="69">
        <v>0</v>
      </c>
      <c r="D1521" s="78"/>
      <c r="E1521" s="69"/>
      <c r="F1521" s="71"/>
      <c r="G1521" s="69">
        <f t="shared" si="47"/>
        <v>0</v>
      </c>
      <c r="I1521" s="67">
        <v>0</v>
      </c>
      <c r="J1521" s="68">
        <f t="shared" si="46"/>
        <v>0</v>
      </c>
      <c r="K1521" s="56"/>
      <c r="L1521" s="64" t="s">
        <v>455</v>
      </c>
    </row>
    <row r="1522" spans="1:12" s="72" customFormat="1" hidden="1" outlineLevel="2">
      <c r="A1522" s="81">
        <v>1201303020</v>
      </c>
      <c r="B1522" s="82" t="s">
        <v>1555</v>
      </c>
      <c r="C1522" s="69">
        <v>0</v>
      </c>
      <c r="D1522" s="78"/>
      <c r="E1522" s="69"/>
      <c r="F1522" s="71"/>
      <c r="G1522" s="69">
        <f t="shared" si="47"/>
        <v>0</v>
      </c>
      <c r="I1522" s="67">
        <v>0</v>
      </c>
      <c r="J1522" s="68">
        <f t="shared" si="46"/>
        <v>0</v>
      </c>
      <c r="K1522" s="56"/>
      <c r="L1522" s="64" t="s">
        <v>455</v>
      </c>
    </row>
    <row r="1523" spans="1:12" s="72" customFormat="1" hidden="1" outlineLevel="2">
      <c r="A1523" s="81">
        <v>1201303021</v>
      </c>
      <c r="B1523" s="82" t="s">
        <v>1556</v>
      </c>
      <c r="C1523" s="69">
        <v>0</v>
      </c>
      <c r="D1523" s="78"/>
      <c r="E1523" s="69"/>
      <c r="F1523" s="71"/>
      <c r="G1523" s="69">
        <f t="shared" si="47"/>
        <v>0</v>
      </c>
      <c r="I1523" s="67">
        <v>0</v>
      </c>
      <c r="J1523" s="68">
        <f t="shared" si="46"/>
        <v>0</v>
      </c>
      <c r="K1523" s="56"/>
      <c r="L1523" s="64" t="s">
        <v>455</v>
      </c>
    </row>
    <row r="1524" spans="1:12" s="72" customFormat="1" hidden="1" outlineLevel="2">
      <c r="A1524" s="81">
        <v>1201303022</v>
      </c>
      <c r="B1524" s="82" t="s">
        <v>1557</v>
      </c>
      <c r="C1524" s="69">
        <v>0</v>
      </c>
      <c r="D1524" s="78"/>
      <c r="E1524" s="69"/>
      <c r="F1524" s="71"/>
      <c r="G1524" s="69">
        <f t="shared" si="47"/>
        <v>0</v>
      </c>
      <c r="I1524" s="67">
        <v>0</v>
      </c>
      <c r="J1524" s="68">
        <f t="shared" si="46"/>
        <v>0</v>
      </c>
      <c r="K1524" s="56"/>
      <c r="L1524" s="64" t="s">
        <v>455</v>
      </c>
    </row>
    <row r="1525" spans="1:12" s="72" customFormat="1" hidden="1" outlineLevel="2">
      <c r="A1525" s="81">
        <v>1201303023</v>
      </c>
      <c r="B1525" s="82" t="s">
        <v>1558</v>
      </c>
      <c r="C1525" s="69">
        <v>0</v>
      </c>
      <c r="D1525" s="78"/>
      <c r="E1525" s="69"/>
      <c r="F1525" s="71"/>
      <c r="G1525" s="69">
        <f t="shared" si="47"/>
        <v>0</v>
      </c>
      <c r="I1525" s="67">
        <v>0</v>
      </c>
      <c r="J1525" s="68">
        <f t="shared" si="46"/>
        <v>0</v>
      </c>
      <c r="K1525" s="56"/>
      <c r="L1525" s="64" t="s">
        <v>455</v>
      </c>
    </row>
    <row r="1526" spans="1:12" s="72" customFormat="1" hidden="1" outlineLevel="2">
      <c r="A1526" s="81">
        <v>1201303026</v>
      </c>
      <c r="B1526" s="82" t="s">
        <v>1559</v>
      </c>
      <c r="C1526" s="69">
        <v>0</v>
      </c>
      <c r="D1526" s="78"/>
      <c r="E1526" s="69"/>
      <c r="F1526" s="71"/>
      <c r="G1526" s="69">
        <f t="shared" si="47"/>
        <v>0</v>
      </c>
      <c r="I1526" s="67">
        <v>0</v>
      </c>
      <c r="J1526" s="68">
        <f t="shared" si="46"/>
        <v>0</v>
      </c>
      <c r="K1526" s="56"/>
      <c r="L1526" s="64" t="s">
        <v>455</v>
      </c>
    </row>
    <row r="1527" spans="1:12" s="72" customFormat="1" hidden="1" outlineLevel="2">
      <c r="A1527" s="81">
        <v>1201303027</v>
      </c>
      <c r="B1527" s="82" t="s">
        <v>1560</v>
      </c>
      <c r="C1527" s="69">
        <v>0</v>
      </c>
      <c r="D1527" s="78"/>
      <c r="E1527" s="69"/>
      <c r="F1527" s="71"/>
      <c r="G1527" s="69">
        <f t="shared" si="47"/>
        <v>0</v>
      </c>
      <c r="I1527" s="67">
        <v>0</v>
      </c>
      <c r="J1527" s="68">
        <f t="shared" si="46"/>
        <v>0</v>
      </c>
      <c r="K1527" s="56"/>
      <c r="L1527" s="64" t="s">
        <v>455</v>
      </c>
    </row>
    <row r="1528" spans="1:12" s="72" customFormat="1" hidden="1" outlineLevel="2">
      <c r="A1528" s="81">
        <v>1201303028</v>
      </c>
      <c r="B1528" s="82" t="s">
        <v>1561</v>
      </c>
      <c r="C1528" s="69">
        <v>0</v>
      </c>
      <c r="D1528" s="78"/>
      <c r="E1528" s="69"/>
      <c r="F1528" s="71"/>
      <c r="G1528" s="69">
        <f t="shared" si="47"/>
        <v>0</v>
      </c>
      <c r="I1528" s="67">
        <v>0</v>
      </c>
      <c r="J1528" s="68">
        <f t="shared" si="46"/>
        <v>0</v>
      </c>
      <c r="K1528" s="56"/>
      <c r="L1528" s="64" t="s">
        <v>455</v>
      </c>
    </row>
    <row r="1529" spans="1:12" s="72" customFormat="1" hidden="1" outlineLevel="2">
      <c r="A1529" s="81">
        <v>1201303029</v>
      </c>
      <c r="B1529" s="82" t="s">
        <v>1562</v>
      </c>
      <c r="C1529" s="69">
        <v>0</v>
      </c>
      <c r="D1529" s="78"/>
      <c r="E1529" s="69"/>
      <c r="F1529" s="71"/>
      <c r="G1529" s="69">
        <f t="shared" si="47"/>
        <v>0</v>
      </c>
      <c r="I1529" s="67">
        <v>0</v>
      </c>
      <c r="J1529" s="68">
        <f t="shared" si="46"/>
        <v>0</v>
      </c>
      <c r="K1529" s="56"/>
      <c r="L1529" s="64" t="s">
        <v>455</v>
      </c>
    </row>
    <row r="1530" spans="1:12" s="72" customFormat="1" hidden="1" outlineLevel="2">
      <c r="A1530" s="81">
        <v>1201303910</v>
      </c>
      <c r="B1530" s="82" t="s">
        <v>1563</v>
      </c>
      <c r="C1530" s="69">
        <v>0</v>
      </c>
      <c r="D1530" s="78"/>
      <c r="E1530" s="69"/>
      <c r="F1530" s="71"/>
      <c r="G1530" s="69">
        <f t="shared" si="47"/>
        <v>0</v>
      </c>
      <c r="I1530" s="67">
        <v>0</v>
      </c>
      <c r="J1530" s="68">
        <f t="shared" si="46"/>
        <v>0</v>
      </c>
      <c r="K1530" s="56"/>
      <c r="L1530" s="64" t="s">
        <v>5619</v>
      </c>
    </row>
    <row r="1531" spans="1:12" s="72" customFormat="1" hidden="1" outlineLevel="2">
      <c r="A1531" s="81">
        <v>1201303913</v>
      </c>
      <c r="B1531" s="82" t="s">
        <v>1563</v>
      </c>
      <c r="C1531" s="69">
        <v>0</v>
      </c>
      <c r="D1531" s="78"/>
      <c r="E1531" s="69"/>
      <c r="F1531" s="71"/>
      <c r="G1531" s="69">
        <f t="shared" si="47"/>
        <v>0</v>
      </c>
      <c r="I1531" s="67">
        <v>0</v>
      </c>
      <c r="J1531" s="68">
        <f t="shared" si="46"/>
        <v>0</v>
      </c>
      <c r="K1531" s="56"/>
      <c r="L1531" s="64" t="s">
        <v>5619</v>
      </c>
    </row>
    <row r="1532" spans="1:12" s="72" customFormat="1" hidden="1" outlineLevel="2">
      <c r="A1532" s="81">
        <v>1201304010</v>
      </c>
      <c r="B1532" s="82" t="s">
        <v>1564</v>
      </c>
      <c r="C1532" s="69">
        <v>0</v>
      </c>
      <c r="D1532" s="78"/>
      <c r="E1532" s="69"/>
      <c r="F1532" s="71"/>
      <c r="G1532" s="69">
        <f t="shared" si="47"/>
        <v>0</v>
      </c>
      <c r="I1532" s="67">
        <v>0</v>
      </c>
      <c r="J1532" s="68">
        <f t="shared" si="46"/>
        <v>0</v>
      </c>
      <c r="K1532" s="56"/>
      <c r="L1532" s="64" t="s">
        <v>455</v>
      </c>
    </row>
    <row r="1533" spans="1:12" s="72" customFormat="1" hidden="1" outlineLevel="2">
      <c r="A1533" s="81">
        <v>1201304011</v>
      </c>
      <c r="B1533" s="82" t="s">
        <v>1565</v>
      </c>
      <c r="C1533" s="69">
        <v>0</v>
      </c>
      <c r="D1533" s="78"/>
      <c r="E1533" s="69"/>
      <c r="F1533" s="71"/>
      <c r="G1533" s="69">
        <f t="shared" si="47"/>
        <v>0</v>
      </c>
      <c r="I1533" s="67">
        <v>0</v>
      </c>
      <c r="J1533" s="68">
        <f t="shared" si="46"/>
        <v>0</v>
      </c>
      <c r="K1533" s="56"/>
      <c r="L1533" s="64" t="s">
        <v>455</v>
      </c>
    </row>
    <row r="1534" spans="1:12" s="72" customFormat="1" hidden="1" outlineLevel="2">
      <c r="A1534" s="81">
        <v>1201304012</v>
      </c>
      <c r="B1534" s="82" t="s">
        <v>1566</v>
      </c>
      <c r="C1534" s="69">
        <v>0</v>
      </c>
      <c r="D1534" s="78"/>
      <c r="E1534" s="69"/>
      <c r="F1534" s="71"/>
      <c r="G1534" s="69">
        <f t="shared" si="47"/>
        <v>0</v>
      </c>
      <c r="I1534" s="67">
        <v>0</v>
      </c>
      <c r="J1534" s="68">
        <f t="shared" si="46"/>
        <v>0</v>
      </c>
      <c r="K1534" s="56"/>
      <c r="L1534" s="64" t="s">
        <v>455</v>
      </c>
    </row>
    <row r="1535" spans="1:12" s="72" customFormat="1" hidden="1" outlineLevel="2">
      <c r="A1535" s="81">
        <v>1201304013</v>
      </c>
      <c r="B1535" s="82" t="s">
        <v>1567</v>
      </c>
      <c r="C1535" s="69">
        <v>0</v>
      </c>
      <c r="D1535" s="78"/>
      <c r="E1535" s="69"/>
      <c r="F1535" s="71"/>
      <c r="G1535" s="69">
        <f t="shared" si="47"/>
        <v>0</v>
      </c>
      <c r="I1535" s="67">
        <v>0</v>
      </c>
      <c r="J1535" s="68">
        <f t="shared" si="46"/>
        <v>0</v>
      </c>
      <c r="K1535" s="56"/>
      <c r="L1535" s="64" t="s">
        <v>455</v>
      </c>
    </row>
    <row r="1536" spans="1:12" s="72" customFormat="1" hidden="1" outlineLevel="2">
      <c r="A1536" s="81">
        <v>1201304016</v>
      </c>
      <c r="B1536" s="82" t="s">
        <v>1568</v>
      </c>
      <c r="C1536" s="69">
        <v>0</v>
      </c>
      <c r="D1536" s="78"/>
      <c r="E1536" s="69"/>
      <c r="F1536" s="71"/>
      <c r="G1536" s="69">
        <f t="shared" si="47"/>
        <v>0</v>
      </c>
      <c r="I1536" s="67">
        <v>0</v>
      </c>
      <c r="J1536" s="68">
        <f t="shared" si="46"/>
        <v>0</v>
      </c>
      <c r="K1536" s="56"/>
      <c r="L1536" s="64" t="s">
        <v>455</v>
      </c>
    </row>
    <row r="1537" spans="1:12" s="72" customFormat="1" hidden="1" outlineLevel="2">
      <c r="A1537" s="81">
        <v>1201304017</v>
      </c>
      <c r="B1537" s="82" t="s">
        <v>1569</v>
      </c>
      <c r="C1537" s="69">
        <v>0</v>
      </c>
      <c r="D1537" s="78"/>
      <c r="E1537" s="69"/>
      <c r="F1537" s="71"/>
      <c r="G1537" s="69">
        <f t="shared" si="47"/>
        <v>0</v>
      </c>
      <c r="I1537" s="67">
        <v>0</v>
      </c>
      <c r="J1537" s="68">
        <f t="shared" si="46"/>
        <v>0</v>
      </c>
      <c r="K1537" s="56"/>
      <c r="L1537" s="64" t="s">
        <v>455</v>
      </c>
    </row>
    <row r="1538" spans="1:12" s="72" customFormat="1" hidden="1" outlineLevel="2">
      <c r="A1538" s="81">
        <v>1201304019</v>
      </c>
      <c r="B1538" s="82" t="s">
        <v>1570</v>
      </c>
      <c r="C1538" s="69">
        <v>0</v>
      </c>
      <c r="D1538" s="78"/>
      <c r="E1538" s="69"/>
      <c r="F1538" s="71"/>
      <c r="G1538" s="69">
        <f t="shared" si="47"/>
        <v>0</v>
      </c>
      <c r="I1538" s="67">
        <v>0</v>
      </c>
      <c r="J1538" s="68">
        <f t="shared" si="46"/>
        <v>0</v>
      </c>
      <c r="K1538" s="56"/>
      <c r="L1538" s="64" t="s">
        <v>455</v>
      </c>
    </row>
    <row r="1539" spans="1:12" s="72" customFormat="1" hidden="1" outlineLevel="2">
      <c r="A1539" s="81">
        <v>1201501010</v>
      </c>
      <c r="B1539" s="82" t="s">
        <v>1571</v>
      </c>
      <c r="C1539" s="69">
        <v>0</v>
      </c>
      <c r="D1539" s="78"/>
      <c r="E1539" s="69"/>
      <c r="F1539" s="71"/>
      <c r="G1539" s="69">
        <f t="shared" si="47"/>
        <v>0</v>
      </c>
      <c r="I1539" s="67">
        <v>0</v>
      </c>
      <c r="J1539" s="68">
        <f t="shared" si="46"/>
        <v>0</v>
      </c>
      <c r="K1539" s="56"/>
      <c r="L1539" s="64" t="s">
        <v>455</v>
      </c>
    </row>
    <row r="1540" spans="1:12" s="72" customFormat="1" hidden="1" outlineLevel="2">
      <c r="A1540" s="81">
        <v>1201501011</v>
      </c>
      <c r="B1540" s="82" t="s">
        <v>1572</v>
      </c>
      <c r="C1540" s="69">
        <v>0</v>
      </c>
      <c r="D1540" s="78"/>
      <c r="E1540" s="69"/>
      <c r="F1540" s="71"/>
      <c r="G1540" s="69">
        <f t="shared" si="47"/>
        <v>0</v>
      </c>
      <c r="I1540" s="67">
        <v>0</v>
      </c>
      <c r="J1540" s="68">
        <f t="shared" si="46"/>
        <v>0</v>
      </c>
      <c r="K1540" s="56"/>
      <c r="L1540" s="64" t="s">
        <v>455</v>
      </c>
    </row>
    <row r="1541" spans="1:12" s="72" customFormat="1" hidden="1" outlineLevel="2">
      <c r="A1541" s="81">
        <v>1201501012</v>
      </c>
      <c r="B1541" s="82" t="s">
        <v>1573</v>
      </c>
      <c r="C1541" s="69">
        <v>0</v>
      </c>
      <c r="D1541" s="78"/>
      <c r="E1541" s="69"/>
      <c r="F1541" s="71"/>
      <c r="G1541" s="69">
        <f t="shared" si="47"/>
        <v>0</v>
      </c>
      <c r="I1541" s="67">
        <v>0</v>
      </c>
      <c r="J1541" s="68">
        <f t="shared" si="46"/>
        <v>0</v>
      </c>
      <c r="K1541" s="56"/>
      <c r="L1541" s="64" t="s">
        <v>455</v>
      </c>
    </row>
    <row r="1542" spans="1:12" s="72" customFormat="1" hidden="1" outlineLevel="2">
      <c r="A1542" s="81">
        <v>1201501013</v>
      </c>
      <c r="B1542" s="82" t="s">
        <v>1574</v>
      </c>
      <c r="C1542" s="69">
        <v>0</v>
      </c>
      <c r="D1542" s="78"/>
      <c r="E1542" s="69"/>
      <c r="F1542" s="71"/>
      <c r="G1542" s="69">
        <f t="shared" si="47"/>
        <v>0</v>
      </c>
      <c r="I1542" s="67">
        <v>0</v>
      </c>
      <c r="J1542" s="68">
        <f t="shared" si="46"/>
        <v>0</v>
      </c>
      <c r="K1542" s="56"/>
      <c r="L1542" s="64" t="s">
        <v>455</v>
      </c>
    </row>
    <row r="1543" spans="1:12" s="72" customFormat="1" hidden="1" outlineLevel="2">
      <c r="A1543" s="81">
        <v>1201501016</v>
      </c>
      <c r="B1543" s="82" t="s">
        <v>1575</v>
      </c>
      <c r="C1543" s="69">
        <v>0</v>
      </c>
      <c r="D1543" s="78"/>
      <c r="E1543" s="69"/>
      <c r="F1543" s="71"/>
      <c r="G1543" s="69">
        <f t="shared" si="47"/>
        <v>0</v>
      </c>
      <c r="I1543" s="67">
        <v>0</v>
      </c>
      <c r="J1543" s="68">
        <f t="shared" si="46"/>
        <v>0</v>
      </c>
      <c r="K1543" s="56"/>
      <c r="L1543" s="64" t="s">
        <v>455</v>
      </c>
    </row>
    <row r="1544" spans="1:12" s="72" customFormat="1" hidden="1" outlineLevel="2">
      <c r="A1544" s="81">
        <v>1201501017</v>
      </c>
      <c r="B1544" s="82" t="s">
        <v>1576</v>
      </c>
      <c r="C1544" s="69">
        <v>0</v>
      </c>
      <c r="D1544" s="78"/>
      <c r="E1544" s="69"/>
      <c r="F1544" s="71"/>
      <c r="G1544" s="69">
        <f t="shared" si="47"/>
        <v>0</v>
      </c>
      <c r="I1544" s="67">
        <v>0</v>
      </c>
      <c r="J1544" s="68">
        <f t="shared" si="46"/>
        <v>0</v>
      </c>
      <c r="K1544" s="56"/>
      <c r="L1544" s="64" t="s">
        <v>455</v>
      </c>
    </row>
    <row r="1545" spans="1:12" s="72" customFormat="1" hidden="1" outlineLevel="2">
      <c r="A1545" s="81">
        <v>1201501018</v>
      </c>
      <c r="B1545" s="82" t="s">
        <v>1577</v>
      </c>
      <c r="C1545" s="69">
        <v>0</v>
      </c>
      <c r="D1545" s="78"/>
      <c r="E1545" s="69"/>
      <c r="F1545" s="71"/>
      <c r="G1545" s="69">
        <f t="shared" si="47"/>
        <v>0</v>
      </c>
      <c r="I1545" s="67">
        <v>0</v>
      </c>
      <c r="J1545" s="68">
        <f t="shared" si="46"/>
        <v>0</v>
      </c>
      <c r="K1545" s="56"/>
      <c r="L1545" s="64" t="s">
        <v>455</v>
      </c>
    </row>
    <row r="1546" spans="1:12" s="72" customFormat="1" hidden="1" outlineLevel="2">
      <c r="A1546" s="81">
        <v>1201501019</v>
      </c>
      <c r="B1546" s="82" t="s">
        <v>1578</v>
      </c>
      <c r="C1546" s="69">
        <v>0</v>
      </c>
      <c r="D1546" s="78"/>
      <c r="E1546" s="69"/>
      <c r="F1546" s="71"/>
      <c r="G1546" s="69">
        <f t="shared" si="47"/>
        <v>0</v>
      </c>
      <c r="I1546" s="67">
        <v>0</v>
      </c>
      <c r="J1546" s="68">
        <f t="shared" si="46"/>
        <v>0</v>
      </c>
      <c r="K1546" s="56"/>
      <c r="L1546" s="64" t="s">
        <v>455</v>
      </c>
    </row>
    <row r="1547" spans="1:12" s="72" customFormat="1" hidden="1" outlineLevel="2">
      <c r="A1547" s="81">
        <v>1201501020</v>
      </c>
      <c r="B1547" s="82" t="s">
        <v>1571</v>
      </c>
      <c r="C1547" s="69">
        <v>0</v>
      </c>
      <c r="D1547" s="78"/>
      <c r="E1547" s="69"/>
      <c r="F1547" s="71"/>
      <c r="G1547" s="69">
        <f t="shared" si="47"/>
        <v>0</v>
      </c>
      <c r="I1547" s="67">
        <v>0</v>
      </c>
      <c r="J1547" s="68">
        <f t="shared" si="46"/>
        <v>0</v>
      </c>
      <c r="K1547" s="56"/>
      <c r="L1547" s="64" t="s">
        <v>455</v>
      </c>
    </row>
    <row r="1548" spans="1:12" s="72" customFormat="1" hidden="1" outlineLevel="2">
      <c r="A1548" s="81">
        <v>1201501021</v>
      </c>
      <c r="B1548" s="82" t="s">
        <v>1572</v>
      </c>
      <c r="C1548" s="69">
        <v>0</v>
      </c>
      <c r="D1548" s="78"/>
      <c r="E1548" s="69"/>
      <c r="F1548" s="71"/>
      <c r="G1548" s="69">
        <f t="shared" si="47"/>
        <v>0</v>
      </c>
      <c r="I1548" s="67">
        <v>0</v>
      </c>
      <c r="J1548" s="68">
        <f t="shared" si="46"/>
        <v>0</v>
      </c>
      <c r="K1548" s="56"/>
      <c r="L1548" s="64" t="s">
        <v>455</v>
      </c>
    </row>
    <row r="1549" spans="1:12" s="72" customFormat="1" hidden="1" outlineLevel="2">
      <c r="A1549" s="81">
        <v>1201501022</v>
      </c>
      <c r="B1549" s="82" t="s">
        <v>1573</v>
      </c>
      <c r="C1549" s="69">
        <v>0</v>
      </c>
      <c r="D1549" s="78"/>
      <c r="E1549" s="69"/>
      <c r="F1549" s="71"/>
      <c r="G1549" s="69">
        <f t="shared" si="47"/>
        <v>0</v>
      </c>
      <c r="I1549" s="67">
        <v>0</v>
      </c>
      <c r="J1549" s="68">
        <f t="shared" si="46"/>
        <v>0</v>
      </c>
      <c r="K1549" s="56"/>
      <c r="L1549" s="64" t="s">
        <v>455</v>
      </c>
    </row>
    <row r="1550" spans="1:12" s="72" customFormat="1" hidden="1" outlineLevel="2">
      <c r="A1550" s="81">
        <v>1201501023</v>
      </c>
      <c r="B1550" s="82" t="s">
        <v>1574</v>
      </c>
      <c r="C1550" s="69">
        <v>0</v>
      </c>
      <c r="D1550" s="78"/>
      <c r="E1550" s="69"/>
      <c r="F1550" s="71"/>
      <c r="G1550" s="69">
        <f t="shared" si="47"/>
        <v>0</v>
      </c>
      <c r="I1550" s="67">
        <v>0</v>
      </c>
      <c r="J1550" s="68">
        <f t="shared" si="46"/>
        <v>0</v>
      </c>
      <c r="K1550" s="56"/>
      <c r="L1550" s="64" t="s">
        <v>455</v>
      </c>
    </row>
    <row r="1551" spans="1:12" s="72" customFormat="1" hidden="1" outlineLevel="2">
      <c r="A1551" s="81">
        <v>1201501026</v>
      </c>
      <c r="B1551" s="82" t="s">
        <v>1575</v>
      </c>
      <c r="C1551" s="69">
        <v>0</v>
      </c>
      <c r="D1551" s="78"/>
      <c r="E1551" s="69"/>
      <c r="F1551" s="71"/>
      <c r="G1551" s="69">
        <f t="shared" si="47"/>
        <v>0</v>
      </c>
      <c r="I1551" s="67">
        <v>0</v>
      </c>
      <c r="J1551" s="68">
        <f t="shared" si="46"/>
        <v>0</v>
      </c>
      <c r="K1551" s="56"/>
      <c r="L1551" s="64" t="s">
        <v>455</v>
      </c>
    </row>
    <row r="1552" spans="1:12" s="72" customFormat="1" hidden="1" outlineLevel="2">
      <c r="A1552" s="81">
        <v>1201501027</v>
      </c>
      <c r="B1552" s="82" t="s">
        <v>1576</v>
      </c>
      <c r="C1552" s="69">
        <v>0</v>
      </c>
      <c r="D1552" s="78"/>
      <c r="E1552" s="69"/>
      <c r="F1552" s="71"/>
      <c r="G1552" s="69">
        <f t="shared" si="47"/>
        <v>0</v>
      </c>
      <c r="I1552" s="67">
        <v>0</v>
      </c>
      <c r="J1552" s="68">
        <f t="shared" si="46"/>
        <v>0</v>
      </c>
      <c r="K1552" s="56"/>
      <c r="L1552" s="64" t="s">
        <v>455</v>
      </c>
    </row>
    <row r="1553" spans="1:12" s="72" customFormat="1" hidden="1" outlineLevel="2">
      <c r="A1553" s="81">
        <v>1201501028</v>
      </c>
      <c r="B1553" s="82" t="s">
        <v>1577</v>
      </c>
      <c r="C1553" s="69">
        <v>0</v>
      </c>
      <c r="D1553" s="78"/>
      <c r="E1553" s="69"/>
      <c r="F1553" s="71"/>
      <c r="G1553" s="69">
        <f t="shared" si="47"/>
        <v>0</v>
      </c>
      <c r="I1553" s="67">
        <v>0</v>
      </c>
      <c r="J1553" s="68">
        <f t="shared" si="46"/>
        <v>0</v>
      </c>
      <c r="K1553" s="56"/>
      <c r="L1553" s="64" t="s">
        <v>455</v>
      </c>
    </row>
    <row r="1554" spans="1:12" s="72" customFormat="1" hidden="1" outlineLevel="2">
      <c r="A1554" s="81">
        <v>1201501029</v>
      </c>
      <c r="B1554" s="82" t="s">
        <v>1578</v>
      </c>
      <c r="C1554" s="69">
        <v>0</v>
      </c>
      <c r="D1554" s="78"/>
      <c r="E1554" s="69"/>
      <c r="F1554" s="71"/>
      <c r="G1554" s="69">
        <f t="shared" si="47"/>
        <v>0</v>
      </c>
      <c r="I1554" s="67">
        <v>0</v>
      </c>
      <c r="J1554" s="68">
        <f t="shared" si="46"/>
        <v>0</v>
      </c>
      <c r="K1554" s="56"/>
      <c r="L1554" s="64" t="s">
        <v>455</v>
      </c>
    </row>
    <row r="1555" spans="1:12" s="72" customFormat="1" hidden="1" outlineLevel="2">
      <c r="A1555" s="81">
        <v>1201501030</v>
      </c>
      <c r="B1555" s="82" t="s">
        <v>1571</v>
      </c>
      <c r="C1555" s="69">
        <v>0</v>
      </c>
      <c r="D1555" s="78"/>
      <c r="E1555" s="69"/>
      <c r="F1555" s="71"/>
      <c r="G1555" s="69">
        <f t="shared" si="47"/>
        <v>0</v>
      </c>
      <c r="I1555" s="67">
        <v>0</v>
      </c>
      <c r="J1555" s="68">
        <f t="shared" si="46"/>
        <v>0</v>
      </c>
      <c r="K1555" s="56"/>
      <c r="L1555" s="64" t="s">
        <v>455</v>
      </c>
    </row>
    <row r="1556" spans="1:12" s="72" customFormat="1" hidden="1" outlineLevel="2">
      <c r="A1556" s="81">
        <v>1201501031</v>
      </c>
      <c r="B1556" s="82" t="s">
        <v>1572</v>
      </c>
      <c r="C1556" s="69">
        <v>0</v>
      </c>
      <c r="D1556" s="78"/>
      <c r="E1556" s="69"/>
      <c r="F1556" s="71"/>
      <c r="G1556" s="69">
        <f t="shared" si="47"/>
        <v>0</v>
      </c>
      <c r="I1556" s="67">
        <v>0</v>
      </c>
      <c r="J1556" s="68">
        <f t="shared" si="46"/>
        <v>0</v>
      </c>
      <c r="K1556" s="56"/>
      <c r="L1556" s="64" t="s">
        <v>455</v>
      </c>
    </row>
    <row r="1557" spans="1:12" s="72" customFormat="1" hidden="1" outlineLevel="2">
      <c r="A1557" s="81">
        <v>1201501032</v>
      </c>
      <c r="B1557" s="82" t="s">
        <v>1573</v>
      </c>
      <c r="C1557" s="69">
        <v>0</v>
      </c>
      <c r="D1557" s="78"/>
      <c r="E1557" s="69"/>
      <c r="F1557" s="71"/>
      <c r="G1557" s="69">
        <f t="shared" si="47"/>
        <v>0</v>
      </c>
      <c r="I1557" s="67">
        <v>0</v>
      </c>
      <c r="J1557" s="68">
        <f t="shared" si="46"/>
        <v>0</v>
      </c>
      <c r="K1557" s="56"/>
      <c r="L1557" s="64" t="s">
        <v>455</v>
      </c>
    </row>
    <row r="1558" spans="1:12" s="72" customFormat="1" hidden="1" outlineLevel="2">
      <c r="A1558" s="81">
        <v>1201501033</v>
      </c>
      <c r="B1558" s="82" t="s">
        <v>1574</v>
      </c>
      <c r="C1558" s="69">
        <v>0</v>
      </c>
      <c r="D1558" s="78"/>
      <c r="E1558" s="69"/>
      <c r="F1558" s="71"/>
      <c r="G1558" s="69">
        <f t="shared" si="47"/>
        <v>0</v>
      </c>
      <c r="I1558" s="67">
        <v>0</v>
      </c>
      <c r="J1558" s="68">
        <f t="shared" si="46"/>
        <v>0</v>
      </c>
      <c r="K1558" s="56"/>
      <c r="L1558" s="64" t="s">
        <v>455</v>
      </c>
    </row>
    <row r="1559" spans="1:12" s="72" customFormat="1" hidden="1" outlineLevel="2">
      <c r="A1559" s="81">
        <v>1201501036</v>
      </c>
      <c r="B1559" s="82" t="s">
        <v>1575</v>
      </c>
      <c r="C1559" s="69">
        <v>0</v>
      </c>
      <c r="D1559" s="78"/>
      <c r="E1559" s="69"/>
      <c r="F1559" s="71"/>
      <c r="G1559" s="69">
        <f t="shared" si="47"/>
        <v>0</v>
      </c>
      <c r="I1559" s="67">
        <v>0</v>
      </c>
      <c r="J1559" s="68">
        <f t="shared" ref="J1559:J1622" si="48">I1559-G1559</f>
        <v>0</v>
      </c>
      <c r="K1559" s="56"/>
      <c r="L1559" s="64" t="s">
        <v>455</v>
      </c>
    </row>
    <row r="1560" spans="1:12" s="72" customFormat="1" hidden="1" outlineLevel="2">
      <c r="A1560" s="81">
        <v>1201501037</v>
      </c>
      <c r="B1560" s="82" t="s">
        <v>1576</v>
      </c>
      <c r="C1560" s="69">
        <v>0</v>
      </c>
      <c r="D1560" s="78"/>
      <c r="E1560" s="69"/>
      <c r="F1560" s="71"/>
      <c r="G1560" s="69">
        <f t="shared" si="47"/>
        <v>0</v>
      </c>
      <c r="I1560" s="67">
        <v>0</v>
      </c>
      <c r="J1560" s="68">
        <f t="shared" si="48"/>
        <v>0</v>
      </c>
      <c r="K1560" s="56"/>
      <c r="L1560" s="64" t="s">
        <v>455</v>
      </c>
    </row>
    <row r="1561" spans="1:12" s="72" customFormat="1" hidden="1" outlineLevel="2">
      <c r="A1561" s="81">
        <v>1201501038</v>
      </c>
      <c r="B1561" s="82" t="s">
        <v>1577</v>
      </c>
      <c r="C1561" s="69">
        <v>0</v>
      </c>
      <c r="D1561" s="78"/>
      <c r="E1561" s="69"/>
      <c r="F1561" s="71"/>
      <c r="G1561" s="69">
        <f t="shared" si="47"/>
        <v>0</v>
      </c>
      <c r="I1561" s="67">
        <v>0</v>
      </c>
      <c r="J1561" s="68">
        <f t="shared" si="48"/>
        <v>0</v>
      </c>
      <c r="K1561" s="56"/>
      <c r="L1561" s="64" t="s">
        <v>455</v>
      </c>
    </row>
    <row r="1562" spans="1:12" s="72" customFormat="1" hidden="1" outlineLevel="2">
      <c r="A1562" s="81">
        <v>1201501039</v>
      </c>
      <c r="B1562" s="82" t="s">
        <v>1578</v>
      </c>
      <c r="C1562" s="69">
        <v>0</v>
      </c>
      <c r="D1562" s="78"/>
      <c r="E1562" s="69"/>
      <c r="F1562" s="71"/>
      <c r="G1562" s="69">
        <f t="shared" si="47"/>
        <v>0</v>
      </c>
      <c r="I1562" s="67">
        <v>0</v>
      </c>
      <c r="J1562" s="68">
        <f t="shared" si="48"/>
        <v>0</v>
      </c>
      <c r="K1562" s="56"/>
      <c r="L1562" s="64" t="s">
        <v>455</v>
      </c>
    </row>
    <row r="1563" spans="1:12" s="72" customFormat="1" hidden="1" outlineLevel="2">
      <c r="A1563" s="81">
        <v>1201501040</v>
      </c>
      <c r="B1563" s="82" t="s">
        <v>1571</v>
      </c>
      <c r="C1563" s="69">
        <v>0</v>
      </c>
      <c r="D1563" s="78"/>
      <c r="E1563" s="69"/>
      <c r="F1563" s="71"/>
      <c r="G1563" s="69">
        <f t="shared" si="47"/>
        <v>0</v>
      </c>
      <c r="I1563" s="67">
        <v>0</v>
      </c>
      <c r="J1563" s="68">
        <f t="shared" si="48"/>
        <v>0</v>
      </c>
      <c r="K1563" s="56"/>
      <c r="L1563" s="64" t="s">
        <v>455</v>
      </c>
    </row>
    <row r="1564" spans="1:12" s="72" customFormat="1" hidden="1" outlineLevel="2">
      <c r="A1564" s="81">
        <v>1201501041</v>
      </c>
      <c r="B1564" s="82" t="s">
        <v>1572</v>
      </c>
      <c r="C1564" s="69">
        <v>0</v>
      </c>
      <c r="D1564" s="78"/>
      <c r="E1564" s="69"/>
      <c r="F1564" s="71"/>
      <c r="G1564" s="69">
        <f t="shared" si="47"/>
        <v>0</v>
      </c>
      <c r="I1564" s="67">
        <v>0</v>
      </c>
      <c r="J1564" s="68">
        <f t="shared" si="48"/>
        <v>0</v>
      </c>
      <c r="K1564" s="56"/>
      <c r="L1564" s="64" t="s">
        <v>455</v>
      </c>
    </row>
    <row r="1565" spans="1:12" s="72" customFormat="1" hidden="1" outlineLevel="2">
      <c r="A1565" s="81">
        <v>1201501042</v>
      </c>
      <c r="B1565" s="82" t="s">
        <v>1573</v>
      </c>
      <c r="C1565" s="69">
        <v>0</v>
      </c>
      <c r="D1565" s="78"/>
      <c r="E1565" s="69"/>
      <c r="F1565" s="71"/>
      <c r="G1565" s="69">
        <f t="shared" si="47"/>
        <v>0</v>
      </c>
      <c r="I1565" s="67">
        <v>0</v>
      </c>
      <c r="J1565" s="68">
        <f t="shared" si="48"/>
        <v>0</v>
      </c>
      <c r="K1565" s="56"/>
      <c r="L1565" s="64" t="s">
        <v>455</v>
      </c>
    </row>
    <row r="1566" spans="1:12" s="72" customFormat="1" hidden="1" outlineLevel="2">
      <c r="A1566" s="81">
        <v>1201501043</v>
      </c>
      <c r="B1566" s="82" t="s">
        <v>1574</v>
      </c>
      <c r="C1566" s="69">
        <v>0</v>
      </c>
      <c r="D1566" s="78"/>
      <c r="E1566" s="69"/>
      <c r="F1566" s="71"/>
      <c r="G1566" s="69">
        <f t="shared" si="47"/>
        <v>0</v>
      </c>
      <c r="I1566" s="67">
        <v>0</v>
      </c>
      <c r="J1566" s="68">
        <f t="shared" si="48"/>
        <v>0</v>
      </c>
      <c r="K1566" s="56"/>
      <c r="L1566" s="64" t="s">
        <v>455</v>
      </c>
    </row>
    <row r="1567" spans="1:12" s="72" customFormat="1" hidden="1" outlineLevel="2">
      <c r="A1567" s="81">
        <v>1201501046</v>
      </c>
      <c r="B1567" s="82" t="s">
        <v>1575</v>
      </c>
      <c r="C1567" s="69">
        <v>0</v>
      </c>
      <c r="D1567" s="78"/>
      <c r="E1567" s="69"/>
      <c r="F1567" s="71"/>
      <c r="G1567" s="69">
        <f t="shared" si="47"/>
        <v>0</v>
      </c>
      <c r="I1567" s="67">
        <v>0</v>
      </c>
      <c r="J1567" s="68">
        <f t="shared" si="48"/>
        <v>0</v>
      </c>
      <c r="K1567" s="56"/>
      <c r="L1567" s="64" t="s">
        <v>455</v>
      </c>
    </row>
    <row r="1568" spans="1:12" s="72" customFormat="1" hidden="1" outlineLevel="2">
      <c r="A1568" s="81">
        <v>1201501047</v>
      </c>
      <c r="B1568" s="82" t="s">
        <v>1576</v>
      </c>
      <c r="C1568" s="69">
        <v>0</v>
      </c>
      <c r="D1568" s="78"/>
      <c r="E1568" s="69"/>
      <c r="F1568" s="71"/>
      <c r="G1568" s="69">
        <f t="shared" si="47"/>
        <v>0</v>
      </c>
      <c r="I1568" s="67">
        <v>0</v>
      </c>
      <c r="J1568" s="68">
        <f t="shared" si="48"/>
        <v>0</v>
      </c>
      <c r="K1568" s="56"/>
      <c r="L1568" s="64" t="s">
        <v>455</v>
      </c>
    </row>
    <row r="1569" spans="1:12" s="72" customFormat="1" hidden="1" outlineLevel="2">
      <c r="A1569" s="81">
        <v>1201501049</v>
      </c>
      <c r="B1569" s="82" t="s">
        <v>1578</v>
      </c>
      <c r="C1569" s="69">
        <v>0</v>
      </c>
      <c r="D1569" s="78"/>
      <c r="E1569" s="69"/>
      <c r="F1569" s="71"/>
      <c r="G1569" s="69">
        <f t="shared" si="47"/>
        <v>0</v>
      </c>
      <c r="I1569" s="67">
        <v>0</v>
      </c>
      <c r="J1569" s="68">
        <f t="shared" si="48"/>
        <v>0</v>
      </c>
      <c r="K1569" s="56"/>
      <c r="L1569" s="64" t="s">
        <v>455</v>
      </c>
    </row>
    <row r="1570" spans="1:12" s="72" customFormat="1" hidden="1" outlineLevel="2">
      <c r="A1570" s="81">
        <v>1201501910</v>
      </c>
      <c r="B1570" s="82" t="s">
        <v>1579</v>
      </c>
      <c r="C1570" s="69">
        <v>0</v>
      </c>
      <c r="D1570" s="78"/>
      <c r="E1570" s="69"/>
      <c r="F1570" s="71"/>
      <c r="G1570" s="69">
        <f t="shared" si="47"/>
        <v>0</v>
      </c>
      <c r="I1570" s="67">
        <v>0</v>
      </c>
      <c r="J1570" s="68">
        <f t="shared" si="48"/>
        <v>0</v>
      </c>
      <c r="K1570" s="56"/>
      <c r="L1570" s="64" t="s">
        <v>5619</v>
      </c>
    </row>
    <row r="1571" spans="1:12" s="72" customFormat="1" hidden="1" outlineLevel="2">
      <c r="A1571" s="81">
        <v>1201501913</v>
      </c>
      <c r="B1571" s="82" t="s">
        <v>1580</v>
      </c>
      <c r="C1571" s="69">
        <v>0</v>
      </c>
      <c r="D1571" s="78"/>
      <c r="E1571" s="69"/>
      <c r="F1571" s="71"/>
      <c r="G1571" s="69">
        <f t="shared" si="47"/>
        <v>0</v>
      </c>
      <c r="I1571" s="67">
        <v>0</v>
      </c>
      <c r="J1571" s="68">
        <f t="shared" si="48"/>
        <v>0</v>
      </c>
      <c r="K1571" s="56"/>
      <c r="L1571" s="64" t="s">
        <v>5619</v>
      </c>
    </row>
    <row r="1572" spans="1:12" s="72" customFormat="1" hidden="1" outlineLevel="2">
      <c r="A1572" s="81">
        <v>1201501920</v>
      </c>
      <c r="B1572" s="82" t="s">
        <v>1579</v>
      </c>
      <c r="C1572" s="69">
        <v>0</v>
      </c>
      <c r="D1572" s="78"/>
      <c r="E1572" s="69"/>
      <c r="F1572" s="71"/>
      <c r="G1572" s="69">
        <f t="shared" ref="G1572:G1635" si="49">C1572+E1572</f>
        <v>0</v>
      </c>
      <c r="I1572" s="67">
        <v>0</v>
      </c>
      <c r="J1572" s="68">
        <f t="shared" si="48"/>
        <v>0</v>
      </c>
      <c r="K1572" s="56"/>
      <c r="L1572" s="64" t="s">
        <v>5619</v>
      </c>
    </row>
    <row r="1573" spans="1:12" s="72" customFormat="1" hidden="1" outlineLevel="2">
      <c r="A1573" s="81">
        <v>1201501923</v>
      </c>
      <c r="B1573" s="82" t="s">
        <v>1580</v>
      </c>
      <c r="C1573" s="69">
        <v>0</v>
      </c>
      <c r="D1573" s="78"/>
      <c r="E1573" s="69"/>
      <c r="F1573" s="71"/>
      <c r="G1573" s="69">
        <f t="shared" si="49"/>
        <v>0</v>
      </c>
      <c r="I1573" s="67">
        <v>0</v>
      </c>
      <c r="J1573" s="68">
        <f t="shared" si="48"/>
        <v>0</v>
      </c>
      <c r="K1573" s="56"/>
      <c r="L1573" s="64" t="s">
        <v>5619</v>
      </c>
    </row>
    <row r="1574" spans="1:12" s="72" customFormat="1" hidden="1" outlineLevel="2">
      <c r="A1574" s="81">
        <v>1201502010</v>
      </c>
      <c r="B1574" s="82" t="s">
        <v>1581</v>
      </c>
      <c r="C1574" s="69">
        <v>0</v>
      </c>
      <c r="D1574" s="78"/>
      <c r="E1574" s="69"/>
      <c r="F1574" s="71"/>
      <c r="G1574" s="69">
        <f t="shared" si="49"/>
        <v>0</v>
      </c>
      <c r="I1574" s="67">
        <v>0</v>
      </c>
      <c r="J1574" s="68">
        <f t="shared" si="48"/>
        <v>0</v>
      </c>
      <c r="K1574" s="56"/>
      <c r="L1574" s="64" t="s">
        <v>455</v>
      </c>
    </row>
    <row r="1575" spans="1:12" s="72" customFormat="1" hidden="1" outlineLevel="2">
      <c r="A1575" s="81">
        <v>1201502011</v>
      </c>
      <c r="B1575" s="82" t="s">
        <v>1582</v>
      </c>
      <c r="C1575" s="69">
        <v>0</v>
      </c>
      <c r="D1575" s="78"/>
      <c r="E1575" s="69"/>
      <c r="F1575" s="71"/>
      <c r="G1575" s="69">
        <f t="shared" si="49"/>
        <v>0</v>
      </c>
      <c r="I1575" s="67">
        <v>0</v>
      </c>
      <c r="J1575" s="68">
        <f t="shared" si="48"/>
        <v>0</v>
      </c>
      <c r="K1575" s="56"/>
      <c r="L1575" s="64" t="s">
        <v>455</v>
      </c>
    </row>
    <row r="1576" spans="1:12" s="72" customFormat="1" hidden="1" outlineLevel="2">
      <c r="A1576" s="81">
        <v>1201502012</v>
      </c>
      <c r="B1576" s="82" t="s">
        <v>1583</v>
      </c>
      <c r="C1576" s="69">
        <v>0</v>
      </c>
      <c r="D1576" s="78"/>
      <c r="E1576" s="69"/>
      <c r="F1576" s="71"/>
      <c r="G1576" s="69">
        <f t="shared" si="49"/>
        <v>0</v>
      </c>
      <c r="I1576" s="67">
        <v>0</v>
      </c>
      <c r="J1576" s="68">
        <f t="shared" si="48"/>
        <v>0</v>
      </c>
      <c r="K1576" s="56"/>
      <c r="L1576" s="64" t="s">
        <v>455</v>
      </c>
    </row>
    <row r="1577" spans="1:12" s="72" customFormat="1" hidden="1" outlineLevel="2">
      <c r="A1577" s="81">
        <v>1201502013</v>
      </c>
      <c r="B1577" s="82" t="s">
        <v>1584</v>
      </c>
      <c r="C1577" s="69">
        <v>0</v>
      </c>
      <c r="D1577" s="78"/>
      <c r="E1577" s="69"/>
      <c r="F1577" s="71"/>
      <c r="G1577" s="69">
        <f t="shared" si="49"/>
        <v>0</v>
      </c>
      <c r="I1577" s="67">
        <v>0</v>
      </c>
      <c r="J1577" s="68">
        <f t="shared" si="48"/>
        <v>0</v>
      </c>
      <c r="K1577" s="56"/>
      <c r="L1577" s="64" t="s">
        <v>455</v>
      </c>
    </row>
    <row r="1578" spans="1:12" s="72" customFormat="1" hidden="1" outlineLevel="2">
      <c r="A1578" s="81">
        <v>1201502016</v>
      </c>
      <c r="B1578" s="82" t="s">
        <v>1585</v>
      </c>
      <c r="C1578" s="69">
        <v>0</v>
      </c>
      <c r="D1578" s="78"/>
      <c r="E1578" s="69"/>
      <c r="F1578" s="71"/>
      <c r="G1578" s="69">
        <f t="shared" si="49"/>
        <v>0</v>
      </c>
      <c r="I1578" s="67">
        <v>0</v>
      </c>
      <c r="J1578" s="68">
        <f t="shared" si="48"/>
        <v>0</v>
      </c>
      <c r="K1578" s="56"/>
      <c r="L1578" s="64" t="s">
        <v>455</v>
      </c>
    </row>
    <row r="1579" spans="1:12" s="72" customFormat="1" hidden="1" outlineLevel="2">
      <c r="A1579" s="81">
        <v>1201502017</v>
      </c>
      <c r="B1579" s="82" t="s">
        <v>1586</v>
      </c>
      <c r="C1579" s="69">
        <v>0</v>
      </c>
      <c r="D1579" s="78"/>
      <c r="E1579" s="69"/>
      <c r="F1579" s="71"/>
      <c r="G1579" s="69">
        <f t="shared" si="49"/>
        <v>0</v>
      </c>
      <c r="I1579" s="67">
        <v>0</v>
      </c>
      <c r="J1579" s="68">
        <f t="shared" si="48"/>
        <v>0</v>
      </c>
      <c r="K1579" s="56"/>
      <c r="L1579" s="64" t="s">
        <v>455</v>
      </c>
    </row>
    <row r="1580" spans="1:12" s="72" customFormat="1" hidden="1" outlineLevel="2">
      <c r="A1580" s="81">
        <v>1201502019</v>
      </c>
      <c r="B1580" s="82" t="s">
        <v>1587</v>
      </c>
      <c r="C1580" s="69">
        <v>0</v>
      </c>
      <c r="D1580" s="78"/>
      <c r="E1580" s="69"/>
      <c r="F1580" s="71"/>
      <c r="G1580" s="69">
        <f t="shared" si="49"/>
        <v>0</v>
      </c>
      <c r="I1580" s="67">
        <v>0</v>
      </c>
      <c r="J1580" s="68">
        <f t="shared" si="48"/>
        <v>0</v>
      </c>
      <c r="K1580" s="56"/>
      <c r="L1580" s="64" t="s">
        <v>455</v>
      </c>
    </row>
    <row r="1581" spans="1:12" s="72" customFormat="1" hidden="1" outlineLevel="2">
      <c r="A1581" s="81">
        <v>1201502020</v>
      </c>
      <c r="B1581" s="82" t="s">
        <v>1581</v>
      </c>
      <c r="C1581" s="69">
        <v>0</v>
      </c>
      <c r="D1581" s="78"/>
      <c r="E1581" s="69"/>
      <c r="F1581" s="71"/>
      <c r="G1581" s="69">
        <f t="shared" si="49"/>
        <v>0</v>
      </c>
      <c r="I1581" s="67">
        <v>0</v>
      </c>
      <c r="J1581" s="68">
        <f t="shared" si="48"/>
        <v>0</v>
      </c>
      <c r="K1581" s="56"/>
      <c r="L1581" s="64" t="s">
        <v>455</v>
      </c>
    </row>
    <row r="1582" spans="1:12" s="72" customFormat="1" hidden="1" outlineLevel="2">
      <c r="A1582" s="81">
        <v>1201502021</v>
      </c>
      <c r="B1582" s="82" t="s">
        <v>1582</v>
      </c>
      <c r="C1582" s="69">
        <v>0</v>
      </c>
      <c r="D1582" s="78"/>
      <c r="E1582" s="69"/>
      <c r="F1582" s="71"/>
      <c r="G1582" s="69">
        <f t="shared" si="49"/>
        <v>0</v>
      </c>
      <c r="I1582" s="67">
        <v>0</v>
      </c>
      <c r="J1582" s="68">
        <f t="shared" si="48"/>
        <v>0</v>
      </c>
      <c r="K1582" s="56"/>
      <c r="L1582" s="64" t="s">
        <v>455</v>
      </c>
    </row>
    <row r="1583" spans="1:12" s="72" customFormat="1" hidden="1" outlineLevel="2">
      <c r="A1583" s="81">
        <v>1201502022</v>
      </c>
      <c r="B1583" s="82" t="s">
        <v>1583</v>
      </c>
      <c r="C1583" s="69">
        <v>0</v>
      </c>
      <c r="D1583" s="78"/>
      <c r="E1583" s="69"/>
      <c r="F1583" s="71"/>
      <c r="G1583" s="69">
        <f t="shared" si="49"/>
        <v>0</v>
      </c>
      <c r="I1583" s="67">
        <v>0</v>
      </c>
      <c r="J1583" s="68">
        <f t="shared" si="48"/>
        <v>0</v>
      </c>
      <c r="K1583" s="56"/>
      <c r="L1583" s="64" t="s">
        <v>455</v>
      </c>
    </row>
    <row r="1584" spans="1:12" s="72" customFormat="1" hidden="1" outlineLevel="2">
      <c r="A1584" s="81">
        <v>1201502023</v>
      </c>
      <c r="B1584" s="82" t="s">
        <v>1584</v>
      </c>
      <c r="C1584" s="69">
        <v>0</v>
      </c>
      <c r="D1584" s="78"/>
      <c r="E1584" s="69"/>
      <c r="F1584" s="71"/>
      <c r="G1584" s="69">
        <f t="shared" si="49"/>
        <v>0</v>
      </c>
      <c r="I1584" s="67">
        <v>0</v>
      </c>
      <c r="J1584" s="68">
        <f t="shared" si="48"/>
        <v>0</v>
      </c>
      <c r="K1584" s="56"/>
      <c r="L1584" s="64" t="s">
        <v>455</v>
      </c>
    </row>
    <row r="1585" spans="1:12" s="72" customFormat="1" hidden="1" outlineLevel="2">
      <c r="A1585" s="81">
        <v>1201502026</v>
      </c>
      <c r="B1585" s="82" t="s">
        <v>1585</v>
      </c>
      <c r="C1585" s="69">
        <v>0</v>
      </c>
      <c r="D1585" s="78"/>
      <c r="E1585" s="69"/>
      <c r="F1585" s="71"/>
      <c r="G1585" s="69">
        <f t="shared" si="49"/>
        <v>0</v>
      </c>
      <c r="I1585" s="67">
        <v>0</v>
      </c>
      <c r="J1585" s="68">
        <f t="shared" si="48"/>
        <v>0</v>
      </c>
      <c r="K1585" s="56"/>
      <c r="L1585" s="64" t="s">
        <v>455</v>
      </c>
    </row>
    <row r="1586" spans="1:12" s="72" customFormat="1" hidden="1" outlineLevel="2">
      <c r="A1586" s="81">
        <v>1201502027</v>
      </c>
      <c r="B1586" s="82" t="s">
        <v>1586</v>
      </c>
      <c r="C1586" s="69">
        <v>0</v>
      </c>
      <c r="D1586" s="78"/>
      <c r="E1586" s="69"/>
      <c r="F1586" s="71"/>
      <c r="G1586" s="69">
        <f t="shared" si="49"/>
        <v>0</v>
      </c>
      <c r="I1586" s="67">
        <v>0</v>
      </c>
      <c r="J1586" s="68">
        <f t="shared" si="48"/>
        <v>0</v>
      </c>
      <c r="K1586" s="56"/>
      <c r="L1586" s="64" t="s">
        <v>455</v>
      </c>
    </row>
    <row r="1587" spans="1:12" s="72" customFormat="1" hidden="1" outlineLevel="2">
      <c r="A1587" s="81">
        <v>1201502029</v>
      </c>
      <c r="B1587" s="82" t="s">
        <v>1587</v>
      </c>
      <c r="C1587" s="69">
        <v>0</v>
      </c>
      <c r="D1587" s="78"/>
      <c r="E1587" s="69"/>
      <c r="F1587" s="71"/>
      <c r="G1587" s="69">
        <f t="shared" si="49"/>
        <v>0</v>
      </c>
      <c r="I1587" s="67">
        <v>0</v>
      </c>
      <c r="J1587" s="68">
        <f t="shared" si="48"/>
        <v>0</v>
      </c>
      <c r="K1587" s="56"/>
      <c r="L1587" s="64" t="s">
        <v>455</v>
      </c>
    </row>
    <row r="1588" spans="1:12" s="72" customFormat="1" hidden="1" outlineLevel="2">
      <c r="A1588" s="81">
        <v>1201502030</v>
      </c>
      <c r="B1588" s="82" t="s">
        <v>1581</v>
      </c>
      <c r="C1588" s="69">
        <v>0</v>
      </c>
      <c r="D1588" s="78"/>
      <c r="E1588" s="69"/>
      <c r="F1588" s="71"/>
      <c r="G1588" s="69">
        <f t="shared" si="49"/>
        <v>0</v>
      </c>
      <c r="I1588" s="67">
        <v>0</v>
      </c>
      <c r="J1588" s="68">
        <f t="shared" si="48"/>
        <v>0</v>
      </c>
      <c r="K1588" s="56"/>
      <c r="L1588" s="64" t="s">
        <v>455</v>
      </c>
    </row>
    <row r="1589" spans="1:12" s="72" customFormat="1" hidden="1" outlineLevel="2">
      <c r="A1589" s="81">
        <v>1201502031</v>
      </c>
      <c r="B1589" s="82" t="s">
        <v>1582</v>
      </c>
      <c r="C1589" s="69">
        <v>0</v>
      </c>
      <c r="D1589" s="78"/>
      <c r="E1589" s="69"/>
      <c r="F1589" s="71"/>
      <c r="G1589" s="69">
        <f t="shared" si="49"/>
        <v>0</v>
      </c>
      <c r="I1589" s="67">
        <v>0</v>
      </c>
      <c r="J1589" s="68">
        <f t="shared" si="48"/>
        <v>0</v>
      </c>
      <c r="K1589" s="56"/>
      <c r="L1589" s="64" t="s">
        <v>455</v>
      </c>
    </row>
    <row r="1590" spans="1:12" s="72" customFormat="1" hidden="1" outlineLevel="2">
      <c r="A1590" s="81">
        <v>1201502032</v>
      </c>
      <c r="B1590" s="82" t="s">
        <v>1583</v>
      </c>
      <c r="C1590" s="69">
        <v>0</v>
      </c>
      <c r="D1590" s="78"/>
      <c r="E1590" s="69"/>
      <c r="F1590" s="71"/>
      <c r="G1590" s="69">
        <f t="shared" si="49"/>
        <v>0</v>
      </c>
      <c r="I1590" s="67">
        <v>0</v>
      </c>
      <c r="J1590" s="68">
        <f t="shared" si="48"/>
        <v>0</v>
      </c>
      <c r="K1590" s="56"/>
      <c r="L1590" s="64" t="s">
        <v>455</v>
      </c>
    </row>
    <row r="1591" spans="1:12" s="72" customFormat="1" hidden="1" outlineLevel="2">
      <c r="A1591" s="81">
        <v>1201502033</v>
      </c>
      <c r="B1591" s="82" t="s">
        <v>1584</v>
      </c>
      <c r="C1591" s="69">
        <v>0</v>
      </c>
      <c r="D1591" s="78"/>
      <c r="E1591" s="69"/>
      <c r="F1591" s="71"/>
      <c r="G1591" s="69">
        <f t="shared" si="49"/>
        <v>0</v>
      </c>
      <c r="I1591" s="67">
        <v>0</v>
      </c>
      <c r="J1591" s="68">
        <f t="shared" si="48"/>
        <v>0</v>
      </c>
      <c r="K1591" s="56"/>
      <c r="L1591" s="64" t="s">
        <v>455</v>
      </c>
    </row>
    <row r="1592" spans="1:12" s="72" customFormat="1" hidden="1" outlineLevel="2">
      <c r="A1592" s="81">
        <v>1201502036</v>
      </c>
      <c r="B1592" s="82" t="s">
        <v>1585</v>
      </c>
      <c r="C1592" s="69">
        <v>0</v>
      </c>
      <c r="D1592" s="78"/>
      <c r="E1592" s="69"/>
      <c r="F1592" s="71"/>
      <c r="G1592" s="69">
        <f t="shared" si="49"/>
        <v>0</v>
      </c>
      <c r="I1592" s="67">
        <v>0</v>
      </c>
      <c r="J1592" s="68">
        <f t="shared" si="48"/>
        <v>0</v>
      </c>
      <c r="K1592" s="56"/>
      <c r="L1592" s="64" t="s">
        <v>455</v>
      </c>
    </row>
    <row r="1593" spans="1:12" s="72" customFormat="1" hidden="1" outlineLevel="2">
      <c r="A1593" s="81">
        <v>1201502037</v>
      </c>
      <c r="B1593" s="82" t="s">
        <v>1586</v>
      </c>
      <c r="C1593" s="69">
        <v>0</v>
      </c>
      <c r="D1593" s="78"/>
      <c r="E1593" s="69"/>
      <c r="F1593" s="71"/>
      <c r="G1593" s="69">
        <f t="shared" si="49"/>
        <v>0</v>
      </c>
      <c r="I1593" s="67">
        <v>0</v>
      </c>
      <c r="J1593" s="68">
        <f t="shared" si="48"/>
        <v>0</v>
      </c>
      <c r="K1593" s="56"/>
      <c r="L1593" s="64" t="s">
        <v>455</v>
      </c>
    </row>
    <row r="1594" spans="1:12" s="72" customFormat="1" hidden="1" outlineLevel="2">
      <c r="A1594" s="81">
        <v>1201502039</v>
      </c>
      <c r="B1594" s="82" t="s">
        <v>1587</v>
      </c>
      <c r="C1594" s="69">
        <v>0</v>
      </c>
      <c r="D1594" s="78"/>
      <c r="E1594" s="69"/>
      <c r="F1594" s="71"/>
      <c r="G1594" s="69">
        <f t="shared" si="49"/>
        <v>0</v>
      </c>
      <c r="I1594" s="67">
        <v>0</v>
      </c>
      <c r="J1594" s="68">
        <f t="shared" si="48"/>
        <v>0</v>
      </c>
      <c r="K1594" s="56"/>
      <c r="L1594" s="64" t="s">
        <v>455</v>
      </c>
    </row>
    <row r="1595" spans="1:12" s="72" customFormat="1" hidden="1" outlineLevel="2">
      <c r="A1595" s="81">
        <v>1201502040</v>
      </c>
      <c r="B1595" s="82" t="s">
        <v>1581</v>
      </c>
      <c r="C1595" s="69">
        <v>0</v>
      </c>
      <c r="D1595" s="78"/>
      <c r="E1595" s="69"/>
      <c r="F1595" s="71"/>
      <c r="G1595" s="69">
        <f t="shared" si="49"/>
        <v>0</v>
      </c>
      <c r="I1595" s="67">
        <v>0</v>
      </c>
      <c r="J1595" s="68">
        <f t="shared" si="48"/>
        <v>0</v>
      </c>
      <c r="K1595" s="56"/>
      <c r="L1595" s="64" t="s">
        <v>455</v>
      </c>
    </row>
    <row r="1596" spans="1:12" s="72" customFormat="1" hidden="1" outlineLevel="2">
      <c r="A1596" s="81">
        <v>1201502041</v>
      </c>
      <c r="B1596" s="82" t="s">
        <v>1582</v>
      </c>
      <c r="C1596" s="69">
        <v>0</v>
      </c>
      <c r="D1596" s="78"/>
      <c r="E1596" s="69"/>
      <c r="F1596" s="71"/>
      <c r="G1596" s="69">
        <f t="shared" si="49"/>
        <v>0</v>
      </c>
      <c r="I1596" s="67">
        <v>0</v>
      </c>
      <c r="J1596" s="68">
        <f t="shared" si="48"/>
        <v>0</v>
      </c>
      <c r="K1596" s="56"/>
      <c r="L1596" s="64" t="s">
        <v>455</v>
      </c>
    </row>
    <row r="1597" spans="1:12" s="72" customFormat="1" hidden="1" outlineLevel="2">
      <c r="A1597" s="81">
        <v>1201502042</v>
      </c>
      <c r="B1597" s="82" t="s">
        <v>1583</v>
      </c>
      <c r="C1597" s="69">
        <v>0</v>
      </c>
      <c r="D1597" s="78"/>
      <c r="E1597" s="69"/>
      <c r="F1597" s="71"/>
      <c r="G1597" s="69">
        <f t="shared" si="49"/>
        <v>0</v>
      </c>
      <c r="I1597" s="67">
        <v>0</v>
      </c>
      <c r="J1597" s="68">
        <f t="shared" si="48"/>
        <v>0</v>
      </c>
      <c r="K1597" s="56"/>
      <c r="L1597" s="64" t="s">
        <v>455</v>
      </c>
    </row>
    <row r="1598" spans="1:12" s="72" customFormat="1" hidden="1" outlineLevel="2">
      <c r="A1598" s="81">
        <v>1201502043</v>
      </c>
      <c r="B1598" s="82" t="s">
        <v>1584</v>
      </c>
      <c r="C1598" s="69">
        <v>0</v>
      </c>
      <c r="D1598" s="78"/>
      <c r="E1598" s="69"/>
      <c r="F1598" s="71"/>
      <c r="G1598" s="69">
        <f t="shared" si="49"/>
        <v>0</v>
      </c>
      <c r="I1598" s="67">
        <v>0</v>
      </c>
      <c r="J1598" s="68">
        <f t="shared" si="48"/>
        <v>0</v>
      </c>
      <c r="K1598" s="56"/>
      <c r="L1598" s="64" t="s">
        <v>455</v>
      </c>
    </row>
    <row r="1599" spans="1:12" s="72" customFormat="1" hidden="1" outlineLevel="2">
      <c r="A1599" s="81">
        <v>1201502046</v>
      </c>
      <c r="B1599" s="82" t="s">
        <v>1585</v>
      </c>
      <c r="C1599" s="69">
        <v>0</v>
      </c>
      <c r="D1599" s="78"/>
      <c r="E1599" s="69"/>
      <c r="F1599" s="71"/>
      <c r="G1599" s="69">
        <f t="shared" si="49"/>
        <v>0</v>
      </c>
      <c r="I1599" s="67">
        <v>0</v>
      </c>
      <c r="J1599" s="68">
        <f t="shared" si="48"/>
        <v>0</v>
      </c>
      <c r="K1599" s="56"/>
      <c r="L1599" s="64" t="s">
        <v>455</v>
      </c>
    </row>
    <row r="1600" spans="1:12" s="72" customFormat="1" hidden="1" outlineLevel="2">
      <c r="A1600" s="81">
        <v>1201502047</v>
      </c>
      <c r="B1600" s="82" t="s">
        <v>1586</v>
      </c>
      <c r="C1600" s="69">
        <v>0</v>
      </c>
      <c r="D1600" s="78"/>
      <c r="E1600" s="69"/>
      <c r="F1600" s="71"/>
      <c r="G1600" s="69">
        <f t="shared" si="49"/>
        <v>0</v>
      </c>
      <c r="I1600" s="67">
        <v>0</v>
      </c>
      <c r="J1600" s="68">
        <f t="shared" si="48"/>
        <v>0</v>
      </c>
      <c r="K1600" s="56"/>
      <c r="L1600" s="64" t="s">
        <v>455</v>
      </c>
    </row>
    <row r="1601" spans="1:12" s="72" customFormat="1" hidden="1" outlineLevel="2">
      <c r="A1601" s="81">
        <v>1201502049</v>
      </c>
      <c r="B1601" s="82" t="s">
        <v>1587</v>
      </c>
      <c r="C1601" s="69">
        <v>0</v>
      </c>
      <c r="D1601" s="78"/>
      <c r="E1601" s="69"/>
      <c r="F1601" s="71"/>
      <c r="G1601" s="69">
        <f t="shared" si="49"/>
        <v>0</v>
      </c>
      <c r="I1601" s="67">
        <v>0</v>
      </c>
      <c r="J1601" s="68">
        <f t="shared" si="48"/>
        <v>0</v>
      </c>
      <c r="K1601" s="56"/>
      <c r="L1601" s="64" t="s">
        <v>455</v>
      </c>
    </row>
    <row r="1602" spans="1:12" s="72" customFormat="1" hidden="1" outlineLevel="2">
      <c r="A1602" s="81">
        <v>1201502910</v>
      </c>
      <c r="B1602" s="82" t="s">
        <v>1588</v>
      </c>
      <c r="C1602" s="69">
        <v>0</v>
      </c>
      <c r="D1602" s="78"/>
      <c r="E1602" s="69"/>
      <c r="F1602" s="71"/>
      <c r="G1602" s="69">
        <f t="shared" si="49"/>
        <v>0</v>
      </c>
      <c r="I1602" s="67">
        <v>0</v>
      </c>
      <c r="J1602" s="68">
        <f t="shared" si="48"/>
        <v>0</v>
      </c>
      <c r="K1602" s="56"/>
      <c r="L1602" s="64" t="s">
        <v>5619</v>
      </c>
    </row>
    <row r="1603" spans="1:12" s="72" customFormat="1" hidden="1" outlineLevel="2">
      <c r="A1603" s="81">
        <v>1201502911</v>
      </c>
      <c r="B1603" s="82" t="s">
        <v>1589</v>
      </c>
      <c r="C1603" s="69">
        <v>0</v>
      </c>
      <c r="D1603" s="78"/>
      <c r="E1603" s="69"/>
      <c r="F1603" s="71"/>
      <c r="G1603" s="69">
        <f t="shared" si="49"/>
        <v>0</v>
      </c>
      <c r="I1603" s="67">
        <v>0</v>
      </c>
      <c r="J1603" s="68">
        <f t="shared" si="48"/>
        <v>0</v>
      </c>
      <c r="K1603" s="56"/>
      <c r="L1603" s="64" t="s">
        <v>5619</v>
      </c>
    </row>
    <row r="1604" spans="1:12" s="72" customFormat="1" hidden="1" outlineLevel="2">
      <c r="A1604" s="81">
        <v>1201502913</v>
      </c>
      <c r="B1604" s="82" t="s">
        <v>1590</v>
      </c>
      <c r="C1604" s="69">
        <v>0</v>
      </c>
      <c r="D1604" s="78"/>
      <c r="E1604" s="69"/>
      <c r="F1604" s="71"/>
      <c r="G1604" s="69">
        <f t="shared" si="49"/>
        <v>0</v>
      </c>
      <c r="I1604" s="67">
        <v>0</v>
      </c>
      <c r="J1604" s="68">
        <f t="shared" si="48"/>
        <v>0</v>
      </c>
      <c r="K1604" s="56"/>
      <c r="L1604" s="64" t="s">
        <v>5619</v>
      </c>
    </row>
    <row r="1605" spans="1:12" s="72" customFormat="1" hidden="1" outlineLevel="2">
      <c r="A1605" s="81">
        <v>1201502916</v>
      </c>
      <c r="B1605" s="82" t="s">
        <v>1591</v>
      </c>
      <c r="C1605" s="69">
        <v>0</v>
      </c>
      <c r="D1605" s="78"/>
      <c r="E1605" s="69"/>
      <c r="F1605" s="71"/>
      <c r="G1605" s="69">
        <f t="shared" si="49"/>
        <v>0</v>
      </c>
      <c r="I1605" s="67">
        <v>0</v>
      </c>
      <c r="J1605" s="68">
        <f t="shared" si="48"/>
        <v>0</v>
      </c>
      <c r="K1605" s="56"/>
      <c r="L1605" s="64" t="s">
        <v>5619</v>
      </c>
    </row>
    <row r="1606" spans="1:12" s="72" customFormat="1" hidden="1" outlineLevel="2">
      <c r="A1606" s="81">
        <v>1201502919</v>
      </c>
      <c r="B1606" s="82" t="s">
        <v>1592</v>
      </c>
      <c r="C1606" s="69">
        <v>0</v>
      </c>
      <c r="D1606" s="78"/>
      <c r="E1606" s="69"/>
      <c r="F1606" s="71"/>
      <c r="G1606" s="69">
        <f t="shared" si="49"/>
        <v>0</v>
      </c>
      <c r="I1606" s="67">
        <v>0</v>
      </c>
      <c r="J1606" s="68">
        <f t="shared" si="48"/>
        <v>0</v>
      </c>
      <c r="K1606" s="56"/>
      <c r="L1606" s="64" t="s">
        <v>5619</v>
      </c>
    </row>
    <row r="1607" spans="1:12" s="72" customFormat="1" hidden="1" outlineLevel="2">
      <c r="A1607" s="81">
        <v>1201503010</v>
      </c>
      <c r="B1607" s="82" t="s">
        <v>1593</v>
      </c>
      <c r="C1607" s="69">
        <v>0</v>
      </c>
      <c r="D1607" s="78"/>
      <c r="E1607" s="69"/>
      <c r="F1607" s="71"/>
      <c r="G1607" s="69">
        <f t="shared" si="49"/>
        <v>0</v>
      </c>
      <c r="I1607" s="67">
        <v>0</v>
      </c>
      <c r="J1607" s="68">
        <f t="shared" si="48"/>
        <v>0</v>
      </c>
      <c r="K1607" s="56"/>
      <c r="L1607" s="64" t="s">
        <v>455</v>
      </c>
    </row>
    <row r="1608" spans="1:12" s="72" customFormat="1" hidden="1" outlineLevel="2">
      <c r="A1608" s="81">
        <v>1201503011</v>
      </c>
      <c r="B1608" s="82" t="s">
        <v>1594</v>
      </c>
      <c r="C1608" s="69">
        <v>0</v>
      </c>
      <c r="D1608" s="78"/>
      <c r="E1608" s="69"/>
      <c r="F1608" s="71"/>
      <c r="G1608" s="69">
        <f t="shared" si="49"/>
        <v>0</v>
      </c>
      <c r="I1608" s="67">
        <v>0</v>
      </c>
      <c r="J1608" s="68">
        <f t="shared" si="48"/>
        <v>0</v>
      </c>
      <c r="K1608" s="56"/>
      <c r="L1608" s="64" t="s">
        <v>455</v>
      </c>
    </row>
    <row r="1609" spans="1:12" s="72" customFormat="1" hidden="1" outlineLevel="2">
      <c r="A1609" s="81">
        <v>1201503012</v>
      </c>
      <c r="B1609" s="82" t="s">
        <v>1595</v>
      </c>
      <c r="C1609" s="69">
        <v>0</v>
      </c>
      <c r="D1609" s="78"/>
      <c r="E1609" s="69"/>
      <c r="F1609" s="71"/>
      <c r="G1609" s="69">
        <f t="shared" si="49"/>
        <v>0</v>
      </c>
      <c r="I1609" s="67">
        <v>0</v>
      </c>
      <c r="J1609" s="68">
        <f t="shared" si="48"/>
        <v>0</v>
      </c>
      <c r="K1609" s="56"/>
      <c r="L1609" s="64" t="s">
        <v>455</v>
      </c>
    </row>
    <row r="1610" spans="1:12" s="72" customFormat="1" hidden="1" outlineLevel="2">
      <c r="A1610" s="81">
        <v>1201503013</v>
      </c>
      <c r="B1610" s="82" t="s">
        <v>1596</v>
      </c>
      <c r="C1610" s="69">
        <v>0</v>
      </c>
      <c r="D1610" s="78"/>
      <c r="E1610" s="69"/>
      <c r="F1610" s="71"/>
      <c r="G1610" s="69">
        <f t="shared" si="49"/>
        <v>0</v>
      </c>
      <c r="I1610" s="67">
        <v>0</v>
      </c>
      <c r="J1610" s="68">
        <f t="shared" si="48"/>
        <v>0</v>
      </c>
      <c r="K1610" s="56"/>
      <c r="L1610" s="64" t="s">
        <v>455</v>
      </c>
    </row>
    <row r="1611" spans="1:12" s="72" customFormat="1" hidden="1" outlineLevel="2">
      <c r="A1611" s="81">
        <v>1201503016</v>
      </c>
      <c r="B1611" s="82" t="s">
        <v>1597</v>
      </c>
      <c r="C1611" s="69">
        <v>0</v>
      </c>
      <c r="D1611" s="78"/>
      <c r="E1611" s="69"/>
      <c r="F1611" s="71"/>
      <c r="G1611" s="69">
        <f t="shared" si="49"/>
        <v>0</v>
      </c>
      <c r="I1611" s="67">
        <v>0</v>
      </c>
      <c r="J1611" s="68">
        <f t="shared" si="48"/>
        <v>0</v>
      </c>
      <c r="K1611" s="56"/>
      <c r="L1611" s="64" t="s">
        <v>455</v>
      </c>
    </row>
    <row r="1612" spans="1:12" s="72" customFormat="1" hidden="1" outlineLevel="2">
      <c r="A1612" s="81">
        <v>1201503017</v>
      </c>
      <c r="B1612" s="82" t="s">
        <v>1598</v>
      </c>
      <c r="C1612" s="69">
        <v>0</v>
      </c>
      <c r="D1612" s="78"/>
      <c r="E1612" s="69"/>
      <c r="F1612" s="71"/>
      <c r="G1612" s="69">
        <f t="shared" si="49"/>
        <v>0</v>
      </c>
      <c r="I1612" s="67">
        <v>0</v>
      </c>
      <c r="J1612" s="68">
        <f t="shared" si="48"/>
        <v>0</v>
      </c>
      <c r="K1612" s="56"/>
      <c r="L1612" s="64" t="s">
        <v>455</v>
      </c>
    </row>
    <row r="1613" spans="1:12" s="72" customFormat="1" hidden="1" outlineLevel="2">
      <c r="A1613" s="81">
        <v>1201503019</v>
      </c>
      <c r="B1613" s="82" t="s">
        <v>1599</v>
      </c>
      <c r="C1613" s="69">
        <v>0</v>
      </c>
      <c r="D1613" s="78"/>
      <c r="E1613" s="69"/>
      <c r="F1613" s="71"/>
      <c r="G1613" s="69">
        <f t="shared" si="49"/>
        <v>0</v>
      </c>
      <c r="I1613" s="67">
        <v>0</v>
      </c>
      <c r="J1613" s="68">
        <f t="shared" si="48"/>
        <v>0</v>
      </c>
      <c r="K1613" s="56"/>
      <c r="L1613" s="64" t="s">
        <v>455</v>
      </c>
    </row>
    <row r="1614" spans="1:12" s="72" customFormat="1" hidden="1" outlineLevel="2">
      <c r="A1614" s="81">
        <v>1201503020</v>
      </c>
      <c r="B1614" s="82" t="s">
        <v>1600</v>
      </c>
      <c r="C1614" s="69">
        <v>0</v>
      </c>
      <c r="D1614" s="78"/>
      <c r="E1614" s="69"/>
      <c r="F1614" s="71"/>
      <c r="G1614" s="69">
        <f t="shared" si="49"/>
        <v>0</v>
      </c>
      <c r="I1614" s="67">
        <v>0</v>
      </c>
      <c r="J1614" s="68">
        <f t="shared" si="48"/>
        <v>0</v>
      </c>
      <c r="K1614" s="56"/>
      <c r="L1614" s="64" t="s">
        <v>455</v>
      </c>
    </row>
    <row r="1615" spans="1:12" s="72" customFormat="1" hidden="1" outlineLevel="2">
      <c r="A1615" s="81">
        <v>1201503021</v>
      </c>
      <c r="B1615" s="82" t="s">
        <v>1601</v>
      </c>
      <c r="C1615" s="69">
        <v>0</v>
      </c>
      <c r="D1615" s="78"/>
      <c r="E1615" s="69"/>
      <c r="F1615" s="71"/>
      <c r="G1615" s="69">
        <f t="shared" si="49"/>
        <v>0</v>
      </c>
      <c r="I1615" s="67">
        <v>0</v>
      </c>
      <c r="J1615" s="68">
        <f t="shared" si="48"/>
        <v>0</v>
      </c>
      <c r="K1615" s="56"/>
      <c r="L1615" s="64" t="s">
        <v>455</v>
      </c>
    </row>
    <row r="1616" spans="1:12" s="72" customFormat="1" hidden="1" outlineLevel="2">
      <c r="A1616" s="81">
        <v>1201503022</v>
      </c>
      <c r="B1616" s="82" t="s">
        <v>1602</v>
      </c>
      <c r="C1616" s="69">
        <v>0</v>
      </c>
      <c r="D1616" s="78"/>
      <c r="E1616" s="69"/>
      <c r="F1616" s="71"/>
      <c r="G1616" s="69">
        <f t="shared" si="49"/>
        <v>0</v>
      </c>
      <c r="I1616" s="67">
        <v>0</v>
      </c>
      <c r="J1616" s="68">
        <f t="shared" si="48"/>
        <v>0</v>
      </c>
      <c r="K1616" s="56"/>
      <c r="L1616" s="64" t="s">
        <v>455</v>
      </c>
    </row>
    <row r="1617" spans="1:12" s="72" customFormat="1" hidden="1" outlineLevel="2">
      <c r="A1617" s="81">
        <v>1201503023</v>
      </c>
      <c r="B1617" s="82" t="s">
        <v>1603</v>
      </c>
      <c r="C1617" s="69">
        <v>0</v>
      </c>
      <c r="D1617" s="78"/>
      <c r="E1617" s="69"/>
      <c r="F1617" s="71"/>
      <c r="G1617" s="69">
        <f t="shared" si="49"/>
        <v>0</v>
      </c>
      <c r="I1617" s="67">
        <v>0</v>
      </c>
      <c r="J1617" s="68">
        <f t="shared" si="48"/>
        <v>0</v>
      </c>
      <c r="K1617" s="56"/>
      <c r="L1617" s="64" t="s">
        <v>455</v>
      </c>
    </row>
    <row r="1618" spans="1:12" s="72" customFormat="1" hidden="1" outlineLevel="2">
      <c r="A1618" s="81">
        <v>1201503026</v>
      </c>
      <c r="B1618" s="82" t="s">
        <v>1604</v>
      </c>
      <c r="C1618" s="69">
        <v>0</v>
      </c>
      <c r="D1618" s="78"/>
      <c r="E1618" s="69"/>
      <c r="F1618" s="71"/>
      <c r="G1618" s="69">
        <f t="shared" si="49"/>
        <v>0</v>
      </c>
      <c r="I1618" s="67">
        <v>0</v>
      </c>
      <c r="J1618" s="68">
        <f t="shared" si="48"/>
        <v>0</v>
      </c>
      <c r="K1618" s="56"/>
      <c r="L1618" s="64" t="s">
        <v>455</v>
      </c>
    </row>
    <row r="1619" spans="1:12" s="72" customFormat="1" hidden="1" outlineLevel="2">
      <c r="A1619" s="81">
        <v>1201503027</v>
      </c>
      <c r="B1619" s="82" t="s">
        <v>1598</v>
      </c>
      <c r="C1619" s="69">
        <v>0</v>
      </c>
      <c r="D1619" s="78"/>
      <c r="E1619" s="69"/>
      <c r="F1619" s="71"/>
      <c r="G1619" s="69">
        <f t="shared" si="49"/>
        <v>0</v>
      </c>
      <c r="I1619" s="67">
        <v>0</v>
      </c>
      <c r="J1619" s="68">
        <f t="shared" si="48"/>
        <v>0</v>
      </c>
      <c r="K1619" s="56"/>
      <c r="L1619" s="64" t="s">
        <v>455</v>
      </c>
    </row>
    <row r="1620" spans="1:12" s="72" customFormat="1" hidden="1" outlineLevel="2">
      <c r="A1620" s="81">
        <v>1201503029</v>
      </c>
      <c r="B1620" s="82" t="s">
        <v>1605</v>
      </c>
      <c r="C1620" s="69">
        <v>0</v>
      </c>
      <c r="D1620" s="78"/>
      <c r="E1620" s="69"/>
      <c r="F1620" s="71"/>
      <c r="G1620" s="69">
        <f t="shared" si="49"/>
        <v>0</v>
      </c>
      <c r="I1620" s="67">
        <v>0</v>
      </c>
      <c r="J1620" s="68">
        <f t="shared" si="48"/>
        <v>0</v>
      </c>
      <c r="K1620" s="56"/>
      <c r="L1620" s="64" t="s">
        <v>455</v>
      </c>
    </row>
    <row r="1621" spans="1:12" s="72" customFormat="1" hidden="1" outlineLevel="2">
      <c r="A1621" s="81">
        <v>1201503030</v>
      </c>
      <c r="B1621" s="82" t="s">
        <v>1600</v>
      </c>
      <c r="C1621" s="69">
        <v>0</v>
      </c>
      <c r="D1621" s="78"/>
      <c r="E1621" s="69"/>
      <c r="F1621" s="71"/>
      <c r="G1621" s="69">
        <f t="shared" si="49"/>
        <v>0</v>
      </c>
      <c r="I1621" s="67">
        <v>0</v>
      </c>
      <c r="J1621" s="68">
        <f t="shared" si="48"/>
        <v>0</v>
      </c>
      <c r="K1621" s="56"/>
      <c r="L1621" s="64" t="s">
        <v>455</v>
      </c>
    </row>
    <row r="1622" spans="1:12" s="72" customFormat="1" hidden="1" outlineLevel="2">
      <c r="A1622" s="81">
        <v>1201503031</v>
      </c>
      <c r="B1622" s="82" t="s">
        <v>1601</v>
      </c>
      <c r="C1622" s="69">
        <v>0</v>
      </c>
      <c r="D1622" s="78"/>
      <c r="E1622" s="69"/>
      <c r="F1622" s="71"/>
      <c r="G1622" s="69">
        <f t="shared" si="49"/>
        <v>0</v>
      </c>
      <c r="I1622" s="67">
        <v>0</v>
      </c>
      <c r="J1622" s="68">
        <f t="shared" si="48"/>
        <v>0</v>
      </c>
      <c r="K1622" s="56"/>
      <c r="L1622" s="64" t="s">
        <v>455</v>
      </c>
    </row>
    <row r="1623" spans="1:12" s="72" customFormat="1" hidden="1" outlineLevel="2">
      <c r="A1623" s="81">
        <v>1201503032</v>
      </c>
      <c r="B1623" s="82" t="s">
        <v>1602</v>
      </c>
      <c r="C1623" s="69">
        <v>0</v>
      </c>
      <c r="D1623" s="78"/>
      <c r="E1623" s="69"/>
      <c r="F1623" s="71"/>
      <c r="G1623" s="69">
        <f t="shared" si="49"/>
        <v>0</v>
      </c>
      <c r="I1623" s="67">
        <v>0</v>
      </c>
      <c r="J1623" s="68">
        <f t="shared" ref="J1623:J1686" si="50">I1623-G1623</f>
        <v>0</v>
      </c>
      <c r="K1623" s="56"/>
      <c r="L1623" s="64" t="s">
        <v>455</v>
      </c>
    </row>
    <row r="1624" spans="1:12" s="72" customFormat="1" hidden="1" outlineLevel="2">
      <c r="A1624" s="81">
        <v>1201503033</v>
      </c>
      <c r="B1624" s="82" t="s">
        <v>1603</v>
      </c>
      <c r="C1624" s="69">
        <v>0</v>
      </c>
      <c r="D1624" s="78"/>
      <c r="E1624" s="69"/>
      <c r="F1624" s="71"/>
      <c r="G1624" s="69">
        <f t="shared" si="49"/>
        <v>0</v>
      </c>
      <c r="I1624" s="67">
        <v>0</v>
      </c>
      <c r="J1624" s="68">
        <f t="shared" si="50"/>
        <v>0</v>
      </c>
      <c r="K1624" s="56"/>
      <c r="L1624" s="64" t="s">
        <v>455</v>
      </c>
    </row>
    <row r="1625" spans="1:12" s="72" customFormat="1" hidden="1" outlineLevel="2">
      <c r="A1625" s="81">
        <v>1201503036</v>
      </c>
      <c r="B1625" s="82" t="s">
        <v>1604</v>
      </c>
      <c r="C1625" s="69">
        <v>0</v>
      </c>
      <c r="D1625" s="78"/>
      <c r="E1625" s="69"/>
      <c r="F1625" s="71"/>
      <c r="G1625" s="69">
        <f t="shared" si="49"/>
        <v>0</v>
      </c>
      <c r="I1625" s="67">
        <v>0</v>
      </c>
      <c r="J1625" s="68">
        <f t="shared" si="50"/>
        <v>0</v>
      </c>
      <c r="K1625" s="56"/>
      <c r="L1625" s="64" t="s">
        <v>455</v>
      </c>
    </row>
    <row r="1626" spans="1:12" s="72" customFormat="1" hidden="1" outlineLevel="2">
      <c r="A1626" s="81">
        <v>1201503037</v>
      </c>
      <c r="B1626" s="82" t="s">
        <v>1598</v>
      </c>
      <c r="C1626" s="69">
        <v>0</v>
      </c>
      <c r="D1626" s="78"/>
      <c r="E1626" s="69"/>
      <c r="F1626" s="71"/>
      <c r="G1626" s="69">
        <f t="shared" si="49"/>
        <v>0</v>
      </c>
      <c r="I1626" s="67">
        <v>0</v>
      </c>
      <c r="J1626" s="68">
        <f t="shared" si="50"/>
        <v>0</v>
      </c>
      <c r="K1626" s="56"/>
      <c r="L1626" s="64" t="s">
        <v>455</v>
      </c>
    </row>
    <row r="1627" spans="1:12" s="72" customFormat="1" hidden="1" outlineLevel="2">
      <c r="A1627" s="81">
        <v>1201503039</v>
      </c>
      <c r="B1627" s="82" t="s">
        <v>1605</v>
      </c>
      <c r="C1627" s="69">
        <v>0</v>
      </c>
      <c r="D1627" s="78"/>
      <c r="E1627" s="69"/>
      <c r="F1627" s="71"/>
      <c r="G1627" s="69">
        <f t="shared" si="49"/>
        <v>0</v>
      </c>
      <c r="I1627" s="67">
        <v>0</v>
      </c>
      <c r="J1627" s="68">
        <f t="shared" si="50"/>
        <v>0</v>
      </c>
      <c r="K1627" s="56"/>
      <c r="L1627" s="64" t="s">
        <v>455</v>
      </c>
    </row>
    <row r="1628" spans="1:12" s="72" customFormat="1" hidden="1" outlineLevel="2">
      <c r="A1628" s="81">
        <v>1201504010</v>
      </c>
      <c r="B1628" s="82" t="s">
        <v>1606</v>
      </c>
      <c r="C1628" s="69">
        <v>0</v>
      </c>
      <c r="D1628" s="78"/>
      <c r="E1628" s="69"/>
      <c r="F1628" s="71"/>
      <c r="G1628" s="69">
        <f t="shared" si="49"/>
        <v>0</v>
      </c>
      <c r="I1628" s="67">
        <v>0</v>
      </c>
      <c r="J1628" s="68">
        <f t="shared" si="50"/>
        <v>0</v>
      </c>
      <c r="K1628" s="56"/>
      <c r="L1628" s="64" t="s">
        <v>455</v>
      </c>
    </row>
    <row r="1629" spans="1:12" s="72" customFormat="1" hidden="1" outlineLevel="2">
      <c r="A1629" s="81">
        <v>1201504011</v>
      </c>
      <c r="B1629" s="82" t="s">
        <v>1607</v>
      </c>
      <c r="C1629" s="69">
        <v>0</v>
      </c>
      <c r="D1629" s="78"/>
      <c r="E1629" s="69"/>
      <c r="F1629" s="71"/>
      <c r="G1629" s="69">
        <f t="shared" si="49"/>
        <v>0</v>
      </c>
      <c r="I1629" s="67">
        <v>0</v>
      </c>
      <c r="J1629" s="68">
        <f t="shared" si="50"/>
        <v>0</v>
      </c>
      <c r="K1629" s="56"/>
      <c r="L1629" s="64" t="s">
        <v>455</v>
      </c>
    </row>
    <row r="1630" spans="1:12" s="72" customFormat="1" hidden="1" outlineLevel="2">
      <c r="A1630" s="81">
        <v>1201504012</v>
      </c>
      <c r="B1630" s="82" t="s">
        <v>1608</v>
      </c>
      <c r="C1630" s="69">
        <v>0</v>
      </c>
      <c r="D1630" s="78"/>
      <c r="E1630" s="69"/>
      <c r="F1630" s="71"/>
      <c r="G1630" s="69">
        <f t="shared" si="49"/>
        <v>0</v>
      </c>
      <c r="I1630" s="67">
        <v>0</v>
      </c>
      <c r="J1630" s="68">
        <f t="shared" si="50"/>
        <v>0</v>
      </c>
      <c r="K1630" s="56"/>
      <c r="L1630" s="64" t="s">
        <v>455</v>
      </c>
    </row>
    <row r="1631" spans="1:12" s="72" customFormat="1" hidden="1" outlineLevel="2">
      <c r="A1631" s="81">
        <v>1201504013</v>
      </c>
      <c r="B1631" s="82" t="s">
        <v>1609</v>
      </c>
      <c r="C1631" s="69">
        <v>0</v>
      </c>
      <c r="D1631" s="78"/>
      <c r="E1631" s="69"/>
      <c r="F1631" s="71"/>
      <c r="G1631" s="69">
        <f t="shared" si="49"/>
        <v>0</v>
      </c>
      <c r="I1631" s="67">
        <v>0</v>
      </c>
      <c r="J1631" s="68">
        <f t="shared" si="50"/>
        <v>0</v>
      </c>
      <c r="K1631" s="56"/>
      <c r="L1631" s="64" t="s">
        <v>455</v>
      </c>
    </row>
    <row r="1632" spans="1:12" s="72" customFormat="1" hidden="1" outlineLevel="2">
      <c r="A1632" s="81">
        <v>1201504016</v>
      </c>
      <c r="B1632" s="82" t="s">
        <v>1610</v>
      </c>
      <c r="C1632" s="69">
        <v>0</v>
      </c>
      <c r="D1632" s="78"/>
      <c r="E1632" s="69"/>
      <c r="F1632" s="71"/>
      <c r="G1632" s="69">
        <f t="shared" si="49"/>
        <v>0</v>
      </c>
      <c r="I1632" s="67">
        <v>0</v>
      </c>
      <c r="J1632" s="68">
        <f t="shared" si="50"/>
        <v>0</v>
      </c>
      <c r="K1632" s="56"/>
      <c r="L1632" s="64" t="s">
        <v>455</v>
      </c>
    </row>
    <row r="1633" spans="1:12" s="72" customFormat="1" hidden="1" outlineLevel="2">
      <c r="A1633" s="81">
        <v>1201504017</v>
      </c>
      <c r="B1633" s="82" t="s">
        <v>1611</v>
      </c>
      <c r="C1633" s="69">
        <v>0</v>
      </c>
      <c r="D1633" s="78"/>
      <c r="E1633" s="69"/>
      <c r="F1633" s="71"/>
      <c r="G1633" s="69">
        <f t="shared" si="49"/>
        <v>0</v>
      </c>
      <c r="I1633" s="67">
        <v>0</v>
      </c>
      <c r="J1633" s="68">
        <f t="shared" si="50"/>
        <v>0</v>
      </c>
      <c r="K1633" s="56"/>
      <c r="L1633" s="64" t="s">
        <v>455</v>
      </c>
    </row>
    <row r="1634" spans="1:12" s="72" customFormat="1" hidden="1" outlineLevel="2">
      <c r="A1634" s="81">
        <v>1201504019</v>
      </c>
      <c r="B1634" s="82" t="s">
        <v>1612</v>
      </c>
      <c r="C1634" s="69">
        <v>0</v>
      </c>
      <c r="D1634" s="78"/>
      <c r="E1634" s="69"/>
      <c r="F1634" s="71"/>
      <c r="G1634" s="69">
        <f t="shared" si="49"/>
        <v>0</v>
      </c>
      <c r="I1634" s="67">
        <v>0</v>
      </c>
      <c r="J1634" s="68">
        <f t="shared" si="50"/>
        <v>0</v>
      </c>
      <c r="K1634" s="56"/>
      <c r="L1634" s="64" t="s">
        <v>455</v>
      </c>
    </row>
    <row r="1635" spans="1:12" s="72" customFormat="1" hidden="1" outlineLevel="2">
      <c r="A1635" s="81">
        <v>1201505010</v>
      </c>
      <c r="B1635" s="82" t="s">
        <v>1613</v>
      </c>
      <c r="C1635" s="69">
        <v>0</v>
      </c>
      <c r="D1635" s="78"/>
      <c r="E1635" s="69"/>
      <c r="F1635" s="71"/>
      <c r="G1635" s="69">
        <f t="shared" si="49"/>
        <v>0</v>
      </c>
      <c r="I1635" s="67">
        <v>0</v>
      </c>
      <c r="J1635" s="68">
        <f t="shared" si="50"/>
        <v>0</v>
      </c>
      <c r="K1635" s="56"/>
      <c r="L1635" s="64" t="s">
        <v>455</v>
      </c>
    </row>
    <row r="1636" spans="1:12" s="72" customFormat="1" hidden="1" outlineLevel="2">
      <c r="A1636" s="81">
        <v>1201505011</v>
      </c>
      <c r="B1636" s="82" t="s">
        <v>1614</v>
      </c>
      <c r="C1636" s="69">
        <v>0</v>
      </c>
      <c r="D1636" s="78"/>
      <c r="E1636" s="69"/>
      <c r="F1636" s="71"/>
      <c r="G1636" s="69">
        <f t="shared" ref="G1636:G1699" si="51">C1636+E1636</f>
        <v>0</v>
      </c>
      <c r="I1636" s="67">
        <v>0</v>
      </c>
      <c r="J1636" s="68">
        <f t="shared" si="50"/>
        <v>0</v>
      </c>
      <c r="K1636" s="56"/>
      <c r="L1636" s="64" t="s">
        <v>455</v>
      </c>
    </row>
    <row r="1637" spans="1:12" s="72" customFormat="1" hidden="1" outlineLevel="2">
      <c r="A1637" s="81">
        <v>1201505012</v>
      </c>
      <c r="B1637" s="82" t="s">
        <v>1615</v>
      </c>
      <c r="C1637" s="69">
        <v>0</v>
      </c>
      <c r="D1637" s="78"/>
      <c r="E1637" s="69"/>
      <c r="F1637" s="71"/>
      <c r="G1637" s="69">
        <f t="shared" si="51"/>
        <v>0</v>
      </c>
      <c r="I1637" s="67">
        <v>0</v>
      </c>
      <c r="J1637" s="68">
        <f t="shared" si="50"/>
        <v>0</v>
      </c>
      <c r="K1637" s="56"/>
      <c r="L1637" s="64" t="s">
        <v>455</v>
      </c>
    </row>
    <row r="1638" spans="1:12" s="72" customFormat="1" hidden="1" outlineLevel="2">
      <c r="A1638" s="81">
        <v>1201505013</v>
      </c>
      <c r="B1638" s="82" t="s">
        <v>1616</v>
      </c>
      <c r="C1638" s="69">
        <v>0</v>
      </c>
      <c r="D1638" s="78"/>
      <c r="E1638" s="69"/>
      <c r="F1638" s="71"/>
      <c r="G1638" s="69">
        <f t="shared" si="51"/>
        <v>0</v>
      </c>
      <c r="I1638" s="67">
        <v>0</v>
      </c>
      <c r="J1638" s="68">
        <f t="shared" si="50"/>
        <v>0</v>
      </c>
      <c r="K1638" s="56"/>
      <c r="L1638" s="64" t="s">
        <v>455</v>
      </c>
    </row>
    <row r="1639" spans="1:12" s="72" customFormat="1" hidden="1" outlineLevel="2">
      <c r="A1639" s="81">
        <v>1201505016</v>
      </c>
      <c r="B1639" s="82" t="s">
        <v>1617</v>
      </c>
      <c r="C1639" s="69">
        <v>0</v>
      </c>
      <c r="D1639" s="78"/>
      <c r="E1639" s="69"/>
      <c r="F1639" s="71"/>
      <c r="G1639" s="69">
        <f t="shared" si="51"/>
        <v>0</v>
      </c>
      <c r="I1639" s="67">
        <v>0</v>
      </c>
      <c r="J1639" s="68">
        <f t="shared" si="50"/>
        <v>0</v>
      </c>
      <c r="K1639" s="56"/>
      <c r="L1639" s="64" t="s">
        <v>455</v>
      </c>
    </row>
    <row r="1640" spans="1:12" s="72" customFormat="1" hidden="1" outlineLevel="2">
      <c r="A1640" s="81">
        <v>1201505017</v>
      </c>
      <c r="B1640" s="82" t="s">
        <v>1618</v>
      </c>
      <c r="C1640" s="69">
        <v>0</v>
      </c>
      <c r="D1640" s="78"/>
      <c r="E1640" s="69"/>
      <c r="F1640" s="71"/>
      <c r="G1640" s="69">
        <f t="shared" si="51"/>
        <v>0</v>
      </c>
      <c r="I1640" s="67">
        <v>0</v>
      </c>
      <c r="J1640" s="68">
        <f t="shared" si="50"/>
        <v>0</v>
      </c>
      <c r="K1640" s="56"/>
      <c r="L1640" s="64" t="s">
        <v>455</v>
      </c>
    </row>
    <row r="1641" spans="1:12" s="72" customFormat="1" hidden="1" outlineLevel="2">
      <c r="A1641" s="81">
        <v>1201505019</v>
      </c>
      <c r="B1641" s="82" t="s">
        <v>1619</v>
      </c>
      <c r="C1641" s="69">
        <v>0</v>
      </c>
      <c r="D1641" s="78"/>
      <c r="E1641" s="69"/>
      <c r="F1641" s="71"/>
      <c r="G1641" s="69">
        <f t="shared" si="51"/>
        <v>0</v>
      </c>
      <c r="I1641" s="67">
        <v>0</v>
      </c>
      <c r="J1641" s="68">
        <f t="shared" si="50"/>
        <v>0</v>
      </c>
      <c r="K1641" s="56"/>
      <c r="L1641" s="64" t="s">
        <v>455</v>
      </c>
    </row>
    <row r="1642" spans="1:12" s="72" customFormat="1" hidden="1" outlineLevel="2">
      <c r="A1642" s="81">
        <v>1201506010</v>
      </c>
      <c r="B1642" s="82" t="s">
        <v>1620</v>
      </c>
      <c r="C1642" s="69">
        <v>0</v>
      </c>
      <c r="D1642" s="78"/>
      <c r="E1642" s="69"/>
      <c r="F1642" s="71"/>
      <c r="G1642" s="69">
        <f t="shared" si="51"/>
        <v>0</v>
      </c>
      <c r="I1642" s="67">
        <v>0</v>
      </c>
      <c r="J1642" s="68">
        <f t="shared" si="50"/>
        <v>0</v>
      </c>
      <c r="K1642" s="56"/>
      <c r="L1642" s="64" t="s">
        <v>455</v>
      </c>
    </row>
    <row r="1643" spans="1:12" s="72" customFormat="1" hidden="1" outlineLevel="2">
      <c r="A1643" s="81">
        <v>1201506011</v>
      </c>
      <c r="B1643" s="82" t="s">
        <v>1621</v>
      </c>
      <c r="C1643" s="69">
        <v>0</v>
      </c>
      <c r="D1643" s="78"/>
      <c r="E1643" s="69"/>
      <c r="F1643" s="71"/>
      <c r="G1643" s="69">
        <f t="shared" si="51"/>
        <v>0</v>
      </c>
      <c r="I1643" s="67">
        <v>0</v>
      </c>
      <c r="J1643" s="68">
        <f t="shared" si="50"/>
        <v>0</v>
      </c>
      <c r="K1643" s="56"/>
      <c r="L1643" s="64" t="s">
        <v>455</v>
      </c>
    </row>
    <row r="1644" spans="1:12" s="72" customFormat="1" hidden="1" outlineLevel="2">
      <c r="A1644" s="81">
        <v>1201506012</v>
      </c>
      <c r="B1644" s="82" t="s">
        <v>1622</v>
      </c>
      <c r="C1644" s="69">
        <v>0</v>
      </c>
      <c r="D1644" s="78"/>
      <c r="E1644" s="69"/>
      <c r="F1644" s="71"/>
      <c r="G1644" s="69">
        <f t="shared" si="51"/>
        <v>0</v>
      </c>
      <c r="I1644" s="67">
        <v>0</v>
      </c>
      <c r="J1644" s="68">
        <f t="shared" si="50"/>
        <v>0</v>
      </c>
      <c r="K1644" s="56"/>
      <c r="L1644" s="64" t="s">
        <v>455</v>
      </c>
    </row>
    <row r="1645" spans="1:12" s="72" customFormat="1" hidden="1" outlineLevel="2">
      <c r="A1645" s="81">
        <v>1201506013</v>
      </c>
      <c r="B1645" s="82" t="s">
        <v>1623</v>
      </c>
      <c r="C1645" s="69">
        <v>0</v>
      </c>
      <c r="D1645" s="78"/>
      <c r="E1645" s="69"/>
      <c r="F1645" s="71"/>
      <c r="G1645" s="69">
        <f t="shared" si="51"/>
        <v>0</v>
      </c>
      <c r="I1645" s="67">
        <v>0</v>
      </c>
      <c r="J1645" s="68">
        <f t="shared" si="50"/>
        <v>0</v>
      </c>
      <c r="K1645" s="56"/>
      <c r="L1645" s="64" t="s">
        <v>455</v>
      </c>
    </row>
    <row r="1646" spans="1:12" s="72" customFormat="1" hidden="1" outlineLevel="2">
      <c r="A1646" s="81">
        <v>1201506016</v>
      </c>
      <c r="B1646" s="82" t="s">
        <v>1624</v>
      </c>
      <c r="C1646" s="69">
        <v>0</v>
      </c>
      <c r="D1646" s="78"/>
      <c r="E1646" s="69"/>
      <c r="F1646" s="71"/>
      <c r="G1646" s="69">
        <f t="shared" si="51"/>
        <v>0</v>
      </c>
      <c r="I1646" s="67">
        <v>0</v>
      </c>
      <c r="J1646" s="68">
        <f t="shared" si="50"/>
        <v>0</v>
      </c>
      <c r="K1646" s="56"/>
      <c r="L1646" s="64" t="s">
        <v>455</v>
      </c>
    </row>
    <row r="1647" spans="1:12" s="72" customFormat="1" hidden="1" outlineLevel="2">
      <c r="A1647" s="81">
        <v>1201506017</v>
      </c>
      <c r="B1647" s="82" t="s">
        <v>1625</v>
      </c>
      <c r="C1647" s="69">
        <v>0</v>
      </c>
      <c r="D1647" s="78"/>
      <c r="E1647" s="69"/>
      <c r="F1647" s="71"/>
      <c r="G1647" s="69">
        <f t="shared" si="51"/>
        <v>0</v>
      </c>
      <c r="I1647" s="67">
        <v>0</v>
      </c>
      <c r="J1647" s="68">
        <f t="shared" si="50"/>
        <v>0</v>
      </c>
      <c r="K1647" s="56"/>
      <c r="L1647" s="64" t="s">
        <v>455</v>
      </c>
    </row>
    <row r="1648" spans="1:12" s="72" customFormat="1" hidden="1" outlineLevel="2">
      <c r="A1648" s="81">
        <v>1201506019</v>
      </c>
      <c r="B1648" s="82" t="s">
        <v>1626</v>
      </c>
      <c r="C1648" s="69">
        <v>0</v>
      </c>
      <c r="D1648" s="78"/>
      <c r="E1648" s="69"/>
      <c r="F1648" s="71"/>
      <c r="G1648" s="69">
        <f t="shared" si="51"/>
        <v>0</v>
      </c>
      <c r="I1648" s="67">
        <v>0</v>
      </c>
      <c r="J1648" s="68">
        <f t="shared" si="50"/>
        <v>0</v>
      </c>
      <c r="K1648" s="56"/>
      <c r="L1648" s="64" t="s">
        <v>455</v>
      </c>
    </row>
    <row r="1649" spans="1:12" s="72" customFormat="1" hidden="1" outlineLevel="2">
      <c r="A1649" s="81">
        <v>1201507010</v>
      </c>
      <c r="B1649" s="82" t="s">
        <v>1627</v>
      </c>
      <c r="C1649" s="69">
        <v>0</v>
      </c>
      <c r="D1649" s="78"/>
      <c r="E1649" s="69"/>
      <c r="F1649" s="71"/>
      <c r="G1649" s="69">
        <f t="shared" si="51"/>
        <v>0</v>
      </c>
      <c r="I1649" s="67">
        <v>0</v>
      </c>
      <c r="J1649" s="68">
        <f t="shared" si="50"/>
        <v>0</v>
      </c>
      <c r="K1649" s="56"/>
      <c r="L1649" s="64" t="s">
        <v>455</v>
      </c>
    </row>
    <row r="1650" spans="1:12" s="72" customFormat="1" hidden="1" outlineLevel="2">
      <c r="A1650" s="81">
        <v>1201507011</v>
      </c>
      <c r="B1650" s="82" t="s">
        <v>1628</v>
      </c>
      <c r="C1650" s="69">
        <v>0</v>
      </c>
      <c r="D1650" s="78"/>
      <c r="E1650" s="69"/>
      <c r="F1650" s="71"/>
      <c r="G1650" s="69">
        <f t="shared" si="51"/>
        <v>0</v>
      </c>
      <c r="I1650" s="67">
        <v>0</v>
      </c>
      <c r="J1650" s="68">
        <f t="shared" si="50"/>
        <v>0</v>
      </c>
      <c r="K1650" s="56"/>
      <c r="L1650" s="64" t="s">
        <v>455</v>
      </c>
    </row>
    <row r="1651" spans="1:12" s="72" customFormat="1" hidden="1" outlineLevel="2">
      <c r="A1651" s="81">
        <v>1201507012</v>
      </c>
      <c r="B1651" s="82" t="s">
        <v>1629</v>
      </c>
      <c r="C1651" s="69">
        <v>0</v>
      </c>
      <c r="D1651" s="78"/>
      <c r="E1651" s="69"/>
      <c r="F1651" s="71"/>
      <c r="G1651" s="69">
        <f t="shared" si="51"/>
        <v>0</v>
      </c>
      <c r="I1651" s="67">
        <v>0</v>
      </c>
      <c r="J1651" s="68">
        <f t="shared" si="50"/>
        <v>0</v>
      </c>
      <c r="K1651" s="56"/>
      <c r="L1651" s="64" t="s">
        <v>455</v>
      </c>
    </row>
    <row r="1652" spans="1:12" s="72" customFormat="1" hidden="1" outlineLevel="2">
      <c r="A1652" s="81">
        <v>1201507013</v>
      </c>
      <c r="B1652" s="82" t="s">
        <v>1630</v>
      </c>
      <c r="C1652" s="69">
        <v>0</v>
      </c>
      <c r="D1652" s="78"/>
      <c r="E1652" s="69"/>
      <c r="F1652" s="71"/>
      <c r="G1652" s="69">
        <f t="shared" si="51"/>
        <v>0</v>
      </c>
      <c r="I1652" s="67">
        <v>0</v>
      </c>
      <c r="J1652" s="68">
        <f t="shared" si="50"/>
        <v>0</v>
      </c>
      <c r="K1652" s="56"/>
      <c r="L1652" s="64" t="s">
        <v>455</v>
      </c>
    </row>
    <row r="1653" spans="1:12" s="72" customFormat="1" hidden="1" outlineLevel="2">
      <c r="A1653" s="81">
        <v>1201507016</v>
      </c>
      <c r="B1653" s="82" t="s">
        <v>1631</v>
      </c>
      <c r="C1653" s="69">
        <v>0</v>
      </c>
      <c r="D1653" s="78"/>
      <c r="E1653" s="69"/>
      <c r="F1653" s="71"/>
      <c r="G1653" s="69">
        <f t="shared" si="51"/>
        <v>0</v>
      </c>
      <c r="I1653" s="67">
        <v>0</v>
      </c>
      <c r="J1653" s="68">
        <f t="shared" si="50"/>
        <v>0</v>
      </c>
      <c r="K1653" s="56"/>
      <c r="L1653" s="64" t="s">
        <v>455</v>
      </c>
    </row>
    <row r="1654" spans="1:12" s="72" customFormat="1" hidden="1" outlineLevel="2">
      <c r="A1654" s="81">
        <v>1201507017</v>
      </c>
      <c r="B1654" s="82" t="s">
        <v>1632</v>
      </c>
      <c r="C1654" s="69">
        <v>0</v>
      </c>
      <c r="D1654" s="78"/>
      <c r="E1654" s="69"/>
      <c r="F1654" s="71"/>
      <c r="G1654" s="69">
        <f t="shared" si="51"/>
        <v>0</v>
      </c>
      <c r="I1654" s="67">
        <v>0</v>
      </c>
      <c r="J1654" s="68">
        <f t="shared" si="50"/>
        <v>0</v>
      </c>
      <c r="K1654" s="56"/>
      <c r="L1654" s="64" t="s">
        <v>455</v>
      </c>
    </row>
    <row r="1655" spans="1:12" s="72" customFormat="1" hidden="1" outlineLevel="2">
      <c r="A1655" s="81">
        <v>1201507019</v>
      </c>
      <c r="B1655" s="82" t="s">
        <v>1633</v>
      </c>
      <c r="C1655" s="69">
        <v>0</v>
      </c>
      <c r="D1655" s="78"/>
      <c r="E1655" s="69"/>
      <c r="F1655" s="71"/>
      <c r="G1655" s="69">
        <f t="shared" si="51"/>
        <v>0</v>
      </c>
      <c r="I1655" s="67">
        <v>0</v>
      </c>
      <c r="J1655" s="68">
        <f t="shared" si="50"/>
        <v>0</v>
      </c>
      <c r="K1655" s="56"/>
      <c r="L1655" s="64" t="s">
        <v>455</v>
      </c>
    </row>
    <row r="1656" spans="1:12" s="72" customFormat="1" hidden="1" outlineLevel="2">
      <c r="A1656" s="81">
        <v>1201507020</v>
      </c>
      <c r="B1656" s="82" t="s">
        <v>1627</v>
      </c>
      <c r="C1656" s="69">
        <v>0</v>
      </c>
      <c r="D1656" s="78"/>
      <c r="E1656" s="69"/>
      <c r="F1656" s="71"/>
      <c r="G1656" s="69">
        <f t="shared" si="51"/>
        <v>0</v>
      </c>
      <c r="I1656" s="67">
        <v>0</v>
      </c>
      <c r="J1656" s="68">
        <f t="shared" si="50"/>
        <v>0</v>
      </c>
      <c r="K1656" s="56"/>
      <c r="L1656" s="64" t="s">
        <v>455</v>
      </c>
    </row>
    <row r="1657" spans="1:12" s="72" customFormat="1" hidden="1" outlineLevel="2">
      <c r="A1657" s="81">
        <v>1201507021</v>
      </c>
      <c r="B1657" s="82" t="s">
        <v>1628</v>
      </c>
      <c r="C1657" s="69">
        <v>0</v>
      </c>
      <c r="D1657" s="78"/>
      <c r="E1657" s="69"/>
      <c r="F1657" s="71"/>
      <c r="G1657" s="69">
        <f t="shared" si="51"/>
        <v>0</v>
      </c>
      <c r="I1657" s="67">
        <v>0</v>
      </c>
      <c r="J1657" s="68">
        <f t="shared" si="50"/>
        <v>0</v>
      </c>
      <c r="K1657" s="56"/>
      <c r="L1657" s="64" t="s">
        <v>455</v>
      </c>
    </row>
    <row r="1658" spans="1:12" s="72" customFormat="1" hidden="1" outlineLevel="2">
      <c r="A1658" s="81">
        <v>1201507022</v>
      </c>
      <c r="B1658" s="82" t="s">
        <v>1629</v>
      </c>
      <c r="C1658" s="69">
        <v>0</v>
      </c>
      <c r="D1658" s="78"/>
      <c r="E1658" s="69"/>
      <c r="F1658" s="71"/>
      <c r="G1658" s="69">
        <f t="shared" si="51"/>
        <v>0</v>
      </c>
      <c r="I1658" s="67">
        <v>0</v>
      </c>
      <c r="J1658" s="68">
        <f t="shared" si="50"/>
        <v>0</v>
      </c>
      <c r="K1658" s="56"/>
      <c r="L1658" s="64" t="s">
        <v>455</v>
      </c>
    </row>
    <row r="1659" spans="1:12" s="72" customFormat="1" hidden="1" outlineLevel="2">
      <c r="A1659" s="81">
        <v>1201507023</v>
      </c>
      <c r="B1659" s="82" t="s">
        <v>1630</v>
      </c>
      <c r="C1659" s="69">
        <v>0</v>
      </c>
      <c r="D1659" s="78"/>
      <c r="E1659" s="69"/>
      <c r="F1659" s="71"/>
      <c r="G1659" s="69">
        <f t="shared" si="51"/>
        <v>0</v>
      </c>
      <c r="I1659" s="67">
        <v>0</v>
      </c>
      <c r="J1659" s="68">
        <f t="shared" si="50"/>
        <v>0</v>
      </c>
      <c r="K1659" s="56"/>
      <c r="L1659" s="64" t="s">
        <v>455</v>
      </c>
    </row>
    <row r="1660" spans="1:12" s="72" customFormat="1" hidden="1" outlineLevel="2">
      <c r="A1660" s="81">
        <v>1201507026</v>
      </c>
      <c r="B1660" s="82" t="s">
        <v>1631</v>
      </c>
      <c r="C1660" s="69">
        <v>0</v>
      </c>
      <c r="D1660" s="78"/>
      <c r="E1660" s="69"/>
      <c r="F1660" s="71"/>
      <c r="G1660" s="69">
        <f t="shared" si="51"/>
        <v>0</v>
      </c>
      <c r="I1660" s="67">
        <v>0</v>
      </c>
      <c r="J1660" s="68">
        <f t="shared" si="50"/>
        <v>0</v>
      </c>
      <c r="K1660" s="56"/>
      <c r="L1660" s="64" t="s">
        <v>455</v>
      </c>
    </row>
    <row r="1661" spans="1:12" s="72" customFormat="1" hidden="1" outlineLevel="2">
      <c r="A1661" s="81">
        <v>1201507027</v>
      </c>
      <c r="B1661" s="82" t="s">
        <v>1632</v>
      </c>
      <c r="C1661" s="69">
        <v>0</v>
      </c>
      <c r="D1661" s="78"/>
      <c r="E1661" s="69"/>
      <c r="F1661" s="71"/>
      <c r="G1661" s="69">
        <f t="shared" si="51"/>
        <v>0</v>
      </c>
      <c r="I1661" s="67">
        <v>0</v>
      </c>
      <c r="J1661" s="68">
        <f t="shared" si="50"/>
        <v>0</v>
      </c>
      <c r="K1661" s="56"/>
      <c r="L1661" s="64" t="s">
        <v>455</v>
      </c>
    </row>
    <row r="1662" spans="1:12" s="72" customFormat="1" hidden="1" outlineLevel="2">
      <c r="A1662" s="81">
        <v>1201507029</v>
      </c>
      <c r="B1662" s="82" t="s">
        <v>1633</v>
      </c>
      <c r="C1662" s="69">
        <v>0</v>
      </c>
      <c r="D1662" s="78"/>
      <c r="E1662" s="69"/>
      <c r="F1662" s="71"/>
      <c r="G1662" s="69">
        <f t="shared" si="51"/>
        <v>0</v>
      </c>
      <c r="I1662" s="67">
        <v>0</v>
      </c>
      <c r="J1662" s="68">
        <f t="shared" si="50"/>
        <v>0</v>
      </c>
      <c r="K1662" s="56"/>
      <c r="L1662" s="64" t="s">
        <v>455</v>
      </c>
    </row>
    <row r="1663" spans="1:12" s="72" customFormat="1" hidden="1" outlineLevel="2">
      <c r="A1663" s="81">
        <v>1201508010</v>
      </c>
      <c r="B1663" s="82" t="s">
        <v>1634</v>
      </c>
      <c r="C1663" s="69">
        <v>0</v>
      </c>
      <c r="D1663" s="78"/>
      <c r="E1663" s="69"/>
      <c r="F1663" s="71"/>
      <c r="G1663" s="69">
        <f t="shared" si="51"/>
        <v>0</v>
      </c>
      <c r="I1663" s="67">
        <v>0</v>
      </c>
      <c r="J1663" s="68">
        <f t="shared" si="50"/>
        <v>0</v>
      </c>
      <c r="K1663" s="56"/>
      <c r="L1663" s="64" t="s">
        <v>455</v>
      </c>
    </row>
    <row r="1664" spans="1:12" s="72" customFormat="1" hidden="1" outlineLevel="2">
      <c r="A1664" s="81">
        <v>1201508011</v>
      </c>
      <c r="B1664" s="82" t="s">
        <v>1635</v>
      </c>
      <c r="C1664" s="69">
        <v>0</v>
      </c>
      <c r="D1664" s="78"/>
      <c r="E1664" s="69"/>
      <c r="F1664" s="71"/>
      <c r="G1664" s="69">
        <f t="shared" si="51"/>
        <v>0</v>
      </c>
      <c r="I1664" s="67">
        <v>0</v>
      </c>
      <c r="J1664" s="68">
        <f t="shared" si="50"/>
        <v>0</v>
      </c>
      <c r="K1664" s="56"/>
      <c r="L1664" s="64" t="s">
        <v>455</v>
      </c>
    </row>
    <row r="1665" spans="1:12" s="72" customFormat="1" hidden="1" outlineLevel="2">
      <c r="A1665" s="81">
        <v>1201508012</v>
      </c>
      <c r="B1665" s="82" t="s">
        <v>1636</v>
      </c>
      <c r="C1665" s="69">
        <v>0</v>
      </c>
      <c r="D1665" s="78"/>
      <c r="E1665" s="69"/>
      <c r="F1665" s="71"/>
      <c r="G1665" s="69">
        <f t="shared" si="51"/>
        <v>0</v>
      </c>
      <c r="I1665" s="67">
        <v>0</v>
      </c>
      <c r="J1665" s="68">
        <f t="shared" si="50"/>
        <v>0</v>
      </c>
      <c r="K1665" s="56"/>
      <c r="L1665" s="64" t="s">
        <v>455</v>
      </c>
    </row>
    <row r="1666" spans="1:12" s="72" customFormat="1" hidden="1" outlineLevel="2">
      <c r="A1666" s="81">
        <v>1201508013</v>
      </c>
      <c r="B1666" s="82" t="s">
        <v>1637</v>
      </c>
      <c r="C1666" s="69">
        <v>0</v>
      </c>
      <c r="D1666" s="78"/>
      <c r="E1666" s="69"/>
      <c r="F1666" s="71"/>
      <c r="G1666" s="69">
        <f t="shared" si="51"/>
        <v>0</v>
      </c>
      <c r="I1666" s="67">
        <v>0</v>
      </c>
      <c r="J1666" s="68">
        <f t="shared" si="50"/>
        <v>0</v>
      </c>
      <c r="K1666" s="56"/>
      <c r="L1666" s="64" t="s">
        <v>455</v>
      </c>
    </row>
    <row r="1667" spans="1:12" s="72" customFormat="1" hidden="1" outlineLevel="2">
      <c r="A1667" s="81">
        <v>1201508016</v>
      </c>
      <c r="B1667" s="82" t="s">
        <v>1638</v>
      </c>
      <c r="C1667" s="69">
        <v>0</v>
      </c>
      <c r="D1667" s="78"/>
      <c r="E1667" s="69"/>
      <c r="F1667" s="71"/>
      <c r="G1667" s="69">
        <f t="shared" si="51"/>
        <v>0</v>
      </c>
      <c r="I1667" s="67">
        <v>0</v>
      </c>
      <c r="J1667" s="68">
        <f t="shared" si="50"/>
        <v>0</v>
      </c>
      <c r="K1667" s="56"/>
      <c r="L1667" s="64" t="s">
        <v>455</v>
      </c>
    </row>
    <row r="1668" spans="1:12" s="72" customFormat="1" hidden="1" outlineLevel="2">
      <c r="A1668" s="81">
        <v>1201508017</v>
      </c>
      <c r="B1668" s="82" t="s">
        <v>1639</v>
      </c>
      <c r="C1668" s="69">
        <v>0</v>
      </c>
      <c r="D1668" s="78"/>
      <c r="E1668" s="69"/>
      <c r="F1668" s="71"/>
      <c r="G1668" s="69">
        <f t="shared" si="51"/>
        <v>0</v>
      </c>
      <c r="I1668" s="67">
        <v>0</v>
      </c>
      <c r="J1668" s="68">
        <f t="shared" si="50"/>
        <v>0</v>
      </c>
      <c r="K1668" s="56"/>
      <c r="L1668" s="64" t="s">
        <v>455</v>
      </c>
    </row>
    <row r="1669" spans="1:12" s="72" customFormat="1" hidden="1" outlineLevel="2">
      <c r="A1669" s="81">
        <v>1201508019</v>
      </c>
      <c r="B1669" s="82" t="s">
        <v>1640</v>
      </c>
      <c r="C1669" s="69">
        <v>0</v>
      </c>
      <c r="D1669" s="78"/>
      <c r="E1669" s="69"/>
      <c r="F1669" s="71"/>
      <c r="G1669" s="69">
        <f t="shared" si="51"/>
        <v>0</v>
      </c>
      <c r="I1669" s="67">
        <v>0</v>
      </c>
      <c r="J1669" s="68">
        <f t="shared" si="50"/>
        <v>0</v>
      </c>
      <c r="K1669" s="56"/>
      <c r="L1669" s="64" t="s">
        <v>455</v>
      </c>
    </row>
    <row r="1670" spans="1:12" s="72" customFormat="1" hidden="1" outlineLevel="2">
      <c r="A1670" s="81">
        <v>1201509010</v>
      </c>
      <c r="B1670" s="82" t="s">
        <v>1641</v>
      </c>
      <c r="C1670" s="69">
        <v>0</v>
      </c>
      <c r="D1670" s="78"/>
      <c r="E1670" s="69"/>
      <c r="F1670" s="71"/>
      <c r="G1670" s="69">
        <f t="shared" si="51"/>
        <v>0</v>
      </c>
      <c r="I1670" s="67">
        <v>0</v>
      </c>
      <c r="J1670" s="68">
        <f t="shared" si="50"/>
        <v>0</v>
      </c>
      <c r="K1670" s="56"/>
      <c r="L1670" s="64" t="s">
        <v>455</v>
      </c>
    </row>
    <row r="1671" spans="1:12" s="72" customFormat="1" hidden="1" outlineLevel="2">
      <c r="A1671" s="81">
        <v>1201509011</v>
      </c>
      <c r="B1671" s="82" t="s">
        <v>1642</v>
      </c>
      <c r="C1671" s="69">
        <v>0</v>
      </c>
      <c r="D1671" s="78"/>
      <c r="E1671" s="69"/>
      <c r="F1671" s="71"/>
      <c r="G1671" s="69">
        <f t="shared" si="51"/>
        <v>0</v>
      </c>
      <c r="I1671" s="67">
        <v>0</v>
      </c>
      <c r="J1671" s="68">
        <f t="shared" si="50"/>
        <v>0</v>
      </c>
      <c r="K1671" s="56"/>
      <c r="L1671" s="64" t="s">
        <v>455</v>
      </c>
    </row>
    <row r="1672" spans="1:12" s="72" customFormat="1" hidden="1" outlineLevel="2">
      <c r="A1672" s="81">
        <v>1201509012</v>
      </c>
      <c r="B1672" s="82" t="s">
        <v>1643</v>
      </c>
      <c r="C1672" s="69">
        <v>0</v>
      </c>
      <c r="D1672" s="78"/>
      <c r="E1672" s="69"/>
      <c r="F1672" s="71"/>
      <c r="G1672" s="69">
        <f t="shared" si="51"/>
        <v>0</v>
      </c>
      <c r="I1672" s="67">
        <v>0</v>
      </c>
      <c r="J1672" s="68">
        <f t="shared" si="50"/>
        <v>0</v>
      </c>
      <c r="K1672" s="56"/>
      <c r="L1672" s="64" t="s">
        <v>455</v>
      </c>
    </row>
    <row r="1673" spans="1:12" s="72" customFormat="1" hidden="1" outlineLevel="2">
      <c r="A1673" s="81">
        <v>1201509013</v>
      </c>
      <c r="B1673" s="82" t="s">
        <v>1644</v>
      </c>
      <c r="C1673" s="69">
        <v>0</v>
      </c>
      <c r="D1673" s="78"/>
      <c r="E1673" s="69"/>
      <c r="F1673" s="71"/>
      <c r="G1673" s="69">
        <f t="shared" si="51"/>
        <v>0</v>
      </c>
      <c r="I1673" s="67">
        <v>0</v>
      </c>
      <c r="J1673" s="68">
        <f t="shared" si="50"/>
        <v>0</v>
      </c>
      <c r="K1673" s="56"/>
      <c r="L1673" s="64" t="s">
        <v>455</v>
      </c>
    </row>
    <row r="1674" spans="1:12" s="72" customFormat="1" hidden="1" outlineLevel="2">
      <c r="A1674" s="81">
        <v>1201509016</v>
      </c>
      <c r="B1674" s="82" t="s">
        <v>1645</v>
      </c>
      <c r="C1674" s="69">
        <v>0</v>
      </c>
      <c r="D1674" s="78"/>
      <c r="E1674" s="69"/>
      <c r="F1674" s="71"/>
      <c r="G1674" s="69">
        <f t="shared" si="51"/>
        <v>0</v>
      </c>
      <c r="I1674" s="67">
        <v>0</v>
      </c>
      <c r="J1674" s="68">
        <f t="shared" si="50"/>
        <v>0</v>
      </c>
      <c r="K1674" s="56"/>
      <c r="L1674" s="64" t="s">
        <v>455</v>
      </c>
    </row>
    <row r="1675" spans="1:12" s="72" customFormat="1" hidden="1" outlineLevel="2">
      <c r="A1675" s="81">
        <v>1201509017</v>
      </c>
      <c r="B1675" s="82" t="s">
        <v>1646</v>
      </c>
      <c r="C1675" s="69">
        <v>0</v>
      </c>
      <c r="D1675" s="78"/>
      <c r="E1675" s="69"/>
      <c r="F1675" s="71"/>
      <c r="G1675" s="69">
        <f t="shared" si="51"/>
        <v>0</v>
      </c>
      <c r="I1675" s="67">
        <v>0</v>
      </c>
      <c r="J1675" s="68">
        <f t="shared" si="50"/>
        <v>0</v>
      </c>
      <c r="K1675" s="56"/>
      <c r="L1675" s="64" t="s">
        <v>455</v>
      </c>
    </row>
    <row r="1676" spans="1:12" s="72" customFormat="1" hidden="1" outlineLevel="2">
      <c r="A1676" s="81">
        <v>1201509019</v>
      </c>
      <c r="B1676" s="82" t="s">
        <v>1647</v>
      </c>
      <c r="C1676" s="69">
        <v>0</v>
      </c>
      <c r="D1676" s="78"/>
      <c r="E1676" s="69"/>
      <c r="F1676" s="71"/>
      <c r="G1676" s="69">
        <f t="shared" si="51"/>
        <v>0</v>
      </c>
      <c r="I1676" s="67">
        <v>0</v>
      </c>
      <c r="J1676" s="68">
        <f t="shared" si="50"/>
        <v>0</v>
      </c>
      <c r="K1676" s="56"/>
      <c r="L1676" s="64" t="s">
        <v>455</v>
      </c>
    </row>
    <row r="1677" spans="1:12" s="72" customFormat="1" hidden="1" outlineLevel="2">
      <c r="A1677" s="81">
        <v>1201509020</v>
      </c>
      <c r="B1677" s="82" t="s">
        <v>1641</v>
      </c>
      <c r="C1677" s="69">
        <v>0</v>
      </c>
      <c r="D1677" s="78"/>
      <c r="E1677" s="69"/>
      <c r="F1677" s="71"/>
      <c r="G1677" s="69">
        <f t="shared" si="51"/>
        <v>0</v>
      </c>
      <c r="I1677" s="67">
        <v>0</v>
      </c>
      <c r="J1677" s="68">
        <f t="shared" si="50"/>
        <v>0</v>
      </c>
      <c r="K1677" s="56"/>
      <c r="L1677" s="64" t="s">
        <v>455</v>
      </c>
    </row>
    <row r="1678" spans="1:12" s="72" customFormat="1" hidden="1" outlineLevel="2">
      <c r="A1678" s="81">
        <v>1201509021</v>
      </c>
      <c r="B1678" s="82" t="s">
        <v>1642</v>
      </c>
      <c r="C1678" s="69">
        <v>0</v>
      </c>
      <c r="D1678" s="78"/>
      <c r="E1678" s="69"/>
      <c r="F1678" s="71"/>
      <c r="G1678" s="69">
        <f t="shared" si="51"/>
        <v>0</v>
      </c>
      <c r="I1678" s="67">
        <v>0</v>
      </c>
      <c r="J1678" s="68">
        <f t="shared" si="50"/>
        <v>0</v>
      </c>
      <c r="K1678" s="56"/>
      <c r="L1678" s="64" t="s">
        <v>455</v>
      </c>
    </row>
    <row r="1679" spans="1:12" s="72" customFormat="1" hidden="1" outlineLevel="2">
      <c r="A1679" s="81">
        <v>1201509022</v>
      </c>
      <c r="B1679" s="82" t="s">
        <v>1643</v>
      </c>
      <c r="C1679" s="69">
        <v>0</v>
      </c>
      <c r="D1679" s="78"/>
      <c r="E1679" s="69"/>
      <c r="F1679" s="71"/>
      <c r="G1679" s="69">
        <f t="shared" si="51"/>
        <v>0</v>
      </c>
      <c r="I1679" s="67">
        <v>0</v>
      </c>
      <c r="J1679" s="68">
        <f t="shared" si="50"/>
        <v>0</v>
      </c>
      <c r="K1679" s="56"/>
      <c r="L1679" s="64" t="s">
        <v>455</v>
      </c>
    </row>
    <row r="1680" spans="1:12" s="72" customFormat="1" hidden="1" outlineLevel="2">
      <c r="A1680" s="81">
        <v>1201509023</v>
      </c>
      <c r="B1680" s="82" t="s">
        <v>1644</v>
      </c>
      <c r="C1680" s="69">
        <v>0</v>
      </c>
      <c r="D1680" s="78"/>
      <c r="E1680" s="69"/>
      <c r="F1680" s="71"/>
      <c r="G1680" s="69">
        <f t="shared" si="51"/>
        <v>0</v>
      </c>
      <c r="I1680" s="67">
        <v>0</v>
      </c>
      <c r="J1680" s="68">
        <f t="shared" si="50"/>
        <v>0</v>
      </c>
      <c r="K1680" s="56"/>
      <c r="L1680" s="64" t="s">
        <v>455</v>
      </c>
    </row>
    <row r="1681" spans="1:12" s="72" customFormat="1" hidden="1" outlineLevel="2">
      <c r="A1681" s="81">
        <v>1201509026</v>
      </c>
      <c r="B1681" s="82" t="s">
        <v>1645</v>
      </c>
      <c r="C1681" s="69">
        <v>0</v>
      </c>
      <c r="D1681" s="78"/>
      <c r="E1681" s="69"/>
      <c r="F1681" s="71"/>
      <c r="G1681" s="69">
        <f t="shared" si="51"/>
        <v>0</v>
      </c>
      <c r="I1681" s="67">
        <v>0</v>
      </c>
      <c r="J1681" s="68">
        <f t="shared" si="50"/>
        <v>0</v>
      </c>
      <c r="K1681" s="56"/>
      <c r="L1681" s="64" t="s">
        <v>455</v>
      </c>
    </row>
    <row r="1682" spans="1:12" s="72" customFormat="1" hidden="1" outlineLevel="2">
      <c r="A1682" s="81">
        <v>1201509027</v>
      </c>
      <c r="B1682" s="82" t="s">
        <v>1646</v>
      </c>
      <c r="C1682" s="69">
        <v>0</v>
      </c>
      <c r="D1682" s="78"/>
      <c r="E1682" s="69"/>
      <c r="F1682" s="71"/>
      <c r="G1682" s="69">
        <f t="shared" si="51"/>
        <v>0</v>
      </c>
      <c r="I1682" s="67">
        <v>0</v>
      </c>
      <c r="J1682" s="68">
        <f t="shared" si="50"/>
        <v>0</v>
      </c>
      <c r="K1682" s="56"/>
      <c r="L1682" s="64" t="s">
        <v>455</v>
      </c>
    </row>
    <row r="1683" spans="1:12" s="72" customFormat="1" hidden="1" outlineLevel="2">
      <c r="A1683" s="81">
        <v>1201509029</v>
      </c>
      <c r="B1683" s="82" t="s">
        <v>1647</v>
      </c>
      <c r="C1683" s="69">
        <v>0</v>
      </c>
      <c r="D1683" s="78"/>
      <c r="E1683" s="69"/>
      <c r="F1683" s="71"/>
      <c r="G1683" s="69">
        <f t="shared" si="51"/>
        <v>0</v>
      </c>
      <c r="I1683" s="67">
        <v>0</v>
      </c>
      <c r="J1683" s="68">
        <f t="shared" si="50"/>
        <v>0</v>
      </c>
      <c r="K1683" s="56"/>
      <c r="L1683" s="64" t="s">
        <v>455</v>
      </c>
    </row>
    <row r="1684" spans="1:12" s="72" customFormat="1" hidden="1" outlineLevel="2">
      <c r="A1684" s="81">
        <v>1201510010</v>
      </c>
      <c r="B1684" s="82" t="s">
        <v>1648</v>
      </c>
      <c r="C1684" s="69">
        <v>0</v>
      </c>
      <c r="D1684" s="78"/>
      <c r="E1684" s="69"/>
      <c r="F1684" s="71"/>
      <c r="G1684" s="69">
        <f t="shared" si="51"/>
        <v>0</v>
      </c>
      <c r="I1684" s="67">
        <v>0</v>
      </c>
      <c r="J1684" s="68">
        <f t="shared" si="50"/>
        <v>0</v>
      </c>
      <c r="K1684" s="56"/>
      <c r="L1684" s="64" t="s">
        <v>455</v>
      </c>
    </row>
    <row r="1685" spans="1:12" s="72" customFormat="1" hidden="1" outlineLevel="2">
      <c r="A1685" s="81">
        <v>1201510011</v>
      </c>
      <c r="B1685" s="82" t="s">
        <v>1649</v>
      </c>
      <c r="C1685" s="69">
        <v>0</v>
      </c>
      <c r="D1685" s="78"/>
      <c r="E1685" s="69"/>
      <c r="F1685" s="71"/>
      <c r="G1685" s="69">
        <f t="shared" si="51"/>
        <v>0</v>
      </c>
      <c r="I1685" s="67">
        <v>0</v>
      </c>
      <c r="J1685" s="68">
        <f t="shared" si="50"/>
        <v>0</v>
      </c>
      <c r="K1685" s="56"/>
      <c r="L1685" s="64" t="s">
        <v>455</v>
      </c>
    </row>
    <row r="1686" spans="1:12" s="72" customFormat="1" hidden="1" outlineLevel="2">
      <c r="A1686" s="81">
        <v>1201510012</v>
      </c>
      <c r="B1686" s="82" t="s">
        <v>1650</v>
      </c>
      <c r="C1686" s="69">
        <v>0</v>
      </c>
      <c r="D1686" s="78"/>
      <c r="E1686" s="69"/>
      <c r="F1686" s="71"/>
      <c r="G1686" s="69">
        <f t="shared" si="51"/>
        <v>0</v>
      </c>
      <c r="I1686" s="67">
        <v>0</v>
      </c>
      <c r="J1686" s="68">
        <f t="shared" si="50"/>
        <v>0</v>
      </c>
      <c r="K1686" s="56"/>
      <c r="L1686" s="64" t="s">
        <v>455</v>
      </c>
    </row>
    <row r="1687" spans="1:12" s="72" customFormat="1" hidden="1" outlineLevel="2">
      <c r="A1687" s="81">
        <v>1201510013</v>
      </c>
      <c r="B1687" s="82" t="s">
        <v>1651</v>
      </c>
      <c r="C1687" s="69">
        <v>0</v>
      </c>
      <c r="D1687" s="78"/>
      <c r="E1687" s="69"/>
      <c r="F1687" s="71"/>
      <c r="G1687" s="69">
        <f t="shared" si="51"/>
        <v>0</v>
      </c>
      <c r="I1687" s="67">
        <v>0</v>
      </c>
      <c r="J1687" s="68">
        <f t="shared" ref="J1687:J1750" si="52">I1687-G1687</f>
        <v>0</v>
      </c>
      <c r="K1687" s="56"/>
      <c r="L1687" s="64" t="s">
        <v>455</v>
      </c>
    </row>
    <row r="1688" spans="1:12" s="72" customFormat="1" hidden="1" outlineLevel="2">
      <c r="A1688" s="81">
        <v>1201510016</v>
      </c>
      <c r="B1688" s="82" t="s">
        <v>1652</v>
      </c>
      <c r="C1688" s="69">
        <v>0</v>
      </c>
      <c r="D1688" s="78"/>
      <c r="E1688" s="69"/>
      <c r="F1688" s="71"/>
      <c r="G1688" s="69">
        <f t="shared" si="51"/>
        <v>0</v>
      </c>
      <c r="I1688" s="67">
        <v>0</v>
      </c>
      <c r="J1688" s="68">
        <f t="shared" si="52"/>
        <v>0</v>
      </c>
      <c r="K1688" s="56"/>
      <c r="L1688" s="64" t="s">
        <v>455</v>
      </c>
    </row>
    <row r="1689" spans="1:12" s="72" customFormat="1" hidden="1" outlineLevel="2">
      <c r="A1689" s="81">
        <v>1201510017</v>
      </c>
      <c r="B1689" s="82" t="s">
        <v>1653</v>
      </c>
      <c r="C1689" s="69">
        <v>0</v>
      </c>
      <c r="D1689" s="78"/>
      <c r="E1689" s="69"/>
      <c r="F1689" s="71"/>
      <c r="G1689" s="69">
        <f t="shared" si="51"/>
        <v>0</v>
      </c>
      <c r="I1689" s="67">
        <v>0</v>
      </c>
      <c r="J1689" s="68">
        <f t="shared" si="52"/>
        <v>0</v>
      </c>
      <c r="K1689" s="56"/>
      <c r="L1689" s="64" t="s">
        <v>455</v>
      </c>
    </row>
    <row r="1690" spans="1:12" s="72" customFormat="1" hidden="1" outlineLevel="2">
      <c r="A1690" s="81">
        <v>1201510019</v>
      </c>
      <c r="B1690" s="82" t="s">
        <v>1654</v>
      </c>
      <c r="C1690" s="69">
        <v>0</v>
      </c>
      <c r="D1690" s="78"/>
      <c r="E1690" s="69"/>
      <c r="F1690" s="71"/>
      <c r="G1690" s="69">
        <f t="shared" si="51"/>
        <v>0</v>
      </c>
      <c r="I1690" s="67">
        <v>0</v>
      </c>
      <c r="J1690" s="68">
        <f t="shared" si="52"/>
        <v>0</v>
      </c>
      <c r="K1690" s="56"/>
      <c r="L1690" s="64" t="s">
        <v>455</v>
      </c>
    </row>
    <row r="1691" spans="1:12" s="72" customFormat="1" hidden="1" outlineLevel="2">
      <c r="A1691" s="81">
        <v>1201510020</v>
      </c>
      <c r="B1691" s="82" t="s">
        <v>1648</v>
      </c>
      <c r="C1691" s="69">
        <v>0</v>
      </c>
      <c r="D1691" s="78"/>
      <c r="E1691" s="69"/>
      <c r="F1691" s="71"/>
      <c r="G1691" s="69">
        <f t="shared" si="51"/>
        <v>0</v>
      </c>
      <c r="I1691" s="67">
        <v>0</v>
      </c>
      <c r="J1691" s="68">
        <f t="shared" si="52"/>
        <v>0</v>
      </c>
      <c r="K1691" s="56"/>
      <c r="L1691" s="64" t="s">
        <v>455</v>
      </c>
    </row>
    <row r="1692" spans="1:12" s="72" customFormat="1" hidden="1" outlineLevel="2">
      <c r="A1692" s="81">
        <v>1201510021</v>
      </c>
      <c r="B1692" s="82" t="s">
        <v>1649</v>
      </c>
      <c r="C1692" s="69">
        <v>0</v>
      </c>
      <c r="D1692" s="78"/>
      <c r="E1692" s="69"/>
      <c r="F1692" s="71"/>
      <c r="G1692" s="69">
        <f t="shared" si="51"/>
        <v>0</v>
      </c>
      <c r="I1692" s="67">
        <v>0</v>
      </c>
      <c r="J1692" s="68">
        <f t="shared" si="52"/>
        <v>0</v>
      </c>
      <c r="K1692" s="56"/>
      <c r="L1692" s="64" t="s">
        <v>455</v>
      </c>
    </row>
    <row r="1693" spans="1:12" s="72" customFormat="1" hidden="1" outlineLevel="2">
      <c r="A1693" s="81">
        <v>1201510022</v>
      </c>
      <c r="B1693" s="82" t="s">
        <v>1650</v>
      </c>
      <c r="C1693" s="69">
        <v>0</v>
      </c>
      <c r="D1693" s="78"/>
      <c r="E1693" s="69"/>
      <c r="F1693" s="71"/>
      <c r="G1693" s="69">
        <f t="shared" si="51"/>
        <v>0</v>
      </c>
      <c r="I1693" s="67">
        <v>0</v>
      </c>
      <c r="J1693" s="68">
        <f t="shared" si="52"/>
        <v>0</v>
      </c>
      <c r="K1693" s="56"/>
      <c r="L1693" s="64" t="s">
        <v>455</v>
      </c>
    </row>
    <row r="1694" spans="1:12" s="72" customFormat="1" hidden="1" outlineLevel="2">
      <c r="A1694" s="81">
        <v>1201510023</v>
      </c>
      <c r="B1694" s="82" t="s">
        <v>1651</v>
      </c>
      <c r="C1694" s="69">
        <v>0</v>
      </c>
      <c r="D1694" s="78"/>
      <c r="E1694" s="69"/>
      <c r="F1694" s="71"/>
      <c r="G1694" s="69">
        <f t="shared" si="51"/>
        <v>0</v>
      </c>
      <c r="I1694" s="67">
        <v>0</v>
      </c>
      <c r="J1694" s="68">
        <f t="shared" si="52"/>
        <v>0</v>
      </c>
      <c r="K1694" s="56"/>
      <c r="L1694" s="64" t="s">
        <v>455</v>
      </c>
    </row>
    <row r="1695" spans="1:12" s="72" customFormat="1" hidden="1" outlineLevel="2">
      <c r="A1695" s="81">
        <v>1201510026</v>
      </c>
      <c r="B1695" s="82" t="s">
        <v>1652</v>
      </c>
      <c r="C1695" s="69">
        <v>0</v>
      </c>
      <c r="D1695" s="78"/>
      <c r="E1695" s="69"/>
      <c r="F1695" s="71"/>
      <c r="G1695" s="69">
        <f t="shared" si="51"/>
        <v>0</v>
      </c>
      <c r="I1695" s="67">
        <v>0</v>
      </c>
      <c r="J1695" s="68">
        <f t="shared" si="52"/>
        <v>0</v>
      </c>
      <c r="K1695" s="56"/>
      <c r="L1695" s="64" t="s">
        <v>455</v>
      </c>
    </row>
    <row r="1696" spans="1:12" s="72" customFormat="1" hidden="1" outlineLevel="2">
      <c r="A1696" s="81">
        <v>1201510027</v>
      </c>
      <c r="B1696" s="82" t="s">
        <v>1653</v>
      </c>
      <c r="C1696" s="69">
        <v>0</v>
      </c>
      <c r="D1696" s="78"/>
      <c r="E1696" s="69"/>
      <c r="F1696" s="71"/>
      <c r="G1696" s="69">
        <f t="shared" si="51"/>
        <v>0</v>
      </c>
      <c r="I1696" s="67">
        <v>0</v>
      </c>
      <c r="J1696" s="68">
        <f t="shared" si="52"/>
        <v>0</v>
      </c>
      <c r="K1696" s="56"/>
      <c r="L1696" s="64" t="s">
        <v>455</v>
      </c>
    </row>
    <row r="1697" spans="1:12" s="72" customFormat="1" hidden="1" outlineLevel="2">
      <c r="A1697" s="81">
        <v>1201510029</v>
      </c>
      <c r="B1697" s="82" t="s">
        <v>1654</v>
      </c>
      <c r="C1697" s="69">
        <v>0</v>
      </c>
      <c r="D1697" s="78"/>
      <c r="E1697" s="69"/>
      <c r="F1697" s="71"/>
      <c r="G1697" s="69">
        <f t="shared" si="51"/>
        <v>0</v>
      </c>
      <c r="I1697" s="67">
        <v>0</v>
      </c>
      <c r="J1697" s="68">
        <f t="shared" si="52"/>
        <v>0</v>
      </c>
      <c r="K1697" s="56"/>
      <c r="L1697" s="64" t="s">
        <v>455</v>
      </c>
    </row>
    <row r="1698" spans="1:12" s="72" customFormat="1" hidden="1" outlineLevel="2">
      <c r="A1698" s="81">
        <v>1201511010</v>
      </c>
      <c r="B1698" s="82" t="s">
        <v>1655</v>
      </c>
      <c r="C1698" s="69">
        <v>0</v>
      </c>
      <c r="D1698" s="78"/>
      <c r="E1698" s="69"/>
      <c r="F1698" s="71"/>
      <c r="G1698" s="69">
        <f t="shared" si="51"/>
        <v>0</v>
      </c>
      <c r="I1698" s="67">
        <v>0</v>
      </c>
      <c r="J1698" s="68">
        <f t="shared" si="52"/>
        <v>0</v>
      </c>
      <c r="K1698" s="56"/>
      <c r="L1698" s="64" t="s">
        <v>455</v>
      </c>
    </row>
    <row r="1699" spans="1:12" s="72" customFormat="1" hidden="1" outlineLevel="2">
      <c r="A1699" s="81">
        <v>1201511011</v>
      </c>
      <c r="B1699" s="82" t="s">
        <v>1656</v>
      </c>
      <c r="C1699" s="69">
        <v>0</v>
      </c>
      <c r="D1699" s="78"/>
      <c r="E1699" s="69"/>
      <c r="F1699" s="71"/>
      <c r="G1699" s="69">
        <f t="shared" si="51"/>
        <v>0</v>
      </c>
      <c r="I1699" s="67">
        <v>0</v>
      </c>
      <c r="J1699" s="68">
        <f t="shared" si="52"/>
        <v>0</v>
      </c>
      <c r="K1699" s="56"/>
      <c r="L1699" s="64" t="s">
        <v>455</v>
      </c>
    </row>
    <row r="1700" spans="1:12" s="72" customFormat="1" hidden="1" outlineLevel="2">
      <c r="A1700" s="81">
        <v>1201511012</v>
      </c>
      <c r="B1700" s="82" t="s">
        <v>1657</v>
      </c>
      <c r="C1700" s="69">
        <v>0</v>
      </c>
      <c r="D1700" s="78"/>
      <c r="E1700" s="69"/>
      <c r="F1700" s="71"/>
      <c r="G1700" s="69">
        <f t="shared" ref="G1700:G1763" si="53">C1700+E1700</f>
        <v>0</v>
      </c>
      <c r="I1700" s="67">
        <v>0</v>
      </c>
      <c r="J1700" s="68">
        <f t="shared" si="52"/>
        <v>0</v>
      </c>
      <c r="K1700" s="56"/>
      <c r="L1700" s="64" t="s">
        <v>455</v>
      </c>
    </row>
    <row r="1701" spans="1:12" s="72" customFormat="1" hidden="1" outlineLevel="2">
      <c r="A1701" s="81">
        <v>1201511013</v>
      </c>
      <c r="B1701" s="82" t="s">
        <v>1658</v>
      </c>
      <c r="C1701" s="69">
        <v>0</v>
      </c>
      <c r="D1701" s="78"/>
      <c r="E1701" s="69"/>
      <c r="F1701" s="71"/>
      <c r="G1701" s="69">
        <f t="shared" si="53"/>
        <v>0</v>
      </c>
      <c r="I1701" s="67">
        <v>0</v>
      </c>
      <c r="J1701" s="68">
        <f t="shared" si="52"/>
        <v>0</v>
      </c>
      <c r="K1701" s="56"/>
      <c r="L1701" s="64" t="s">
        <v>455</v>
      </c>
    </row>
    <row r="1702" spans="1:12" s="72" customFormat="1" hidden="1" outlineLevel="2">
      <c r="A1702" s="81">
        <v>1201511016</v>
      </c>
      <c r="B1702" s="82" t="s">
        <v>1659</v>
      </c>
      <c r="C1702" s="69">
        <v>0</v>
      </c>
      <c r="D1702" s="78"/>
      <c r="E1702" s="69"/>
      <c r="F1702" s="71"/>
      <c r="G1702" s="69">
        <f t="shared" si="53"/>
        <v>0</v>
      </c>
      <c r="I1702" s="67">
        <v>0</v>
      </c>
      <c r="J1702" s="68">
        <f t="shared" si="52"/>
        <v>0</v>
      </c>
      <c r="K1702" s="56"/>
      <c r="L1702" s="64" t="s">
        <v>455</v>
      </c>
    </row>
    <row r="1703" spans="1:12" s="72" customFormat="1" hidden="1" outlineLevel="2">
      <c r="A1703" s="81">
        <v>1201511017</v>
      </c>
      <c r="B1703" s="82" t="s">
        <v>1660</v>
      </c>
      <c r="C1703" s="69">
        <v>0</v>
      </c>
      <c r="D1703" s="78"/>
      <c r="E1703" s="69"/>
      <c r="F1703" s="71"/>
      <c r="G1703" s="69">
        <f t="shared" si="53"/>
        <v>0</v>
      </c>
      <c r="I1703" s="67">
        <v>0</v>
      </c>
      <c r="J1703" s="68">
        <f t="shared" si="52"/>
        <v>0</v>
      </c>
      <c r="K1703" s="56"/>
      <c r="L1703" s="64" t="s">
        <v>455</v>
      </c>
    </row>
    <row r="1704" spans="1:12" s="72" customFormat="1" hidden="1" outlineLevel="2">
      <c r="A1704" s="81">
        <v>1201511019</v>
      </c>
      <c r="B1704" s="82" t="s">
        <v>1661</v>
      </c>
      <c r="C1704" s="69">
        <v>0</v>
      </c>
      <c r="D1704" s="78"/>
      <c r="E1704" s="69"/>
      <c r="F1704" s="71"/>
      <c r="G1704" s="69">
        <f t="shared" si="53"/>
        <v>0</v>
      </c>
      <c r="I1704" s="67">
        <v>0</v>
      </c>
      <c r="J1704" s="68">
        <f t="shared" si="52"/>
        <v>0</v>
      </c>
      <c r="K1704" s="56"/>
      <c r="L1704" s="64" t="s">
        <v>455</v>
      </c>
    </row>
    <row r="1705" spans="1:12" s="72" customFormat="1" hidden="1" outlineLevel="2">
      <c r="A1705" s="81">
        <v>1201512010</v>
      </c>
      <c r="B1705" s="82" t="s">
        <v>1662</v>
      </c>
      <c r="C1705" s="69">
        <v>0</v>
      </c>
      <c r="D1705" s="78"/>
      <c r="E1705" s="69"/>
      <c r="F1705" s="71"/>
      <c r="G1705" s="69">
        <f t="shared" si="53"/>
        <v>0</v>
      </c>
      <c r="I1705" s="67">
        <v>0</v>
      </c>
      <c r="J1705" s="68">
        <f t="shared" si="52"/>
        <v>0</v>
      </c>
      <c r="K1705" s="56"/>
      <c r="L1705" s="64" t="s">
        <v>455</v>
      </c>
    </row>
    <row r="1706" spans="1:12" s="72" customFormat="1" hidden="1" outlineLevel="2">
      <c r="A1706" s="81">
        <v>1201512011</v>
      </c>
      <c r="B1706" s="82" t="s">
        <v>1663</v>
      </c>
      <c r="C1706" s="69">
        <v>0</v>
      </c>
      <c r="D1706" s="78"/>
      <c r="E1706" s="69"/>
      <c r="F1706" s="71"/>
      <c r="G1706" s="69">
        <f t="shared" si="53"/>
        <v>0</v>
      </c>
      <c r="I1706" s="67">
        <v>0</v>
      </c>
      <c r="J1706" s="68">
        <f t="shared" si="52"/>
        <v>0</v>
      </c>
      <c r="K1706" s="56"/>
      <c r="L1706" s="64" t="s">
        <v>455</v>
      </c>
    </row>
    <row r="1707" spans="1:12" s="72" customFormat="1" hidden="1" outlineLevel="2">
      <c r="A1707" s="81">
        <v>1201512012</v>
      </c>
      <c r="B1707" s="82" t="s">
        <v>1664</v>
      </c>
      <c r="C1707" s="69">
        <v>0</v>
      </c>
      <c r="D1707" s="78"/>
      <c r="E1707" s="69"/>
      <c r="F1707" s="71"/>
      <c r="G1707" s="69">
        <f t="shared" si="53"/>
        <v>0</v>
      </c>
      <c r="I1707" s="67">
        <v>0</v>
      </c>
      <c r="J1707" s="68">
        <f t="shared" si="52"/>
        <v>0</v>
      </c>
      <c r="K1707" s="56"/>
      <c r="L1707" s="64" t="s">
        <v>455</v>
      </c>
    </row>
    <row r="1708" spans="1:12" s="72" customFormat="1" hidden="1" outlineLevel="2">
      <c r="A1708" s="81">
        <v>1201512013</v>
      </c>
      <c r="B1708" s="82" t="s">
        <v>1665</v>
      </c>
      <c r="C1708" s="69">
        <v>0</v>
      </c>
      <c r="D1708" s="78"/>
      <c r="E1708" s="69"/>
      <c r="F1708" s="71"/>
      <c r="G1708" s="69">
        <f t="shared" si="53"/>
        <v>0</v>
      </c>
      <c r="I1708" s="67">
        <v>0</v>
      </c>
      <c r="J1708" s="68">
        <f t="shared" si="52"/>
        <v>0</v>
      </c>
      <c r="K1708" s="56"/>
      <c r="L1708" s="64" t="s">
        <v>455</v>
      </c>
    </row>
    <row r="1709" spans="1:12" s="72" customFormat="1" hidden="1" outlineLevel="2">
      <c r="A1709" s="81">
        <v>1201512016</v>
      </c>
      <c r="B1709" s="82" t="s">
        <v>1666</v>
      </c>
      <c r="C1709" s="69">
        <v>0</v>
      </c>
      <c r="D1709" s="78"/>
      <c r="E1709" s="69"/>
      <c r="F1709" s="71"/>
      <c r="G1709" s="69">
        <f t="shared" si="53"/>
        <v>0</v>
      </c>
      <c r="I1709" s="67">
        <v>0</v>
      </c>
      <c r="J1709" s="68">
        <f t="shared" si="52"/>
        <v>0</v>
      </c>
      <c r="K1709" s="56"/>
      <c r="L1709" s="64" t="s">
        <v>455</v>
      </c>
    </row>
    <row r="1710" spans="1:12" s="72" customFormat="1" hidden="1" outlineLevel="2">
      <c r="A1710" s="81">
        <v>1201512017</v>
      </c>
      <c r="B1710" s="82" t="s">
        <v>1667</v>
      </c>
      <c r="C1710" s="69">
        <v>0</v>
      </c>
      <c r="D1710" s="78"/>
      <c r="E1710" s="69"/>
      <c r="F1710" s="71"/>
      <c r="G1710" s="69">
        <f t="shared" si="53"/>
        <v>0</v>
      </c>
      <c r="I1710" s="67">
        <v>0</v>
      </c>
      <c r="J1710" s="68">
        <f t="shared" si="52"/>
        <v>0</v>
      </c>
      <c r="K1710" s="56"/>
      <c r="L1710" s="64" t="s">
        <v>455</v>
      </c>
    </row>
    <row r="1711" spans="1:12" s="72" customFormat="1" hidden="1" outlineLevel="2">
      <c r="A1711" s="81">
        <v>1201512019</v>
      </c>
      <c r="B1711" s="82" t="s">
        <v>1668</v>
      </c>
      <c r="C1711" s="69">
        <v>0</v>
      </c>
      <c r="D1711" s="78"/>
      <c r="E1711" s="69"/>
      <c r="F1711" s="71"/>
      <c r="G1711" s="69">
        <f t="shared" si="53"/>
        <v>0</v>
      </c>
      <c r="I1711" s="67">
        <v>0</v>
      </c>
      <c r="J1711" s="68">
        <f t="shared" si="52"/>
        <v>0</v>
      </c>
      <c r="K1711" s="56"/>
      <c r="L1711" s="64" t="s">
        <v>455</v>
      </c>
    </row>
    <row r="1712" spans="1:12" s="72" customFormat="1" hidden="1" outlineLevel="2">
      <c r="A1712" s="81">
        <v>1201513010</v>
      </c>
      <c r="B1712" s="82" t="s">
        <v>1669</v>
      </c>
      <c r="C1712" s="69">
        <v>0</v>
      </c>
      <c r="D1712" s="78"/>
      <c r="E1712" s="69"/>
      <c r="F1712" s="71"/>
      <c r="G1712" s="69">
        <f t="shared" si="53"/>
        <v>0</v>
      </c>
      <c r="I1712" s="67">
        <v>0</v>
      </c>
      <c r="J1712" s="68">
        <f t="shared" si="52"/>
        <v>0</v>
      </c>
      <c r="K1712" s="56"/>
      <c r="L1712" s="64" t="s">
        <v>455</v>
      </c>
    </row>
    <row r="1713" spans="1:12" s="72" customFormat="1" hidden="1" outlineLevel="2">
      <c r="A1713" s="81">
        <v>1201513011</v>
      </c>
      <c r="B1713" s="82" t="s">
        <v>1670</v>
      </c>
      <c r="C1713" s="69">
        <v>0</v>
      </c>
      <c r="D1713" s="78"/>
      <c r="E1713" s="69"/>
      <c r="F1713" s="71"/>
      <c r="G1713" s="69">
        <f t="shared" si="53"/>
        <v>0</v>
      </c>
      <c r="I1713" s="67">
        <v>0</v>
      </c>
      <c r="J1713" s="68">
        <f t="shared" si="52"/>
        <v>0</v>
      </c>
      <c r="K1713" s="56"/>
      <c r="L1713" s="64" t="s">
        <v>455</v>
      </c>
    </row>
    <row r="1714" spans="1:12" s="72" customFormat="1" hidden="1" outlineLevel="2">
      <c r="A1714" s="81">
        <v>1201513012</v>
      </c>
      <c r="B1714" s="82" t="s">
        <v>1671</v>
      </c>
      <c r="C1714" s="69">
        <v>0</v>
      </c>
      <c r="D1714" s="78"/>
      <c r="E1714" s="69"/>
      <c r="F1714" s="71"/>
      <c r="G1714" s="69">
        <f t="shared" si="53"/>
        <v>0</v>
      </c>
      <c r="I1714" s="67">
        <v>0</v>
      </c>
      <c r="J1714" s="68">
        <f t="shared" si="52"/>
        <v>0</v>
      </c>
      <c r="K1714" s="56"/>
      <c r="L1714" s="64" t="s">
        <v>455</v>
      </c>
    </row>
    <row r="1715" spans="1:12" s="72" customFormat="1" hidden="1" outlineLevel="2">
      <c r="A1715" s="81">
        <v>1201513013</v>
      </c>
      <c r="B1715" s="82" t="s">
        <v>1672</v>
      </c>
      <c r="C1715" s="69">
        <v>0</v>
      </c>
      <c r="D1715" s="78"/>
      <c r="E1715" s="69"/>
      <c r="F1715" s="71"/>
      <c r="G1715" s="69">
        <f t="shared" si="53"/>
        <v>0</v>
      </c>
      <c r="I1715" s="67">
        <v>0</v>
      </c>
      <c r="J1715" s="68">
        <f t="shared" si="52"/>
        <v>0</v>
      </c>
      <c r="K1715" s="56"/>
      <c r="L1715" s="64" t="s">
        <v>455</v>
      </c>
    </row>
    <row r="1716" spans="1:12" s="72" customFormat="1" hidden="1" outlineLevel="2">
      <c r="A1716" s="81">
        <v>1201513016</v>
      </c>
      <c r="B1716" s="82" t="s">
        <v>1673</v>
      </c>
      <c r="C1716" s="69">
        <v>0</v>
      </c>
      <c r="D1716" s="78"/>
      <c r="E1716" s="69"/>
      <c r="F1716" s="71"/>
      <c r="G1716" s="69">
        <f t="shared" si="53"/>
        <v>0</v>
      </c>
      <c r="I1716" s="67">
        <v>0</v>
      </c>
      <c r="J1716" s="68">
        <f t="shared" si="52"/>
        <v>0</v>
      </c>
      <c r="K1716" s="56"/>
      <c r="L1716" s="64" t="s">
        <v>455</v>
      </c>
    </row>
    <row r="1717" spans="1:12" s="72" customFormat="1" hidden="1" outlineLevel="2">
      <c r="A1717" s="81">
        <v>1201513017</v>
      </c>
      <c r="B1717" s="82" t="s">
        <v>1674</v>
      </c>
      <c r="C1717" s="69">
        <v>0</v>
      </c>
      <c r="D1717" s="78"/>
      <c r="E1717" s="69"/>
      <c r="F1717" s="71"/>
      <c r="G1717" s="69">
        <f t="shared" si="53"/>
        <v>0</v>
      </c>
      <c r="I1717" s="67">
        <v>0</v>
      </c>
      <c r="J1717" s="68">
        <f t="shared" si="52"/>
        <v>0</v>
      </c>
      <c r="K1717" s="56"/>
      <c r="L1717" s="64" t="s">
        <v>455</v>
      </c>
    </row>
    <row r="1718" spans="1:12" s="72" customFormat="1" hidden="1" outlineLevel="2">
      <c r="A1718" s="81">
        <v>1201513019</v>
      </c>
      <c r="B1718" s="82" t="s">
        <v>1675</v>
      </c>
      <c r="C1718" s="69">
        <v>0</v>
      </c>
      <c r="D1718" s="78"/>
      <c r="E1718" s="69"/>
      <c r="F1718" s="71"/>
      <c r="G1718" s="69">
        <f t="shared" si="53"/>
        <v>0</v>
      </c>
      <c r="I1718" s="67">
        <v>0</v>
      </c>
      <c r="J1718" s="68">
        <f t="shared" si="52"/>
        <v>0</v>
      </c>
      <c r="K1718" s="56"/>
      <c r="L1718" s="64" t="s">
        <v>455</v>
      </c>
    </row>
    <row r="1719" spans="1:12" s="72" customFormat="1" hidden="1" outlineLevel="2">
      <c r="A1719" s="81">
        <v>1201514010</v>
      </c>
      <c r="B1719" s="82" t="s">
        <v>1676</v>
      </c>
      <c r="C1719" s="69">
        <v>0</v>
      </c>
      <c r="D1719" s="78"/>
      <c r="E1719" s="69"/>
      <c r="F1719" s="71"/>
      <c r="G1719" s="69">
        <f t="shared" si="53"/>
        <v>0</v>
      </c>
      <c r="I1719" s="67">
        <v>0</v>
      </c>
      <c r="J1719" s="68">
        <f t="shared" si="52"/>
        <v>0</v>
      </c>
      <c r="K1719" s="56"/>
      <c r="L1719" s="64" t="s">
        <v>455</v>
      </c>
    </row>
    <row r="1720" spans="1:12" s="72" customFormat="1" hidden="1" outlineLevel="2">
      <c r="A1720" s="81">
        <v>1201514011</v>
      </c>
      <c r="B1720" s="82" t="s">
        <v>1677</v>
      </c>
      <c r="C1720" s="69">
        <v>0</v>
      </c>
      <c r="D1720" s="78"/>
      <c r="E1720" s="69"/>
      <c r="F1720" s="71"/>
      <c r="G1720" s="69">
        <f t="shared" si="53"/>
        <v>0</v>
      </c>
      <c r="I1720" s="67">
        <v>0</v>
      </c>
      <c r="J1720" s="68">
        <f t="shared" si="52"/>
        <v>0</v>
      </c>
      <c r="K1720" s="56"/>
      <c r="L1720" s="64" t="s">
        <v>455</v>
      </c>
    </row>
    <row r="1721" spans="1:12" s="72" customFormat="1" hidden="1" outlineLevel="2">
      <c r="A1721" s="81">
        <v>1201514012</v>
      </c>
      <c r="B1721" s="82" t="s">
        <v>1678</v>
      </c>
      <c r="C1721" s="69">
        <v>0</v>
      </c>
      <c r="D1721" s="78"/>
      <c r="E1721" s="69"/>
      <c r="F1721" s="71"/>
      <c r="G1721" s="69">
        <f t="shared" si="53"/>
        <v>0</v>
      </c>
      <c r="I1721" s="67">
        <v>0</v>
      </c>
      <c r="J1721" s="68">
        <f t="shared" si="52"/>
        <v>0</v>
      </c>
      <c r="K1721" s="56"/>
      <c r="L1721" s="64" t="s">
        <v>455</v>
      </c>
    </row>
    <row r="1722" spans="1:12" s="72" customFormat="1" hidden="1" outlineLevel="2">
      <c r="A1722" s="81">
        <v>1201514013</v>
      </c>
      <c r="B1722" s="82" t="s">
        <v>1679</v>
      </c>
      <c r="C1722" s="69">
        <v>0</v>
      </c>
      <c r="D1722" s="78"/>
      <c r="E1722" s="69"/>
      <c r="F1722" s="71"/>
      <c r="G1722" s="69">
        <f t="shared" si="53"/>
        <v>0</v>
      </c>
      <c r="I1722" s="67">
        <v>0</v>
      </c>
      <c r="J1722" s="68">
        <f t="shared" si="52"/>
        <v>0</v>
      </c>
      <c r="K1722" s="56"/>
      <c r="L1722" s="64" t="s">
        <v>455</v>
      </c>
    </row>
    <row r="1723" spans="1:12" s="72" customFormat="1" hidden="1" outlineLevel="2">
      <c r="A1723" s="81">
        <v>1201514016</v>
      </c>
      <c r="B1723" s="82" t="s">
        <v>1680</v>
      </c>
      <c r="C1723" s="69">
        <v>0</v>
      </c>
      <c r="D1723" s="78"/>
      <c r="E1723" s="69"/>
      <c r="F1723" s="71"/>
      <c r="G1723" s="69">
        <f t="shared" si="53"/>
        <v>0</v>
      </c>
      <c r="I1723" s="67">
        <v>0</v>
      </c>
      <c r="J1723" s="68">
        <f t="shared" si="52"/>
        <v>0</v>
      </c>
      <c r="K1723" s="56"/>
      <c r="L1723" s="64" t="s">
        <v>455</v>
      </c>
    </row>
    <row r="1724" spans="1:12" s="72" customFormat="1" hidden="1" outlineLevel="2">
      <c r="A1724" s="81">
        <v>1201514017</v>
      </c>
      <c r="B1724" s="82" t="s">
        <v>1681</v>
      </c>
      <c r="C1724" s="69">
        <v>0</v>
      </c>
      <c r="D1724" s="78"/>
      <c r="E1724" s="69"/>
      <c r="F1724" s="71"/>
      <c r="G1724" s="69">
        <f t="shared" si="53"/>
        <v>0</v>
      </c>
      <c r="I1724" s="67">
        <v>0</v>
      </c>
      <c r="J1724" s="68">
        <f t="shared" si="52"/>
        <v>0</v>
      </c>
      <c r="K1724" s="56"/>
      <c r="L1724" s="64" t="s">
        <v>455</v>
      </c>
    </row>
    <row r="1725" spans="1:12" s="72" customFormat="1" hidden="1" outlineLevel="2">
      <c r="A1725" s="81">
        <v>1201514019</v>
      </c>
      <c r="B1725" s="82" t="s">
        <v>1682</v>
      </c>
      <c r="C1725" s="69">
        <v>0</v>
      </c>
      <c r="D1725" s="78"/>
      <c r="E1725" s="69"/>
      <c r="F1725" s="71"/>
      <c r="G1725" s="69">
        <f t="shared" si="53"/>
        <v>0</v>
      </c>
      <c r="I1725" s="67">
        <v>0</v>
      </c>
      <c r="J1725" s="68">
        <f t="shared" si="52"/>
        <v>0</v>
      </c>
      <c r="K1725" s="56"/>
      <c r="L1725" s="64" t="s">
        <v>455</v>
      </c>
    </row>
    <row r="1726" spans="1:12" s="72" customFormat="1" hidden="1" outlineLevel="2">
      <c r="A1726" s="81">
        <v>1201515010</v>
      </c>
      <c r="B1726" s="82" t="s">
        <v>1683</v>
      </c>
      <c r="C1726" s="69">
        <v>0</v>
      </c>
      <c r="D1726" s="78"/>
      <c r="E1726" s="69"/>
      <c r="F1726" s="71"/>
      <c r="G1726" s="69">
        <f t="shared" si="53"/>
        <v>0</v>
      </c>
      <c r="I1726" s="67">
        <v>0</v>
      </c>
      <c r="J1726" s="68">
        <f t="shared" si="52"/>
        <v>0</v>
      </c>
      <c r="K1726" s="56"/>
      <c r="L1726" s="64" t="s">
        <v>455</v>
      </c>
    </row>
    <row r="1727" spans="1:12" s="72" customFormat="1" hidden="1" outlineLevel="2">
      <c r="A1727" s="81">
        <v>1201515011</v>
      </c>
      <c r="B1727" s="82" t="s">
        <v>1684</v>
      </c>
      <c r="C1727" s="69">
        <v>0</v>
      </c>
      <c r="D1727" s="78"/>
      <c r="E1727" s="69"/>
      <c r="F1727" s="71"/>
      <c r="G1727" s="69">
        <f t="shared" si="53"/>
        <v>0</v>
      </c>
      <c r="I1727" s="67">
        <v>0</v>
      </c>
      <c r="J1727" s="68">
        <f t="shared" si="52"/>
        <v>0</v>
      </c>
      <c r="K1727" s="56"/>
      <c r="L1727" s="64" t="s">
        <v>455</v>
      </c>
    </row>
    <row r="1728" spans="1:12" s="72" customFormat="1" hidden="1" outlineLevel="2">
      <c r="A1728" s="81">
        <v>1201515012</v>
      </c>
      <c r="B1728" s="82" t="s">
        <v>1685</v>
      </c>
      <c r="C1728" s="69">
        <v>0</v>
      </c>
      <c r="D1728" s="78"/>
      <c r="E1728" s="69"/>
      <c r="F1728" s="71"/>
      <c r="G1728" s="69">
        <f t="shared" si="53"/>
        <v>0</v>
      </c>
      <c r="I1728" s="67">
        <v>0</v>
      </c>
      <c r="J1728" s="68">
        <f t="shared" si="52"/>
        <v>0</v>
      </c>
      <c r="K1728" s="56"/>
      <c r="L1728" s="64" t="s">
        <v>455</v>
      </c>
    </row>
    <row r="1729" spans="1:12" s="72" customFormat="1" hidden="1" outlineLevel="2">
      <c r="A1729" s="81">
        <v>1201515013</v>
      </c>
      <c r="B1729" s="82" t="s">
        <v>1686</v>
      </c>
      <c r="C1729" s="69">
        <v>0</v>
      </c>
      <c r="D1729" s="78"/>
      <c r="E1729" s="69"/>
      <c r="F1729" s="71"/>
      <c r="G1729" s="69">
        <f t="shared" si="53"/>
        <v>0</v>
      </c>
      <c r="I1729" s="67">
        <v>0</v>
      </c>
      <c r="J1729" s="68">
        <f t="shared" si="52"/>
        <v>0</v>
      </c>
      <c r="K1729" s="56"/>
      <c r="L1729" s="64" t="s">
        <v>455</v>
      </c>
    </row>
    <row r="1730" spans="1:12" s="72" customFormat="1" hidden="1" outlineLevel="2">
      <c r="A1730" s="81">
        <v>1201515016</v>
      </c>
      <c r="B1730" s="82" t="s">
        <v>1687</v>
      </c>
      <c r="C1730" s="69">
        <v>0</v>
      </c>
      <c r="D1730" s="78"/>
      <c r="E1730" s="69"/>
      <c r="F1730" s="71"/>
      <c r="G1730" s="69">
        <f t="shared" si="53"/>
        <v>0</v>
      </c>
      <c r="I1730" s="67">
        <v>0</v>
      </c>
      <c r="J1730" s="68">
        <f t="shared" si="52"/>
        <v>0</v>
      </c>
      <c r="K1730" s="56"/>
      <c r="L1730" s="64" t="s">
        <v>455</v>
      </c>
    </row>
    <row r="1731" spans="1:12" s="72" customFormat="1" hidden="1" outlineLevel="2">
      <c r="A1731" s="81">
        <v>1201515017</v>
      </c>
      <c r="B1731" s="82" t="s">
        <v>1688</v>
      </c>
      <c r="C1731" s="69">
        <v>0</v>
      </c>
      <c r="D1731" s="78"/>
      <c r="E1731" s="69"/>
      <c r="F1731" s="71"/>
      <c r="G1731" s="69">
        <f t="shared" si="53"/>
        <v>0</v>
      </c>
      <c r="I1731" s="67">
        <v>0</v>
      </c>
      <c r="J1731" s="68">
        <f t="shared" si="52"/>
        <v>0</v>
      </c>
      <c r="K1731" s="56"/>
      <c r="L1731" s="64" t="s">
        <v>455</v>
      </c>
    </row>
    <row r="1732" spans="1:12" s="72" customFormat="1" hidden="1" outlineLevel="2">
      <c r="A1732" s="81">
        <v>1201515019</v>
      </c>
      <c r="B1732" s="82" t="s">
        <v>1689</v>
      </c>
      <c r="C1732" s="69">
        <v>0</v>
      </c>
      <c r="D1732" s="78"/>
      <c r="E1732" s="69"/>
      <c r="F1732" s="71"/>
      <c r="G1732" s="69">
        <f t="shared" si="53"/>
        <v>0</v>
      </c>
      <c r="I1732" s="67">
        <v>0</v>
      </c>
      <c r="J1732" s="68">
        <f t="shared" si="52"/>
        <v>0</v>
      </c>
      <c r="K1732" s="56"/>
      <c r="L1732" s="64" t="s">
        <v>455</v>
      </c>
    </row>
    <row r="1733" spans="1:12" s="72" customFormat="1" hidden="1" outlineLevel="2">
      <c r="A1733" s="81">
        <v>1201701010</v>
      </c>
      <c r="B1733" s="82" t="s">
        <v>1690</v>
      </c>
      <c r="C1733" s="69">
        <v>0</v>
      </c>
      <c r="D1733" s="78"/>
      <c r="E1733" s="69"/>
      <c r="F1733" s="71"/>
      <c r="G1733" s="69">
        <f t="shared" si="53"/>
        <v>0</v>
      </c>
      <c r="I1733" s="67">
        <v>0</v>
      </c>
      <c r="J1733" s="68">
        <f t="shared" si="52"/>
        <v>0</v>
      </c>
      <c r="K1733" s="56"/>
      <c r="L1733" s="64" t="s">
        <v>455</v>
      </c>
    </row>
    <row r="1734" spans="1:12" s="72" customFormat="1" hidden="1" outlineLevel="2">
      <c r="A1734" s="81">
        <v>1201701011</v>
      </c>
      <c r="B1734" s="82" t="s">
        <v>1691</v>
      </c>
      <c r="C1734" s="69">
        <v>0</v>
      </c>
      <c r="D1734" s="78"/>
      <c r="E1734" s="69"/>
      <c r="F1734" s="71"/>
      <c r="G1734" s="69">
        <f t="shared" si="53"/>
        <v>0</v>
      </c>
      <c r="I1734" s="67">
        <v>0</v>
      </c>
      <c r="J1734" s="68">
        <f t="shared" si="52"/>
        <v>0</v>
      </c>
      <c r="K1734" s="56"/>
      <c r="L1734" s="64" t="s">
        <v>455</v>
      </c>
    </row>
    <row r="1735" spans="1:12" s="72" customFormat="1" hidden="1" outlineLevel="2">
      <c r="A1735" s="81">
        <v>1201701012</v>
      </c>
      <c r="B1735" s="82" t="s">
        <v>1692</v>
      </c>
      <c r="C1735" s="69">
        <v>0</v>
      </c>
      <c r="D1735" s="78"/>
      <c r="E1735" s="69"/>
      <c r="F1735" s="71"/>
      <c r="G1735" s="69">
        <f t="shared" si="53"/>
        <v>0</v>
      </c>
      <c r="I1735" s="67">
        <v>0</v>
      </c>
      <c r="J1735" s="68">
        <f t="shared" si="52"/>
        <v>0</v>
      </c>
      <c r="K1735" s="56"/>
      <c r="L1735" s="64" t="s">
        <v>455</v>
      </c>
    </row>
    <row r="1736" spans="1:12" s="72" customFormat="1" hidden="1" outlineLevel="2">
      <c r="A1736" s="81">
        <v>1201701013</v>
      </c>
      <c r="B1736" s="82" t="s">
        <v>1693</v>
      </c>
      <c r="C1736" s="69">
        <v>0</v>
      </c>
      <c r="D1736" s="78"/>
      <c r="E1736" s="69"/>
      <c r="F1736" s="71"/>
      <c r="G1736" s="69">
        <f t="shared" si="53"/>
        <v>0</v>
      </c>
      <c r="I1736" s="67">
        <v>0</v>
      </c>
      <c r="J1736" s="68">
        <f t="shared" si="52"/>
        <v>0</v>
      </c>
      <c r="K1736" s="56"/>
      <c r="L1736" s="64" t="s">
        <v>455</v>
      </c>
    </row>
    <row r="1737" spans="1:12" s="72" customFormat="1" hidden="1" outlineLevel="2">
      <c r="A1737" s="81">
        <v>1201701016</v>
      </c>
      <c r="B1737" s="82" t="s">
        <v>1694</v>
      </c>
      <c r="C1737" s="69">
        <v>0</v>
      </c>
      <c r="D1737" s="78"/>
      <c r="E1737" s="69"/>
      <c r="F1737" s="71"/>
      <c r="G1737" s="69">
        <f t="shared" si="53"/>
        <v>0</v>
      </c>
      <c r="I1737" s="67">
        <v>0</v>
      </c>
      <c r="J1737" s="68">
        <f t="shared" si="52"/>
        <v>0</v>
      </c>
      <c r="K1737" s="56"/>
      <c r="L1737" s="64" t="s">
        <v>455</v>
      </c>
    </row>
    <row r="1738" spans="1:12" s="72" customFormat="1" hidden="1" outlineLevel="2">
      <c r="A1738" s="81">
        <v>1201701017</v>
      </c>
      <c r="B1738" s="82" t="s">
        <v>1695</v>
      </c>
      <c r="C1738" s="69">
        <v>0</v>
      </c>
      <c r="D1738" s="78"/>
      <c r="E1738" s="69"/>
      <c r="F1738" s="71"/>
      <c r="G1738" s="69">
        <f t="shared" si="53"/>
        <v>0</v>
      </c>
      <c r="I1738" s="67">
        <v>0</v>
      </c>
      <c r="J1738" s="68">
        <f t="shared" si="52"/>
        <v>0</v>
      </c>
      <c r="K1738" s="56"/>
      <c r="L1738" s="64" t="s">
        <v>455</v>
      </c>
    </row>
    <row r="1739" spans="1:12" s="72" customFormat="1" hidden="1" outlineLevel="2">
      <c r="A1739" s="81">
        <v>1201701019</v>
      </c>
      <c r="B1739" s="82" t="s">
        <v>1696</v>
      </c>
      <c r="C1739" s="69">
        <v>0</v>
      </c>
      <c r="D1739" s="78"/>
      <c r="E1739" s="69"/>
      <c r="F1739" s="71"/>
      <c r="G1739" s="69">
        <f t="shared" si="53"/>
        <v>0</v>
      </c>
      <c r="I1739" s="67">
        <v>0</v>
      </c>
      <c r="J1739" s="68">
        <f t="shared" si="52"/>
        <v>0</v>
      </c>
      <c r="K1739" s="56"/>
      <c r="L1739" s="64" t="s">
        <v>455</v>
      </c>
    </row>
    <row r="1740" spans="1:12" s="72" customFormat="1" hidden="1" outlineLevel="2">
      <c r="A1740" s="81">
        <v>1201702010</v>
      </c>
      <c r="B1740" s="82" t="s">
        <v>1697</v>
      </c>
      <c r="C1740" s="69">
        <v>0</v>
      </c>
      <c r="D1740" s="78"/>
      <c r="E1740" s="69"/>
      <c r="F1740" s="71"/>
      <c r="G1740" s="69">
        <f t="shared" si="53"/>
        <v>0</v>
      </c>
      <c r="I1740" s="67">
        <v>0</v>
      </c>
      <c r="J1740" s="68">
        <f t="shared" si="52"/>
        <v>0</v>
      </c>
      <c r="K1740" s="56"/>
      <c r="L1740" s="64" t="s">
        <v>455</v>
      </c>
    </row>
    <row r="1741" spans="1:12" s="72" customFormat="1" hidden="1" outlineLevel="2">
      <c r="A1741" s="81">
        <v>1201702011</v>
      </c>
      <c r="B1741" s="82" t="s">
        <v>1698</v>
      </c>
      <c r="C1741" s="69">
        <v>0</v>
      </c>
      <c r="D1741" s="78"/>
      <c r="E1741" s="69"/>
      <c r="F1741" s="71"/>
      <c r="G1741" s="69">
        <f t="shared" si="53"/>
        <v>0</v>
      </c>
      <c r="I1741" s="67">
        <v>0</v>
      </c>
      <c r="J1741" s="68">
        <f t="shared" si="52"/>
        <v>0</v>
      </c>
      <c r="K1741" s="56"/>
      <c r="L1741" s="64" t="s">
        <v>455</v>
      </c>
    </row>
    <row r="1742" spans="1:12" s="72" customFormat="1" hidden="1" outlineLevel="2">
      <c r="A1742" s="81">
        <v>1201702012</v>
      </c>
      <c r="B1742" s="82" t="s">
        <v>1699</v>
      </c>
      <c r="C1742" s="69">
        <v>0</v>
      </c>
      <c r="D1742" s="78"/>
      <c r="E1742" s="69"/>
      <c r="F1742" s="71"/>
      <c r="G1742" s="69">
        <f t="shared" si="53"/>
        <v>0</v>
      </c>
      <c r="I1742" s="67">
        <v>0</v>
      </c>
      <c r="J1742" s="68">
        <f t="shared" si="52"/>
        <v>0</v>
      </c>
      <c r="K1742" s="56"/>
      <c r="L1742" s="64" t="s">
        <v>455</v>
      </c>
    </row>
    <row r="1743" spans="1:12" s="72" customFormat="1" hidden="1" outlineLevel="2">
      <c r="A1743" s="81">
        <v>1201702013</v>
      </c>
      <c r="B1743" s="82" t="s">
        <v>1700</v>
      </c>
      <c r="C1743" s="69">
        <v>0</v>
      </c>
      <c r="D1743" s="78"/>
      <c r="E1743" s="69"/>
      <c r="F1743" s="71"/>
      <c r="G1743" s="69">
        <f t="shared" si="53"/>
        <v>0</v>
      </c>
      <c r="I1743" s="67">
        <v>0</v>
      </c>
      <c r="J1743" s="68">
        <f t="shared" si="52"/>
        <v>0</v>
      </c>
      <c r="K1743" s="56"/>
      <c r="L1743" s="64" t="s">
        <v>455</v>
      </c>
    </row>
    <row r="1744" spans="1:12" s="72" customFormat="1" hidden="1" outlineLevel="2">
      <c r="A1744" s="81">
        <v>1201702016</v>
      </c>
      <c r="B1744" s="82" t="s">
        <v>1701</v>
      </c>
      <c r="C1744" s="69">
        <v>0</v>
      </c>
      <c r="D1744" s="78"/>
      <c r="E1744" s="69"/>
      <c r="F1744" s="71"/>
      <c r="G1744" s="69">
        <f t="shared" si="53"/>
        <v>0</v>
      </c>
      <c r="I1744" s="67">
        <v>0</v>
      </c>
      <c r="J1744" s="68">
        <f t="shared" si="52"/>
        <v>0</v>
      </c>
      <c r="K1744" s="56"/>
      <c r="L1744" s="64" t="s">
        <v>455</v>
      </c>
    </row>
    <row r="1745" spans="1:12" s="72" customFormat="1" hidden="1" outlineLevel="2">
      <c r="A1745" s="81">
        <v>1201702017</v>
      </c>
      <c r="B1745" s="82" t="s">
        <v>1702</v>
      </c>
      <c r="C1745" s="69">
        <v>0</v>
      </c>
      <c r="D1745" s="78"/>
      <c r="E1745" s="69"/>
      <c r="F1745" s="71"/>
      <c r="G1745" s="69">
        <f t="shared" si="53"/>
        <v>0</v>
      </c>
      <c r="I1745" s="67">
        <v>0</v>
      </c>
      <c r="J1745" s="68">
        <f t="shared" si="52"/>
        <v>0</v>
      </c>
      <c r="K1745" s="56"/>
      <c r="L1745" s="64" t="s">
        <v>455</v>
      </c>
    </row>
    <row r="1746" spans="1:12" s="72" customFormat="1" hidden="1" outlineLevel="2">
      <c r="A1746" s="81">
        <v>1201702019</v>
      </c>
      <c r="B1746" s="82" t="s">
        <v>1703</v>
      </c>
      <c r="C1746" s="69">
        <v>0</v>
      </c>
      <c r="D1746" s="78"/>
      <c r="E1746" s="69"/>
      <c r="F1746" s="71"/>
      <c r="G1746" s="69">
        <f t="shared" si="53"/>
        <v>0</v>
      </c>
      <c r="I1746" s="67">
        <v>0</v>
      </c>
      <c r="J1746" s="68">
        <f t="shared" si="52"/>
        <v>0</v>
      </c>
      <c r="K1746" s="56"/>
      <c r="L1746" s="64" t="s">
        <v>455</v>
      </c>
    </row>
    <row r="1747" spans="1:12" s="72" customFormat="1" hidden="1" outlineLevel="2">
      <c r="A1747" s="81">
        <v>1201703010</v>
      </c>
      <c r="B1747" s="82" t="s">
        <v>1704</v>
      </c>
      <c r="C1747" s="69">
        <v>0</v>
      </c>
      <c r="D1747" s="78"/>
      <c r="E1747" s="69"/>
      <c r="F1747" s="71"/>
      <c r="G1747" s="69">
        <f t="shared" si="53"/>
        <v>0</v>
      </c>
      <c r="I1747" s="67">
        <v>0</v>
      </c>
      <c r="J1747" s="68">
        <f t="shared" si="52"/>
        <v>0</v>
      </c>
      <c r="K1747" s="56"/>
      <c r="L1747" s="64" t="s">
        <v>455</v>
      </c>
    </row>
    <row r="1748" spans="1:12" s="72" customFormat="1" hidden="1" outlineLevel="2">
      <c r="A1748" s="81">
        <v>1201703011</v>
      </c>
      <c r="B1748" s="82" t="s">
        <v>1705</v>
      </c>
      <c r="C1748" s="69">
        <v>0</v>
      </c>
      <c r="D1748" s="78"/>
      <c r="E1748" s="69"/>
      <c r="F1748" s="71"/>
      <c r="G1748" s="69">
        <f t="shared" si="53"/>
        <v>0</v>
      </c>
      <c r="I1748" s="67">
        <v>0</v>
      </c>
      <c r="J1748" s="68">
        <f t="shared" si="52"/>
        <v>0</v>
      </c>
      <c r="K1748" s="56"/>
      <c r="L1748" s="64" t="s">
        <v>455</v>
      </c>
    </row>
    <row r="1749" spans="1:12" s="72" customFormat="1" hidden="1" outlineLevel="2">
      <c r="A1749" s="81">
        <v>1201703012</v>
      </c>
      <c r="B1749" s="82" t="s">
        <v>1706</v>
      </c>
      <c r="C1749" s="69">
        <v>0</v>
      </c>
      <c r="D1749" s="78"/>
      <c r="E1749" s="69"/>
      <c r="F1749" s="71"/>
      <c r="G1749" s="69">
        <f t="shared" si="53"/>
        <v>0</v>
      </c>
      <c r="I1749" s="67">
        <v>0</v>
      </c>
      <c r="J1749" s="68">
        <f t="shared" si="52"/>
        <v>0</v>
      </c>
      <c r="K1749" s="56"/>
      <c r="L1749" s="64" t="s">
        <v>455</v>
      </c>
    </row>
    <row r="1750" spans="1:12" s="72" customFormat="1" hidden="1" outlineLevel="2">
      <c r="A1750" s="81">
        <v>1201703013</v>
      </c>
      <c r="B1750" s="82" t="s">
        <v>1707</v>
      </c>
      <c r="C1750" s="69">
        <v>0</v>
      </c>
      <c r="D1750" s="78"/>
      <c r="E1750" s="69"/>
      <c r="F1750" s="71"/>
      <c r="G1750" s="69">
        <f t="shared" si="53"/>
        <v>0</v>
      </c>
      <c r="I1750" s="67">
        <v>0</v>
      </c>
      <c r="J1750" s="68">
        <f t="shared" si="52"/>
        <v>0</v>
      </c>
      <c r="K1750" s="56"/>
      <c r="L1750" s="64" t="s">
        <v>455</v>
      </c>
    </row>
    <row r="1751" spans="1:12" s="72" customFormat="1" hidden="1" outlineLevel="2">
      <c r="A1751" s="81">
        <v>1201703016</v>
      </c>
      <c r="B1751" s="82" t="s">
        <v>1708</v>
      </c>
      <c r="C1751" s="69">
        <v>0</v>
      </c>
      <c r="D1751" s="78"/>
      <c r="E1751" s="69"/>
      <c r="F1751" s="71"/>
      <c r="G1751" s="69">
        <f t="shared" si="53"/>
        <v>0</v>
      </c>
      <c r="I1751" s="67">
        <v>0</v>
      </c>
      <c r="J1751" s="68">
        <f t="shared" ref="J1751:J1814" si="54">I1751-G1751</f>
        <v>0</v>
      </c>
      <c r="K1751" s="56"/>
      <c r="L1751" s="64" t="s">
        <v>455</v>
      </c>
    </row>
    <row r="1752" spans="1:12" s="72" customFormat="1" hidden="1" outlineLevel="2">
      <c r="A1752" s="81">
        <v>1201703017</v>
      </c>
      <c r="B1752" s="82" t="s">
        <v>1709</v>
      </c>
      <c r="C1752" s="69">
        <v>0</v>
      </c>
      <c r="D1752" s="78"/>
      <c r="E1752" s="69"/>
      <c r="F1752" s="71"/>
      <c r="G1752" s="69">
        <f t="shared" si="53"/>
        <v>0</v>
      </c>
      <c r="I1752" s="67">
        <v>0</v>
      </c>
      <c r="J1752" s="68">
        <f t="shared" si="54"/>
        <v>0</v>
      </c>
      <c r="K1752" s="56"/>
      <c r="L1752" s="64" t="s">
        <v>455</v>
      </c>
    </row>
    <row r="1753" spans="1:12" s="72" customFormat="1" hidden="1" outlineLevel="2">
      <c r="A1753" s="81">
        <v>1201703019</v>
      </c>
      <c r="B1753" s="82" t="s">
        <v>1710</v>
      </c>
      <c r="C1753" s="69">
        <v>0</v>
      </c>
      <c r="D1753" s="78"/>
      <c r="E1753" s="69"/>
      <c r="F1753" s="71"/>
      <c r="G1753" s="69">
        <f t="shared" si="53"/>
        <v>0</v>
      </c>
      <c r="I1753" s="67">
        <v>0</v>
      </c>
      <c r="J1753" s="68">
        <f t="shared" si="54"/>
        <v>0</v>
      </c>
      <c r="K1753" s="56"/>
      <c r="L1753" s="64" t="s">
        <v>455</v>
      </c>
    </row>
    <row r="1754" spans="1:12" s="72" customFormat="1" hidden="1" outlineLevel="2">
      <c r="A1754" s="81">
        <v>1201704010</v>
      </c>
      <c r="B1754" s="82" t="s">
        <v>1711</v>
      </c>
      <c r="C1754" s="69">
        <v>0</v>
      </c>
      <c r="D1754" s="78"/>
      <c r="E1754" s="69"/>
      <c r="F1754" s="71"/>
      <c r="G1754" s="69">
        <f t="shared" si="53"/>
        <v>0</v>
      </c>
      <c r="I1754" s="67">
        <v>0</v>
      </c>
      <c r="J1754" s="68">
        <f t="shared" si="54"/>
        <v>0</v>
      </c>
      <c r="K1754" s="56"/>
      <c r="L1754" s="64" t="s">
        <v>455</v>
      </c>
    </row>
    <row r="1755" spans="1:12" s="72" customFormat="1" hidden="1" outlineLevel="2">
      <c r="A1755" s="81">
        <v>1201704011</v>
      </c>
      <c r="B1755" s="82" t="s">
        <v>1712</v>
      </c>
      <c r="C1755" s="69">
        <v>0</v>
      </c>
      <c r="D1755" s="78"/>
      <c r="E1755" s="69"/>
      <c r="F1755" s="71"/>
      <c r="G1755" s="69">
        <f t="shared" si="53"/>
        <v>0</v>
      </c>
      <c r="I1755" s="67">
        <v>0</v>
      </c>
      <c r="J1755" s="68">
        <f t="shared" si="54"/>
        <v>0</v>
      </c>
      <c r="K1755" s="56"/>
      <c r="L1755" s="64" t="s">
        <v>455</v>
      </c>
    </row>
    <row r="1756" spans="1:12" s="72" customFormat="1" hidden="1" outlineLevel="2">
      <c r="A1756" s="81">
        <v>1201704012</v>
      </c>
      <c r="B1756" s="82" t="s">
        <v>1713</v>
      </c>
      <c r="C1756" s="69">
        <v>0</v>
      </c>
      <c r="D1756" s="78"/>
      <c r="E1756" s="69"/>
      <c r="F1756" s="71"/>
      <c r="G1756" s="69">
        <f t="shared" si="53"/>
        <v>0</v>
      </c>
      <c r="I1756" s="67">
        <v>0</v>
      </c>
      <c r="J1756" s="68">
        <f t="shared" si="54"/>
        <v>0</v>
      </c>
      <c r="K1756" s="56"/>
      <c r="L1756" s="64" t="s">
        <v>455</v>
      </c>
    </row>
    <row r="1757" spans="1:12" s="72" customFormat="1" hidden="1" outlineLevel="2">
      <c r="A1757" s="81">
        <v>1201704013</v>
      </c>
      <c r="B1757" s="82" t="s">
        <v>1714</v>
      </c>
      <c r="C1757" s="69">
        <v>0</v>
      </c>
      <c r="D1757" s="78"/>
      <c r="E1757" s="69"/>
      <c r="F1757" s="71"/>
      <c r="G1757" s="69">
        <f t="shared" si="53"/>
        <v>0</v>
      </c>
      <c r="I1757" s="67">
        <v>0</v>
      </c>
      <c r="J1757" s="68">
        <f t="shared" si="54"/>
        <v>0</v>
      </c>
      <c r="K1757" s="56"/>
      <c r="L1757" s="64" t="s">
        <v>455</v>
      </c>
    </row>
    <row r="1758" spans="1:12" s="72" customFormat="1" hidden="1" outlineLevel="2">
      <c r="A1758" s="81">
        <v>1201704016</v>
      </c>
      <c r="B1758" s="82" t="s">
        <v>1715</v>
      </c>
      <c r="C1758" s="69">
        <v>0</v>
      </c>
      <c r="D1758" s="78"/>
      <c r="E1758" s="69"/>
      <c r="F1758" s="71"/>
      <c r="G1758" s="69">
        <f t="shared" si="53"/>
        <v>0</v>
      </c>
      <c r="I1758" s="67">
        <v>0</v>
      </c>
      <c r="J1758" s="68">
        <f t="shared" si="54"/>
        <v>0</v>
      </c>
      <c r="K1758" s="56"/>
      <c r="L1758" s="64" t="s">
        <v>455</v>
      </c>
    </row>
    <row r="1759" spans="1:12" s="72" customFormat="1" hidden="1" outlineLevel="2">
      <c r="A1759" s="81">
        <v>1201704017</v>
      </c>
      <c r="B1759" s="82" t="s">
        <v>1716</v>
      </c>
      <c r="C1759" s="69">
        <v>0</v>
      </c>
      <c r="D1759" s="78"/>
      <c r="E1759" s="69"/>
      <c r="F1759" s="71"/>
      <c r="G1759" s="69">
        <f t="shared" si="53"/>
        <v>0</v>
      </c>
      <c r="I1759" s="67">
        <v>0</v>
      </c>
      <c r="J1759" s="68">
        <f t="shared" si="54"/>
        <v>0</v>
      </c>
      <c r="K1759" s="56"/>
      <c r="L1759" s="64" t="s">
        <v>455</v>
      </c>
    </row>
    <row r="1760" spans="1:12" s="72" customFormat="1" hidden="1" outlineLevel="2">
      <c r="A1760" s="81">
        <v>1201704018</v>
      </c>
      <c r="B1760" s="82" t="s">
        <v>1717</v>
      </c>
      <c r="C1760" s="69">
        <v>0</v>
      </c>
      <c r="D1760" s="78"/>
      <c r="E1760" s="69"/>
      <c r="F1760" s="71"/>
      <c r="G1760" s="69">
        <f t="shared" si="53"/>
        <v>0</v>
      </c>
      <c r="I1760" s="67">
        <v>0</v>
      </c>
      <c r="J1760" s="68">
        <f t="shared" si="54"/>
        <v>0</v>
      </c>
      <c r="K1760" s="56"/>
      <c r="L1760" s="64" t="s">
        <v>455</v>
      </c>
    </row>
    <row r="1761" spans="1:12" s="72" customFormat="1" hidden="1" outlineLevel="2">
      <c r="A1761" s="81">
        <v>1201704019</v>
      </c>
      <c r="B1761" s="82" t="s">
        <v>1718</v>
      </c>
      <c r="C1761" s="69">
        <v>0</v>
      </c>
      <c r="D1761" s="78"/>
      <c r="E1761" s="69"/>
      <c r="F1761" s="71"/>
      <c r="G1761" s="69">
        <f t="shared" si="53"/>
        <v>0</v>
      </c>
      <c r="I1761" s="67">
        <v>0</v>
      </c>
      <c r="J1761" s="68">
        <f t="shared" si="54"/>
        <v>0</v>
      </c>
      <c r="K1761" s="56"/>
      <c r="L1761" s="64" t="s">
        <v>455</v>
      </c>
    </row>
    <row r="1762" spans="1:12" s="72" customFormat="1" hidden="1" outlineLevel="2">
      <c r="A1762" s="81">
        <v>1201704910</v>
      </c>
      <c r="B1762" s="82" t="s">
        <v>1719</v>
      </c>
      <c r="C1762" s="69">
        <v>0</v>
      </c>
      <c r="D1762" s="78"/>
      <c r="E1762" s="69"/>
      <c r="F1762" s="71"/>
      <c r="G1762" s="69">
        <f t="shared" si="53"/>
        <v>0</v>
      </c>
      <c r="I1762" s="67">
        <v>0</v>
      </c>
      <c r="J1762" s="68">
        <f t="shared" si="54"/>
        <v>0</v>
      </c>
      <c r="K1762" s="56"/>
      <c r="L1762" s="64" t="s">
        <v>5619</v>
      </c>
    </row>
    <row r="1763" spans="1:12" s="72" customFormat="1" hidden="1" outlineLevel="2">
      <c r="A1763" s="81">
        <v>1201704913</v>
      </c>
      <c r="B1763" s="82" t="s">
        <v>1720</v>
      </c>
      <c r="C1763" s="69">
        <v>0</v>
      </c>
      <c r="D1763" s="78"/>
      <c r="E1763" s="69"/>
      <c r="F1763" s="71"/>
      <c r="G1763" s="69">
        <f t="shared" si="53"/>
        <v>0</v>
      </c>
      <c r="I1763" s="67">
        <v>0</v>
      </c>
      <c r="J1763" s="68">
        <f t="shared" si="54"/>
        <v>0</v>
      </c>
      <c r="K1763" s="56"/>
      <c r="L1763" s="64" t="s">
        <v>5619</v>
      </c>
    </row>
    <row r="1764" spans="1:12" s="72" customFormat="1" hidden="1" outlineLevel="2">
      <c r="A1764" s="81">
        <v>1201705010</v>
      </c>
      <c r="B1764" s="82" t="s">
        <v>1721</v>
      </c>
      <c r="C1764" s="69">
        <v>0</v>
      </c>
      <c r="D1764" s="78"/>
      <c r="E1764" s="69"/>
      <c r="F1764" s="71"/>
      <c r="G1764" s="69">
        <f t="shared" ref="G1764:G1827" si="55">C1764+E1764</f>
        <v>0</v>
      </c>
      <c r="I1764" s="67">
        <v>0</v>
      </c>
      <c r="J1764" s="68">
        <f t="shared" si="54"/>
        <v>0</v>
      </c>
      <c r="K1764" s="56"/>
      <c r="L1764" s="64" t="s">
        <v>455</v>
      </c>
    </row>
    <row r="1765" spans="1:12" s="72" customFormat="1" hidden="1" outlineLevel="2">
      <c r="A1765" s="81">
        <v>1201705011</v>
      </c>
      <c r="B1765" s="82" t="s">
        <v>1722</v>
      </c>
      <c r="C1765" s="69">
        <v>0</v>
      </c>
      <c r="D1765" s="78"/>
      <c r="E1765" s="69"/>
      <c r="F1765" s="71"/>
      <c r="G1765" s="69">
        <f t="shared" si="55"/>
        <v>0</v>
      </c>
      <c r="I1765" s="67">
        <v>0</v>
      </c>
      <c r="J1765" s="68">
        <f t="shared" si="54"/>
        <v>0</v>
      </c>
      <c r="K1765" s="56"/>
      <c r="L1765" s="64" t="s">
        <v>455</v>
      </c>
    </row>
    <row r="1766" spans="1:12" s="72" customFormat="1" hidden="1" outlineLevel="2">
      <c r="A1766" s="81">
        <v>1201705012</v>
      </c>
      <c r="B1766" s="82" t="s">
        <v>1723</v>
      </c>
      <c r="C1766" s="69">
        <v>0</v>
      </c>
      <c r="D1766" s="78"/>
      <c r="E1766" s="69"/>
      <c r="F1766" s="71"/>
      <c r="G1766" s="69">
        <f t="shared" si="55"/>
        <v>0</v>
      </c>
      <c r="I1766" s="67">
        <v>0</v>
      </c>
      <c r="J1766" s="68">
        <f t="shared" si="54"/>
        <v>0</v>
      </c>
      <c r="K1766" s="56"/>
      <c r="L1766" s="64" t="s">
        <v>455</v>
      </c>
    </row>
    <row r="1767" spans="1:12" s="72" customFormat="1" hidden="1" outlineLevel="2">
      <c r="A1767" s="81">
        <v>1201705013</v>
      </c>
      <c r="B1767" s="82" t="s">
        <v>1724</v>
      </c>
      <c r="C1767" s="69">
        <v>0</v>
      </c>
      <c r="D1767" s="78"/>
      <c r="E1767" s="69"/>
      <c r="F1767" s="71"/>
      <c r="G1767" s="69">
        <f t="shared" si="55"/>
        <v>0</v>
      </c>
      <c r="I1767" s="67">
        <v>0</v>
      </c>
      <c r="J1767" s="68">
        <f t="shared" si="54"/>
        <v>0</v>
      </c>
      <c r="K1767" s="56"/>
      <c r="L1767" s="64" t="s">
        <v>455</v>
      </c>
    </row>
    <row r="1768" spans="1:12" s="72" customFormat="1" hidden="1" outlineLevel="2">
      <c r="A1768" s="81">
        <v>1201705016</v>
      </c>
      <c r="B1768" s="82" t="s">
        <v>1725</v>
      </c>
      <c r="C1768" s="69">
        <v>0</v>
      </c>
      <c r="D1768" s="78"/>
      <c r="E1768" s="69"/>
      <c r="F1768" s="71"/>
      <c r="G1768" s="69">
        <f t="shared" si="55"/>
        <v>0</v>
      </c>
      <c r="I1768" s="67">
        <v>0</v>
      </c>
      <c r="J1768" s="68">
        <f t="shared" si="54"/>
        <v>0</v>
      </c>
      <c r="K1768" s="56"/>
      <c r="L1768" s="64" t="s">
        <v>455</v>
      </c>
    </row>
    <row r="1769" spans="1:12" s="72" customFormat="1" hidden="1" outlineLevel="2">
      <c r="A1769" s="81">
        <v>1201705017</v>
      </c>
      <c r="B1769" s="82" t="s">
        <v>1726</v>
      </c>
      <c r="C1769" s="69">
        <v>0</v>
      </c>
      <c r="D1769" s="78"/>
      <c r="E1769" s="69"/>
      <c r="F1769" s="71"/>
      <c r="G1769" s="69">
        <f t="shared" si="55"/>
        <v>0</v>
      </c>
      <c r="I1769" s="67">
        <v>0</v>
      </c>
      <c r="J1769" s="68">
        <f t="shared" si="54"/>
        <v>0</v>
      </c>
      <c r="K1769" s="56"/>
      <c r="L1769" s="64" t="s">
        <v>455</v>
      </c>
    </row>
    <row r="1770" spans="1:12" s="72" customFormat="1" hidden="1" outlineLevel="2">
      <c r="A1770" s="81">
        <v>1201705019</v>
      </c>
      <c r="B1770" s="82" t="s">
        <v>1727</v>
      </c>
      <c r="C1770" s="69">
        <v>0</v>
      </c>
      <c r="D1770" s="78"/>
      <c r="E1770" s="69"/>
      <c r="F1770" s="71"/>
      <c r="G1770" s="69">
        <f t="shared" si="55"/>
        <v>0</v>
      </c>
      <c r="I1770" s="67">
        <v>0</v>
      </c>
      <c r="J1770" s="68">
        <f t="shared" si="54"/>
        <v>0</v>
      </c>
      <c r="K1770" s="56"/>
      <c r="L1770" s="64" t="s">
        <v>455</v>
      </c>
    </row>
    <row r="1771" spans="1:12" s="72" customFormat="1" hidden="1" outlineLevel="2">
      <c r="A1771" s="81">
        <v>1201705910</v>
      </c>
      <c r="B1771" s="82" t="s">
        <v>1728</v>
      </c>
      <c r="C1771" s="69">
        <v>0</v>
      </c>
      <c r="D1771" s="78"/>
      <c r="E1771" s="69"/>
      <c r="F1771" s="71"/>
      <c r="G1771" s="69">
        <f t="shared" si="55"/>
        <v>0</v>
      </c>
      <c r="I1771" s="67">
        <v>0</v>
      </c>
      <c r="J1771" s="68">
        <f t="shared" si="54"/>
        <v>0</v>
      </c>
      <c r="K1771" s="56"/>
      <c r="L1771" s="64" t="s">
        <v>5619</v>
      </c>
    </row>
    <row r="1772" spans="1:12" s="72" customFormat="1" hidden="1" outlineLevel="2">
      <c r="A1772" s="81">
        <v>1201705913</v>
      </c>
      <c r="B1772" s="82" t="s">
        <v>1729</v>
      </c>
      <c r="C1772" s="69">
        <v>0</v>
      </c>
      <c r="D1772" s="78"/>
      <c r="E1772" s="69"/>
      <c r="F1772" s="71"/>
      <c r="G1772" s="69">
        <f t="shared" si="55"/>
        <v>0</v>
      </c>
      <c r="I1772" s="67">
        <v>0</v>
      </c>
      <c r="J1772" s="68">
        <f t="shared" si="54"/>
        <v>0</v>
      </c>
      <c r="K1772" s="56"/>
      <c r="L1772" s="64" t="s">
        <v>5619</v>
      </c>
    </row>
    <row r="1773" spans="1:12" s="72" customFormat="1" hidden="1" outlineLevel="2">
      <c r="A1773" s="81">
        <v>1201707010</v>
      </c>
      <c r="B1773" s="82" t="s">
        <v>1730</v>
      </c>
      <c r="C1773" s="69">
        <v>0</v>
      </c>
      <c r="D1773" s="78"/>
      <c r="E1773" s="69"/>
      <c r="F1773" s="71"/>
      <c r="G1773" s="69">
        <f t="shared" si="55"/>
        <v>0</v>
      </c>
      <c r="I1773" s="67">
        <v>0</v>
      </c>
      <c r="J1773" s="68">
        <f t="shared" si="54"/>
        <v>0</v>
      </c>
      <c r="K1773" s="56"/>
      <c r="L1773" s="64" t="s">
        <v>455</v>
      </c>
    </row>
    <row r="1774" spans="1:12" s="72" customFormat="1" hidden="1" outlineLevel="2">
      <c r="A1774" s="81">
        <v>1201707011</v>
      </c>
      <c r="B1774" s="82" t="s">
        <v>1731</v>
      </c>
      <c r="C1774" s="69">
        <v>0</v>
      </c>
      <c r="D1774" s="78"/>
      <c r="E1774" s="69"/>
      <c r="F1774" s="71"/>
      <c r="G1774" s="69">
        <f t="shared" si="55"/>
        <v>0</v>
      </c>
      <c r="I1774" s="67">
        <v>0</v>
      </c>
      <c r="J1774" s="68">
        <f t="shared" si="54"/>
        <v>0</v>
      </c>
      <c r="K1774" s="56"/>
      <c r="L1774" s="64" t="s">
        <v>455</v>
      </c>
    </row>
    <row r="1775" spans="1:12" s="72" customFormat="1" hidden="1" outlineLevel="2">
      <c r="A1775" s="81">
        <v>1201707012</v>
      </c>
      <c r="B1775" s="82" t="s">
        <v>1732</v>
      </c>
      <c r="C1775" s="69">
        <v>0</v>
      </c>
      <c r="D1775" s="78"/>
      <c r="E1775" s="69"/>
      <c r="F1775" s="71"/>
      <c r="G1775" s="69">
        <f t="shared" si="55"/>
        <v>0</v>
      </c>
      <c r="I1775" s="67">
        <v>0</v>
      </c>
      <c r="J1775" s="68">
        <f t="shared" si="54"/>
        <v>0</v>
      </c>
      <c r="K1775" s="56"/>
      <c r="L1775" s="64" t="s">
        <v>455</v>
      </c>
    </row>
    <row r="1776" spans="1:12" s="72" customFormat="1" hidden="1" outlineLevel="2">
      <c r="A1776" s="81">
        <v>1201707013</v>
      </c>
      <c r="B1776" s="82" t="s">
        <v>1733</v>
      </c>
      <c r="C1776" s="69">
        <v>0</v>
      </c>
      <c r="D1776" s="78"/>
      <c r="E1776" s="69"/>
      <c r="F1776" s="71"/>
      <c r="G1776" s="69">
        <f t="shared" si="55"/>
        <v>0</v>
      </c>
      <c r="I1776" s="67">
        <v>0</v>
      </c>
      <c r="J1776" s="68">
        <f t="shared" si="54"/>
        <v>0</v>
      </c>
      <c r="K1776" s="56"/>
      <c r="L1776" s="64" t="s">
        <v>455</v>
      </c>
    </row>
    <row r="1777" spans="1:12" s="72" customFormat="1" hidden="1" outlineLevel="2">
      <c r="A1777" s="81">
        <v>1201707016</v>
      </c>
      <c r="B1777" s="82" t="s">
        <v>1734</v>
      </c>
      <c r="C1777" s="69">
        <v>0</v>
      </c>
      <c r="D1777" s="78"/>
      <c r="E1777" s="69"/>
      <c r="F1777" s="71"/>
      <c r="G1777" s="69">
        <f t="shared" si="55"/>
        <v>0</v>
      </c>
      <c r="I1777" s="67">
        <v>0</v>
      </c>
      <c r="J1777" s="68">
        <f t="shared" si="54"/>
        <v>0</v>
      </c>
      <c r="K1777" s="56"/>
      <c r="L1777" s="64" t="s">
        <v>455</v>
      </c>
    </row>
    <row r="1778" spans="1:12" s="72" customFormat="1" hidden="1" outlineLevel="2">
      <c r="A1778" s="81">
        <v>1201707017</v>
      </c>
      <c r="B1778" s="82" t="s">
        <v>1735</v>
      </c>
      <c r="C1778" s="69">
        <v>0</v>
      </c>
      <c r="D1778" s="78"/>
      <c r="E1778" s="69"/>
      <c r="F1778" s="71"/>
      <c r="G1778" s="69">
        <f t="shared" si="55"/>
        <v>0</v>
      </c>
      <c r="I1778" s="67">
        <v>0</v>
      </c>
      <c r="J1778" s="68">
        <f t="shared" si="54"/>
        <v>0</v>
      </c>
      <c r="K1778" s="56"/>
      <c r="L1778" s="64" t="s">
        <v>455</v>
      </c>
    </row>
    <row r="1779" spans="1:12" s="72" customFormat="1" hidden="1" outlineLevel="2">
      <c r="A1779" s="81">
        <v>1201707019</v>
      </c>
      <c r="B1779" s="82" t="s">
        <v>1736</v>
      </c>
      <c r="C1779" s="69">
        <v>0</v>
      </c>
      <c r="D1779" s="78"/>
      <c r="E1779" s="69"/>
      <c r="F1779" s="71"/>
      <c r="G1779" s="69">
        <f t="shared" si="55"/>
        <v>0</v>
      </c>
      <c r="I1779" s="67">
        <v>0</v>
      </c>
      <c r="J1779" s="68">
        <f t="shared" si="54"/>
        <v>0</v>
      </c>
      <c r="K1779" s="56"/>
      <c r="L1779" s="64" t="s">
        <v>455</v>
      </c>
    </row>
    <row r="1780" spans="1:12" s="72" customFormat="1" hidden="1" outlineLevel="2">
      <c r="A1780" s="81">
        <v>1201801010</v>
      </c>
      <c r="B1780" s="82" t="s">
        <v>1737</v>
      </c>
      <c r="C1780" s="69">
        <v>0</v>
      </c>
      <c r="D1780" s="78"/>
      <c r="E1780" s="69"/>
      <c r="F1780" s="71"/>
      <c r="G1780" s="69">
        <f t="shared" si="55"/>
        <v>0</v>
      </c>
      <c r="I1780" s="67">
        <v>0</v>
      </c>
      <c r="J1780" s="68">
        <f t="shared" si="54"/>
        <v>0</v>
      </c>
      <c r="K1780" s="56"/>
      <c r="L1780" s="64" t="s">
        <v>455</v>
      </c>
    </row>
    <row r="1781" spans="1:12" s="72" customFormat="1" hidden="1" outlineLevel="2">
      <c r="A1781" s="81">
        <v>1201801011</v>
      </c>
      <c r="B1781" s="82" t="s">
        <v>1738</v>
      </c>
      <c r="C1781" s="69">
        <v>37502937.2999999</v>
      </c>
      <c r="D1781" s="78"/>
      <c r="E1781" s="69"/>
      <c r="F1781" s="71"/>
      <c r="G1781" s="69">
        <f t="shared" si="55"/>
        <v>37502937.2999999</v>
      </c>
      <c r="I1781" s="67">
        <v>0</v>
      </c>
      <c r="J1781" s="68">
        <f t="shared" si="54"/>
        <v>-37502937.2999999</v>
      </c>
      <c r="K1781" s="56"/>
      <c r="L1781" s="64" t="s">
        <v>455</v>
      </c>
    </row>
    <row r="1782" spans="1:12" s="72" customFormat="1" hidden="1" outlineLevel="2">
      <c r="A1782" s="81">
        <v>1201801012</v>
      </c>
      <c r="B1782" s="82" t="s">
        <v>1739</v>
      </c>
      <c r="C1782" s="69">
        <v>281</v>
      </c>
      <c r="D1782" s="78"/>
      <c r="E1782" s="69"/>
      <c r="F1782" s="71"/>
      <c r="G1782" s="69">
        <f t="shared" si="55"/>
        <v>281</v>
      </c>
      <c r="I1782" s="67">
        <v>0</v>
      </c>
      <c r="J1782" s="68">
        <f t="shared" si="54"/>
        <v>-281</v>
      </c>
      <c r="K1782" s="56"/>
      <c r="L1782" s="64" t="s">
        <v>455</v>
      </c>
    </row>
    <row r="1783" spans="1:12" s="72" customFormat="1" hidden="1" outlineLevel="2">
      <c r="A1783" s="81">
        <v>1201801013</v>
      </c>
      <c r="B1783" s="82" t="s">
        <v>1740</v>
      </c>
      <c r="C1783" s="69">
        <v>341611040.54000002</v>
      </c>
      <c r="D1783" s="78"/>
      <c r="E1783" s="69"/>
      <c r="F1783" s="71"/>
      <c r="G1783" s="69">
        <f t="shared" si="55"/>
        <v>341611040.54000002</v>
      </c>
      <c r="I1783" s="67">
        <v>0</v>
      </c>
      <c r="J1783" s="68">
        <f t="shared" si="54"/>
        <v>-341611040.54000002</v>
      </c>
      <c r="K1783" s="56"/>
      <c r="L1783" s="64" t="s">
        <v>455</v>
      </c>
    </row>
    <row r="1784" spans="1:12" s="72" customFormat="1" hidden="1" outlineLevel="2">
      <c r="A1784" s="81">
        <v>1201801016</v>
      </c>
      <c r="B1784" s="82" t="s">
        <v>1741</v>
      </c>
      <c r="C1784" s="69">
        <v>0</v>
      </c>
      <c r="D1784" s="78"/>
      <c r="E1784" s="69"/>
      <c r="F1784" s="71"/>
      <c r="G1784" s="69">
        <f t="shared" si="55"/>
        <v>0</v>
      </c>
      <c r="I1784" s="67">
        <v>0</v>
      </c>
      <c r="J1784" s="68">
        <f t="shared" si="54"/>
        <v>0</v>
      </c>
      <c r="K1784" s="56"/>
      <c r="L1784" s="64" t="s">
        <v>455</v>
      </c>
    </row>
    <row r="1785" spans="1:12" s="72" customFormat="1" hidden="1" outlineLevel="2">
      <c r="A1785" s="81">
        <v>1201801017</v>
      </c>
      <c r="B1785" s="82" t="s">
        <v>1742</v>
      </c>
      <c r="C1785" s="69">
        <v>-379113325.93000001</v>
      </c>
      <c r="D1785" s="78"/>
      <c r="E1785" s="69"/>
      <c r="F1785" s="71"/>
      <c r="G1785" s="69">
        <f t="shared" si="55"/>
        <v>-379113325.93000001</v>
      </c>
      <c r="I1785" s="67">
        <v>0</v>
      </c>
      <c r="J1785" s="68">
        <f t="shared" si="54"/>
        <v>379113325.93000001</v>
      </c>
      <c r="K1785" s="56"/>
      <c r="L1785" s="64" t="s">
        <v>455</v>
      </c>
    </row>
    <row r="1786" spans="1:12" s="72" customFormat="1" hidden="1" outlineLevel="2">
      <c r="A1786" s="81">
        <v>1201801019</v>
      </c>
      <c r="B1786" s="82" t="s">
        <v>1743</v>
      </c>
      <c r="C1786" s="69">
        <v>0</v>
      </c>
      <c r="D1786" s="78"/>
      <c r="E1786" s="69"/>
      <c r="F1786" s="71"/>
      <c r="G1786" s="69">
        <f t="shared" si="55"/>
        <v>0</v>
      </c>
      <c r="I1786" s="67">
        <v>0</v>
      </c>
      <c r="J1786" s="68">
        <f t="shared" si="54"/>
        <v>0</v>
      </c>
      <c r="K1786" s="56"/>
      <c r="L1786" s="64" t="s">
        <v>455</v>
      </c>
    </row>
    <row r="1787" spans="1:12" s="72" customFormat="1" hidden="1" outlineLevel="2">
      <c r="A1787" s="81">
        <v>1201803010</v>
      </c>
      <c r="B1787" s="82" t="s">
        <v>1744</v>
      </c>
      <c r="C1787" s="69">
        <v>0</v>
      </c>
      <c r="D1787" s="78"/>
      <c r="E1787" s="69"/>
      <c r="F1787" s="71"/>
      <c r="G1787" s="69">
        <f t="shared" si="55"/>
        <v>0</v>
      </c>
      <c r="I1787" s="67">
        <v>0</v>
      </c>
      <c r="J1787" s="68">
        <f t="shared" si="54"/>
        <v>0</v>
      </c>
      <c r="K1787" s="56"/>
      <c r="L1787" s="64" t="s">
        <v>455</v>
      </c>
    </row>
    <row r="1788" spans="1:12" s="72" customFormat="1" hidden="1" outlineLevel="2">
      <c r="A1788" s="81">
        <v>1201803011</v>
      </c>
      <c r="B1788" s="82" t="s">
        <v>1745</v>
      </c>
      <c r="C1788" s="69">
        <v>0</v>
      </c>
      <c r="D1788" s="78"/>
      <c r="E1788" s="69"/>
      <c r="F1788" s="71"/>
      <c r="G1788" s="69">
        <f t="shared" si="55"/>
        <v>0</v>
      </c>
      <c r="I1788" s="67">
        <v>0</v>
      </c>
      <c r="J1788" s="68">
        <f t="shared" si="54"/>
        <v>0</v>
      </c>
      <c r="K1788" s="56"/>
      <c r="L1788" s="64" t="s">
        <v>455</v>
      </c>
    </row>
    <row r="1789" spans="1:12" s="72" customFormat="1" hidden="1" outlineLevel="2">
      <c r="A1789" s="81">
        <v>1201803012</v>
      </c>
      <c r="B1789" s="82" t="s">
        <v>1746</v>
      </c>
      <c r="C1789" s="69">
        <v>0</v>
      </c>
      <c r="D1789" s="78"/>
      <c r="E1789" s="69"/>
      <c r="F1789" s="71"/>
      <c r="G1789" s="69">
        <f t="shared" si="55"/>
        <v>0</v>
      </c>
      <c r="I1789" s="67">
        <v>0</v>
      </c>
      <c r="J1789" s="68">
        <f t="shared" si="54"/>
        <v>0</v>
      </c>
      <c r="K1789" s="56"/>
      <c r="L1789" s="64" t="s">
        <v>455</v>
      </c>
    </row>
    <row r="1790" spans="1:12" s="72" customFormat="1" hidden="1" outlineLevel="2">
      <c r="A1790" s="81">
        <v>1201803013</v>
      </c>
      <c r="B1790" s="82" t="s">
        <v>1747</v>
      </c>
      <c r="C1790" s="69">
        <v>0</v>
      </c>
      <c r="D1790" s="78"/>
      <c r="E1790" s="69"/>
      <c r="F1790" s="71"/>
      <c r="G1790" s="69">
        <f t="shared" si="55"/>
        <v>0</v>
      </c>
      <c r="I1790" s="67">
        <v>0</v>
      </c>
      <c r="J1790" s="68">
        <f t="shared" si="54"/>
        <v>0</v>
      </c>
      <c r="K1790" s="56"/>
      <c r="L1790" s="64" t="s">
        <v>455</v>
      </c>
    </row>
    <row r="1791" spans="1:12" s="72" customFormat="1" hidden="1" outlineLevel="2">
      <c r="A1791" s="81">
        <v>1201803016</v>
      </c>
      <c r="B1791" s="82" t="s">
        <v>1748</v>
      </c>
      <c r="C1791" s="69">
        <v>0</v>
      </c>
      <c r="D1791" s="78"/>
      <c r="E1791" s="69"/>
      <c r="F1791" s="71"/>
      <c r="G1791" s="69">
        <f t="shared" si="55"/>
        <v>0</v>
      </c>
      <c r="I1791" s="67">
        <v>0</v>
      </c>
      <c r="J1791" s="68">
        <f t="shared" si="54"/>
        <v>0</v>
      </c>
      <c r="K1791" s="56"/>
      <c r="L1791" s="64" t="s">
        <v>455</v>
      </c>
    </row>
    <row r="1792" spans="1:12" s="72" customFormat="1" hidden="1" outlineLevel="2">
      <c r="A1792" s="81">
        <v>1201803017</v>
      </c>
      <c r="B1792" s="82" t="s">
        <v>1749</v>
      </c>
      <c r="C1792" s="69">
        <v>0</v>
      </c>
      <c r="D1792" s="78"/>
      <c r="E1792" s="69"/>
      <c r="F1792" s="71"/>
      <c r="G1792" s="69">
        <f t="shared" si="55"/>
        <v>0</v>
      </c>
      <c r="I1792" s="67">
        <v>0</v>
      </c>
      <c r="J1792" s="68">
        <f t="shared" si="54"/>
        <v>0</v>
      </c>
      <c r="K1792" s="56"/>
      <c r="L1792" s="64" t="s">
        <v>455</v>
      </c>
    </row>
    <row r="1793" spans="1:12" s="72" customFormat="1" hidden="1" outlineLevel="2">
      <c r="A1793" s="81">
        <v>1201803018</v>
      </c>
      <c r="B1793" s="82" t="s">
        <v>1750</v>
      </c>
      <c r="C1793" s="69">
        <v>0</v>
      </c>
      <c r="D1793" s="78"/>
      <c r="E1793" s="69"/>
      <c r="F1793" s="71"/>
      <c r="G1793" s="69">
        <f t="shared" si="55"/>
        <v>0</v>
      </c>
      <c r="I1793" s="67">
        <v>0</v>
      </c>
      <c r="J1793" s="68">
        <f t="shared" si="54"/>
        <v>0</v>
      </c>
      <c r="K1793" s="56"/>
      <c r="L1793" s="64" t="s">
        <v>455</v>
      </c>
    </row>
    <row r="1794" spans="1:12" s="72" customFormat="1" hidden="1" outlineLevel="2">
      <c r="A1794" s="81">
        <v>1201803019</v>
      </c>
      <c r="B1794" s="82" t="s">
        <v>1751</v>
      </c>
      <c r="C1794" s="69">
        <v>0</v>
      </c>
      <c r="D1794" s="78"/>
      <c r="E1794" s="69"/>
      <c r="F1794" s="71"/>
      <c r="G1794" s="69">
        <f t="shared" si="55"/>
        <v>0</v>
      </c>
      <c r="I1794" s="67">
        <v>0</v>
      </c>
      <c r="J1794" s="68">
        <f t="shared" si="54"/>
        <v>0</v>
      </c>
      <c r="K1794" s="56"/>
      <c r="L1794" s="64" t="s">
        <v>455</v>
      </c>
    </row>
    <row r="1795" spans="1:12" s="72" customFormat="1" hidden="1" outlineLevel="2">
      <c r="A1795" s="81">
        <v>1201803020</v>
      </c>
      <c r="B1795" s="82" t="s">
        <v>1744</v>
      </c>
      <c r="C1795" s="69">
        <v>0</v>
      </c>
      <c r="D1795" s="78"/>
      <c r="E1795" s="69"/>
      <c r="F1795" s="71"/>
      <c r="G1795" s="69">
        <f t="shared" si="55"/>
        <v>0</v>
      </c>
      <c r="I1795" s="67">
        <v>0</v>
      </c>
      <c r="J1795" s="68">
        <f t="shared" si="54"/>
        <v>0</v>
      </c>
      <c r="K1795" s="56"/>
      <c r="L1795" s="64" t="s">
        <v>455</v>
      </c>
    </row>
    <row r="1796" spans="1:12" s="72" customFormat="1" hidden="1" outlineLevel="2">
      <c r="A1796" s="81">
        <v>1201803021</v>
      </c>
      <c r="B1796" s="82" t="s">
        <v>1745</v>
      </c>
      <c r="C1796" s="69">
        <v>0</v>
      </c>
      <c r="D1796" s="78"/>
      <c r="E1796" s="69"/>
      <c r="F1796" s="71"/>
      <c r="G1796" s="69">
        <f t="shared" si="55"/>
        <v>0</v>
      </c>
      <c r="I1796" s="67">
        <v>0</v>
      </c>
      <c r="J1796" s="68">
        <f t="shared" si="54"/>
        <v>0</v>
      </c>
      <c r="K1796" s="56"/>
      <c r="L1796" s="64" t="s">
        <v>455</v>
      </c>
    </row>
    <row r="1797" spans="1:12" s="72" customFormat="1" hidden="1" outlineLevel="2">
      <c r="A1797" s="81">
        <v>1201803022</v>
      </c>
      <c r="B1797" s="82" t="s">
        <v>1746</v>
      </c>
      <c r="C1797" s="69">
        <v>0</v>
      </c>
      <c r="D1797" s="78"/>
      <c r="E1797" s="69"/>
      <c r="F1797" s="71"/>
      <c r="G1797" s="69">
        <f t="shared" si="55"/>
        <v>0</v>
      </c>
      <c r="I1797" s="67">
        <v>0</v>
      </c>
      <c r="J1797" s="68">
        <f t="shared" si="54"/>
        <v>0</v>
      </c>
      <c r="K1797" s="56"/>
      <c r="L1797" s="64" t="s">
        <v>455</v>
      </c>
    </row>
    <row r="1798" spans="1:12" s="72" customFormat="1" hidden="1" outlineLevel="2">
      <c r="A1798" s="81">
        <v>1201803023</v>
      </c>
      <c r="B1798" s="82" t="s">
        <v>1747</v>
      </c>
      <c r="C1798" s="69">
        <v>0</v>
      </c>
      <c r="D1798" s="78"/>
      <c r="E1798" s="69"/>
      <c r="F1798" s="71"/>
      <c r="G1798" s="69">
        <f t="shared" si="55"/>
        <v>0</v>
      </c>
      <c r="I1798" s="67">
        <v>0</v>
      </c>
      <c r="J1798" s="68">
        <f t="shared" si="54"/>
        <v>0</v>
      </c>
      <c r="K1798" s="56"/>
      <c r="L1798" s="64" t="s">
        <v>455</v>
      </c>
    </row>
    <row r="1799" spans="1:12" s="72" customFormat="1" hidden="1" outlineLevel="2">
      <c r="A1799" s="81">
        <v>1201803026</v>
      </c>
      <c r="B1799" s="82" t="s">
        <v>1748</v>
      </c>
      <c r="C1799" s="69">
        <v>0</v>
      </c>
      <c r="D1799" s="78"/>
      <c r="E1799" s="69"/>
      <c r="F1799" s="71"/>
      <c r="G1799" s="69">
        <f t="shared" si="55"/>
        <v>0</v>
      </c>
      <c r="I1799" s="67">
        <v>0</v>
      </c>
      <c r="J1799" s="68">
        <f t="shared" si="54"/>
        <v>0</v>
      </c>
      <c r="K1799" s="56"/>
      <c r="L1799" s="64" t="s">
        <v>455</v>
      </c>
    </row>
    <row r="1800" spans="1:12" s="72" customFormat="1" hidden="1" outlineLevel="2">
      <c r="A1800" s="81">
        <v>1201803027</v>
      </c>
      <c r="B1800" s="82" t="s">
        <v>1749</v>
      </c>
      <c r="C1800" s="69">
        <v>0</v>
      </c>
      <c r="D1800" s="78"/>
      <c r="E1800" s="69"/>
      <c r="F1800" s="71"/>
      <c r="G1800" s="69">
        <f t="shared" si="55"/>
        <v>0</v>
      </c>
      <c r="I1800" s="67">
        <v>0</v>
      </c>
      <c r="J1800" s="68">
        <f t="shared" si="54"/>
        <v>0</v>
      </c>
      <c r="K1800" s="56"/>
      <c r="L1800" s="64" t="s">
        <v>455</v>
      </c>
    </row>
    <row r="1801" spans="1:12" s="72" customFormat="1" hidden="1" outlineLevel="2">
      <c r="A1801" s="81">
        <v>1201803028</v>
      </c>
      <c r="B1801" s="82" t="s">
        <v>1750</v>
      </c>
      <c r="C1801" s="69">
        <v>0</v>
      </c>
      <c r="D1801" s="78"/>
      <c r="E1801" s="69"/>
      <c r="F1801" s="71"/>
      <c r="G1801" s="69">
        <f t="shared" si="55"/>
        <v>0</v>
      </c>
      <c r="I1801" s="67">
        <v>0</v>
      </c>
      <c r="J1801" s="68">
        <f t="shared" si="54"/>
        <v>0</v>
      </c>
      <c r="K1801" s="56"/>
      <c r="L1801" s="64" t="s">
        <v>455</v>
      </c>
    </row>
    <row r="1802" spans="1:12" s="72" customFormat="1" hidden="1" outlineLevel="2">
      <c r="A1802" s="81">
        <v>1201803029</v>
      </c>
      <c r="B1802" s="82" t="s">
        <v>1751</v>
      </c>
      <c r="C1802" s="69">
        <v>0</v>
      </c>
      <c r="D1802" s="78"/>
      <c r="E1802" s="69"/>
      <c r="F1802" s="71"/>
      <c r="G1802" s="69">
        <f t="shared" si="55"/>
        <v>0</v>
      </c>
      <c r="I1802" s="67">
        <v>0</v>
      </c>
      <c r="J1802" s="68">
        <f t="shared" si="54"/>
        <v>0</v>
      </c>
      <c r="K1802" s="56"/>
      <c r="L1802" s="64" t="s">
        <v>455</v>
      </c>
    </row>
    <row r="1803" spans="1:12" s="72" customFormat="1" hidden="1" outlineLevel="2">
      <c r="A1803" s="81">
        <v>1201804010</v>
      </c>
      <c r="B1803" s="82" t="s">
        <v>1752</v>
      </c>
      <c r="C1803" s="69">
        <v>0</v>
      </c>
      <c r="D1803" s="78"/>
      <c r="E1803" s="69"/>
      <c r="F1803" s="71"/>
      <c r="G1803" s="69">
        <f t="shared" si="55"/>
        <v>0</v>
      </c>
      <c r="I1803" s="67">
        <v>0</v>
      </c>
      <c r="J1803" s="68">
        <f t="shared" si="54"/>
        <v>0</v>
      </c>
      <c r="K1803" s="56"/>
      <c r="L1803" s="64" t="s">
        <v>455</v>
      </c>
    </row>
    <row r="1804" spans="1:12" s="72" customFormat="1" hidden="1" outlineLevel="2">
      <c r="A1804" s="81">
        <v>1201804011</v>
      </c>
      <c r="B1804" s="82" t="s">
        <v>1753</v>
      </c>
      <c r="C1804" s="69">
        <v>0</v>
      </c>
      <c r="D1804" s="78"/>
      <c r="E1804" s="69"/>
      <c r="F1804" s="71"/>
      <c r="G1804" s="69">
        <f t="shared" si="55"/>
        <v>0</v>
      </c>
      <c r="I1804" s="67">
        <v>0</v>
      </c>
      <c r="J1804" s="68">
        <f t="shared" si="54"/>
        <v>0</v>
      </c>
      <c r="K1804" s="56"/>
      <c r="L1804" s="64" t="s">
        <v>455</v>
      </c>
    </row>
    <row r="1805" spans="1:12" s="72" customFormat="1" hidden="1" outlineLevel="2">
      <c r="A1805" s="81">
        <v>1201804012</v>
      </c>
      <c r="B1805" s="82" t="s">
        <v>1754</v>
      </c>
      <c r="C1805" s="69">
        <v>0</v>
      </c>
      <c r="D1805" s="78"/>
      <c r="E1805" s="69"/>
      <c r="F1805" s="71"/>
      <c r="G1805" s="69">
        <f t="shared" si="55"/>
        <v>0</v>
      </c>
      <c r="I1805" s="67">
        <v>0</v>
      </c>
      <c r="J1805" s="68">
        <f t="shared" si="54"/>
        <v>0</v>
      </c>
      <c r="K1805" s="56"/>
      <c r="L1805" s="64" t="s">
        <v>455</v>
      </c>
    </row>
    <row r="1806" spans="1:12" s="72" customFormat="1" hidden="1" outlineLevel="2">
      <c r="A1806" s="81">
        <v>1201804013</v>
      </c>
      <c r="B1806" s="82" t="s">
        <v>1755</v>
      </c>
      <c r="C1806" s="69">
        <v>0</v>
      </c>
      <c r="D1806" s="78"/>
      <c r="E1806" s="69"/>
      <c r="F1806" s="71"/>
      <c r="G1806" s="69">
        <f t="shared" si="55"/>
        <v>0</v>
      </c>
      <c r="I1806" s="67">
        <v>0</v>
      </c>
      <c r="J1806" s="68">
        <f t="shared" si="54"/>
        <v>0</v>
      </c>
      <c r="K1806" s="56"/>
      <c r="L1806" s="64" t="s">
        <v>455</v>
      </c>
    </row>
    <row r="1807" spans="1:12" s="72" customFormat="1" hidden="1" outlineLevel="2">
      <c r="A1807" s="81">
        <v>1201804016</v>
      </c>
      <c r="B1807" s="82" t="s">
        <v>1756</v>
      </c>
      <c r="C1807" s="69">
        <v>0</v>
      </c>
      <c r="D1807" s="78"/>
      <c r="E1807" s="69"/>
      <c r="F1807" s="71"/>
      <c r="G1807" s="69">
        <f t="shared" si="55"/>
        <v>0</v>
      </c>
      <c r="I1807" s="67">
        <v>0</v>
      </c>
      <c r="J1807" s="68">
        <f t="shared" si="54"/>
        <v>0</v>
      </c>
      <c r="K1807" s="56"/>
      <c r="L1807" s="64" t="s">
        <v>455</v>
      </c>
    </row>
    <row r="1808" spans="1:12" s="72" customFormat="1" hidden="1" outlineLevel="2">
      <c r="A1808" s="81">
        <v>1201804017</v>
      </c>
      <c r="B1808" s="82" t="s">
        <v>1757</v>
      </c>
      <c r="C1808" s="69">
        <v>0</v>
      </c>
      <c r="D1808" s="78"/>
      <c r="E1808" s="69"/>
      <c r="F1808" s="71"/>
      <c r="G1808" s="69">
        <f t="shared" si="55"/>
        <v>0</v>
      </c>
      <c r="I1808" s="67">
        <v>0</v>
      </c>
      <c r="J1808" s="68">
        <f t="shared" si="54"/>
        <v>0</v>
      </c>
      <c r="K1808" s="56"/>
      <c r="L1808" s="64" t="s">
        <v>455</v>
      </c>
    </row>
    <row r="1809" spans="1:12" s="72" customFormat="1" hidden="1" outlineLevel="2">
      <c r="A1809" s="81">
        <v>1201804019</v>
      </c>
      <c r="B1809" s="82" t="s">
        <v>1758</v>
      </c>
      <c r="C1809" s="69">
        <v>0</v>
      </c>
      <c r="D1809" s="78"/>
      <c r="E1809" s="69"/>
      <c r="F1809" s="71"/>
      <c r="G1809" s="69">
        <f t="shared" si="55"/>
        <v>0</v>
      </c>
      <c r="I1809" s="67">
        <v>0</v>
      </c>
      <c r="J1809" s="68">
        <f t="shared" si="54"/>
        <v>0</v>
      </c>
      <c r="K1809" s="56"/>
      <c r="L1809" s="64" t="s">
        <v>455</v>
      </c>
    </row>
    <row r="1810" spans="1:12" s="72" customFormat="1" hidden="1" outlineLevel="2">
      <c r="A1810" s="81">
        <v>1201805010</v>
      </c>
      <c r="B1810" s="82" t="s">
        <v>1759</v>
      </c>
      <c r="C1810" s="69">
        <v>0</v>
      </c>
      <c r="D1810" s="78"/>
      <c r="E1810" s="69"/>
      <c r="F1810" s="71"/>
      <c r="G1810" s="69">
        <f t="shared" si="55"/>
        <v>0</v>
      </c>
      <c r="I1810" s="67">
        <v>0</v>
      </c>
      <c r="J1810" s="68">
        <f t="shared" si="54"/>
        <v>0</v>
      </c>
      <c r="K1810" s="56"/>
      <c r="L1810" s="64" t="s">
        <v>455</v>
      </c>
    </row>
    <row r="1811" spans="1:12" s="72" customFormat="1" hidden="1" outlineLevel="2">
      <c r="A1811" s="81">
        <v>1201805011</v>
      </c>
      <c r="B1811" s="82" t="s">
        <v>1760</v>
      </c>
      <c r="C1811" s="69">
        <v>0</v>
      </c>
      <c r="D1811" s="78"/>
      <c r="E1811" s="69"/>
      <c r="F1811" s="71"/>
      <c r="G1811" s="69">
        <f t="shared" si="55"/>
        <v>0</v>
      </c>
      <c r="I1811" s="67">
        <v>0</v>
      </c>
      <c r="J1811" s="68">
        <f t="shared" si="54"/>
        <v>0</v>
      </c>
      <c r="K1811" s="56"/>
      <c r="L1811" s="64" t="s">
        <v>455</v>
      </c>
    </row>
    <row r="1812" spans="1:12" s="72" customFormat="1" hidden="1" outlineLevel="2">
      <c r="A1812" s="81">
        <v>1201805012</v>
      </c>
      <c r="B1812" s="82" t="s">
        <v>1761</v>
      </c>
      <c r="C1812" s="69">
        <v>0</v>
      </c>
      <c r="D1812" s="78"/>
      <c r="E1812" s="69"/>
      <c r="F1812" s="71"/>
      <c r="G1812" s="69">
        <f t="shared" si="55"/>
        <v>0</v>
      </c>
      <c r="I1812" s="67">
        <v>0</v>
      </c>
      <c r="J1812" s="68">
        <f t="shared" si="54"/>
        <v>0</v>
      </c>
      <c r="K1812" s="56"/>
      <c r="L1812" s="64" t="s">
        <v>455</v>
      </c>
    </row>
    <row r="1813" spans="1:12" s="72" customFormat="1" hidden="1" outlineLevel="2">
      <c r="A1813" s="81">
        <v>1201805013</v>
      </c>
      <c r="B1813" s="82" t="s">
        <v>1762</v>
      </c>
      <c r="C1813" s="69">
        <v>0</v>
      </c>
      <c r="D1813" s="78"/>
      <c r="E1813" s="69"/>
      <c r="F1813" s="71"/>
      <c r="G1813" s="69">
        <f t="shared" si="55"/>
        <v>0</v>
      </c>
      <c r="I1813" s="67">
        <v>0</v>
      </c>
      <c r="J1813" s="68">
        <f t="shared" si="54"/>
        <v>0</v>
      </c>
      <c r="K1813" s="56"/>
      <c r="L1813" s="64" t="s">
        <v>455</v>
      </c>
    </row>
    <row r="1814" spans="1:12" s="72" customFormat="1" hidden="1" outlineLevel="2">
      <c r="A1814" s="81">
        <v>1201805016</v>
      </c>
      <c r="B1814" s="82" t="s">
        <v>1763</v>
      </c>
      <c r="C1814" s="69">
        <v>0</v>
      </c>
      <c r="D1814" s="78"/>
      <c r="E1814" s="69"/>
      <c r="F1814" s="71"/>
      <c r="G1814" s="69">
        <f t="shared" si="55"/>
        <v>0</v>
      </c>
      <c r="I1814" s="67">
        <v>0</v>
      </c>
      <c r="J1814" s="68">
        <f t="shared" si="54"/>
        <v>0</v>
      </c>
      <c r="K1814" s="56"/>
      <c r="L1814" s="64" t="s">
        <v>455</v>
      </c>
    </row>
    <row r="1815" spans="1:12" s="72" customFormat="1" hidden="1" outlineLevel="2">
      <c r="A1815" s="81">
        <v>1201805017</v>
      </c>
      <c r="B1815" s="82" t="s">
        <v>1764</v>
      </c>
      <c r="C1815" s="69">
        <v>0</v>
      </c>
      <c r="D1815" s="78"/>
      <c r="E1815" s="69"/>
      <c r="F1815" s="71"/>
      <c r="G1815" s="69">
        <f t="shared" si="55"/>
        <v>0</v>
      </c>
      <c r="I1815" s="67">
        <v>0</v>
      </c>
      <c r="J1815" s="68">
        <f t="shared" ref="J1815:J1878" si="56">I1815-G1815</f>
        <v>0</v>
      </c>
      <c r="K1815" s="56"/>
      <c r="L1815" s="64" t="s">
        <v>455</v>
      </c>
    </row>
    <row r="1816" spans="1:12" s="72" customFormat="1" hidden="1" outlineLevel="2">
      <c r="A1816" s="81">
        <v>1201805019</v>
      </c>
      <c r="B1816" s="82" t="s">
        <v>1765</v>
      </c>
      <c r="C1816" s="69">
        <v>0</v>
      </c>
      <c r="D1816" s="78"/>
      <c r="E1816" s="69"/>
      <c r="F1816" s="71"/>
      <c r="G1816" s="69">
        <f t="shared" si="55"/>
        <v>0</v>
      </c>
      <c r="I1816" s="67">
        <v>0</v>
      </c>
      <c r="J1816" s="68">
        <f t="shared" si="56"/>
        <v>0</v>
      </c>
      <c r="K1816" s="56"/>
      <c r="L1816" s="64" t="s">
        <v>455</v>
      </c>
    </row>
    <row r="1817" spans="1:12" s="72" customFormat="1" hidden="1" outlineLevel="2">
      <c r="A1817" s="81">
        <v>1201807010</v>
      </c>
      <c r="B1817" s="82" t="s">
        <v>1766</v>
      </c>
      <c r="C1817" s="69">
        <v>0</v>
      </c>
      <c r="D1817" s="78"/>
      <c r="E1817" s="69"/>
      <c r="F1817" s="71"/>
      <c r="G1817" s="69">
        <f t="shared" si="55"/>
        <v>0</v>
      </c>
      <c r="I1817" s="67">
        <v>0</v>
      </c>
      <c r="J1817" s="68">
        <f t="shared" si="56"/>
        <v>0</v>
      </c>
      <c r="K1817" s="56"/>
      <c r="L1817" s="64" t="s">
        <v>455</v>
      </c>
    </row>
    <row r="1818" spans="1:12" s="72" customFormat="1" hidden="1" outlineLevel="2">
      <c r="A1818" s="81">
        <v>1201807011</v>
      </c>
      <c r="B1818" s="82" t="s">
        <v>1767</v>
      </c>
      <c r="C1818" s="69">
        <v>0</v>
      </c>
      <c r="D1818" s="78"/>
      <c r="E1818" s="69"/>
      <c r="F1818" s="71"/>
      <c r="G1818" s="69">
        <f t="shared" si="55"/>
        <v>0</v>
      </c>
      <c r="I1818" s="67">
        <v>0</v>
      </c>
      <c r="J1818" s="68">
        <f t="shared" si="56"/>
        <v>0</v>
      </c>
      <c r="K1818" s="56"/>
      <c r="L1818" s="64" t="s">
        <v>455</v>
      </c>
    </row>
    <row r="1819" spans="1:12" s="72" customFormat="1" hidden="1" outlineLevel="2">
      <c r="A1819" s="81">
        <v>1201807012</v>
      </c>
      <c r="B1819" s="82" t="s">
        <v>1768</v>
      </c>
      <c r="C1819" s="69">
        <v>0</v>
      </c>
      <c r="D1819" s="78"/>
      <c r="E1819" s="69"/>
      <c r="F1819" s="71"/>
      <c r="G1819" s="69">
        <f t="shared" si="55"/>
        <v>0</v>
      </c>
      <c r="I1819" s="67">
        <v>0</v>
      </c>
      <c r="J1819" s="68">
        <f t="shared" si="56"/>
        <v>0</v>
      </c>
      <c r="K1819" s="56"/>
      <c r="L1819" s="64" t="s">
        <v>455</v>
      </c>
    </row>
    <row r="1820" spans="1:12" s="72" customFormat="1" hidden="1" outlineLevel="2">
      <c r="A1820" s="81">
        <v>1201807013</v>
      </c>
      <c r="B1820" s="82" t="s">
        <v>1769</v>
      </c>
      <c r="C1820" s="69">
        <v>0</v>
      </c>
      <c r="D1820" s="78"/>
      <c r="E1820" s="69"/>
      <c r="F1820" s="71"/>
      <c r="G1820" s="69">
        <f t="shared" si="55"/>
        <v>0</v>
      </c>
      <c r="I1820" s="67">
        <v>0</v>
      </c>
      <c r="J1820" s="68">
        <f t="shared" si="56"/>
        <v>0</v>
      </c>
      <c r="K1820" s="56"/>
      <c r="L1820" s="64" t="s">
        <v>455</v>
      </c>
    </row>
    <row r="1821" spans="1:12" s="72" customFormat="1" hidden="1" outlineLevel="2">
      <c r="A1821" s="81">
        <v>1201807016</v>
      </c>
      <c r="B1821" s="82" t="s">
        <v>1770</v>
      </c>
      <c r="C1821" s="69">
        <v>0</v>
      </c>
      <c r="D1821" s="78"/>
      <c r="E1821" s="69"/>
      <c r="F1821" s="71"/>
      <c r="G1821" s="69">
        <f t="shared" si="55"/>
        <v>0</v>
      </c>
      <c r="I1821" s="67">
        <v>0</v>
      </c>
      <c r="J1821" s="68">
        <f t="shared" si="56"/>
        <v>0</v>
      </c>
      <c r="K1821" s="56"/>
      <c r="L1821" s="64" t="s">
        <v>455</v>
      </c>
    </row>
    <row r="1822" spans="1:12" s="72" customFormat="1" hidden="1" outlineLevel="2">
      <c r="A1822" s="81">
        <v>1201807017</v>
      </c>
      <c r="B1822" s="82" t="s">
        <v>1771</v>
      </c>
      <c r="C1822" s="69">
        <v>0</v>
      </c>
      <c r="D1822" s="78"/>
      <c r="E1822" s="69"/>
      <c r="F1822" s="71"/>
      <c r="G1822" s="69">
        <f t="shared" si="55"/>
        <v>0</v>
      </c>
      <c r="I1822" s="67">
        <v>0</v>
      </c>
      <c r="J1822" s="68">
        <f t="shared" si="56"/>
        <v>0</v>
      </c>
      <c r="K1822" s="56"/>
      <c r="L1822" s="64" t="s">
        <v>455</v>
      </c>
    </row>
    <row r="1823" spans="1:12" s="72" customFormat="1" hidden="1" outlineLevel="2">
      <c r="A1823" s="81">
        <v>1201807019</v>
      </c>
      <c r="B1823" s="82" t="s">
        <v>1772</v>
      </c>
      <c r="C1823" s="69">
        <v>0</v>
      </c>
      <c r="D1823" s="78"/>
      <c r="E1823" s="69"/>
      <c r="F1823" s="71"/>
      <c r="G1823" s="69">
        <f t="shared" si="55"/>
        <v>0</v>
      </c>
      <c r="I1823" s="67">
        <v>0</v>
      </c>
      <c r="J1823" s="68">
        <f t="shared" si="56"/>
        <v>0</v>
      </c>
      <c r="K1823" s="56"/>
      <c r="L1823" s="64" t="s">
        <v>455</v>
      </c>
    </row>
    <row r="1824" spans="1:12" s="72" customFormat="1" hidden="1" outlineLevel="2">
      <c r="A1824" s="81">
        <v>1201808010</v>
      </c>
      <c r="B1824" s="82" t="s">
        <v>1773</v>
      </c>
      <c r="C1824" s="69">
        <v>0</v>
      </c>
      <c r="D1824" s="78"/>
      <c r="E1824" s="69"/>
      <c r="F1824" s="71"/>
      <c r="G1824" s="69">
        <f t="shared" si="55"/>
        <v>0</v>
      </c>
      <c r="I1824" s="67">
        <v>0</v>
      </c>
      <c r="J1824" s="68">
        <f t="shared" si="56"/>
        <v>0</v>
      </c>
      <c r="K1824" s="56"/>
      <c r="L1824" s="64" t="s">
        <v>455</v>
      </c>
    </row>
    <row r="1825" spans="1:12" s="72" customFormat="1" hidden="1" outlineLevel="2">
      <c r="A1825" s="81">
        <v>1201808011</v>
      </c>
      <c r="B1825" s="82" t="s">
        <v>1774</v>
      </c>
      <c r="C1825" s="69">
        <v>66472960.579999901</v>
      </c>
      <c r="D1825" s="78"/>
      <c r="E1825" s="69"/>
      <c r="F1825" s="71"/>
      <c r="G1825" s="69">
        <f t="shared" si="55"/>
        <v>66472960.579999901</v>
      </c>
      <c r="I1825" s="67">
        <v>0</v>
      </c>
      <c r="J1825" s="68">
        <f t="shared" si="56"/>
        <v>-66472960.579999901</v>
      </c>
      <c r="K1825" s="56"/>
      <c r="L1825" s="64" t="s">
        <v>455</v>
      </c>
    </row>
    <row r="1826" spans="1:12" s="72" customFormat="1" hidden="1" outlineLevel="2">
      <c r="A1826" s="81">
        <v>1201808012</v>
      </c>
      <c r="B1826" s="82" t="s">
        <v>1775</v>
      </c>
      <c r="C1826" s="69">
        <v>111.569999999999</v>
      </c>
      <c r="D1826" s="78"/>
      <c r="E1826" s="69"/>
      <c r="F1826" s="71"/>
      <c r="G1826" s="69">
        <f t="shared" si="55"/>
        <v>111.569999999999</v>
      </c>
      <c r="I1826" s="67">
        <v>0</v>
      </c>
      <c r="J1826" s="68">
        <f t="shared" si="56"/>
        <v>-111.569999999999</v>
      </c>
      <c r="K1826" s="56"/>
      <c r="L1826" s="64" t="s">
        <v>455</v>
      </c>
    </row>
    <row r="1827" spans="1:12" s="72" customFormat="1" hidden="1" outlineLevel="2">
      <c r="A1827" s="81">
        <v>1201808013</v>
      </c>
      <c r="B1827" s="82" t="s">
        <v>1776</v>
      </c>
      <c r="C1827" s="69">
        <v>20468168.199999899</v>
      </c>
      <c r="D1827" s="78"/>
      <c r="E1827" s="69"/>
      <c r="F1827" s="71"/>
      <c r="G1827" s="69">
        <f t="shared" si="55"/>
        <v>20468168.199999899</v>
      </c>
      <c r="I1827" s="67">
        <v>0</v>
      </c>
      <c r="J1827" s="68">
        <f t="shared" si="56"/>
        <v>-20468168.199999899</v>
      </c>
      <c r="K1827" s="56"/>
      <c r="L1827" s="64" t="s">
        <v>455</v>
      </c>
    </row>
    <row r="1828" spans="1:12" s="72" customFormat="1" hidden="1" outlineLevel="2">
      <c r="A1828" s="81">
        <v>1201808016</v>
      </c>
      <c r="B1828" s="82" t="s">
        <v>1777</v>
      </c>
      <c r="C1828" s="69">
        <v>0</v>
      </c>
      <c r="D1828" s="78"/>
      <c r="E1828" s="69"/>
      <c r="F1828" s="71"/>
      <c r="G1828" s="69">
        <f t="shared" ref="G1828:G1891" si="57">C1828+E1828</f>
        <v>0</v>
      </c>
      <c r="I1828" s="67">
        <v>0</v>
      </c>
      <c r="J1828" s="68">
        <f t="shared" si="56"/>
        <v>0</v>
      </c>
      <c r="K1828" s="56"/>
      <c r="L1828" s="64" t="s">
        <v>455</v>
      </c>
    </row>
    <row r="1829" spans="1:12" s="72" customFormat="1" hidden="1" outlineLevel="2">
      <c r="A1829" s="81">
        <v>1201808017</v>
      </c>
      <c r="B1829" s="82" t="s">
        <v>1778</v>
      </c>
      <c r="C1829" s="69">
        <v>-86941240.349999905</v>
      </c>
      <c r="D1829" s="78"/>
      <c r="E1829" s="69"/>
      <c r="F1829" s="71"/>
      <c r="G1829" s="69">
        <f t="shared" si="57"/>
        <v>-86941240.349999905</v>
      </c>
      <c r="I1829" s="67">
        <v>0</v>
      </c>
      <c r="J1829" s="68">
        <f t="shared" si="56"/>
        <v>86941240.349999905</v>
      </c>
      <c r="K1829" s="56"/>
      <c r="L1829" s="64" t="s">
        <v>455</v>
      </c>
    </row>
    <row r="1830" spans="1:12" s="72" customFormat="1" hidden="1" outlineLevel="2">
      <c r="A1830" s="81">
        <v>1201808019</v>
      </c>
      <c r="B1830" s="82" t="s">
        <v>1779</v>
      </c>
      <c r="C1830" s="69">
        <v>0</v>
      </c>
      <c r="D1830" s="78"/>
      <c r="E1830" s="69"/>
      <c r="F1830" s="71"/>
      <c r="G1830" s="69">
        <f t="shared" si="57"/>
        <v>0</v>
      </c>
      <c r="I1830" s="67">
        <v>0</v>
      </c>
      <c r="J1830" s="68">
        <f t="shared" si="56"/>
        <v>0</v>
      </c>
      <c r="K1830" s="56"/>
      <c r="L1830" s="64" t="s">
        <v>455</v>
      </c>
    </row>
    <row r="1831" spans="1:12" s="72" customFormat="1" hidden="1" outlineLevel="2">
      <c r="A1831" s="81">
        <v>1201901010</v>
      </c>
      <c r="B1831" s="82" t="s">
        <v>1780</v>
      </c>
      <c r="C1831" s="69">
        <v>0</v>
      </c>
      <c r="D1831" s="78"/>
      <c r="E1831" s="69"/>
      <c r="F1831" s="71"/>
      <c r="G1831" s="69">
        <f t="shared" si="57"/>
        <v>0</v>
      </c>
      <c r="I1831" s="67">
        <v>0</v>
      </c>
      <c r="J1831" s="68">
        <f t="shared" si="56"/>
        <v>0</v>
      </c>
      <c r="K1831" s="56"/>
      <c r="L1831" s="64" t="s">
        <v>455</v>
      </c>
    </row>
    <row r="1832" spans="1:12" s="72" customFormat="1" hidden="1" outlineLevel="2">
      <c r="A1832" s="81">
        <v>1201901011</v>
      </c>
      <c r="B1832" s="82" t="s">
        <v>1781</v>
      </c>
      <c r="C1832" s="69">
        <v>0</v>
      </c>
      <c r="D1832" s="78"/>
      <c r="E1832" s="69"/>
      <c r="F1832" s="71"/>
      <c r="G1832" s="69">
        <f t="shared" si="57"/>
        <v>0</v>
      </c>
      <c r="I1832" s="67">
        <v>0</v>
      </c>
      <c r="J1832" s="68">
        <f t="shared" si="56"/>
        <v>0</v>
      </c>
      <c r="K1832" s="56"/>
      <c r="L1832" s="64" t="s">
        <v>455</v>
      </c>
    </row>
    <row r="1833" spans="1:12" s="72" customFormat="1" hidden="1" outlineLevel="2">
      <c r="A1833" s="81">
        <v>1201901012</v>
      </c>
      <c r="B1833" s="82" t="s">
        <v>1782</v>
      </c>
      <c r="C1833" s="69">
        <v>0</v>
      </c>
      <c r="D1833" s="78"/>
      <c r="E1833" s="69"/>
      <c r="F1833" s="71"/>
      <c r="G1833" s="69">
        <f t="shared" si="57"/>
        <v>0</v>
      </c>
      <c r="I1833" s="67">
        <v>0</v>
      </c>
      <c r="J1833" s="68">
        <f t="shared" si="56"/>
        <v>0</v>
      </c>
      <c r="K1833" s="56"/>
      <c r="L1833" s="64" t="s">
        <v>455</v>
      </c>
    </row>
    <row r="1834" spans="1:12" s="72" customFormat="1" hidden="1" outlineLevel="2">
      <c r="A1834" s="81">
        <v>1201901013</v>
      </c>
      <c r="B1834" s="82" t="s">
        <v>1783</v>
      </c>
      <c r="C1834" s="69">
        <v>4314803.3899999904</v>
      </c>
      <c r="D1834" s="78"/>
      <c r="E1834" s="69"/>
      <c r="F1834" s="71"/>
      <c r="G1834" s="69">
        <f t="shared" si="57"/>
        <v>4314803.3899999904</v>
      </c>
      <c r="I1834" s="67">
        <v>0</v>
      </c>
      <c r="J1834" s="68">
        <f t="shared" si="56"/>
        <v>-4314803.3899999904</v>
      </c>
      <c r="K1834" s="56"/>
      <c r="L1834" s="64" t="s">
        <v>455</v>
      </c>
    </row>
    <row r="1835" spans="1:12" s="72" customFormat="1" hidden="1" outlineLevel="2">
      <c r="A1835" s="81">
        <v>1201901016</v>
      </c>
      <c r="B1835" s="82" t="s">
        <v>1784</v>
      </c>
      <c r="C1835" s="69">
        <v>0</v>
      </c>
      <c r="D1835" s="78"/>
      <c r="E1835" s="69"/>
      <c r="F1835" s="71"/>
      <c r="G1835" s="69">
        <f t="shared" si="57"/>
        <v>0</v>
      </c>
      <c r="I1835" s="67">
        <v>0</v>
      </c>
      <c r="J1835" s="68">
        <f t="shared" si="56"/>
        <v>0</v>
      </c>
      <c r="K1835" s="56"/>
      <c r="L1835" s="64" t="s">
        <v>455</v>
      </c>
    </row>
    <row r="1836" spans="1:12" s="72" customFormat="1" hidden="1" outlineLevel="2">
      <c r="A1836" s="81">
        <v>1201901017</v>
      </c>
      <c r="B1836" s="82" t="s">
        <v>1785</v>
      </c>
      <c r="C1836" s="69">
        <v>-4313288.0899999896</v>
      </c>
      <c r="D1836" s="78"/>
      <c r="E1836" s="69"/>
      <c r="F1836" s="71"/>
      <c r="G1836" s="69">
        <f t="shared" si="57"/>
        <v>-4313288.0899999896</v>
      </c>
      <c r="I1836" s="67">
        <v>0</v>
      </c>
      <c r="J1836" s="68">
        <f t="shared" si="56"/>
        <v>4313288.0899999896</v>
      </c>
      <c r="K1836" s="56"/>
      <c r="L1836" s="64" t="s">
        <v>455</v>
      </c>
    </row>
    <row r="1837" spans="1:12" s="72" customFormat="1" hidden="1" outlineLevel="2">
      <c r="A1837" s="81">
        <v>1201901019</v>
      </c>
      <c r="B1837" s="82" t="s">
        <v>1786</v>
      </c>
      <c r="C1837" s="69">
        <v>0</v>
      </c>
      <c r="D1837" s="78"/>
      <c r="E1837" s="69"/>
      <c r="F1837" s="71"/>
      <c r="G1837" s="69">
        <f t="shared" si="57"/>
        <v>0</v>
      </c>
      <c r="I1837" s="67">
        <v>0</v>
      </c>
      <c r="J1837" s="68">
        <f t="shared" si="56"/>
        <v>0</v>
      </c>
      <c r="K1837" s="56"/>
      <c r="L1837" s="64" t="s">
        <v>455</v>
      </c>
    </row>
    <row r="1838" spans="1:12" s="72" customFormat="1" hidden="1" outlineLevel="2">
      <c r="A1838" s="81">
        <v>1201902010</v>
      </c>
      <c r="B1838" s="82" t="s">
        <v>1787</v>
      </c>
      <c r="C1838" s="69">
        <v>0</v>
      </c>
      <c r="D1838" s="78"/>
      <c r="E1838" s="69"/>
      <c r="F1838" s="71"/>
      <c r="G1838" s="69">
        <f t="shared" si="57"/>
        <v>0</v>
      </c>
      <c r="I1838" s="67">
        <v>0</v>
      </c>
      <c r="J1838" s="68">
        <f t="shared" si="56"/>
        <v>0</v>
      </c>
      <c r="K1838" s="56"/>
      <c r="L1838" s="64" t="s">
        <v>455</v>
      </c>
    </row>
    <row r="1839" spans="1:12" s="72" customFormat="1" hidden="1" outlineLevel="2">
      <c r="A1839" s="81">
        <v>1201902011</v>
      </c>
      <c r="B1839" s="82" t="s">
        <v>1788</v>
      </c>
      <c r="C1839" s="69">
        <v>0</v>
      </c>
      <c r="D1839" s="78"/>
      <c r="E1839" s="69"/>
      <c r="F1839" s="71"/>
      <c r="G1839" s="69">
        <f t="shared" si="57"/>
        <v>0</v>
      </c>
      <c r="I1839" s="67">
        <v>0</v>
      </c>
      <c r="J1839" s="68">
        <f t="shared" si="56"/>
        <v>0</v>
      </c>
      <c r="K1839" s="56"/>
      <c r="L1839" s="64" t="s">
        <v>455</v>
      </c>
    </row>
    <row r="1840" spans="1:12" s="72" customFormat="1" hidden="1" outlineLevel="2">
      <c r="A1840" s="81">
        <v>1201902012</v>
      </c>
      <c r="B1840" s="82" t="s">
        <v>1789</v>
      </c>
      <c r="C1840" s="69">
        <v>0</v>
      </c>
      <c r="D1840" s="78"/>
      <c r="E1840" s="69"/>
      <c r="F1840" s="71"/>
      <c r="G1840" s="69">
        <f t="shared" si="57"/>
        <v>0</v>
      </c>
      <c r="I1840" s="67">
        <v>0</v>
      </c>
      <c r="J1840" s="68">
        <f t="shared" si="56"/>
        <v>0</v>
      </c>
      <c r="K1840" s="56"/>
      <c r="L1840" s="64" t="s">
        <v>455</v>
      </c>
    </row>
    <row r="1841" spans="1:12" s="72" customFormat="1" hidden="1" outlineLevel="2">
      <c r="A1841" s="81">
        <v>1201902013</v>
      </c>
      <c r="B1841" s="82" t="s">
        <v>1790</v>
      </c>
      <c r="C1841" s="69">
        <v>0</v>
      </c>
      <c r="D1841" s="78"/>
      <c r="E1841" s="69"/>
      <c r="F1841" s="71"/>
      <c r="G1841" s="69">
        <f t="shared" si="57"/>
        <v>0</v>
      </c>
      <c r="I1841" s="67">
        <v>0</v>
      </c>
      <c r="J1841" s="68">
        <f t="shared" si="56"/>
        <v>0</v>
      </c>
      <c r="K1841" s="56"/>
      <c r="L1841" s="64" t="s">
        <v>455</v>
      </c>
    </row>
    <row r="1842" spans="1:12" s="72" customFormat="1" hidden="1" outlineLevel="2">
      <c r="A1842" s="81">
        <v>1201902016</v>
      </c>
      <c r="B1842" s="82" t="s">
        <v>1791</v>
      </c>
      <c r="C1842" s="69">
        <v>0</v>
      </c>
      <c r="D1842" s="78"/>
      <c r="E1842" s="69"/>
      <c r="F1842" s="71"/>
      <c r="G1842" s="69">
        <f t="shared" si="57"/>
        <v>0</v>
      </c>
      <c r="I1842" s="67">
        <v>0</v>
      </c>
      <c r="J1842" s="68">
        <f t="shared" si="56"/>
        <v>0</v>
      </c>
      <c r="K1842" s="56"/>
      <c r="L1842" s="64" t="s">
        <v>455</v>
      </c>
    </row>
    <row r="1843" spans="1:12" s="72" customFormat="1" hidden="1" outlineLevel="2">
      <c r="A1843" s="81">
        <v>1201902017</v>
      </c>
      <c r="B1843" s="82" t="s">
        <v>1792</v>
      </c>
      <c r="C1843" s="69">
        <v>0</v>
      </c>
      <c r="D1843" s="78"/>
      <c r="E1843" s="69"/>
      <c r="F1843" s="71"/>
      <c r="G1843" s="69">
        <f t="shared" si="57"/>
        <v>0</v>
      </c>
      <c r="I1843" s="67">
        <v>0</v>
      </c>
      <c r="J1843" s="68">
        <f t="shared" si="56"/>
        <v>0</v>
      </c>
      <c r="K1843" s="56"/>
      <c r="L1843" s="64" t="s">
        <v>455</v>
      </c>
    </row>
    <row r="1844" spans="1:12" s="72" customFormat="1" hidden="1" outlineLevel="2">
      <c r="A1844" s="81">
        <v>1201902018</v>
      </c>
      <c r="B1844" s="82" t="s">
        <v>1793</v>
      </c>
      <c r="C1844" s="69">
        <v>0</v>
      </c>
      <c r="D1844" s="78"/>
      <c r="E1844" s="69"/>
      <c r="F1844" s="71"/>
      <c r="G1844" s="69">
        <f t="shared" si="57"/>
        <v>0</v>
      </c>
      <c r="I1844" s="67">
        <v>0</v>
      </c>
      <c r="J1844" s="68">
        <f t="shared" si="56"/>
        <v>0</v>
      </c>
      <c r="K1844" s="56"/>
      <c r="L1844" s="64" t="s">
        <v>455</v>
      </c>
    </row>
    <row r="1845" spans="1:12" s="72" customFormat="1" hidden="1" outlineLevel="2">
      <c r="A1845" s="81">
        <v>1201902019</v>
      </c>
      <c r="B1845" s="82" t="s">
        <v>1794</v>
      </c>
      <c r="C1845" s="69">
        <v>0</v>
      </c>
      <c r="D1845" s="78"/>
      <c r="E1845" s="69"/>
      <c r="F1845" s="71"/>
      <c r="G1845" s="69">
        <f t="shared" si="57"/>
        <v>0</v>
      </c>
      <c r="I1845" s="67">
        <v>0</v>
      </c>
      <c r="J1845" s="68">
        <f t="shared" si="56"/>
        <v>0</v>
      </c>
      <c r="K1845" s="56"/>
      <c r="L1845" s="64" t="s">
        <v>455</v>
      </c>
    </row>
    <row r="1846" spans="1:12" s="72" customFormat="1" hidden="1" outlineLevel="2">
      <c r="A1846" s="81">
        <v>1201903020</v>
      </c>
      <c r="B1846" s="82" t="s">
        <v>1795</v>
      </c>
      <c r="C1846" s="69">
        <v>0</v>
      </c>
      <c r="D1846" s="78"/>
      <c r="E1846" s="69"/>
      <c r="F1846" s="71"/>
      <c r="G1846" s="69">
        <f t="shared" si="57"/>
        <v>0</v>
      </c>
      <c r="I1846" s="67">
        <v>0</v>
      </c>
      <c r="J1846" s="68">
        <f t="shared" si="56"/>
        <v>0</v>
      </c>
      <c r="K1846" s="56"/>
      <c r="L1846" s="64" t="s">
        <v>455</v>
      </c>
    </row>
    <row r="1847" spans="1:12" s="72" customFormat="1" hidden="1" outlineLevel="2">
      <c r="A1847" s="81">
        <v>1201903021</v>
      </c>
      <c r="B1847" s="82" t="s">
        <v>1795</v>
      </c>
      <c r="C1847" s="69">
        <v>0</v>
      </c>
      <c r="D1847" s="78"/>
      <c r="E1847" s="69"/>
      <c r="F1847" s="71"/>
      <c r="G1847" s="69">
        <f t="shared" si="57"/>
        <v>0</v>
      </c>
      <c r="I1847" s="67">
        <v>0</v>
      </c>
      <c r="J1847" s="68">
        <f t="shared" si="56"/>
        <v>0</v>
      </c>
      <c r="K1847" s="56"/>
      <c r="L1847" s="64" t="s">
        <v>455</v>
      </c>
    </row>
    <row r="1848" spans="1:12" s="72" customFormat="1" hidden="1" outlineLevel="2">
      <c r="A1848" s="81">
        <v>1201903022</v>
      </c>
      <c r="B1848" s="82" t="s">
        <v>1795</v>
      </c>
      <c r="C1848" s="69">
        <v>0</v>
      </c>
      <c r="D1848" s="78"/>
      <c r="E1848" s="69"/>
      <c r="F1848" s="71"/>
      <c r="G1848" s="69">
        <f t="shared" si="57"/>
        <v>0</v>
      </c>
      <c r="I1848" s="67">
        <v>0</v>
      </c>
      <c r="J1848" s="68">
        <f t="shared" si="56"/>
        <v>0</v>
      </c>
      <c r="K1848" s="56"/>
      <c r="L1848" s="64" t="s">
        <v>455</v>
      </c>
    </row>
    <row r="1849" spans="1:12" s="72" customFormat="1" hidden="1" outlineLevel="2">
      <c r="A1849" s="81">
        <v>1201903023</v>
      </c>
      <c r="B1849" s="82" t="s">
        <v>1795</v>
      </c>
      <c r="C1849" s="69">
        <v>0</v>
      </c>
      <c r="D1849" s="78"/>
      <c r="E1849" s="69"/>
      <c r="F1849" s="71"/>
      <c r="G1849" s="69">
        <f t="shared" si="57"/>
        <v>0</v>
      </c>
      <c r="I1849" s="67">
        <v>0</v>
      </c>
      <c r="J1849" s="68">
        <f t="shared" si="56"/>
        <v>0</v>
      </c>
      <c r="K1849" s="56"/>
      <c r="L1849" s="64" t="s">
        <v>455</v>
      </c>
    </row>
    <row r="1850" spans="1:12" s="72" customFormat="1" hidden="1" outlineLevel="2">
      <c r="A1850" s="81">
        <v>1201903026</v>
      </c>
      <c r="B1850" s="82" t="s">
        <v>1795</v>
      </c>
      <c r="C1850" s="69">
        <v>0</v>
      </c>
      <c r="D1850" s="78"/>
      <c r="E1850" s="69"/>
      <c r="F1850" s="71"/>
      <c r="G1850" s="69">
        <f t="shared" si="57"/>
        <v>0</v>
      </c>
      <c r="I1850" s="67">
        <v>0</v>
      </c>
      <c r="J1850" s="68">
        <f t="shared" si="56"/>
        <v>0</v>
      </c>
      <c r="K1850" s="56"/>
      <c r="L1850" s="64" t="s">
        <v>455</v>
      </c>
    </row>
    <row r="1851" spans="1:12" s="72" customFormat="1" hidden="1" outlineLevel="2">
      <c r="A1851" s="81">
        <v>1201903027</v>
      </c>
      <c r="B1851" s="82" t="s">
        <v>1795</v>
      </c>
      <c r="C1851" s="69">
        <v>0</v>
      </c>
      <c r="D1851" s="78"/>
      <c r="E1851" s="69"/>
      <c r="F1851" s="71"/>
      <c r="G1851" s="69">
        <f t="shared" si="57"/>
        <v>0</v>
      </c>
      <c r="I1851" s="67">
        <v>0</v>
      </c>
      <c r="J1851" s="68">
        <f t="shared" si="56"/>
        <v>0</v>
      </c>
      <c r="K1851" s="56"/>
      <c r="L1851" s="64" t="s">
        <v>455</v>
      </c>
    </row>
    <row r="1852" spans="1:12" s="72" customFormat="1" hidden="1" outlineLevel="2">
      <c r="A1852" s="81">
        <v>1201903028</v>
      </c>
      <c r="B1852" s="82" t="s">
        <v>1795</v>
      </c>
      <c r="C1852" s="69">
        <v>0</v>
      </c>
      <c r="D1852" s="78"/>
      <c r="E1852" s="69"/>
      <c r="F1852" s="71"/>
      <c r="G1852" s="69">
        <f t="shared" si="57"/>
        <v>0</v>
      </c>
      <c r="I1852" s="67">
        <v>0</v>
      </c>
      <c r="J1852" s="68">
        <f t="shared" si="56"/>
        <v>0</v>
      </c>
      <c r="K1852" s="56"/>
      <c r="L1852" s="64" t="s">
        <v>455</v>
      </c>
    </row>
    <row r="1853" spans="1:12" s="72" customFormat="1" hidden="1" outlineLevel="2">
      <c r="A1853" s="81">
        <v>1201903029</v>
      </c>
      <c r="B1853" s="82" t="s">
        <v>1795</v>
      </c>
      <c r="C1853" s="69">
        <v>0</v>
      </c>
      <c r="D1853" s="78"/>
      <c r="E1853" s="69"/>
      <c r="F1853" s="71"/>
      <c r="G1853" s="69">
        <f t="shared" si="57"/>
        <v>0</v>
      </c>
      <c r="I1853" s="67">
        <v>0</v>
      </c>
      <c r="J1853" s="68">
        <f t="shared" si="56"/>
        <v>0</v>
      </c>
      <c r="K1853" s="56"/>
      <c r="L1853" s="64" t="s">
        <v>455</v>
      </c>
    </row>
    <row r="1854" spans="1:12" s="72" customFormat="1" hidden="1" outlineLevel="2">
      <c r="A1854" s="81">
        <v>1201903030</v>
      </c>
      <c r="B1854" s="82" t="s">
        <v>1795</v>
      </c>
      <c r="C1854" s="69">
        <v>0</v>
      </c>
      <c r="D1854" s="78"/>
      <c r="E1854" s="69"/>
      <c r="F1854" s="71"/>
      <c r="G1854" s="69">
        <f t="shared" si="57"/>
        <v>0</v>
      </c>
      <c r="I1854" s="67">
        <v>0</v>
      </c>
      <c r="J1854" s="68">
        <f t="shared" si="56"/>
        <v>0</v>
      </c>
      <c r="K1854" s="56"/>
      <c r="L1854" s="64" t="s">
        <v>455</v>
      </c>
    </row>
    <row r="1855" spans="1:12" s="72" customFormat="1" hidden="1" outlineLevel="2">
      <c r="A1855" s="81">
        <v>1201903031</v>
      </c>
      <c r="B1855" s="82" t="s">
        <v>1795</v>
      </c>
      <c r="C1855" s="69">
        <v>0</v>
      </c>
      <c r="D1855" s="78"/>
      <c r="E1855" s="69"/>
      <c r="F1855" s="71"/>
      <c r="G1855" s="69">
        <f t="shared" si="57"/>
        <v>0</v>
      </c>
      <c r="I1855" s="67">
        <v>0</v>
      </c>
      <c r="J1855" s="68">
        <f t="shared" si="56"/>
        <v>0</v>
      </c>
      <c r="K1855" s="56"/>
      <c r="L1855" s="64" t="s">
        <v>455</v>
      </c>
    </row>
    <row r="1856" spans="1:12" s="72" customFormat="1" hidden="1" outlineLevel="2">
      <c r="A1856" s="81">
        <v>1201903032</v>
      </c>
      <c r="B1856" s="82" t="s">
        <v>1795</v>
      </c>
      <c r="C1856" s="69">
        <v>0</v>
      </c>
      <c r="D1856" s="78"/>
      <c r="E1856" s="69"/>
      <c r="F1856" s="71"/>
      <c r="G1856" s="69">
        <f t="shared" si="57"/>
        <v>0</v>
      </c>
      <c r="I1856" s="67">
        <v>0</v>
      </c>
      <c r="J1856" s="68">
        <f t="shared" si="56"/>
        <v>0</v>
      </c>
      <c r="K1856" s="56"/>
      <c r="L1856" s="64" t="s">
        <v>455</v>
      </c>
    </row>
    <row r="1857" spans="1:12" s="72" customFormat="1" hidden="1" outlineLevel="2">
      <c r="A1857" s="81">
        <v>1201903033</v>
      </c>
      <c r="B1857" s="82" t="s">
        <v>1795</v>
      </c>
      <c r="C1857" s="69">
        <v>0</v>
      </c>
      <c r="D1857" s="78"/>
      <c r="E1857" s="69"/>
      <c r="F1857" s="71"/>
      <c r="G1857" s="69">
        <f t="shared" si="57"/>
        <v>0</v>
      </c>
      <c r="I1857" s="67">
        <v>0</v>
      </c>
      <c r="J1857" s="68">
        <f t="shared" si="56"/>
        <v>0</v>
      </c>
      <c r="K1857" s="56"/>
      <c r="L1857" s="64" t="s">
        <v>455</v>
      </c>
    </row>
    <row r="1858" spans="1:12" s="72" customFormat="1" hidden="1" outlineLevel="2">
      <c r="A1858" s="81">
        <v>1201903036</v>
      </c>
      <c r="B1858" s="82" t="s">
        <v>1795</v>
      </c>
      <c r="C1858" s="69">
        <v>0</v>
      </c>
      <c r="D1858" s="78"/>
      <c r="E1858" s="69"/>
      <c r="F1858" s="71"/>
      <c r="G1858" s="69">
        <f t="shared" si="57"/>
        <v>0</v>
      </c>
      <c r="I1858" s="67">
        <v>0</v>
      </c>
      <c r="J1858" s="68">
        <f t="shared" si="56"/>
        <v>0</v>
      </c>
      <c r="K1858" s="56"/>
      <c r="L1858" s="64" t="s">
        <v>455</v>
      </c>
    </row>
    <row r="1859" spans="1:12" s="72" customFormat="1" hidden="1" outlineLevel="2">
      <c r="A1859" s="81">
        <v>1201903037</v>
      </c>
      <c r="B1859" s="82" t="s">
        <v>1795</v>
      </c>
      <c r="C1859" s="69">
        <v>0</v>
      </c>
      <c r="D1859" s="78"/>
      <c r="E1859" s="69"/>
      <c r="F1859" s="71"/>
      <c r="G1859" s="69">
        <f t="shared" si="57"/>
        <v>0</v>
      </c>
      <c r="I1859" s="67">
        <v>0</v>
      </c>
      <c r="J1859" s="68">
        <f t="shared" si="56"/>
        <v>0</v>
      </c>
      <c r="K1859" s="56"/>
      <c r="L1859" s="64" t="s">
        <v>455</v>
      </c>
    </row>
    <row r="1860" spans="1:12" s="72" customFormat="1" hidden="1" outlineLevel="2">
      <c r="A1860" s="81">
        <v>1201903038</v>
      </c>
      <c r="B1860" s="82" t="s">
        <v>1795</v>
      </c>
      <c r="C1860" s="69">
        <v>0</v>
      </c>
      <c r="D1860" s="78"/>
      <c r="E1860" s="69"/>
      <c r="F1860" s="71"/>
      <c r="G1860" s="69">
        <f t="shared" si="57"/>
        <v>0</v>
      </c>
      <c r="I1860" s="67">
        <v>0</v>
      </c>
      <c r="J1860" s="68">
        <f t="shared" si="56"/>
        <v>0</v>
      </c>
      <c r="K1860" s="56"/>
      <c r="L1860" s="64" t="s">
        <v>455</v>
      </c>
    </row>
    <row r="1861" spans="1:12" s="72" customFormat="1" hidden="1" outlineLevel="2">
      <c r="A1861" s="81">
        <v>1201903039</v>
      </c>
      <c r="B1861" s="82" t="s">
        <v>1795</v>
      </c>
      <c r="C1861" s="69">
        <v>0</v>
      </c>
      <c r="D1861" s="78"/>
      <c r="E1861" s="69"/>
      <c r="F1861" s="71"/>
      <c r="G1861" s="69">
        <f t="shared" si="57"/>
        <v>0</v>
      </c>
      <c r="I1861" s="67">
        <v>0</v>
      </c>
      <c r="J1861" s="68">
        <f t="shared" si="56"/>
        <v>0</v>
      </c>
      <c r="K1861" s="56"/>
      <c r="L1861" s="64" t="s">
        <v>455</v>
      </c>
    </row>
    <row r="1862" spans="1:12" s="72" customFormat="1" hidden="1" outlineLevel="2">
      <c r="A1862" s="81">
        <v>1201903040</v>
      </c>
      <c r="B1862" s="82" t="s">
        <v>1795</v>
      </c>
      <c r="C1862" s="69">
        <v>0</v>
      </c>
      <c r="D1862" s="78"/>
      <c r="E1862" s="69"/>
      <c r="F1862" s="71"/>
      <c r="G1862" s="69">
        <f t="shared" si="57"/>
        <v>0</v>
      </c>
      <c r="I1862" s="67">
        <v>0</v>
      </c>
      <c r="J1862" s="68">
        <f t="shared" si="56"/>
        <v>0</v>
      </c>
      <c r="K1862" s="56"/>
      <c r="L1862" s="64" t="s">
        <v>455</v>
      </c>
    </row>
    <row r="1863" spans="1:12" s="72" customFormat="1" hidden="1" outlineLevel="2">
      <c r="A1863" s="81">
        <v>1201903041</v>
      </c>
      <c r="B1863" s="82" t="s">
        <v>1795</v>
      </c>
      <c r="C1863" s="69">
        <v>0</v>
      </c>
      <c r="D1863" s="78"/>
      <c r="E1863" s="69"/>
      <c r="F1863" s="71"/>
      <c r="G1863" s="69">
        <f t="shared" si="57"/>
        <v>0</v>
      </c>
      <c r="I1863" s="67">
        <v>0</v>
      </c>
      <c r="J1863" s="68">
        <f t="shared" si="56"/>
        <v>0</v>
      </c>
      <c r="K1863" s="56"/>
      <c r="L1863" s="64" t="s">
        <v>455</v>
      </c>
    </row>
    <row r="1864" spans="1:12" s="72" customFormat="1" hidden="1" outlineLevel="2">
      <c r="A1864" s="81">
        <v>1201903042</v>
      </c>
      <c r="B1864" s="82" t="s">
        <v>1795</v>
      </c>
      <c r="C1864" s="69">
        <v>0</v>
      </c>
      <c r="D1864" s="78"/>
      <c r="E1864" s="69"/>
      <c r="F1864" s="71"/>
      <c r="G1864" s="69">
        <f t="shared" si="57"/>
        <v>0</v>
      </c>
      <c r="I1864" s="67">
        <v>0</v>
      </c>
      <c r="J1864" s="68">
        <f t="shared" si="56"/>
        <v>0</v>
      </c>
      <c r="K1864" s="56"/>
      <c r="L1864" s="64" t="s">
        <v>455</v>
      </c>
    </row>
    <row r="1865" spans="1:12" s="72" customFormat="1" hidden="1" outlineLevel="2">
      <c r="A1865" s="81">
        <v>1201903043</v>
      </c>
      <c r="B1865" s="82" t="s">
        <v>1795</v>
      </c>
      <c r="C1865" s="69">
        <v>0</v>
      </c>
      <c r="D1865" s="78"/>
      <c r="E1865" s="69"/>
      <c r="F1865" s="71"/>
      <c r="G1865" s="69">
        <f t="shared" si="57"/>
        <v>0</v>
      </c>
      <c r="I1865" s="67">
        <v>0</v>
      </c>
      <c r="J1865" s="68">
        <f t="shared" si="56"/>
        <v>0</v>
      </c>
      <c r="K1865" s="56"/>
      <c r="L1865" s="64" t="s">
        <v>455</v>
      </c>
    </row>
    <row r="1866" spans="1:12" s="72" customFormat="1" hidden="1" outlineLevel="2">
      <c r="A1866" s="81">
        <v>1201903047</v>
      </c>
      <c r="B1866" s="82" t="s">
        <v>1795</v>
      </c>
      <c r="C1866" s="69">
        <v>0</v>
      </c>
      <c r="D1866" s="78"/>
      <c r="E1866" s="69"/>
      <c r="F1866" s="71"/>
      <c r="G1866" s="69">
        <f t="shared" si="57"/>
        <v>0</v>
      </c>
      <c r="I1866" s="67">
        <v>0</v>
      </c>
      <c r="J1866" s="68">
        <f t="shared" si="56"/>
        <v>0</v>
      </c>
      <c r="K1866" s="56"/>
      <c r="L1866" s="64" t="s">
        <v>455</v>
      </c>
    </row>
    <row r="1867" spans="1:12" s="72" customFormat="1" hidden="1" outlineLevel="2">
      <c r="A1867" s="81">
        <v>1201903048</v>
      </c>
      <c r="B1867" s="82" t="s">
        <v>1795</v>
      </c>
      <c r="C1867" s="69">
        <v>0</v>
      </c>
      <c r="D1867" s="78"/>
      <c r="E1867" s="69"/>
      <c r="F1867" s="71"/>
      <c r="G1867" s="69">
        <f t="shared" si="57"/>
        <v>0</v>
      </c>
      <c r="I1867" s="67">
        <v>0</v>
      </c>
      <c r="J1867" s="68">
        <f t="shared" si="56"/>
        <v>0</v>
      </c>
      <c r="K1867" s="56"/>
      <c r="L1867" s="64" t="s">
        <v>455</v>
      </c>
    </row>
    <row r="1868" spans="1:12" s="72" customFormat="1" hidden="1" outlineLevel="2">
      <c r="A1868" s="81">
        <v>1201903049</v>
      </c>
      <c r="B1868" s="82" t="s">
        <v>1795</v>
      </c>
      <c r="C1868" s="69">
        <v>0</v>
      </c>
      <c r="D1868" s="78"/>
      <c r="E1868" s="69"/>
      <c r="F1868" s="71"/>
      <c r="G1868" s="69">
        <f t="shared" si="57"/>
        <v>0</v>
      </c>
      <c r="I1868" s="67">
        <v>0</v>
      </c>
      <c r="J1868" s="68">
        <f t="shared" si="56"/>
        <v>0</v>
      </c>
      <c r="K1868" s="56"/>
      <c r="L1868" s="64" t="s">
        <v>455</v>
      </c>
    </row>
    <row r="1869" spans="1:12" s="72" customFormat="1" hidden="1" outlineLevel="2">
      <c r="A1869" s="81">
        <v>1201904010</v>
      </c>
      <c r="B1869" s="82" t="s">
        <v>1787</v>
      </c>
      <c r="C1869" s="69">
        <v>0</v>
      </c>
      <c r="D1869" s="78"/>
      <c r="E1869" s="69"/>
      <c r="F1869" s="71"/>
      <c r="G1869" s="69">
        <f t="shared" si="57"/>
        <v>0</v>
      </c>
      <c r="I1869" s="67">
        <v>0</v>
      </c>
      <c r="J1869" s="68">
        <f t="shared" si="56"/>
        <v>0</v>
      </c>
      <c r="K1869" s="56"/>
      <c r="L1869" s="64" t="s">
        <v>455</v>
      </c>
    </row>
    <row r="1870" spans="1:12" s="72" customFormat="1" hidden="1" outlineLevel="2">
      <c r="A1870" s="81">
        <v>1201904011</v>
      </c>
      <c r="B1870" s="82" t="s">
        <v>1788</v>
      </c>
      <c r="C1870" s="69">
        <v>0</v>
      </c>
      <c r="D1870" s="78"/>
      <c r="E1870" s="69"/>
      <c r="F1870" s="71"/>
      <c r="G1870" s="69">
        <f t="shared" si="57"/>
        <v>0</v>
      </c>
      <c r="I1870" s="67">
        <v>0</v>
      </c>
      <c r="J1870" s="68">
        <f t="shared" si="56"/>
        <v>0</v>
      </c>
      <c r="K1870" s="56"/>
      <c r="L1870" s="64" t="s">
        <v>455</v>
      </c>
    </row>
    <row r="1871" spans="1:12" s="72" customFormat="1" hidden="1" outlineLevel="2">
      <c r="A1871" s="81">
        <v>1201904012</v>
      </c>
      <c r="B1871" s="82" t="s">
        <v>1789</v>
      </c>
      <c r="C1871" s="69">
        <v>0</v>
      </c>
      <c r="D1871" s="78"/>
      <c r="E1871" s="69"/>
      <c r="F1871" s="71"/>
      <c r="G1871" s="69">
        <f t="shared" si="57"/>
        <v>0</v>
      </c>
      <c r="I1871" s="67">
        <v>0</v>
      </c>
      <c r="J1871" s="68">
        <f t="shared" si="56"/>
        <v>0</v>
      </c>
      <c r="K1871" s="56"/>
      <c r="L1871" s="64" t="s">
        <v>455</v>
      </c>
    </row>
    <row r="1872" spans="1:12" s="72" customFormat="1" hidden="1" outlineLevel="2">
      <c r="A1872" s="81">
        <v>1201904013</v>
      </c>
      <c r="B1872" s="82" t="s">
        <v>1790</v>
      </c>
      <c r="C1872" s="69">
        <v>0</v>
      </c>
      <c r="D1872" s="78"/>
      <c r="E1872" s="69"/>
      <c r="F1872" s="71"/>
      <c r="G1872" s="69">
        <f t="shared" si="57"/>
        <v>0</v>
      </c>
      <c r="I1872" s="67">
        <v>0</v>
      </c>
      <c r="J1872" s="68">
        <f t="shared" si="56"/>
        <v>0</v>
      </c>
      <c r="K1872" s="56"/>
      <c r="L1872" s="64" t="s">
        <v>455</v>
      </c>
    </row>
    <row r="1873" spans="1:12" s="72" customFormat="1" hidden="1" outlineLevel="2">
      <c r="A1873" s="81">
        <v>1201904016</v>
      </c>
      <c r="B1873" s="82" t="s">
        <v>1791</v>
      </c>
      <c r="C1873" s="69">
        <v>0</v>
      </c>
      <c r="D1873" s="78"/>
      <c r="E1873" s="69"/>
      <c r="F1873" s="71"/>
      <c r="G1873" s="69">
        <f t="shared" si="57"/>
        <v>0</v>
      </c>
      <c r="I1873" s="67">
        <v>0</v>
      </c>
      <c r="J1873" s="68">
        <f t="shared" si="56"/>
        <v>0</v>
      </c>
      <c r="K1873" s="56"/>
      <c r="L1873" s="64" t="s">
        <v>455</v>
      </c>
    </row>
    <row r="1874" spans="1:12" s="72" customFormat="1" hidden="1" outlineLevel="2">
      <c r="A1874" s="81">
        <v>1201904017</v>
      </c>
      <c r="B1874" s="82" t="s">
        <v>1792</v>
      </c>
      <c r="C1874" s="69">
        <v>0</v>
      </c>
      <c r="D1874" s="78"/>
      <c r="E1874" s="69"/>
      <c r="F1874" s="71"/>
      <c r="G1874" s="69">
        <f t="shared" si="57"/>
        <v>0</v>
      </c>
      <c r="I1874" s="67">
        <v>0</v>
      </c>
      <c r="J1874" s="68">
        <f t="shared" si="56"/>
        <v>0</v>
      </c>
      <c r="K1874" s="56"/>
      <c r="L1874" s="64" t="s">
        <v>455</v>
      </c>
    </row>
    <row r="1875" spans="1:12" s="72" customFormat="1" hidden="1" outlineLevel="2">
      <c r="A1875" s="81">
        <v>1201904018</v>
      </c>
      <c r="B1875" s="82" t="s">
        <v>1793</v>
      </c>
      <c r="C1875" s="69">
        <v>0</v>
      </c>
      <c r="D1875" s="78"/>
      <c r="E1875" s="69"/>
      <c r="F1875" s="71"/>
      <c r="G1875" s="69">
        <f t="shared" si="57"/>
        <v>0</v>
      </c>
      <c r="I1875" s="67">
        <v>0</v>
      </c>
      <c r="J1875" s="68">
        <f t="shared" si="56"/>
        <v>0</v>
      </c>
      <c r="K1875" s="56"/>
      <c r="L1875" s="64" t="s">
        <v>455</v>
      </c>
    </row>
    <row r="1876" spans="1:12" s="72" customFormat="1" hidden="1" outlineLevel="2">
      <c r="A1876" s="81">
        <v>1201904019</v>
      </c>
      <c r="B1876" s="82" t="s">
        <v>1794</v>
      </c>
      <c r="C1876" s="69">
        <v>0</v>
      </c>
      <c r="D1876" s="78"/>
      <c r="E1876" s="69"/>
      <c r="F1876" s="71"/>
      <c r="G1876" s="69">
        <f t="shared" si="57"/>
        <v>0</v>
      </c>
      <c r="I1876" s="67">
        <v>0</v>
      </c>
      <c r="J1876" s="68">
        <f t="shared" si="56"/>
        <v>0</v>
      </c>
      <c r="K1876" s="56"/>
      <c r="L1876" s="64" t="s">
        <v>455</v>
      </c>
    </row>
    <row r="1877" spans="1:12" s="72" customFormat="1" hidden="1" outlineLevel="2">
      <c r="A1877" s="81">
        <v>1202001010</v>
      </c>
      <c r="B1877" s="82" t="s">
        <v>1796</v>
      </c>
      <c r="C1877" s="69">
        <v>0</v>
      </c>
      <c r="D1877" s="78"/>
      <c r="E1877" s="69"/>
      <c r="F1877" s="71"/>
      <c r="G1877" s="69">
        <f t="shared" si="57"/>
        <v>0</v>
      </c>
      <c r="I1877" s="67">
        <v>0</v>
      </c>
      <c r="J1877" s="68">
        <f t="shared" si="56"/>
        <v>0</v>
      </c>
      <c r="K1877" s="56"/>
      <c r="L1877" s="64" t="s">
        <v>455</v>
      </c>
    </row>
    <row r="1878" spans="1:12" s="72" customFormat="1" hidden="1" outlineLevel="2">
      <c r="A1878" s="81">
        <v>1202001011</v>
      </c>
      <c r="B1878" s="82" t="s">
        <v>1797</v>
      </c>
      <c r="C1878" s="69">
        <v>0</v>
      </c>
      <c r="D1878" s="78"/>
      <c r="E1878" s="69"/>
      <c r="F1878" s="71"/>
      <c r="G1878" s="69">
        <f t="shared" si="57"/>
        <v>0</v>
      </c>
      <c r="I1878" s="67">
        <v>0</v>
      </c>
      <c r="J1878" s="68">
        <f t="shared" si="56"/>
        <v>0</v>
      </c>
      <c r="K1878" s="56"/>
      <c r="L1878" s="64" t="s">
        <v>455</v>
      </c>
    </row>
    <row r="1879" spans="1:12" s="72" customFormat="1" hidden="1" outlineLevel="2">
      <c r="A1879" s="81">
        <v>1202001012</v>
      </c>
      <c r="B1879" s="82" t="s">
        <v>1798</v>
      </c>
      <c r="C1879" s="69">
        <v>0</v>
      </c>
      <c r="D1879" s="78"/>
      <c r="E1879" s="69"/>
      <c r="F1879" s="71"/>
      <c r="G1879" s="69">
        <f t="shared" si="57"/>
        <v>0</v>
      </c>
      <c r="I1879" s="67">
        <v>0</v>
      </c>
      <c r="J1879" s="68">
        <f t="shared" ref="J1879:J1942" si="58">I1879-G1879</f>
        <v>0</v>
      </c>
      <c r="K1879" s="56"/>
      <c r="L1879" s="64" t="s">
        <v>455</v>
      </c>
    </row>
    <row r="1880" spans="1:12" s="72" customFormat="1" hidden="1" outlineLevel="2">
      <c r="A1880" s="81">
        <v>1202001013</v>
      </c>
      <c r="B1880" s="82" t="s">
        <v>1799</v>
      </c>
      <c r="C1880" s="69">
        <v>0</v>
      </c>
      <c r="D1880" s="78"/>
      <c r="E1880" s="69"/>
      <c r="F1880" s="71"/>
      <c r="G1880" s="69">
        <f t="shared" si="57"/>
        <v>0</v>
      </c>
      <c r="I1880" s="67">
        <v>0</v>
      </c>
      <c r="J1880" s="68">
        <f t="shared" si="58"/>
        <v>0</v>
      </c>
      <c r="K1880" s="56"/>
      <c r="L1880" s="64" t="s">
        <v>455</v>
      </c>
    </row>
    <row r="1881" spans="1:12" s="72" customFormat="1" hidden="1" outlineLevel="2">
      <c r="A1881" s="81">
        <v>1202001016</v>
      </c>
      <c r="B1881" s="82" t="s">
        <v>1800</v>
      </c>
      <c r="C1881" s="69">
        <v>0</v>
      </c>
      <c r="D1881" s="78"/>
      <c r="E1881" s="69"/>
      <c r="F1881" s="71"/>
      <c r="G1881" s="69">
        <f t="shared" si="57"/>
        <v>0</v>
      </c>
      <c r="I1881" s="67">
        <v>0</v>
      </c>
      <c r="J1881" s="68">
        <f t="shared" si="58"/>
        <v>0</v>
      </c>
      <c r="K1881" s="56"/>
      <c r="L1881" s="64" t="s">
        <v>455</v>
      </c>
    </row>
    <row r="1882" spans="1:12" s="72" customFormat="1" hidden="1" outlineLevel="2">
      <c r="A1882" s="81">
        <v>1202001017</v>
      </c>
      <c r="B1882" s="82" t="s">
        <v>1801</v>
      </c>
      <c r="C1882" s="69">
        <v>0</v>
      </c>
      <c r="D1882" s="78"/>
      <c r="E1882" s="69"/>
      <c r="F1882" s="71"/>
      <c r="G1882" s="69">
        <f t="shared" si="57"/>
        <v>0</v>
      </c>
      <c r="I1882" s="67">
        <v>0</v>
      </c>
      <c r="J1882" s="68">
        <f t="shared" si="58"/>
        <v>0</v>
      </c>
      <c r="K1882" s="56"/>
      <c r="L1882" s="64" t="s">
        <v>455</v>
      </c>
    </row>
    <row r="1883" spans="1:12" s="72" customFormat="1" hidden="1" outlineLevel="2">
      <c r="A1883" s="81">
        <v>1202001018</v>
      </c>
      <c r="B1883" s="82" t="s">
        <v>1802</v>
      </c>
      <c r="C1883" s="69">
        <v>0</v>
      </c>
      <c r="D1883" s="78"/>
      <c r="E1883" s="69"/>
      <c r="F1883" s="71"/>
      <c r="G1883" s="69">
        <f t="shared" si="57"/>
        <v>0</v>
      </c>
      <c r="I1883" s="67">
        <v>0</v>
      </c>
      <c r="J1883" s="68">
        <f t="shared" si="58"/>
        <v>0</v>
      </c>
      <c r="K1883" s="56"/>
      <c r="L1883" s="64" t="s">
        <v>455</v>
      </c>
    </row>
    <row r="1884" spans="1:12" s="72" customFormat="1" hidden="1" outlineLevel="2">
      <c r="A1884" s="81">
        <v>1202001019</v>
      </c>
      <c r="B1884" s="82" t="s">
        <v>1803</v>
      </c>
      <c r="C1884" s="69">
        <v>0</v>
      </c>
      <c r="D1884" s="78"/>
      <c r="E1884" s="69"/>
      <c r="F1884" s="71"/>
      <c r="G1884" s="69">
        <f t="shared" si="57"/>
        <v>0</v>
      </c>
      <c r="I1884" s="67">
        <v>0</v>
      </c>
      <c r="J1884" s="68">
        <f t="shared" si="58"/>
        <v>0</v>
      </c>
      <c r="K1884" s="56"/>
      <c r="L1884" s="64" t="s">
        <v>455</v>
      </c>
    </row>
    <row r="1885" spans="1:12" s="72" customFormat="1" hidden="1" outlineLevel="2">
      <c r="A1885" s="81">
        <v>1202101010</v>
      </c>
      <c r="B1885" s="82" t="s">
        <v>1804</v>
      </c>
      <c r="C1885" s="69">
        <v>0</v>
      </c>
      <c r="D1885" s="78"/>
      <c r="E1885" s="69"/>
      <c r="F1885" s="71"/>
      <c r="G1885" s="69">
        <f t="shared" si="57"/>
        <v>0</v>
      </c>
      <c r="I1885" s="67">
        <v>0</v>
      </c>
      <c r="J1885" s="68">
        <f t="shared" si="58"/>
        <v>0</v>
      </c>
      <c r="K1885" s="56"/>
      <c r="L1885" s="64" t="s">
        <v>455</v>
      </c>
    </row>
    <row r="1886" spans="1:12" s="72" customFormat="1" hidden="1" outlineLevel="2">
      <c r="A1886" s="81">
        <v>1202101011</v>
      </c>
      <c r="B1886" s="82" t="s">
        <v>1805</v>
      </c>
      <c r="C1886" s="69">
        <v>0</v>
      </c>
      <c r="D1886" s="78"/>
      <c r="E1886" s="69"/>
      <c r="F1886" s="71"/>
      <c r="G1886" s="69">
        <f t="shared" si="57"/>
        <v>0</v>
      </c>
      <c r="I1886" s="67">
        <v>0</v>
      </c>
      <c r="J1886" s="68">
        <f t="shared" si="58"/>
        <v>0</v>
      </c>
      <c r="K1886" s="56"/>
      <c r="L1886" s="64" t="s">
        <v>455</v>
      </c>
    </row>
    <row r="1887" spans="1:12" s="72" customFormat="1" hidden="1" outlineLevel="2">
      <c r="A1887" s="81">
        <v>1202101012</v>
      </c>
      <c r="B1887" s="82" t="s">
        <v>1806</v>
      </c>
      <c r="C1887" s="69">
        <v>0</v>
      </c>
      <c r="D1887" s="78"/>
      <c r="E1887" s="69"/>
      <c r="F1887" s="71"/>
      <c r="G1887" s="69">
        <f t="shared" si="57"/>
        <v>0</v>
      </c>
      <c r="I1887" s="67">
        <v>0</v>
      </c>
      <c r="J1887" s="68">
        <f t="shared" si="58"/>
        <v>0</v>
      </c>
      <c r="K1887" s="56"/>
      <c r="L1887" s="64" t="s">
        <v>455</v>
      </c>
    </row>
    <row r="1888" spans="1:12" s="72" customFormat="1" hidden="1" outlineLevel="2">
      <c r="A1888" s="81">
        <v>1202101013</v>
      </c>
      <c r="B1888" s="82" t="s">
        <v>1807</v>
      </c>
      <c r="C1888" s="69">
        <v>0</v>
      </c>
      <c r="D1888" s="78"/>
      <c r="E1888" s="69"/>
      <c r="F1888" s="71"/>
      <c r="G1888" s="69">
        <f t="shared" si="57"/>
        <v>0</v>
      </c>
      <c r="I1888" s="67">
        <v>0</v>
      </c>
      <c r="J1888" s="68">
        <f t="shared" si="58"/>
        <v>0</v>
      </c>
      <c r="K1888" s="56"/>
      <c r="L1888" s="64" t="s">
        <v>455</v>
      </c>
    </row>
    <row r="1889" spans="1:12" s="72" customFormat="1" hidden="1" outlineLevel="2">
      <c r="A1889" s="81">
        <v>1202101016</v>
      </c>
      <c r="B1889" s="82" t="s">
        <v>1808</v>
      </c>
      <c r="C1889" s="69">
        <v>0</v>
      </c>
      <c r="D1889" s="78"/>
      <c r="E1889" s="69"/>
      <c r="F1889" s="71"/>
      <c r="G1889" s="69">
        <f t="shared" si="57"/>
        <v>0</v>
      </c>
      <c r="I1889" s="67">
        <v>0</v>
      </c>
      <c r="J1889" s="68">
        <f t="shared" si="58"/>
        <v>0</v>
      </c>
      <c r="K1889" s="56"/>
      <c r="L1889" s="64" t="s">
        <v>455</v>
      </c>
    </row>
    <row r="1890" spans="1:12" s="72" customFormat="1" hidden="1" outlineLevel="2">
      <c r="A1890" s="81">
        <v>1202101017</v>
      </c>
      <c r="B1890" s="82" t="s">
        <v>1809</v>
      </c>
      <c r="C1890" s="69">
        <v>0</v>
      </c>
      <c r="D1890" s="78"/>
      <c r="E1890" s="69"/>
      <c r="F1890" s="71"/>
      <c r="G1890" s="69">
        <f t="shared" si="57"/>
        <v>0</v>
      </c>
      <c r="I1890" s="67">
        <v>0</v>
      </c>
      <c r="J1890" s="68">
        <f t="shared" si="58"/>
        <v>0</v>
      </c>
      <c r="K1890" s="56"/>
      <c r="L1890" s="64" t="s">
        <v>455</v>
      </c>
    </row>
    <row r="1891" spans="1:12" s="72" customFormat="1" hidden="1" outlineLevel="2">
      <c r="A1891" s="81">
        <v>1202101018</v>
      </c>
      <c r="B1891" s="82" t="s">
        <v>1810</v>
      </c>
      <c r="C1891" s="69">
        <v>0</v>
      </c>
      <c r="D1891" s="78"/>
      <c r="E1891" s="69"/>
      <c r="F1891" s="71"/>
      <c r="G1891" s="69">
        <f t="shared" si="57"/>
        <v>0</v>
      </c>
      <c r="I1891" s="67">
        <v>0</v>
      </c>
      <c r="J1891" s="68">
        <f t="shared" si="58"/>
        <v>0</v>
      </c>
      <c r="K1891" s="56"/>
      <c r="L1891" s="64" t="s">
        <v>455</v>
      </c>
    </row>
    <row r="1892" spans="1:12" s="72" customFormat="1" hidden="1" outlineLevel="2">
      <c r="A1892" s="81">
        <v>1202101019</v>
      </c>
      <c r="B1892" s="82" t="s">
        <v>1811</v>
      </c>
      <c r="C1892" s="69">
        <v>0</v>
      </c>
      <c r="D1892" s="78"/>
      <c r="E1892" s="69"/>
      <c r="F1892" s="71"/>
      <c r="G1892" s="69">
        <f t="shared" ref="G1892:G1955" si="59">C1892+E1892</f>
        <v>0</v>
      </c>
      <c r="I1892" s="67">
        <v>0</v>
      </c>
      <c r="J1892" s="68">
        <f t="shared" si="58"/>
        <v>0</v>
      </c>
      <c r="K1892" s="56"/>
      <c r="L1892" s="64" t="s">
        <v>455</v>
      </c>
    </row>
    <row r="1893" spans="1:12" s="72" customFormat="1" hidden="1" outlineLevel="2">
      <c r="A1893" s="81">
        <v>1202101020</v>
      </c>
      <c r="B1893" s="82" t="s">
        <v>1804</v>
      </c>
      <c r="C1893" s="69">
        <v>0</v>
      </c>
      <c r="D1893" s="78"/>
      <c r="E1893" s="69"/>
      <c r="F1893" s="71"/>
      <c r="G1893" s="69">
        <f t="shared" si="59"/>
        <v>0</v>
      </c>
      <c r="I1893" s="67">
        <v>0</v>
      </c>
      <c r="J1893" s="68">
        <f t="shared" si="58"/>
        <v>0</v>
      </c>
      <c r="K1893" s="56"/>
      <c r="L1893" s="64" t="s">
        <v>455</v>
      </c>
    </row>
    <row r="1894" spans="1:12" s="72" customFormat="1" hidden="1" outlineLevel="2">
      <c r="A1894" s="81">
        <v>1202101021</v>
      </c>
      <c r="B1894" s="82" t="s">
        <v>1805</v>
      </c>
      <c r="C1894" s="69">
        <v>0</v>
      </c>
      <c r="D1894" s="78"/>
      <c r="E1894" s="69"/>
      <c r="F1894" s="71"/>
      <c r="G1894" s="69">
        <f t="shared" si="59"/>
        <v>0</v>
      </c>
      <c r="I1894" s="67">
        <v>0</v>
      </c>
      <c r="J1894" s="68">
        <f t="shared" si="58"/>
        <v>0</v>
      </c>
      <c r="K1894" s="56"/>
      <c r="L1894" s="64" t="s">
        <v>455</v>
      </c>
    </row>
    <row r="1895" spans="1:12" s="72" customFormat="1" hidden="1" outlineLevel="2">
      <c r="A1895" s="81">
        <v>1202101022</v>
      </c>
      <c r="B1895" s="82" t="s">
        <v>1806</v>
      </c>
      <c r="C1895" s="69">
        <v>0</v>
      </c>
      <c r="D1895" s="78"/>
      <c r="E1895" s="69"/>
      <c r="F1895" s="71"/>
      <c r="G1895" s="69">
        <f t="shared" si="59"/>
        <v>0</v>
      </c>
      <c r="I1895" s="67">
        <v>0</v>
      </c>
      <c r="J1895" s="68">
        <f t="shared" si="58"/>
        <v>0</v>
      </c>
      <c r="K1895" s="56"/>
      <c r="L1895" s="64" t="s">
        <v>455</v>
      </c>
    </row>
    <row r="1896" spans="1:12" s="72" customFormat="1" hidden="1" outlineLevel="2">
      <c r="A1896" s="81">
        <v>1202101023</v>
      </c>
      <c r="B1896" s="82" t="s">
        <v>1807</v>
      </c>
      <c r="C1896" s="69">
        <v>0</v>
      </c>
      <c r="D1896" s="78"/>
      <c r="E1896" s="69"/>
      <c r="F1896" s="71"/>
      <c r="G1896" s="69">
        <f t="shared" si="59"/>
        <v>0</v>
      </c>
      <c r="I1896" s="67">
        <v>0</v>
      </c>
      <c r="J1896" s="68">
        <f t="shared" si="58"/>
        <v>0</v>
      </c>
      <c r="K1896" s="56"/>
      <c r="L1896" s="64" t="s">
        <v>455</v>
      </c>
    </row>
    <row r="1897" spans="1:12" s="72" customFormat="1" hidden="1" outlineLevel="2">
      <c r="A1897" s="81">
        <v>1202101026</v>
      </c>
      <c r="B1897" s="82" t="s">
        <v>1808</v>
      </c>
      <c r="C1897" s="69">
        <v>0</v>
      </c>
      <c r="D1897" s="78"/>
      <c r="E1897" s="69"/>
      <c r="F1897" s="71"/>
      <c r="G1897" s="69">
        <f t="shared" si="59"/>
        <v>0</v>
      </c>
      <c r="I1897" s="67">
        <v>0</v>
      </c>
      <c r="J1897" s="68">
        <f t="shared" si="58"/>
        <v>0</v>
      </c>
      <c r="K1897" s="56"/>
      <c r="L1897" s="64" t="s">
        <v>455</v>
      </c>
    </row>
    <row r="1898" spans="1:12" s="72" customFormat="1" hidden="1" outlineLevel="2">
      <c r="A1898" s="81">
        <v>1202101027</v>
      </c>
      <c r="B1898" s="82" t="s">
        <v>1809</v>
      </c>
      <c r="C1898" s="69">
        <v>0</v>
      </c>
      <c r="D1898" s="78"/>
      <c r="E1898" s="69"/>
      <c r="F1898" s="71"/>
      <c r="G1898" s="69">
        <f t="shared" si="59"/>
        <v>0</v>
      </c>
      <c r="I1898" s="67">
        <v>0</v>
      </c>
      <c r="J1898" s="68">
        <f t="shared" si="58"/>
        <v>0</v>
      </c>
      <c r="K1898" s="56"/>
      <c r="L1898" s="64" t="s">
        <v>455</v>
      </c>
    </row>
    <row r="1899" spans="1:12" s="72" customFormat="1" hidden="1" outlineLevel="2">
      <c r="A1899" s="81">
        <v>1202101028</v>
      </c>
      <c r="B1899" s="82" t="s">
        <v>1810</v>
      </c>
      <c r="C1899" s="69">
        <v>0</v>
      </c>
      <c r="D1899" s="78"/>
      <c r="E1899" s="69"/>
      <c r="F1899" s="71"/>
      <c r="G1899" s="69">
        <f t="shared" si="59"/>
        <v>0</v>
      </c>
      <c r="I1899" s="67">
        <v>0</v>
      </c>
      <c r="J1899" s="68">
        <f t="shared" si="58"/>
        <v>0</v>
      </c>
      <c r="K1899" s="56"/>
      <c r="L1899" s="64" t="s">
        <v>455</v>
      </c>
    </row>
    <row r="1900" spans="1:12" s="72" customFormat="1" hidden="1" outlineLevel="2">
      <c r="A1900" s="81">
        <v>1202101029</v>
      </c>
      <c r="B1900" s="82" t="s">
        <v>1811</v>
      </c>
      <c r="C1900" s="69">
        <v>0</v>
      </c>
      <c r="D1900" s="78"/>
      <c r="E1900" s="69"/>
      <c r="F1900" s="71"/>
      <c r="G1900" s="69">
        <f t="shared" si="59"/>
        <v>0</v>
      </c>
      <c r="I1900" s="67">
        <v>0</v>
      </c>
      <c r="J1900" s="68">
        <f t="shared" si="58"/>
        <v>0</v>
      </c>
      <c r="K1900" s="56"/>
      <c r="L1900" s="64" t="s">
        <v>455</v>
      </c>
    </row>
    <row r="1901" spans="1:12" s="72" customFormat="1" hidden="1" outlineLevel="2">
      <c r="A1901" s="81">
        <v>1202102010</v>
      </c>
      <c r="B1901" s="82" t="s">
        <v>1812</v>
      </c>
      <c r="C1901" s="69">
        <v>0</v>
      </c>
      <c r="D1901" s="78"/>
      <c r="E1901" s="69"/>
      <c r="F1901" s="71"/>
      <c r="G1901" s="69">
        <f t="shared" si="59"/>
        <v>0</v>
      </c>
      <c r="I1901" s="67">
        <v>0</v>
      </c>
      <c r="J1901" s="68">
        <f t="shared" si="58"/>
        <v>0</v>
      </c>
      <c r="K1901" s="56"/>
      <c r="L1901" s="64" t="s">
        <v>455</v>
      </c>
    </row>
    <row r="1902" spans="1:12" s="72" customFormat="1" hidden="1" outlineLevel="2">
      <c r="A1902" s="81">
        <v>1202102011</v>
      </c>
      <c r="B1902" s="82" t="s">
        <v>1813</v>
      </c>
      <c r="C1902" s="69">
        <v>0</v>
      </c>
      <c r="D1902" s="78"/>
      <c r="E1902" s="69"/>
      <c r="F1902" s="71"/>
      <c r="G1902" s="69">
        <f t="shared" si="59"/>
        <v>0</v>
      </c>
      <c r="I1902" s="67">
        <v>0</v>
      </c>
      <c r="J1902" s="68">
        <f t="shared" si="58"/>
        <v>0</v>
      </c>
      <c r="K1902" s="56"/>
      <c r="L1902" s="64" t="s">
        <v>455</v>
      </c>
    </row>
    <row r="1903" spans="1:12" s="72" customFormat="1" hidden="1" outlineLevel="2">
      <c r="A1903" s="81">
        <v>1202102012</v>
      </c>
      <c r="B1903" s="82" t="s">
        <v>1814</v>
      </c>
      <c r="C1903" s="69">
        <v>0</v>
      </c>
      <c r="D1903" s="78"/>
      <c r="E1903" s="69"/>
      <c r="F1903" s="71"/>
      <c r="G1903" s="69">
        <f t="shared" si="59"/>
        <v>0</v>
      </c>
      <c r="I1903" s="67">
        <v>0</v>
      </c>
      <c r="J1903" s="68">
        <f t="shared" si="58"/>
        <v>0</v>
      </c>
      <c r="K1903" s="56"/>
      <c r="L1903" s="64" t="s">
        <v>455</v>
      </c>
    </row>
    <row r="1904" spans="1:12" s="72" customFormat="1" hidden="1" outlineLevel="2">
      <c r="A1904" s="81">
        <v>1202102013</v>
      </c>
      <c r="B1904" s="82" t="s">
        <v>1815</v>
      </c>
      <c r="C1904" s="69">
        <v>0</v>
      </c>
      <c r="D1904" s="78"/>
      <c r="E1904" s="69"/>
      <c r="F1904" s="71"/>
      <c r="G1904" s="69">
        <f t="shared" si="59"/>
        <v>0</v>
      </c>
      <c r="I1904" s="67">
        <v>0</v>
      </c>
      <c r="J1904" s="68">
        <f t="shared" si="58"/>
        <v>0</v>
      </c>
      <c r="K1904" s="56"/>
      <c r="L1904" s="64" t="s">
        <v>455</v>
      </c>
    </row>
    <row r="1905" spans="1:12" s="72" customFormat="1" hidden="1" outlineLevel="2">
      <c r="A1905" s="81">
        <v>1202102016</v>
      </c>
      <c r="B1905" s="82" t="s">
        <v>1816</v>
      </c>
      <c r="C1905" s="69">
        <v>0</v>
      </c>
      <c r="D1905" s="78"/>
      <c r="E1905" s="69"/>
      <c r="F1905" s="71"/>
      <c r="G1905" s="69">
        <f t="shared" si="59"/>
        <v>0</v>
      </c>
      <c r="I1905" s="67">
        <v>0</v>
      </c>
      <c r="J1905" s="68">
        <f t="shared" si="58"/>
        <v>0</v>
      </c>
      <c r="K1905" s="56"/>
      <c r="L1905" s="64" t="s">
        <v>455</v>
      </c>
    </row>
    <row r="1906" spans="1:12" s="72" customFormat="1" hidden="1" outlineLevel="2">
      <c r="A1906" s="81">
        <v>1202102017</v>
      </c>
      <c r="B1906" s="82" t="s">
        <v>1817</v>
      </c>
      <c r="C1906" s="69">
        <v>0</v>
      </c>
      <c r="D1906" s="78"/>
      <c r="E1906" s="69"/>
      <c r="F1906" s="71"/>
      <c r="G1906" s="69">
        <f t="shared" si="59"/>
        <v>0</v>
      </c>
      <c r="I1906" s="67">
        <v>0</v>
      </c>
      <c r="J1906" s="68">
        <f t="shared" si="58"/>
        <v>0</v>
      </c>
      <c r="K1906" s="56"/>
      <c r="L1906" s="64" t="s">
        <v>455</v>
      </c>
    </row>
    <row r="1907" spans="1:12" s="72" customFormat="1" hidden="1" outlineLevel="2">
      <c r="A1907" s="81">
        <v>1202102019</v>
      </c>
      <c r="B1907" s="82" t="s">
        <v>1818</v>
      </c>
      <c r="C1907" s="69">
        <v>0</v>
      </c>
      <c r="D1907" s="78"/>
      <c r="E1907" s="69"/>
      <c r="F1907" s="71"/>
      <c r="G1907" s="69">
        <f t="shared" si="59"/>
        <v>0</v>
      </c>
      <c r="I1907" s="67">
        <v>0</v>
      </c>
      <c r="J1907" s="68">
        <f t="shared" si="58"/>
        <v>0</v>
      </c>
      <c r="K1907" s="56"/>
      <c r="L1907" s="64" t="s">
        <v>455</v>
      </c>
    </row>
    <row r="1908" spans="1:12" s="72" customFormat="1" hidden="1" outlineLevel="2">
      <c r="A1908" s="81">
        <v>1202103010</v>
      </c>
      <c r="B1908" s="82" t="s">
        <v>1819</v>
      </c>
      <c r="C1908" s="69">
        <v>0</v>
      </c>
      <c r="D1908" s="78"/>
      <c r="E1908" s="69"/>
      <c r="F1908" s="71"/>
      <c r="G1908" s="69">
        <f t="shared" si="59"/>
        <v>0</v>
      </c>
      <c r="I1908" s="67">
        <v>0</v>
      </c>
      <c r="J1908" s="68">
        <f t="shared" si="58"/>
        <v>0</v>
      </c>
      <c r="K1908" s="56"/>
      <c r="L1908" s="64" t="s">
        <v>455</v>
      </c>
    </row>
    <row r="1909" spans="1:12" s="72" customFormat="1" hidden="1" outlineLevel="2">
      <c r="A1909" s="81">
        <v>1202103011</v>
      </c>
      <c r="B1909" s="82" t="s">
        <v>1820</v>
      </c>
      <c r="C1909" s="69">
        <v>0</v>
      </c>
      <c r="D1909" s="78"/>
      <c r="E1909" s="69"/>
      <c r="F1909" s="71"/>
      <c r="G1909" s="69">
        <f t="shared" si="59"/>
        <v>0</v>
      </c>
      <c r="I1909" s="67">
        <v>0</v>
      </c>
      <c r="J1909" s="68">
        <f t="shared" si="58"/>
        <v>0</v>
      </c>
      <c r="K1909" s="56"/>
      <c r="L1909" s="64" t="s">
        <v>455</v>
      </c>
    </row>
    <row r="1910" spans="1:12" s="72" customFormat="1" hidden="1" outlineLevel="2">
      <c r="A1910" s="81">
        <v>1202103012</v>
      </c>
      <c r="B1910" s="82" t="s">
        <v>1821</v>
      </c>
      <c r="C1910" s="69">
        <v>0</v>
      </c>
      <c r="D1910" s="78"/>
      <c r="E1910" s="69"/>
      <c r="F1910" s="71"/>
      <c r="G1910" s="69">
        <f t="shared" si="59"/>
        <v>0</v>
      </c>
      <c r="I1910" s="67">
        <v>0</v>
      </c>
      <c r="J1910" s="68">
        <f t="shared" si="58"/>
        <v>0</v>
      </c>
      <c r="K1910" s="56"/>
      <c r="L1910" s="64" t="s">
        <v>455</v>
      </c>
    </row>
    <row r="1911" spans="1:12" s="72" customFormat="1" hidden="1" outlineLevel="2">
      <c r="A1911" s="81">
        <v>1202103013</v>
      </c>
      <c r="B1911" s="82" t="s">
        <v>1822</v>
      </c>
      <c r="C1911" s="69">
        <v>0</v>
      </c>
      <c r="D1911" s="78"/>
      <c r="E1911" s="69"/>
      <c r="F1911" s="71"/>
      <c r="G1911" s="69">
        <f t="shared" si="59"/>
        <v>0</v>
      </c>
      <c r="I1911" s="67">
        <v>0</v>
      </c>
      <c r="J1911" s="68">
        <f t="shared" si="58"/>
        <v>0</v>
      </c>
      <c r="K1911" s="56"/>
      <c r="L1911" s="64" t="s">
        <v>455</v>
      </c>
    </row>
    <row r="1912" spans="1:12" s="72" customFormat="1" hidden="1" outlineLevel="2">
      <c r="A1912" s="81">
        <v>1202103016</v>
      </c>
      <c r="B1912" s="82" t="s">
        <v>1823</v>
      </c>
      <c r="C1912" s="69">
        <v>0</v>
      </c>
      <c r="D1912" s="78"/>
      <c r="E1912" s="69"/>
      <c r="F1912" s="71"/>
      <c r="G1912" s="69">
        <f t="shared" si="59"/>
        <v>0</v>
      </c>
      <c r="I1912" s="67">
        <v>0</v>
      </c>
      <c r="J1912" s="68">
        <f t="shared" si="58"/>
        <v>0</v>
      </c>
      <c r="K1912" s="56"/>
      <c r="L1912" s="64" t="s">
        <v>455</v>
      </c>
    </row>
    <row r="1913" spans="1:12" s="72" customFormat="1" hidden="1" outlineLevel="2">
      <c r="A1913" s="81">
        <v>1202103017</v>
      </c>
      <c r="B1913" s="82" t="s">
        <v>1824</v>
      </c>
      <c r="C1913" s="69">
        <v>0</v>
      </c>
      <c r="D1913" s="78"/>
      <c r="E1913" s="69"/>
      <c r="F1913" s="71"/>
      <c r="G1913" s="69">
        <f t="shared" si="59"/>
        <v>0</v>
      </c>
      <c r="I1913" s="67">
        <v>0</v>
      </c>
      <c r="J1913" s="68">
        <f t="shared" si="58"/>
        <v>0</v>
      </c>
      <c r="K1913" s="56"/>
      <c r="L1913" s="64" t="s">
        <v>455</v>
      </c>
    </row>
    <row r="1914" spans="1:12" s="72" customFormat="1" hidden="1" outlineLevel="2">
      <c r="A1914" s="81">
        <v>1202103019</v>
      </c>
      <c r="B1914" s="82" t="s">
        <v>1825</v>
      </c>
      <c r="C1914" s="69">
        <v>0</v>
      </c>
      <c r="D1914" s="78"/>
      <c r="E1914" s="69"/>
      <c r="F1914" s="71"/>
      <c r="G1914" s="69">
        <f t="shared" si="59"/>
        <v>0</v>
      </c>
      <c r="I1914" s="67">
        <v>0</v>
      </c>
      <c r="J1914" s="68">
        <f t="shared" si="58"/>
        <v>0</v>
      </c>
      <c r="K1914" s="56"/>
      <c r="L1914" s="64" t="s">
        <v>455</v>
      </c>
    </row>
    <row r="1915" spans="1:12" s="72" customFormat="1" hidden="1" outlineLevel="2">
      <c r="A1915" s="81">
        <v>1202104010</v>
      </c>
      <c r="B1915" s="82" t="s">
        <v>1826</v>
      </c>
      <c r="C1915" s="69">
        <v>0</v>
      </c>
      <c r="D1915" s="78"/>
      <c r="E1915" s="69"/>
      <c r="F1915" s="71"/>
      <c r="G1915" s="69">
        <f t="shared" si="59"/>
        <v>0</v>
      </c>
      <c r="I1915" s="67">
        <v>0</v>
      </c>
      <c r="J1915" s="68">
        <f t="shared" si="58"/>
        <v>0</v>
      </c>
      <c r="K1915" s="56"/>
      <c r="L1915" s="64" t="s">
        <v>455</v>
      </c>
    </row>
    <row r="1916" spans="1:12" s="72" customFormat="1" hidden="1" outlineLevel="2">
      <c r="A1916" s="81">
        <v>1202104011</v>
      </c>
      <c r="B1916" s="82" t="s">
        <v>1827</v>
      </c>
      <c r="C1916" s="69">
        <v>0</v>
      </c>
      <c r="D1916" s="78"/>
      <c r="E1916" s="69"/>
      <c r="F1916" s="71"/>
      <c r="G1916" s="69">
        <f t="shared" si="59"/>
        <v>0</v>
      </c>
      <c r="I1916" s="67">
        <v>0</v>
      </c>
      <c r="J1916" s="68">
        <f t="shared" si="58"/>
        <v>0</v>
      </c>
      <c r="K1916" s="56"/>
      <c r="L1916" s="64" t="s">
        <v>455</v>
      </c>
    </row>
    <row r="1917" spans="1:12" s="72" customFormat="1" hidden="1" outlineLevel="2">
      <c r="A1917" s="81">
        <v>1202104012</v>
      </c>
      <c r="B1917" s="82" t="s">
        <v>1828</v>
      </c>
      <c r="C1917" s="69">
        <v>0</v>
      </c>
      <c r="D1917" s="78"/>
      <c r="E1917" s="69"/>
      <c r="F1917" s="71"/>
      <c r="G1917" s="69">
        <f t="shared" si="59"/>
        <v>0</v>
      </c>
      <c r="I1917" s="67">
        <v>0</v>
      </c>
      <c r="J1917" s="68">
        <f t="shared" si="58"/>
        <v>0</v>
      </c>
      <c r="K1917" s="56"/>
      <c r="L1917" s="64" t="s">
        <v>455</v>
      </c>
    </row>
    <row r="1918" spans="1:12" s="72" customFormat="1" hidden="1" outlineLevel="2">
      <c r="A1918" s="81">
        <v>1202104013</v>
      </c>
      <c r="B1918" s="82" t="s">
        <v>1829</v>
      </c>
      <c r="C1918" s="69">
        <v>0</v>
      </c>
      <c r="D1918" s="78"/>
      <c r="E1918" s="69"/>
      <c r="F1918" s="71"/>
      <c r="G1918" s="69">
        <f t="shared" si="59"/>
        <v>0</v>
      </c>
      <c r="I1918" s="67">
        <v>0</v>
      </c>
      <c r="J1918" s="68">
        <f t="shared" si="58"/>
        <v>0</v>
      </c>
      <c r="K1918" s="56"/>
      <c r="L1918" s="64" t="s">
        <v>455</v>
      </c>
    </row>
    <row r="1919" spans="1:12" s="72" customFormat="1" hidden="1" outlineLevel="2">
      <c r="A1919" s="81">
        <v>1202104016</v>
      </c>
      <c r="B1919" s="82" t="s">
        <v>1830</v>
      </c>
      <c r="C1919" s="69">
        <v>0</v>
      </c>
      <c r="D1919" s="78"/>
      <c r="E1919" s="69"/>
      <c r="F1919" s="71"/>
      <c r="G1919" s="69">
        <f t="shared" si="59"/>
        <v>0</v>
      </c>
      <c r="I1919" s="67">
        <v>0</v>
      </c>
      <c r="J1919" s="68">
        <f t="shared" si="58"/>
        <v>0</v>
      </c>
      <c r="K1919" s="56"/>
      <c r="L1919" s="64" t="s">
        <v>455</v>
      </c>
    </row>
    <row r="1920" spans="1:12" s="72" customFormat="1" hidden="1" outlineLevel="2">
      <c r="A1920" s="81">
        <v>1202104017</v>
      </c>
      <c r="B1920" s="82" t="s">
        <v>1831</v>
      </c>
      <c r="C1920" s="69">
        <v>0</v>
      </c>
      <c r="D1920" s="78"/>
      <c r="E1920" s="69"/>
      <c r="F1920" s="71"/>
      <c r="G1920" s="69">
        <f t="shared" si="59"/>
        <v>0</v>
      </c>
      <c r="I1920" s="67">
        <v>0</v>
      </c>
      <c r="J1920" s="68">
        <f t="shared" si="58"/>
        <v>0</v>
      </c>
      <c r="K1920" s="56"/>
      <c r="L1920" s="64" t="s">
        <v>455</v>
      </c>
    </row>
    <row r="1921" spans="1:12" s="72" customFormat="1" hidden="1" outlineLevel="2">
      <c r="A1921" s="81">
        <v>1202104019</v>
      </c>
      <c r="B1921" s="82" t="s">
        <v>1832</v>
      </c>
      <c r="C1921" s="69">
        <v>0</v>
      </c>
      <c r="D1921" s="78"/>
      <c r="E1921" s="69"/>
      <c r="F1921" s="71"/>
      <c r="G1921" s="69">
        <f t="shared" si="59"/>
        <v>0</v>
      </c>
      <c r="I1921" s="67">
        <v>0</v>
      </c>
      <c r="J1921" s="68">
        <f t="shared" si="58"/>
        <v>0</v>
      </c>
      <c r="K1921" s="56"/>
      <c r="L1921" s="64" t="s">
        <v>455</v>
      </c>
    </row>
    <row r="1922" spans="1:12" s="72" customFormat="1" hidden="1" outlineLevel="2">
      <c r="A1922" s="81">
        <v>1202105010</v>
      </c>
      <c r="B1922" s="82" t="s">
        <v>1812</v>
      </c>
      <c r="C1922" s="69">
        <v>0</v>
      </c>
      <c r="D1922" s="78"/>
      <c r="E1922" s="69"/>
      <c r="F1922" s="71"/>
      <c r="G1922" s="69">
        <f t="shared" si="59"/>
        <v>0</v>
      </c>
      <c r="I1922" s="67">
        <v>0</v>
      </c>
      <c r="J1922" s="68">
        <f t="shared" si="58"/>
        <v>0</v>
      </c>
      <c r="K1922" s="56"/>
      <c r="L1922" s="64" t="s">
        <v>455</v>
      </c>
    </row>
    <row r="1923" spans="1:12" s="72" customFormat="1" hidden="1" outlineLevel="2">
      <c r="A1923" s="81">
        <v>1202105011</v>
      </c>
      <c r="B1923" s="82" t="s">
        <v>1813</v>
      </c>
      <c r="C1923" s="69">
        <v>0</v>
      </c>
      <c r="D1923" s="78"/>
      <c r="E1923" s="69"/>
      <c r="F1923" s="71"/>
      <c r="G1923" s="69">
        <f t="shared" si="59"/>
        <v>0</v>
      </c>
      <c r="I1923" s="67">
        <v>0</v>
      </c>
      <c r="J1923" s="68">
        <f t="shared" si="58"/>
        <v>0</v>
      </c>
      <c r="K1923" s="56"/>
      <c r="L1923" s="64" t="s">
        <v>455</v>
      </c>
    </row>
    <row r="1924" spans="1:12" s="72" customFormat="1" hidden="1" outlineLevel="2">
      <c r="A1924" s="81">
        <v>1202105013</v>
      </c>
      <c r="B1924" s="82" t="s">
        <v>1815</v>
      </c>
      <c r="C1924" s="69">
        <v>0</v>
      </c>
      <c r="D1924" s="78"/>
      <c r="E1924" s="69"/>
      <c r="F1924" s="71"/>
      <c r="G1924" s="69">
        <f t="shared" si="59"/>
        <v>0</v>
      </c>
      <c r="I1924" s="67">
        <v>0</v>
      </c>
      <c r="J1924" s="68">
        <f t="shared" si="58"/>
        <v>0</v>
      </c>
      <c r="K1924" s="56"/>
      <c r="L1924" s="64" t="s">
        <v>455</v>
      </c>
    </row>
    <row r="1925" spans="1:12" s="72" customFormat="1" hidden="1" outlineLevel="2">
      <c r="A1925" s="81">
        <v>1202105017</v>
      </c>
      <c r="B1925" s="82" t="s">
        <v>1817</v>
      </c>
      <c r="C1925" s="69">
        <v>0</v>
      </c>
      <c r="D1925" s="78"/>
      <c r="E1925" s="69"/>
      <c r="F1925" s="71"/>
      <c r="G1925" s="69">
        <f t="shared" si="59"/>
        <v>0</v>
      </c>
      <c r="I1925" s="67">
        <v>0</v>
      </c>
      <c r="J1925" s="68">
        <f t="shared" si="58"/>
        <v>0</v>
      </c>
      <c r="K1925" s="56"/>
      <c r="L1925" s="64" t="s">
        <v>455</v>
      </c>
    </row>
    <row r="1926" spans="1:12" s="72" customFormat="1" hidden="1" outlineLevel="2">
      <c r="A1926" s="81">
        <v>1202105019</v>
      </c>
      <c r="B1926" s="82" t="s">
        <v>1818</v>
      </c>
      <c r="C1926" s="69">
        <v>0</v>
      </c>
      <c r="D1926" s="78"/>
      <c r="E1926" s="69"/>
      <c r="F1926" s="71"/>
      <c r="G1926" s="69">
        <f t="shared" si="59"/>
        <v>0</v>
      </c>
      <c r="I1926" s="67">
        <v>0</v>
      </c>
      <c r="J1926" s="68">
        <f t="shared" si="58"/>
        <v>0</v>
      </c>
      <c r="K1926" s="56"/>
      <c r="L1926" s="64" t="s">
        <v>455</v>
      </c>
    </row>
    <row r="1927" spans="1:12" s="72" customFormat="1" hidden="1" outlineLevel="2">
      <c r="A1927" s="81">
        <v>1202201010</v>
      </c>
      <c r="B1927" s="82" t="s">
        <v>1833</v>
      </c>
      <c r="C1927" s="69">
        <v>0</v>
      </c>
      <c r="D1927" s="78"/>
      <c r="E1927" s="69"/>
      <c r="F1927" s="71"/>
      <c r="G1927" s="69">
        <f t="shared" si="59"/>
        <v>0</v>
      </c>
      <c r="I1927" s="67">
        <v>0</v>
      </c>
      <c r="J1927" s="68">
        <f t="shared" si="58"/>
        <v>0</v>
      </c>
      <c r="K1927" s="56"/>
      <c r="L1927" s="64" t="s">
        <v>455</v>
      </c>
    </row>
    <row r="1928" spans="1:12" s="72" customFormat="1" hidden="1" outlineLevel="2">
      <c r="A1928" s="81">
        <v>1202201011</v>
      </c>
      <c r="B1928" s="82" t="s">
        <v>1834</v>
      </c>
      <c r="C1928" s="69">
        <v>0</v>
      </c>
      <c r="D1928" s="78"/>
      <c r="E1928" s="69"/>
      <c r="F1928" s="71"/>
      <c r="G1928" s="69">
        <f t="shared" si="59"/>
        <v>0</v>
      </c>
      <c r="I1928" s="67">
        <v>0</v>
      </c>
      <c r="J1928" s="68">
        <f t="shared" si="58"/>
        <v>0</v>
      </c>
      <c r="K1928" s="56"/>
      <c r="L1928" s="64" t="s">
        <v>455</v>
      </c>
    </row>
    <row r="1929" spans="1:12" s="72" customFormat="1" hidden="1" outlineLevel="2">
      <c r="A1929" s="81">
        <v>1202201012</v>
      </c>
      <c r="B1929" s="82" t="s">
        <v>1835</v>
      </c>
      <c r="C1929" s="69">
        <v>0</v>
      </c>
      <c r="D1929" s="78"/>
      <c r="E1929" s="69"/>
      <c r="F1929" s="71"/>
      <c r="G1929" s="69">
        <f t="shared" si="59"/>
        <v>0</v>
      </c>
      <c r="I1929" s="67">
        <v>0</v>
      </c>
      <c r="J1929" s="68">
        <f t="shared" si="58"/>
        <v>0</v>
      </c>
      <c r="K1929" s="56"/>
      <c r="L1929" s="64" t="s">
        <v>455</v>
      </c>
    </row>
    <row r="1930" spans="1:12" s="72" customFormat="1" hidden="1" outlineLevel="2">
      <c r="A1930" s="81">
        <v>1202201013</v>
      </c>
      <c r="B1930" s="82" t="s">
        <v>1836</v>
      </c>
      <c r="C1930" s="69">
        <v>0</v>
      </c>
      <c r="D1930" s="78"/>
      <c r="E1930" s="69"/>
      <c r="F1930" s="71"/>
      <c r="G1930" s="69">
        <f t="shared" si="59"/>
        <v>0</v>
      </c>
      <c r="I1930" s="67">
        <v>0</v>
      </c>
      <c r="J1930" s="68">
        <f t="shared" si="58"/>
        <v>0</v>
      </c>
      <c r="K1930" s="56"/>
      <c r="L1930" s="64" t="s">
        <v>455</v>
      </c>
    </row>
    <row r="1931" spans="1:12" s="72" customFormat="1" hidden="1" outlineLevel="2">
      <c r="A1931" s="81">
        <v>1202201016</v>
      </c>
      <c r="B1931" s="82" t="s">
        <v>1837</v>
      </c>
      <c r="C1931" s="69">
        <v>0</v>
      </c>
      <c r="D1931" s="78"/>
      <c r="E1931" s="69"/>
      <c r="F1931" s="71"/>
      <c r="G1931" s="69">
        <f t="shared" si="59"/>
        <v>0</v>
      </c>
      <c r="I1931" s="67">
        <v>0</v>
      </c>
      <c r="J1931" s="68">
        <f t="shared" si="58"/>
        <v>0</v>
      </c>
      <c r="K1931" s="56"/>
      <c r="L1931" s="64" t="s">
        <v>455</v>
      </c>
    </row>
    <row r="1932" spans="1:12" s="72" customFormat="1" hidden="1" outlineLevel="2">
      <c r="A1932" s="81">
        <v>1202201017</v>
      </c>
      <c r="B1932" s="82" t="s">
        <v>1838</v>
      </c>
      <c r="C1932" s="69">
        <v>0</v>
      </c>
      <c r="D1932" s="78"/>
      <c r="E1932" s="69"/>
      <c r="F1932" s="71"/>
      <c r="G1932" s="69">
        <f t="shared" si="59"/>
        <v>0</v>
      </c>
      <c r="I1932" s="67">
        <v>0</v>
      </c>
      <c r="J1932" s="68">
        <f t="shared" si="58"/>
        <v>0</v>
      </c>
      <c r="K1932" s="56"/>
      <c r="L1932" s="64" t="s">
        <v>455</v>
      </c>
    </row>
    <row r="1933" spans="1:12" s="72" customFormat="1" hidden="1" outlineLevel="2">
      <c r="A1933" s="81">
        <v>1202201018</v>
      </c>
      <c r="B1933" s="82" t="s">
        <v>1839</v>
      </c>
      <c r="C1933" s="69">
        <v>0</v>
      </c>
      <c r="D1933" s="78"/>
      <c r="E1933" s="69"/>
      <c r="F1933" s="71"/>
      <c r="G1933" s="69">
        <f t="shared" si="59"/>
        <v>0</v>
      </c>
      <c r="I1933" s="67">
        <v>0</v>
      </c>
      <c r="J1933" s="68">
        <f t="shared" si="58"/>
        <v>0</v>
      </c>
      <c r="K1933" s="56"/>
      <c r="L1933" s="64" t="s">
        <v>455</v>
      </c>
    </row>
    <row r="1934" spans="1:12" s="72" customFormat="1" hidden="1" outlineLevel="2">
      <c r="A1934" s="81">
        <v>1202201019</v>
      </c>
      <c r="B1934" s="82" t="s">
        <v>1840</v>
      </c>
      <c r="C1934" s="69">
        <v>0</v>
      </c>
      <c r="D1934" s="78"/>
      <c r="E1934" s="69"/>
      <c r="F1934" s="71"/>
      <c r="G1934" s="69">
        <f t="shared" si="59"/>
        <v>0</v>
      </c>
      <c r="I1934" s="67">
        <v>0</v>
      </c>
      <c r="J1934" s="68">
        <f t="shared" si="58"/>
        <v>0</v>
      </c>
      <c r="K1934" s="56"/>
      <c r="L1934" s="64" t="s">
        <v>455</v>
      </c>
    </row>
    <row r="1935" spans="1:12" s="72" customFormat="1" hidden="1" outlineLevel="2">
      <c r="A1935" s="81">
        <v>1202401010</v>
      </c>
      <c r="B1935" s="82" t="s">
        <v>1841</v>
      </c>
      <c r="C1935" s="69">
        <v>0</v>
      </c>
      <c r="D1935" s="78"/>
      <c r="E1935" s="69"/>
      <c r="F1935" s="71"/>
      <c r="G1935" s="69">
        <f t="shared" si="59"/>
        <v>0</v>
      </c>
      <c r="I1935" s="67">
        <v>0</v>
      </c>
      <c r="J1935" s="68">
        <f t="shared" si="58"/>
        <v>0</v>
      </c>
      <c r="K1935" s="56"/>
      <c r="L1935" s="64" t="s">
        <v>455</v>
      </c>
    </row>
    <row r="1936" spans="1:12" s="72" customFormat="1" hidden="1" outlineLevel="2">
      <c r="A1936" s="81">
        <v>1202401011</v>
      </c>
      <c r="B1936" s="82" t="s">
        <v>1842</v>
      </c>
      <c r="C1936" s="69">
        <v>0</v>
      </c>
      <c r="D1936" s="78"/>
      <c r="E1936" s="69"/>
      <c r="F1936" s="71"/>
      <c r="G1936" s="69">
        <f t="shared" si="59"/>
        <v>0</v>
      </c>
      <c r="I1936" s="67">
        <v>0</v>
      </c>
      <c r="J1936" s="68">
        <f t="shared" si="58"/>
        <v>0</v>
      </c>
      <c r="K1936" s="56"/>
      <c r="L1936" s="64" t="s">
        <v>455</v>
      </c>
    </row>
    <row r="1937" spans="1:12" s="72" customFormat="1" hidden="1" outlineLevel="2">
      <c r="A1937" s="81">
        <v>1202401012</v>
      </c>
      <c r="B1937" s="82" t="s">
        <v>1843</v>
      </c>
      <c r="C1937" s="69">
        <v>0</v>
      </c>
      <c r="D1937" s="78"/>
      <c r="E1937" s="69"/>
      <c r="F1937" s="71"/>
      <c r="G1937" s="69">
        <f t="shared" si="59"/>
        <v>0</v>
      </c>
      <c r="I1937" s="67">
        <v>0</v>
      </c>
      <c r="J1937" s="68">
        <f t="shared" si="58"/>
        <v>0</v>
      </c>
      <c r="K1937" s="56"/>
      <c r="L1937" s="64" t="s">
        <v>455</v>
      </c>
    </row>
    <row r="1938" spans="1:12" s="72" customFormat="1" hidden="1" outlineLevel="2">
      <c r="A1938" s="81">
        <v>1202401013</v>
      </c>
      <c r="B1938" s="82" t="s">
        <v>1844</v>
      </c>
      <c r="C1938" s="69">
        <v>0</v>
      </c>
      <c r="D1938" s="78"/>
      <c r="E1938" s="69"/>
      <c r="F1938" s="71"/>
      <c r="G1938" s="69">
        <f t="shared" si="59"/>
        <v>0</v>
      </c>
      <c r="I1938" s="67">
        <v>0</v>
      </c>
      <c r="J1938" s="68">
        <f t="shared" si="58"/>
        <v>0</v>
      </c>
      <c r="K1938" s="56"/>
      <c r="L1938" s="64" t="s">
        <v>455</v>
      </c>
    </row>
    <row r="1939" spans="1:12" s="72" customFormat="1" hidden="1" outlineLevel="2">
      <c r="A1939" s="81">
        <v>1202401016</v>
      </c>
      <c r="B1939" s="82" t="s">
        <v>1845</v>
      </c>
      <c r="C1939" s="69">
        <v>0</v>
      </c>
      <c r="D1939" s="78"/>
      <c r="E1939" s="69"/>
      <c r="F1939" s="71"/>
      <c r="G1939" s="69">
        <f t="shared" si="59"/>
        <v>0</v>
      </c>
      <c r="I1939" s="67">
        <v>0</v>
      </c>
      <c r="J1939" s="68">
        <f t="shared" si="58"/>
        <v>0</v>
      </c>
      <c r="K1939" s="56"/>
      <c r="L1939" s="64" t="s">
        <v>455</v>
      </c>
    </row>
    <row r="1940" spans="1:12" s="72" customFormat="1" hidden="1" outlineLevel="2">
      <c r="A1940" s="81">
        <v>1202401017</v>
      </c>
      <c r="B1940" s="82" t="s">
        <v>1846</v>
      </c>
      <c r="C1940" s="69">
        <v>0</v>
      </c>
      <c r="D1940" s="78"/>
      <c r="E1940" s="69"/>
      <c r="F1940" s="71"/>
      <c r="G1940" s="69">
        <f t="shared" si="59"/>
        <v>0</v>
      </c>
      <c r="I1940" s="67">
        <v>0</v>
      </c>
      <c r="J1940" s="68">
        <f t="shared" si="58"/>
        <v>0</v>
      </c>
      <c r="K1940" s="56"/>
      <c r="L1940" s="64" t="s">
        <v>455</v>
      </c>
    </row>
    <row r="1941" spans="1:12" s="72" customFormat="1" hidden="1" outlineLevel="2">
      <c r="A1941" s="81">
        <v>1202401019</v>
      </c>
      <c r="B1941" s="82" t="s">
        <v>1847</v>
      </c>
      <c r="C1941" s="69">
        <v>0</v>
      </c>
      <c r="D1941" s="78"/>
      <c r="E1941" s="69"/>
      <c r="F1941" s="71"/>
      <c r="G1941" s="69">
        <f t="shared" si="59"/>
        <v>0</v>
      </c>
      <c r="I1941" s="67">
        <v>0</v>
      </c>
      <c r="J1941" s="68">
        <f t="shared" si="58"/>
        <v>0</v>
      </c>
      <c r="K1941" s="56"/>
      <c r="L1941" s="64" t="s">
        <v>455</v>
      </c>
    </row>
    <row r="1942" spans="1:12" s="72" customFormat="1" hidden="1" outlineLevel="2">
      <c r="A1942" s="81">
        <v>1202402010</v>
      </c>
      <c r="B1942" s="82" t="s">
        <v>1841</v>
      </c>
      <c r="C1942" s="69">
        <v>0</v>
      </c>
      <c r="D1942" s="78"/>
      <c r="E1942" s="69"/>
      <c r="F1942" s="71"/>
      <c r="G1942" s="69">
        <f t="shared" si="59"/>
        <v>0</v>
      </c>
      <c r="I1942" s="67">
        <v>0</v>
      </c>
      <c r="J1942" s="68">
        <f t="shared" si="58"/>
        <v>0</v>
      </c>
      <c r="K1942" s="56"/>
      <c r="L1942" s="64" t="s">
        <v>455</v>
      </c>
    </row>
    <row r="1943" spans="1:12" s="72" customFormat="1" hidden="1" outlineLevel="2">
      <c r="A1943" s="81">
        <v>1202402011</v>
      </c>
      <c r="B1943" s="82" t="s">
        <v>1842</v>
      </c>
      <c r="C1943" s="69">
        <v>0</v>
      </c>
      <c r="D1943" s="78"/>
      <c r="E1943" s="69"/>
      <c r="F1943" s="71"/>
      <c r="G1943" s="69">
        <f t="shared" si="59"/>
        <v>0</v>
      </c>
      <c r="I1943" s="67">
        <v>0</v>
      </c>
      <c r="J1943" s="68">
        <f t="shared" ref="J1943:J2006" si="60">I1943-G1943</f>
        <v>0</v>
      </c>
      <c r="K1943" s="56"/>
      <c r="L1943" s="64" t="s">
        <v>455</v>
      </c>
    </row>
    <row r="1944" spans="1:12" s="72" customFormat="1" hidden="1" outlineLevel="2">
      <c r="A1944" s="81">
        <v>1202402012</v>
      </c>
      <c r="B1944" s="82" t="s">
        <v>1843</v>
      </c>
      <c r="C1944" s="69">
        <v>0</v>
      </c>
      <c r="D1944" s="78"/>
      <c r="E1944" s="69"/>
      <c r="F1944" s="71"/>
      <c r="G1944" s="69">
        <f t="shared" si="59"/>
        <v>0</v>
      </c>
      <c r="I1944" s="67">
        <v>0</v>
      </c>
      <c r="J1944" s="68">
        <f t="shared" si="60"/>
        <v>0</v>
      </c>
      <c r="K1944" s="56"/>
      <c r="L1944" s="64" t="s">
        <v>455</v>
      </c>
    </row>
    <row r="1945" spans="1:12" s="72" customFormat="1" hidden="1" outlineLevel="2">
      <c r="A1945" s="81">
        <v>1202402013</v>
      </c>
      <c r="B1945" s="82" t="s">
        <v>1844</v>
      </c>
      <c r="C1945" s="69">
        <v>0</v>
      </c>
      <c r="D1945" s="78"/>
      <c r="E1945" s="69"/>
      <c r="F1945" s="71"/>
      <c r="G1945" s="69">
        <f t="shared" si="59"/>
        <v>0</v>
      </c>
      <c r="I1945" s="67">
        <v>0</v>
      </c>
      <c r="J1945" s="68">
        <f t="shared" si="60"/>
        <v>0</v>
      </c>
      <c r="K1945" s="56"/>
      <c r="L1945" s="64" t="s">
        <v>455</v>
      </c>
    </row>
    <row r="1946" spans="1:12" s="72" customFormat="1" hidden="1" outlineLevel="2">
      <c r="A1946" s="81">
        <v>1202402016</v>
      </c>
      <c r="B1946" s="82" t="s">
        <v>1845</v>
      </c>
      <c r="C1946" s="69">
        <v>0</v>
      </c>
      <c r="D1946" s="78"/>
      <c r="E1946" s="69"/>
      <c r="F1946" s="71"/>
      <c r="G1946" s="69">
        <f t="shared" si="59"/>
        <v>0</v>
      </c>
      <c r="I1946" s="67">
        <v>0</v>
      </c>
      <c r="J1946" s="68">
        <f t="shared" si="60"/>
        <v>0</v>
      </c>
      <c r="K1946" s="56"/>
      <c r="L1946" s="64" t="s">
        <v>455</v>
      </c>
    </row>
    <row r="1947" spans="1:12" s="72" customFormat="1" hidden="1" outlineLevel="2">
      <c r="A1947" s="81">
        <v>1202402017</v>
      </c>
      <c r="B1947" s="82" t="s">
        <v>1846</v>
      </c>
      <c r="C1947" s="69">
        <v>0</v>
      </c>
      <c r="D1947" s="78"/>
      <c r="E1947" s="69"/>
      <c r="F1947" s="71"/>
      <c r="G1947" s="69">
        <f t="shared" si="59"/>
        <v>0</v>
      </c>
      <c r="I1947" s="67">
        <v>0</v>
      </c>
      <c r="J1947" s="68">
        <f t="shared" si="60"/>
        <v>0</v>
      </c>
      <c r="K1947" s="56"/>
      <c r="L1947" s="64" t="s">
        <v>455</v>
      </c>
    </row>
    <row r="1948" spans="1:12" s="72" customFormat="1" hidden="1" outlineLevel="2">
      <c r="A1948" s="81">
        <v>1202402019</v>
      </c>
      <c r="B1948" s="82" t="s">
        <v>1847</v>
      </c>
      <c r="C1948" s="69">
        <v>0</v>
      </c>
      <c r="D1948" s="78"/>
      <c r="E1948" s="69"/>
      <c r="F1948" s="71"/>
      <c r="G1948" s="69">
        <f t="shared" si="59"/>
        <v>0</v>
      </c>
      <c r="I1948" s="67">
        <v>0</v>
      </c>
      <c r="J1948" s="68">
        <f t="shared" si="60"/>
        <v>0</v>
      </c>
      <c r="K1948" s="56"/>
      <c r="L1948" s="64" t="s">
        <v>455</v>
      </c>
    </row>
    <row r="1949" spans="1:12" s="72" customFormat="1" hidden="1" outlineLevel="2">
      <c r="A1949" s="81">
        <v>1202402020</v>
      </c>
      <c r="B1949" s="82" t="s">
        <v>1841</v>
      </c>
      <c r="C1949" s="69">
        <v>0</v>
      </c>
      <c r="D1949" s="78"/>
      <c r="E1949" s="69"/>
      <c r="F1949" s="71"/>
      <c r="G1949" s="69">
        <f t="shared" si="59"/>
        <v>0</v>
      </c>
      <c r="I1949" s="67">
        <v>0</v>
      </c>
      <c r="J1949" s="68">
        <f t="shared" si="60"/>
        <v>0</v>
      </c>
      <c r="K1949" s="56"/>
      <c r="L1949" s="64" t="s">
        <v>455</v>
      </c>
    </row>
    <row r="1950" spans="1:12" s="72" customFormat="1" hidden="1" outlineLevel="2">
      <c r="A1950" s="81">
        <v>1202402021</v>
      </c>
      <c r="B1950" s="82" t="s">
        <v>1842</v>
      </c>
      <c r="C1950" s="69">
        <v>0</v>
      </c>
      <c r="D1950" s="78"/>
      <c r="E1950" s="69"/>
      <c r="F1950" s="71"/>
      <c r="G1950" s="69">
        <f t="shared" si="59"/>
        <v>0</v>
      </c>
      <c r="I1950" s="67">
        <v>0</v>
      </c>
      <c r="J1950" s="68">
        <f t="shared" si="60"/>
        <v>0</v>
      </c>
      <c r="K1950" s="56"/>
      <c r="L1950" s="64" t="s">
        <v>455</v>
      </c>
    </row>
    <row r="1951" spans="1:12" s="72" customFormat="1" hidden="1" outlineLevel="2">
      <c r="A1951" s="81">
        <v>1202402022</v>
      </c>
      <c r="B1951" s="82" t="s">
        <v>1843</v>
      </c>
      <c r="C1951" s="69">
        <v>0</v>
      </c>
      <c r="D1951" s="78"/>
      <c r="E1951" s="69"/>
      <c r="F1951" s="71"/>
      <c r="G1951" s="69">
        <f t="shared" si="59"/>
        <v>0</v>
      </c>
      <c r="I1951" s="67">
        <v>0</v>
      </c>
      <c r="J1951" s="68">
        <f t="shared" si="60"/>
        <v>0</v>
      </c>
      <c r="K1951" s="56"/>
      <c r="L1951" s="64" t="s">
        <v>455</v>
      </c>
    </row>
    <row r="1952" spans="1:12" s="72" customFormat="1" hidden="1" outlineLevel="2">
      <c r="A1952" s="81">
        <v>1202402023</v>
      </c>
      <c r="B1952" s="82" t="s">
        <v>1844</v>
      </c>
      <c r="C1952" s="69">
        <v>0</v>
      </c>
      <c r="D1952" s="78"/>
      <c r="E1952" s="69"/>
      <c r="F1952" s="71"/>
      <c r="G1952" s="69">
        <f t="shared" si="59"/>
        <v>0</v>
      </c>
      <c r="I1952" s="67">
        <v>0</v>
      </c>
      <c r="J1952" s="68">
        <f t="shared" si="60"/>
        <v>0</v>
      </c>
      <c r="K1952" s="56"/>
      <c r="L1952" s="64" t="s">
        <v>455</v>
      </c>
    </row>
    <row r="1953" spans="1:12" s="72" customFormat="1" hidden="1" outlineLevel="2">
      <c r="A1953" s="81">
        <v>1202402026</v>
      </c>
      <c r="B1953" s="82" t="s">
        <v>1845</v>
      </c>
      <c r="C1953" s="69">
        <v>0</v>
      </c>
      <c r="D1953" s="78"/>
      <c r="E1953" s="69"/>
      <c r="F1953" s="71"/>
      <c r="G1953" s="69">
        <f t="shared" si="59"/>
        <v>0</v>
      </c>
      <c r="I1953" s="67">
        <v>0</v>
      </c>
      <c r="J1953" s="68">
        <f t="shared" si="60"/>
        <v>0</v>
      </c>
      <c r="K1953" s="56"/>
      <c r="L1953" s="64" t="s">
        <v>455</v>
      </c>
    </row>
    <row r="1954" spans="1:12" s="72" customFormat="1" hidden="1" outlineLevel="2">
      <c r="A1954" s="81">
        <v>1202402027</v>
      </c>
      <c r="B1954" s="82" t="s">
        <v>1846</v>
      </c>
      <c r="C1954" s="69">
        <v>0</v>
      </c>
      <c r="D1954" s="78"/>
      <c r="E1954" s="69"/>
      <c r="F1954" s="71"/>
      <c r="G1954" s="69">
        <f t="shared" si="59"/>
        <v>0</v>
      </c>
      <c r="I1954" s="67">
        <v>0</v>
      </c>
      <c r="J1954" s="68">
        <f t="shared" si="60"/>
        <v>0</v>
      </c>
      <c r="K1954" s="56"/>
      <c r="L1954" s="64" t="s">
        <v>455</v>
      </c>
    </row>
    <row r="1955" spans="1:12" s="72" customFormat="1" hidden="1" outlineLevel="2">
      <c r="A1955" s="81">
        <v>1202402029</v>
      </c>
      <c r="B1955" s="82" t="s">
        <v>1847</v>
      </c>
      <c r="C1955" s="69">
        <v>0</v>
      </c>
      <c r="D1955" s="78"/>
      <c r="E1955" s="69"/>
      <c r="F1955" s="71"/>
      <c r="G1955" s="69">
        <f t="shared" si="59"/>
        <v>0</v>
      </c>
      <c r="I1955" s="67">
        <v>0</v>
      </c>
      <c r="J1955" s="68">
        <f t="shared" si="60"/>
        <v>0</v>
      </c>
      <c r="K1955" s="56"/>
      <c r="L1955" s="64" t="s">
        <v>455</v>
      </c>
    </row>
    <row r="1956" spans="1:12" s="72" customFormat="1" hidden="1" outlineLevel="2">
      <c r="A1956" s="81">
        <v>1202501010</v>
      </c>
      <c r="B1956" s="82" t="s">
        <v>1848</v>
      </c>
      <c r="C1956" s="69">
        <v>0</v>
      </c>
      <c r="D1956" s="78"/>
      <c r="E1956" s="69"/>
      <c r="F1956" s="71"/>
      <c r="G1956" s="69">
        <f t="shared" ref="G1956:G2019" si="61">C1956+E1956</f>
        <v>0</v>
      </c>
      <c r="I1956" s="67">
        <v>0</v>
      </c>
      <c r="J1956" s="68">
        <f t="shared" si="60"/>
        <v>0</v>
      </c>
      <c r="K1956" s="56"/>
      <c r="L1956" s="64" t="s">
        <v>455</v>
      </c>
    </row>
    <row r="1957" spans="1:12" s="72" customFormat="1" hidden="1" outlineLevel="2">
      <c r="A1957" s="81">
        <v>1202501011</v>
      </c>
      <c r="B1957" s="82" t="s">
        <v>1849</v>
      </c>
      <c r="C1957" s="69">
        <v>0</v>
      </c>
      <c r="D1957" s="78"/>
      <c r="E1957" s="69"/>
      <c r="F1957" s="71"/>
      <c r="G1957" s="69">
        <f t="shared" si="61"/>
        <v>0</v>
      </c>
      <c r="I1957" s="67">
        <v>0</v>
      </c>
      <c r="J1957" s="68">
        <f t="shared" si="60"/>
        <v>0</v>
      </c>
      <c r="K1957" s="56"/>
      <c r="L1957" s="64" t="s">
        <v>455</v>
      </c>
    </row>
    <row r="1958" spans="1:12" s="72" customFormat="1" hidden="1" outlineLevel="2">
      <c r="A1958" s="81">
        <v>1202501012</v>
      </c>
      <c r="B1958" s="82" t="s">
        <v>1850</v>
      </c>
      <c r="C1958" s="69">
        <v>0</v>
      </c>
      <c r="D1958" s="78"/>
      <c r="E1958" s="69"/>
      <c r="F1958" s="71"/>
      <c r="G1958" s="69">
        <f t="shared" si="61"/>
        <v>0</v>
      </c>
      <c r="I1958" s="67">
        <v>0</v>
      </c>
      <c r="J1958" s="68">
        <f t="shared" si="60"/>
        <v>0</v>
      </c>
      <c r="K1958" s="56"/>
      <c r="L1958" s="64" t="s">
        <v>455</v>
      </c>
    </row>
    <row r="1959" spans="1:12" s="72" customFormat="1" hidden="1" outlineLevel="2">
      <c r="A1959" s="81">
        <v>1202501013</v>
      </c>
      <c r="B1959" s="82" t="s">
        <v>1851</v>
      </c>
      <c r="C1959" s="69">
        <v>0</v>
      </c>
      <c r="D1959" s="78"/>
      <c r="E1959" s="69"/>
      <c r="F1959" s="71"/>
      <c r="G1959" s="69">
        <f t="shared" si="61"/>
        <v>0</v>
      </c>
      <c r="I1959" s="67">
        <v>0</v>
      </c>
      <c r="J1959" s="68">
        <f t="shared" si="60"/>
        <v>0</v>
      </c>
      <c r="K1959" s="56"/>
      <c r="L1959" s="64" t="s">
        <v>455</v>
      </c>
    </row>
    <row r="1960" spans="1:12" s="72" customFormat="1" hidden="1" outlineLevel="2">
      <c r="A1960" s="81">
        <v>1202501016</v>
      </c>
      <c r="B1960" s="82" t="s">
        <v>1852</v>
      </c>
      <c r="C1960" s="69">
        <v>0</v>
      </c>
      <c r="D1960" s="78"/>
      <c r="E1960" s="69"/>
      <c r="F1960" s="71"/>
      <c r="G1960" s="69">
        <f t="shared" si="61"/>
        <v>0</v>
      </c>
      <c r="I1960" s="67">
        <v>0</v>
      </c>
      <c r="J1960" s="68">
        <f t="shared" si="60"/>
        <v>0</v>
      </c>
      <c r="K1960" s="56"/>
      <c r="L1960" s="64" t="s">
        <v>455</v>
      </c>
    </row>
    <row r="1961" spans="1:12" s="72" customFormat="1" hidden="1" outlineLevel="2">
      <c r="A1961" s="81">
        <v>1202501017</v>
      </c>
      <c r="B1961" s="82" t="s">
        <v>1853</v>
      </c>
      <c r="C1961" s="69">
        <v>0</v>
      </c>
      <c r="D1961" s="78"/>
      <c r="E1961" s="69"/>
      <c r="F1961" s="71"/>
      <c r="G1961" s="69">
        <f t="shared" si="61"/>
        <v>0</v>
      </c>
      <c r="I1961" s="67">
        <v>0</v>
      </c>
      <c r="J1961" s="68">
        <f t="shared" si="60"/>
        <v>0</v>
      </c>
      <c r="K1961" s="56"/>
      <c r="L1961" s="64" t="s">
        <v>455</v>
      </c>
    </row>
    <row r="1962" spans="1:12" s="72" customFormat="1" hidden="1" outlineLevel="2">
      <c r="A1962" s="81">
        <v>1202501018</v>
      </c>
      <c r="B1962" s="82" t="s">
        <v>1854</v>
      </c>
      <c r="C1962" s="69">
        <v>0</v>
      </c>
      <c r="D1962" s="78"/>
      <c r="E1962" s="69"/>
      <c r="F1962" s="71"/>
      <c r="G1962" s="69">
        <f t="shared" si="61"/>
        <v>0</v>
      </c>
      <c r="I1962" s="67">
        <v>0</v>
      </c>
      <c r="J1962" s="68">
        <f t="shared" si="60"/>
        <v>0</v>
      </c>
      <c r="K1962" s="56"/>
      <c r="L1962" s="64" t="s">
        <v>455</v>
      </c>
    </row>
    <row r="1963" spans="1:12" s="72" customFormat="1" hidden="1" outlineLevel="2">
      <c r="A1963" s="81">
        <v>1202501019</v>
      </c>
      <c r="B1963" s="82" t="s">
        <v>1855</v>
      </c>
      <c r="C1963" s="69">
        <v>0</v>
      </c>
      <c r="D1963" s="78"/>
      <c r="E1963" s="69"/>
      <c r="F1963" s="71"/>
      <c r="G1963" s="69">
        <f t="shared" si="61"/>
        <v>0</v>
      </c>
      <c r="I1963" s="67">
        <v>0</v>
      </c>
      <c r="J1963" s="68">
        <f t="shared" si="60"/>
        <v>0</v>
      </c>
      <c r="K1963" s="56"/>
      <c r="L1963" s="64" t="s">
        <v>455</v>
      </c>
    </row>
    <row r="1964" spans="1:12" s="72" customFormat="1" hidden="1" outlineLevel="2">
      <c r="A1964" s="81">
        <v>1202502010</v>
      </c>
      <c r="B1964" s="82" t="s">
        <v>1856</v>
      </c>
      <c r="C1964" s="69">
        <v>0</v>
      </c>
      <c r="D1964" s="78"/>
      <c r="E1964" s="69"/>
      <c r="F1964" s="71"/>
      <c r="G1964" s="69">
        <f t="shared" si="61"/>
        <v>0</v>
      </c>
      <c r="I1964" s="67">
        <v>0</v>
      </c>
      <c r="J1964" s="68">
        <f t="shared" si="60"/>
        <v>0</v>
      </c>
      <c r="K1964" s="56"/>
      <c r="L1964" s="64" t="s">
        <v>455</v>
      </c>
    </row>
    <row r="1965" spans="1:12" s="72" customFormat="1" hidden="1" outlineLevel="2">
      <c r="A1965" s="81">
        <v>1202502011</v>
      </c>
      <c r="B1965" s="82" t="s">
        <v>1857</v>
      </c>
      <c r="C1965" s="69">
        <v>0</v>
      </c>
      <c r="D1965" s="78"/>
      <c r="E1965" s="69"/>
      <c r="F1965" s="71"/>
      <c r="G1965" s="69">
        <f t="shared" si="61"/>
        <v>0</v>
      </c>
      <c r="I1965" s="67">
        <v>0</v>
      </c>
      <c r="J1965" s="68">
        <f t="shared" si="60"/>
        <v>0</v>
      </c>
      <c r="K1965" s="56"/>
      <c r="L1965" s="64" t="s">
        <v>455</v>
      </c>
    </row>
    <row r="1966" spans="1:12" s="72" customFormat="1" hidden="1" outlineLevel="2">
      <c r="A1966" s="81">
        <v>1202502012</v>
      </c>
      <c r="B1966" s="82" t="s">
        <v>1858</v>
      </c>
      <c r="C1966" s="69">
        <v>0</v>
      </c>
      <c r="D1966" s="78"/>
      <c r="E1966" s="69"/>
      <c r="F1966" s="71"/>
      <c r="G1966" s="69">
        <f t="shared" si="61"/>
        <v>0</v>
      </c>
      <c r="I1966" s="67">
        <v>0</v>
      </c>
      <c r="J1966" s="68">
        <f t="shared" si="60"/>
        <v>0</v>
      </c>
      <c r="K1966" s="56"/>
      <c r="L1966" s="64" t="s">
        <v>455</v>
      </c>
    </row>
    <row r="1967" spans="1:12" s="72" customFormat="1" hidden="1" outlineLevel="2">
      <c r="A1967" s="81">
        <v>1202502013</v>
      </c>
      <c r="B1967" s="82" t="s">
        <v>1859</v>
      </c>
      <c r="C1967" s="69">
        <v>0</v>
      </c>
      <c r="D1967" s="78"/>
      <c r="E1967" s="69"/>
      <c r="F1967" s="71"/>
      <c r="G1967" s="69">
        <f t="shared" si="61"/>
        <v>0</v>
      </c>
      <c r="I1967" s="67">
        <v>0</v>
      </c>
      <c r="J1967" s="68">
        <f t="shared" si="60"/>
        <v>0</v>
      </c>
      <c r="K1967" s="56"/>
      <c r="L1967" s="64" t="s">
        <v>455</v>
      </c>
    </row>
    <row r="1968" spans="1:12" s="72" customFormat="1" hidden="1" outlineLevel="2">
      <c r="A1968" s="81">
        <v>1202502016</v>
      </c>
      <c r="B1968" s="82" t="s">
        <v>1860</v>
      </c>
      <c r="C1968" s="69">
        <v>0</v>
      </c>
      <c r="D1968" s="78"/>
      <c r="E1968" s="69"/>
      <c r="F1968" s="71"/>
      <c r="G1968" s="69">
        <f t="shared" si="61"/>
        <v>0</v>
      </c>
      <c r="I1968" s="67">
        <v>0</v>
      </c>
      <c r="J1968" s="68">
        <f t="shared" si="60"/>
        <v>0</v>
      </c>
      <c r="K1968" s="56"/>
      <c r="L1968" s="64" t="s">
        <v>455</v>
      </c>
    </row>
    <row r="1969" spans="1:12" s="72" customFormat="1" hidden="1" outlineLevel="2">
      <c r="A1969" s="81">
        <v>1202502017</v>
      </c>
      <c r="B1969" s="82" t="s">
        <v>1861</v>
      </c>
      <c r="C1969" s="69">
        <v>0</v>
      </c>
      <c r="D1969" s="78"/>
      <c r="E1969" s="69"/>
      <c r="F1969" s="71"/>
      <c r="G1969" s="69">
        <f t="shared" si="61"/>
        <v>0</v>
      </c>
      <c r="I1969" s="67">
        <v>0</v>
      </c>
      <c r="J1969" s="68">
        <f t="shared" si="60"/>
        <v>0</v>
      </c>
      <c r="K1969" s="56"/>
      <c r="L1969" s="64" t="s">
        <v>455</v>
      </c>
    </row>
    <row r="1970" spans="1:12" s="72" customFormat="1" hidden="1" outlineLevel="2">
      <c r="A1970" s="81">
        <v>1202502019</v>
      </c>
      <c r="B1970" s="82" t="s">
        <v>1862</v>
      </c>
      <c r="C1970" s="69">
        <v>0</v>
      </c>
      <c r="D1970" s="78"/>
      <c r="E1970" s="69"/>
      <c r="F1970" s="71"/>
      <c r="G1970" s="69">
        <f t="shared" si="61"/>
        <v>0</v>
      </c>
      <c r="I1970" s="67">
        <v>0</v>
      </c>
      <c r="J1970" s="68">
        <f t="shared" si="60"/>
        <v>0</v>
      </c>
      <c r="K1970" s="56"/>
      <c r="L1970" s="64" t="s">
        <v>455</v>
      </c>
    </row>
    <row r="1971" spans="1:12" s="72" customFormat="1" hidden="1" outlineLevel="2">
      <c r="A1971" s="81">
        <v>1202502020</v>
      </c>
      <c r="B1971" s="82" t="s">
        <v>1856</v>
      </c>
      <c r="C1971" s="69">
        <v>0</v>
      </c>
      <c r="D1971" s="78"/>
      <c r="E1971" s="69"/>
      <c r="F1971" s="71"/>
      <c r="G1971" s="69">
        <f t="shared" si="61"/>
        <v>0</v>
      </c>
      <c r="I1971" s="67">
        <v>0</v>
      </c>
      <c r="J1971" s="68">
        <f t="shared" si="60"/>
        <v>0</v>
      </c>
      <c r="K1971" s="56"/>
      <c r="L1971" s="64" t="s">
        <v>455</v>
      </c>
    </row>
    <row r="1972" spans="1:12" s="72" customFormat="1" hidden="1" outlineLevel="2">
      <c r="A1972" s="81">
        <v>1202502021</v>
      </c>
      <c r="B1972" s="82" t="s">
        <v>1857</v>
      </c>
      <c r="C1972" s="69">
        <v>0</v>
      </c>
      <c r="D1972" s="78"/>
      <c r="E1972" s="69"/>
      <c r="F1972" s="71"/>
      <c r="G1972" s="69">
        <f t="shared" si="61"/>
        <v>0</v>
      </c>
      <c r="I1972" s="67">
        <v>0</v>
      </c>
      <c r="J1972" s="68">
        <f t="shared" si="60"/>
        <v>0</v>
      </c>
      <c r="K1972" s="56"/>
      <c r="L1972" s="64" t="s">
        <v>455</v>
      </c>
    </row>
    <row r="1973" spans="1:12" s="72" customFormat="1" hidden="1" outlineLevel="2">
      <c r="A1973" s="81">
        <v>1202502022</v>
      </c>
      <c r="B1973" s="82" t="s">
        <v>1858</v>
      </c>
      <c r="C1973" s="69">
        <v>0</v>
      </c>
      <c r="D1973" s="78"/>
      <c r="E1973" s="69"/>
      <c r="F1973" s="71"/>
      <c r="G1973" s="69">
        <f t="shared" si="61"/>
        <v>0</v>
      </c>
      <c r="I1973" s="67">
        <v>0</v>
      </c>
      <c r="J1973" s="68">
        <f t="shared" si="60"/>
        <v>0</v>
      </c>
      <c r="K1973" s="56"/>
      <c r="L1973" s="64" t="s">
        <v>455</v>
      </c>
    </row>
    <row r="1974" spans="1:12" s="72" customFormat="1" hidden="1" outlineLevel="2">
      <c r="A1974" s="81">
        <v>1202502023</v>
      </c>
      <c r="B1974" s="82" t="s">
        <v>1859</v>
      </c>
      <c r="C1974" s="69">
        <v>0</v>
      </c>
      <c r="D1974" s="78"/>
      <c r="E1974" s="69"/>
      <c r="F1974" s="71"/>
      <c r="G1974" s="69">
        <f t="shared" si="61"/>
        <v>0</v>
      </c>
      <c r="I1974" s="67">
        <v>0</v>
      </c>
      <c r="J1974" s="68">
        <f t="shared" si="60"/>
        <v>0</v>
      </c>
      <c r="K1974" s="56"/>
      <c r="L1974" s="64" t="s">
        <v>455</v>
      </c>
    </row>
    <row r="1975" spans="1:12" s="72" customFormat="1" hidden="1" outlineLevel="2">
      <c r="A1975" s="81">
        <v>1202502026</v>
      </c>
      <c r="B1975" s="82" t="s">
        <v>1860</v>
      </c>
      <c r="C1975" s="69">
        <v>0</v>
      </c>
      <c r="D1975" s="78"/>
      <c r="E1975" s="69"/>
      <c r="F1975" s="71"/>
      <c r="G1975" s="69">
        <f t="shared" si="61"/>
        <v>0</v>
      </c>
      <c r="I1975" s="67">
        <v>0</v>
      </c>
      <c r="J1975" s="68">
        <f t="shared" si="60"/>
        <v>0</v>
      </c>
      <c r="K1975" s="56"/>
      <c r="L1975" s="64" t="s">
        <v>455</v>
      </c>
    </row>
    <row r="1976" spans="1:12" s="72" customFormat="1" hidden="1" outlineLevel="2">
      <c r="A1976" s="81">
        <v>1202502027</v>
      </c>
      <c r="B1976" s="82" t="s">
        <v>1861</v>
      </c>
      <c r="C1976" s="69">
        <v>0</v>
      </c>
      <c r="D1976" s="78"/>
      <c r="E1976" s="69"/>
      <c r="F1976" s="71"/>
      <c r="G1976" s="69">
        <f t="shared" si="61"/>
        <v>0</v>
      </c>
      <c r="I1976" s="67">
        <v>0</v>
      </c>
      <c r="J1976" s="68">
        <f t="shared" si="60"/>
        <v>0</v>
      </c>
      <c r="K1976" s="56"/>
      <c r="L1976" s="64" t="s">
        <v>455</v>
      </c>
    </row>
    <row r="1977" spans="1:12" s="72" customFormat="1" hidden="1" outlineLevel="2">
      <c r="A1977" s="81">
        <v>1202502029</v>
      </c>
      <c r="B1977" s="82" t="s">
        <v>1862</v>
      </c>
      <c r="C1977" s="69">
        <v>0</v>
      </c>
      <c r="D1977" s="78"/>
      <c r="E1977" s="69"/>
      <c r="F1977" s="71"/>
      <c r="G1977" s="69">
        <f t="shared" si="61"/>
        <v>0</v>
      </c>
      <c r="I1977" s="67">
        <v>0</v>
      </c>
      <c r="J1977" s="68">
        <f t="shared" si="60"/>
        <v>0</v>
      </c>
      <c r="K1977" s="56"/>
      <c r="L1977" s="64" t="s">
        <v>455</v>
      </c>
    </row>
    <row r="1978" spans="1:12" s="72" customFormat="1" hidden="1" outlineLevel="2">
      <c r="A1978" s="81">
        <v>1202502030</v>
      </c>
      <c r="B1978" s="82" t="s">
        <v>1856</v>
      </c>
      <c r="C1978" s="69">
        <v>0</v>
      </c>
      <c r="D1978" s="78"/>
      <c r="E1978" s="69"/>
      <c r="F1978" s="71"/>
      <c r="G1978" s="69">
        <f t="shared" si="61"/>
        <v>0</v>
      </c>
      <c r="I1978" s="67">
        <v>0</v>
      </c>
      <c r="J1978" s="68">
        <f t="shared" si="60"/>
        <v>0</v>
      </c>
      <c r="K1978" s="56"/>
      <c r="L1978" s="64" t="s">
        <v>455</v>
      </c>
    </row>
    <row r="1979" spans="1:12" s="72" customFormat="1" hidden="1" outlineLevel="2">
      <c r="A1979" s="81">
        <v>1202502031</v>
      </c>
      <c r="B1979" s="82" t="s">
        <v>1857</v>
      </c>
      <c r="C1979" s="69">
        <v>0</v>
      </c>
      <c r="D1979" s="78"/>
      <c r="E1979" s="69"/>
      <c r="F1979" s="71"/>
      <c r="G1979" s="69">
        <f t="shared" si="61"/>
        <v>0</v>
      </c>
      <c r="I1979" s="67">
        <v>0</v>
      </c>
      <c r="J1979" s="68">
        <f t="shared" si="60"/>
        <v>0</v>
      </c>
      <c r="K1979" s="56"/>
      <c r="L1979" s="64" t="s">
        <v>455</v>
      </c>
    </row>
    <row r="1980" spans="1:12" s="72" customFormat="1" hidden="1" outlineLevel="2">
      <c r="A1980" s="81">
        <v>1202502032</v>
      </c>
      <c r="B1980" s="82" t="s">
        <v>1858</v>
      </c>
      <c r="C1980" s="69">
        <v>0</v>
      </c>
      <c r="D1980" s="78"/>
      <c r="E1980" s="69"/>
      <c r="F1980" s="71"/>
      <c r="G1980" s="69">
        <f t="shared" si="61"/>
        <v>0</v>
      </c>
      <c r="I1980" s="67">
        <v>0</v>
      </c>
      <c r="J1980" s="68">
        <f t="shared" si="60"/>
        <v>0</v>
      </c>
      <c r="K1980" s="56"/>
      <c r="L1980" s="64" t="s">
        <v>455</v>
      </c>
    </row>
    <row r="1981" spans="1:12" s="72" customFormat="1" hidden="1" outlineLevel="2">
      <c r="A1981" s="81">
        <v>1202502033</v>
      </c>
      <c r="B1981" s="82" t="s">
        <v>1859</v>
      </c>
      <c r="C1981" s="69">
        <v>0</v>
      </c>
      <c r="D1981" s="78"/>
      <c r="E1981" s="69"/>
      <c r="F1981" s="71"/>
      <c r="G1981" s="69">
        <f t="shared" si="61"/>
        <v>0</v>
      </c>
      <c r="I1981" s="67">
        <v>0</v>
      </c>
      <c r="J1981" s="68">
        <f t="shared" si="60"/>
        <v>0</v>
      </c>
      <c r="K1981" s="56"/>
      <c r="L1981" s="64" t="s">
        <v>455</v>
      </c>
    </row>
    <row r="1982" spans="1:12" s="72" customFormat="1" hidden="1" outlineLevel="2">
      <c r="A1982" s="81">
        <v>1202502036</v>
      </c>
      <c r="B1982" s="82" t="s">
        <v>1860</v>
      </c>
      <c r="C1982" s="69">
        <v>0</v>
      </c>
      <c r="D1982" s="78"/>
      <c r="E1982" s="69"/>
      <c r="F1982" s="71"/>
      <c r="G1982" s="69">
        <f t="shared" si="61"/>
        <v>0</v>
      </c>
      <c r="I1982" s="67">
        <v>0</v>
      </c>
      <c r="J1982" s="68">
        <f t="shared" si="60"/>
        <v>0</v>
      </c>
      <c r="K1982" s="56"/>
      <c r="L1982" s="64" t="s">
        <v>455</v>
      </c>
    </row>
    <row r="1983" spans="1:12" s="72" customFormat="1" hidden="1" outlineLevel="2">
      <c r="A1983" s="81">
        <v>1202502037</v>
      </c>
      <c r="B1983" s="82" t="s">
        <v>1861</v>
      </c>
      <c r="C1983" s="69">
        <v>0</v>
      </c>
      <c r="D1983" s="78"/>
      <c r="E1983" s="69"/>
      <c r="F1983" s="71"/>
      <c r="G1983" s="69">
        <f t="shared" si="61"/>
        <v>0</v>
      </c>
      <c r="I1983" s="67">
        <v>0</v>
      </c>
      <c r="J1983" s="68">
        <f t="shared" si="60"/>
        <v>0</v>
      </c>
      <c r="K1983" s="56"/>
      <c r="L1983" s="64" t="s">
        <v>455</v>
      </c>
    </row>
    <row r="1984" spans="1:12" s="72" customFormat="1" hidden="1" outlineLevel="2">
      <c r="A1984" s="81">
        <v>1202502039</v>
      </c>
      <c r="B1984" s="82" t="s">
        <v>1862</v>
      </c>
      <c r="C1984" s="69">
        <v>0</v>
      </c>
      <c r="D1984" s="78"/>
      <c r="E1984" s="69"/>
      <c r="F1984" s="71"/>
      <c r="G1984" s="69">
        <f t="shared" si="61"/>
        <v>0</v>
      </c>
      <c r="I1984" s="67">
        <v>0</v>
      </c>
      <c r="J1984" s="68">
        <f t="shared" si="60"/>
        <v>0</v>
      </c>
      <c r="K1984" s="56"/>
      <c r="L1984" s="64" t="s">
        <v>455</v>
      </c>
    </row>
    <row r="1985" spans="1:12" s="72" customFormat="1" hidden="1" outlineLevel="2">
      <c r="A1985" s="81">
        <v>1202502050</v>
      </c>
      <c r="B1985" s="82" t="s">
        <v>1856</v>
      </c>
      <c r="C1985" s="69">
        <v>0</v>
      </c>
      <c r="D1985" s="78"/>
      <c r="E1985" s="69"/>
      <c r="F1985" s="71"/>
      <c r="G1985" s="69">
        <f t="shared" si="61"/>
        <v>0</v>
      </c>
      <c r="I1985" s="67">
        <v>0</v>
      </c>
      <c r="J1985" s="68">
        <f t="shared" si="60"/>
        <v>0</v>
      </c>
      <c r="K1985" s="56"/>
      <c r="L1985" s="64" t="s">
        <v>455</v>
      </c>
    </row>
    <row r="1986" spans="1:12" s="72" customFormat="1" hidden="1" outlineLevel="2">
      <c r="A1986" s="81">
        <v>1202502051</v>
      </c>
      <c r="B1986" s="82" t="s">
        <v>1857</v>
      </c>
      <c r="C1986" s="69">
        <v>0</v>
      </c>
      <c r="D1986" s="78"/>
      <c r="E1986" s="69"/>
      <c r="F1986" s="71"/>
      <c r="G1986" s="69">
        <f t="shared" si="61"/>
        <v>0</v>
      </c>
      <c r="I1986" s="67">
        <v>0</v>
      </c>
      <c r="J1986" s="68">
        <f t="shared" si="60"/>
        <v>0</v>
      </c>
      <c r="K1986" s="56"/>
      <c r="L1986" s="64" t="s">
        <v>455</v>
      </c>
    </row>
    <row r="1987" spans="1:12" s="72" customFormat="1" hidden="1" outlineLevel="2">
      <c r="A1987" s="81">
        <v>1202502052</v>
      </c>
      <c r="B1987" s="82" t="s">
        <v>1858</v>
      </c>
      <c r="C1987" s="69">
        <v>0</v>
      </c>
      <c r="D1987" s="78"/>
      <c r="E1987" s="69"/>
      <c r="F1987" s="71"/>
      <c r="G1987" s="69">
        <f t="shared" si="61"/>
        <v>0</v>
      </c>
      <c r="I1987" s="67">
        <v>0</v>
      </c>
      <c r="J1987" s="68">
        <f t="shared" si="60"/>
        <v>0</v>
      </c>
      <c r="K1987" s="56"/>
      <c r="L1987" s="64" t="s">
        <v>455</v>
      </c>
    </row>
    <row r="1988" spans="1:12" s="72" customFormat="1" hidden="1" outlineLevel="2">
      <c r="A1988" s="81">
        <v>1202502053</v>
      </c>
      <c r="B1988" s="82" t="s">
        <v>1859</v>
      </c>
      <c r="C1988" s="69">
        <v>0</v>
      </c>
      <c r="D1988" s="78"/>
      <c r="E1988" s="69"/>
      <c r="F1988" s="71"/>
      <c r="G1988" s="69">
        <f t="shared" si="61"/>
        <v>0</v>
      </c>
      <c r="I1988" s="67">
        <v>0</v>
      </c>
      <c r="J1988" s="68">
        <f t="shared" si="60"/>
        <v>0</v>
      </c>
      <c r="K1988" s="56"/>
      <c r="L1988" s="64" t="s">
        <v>455</v>
      </c>
    </row>
    <row r="1989" spans="1:12" s="72" customFormat="1" hidden="1" outlineLevel="2">
      <c r="A1989" s="81">
        <v>1202502056</v>
      </c>
      <c r="B1989" s="82" t="s">
        <v>1860</v>
      </c>
      <c r="C1989" s="69">
        <v>0</v>
      </c>
      <c r="D1989" s="78"/>
      <c r="E1989" s="69"/>
      <c r="F1989" s="71"/>
      <c r="G1989" s="69">
        <f t="shared" si="61"/>
        <v>0</v>
      </c>
      <c r="I1989" s="67">
        <v>0</v>
      </c>
      <c r="J1989" s="68">
        <f t="shared" si="60"/>
        <v>0</v>
      </c>
      <c r="K1989" s="56"/>
      <c r="L1989" s="64" t="s">
        <v>455</v>
      </c>
    </row>
    <row r="1990" spans="1:12" s="72" customFormat="1" hidden="1" outlineLevel="2">
      <c r="A1990" s="81">
        <v>1202502057</v>
      </c>
      <c r="B1990" s="82" t="s">
        <v>1861</v>
      </c>
      <c r="C1990" s="69">
        <v>0</v>
      </c>
      <c r="D1990" s="78"/>
      <c r="E1990" s="69"/>
      <c r="F1990" s="71"/>
      <c r="G1990" s="69">
        <f t="shared" si="61"/>
        <v>0</v>
      </c>
      <c r="I1990" s="67">
        <v>0</v>
      </c>
      <c r="J1990" s="68">
        <f t="shared" si="60"/>
        <v>0</v>
      </c>
      <c r="K1990" s="56"/>
      <c r="L1990" s="64" t="s">
        <v>455</v>
      </c>
    </row>
    <row r="1991" spans="1:12" s="72" customFormat="1" hidden="1" outlineLevel="2">
      <c r="A1991" s="81">
        <v>1202502059</v>
      </c>
      <c r="B1991" s="82" t="s">
        <v>1862</v>
      </c>
      <c r="C1991" s="69">
        <v>0</v>
      </c>
      <c r="D1991" s="78"/>
      <c r="E1991" s="69"/>
      <c r="F1991" s="71"/>
      <c r="G1991" s="69">
        <f t="shared" si="61"/>
        <v>0</v>
      </c>
      <c r="I1991" s="67">
        <v>0</v>
      </c>
      <c r="J1991" s="68">
        <f t="shared" si="60"/>
        <v>0</v>
      </c>
      <c r="K1991" s="56"/>
      <c r="L1991" s="64" t="s">
        <v>455</v>
      </c>
    </row>
    <row r="1992" spans="1:12" s="72" customFormat="1" hidden="1" outlineLevel="2">
      <c r="A1992" s="81">
        <v>1202502120</v>
      </c>
      <c r="B1992" s="82" t="s">
        <v>1856</v>
      </c>
      <c r="C1992" s="69">
        <v>0</v>
      </c>
      <c r="D1992" s="78"/>
      <c r="E1992" s="69"/>
      <c r="F1992" s="71"/>
      <c r="G1992" s="69">
        <f t="shared" si="61"/>
        <v>0</v>
      </c>
      <c r="I1992" s="67">
        <v>0</v>
      </c>
      <c r="J1992" s="68">
        <f t="shared" si="60"/>
        <v>0</v>
      </c>
      <c r="K1992" s="56"/>
      <c r="L1992" s="64" t="s">
        <v>455</v>
      </c>
    </row>
    <row r="1993" spans="1:12" s="72" customFormat="1" hidden="1" outlineLevel="2">
      <c r="A1993" s="81">
        <v>1202502121</v>
      </c>
      <c r="B1993" s="82" t="s">
        <v>1857</v>
      </c>
      <c r="C1993" s="69">
        <v>0</v>
      </c>
      <c r="D1993" s="78"/>
      <c r="E1993" s="69"/>
      <c r="F1993" s="71"/>
      <c r="G1993" s="69">
        <f t="shared" si="61"/>
        <v>0</v>
      </c>
      <c r="I1993" s="67">
        <v>0</v>
      </c>
      <c r="J1993" s="68">
        <f t="shared" si="60"/>
        <v>0</v>
      </c>
      <c r="K1993" s="56"/>
      <c r="L1993" s="64" t="s">
        <v>455</v>
      </c>
    </row>
    <row r="1994" spans="1:12" s="72" customFormat="1" hidden="1" outlineLevel="2">
      <c r="A1994" s="81">
        <v>1202502122</v>
      </c>
      <c r="B1994" s="82" t="s">
        <v>1858</v>
      </c>
      <c r="C1994" s="69">
        <v>0</v>
      </c>
      <c r="D1994" s="78"/>
      <c r="E1994" s="69"/>
      <c r="F1994" s="71"/>
      <c r="G1994" s="69">
        <f t="shared" si="61"/>
        <v>0</v>
      </c>
      <c r="I1994" s="67">
        <v>0</v>
      </c>
      <c r="J1994" s="68">
        <f t="shared" si="60"/>
        <v>0</v>
      </c>
      <c r="K1994" s="56"/>
      <c r="L1994" s="64" t="s">
        <v>455</v>
      </c>
    </row>
    <row r="1995" spans="1:12" s="72" customFormat="1" hidden="1" outlineLevel="2">
      <c r="A1995" s="81">
        <v>1202502123</v>
      </c>
      <c r="B1995" s="82" t="s">
        <v>1859</v>
      </c>
      <c r="C1995" s="69">
        <v>0</v>
      </c>
      <c r="D1995" s="78"/>
      <c r="E1995" s="69"/>
      <c r="F1995" s="71"/>
      <c r="G1995" s="69">
        <f t="shared" si="61"/>
        <v>0</v>
      </c>
      <c r="I1995" s="67">
        <v>0</v>
      </c>
      <c r="J1995" s="68">
        <f t="shared" si="60"/>
        <v>0</v>
      </c>
      <c r="K1995" s="56"/>
      <c r="L1995" s="64" t="s">
        <v>455</v>
      </c>
    </row>
    <row r="1996" spans="1:12" s="72" customFormat="1" hidden="1" outlineLevel="2">
      <c r="A1996" s="81">
        <v>1202502126</v>
      </c>
      <c r="B1996" s="82" t="s">
        <v>1860</v>
      </c>
      <c r="C1996" s="69">
        <v>0</v>
      </c>
      <c r="D1996" s="78"/>
      <c r="E1996" s="69"/>
      <c r="F1996" s="71"/>
      <c r="G1996" s="69">
        <f t="shared" si="61"/>
        <v>0</v>
      </c>
      <c r="I1996" s="67">
        <v>0</v>
      </c>
      <c r="J1996" s="68">
        <f t="shared" si="60"/>
        <v>0</v>
      </c>
      <c r="K1996" s="56"/>
      <c r="L1996" s="64" t="s">
        <v>455</v>
      </c>
    </row>
    <row r="1997" spans="1:12" s="72" customFormat="1" hidden="1" outlineLevel="2">
      <c r="A1997" s="81">
        <v>1202502127</v>
      </c>
      <c r="B1997" s="82" t="s">
        <v>1861</v>
      </c>
      <c r="C1997" s="69">
        <v>0</v>
      </c>
      <c r="D1997" s="78"/>
      <c r="E1997" s="69"/>
      <c r="F1997" s="71"/>
      <c r="G1997" s="69">
        <f t="shared" si="61"/>
        <v>0</v>
      </c>
      <c r="I1997" s="67">
        <v>0</v>
      </c>
      <c r="J1997" s="68">
        <f t="shared" si="60"/>
        <v>0</v>
      </c>
      <c r="K1997" s="56"/>
      <c r="L1997" s="64" t="s">
        <v>455</v>
      </c>
    </row>
    <row r="1998" spans="1:12" s="72" customFormat="1" hidden="1" outlineLevel="2">
      <c r="A1998" s="81">
        <v>1202502129</v>
      </c>
      <c r="B1998" s="82" t="s">
        <v>1862</v>
      </c>
      <c r="C1998" s="69">
        <v>0</v>
      </c>
      <c r="D1998" s="78"/>
      <c r="E1998" s="69"/>
      <c r="F1998" s="71"/>
      <c r="G1998" s="69">
        <f t="shared" si="61"/>
        <v>0</v>
      </c>
      <c r="I1998" s="67">
        <v>0</v>
      </c>
      <c r="J1998" s="68">
        <f t="shared" si="60"/>
        <v>0</v>
      </c>
      <c r="K1998" s="56"/>
      <c r="L1998" s="64" t="s">
        <v>455</v>
      </c>
    </row>
    <row r="1999" spans="1:12" s="72" customFormat="1" hidden="1" outlineLevel="2">
      <c r="A1999" s="81">
        <v>1202701010</v>
      </c>
      <c r="B1999" s="82" t="s">
        <v>1863</v>
      </c>
      <c r="C1999" s="69">
        <v>0</v>
      </c>
      <c r="D1999" s="78"/>
      <c r="E1999" s="69"/>
      <c r="F1999" s="71"/>
      <c r="G1999" s="69">
        <f t="shared" si="61"/>
        <v>0</v>
      </c>
      <c r="I1999" s="67">
        <v>0</v>
      </c>
      <c r="J1999" s="68">
        <f t="shared" si="60"/>
        <v>0</v>
      </c>
      <c r="K1999" s="56"/>
      <c r="L1999" s="64" t="s">
        <v>455</v>
      </c>
    </row>
    <row r="2000" spans="1:12" s="72" customFormat="1" hidden="1" outlineLevel="2">
      <c r="A2000" s="81">
        <v>1202701011</v>
      </c>
      <c r="B2000" s="82" t="s">
        <v>1864</v>
      </c>
      <c r="C2000" s="69">
        <v>0</v>
      </c>
      <c r="D2000" s="78"/>
      <c r="E2000" s="69"/>
      <c r="F2000" s="71"/>
      <c r="G2000" s="69">
        <f t="shared" si="61"/>
        <v>0</v>
      </c>
      <c r="I2000" s="67">
        <v>0</v>
      </c>
      <c r="J2000" s="68">
        <f t="shared" si="60"/>
        <v>0</v>
      </c>
      <c r="K2000" s="56"/>
      <c r="L2000" s="64" t="s">
        <v>455</v>
      </c>
    </row>
    <row r="2001" spans="1:12" s="72" customFormat="1" hidden="1" outlineLevel="2">
      <c r="A2001" s="81">
        <v>1202701012</v>
      </c>
      <c r="B2001" s="82" t="s">
        <v>1865</v>
      </c>
      <c r="C2001" s="69">
        <v>0</v>
      </c>
      <c r="D2001" s="78"/>
      <c r="E2001" s="69"/>
      <c r="F2001" s="71"/>
      <c r="G2001" s="69">
        <f t="shared" si="61"/>
        <v>0</v>
      </c>
      <c r="I2001" s="67">
        <v>0</v>
      </c>
      <c r="J2001" s="68">
        <f t="shared" si="60"/>
        <v>0</v>
      </c>
      <c r="K2001" s="56"/>
      <c r="L2001" s="64" t="s">
        <v>455</v>
      </c>
    </row>
    <row r="2002" spans="1:12" s="72" customFormat="1" hidden="1" outlineLevel="2">
      <c r="A2002" s="81">
        <v>1202701013</v>
      </c>
      <c r="B2002" s="82" t="s">
        <v>1866</v>
      </c>
      <c r="C2002" s="69">
        <v>0</v>
      </c>
      <c r="D2002" s="78"/>
      <c r="E2002" s="69"/>
      <c r="F2002" s="71"/>
      <c r="G2002" s="69">
        <f t="shared" si="61"/>
        <v>0</v>
      </c>
      <c r="I2002" s="67">
        <v>0</v>
      </c>
      <c r="J2002" s="68">
        <f t="shared" si="60"/>
        <v>0</v>
      </c>
      <c r="K2002" s="56"/>
      <c r="L2002" s="64" t="s">
        <v>455</v>
      </c>
    </row>
    <row r="2003" spans="1:12" s="72" customFormat="1" hidden="1" outlineLevel="2">
      <c r="A2003" s="81">
        <v>1202701016</v>
      </c>
      <c r="B2003" s="82" t="s">
        <v>1867</v>
      </c>
      <c r="C2003" s="69">
        <v>0</v>
      </c>
      <c r="D2003" s="78"/>
      <c r="E2003" s="69"/>
      <c r="F2003" s="71"/>
      <c r="G2003" s="69">
        <f t="shared" si="61"/>
        <v>0</v>
      </c>
      <c r="I2003" s="67">
        <v>0</v>
      </c>
      <c r="J2003" s="68">
        <f t="shared" si="60"/>
        <v>0</v>
      </c>
      <c r="K2003" s="56"/>
      <c r="L2003" s="64" t="s">
        <v>455</v>
      </c>
    </row>
    <row r="2004" spans="1:12" s="72" customFormat="1" hidden="1" outlineLevel="2">
      <c r="A2004" s="81">
        <v>1202701017</v>
      </c>
      <c r="B2004" s="82" t="s">
        <v>1868</v>
      </c>
      <c r="C2004" s="69">
        <v>0</v>
      </c>
      <c r="D2004" s="78"/>
      <c r="E2004" s="69"/>
      <c r="F2004" s="71"/>
      <c r="G2004" s="69">
        <f t="shared" si="61"/>
        <v>0</v>
      </c>
      <c r="I2004" s="67">
        <v>0</v>
      </c>
      <c r="J2004" s="68">
        <f t="shared" si="60"/>
        <v>0</v>
      </c>
      <c r="K2004" s="56"/>
      <c r="L2004" s="64" t="s">
        <v>455</v>
      </c>
    </row>
    <row r="2005" spans="1:12" s="72" customFormat="1" hidden="1" outlineLevel="2">
      <c r="A2005" s="81">
        <v>1202701018</v>
      </c>
      <c r="B2005" s="82" t="s">
        <v>1869</v>
      </c>
      <c r="C2005" s="69">
        <v>0</v>
      </c>
      <c r="D2005" s="78"/>
      <c r="E2005" s="69"/>
      <c r="F2005" s="71"/>
      <c r="G2005" s="69">
        <f t="shared" si="61"/>
        <v>0</v>
      </c>
      <c r="I2005" s="67">
        <v>0</v>
      </c>
      <c r="J2005" s="68">
        <f t="shared" si="60"/>
        <v>0</v>
      </c>
      <c r="K2005" s="56"/>
      <c r="L2005" s="64" t="s">
        <v>455</v>
      </c>
    </row>
    <row r="2006" spans="1:12" s="72" customFormat="1" hidden="1" outlineLevel="2">
      <c r="A2006" s="81">
        <v>1202701019</v>
      </c>
      <c r="B2006" s="82" t="s">
        <v>1870</v>
      </c>
      <c r="C2006" s="69">
        <v>0</v>
      </c>
      <c r="D2006" s="78"/>
      <c r="E2006" s="69"/>
      <c r="F2006" s="71"/>
      <c r="G2006" s="69">
        <f t="shared" si="61"/>
        <v>0</v>
      </c>
      <c r="I2006" s="67">
        <v>0</v>
      </c>
      <c r="J2006" s="68">
        <f t="shared" si="60"/>
        <v>0</v>
      </c>
      <c r="K2006" s="56"/>
      <c r="L2006" s="64" t="s">
        <v>455</v>
      </c>
    </row>
    <row r="2007" spans="1:12" s="72" customFormat="1" hidden="1" outlineLevel="2">
      <c r="A2007" s="81">
        <v>1202702010</v>
      </c>
      <c r="B2007" s="82" t="s">
        <v>1863</v>
      </c>
      <c r="C2007" s="69">
        <v>0</v>
      </c>
      <c r="D2007" s="78"/>
      <c r="E2007" s="69"/>
      <c r="F2007" s="71"/>
      <c r="G2007" s="69">
        <f t="shared" si="61"/>
        <v>0</v>
      </c>
      <c r="I2007" s="67">
        <v>0</v>
      </c>
      <c r="J2007" s="68">
        <f t="shared" ref="J2007:J2070" si="62">I2007-G2007</f>
        <v>0</v>
      </c>
      <c r="K2007" s="56"/>
      <c r="L2007" s="64" t="s">
        <v>455</v>
      </c>
    </row>
    <row r="2008" spans="1:12" s="72" customFormat="1" hidden="1" outlineLevel="2">
      <c r="A2008" s="81">
        <v>1202702011</v>
      </c>
      <c r="B2008" s="82" t="s">
        <v>1864</v>
      </c>
      <c r="C2008" s="69">
        <v>0</v>
      </c>
      <c r="D2008" s="78"/>
      <c r="E2008" s="69"/>
      <c r="F2008" s="71"/>
      <c r="G2008" s="69">
        <f t="shared" si="61"/>
        <v>0</v>
      </c>
      <c r="I2008" s="67">
        <v>0</v>
      </c>
      <c r="J2008" s="68">
        <f t="shared" si="62"/>
        <v>0</v>
      </c>
      <c r="K2008" s="56"/>
      <c r="L2008" s="64" t="s">
        <v>455</v>
      </c>
    </row>
    <row r="2009" spans="1:12" s="72" customFormat="1" hidden="1" outlineLevel="2">
      <c r="A2009" s="81">
        <v>1202702012</v>
      </c>
      <c r="B2009" s="82" t="s">
        <v>1865</v>
      </c>
      <c r="C2009" s="69">
        <v>0</v>
      </c>
      <c r="D2009" s="78"/>
      <c r="E2009" s="69"/>
      <c r="F2009" s="71"/>
      <c r="G2009" s="69">
        <f t="shared" si="61"/>
        <v>0</v>
      </c>
      <c r="I2009" s="67">
        <v>0</v>
      </c>
      <c r="J2009" s="68">
        <f t="shared" si="62"/>
        <v>0</v>
      </c>
      <c r="K2009" s="56"/>
      <c r="L2009" s="64" t="s">
        <v>455</v>
      </c>
    </row>
    <row r="2010" spans="1:12" s="72" customFormat="1" hidden="1" outlineLevel="2">
      <c r="A2010" s="81">
        <v>1202702013</v>
      </c>
      <c r="B2010" s="82" t="s">
        <v>1866</v>
      </c>
      <c r="C2010" s="69">
        <v>48530.309999999903</v>
      </c>
      <c r="D2010" s="78"/>
      <c r="E2010" s="69"/>
      <c r="F2010" s="71"/>
      <c r="G2010" s="69">
        <f t="shared" si="61"/>
        <v>48530.309999999903</v>
      </c>
      <c r="I2010" s="67">
        <v>0</v>
      </c>
      <c r="J2010" s="68">
        <f t="shared" si="62"/>
        <v>-48530.309999999903</v>
      </c>
      <c r="K2010" s="56"/>
      <c r="L2010" s="64" t="s">
        <v>455</v>
      </c>
    </row>
    <row r="2011" spans="1:12" s="72" customFormat="1" hidden="1" outlineLevel="2">
      <c r="A2011" s="81">
        <v>1202702016</v>
      </c>
      <c r="B2011" s="82" t="s">
        <v>1867</v>
      </c>
      <c r="C2011" s="69">
        <v>0</v>
      </c>
      <c r="D2011" s="78"/>
      <c r="E2011" s="69"/>
      <c r="F2011" s="71"/>
      <c r="G2011" s="69">
        <f t="shared" si="61"/>
        <v>0</v>
      </c>
      <c r="I2011" s="67">
        <v>0</v>
      </c>
      <c r="J2011" s="68">
        <f t="shared" si="62"/>
        <v>0</v>
      </c>
      <c r="K2011" s="56"/>
      <c r="L2011" s="64" t="s">
        <v>455</v>
      </c>
    </row>
    <row r="2012" spans="1:12" s="72" customFormat="1" hidden="1" outlineLevel="2">
      <c r="A2012" s="81">
        <v>1202702017</v>
      </c>
      <c r="B2012" s="82" t="s">
        <v>1868</v>
      </c>
      <c r="C2012" s="69">
        <v>-48523.9</v>
      </c>
      <c r="D2012" s="78"/>
      <c r="E2012" s="69"/>
      <c r="F2012" s="71"/>
      <c r="G2012" s="69">
        <f t="shared" si="61"/>
        <v>-48523.9</v>
      </c>
      <c r="I2012" s="67">
        <v>0</v>
      </c>
      <c r="J2012" s="68">
        <f t="shared" si="62"/>
        <v>48523.9</v>
      </c>
      <c r="K2012" s="56"/>
      <c r="L2012" s="64" t="s">
        <v>455</v>
      </c>
    </row>
    <row r="2013" spans="1:12" s="72" customFormat="1" hidden="1" outlineLevel="2">
      <c r="A2013" s="81">
        <v>1202702019</v>
      </c>
      <c r="B2013" s="82" t="s">
        <v>1870</v>
      </c>
      <c r="C2013" s="69">
        <v>0</v>
      </c>
      <c r="D2013" s="78"/>
      <c r="E2013" s="69"/>
      <c r="F2013" s="71"/>
      <c r="G2013" s="69">
        <f t="shared" si="61"/>
        <v>0</v>
      </c>
      <c r="I2013" s="67">
        <v>0</v>
      </c>
      <c r="J2013" s="68">
        <f t="shared" si="62"/>
        <v>0</v>
      </c>
      <c r="K2013" s="56"/>
      <c r="L2013" s="64" t="s">
        <v>455</v>
      </c>
    </row>
    <row r="2014" spans="1:12" s="72" customFormat="1" hidden="1" outlineLevel="2">
      <c r="A2014" s="81">
        <v>1202901010</v>
      </c>
      <c r="B2014" s="82" t="s">
        <v>1871</v>
      </c>
      <c r="C2014" s="69">
        <v>0</v>
      </c>
      <c r="D2014" s="78"/>
      <c r="E2014" s="69"/>
      <c r="F2014" s="71"/>
      <c r="G2014" s="69">
        <f t="shared" si="61"/>
        <v>0</v>
      </c>
      <c r="I2014" s="67">
        <v>0</v>
      </c>
      <c r="J2014" s="68">
        <f t="shared" si="62"/>
        <v>0</v>
      </c>
      <c r="K2014" s="56"/>
      <c r="L2014" s="64" t="s">
        <v>455</v>
      </c>
    </row>
    <row r="2015" spans="1:12" s="72" customFormat="1" hidden="1" outlineLevel="2">
      <c r="A2015" s="81">
        <v>1202901011</v>
      </c>
      <c r="B2015" s="82" t="s">
        <v>1872</v>
      </c>
      <c r="C2015" s="69">
        <v>0</v>
      </c>
      <c r="D2015" s="78"/>
      <c r="E2015" s="69"/>
      <c r="F2015" s="71"/>
      <c r="G2015" s="69">
        <f t="shared" si="61"/>
        <v>0</v>
      </c>
      <c r="I2015" s="67">
        <v>0</v>
      </c>
      <c r="J2015" s="68">
        <f t="shared" si="62"/>
        <v>0</v>
      </c>
      <c r="K2015" s="56"/>
      <c r="L2015" s="64" t="s">
        <v>455</v>
      </c>
    </row>
    <row r="2016" spans="1:12" s="72" customFormat="1" hidden="1" outlineLevel="2">
      <c r="A2016" s="81">
        <v>1202901012</v>
      </c>
      <c r="B2016" s="82" t="s">
        <v>1873</v>
      </c>
      <c r="C2016" s="69">
        <v>0</v>
      </c>
      <c r="D2016" s="78"/>
      <c r="E2016" s="69"/>
      <c r="F2016" s="71"/>
      <c r="G2016" s="69">
        <f t="shared" si="61"/>
        <v>0</v>
      </c>
      <c r="I2016" s="67">
        <v>0</v>
      </c>
      <c r="J2016" s="68">
        <f t="shared" si="62"/>
        <v>0</v>
      </c>
      <c r="K2016" s="56"/>
      <c r="L2016" s="64" t="s">
        <v>455</v>
      </c>
    </row>
    <row r="2017" spans="1:12" s="72" customFormat="1" hidden="1" outlineLevel="2">
      <c r="A2017" s="81">
        <v>1202901013</v>
      </c>
      <c r="B2017" s="82" t="s">
        <v>1874</v>
      </c>
      <c r="C2017" s="69">
        <v>0</v>
      </c>
      <c r="D2017" s="78"/>
      <c r="E2017" s="69"/>
      <c r="F2017" s="71"/>
      <c r="G2017" s="69">
        <f t="shared" si="61"/>
        <v>0</v>
      </c>
      <c r="I2017" s="67">
        <v>0</v>
      </c>
      <c r="J2017" s="68">
        <f t="shared" si="62"/>
        <v>0</v>
      </c>
      <c r="K2017" s="56"/>
      <c r="L2017" s="64" t="s">
        <v>455</v>
      </c>
    </row>
    <row r="2018" spans="1:12" s="72" customFormat="1" hidden="1" outlineLevel="2">
      <c r="A2018" s="81">
        <v>1202901016</v>
      </c>
      <c r="B2018" s="82" t="s">
        <v>1875</v>
      </c>
      <c r="C2018" s="69">
        <v>0</v>
      </c>
      <c r="D2018" s="78"/>
      <c r="E2018" s="69"/>
      <c r="F2018" s="71"/>
      <c r="G2018" s="69">
        <f t="shared" si="61"/>
        <v>0</v>
      </c>
      <c r="I2018" s="67">
        <v>0</v>
      </c>
      <c r="J2018" s="68">
        <f t="shared" si="62"/>
        <v>0</v>
      </c>
      <c r="K2018" s="56"/>
      <c r="L2018" s="64" t="s">
        <v>455</v>
      </c>
    </row>
    <row r="2019" spans="1:12" s="72" customFormat="1" hidden="1" outlineLevel="2">
      <c r="A2019" s="81">
        <v>1202901017</v>
      </c>
      <c r="B2019" s="82" t="s">
        <v>1876</v>
      </c>
      <c r="C2019" s="69">
        <v>0</v>
      </c>
      <c r="D2019" s="78"/>
      <c r="E2019" s="69"/>
      <c r="F2019" s="71"/>
      <c r="G2019" s="69">
        <f t="shared" si="61"/>
        <v>0</v>
      </c>
      <c r="I2019" s="67">
        <v>0</v>
      </c>
      <c r="J2019" s="68">
        <f t="shared" si="62"/>
        <v>0</v>
      </c>
      <c r="K2019" s="56"/>
      <c r="L2019" s="64" t="s">
        <v>455</v>
      </c>
    </row>
    <row r="2020" spans="1:12" s="72" customFormat="1" hidden="1" outlineLevel="2">
      <c r="A2020" s="81">
        <v>1202901018</v>
      </c>
      <c r="B2020" s="82" t="s">
        <v>1877</v>
      </c>
      <c r="C2020" s="69">
        <v>0</v>
      </c>
      <c r="D2020" s="78"/>
      <c r="E2020" s="69"/>
      <c r="F2020" s="71"/>
      <c r="G2020" s="69">
        <f t="shared" ref="G2020:G2083" si="63">C2020+E2020</f>
        <v>0</v>
      </c>
      <c r="I2020" s="67">
        <v>0</v>
      </c>
      <c r="J2020" s="68">
        <f t="shared" si="62"/>
        <v>0</v>
      </c>
      <c r="K2020" s="56"/>
      <c r="L2020" s="64" t="s">
        <v>455</v>
      </c>
    </row>
    <row r="2021" spans="1:12" s="72" customFormat="1" hidden="1" outlineLevel="2">
      <c r="A2021" s="81">
        <v>1202901019</v>
      </c>
      <c r="B2021" s="82" t="s">
        <v>1878</v>
      </c>
      <c r="C2021" s="69">
        <v>0</v>
      </c>
      <c r="D2021" s="78"/>
      <c r="E2021" s="69"/>
      <c r="F2021" s="71"/>
      <c r="G2021" s="69">
        <f t="shared" si="63"/>
        <v>0</v>
      </c>
      <c r="I2021" s="67">
        <v>0</v>
      </c>
      <c r="J2021" s="68">
        <f t="shared" si="62"/>
        <v>0</v>
      </c>
      <c r="K2021" s="56"/>
      <c r="L2021" s="64" t="s">
        <v>455</v>
      </c>
    </row>
    <row r="2022" spans="1:12" s="72" customFormat="1" hidden="1" outlineLevel="2">
      <c r="A2022" s="81">
        <v>1203001010</v>
      </c>
      <c r="B2022" s="82" t="s">
        <v>1879</v>
      </c>
      <c r="C2022" s="69">
        <v>0</v>
      </c>
      <c r="D2022" s="78"/>
      <c r="E2022" s="69"/>
      <c r="F2022" s="71"/>
      <c r="G2022" s="69">
        <f t="shared" si="63"/>
        <v>0</v>
      </c>
      <c r="I2022" s="67">
        <v>0</v>
      </c>
      <c r="J2022" s="68">
        <f t="shared" si="62"/>
        <v>0</v>
      </c>
      <c r="K2022" s="56"/>
      <c r="L2022" s="64" t="s">
        <v>455</v>
      </c>
    </row>
    <row r="2023" spans="1:12" s="72" customFormat="1" hidden="1" outlineLevel="2">
      <c r="A2023" s="81">
        <v>1203001011</v>
      </c>
      <c r="B2023" s="82" t="s">
        <v>1880</v>
      </c>
      <c r="C2023" s="69">
        <v>0</v>
      </c>
      <c r="D2023" s="78"/>
      <c r="E2023" s="69"/>
      <c r="F2023" s="71"/>
      <c r="G2023" s="69">
        <f t="shared" si="63"/>
        <v>0</v>
      </c>
      <c r="I2023" s="67">
        <v>0</v>
      </c>
      <c r="J2023" s="68">
        <f t="shared" si="62"/>
        <v>0</v>
      </c>
      <c r="K2023" s="56"/>
      <c r="L2023" s="64" t="s">
        <v>455</v>
      </c>
    </row>
    <row r="2024" spans="1:12" s="72" customFormat="1" hidden="1" outlineLevel="2">
      <c r="A2024" s="81">
        <v>1203001012</v>
      </c>
      <c r="B2024" s="82" t="s">
        <v>1881</v>
      </c>
      <c r="C2024" s="69">
        <v>0</v>
      </c>
      <c r="D2024" s="78"/>
      <c r="E2024" s="69"/>
      <c r="F2024" s="71"/>
      <c r="G2024" s="69">
        <f t="shared" si="63"/>
        <v>0</v>
      </c>
      <c r="I2024" s="67">
        <v>0</v>
      </c>
      <c r="J2024" s="68">
        <f t="shared" si="62"/>
        <v>0</v>
      </c>
      <c r="K2024" s="56"/>
      <c r="L2024" s="64" t="s">
        <v>455</v>
      </c>
    </row>
    <row r="2025" spans="1:12" s="72" customFormat="1" hidden="1" outlineLevel="2">
      <c r="A2025" s="81">
        <v>1203001013</v>
      </c>
      <c r="B2025" s="82" t="s">
        <v>1882</v>
      </c>
      <c r="C2025" s="69">
        <v>0</v>
      </c>
      <c r="D2025" s="78"/>
      <c r="E2025" s="69"/>
      <c r="F2025" s="71"/>
      <c r="G2025" s="69">
        <f t="shared" si="63"/>
        <v>0</v>
      </c>
      <c r="I2025" s="67">
        <v>0</v>
      </c>
      <c r="J2025" s="68">
        <f t="shared" si="62"/>
        <v>0</v>
      </c>
      <c r="K2025" s="56"/>
      <c r="L2025" s="64" t="s">
        <v>455</v>
      </c>
    </row>
    <row r="2026" spans="1:12" s="72" customFormat="1" hidden="1" outlineLevel="2">
      <c r="A2026" s="81">
        <v>1203001016</v>
      </c>
      <c r="B2026" s="82" t="s">
        <v>1883</v>
      </c>
      <c r="C2026" s="69">
        <v>0</v>
      </c>
      <c r="D2026" s="78"/>
      <c r="E2026" s="69"/>
      <c r="F2026" s="71"/>
      <c r="G2026" s="69">
        <f t="shared" si="63"/>
        <v>0</v>
      </c>
      <c r="I2026" s="67">
        <v>0</v>
      </c>
      <c r="J2026" s="68">
        <f t="shared" si="62"/>
        <v>0</v>
      </c>
      <c r="K2026" s="56"/>
      <c r="L2026" s="64" t="s">
        <v>455</v>
      </c>
    </row>
    <row r="2027" spans="1:12" s="72" customFormat="1" hidden="1" outlineLevel="2">
      <c r="A2027" s="81">
        <v>1203001017</v>
      </c>
      <c r="B2027" s="82" t="s">
        <v>1884</v>
      </c>
      <c r="C2027" s="69">
        <v>0</v>
      </c>
      <c r="D2027" s="78"/>
      <c r="E2027" s="69"/>
      <c r="F2027" s="71"/>
      <c r="G2027" s="69">
        <f t="shared" si="63"/>
        <v>0</v>
      </c>
      <c r="I2027" s="67">
        <v>0</v>
      </c>
      <c r="J2027" s="68">
        <f t="shared" si="62"/>
        <v>0</v>
      </c>
      <c r="K2027" s="56"/>
      <c r="L2027" s="64" t="s">
        <v>455</v>
      </c>
    </row>
    <row r="2028" spans="1:12" s="72" customFormat="1" hidden="1" outlineLevel="2">
      <c r="A2028" s="81">
        <v>1203001018</v>
      </c>
      <c r="B2028" s="82" t="s">
        <v>1885</v>
      </c>
      <c r="C2028" s="69">
        <v>0</v>
      </c>
      <c r="D2028" s="78"/>
      <c r="E2028" s="69"/>
      <c r="F2028" s="71"/>
      <c r="G2028" s="69">
        <f t="shared" si="63"/>
        <v>0</v>
      </c>
      <c r="I2028" s="67">
        <v>0</v>
      </c>
      <c r="J2028" s="68">
        <f t="shared" si="62"/>
        <v>0</v>
      </c>
      <c r="K2028" s="56"/>
      <c r="L2028" s="64" t="s">
        <v>455</v>
      </c>
    </row>
    <row r="2029" spans="1:12" s="72" customFormat="1" hidden="1" outlineLevel="2">
      <c r="A2029" s="81">
        <v>1203001019</v>
      </c>
      <c r="B2029" s="82" t="s">
        <v>1886</v>
      </c>
      <c r="C2029" s="69">
        <v>0</v>
      </c>
      <c r="D2029" s="78"/>
      <c r="E2029" s="69"/>
      <c r="F2029" s="71"/>
      <c r="G2029" s="69">
        <f t="shared" si="63"/>
        <v>0</v>
      </c>
      <c r="I2029" s="67">
        <v>0</v>
      </c>
      <c r="J2029" s="68">
        <f t="shared" si="62"/>
        <v>0</v>
      </c>
      <c r="K2029" s="56"/>
      <c r="L2029" s="64" t="s">
        <v>455</v>
      </c>
    </row>
    <row r="2030" spans="1:12" s="72" customFormat="1" hidden="1" outlineLevel="2">
      <c r="A2030" s="81">
        <v>1203001020</v>
      </c>
      <c r="B2030" s="82" t="s">
        <v>1879</v>
      </c>
      <c r="C2030" s="69">
        <v>0</v>
      </c>
      <c r="D2030" s="78"/>
      <c r="E2030" s="69"/>
      <c r="F2030" s="71"/>
      <c r="G2030" s="69">
        <f t="shared" si="63"/>
        <v>0</v>
      </c>
      <c r="I2030" s="67">
        <v>0</v>
      </c>
      <c r="J2030" s="68">
        <f t="shared" si="62"/>
        <v>0</v>
      </c>
      <c r="K2030" s="56"/>
      <c r="L2030" s="64" t="s">
        <v>455</v>
      </c>
    </row>
    <row r="2031" spans="1:12" s="72" customFormat="1" hidden="1" outlineLevel="2">
      <c r="A2031" s="81">
        <v>1203001021</v>
      </c>
      <c r="B2031" s="82" t="s">
        <v>1880</v>
      </c>
      <c r="C2031" s="69">
        <v>0</v>
      </c>
      <c r="D2031" s="78"/>
      <c r="E2031" s="69"/>
      <c r="F2031" s="71"/>
      <c r="G2031" s="69">
        <f t="shared" si="63"/>
        <v>0</v>
      </c>
      <c r="I2031" s="67">
        <v>0</v>
      </c>
      <c r="J2031" s="68">
        <f t="shared" si="62"/>
        <v>0</v>
      </c>
      <c r="K2031" s="56"/>
      <c r="L2031" s="64" t="s">
        <v>455</v>
      </c>
    </row>
    <row r="2032" spans="1:12" s="72" customFormat="1" hidden="1" outlineLevel="2">
      <c r="A2032" s="81">
        <v>1203001022</v>
      </c>
      <c r="B2032" s="82" t="s">
        <v>1881</v>
      </c>
      <c r="C2032" s="69">
        <v>0</v>
      </c>
      <c r="D2032" s="78"/>
      <c r="E2032" s="69"/>
      <c r="F2032" s="71"/>
      <c r="G2032" s="69">
        <f t="shared" si="63"/>
        <v>0</v>
      </c>
      <c r="I2032" s="67">
        <v>0</v>
      </c>
      <c r="J2032" s="68">
        <f t="shared" si="62"/>
        <v>0</v>
      </c>
      <c r="K2032" s="56"/>
      <c r="L2032" s="64" t="s">
        <v>455</v>
      </c>
    </row>
    <row r="2033" spans="1:12" s="72" customFormat="1" hidden="1" outlineLevel="2">
      <c r="A2033" s="81">
        <v>1203001023</v>
      </c>
      <c r="B2033" s="82" t="s">
        <v>1882</v>
      </c>
      <c r="C2033" s="69">
        <v>0</v>
      </c>
      <c r="D2033" s="78"/>
      <c r="E2033" s="69"/>
      <c r="F2033" s="71"/>
      <c r="G2033" s="69">
        <f t="shared" si="63"/>
        <v>0</v>
      </c>
      <c r="I2033" s="67">
        <v>0</v>
      </c>
      <c r="J2033" s="68">
        <f t="shared" si="62"/>
        <v>0</v>
      </c>
      <c r="K2033" s="56"/>
      <c r="L2033" s="64" t="s">
        <v>455</v>
      </c>
    </row>
    <row r="2034" spans="1:12" s="72" customFormat="1" hidden="1" outlineLevel="2">
      <c r="A2034" s="81">
        <v>1203001026</v>
      </c>
      <c r="B2034" s="82" t="s">
        <v>1883</v>
      </c>
      <c r="C2034" s="69">
        <v>0</v>
      </c>
      <c r="D2034" s="78"/>
      <c r="E2034" s="69"/>
      <c r="F2034" s="71"/>
      <c r="G2034" s="69">
        <f t="shared" si="63"/>
        <v>0</v>
      </c>
      <c r="I2034" s="67">
        <v>0</v>
      </c>
      <c r="J2034" s="68">
        <f t="shared" si="62"/>
        <v>0</v>
      </c>
      <c r="K2034" s="56"/>
      <c r="L2034" s="64" t="s">
        <v>455</v>
      </c>
    </row>
    <row r="2035" spans="1:12" s="72" customFormat="1" hidden="1" outlineLevel="2">
      <c r="A2035" s="81">
        <v>1203001027</v>
      </c>
      <c r="B2035" s="82" t="s">
        <v>1884</v>
      </c>
      <c r="C2035" s="69">
        <v>0</v>
      </c>
      <c r="D2035" s="78"/>
      <c r="E2035" s="69"/>
      <c r="F2035" s="71"/>
      <c r="G2035" s="69">
        <f t="shared" si="63"/>
        <v>0</v>
      </c>
      <c r="I2035" s="67">
        <v>0</v>
      </c>
      <c r="J2035" s="68">
        <f t="shared" si="62"/>
        <v>0</v>
      </c>
      <c r="K2035" s="56"/>
      <c r="L2035" s="64" t="s">
        <v>455</v>
      </c>
    </row>
    <row r="2036" spans="1:12" s="72" customFormat="1" hidden="1" outlineLevel="2">
      <c r="A2036" s="81">
        <v>1203001029</v>
      </c>
      <c r="B2036" s="82" t="s">
        <v>1886</v>
      </c>
      <c r="C2036" s="69">
        <v>0</v>
      </c>
      <c r="D2036" s="78"/>
      <c r="E2036" s="69"/>
      <c r="F2036" s="71"/>
      <c r="G2036" s="69">
        <f t="shared" si="63"/>
        <v>0</v>
      </c>
      <c r="I2036" s="67">
        <v>0</v>
      </c>
      <c r="J2036" s="68">
        <f t="shared" si="62"/>
        <v>0</v>
      </c>
      <c r="K2036" s="56"/>
      <c r="L2036" s="64" t="s">
        <v>455</v>
      </c>
    </row>
    <row r="2037" spans="1:12" s="72" customFormat="1" hidden="1" outlineLevel="2">
      <c r="A2037" s="81">
        <v>1203002010</v>
      </c>
      <c r="B2037" s="82" t="s">
        <v>1879</v>
      </c>
      <c r="C2037" s="69">
        <v>0</v>
      </c>
      <c r="D2037" s="78"/>
      <c r="E2037" s="69"/>
      <c r="F2037" s="71"/>
      <c r="G2037" s="69">
        <f t="shared" si="63"/>
        <v>0</v>
      </c>
      <c r="I2037" s="67">
        <v>0</v>
      </c>
      <c r="J2037" s="68">
        <f t="shared" si="62"/>
        <v>0</v>
      </c>
      <c r="K2037" s="56"/>
      <c r="L2037" s="64" t="s">
        <v>455</v>
      </c>
    </row>
    <row r="2038" spans="1:12" s="72" customFormat="1" hidden="1" outlineLevel="2">
      <c r="A2038" s="81">
        <v>1203002011</v>
      </c>
      <c r="B2038" s="82" t="s">
        <v>1880</v>
      </c>
      <c r="C2038" s="69">
        <v>0</v>
      </c>
      <c r="D2038" s="78"/>
      <c r="E2038" s="69"/>
      <c r="F2038" s="71"/>
      <c r="G2038" s="69">
        <f t="shared" si="63"/>
        <v>0</v>
      </c>
      <c r="I2038" s="67">
        <v>0</v>
      </c>
      <c r="J2038" s="68">
        <f t="shared" si="62"/>
        <v>0</v>
      </c>
      <c r="K2038" s="56"/>
      <c r="L2038" s="64" t="s">
        <v>455</v>
      </c>
    </row>
    <row r="2039" spans="1:12" s="72" customFormat="1" hidden="1" outlineLevel="2">
      <c r="A2039" s="81">
        <v>1203002012</v>
      </c>
      <c r="B2039" s="82" t="s">
        <v>1887</v>
      </c>
      <c r="C2039" s="69">
        <v>0</v>
      </c>
      <c r="D2039" s="78"/>
      <c r="E2039" s="69"/>
      <c r="F2039" s="71"/>
      <c r="G2039" s="69">
        <f t="shared" si="63"/>
        <v>0</v>
      </c>
      <c r="I2039" s="67">
        <v>0</v>
      </c>
      <c r="J2039" s="68">
        <f t="shared" si="62"/>
        <v>0</v>
      </c>
      <c r="K2039" s="56"/>
      <c r="L2039" s="64" t="s">
        <v>455</v>
      </c>
    </row>
    <row r="2040" spans="1:12" s="72" customFormat="1" hidden="1" outlineLevel="2">
      <c r="A2040" s="81">
        <v>1203002013</v>
      </c>
      <c r="B2040" s="82" t="s">
        <v>1888</v>
      </c>
      <c r="C2040" s="69">
        <v>0</v>
      </c>
      <c r="D2040" s="78"/>
      <c r="E2040" s="69"/>
      <c r="F2040" s="71"/>
      <c r="G2040" s="69">
        <f t="shared" si="63"/>
        <v>0</v>
      </c>
      <c r="I2040" s="67">
        <v>0</v>
      </c>
      <c r="J2040" s="68">
        <f t="shared" si="62"/>
        <v>0</v>
      </c>
      <c r="K2040" s="56"/>
      <c r="L2040" s="64" t="s">
        <v>455</v>
      </c>
    </row>
    <row r="2041" spans="1:12" s="72" customFormat="1" hidden="1" outlineLevel="2">
      <c r="A2041" s="81">
        <v>1203002017</v>
      </c>
      <c r="B2041" s="82" t="s">
        <v>1884</v>
      </c>
      <c r="C2041" s="69">
        <v>0</v>
      </c>
      <c r="D2041" s="78"/>
      <c r="E2041" s="69"/>
      <c r="F2041" s="71"/>
      <c r="G2041" s="69">
        <f t="shared" si="63"/>
        <v>0</v>
      </c>
      <c r="I2041" s="67">
        <v>0</v>
      </c>
      <c r="J2041" s="68">
        <f t="shared" si="62"/>
        <v>0</v>
      </c>
      <c r="K2041" s="56"/>
      <c r="L2041" s="64" t="s">
        <v>455</v>
      </c>
    </row>
    <row r="2042" spans="1:12" s="72" customFormat="1" hidden="1" outlineLevel="2">
      <c r="A2042" s="81">
        <v>1203002019</v>
      </c>
      <c r="B2042" s="82" t="s">
        <v>1886</v>
      </c>
      <c r="C2042" s="69">
        <v>0</v>
      </c>
      <c r="D2042" s="78"/>
      <c r="E2042" s="69"/>
      <c r="F2042" s="71"/>
      <c r="G2042" s="69">
        <f t="shared" si="63"/>
        <v>0</v>
      </c>
      <c r="I2042" s="67">
        <v>0</v>
      </c>
      <c r="J2042" s="68">
        <f t="shared" si="62"/>
        <v>0</v>
      </c>
      <c r="K2042" s="56"/>
      <c r="L2042" s="64" t="s">
        <v>455</v>
      </c>
    </row>
    <row r="2043" spans="1:12" s="72" customFormat="1" hidden="1" outlineLevel="2">
      <c r="A2043" s="81">
        <v>1203003010</v>
      </c>
      <c r="B2043" s="82" t="s">
        <v>1889</v>
      </c>
      <c r="C2043" s="69">
        <v>0</v>
      </c>
      <c r="D2043" s="78"/>
      <c r="E2043" s="69"/>
      <c r="F2043" s="71"/>
      <c r="G2043" s="69">
        <f t="shared" si="63"/>
        <v>0</v>
      </c>
      <c r="I2043" s="67">
        <v>0</v>
      </c>
      <c r="J2043" s="68">
        <f t="shared" si="62"/>
        <v>0</v>
      </c>
      <c r="K2043" s="56"/>
      <c r="L2043" s="64" t="s">
        <v>455</v>
      </c>
    </row>
    <row r="2044" spans="1:12" s="72" customFormat="1" hidden="1" outlineLevel="2">
      <c r="A2044" s="81">
        <v>1203003011</v>
      </c>
      <c r="B2044" s="82" t="s">
        <v>1890</v>
      </c>
      <c r="C2044" s="69">
        <v>0</v>
      </c>
      <c r="D2044" s="78"/>
      <c r="E2044" s="69"/>
      <c r="F2044" s="71"/>
      <c r="G2044" s="69">
        <f t="shared" si="63"/>
        <v>0</v>
      </c>
      <c r="I2044" s="67">
        <v>0</v>
      </c>
      <c r="J2044" s="68">
        <f t="shared" si="62"/>
        <v>0</v>
      </c>
      <c r="K2044" s="56"/>
      <c r="L2044" s="64" t="s">
        <v>455</v>
      </c>
    </row>
    <row r="2045" spans="1:12" s="72" customFormat="1" hidden="1" outlineLevel="2">
      <c r="A2045" s="81">
        <v>1203003012</v>
      </c>
      <c r="B2045" s="82" t="s">
        <v>1891</v>
      </c>
      <c r="C2045" s="69">
        <v>0</v>
      </c>
      <c r="D2045" s="78"/>
      <c r="E2045" s="69"/>
      <c r="F2045" s="71"/>
      <c r="G2045" s="69">
        <f t="shared" si="63"/>
        <v>0</v>
      </c>
      <c r="I2045" s="67">
        <v>0</v>
      </c>
      <c r="J2045" s="68">
        <f t="shared" si="62"/>
        <v>0</v>
      </c>
      <c r="K2045" s="56"/>
      <c r="L2045" s="64" t="s">
        <v>455</v>
      </c>
    </row>
    <row r="2046" spans="1:12" s="72" customFormat="1" hidden="1" outlineLevel="2">
      <c r="A2046" s="81">
        <v>1203003013</v>
      </c>
      <c r="B2046" s="82" t="s">
        <v>1892</v>
      </c>
      <c r="C2046" s="69">
        <v>0</v>
      </c>
      <c r="D2046" s="78"/>
      <c r="E2046" s="69"/>
      <c r="F2046" s="71"/>
      <c r="G2046" s="69">
        <f t="shared" si="63"/>
        <v>0</v>
      </c>
      <c r="I2046" s="67">
        <v>0</v>
      </c>
      <c r="J2046" s="68">
        <f t="shared" si="62"/>
        <v>0</v>
      </c>
      <c r="K2046" s="56"/>
      <c r="L2046" s="64" t="s">
        <v>455</v>
      </c>
    </row>
    <row r="2047" spans="1:12" s="72" customFormat="1" hidden="1" outlineLevel="2">
      <c r="A2047" s="81">
        <v>1203003017</v>
      </c>
      <c r="B2047" s="82" t="s">
        <v>1893</v>
      </c>
      <c r="C2047" s="69">
        <v>0</v>
      </c>
      <c r="D2047" s="78"/>
      <c r="E2047" s="69"/>
      <c r="F2047" s="71"/>
      <c r="G2047" s="69">
        <f t="shared" si="63"/>
        <v>0</v>
      </c>
      <c r="I2047" s="67">
        <v>0</v>
      </c>
      <c r="J2047" s="68">
        <f t="shared" si="62"/>
        <v>0</v>
      </c>
      <c r="K2047" s="56"/>
      <c r="L2047" s="64" t="s">
        <v>455</v>
      </c>
    </row>
    <row r="2048" spans="1:12" s="72" customFormat="1" hidden="1" outlineLevel="2">
      <c r="A2048" s="81">
        <v>1203003019</v>
      </c>
      <c r="B2048" s="82" t="s">
        <v>1894</v>
      </c>
      <c r="C2048" s="69">
        <v>0</v>
      </c>
      <c r="D2048" s="78"/>
      <c r="E2048" s="69"/>
      <c r="F2048" s="71"/>
      <c r="G2048" s="69">
        <f t="shared" si="63"/>
        <v>0</v>
      </c>
      <c r="I2048" s="67">
        <v>0</v>
      </c>
      <c r="J2048" s="68">
        <f t="shared" si="62"/>
        <v>0</v>
      </c>
      <c r="K2048" s="56"/>
      <c r="L2048" s="64" t="s">
        <v>455</v>
      </c>
    </row>
    <row r="2049" spans="1:12" s="72" customFormat="1" hidden="1" outlineLevel="2">
      <c r="A2049" s="81">
        <v>1203101010</v>
      </c>
      <c r="B2049" s="82" t="s">
        <v>1895</v>
      </c>
      <c r="C2049" s="69">
        <v>0</v>
      </c>
      <c r="D2049" s="78"/>
      <c r="E2049" s="69"/>
      <c r="F2049" s="71"/>
      <c r="G2049" s="69">
        <f t="shared" si="63"/>
        <v>0</v>
      </c>
      <c r="I2049" s="67">
        <v>0</v>
      </c>
      <c r="J2049" s="68">
        <f t="shared" si="62"/>
        <v>0</v>
      </c>
      <c r="K2049" s="56"/>
      <c r="L2049" s="64" t="s">
        <v>455</v>
      </c>
    </row>
    <row r="2050" spans="1:12" s="72" customFormat="1" hidden="1" outlineLevel="2">
      <c r="A2050" s="81">
        <v>1203101011</v>
      </c>
      <c r="B2050" s="82" t="s">
        <v>1896</v>
      </c>
      <c r="C2050" s="69">
        <v>0</v>
      </c>
      <c r="D2050" s="78"/>
      <c r="E2050" s="69"/>
      <c r="F2050" s="71"/>
      <c r="G2050" s="69">
        <f t="shared" si="63"/>
        <v>0</v>
      </c>
      <c r="I2050" s="67">
        <v>0</v>
      </c>
      <c r="J2050" s="68">
        <f t="shared" si="62"/>
        <v>0</v>
      </c>
      <c r="K2050" s="56"/>
      <c r="L2050" s="64" t="s">
        <v>455</v>
      </c>
    </row>
    <row r="2051" spans="1:12" s="72" customFormat="1" hidden="1" outlineLevel="2">
      <c r="A2051" s="81">
        <v>1203101012</v>
      </c>
      <c r="B2051" s="82" t="s">
        <v>1897</v>
      </c>
      <c r="C2051" s="69">
        <v>0</v>
      </c>
      <c r="D2051" s="78"/>
      <c r="E2051" s="69"/>
      <c r="F2051" s="71"/>
      <c r="G2051" s="69">
        <f t="shared" si="63"/>
        <v>0</v>
      </c>
      <c r="I2051" s="67">
        <v>0</v>
      </c>
      <c r="J2051" s="68">
        <f t="shared" si="62"/>
        <v>0</v>
      </c>
      <c r="K2051" s="56"/>
      <c r="L2051" s="64" t="s">
        <v>455</v>
      </c>
    </row>
    <row r="2052" spans="1:12" s="72" customFormat="1" hidden="1" outlineLevel="2">
      <c r="A2052" s="81">
        <v>1203101013</v>
      </c>
      <c r="B2052" s="82" t="s">
        <v>1898</v>
      </c>
      <c r="C2052" s="69">
        <v>0</v>
      </c>
      <c r="D2052" s="78"/>
      <c r="E2052" s="69"/>
      <c r="F2052" s="71"/>
      <c r="G2052" s="69">
        <f t="shared" si="63"/>
        <v>0</v>
      </c>
      <c r="I2052" s="67">
        <v>0</v>
      </c>
      <c r="J2052" s="68">
        <f t="shared" si="62"/>
        <v>0</v>
      </c>
      <c r="K2052" s="56"/>
      <c r="L2052" s="64" t="s">
        <v>455</v>
      </c>
    </row>
    <row r="2053" spans="1:12" s="72" customFormat="1" hidden="1" outlineLevel="2">
      <c r="A2053" s="81">
        <v>1203101016</v>
      </c>
      <c r="B2053" s="82" t="s">
        <v>1899</v>
      </c>
      <c r="C2053" s="69">
        <v>0</v>
      </c>
      <c r="D2053" s="78"/>
      <c r="E2053" s="69"/>
      <c r="F2053" s="71"/>
      <c r="G2053" s="69">
        <f t="shared" si="63"/>
        <v>0</v>
      </c>
      <c r="I2053" s="67">
        <v>0</v>
      </c>
      <c r="J2053" s="68">
        <f t="shared" si="62"/>
        <v>0</v>
      </c>
      <c r="K2053" s="56"/>
      <c r="L2053" s="64" t="s">
        <v>455</v>
      </c>
    </row>
    <row r="2054" spans="1:12" s="72" customFormat="1" hidden="1" outlineLevel="2">
      <c r="A2054" s="81">
        <v>1203101017</v>
      </c>
      <c r="B2054" s="82" t="s">
        <v>1900</v>
      </c>
      <c r="C2054" s="69">
        <v>0</v>
      </c>
      <c r="D2054" s="78"/>
      <c r="E2054" s="69"/>
      <c r="F2054" s="71"/>
      <c r="G2054" s="69">
        <f t="shared" si="63"/>
        <v>0</v>
      </c>
      <c r="I2054" s="67">
        <v>0</v>
      </c>
      <c r="J2054" s="68">
        <f t="shared" si="62"/>
        <v>0</v>
      </c>
      <c r="K2054" s="56"/>
      <c r="L2054" s="64" t="s">
        <v>455</v>
      </c>
    </row>
    <row r="2055" spans="1:12" s="72" customFormat="1" hidden="1" outlineLevel="2">
      <c r="A2055" s="81">
        <v>1203101018</v>
      </c>
      <c r="B2055" s="82" t="s">
        <v>1901</v>
      </c>
      <c r="C2055" s="69">
        <v>0</v>
      </c>
      <c r="D2055" s="78"/>
      <c r="E2055" s="69"/>
      <c r="F2055" s="71"/>
      <c r="G2055" s="69">
        <f t="shared" si="63"/>
        <v>0</v>
      </c>
      <c r="I2055" s="67">
        <v>0</v>
      </c>
      <c r="J2055" s="68">
        <f t="shared" si="62"/>
        <v>0</v>
      </c>
      <c r="K2055" s="56"/>
      <c r="L2055" s="64" t="s">
        <v>455</v>
      </c>
    </row>
    <row r="2056" spans="1:12" s="72" customFormat="1" hidden="1" outlineLevel="2">
      <c r="A2056" s="81">
        <v>1203101019</v>
      </c>
      <c r="B2056" s="82" t="s">
        <v>1902</v>
      </c>
      <c r="C2056" s="69">
        <v>0</v>
      </c>
      <c r="D2056" s="78"/>
      <c r="E2056" s="69"/>
      <c r="F2056" s="71"/>
      <c r="G2056" s="69">
        <f t="shared" si="63"/>
        <v>0</v>
      </c>
      <c r="I2056" s="67">
        <v>0</v>
      </c>
      <c r="J2056" s="68">
        <f t="shared" si="62"/>
        <v>0</v>
      </c>
      <c r="K2056" s="56"/>
      <c r="L2056" s="64" t="s">
        <v>455</v>
      </c>
    </row>
    <row r="2057" spans="1:12" s="72" customFormat="1" hidden="1" outlineLevel="2">
      <c r="A2057" s="81">
        <v>1203102010</v>
      </c>
      <c r="B2057" s="82" t="s">
        <v>1903</v>
      </c>
      <c r="C2057" s="69">
        <v>0</v>
      </c>
      <c r="D2057" s="78"/>
      <c r="E2057" s="69"/>
      <c r="F2057" s="71"/>
      <c r="G2057" s="69">
        <f t="shared" si="63"/>
        <v>0</v>
      </c>
      <c r="I2057" s="67">
        <v>0</v>
      </c>
      <c r="J2057" s="68">
        <f t="shared" si="62"/>
        <v>0</v>
      </c>
      <c r="K2057" s="56"/>
      <c r="L2057" s="64" t="s">
        <v>455</v>
      </c>
    </row>
    <row r="2058" spans="1:12" s="72" customFormat="1" hidden="1" outlineLevel="2">
      <c r="A2058" s="81">
        <v>1203102011</v>
      </c>
      <c r="B2058" s="82" t="s">
        <v>1904</v>
      </c>
      <c r="C2058" s="69">
        <v>0</v>
      </c>
      <c r="D2058" s="78"/>
      <c r="E2058" s="69"/>
      <c r="F2058" s="71"/>
      <c r="G2058" s="69">
        <f t="shared" si="63"/>
        <v>0</v>
      </c>
      <c r="I2058" s="67">
        <v>0</v>
      </c>
      <c r="J2058" s="68">
        <f t="shared" si="62"/>
        <v>0</v>
      </c>
      <c r="K2058" s="56"/>
      <c r="L2058" s="64" t="s">
        <v>455</v>
      </c>
    </row>
    <row r="2059" spans="1:12" s="72" customFormat="1" hidden="1" outlineLevel="2">
      <c r="A2059" s="81">
        <v>1203102013</v>
      </c>
      <c r="B2059" s="82" t="s">
        <v>1905</v>
      </c>
      <c r="C2059" s="69">
        <v>0</v>
      </c>
      <c r="D2059" s="78"/>
      <c r="E2059" s="69"/>
      <c r="F2059" s="71"/>
      <c r="G2059" s="69">
        <f t="shared" si="63"/>
        <v>0</v>
      </c>
      <c r="I2059" s="67">
        <v>0</v>
      </c>
      <c r="J2059" s="68">
        <f t="shared" si="62"/>
        <v>0</v>
      </c>
      <c r="K2059" s="56"/>
      <c r="L2059" s="64" t="s">
        <v>455</v>
      </c>
    </row>
    <row r="2060" spans="1:12" s="72" customFormat="1" hidden="1" outlineLevel="2">
      <c r="A2060" s="81">
        <v>1203102017</v>
      </c>
      <c r="B2060" s="82" t="s">
        <v>1906</v>
      </c>
      <c r="C2060" s="69">
        <v>0</v>
      </c>
      <c r="D2060" s="78"/>
      <c r="E2060" s="69"/>
      <c r="F2060" s="71"/>
      <c r="G2060" s="69">
        <f t="shared" si="63"/>
        <v>0</v>
      </c>
      <c r="I2060" s="67">
        <v>0</v>
      </c>
      <c r="J2060" s="68">
        <f t="shared" si="62"/>
        <v>0</v>
      </c>
      <c r="K2060" s="56"/>
      <c r="L2060" s="64" t="s">
        <v>455</v>
      </c>
    </row>
    <row r="2061" spans="1:12" s="72" customFormat="1" hidden="1" outlineLevel="2">
      <c r="A2061" s="81">
        <v>1203102019</v>
      </c>
      <c r="B2061" s="82" t="s">
        <v>1907</v>
      </c>
      <c r="C2061" s="69">
        <v>0</v>
      </c>
      <c r="D2061" s="78"/>
      <c r="E2061" s="69"/>
      <c r="F2061" s="71"/>
      <c r="G2061" s="69">
        <f t="shared" si="63"/>
        <v>0</v>
      </c>
      <c r="I2061" s="67">
        <v>0</v>
      </c>
      <c r="J2061" s="68">
        <f t="shared" si="62"/>
        <v>0</v>
      </c>
      <c r="K2061" s="56"/>
      <c r="L2061" s="64" t="s">
        <v>455</v>
      </c>
    </row>
    <row r="2062" spans="1:12" s="72" customFormat="1" hidden="1" outlineLevel="2">
      <c r="A2062" s="81">
        <v>1203201010</v>
      </c>
      <c r="B2062" s="82" t="s">
        <v>1908</v>
      </c>
      <c r="C2062" s="69">
        <v>0</v>
      </c>
      <c r="D2062" s="78"/>
      <c r="E2062" s="69"/>
      <c r="F2062" s="71"/>
      <c r="G2062" s="69">
        <f t="shared" si="63"/>
        <v>0</v>
      </c>
      <c r="I2062" s="67">
        <v>0</v>
      </c>
      <c r="J2062" s="68">
        <f t="shared" si="62"/>
        <v>0</v>
      </c>
      <c r="K2062" s="56"/>
      <c r="L2062" s="64" t="s">
        <v>455</v>
      </c>
    </row>
    <row r="2063" spans="1:12" s="72" customFormat="1" hidden="1" outlineLevel="2">
      <c r="A2063" s="81">
        <v>1203201011</v>
      </c>
      <c r="B2063" s="82" t="s">
        <v>1909</v>
      </c>
      <c r="C2063" s="69">
        <v>0</v>
      </c>
      <c r="D2063" s="78"/>
      <c r="E2063" s="69"/>
      <c r="F2063" s="71"/>
      <c r="G2063" s="69">
        <f t="shared" si="63"/>
        <v>0</v>
      </c>
      <c r="I2063" s="67">
        <v>0</v>
      </c>
      <c r="J2063" s="68">
        <f t="shared" si="62"/>
        <v>0</v>
      </c>
      <c r="K2063" s="56"/>
      <c r="L2063" s="64" t="s">
        <v>455</v>
      </c>
    </row>
    <row r="2064" spans="1:12" s="72" customFormat="1" hidden="1" outlineLevel="2">
      <c r="A2064" s="81">
        <v>1203201012</v>
      </c>
      <c r="B2064" s="82" t="s">
        <v>1910</v>
      </c>
      <c r="C2064" s="69">
        <v>0</v>
      </c>
      <c r="D2064" s="78"/>
      <c r="E2064" s="69"/>
      <c r="F2064" s="71"/>
      <c r="G2064" s="69">
        <f t="shared" si="63"/>
        <v>0</v>
      </c>
      <c r="I2064" s="67">
        <v>0</v>
      </c>
      <c r="J2064" s="68">
        <f t="shared" si="62"/>
        <v>0</v>
      </c>
      <c r="K2064" s="56"/>
      <c r="L2064" s="64" t="s">
        <v>455</v>
      </c>
    </row>
    <row r="2065" spans="1:12" s="72" customFormat="1" hidden="1" outlineLevel="2">
      <c r="A2065" s="81">
        <v>1203201013</v>
      </c>
      <c r="B2065" s="82" t="s">
        <v>1911</v>
      </c>
      <c r="C2065" s="69">
        <v>0</v>
      </c>
      <c r="D2065" s="78"/>
      <c r="E2065" s="69"/>
      <c r="F2065" s="71"/>
      <c r="G2065" s="69">
        <f t="shared" si="63"/>
        <v>0</v>
      </c>
      <c r="I2065" s="67">
        <v>0</v>
      </c>
      <c r="J2065" s="68">
        <f t="shared" si="62"/>
        <v>0</v>
      </c>
      <c r="K2065" s="56"/>
      <c r="L2065" s="64" t="s">
        <v>455</v>
      </c>
    </row>
    <row r="2066" spans="1:12" s="72" customFormat="1" hidden="1" outlineLevel="2">
      <c r="A2066" s="81">
        <v>1203201016</v>
      </c>
      <c r="B2066" s="82" t="s">
        <v>1912</v>
      </c>
      <c r="C2066" s="69">
        <v>0</v>
      </c>
      <c r="D2066" s="78"/>
      <c r="E2066" s="69"/>
      <c r="F2066" s="71"/>
      <c r="G2066" s="69">
        <f t="shared" si="63"/>
        <v>0</v>
      </c>
      <c r="I2066" s="67">
        <v>0</v>
      </c>
      <c r="J2066" s="68">
        <f t="shared" si="62"/>
        <v>0</v>
      </c>
      <c r="K2066" s="56"/>
      <c r="L2066" s="64" t="s">
        <v>455</v>
      </c>
    </row>
    <row r="2067" spans="1:12" s="72" customFormat="1" hidden="1" outlineLevel="2">
      <c r="A2067" s="81">
        <v>1203201017</v>
      </c>
      <c r="B2067" s="82" t="s">
        <v>1913</v>
      </c>
      <c r="C2067" s="69">
        <v>0</v>
      </c>
      <c r="D2067" s="78"/>
      <c r="E2067" s="69"/>
      <c r="F2067" s="71"/>
      <c r="G2067" s="69">
        <f t="shared" si="63"/>
        <v>0</v>
      </c>
      <c r="I2067" s="67">
        <v>0</v>
      </c>
      <c r="J2067" s="68">
        <f t="shared" si="62"/>
        <v>0</v>
      </c>
      <c r="K2067" s="56"/>
      <c r="L2067" s="64" t="s">
        <v>455</v>
      </c>
    </row>
    <row r="2068" spans="1:12" s="72" customFormat="1" hidden="1" outlineLevel="2">
      <c r="A2068" s="81">
        <v>1203201019</v>
      </c>
      <c r="B2068" s="82" t="s">
        <v>1914</v>
      </c>
      <c r="C2068" s="69">
        <v>0</v>
      </c>
      <c r="D2068" s="78"/>
      <c r="E2068" s="69"/>
      <c r="F2068" s="71"/>
      <c r="G2068" s="69">
        <f t="shared" si="63"/>
        <v>0</v>
      </c>
      <c r="I2068" s="67">
        <v>0</v>
      </c>
      <c r="J2068" s="68">
        <f t="shared" si="62"/>
        <v>0</v>
      </c>
      <c r="K2068" s="56"/>
      <c r="L2068" s="64" t="s">
        <v>455</v>
      </c>
    </row>
    <row r="2069" spans="1:12" s="72" customFormat="1" hidden="1" outlineLevel="2">
      <c r="A2069" s="81">
        <v>1203202010</v>
      </c>
      <c r="B2069" s="82" t="s">
        <v>1915</v>
      </c>
      <c r="C2069" s="69">
        <v>0</v>
      </c>
      <c r="D2069" s="78"/>
      <c r="E2069" s="69"/>
      <c r="F2069" s="71"/>
      <c r="G2069" s="69">
        <f t="shared" si="63"/>
        <v>0</v>
      </c>
      <c r="I2069" s="67">
        <v>0</v>
      </c>
      <c r="J2069" s="68">
        <f t="shared" si="62"/>
        <v>0</v>
      </c>
      <c r="K2069" s="56"/>
      <c r="L2069" s="64" t="s">
        <v>455</v>
      </c>
    </row>
    <row r="2070" spans="1:12" s="72" customFormat="1" hidden="1" outlineLevel="2">
      <c r="A2070" s="81">
        <v>1203202011</v>
      </c>
      <c r="B2070" s="82" t="s">
        <v>1916</v>
      </c>
      <c r="C2070" s="69">
        <v>0</v>
      </c>
      <c r="D2070" s="78"/>
      <c r="E2070" s="69"/>
      <c r="F2070" s="71"/>
      <c r="G2070" s="69">
        <f t="shared" si="63"/>
        <v>0</v>
      </c>
      <c r="I2070" s="67">
        <v>0</v>
      </c>
      <c r="J2070" s="68">
        <f t="shared" si="62"/>
        <v>0</v>
      </c>
      <c r="K2070" s="56"/>
      <c r="L2070" s="64" t="s">
        <v>455</v>
      </c>
    </row>
    <row r="2071" spans="1:12" s="72" customFormat="1" hidden="1" outlineLevel="2">
      <c r="A2071" s="81">
        <v>1203202012</v>
      </c>
      <c r="B2071" s="82" t="s">
        <v>1917</v>
      </c>
      <c r="C2071" s="69">
        <v>0</v>
      </c>
      <c r="D2071" s="78"/>
      <c r="E2071" s="69"/>
      <c r="F2071" s="71"/>
      <c r="G2071" s="69">
        <f t="shared" si="63"/>
        <v>0</v>
      </c>
      <c r="I2071" s="67">
        <v>0</v>
      </c>
      <c r="J2071" s="68">
        <f t="shared" ref="J2071:J2134" si="64">I2071-G2071</f>
        <v>0</v>
      </c>
      <c r="K2071" s="56"/>
      <c r="L2071" s="64" t="s">
        <v>455</v>
      </c>
    </row>
    <row r="2072" spans="1:12" s="72" customFormat="1" hidden="1" outlineLevel="2">
      <c r="A2072" s="81">
        <v>1203202013</v>
      </c>
      <c r="B2072" s="82" t="s">
        <v>1918</v>
      </c>
      <c r="C2072" s="69">
        <v>3011652.1299999901</v>
      </c>
      <c r="D2072" s="78"/>
      <c r="E2072" s="69"/>
      <c r="F2072" s="71"/>
      <c r="G2072" s="69">
        <f t="shared" si="63"/>
        <v>3011652.1299999901</v>
      </c>
      <c r="I2072" s="67">
        <v>0</v>
      </c>
      <c r="J2072" s="68">
        <f t="shared" si="64"/>
        <v>-3011652.1299999901</v>
      </c>
      <c r="K2072" s="56"/>
      <c r="L2072" s="64" t="s">
        <v>455</v>
      </c>
    </row>
    <row r="2073" spans="1:12" s="72" customFormat="1" hidden="1" outlineLevel="2">
      <c r="A2073" s="81">
        <v>1203202016</v>
      </c>
      <c r="B2073" s="82" t="s">
        <v>1919</v>
      </c>
      <c r="C2073" s="69">
        <v>0</v>
      </c>
      <c r="D2073" s="78"/>
      <c r="E2073" s="69"/>
      <c r="F2073" s="71"/>
      <c r="G2073" s="69">
        <f t="shared" si="63"/>
        <v>0</v>
      </c>
      <c r="I2073" s="67">
        <v>0</v>
      </c>
      <c r="J2073" s="68">
        <f t="shared" si="64"/>
        <v>0</v>
      </c>
      <c r="K2073" s="56"/>
      <c r="L2073" s="64" t="s">
        <v>455</v>
      </c>
    </row>
    <row r="2074" spans="1:12" s="72" customFormat="1" hidden="1" outlineLevel="2">
      <c r="A2074" s="81">
        <v>1203202017</v>
      </c>
      <c r="B2074" s="82" t="s">
        <v>1920</v>
      </c>
      <c r="C2074" s="69">
        <v>-3011357.6499999901</v>
      </c>
      <c r="D2074" s="78"/>
      <c r="E2074" s="69"/>
      <c r="F2074" s="71"/>
      <c r="G2074" s="69">
        <f t="shared" si="63"/>
        <v>-3011357.6499999901</v>
      </c>
      <c r="I2074" s="67">
        <v>0</v>
      </c>
      <c r="J2074" s="68">
        <f t="shared" si="64"/>
        <v>3011357.6499999901</v>
      </c>
      <c r="K2074" s="56"/>
      <c r="L2074" s="64" t="s">
        <v>455</v>
      </c>
    </row>
    <row r="2075" spans="1:12" s="72" customFormat="1" hidden="1" outlineLevel="2">
      <c r="A2075" s="81">
        <v>1203202018</v>
      </c>
      <c r="B2075" s="82" t="s">
        <v>1921</v>
      </c>
      <c r="C2075" s="69">
        <v>0</v>
      </c>
      <c r="D2075" s="78"/>
      <c r="E2075" s="69"/>
      <c r="F2075" s="71"/>
      <c r="G2075" s="69">
        <f t="shared" si="63"/>
        <v>0</v>
      </c>
      <c r="I2075" s="67">
        <v>0</v>
      </c>
      <c r="J2075" s="68">
        <f t="shared" si="64"/>
        <v>0</v>
      </c>
      <c r="K2075" s="56"/>
      <c r="L2075" s="64" t="s">
        <v>455</v>
      </c>
    </row>
    <row r="2076" spans="1:12" s="72" customFormat="1" hidden="1" outlineLevel="2">
      <c r="A2076" s="81">
        <v>1203202019</v>
      </c>
      <c r="B2076" s="82" t="s">
        <v>1922</v>
      </c>
      <c r="C2076" s="69">
        <v>0</v>
      </c>
      <c r="D2076" s="78"/>
      <c r="E2076" s="69"/>
      <c r="F2076" s="71"/>
      <c r="G2076" s="69">
        <f t="shared" si="63"/>
        <v>0</v>
      </c>
      <c r="I2076" s="67">
        <v>0</v>
      </c>
      <c r="J2076" s="68">
        <f t="shared" si="64"/>
        <v>0</v>
      </c>
      <c r="K2076" s="56"/>
      <c r="L2076" s="64" t="s">
        <v>455</v>
      </c>
    </row>
    <row r="2077" spans="1:12" s="72" customFormat="1" hidden="1" outlineLevel="2">
      <c r="A2077" s="81">
        <v>1203202020</v>
      </c>
      <c r="B2077" s="82" t="s">
        <v>1915</v>
      </c>
      <c r="C2077" s="69">
        <v>0</v>
      </c>
      <c r="D2077" s="78"/>
      <c r="E2077" s="69"/>
      <c r="F2077" s="71"/>
      <c r="G2077" s="69">
        <f t="shared" si="63"/>
        <v>0</v>
      </c>
      <c r="I2077" s="67">
        <v>0</v>
      </c>
      <c r="J2077" s="68">
        <f t="shared" si="64"/>
        <v>0</v>
      </c>
      <c r="K2077" s="56"/>
      <c r="L2077" s="64" t="s">
        <v>455</v>
      </c>
    </row>
    <row r="2078" spans="1:12" s="72" customFormat="1" hidden="1" outlineLevel="2">
      <c r="A2078" s="81">
        <v>1203202021</v>
      </c>
      <c r="B2078" s="82" t="s">
        <v>1916</v>
      </c>
      <c r="C2078" s="69">
        <v>0</v>
      </c>
      <c r="D2078" s="78"/>
      <c r="E2078" s="69"/>
      <c r="F2078" s="71"/>
      <c r="G2078" s="69">
        <f t="shared" si="63"/>
        <v>0</v>
      </c>
      <c r="I2078" s="67">
        <v>0</v>
      </c>
      <c r="J2078" s="68">
        <f t="shared" si="64"/>
        <v>0</v>
      </c>
      <c r="K2078" s="56"/>
      <c r="L2078" s="64" t="s">
        <v>455</v>
      </c>
    </row>
    <row r="2079" spans="1:12" s="72" customFormat="1" hidden="1" outlineLevel="2">
      <c r="A2079" s="81">
        <v>1203202022</v>
      </c>
      <c r="B2079" s="82" t="s">
        <v>1917</v>
      </c>
      <c r="C2079" s="69">
        <v>0</v>
      </c>
      <c r="D2079" s="78"/>
      <c r="E2079" s="69"/>
      <c r="F2079" s="71"/>
      <c r="G2079" s="69">
        <f t="shared" si="63"/>
        <v>0</v>
      </c>
      <c r="I2079" s="67">
        <v>0</v>
      </c>
      <c r="J2079" s="68">
        <f t="shared" si="64"/>
        <v>0</v>
      </c>
      <c r="K2079" s="56"/>
      <c r="L2079" s="64" t="s">
        <v>455</v>
      </c>
    </row>
    <row r="2080" spans="1:12" s="72" customFormat="1" hidden="1" outlineLevel="2">
      <c r="A2080" s="81">
        <v>1203202023</v>
      </c>
      <c r="B2080" s="82" t="s">
        <v>1918</v>
      </c>
      <c r="C2080" s="69">
        <v>0</v>
      </c>
      <c r="D2080" s="78"/>
      <c r="E2080" s="69"/>
      <c r="F2080" s="71"/>
      <c r="G2080" s="69">
        <f t="shared" si="63"/>
        <v>0</v>
      </c>
      <c r="I2080" s="67">
        <v>0</v>
      </c>
      <c r="J2080" s="68">
        <f t="shared" si="64"/>
        <v>0</v>
      </c>
      <c r="K2080" s="56"/>
      <c r="L2080" s="64" t="s">
        <v>455</v>
      </c>
    </row>
    <row r="2081" spans="1:12" s="72" customFormat="1" hidden="1" outlineLevel="2">
      <c r="A2081" s="81">
        <v>1203202026</v>
      </c>
      <c r="B2081" s="82" t="s">
        <v>1919</v>
      </c>
      <c r="C2081" s="69">
        <v>0</v>
      </c>
      <c r="D2081" s="78"/>
      <c r="E2081" s="69"/>
      <c r="F2081" s="71"/>
      <c r="G2081" s="69">
        <f t="shared" si="63"/>
        <v>0</v>
      </c>
      <c r="I2081" s="67">
        <v>0</v>
      </c>
      <c r="J2081" s="68">
        <f t="shared" si="64"/>
        <v>0</v>
      </c>
      <c r="K2081" s="56"/>
      <c r="L2081" s="64" t="s">
        <v>455</v>
      </c>
    </row>
    <row r="2082" spans="1:12" s="72" customFormat="1" hidden="1" outlineLevel="2">
      <c r="A2082" s="81">
        <v>1203202027</v>
      </c>
      <c r="B2082" s="82" t="s">
        <v>1920</v>
      </c>
      <c r="C2082" s="69">
        <v>0</v>
      </c>
      <c r="D2082" s="78"/>
      <c r="E2082" s="69"/>
      <c r="F2082" s="71"/>
      <c r="G2082" s="69">
        <f t="shared" si="63"/>
        <v>0</v>
      </c>
      <c r="I2082" s="67">
        <v>0</v>
      </c>
      <c r="J2082" s="68">
        <f t="shared" si="64"/>
        <v>0</v>
      </c>
      <c r="K2082" s="56"/>
      <c r="L2082" s="64" t="s">
        <v>455</v>
      </c>
    </row>
    <row r="2083" spans="1:12" s="72" customFormat="1" hidden="1" outlineLevel="2">
      <c r="A2083" s="81">
        <v>1203202029</v>
      </c>
      <c r="B2083" s="82" t="s">
        <v>1922</v>
      </c>
      <c r="C2083" s="69">
        <v>0</v>
      </c>
      <c r="D2083" s="78"/>
      <c r="E2083" s="69"/>
      <c r="F2083" s="71"/>
      <c r="G2083" s="69">
        <f t="shared" si="63"/>
        <v>0</v>
      </c>
      <c r="I2083" s="67">
        <v>0</v>
      </c>
      <c r="J2083" s="68">
        <f t="shared" si="64"/>
        <v>0</v>
      </c>
      <c r="K2083" s="56"/>
      <c r="L2083" s="64" t="s">
        <v>455</v>
      </c>
    </row>
    <row r="2084" spans="1:12" s="72" customFormat="1" hidden="1" outlineLevel="2">
      <c r="A2084" s="81">
        <v>1203301010</v>
      </c>
      <c r="B2084" s="82" t="s">
        <v>1923</v>
      </c>
      <c r="C2084" s="69">
        <v>0</v>
      </c>
      <c r="D2084" s="78"/>
      <c r="E2084" s="69"/>
      <c r="F2084" s="71"/>
      <c r="G2084" s="69">
        <f t="shared" ref="G2084:G2147" si="65">C2084+E2084</f>
        <v>0</v>
      </c>
      <c r="I2084" s="67">
        <v>0</v>
      </c>
      <c r="J2084" s="68">
        <f t="shared" si="64"/>
        <v>0</v>
      </c>
      <c r="K2084" s="56"/>
      <c r="L2084" s="64" t="s">
        <v>455</v>
      </c>
    </row>
    <row r="2085" spans="1:12" s="72" customFormat="1" hidden="1" outlineLevel="2">
      <c r="A2085" s="81">
        <v>1203301011</v>
      </c>
      <c r="B2085" s="82" t="s">
        <v>1924</v>
      </c>
      <c r="C2085" s="69">
        <v>83406114.590000004</v>
      </c>
      <c r="D2085" s="78"/>
      <c r="E2085" s="69"/>
      <c r="F2085" s="71"/>
      <c r="G2085" s="69">
        <f t="shared" si="65"/>
        <v>83406114.590000004</v>
      </c>
      <c r="I2085" s="67">
        <v>0</v>
      </c>
      <c r="J2085" s="68">
        <f t="shared" si="64"/>
        <v>-83406114.590000004</v>
      </c>
      <c r="K2085" s="56"/>
      <c r="L2085" s="64" t="s">
        <v>455</v>
      </c>
    </row>
    <row r="2086" spans="1:12" s="72" customFormat="1" hidden="1" outlineLevel="2">
      <c r="A2086" s="81">
        <v>1203301012</v>
      </c>
      <c r="B2086" s="82" t="s">
        <v>1925</v>
      </c>
      <c r="C2086" s="69">
        <v>0</v>
      </c>
      <c r="D2086" s="78"/>
      <c r="E2086" s="69"/>
      <c r="F2086" s="71"/>
      <c r="G2086" s="69">
        <f t="shared" si="65"/>
        <v>0</v>
      </c>
      <c r="I2086" s="67">
        <v>0</v>
      </c>
      <c r="J2086" s="68">
        <f t="shared" si="64"/>
        <v>0</v>
      </c>
      <c r="K2086" s="56"/>
      <c r="L2086" s="64" t="s">
        <v>455</v>
      </c>
    </row>
    <row r="2087" spans="1:12" s="72" customFormat="1" hidden="1" outlineLevel="2">
      <c r="A2087" s="81">
        <v>1203301013</v>
      </c>
      <c r="B2087" s="82" t="s">
        <v>1926</v>
      </c>
      <c r="C2087" s="69">
        <v>44289777.4799999</v>
      </c>
      <c r="D2087" s="78"/>
      <c r="E2087" s="69"/>
      <c r="F2087" s="71"/>
      <c r="G2087" s="69">
        <f t="shared" si="65"/>
        <v>44289777.4799999</v>
      </c>
      <c r="I2087" s="67">
        <v>0</v>
      </c>
      <c r="J2087" s="68">
        <f t="shared" si="64"/>
        <v>-44289777.4799999</v>
      </c>
      <c r="K2087" s="56"/>
      <c r="L2087" s="64" t="s">
        <v>455</v>
      </c>
    </row>
    <row r="2088" spans="1:12" s="72" customFormat="1" hidden="1" outlineLevel="2">
      <c r="A2088" s="81">
        <v>1203301016</v>
      </c>
      <c r="B2088" s="82" t="s">
        <v>1927</v>
      </c>
      <c r="C2088" s="69">
        <v>0</v>
      </c>
      <c r="D2088" s="78"/>
      <c r="E2088" s="69"/>
      <c r="F2088" s="71"/>
      <c r="G2088" s="69">
        <f t="shared" si="65"/>
        <v>0</v>
      </c>
      <c r="I2088" s="67">
        <v>0</v>
      </c>
      <c r="J2088" s="68">
        <f t="shared" si="64"/>
        <v>0</v>
      </c>
      <c r="K2088" s="56"/>
      <c r="L2088" s="64" t="s">
        <v>455</v>
      </c>
    </row>
    <row r="2089" spans="1:12" s="72" customFormat="1" hidden="1" outlineLevel="2">
      <c r="A2089" s="81">
        <v>1203301017</v>
      </c>
      <c r="B2089" s="82" t="s">
        <v>1928</v>
      </c>
      <c r="C2089" s="69">
        <v>-127695892.06999899</v>
      </c>
      <c r="D2089" s="78"/>
      <c r="E2089" s="69"/>
      <c r="F2089" s="71"/>
      <c r="G2089" s="69">
        <f t="shared" si="65"/>
        <v>-127695892.06999899</v>
      </c>
      <c r="I2089" s="67">
        <v>0</v>
      </c>
      <c r="J2089" s="68">
        <f t="shared" si="64"/>
        <v>127695892.06999899</v>
      </c>
      <c r="K2089" s="56"/>
      <c r="L2089" s="64" t="s">
        <v>455</v>
      </c>
    </row>
    <row r="2090" spans="1:12" s="72" customFormat="1" hidden="1" outlineLevel="2">
      <c r="A2090" s="81">
        <v>1203301019</v>
      </c>
      <c r="B2090" s="82" t="s">
        <v>1929</v>
      </c>
      <c r="C2090" s="69">
        <v>0</v>
      </c>
      <c r="D2090" s="78"/>
      <c r="E2090" s="69"/>
      <c r="F2090" s="71"/>
      <c r="G2090" s="69">
        <f t="shared" si="65"/>
        <v>0</v>
      </c>
      <c r="I2090" s="67">
        <v>0</v>
      </c>
      <c r="J2090" s="68">
        <f t="shared" si="64"/>
        <v>0</v>
      </c>
      <c r="K2090" s="56"/>
      <c r="L2090" s="64" t="s">
        <v>455</v>
      </c>
    </row>
    <row r="2091" spans="1:12" s="72" customFormat="1" hidden="1" outlineLevel="2">
      <c r="A2091" s="81">
        <v>1203301020</v>
      </c>
      <c r="B2091" s="82" t="s">
        <v>1923</v>
      </c>
      <c r="C2091" s="69">
        <v>0</v>
      </c>
      <c r="D2091" s="78"/>
      <c r="E2091" s="69"/>
      <c r="F2091" s="71"/>
      <c r="G2091" s="69">
        <f t="shared" si="65"/>
        <v>0</v>
      </c>
      <c r="I2091" s="67">
        <v>0</v>
      </c>
      <c r="J2091" s="68">
        <f t="shared" si="64"/>
        <v>0</v>
      </c>
      <c r="K2091" s="56"/>
      <c r="L2091" s="64" t="s">
        <v>455</v>
      </c>
    </row>
    <row r="2092" spans="1:12" s="72" customFormat="1" hidden="1" outlineLevel="2">
      <c r="A2092" s="81">
        <v>1203301021</v>
      </c>
      <c r="B2092" s="82" t="s">
        <v>1924</v>
      </c>
      <c r="C2092" s="69">
        <v>0</v>
      </c>
      <c r="D2092" s="78"/>
      <c r="E2092" s="69"/>
      <c r="F2092" s="71"/>
      <c r="G2092" s="69">
        <f t="shared" si="65"/>
        <v>0</v>
      </c>
      <c r="I2092" s="67">
        <v>0</v>
      </c>
      <c r="J2092" s="68">
        <f t="shared" si="64"/>
        <v>0</v>
      </c>
      <c r="K2092" s="56"/>
      <c r="L2092" s="64" t="s">
        <v>455</v>
      </c>
    </row>
    <row r="2093" spans="1:12" s="72" customFormat="1" hidden="1" outlineLevel="2">
      <c r="A2093" s="81">
        <v>1203301022</v>
      </c>
      <c r="B2093" s="82" t="s">
        <v>1925</v>
      </c>
      <c r="C2093" s="69">
        <v>0</v>
      </c>
      <c r="D2093" s="78"/>
      <c r="E2093" s="69"/>
      <c r="F2093" s="71"/>
      <c r="G2093" s="69">
        <f t="shared" si="65"/>
        <v>0</v>
      </c>
      <c r="I2093" s="67">
        <v>0</v>
      </c>
      <c r="J2093" s="68">
        <f t="shared" si="64"/>
        <v>0</v>
      </c>
      <c r="K2093" s="56"/>
      <c r="L2093" s="64" t="s">
        <v>455</v>
      </c>
    </row>
    <row r="2094" spans="1:12" s="72" customFormat="1" hidden="1" outlineLevel="2">
      <c r="A2094" s="81">
        <v>1203301023</v>
      </c>
      <c r="B2094" s="82" t="s">
        <v>1926</v>
      </c>
      <c r="C2094" s="69">
        <v>0</v>
      </c>
      <c r="D2094" s="78"/>
      <c r="E2094" s="69"/>
      <c r="F2094" s="71"/>
      <c r="G2094" s="69">
        <f t="shared" si="65"/>
        <v>0</v>
      </c>
      <c r="I2094" s="67">
        <v>0</v>
      </c>
      <c r="J2094" s="68">
        <f t="shared" si="64"/>
        <v>0</v>
      </c>
      <c r="K2094" s="56"/>
      <c r="L2094" s="64" t="s">
        <v>455</v>
      </c>
    </row>
    <row r="2095" spans="1:12" s="72" customFormat="1" hidden="1" outlineLevel="2">
      <c r="A2095" s="81">
        <v>1203301026</v>
      </c>
      <c r="B2095" s="82" t="s">
        <v>1927</v>
      </c>
      <c r="C2095" s="69">
        <v>0</v>
      </c>
      <c r="D2095" s="78"/>
      <c r="E2095" s="69"/>
      <c r="F2095" s="71"/>
      <c r="G2095" s="69">
        <f t="shared" si="65"/>
        <v>0</v>
      </c>
      <c r="I2095" s="67">
        <v>0</v>
      </c>
      <c r="J2095" s="68">
        <f t="shared" si="64"/>
        <v>0</v>
      </c>
      <c r="K2095" s="56"/>
      <c r="L2095" s="64" t="s">
        <v>455</v>
      </c>
    </row>
    <row r="2096" spans="1:12" s="72" customFormat="1" hidden="1" outlineLevel="2">
      <c r="A2096" s="81">
        <v>1203301027</v>
      </c>
      <c r="B2096" s="82" t="s">
        <v>1928</v>
      </c>
      <c r="C2096" s="69">
        <v>0</v>
      </c>
      <c r="D2096" s="78"/>
      <c r="E2096" s="69"/>
      <c r="F2096" s="71"/>
      <c r="G2096" s="69">
        <f t="shared" si="65"/>
        <v>0</v>
      </c>
      <c r="I2096" s="67">
        <v>0</v>
      </c>
      <c r="J2096" s="68">
        <f t="shared" si="64"/>
        <v>0</v>
      </c>
      <c r="K2096" s="56"/>
      <c r="L2096" s="64" t="s">
        <v>455</v>
      </c>
    </row>
    <row r="2097" spans="1:12" s="72" customFormat="1" hidden="1" outlineLevel="2">
      <c r="A2097" s="81">
        <v>1203301029</v>
      </c>
      <c r="B2097" s="82" t="s">
        <v>1929</v>
      </c>
      <c r="C2097" s="69">
        <v>0</v>
      </c>
      <c r="D2097" s="78"/>
      <c r="E2097" s="69"/>
      <c r="F2097" s="71"/>
      <c r="G2097" s="69">
        <f t="shared" si="65"/>
        <v>0</v>
      </c>
      <c r="I2097" s="67">
        <v>0</v>
      </c>
      <c r="J2097" s="68">
        <f t="shared" si="64"/>
        <v>0</v>
      </c>
      <c r="K2097" s="56"/>
      <c r="L2097" s="64" t="s">
        <v>455</v>
      </c>
    </row>
    <row r="2098" spans="1:12" s="72" customFormat="1" hidden="1" outlineLevel="2">
      <c r="A2098" s="81">
        <v>1203301030</v>
      </c>
      <c r="B2098" s="82" t="s">
        <v>1923</v>
      </c>
      <c r="C2098" s="69">
        <v>0</v>
      </c>
      <c r="D2098" s="78"/>
      <c r="E2098" s="69"/>
      <c r="F2098" s="71"/>
      <c r="G2098" s="69">
        <f t="shared" si="65"/>
        <v>0</v>
      </c>
      <c r="I2098" s="67">
        <v>0</v>
      </c>
      <c r="J2098" s="68">
        <f t="shared" si="64"/>
        <v>0</v>
      </c>
      <c r="K2098" s="56"/>
      <c r="L2098" s="64" t="s">
        <v>455</v>
      </c>
    </row>
    <row r="2099" spans="1:12" s="72" customFormat="1" hidden="1" outlineLevel="2">
      <c r="A2099" s="81">
        <v>1203301031</v>
      </c>
      <c r="B2099" s="82" t="s">
        <v>1924</v>
      </c>
      <c r="C2099" s="69">
        <v>71626816.069999903</v>
      </c>
      <c r="D2099" s="78"/>
      <c r="E2099" s="69"/>
      <c r="F2099" s="71"/>
      <c r="G2099" s="69">
        <f t="shared" si="65"/>
        <v>71626816.069999903</v>
      </c>
      <c r="I2099" s="67">
        <v>0</v>
      </c>
      <c r="J2099" s="68">
        <f t="shared" si="64"/>
        <v>-71626816.069999903</v>
      </c>
      <c r="K2099" s="56"/>
      <c r="L2099" s="64" t="s">
        <v>455</v>
      </c>
    </row>
    <row r="2100" spans="1:12" s="72" customFormat="1" hidden="1" outlineLevel="2">
      <c r="A2100" s="81">
        <v>1203301032</v>
      </c>
      <c r="B2100" s="82" t="s">
        <v>1925</v>
      </c>
      <c r="C2100" s="69">
        <v>0</v>
      </c>
      <c r="D2100" s="78"/>
      <c r="E2100" s="69"/>
      <c r="F2100" s="71"/>
      <c r="G2100" s="69">
        <f t="shared" si="65"/>
        <v>0</v>
      </c>
      <c r="I2100" s="67">
        <v>0</v>
      </c>
      <c r="J2100" s="68">
        <f t="shared" si="64"/>
        <v>0</v>
      </c>
      <c r="K2100" s="56"/>
      <c r="L2100" s="64" t="s">
        <v>455</v>
      </c>
    </row>
    <row r="2101" spans="1:12" s="72" customFormat="1" hidden="1" outlineLevel="2">
      <c r="A2101" s="81">
        <v>1203301033</v>
      </c>
      <c r="B2101" s="82" t="s">
        <v>1926</v>
      </c>
      <c r="C2101" s="69">
        <v>713222948.39999902</v>
      </c>
      <c r="D2101" s="78"/>
      <c r="E2101" s="69"/>
      <c r="F2101" s="71"/>
      <c r="G2101" s="69">
        <f t="shared" si="65"/>
        <v>713222948.39999902</v>
      </c>
      <c r="I2101" s="67">
        <v>0</v>
      </c>
      <c r="J2101" s="68">
        <f t="shared" si="64"/>
        <v>-713222948.39999902</v>
      </c>
      <c r="K2101" s="56"/>
      <c r="L2101" s="64" t="s">
        <v>455</v>
      </c>
    </row>
    <row r="2102" spans="1:12" s="72" customFormat="1" hidden="1" outlineLevel="2">
      <c r="A2102" s="81">
        <v>1203301036</v>
      </c>
      <c r="B2102" s="82" t="s">
        <v>1927</v>
      </c>
      <c r="C2102" s="69">
        <v>0</v>
      </c>
      <c r="D2102" s="78"/>
      <c r="E2102" s="69"/>
      <c r="F2102" s="71"/>
      <c r="G2102" s="69">
        <f t="shared" si="65"/>
        <v>0</v>
      </c>
      <c r="I2102" s="67">
        <v>0</v>
      </c>
      <c r="J2102" s="68">
        <f t="shared" si="64"/>
        <v>0</v>
      </c>
      <c r="K2102" s="56"/>
      <c r="L2102" s="64" t="s">
        <v>455</v>
      </c>
    </row>
    <row r="2103" spans="1:12" s="72" customFormat="1" hidden="1" outlineLevel="2">
      <c r="A2103" s="81">
        <v>1203301037</v>
      </c>
      <c r="B2103" s="82" t="s">
        <v>1928</v>
      </c>
      <c r="C2103" s="69">
        <v>-784850966.87</v>
      </c>
      <c r="D2103" s="78"/>
      <c r="E2103" s="69"/>
      <c r="F2103" s="71"/>
      <c r="G2103" s="69">
        <f t="shared" si="65"/>
        <v>-784850966.87</v>
      </c>
      <c r="I2103" s="67">
        <v>0</v>
      </c>
      <c r="J2103" s="68">
        <f t="shared" si="64"/>
        <v>784850966.87</v>
      </c>
      <c r="K2103" s="56"/>
      <c r="L2103" s="64" t="s">
        <v>455</v>
      </c>
    </row>
    <row r="2104" spans="1:12" s="72" customFormat="1" hidden="1" outlineLevel="2">
      <c r="A2104" s="81">
        <v>1203301039</v>
      </c>
      <c r="B2104" s="82" t="s">
        <v>1929</v>
      </c>
      <c r="C2104" s="69">
        <v>0</v>
      </c>
      <c r="D2104" s="78"/>
      <c r="E2104" s="69"/>
      <c r="F2104" s="71"/>
      <c r="G2104" s="69">
        <f t="shared" si="65"/>
        <v>0</v>
      </c>
      <c r="I2104" s="67">
        <v>0</v>
      </c>
      <c r="J2104" s="68">
        <f t="shared" si="64"/>
        <v>0</v>
      </c>
      <c r="K2104" s="56"/>
      <c r="L2104" s="64" t="s">
        <v>455</v>
      </c>
    </row>
    <row r="2105" spans="1:12" s="72" customFormat="1" hidden="1" outlineLevel="2">
      <c r="A2105" s="81">
        <v>1203301040</v>
      </c>
      <c r="B2105" s="82" t="s">
        <v>1923</v>
      </c>
      <c r="C2105" s="69">
        <v>0</v>
      </c>
      <c r="D2105" s="78"/>
      <c r="E2105" s="69"/>
      <c r="F2105" s="71"/>
      <c r="G2105" s="69">
        <f t="shared" si="65"/>
        <v>0</v>
      </c>
      <c r="I2105" s="67">
        <v>0</v>
      </c>
      <c r="J2105" s="68">
        <f t="shared" si="64"/>
        <v>0</v>
      </c>
      <c r="K2105" s="56"/>
      <c r="L2105" s="64" t="s">
        <v>455</v>
      </c>
    </row>
    <row r="2106" spans="1:12" s="72" customFormat="1" hidden="1" outlineLevel="2">
      <c r="A2106" s="81">
        <v>1203301041</v>
      </c>
      <c r="B2106" s="82" t="s">
        <v>1924</v>
      </c>
      <c r="C2106" s="69">
        <v>0</v>
      </c>
      <c r="D2106" s="78"/>
      <c r="E2106" s="69"/>
      <c r="F2106" s="71"/>
      <c r="G2106" s="69">
        <f t="shared" si="65"/>
        <v>0</v>
      </c>
      <c r="I2106" s="67">
        <v>0</v>
      </c>
      <c r="J2106" s="68">
        <f t="shared" si="64"/>
        <v>0</v>
      </c>
      <c r="K2106" s="56"/>
      <c r="L2106" s="64" t="s">
        <v>455</v>
      </c>
    </row>
    <row r="2107" spans="1:12" s="72" customFormat="1" hidden="1" outlineLevel="2">
      <c r="A2107" s="81">
        <v>1203301042</v>
      </c>
      <c r="B2107" s="82" t="s">
        <v>1925</v>
      </c>
      <c r="C2107" s="69">
        <v>0</v>
      </c>
      <c r="D2107" s="78"/>
      <c r="E2107" s="69"/>
      <c r="F2107" s="71"/>
      <c r="G2107" s="69">
        <f t="shared" si="65"/>
        <v>0</v>
      </c>
      <c r="I2107" s="67">
        <v>0</v>
      </c>
      <c r="J2107" s="68">
        <f t="shared" si="64"/>
        <v>0</v>
      </c>
      <c r="K2107" s="56"/>
      <c r="L2107" s="64" t="s">
        <v>455</v>
      </c>
    </row>
    <row r="2108" spans="1:12" s="72" customFormat="1" hidden="1" outlineLevel="2">
      <c r="A2108" s="81">
        <v>1203301043</v>
      </c>
      <c r="B2108" s="82" t="s">
        <v>1926</v>
      </c>
      <c r="C2108" s="69">
        <v>0</v>
      </c>
      <c r="D2108" s="78"/>
      <c r="E2108" s="69"/>
      <c r="F2108" s="71"/>
      <c r="G2108" s="69">
        <f t="shared" si="65"/>
        <v>0</v>
      </c>
      <c r="I2108" s="67">
        <v>0</v>
      </c>
      <c r="J2108" s="68">
        <f t="shared" si="64"/>
        <v>0</v>
      </c>
      <c r="K2108" s="56"/>
      <c r="L2108" s="64" t="s">
        <v>455</v>
      </c>
    </row>
    <row r="2109" spans="1:12" s="72" customFormat="1" hidden="1" outlineLevel="2">
      <c r="A2109" s="81">
        <v>1203301046</v>
      </c>
      <c r="B2109" s="82" t="s">
        <v>1927</v>
      </c>
      <c r="C2109" s="69">
        <v>0</v>
      </c>
      <c r="D2109" s="78"/>
      <c r="E2109" s="69"/>
      <c r="F2109" s="71"/>
      <c r="G2109" s="69">
        <f t="shared" si="65"/>
        <v>0</v>
      </c>
      <c r="I2109" s="67">
        <v>0</v>
      </c>
      <c r="J2109" s="68">
        <f t="shared" si="64"/>
        <v>0</v>
      </c>
      <c r="K2109" s="56"/>
      <c r="L2109" s="64" t="s">
        <v>455</v>
      </c>
    </row>
    <row r="2110" spans="1:12" s="72" customFormat="1" hidden="1" outlineLevel="2">
      <c r="A2110" s="81">
        <v>1203301047</v>
      </c>
      <c r="B2110" s="82" t="s">
        <v>1928</v>
      </c>
      <c r="C2110" s="69">
        <v>0</v>
      </c>
      <c r="D2110" s="78"/>
      <c r="E2110" s="69"/>
      <c r="F2110" s="71"/>
      <c r="G2110" s="69">
        <f t="shared" si="65"/>
        <v>0</v>
      </c>
      <c r="I2110" s="67">
        <v>0</v>
      </c>
      <c r="J2110" s="68">
        <f t="shared" si="64"/>
        <v>0</v>
      </c>
      <c r="K2110" s="56"/>
      <c r="L2110" s="64" t="s">
        <v>455</v>
      </c>
    </row>
    <row r="2111" spans="1:12" s="72" customFormat="1" hidden="1" outlineLevel="2">
      <c r="A2111" s="81">
        <v>1203301049</v>
      </c>
      <c r="B2111" s="82" t="s">
        <v>1929</v>
      </c>
      <c r="C2111" s="69">
        <v>0</v>
      </c>
      <c r="D2111" s="78"/>
      <c r="E2111" s="69"/>
      <c r="F2111" s="71"/>
      <c r="G2111" s="69">
        <f t="shared" si="65"/>
        <v>0</v>
      </c>
      <c r="I2111" s="67">
        <v>0</v>
      </c>
      <c r="J2111" s="68">
        <f t="shared" si="64"/>
        <v>0</v>
      </c>
      <c r="K2111" s="56"/>
      <c r="L2111" s="64" t="s">
        <v>455</v>
      </c>
    </row>
    <row r="2112" spans="1:12" s="72" customFormat="1" hidden="1" outlineLevel="2">
      <c r="A2112" s="81">
        <v>1203301050</v>
      </c>
      <c r="B2112" s="82" t="s">
        <v>1930</v>
      </c>
      <c r="C2112" s="69">
        <v>0</v>
      </c>
      <c r="D2112" s="78"/>
      <c r="E2112" s="69"/>
      <c r="F2112" s="71"/>
      <c r="G2112" s="69">
        <f t="shared" si="65"/>
        <v>0</v>
      </c>
      <c r="I2112" s="67">
        <v>0</v>
      </c>
      <c r="J2112" s="68">
        <f t="shared" si="64"/>
        <v>0</v>
      </c>
      <c r="K2112" s="56"/>
      <c r="L2112" s="64" t="s">
        <v>455</v>
      </c>
    </row>
    <row r="2113" spans="1:12" s="72" customFormat="1" hidden="1" outlineLevel="2">
      <c r="A2113" s="81">
        <v>1203301051</v>
      </c>
      <c r="B2113" s="82" t="s">
        <v>1931</v>
      </c>
      <c r="C2113" s="69">
        <v>0</v>
      </c>
      <c r="D2113" s="78"/>
      <c r="E2113" s="69"/>
      <c r="F2113" s="71"/>
      <c r="G2113" s="69">
        <f t="shared" si="65"/>
        <v>0</v>
      </c>
      <c r="I2113" s="67">
        <v>0</v>
      </c>
      <c r="J2113" s="68">
        <f t="shared" si="64"/>
        <v>0</v>
      </c>
      <c r="K2113" s="56"/>
      <c r="L2113" s="64" t="s">
        <v>455</v>
      </c>
    </row>
    <row r="2114" spans="1:12" s="72" customFormat="1" hidden="1" outlineLevel="2">
      <c r="A2114" s="81">
        <v>1203301052</v>
      </c>
      <c r="B2114" s="82" t="s">
        <v>1932</v>
      </c>
      <c r="C2114" s="69">
        <v>0</v>
      </c>
      <c r="D2114" s="78"/>
      <c r="E2114" s="69"/>
      <c r="F2114" s="71"/>
      <c r="G2114" s="69">
        <f t="shared" si="65"/>
        <v>0</v>
      </c>
      <c r="I2114" s="67">
        <v>0</v>
      </c>
      <c r="J2114" s="68">
        <f t="shared" si="64"/>
        <v>0</v>
      </c>
      <c r="K2114" s="56"/>
      <c r="L2114" s="64" t="s">
        <v>455</v>
      </c>
    </row>
    <row r="2115" spans="1:12" s="72" customFormat="1" hidden="1" outlineLevel="2">
      <c r="A2115" s="81">
        <v>1203301053</v>
      </c>
      <c r="B2115" s="82" t="s">
        <v>1933</v>
      </c>
      <c r="C2115" s="69">
        <v>0</v>
      </c>
      <c r="D2115" s="78"/>
      <c r="E2115" s="69"/>
      <c r="F2115" s="71"/>
      <c r="G2115" s="69">
        <f t="shared" si="65"/>
        <v>0</v>
      </c>
      <c r="I2115" s="67">
        <v>0</v>
      </c>
      <c r="J2115" s="68">
        <f t="shared" si="64"/>
        <v>0</v>
      </c>
      <c r="K2115" s="56"/>
      <c r="L2115" s="64" t="s">
        <v>455</v>
      </c>
    </row>
    <row r="2116" spans="1:12" s="72" customFormat="1" hidden="1" outlineLevel="2">
      <c r="A2116" s="81">
        <v>1203301056</v>
      </c>
      <c r="B2116" s="82" t="s">
        <v>1934</v>
      </c>
      <c r="C2116" s="69">
        <v>0</v>
      </c>
      <c r="D2116" s="78"/>
      <c r="E2116" s="69"/>
      <c r="F2116" s="71"/>
      <c r="G2116" s="69">
        <f t="shared" si="65"/>
        <v>0</v>
      </c>
      <c r="I2116" s="67">
        <v>0</v>
      </c>
      <c r="J2116" s="68">
        <f t="shared" si="64"/>
        <v>0</v>
      </c>
      <c r="K2116" s="56"/>
      <c r="L2116" s="64" t="s">
        <v>455</v>
      </c>
    </row>
    <row r="2117" spans="1:12" s="72" customFormat="1" hidden="1" outlineLevel="2">
      <c r="A2117" s="81">
        <v>1203301057</v>
      </c>
      <c r="B2117" s="82" t="s">
        <v>1928</v>
      </c>
      <c r="C2117" s="69">
        <v>0</v>
      </c>
      <c r="D2117" s="78"/>
      <c r="E2117" s="69"/>
      <c r="F2117" s="71"/>
      <c r="G2117" s="69">
        <f t="shared" si="65"/>
        <v>0</v>
      </c>
      <c r="I2117" s="67">
        <v>0</v>
      </c>
      <c r="J2117" s="68">
        <f t="shared" si="64"/>
        <v>0</v>
      </c>
      <c r="K2117" s="56"/>
      <c r="L2117" s="64" t="s">
        <v>455</v>
      </c>
    </row>
    <row r="2118" spans="1:12" s="72" customFormat="1" hidden="1" outlineLevel="2">
      <c r="A2118" s="81">
        <v>1203301059</v>
      </c>
      <c r="B2118" s="82" t="s">
        <v>1929</v>
      </c>
      <c r="C2118" s="69">
        <v>0</v>
      </c>
      <c r="D2118" s="78"/>
      <c r="E2118" s="69"/>
      <c r="F2118" s="71"/>
      <c r="G2118" s="69">
        <f t="shared" si="65"/>
        <v>0</v>
      </c>
      <c r="I2118" s="67">
        <v>0</v>
      </c>
      <c r="J2118" s="68">
        <f t="shared" si="64"/>
        <v>0</v>
      </c>
      <c r="K2118" s="56"/>
      <c r="L2118" s="64" t="s">
        <v>455</v>
      </c>
    </row>
    <row r="2119" spans="1:12" s="72" customFormat="1" hidden="1" outlineLevel="2">
      <c r="A2119" s="81">
        <v>1203301060</v>
      </c>
      <c r="B2119" s="82" t="s">
        <v>1930</v>
      </c>
      <c r="C2119" s="69">
        <v>0</v>
      </c>
      <c r="D2119" s="78"/>
      <c r="E2119" s="69"/>
      <c r="F2119" s="71"/>
      <c r="G2119" s="69">
        <f t="shared" si="65"/>
        <v>0</v>
      </c>
      <c r="I2119" s="67">
        <v>0</v>
      </c>
      <c r="J2119" s="68">
        <f t="shared" si="64"/>
        <v>0</v>
      </c>
      <c r="K2119" s="56"/>
      <c r="L2119" s="64" t="s">
        <v>455</v>
      </c>
    </row>
    <row r="2120" spans="1:12" s="72" customFormat="1" hidden="1" outlineLevel="2">
      <c r="A2120" s="81">
        <v>1203301061</v>
      </c>
      <c r="B2120" s="82" t="s">
        <v>1931</v>
      </c>
      <c r="C2120" s="69">
        <v>0</v>
      </c>
      <c r="D2120" s="78"/>
      <c r="E2120" s="69"/>
      <c r="F2120" s="71"/>
      <c r="G2120" s="69">
        <f t="shared" si="65"/>
        <v>0</v>
      </c>
      <c r="I2120" s="67">
        <v>0</v>
      </c>
      <c r="J2120" s="68">
        <f t="shared" si="64"/>
        <v>0</v>
      </c>
      <c r="K2120" s="56"/>
      <c r="L2120" s="64" t="s">
        <v>455</v>
      </c>
    </row>
    <row r="2121" spans="1:12" s="72" customFormat="1" hidden="1" outlineLevel="2">
      <c r="A2121" s="81">
        <v>1203301062</v>
      </c>
      <c r="B2121" s="82" t="s">
        <v>1932</v>
      </c>
      <c r="C2121" s="69">
        <v>0</v>
      </c>
      <c r="D2121" s="78"/>
      <c r="E2121" s="69"/>
      <c r="F2121" s="71"/>
      <c r="G2121" s="69">
        <f t="shared" si="65"/>
        <v>0</v>
      </c>
      <c r="I2121" s="67">
        <v>0</v>
      </c>
      <c r="J2121" s="68">
        <f t="shared" si="64"/>
        <v>0</v>
      </c>
      <c r="K2121" s="56"/>
      <c r="L2121" s="64" t="s">
        <v>455</v>
      </c>
    </row>
    <row r="2122" spans="1:12" s="72" customFormat="1" hidden="1" outlineLevel="2">
      <c r="A2122" s="81">
        <v>1203301063</v>
      </c>
      <c r="B2122" s="82" t="s">
        <v>1933</v>
      </c>
      <c r="C2122" s="69">
        <v>0</v>
      </c>
      <c r="D2122" s="78"/>
      <c r="E2122" s="69"/>
      <c r="F2122" s="71"/>
      <c r="G2122" s="69">
        <f t="shared" si="65"/>
        <v>0</v>
      </c>
      <c r="I2122" s="67">
        <v>0</v>
      </c>
      <c r="J2122" s="68">
        <f t="shared" si="64"/>
        <v>0</v>
      </c>
      <c r="K2122" s="56"/>
      <c r="L2122" s="64" t="s">
        <v>455</v>
      </c>
    </row>
    <row r="2123" spans="1:12" s="72" customFormat="1" hidden="1" outlineLevel="2">
      <c r="A2123" s="81">
        <v>1203301066</v>
      </c>
      <c r="B2123" s="82" t="s">
        <v>1934</v>
      </c>
      <c r="C2123" s="69">
        <v>0</v>
      </c>
      <c r="D2123" s="78"/>
      <c r="E2123" s="69"/>
      <c r="F2123" s="71"/>
      <c r="G2123" s="69">
        <f t="shared" si="65"/>
        <v>0</v>
      </c>
      <c r="I2123" s="67">
        <v>0</v>
      </c>
      <c r="J2123" s="68">
        <f t="shared" si="64"/>
        <v>0</v>
      </c>
      <c r="K2123" s="56"/>
      <c r="L2123" s="64" t="s">
        <v>455</v>
      </c>
    </row>
    <row r="2124" spans="1:12" s="72" customFormat="1" hidden="1" outlineLevel="2">
      <c r="A2124" s="81">
        <v>1203301067</v>
      </c>
      <c r="B2124" s="82" t="s">
        <v>1928</v>
      </c>
      <c r="C2124" s="69">
        <v>0</v>
      </c>
      <c r="D2124" s="78"/>
      <c r="E2124" s="69"/>
      <c r="F2124" s="71"/>
      <c r="G2124" s="69">
        <f t="shared" si="65"/>
        <v>0</v>
      </c>
      <c r="I2124" s="67">
        <v>0</v>
      </c>
      <c r="J2124" s="68">
        <f t="shared" si="64"/>
        <v>0</v>
      </c>
      <c r="K2124" s="56"/>
      <c r="L2124" s="64" t="s">
        <v>455</v>
      </c>
    </row>
    <row r="2125" spans="1:12" s="72" customFormat="1" hidden="1" outlineLevel="2">
      <c r="A2125" s="81">
        <v>1203301069</v>
      </c>
      <c r="B2125" s="82" t="s">
        <v>1929</v>
      </c>
      <c r="C2125" s="69">
        <v>0</v>
      </c>
      <c r="D2125" s="78"/>
      <c r="E2125" s="69"/>
      <c r="F2125" s="71"/>
      <c r="G2125" s="69">
        <f t="shared" si="65"/>
        <v>0</v>
      </c>
      <c r="I2125" s="67">
        <v>0</v>
      </c>
      <c r="J2125" s="68">
        <f t="shared" si="64"/>
        <v>0</v>
      </c>
      <c r="K2125" s="56"/>
      <c r="L2125" s="64" t="s">
        <v>455</v>
      </c>
    </row>
    <row r="2126" spans="1:12" s="72" customFormat="1" hidden="1" outlineLevel="2">
      <c r="A2126" s="81">
        <v>1203301073</v>
      </c>
      <c r="B2126" s="82" t="s">
        <v>1935</v>
      </c>
      <c r="C2126" s="69">
        <v>0</v>
      </c>
      <c r="D2126" s="78"/>
      <c r="E2126" s="69"/>
      <c r="F2126" s="71"/>
      <c r="G2126" s="69">
        <f>C2126+E2126</f>
        <v>0</v>
      </c>
      <c r="I2126" s="67">
        <v>0</v>
      </c>
      <c r="J2126" s="68">
        <f t="shared" si="64"/>
        <v>0</v>
      </c>
      <c r="K2126" s="56"/>
      <c r="L2126" s="64">
        <v>0</v>
      </c>
    </row>
    <row r="2127" spans="1:12" s="72" customFormat="1" hidden="1" outlineLevel="2">
      <c r="A2127" s="81">
        <v>1203302010</v>
      </c>
      <c r="B2127" s="82" t="s">
        <v>1936</v>
      </c>
      <c r="C2127" s="69">
        <v>0</v>
      </c>
      <c r="D2127" s="78"/>
      <c r="E2127" s="69"/>
      <c r="F2127" s="71"/>
      <c r="G2127" s="69">
        <f t="shared" si="65"/>
        <v>0</v>
      </c>
      <c r="I2127" s="67">
        <v>0</v>
      </c>
      <c r="J2127" s="68">
        <f t="shared" si="64"/>
        <v>0</v>
      </c>
      <c r="K2127" s="56"/>
      <c r="L2127" s="64" t="s">
        <v>455</v>
      </c>
    </row>
    <row r="2128" spans="1:12" s="72" customFormat="1" hidden="1" outlineLevel="2">
      <c r="A2128" s="81">
        <v>1203302011</v>
      </c>
      <c r="B2128" s="82" t="s">
        <v>1937</v>
      </c>
      <c r="C2128" s="69">
        <v>0</v>
      </c>
      <c r="D2128" s="78"/>
      <c r="E2128" s="69"/>
      <c r="F2128" s="71"/>
      <c r="G2128" s="69">
        <f t="shared" si="65"/>
        <v>0</v>
      </c>
      <c r="I2128" s="67">
        <v>0</v>
      </c>
      <c r="J2128" s="68">
        <f t="shared" si="64"/>
        <v>0</v>
      </c>
      <c r="K2128" s="56"/>
      <c r="L2128" s="64" t="s">
        <v>455</v>
      </c>
    </row>
    <row r="2129" spans="1:12" s="72" customFormat="1" hidden="1" outlineLevel="2">
      <c r="A2129" s="81">
        <v>1203302012</v>
      </c>
      <c r="B2129" s="82" t="s">
        <v>1938</v>
      </c>
      <c r="C2129" s="69">
        <v>0</v>
      </c>
      <c r="D2129" s="78"/>
      <c r="E2129" s="69"/>
      <c r="F2129" s="71"/>
      <c r="G2129" s="69">
        <f t="shared" si="65"/>
        <v>0</v>
      </c>
      <c r="I2129" s="67">
        <v>0</v>
      </c>
      <c r="J2129" s="68">
        <f t="shared" si="64"/>
        <v>0</v>
      </c>
      <c r="K2129" s="56"/>
      <c r="L2129" s="64" t="s">
        <v>455</v>
      </c>
    </row>
    <row r="2130" spans="1:12" s="72" customFormat="1" hidden="1" outlineLevel="2">
      <c r="A2130" s="81">
        <v>1203302013</v>
      </c>
      <c r="B2130" s="82" t="s">
        <v>1939</v>
      </c>
      <c r="C2130" s="69">
        <v>0</v>
      </c>
      <c r="D2130" s="78"/>
      <c r="E2130" s="69"/>
      <c r="F2130" s="71"/>
      <c r="G2130" s="69">
        <f t="shared" si="65"/>
        <v>0</v>
      </c>
      <c r="I2130" s="67">
        <v>0</v>
      </c>
      <c r="J2130" s="68">
        <f t="shared" si="64"/>
        <v>0</v>
      </c>
      <c r="K2130" s="56"/>
      <c r="L2130" s="64" t="s">
        <v>455</v>
      </c>
    </row>
    <row r="2131" spans="1:12" s="72" customFormat="1" hidden="1" outlineLevel="2">
      <c r="A2131" s="81">
        <v>1203302016</v>
      </c>
      <c r="B2131" s="82" t="s">
        <v>1940</v>
      </c>
      <c r="C2131" s="69">
        <v>0</v>
      </c>
      <c r="D2131" s="78"/>
      <c r="E2131" s="69"/>
      <c r="F2131" s="71"/>
      <c r="G2131" s="69">
        <f t="shared" si="65"/>
        <v>0</v>
      </c>
      <c r="I2131" s="67">
        <v>0</v>
      </c>
      <c r="J2131" s="68">
        <f t="shared" si="64"/>
        <v>0</v>
      </c>
      <c r="K2131" s="56"/>
      <c r="L2131" s="64" t="s">
        <v>455</v>
      </c>
    </row>
    <row r="2132" spans="1:12" s="72" customFormat="1" hidden="1" outlineLevel="2">
      <c r="A2132" s="81">
        <v>1203302017</v>
      </c>
      <c r="B2132" s="82" t="s">
        <v>1941</v>
      </c>
      <c r="C2132" s="69">
        <v>0</v>
      </c>
      <c r="D2132" s="78"/>
      <c r="E2132" s="69"/>
      <c r="F2132" s="71"/>
      <c r="G2132" s="69">
        <f t="shared" si="65"/>
        <v>0</v>
      </c>
      <c r="I2132" s="67">
        <v>0</v>
      </c>
      <c r="J2132" s="68">
        <f t="shared" si="64"/>
        <v>0</v>
      </c>
      <c r="K2132" s="56"/>
      <c r="L2132" s="64" t="s">
        <v>455</v>
      </c>
    </row>
    <row r="2133" spans="1:12" s="72" customFormat="1" hidden="1" outlineLevel="2">
      <c r="A2133" s="81">
        <v>1203302018</v>
      </c>
      <c r="B2133" s="82" t="s">
        <v>1942</v>
      </c>
      <c r="C2133" s="69">
        <v>0</v>
      </c>
      <c r="D2133" s="78"/>
      <c r="E2133" s="69"/>
      <c r="F2133" s="71"/>
      <c r="G2133" s="69">
        <f t="shared" si="65"/>
        <v>0</v>
      </c>
      <c r="I2133" s="67">
        <v>0</v>
      </c>
      <c r="J2133" s="68">
        <f t="shared" si="64"/>
        <v>0</v>
      </c>
      <c r="K2133" s="56"/>
      <c r="L2133" s="64" t="s">
        <v>455</v>
      </c>
    </row>
    <row r="2134" spans="1:12" s="72" customFormat="1" hidden="1" outlineLevel="2">
      <c r="A2134" s="81">
        <v>1203302019</v>
      </c>
      <c r="B2134" s="82" t="s">
        <v>1943</v>
      </c>
      <c r="C2134" s="69">
        <v>0</v>
      </c>
      <c r="D2134" s="78"/>
      <c r="E2134" s="69"/>
      <c r="F2134" s="71"/>
      <c r="G2134" s="69">
        <f t="shared" si="65"/>
        <v>0</v>
      </c>
      <c r="I2134" s="67">
        <v>0</v>
      </c>
      <c r="J2134" s="68">
        <f t="shared" si="64"/>
        <v>0</v>
      </c>
      <c r="K2134" s="56"/>
      <c r="L2134" s="64" t="s">
        <v>455</v>
      </c>
    </row>
    <row r="2135" spans="1:12" s="72" customFormat="1" hidden="1" outlineLevel="2">
      <c r="A2135" s="81">
        <v>1203302020</v>
      </c>
      <c r="B2135" s="82" t="s">
        <v>1936</v>
      </c>
      <c r="C2135" s="69">
        <v>0</v>
      </c>
      <c r="D2135" s="78"/>
      <c r="E2135" s="69"/>
      <c r="F2135" s="71"/>
      <c r="G2135" s="69">
        <f t="shared" si="65"/>
        <v>0</v>
      </c>
      <c r="I2135" s="67">
        <v>0</v>
      </c>
      <c r="J2135" s="68">
        <f t="shared" ref="J2135:J2198" si="66">I2135-G2135</f>
        <v>0</v>
      </c>
      <c r="K2135" s="56"/>
      <c r="L2135" s="64" t="s">
        <v>455</v>
      </c>
    </row>
    <row r="2136" spans="1:12" s="72" customFormat="1" hidden="1" outlineLevel="2">
      <c r="A2136" s="81">
        <v>1203302021</v>
      </c>
      <c r="B2136" s="82" t="s">
        <v>1937</v>
      </c>
      <c r="C2136" s="69">
        <v>0</v>
      </c>
      <c r="D2136" s="78"/>
      <c r="E2136" s="69"/>
      <c r="F2136" s="71"/>
      <c r="G2136" s="69">
        <f t="shared" si="65"/>
        <v>0</v>
      </c>
      <c r="I2136" s="67">
        <v>0</v>
      </c>
      <c r="J2136" s="68">
        <f t="shared" si="66"/>
        <v>0</v>
      </c>
      <c r="K2136" s="56"/>
      <c r="L2136" s="64" t="s">
        <v>455</v>
      </c>
    </row>
    <row r="2137" spans="1:12" s="72" customFormat="1" hidden="1" outlineLevel="2">
      <c r="A2137" s="81">
        <v>1203302022</v>
      </c>
      <c r="B2137" s="82" t="s">
        <v>1938</v>
      </c>
      <c r="C2137" s="69">
        <v>0</v>
      </c>
      <c r="D2137" s="78"/>
      <c r="E2137" s="69"/>
      <c r="F2137" s="71"/>
      <c r="G2137" s="69">
        <f t="shared" si="65"/>
        <v>0</v>
      </c>
      <c r="I2137" s="67">
        <v>0</v>
      </c>
      <c r="J2137" s="68">
        <f t="shared" si="66"/>
        <v>0</v>
      </c>
      <c r="K2137" s="56"/>
      <c r="L2137" s="64" t="s">
        <v>455</v>
      </c>
    </row>
    <row r="2138" spans="1:12" s="72" customFormat="1" hidden="1" outlineLevel="2">
      <c r="A2138" s="81">
        <v>1203302023</v>
      </c>
      <c r="B2138" s="82" t="s">
        <v>1939</v>
      </c>
      <c r="C2138" s="69">
        <v>0</v>
      </c>
      <c r="D2138" s="78"/>
      <c r="E2138" s="69"/>
      <c r="F2138" s="71"/>
      <c r="G2138" s="69">
        <f t="shared" si="65"/>
        <v>0</v>
      </c>
      <c r="I2138" s="67">
        <v>0</v>
      </c>
      <c r="J2138" s="68">
        <f t="shared" si="66"/>
        <v>0</v>
      </c>
      <c r="K2138" s="56"/>
      <c r="L2138" s="64" t="s">
        <v>455</v>
      </c>
    </row>
    <row r="2139" spans="1:12" s="72" customFormat="1" hidden="1" outlineLevel="2">
      <c r="A2139" s="81">
        <v>1203302026</v>
      </c>
      <c r="B2139" s="82" t="s">
        <v>1940</v>
      </c>
      <c r="C2139" s="69">
        <v>0</v>
      </c>
      <c r="D2139" s="78"/>
      <c r="E2139" s="69"/>
      <c r="F2139" s="71"/>
      <c r="G2139" s="69">
        <f t="shared" si="65"/>
        <v>0</v>
      </c>
      <c r="I2139" s="67">
        <v>0</v>
      </c>
      <c r="J2139" s="68">
        <f t="shared" si="66"/>
        <v>0</v>
      </c>
      <c r="K2139" s="56"/>
      <c r="L2139" s="64" t="s">
        <v>455</v>
      </c>
    </row>
    <row r="2140" spans="1:12" s="72" customFormat="1" hidden="1" outlineLevel="2">
      <c r="A2140" s="81">
        <v>1203302027</v>
      </c>
      <c r="B2140" s="82" t="s">
        <v>1941</v>
      </c>
      <c r="C2140" s="69">
        <v>0</v>
      </c>
      <c r="D2140" s="78"/>
      <c r="E2140" s="69"/>
      <c r="F2140" s="71"/>
      <c r="G2140" s="69">
        <f t="shared" si="65"/>
        <v>0</v>
      </c>
      <c r="I2140" s="67">
        <v>0</v>
      </c>
      <c r="J2140" s="68">
        <f t="shared" si="66"/>
        <v>0</v>
      </c>
      <c r="K2140" s="56"/>
      <c r="L2140" s="64" t="s">
        <v>455</v>
      </c>
    </row>
    <row r="2141" spans="1:12" s="72" customFormat="1" hidden="1" outlineLevel="2">
      <c r="A2141" s="81">
        <v>1203302028</v>
      </c>
      <c r="B2141" s="82" t="s">
        <v>1942</v>
      </c>
      <c r="C2141" s="69">
        <v>0</v>
      </c>
      <c r="D2141" s="78"/>
      <c r="E2141" s="69"/>
      <c r="F2141" s="71"/>
      <c r="G2141" s="69">
        <f t="shared" si="65"/>
        <v>0</v>
      </c>
      <c r="I2141" s="67">
        <v>0</v>
      </c>
      <c r="J2141" s="68">
        <f t="shared" si="66"/>
        <v>0</v>
      </c>
      <c r="K2141" s="56"/>
      <c r="L2141" s="64" t="s">
        <v>455</v>
      </c>
    </row>
    <row r="2142" spans="1:12" s="72" customFormat="1" hidden="1" outlineLevel="2">
      <c r="A2142" s="81">
        <v>1203302029</v>
      </c>
      <c r="B2142" s="82" t="s">
        <v>1943</v>
      </c>
      <c r="C2142" s="69">
        <v>0</v>
      </c>
      <c r="D2142" s="78"/>
      <c r="E2142" s="69"/>
      <c r="F2142" s="71"/>
      <c r="G2142" s="69">
        <f t="shared" si="65"/>
        <v>0</v>
      </c>
      <c r="I2142" s="67">
        <v>0</v>
      </c>
      <c r="J2142" s="68">
        <f t="shared" si="66"/>
        <v>0</v>
      </c>
      <c r="K2142" s="56"/>
      <c r="L2142" s="64" t="s">
        <v>455</v>
      </c>
    </row>
    <row r="2143" spans="1:12" s="72" customFormat="1" hidden="1" outlineLevel="2">
      <c r="A2143" s="81">
        <v>1203302030</v>
      </c>
      <c r="B2143" s="82" t="s">
        <v>1936</v>
      </c>
      <c r="C2143" s="69">
        <v>0</v>
      </c>
      <c r="D2143" s="78"/>
      <c r="E2143" s="69"/>
      <c r="F2143" s="71"/>
      <c r="G2143" s="69">
        <f t="shared" si="65"/>
        <v>0</v>
      </c>
      <c r="I2143" s="67">
        <v>0</v>
      </c>
      <c r="J2143" s="68">
        <f t="shared" si="66"/>
        <v>0</v>
      </c>
      <c r="K2143" s="56"/>
      <c r="L2143" s="64" t="s">
        <v>455</v>
      </c>
    </row>
    <row r="2144" spans="1:12" s="72" customFormat="1" hidden="1" outlineLevel="2">
      <c r="A2144" s="81">
        <v>1203302031</v>
      </c>
      <c r="B2144" s="82" t="s">
        <v>1937</v>
      </c>
      <c r="C2144" s="69">
        <v>0</v>
      </c>
      <c r="D2144" s="78"/>
      <c r="E2144" s="69"/>
      <c r="F2144" s="71"/>
      <c r="G2144" s="69">
        <f t="shared" si="65"/>
        <v>0</v>
      </c>
      <c r="I2144" s="67">
        <v>0</v>
      </c>
      <c r="J2144" s="68">
        <f t="shared" si="66"/>
        <v>0</v>
      </c>
      <c r="K2144" s="56"/>
      <c r="L2144" s="64" t="s">
        <v>455</v>
      </c>
    </row>
    <row r="2145" spans="1:12" s="72" customFormat="1" hidden="1" outlineLevel="2">
      <c r="A2145" s="81">
        <v>1203302032</v>
      </c>
      <c r="B2145" s="82" t="s">
        <v>1938</v>
      </c>
      <c r="C2145" s="69">
        <v>0</v>
      </c>
      <c r="D2145" s="78"/>
      <c r="E2145" s="69"/>
      <c r="F2145" s="71"/>
      <c r="G2145" s="69">
        <f t="shared" si="65"/>
        <v>0</v>
      </c>
      <c r="I2145" s="67">
        <v>0</v>
      </c>
      <c r="J2145" s="68">
        <f t="shared" si="66"/>
        <v>0</v>
      </c>
      <c r="K2145" s="56"/>
      <c r="L2145" s="64" t="s">
        <v>455</v>
      </c>
    </row>
    <row r="2146" spans="1:12" s="72" customFormat="1" hidden="1" outlineLevel="2">
      <c r="A2146" s="81">
        <v>1203302033</v>
      </c>
      <c r="B2146" s="82" t="s">
        <v>1939</v>
      </c>
      <c r="C2146" s="69">
        <v>0</v>
      </c>
      <c r="D2146" s="78"/>
      <c r="E2146" s="69"/>
      <c r="F2146" s="71"/>
      <c r="G2146" s="69">
        <f t="shared" si="65"/>
        <v>0</v>
      </c>
      <c r="I2146" s="67">
        <v>0</v>
      </c>
      <c r="J2146" s="68">
        <f t="shared" si="66"/>
        <v>0</v>
      </c>
      <c r="K2146" s="56"/>
      <c r="L2146" s="64" t="s">
        <v>455</v>
      </c>
    </row>
    <row r="2147" spans="1:12" s="72" customFormat="1" hidden="1" outlineLevel="2">
      <c r="A2147" s="81">
        <v>1203302036</v>
      </c>
      <c r="B2147" s="82" t="s">
        <v>1940</v>
      </c>
      <c r="C2147" s="69">
        <v>0</v>
      </c>
      <c r="D2147" s="78"/>
      <c r="E2147" s="69"/>
      <c r="F2147" s="71"/>
      <c r="G2147" s="69">
        <f t="shared" si="65"/>
        <v>0</v>
      </c>
      <c r="I2147" s="67">
        <v>0</v>
      </c>
      <c r="J2147" s="68">
        <f t="shared" si="66"/>
        <v>0</v>
      </c>
      <c r="K2147" s="56"/>
      <c r="L2147" s="64" t="s">
        <v>455</v>
      </c>
    </row>
    <row r="2148" spans="1:12" s="72" customFormat="1" hidden="1" outlineLevel="2">
      <c r="A2148" s="81">
        <v>1203302037</v>
      </c>
      <c r="B2148" s="82" t="s">
        <v>1941</v>
      </c>
      <c r="C2148" s="69">
        <v>0</v>
      </c>
      <c r="D2148" s="78"/>
      <c r="E2148" s="69"/>
      <c r="F2148" s="71"/>
      <c r="G2148" s="69">
        <f t="shared" ref="G2148:G2212" si="67">C2148+E2148</f>
        <v>0</v>
      </c>
      <c r="I2148" s="67">
        <v>0</v>
      </c>
      <c r="J2148" s="68">
        <f t="shared" si="66"/>
        <v>0</v>
      </c>
      <c r="K2148" s="56"/>
      <c r="L2148" s="64" t="s">
        <v>455</v>
      </c>
    </row>
    <row r="2149" spans="1:12" s="72" customFormat="1" hidden="1" outlineLevel="2">
      <c r="A2149" s="81">
        <v>1203302038</v>
      </c>
      <c r="B2149" s="82" t="s">
        <v>1942</v>
      </c>
      <c r="C2149" s="69">
        <v>0</v>
      </c>
      <c r="D2149" s="78"/>
      <c r="E2149" s="69"/>
      <c r="F2149" s="71"/>
      <c r="G2149" s="69">
        <f t="shared" si="67"/>
        <v>0</v>
      </c>
      <c r="I2149" s="67">
        <v>0</v>
      </c>
      <c r="J2149" s="68">
        <f t="shared" si="66"/>
        <v>0</v>
      </c>
      <c r="K2149" s="56"/>
      <c r="L2149" s="64" t="s">
        <v>455</v>
      </c>
    </row>
    <row r="2150" spans="1:12" s="72" customFormat="1" hidden="1" outlineLevel="2">
      <c r="A2150" s="81">
        <v>1203302039</v>
      </c>
      <c r="B2150" s="82" t="s">
        <v>1943</v>
      </c>
      <c r="C2150" s="69">
        <v>0</v>
      </c>
      <c r="D2150" s="78"/>
      <c r="E2150" s="69"/>
      <c r="F2150" s="71"/>
      <c r="G2150" s="69">
        <f t="shared" si="67"/>
        <v>0</v>
      </c>
      <c r="I2150" s="67">
        <v>0</v>
      </c>
      <c r="J2150" s="68">
        <f t="shared" si="66"/>
        <v>0</v>
      </c>
      <c r="K2150" s="56"/>
      <c r="L2150" s="64" t="s">
        <v>455</v>
      </c>
    </row>
    <row r="2151" spans="1:12" s="72" customFormat="1" hidden="1" outlineLevel="2">
      <c r="A2151" s="81">
        <v>1203302040</v>
      </c>
      <c r="B2151" s="82" t="s">
        <v>1936</v>
      </c>
      <c r="C2151" s="69">
        <v>0</v>
      </c>
      <c r="D2151" s="78"/>
      <c r="E2151" s="69"/>
      <c r="F2151" s="71"/>
      <c r="G2151" s="69">
        <f t="shared" si="67"/>
        <v>0</v>
      </c>
      <c r="I2151" s="67">
        <v>0</v>
      </c>
      <c r="J2151" s="68">
        <f t="shared" si="66"/>
        <v>0</v>
      </c>
      <c r="K2151" s="56"/>
      <c r="L2151" s="64" t="s">
        <v>455</v>
      </c>
    </row>
    <row r="2152" spans="1:12" s="72" customFormat="1" hidden="1" outlineLevel="2">
      <c r="A2152" s="81">
        <v>1203302041</v>
      </c>
      <c r="B2152" s="82" t="s">
        <v>1937</v>
      </c>
      <c r="C2152" s="69">
        <v>0</v>
      </c>
      <c r="D2152" s="78"/>
      <c r="E2152" s="69"/>
      <c r="F2152" s="71"/>
      <c r="G2152" s="69">
        <f t="shared" si="67"/>
        <v>0</v>
      </c>
      <c r="I2152" s="67">
        <v>0</v>
      </c>
      <c r="J2152" s="68">
        <f t="shared" si="66"/>
        <v>0</v>
      </c>
      <c r="K2152" s="56"/>
      <c r="L2152" s="64" t="s">
        <v>455</v>
      </c>
    </row>
    <row r="2153" spans="1:12" s="72" customFormat="1" hidden="1" outlineLevel="2">
      <c r="A2153" s="81">
        <v>1203302042</v>
      </c>
      <c r="B2153" s="82" t="s">
        <v>1938</v>
      </c>
      <c r="C2153" s="69">
        <v>0</v>
      </c>
      <c r="D2153" s="78"/>
      <c r="E2153" s="69"/>
      <c r="F2153" s="71"/>
      <c r="G2153" s="69">
        <f t="shared" si="67"/>
        <v>0</v>
      </c>
      <c r="I2153" s="67">
        <v>0</v>
      </c>
      <c r="J2153" s="68">
        <f t="shared" si="66"/>
        <v>0</v>
      </c>
      <c r="K2153" s="56"/>
      <c r="L2153" s="64" t="s">
        <v>455</v>
      </c>
    </row>
    <row r="2154" spans="1:12" s="72" customFormat="1" hidden="1" outlineLevel="2">
      <c r="A2154" s="81">
        <v>1203302043</v>
      </c>
      <c r="B2154" s="82" t="s">
        <v>1939</v>
      </c>
      <c r="C2154" s="69">
        <v>0</v>
      </c>
      <c r="D2154" s="78"/>
      <c r="E2154" s="69"/>
      <c r="F2154" s="71"/>
      <c r="G2154" s="69">
        <f t="shared" si="67"/>
        <v>0</v>
      </c>
      <c r="I2154" s="67">
        <v>0</v>
      </c>
      <c r="J2154" s="68">
        <f t="shared" si="66"/>
        <v>0</v>
      </c>
      <c r="K2154" s="56"/>
      <c r="L2154" s="64" t="s">
        <v>455</v>
      </c>
    </row>
    <row r="2155" spans="1:12" s="72" customFormat="1" hidden="1" outlineLevel="2">
      <c r="A2155" s="81">
        <v>1203302046</v>
      </c>
      <c r="B2155" s="82" t="s">
        <v>1940</v>
      </c>
      <c r="C2155" s="69">
        <v>0</v>
      </c>
      <c r="D2155" s="78"/>
      <c r="E2155" s="69"/>
      <c r="F2155" s="71"/>
      <c r="G2155" s="69">
        <f t="shared" si="67"/>
        <v>0</v>
      </c>
      <c r="I2155" s="67">
        <v>0</v>
      </c>
      <c r="J2155" s="68">
        <f t="shared" si="66"/>
        <v>0</v>
      </c>
      <c r="K2155" s="56"/>
      <c r="L2155" s="64" t="s">
        <v>455</v>
      </c>
    </row>
    <row r="2156" spans="1:12" s="72" customFormat="1" hidden="1" outlineLevel="2">
      <c r="A2156" s="81">
        <v>1203302047</v>
      </c>
      <c r="B2156" s="82" t="s">
        <v>1941</v>
      </c>
      <c r="C2156" s="69">
        <v>0</v>
      </c>
      <c r="D2156" s="78"/>
      <c r="E2156" s="69"/>
      <c r="F2156" s="71"/>
      <c r="G2156" s="69">
        <f t="shared" si="67"/>
        <v>0</v>
      </c>
      <c r="I2156" s="67">
        <v>0</v>
      </c>
      <c r="J2156" s="68">
        <f t="shared" si="66"/>
        <v>0</v>
      </c>
      <c r="K2156" s="56"/>
      <c r="L2156" s="64" t="s">
        <v>455</v>
      </c>
    </row>
    <row r="2157" spans="1:12" s="72" customFormat="1" hidden="1" outlineLevel="2">
      <c r="A2157" s="81">
        <v>1203302048</v>
      </c>
      <c r="B2157" s="82" t="s">
        <v>1942</v>
      </c>
      <c r="C2157" s="69">
        <v>0</v>
      </c>
      <c r="D2157" s="78"/>
      <c r="E2157" s="69"/>
      <c r="F2157" s="71"/>
      <c r="G2157" s="69">
        <f t="shared" si="67"/>
        <v>0</v>
      </c>
      <c r="I2157" s="67">
        <v>0</v>
      </c>
      <c r="J2157" s="68">
        <f t="shared" si="66"/>
        <v>0</v>
      </c>
      <c r="K2157" s="56"/>
      <c r="L2157" s="64" t="s">
        <v>455</v>
      </c>
    </row>
    <row r="2158" spans="1:12" s="72" customFormat="1" hidden="1" outlineLevel="2">
      <c r="A2158" s="81">
        <v>1203302049</v>
      </c>
      <c r="B2158" s="82" t="s">
        <v>1943</v>
      </c>
      <c r="C2158" s="69">
        <v>0</v>
      </c>
      <c r="D2158" s="78"/>
      <c r="E2158" s="69"/>
      <c r="F2158" s="71"/>
      <c r="G2158" s="69">
        <f t="shared" si="67"/>
        <v>0</v>
      </c>
      <c r="I2158" s="67">
        <v>0</v>
      </c>
      <c r="J2158" s="68">
        <f t="shared" si="66"/>
        <v>0</v>
      </c>
      <c r="K2158" s="56"/>
      <c r="L2158" s="64" t="s">
        <v>455</v>
      </c>
    </row>
    <row r="2159" spans="1:12" s="72" customFormat="1" hidden="1" outlineLevel="2">
      <c r="A2159" s="81">
        <v>1203302050</v>
      </c>
      <c r="B2159" s="82" t="s">
        <v>1936</v>
      </c>
      <c r="C2159" s="69">
        <v>0</v>
      </c>
      <c r="D2159" s="78"/>
      <c r="E2159" s="69"/>
      <c r="F2159" s="71"/>
      <c r="G2159" s="69">
        <f t="shared" si="67"/>
        <v>0</v>
      </c>
      <c r="I2159" s="67">
        <v>0</v>
      </c>
      <c r="J2159" s="68">
        <f t="shared" si="66"/>
        <v>0</v>
      </c>
      <c r="K2159" s="56"/>
      <c r="L2159" s="64" t="s">
        <v>455</v>
      </c>
    </row>
    <row r="2160" spans="1:12" s="72" customFormat="1" hidden="1" outlineLevel="2">
      <c r="A2160" s="81">
        <v>1203302051</v>
      </c>
      <c r="B2160" s="82" t="s">
        <v>1937</v>
      </c>
      <c r="C2160" s="69">
        <v>0</v>
      </c>
      <c r="D2160" s="78"/>
      <c r="E2160" s="69"/>
      <c r="F2160" s="71"/>
      <c r="G2160" s="69">
        <f t="shared" si="67"/>
        <v>0</v>
      </c>
      <c r="I2160" s="67">
        <v>0</v>
      </c>
      <c r="J2160" s="68">
        <f t="shared" si="66"/>
        <v>0</v>
      </c>
      <c r="K2160" s="56"/>
      <c r="L2160" s="64" t="s">
        <v>455</v>
      </c>
    </row>
    <row r="2161" spans="1:12" s="72" customFormat="1" hidden="1" outlineLevel="2">
      <c r="A2161" s="81">
        <v>1203302052</v>
      </c>
      <c r="B2161" s="82" t="s">
        <v>1938</v>
      </c>
      <c r="C2161" s="69">
        <v>0</v>
      </c>
      <c r="D2161" s="78"/>
      <c r="E2161" s="69"/>
      <c r="F2161" s="71"/>
      <c r="G2161" s="69">
        <f t="shared" si="67"/>
        <v>0</v>
      </c>
      <c r="I2161" s="67">
        <v>0</v>
      </c>
      <c r="J2161" s="68">
        <f t="shared" si="66"/>
        <v>0</v>
      </c>
      <c r="K2161" s="56"/>
      <c r="L2161" s="64" t="s">
        <v>455</v>
      </c>
    </row>
    <row r="2162" spans="1:12" s="72" customFormat="1" hidden="1" outlineLevel="2">
      <c r="A2162" s="81">
        <v>1203302053</v>
      </c>
      <c r="B2162" s="82" t="s">
        <v>1939</v>
      </c>
      <c r="C2162" s="69">
        <v>0</v>
      </c>
      <c r="D2162" s="78"/>
      <c r="E2162" s="69"/>
      <c r="F2162" s="71"/>
      <c r="G2162" s="69">
        <f t="shared" si="67"/>
        <v>0</v>
      </c>
      <c r="I2162" s="67">
        <v>0</v>
      </c>
      <c r="J2162" s="68">
        <f t="shared" si="66"/>
        <v>0</v>
      </c>
      <c r="K2162" s="56"/>
      <c r="L2162" s="64" t="s">
        <v>455</v>
      </c>
    </row>
    <row r="2163" spans="1:12" s="72" customFormat="1" hidden="1" outlineLevel="2">
      <c r="A2163" s="81">
        <v>1203302056</v>
      </c>
      <c r="B2163" s="82" t="s">
        <v>1940</v>
      </c>
      <c r="C2163" s="69">
        <v>0</v>
      </c>
      <c r="D2163" s="78"/>
      <c r="E2163" s="69"/>
      <c r="F2163" s="71"/>
      <c r="G2163" s="69">
        <f t="shared" si="67"/>
        <v>0</v>
      </c>
      <c r="I2163" s="67">
        <v>0</v>
      </c>
      <c r="J2163" s="68">
        <f t="shared" si="66"/>
        <v>0</v>
      </c>
      <c r="K2163" s="56"/>
      <c r="L2163" s="64" t="s">
        <v>455</v>
      </c>
    </row>
    <row r="2164" spans="1:12" s="72" customFormat="1" hidden="1" outlineLevel="2">
      <c r="A2164" s="81">
        <v>1203302057</v>
      </c>
      <c r="B2164" s="82" t="s">
        <v>1941</v>
      </c>
      <c r="C2164" s="69">
        <v>0</v>
      </c>
      <c r="D2164" s="78"/>
      <c r="E2164" s="69"/>
      <c r="F2164" s="71"/>
      <c r="G2164" s="69">
        <f t="shared" si="67"/>
        <v>0</v>
      </c>
      <c r="I2164" s="67">
        <v>0</v>
      </c>
      <c r="J2164" s="68">
        <f t="shared" si="66"/>
        <v>0</v>
      </c>
      <c r="K2164" s="56"/>
      <c r="L2164" s="64" t="s">
        <v>455</v>
      </c>
    </row>
    <row r="2165" spans="1:12" s="72" customFormat="1" hidden="1" outlineLevel="2">
      <c r="A2165" s="81">
        <v>1203302058</v>
      </c>
      <c r="B2165" s="82" t="s">
        <v>1942</v>
      </c>
      <c r="C2165" s="69">
        <v>0</v>
      </c>
      <c r="D2165" s="78"/>
      <c r="E2165" s="69"/>
      <c r="F2165" s="71"/>
      <c r="G2165" s="69">
        <f t="shared" si="67"/>
        <v>0</v>
      </c>
      <c r="I2165" s="67">
        <v>0</v>
      </c>
      <c r="J2165" s="68">
        <f t="shared" si="66"/>
        <v>0</v>
      </c>
      <c r="K2165" s="56"/>
      <c r="L2165" s="64" t="s">
        <v>455</v>
      </c>
    </row>
    <row r="2166" spans="1:12" s="72" customFormat="1" hidden="1" outlineLevel="2">
      <c r="A2166" s="81">
        <v>1203302059</v>
      </c>
      <c r="B2166" s="82" t="s">
        <v>1943</v>
      </c>
      <c r="C2166" s="69">
        <v>0</v>
      </c>
      <c r="D2166" s="78"/>
      <c r="E2166" s="69"/>
      <c r="F2166" s="71"/>
      <c r="G2166" s="69">
        <f t="shared" si="67"/>
        <v>0</v>
      </c>
      <c r="I2166" s="67">
        <v>0</v>
      </c>
      <c r="J2166" s="68">
        <f t="shared" si="66"/>
        <v>0</v>
      </c>
      <c r="K2166" s="56"/>
      <c r="L2166" s="64" t="s">
        <v>455</v>
      </c>
    </row>
    <row r="2167" spans="1:12" s="72" customFormat="1" hidden="1" outlineLevel="2">
      <c r="A2167" s="81">
        <v>1203302060</v>
      </c>
      <c r="B2167" s="82" t="s">
        <v>1936</v>
      </c>
      <c r="C2167" s="69">
        <v>0</v>
      </c>
      <c r="D2167" s="78"/>
      <c r="E2167" s="69"/>
      <c r="F2167" s="71"/>
      <c r="G2167" s="69">
        <f t="shared" si="67"/>
        <v>0</v>
      </c>
      <c r="I2167" s="67">
        <v>0</v>
      </c>
      <c r="J2167" s="68">
        <f t="shared" si="66"/>
        <v>0</v>
      </c>
      <c r="K2167" s="56"/>
      <c r="L2167" s="64" t="s">
        <v>455</v>
      </c>
    </row>
    <row r="2168" spans="1:12" s="72" customFormat="1" hidden="1" outlineLevel="2">
      <c r="A2168" s="81">
        <v>1203302061</v>
      </c>
      <c r="B2168" s="82" t="s">
        <v>1937</v>
      </c>
      <c r="C2168" s="69">
        <v>0</v>
      </c>
      <c r="D2168" s="78"/>
      <c r="E2168" s="69"/>
      <c r="F2168" s="71"/>
      <c r="G2168" s="69">
        <f t="shared" si="67"/>
        <v>0</v>
      </c>
      <c r="I2168" s="67">
        <v>0</v>
      </c>
      <c r="J2168" s="68">
        <f t="shared" si="66"/>
        <v>0</v>
      </c>
      <c r="K2168" s="56"/>
      <c r="L2168" s="64" t="s">
        <v>455</v>
      </c>
    </row>
    <row r="2169" spans="1:12" s="72" customFormat="1" hidden="1" outlineLevel="2">
      <c r="A2169" s="81">
        <v>1203302062</v>
      </c>
      <c r="B2169" s="82" t="s">
        <v>1938</v>
      </c>
      <c r="C2169" s="69">
        <v>0</v>
      </c>
      <c r="D2169" s="78"/>
      <c r="E2169" s="69"/>
      <c r="F2169" s="71"/>
      <c r="G2169" s="69">
        <f t="shared" si="67"/>
        <v>0</v>
      </c>
      <c r="I2169" s="67">
        <v>0</v>
      </c>
      <c r="J2169" s="68">
        <f t="shared" si="66"/>
        <v>0</v>
      </c>
      <c r="K2169" s="56"/>
      <c r="L2169" s="64" t="s">
        <v>455</v>
      </c>
    </row>
    <row r="2170" spans="1:12" s="72" customFormat="1" hidden="1" outlineLevel="2">
      <c r="A2170" s="81">
        <v>1203302063</v>
      </c>
      <c r="B2170" s="82" t="s">
        <v>1939</v>
      </c>
      <c r="C2170" s="69">
        <v>0</v>
      </c>
      <c r="D2170" s="78"/>
      <c r="E2170" s="69"/>
      <c r="F2170" s="71"/>
      <c r="G2170" s="69">
        <f t="shared" si="67"/>
        <v>0</v>
      </c>
      <c r="I2170" s="67">
        <v>0</v>
      </c>
      <c r="J2170" s="68">
        <f t="shared" si="66"/>
        <v>0</v>
      </c>
      <c r="K2170" s="56"/>
      <c r="L2170" s="64" t="s">
        <v>455</v>
      </c>
    </row>
    <row r="2171" spans="1:12" s="72" customFormat="1" hidden="1" outlineLevel="2">
      <c r="A2171" s="81">
        <v>1203302066</v>
      </c>
      <c r="B2171" s="82" t="s">
        <v>1940</v>
      </c>
      <c r="C2171" s="69">
        <v>0</v>
      </c>
      <c r="D2171" s="78"/>
      <c r="E2171" s="69"/>
      <c r="F2171" s="71"/>
      <c r="G2171" s="69">
        <f t="shared" si="67"/>
        <v>0</v>
      </c>
      <c r="I2171" s="67">
        <v>0</v>
      </c>
      <c r="J2171" s="68">
        <f t="shared" si="66"/>
        <v>0</v>
      </c>
      <c r="K2171" s="56"/>
      <c r="L2171" s="64" t="s">
        <v>455</v>
      </c>
    </row>
    <row r="2172" spans="1:12" s="72" customFormat="1" hidden="1" outlineLevel="2">
      <c r="A2172" s="81">
        <v>1203302067</v>
      </c>
      <c r="B2172" s="82" t="s">
        <v>1941</v>
      </c>
      <c r="C2172" s="69">
        <v>0</v>
      </c>
      <c r="D2172" s="78"/>
      <c r="E2172" s="69"/>
      <c r="F2172" s="71"/>
      <c r="G2172" s="69">
        <f t="shared" si="67"/>
        <v>0</v>
      </c>
      <c r="I2172" s="67">
        <v>0</v>
      </c>
      <c r="J2172" s="68">
        <f t="shared" si="66"/>
        <v>0</v>
      </c>
      <c r="K2172" s="56"/>
      <c r="L2172" s="64" t="s">
        <v>455</v>
      </c>
    </row>
    <row r="2173" spans="1:12" s="72" customFormat="1" hidden="1" outlineLevel="2">
      <c r="A2173" s="81">
        <v>1203302068</v>
      </c>
      <c r="B2173" s="82" t="s">
        <v>1942</v>
      </c>
      <c r="C2173" s="69">
        <v>0</v>
      </c>
      <c r="D2173" s="78"/>
      <c r="E2173" s="69"/>
      <c r="F2173" s="71"/>
      <c r="G2173" s="69">
        <f t="shared" si="67"/>
        <v>0</v>
      </c>
      <c r="I2173" s="67">
        <v>0</v>
      </c>
      <c r="J2173" s="68">
        <f t="shared" si="66"/>
        <v>0</v>
      </c>
      <c r="K2173" s="56"/>
      <c r="L2173" s="64" t="s">
        <v>455</v>
      </c>
    </row>
    <row r="2174" spans="1:12" s="72" customFormat="1" hidden="1" outlineLevel="2">
      <c r="A2174" s="81">
        <v>1203302069</v>
      </c>
      <c r="B2174" s="82" t="s">
        <v>1943</v>
      </c>
      <c r="C2174" s="69">
        <v>0</v>
      </c>
      <c r="D2174" s="78"/>
      <c r="E2174" s="69"/>
      <c r="F2174" s="71"/>
      <c r="G2174" s="69">
        <f t="shared" si="67"/>
        <v>0</v>
      </c>
      <c r="I2174" s="67">
        <v>0</v>
      </c>
      <c r="J2174" s="68">
        <f t="shared" si="66"/>
        <v>0</v>
      </c>
      <c r="K2174" s="56"/>
      <c r="L2174" s="64" t="s">
        <v>455</v>
      </c>
    </row>
    <row r="2175" spans="1:12" s="72" customFormat="1" hidden="1" outlineLevel="2">
      <c r="A2175" s="81">
        <v>1203302070</v>
      </c>
      <c r="B2175" s="82" t="s">
        <v>1936</v>
      </c>
      <c r="C2175" s="69">
        <v>0</v>
      </c>
      <c r="D2175" s="78"/>
      <c r="E2175" s="69"/>
      <c r="F2175" s="71"/>
      <c r="G2175" s="69">
        <f t="shared" si="67"/>
        <v>0</v>
      </c>
      <c r="I2175" s="67">
        <v>0</v>
      </c>
      <c r="J2175" s="68">
        <f t="shared" si="66"/>
        <v>0</v>
      </c>
      <c r="K2175" s="56"/>
      <c r="L2175" s="64" t="s">
        <v>455</v>
      </c>
    </row>
    <row r="2176" spans="1:12" s="72" customFormat="1" hidden="1" outlineLevel="2">
      <c r="A2176" s="81">
        <v>1203302071</v>
      </c>
      <c r="B2176" s="82" t="s">
        <v>1937</v>
      </c>
      <c r="C2176" s="69">
        <v>0</v>
      </c>
      <c r="D2176" s="78"/>
      <c r="E2176" s="69"/>
      <c r="F2176" s="71"/>
      <c r="G2176" s="69">
        <f t="shared" si="67"/>
        <v>0</v>
      </c>
      <c r="I2176" s="67">
        <v>0</v>
      </c>
      <c r="J2176" s="68">
        <f t="shared" si="66"/>
        <v>0</v>
      </c>
      <c r="K2176" s="56"/>
      <c r="L2176" s="64" t="s">
        <v>455</v>
      </c>
    </row>
    <row r="2177" spans="1:12" s="72" customFormat="1" hidden="1" outlineLevel="2">
      <c r="A2177" s="81">
        <v>1203302072</v>
      </c>
      <c r="B2177" s="82" t="s">
        <v>1938</v>
      </c>
      <c r="C2177" s="69">
        <v>0</v>
      </c>
      <c r="D2177" s="78"/>
      <c r="E2177" s="69"/>
      <c r="F2177" s="71"/>
      <c r="G2177" s="69">
        <f t="shared" si="67"/>
        <v>0</v>
      </c>
      <c r="I2177" s="67">
        <v>0</v>
      </c>
      <c r="J2177" s="68">
        <f t="shared" si="66"/>
        <v>0</v>
      </c>
      <c r="K2177" s="56"/>
      <c r="L2177" s="64" t="s">
        <v>455</v>
      </c>
    </row>
    <row r="2178" spans="1:12" s="72" customFormat="1" hidden="1" outlineLevel="2">
      <c r="A2178" s="81">
        <v>1203302073</v>
      </c>
      <c r="B2178" s="82" t="s">
        <v>1939</v>
      </c>
      <c r="C2178" s="69">
        <v>0</v>
      </c>
      <c r="D2178" s="78"/>
      <c r="E2178" s="69"/>
      <c r="F2178" s="71"/>
      <c r="G2178" s="69">
        <f t="shared" si="67"/>
        <v>0</v>
      </c>
      <c r="I2178" s="67">
        <v>0</v>
      </c>
      <c r="J2178" s="68">
        <f t="shared" si="66"/>
        <v>0</v>
      </c>
      <c r="K2178" s="56"/>
      <c r="L2178" s="64" t="s">
        <v>455</v>
      </c>
    </row>
    <row r="2179" spans="1:12" s="72" customFormat="1" hidden="1" outlineLevel="2">
      <c r="A2179" s="81">
        <v>1203302076</v>
      </c>
      <c r="B2179" s="82" t="s">
        <v>1940</v>
      </c>
      <c r="C2179" s="69">
        <v>0</v>
      </c>
      <c r="D2179" s="78"/>
      <c r="E2179" s="69"/>
      <c r="F2179" s="71"/>
      <c r="G2179" s="69">
        <f t="shared" si="67"/>
        <v>0</v>
      </c>
      <c r="I2179" s="67">
        <v>0</v>
      </c>
      <c r="J2179" s="68">
        <f t="shared" si="66"/>
        <v>0</v>
      </c>
      <c r="K2179" s="56"/>
      <c r="L2179" s="64" t="s">
        <v>455</v>
      </c>
    </row>
    <row r="2180" spans="1:12" s="72" customFormat="1" hidden="1" outlineLevel="2">
      <c r="A2180" s="81">
        <v>1203302077</v>
      </c>
      <c r="B2180" s="82" t="s">
        <v>1941</v>
      </c>
      <c r="C2180" s="69">
        <v>0</v>
      </c>
      <c r="D2180" s="78"/>
      <c r="E2180" s="69"/>
      <c r="F2180" s="71"/>
      <c r="G2180" s="69">
        <f t="shared" si="67"/>
        <v>0</v>
      </c>
      <c r="I2180" s="67">
        <v>0</v>
      </c>
      <c r="J2180" s="68">
        <f t="shared" si="66"/>
        <v>0</v>
      </c>
      <c r="K2180" s="56"/>
      <c r="L2180" s="64" t="s">
        <v>455</v>
      </c>
    </row>
    <row r="2181" spans="1:12" s="72" customFormat="1" hidden="1" outlineLevel="2">
      <c r="A2181" s="81">
        <v>1203302078</v>
      </c>
      <c r="B2181" s="82" t="s">
        <v>1942</v>
      </c>
      <c r="C2181" s="69">
        <v>0</v>
      </c>
      <c r="D2181" s="78"/>
      <c r="E2181" s="69"/>
      <c r="F2181" s="71"/>
      <c r="G2181" s="69">
        <f t="shared" si="67"/>
        <v>0</v>
      </c>
      <c r="I2181" s="67">
        <v>0</v>
      </c>
      <c r="J2181" s="68">
        <f t="shared" si="66"/>
        <v>0</v>
      </c>
      <c r="K2181" s="56"/>
      <c r="L2181" s="64" t="s">
        <v>455</v>
      </c>
    </row>
    <row r="2182" spans="1:12" s="72" customFormat="1" hidden="1" outlineLevel="2">
      <c r="A2182" s="81">
        <v>1203302079</v>
      </c>
      <c r="B2182" s="82" t="s">
        <v>1943</v>
      </c>
      <c r="C2182" s="69">
        <v>0</v>
      </c>
      <c r="D2182" s="78"/>
      <c r="E2182" s="69"/>
      <c r="F2182" s="71"/>
      <c r="G2182" s="69">
        <f t="shared" si="67"/>
        <v>0</v>
      </c>
      <c r="I2182" s="67">
        <v>0</v>
      </c>
      <c r="J2182" s="68">
        <f t="shared" si="66"/>
        <v>0</v>
      </c>
      <c r="K2182" s="56"/>
      <c r="L2182" s="64" t="s">
        <v>455</v>
      </c>
    </row>
    <row r="2183" spans="1:12" s="72" customFormat="1" hidden="1" outlineLevel="2">
      <c r="A2183" s="81">
        <v>1203302080</v>
      </c>
      <c r="B2183" s="82" t="s">
        <v>1936</v>
      </c>
      <c r="C2183" s="69">
        <v>0</v>
      </c>
      <c r="D2183" s="78"/>
      <c r="E2183" s="69"/>
      <c r="F2183" s="71"/>
      <c r="G2183" s="69">
        <f t="shared" si="67"/>
        <v>0</v>
      </c>
      <c r="I2183" s="67">
        <v>0</v>
      </c>
      <c r="J2183" s="68">
        <f t="shared" si="66"/>
        <v>0</v>
      </c>
      <c r="K2183" s="56"/>
      <c r="L2183" s="64" t="s">
        <v>455</v>
      </c>
    </row>
    <row r="2184" spans="1:12" s="72" customFormat="1" hidden="1" outlineLevel="2">
      <c r="A2184" s="81">
        <v>1203302081</v>
      </c>
      <c r="B2184" s="82" t="s">
        <v>1937</v>
      </c>
      <c r="C2184" s="69">
        <v>0</v>
      </c>
      <c r="D2184" s="78"/>
      <c r="E2184" s="69"/>
      <c r="F2184" s="71"/>
      <c r="G2184" s="69">
        <f t="shared" si="67"/>
        <v>0</v>
      </c>
      <c r="I2184" s="67">
        <v>0</v>
      </c>
      <c r="J2184" s="68">
        <f t="shared" si="66"/>
        <v>0</v>
      </c>
      <c r="K2184" s="56"/>
      <c r="L2184" s="64" t="s">
        <v>455</v>
      </c>
    </row>
    <row r="2185" spans="1:12" s="72" customFormat="1" hidden="1" outlineLevel="2">
      <c r="A2185" s="81">
        <v>1203302082</v>
      </c>
      <c r="B2185" s="82" t="s">
        <v>1938</v>
      </c>
      <c r="C2185" s="69">
        <v>0</v>
      </c>
      <c r="D2185" s="78"/>
      <c r="E2185" s="69"/>
      <c r="F2185" s="71"/>
      <c r="G2185" s="69">
        <f t="shared" si="67"/>
        <v>0</v>
      </c>
      <c r="I2185" s="67">
        <v>0</v>
      </c>
      <c r="J2185" s="68">
        <f t="shared" si="66"/>
        <v>0</v>
      </c>
      <c r="K2185" s="56"/>
      <c r="L2185" s="64" t="s">
        <v>455</v>
      </c>
    </row>
    <row r="2186" spans="1:12" s="72" customFormat="1" hidden="1" outlineLevel="2">
      <c r="A2186" s="81">
        <v>1203302083</v>
      </c>
      <c r="B2186" s="82" t="s">
        <v>1939</v>
      </c>
      <c r="C2186" s="69">
        <v>0</v>
      </c>
      <c r="D2186" s="78"/>
      <c r="E2186" s="69"/>
      <c r="F2186" s="71"/>
      <c r="G2186" s="69">
        <f t="shared" si="67"/>
        <v>0</v>
      </c>
      <c r="I2186" s="67">
        <v>0</v>
      </c>
      <c r="J2186" s="68">
        <f t="shared" si="66"/>
        <v>0</v>
      </c>
      <c r="K2186" s="56"/>
      <c r="L2186" s="64" t="s">
        <v>455</v>
      </c>
    </row>
    <row r="2187" spans="1:12" s="72" customFormat="1" hidden="1" outlineLevel="2">
      <c r="A2187" s="81">
        <v>1203302086</v>
      </c>
      <c r="B2187" s="82" t="s">
        <v>1940</v>
      </c>
      <c r="C2187" s="69">
        <v>0</v>
      </c>
      <c r="D2187" s="78"/>
      <c r="E2187" s="69"/>
      <c r="F2187" s="71"/>
      <c r="G2187" s="69">
        <f t="shared" si="67"/>
        <v>0</v>
      </c>
      <c r="I2187" s="67">
        <v>0</v>
      </c>
      <c r="J2187" s="68">
        <f t="shared" si="66"/>
        <v>0</v>
      </c>
      <c r="K2187" s="56"/>
      <c r="L2187" s="64" t="s">
        <v>455</v>
      </c>
    </row>
    <row r="2188" spans="1:12" s="72" customFormat="1" hidden="1" outlineLevel="2">
      <c r="A2188" s="81">
        <v>1203302087</v>
      </c>
      <c r="B2188" s="82" t="s">
        <v>1941</v>
      </c>
      <c r="C2188" s="69">
        <v>0</v>
      </c>
      <c r="D2188" s="78"/>
      <c r="E2188" s="69"/>
      <c r="F2188" s="71"/>
      <c r="G2188" s="69">
        <f t="shared" si="67"/>
        <v>0</v>
      </c>
      <c r="I2188" s="67">
        <v>0</v>
      </c>
      <c r="J2188" s="68">
        <f t="shared" si="66"/>
        <v>0</v>
      </c>
      <c r="K2188" s="56"/>
      <c r="L2188" s="64" t="s">
        <v>455</v>
      </c>
    </row>
    <row r="2189" spans="1:12" s="72" customFormat="1" hidden="1" outlineLevel="2">
      <c r="A2189" s="81">
        <v>1203302088</v>
      </c>
      <c r="B2189" s="82" t="s">
        <v>1942</v>
      </c>
      <c r="C2189" s="69">
        <v>0</v>
      </c>
      <c r="D2189" s="78"/>
      <c r="E2189" s="69"/>
      <c r="F2189" s="71"/>
      <c r="G2189" s="69">
        <f t="shared" si="67"/>
        <v>0</v>
      </c>
      <c r="I2189" s="67">
        <v>0</v>
      </c>
      <c r="J2189" s="68">
        <f t="shared" si="66"/>
        <v>0</v>
      </c>
      <c r="K2189" s="56"/>
      <c r="L2189" s="64" t="s">
        <v>455</v>
      </c>
    </row>
    <row r="2190" spans="1:12" s="72" customFormat="1" hidden="1" outlineLevel="2">
      <c r="A2190" s="81">
        <v>1203302089</v>
      </c>
      <c r="B2190" s="82" t="s">
        <v>1943</v>
      </c>
      <c r="C2190" s="69">
        <v>0</v>
      </c>
      <c r="D2190" s="78"/>
      <c r="E2190" s="69"/>
      <c r="F2190" s="71"/>
      <c r="G2190" s="69">
        <f t="shared" si="67"/>
        <v>0</v>
      </c>
      <c r="I2190" s="67">
        <v>0</v>
      </c>
      <c r="J2190" s="68">
        <f t="shared" si="66"/>
        <v>0</v>
      </c>
      <c r="K2190" s="56"/>
      <c r="L2190" s="64" t="s">
        <v>455</v>
      </c>
    </row>
    <row r="2191" spans="1:12" s="72" customFormat="1" hidden="1" outlineLevel="2">
      <c r="A2191" s="81">
        <v>1203302090</v>
      </c>
      <c r="B2191" s="82" t="s">
        <v>1936</v>
      </c>
      <c r="C2191" s="69">
        <v>0</v>
      </c>
      <c r="D2191" s="78"/>
      <c r="E2191" s="69"/>
      <c r="F2191" s="71"/>
      <c r="G2191" s="69">
        <f t="shared" si="67"/>
        <v>0</v>
      </c>
      <c r="I2191" s="67">
        <v>0</v>
      </c>
      <c r="J2191" s="68">
        <f t="shared" si="66"/>
        <v>0</v>
      </c>
      <c r="K2191" s="56"/>
      <c r="L2191" s="64" t="s">
        <v>455</v>
      </c>
    </row>
    <row r="2192" spans="1:12" s="72" customFormat="1" hidden="1" outlineLevel="2">
      <c r="A2192" s="81">
        <v>1203302091</v>
      </c>
      <c r="B2192" s="82" t="s">
        <v>1937</v>
      </c>
      <c r="C2192" s="69">
        <v>0</v>
      </c>
      <c r="D2192" s="78"/>
      <c r="E2192" s="69"/>
      <c r="F2192" s="71"/>
      <c r="G2192" s="69">
        <f t="shared" si="67"/>
        <v>0</v>
      </c>
      <c r="I2192" s="67">
        <v>0</v>
      </c>
      <c r="J2192" s="68">
        <f t="shared" si="66"/>
        <v>0</v>
      </c>
      <c r="K2192" s="56"/>
      <c r="L2192" s="64" t="s">
        <v>455</v>
      </c>
    </row>
    <row r="2193" spans="1:12" s="72" customFormat="1" hidden="1" outlineLevel="2">
      <c r="A2193" s="81">
        <v>1203302092</v>
      </c>
      <c r="B2193" s="82" t="s">
        <v>1938</v>
      </c>
      <c r="C2193" s="69">
        <v>0</v>
      </c>
      <c r="D2193" s="78"/>
      <c r="E2193" s="69"/>
      <c r="F2193" s="71"/>
      <c r="G2193" s="69">
        <f t="shared" si="67"/>
        <v>0</v>
      </c>
      <c r="I2193" s="67">
        <v>0</v>
      </c>
      <c r="J2193" s="68">
        <f t="shared" si="66"/>
        <v>0</v>
      </c>
      <c r="K2193" s="56"/>
      <c r="L2193" s="64" t="s">
        <v>455</v>
      </c>
    </row>
    <row r="2194" spans="1:12" s="72" customFormat="1" hidden="1" outlineLevel="2">
      <c r="A2194" s="81">
        <v>1203302093</v>
      </c>
      <c r="B2194" s="82" t="s">
        <v>1939</v>
      </c>
      <c r="C2194" s="69">
        <v>0</v>
      </c>
      <c r="D2194" s="78"/>
      <c r="E2194" s="69"/>
      <c r="F2194" s="71"/>
      <c r="G2194" s="69">
        <f t="shared" si="67"/>
        <v>0</v>
      </c>
      <c r="I2194" s="67">
        <v>0</v>
      </c>
      <c r="J2194" s="68">
        <f t="shared" si="66"/>
        <v>0</v>
      </c>
      <c r="K2194" s="56"/>
      <c r="L2194" s="64" t="s">
        <v>455</v>
      </c>
    </row>
    <row r="2195" spans="1:12" s="72" customFormat="1" hidden="1" outlineLevel="2">
      <c r="A2195" s="81">
        <v>1203302096</v>
      </c>
      <c r="B2195" s="82" t="s">
        <v>1940</v>
      </c>
      <c r="C2195" s="69">
        <v>0</v>
      </c>
      <c r="D2195" s="78"/>
      <c r="E2195" s="69"/>
      <c r="F2195" s="71"/>
      <c r="G2195" s="69">
        <f t="shared" si="67"/>
        <v>0</v>
      </c>
      <c r="I2195" s="67">
        <v>0</v>
      </c>
      <c r="J2195" s="68">
        <f t="shared" si="66"/>
        <v>0</v>
      </c>
      <c r="K2195" s="56"/>
      <c r="L2195" s="64" t="s">
        <v>455</v>
      </c>
    </row>
    <row r="2196" spans="1:12" s="72" customFormat="1" hidden="1" outlineLevel="2">
      <c r="A2196" s="81">
        <v>1203302097</v>
      </c>
      <c r="B2196" s="82" t="s">
        <v>1941</v>
      </c>
      <c r="C2196" s="69">
        <v>0</v>
      </c>
      <c r="D2196" s="78"/>
      <c r="E2196" s="69"/>
      <c r="F2196" s="71"/>
      <c r="G2196" s="69">
        <f t="shared" si="67"/>
        <v>0</v>
      </c>
      <c r="I2196" s="67">
        <v>0</v>
      </c>
      <c r="J2196" s="68">
        <f t="shared" si="66"/>
        <v>0</v>
      </c>
      <c r="K2196" s="56"/>
      <c r="L2196" s="64" t="s">
        <v>455</v>
      </c>
    </row>
    <row r="2197" spans="1:12" s="72" customFormat="1" hidden="1" outlineLevel="2">
      <c r="A2197" s="81">
        <v>1203302098</v>
      </c>
      <c r="B2197" s="82" t="s">
        <v>1942</v>
      </c>
      <c r="C2197" s="69">
        <v>0</v>
      </c>
      <c r="D2197" s="78"/>
      <c r="E2197" s="69"/>
      <c r="F2197" s="71"/>
      <c r="G2197" s="69">
        <f t="shared" si="67"/>
        <v>0</v>
      </c>
      <c r="I2197" s="67">
        <v>0</v>
      </c>
      <c r="J2197" s="68">
        <f t="shared" si="66"/>
        <v>0</v>
      </c>
      <c r="K2197" s="56"/>
      <c r="L2197" s="64" t="s">
        <v>455</v>
      </c>
    </row>
    <row r="2198" spans="1:12" s="72" customFormat="1" hidden="1" outlineLevel="2">
      <c r="A2198" s="81">
        <v>1203302099</v>
      </c>
      <c r="B2198" s="82" t="s">
        <v>1943</v>
      </c>
      <c r="C2198" s="69">
        <v>0</v>
      </c>
      <c r="D2198" s="78"/>
      <c r="E2198" s="69"/>
      <c r="F2198" s="71"/>
      <c r="G2198" s="69">
        <f t="shared" si="67"/>
        <v>0</v>
      </c>
      <c r="I2198" s="67">
        <v>0</v>
      </c>
      <c r="J2198" s="68">
        <f t="shared" si="66"/>
        <v>0</v>
      </c>
      <c r="K2198" s="56"/>
      <c r="L2198" s="64" t="s">
        <v>455</v>
      </c>
    </row>
    <row r="2199" spans="1:12" s="72" customFormat="1" hidden="1" outlineLevel="2">
      <c r="A2199" s="81">
        <v>1203302100</v>
      </c>
      <c r="B2199" s="82" t="s">
        <v>1936</v>
      </c>
      <c r="C2199" s="69">
        <v>0</v>
      </c>
      <c r="D2199" s="78"/>
      <c r="E2199" s="69"/>
      <c r="F2199" s="71"/>
      <c r="G2199" s="69">
        <f t="shared" si="67"/>
        <v>0</v>
      </c>
      <c r="I2199" s="67">
        <v>0</v>
      </c>
      <c r="J2199" s="68">
        <f t="shared" ref="J2199:J2262" si="68">I2199-G2199</f>
        <v>0</v>
      </c>
      <c r="K2199" s="56"/>
      <c r="L2199" s="64" t="s">
        <v>455</v>
      </c>
    </row>
    <row r="2200" spans="1:12" s="72" customFormat="1" hidden="1" outlineLevel="2">
      <c r="A2200" s="81">
        <v>1203302101</v>
      </c>
      <c r="B2200" s="82" t="s">
        <v>1937</v>
      </c>
      <c r="C2200" s="69">
        <v>-4056736.47</v>
      </c>
      <c r="D2200" s="78"/>
      <c r="E2200" s="69"/>
      <c r="F2200" s="71"/>
      <c r="G2200" s="69">
        <f t="shared" si="67"/>
        <v>-4056736.47</v>
      </c>
      <c r="I2200" s="67">
        <v>0</v>
      </c>
      <c r="J2200" s="68">
        <f t="shared" si="68"/>
        <v>4056736.47</v>
      </c>
      <c r="K2200" s="56"/>
      <c r="L2200" s="64" t="s">
        <v>455</v>
      </c>
    </row>
    <row r="2201" spans="1:12" s="72" customFormat="1" hidden="1" outlineLevel="2">
      <c r="A2201" s="81">
        <v>1203302102</v>
      </c>
      <c r="B2201" s="82" t="s">
        <v>1938</v>
      </c>
      <c r="C2201" s="69">
        <v>0</v>
      </c>
      <c r="D2201" s="78"/>
      <c r="E2201" s="69"/>
      <c r="F2201" s="71"/>
      <c r="G2201" s="69">
        <f t="shared" si="67"/>
        <v>0</v>
      </c>
      <c r="I2201" s="67">
        <v>0</v>
      </c>
      <c r="J2201" s="68">
        <f t="shared" si="68"/>
        <v>0</v>
      </c>
      <c r="K2201" s="56"/>
      <c r="L2201" s="64" t="s">
        <v>455</v>
      </c>
    </row>
    <row r="2202" spans="1:12" s="72" customFormat="1" hidden="1" outlineLevel="2">
      <c r="A2202" s="81">
        <v>1203302103</v>
      </c>
      <c r="B2202" s="82" t="s">
        <v>1939</v>
      </c>
      <c r="C2202" s="69">
        <v>941743370.33000004</v>
      </c>
      <c r="D2202" s="78"/>
      <c r="E2202" s="69"/>
      <c r="F2202" s="71"/>
      <c r="G2202" s="69">
        <f t="shared" si="67"/>
        <v>941743370.33000004</v>
      </c>
      <c r="I2202" s="67">
        <v>0</v>
      </c>
      <c r="J2202" s="68">
        <f t="shared" si="68"/>
        <v>-941743370.33000004</v>
      </c>
      <c r="K2202" s="56"/>
      <c r="L2202" s="64" t="s">
        <v>455</v>
      </c>
    </row>
    <row r="2203" spans="1:12" s="72" customFormat="1" hidden="1" outlineLevel="2">
      <c r="A2203" s="81">
        <v>1203302107</v>
      </c>
      <c r="B2203" s="82" t="s">
        <v>1941</v>
      </c>
      <c r="C2203" s="69">
        <v>-937686633.86000001</v>
      </c>
      <c r="D2203" s="78"/>
      <c r="E2203" s="69"/>
      <c r="F2203" s="71"/>
      <c r="G2203" s="69">
        <f t="shared" si="67"/>
        <v>-937686633.86000001</v>
      </c>
      <c r="I2203" s="67">
        <v>0</v>
      </c>
      <c r="J2203" s="68">
        <f t="shared" si="68"/>
        <v>937686633.86000001</v>
      </c>
      <c r="K2203" s="56"/>
      <c r="L2203" s="64" t="s">
        <v>455</v>
      </c>
    </row>
    <row r="2204" spans="1:12" s="72" customFormat="1" hidden="1" outlineLevel="2">
      <c r="A2204" s="81">
        <v>1203302108</v>
      </c>
      <c r="B2204" s="82" t="s">
        <v>1942</v>
      </c>
      <c r="C2204" s="69">
        <v>0</v>
      </c>
      <c r="D2204" s="78"/>
      <c r="E2204" s="69"/>
      <c r="F2204" s="71"/>
      <c r="G2204" s="69">
        <f t="shared" si="67"/>
        <v>0</v>
      </c>
      <c r="I2204" s="67">
        <v>0</v>
      </c>
      <c r="J2204" s="68">
        <f t="shared" si="68"/>
        <v>0</v>
      </c>
      <c r="K2204" s="56"/>
      <c r="L2204" s="64" t="s">
        <v>455</v>
      </c>
    </row>
    <row r="2205" spans="1:12" s="72" customFormat="1" hidden="1" outlineLevel="2">
      <c r="A2205" s="81">
        <v>1203302109</v>
      </c>
      <c r="B2205" s="82" t="s">
        <v>1943</v>
      </c>
      <c r="C2205" s="69">
        <v>0</v>
      </c>
      <c r="D2205" s="78"/>
      <c r="E2205" s="69"/>
      <c r="F2205" s="71"/>
      <c r="G2205" s="69">
        <f t="shared" si="67"/>
        <v>0</v>
      </c>
      <c r="I2205" s="67">
        <v>0</v>
      </c>
      <c r="J2205" s="68">
        <f t="shared" si="68"/>
        <v>0</v>
      </c>
      <c r="K2205" s="56"/>
      <c r="L2205" s="64" t="s">
        <v>455</v>
      </c>
    </row>
    <row r="2206" spans="1:12" s="72" customFormat="1" hidden="1" outlineLevel="2">
      <c r="A2206" s="81">
        <v>1203302110</v>
      </c>
      <c r="B2206" s="82" t="s">
        <v>1936</v>
      </c>
      <c r="C2206" s="69">
        <v>0</v>
      </c>
      <c r="D2206" s="78"/>
      <c r="E2206" s="69"/>
      <c r="F2206" s="71"/>
      <c r="G2206" s="69">
        <f t="shared" si="67"/>
        <v>0</v>
      </c>
      <c r="I2206" s="67">
        <v>0</v>
      </c>
      <c r="J2206" s="68">
        <f t="shared" si="68"/>
        <v>0</v>
      </c>
      <c r="K2206" s="56"/>
      <c r="L2206" s="64" t="s">
        <v>455</v>
      </c>
    </row>
    <row r="2207" spans="1:12" s="72" customFormat="1" hidden="1" outlineLevel="2">
      <c r="A2207" s="81">
        <v>1203302111</v>
      </c>
      <c r="B2207" s="82" t="s">
        <v>1937</v>
      </c>
      <c r="C2207" s="69">
        <v>0</v>
      </c>
      <c r="D2207" s="78"/>
      <c r="E2207" s="69"/>
      <c r="F2207" s="71"/>
      <c r="G2207" s="69">
        <f t="shared" si="67"/>
        <v>0</v>
      </c>
      <c r="I2207" s="67">
        <v>0</v>
      </c>
      <c r="J2207" s="68">
        <f t="shared" si="68"/>
        <v>0</v>
      </c>
      <c r="K2207" s="56"/>
      <c r="L2207" s="64" t="s">
        <v>455</v>
      </c>
    </row>
    <row r="2208" spans="1:12" s="72" customFormat="1" hidden="1" outlineLevel="2">
      <c r="A2208" s="81">
        <v>1203302112</v>
      </c>
      <c r="B2208" s="82" t="s">
        <v>1938</v>
      </c>
      <c r="C2208" s="69">
        <v>0</v>
      </c>
      <c r="D2208" s="78"/>
      <c r="E2208" s="69"/>
      <c r="F2208" s="71"/>
      <c r="G2208" s="69">
        <f t="shared" si="67"/>
        <v>0</v>
      </c>
      <c r="I2208" s="67">
        <v>0</v>
      </c>
      <c r="J2208" s="68">
        <f t="shared" si="68"/>
        <v>0</v>
      </c>
      <c r="K2208" s="56"/>
      <c r="L2208" s="64" t="s">
        <v>455</v>
      </c>
    </row>
    <row r="2209" spans="1:12" s="72" customFormat="1" hidden="1" outlineLevel="2">
      <c r="A2209" s="81">
        <v>1203302113</v>
      </c>
      <c r="B2209" s="82" t="s">
        <v>1939</v>
      </c>
      <c r="C2209" s="69">
        <v>0</v>
      </c>
      <c r="D2209" s="78"/>
      <c r="E2209" s="69"/>
      <c r="F2209" s="71"/>
      <c r="G2209" s="69">
        <f t="shared" si="67"/>
        <v>0</v>
      </c>
      <c r="I2209" s="67">
        <v>0</v>
      </c>
      <c r="J2209" s="68">
        <f t="shared" si="68"/>
        <v>0</v>
      </c>
      <c r="K2209" s="56"/>
      <c r="L2209" s="64" t="s">
        <v>455</v>
      </c>
    </row>
    <row r="2210" spans="1:12" s="72" customFormat="1" hidden="1" outlineLevel="2">
      <c r="A2210" s="81">
        <v>1203302117</v>
      </c>
      <c r="B2210" s="82" t="s">
        <v>1941</v>
      </c>
      <c r="C2210" s="69">
        <v>0</v>
      </c>
      <c r="D2210" s="78"/>
      <c r="E2210" s="69"/>
      <c r="F2210" s="71"/>
      <c r="G2210" s="69">
        <f t="shared" si="67"/>
        <v>0</v>
      </c>
      <c r="I2210" s="67">
        <v>0</v>
      </c>
      <c r="J2210" s="68">
        <f t="shared" si="68"/>
        <v>0</v>
      </c>
      <c r="K2210" s="56"/>
      <c r="L2210" s="64" t="s">
        <v>455</v>
      </c>
    </row>
    <row r="2211" spans="1:12" s="72" customFormat="1" hidden="1" outlineLevel="2">
      <c r="A2211" s="81">
        <v>1203302118</v>
      </c>
      <c r="B2211" s="82" t="s">
        <v>1942</v>
      </c>
      <c r="C2211" s="69">
        <v>0</v>
      </c>
      <c r="D2211" s="78"/>
      <c r="E2211" s="69"/>
      <c r="F2211" s="71"/>
      <c r="G2211" s="69">
        <f t="shared" si="67"/>
        <v>0</v>
      </c>
      <c r="I2211" s="67">
        <v>0</v>
      </c>
      <c r="J2211" s="68">
        <f t="shared" si="68"/>
        <v>0</v>
      </c>
      <c r="K2211" s="56"/>
      <c r="L2211" s="64" t="s">
        <v>455</v>
      </c>
    </row>
    <row r="2212" spans="1:12" s="72" customFormat="1" hidden="1" outlineLevel="2">
      <c r="A2212" s="81">
        <v>1203302119</v>
      </c>
      <c r="B2212" s="82" t="s">
        <v>1943</v>
      </c>
      <c r="C2212" s="69">
        <v>0</v>
      </c>
      <c r="D2212" s="78"/>
      <c r="E2212" s="69"/>
      <c r="F2212" s="71"/>
      <c r="G2212" s="69">
        <f t="shared" si="67"/>
        <v>0</v>
      </c>
      <c r="I2212" s="67">
        <v>0</v>
      </c>
      <c r="J2212" s="68">
        <f t="shared" si="68"/>
        <v>0</v>
      </c>
      <c r="K2212" s="56"/>
      <c r="L2212" s="64" t="s">
        <v>455</v>
      </c>
    </row>
    <row r="2213" spans="1:12" s="72" customFormat="1" hidden="1" outlineLevel="2">
      <c r="A2213" s="81">
        <v>1203302120</v>
      </c>
      <c r="B2213" s="82" t="s">
        <v>1936</v>
      </c>
      <c r="C2213" s="69">
        <v>0</v>
      </c>
      <c r="D2213" s="78"/>
      <c r="E2213" s="69"/>
      <c r="F2213" s="71"/>
      <c r="G2213" s="69">
        <f t="shared" ref="G2213:G2276" si="69">C2213+E2213</f>
        <v>0</v>
      </c>
      <c r="I2213" s="67">
        <v>0</v>
      </c>
      <c r="J2213" s="68">
        <f t="shared" si="68"/>
        <v>0</v>
      </c>
      <c r="K2213" s="56"/>
      <c r="L2213" s="64" t="s">
        <v>455</v>
      </c>
    </row>
    <row r="2214" spans="1:12" s="72" customFormat="1" hidden="1" outlineLevel="2">
      <c r="A2214" s="81">
        <v>1203302121</v>
      </c>
      <c r="B2214" s="82" t="s">
        <v>1937</v>
      </c>
      <c r="C2214" s="69">
        <v>0</v>
      </c>
      <c r="D2214" s="78"/>
      <c r="E2214" s="69"/>
      <c r="F2214" s="71"/>
      <c r="G2214" s="69">
        <f t="shared" si="69"/>
        <v>0</v>
      </c>
      <c r="I2214" s="67">
        <v>0</v>
      </c>
      <c r="J2214" s="68">
        <f t="shared" si="68"/>
        <v>0</v>
      </c>
      <c r="K2214" s="56"/>
      <c r="L2214" s="64" t="s">
        <v>455</v>
      </c>
    </row>
    <row r="2215" spans="1:12" s="72" customFormat="1" hidden="1" outlineLevel="2">
      <c r="A2215" s="81">
        <v>1203302122</v>
      </c>
      <c r="B2215" s="82" t="s">
        <v>1938</v>
      </c>
      <c r="C2215" s="69">
        <v>0</v>
      </c>
      <c r="D2215" s="78"/>
      <c r="E2215" s="69"/>
      <c r="F2215" s="71"/>
      <c r="G2215" s="69">
        <f t="shared" si="69"/>
        <v>0</v>
      </c>
      <c r="I2215" s="67">
        <v>0</v>
      </c>
      <c r="J2215" s="68">
        <f t="shared" si="68"/>
        <v>0</v>
      </c>
      <c r="K2215" s="56"/>
      <c r="L2215" s="64" t="s">
        <v>455</v>
      </c>
    </row>
    <row r="2216" spans="1:12" s="72" customFormat="1" hidden="1" outlineLevel="2">
      <c r="A2216" s="81">
        <v>1203302123</v>
      </c>
      <c r="B2216" s="82" t="s">
        <v>1939</v>
      </c>
      <c r="C2216" s="69">
        <v>0</v>
      </c>
      <c r="D2216" s="78"/>
      <c r="E2216" s="69"/>
      <c r="F2216" s="71"/>
      <c r="G2216" s="69">
        <f t="shared" si="69"/>
        <v>0</v>
      </c>
      <c r="I2216" s="67">
        <v>0</v>
      </c>
      <c r="J2216" s="68">
        <f t="shared" si="68"/>
        <v>0</v>
      </c>
      <c r="K2216" s="56"/>
      <c r="L2216" s="64" t="s">
        <v>455</v>
      </c>
    </row>
    <row r="2217" spans="1:12" s="72" customFormat="1" hidden="1" outlineLevel="2">
      <c r="A2217" s="81">
        <v>1203302127</v>
      </c>
      <c r="B2217" s="82" t="s">
        <v>1941</v>
      </c>
      <c r="C2217" s="69">
        <v>0</v>
      </c>
      <c r="D2217" s="78"/>
      <c r="E2217" s="69"/>
      <c r="F2217" s="71"/>
      <c r="G2217" s="69">
        <f t="shared" si="69"/>
        <v>0</v>
      </c>
      <c r="I2217" s="67">
        <v>0</v>
      </c>
      <c r="J2217" s="68">
        <f t="shared" si="68"/>
        <v>0</v>
      </c>
      <c r="K2217" s="56"/>
      <c r="L2217" s="64" t="s">
        <v>455</v>
      </c>
    </row>
    <row r="2218" spans="1:12" s="72" customFormat="1" hidden="1" outlineLevel="2">
      <c r="A2218" s="81">
        <v>1203302128</v>
      </c>
      <c r="B2218" s="82" t="s">
        <v>1942</v>
      </c>
      <c r="C2218" s="69">
        <v>0</v>
      </c>
      <c r="D2218" s="78"/>
      <c r="E2218" s="69"/>
      <c r="F2218" s="71"/>
      <c r="G2218" s="69">
        <f t="shared" si="69"/>
        <v>0</v>
      </c>
      <c r="I2218" s="67">
        <v>0</v>
      </c>
      <c r="J2218" s="68">
        <f t="shared" si="68"/>
        <v>0</v>
      </c>
      <c r="K2218" s="56"/>
      <c r="L2218" s="64" t="s">
        <v>455</v>
      </c>
    </row>
    <row r="2219" spans="1:12" s="72" customFormat="1" hidden="1" outlineLevel="2">
      <c r="A2219" s="81">
        <v>1203302129</v>
      </c>
      <c r="B2219" s="82" t="s">
        <v>1943</v>
      </c>
      <c r="C2219" s="69">
        <v>0</v>
      </c>
      <c r="D2219" s="78"/>
      <c r="E2219" s="69"/>
      <c r="F2219" s="71"/>
      <c r="G2219" s="69">
        <f t="shared" si="69"/>
        <v>0</v>
      </c>
      <c r="I2219" s="67">
        <v>0</v>
      </c>
      <c r="J2219" s="68">
        <f t="shared" si="68"/>
        <v>0</v>
      </c>
      <c r="K2219" s="56"/>
      <c r="L2219" s="64" t="s">
        <v>455</v>
      </c>
    </row>
    <row r="2220" spans="1:12" s="72" customFormat="1" hidden="1" outlineLevel="2">
      <c r="A2220" s="81">
        <v>1203302130</v>
      </c>
      <c r="B2220" s="82" t="s">
        <v>1936</v>
      </c>
      <c r="C2220" s="69">
        <v>0</v>
      </c>
      <c r="D2220" s="78"/>
      <c r="E2220" s="69"/>
      <c r="F2220" s="71"/>
      <c r="G2220" s="69">
        <f t="shared" si="69"/>
        <v>0</v>
      </c>
      <c r="I2220" s="67">
        <v>0</v>
      </c>
      <c r="J2220" s="68">
        <f t="shared" si="68"/>
        <v>0</v>
      </c>
      <c r="K2220" s="56"/>
      <c r="L2220" s="64" t="s">
        <v>455</v>
      </c>
    </row>
    <row r="2221" spans="1:12" s="72" customFormat="1" hidden="1" outlineLevel="2">
      <c r="A2221" s="81">
        <v>1203302131</v>
      </c>
      <c r="B2221" s="82" t="s">
        <v>1937</v>
      </c>
      <c r="C2221" s="69">
        <v>0</v>
      </c>
      <c r="D2221" s="78"/>
      <c r="E2221" s="69"/>
      <c r="F2221" s="71"/>
      <c r="G2221" s="69">
        <f t="shared" si="69"/>
        <v>0</v>
      </c>
      <c r="I2221" s="67">
        <v>0</v>
      </c>
      <c r="J2221" s="68">
        <f t="shared" si="68"/>
        <v>0</v>
      </c>
      <c r="K2221" s="56"/>
      <c r="L2221" s="64" t="s">
        <v>455</v>
      </c>
    </row>
    <row r="2222" spans="1:12" s="72" customFormat="1" hidden="1" outlineLevel="2">
      <c r="A2222" s="81">
        <v>1203302132</v>
      </c>
      <c r="B2222" s="82" t="s">
        <v>1938</v>
      </c>
      <c r="C2222" s="69">
        <v>0</v>
      </c>
      <c r="D2222" s="78"/>
      <c r="E2222" s="69"/>
      <c r="F2222" s="71"/>
      <c r="G2222" s="69">
        <f t="shared" si="69"/>
        <v>0</v>
      </c>
      <c r="I2222" s="67">
        <v>0</v>
      </c>
      <c r="J2222" s="68">
        <f t="shared" si="68"/>
        <v>0</v>
      </c>
      <c r="K2222" s="56"/>
      <c r="L2222" s="64" t="s">
        <v>455</v>
      </c>
    </row>
    <row r="2223" spans="1:12" s="72" customFormat="1" hidden="1" outlineLevel="2">
      <c r="A2223" s="81">
        <v>1203302133</v>
      </c>
      <c r="B2223" s="82" t="s">
        <v>1939</v>
      </c>
      <c r="C2223" s="69">
        <v>0</v>
      </c>
      <c r="D2223" s="78"/>
      <c r="E2223" s="69"/>
      <c r="F2223" s="71"/>
      <c r="G2223" s="69">
        <f t="shared" si="69"/>
        <v>0</v>
      </c>
      <c r="I2223" s="67">
        <v>0</v>
      </c>
      <c r="J2223" s="68">
        <f t="shared" si="68"/>
        <v>0</v>
      </c>
      <c r="K2223" s="56"/>
      <c r="L2223" s="64" t="s">
        <v>455</v>
      </c>
    </row>
    <row r="2224" spans="1:12" s="72" customFormat="1" hidden="1" outlineLevel="2">
      <c r="A2224" s="81">
        <v>1203302137</v>
      </c>
      <c r="B2224" s="82" t="s">
        <v>1941</v>
      </c>
      <c r="C2224" s="69">
        <v>0</v>
      </c>
      <c r="D2224" s="78"/>
      <c r="E2224" s="69"/>
      <c r="F2224" s="71"/>
      <c r="G2224" s="69">
        <f t="shared" si="69"/>
        <v>0</v>
      </c>
      <c r="I2224" s="67">
        <v>0</v>
      </c>
      <c r="J2224" s="68">
        <f t="shared" si="68"/>
        <v>0</v>
      </c>
      <c r="K2224" s="56"/>
      <c r="L2224" s="64" t="s">
        <v>455</v>
      </c>
    </row>
    <row r="2225" spans="1:12" s="72" customFormat="1" hidden="1" outlineLevel="2">
      <c r="A2225" s="81">
        <v>1203302138</v>
      </c>
      <c r="B2225" s="82" t="s">
        <v>1942</v>
      </c>
      <c r="C2225" s="69">
        <v>0</v>
      </c>
      <c r="D2225" s="78"/>
      <c r="E2225" s="69"/>
      <c r="F2225" s="71"/>
      <c r="G2225" s="69">
        <f t="shared" si="69"/>
        <v>0</v>
      </c>
      <c r="I2225" s="67">
        <v>0</v>
      </c>
      <c r="J2225" s="68">
        <f t="shared" si="68"/>
        <v>0</v>
      </c>
      <c r="K2225" s="56"/>
      <c r="L2225" s="64" t="s">
        <v>455</v>
      </c>
    </row>
    <row r="2226" spans="1:12" s="72" customFormat="1" hidden="1" outlineLevel="2">
      <c r="A2226" s="81">
        <v>1203302139</v>
      </c>
      <c r="B2226" s="82" t="s">
        <v>1943</v>
      </c>
      <c r="C2226" s="69">
        <v>0</v>
      </c>
      <c r="D2226" s="78"/>
      <c r="E2226" s="69"/>
      <c r="F2226" s="71"/>
      <c r="G2226" s="69">
        <f t="shared" si="69"/>
        <v>0</v>
      </c>
      <c r="I2226" s="67">
        <v>0</v>
      </c>
      <c r="J2226" s="68">
        <f t="shared" si="68"/>
        <v>0</v>
      </c>
      <c r="K2226" s="56"/>
      <c r="L2226" s="64" t="s">
        <v>455</v>
      </c>
    </row>
    <row r="2227" spans="1:12" s="72" customFormat="1" hidden="1" outlineLevel="2">
      <c r="A2227" s="81">
        <v>1203302140</v>
      </c>
      <c r="B2227" s="82" t="s">
        <v>1936</v>
      </c>
      <c r="C2227" s="69">
        <v>0</v>
      </c>
      <c r="D2227" s="78"/>
      <c r="E2227" s="69"/>
      <c r="F2227" s="71"/>
      <c r="G2227" s="69">
        <f t="shared" si="69"/>
        <v>0</v>
      </c>
      <c r="I2227" s="67">
        <v>0</v>
      </c>
      <c r="J2227" s="68">
        <f t="shared" si="68"/>
        <v>0</v>
      </c>
      <c r="K2227" s="56"/>
      <c r="L2227" s="64" t="s">
        <v>455</v>
      </c>
    </row>
    <row r="2228" spans="1:12" s="72" customFormat="1" hidden="1" outlineLevel="2">
      <c r="A2228" s="81">
        <v>1203302141</v>
      </c>
      <c r="B2228" s="82" t="s">
        <v>1937</v>
      </c>
      <c r="C2228" s="69">
        <v>0</v>
      </c>
      <c r="D2228" s="78"/>
      <c r="E2228" s="69"/>
      <c r="F2228" s="71"/>
      <c r="G2228" s="69">
        <f t="shared" si="69"/>
        <v>0</v>
      </c>
      <c r="I2228" s="67">
        <v>0</v>
      </c>
      <c r="J2228" s="68">
        <f t="shared" si="68"/>
        <v>0</v>
      </c>
      <c r="K2228" s="56"/>
      <c r="L2228" s="64" t="s">
        <v>455</v>
      </c>
    </row>
    <row r="2229" spans="1:12" s="72" customFormat="1" hidden="1" outlineLevel="2">
      <c r="A2229" s="81">
        <v>1203302142</v>
      </c>
      <c r="B2229" s="82" t="s">
        <v>1938</v>
      </c>
      <c r="C2229" s="69">
        <v>0</v>
      </c>
      <c r="D2229" s="78"/>
      <c r="E2229" s="69"/>
      <c r="F2229" s="71"/>
      <c r="G2229" s="69">
        <f t="shared" si="69"/>
        <v>0</v>
      </c>
      <c r="I2229" s="67">
        <v>0</v>
      </c>
      <c r="J2229" s="68">
        <f t="shared" si="68"/>
        <v>0</v>
      </c>
      <c r="K2229" s="56"/>
      <c r="L2229" s="64" t="s">
        <v>455</v>
      </c>
    </row>
    <row r="2230" spans="1:12" s="72" customFormat="1" hidden="1" outlineLevel="2">
      <c r="A2230" s="81">
        <v>1203302143</v>
      </c>
      <c r="B2230" s="82" t="s">
        <v>1939</v>
      </c>
      <c r="C2230" s="69">
        <v>0</v>
      </c>
      <c r="D2230" s="78"/>
      <c r="E2230" s="69"/>
      <c r="F2230" s="71"/>
      <c r="G2230" s="69">
        <f t="shared" si="69"/>
        <v>0</v>
      </c>
      <c r="I2230" s="67">
        <v>0</v>
      </c>
      <c r="J2230" s="68">
        <f t="shared" si="68"/>
        <v>0</v>
      </c>
      <c r="K2230" s="56"/>
      <c r="L2230" s="64" t="s">
        <v>455</v>
      </c>
    </row>
    <row r="2231" spans="1:12" s="72" customFormat="1" hidden="1" outlineLevel="2">
      <c r="A2231" s="81">
        <v>1203302147</v>
      </c>
      <c r="B2231" s="82" t="s">
        <v>1941</v>
      </c>
      <c r="C2231" s="69">
        <v>0</v>
      </c>
      <c r="D2231" s="78"/>
      <c r="E2231" s="69"/>
      <c r="F2231" s="71"/>
      <c r="G2231" s="69">
        <f t="shared" si="69"/>
        <v>0</v>
      </c>
      <c r="I2231" s="67">
        <v>0</v>
      </c>
      <c r="J2231" s="68">
        <f t="shared" si="68"/>
        <v>0</v>
      </c>
      <c r="K2231" s="56"/>
      <c r="L2231" s="64" t="s">
        <v>455</v>
      </c>
    </row>
    <row r="2232" spans="1:12" s="72" customFormat="1" hidden="1" outlineLevel="2">
      <c r="A2232" s="81">
        <v>1203302149</v>
      </c>
      <c r="B2232" s="82" t="s">
        <v>1943</v>
      </c>
      <c r="C2232" s="69">
        <v>0</v>
      </c>
      <c r="D2232" s="78"/>
      <c r="E2232" s="69"/>
      <c r="F2232" s="71"/>
      <c r="G2232" s="69">
        <f t="shared" si="69"/>
        <v>0</v>
      </c>
      <c r="I2232" s="67">
        <v>0</v>
      </c>
      <c r="J2232" s="68">
        <f t="shared" si="68"/>
        <v>0</v>
      </c>
      <c r="K2232" s="56"/>
      <c r="L2232" s="64" t="s">
        <v>455</v>
      </c>
    </row>
    <row r="2233" spans="1:12" s="72" customFormat="1" hidden="1" outlineLevel="2">
      <c r="A2233" s="81">
        <v>1203302910</v>
      </c>
      <c r="B2233" s="82" t="s">
        <v>1944</v>
      </c>
      <c r="C2233" s="69">
        <v>0</v>
      </c>
      <c r="D2233" s="78"/>
      <c r="E2233" s="69"/>
      <c r="F2233" s="71"/>
      <c r="G2233" s="69">
        <f t="shared" si="69"/>
        <v>0</v>
      </c>
      <c r="I2233" s="67">
        <v>0</v>
      </c>
      <c r="J2233" s="68">
        <f t="shared" si="68"/>
        <v>0</v>
      </c>
      <c r="K2233" s="56"/>
      <c r="L2233" s="64" t="s">
        <v>5619</v>
      </c>
    </row>
    <row r="2234" spans="1:12" s="72" customFormat="1" hidden="1" outlineLevel="2">
      <c r="A2234" s="81">
        <v>1203302911</v>
      </c>
      <c r="B2234" s="82" t="s">
        <v>1944</v>
      </c>
      <c r="C2234" s="69">
        <v>0</v>
      </c>
      <c r="D2234" s="78"/>
      <c r="E2234" s="69"/>
      <c r="F2234" s="71"/>
      <c r="G2234" s="69">
        <f t="shared" si="69"/>
        <v>0</v>
      </c>
      <c r="I2234" s="67">
        <v>0</v>
      </c>
      <c r="J2234" s="68">
        <f t="shared" si="68"/>
        <v>0</v>
      </c>
      <c r="K2234" s="56"/>
      <c r="L2234" s="64" t="s">
        <v>5619</v>
      </c>
    </row>
    <row r="2235" spans="1:12" s="72" customFormat="1" hidden="1" outlineLevel="2">
      <c r="A2235" s="81">
        <v>1203302913</v>
      </c>
      <c r="B2235" s="82" t="s">
        <v>1944</v>
      </c>
      <c r="C2235" s="69">
        <v>0</v>
      </c>
      <c r="D2235" s="78"/>
      <c r="E2235" s="69"/>
      <c r="F2235" s="71"/>
      <c r="G2235" s="69">
        <f t="shared" si="69"/>
        <v>0</v>
      </c>
      <c r="I2235" s="67">
        <v>0</v>
      </c>
      <c r="J2235" s="68">
        <f t="shared" si="68"/>
        <v>0</v>
      </c>
      <c r="K2235" s="56"/>
      <c r="L2235" s="64" t="s">
        <v>5619</v>
      </c>
    </row>
    <row r="2236" spans="1:12" s="72" customFormat="1" hidden="1" outlineLevel="2">
      <c r="A2236" s="81">
        <v>1203302919</v>
      </c>
      <c r="B2236" s="82" t="s">
        <v>1944</v>
      </c>
      <c r="C2236" s="69">
        <v>0</v>
      </c>
      <c r="D2236" s="78"/>
      <c r="E2236" s="69"/>
      <c r="F2236" s="71"/>
      <c r="G2236" s="69">
        <f t="shared" si="69"/>
        <v>0</v>
      </c>
      <c r="I2236" s="67">
        <v>0</v>
      </c>
      <c r="J2236" s="68">
        <f t="shared" si="68"/>
        <v>0</v>
      </c>
      <c r="K2236" s="56"/>
      <c r="L2236" s="64" t="s">
        <v>5619</v>
      </c>
    </row>
    <row r="2237" spans="1:12" s="72" customFormat="1" hidden="1" outlineLevel="2">
      <c r="A2237" s="81">
        <v>1203401010</v>
      </c>
      <c r="B2237" s="82" t="s">
        <v>1945</v>
      </c>
      <c r="C2237" s="69">
        <v>0</v>
      </c>
      <c r="D2237" s="78"/>
      <c r="E2237" s="69"/>
      <c r="F2237" s="71"/>
      <c r="G2237" s="69">
        <f t="shared" si="69"/>
        <v>0</v>
      </c>
      <c r="I2237" s="67">
        <v>0</v>
      </c>
      <c r="J2237" s="68">
        <f t="shared" si="68"/>
        <v>0</v>
      </c>
      <c r="K2237" s="56"/>
      <c r="L2237" s="64" t="s">
        <v>455</v>
      </c>
    </row>
    <row r="2238" spans="1:12" s="72" customFormat="1" hidden="1" outlineLevel="2">
      <c r="A2238" s="81">
        <v>1203401011</v>
      </c>
      <c r="B2238" s="82" t="s">
        <v>1946</v>
      </c>
      <c r="C2238" s="69">
        <v>0</v>
      </c>
      <c r="D2238" s="78"/>
      <c r="E2238" s="69"/>
      <c r="F2238" s="71"/>
      <c r="G2238" s="69">
        <f t="shared" si="69"/>
        <v>0</v>
      </c>
      <c r="I2238" s="67">
        <v>0</v>
      </c>
      <c r="J2238" s="68">
        <f t="shared" si="68"/>
        <v>0</v>
      </c>
      <c r="K2238" s="56"/>
      <c r="L2238" s="64" t="s">
        <v>455</v>
      </c>
    </row>
    <row r="2239" spans="1:12" s="72" customFormat="1" hidden="1" outlineLevel="2">
      <c r="A2239" s="81">
        <v>1203401012</v>
      </c>
      <c r="B2239" s="82" t="s">
        <v>1947</v>
      </c>
      <c r="C2239" s="69">
        <v>0</v>
      </c>
      <c r="D2239" s="78"/>
      <c r="E2239" s="69"/>
      <c r="F2239" s="71"/>
      <c r="G2239" s="69">
        <f t="shared" si="69"/>
        <v>0</v>
      </c>
      <c r="I2239" s="67">
        <v>0</v>
      </c>
      <c r="J2239" s="68">
        <f t="shared" si="68"/>
        <v>0</v>
      </c>
      <c r="K2239" s="56"/>
      <c r="L2239" s="64" t="s">
        <v>455</v>
      </c>
    </row>
    <row r="2240" spans="1:12" s="72" customFormat="1" hidden="1" outlineLevel="2">
      <c r="A2240" s="81">
        <v>1203401013</v>
      </c>
      <c r="B2240" s="82" t="s">
        <v>1948</v>
      </c>
      <c r="C2240" s="69">
        <v>336918.109999999</v>
      </c>
      <c r="D2240" s="78"/>
      <c r="E2240" s="69"/>
      <c r="F2240" s="71"/>
      <c r="G2240" s="69">
        <f t="shared" si="69"/>
        <v>336918.109999999</v>
      </c>
      <c r="I2240" s="67">
        <v>0</v>
      </c>
      <c r="J2240" s="68">
        <f t="shared" si="68"/>
        <v>-336918.109999999</v>
      </c>
      <c r="K2240" s="56"/>
      <c r="L2240" s="64" t="s">
        <v>455</v>
      </c>
    </row>
    <row r="2241" spans="1:12" s="72" customFormat="1" hidden="1" outlineLevel="2">
      <c r="A2241" s="81">
        <v>1203401016</v>
      </c>
      <c r="B2241" s="82" t="s">
        <v>1949</v>
      </c>
      <c r="C2241" s="69">
        <v>0</v>
      </c>
      <c r="D2241" s="78"/>
      <c r="E2241" s="69"/>
      <c r="F2241" s="71"/>
      <c r="G2241" s="69">
        <f t="shared" si="69"/>
        <v>0</v>
      </c>
      <c r="I2241" s="67">
        <v>0</v>
      </c>
      <c r="J2241" s="68">
        <f t="shared" si="68"/>
        <v>0</v>
      </c>
      <c r="K2241" s="56"/>
      <c r="L2241" s="64" t="s">
        <v>455</v>
      </c>
    </row>
    <row r="2242" spans="1:12" s="72" customFormat="1" hidden="1" outlineLevel="2">
      <c r="A2242" s="81">
        <v>1203401017</v>
      </c>
      <c r="B2242" s="82" t="s">
        <v>1950</v>
      </c>
      <c r="C2242" s="69">
        <v>-336918.41999999899</v>
      </c>
      <c r="D2242" s="78"/>
      <c r="E2242" s="69"/>
      <c r="F2242" s="71"/>
      <c r="G2242" s="69">
        <f t="shared" si="69"/>
        <v>-336918.41999999899</v>
      </c>
      <c r="I2242" s="67">
        <v>0</v>
      </c>
      <c r="J2242" s="68">
        <f t="shared" si="68"/>
        <v>336918.41999999899</v>
      </c>
      <c r="K2242" s="56"/>
      <c r="L2242" s="64" t="s">
        <v>455</v>
      </c>
    </row>
    <row r="2243" spans="1:12" s="72" customFormat="1" hidden="1" outlineLevel="2">
      <c r="A2243" s="81">
        <v>1203401018</v>
      </c>
      <c r="B2243" s="82" t="s">
        <v>1951</v>
      </c>
      <c r="C2243" s="69">
        <v>0</v>
      </c>
      <c r="D2243" s="78"/>
      <c r="E2243" s="69"/>
      <c r="F2243" s="71"/>
      <c r="G2243" s="69">
        <f t="shared" si="69"/>
        <v>0</v>
      </c>
      <c r="I2243" s="67">
        <v>0</v>
      </c>
      <c r="J2243" s="68">
        <f t="shared" si="68"/>
        <v>0</v>
      </c>
      <c r="K2243" s="56"/>
      <c r="L2243" s="64" t="s">
        <v>455</v>
      </c>
    </row>
    <row r="2244" spans="1:12" s="72" customFormat="1" hidden="1" outlineLevel="2">
      <c r="A2244" s="81">
        <v>1203401019</v>
      </c>
      <c r="B2244" s="82" t="s">
        <v>1952</v>
      </c>
      <c r="C2244" s="69">
        <v>0</v>
      </c>
      <c r="D2244" s="78"/>
      <c r="E2244" s="69"/>
      <c r="F2244" s="71"/>
      <c r="G2244" s="69">
        <f t="shared" si="69"/>
        <v>0</v>
      </c>
      <c r="I2244" s="67">
        <v>0</v>
      </c>
      <c r="J2244" s="68">
        <f t="shared" si="68"/>
        <v>0</v>
      </c>
      <c r="K2244" s="56"/>
      <c r="L2244" s="64" t="s">
        <v>455</v>
      </c>
    </row>
    <row r="2245" spans="1:12" s="72" customFormat="1" hidden="1" outlineLevel="2">
      <c r="A2245" s="81">
        <v>1203401910</v>
      </c>
      <c r="B2245" s="82" t="s">
        <v>1945</v>
      </c>
      <c r="C2245" s="69">
        <v>0</v>
      </c>
      <c r="D2245" s="78"/>
      <c r="E2245" s="69"/>
      <c r="F2245" s="71"/>
      <c r="G2245" s="69">
        <f t="shared" si="69"/>
        <v>0</v>
      </c>
      <c r="I2245" s="67">
        <v>0</v>
      </c>
      <c r="J2245" s="68">
        <f t="shared" si="68"/>
        <v>0</v>
      </c>
      <c r="K2245" s="56"/>
      <c r="L2245" s="64" t="s">
        <v>5619</v>
      </c>
    </row>
    <row r="2246" spans="1:12" s="72" customFormat="1" hidden="1" outlineLevel="2">
      <c r="A2246" s="81">
        <v>1203401911</v>
      </c>
      <c r="B2246" s="82" t="s">
        <v>1946</v>
      </c>
      <c r="C2246" s="69">
        <v>0</v>
      </c>
      <c r="D2246" s="78"/>
      <c r="E2246" s="69"/>
      <c r="F2246" s="71"/>
      <c r="G2246" s="69">
        <f t="shared" si="69"/>
        <v>0</v>
      </c>
      <c r="I2246" s="67">
        <v>0</v>
      </c>
      <c r="J2246" s="68">
        <f t="shared" si="68"/>
        <v>0</v>
      </c>
      <c r="K2246" s="56"/>
      <c r="L2246" s="64" t="s">
        <v>5619</v>
      </c>
    </row>
    <row r="2247" spans="1:12" s="72" customFormat="1" hidden="1" outlineLevel="2">
      <c r="A2247" s="81">
        <v>1203401912</v>
      </c>
      <c r="B2247" s="82" t="s">
        <v>1947</v>
      </c>
      <c r="C2247" s="69">
        <v>0</v>
      </c>
      <c r="D2247" s="78"/>
      <c r="E2247" s="69"/>
      <c r="F2247" s="71"/>
      <c r="G2247" s="69">
        <f t="shared" si="69"/>
        <v>0</v>
      </c>
      <c r="I2247" s="67">
        <v>0</v>
      </c>
      <c r="J2247" s="68">
        <f t="shared" si="68"/>
        <v>0</v>
      </c>
      <c r="K2247" s="56"/>
      <c r="L2247" s="64" t="s">
        <v>5619</v>
      </c>
    </row>
    <row r="2248" spans="1:12" s="72" customFormat="1" hidden="1" outlineLevel="2">
      <c r="A2248" s="81">
        <v>1203401913</v>
      </c>
      <c r="B2248" s="82" t="s">
        <v>1948</v>
      </c>
      <c r="C2248" s="69">
        <v>0</v>
      </c>
      <c r="D2248" s="78"/>
      <c r="E2248" s="69"/>
      <c r="F2248" s="71"/>
      <c r="G2248" s="69">
        <f t="shared" si="69"/>
        <v>0</v>
      </c>
      <c r="I2248" s="67">
        <v>0</v>
      </c>
      <c r="J2248" s="68">
        <f t="shared" si="68"/>
        <v>0</v>
      </c>
      <c r="K2248" s="56"/>
      <c r="L2248" s="64" t="s">
        <v>5619</v>
      </c>
    </row>
    <row r="2249" spans="1:12" s="72" customFormat="1" hidden="1" outlineLevel="2">
      <c r="A2249" s="81">
        <v>1203401919</v>
      </c>
      <c r="B2249" s="82" t="s">
        <v>1952</v>
      </c>
      <c r="C2249" s="69">
        <v>0</v>
      </c>
      <c r="D2249" s="78"/>
      <c r="E2249" s="69"/>
      <c r="F2249" s="71"/>
      <c r="G2249" s="69">
        <f t="shared" si="69"/>
        <v>0</v>
      </c>
      <c r="I2249" s="67">
        <v>0</v>
      </c>
      <c r="J2249" s="68">
        <f t="shared" si="68"/>
        <v>0</v>
      </c>
      <c r="K2249" s="56"/>
      <c r="L2249" s="64" t="s">
        <v>5619</v>
      </c>
    </row>
    <row r="2250" spans="1:12" s="72" customFormat="1" hidden="1" outlineLevel="2">
      <c r="A2250" s="81">
        <v>1203501010</v>
      </c>
      <c r="B2250" s="82" t="s">
        <v>1953</v>
      </c>
      <c r="C2250" s="69">
        <v>0</v>
      </c>
      <c r="D2250" s="78"/>
      <c r="E2250" s="69"/>
      <c r="F2250" s="71"/>
      <c r="G2250" s="69">
        <f t="shared" si="69"/>
        <v>0</v>
      </c>
      <c r="I2250" s="67">
        <v>0</v>
      </c>
      <c r="J2250" s="68">
        <f t="shared" si="68"/>
        <v>0</v>
      </c>
      <c r="K2250" s="56"/>
      <c r="L2250" s="64" t="s">
        <v>455</v>
      </c>
    </row>
    <row r="2251" spans="1:12" s="72" customFormat="1" hidden="1" outlineLevel="2">
      <c r="A2251" s="81">
        <v>1203501011</v>
      </c>
      <c r="B2251" s="82" t="s">
        <v>1954</v>
      </c>
      <c r="C2251" s="69">
        <v>0</v>
      </c>
      <c r="D2251" s="78"/>
      <c r="E2251" s="69"/>
      <c r="F2251" s="71"/>
      <c r="G2251" s="69">
        <f t="shared" si="69"/>
        <v>0</v>
      </c>
      <c r="I2251" s="67">
        <v>0</v>
      </c>
      <c r="J2251" s="68">
        <f t="shared" si="68"/>
        <v>0</v>
      </c>
      <c r="K2251" s="56"/>
      <c r="L2251" s="64" t="s">
        <v>455</v>
      </c>
    </row>
    <row r="2252" spans="1:12" s="72" customFormat="1" hidden="1" outlineLevel="2">
      <c r="A2252" s="81">
        <v>1203501012</v>
      </c>
      <c r="B2252" s="82" t="s">
        <v>1955</v>
      </c>
      <c r="C2252" s="69">
        <v>0</v>
      </c>
      <c r="D2252" s="78"/>
      <c r="E2252" s="69"/>
      <c r="F2252" s="71"/>
      <c r="G2252" s="69">
        <f t="shared" si="69"/>
        <v>0</v>
      </c>
      <c r="I2252" s="67">
        <v>0</v>
      </c>
      <c r="J2252" s="68">
        <f t="shared" si="68"/>
        <v>0</v>
      </c>
      <c r="K2252" s="56"/>
      <c r="L2252" s="64" t="s">
        <v>455</v>
      </c>
    </row>
    <row r="2253" spans="1:12" s="72" customFormat="1" hidden="1" outlineLevel="2">
      <c r="A2253" s="81">
        <v>1203501013</v>
      </c>
      <c r="B2253" s="82" t="s">
        <v>1956</v>
      </c>
      <c r="C2253" s="69">
        <v>0</v>
      </c>
      <c r="D2253" s="78"/>
      <c r="E2253" s="69"/>
      <c r="F2253" s="71"/>
      <c r="G2253" s="69">
        <f t="shared" si="69"/>
        <v>0</v>
      </c>
      <c r="I2253" s="67">
        <v>0</v>
      </c>
      <c r="J2253" s="68">
        <f t="shared" si="68"/>
        <v>0</v>
      </c>
      <c r="K2253" s="56"/>
      <c r="L2253" s="64" t="s">
        <v>455</v>
      </c>
    </row>
    <row r="2254" spans="1:12" s="72" customFormat="1" hidden="1" outlineLevel="2">
      <c r="A2254" s="81">
        <v>1203501016</v>
      </c>
      <c r="B2254" s="82" t="s">
        <v>1957</v>
      </c>
      <c r="C2254" s="69">
        <v>0</v>
      </c>
      <c r="D2254" s="78"/>
      <c r="E2254" s="69"/>
      <c r="F2254" s="71"/>
      <c r="G2254" s="69">
        <f t="shared" si="69"/>
        <v>0</v>
      </c>
      <c r="I2254" s="67">
        <v>0</v>
      </c>
      <c r="J2254" s="68">
        <f t="shared" si="68"/>
        <v>0</v>
      </c>
      <c r="K2254" s="56"/>
      <c r="L2254" s="64" t="s">
        <v>455</v>
      </c>
    </row>
    <row r="2255" spans="1:12" s="72" customFormat="1" hidden="1" outlineLevel="2">
      <c r="A2255" s="81">
        <v>1203501017</v>
      </c>
      <c r="B2255" s="82" t="s">
        <v>1958</v>
      </c>
      <c r="C2255" s="69">
        <v>0</v>
      </c>
      <c r="D2255" s="78"/>
      <c r="E2255" s="69"/>
      <c r="F2255" s="71"/>
      <c r="G2255" s="69">
        <f t="shared" si="69"/>
        <v>0</v>
      </c>
      <c r="I2255" s="67">
        <v>0</v>
      </c>
      <c r="J2255" s="68">
        <f t="shared" si="68"/>
        <v>0</v>
      </c>
      <c r="K2255" s="56"/>
      <c r="L2255" s="64" t="s">
        <v>455</v>
      </c>
    </row>
    <row r="2256" spans="1:12" s="72" customFormat="1" hidden="1" outlineLevel="2">
      <c r="A2256" s="81">
        <v>1203501018</v>
      </c>
      <c r="B2256" s="82" t="s">
        <v>1959</v>
      </c>
      <c r="C2256" s="69">
        <v>0</v>
      </c>
      <c r="D2256" s="78"/>
      <c r="E2256" s="69"/>
      <c r="F2256" s="71"/>
      <c r="G2256" s="69">
        <f t="shared" si="69"/>
        <v>0</v>
      </c>
      <c r="I2256" s="67">
        <v>0</v>
      </c>
      <c r="J2256" s="68">
        <f t="shared" si="68"/>
        <v>0</v>
      </c>
      <c r="K2256" s="56"/>
      <c r="L2256" s="64" t="s">
        <v>455</v>
      </c>
    </row>
    <row r="2257" spans="1:12" s="72" customFormat="1" hidden="1" outlineLevel="2">
      <c r="A2257" s="81">
        <v>1203501019</v>
      </c>
      <c r="B2257" s="82" t="s">
        <v>1960</v>
      </c>
      <c r="C2257" s="69">
        <v>0</v>
      </c>
      <c r="D2257" s="78"/>
      <c r="E2257" s="69"/>
      <c r="F2257" s="71"/>
      <c r="G2257" s="69">
        <f t="shared" si="69"/>
        <v>0</v>
      </c>
      <c r="I2257" s="67">
        <v>0</v>
      </c>
      <c r="J2257" s="68">
        <f t="shared" si="68"/>
        <v>0</v>
      </c>
      <c r="K2257" s="56"/>
      <c r="L2257" s="64" t="s">
        <v>455</v>
      </c>
    </row>
    <row r="2258" spans="1:12" s="72" customFormat="1" hidden="1" outlineLevel="2">
      <c r="A2258" s="81">
        <v>1203501020</v>
      </c>
      <c r="B2258" s="82" t="s">
        <v>1953</v>
      </c>
      <c r="C2258" s="69">
        <v>0</v>
      </c>
      <c r="D2258" s="78"/>
      <c r="E2258" s="69"/>
      <c r="F2258" s="71"/>
      <c r="G2258" s="69">
        <f t="shared" si="69"/>
        <v>0</v>
      </c>
      <c r="I2258" s="67">
        <v>0</v>
      </c>
      <c r="J2258" s="68">
        <f t="shared" si="68"/>
        <v>0</v>
      </c>
      <c r="K2258" s="56"/>
      <c r="L2258" s="64" t="s">
        <v>455</v>
      </c>
    </row>
    <row r="2259" spans="1:12" s="72" customFormat="1" hidden="1" outlineLevel="2">
      <c r="A2259" s="81">
        <v>1203501021</v>
      </c>
      <c r="B2259" s="82" t="s">
        <v>1954</v>
      </c>
      <c r="C2259" s="69">
        <v>0</v>
      </c>
      <c r="D2259" s="78"/>
      <c r="E2259" s="69"/>
      <c r="F2259" s="71"/>
      <c r="G2259" s="69">
        <f t="shared" si="69"/>
        <v>0</v>
      </c>
      <c r="I2259" s="67">
        <v>0</v>
      </c>
      <c r="J2259" s="68">
        <f t="shared" si="68"/>
        <v>0</v>
      </c>
      <c r="K2259" s="56"/>
      <c r="L2259" s="64" t="s">
        <v>455</v>
      </c>
    </row>
    <row r="2260" spans="1:12" s="72" customFormat="1" hidden="1" outlineLevel="2">
      <c r="A2260" s="81">
        <v>1203501022</v>
      </c>
      <c r="B2260" s="82" t="s">
        <v>1955</v>
      </c>
      <c r="C2260" s="69">
        <v>0</v>
      </c>
      <c r="D2260" s="78"/>
      <c r="E2260" s="69"/>
      <c r="F2260" s="71"/>
      <c r="G2260" s="69">
        <f t="shared" si="69"/>
        <v>0</v>
      </c>
      <c r="I2260" s="67">
        <v>0</v>
      </c>
      <c r="J2260" s="68">
        <f t="shared" si="68"/>
        <v>0</v>
      </c>
      <c r="K2260" s="56"/>
      <c r="L2260" s="64" t="s">
        <v>455</v>
      </c>
    </row>
    <row r="2261" spans="1:12" s="72" customFormat="1" hidden="1" outlineLevel="2">
      <c r="A2261" s="81">
        <v>1203501023</v>
      </c>
      <c r="B2261" s="82" t="s">
        <v>1956</v>
      </c>
      <c r="C2261" s="69">
        <v>0</v>
      </c>
      <c r="D2261" s="78"/>
      <c r="E2261" s="69"/>
      <c r="F2261" s="71"/>
      <c r="G2261" s="69">
        <f t="shared" si="69"/>
        <v>0</v>
      </c>
      <c r="I2261" s="67">
        <v>0</v>
      </c>
      <c r="J2261" s="68">
        <f t="shared" si="68"/>
        <v>0</v>
      </c>
      <c r="K2261" s="56"/>
      <c r="L2261" s="64" t="s">
        <v>455</v>
      </c>
    </row>
    <row r="2262" spans="1:12" s="72" customFormat="1" hidden="1" outlineLevel="2">
      <c r="A2262" s="81">
        <v>1203501026</v>
      </c>
      <c r="B2262" s="82" t="s">
        <v>1957</v>
      </c>
      <c r="C2262" s="69">
        <v>0</v>
      </c>
      <c r="D2262" s="78"/>
      <c r="E2262" s="69"/>
      <c r="F2262" s="71"/>
      <c r="G2262" s="69">
        <f t="shared" si="69"/>
        <v>0</v>
      </c>
      <c r="I2262" s="67">
        <v>0</v>
      </c>
      <c r="J2262" s="68">
        <f t="shared" si="68"/>
        <v>0</v>
      </c>
      <c r="K2262" s="56"/>
      <c r="L2262" s="64" t="s">
        <v>455</v>
      </c>
    </row>
    <row r="2263" spans="1:12" s="72" customFormat="1" hidden="1" outlineLevel="2">
      <c r="A2263" s="81">
        <v>1203501027</v>
      </c>
      <c r="B2263" s="82" t="s">
        <v>1958</v>
      </c>
      <c r="C2263" s="69">
        <v>0</v>
      </c>
      <c r="D2263" s="78"/>
      <c r="E2263" s="69"/>
      <c r="F2263" s="71"/>
      <c r="G2263" s="69">
        <f t="shared" si="69"/>
        <v>0</v>
      </c>
      <c r="I2263" s="67">
        <v>0</v>
      </c>
      <c r="J2263" s="68">
        <f t="shared" ref="J2263:J2326" si="70">I2263-G2263</f>
        <v>0</v>
      </c>
      <c r="K2263" s="56"/>
      <c r="L2263" s="64" t="s">
        <v>455</v>
      </c>
    </row>
    <row r="2264" spans="1:12" s="72" customFormat="1" hidden="1" outlineLevel="2">
      <c r="A2264" s="81">
        <v>1203501029</v>
      </c>
      <c r="B2264" s="82" t="s">
        <v>1960</v>
      </c>
      <c r="C2264" s="69">
        <v>0</v>
      </c>
      <c r="D2264" s="78"/>
      <c r="E2264" s="69"/>
      <c r="F2264" s="71"/>
      <c r="G2264" s="69">
        <f t="shared" si="69"/>
        <v>0</v>
      </c>
      <c r="I2264" s="67">
        <v>0</v>
      </c>
      <c r="J2264" s="68">
        <f t="shared" si="70"/>
        <v>0</v>
      </c>
      <c r="K2264" s="56"/>
      <c r="L2264" s="64" t="s">
        <v>455</v>
      </c>
    </row>
    <row r="2265" spans="1:12" s="72" customFormat="1" hidden="1" outlineLevel="2">
      <c r="A2265" s="81">
        <v>1203502010</v>
      </c>
      <c r="B2265" s="82" t="s">
        <v>1961</v>
      </c>
      <c r="C2265" s="69">
        <v>0</v>
      </c>
      <c r="D2265" s="78"/>
      <c r="E2265" s="69"/>
      <c r="F2265" s="71"/>
      <c r="G2265" s="69">
        <f t="shared" si="69"/>
        <v>0</v>
      </c>
      <c r="I2265" s="67">
        <v>0</v>
      </c>
      <c r="J2265" s="68">
        <f t="shared" si="70"/>
        <v>0</v>
      </c>
      <c r="K2265" s="56"/>
      <c r="L2265" s="64" t="s">
        <v>455</v>
      </c>
    </row>
    <row r="2266" spans="1:12" s="72" customFormat="1" hidden="1" outlineLevel="2">
      <c r="A2266" s="81">
        <v>1203502011</v>
      </c>
      <c r="B2266" s="82" t="s">
        <v>1962</v>
      </c>
      <c r="C2266" s="69">
        <v>0</v>
      </c>
      <c r="D2266" s="78"/>
      <c r="E2266" s="69"/>
      <c r="F2266" s="71"/>
      <c r="G2266" s="69">
        <f t="shared" si="69"/>
        <v>0</v>
      </c>
      <c r="I2266" s="67">
        <v>0</v>
      </c>
      <c r="J2266" s="68">
        <f t="shared" si="70"/>
        <v>0</v>
      </c>
      <c r="K2266" s="56"/>
      <c r="L2266" s="64" t="s">
        <v>455</v>
      </c>
    </row>
    <row r="2267" spans="1:12" s="72" customFormat="1" hidden="1" outlineLevel="2">
      <c r="A2267" s="81">
        <v>1203502012</v>
      </c>
      <c r="B2267" s="82" t="s">
        <v>1963</v>
      </c>
      <c r="C2267" s="69">
        <v>0</v>
      </c>
      <c r="D2267" s="78"/>
      <c r="E2267" s="69"/>
      <c r="F2267" s="71"/>
      <c r="G2267" s="69">
        <f t="shared" si="69"/>
        <v>0</v>
      </c>
      <c r="I2267" s="67">
        <v>0</v>
      </c>
      <c r="J2267" s="68">
        <f t="shared" si="70"/>
        <v>0</v>
      </c>
      <c r="K2267" s="56"/>
      <c r="L2267" s="64" t="s">
        <v>455</v>
      </c>
    </row>
    <row r="2268" spans="1:12" s="72" customFormat="1" hidden="1" outlineLevel="2">
      <c r="A2268" s="81">
        <v>1203502013</v>
      </c>
      <c r="B2268" s="82" t="s">
        <v>1964</v>
      </c>
      <c r="C2268" s="69">
        <v>820968.93999999901</v>
      </c>
      <c r="D2268" s="78"/>
      <c r="E2268" s="69"/>
      <c r="F2268" s="71"/>
      <c r="G2268" s="69">
        <f t="shared" si="69"/>
        <v>820968.93999999901</v>
      </c>
      <c r="I2268" s="67">
        <v>0</v>
      </c>
      <c r="J2268" s="68">
        <f t="shared" si="70"/>
        <v>-820968.93999999901</v>
      </c>
      <c r="K2268" s="56"/>
      <c r="L2268" s="64" t="s">
        <v>455</v>
      </c>
    </row>
    <row r="2269" spans="1:12" s="72" customFormat="1" hidden="1" outlineLevel="2">
      <c r="A2269" s="81">
        <v>1203502016</v>
      </c>
      <c r="B2269" s="82" t="s">
        <v>1965</v>
      </c>
      <c r="C2269" s="69">
        <v>0</v>
      </c>
      <c r="D2269" s="78"/>
      <c r="E2269" s="69"/>
      <c r="F2269" s="71"/>
      <c r="G2269" s="69">
        <f t="shared" si="69"/>
        <v>0</v>
      </c>
      <c r="I2269" s="67">
        <v>0</v>
      </c>
      <c r="J2269" s="68">
        <f t="shared" si="70"/>
        <v>0</v>
      </c>
      <c r="K2269" s="56"/>
      <c r="L2269" s="64" t="s">
        <v>455</v>
      </c>
    </row>
    <row r="2270" spans="1:12" s="72" customFormat="1" hidden="1" outlineLevel="2">
      <c r="A2270" s="81">
        <v>1203502017</v>
      </c>
      <c r="B2270" s="82" t="s">
        <v>1966</v>
      </c>
      <c r="C2270" s="69">
        <v>-820968.93999999901</v>
      </c>
      <c r="D2270" s="78"/>
      <c r="E2270" s="69"/>
      <c r="F2270" s="71"/>
      <c r="G2270" s="69">
        <f t="shared" si="69"/>
        <v>-820968.93999999901</v>
      </c>
      <c r="I2270" s="67">
        <v>0</v>
      </c>
      <c r="J2270" s="68">
        <f t="shared" si="70"/>
        <v>820968.93999999901</v>
      </c>
      <c r="K2270" s="56"/>
      <c r="L2270" s="64" t="s">
        <v>455</v>
      </c>
    </row>
    <row r="2271" spans="1:12" s="72" customFormat="1" hidden="1" outlineLevel="2">
      <c r="A2271" s="81">
        <v>1203502019</v>
      </c>
      <c r="B2271" s="82" t="s">
        <v>1967</v>
      </c>
      <c r="C2271" s="69">
        <v>0</v>
      </c>
      <c r="D2271" s="78"/>
      <c r="E2271" s="69"/>
      <c r="F2271" s="71"/>
      <c r="G2271" s="69">
        <f t="shared" si="69"/>
        <v>0</v>
      </c>
      <c r="I2271" s="67">
        <v>0</v>
      </c>
      <c r="J2271" s="68">
        <f t="shared" si="70"/>
        <v>0</v>
      </c>
      <c r="K2271" s="56"/>
      <c r="L2271" s="64" t="s">
        <v>455</v>
      </c>
    </row>
    <row r="2272" spans="1:12" s="72" customFormat="1" hidden="1" outlineLevel="2">
      <c r="A2272" s="81">
        <v>1203502020</v>
      </c>
      <c r="B2272" s="82" t="s">
        <v>1961</v>
      </c>
      <c r="C2272" s="69">
        <v>0</v>
      </c>
      <c r="D2272" s="78"/>
      <c r="E2272" s="69"/>
      <c r="F2272" s="71"/>
      <c r="G2272" s="69">
        <f t="shared" si="69"/>
        <v>0</v>
      </c>
      <c r="I2272" s="67">
        <v>0</v>
      </c>
      <c r="J2272" s="68">
        <f t="shared" si="70"/>
        <v>0</v>
      </c>
      <c r="K2272" s="56"/>
      <c r="L2272" s="64" t="s">
        <v>455</v>
      </c>
    </row>
    <row r="2273" spans="1:12" s="72" customFormat="1" hidden="1" outlineLevel="2">
      <c r="A2273" s="81">
        <v>1203502021</v>
      </c>
      <c r="B2273" s="82" t="s">
        <v>1962</v>
      </c>
      <c r="C2273" s="69">
        <v>0</v>
      </c>
      <c r="D2273" s="78"/>
      <c r="E2273" s="69"/>
      <c r="F2273" s="71"/>
      <c r="G2273" s="69">
        <f t="shared" si="69"/>
        <v>0</v>
      </c>
      <c r="I2273" s="67">
        <v>0</v>
      </c>
      <c r="J2273" s="68">
        <f t="shared" si="70"/>
        <v>0</v>
      </c>
      <c r="K2273" s="56"/>
      <c r="L2273" s="64" t="s">
        <v>455</v>
      </c>
    </row>
    <row r="2274" spans="1:12" s="72" customFormat="1" hidden="1" outlineLevel="2">
      <c r="A2274" s="81">
        <v>1203502022</v>
      </c>
      <c r="B2274" s="82" t="s">
        <v>1963</v>
      </c>
      <c r="C2274" s="69">
        <v>0</v>
      </c>
      <c r="D2274" s="78"/>
      <c r="E2274" s="69"/>
      <c r="F2274" s="71"/>
      <c r="G2274" s="69">
        <f t="shared" si="69"/>
        <v>0</v>
      </c>
      <c r="I2274" s="67">
        <v>0</v>
      </c>
      <c r="J2274" s="68">
        <f t="shared" si="70"/>
        <v>0</v>
      </c>
      <c r="K2274" s="56"/>
      <c r="L2274" s="64" t="s">
        <v>455</v>
      </c>
    </row>
    <row r="2275" spans="1:12" s="72" customFormat="1" hidden="1" outlineLevel="2">
      <c r="A2275" s="81">
        <v>1203502023</v>
      </c>
      <c r="B2275" s="82" t="s">
        <v>1964</v>
      </c>
      <c r="C2275" s="69">
        <v>0</v>
      </c>
      <c r="D2275" s="78"/>
      <c r="E2275" s="69"/>
      <c r="F2275" s="71"/>
      <c r="G2275" s="69">
        <f t="shared" si="69"/>
        <v>0</v>
      </c>
      <c r="I2275" s="67">
        <v>0</v>
      </c>
      <c r="J2275" s="68">
        <f t="shared" si="70"/>
        <v>0</v>
      </c>
      <c r="K2275" s="56"/>
      <c r="L2275" s="64" t="s">
        <v>455</v>
      </c>
    </row>
    <row r="2276" spans="1:12" s="72" customFormat="1" hidden="1" outlineLevel="2">
      <c r="A2276" s="81">
        <v>1203502026</v>
      </c>
      <c r="B2276" s="82" t="s">
        <v>1965</v>
      </c>
      <c r="C2276" s="69">
        <v>0</v>
      </c>
      <c r="D2276" s="78"/>
      <c r="E2276" s="69"/>
      <c r="F2276" s="71"/>
      <c r="G2276" s="69">
        <f t="shared" si="69"/>
        <v>0</v>
      </c>
      <c r="I2276" s="67">
        <v>0</v>
      </c>
      <c r="J2276" s="68">
        <f t="shared" si="70"/>
        <v>0</v>
      </c>
      <c r="K2276" s="56"/>
      <c r="L2276" s="64" t="s">
        <v>455</v>
      </c>
    </row>
    <row r="2277" spans="1:12" s="72" customFormat="1" hidden="1" outlineLevel="2">
      <c r="A2277" s="81">
        <v>1203502027</v>
      </c>
      <c r="B2277" s="82" t="s">
        <v>1966</v>
      </c>
      <c r="C2277" s="69">
        <v>0</v>
      </c>
      <c r="D2277" s="78"/>
      <c r="E2277" s="69"/>
      <c r="F2277" s="71"/>
      <c r="G2277" s="69">
        <f t="shared" ref="G2277:G2340" si="71">C2277+E2277</f>
        <v>0</v>
      </c>
      <c r="I2277" s="67">
        <v>0</v>
      </c>
      <c r="J2277" s="68">
        <f t="shared" si="70"/>
        <v>0</v>
      </c>
      <c r="K2277" s="56"/>
      <c r="L2277" s="64" t="s">
        <v>455</v>
      </c>
    </row>
    <row r="2278" spans="1:12" s="72" customFormat="1" hidden="1" outlineLevel="2">
      <c r="A2278" s="81">
        <v>1203502029</v>
      </c>
      <c r="B2278" s="82" t="s">
        <v>1967</v>
      </c>
      <c r="C2278" s="69">
        <v>0</v>
      </c>
      <c r="D2278" s="78"/>
      <c r="E2278" s="69"/>
      <c r="F2278" s="71"/>
      <c r="G2278" s="69">
        <f t="shared" si="71"/>
        <v>0</v>
      </c>
      <c r="I2278" s="67">
        <v>0</v>
      </c>
      <c r="J2278" s="68">
        <f t="shared" si="70"/>
        <v>0</v>
      </c>
      <c r="K2278" s="56"/>
      <c r="L2278" s="64" t="s">
        <v>455</v>
      </c>
    </row>
    <row r="2279" spans="1:12" s="72" customFormat="1" hidden="1" outlineLevel="2">
      <c r="A2279" s="81">
        <v>1203503010</v>
      </c>
      <c r="B2279" s="82" t="s">
        <v>1968</v>
      </c>
      <c r="C2279" s="69">
        <v>0</v>
      </c>
      <c r="D2279" s="78"/>
      <c r="E2279" s="69"/>
      <c r="F2279" s="71"/>
      <c r="G2279" s="69">
        <f t="shared" si="71"/>
        <v>0</v>
      </c>
      <c r="I2279" s="67">
        <v>0</v>
      </c>
      <c r="J2279" s="68">
        <f t="shared" si="70"/>
        <v>0</v>
      </c>
      <c r="K2279" s="56"/>
      <c r="L2279" s="64" t="s">
        <v>455</v>
      </c>
    </row>
    <row r="2280" spans="1:12" s="72" customFormat="1" hidden="1" outlineLevel="2">
      <c r="A2280" s="81">
        <v>1203503011</v>
      </c>
      <c r="B2280" s="82" t="s">
        <v>1969</v>
      </c>
      <c r="C2280" s="69">
        <v>0</v>
      </c>
      <c r="D2280" s="78"/>
      <c r="E2280" s="69"/>
      <c r="F2280" s="71"/>
      <c r="G2280" s="69">
        <f t="shared" si="71"/>
        <v>0</v>
      </c>
      <c r="I2280" s="67">
        <v>0</v>
      </c>
      <c r="J2280" s="68">
        <f t="shared" si="70"/>
        <v>0</v>
      </c>
      <c r="K2280" s="56"/>
      <c r="L2280" s="64" t="s">
        <v>455</v>
      </c>
    </row>
    <row r="2281" spans="1:12" s="72" customFormat="1" hidden="1" outlineLevel="2">
      <c r="A2281" s="81">
        <v>1203503012</v>
      </c>
      <c r="B2281" s="82" t="s">
        <v>1970</v>
      </c>
      <c r="C2281" s="69">
        <v>0</v>
      </c>
      <c r="D2281" s="78"/>
      <c r="E2281" s="69"/>
      <c r="F2281" s="71"/>
      <c r="G2281" s="69">
        <f t="shared" si="71"/>
        <v>0</v>
      </c>
      <c r="I2281" s="67">
        <v>0</v>
      </c>
      <c r="J2281" s="68">
        <f t="shared" si="70"/>
        <v>0</v>
      </c>
      <c r="K2281" s="56"/>
      <c r="L2281" s="64" t="s">
        <v>455</v>
      </c>
    </row>
    <row r="2282" spans="1:12" s="72" customFormat="1" hidden="1" outlineLevel="2">
      <c r="A2282" s="81">
        <v>1203503013</v>
      </c>
      <c r="B2282" s="82" t="s">
        <v>1971</v>
      </c>
      <c r="C2282" s="69">
        <v>0</v>
      </c>
      <c r="D2282" s="78"/>
      <c r="E2282" s="69"/>
      <c r="F2282" s="71"/>
      <c r="G2282" s="69">
        <f t="shared" si="71"/>
        <v>0</v>
      </c>
      <c r="I2282" s="67">
        <v>0</v>
      </c>
      <c r="J2282" s="68">
        <f t="shared" si="70"/>
        <v>0</v>
      </c>
      <c r="K2282" s="56"/>
      <c r="L2282" s="64" t="s">
        <v>455</v>
      </c>
    </row>
    <row r="2283" spans="1:12" s="72" customFormat="1" hidden="1" outlineLevel="2">
      <c r="A2283" s="81">
        <v>1203503016</v>
      </c>
      <c r="B2283" s="82" t="s">
        <v>1972</v>
      </c>
      <c r="C2283" s="69">
        <v>0</v>
      </c>
      <c r="D2283" s="78"/>
      <c r="E2283" s="69"/>
      <c r="F2283" s="71"/>
      <c r="G2283" s="69">
        <f t="shared" si="71"/>
        <v>0</v>
      </c>
      <c r="I2283" s="67">
        <v>0</v>
      </c>
      <c r="J2283" s="68">
        <f t="shared" si="70"/>
        <v>0</v>
      </c>
      <c r="K2283" s="56"/>
      <c r="L2283" s="64" t="s">
        <v>455</v>
      </c>
    </row>
    <row r="2284" spans="1:12" s="72" customFormat="1" hidden="1" outlineLevel="2">
      <c r="A2284" s="81">
        <v>1203503017</v>
      </c>
      <c r="B2284" s="82" t="s">
        <v>1973</v>
      </c>
      <c r="C2284" s="69">
        <v>0</v>
      </c>
      <c r="D2284" s="78"/>
      <c r="E2284" s="69"/>
      <c r="F2284" s="71"/>
      <c r="G2284" s="69">
        <f t="shared" si="71"/>
        <v>0</v>
      </c>
      <c r="I2284" s="67">
        <v>0</v>
      </c>
      <c r="J2284" s="68">
        <f t="shared" si="70"/>
        <v>0</v>
      </c>
      <c r="K2284" s="56"/>
      <c r="L2284" s="64" t="s">
        <v>455</v>
      </c>
    </row>
    <row r="2285" spans="1:12" s="72" customFormat="1" hidden="1" outlineLevel="2">
      <c r="A2285" s="81">
        <v>1203503018</v>
      </c>
      <c r="B2285" s="82" t="s">
        <v>1974</v>
      </c>
      <c r="C2285" s="69">
        <v>0</v>
      </c>
      <c r="D2285" s="78"/>
      <c r="E2285" s="69"/>
      <c r="F2285" s="71"/>
      <c r="G2285" s="69">
        <f t="shared" si="71"/>
        <v>0</v>
      </c>
      <c r="I2285" s="67">
        <v>0</v>
      </c>
      <c r="J2285" s="68">
        <f t="shared" si="70"/>
        <v>0</v>
      </c>
      <c r="K2285" s="56"/>
      <c r="L2285" s="64" t="s">
        <v>455</v>
      </c>
    </row>
    <row r="2286" spans="1:12" s="72" customFormat="1" hidden="1" outlineLevel="2">
      <c r="A2286" s="81">
        <v>1203503019</v>
      </c>
      <c r="B2286" s="82" t="s">
        <v>1975</v>
      </c>
      <c r="C2286" s="69">
        <v>0</v>
      </c>
      <c r="D2286" s="78"/>
      <c r="E2286" s="69"/>
      <c r="F2286" s="71"/>
      <c r="G2286" s="69">
        <f t="shared" si="71"/>
        <v>0</v>
      </c>
      <c r="I2286" s="67">
        <v>0</v>
      </c>
      <c r="J2286" s="68">
        <f t="shared" si="70"/>
        <v>0</v>
      </c>
      <c r="K2286" s="56"/>
      <c r="L2286" s="64" t="s">
        <v>455</v>
      </c>
    </row>
    <row r="2287" spans="1:12" s="72" customFormat="1" hidden="1" outlineLevel="2">
      <c r="A2287" s="81">
        <v>1203503020</v>
      </c>
      <c r="B2287" s="82" t="s">
        <v>1968</v>
      </c>
      <c r="C2287" s="69">
        <v>0</v>
      </c>
      <c r="D2287" s="78"/>
      <c r="E2287" s="69"/>
      <c r="F2287" s="71"/>
      <c r="G2287" s="69">
        <f t="shared" si="71"/>
        <v>0</v>
      </c>
      <c r="I2287" s="67">
        <v>0</v>
      </c>
      <c r="J2287" s="68">
        <f t="shared" si="70"/>
        <v>0</v>
      </c>
      <c r="K2287" s="56"/>
      <c r="L2287" s="64" t="s">
        <v>455</v>
      </c>
    </row>
    <row r="2288" spans="1:12" s="72" customFormat="1" hidden="1" outlineLevel="2">
      <c r="A2288" s="81">
        <v>1203503021</v>
      </c>
      <c r="B2288" s="82" t="s">
        <v>1969</v>
      </c>
      <c r="C2288" s="69">
        <v>0</v>
      </c>
      <c r="D2288" s="78"/>
      <c r="E2288" s="69"/>
      <c r="F2288" s="71"/>
      <c r="G2288" s="69">
        <f t="shared" si="71"/>
        <v>0</v>
      </c>
      <c r="I2288" s="67">
        <v>0</v>
      </c>
      <c r="J2288" s="68">
        <f t="shared" si="70"/>
        <v>0</v>
      </c>
      <c r="K2288" s="56"/>
      <c r="L2288" s="64" t="s">
        <v>455</v>
      </c>
    </row>
    <row r="2289" spans="1:12" s="72" customFormat="1" hidden="1" outlineLevel="2">
      <c r="A2289" s="81">
        <v>1203503022</v>
      </c>
      <c r="B2289" s="82" t="s">
        <v>1970</v>
      </c>
      <c r="C2289" s="69">
        <v>0</v>
      </c>
      <c r="D2289" s="78"/>
      <c r="E2289" s="69"/>
      <c r="F2289" s="71"/>
      <c r="G2289" s="69">
        <f t="shared" si="71"/>
        <v>0</v>
      </c>
      <c r="I2289" s="67">
        <v>0</v>
      </c>
      <c r="J2289" s="68">
        <f t="shared" si="70"/>
        <v>0</v>
      </c>
      <c r="K2289" s="56"/>
      <c r="L2289" s="64" t="s">
        <v>455</v>
      </c>
    </row>
    <row r="2290" spans="1:12" s="72" customFormat="1" hidden="1" outlineLevel="2">
      <c r="A2290" s="81">
        <v>1203503023</v>
      </c>
      <c r="B2290" s="82" t="s">
        <v>1971</v>
      </c>
      <c r="C2290" s="69">
        <v>0</v>
      </c>
      <c r="D2290" s="78"/>
      <c r="E2290" s="69"/>
      <c r="F2290" s="71"/>
      <c r="G2290" s="69">
        <f t="shared" si="71"/>
        <v>0</v>
      </c>
      <c r="I2290" s="67">
        <v>0</v>
      </c>
      <c r="J2290" s="68">
        <f t="shared" si="70"/>
        <v>0</v>
      </c>
      <c r="K2290" s="56"/>
      <c r="L2290" s="64" t="s">
        <v>455</v>
      </c>
    </row>
    <row r="2291" spans="1:12" s="72" customFormat="1" hidden="1" outlineLevel="2">
      <c r="A2291" s="81">
        <v>1203503026</v>
      </c>
      <c r="B2291" s="82" t="s">
        <v>1972</v>
      </c>
      <c r="C2291" s="69">
        <v>0</v>
      </c>
      <c r="D2291" s="78"/>
      <c r="E2291" s="69"/>
      <c r="F2291" s="71"/>
      <c r="G2291" s="69">
        <f t="shared" si="71"/>
        <v>0</v>
      </c>
      <c r="I2291" s="67">
        <v>0</v>
      </c>
      <c r="J2291" s="68">
        <f t="shared" si="70"/>
        <v>0</v>
      </c>
      <c r="K2291" s="56"/>
      <c r="L2291" s="64" t="s">
        <v>455</v>
      </c>
    </row>
    <row r="2292" spans="1:12" s="72" customFormat="1" hidden="1" outlineLevel="2">
      <c r="A2292" s="81">
        <v>1203503027</v>
      </c>
      <c r="B2292" s="82" t="s">
        <v>1973</v>
      </c>
      <c r="C2292" s="69">
        <v>0</v>
      </c>
      <c r="D2292" s="78"/>
      <c r="E2292" s="69"/>
      <c r="F2292" s="71"/>
      <c r="G2292" s="69">
        <f t="shared" si="71"/>
        <v>0</v>
      </c>
      <c r="I2292" s="67">
        <v>0</v>
      </c>
      <c r="J2292" s="68">
        <f t="shared" si="70"/>
        <v>0</v>
      </c>
      <c r="K2292" s="56"/>
      <c r="L2292" s="64" t="s">
        <v>455</v>
      </c>
    </row>
    <row r="2293" spans="1:12" s="72" customFormat="1" hidden="1" outlineLevel="2">
      <c r="A2293" s="81">
        <v>1203503028</v>
      </c>
      <c r="B2293" s="82" t="s">
        <v>1974</v>
      </c>
      <c r="C2293" s="69">
        <v>0</v>
      </c>
      <c r="D2293" s="78"/>
      <c r="E2293" s="69"/>
      <c r="F2293" s="71"/>
      <c r="G2293" s="69">
        <f t="shared" si="71"/>
        <v>0</v>
      </c>
      <c r="I2293" s="67">
        <v>0</v>
      </c>
      <c r="J2293" s="68">
        <f t="shared" si="70"/>
        <v>0</v>
      </c>
      <c r="K2293" s="56"/>
      <c r="L2293" s="64" t="s">
        <v>455</v>
      </c>
    </row>
    <row r="2294" spans="1:12" s="72" customFormat="1" hidden="1" outlineLevel="2">
      <c r="A2294" s="81">
        <v>1203503029</v>
      </c>
      <c r="B2294" s="82" t="s">
        <v>1975</v>
      </c>
      <c r="C2294" s="69">
        <v>0</v>
      </c>
      <c r="D2294" s="78"/>
      <c r="E2294" s="69"/>
      <c r="F2294" s="71"/>
      <c r="G2294" s="69">
        <f t="shared" si="71"/>
        <v>0</v>
      </c>
      <c r="I2294" s="67">
        <v>0</v>
      </c>
      <c r="J2294" s="68">
        <f t="shared" si="70"/>
        <v>0</v>
      </c>
      <c r="K2294" s="56"/>
      <c r="L2294" s="64" t="s">
        <v>455</v>
      </c>
    </row>
    <row r="2295" spans="1:12" s="72" customFormat="1" hidden="1" outlineLevel="2">
      <c r="A2295" s="81">
        <v>1203504010</v>
      </c>
      <c r="B2295" s="82" t="s">
        <v>1976</v>
      </c>
      <c r="C2295" s="69">
        <v>-5.75999999999999</v>
      </c>
      <c r="D2295" s="78"/>
      <c r="E2295" s="69"/>
      <c r="F2295" s="71"/>
      <c r="G2295" s="69">
        <f t="shared" si="71"/>
        <v>-5.75999999999999</v>
      </c>
      <c r="I2295" s="67">
        <v>0</v>
      </c>
      <c r="J2295" s="68">
        <f t="shared" si="70"/>
        <v>5.75999999999999</v>
      </c>
      <c r="K2295" s="56"/>
      <c r="L2295" s="64" t="s">
        <v>455</v>
      </c>
    </row>
    <row r="2296" spans="1:12" s="72" customFormat="1" hidden="1" outlineLevel="2">
      <c r="A2296" s="81">
        <v>1203504011</v>
      </c>
      <c r="B2296" s="82" t="s">
        <v>1977</v>
      </c>
      <c r="C2296" s="69">
        <v>0</v>
      </c>
      <c r="D2296" s="78"/>
      <c r="E2296" s="69"/>
      <c r="F2296" s="71"/>
      <c r="G2296" s="69">
        <f t="shared" si="71"/>
        <v>0</v>
      </c>
      <c r="I2296" s="67">
        <v>0</v>
      </c>
      <c r="J2296" s="68">
        <f t="shared" si="70"/>
        <v>0</v>
      </c>
      <c r="K2296" s="56"/>
      <c r="L2296" s="64" t="s">
        <v>455</v>
      </c>
    </row>
    <row r="2297" spans="1:12" s="72" customFormat="1" hidden="1" outlineLevel="2">
      <c r="A2297" s="81">
        <v>1203504012</v>
      </c>
      <c r="B2297" s="82" t="s">
        <v>1978</v>
      </c>
      <c r="C2297" s="69">
        <v>0</v>
      </c>
      <c r="D2297" s="78"/>
      <c r="E2297" s="69"/>
      <c r="F2297" s="71"/>
      <c r="G2297" s="69">
        <f t="shared" si="71"/>
        <v>0</v>
      </c>
      <c r="I2297" s="67">
        <v>0</v>
      </c>
      <c r="J2297" s="68">
        <f t="shared" si="70"/>
        <v>0</v>
      </c>
      <c r="K2297" s="56"/>
      <c r="L2297" s="64" t="s">
        <v>455</v>
      </c>
    </row>
    <row r="2298" spans="1:12" s="72" customFormat="1" hidden="1" outlineLevel="2">
      <c r="A2298" s="81">
        <v>1203504013</v>
      </c>
      <c r="B2298" s="82" t="s">
        <v>1979</v>
      </c>
      <c r="C2298" s="69">
        <v>123929729.31</v>
      </c>
      <c r="D2298" s="78"/>
      <c r="E2298" s="69"/>
      <c r="F2298" s="71"/>
      <c r="G2298" s="69">
        <f t="shared" si="71"/>
        <v>123929729.31</v>
      </c>
      <c r="I2298" s="67">
        <v>0</v>
      </c>
      <c r="J2298" s="68">
        <f t="shared" si="70"/>
        <v>-123929729.31</v>
      </c>
      <c r="K2298" s="56"/>
      <c r="L2298" s="64" t="s">
        <v>455</v>
      </c>
    </row>
    <row r="2299" spans="1:12" s="72" customFormat="1" hidden="1" outlineLevel="2">
      <c r="A2299" s="81">
        <v>1203504016</v>
      </c>
      <c r="B2299" s="82" t="s">
        <v>1980</v>
      </c>
      <c r="C2299" s="69">
        <v>0</v>
      </c>
      <c r="D2299" s="78"/>
      <c r="E2299" s="69"/>
      <c r="F2299" s="71"/>
      <c r="G2299" s="69">
        <f t="shared" si="71"/>
        <v>0</v>
      </c>
      <c r="I2299" s="67">
        <v>0</v>
      </c>
      <c r="J2299" s="68">
        <f t="shared" si="70"/>
        <v>0</v>
      </c>
      <c r="K2299" s="56"/>
      <c r="L2299" s="64" t="s">
        <v>455</v>
      </c>
    </row>
    <row r="2300" spans="1:12" s="72" customFormat="1" hidden="1" outlineLevel="2">
      <c r="A2300" s="81">
        <v>1203504017</v>
      </c>
      <c r="B2300" s="82" t="s">
        <v>1981</v>
      </c>
      <c r="C2300" s="69">
        <v>-123929723.55</v>
      </c>
      <c r="D2300" s="78"/>
      <c r="E2300" s="69"/>
      <c r="F2300" s="71"/>
      <c r="G2300" s="69">
        <f t="shared" si="71"/>
        <v>-123929723.55</v>
      </c>
      <c r="I2300" s="67">
        <v>0</v>
      </c>
      <c r="J2300" s="68">
        <f t="shared" si="70"/>
        <v>123929723.55</v>
      </c>
      <c r="K2300" s="56"/>
      <c r="L2300" s="64" t="s">
        <v>455</v>
      </c>
    </row>
    <row r="2301" spans="1:12" s="72" customFormat="1" hidden="1" outlineLevel="2">
      <c r="A2301" s="81">
        <v>1203504018</v>
      </c>
      <c r="B2301" s="82" t="s">
        <v>1982</v>
      </c>
      <c r="C2301" s="69">
        <v>0</v>
      </c>
      <c r="D2301" s="78"/>
      <c r="E2301" s="69"/>
      <c r="F2301" s="71"/>
      <c r="G2301" s="69">
        <f t="shared" si="71"/>
        <v>0</v>
      </c>
      <c r="I2301" s="67">
        <v>0</v>
      </c>
      <c r="J2301" s="68">
        <f t="shared" si="70"/>
        <v>0</v>
      </c>
      <c r="K2301" s="56"/>
      <c r="L2301" s="64" t="s">
        <v>455</v>
      </c>
    </row>
    <row r="2302" spans="1:12" s="72" customFormat="1" hidden="1" outlineLevel="2">
      <c r="A2302" s="81">
        <v>1203504019</v>
      </c>
      <c r="B2302" s="82" t="s">
        <v>1983</v>
      </c>
      <c r="C2302" s="69">
        <v>0</v>
      </c>
      <c r="D2302" s="78"/>
      <c r="E2302" s="69"/>
      <c r="F2302" s="71"/>
      <c r="G2302" s="69">
        <f t="shared" si="71"/>
        <v>0</v>
      </c>
      <c r="I2302" s="67">
        <v>0</v>
      </c>
      <c r="J2302" s="68">
        <f t="shared" si="70"/>
        <v>0</v>
      </c>
      <c r="K2302" s="56"/>
      <c r="L2302" s="64" t="s">
        <v>455</v>
      </c>
    </row>
    <row r="2303" spans="1:12" s="72" customFormat="1" hidden="1" outlineLevel="2">
      <c r="A2303" s="81">
        <v>1203504020</v>
      </c>
      <c r="B2303" s="82" t="s">
        <v>1976</v>
      </c>
      <c r="C2303" s="69">
        <v>0</v>
      </c>
      <c r="D2303" s="78"/>
      <c r="E2303" s="69"/>
      <c r="F2303" s="71"/>
      <c r="G2303" s="69">
        <f t="shared" si="71"/>
        <v>0</v>
      </c>
      <c r="I2303" s="67">
        <v>0</v>
      </c>
      <c r="J2303" s="68">
        <f t="shared" si="70"/>
        <v>0</v>
      </c>
      <c r="K2303" s="56"/>
      <c r="L2303" s="64" t="s">
        <v>455</v>
      </c>
    </row>
    <row r="2304" spans="1:12" s="72" customFormat="1" hidden="1" outlineLevel="2">
      <c r="A2304" s="81">
        <v>1203504021</v>
      </c>
      <c r="B2304" s="82" t="s">
        <v>1977</v>
      </c>
      <c r="C2304" s="69">
        <v>0</v>
      </c>
      <c r="D2304" s="78"/>
      <c r="E2304" s="69"/>
      <c r="F2304" s="71"/>
      <c r="G2304" s="69">
        <f t="shared" si="71"/>
        <v>0</v>
      </c>
      <c r="I2304" s="67">
        <v>0</v>
      </c>
      <c r="J2304" s="68">
        <f t="shared" si="70"/>
        <v>0</v>
      </c>
      <c r="K2304" s="56"/>
      <c r="L2304" s="64" t="s">
        <v>455</v>
      </c>
    </row>
    <row r="2305" spans="1:12" s="72" customFormat="1" hidden="1" outlineLevel="2">
      <c r="A2305" s="81">
        <v>1203504022</v>
      </c>
      <c r="B2305" s="82" t="s">
        <v>1978</v>
      </c>
      <c r="C2305" s="69">
        <v>0</v>
      </c>
      <c r="D2305" s="78"/>
      <c r="E2305" s="69"/>
      <c r="F2305" s="71"/>
      <c r="G2305" s="69">
        <f t="shared" si="71"/>
        <v>0</v>
      </c>
      <c r="I2305" s="67">
        <v>0</v>
      </c>
      <c r="J2305" s="68">
        <f t="shared" si="70"/>
        <v>0</v>
      </c>
      <c r="K2305" s="56"/>
      <c r="L2305" s="64" t="s">
        <v>455</v>
      </c>
    </row>
    <row r="2306" spans="1:12" s="72" customFormat="1" hidden="1" outlineLevel="2">
      <c r="A2306" s="81">
        <v>1203504023</v>
      </c>
      <c r="B2306" s="82" t="s">
        <v>1979</v>
      </c>
      <c r="C2306" s="69">
        <v>0</v>
      </c>
      <c r="D2306" s="78"/>
      <c r="E2306" s="69"/>
      <c r="F2306" s="71"/>
      <c r="G2306" s="69">
        <f t="shared" si="71"/>
        <v>0</v>
      </c>
      <c r="I2306" s="67">
        <v>0</v>
      </c>
      <c r="J2306" s="68">
        <f t="shared" si="70"/>
        <v>0</v>
      </c>
      <c r="K2306" s="56"/>
      <c r="L2306" s="64" t="s">
        <v>455</v>
      </c>
    </row>
    <row r="2307" spans="1:12" s="72" customFormat="1" hidden="1" outlineLevel="2">
      <c r="A2307" s="81">
        <v>1203504026</v>
      </c>
      <c r="B2307" s="82" t="s">
        <v>1980</v>
      </c>
      <c r="C2307" s="69">
        <v>0</v>
      </c>
      <c r="D2307" s="78"/>
      <c r="E2307" s="69"/>
      <c r="F2307" s="71"/>
      <c r="G2307" s="69">
        <f t="shared" si="71"/>
        <v>0</v>
      </c>
      <c r="I2307" s="67">
        <v>0</v>
      </c>
      <c r="J2307" s="68">
        <f t="shared" si="70"/>
        <v>0</v>
      </c>
      <c r="K2307" s="56"/>
      <c r="L2307" s="64" t="s">
        <v>455</v>
      </c>
    </row>
    <row r="2308" spans="1:12" s="72" customFormat="1" hidden="1" outlineLevel="2">
      <c r="A2308" s="81">
        <v>1203504027</v>
      </c>
      <c r="B2308" s="82" t="s">
        <v>1981</v>
      </c>
      <c r="C2308" s="69">
        <v>0</v>
      </c>
      <c r="D2308" s="78"/>
      <c r="E2308" s="69"/>
      <c r="F2308" s="71"/>
      <c r="G2308" s="69">
        <f t="shared" si="71"/>
        <v>0</v>
      </c>
      <c r="I2308" s="67">
        <v>0</v>
      </c>
      <c r="J2308" s="68">
        <f t="shared" si="70"/>
        <v>0</v>
      </c>
      <c r="K2308" s="56"/>
      <c r="L2308" s="64" t="s">
        <v>455</v>
      </c>
    </row>
    <row r="2309" spans="1:12" s="72" customFormat="1" hidden="1" outlineLevel="2">
      <c r="A2309" s="81">
        <v>1203504028</v>
      </c>
      <c r="B2309" s="82" t="s">
        <v>1982</v>
      </c>
      <c r="C2309" s="69">
        <v>0</v>
      </c>
      <c r="D2309" s="78"/>
      <c r="E2309" s="69"/>
      <c r="F2309" s="71"/>
      <c r="G2309" s="69">
        <f t="shared" si="71"/>
        <v>0</v>
      </c>
      <c r="I2309" s="67">
        <v>0</v>
      </c>
      <c r="J2309" s="68">
        <f t="shared" si="70"/>
        <v>0</v>
      </c>
      <c r="K2309" s="56"/>
      <c r="L2309" s="64" t="s">
        <v>455</v>
      </c>
    </row>
    <row r="2310" spans="1:12" s="72" customFormat="1" hidden="1" outlineLevel="2">
      <c r="A2310" s="81">
        <v>1203504029</v>
      </c>
      <c r="B2310" s="82" t="s">
        <v>1983</v>
      </c>
      <c r="C2310" s="69">
        <v>0</v>
      </c>
      <c r="D2310" s="78"/>
      <c r="E2310" s="69"/>
      <c r="F2310" s="71"/>
      <c r="G2310" s="69">
        <f t="shared" si="71"/>
        <v>0</v>
      </c>
      <c r="I2310" s="67">
        <v>0</v>
      </c>
      <c r="J2310" s="68">
        <f t="shared" si="70"/>
        <v>0</v>
      </c>
      <c r="K2310" s="56"/>
      <c r="L2310" s="64" t="s">
        <v>455</v>
      </c>
    </row>
    <row r="2311" spans="1:12" s="72" customFormat="1" hidden="1" outlineLevel="2">
      <c r="A2311" s="81">
        <v>1203504030</v>
      </c>
      <c r="B2311" s="82" t="s">
        <v>1976</v>
      </c>
      <c r="C2311" s="69">
        <v>37871.29</v>
      </c>
      <c r="D2311" s="78"/>
      <c r="E2311" s="69"/>
      <c r="F2311" s="71"/>
      <c r="G2311" s="69">
        <f t="shared" si="71"/>
        <v>37871.29</v>
      </c>
      <c r="I2311" s="67">
        <v>0</v>
      </c>
      <c r="J2311" s="68">
        <f t="shared" si="70"/>
        <v>-37871.29</v>
      </c>
      <c r="K2311" s="56"/>
      <c r="L2311" s="64" t="s">
        <v>455</v>
      </c>
    </row>
    <row r="2312" spans="1:12" s="72" customFormat="1" hidden="1" outlineLevel="2">
      <c r="A2312" s="81">
        <v>1203504031</v>
      </c>
      <c r="B2312" s="82" t="s">
        <v>1977</v>
      </c>
      <c r="C2312" s="69">
        <v>0</v>
      </c>
      <c r="D2312" s="78"/>
      <c r="E2312" s="69"/>
      <c r="F2312" s="71"/>
      <c r="G2312" s="69">
        <f t="shared" si="71"/>
        <v>0</v>
      </c>
      <c r="I2312" s="67">
        <v>0</v>
      </c>
      <c r="J2312" s="68">
        <f t="shared" si="70"/>
        <v>0</v>
      </c>
      <c r="K2312" s="56"/>
      <c r="L2312" s="64" t="s">
        <v>455</v>
      </c>
    </row>
    <row r="2313" spans="1:12" s="72" customFormat="1" hidden="1" outlineLevel="2">
      <c r="A2313" s="81">
        <v>1203504033</v>
      </c>
      <c r="B2313" s="82" t="s">
        <v>1979</v>
      </c>
      <c r="C2313" s="69">
        <v>0</v>
      </c>
      <c r="D2313" s="78"/>
      <c r="E2313" s="69"/>
      <c r="F2313" s="71"/>
      <c r="G2313" s="69">
        <f t="shared" si="71"/>
        <v>0</v>
      </c>
      <c r="I2313" s="67">
        <v>0</v>
      </c>
      <c r="J2313" s="68">
        <f t="shared" si="70"/>
        <v>0</v>
      </c>
      <c r="K2313" s="56"/>
      <c r="L2313" s="64" t="s">
        <v>455</v>
      </c>
    </row>
    <row r="2314" spans="1:12" s="72" customFormat="1" hidden="1" outlineLevel="2">
      <c r="A2314" s="81">
        <v>1203504036</v>
      </c>
      <c r="B2314" s="82" t="s">
        <v>1980</v>
      </c>
      <c r="C2314" s="69">
        <v>0</v>
      </c>
      <c r="D2314" s="78"/>
      <c r="E2314" s="69"/>
      <c r="F2314" s="71"/>
      <c r="G2314" s="69">
        <f t="shared" si="71"/>
        <v>0</v>
      </c>
      <c r="I2314" s="67">
        <v>0</v>
      </c>
      <c r="J2314" s="68">
        <f t="shared" si="70"/>
        <v>0</v>
      </c>
      <c r="K2314" s="56"/>
      <c r="L2314" s="64" t="s">
        <v>455</v>
      </c>
    </row>
    <row r="2315" spans="1:12" s="72" customFormat="1" hidden="1" outlineLevel="2">
      <c r="A2315" s="81">
        <v>1203504037</v>
      </c>
      <c r="B2315" s="82" t="s">
        <v>1981</v>
      </c>
      <c r="C2315" s="69">
        <v>0</v>
      </c>
      <c r="D2315" s="78"/>
      <c r="E2315" s="69"/>
      <c r="F2315" s="71"/>
      <c r="G2315" s="69">
        <f t="shared" si="71"/>
        <v>0</v>
      </c>
      <c r="I2315" s="67">
        <v>0</v>
      </c>
      <c r="J2315" s="68">
        <f t="shared" si="70"/>
        <v>0</v>
      </c>
      <c r="K2315" s="56"/>
      <c r="L2315" s="64" t="s">
        <v>455</v>
      </c>
    </row>
    <row r="2316" spans="1:12" s="72" customFormat="1" hidden="1" outlineLevel="2">
      <c r="A2316" s="81">
        <v>1203504039</v>
      </c>
      <c r="B2316" s="82" t="s">
        <v>1983</v>
      </c>
      <c r="C2316" s="69">
        <v>0</v>
      </c>
      <c r="D2316" s="78"/>
      <c r="E2316" s="69"/>
      <c r="F2316" s="71"/>
      <c r="G2316" s="69">
        <f t="shared" si="71"/>
        <v>0</v>
      </c>
      <c r="I2316" s="67">
        <v>0</v>
      </c>
      <c r="J2316" s="68">
        <f t="shared" si="70"/>
        <v>0</v>
      </c>
      <c r="K2316" s="56"/>
      <c r="L2316" s="64" t="s">
        <v>455</v>
      </c>
    </row>
    <row r="2317" spans="1:12" s="72" customFormat="1" hidden="1" outlineLevel="2">
      <c r="A2317" s="81">
        <v>1203504040</v>
      </c>
      <c r="B2317" s="82" t="s">
        <v>1976</v>
      </c>
      <c r="C2317" s="69">
        <v>38712.019999999902</v>
      </c>
      <c r="D2317" s="78"/>
      <c r="E2317" s="69"/>
      <c r="F2317" s="71"/>
      <c r="G2317" s="69">
        <f t="shared" si="71"/>
        <v>38712.019999999902</v>
      </c>
      <c r="I2317" s="67">
        <v>0</v>
      </c>
      <c r="J2317" s="68">
        <f t="shared" si="70"/>
        <v>-38712.019999999902</v>
      </c>
      <c r="K2317" s="56"/>
      <c r="L2317" s="64" t="s">
        <v>455</v>
      </c>
    </row>
    <row r="2318" spans="1:12" s="72" customFormat="1" hidden="1" outlineLevel="2">
      <c r="A2318" s="81">
        <v>1203504041</v>
      </c>
      <c r="B2318" s="82" t="s">
        <v>1977</v>
      </c>
      <c r="C2318" s="69">
        <v>0</v>
      </c>
      <c r="D2318" s="78"/>
      <c r="E2318" s="69"/>
      <c r="F2318" s="71"/>
      <c r="G2318" s="69">
        <f t="shared" si="71"/>
        <v>0</v>
      </c>
      <c r="I2318" s="67">
        <v>0</v>
      </c>
      <c r="J2318" s="68">
        <f t="shared" si="70"/>
        <v>0</v>
      </c>
      <c r="K2318" s="56"/>
      <c r="L2318" s="64" t="s">
        <v>455</v>
      </c>
    </row>
    <row r="2319" spans="1:12" s="72" customFormat="1" hidden="1" outlineLevel="2">
      <c r="A2319" s="81">
        <v>1203504043</v>
      </c>
      <c r="B2319" s="82" t="s">
        <v>1979</v>
      </c>
      <c r="C2319" s="69">
        <v>0</v>
      </c>
      <c r="D2319" s="78"/>
      <c r="E2319" s="69"/>
      <c r="F2319" s="71"/>
      <c r="G2319" s="69">
        <f t="shared" si="71"/>
        <v>0</v>
      </c>
      <c r="I2319" s="67">
        <v>0</v>
      </c>
      <c r="J2319" s="68">
        <f t="shared" si="70"/>
        <v>0</v>
      </c>
      <c r="K2319" s="56"/>
      <c r="L2319" s="64" t="s">
        <v>455</v>
      </c>
    </row>
    <row r="2320" spans="1:12" s="72" customFormat="1" hidden="1" outlineLevel="2">
      <c r="A2320" s="81">
        <v>1203504046</v>
      </c>
      <c r="B2320" s="82" t="s">
        <v>1980</v>
      </c>
      <c r="C2320" s="69">
        <v>0</v>
      </c>
      <c r="D2320" s="78"/>
      <c r="E2320" s="69"/>
      <c r="F2320" s="71"/>
      <c r="G2320" s="69">
        <f t="shared" si="71"/>
        <v>0</v>
      </c>
      <c r="I2320" s="67">
        <v>0</v>
      </c>
      <c r="J2320" s="68">
        <f t="shared" si="70"/>
        <v>0</v>
      </c>
      <c r="K2320" s="56"/>
      <c r="L2320" s="64" t="s">
        <v>455</v>
      </c>
    </row>
    <row r="2321" spans="1:12" s="72" customFormat="1" hidden="1" outlineLevel="2">
      <c r="A2321" s="81">
        <v>1203504047</v>
      </c>
      <c r="B2321" s="82" t="s">
        <v>1981</v>
      </c>
      <c r="C2321" s="69">
        <v>0</v>
      </c>
      <c r="D2321" s="78"/>
      <c r="E2321" s="69"/>
      <c r="F2321" s="71"/>
      <c r="G2321" s="69">
        <f t="shared" si="71"/>
        <v>0</v>
      </c>
      <c r="I2321" s="67">
        <v>0</v>
      </c>
      <c r="J2321" s="68">
        <f t="shared" si="70"/>
        <v>0</v>
      </c>
      <c r="K2321" s="56"/>
      <c r="L2321" s="64" t="s">
        <v>455</v>
      </c>
    </row>
    <row r="2322" spans="1:12" s="72" customFormat="1" hidden="1" outlineLevel="2">
      <c r="A2322" s="81">
        <v>1203504049</v>
      </c>
      <c r="B2322" s="82" t="s">
        <v>1983</v>
      </c>
      <c r="C2322" s="69">
        <v>0</v>
      </c>
      <c r="D2322" s="78"/>
      <c r="E2322" s="69"/>
      <c r="F2322" s="71"/>
      <c r="G2322" s="69">
        <f t="shared" si="71"/>
        <v>0</v>
      </c>
      <c r="I2322" s="67">
        <v>0</v>
      </c>
      <c r="J2322" s="68">
        <f t="shared" si="70"/>
        <v>0</v>
      </c>
      <c r="K2322" s="56"/>
      <c r="L2322" s="64" t="s">
        <v>455</v>
      </c>
    </row>
    <row r="2323" spans="1:12" s="72" customFormat="1" hidden="1" outlineLevel="2">
      <c r="A2323" s="81">
        <v>1203504050</v>
      </c>
      <c r="B2323" s="82" t="s">
        <v>1976</v>
      </c>
      <c r="C2323" s="69">
        <v>167197.42000000001</v>
      </c>
      <c r="D2323" s="78"/>
      <c r="E2323" s="69"/>
      <c r="F2323" s="71"/>
      <c r="G2323" s="69">
        <f t="shared" si="71"/>
        <v>167197.42000000001</v>
      </c>
      <c r="I2323" s="67">
        <v>0</v>
      </c>
      <c r="J2323" s="68">
        <f t="shared" si="70"/>
        <v>-167197.42000000001</v>
      </c>
      <c r="K2323" s="56"/>
      <c r="L2323" s="64" t="s">
        <v>455</v>
      </c>
    </row>
    <row r="2324" spans="1:12" s="72" customFormat="1" hidden="1" outlineLevel="2">
      <c r="A2324" s="81">
        <v>1203504051</v>
      </c>
      <c r="B2324" s="82" t="s">
        <v>1977</v>
      </c>
      <c r="C2324" s="69">
        <v>0</v>
      </c>
      <c r="D2324" s="78"/>
      <c r="E2324" s="69"/>
      <c r="F2324" s="71"/>
      <c r="G2324" s="69">
        <f t="shared" si="71"/>
        <v>0</v>
      </c>
      <c r="I2324" s="67">
        <v>0</v>
      </c>
      <c r="J2324" s="68">
        <f t="shared" si="70"/>
        <v>0</v>
      </c>
      <c r="K2324" s="56"/>
      <c r="L2324" s="64" t="s">
        <v>455</v>
      </c>
    </row>
    <row r="2325" spans="1:12" s="72" customFormat="1" hidden="1" outlineLevel="2">
      <c r="A2325" s="81">
        <v>1203504053</v>
      </c>
      <c r="B2325" s="82" t="s">
        <v>1979</v>
      </c>
      <c r="C2325" s="69">
        <v>0</v>
      </c>
      <c r="D2325" s="78"/>
      <c r="E2325" s="69"/>
      <c r="F2325" s="71"/>
      <c r="G2325" s="69">
        <f t="shared" si="71"/>
        <v>0</v>
      </c>
      <c r="I2325" s="67">
        <v>0</v>
      </c>
      <c r="J2325" s="68">
        <f t="shared" si="70"/>
        <v>0</v>
      </c>
      <c r="K2325" s="56"/>
      <c r="L2325" s="64" t="s">
        <v>455</v>
      </c>
    </row>
    <row r="2326" spans="1:12" s="72" customFormat="1" hidden="1" outlineLevel="2">
      <c r="A2326" s="81">
        <v>1203504056</v>
      </c>
      <c r="B2326" s="82" t="s">
        <v>1980</v>
      </c>
      <c r="C2326" s="69">
        <v>0</v>
      </c>
      <c r="D2326" s="78"/>
      <c r="E2326" s="69"/>
      <c r="F2326" s="71"/>
      <c r="G2326" s="69">
        <f t="shared" si="71"/>
        <v>0</v>
      </c>
      <c r="I2326" s="67">
        <v>0</v>
      </c>
      <c r="J2326" s="68">
        <f t="shared" si="70"/>
        <v>0</v>
      </c>
      <c r="K2326" s="56"/>
      <c r="L2326" s="64" t="s">
        <v>455</v>
      </c>
    </row>
    <row r="2327" spans="1:12" s="72" customFormat="1" hidden="1" outlineLevel="2">
      <c r="A2327" s="81">
        <v>1203504057</v>
      </c>
      <c r="B2327" s="82" t="s">
        <v>1981</v>
      </c>
      <c r="C2327" s="69">
        <v>0</v>
      </c>
      <c r="D2327" s="78"/>
      <c r="E2327" s="69"/>
      <c r="F2327" s="71"/>
      <c r="G2327" s="69">
        <f t="shared" si="71"/>
        <v>0</v>
      </c>
      <c r="I2327" s="67">
        <v>0</v>
      </c>
      <c r="J2327" s="68">
        <f t="shared" ref="J2327:J2390" si="72">I2327-G2327</f>
        <v>0</v>
      </c>
      <c r="K2327" s="56"/>
      <c r="L2327" s="64" t="s">
        <v>455</v>
      </c>
    </row>
    <row r="2328" spans="1:12" s="72" customFormat="1" hidden="1" outlineLevel="2">
      <c r="A2328" s="81">
        <v>1203504059</v>
      </c>
      <c r="B2328" s="82" t="s">
        <v>1983</v>
      </c>
      <c r="C2328" s="69">
        <v>0</v>
      </c>
      <c r="D2328" s="78"/>
      <c r="E2328" s="69"/>
      <c r="F2328" s="71"/>
      <c r="G2328" s="69">
        <f t="shared" si="71"/>
        <v>0</v>
      </c>
      <c r="I2328" s="67">
        <v>0</v>
      </c>
      <c r="J2328" s="68">
        <f t="shared" si="72"/>
        <v>0</v>
      </c>
      <c r="K2328" s="56"/>
      <c r="L2328" s="64" t="s">
        <v>455</v>
      </c>
    </row>
    <row r="2329" spans="1:12" s="72" customFormat="1" hidden="1" outlineLevel="2">
      <c r="A2329" s="81">
        <v>1203504060</v>
      </c>
      <c r="B2329" s="82" t="s">
        <v>1976</v>
      </c>
      <c r="C2329" s="69">
        <v>292577.799999999</v>
      </c>
      <c r="D2329" s="78"/>
      <c r="E2329" s="69"/>
      <c r="F2329" s="71"/>
      <c r="G2329" s="69">
        <f t="shared" si="71"/>
        <v>292577.799999999</v>
      </c>
      <c r="I2329" s="67">
        <v>0</v>
      </c>
      <c r="J2329" s="68">
        <f t="shared" si="72"/>
        <v>-292577.799999999</v>
      </c>
      <c r="K2329" s="56"/>
      <c r="L2329" s="64" t="s">
        <v>455</v>
      </c>
    </row>
    <row r="2330" spans="1:12" s="72" customFormat="1" hidden="1" outlineLevel="2">
      <c r="A2330" s="81">
        <v>1203504061</v>
      </c>
      <c r="B2330" s="82" t="s">
        <v>1977</v>
      </c>
      <c r="C2330" s="69">
        <v>0</v>
      </c>
      <c r="D2330" s="78"/>
      <c r="E2330" s="69"/>
      <c r="F2330" s="71"/>
      <c r="G2330" s="69">
        <f t="shared" si="71"/>
        <v>0</v>
      </c>
      <c r="I2330" s="67">
        <v>0</v>
      </c>
      <c r="J2330" s="68">
        <f t="shared" si="72"/>
        <v>0</v>
      </c>
      <c r="K2330" s="56"/>
      <c r="L2330" s="64" t="s">
        <v>455</v>
      </c>
    </row>
    <row r="2331" spans="1:12" s="72" customFormat="1" hidden="1" outlineLevel="2">
      <c r="A2331" s="81">
        <v>1203504063</v>
      </c>
      <c r="B2331" s="82" t="s">
        <v>1979</v>
      </c>
      <c r="C2331" s="69">
        <v>0</v>
      </c>
      <c r="D2331" s="78"/>
      <c r="E2331" s="69"/>
      <c r="F2331" s="71"/>
      <c r="G2331" s="69">
        <f t="shared" si="71"/>
        <v>0</v>
      </c>
      <c r="I2331" s="67">
        <v>0</v>
      </c>
      <c r="J2331" s="68">
        <f t="shared" si="72"/>
        <v>0</v>
      </c>
      <c r="K2331" s="56"/>
      <c r="L2331" s="64" t="s">
        <v>455</v>
      </c>
    </row>
    <row r="2332" spans="1:12" s="72" customFormat="1" hidden="1" outlineLevel="2">
      <c r="A2332" s="81">
        <v>1203504066</v>
      </c>
      <c r="B2332" s="82" t="s">
        <v>1980</v>
      </c>
      <c r="C2332" s="69">
        <v>0</v>
      </c>
      <c r="D2332" s="78"/>
      <c r="E2332" s="69"/>
      <c r="F2332" s="71"/>
      <c r="G2332" s="69">
        <f t="shared" si="71"/>
        <v>0</v>
      </c>
      <c r="I2332" s="67">
        <v>0</v>
      </c>
      <c r="J2332" s="68">
        <f t="shared" si="72"/>
        <v>0</v>
      </c>
      <c r="K2332" s="56"/>
      <c r="L2332" s="64" t="s">
        <v>455</v>
      </c>
    </row>
    <row r="2333" spans="1:12" s="72" customFormat="1" hidden="1" outlineLevel="2">
      <c r="A2333" s="81">
        <v>1203504067</v>
      </c>
      <c r="B2333" s="82" t="s">
        <v>1981</v>
      </c>
      <c r="C2333" s="69">
        <v>0</v>
      </c>
      <c r="D2333" s="78"/>
      <c r="E2333" s="69"/>
      <c r="F2333" s="71"/>
      <c r="G2333" s="69">
        <f t="shared" si="71"/>
        <v>0</v>
      </c>
      <c r="I2333" s="67">
        <v>0</v>
      </c>
      <c r="J2333" s="68">
        <f t="shared" si="72"/>
        <v>0</v>
      </c>
      <c r="K2333" s="56"/>
      <c r="L2333" s="64" t="s">
        <v>455</v>
      </c>
    </row>
    <row r="2334" spans="1:12" s="72" customFormat="1" hidden="1" outlineLevel="2">
      <c r="A2334" s="81">
        <v>1203504069</v>
      </c>
      <c r="B2334" s="82" t="s">
        <v>1983</v>
      </c>
      <c r="C2334" s="69">
        <v>0</v>
      </c>
      <c r="D2334" s="78"/>
      <c r="E2334" s="69"/>
      <c r="F2334" s="71"/>
      <c r="G2334" s="69">
        <f t="shared" si="71"/>
        <v>0</v>
      </c>
      <c r="I2334" s="67">
        <v>0</v>
      </c>
      <c r="J2334" s="68">
        <f t="shared" si="72"/>
        <v>0</v>
      </c>
      <c r="K2334" s="56"/>
      <c r="L2334" s="64" t="s">
        <v>455</v>
      </c>
    </row>
    <row r="2335" spans="1:12" s="72" customFormat="1" hidden="1" outlineLevel="2">
      <c r="A2335" s="81">
        <v>1203504070</v>
      </c>
      <c r="B2335" s="82" t="s">
        <v>1976</v>
      </c>
      <c r="C2335" s="69">
        <v>224823.899999999</v>
      </c>
      <c r="D2335" s="78"/>
      <c r="E2335" s="69"/>
      <c r="F2335" s="71"/>
      <c r="G2335" s="69">
        <f t="shared" si="71"/>
        <v>224823.899999999</v>
      </c>
      <c r="I2335" s="67">
        <v>0</v>
      </c>
      <c r="J2335" s="68">
        <f t="shared" si="72"/>
        <v>-224823.899999999</v>
      </c>
      <c r="K2335" s="56"/>
      <c r="L2335" s="64" t="s">
        <v>455</v>
      </c>
    </row>
    <row r="2336" spans="1:12" s="72" customFormat="1" hidden="1" outlineLevel="2">
      <c r="A2336" s="81">
        <v>1203504071</v>
      </c>
      <c r="B2336" s="82" t="s">
        <v>1977</v>
      </c>
      <c r="C2336" s="69">
        <v>0</v>
      </c>
      <c r="D2336" s="78"/>
      <c r="E2336" s="69"/>
      <c r="F2336" s="71"/>
      <c r="G2336" s="69">
        <f t="shared" si="71"/>
        <v>0</v>
      </c>
      <c r="I2336" s="67">
        <v>0</v>
      </c>
      <c r="J2336" s="68">
        <f t="shared" si="72"/>
        <v>0</v>
      </c>
      <c r="K2336" s="56"/>
      <c r="L2336" s="64" t="s">
        <v>455</v>
      </c>
    </row>
    <row r="2337" spans="1:12" s="72" customFormat="1" hidden="1" outlineLevel="2">
      <c r="A2337" s="81">
        <v>1203504073</v>
      </c>
      <c r="B2337" s="82" t="s">
        <v>1979</v>
      </c>
      <c r="C2337" s="69">
        <v>0</v>
      </c>
      <c r="D2337" s="78"/>
      <c r="E2337" s="69"/>
      <c r="F2337" s="71"/>
      <c r="G2337" s="69">
        <f t="shared" si="71"/>
        <v>0</v>
      </c>
      <c r="I2337" s="67">
        <v>0</v>
      </c>
      <c r="J2337" s="68">
        <f t="shared" si="72"/>
        <v>0</v>
      </c>
      <c r="K2337" s="56"/>
      <c r="L2337" s="64" t="s">
        <v>455</v>
      </c>
    </row>
    <row r="2338" spans="1:12" s="72" customFormat="1" hidden="1" outlineLevel="2">
      <c r="A2338" s="81">
        <v>1203504076</v>
      </c>
      <c r="B2338" s="82" t="s">
        <v>1980</v>
      </c>
      <c r="C2338" s="69">
        <v>0</v>
      </c>
      <c r="D2338" s="78"/>
      <c r="E2338" s="69"/>
      <c r="F2338" s="71"/>
      <c r="G2338" s="69">
        <f t="shared" si="71"/>
        <v>0</v>
      </c>
      <c r="I2338" s="67">
        <v>0</v>
      </c>
      <c r="J2338" s="68">
        <f t="shared" si="72"/>
        <v>0</v>
      </c>
      <c r="K2338" s="56"/>
      <c r="L2338" s="64" t="s">
        <v>455</v>
      </c>
    </row>
    <row r="2339" spans="1:12" s="72" customFormat="1" hidden="1" outlineLevel="2">
      <c r="A2339" s="81">
        <v>1203504077</v>
      </c>
      <c r="B2339" s="82" t="s">
        <v>1981</v>
      </c>
      <c r="C2339" s="69">
        <v>0</v>
      </c>
      <c r="D2339" s="78"/>
      <c r="E2339" s="69"/>
      <c r="F2339" s="71"/>
      <c r="G2339" s="69">
        <f t="shared" si="71"/>
        <v>0</v>
      </c>
      <c r="I2339" s="67">
        <v>0</v>
      </c>
      <c r="J2339" s="68">
        <f t="shared" si="72"/>
        <v>0</v>
      </c>
      <c r="K2339" s="56"/>
      <c r="L2339" s="64" t="s">
        <v>455</v>
      </c>
    </row>
    <row r="2340" spans="1:12" s="72" customFormat="1" hidden="1" outlineLevel="2">
      <c r="A2340" s="81">
        <v>1203504079</v>
      </c>
      <c r="B2340" s="82" t="s">
        <v>1983</v>
      </c>
      <c r="C2340" s="69">
        <v>0</v>
      </c>
      <c r="D2340" s="78"/>
      <c r="E2340" s="69"/>
      <c r="F2340" s="71"/>
      <c r="G2340" s="69">
        <f t="shared" si="71"/>
        <v>0</v>
      </c>
      <c r="I2340" s="67">
        <v>0</v>
      </c>
      <c r="J2340" s="68">
        <f t="shared" si="72"/>
        <v>0</v>
      </c>
      <c r="K2340" s="56"/>
      <c r="L2340" s="64" t="s">
        <v>455</v>
      </c>
    </row>
    <row r="2341" spans="1:12" s="72" customFormat="1" hidden="1" outlineLevel="2">
      <c r="A2341" s="81">
        <v>1203504080</v>
      </c>
      <c r="B2341" s="82" t="s">
        <v>1984</v>
      </c>
      <c r="C2341" s="69">
        <v>0</v>
      </c>
      <c r="D2341" s="78"/>
      <c r="E2341" s="69"/>
      <c r="F2341" s="71"/>
      <c r="G2341" s="69">
        <f t="shared" ref="G2341:G2404" si="73">C2341+E2341</f>
        <v>0</v>
      </c>
      <c r="I2341" s="67">
        <v>0</v>
      </c>
      <c r="J2341" s="68">
        <f t="shared" si="72"/>
        <v>0</v>
      </c>
      <c r="K2341" s="56"/>
      <c r="L2341" s="64" t="s">
        <v>455</v>
      </c>
    </row>
    <row r="2342" spans="1:12" s="72" customFormat="1" hidden="1" outlineLevel="2">
      <c r="A2342" s="81">
        <v>1203504081</v>
      </c>
      <c r="B2342" s="82" t="s">
        <v>1985</v>
      </c>
      <c r="C2342" s="69">
        <v>-22925674.98</v>
      </c>
      <c r="D2342" s="78"/>
      <c r="E2342" s="69"/>
      <c r="F2342" s="71"/>
      <c r="G2342" s="69">
        <f t="shared" si="73"/>
        <v>-22925674.98</v>
      </c>
      <c r="I2342" s="67">
        <v>0</v>
      </c>
      <c r="J2342" s="68">
        <f t="shared" si="72"/>
        <v>22925674.98</v>
      </c>
      <c r="K2342" s="56"/>
      <c r="L2342" s="64" t="s">
        <v>455</v>
      </c>
    </row>
    <row r="2343" spans="1:12" s="72" customFormat="1" hidden="1" outlineLevel="2">
      <c r="A2343" s="81">
        <v>1203504082</v>
      </c>
      <c r="B2343" s="82" t="s">
        <v>1986</v>
      </c>
      <c r="C2343" s="69">
        <v>8454.95999999999</v>
      </c>
      <c r="D2343" s="78"/>
      <c r="E2343" s="69"/>
      <c r="F2343" s="71"/>
      <c r="G2343" s="69">
        <f t="shared" si="73"/>
        <v>8454.95999999999</v>
      </c>
      <c r="I2343" s="67">
        <v>0</v>
      </c>
      <c r="J2343" s="68">
        <f t="shared" si="72"/>
        <v>-8454.95999999999</v>
      </c>
      <c r="K2343" s="56"/>
      <c r="L2343" s="64" t="s">
        <v>455</v>
      </c>
    </row>
    <row r="2344" spans="1:12" s="72" customFormat="1" hidden="1" outlineLevel="2">
      <c r="A2344" s="81">
        <v>1203504083</v>
      </c>
      <c r="B2344" s="82" t="s">
        <v>1987</v>
      </c>
      <c r="C2344" s="69">
        <v>569148280.799999</v>
      </c>
      <c r="D2344" s="78"/>
      <c r="E2344" s="69"/>
      <c r="F2344" s="71"/>
      <c r="G2344" s="69">
        <f t="shared" si="73"/>
        <v>569148280.799999</v>
      </c>
      <c r="I2344" s="67">
        <v>0</v>
      </c>
      <c r="J2344" s="68">
        <f t="shared" si="72"/>
        <v>-569148280.799999</v>
      </c>
      <c r="K2344" s="56"/>
      <c r="L2344" s="64" t="s">
        <v>455</v>
      </c>
    </row>
    <row r="2345" spans="1:12" s="72" customFormat="1" hidden="1" outlineLevel="2">
      <c r="A2345" s="81">
        <v>1203504087</v>
      </c>
      <c r="B2345" s="82" t="s">
        <v>1988</v>
      </c>
      <c r="C2345" s="69">
        <v>-546220114.80999899</v>
      </c>
      <c r="D2345" s="78"/>
      <c r="E2345" s="69"/>
      <c r="F2345" s="71"/>
      <c r="G2345" s="69">
        <f t="shared" si="73"/>
        <v>-546220114.80999899</v>
      </c>
      <c r="I2345" s="67">
        <v>0</v>
      </c>
      <c r="J2345" s="68">
        <f t="shared" si="72"/>
        <v>546220114.80999899</v>
      </c>
      <c r="K2345" s="56"/>
      <c r="L2345" s="64" t="s">
        <v>455</v>
      </c>
    </row>
    <row r="2346" spans="1:12" s="72" customFormat="1" hidden="1" outlineLevel="2">
      <c r="A2346" s="81">
        <v>1203504089</v>
      </c>
      <c r="B2346" s="82" t="s">
        <v>1989</v>
      </c>
      <c r="C2346" s="69">
        <v>0</v>
      </c>
      <c r="D2346" s="78"/>
      <c r="E2346" s="69"/>
      <c r="F2346" s="71"/>
      <c r="G2346" s="69">
        <f t="shared" si="73"/>
        <v>0</v>
      </c>
      <c r="I2346" s="67">
        <v>0</v>
      </c>
      <c r="J2346" s="68">
        <f t="shared" si="72"/>
        <v>0</v>
      </c>
      <c r="K2346" s="56"/>
      <c r="L2346" s="64" t="s">
        <v>455</v>
      </c>
    </row>
    <row r="2347" spans="1:12" s="72" customFormat="1" hidden="1" outlineLevel="2">
      <c r="A2347" s="81">
        <v>1203505010</v>
      </c>
      <c r="B2347" s="82" t="s">
        <v>1990</v>
      </c>
      <c r="C2347" s="69">
        <v>0</v>
      </c>
      <c r="D2347" s="78"/>
      <c r="E2347" s="69"/>
      <c r="F2347" s="71"/>
      <c r="G2347" s="69">
        <f t="shared" si="73"/>
        <v>0</v>
      </c>
      <c r="I2347" s="67">
        <v>0</v>
      </c>
      <c r="J2347" s="68">
        <f t="shared" si="72"/>
        <v>0</v>
      </c>
      <c r="K2347" s="56"/>
      <c r="L2347" s="64" t="s">
        <v>455</v>
      </c>
    </row>
    <row r="2348" spans="1:12" s="72" customFormat="1" hidden="1" outlineLevel="2">
      <c r="A2348" s="81">
        <v>1203505011</v>
      </c>
      <c r="B2348" s="82" t="s">
        <v>1991</v>
      </c>
      <c r="C2348" s="69">
        <v>0</v>
      </c>
      <c r="D2348" s="78"/>
      <c r="E2348" s="69"/>
      <c r="F2348" s="71"/>
      <c r="G2348" s="69">
        <f t="shared" si="73"/>
        <v>0</v>
      </c>
      <c r="I2348" s="67">
        <v>0</v>
      </c>
      <c r="J2348" s="68">
        <f t="shared" si="72"/>
        <v>0</v>
      </c>
      <c r="K2348" s="56"/>
      <c r="L2348" s="64" t="s">
        <v>455</v>
      </c>
    </row>
    <row r="2349" spans="1:12" s="72" customFormat="1" hidden="1" outlineLevel="2">
      <c r="A2349" s="81">
        <v>1203505012</v>
      </c>
      <c r="B2349" s="82" t="s">
        <v>1992</v>
      </c>
      <c r="C2349" s="69">
        <v>0</v>
      </c>
      <c r="D2349" s="78"/>
      <c r="E2349" s="69"/>
      <c r="F2349" s="71"/>
      <c r="G2349" s="69">
        <f t="shared" si="73"/>
        <v>0</v>
      </c>
      <c r="I2349" s="67">
        <v>0</v>
      </c>
      <c r="J2349" s="68">
        <f t="shared" si="72"/>
        <v>0</v>
      </c>
      <c r="K2349" s="56"/>
      <c r="L2349" s="64" t="s">
        <v>455</v>
      </c>
    </row>
    <row r="2350" spans="1:12" s="72" customFormat="1" hidden="1" outlineLevel="2">
      <c r="A2350" s="81">
        <v>1203505013</v>
      </c>
      <c r="B2350" s="82" t="s">
        <v>1993</v>
      </c>
      <c r="C2350" s="69">
        <v>0</v>
      </c>
      <c r="D2350" s="78"/>
      <c r="E2350" s="69"/>
      <c r="F2350" s="71"/>
      <c r="G2350" s="69">
        <f t="shared" si="73"/>
        <v>0</v>
      </c>
      <c r="I2350" s="67">
        <v>0</v>
      </c>
      <c r="J2350" s="68">
        <f t="shared" si="72"/>
        <v>0</v>
      </c>
      <c r="K2350" s="56"/>
      <c r="L2350" s="64" t="s">
        <v>455</v>
      </c>
    </row>
    <row r="2351" spans="1:12" s="72" customFormat="1" hidden="1" outlineLevel="2">
      <c r="A2351" s="81">
        <v>1203505016</v>
      </c>
      <c r="B2351" s="82" t="s">
        <v>1994</v>
      </c>
      <c r="C2351" s="69">
        <v>0</v>
      </c>
      <c r="D2351" s="78"/>
      <c r="E2351" s="69"/>
      <c r="F2351" s="71"/>
      <c r="G2351" s="69">
        <f t="shared" si="73"/>
        <v>0</v>
      </c>
      <c r="I2351" s="67">
        <v>0</v>
      </c>
      <c r="J2351" s="68">
        <f t="shared" si="72"/>
        <v>0</v>
      </c>
      <c r="K2351" s="56"/>
      <c r="L2351" s="64" t="s">
        <v>455</v>
      </c>
    </row>
    <row r="2352" spans="1:12" s="72" customFormat="1" hidden="1" outlineLevel="2">
      <c r="A2352" s="81">
        <v>1203505017</v>
      </c>
      <c r="B2352" s="82" t="s">
        <v>1995</v>
      </c>
      <c r="C2352" s="69">
        <v>0</v>
      </c>
      <c r="D2352" s="78"/>
      <c r="E2352" s="69"/>
      <c r="F2352" s="71"/>
      <c r="G2352" s="69">
        <f t="shared" si="73"/>
        <v>0</v>
      </c>
      <c r="I2352" s="67">
        <v>0</v>
      </c>
      <c r="J2352" s="68">
        <f t="shared" si="72"/>
        <v>0</v>
      </c>
      <c r="K2352" s="56"/>
      <c r="L2352" s="64" t="s">
        <v>455</v>
      </c>
    </row>
    <row r="2353" spans="1:12" s="72" customFormat="1" hidden="1" outlineLevel="2">
      <c r="A2353" s="81">
        <v>1203505018</v>
      </c>
      <c r="B2353" s="82" t="s">
        <v>1996</v>
      </c>
      <c r="C2353" s="69">
        <v>0</v>
      </c>
      <c r="D2353" s="78"/>
      <c r="E2353" s="69"/>
      <c r="F2353" s="71"/>
      <c r="G2353" s="69">
        <f t="shared" si="73"/>
        <v>0</v>
      </c>
      <c r="I2353" s="67">
        <v>0</v>
      </c>
      <c r="J2353" s="68">
        <f t="shared" si="72"/>
        <v>0</v>
      </c>
      <c r="K2353" s="56"/>
      <c r="L2353" s="64" t="s">
        <v>455</v>
      </c>
    </row>
    <row r="2354" spans="1:12" s="72" customFormat="1" hidden="1" outlineLevel="2">
      <c r="A2354" s="81">
        <v>1203505019</v>
      </c>
      <c r="B2354" s="82" t="s">
        <v>1997</v>
      </c>
      <c r="C2354" s="69">
        <v>0</v>
      </c>
      <c r="D2354" s="78"/>
      <c r="E2354" s="69"/>
      <c r="F2354" s="71"/>
      <c r="G2354" s="69">
        <f t="shared" si="73"/>
        <v>0</v>
      </c>
      <c r="I2354" s="67">
        <v>0</v>
      </c>
      <c r="J2354" s="68">
        <f t="shared" si="72"/>
        <v>0</v>
      </c>
      <c r="K2354" s="56"/>
      <c r="L2354" s="64" t="s">
        <v>455</v>
      </c>
    </row>
    <row r="2355" spans="1:12" s="72" customFormat="1" hidden="1" outlineLevel="2">
      <c r="A2355" s="81">
        <v>1203505020</v>
      </c>
      <c r="B2355" s="82" t="s">
        <v>1990</v>
      </c>
      <c r="C2355" s="69">
        <v>0</v>
      </c>
      <c r="D2355" s="78"/>
      <c r="E2355" s="69"/>
      <c r="F2355" s="71"/>
      <c r="G2355" s="69">
        <f t="shared" si="73"/>
        <v>0</v>
      </c>
      <c r="I2355" s="67">
        <v>0</v>
      </c>
      <c r="J2355" s="68">
        <f t="shared" si="72"/>
        <v>0</v>
      </c>
      <c r="K2355" s="56"/>
      <c r="L2355" s="64" t="s">
        <v>455</v>
      </c>
    </row>
    <row r="2356" spans="1:12" s="72" customFormat="1" hidden="1" outlineLevel="2">
      <c r="A2356" s="81">
        <v>1203505021</v>
      </c>
      <c r="B2356" s="82" t="s">
        <v>1991</v>
      </c>
      <c r="C2356" s="69">
        <v>0</v>
      </c>
      <c r="D2356" s="78"/>
      <c r="E2356" s="69"/>
      <c r="F2356" s="71"/>
      <c r="G2356" s="69">
        <f t="shared" si="73"/>
        <v>0</v>
      </c>
      <c r="I2356" s="67">
        <v>0</v>
      </c>
      <c r="J2356" s="68">
        <f t="shared" si="72"/>
        <v>0</v>
      </c>
      <c r="K2356" s="56"/>
      <c r="L2356" s="64" t="s">
        <v>455</v>
      </c>
    </row>
    <row r="2357" spans="1:12" s="72" customFormat="1" hidden="1" outlineLevel="2">
      <c r="A2357" s="81">
        <v>1203505022</v>
      </c>
      <c r="B2357" s="82" t="s">
        <v>1992</v>
      </c>
      <c r="C2357" s="69">
        <v>0</v>
      </c>
      <c r="D2357" s="78"/>
      <c r="E2357" s="69"/>
      <c r="F2357" s="71"/>
      <c r="G2357" s="69">
        <f t="shared" si="73"/>
        <v>0</v>
      </c>
      <c r="I2357" s="67">
        <v>0</v>
      </c>
      <c r="J2357" s="68">
        <f t="shared" si="72"/>
        <v>0</v>
      </c>
      <c r="K2357" s="56"/>
      <c r="L2357" s="64" t="s">
        <v>455</v>
      </c>
    </row>
    <row r="2358" spans="1:12" s="72" customFormat="1" hidden="1" outlineLevel="2">
      <c r="A2358" s="81">
        <v>1203505023</v>
      </c>
      <c r="B2358" s="82" t="s">
        <v>1993</v>
      </c>
      <c r="C2358" s="69">
        <v>0</v>
      </c>
      <c r="D2358" s="78"/>
      <c r="E2358" s="69"/>
      <c r="F2358" s="71"/>
      <c r="G2358" s="69">
        <f t="shared" si="73"/>
        <v>0</v>
      </c>
      <c r="I2358" s="67">
        <v>0</v>
      </c>
      <c r="J2358" s="68">
        <f t="shared" si="72"/>
        <v>0</v>
      </c>
      <c r="K2358" s="56"/>
      <c r="L2358" s="64" t="s">
        <v>455</v>
      </c>
    </row>
    <row r="2359" spans="1:12" s="72" customFormat="1" hidden="1" outlineLevel="2">
      <c r="A2359" s="81">
        <v>1203505026</v>
      </c>
      <c r="B2359" s="82" t="s">
        <v>1994</v>
      </c>
      <c r="C2359" s="69">
        <v>0</v>
      </c>
      <c r="D2359" s="78"/>
      <c r="E2359" s="69"/>
      <c r="F2359" s="71"/>
      <c r="G2359" s="69">
        <f t="shared" si="73"/>
        <v>0</v>
      </c>
      <c r="I2359" s="67">
        <v>0</v>
      </c>
      <c r="J2359" s="68">
        <f t="shared" si="72"/>
        <v>0</v>
      </c>
      <c r="K2359" s="56"/>
      <c r="L2359" s="64" t="s">
        <v>455</v>
      </c>
    </row>
    <row r="2360" spans="1:12" s="72" customFormat="1" hidden="1" outlineLevel="2">
      <c r="A2360" s="81">
        <v>1203505027</v>
      </c>
      <c r="B2360" s="82" t="s">
        <v>1995</v>
      </c>
      <c r="C2360" s="69">
        <v>0</v>
      </c>
      <c r="D2360" s="78"/>
      <c r="E2360" s="69"/>
      <c r="F2360" s="71"/>
      <c r="G2360" s="69">
        <f t="shared" si="73"/>
        <v>0</v>
      </c>
      <c r="I2360" s="67">
        <v>0</v>
      </c>
      <c r="J2360" s="68">
        <f t="shared" si="72"/>
        <v>0</v>
      </c>
      <c r="K2360" s="56"/>
      <c r="L2360" s="64" t="s">
        <v>455</v>
      </c>
    </row>
    <row r="2361" spans="1:12" s="72" customFormat="1" hidden="1" outlineLevel="2">
      <c r="A2361" s="81">
        <v>1203505028</v>
      </c>
      <c r="B2361" s="82" t="s">
        <v>1996</v>
      </c>
      <c r="C2361" s="69">
        <v>0</v>
      </c>
      <c r="D2361" s="78"/>
      <c r="E2361" s="69"/>
      <c r="F2361" s="71"/>
      <c r="G2361" s="69">
        <f t="shared" si="73"/>
        <v>0</v>
      </c>
      <c r="I2361" s="67">
        <v>0</v>
      </c>
      <c r="J2361" s="68">
        <f t="shared" si="72"/>
        <v>0</v>
      </c>
      <c r="K2361" s="56"/>
      <c r="L2361" s="64" t="s">
        <v>455</v>
      </c>
    </row>
    <row r="2362" spans="1:12" s="72" customFormat="1" hidden="1" outlineLevel="2">
      <c r="A2362" s="81">
        <v>1203505029</v>
      </c>
      <c r="B2362" s="82" t="s">
        <v>1997</v>
      </c>
      <c r="C2362" s="69">
        <v>0</v>
      </c>
      <c r="D2362" s="78"/>
      <c r="E2362" s="69"/>
      <c r="F2362" s="71"/>
      <c r="G2362" s="69">
        <f t="shared" si="73"/>
        <v>0</v>
      </c>
      <c r="I2362" s="67">
        <v>0</v>
      </c>
      <c r="J2362" s="68">
        <f t="shared" si="72"/>
        <v>0</v>
      </c>
      <c r="K2362" s="56"/>
      <c r="L2362" s="64" t="s">
        <v>455</v>
      </c>
    </row>
    <row r="2363" spans="1:12" s="72" customFormat="1" hidden="1" outlineLevel="2">
      <c r="A2363" s="81">
        <v>1203505030</v>
      </c>
      <c r="B2363" s="82" t="s">
        <v>1990</v>
      </c>
      <c r="C2363" s="69">
        <v>0</v>
      </c>
      <c r="D2363" s="78"/>
      <c r="E2363" s="69"/>
      <c r="F2363" s="71"/>
      <c r="G2363" s="69">
        <f t="shared" si="73"/>
        <v>0</v>
      </c>
      <c r="I2363" s="67">
        <v>0</v>
      </c>
      <c r="J2363" s="68">
        <f t="shared" si="72"/>
        <v>0</v>
      </c>
      <c r="K2363" s="56"/>
      <c r="L2363" s="64" t="s">
        <v>455</v>
      </c>
    </row>
    <row r="2364" spans="1:12" s="72" customFormat="1" hidden="1" outlineLevel="2">
      <c r="A2364" s="81">
        <v>1203505031</v>
      </c>
      <c r="B2364" s="82" t="s">
        <v>1991</v>
      </c>
      <c r="C2364" s="69">
        <v>0</v>
      </c>
      <c r="D2364" s="78"/>
      <c r="E2364" s="69"/>
      <c r="F2364" s="71"/>
      <c r="G2364" s="69">
        <f t="shared" si="73"/>
        <v>0</v>
      </c>
      <c r="I2364" s="67">
        <v>0</v>
      </c>
      <c r="J2364" s="68">
        <f t="shared" si="72"/>
        <v>0</v>
      </c>
      <c r="K2364" s="56"/>
      <c r="L2364" s="64" t="s">
        <v>455</v>
      </c>
    </row>
    <row r="2365" spans="1:12" s="72" customFormat="1" hidden="1" outlineLevel="2">
      <c r="A2365" s="81">
        <v>1203505032</v>
      </c>
      <c r="B2365" s="82" t="s">
        <v>1992</v>
      </c>
      <c r="C2365" s="69">
        <v>0</v>
      </c>
      <c r="D2365" s="78"/>
      <c r="E2365" s="69"/>
      <c r="F2365" s="71"/>
      <c r="G2365" s="69">
        <f t="shared" si="73"/>
        <v>0</v>
      </c>
      <c r="I2365" s="67">
        <v>0</v>
      </c>
      <c r="J2365" s="68">
        <f t="shared" si="72"/>
        <v>0</v>
      </c>
      <c r="K2365" s="56"/>
      <c r="L2365" s="64" t="s">
        <v>455</v>
      </c>
    </row>
    <row r="2366" spans="1:12" s="72" customFormat="1" hidden="1" outlineLevel="2">
      <c r="A2366" s="81">
        <v>1203505033</v>
      </c>
      <c r="B2366" s="82" t="s">
        <v>1993</v>
      </c>
      <c r="C2366" s="69">
        <v>0</v>
      </c>
      <c r="D2366" s="78"/>
      <c r="E2366" s="69"/>
      <c r="F2366" s="71"/>
      <c r="G2366" s="69">
        <f t="shared" si="73"/>
        <v>0</v>
      </c>
      <c r="I2366" s="67">
        <v>0</v>
      </c>
      <c r="J2366" s="68">
        <f t="shared" si="72"/>
        <v>0</v>
      </c>
      <c r="K2366" s="56"/>
      <c r="L2366" s="64" t="s">
        <v>455</v>
      </c>
    </row>
    <row r="2367" spans="1:12" s="72" customFormat="1" hidden="1" outlineLevel="2">
      <c r="A2367" s="81">
        <v>1203505036</v>
      </c>
      <c r="B2367" s="82" t="s">
        <v>1994</v>
      </c>
      <c r="C2367" s="69">
        <v>0</v>
      </c>
      <c r="D2367" s="78"/>
      <c r="E2367" s="69"/>
      <c r="F2367" s="71"/>
      <c r="G2367" s="69">
        <f t="shared" si="73"/>
        <v>0</v>
      </c>
      <c r="I2367" s="67">
        <v>0</v>
      </c>
      <c r="J2367" s="68">
        <f t="shared" si="72"/>
        <v>0</v>
      </c>
      <c r="K2367" s="56"/>
      <c r="L2367" s="64" t="s">
        <v>455</v>
      </c>
    </row>
    <row r="2368" spans="1:12" s="72" customFormat="1" hidden="1" outlineLevel="2">
      <c r="A2368" s="81">
        <v>1203505037</v>
      </c>
      <c r="B2368" s="82" t="s">
        <v>1995</v>
      </c>
      <c r="C2368" s="69">
        <v>0</v>
      </c>
      <c r="D2368" s="78"/>
      <c r="E2368" s="69"/>
      <c r="F2368" s="71"/>
      <c r="G2368" s="69">
        <f t="shared" si="73"/>
        <v>0</v>
      </c>
      <c r="I2368" s="67">
        <v>0</v>
      </c>
      <c r="J2368" s="68">
        <f t="shared" si="72"/>
        <v>0</v>
      </c>
      <c r="K2368" s="56"/>
      <c r="L2368" s="64" t="s">
        <v>455</v>
      </c>
    </row>
    <row r="2369" spans="1:12" s="72" customFormat="1" hidden="1" outlineLevel="2">
      <c r="A2369" s="81">
        <v>1203505038</v>
      </c>
      <c r="B2369" s="82" t="s">
        <v>1996</v>
      </c>
      <c r="C2369" s="69">
        <v>0</v>
      </c>
      <c r="D2369" s="78"/>
      <c r="E2369" s="69"/>
      <c r="F2369" s="71"/>
      <c r="G2369" s="69">
        <f t="shared" si="73"/>
        <v>0</v>
      </c>
      <c r="I2369" s="67">
        <v>0</v>
      </c>
      <c r="J2369" s="68">
        <f t="shared" si="72"/>
        <v>0</v>
      </c>
      <c r="K2369" s="56"/>
      <c r="L2369" s="64" t="s">
        <v>455</v>
      </c>
    </row>
    <row r="2370" spans="1:12" s="72" customFormat="1" hidden="1" outlineLevel="2">
      <c r="A2370" s="81">
        <v>1203505039</v>
      </c>
      <c r="B2370" s="82" t="s">
        <v>1997</v>
      </c>
      <c r="C2370" s="69">
        <v>0</v>
      </c>
      <c r="D2370" s="78"/>
      <c r="E2370" s="69"/>
      <c r="F2370" s="71"/>
      <c r="G2370" s="69">
        <f t="shared" si="73"/>
        <v>0</v>
      </c>
      <c r="I2370" s="67">
        <v>0</v>
      </c>
      <c r="J2370" s="68">
        <f t="shared" si="72"/>
        <v>0</v>
      </c>
      <c r="K2370" s="56"/>
      <c r="L2370" s="64" t="s">
        <v>455</v>
      </c>
    </row>
    <row r="2371" spans="1:12" s="72" customFormat="1" hidden="1" outlineLevel="2">
      <c r="A2371" s="81">
        <v>1203505040</v>
      </c>
      <c r="B2371" s="82" t="s">
        <v>1990</v>
      </c>
      <c r="C2371" s="69">
        <v>0</v>
      </c>
      <c r="D2371" s="78"/>
      <c r="E2371" s="69"/>
      <c r="F2371" s="71"/>
      <c r="G2371" s="69">
        <f t="shared" si="73"/>
        <v>0</v>
      </c>
      <c r="I2371" s="67">
        <v>0</v>
      </c>
      <c r="J2371" s="68">
        <f t="shared" si="72"/>
        <v>0</v>
      </c>
      <c r="K2371" s="56"/>
      <c r="L2371" s="64" t="s">
        <v>455</v>
      </c>
    </row>
    <row r="2372" spans="1:12" s="72" customFormat="1" hidden="1" outlineLevel="2">
      <c r="A2372" s="81">
        <v>1203505041</v>
      </c>
      <c r="B2372" s="82" t="s">
        <v>1991</v>
      </c>
      <c r="C2372" s="69">
        <v>0</v>
      </c>
      <c r="D2372" s="78"/>
      <c r="E2372" s="69"/>
      <c r="F2372" s="71"/>
      <c r="G2372" s="69">
        <f t="shared" si="73"/>
        <v>0</v>
      </c>
      <c r="I2372" s="67">
        <v>0</v>
      </c>
      <c r="J2372" s="68">
        <f t="shared" si="72"/>
        <v>0</v>
      </c>
      <c r="K2372" s="56"/>
      <c r="L2372" s="64" t="s">
        <v>455</v>
      </c>
    </row>
    <row r="2373" spans="1:12" s="72" customFormat="1" hidden="1" outlineLevel="2">
      <c r="A2373" s="81">
        <v>1203505042</v>
      </c>
      <c r="B2373" s="82" t="s">
        <v>1992</v>
      </c>
      <c r="C2373" s="69">
        <v>0</v>
      </c>
      <c r="D2373" s="78"/>
      <c r="E2373" s="69"/>
      <c r="F2373" s="71"/>
      <c r="G2373" s="69">
        <f t="shared" si="73"/>
        <v>0</v>
      </c>
      <c r="I2373" s="67">
        <v>0</v>
      </c>
      <c r="J2373" s="68">
        <f t="shared" si="72"/>
        <v>0</v>
      </c>
      <c r="K2373" s="56"/>
      <c r="L2373" s="64" t="s">
        <v>455</v>
      </c>
    </row>
    <row r="2374" spans="1:12" s="72" customFormat="1" hidden="1" outlineLevel="2">
      <c r="A2374" s="81">
        <v>1203505043</v>
      </c>
      <c r="B2374" s="82" t="s">
        <v>1993</v>
      </c>
      <c r="C2374" s="69">
        <v>0</v>
      </c>
      <c r="D2374" s="78"/>
      <c r="E2374" s="69"/>
      <c r="F2374" s="71"/>
      <c r="G2374" s="69">
        <f t="shared" si="73"/>
        <v>0</v>
      </c>
      <c r="I2374" s="67">
        <v>0</v>
      </c>
      <c r="J2374" s="68">
        <f t="shared" si="72"/>
        <v>0</v>
      </c>
      <c r="K2374" s="56"/>
      <c r="L2374" s="64" t="s">
        <v>455</v>
      </c>
    </row>
    <row r="2375" spans="1:12" s="72" customFormat="1" hidden="1" outlineLevel="2">
      <c r="A2375" s="81">
        <v>1203505046</v>
      </c>
      <c r="B2375" s="82" t="s">
        <v>1994</v>
      </c>
      <c r="C2375" s="69">
        <v>0</v>
      </c>
      <c r="D2375" s="78"/>
      <c r="E2375" s="69"/>
      <c r="F2375" s="71"/>
      <c r="G2375" s="69">
        <f t="shared" si="73"/>
        <v>0</v>
      </c>
      <c r="I2375" s="67">
        <v>0</v>
      </c>
      <c r="J2375" s="68">
        <f t="shared" si="72"/>
        <v>0</v>
      </c>
      <c r="K2375" s="56"/>
      <c r="L2375" s="64" t="s">
        <v>455</v>
      </c>
    </row>
    <row r="2376" spans="1:12" s="72" customFormat="1" hidden="1" outlineLevel="2">
      <c r="A2376" s="81">
        <v>1203505047</v>
      </c>
      <c r="B2376" s="82" t="s">
        <v>1995</v>
      </c>
      <c r="C2376" s="69">
        <v>0</v>
      </c>
      <c r="D2376" s="78"/>
      <c r="E2376" s="69"/>
      <c r="F2376" s="71"/>
      <c r="G2376" s="69">
        <f t="shared" si="73"/>
        <v>0</v>
      </c>
      <c r="I2376" s="67">
        <v>0</v>
      </c>
      <c r="J2376" s="68">
        <f t="shared" si="72"/>
        <v>0</v>
      </c>
      <c r="K2376" s="56"/>
      <c r="L2376" s="64" t="s">
        <v>455</v>
      </c>
    </row>
    <row r="2377" spans="1:12" s="72" customFormat="1" hidden="1" outlineLevel="2">
      <c r="A2377" s="81">
        <v>1203505048</v>
      </c>
      <c r="B2377" s="82" t="s">
        <v>1996</v>
      </c>
      <c r="C2377" s="69">
        <v>0</v>
      </c>
      <c r="D2377" s="78"/>
      <c r="E2377" s="69"/>
      <c r="F2377" s="71"/>
      <c r="G2377" s="69">
        <f t="shared" si="73"/>
        <v>0</v>
      </c>
      <c r="I2377" s="67">
        <v>0</v>
      </c>
      <c r="J2377" s="68">
        <f t="shared" si="72"/>
        <v>0</v>
      </c>
      <c r="K2377" s="56"/>
      <c r="L2377" s="64" t="s">
        <v>455</v>
      </c>
    </row>
    <row r="2378" spans="1:12" s="72" customFormat="1" hidden="1" outlineLevel="2">
      <c r="A2378" s="81">
        <v>1203505049</v>
      </c>
      <c r="B2378" s="82" t="s">
        <v>1997</v>
      </c>
      <c r="C2378" s="69">
        <v>0</v>
      </c>
      <c r="D2378" s="78"/>
      <c r="E2378" s="69"/>
      <c r="F2378" s="71"/>
      <c r="G2378" s="69">
        <f t="shared" si="73"/>
        <v>0</v>
      </c>
      <c r="I2378" s="67">
        <v>0</v>
      </c>
      <c r="J2378" s="68">
        <f t="shared" si="72"/>
        <v>0</v>
      </c>
      <c r="K2378" s="56"/>
      <c r="L2378" s="64" t="s">
        <v>455</v>
      </c>
    </row>
    <row r="2379" spans="1:12" s="72" customFormat="1" hidden="1" outlineLevel="2">
      <c r="A2379" s="81">
        <v>1203505050</v>
      </c>
      <c r="B2379" s="82" t="s">
        <v>1990</v>
      </c>
      <c r="C2379" s="69">
        <v>0</v>
      </c>
      <c r="D2379" s="78"/>
      <c r="E2379" s="69"/>
      <c r="F2379" s="71"/>
      <c r="G2379" s="69">
        <f t="shared" si="73"/>
        <v>0</v>
      </c>
      <c r="I2379" s="67">
        <v>0</v>
      </c>
      <c r="J2379" s="68">
        <f t="shared" si="72"/>
        <v>0</v>
      </c>
      <c r="K2379" s="56"/>
      <c r="L2379" s="64" t="s">
        <v>455</v>
      </c>
    </row>
    <row r="2380" spans="1:12" s="72" customFormat="1" hidden="1" outlineLevel="2">
      <c r="A2380" s="81">
        <v>1203505051</v>
      </c>
      <c r="B2380" s="82" t="s">
        <v>1991</v>
      </c>
      <c r="C2380" s="69">
        <v>0</v>
      </c>
      <c r="D2380" s="78"/>
      <c r="E2380" s="69"/>
      <c r="F2380" s="71"/>
      <c r="G2380" s="69">
        <f t="shared" si="73"/>
        <v>0</v>
      </c>
      <c r="I2380" s="67">
        <v>0</v>
      </c>
      <c r="J2380" s="68">
        <f t="shared" si="72"/>
        <v>0</v>
      </c>
      <c r="K2380" s="56"/>
      <c r="L2380" s="64" t="s">
        <v>455</v>
      </c>
    </row>
    <row r="2381" spans="1:12" s="72" customFormat="1" hidden="1" outlineLevel="2">
      <c r="A2381" s="81">
        <v>1203505052</v>
      </c>
      <c r="B2381" s="82" t="s">
        <v>1992</v>
      </c>
      <c r="C2381" s="69">
        <v>0</v>
      </c>
      <c r="D2381" s="78"/>
      <c r="E2381" s="69"/>
      <c r="F2381" s="71"/>
      <c r="G2381" s="69">
        <f t="shared" si="73"/>
        <v>0</v>
      </c>
      <c r="I2381" s="67">
        <v>0</v>
      </c>
      <c r="J2381" s="68">
        <f t="shared" si="72"/>
        <v>0</v>
      </c>
      <c r="K2381" s="56"/>
      <c r="L2381" s="64" t="s">
        <v>455</v>
      </c>
    </row>
    <row r="2382" spans="1:12" s="72" customFormat="1" hidden="1" outlineLevel="2">
      <c r="A2382" s="81">
        <v>1203505053</v>
      </c>
      <c r="B2382" s="82" t="s">
        <v>1993</v>
      </c>
      <c r="C2382" s="69">
        <v>0</v>
      </c>
      <c r="D2382" s="78"/>
      <c r="E2382" s="69"/>
      <c r="F2382" s="71"/>
      <c r="G2382" s="69">
        <f t="shared" si="73"/>
        <v>0</v>
      </c>
      <c r="I2382" s="67">
        <v>0</v>
      </c>
      <c r="J2382" s="68">
        <f t="shared" si="72"/>
        <v>0</v>
      </c>
      <c r="K2382" s="56"/>
      <c r="L2382" s="64" t="s">
        <v>455</v>
      </c>
    </row>
    <row r="2383" spans="1:12" s="72" customFormat="1" hidden="1" outlineLevel="2">
      <c r="A2383" s="81">
        <v>1203505056</v>
      </c>
      <c r="B2383" s="82" t="s">
        <v>1994</v>
      </c>
      <c r="C2383" s="69">
        <v>0</v>
      </c>
      <c r="D2383" s="78"/>
      <c r="E2383" s="69"/>
      <c r="F2383" s="71"/>
      <c r="G2383" s="69">
        <f t="shared" si="73"/>
        <v>0</v>
      </c>
      <c r="I2383" s="67">
        <v>0</v>
      </c>
      <c r="J2383" s="68">
        <f t="shared" si="72"/>
        <v>0</v>
      </c>
      <c r="K2383" s="56"/>
      <c r="L2383" s="64" t="s">
        <v>455</v>
      </c>
    </row>
    <row r="2384" spans="1:12" s="72" customFormat="1" hidden="1" outlineLevel="2">
      <c r="A2384" s="81">
        <v>1203505057</v>
      </c>
      <c r="B2384" s="82" t="s">
        <v>1995</v>
      </c>
      <c r="C2384" s="69">
        <v>0</v>
      </c>
      <c r="D2384" s="78"/>
      <c r="E2384" s="69"/>
      <c r="F2384" s="71"/>
      <c r="G2384" s="69">
        <f t="shared" si="73"/>
        <v>0</v>
      </c>
      <c r="I2384" s="67">
        <v>0</v>
      </c>
      <c r="J2384" s="68">
        <f t="shared" si="72"/>
        <v>0</v>
      </c>
      <c r="K2384" s="56"/>
      <c r="L2384" s="64" t="s">
        <v>455</v>
      </c>
    </row>
    <row r="2385" spans="1:12" s="72" customFormat="1" hidden="1" outlineLevel="2">
      <c r="A2385" s="81">
        <v>1203505058</v>
      </c>
      <c r="B2385" s="82" t="s">
        <v>1996</v>
      </c>
      <c r="C2385" s="69">
        <v>0</v>
      </c>
      <c r="D2385" s="78"/>
      <c r="E2385" s="69"/>
      <c r="F2385" s="71"/>
      <c r="G2385" s="69">
        <f t="shared" si="73"/>
        <v>0</v>
      </c>
      <c r="I2385" s="67">
        <v>0</v>
      </c>
      <c r="J2385" s="68">
        <f t="shared" si="72"/>
        <v>0</v>
      </c>
      <c r="K2385" s="56"/>
      <c r="L2385" s="64" t="s">
        <v>455</v>
      </c>
    </row>
    <row r="2386" spans="1:12" s="72" customFormat="1" hidden="1" outlineLevel="2">
      <c r="A2386" s="81">
        <v>1203505059</v>
      </c>
      <c r="B2386" s="82" t="s">
        <v>1997</v>
      </c>
      <c r="C2386" s="69">
        <v>0</v>
      </c>
      <c r="D2386" s="78"/>
      <c r="E2386" s="69"/>
      <c r="F2386" s="71"/>
      <c r="G2386" s="69">
        <f t="shared" si="73"/>
        <v>0</v>
      </c>
      <c r="I2386" s="67">
        <v>0</v>
      </c>
      <c r="J2386" s="68">
        <f t="shared" si="72"/>
        <v>0</v>
      </c>
      <c r="K2386" s="56"/>
      <c r="L2386" s="64" t="s">
        <v>455</v>
      </c>
    </row>
    <row r="2387" spans="1:12" s="72" customFormat="1" hidden="1" outlineLevel="2">
      <c r="A2387" s="81">
        <v>1203505060</v>
      </c>
      <c r="B2387" s="82" t="s">
        <v>1990</v>
      </c>
      <c r="C2387" s="69">
        <v>0</v>
      </c>
      <c r="D2387" s="78"/>
      <c r="E2387" s="69"/>
      <c r="F2387" s="71"/>
      <c r="G2387" s="69">
        <f t="shared" si="73"/>
        <v>0</v>
      </c>
      <c r="I2387" s="67">
        <v>0</v>
      </c>
      <c r="J2387" s="68">
        <f t="shared" si="72"/>
        <v>0</v>
      </c>
      <c r="K2387" s="56"/>
      <c r="L2387" s="64" t="s">
        <v>455</v>
      </c>
    </row>
    <row r="2388" spans="1:12" s="72" customFormat="1" hidden="1" outlineLevel="2">
      <c r="A2388" s="81">
        <v>1203505061</v>
      </c>
      <c r="B2388" s="82" t="s">
        <v>1991</v>
      </c>
      <c r="C2388" s="69">
        <v>0</v>
      </c>
      <c r="D2388" s="78"/>
      <c r="E2388" s="69"/>
      <c r="F2388" s="71"/>
      <c r="G2388" s="69">
        <f t="shared" si="73"/>
        <v>0</v>
      </c>
      <c r="I2388" s="67">
        <v>0</v>
      </c>
      <c r="J2388" s="68">
        <f t="shared" si="72"/>
        <v>0</v>
      </c>
      <c r="K2388" s="56"/>
      <c r="L2388" s="64" t="s">
        <v>455</v>
      </c>
    </row>
    <row r="2389" spans="1:12" s="72" customFormat="1" hidden="1" outlineLevel="2">
      <c r="A2389" s="81">
        <v>1203505062</v>
      </c>
      <c r="B2389" s="82" t="s">
        <v>1992</v>
      </c>
      <c r="C2389" s="69">
        <v>0</v>
      </c>
      <c r="D2389" s="78"/>
      <c r="E2389" s="69"/>
      <c r="F2389" s="71"/>
      <c r="G2389" s="69">
        <f t="shared" si="73"/>
        <v>0</v>
      </c>
      <c r="I2389" s="67">
        <v>0</v>
      </c>
      <c r="J2389" s="68">
        <f t="shared" si="72"/>
        <v>0</v>
      </c>
      <c r="K2389" s="56"/>
      <c r="L2389" s="64" t="s">
        <v>455</v>
      </c>
    </row>
    <row r="2390" spans="1:12" s="72" customFormat="1" hidden="1" outlineLevel="2">
      <c r="A2390" s="81">
        <v>1203505063</v>
      </c>
      <c r="B2390" s="82" t="s">
        <v>1993</v>
      </c>
      <c r="C2390" s="69">
        <v>0</v>
      </c>
      <c r="D2390" s="78"/>
      <c r="E2390" s="69"/>
      <c r="F2390" s="71"/>
      <c r="G2390" s="69">
        <f t="shared" si="73"/>
        <v>0</v>
      </c>
      <c r="I2390" s="67">
        <v>0</v>
      </c>
      <c r="J2390" s="68">
        <f t="shared" si="72"/>
        <v>0</v>
      </c>
      <c r="K2390" s="56"/>
      <c r="L2390" s="64" t="s">
        <v>455</v>
      </c>
    </row>
    <row r="2391" spans="1:12" s="72" customFormat="1" hidden="1" outlineLevel="2">
      <c r="A2391" s="81">
        <v>1203505066</v>
      </c>
      <c r="B2391" s="82" t="s">
        <v>1994</v>
      </c>
      <c r="C2391" s="69">
        <v>0</v>
      </c>
      <c r="D2391" s="78"/>
      <c r="E2391" s="69"/>
      <c r="F2391" s="71"/>
      <c r="G2391" s="69">
        <f t="shared" si="73"/>
        <v>0</v>
      </c>
      <c r="I2391" s="67">
        <v>0</v>
      </c>
      <c r="J2391" s="68">
        <f t="shared" ref="J2391:J2454" si="74">I2391-G2391</f>
        <v>0</v>
      </c>
      <c r="K2391" s="56"/>
      <c r="L2391" s="64" t="s">
        <v>455</v>
      </c>
    </row>
    <row r="2392" spans="1:12" s="72" customFormat="1" hidden="1" outlineLevel="2">
      <c r="A2392" s="81">
        <v>1203505067</v>
      </c>
      <c r="B2392" s="82" t="s">
        <v>1995</v>
      </c>
      <c r="C2392" s="69">
        <v>0</v>
      </c>
      <c r="D2392" s="78"/>
      <c r="E2392" s="69"/>
      <c r="F2392" s="71"/>
      <c r="G2392" s="69">
        <f t="shared" si="73"/>
        <v>0</v>
      </c>
      <c r="I2392" s="67">
        <v>0</v>
      </c>
      <c r="J2392" s="68">
        <f t="shared" si="74"/>
        <v>0</v>
      </c>
      <c r="K2392" s="56"/>
      <c r="L2392" s="64" t="s">
        <v>455</v>
      </c>
    </row>
    <row r="2393" spans="1:12" s="72" customFormat="1" hidden="1" outlineLevel="2">
      <c r="A2393" s="81">
        <v>1203505068</v>
      </c>
      <c r="B2393" s="82" t="s">
        <v>1996</v>
      </c>
      <c r="C2393" s="69">
        <v>0</v>
      </c>
      <c r="D2393" s="78"/>
      <c r="E2393" s="69"/>
      <c r="F2393" s="71"/>
      <c r="G2393" s="69">
        <f t="shared" si="73"/>
        <v>0</v>
      </c>
      <c r="I2393" s="67">
        <v>0</v>
      </c>
      <c r="J2393" s="68">
        <f t="shared" si="74"/>
        <v>0</v>
      </c>
      <c r="K2393" s="56"/>
      <c r="L2393" s="64" t="s">
        <v>455</v>
      </c>
    </row>
    <row r="2394" spans="1:12" s="72" customFormat="1" hidden="1" outlineLevel="2">
      <c r="A2394" s="81">
        <v>1203505069</v>
      </c>
      <c r="B2394" s="82" t="s">
        <v>1997</v>
      </c>
      <c r="C2394" s="69">
        <v>0</v>
      </c>
      <c r="D2394" s="78"/>
      <c r="E2394" s="69"/>
      <c r="F2394" s="71"/>
      <c r="G2394" s="69">
        <f t="shared" si="73"/>
        <v>0</v>
      </c>
      <c r="I2394" s="67">
        <v>0</v>
      </c>
      <c r="J2394" s="68">
        <f t="shared" si="74"/>
        <v>0</v>
      </c>
      <c r="K2394" s="56"/>
      <c r="L2394" s="64" t="s">
        <v>455</v>
      </c>
    </row>
    <row r="2395" spans="1:12" s="72" customFormat="1" hidden="1" outlineLevel="2">
      <c r="A2395" s="81">
        <v>1203505070</v>
      </c>
      <c r="B2395" s="82" t="s">
        <v>1990</v>
      </c>
      <c r="C2395" s="69">
        <v>0</v>
      </c>
      <c r="D2395" s="78"/>
      <c r="E2395" s="69"/>
      <c r="F2395" s="71"/>
      <c r="G2395" s="69">
        <f t="shared" si="73"/>
        <v>0</v>
      </c>
      <c r="I2395" s="67">
        <v>0</v>
      </c>
      <c r="J2395" s="68">
        <f t="shared" si="74"/>
        <v>0</v>
      </c>
      <c r="K2395" s="56"/>
      <c r="L2395" s="64" t="s">
        <v>455</v>
      </c>
    </row>
    <row r="2396" spans="1:12" s="72" customFormat="1" hidden="1" outlineLevel="2">
      <c r="A2396" s="81">
        <v>1203505071</v>
      </c>
      <c r="B2396" s="82" t="s">
        <v>1991</v>
      </c>
      <c r="C2396" s="69">
        <v>0</v>
      </c>
      <c r="D2396" s="78"/>
      <c r="E2396" s="69"/>
      <c r="F2396" s="71"/>
      <c r="G2396" s="69">
        <f t="shared" si="73"/>
        <v>0</v>
      </c>
      <c r="I2396" s="67">
        <v>0</v>
      </c>
      <c r="J2396" s="68">
        <f t="shared" si="74"/>
        <v>0</v>
      </c>
      <c r="K2396" s="56"/>
      <c r="L2396" s="64" t="s">
        <v>455</v>
      </c>
    </row>
    <row r="2397" spans="1:12" s="72" customFormat="1" hidden="1" outlineLevel="2">
      <c r="A2397" s="81">
        <v>1203505072</v>
      </c>
      <c r="B2397" s="82" t="s">
        <v>1992</v>
      </c>
      <c r="C2397" s="69">
        <v>0</v>
      </c>
      <c r="D2397" s="78"/>
      <c r="E2397" s="69"/>
      <c r="F2397" s="71"/>
      <c r="G2397" s="69">
        <f t="shared" si="73"/>
        <v>0</v>
      </c>
      <c r="I2397" s="67">
        <v>0</v>
      </c>
      <c r="J2397" s="68">
        <f t="shared" si="74"/>
        <v>0</v>
      </c>
      <c r="K2397" s="56"/>
      <c r="L2397" s="64" t="s">
        <v>455</v>
      </c>
    </row>
    <row r="2398" spans="1:12" s="72" customFormat="1" hidden="1" outlineLevel="2">
      <c r="A2398" s="81">
        <v>1203505073</v>
      </c>
      <c r="B2398" s="82" t="s">
        <v>1993</v>
      </c>
      <c r="C2398" s="69">
        <v>0</v>
      </c>
      <c r="D2398" s="78"/>
      <c r="E2398" s="69"/>
      <c r="F2398" s="71"/>
      <c r="G2398" s="69">
        <f t="shared" si="73"/>
        <v>0</v>
      </c>
      <c r="I2398" s="67">
        <v>0</v>
      </c>
      <c r="J2398" s="68">
        <f t="shared" si="74"/>
        <v>0</v>
      </c>
      <c r="K2398" s="56"/>
      <c r="L2398" s="64" t="s">
        <v>455</v>
      </c>
    </row>
    <row r="2399" spans="1:12" s="72" customFormat="1" hidden="1" outlineLevel="2">
      <c r="A2399" s="81">
        <v>1203505076</v>
      </c>
      <c r="B2399" s="82" t="s">
        <v>1994</v>
      </c>
      <c r="C2399" s="69">
        <v>0</v>
      </c>
      <c r="D2399" s="78"/>
      <c r="E2399" s="69"/>
      <c r="F2399" s="71"/>
      <c r="G2399" s="69">
        <f t="shared" si="73"/>
        <v>0</v>
      </c>
      <c r="I2399" s="67">
        <v>0</v>
      </c>
      <c r="J2399" s="68">
        <f t="shared" si="74"/>
        <v>0</v>
      </c>
      <c r="K2399" s="56"/>
      <c r="L2399" s="64" t="s">
        <v>455</v>
      </c>
    </row>
    <row r="2400" spans="1:12" s="72" customFormat="1" hidden="1" outlineLevel="2">
      <c r="A2400" s="81">
        <v>1203505077</v>
      </c>
      <c r="B2400" s="82" t="s">
        <v>1995</v>
      </c>
      <c r="C2400" s="69">
        <v>0</v>
      </c>
      <c r="D2400" s="78"/>
      <c r="E2400" s="69"/>
      <c r="F2400" s="71"/>
      <c r="G2400" s="69">
        <f t="shared" si="73"/>
        <v>0</v>
      </c>
      <c r="I2400" s="67">
        <v>0</v>
      </c>
      <c r="J2400" s="68">
        <f t="shared" si="74"/>
        <v>0</v>
      </c>
      <c r="K2400" s="56"/>
      <c r="L2400" s="64" t="s">
        <v>455</v>
      </c>
    </row>
    <row r="2401" spans="1:12" s="72" customFormat="1" hidden="1" outlineLevel="2">
      <c r="A2401" s="81">
        <v>1203505078</v>
      </c>
      <c r="B2401" s="82" t="s">
        <v>1996</v>
      </c>
      <c r="C2401" s="69">
        <v>0</v>
      </c>
      <c r="D2401" s="78"/>
      <c r="E2401" s="69"/>
      <c r="F2401" s="71"/>
      <c r="G2401" s="69">
        <f t="shared" si="73"/>
        <v>0</v>
      </c>
      <c r="I2401" s="67">
        <v>0</v>
      </c>
      <c r="J2401" s="68">
        <f t="shared" si="74"/>
        <v>0</v>
      </c>
      <c r="K2401" s="56"/>
      <c r="L2401" s="64" t="s">
        <v>455</v>
      </c>
    </row>
    <row r="2402" spans="1:12" s="72" customFormat="1" hidden="1" outlineLevel="2">
      <c r="A2402" s="81">
        <v>1203505079</v>
      </c>
      <c r="B2402" s="82" t="s">
        <v>1997</v>
      </c>
      <c r="C2402" s="69">
        <v>0</v>
      </c>
      <c r="D2402" s="78"/>
      <c r="E2402" s="69"/>
      <c r="F2402" s="71"/>
      <c r="G2402" s="69">
        <f t="shared" si="73"/>
        <v>0</v>
      </c>
      <c r="I2402" s="67">
        <v>0</v>
      </c>
      <c r="J2402" s="68">
        <f t="shared" si="74"/>
        <v>0</v>
      </c>
      <c r="K2402" s="56"/>
      <c r="L2402" s="64" t="s">
        <v>455</v>
      </c>
    </row>
    <row r="2403" spans="1:12" s="72" customFormat="1" hidden="1" outlineLevel="2">
      <c r="A2403" s="81">
        <v>1203505080</v>
      </c>
      <c r="B2403" s="82" t="s">
        <v>1990</v>
      </c>
      <c r="C2403" s="69">
        <v>0</v>
      </c>
      <c r="D2403" s="78"/>
      <c r="E2403" s="69"/>
      <c r="F2403" s="71"/>
      <c r="G2403" s="69">
        <f t="shared" si="73"/>
        <v>0</v>
      </c>
      <c r="I2403" s="67">
        <v>0</v>
      </c>
      <c r="J2403" s="68">
        <f t="shared" si="74"/>
        <v>0</v>
      </c>
      <c r="K2403" s="56"/>
      <c r="L2403" s="64" t="s">
        <v>455</v>
      </c>
    </row>
    <row r="2404" spans="1:12" s="72" customFormat="1" hidden="1" outlineLevel="2">
      <c r="A2404" s="81">
        <v>1203505081</v>
      </c>
      <c r="B2404" s="82" t="s">
        <v>1991</v>
      </c>
      <c r="C2404" s="69">
        <v>0</v>
      </c>
      <c r="D2404" s="78"/>
      <c r="E2404" s="69"/>
      <c r="F2404" s="71"/>
      <c r="G2404" s="69">
        <f t="shared" si="73"/>
        <v>0</v>
      </c>
      <c r="I2404" s="67">
        <v>0</v>
      </c>
      <c r="J2404" s="68">
        <f t="shared" si="74"/>
        <v>0</v>
      </c>
      <c r="K2404" s="56"/>
      <c r="L2404" s="64" t="s">
        <v>455</v>
      </c>
    </row>
    <row r="2405" spans="1:12" s="72" customFormat="1" hidden="1" outlineLevel="2">
      <c r="A2405" s="81">
        <v>1203505082</v>
      </c>
      <c r="B2405" s="82" t="s">
        <v>1992</v>
      </c>
      <c r="C2405" s="69">
        <v>0</v>
      </c>
      <c r="D2405" s="78"/>
      <c r="E2405" s="69"/>
      <c r="F2405" s="71"/>
      <c r="G2405" s="69">
        <f t="shared" ref="G2405:G2468" si="75">C2405+E2405</f>
        <v>0</v>
      </c>
      <c r="I2405" s="67">
        <v>0</v>
      </c>
      <c r="J2405" s="68">
        <f t="shared" si="74"/>
        <v>0</v>
      </c>
      <c r="K2405" s="56"/>
      <c r="L2405" s="64" t="s">
        <v>455</v>
      </c>
    </row>
    <row r="2406" spans="1:12" s="72" customFormat="1" hidden="1" outlineLevel="2">
      <c r="A2406" s="81">
        <v>1203505083</v>
      </c>
      <c r="B2406" s="82" t="s">
        <v>1993</v>
      </c>
      <c r="C2406" s="69">
        <v>0</v>
      </c>
      <c r="D2406" s="78"/>
      <c r="E2406" s="69"/>
      <c r="F2406" s="71"/>
      <c r="G2406" s="69">
        <f t="shared" si="75"/>
        <v>0</v>
      </c>
      <c r="I2406" s="67">
        <v>0</v>
      </c>
      <c r="J2406" s="68">
        <f t="shared" si="74"/>
        <v>0</v>
      </c>
      <c r="K2406" s="56"/>
      <c r="L2406" s="64" t="s">
        <v>455</v>
      </c>
    </row>
    <row r="2407" spans="1:12" s="72" customFormat="1" hidden="1" outlineLevel="2">
      <c r="A2407" s="81">
        <v>1203505086</v>
      </c>
      <c r="B2407" s="82" t="s">
        <v>1994</v>
      </c>
      <c r="C2407" s="69">
        <v>0</v>
      </c>
      <c r="D2407" s="78"/>
      <c r="E2407" s="69"/>
      <c r="F2407" s="71"/>
      <c r="G2407" s="69">
        <f t="shared" si="75"/>
        <v>0</v>
      </c>
      <c r="I2407" s="67">
        <v>0</v>
      </c>
      <c r="J2407" s="68">
        <f t="shared" si="74"/>
        <v>0</v>
      </c>
      <c r="K2407" s="56"/>
      <c r="L2407" s="64" t="s">
        <v>455</v>
      </c>
    </row>
    <row r="2408" spans="1:12" s="72" customFormat="1" hidden="1" outlineLevel="2">
      <c r="A2408" s="81">
        <v>1203505087</v>
      </c>
      <c r="B2408" s="82" t="s">
        <v>1995</v>
      </c>
      <c r="C2408" s="69">
        <v>0</v>
      </c>
      <c r="D2408" s="78"/>
      <c r="E2408" s="69"/>
      <c r="F2408" s="71"/>
      <c r="G2408" s="69">
        <f t="shared" si="75"/>
        <v>0</v>
      </c>
      <c r="I2408" s="67">
        <v>0</v>
      </c>
      <c r="J2408" s="68">
        <f t="shared" si="74"/>
        <v>0</v>
      </c>
      <c r="K2408" s="56"/>
      <c r="L2408" s="64" t="s">
        <v>455</v>
      </c>
    </row>
    <row r="2409" spans="1:12" s="72" customFormat="1" hidden="1" outlineLevel="2">
      <c r="A2409" s="81">
        <v>1203505088</v>
      </c>
      <c r="B2409" s="82" t="s">
        <v>1996</v>
      </c>
      <c r="C2409" s="69">
        <v>0</v>
      </c>
      <c r="D2409" s="78"/>
      <c r="E2409" s="69"/>
      <c r="F2409" s="71"/>
      <c r="G2409" s="69">
        <f t="shared" si="75"/>
        <v>0</v>
      </c>
      <c r="I2409" s="67">
        <v>0</v>
      </c>
      <c r="J2409" s="68">
        <f t="shared" si="74"/>
        <v>0</v>
      </c>
      <c r="K2409" s="56"/>
      <c r="L2409" s="64" t="s">
        <v>455</v>
      </c>
    </row>
    <row r="2410" spans="1:12" s="72" customFormat="1" hidden="1" outlineLevel="2">
      <c r="A2410" s="81">
        <v>1203505089</v>
      </c>
      <c r="B2410" s="82" t="s">
        <v>1997</v>
      </c>
      <c r="C2410" s="69">
        <v>0</v>
      </c>
      <c r="D2410" s="78"/>
      <c r="E2410" s="69"/>
      <c r="F2410" s="71"/>
      <c r="G2410" s="69">
        <f t="shared" si="75"/>
        <v>0</v>
      </c>
      <c r="I2410" s="67">
        <v>0</v>
      </c>
      <c r="J2410" s="68">
        <f t="shared" si="74"/>
        <v>0</v>
      </c>
      <c r="K2410" s="56"/>
      <c r="L2410" s="64" t="s">
        <v>455</v>
      </c>
    </row>
    <row r="2411" spans="1:12" s="72" customFormat="1" hidden="1" outlineLevel="2">
      <c r="A2411" s="81">
        <v>1203505910</v>
      </c>
      <c r="B2411" s="82" t="s">
        <v>1998</v>
      </c>
      <c r="C2411" s="69">
        <v>0</v>
      </c>
      <c r="D2411" s="78"/>
      <c r="E2411" s="69"/>
      <c r="F2411" s="71"/>
      <c r="G2411" s="69">
        <f t="shared" si="75"/>
        <v>0</v>
      </c>
      <c r="I2411" s="67">
        <v>0</v>
      </c>
      <c r="J2411" s="68">
        <f t="shared" si="74"/>
        <v>0</v>
      </c>
      <c r="K2411" s="56"/>
      <c r="L2411" s="64" t="s">
        <v>5619</v>
      </c>
    </row>
    <row r="2412" spans="1:12" s="72" customFormat="1" hidden="1" outlineLevel="2">
      <c r="A2412" s="81">
        <v>1203505911</v>
      </c>
      <c r="B2412" s="82" t="s">
        <v>1999</v>
      </c>
      <c r="C2412" s="69">
        <v>0</v>
      </c>
      <c r="D2412" s="78"/>
      <c r="E2412" s="69"/>
      <c r="F2412" s="71"/>
      <c r="G2412" s="69">
        <f t="shared" si="75"/>
        <v>0</v>
      </c>
      <c r="I2412" s="67">
        <v>0</v>
      </c>
      <c r="J2412" s="68">
        <f t="shared" si="74"/>
        <v>0</v>
      </c>
      <c r="K2412" s="56"/>
      <c r="L2412" s="64" t="s">
        <v>5619</v>
      </c>
    </row>
    <row r="2413" spans="1:12" s="72" customFormat="1" hidden="1" outlineLevel="2">
      <c r="A2413" s="81">
        <v>1203505913</v>
      </c>
      <c r="B2413" s="82" t="s">
        <v>2000</v>
      </c>
      <c r="C2413" s="69">
        <v>0</v>
      </c>
      <c r="D2413" s="78"/>
      <c r="E2413" s="69"/>
      <c r="F2413" s="71"/>
      <c r="G2413" s="69">
        <f t="shared" si="75"/>
        <v>0</v>
      </c>
      <c r="I2413" s="67">
        <v>0</v>
      </c>
      <c r="J2413" s="68">
        <f t="shared" si="74"/>
        <v>0</v>
      </c>
      <c r="K2413" s="56"/>
      <c r="L2413" s="64" t="s">
        <v>5619</v>
      </c>
    </row>
    <row r="2414" spans="1:12" s="72" customFormat="1" hidden="1" outlineLevel="2">
      <c r="A2414" s="81">
        <v>1203506010</v>
      </c>
      <c r="B2414" s="82" t="s">
        <v>2001</v>
      </c>
      <c r="C2414" s="69">
        <v>0</v>
      </c>
      <c r="D2414" s="78"/>
      <c r="E2414" s="69"/>
      <c r="F2414" s="71"/>
      <c r="G2414" s="69">
        <f t="shared" si="75"/>
        <v>0</v>
      </c>
      <c r="I2414" s="67">
        <v>0</v>
      </c>
      <c r="J2414" s="68">
        <f t="shared" si="74"/>
        <v>0</v>
      </c>
      <c r="K2414" s="56"/>
      <c r="L2414" s="64" t="s">
        <v>455</v>
      </c>
    </row>
    <row r="2415" spans="1:12" s="72" customFormat="1" hidden="1" outlineLevel="2">
      <c r="A2415" s="81">
        <v>1203506011</v>
      </c>
      <c r="B2415" s="82" t="s">
        <v>2002</v>
      </c>
      <c r="C2415" s="69">
        <v>0</v>
      </c>
      <c r="D2415" s="78"/>
      <c r="E2415" s="69"/>
      <c r="F2415" s="71"/>
      <c r="G2415" s="69">
        <f t="shared" si="75"/>
        <v>0</v>
      </c>
      <c r="I2415" s="67">
        <v>0</v>
      </c>
      <c r="J2415" s="68">
        <f t="shared" si="74"/>
        <v>0</v>
      </c>
      <c r="K2415" s="56"/>
      <c r="L2415" s="64" t="s">
        <v>455</v>
      </c>
    </row>
    <row r="2416" spans="1:12" s="72" customFormat="1" hidden="1" outlineLevel="2">
      <c r="A2416" s="81">
        <v>1203506012</v>
      </c>
      <c r="B2416" s="82" t="s">
        <v>2003</v>
      </c>
      <c r="C2416" s="69">
        <v>0</v>
      </c>
      <c r="D2416" s="78"/>
      <c r="E2416" s="69"/>
      <c r="F2416" s="71"/>
      <c r="G2416" s="69">
        <f t="shared" si="75"/>
        <v>0</v>
      </c>
      <c r="I2416" s="67">
        <v>0</v>
      </c>
      <c r="J2416" s="68">
        <f t="shared" si="74"/>
        <v>0</v>
      </c>
      <c r="K2416" s="56"/>
      <c r="L2416" s="64" t="s">
        <v>455</v>
      </c>
    </row>
    <row r="2417" spans="1:12" s="72" customFormat="1" hidden="1" outlineLevel="2">
      <c r="A2417" s="81">
        <v>1203506013</v>
      </c>
      <c r="B2417" s="82" t="s">
        <v>2004</v>
      </c>
      <c r="C2417" s="69">
        <v>0</v>
      </c>
      <c r="D2417" s="78"/>
      <c r="E2417" s="69"/>
      <c r="F2417" s="71"/>
      <c r="G2417" s="69">
        <f t="shared" si="75"/>
        <v>0</v>
      </c>
      <c r="I2417" s="67">
        <v>0</v>
      </c>
      <c r="J2417" s="68">
        <f t="shared" si="74"/>
        <v>0</v>
      </c>
      <c r="K2417" s="56"/>
      <c r="L2417" s="64" t="s">
        <v>455</v>
      </c>
    </row>
    <row r="2418" spans="1:12" s="72" customFormat="1" hidden="1" outlineLevel="2">
      <c r="A2418" s="81">
        <v>1203506016</v>
      </c>
      <c r="B2418" s="82" t="s">
        <v>2005</v>
      </c>
      <c r="C2418" s="69">
        <v>0</v>
      </c>
      <c r="D2418" s="78"/>
      <c r="E2418" s="69"/>
      <c r="F2418" s="71"/>
      <c r="G2418" s="69">
        <f t="shared" si="75"/>
        <v>0</v>
      </c>
      <c r="I2418" s="67">
        <v>0</v>
      </c>
      <c r="J2418" s="68">
        <f t="shared" si="74"/>
        <v>0</v>
      </c>
      <c r="K2418" s="56"/>
      <c r="L2418" s="64" t="s">
        <v>455</v>
      </c>
    </row>
    <row r="2419" spans="1:12" s="72" customFormat="1" hidden="1" outlineLevel="2">
      <c r="A2419" s="81">
        <v>1203506017</v>
      </c>
      <c r="B2419" s="82" t="s">
        <v>2006</v>
      </c>
      <c r="C2419" s="69">
        <v>0</v>
      </c>
      <c r="D2419" s="78"/>
      <c r="E2419" s="69"/>
      <c r="F2419" s="71"/>
      <c r="G2419" s="69">
        <f t="shared" si="75"/>
        <v>0</v>
      </c>
      <c r="I2419" s="67">
        <v>0</v>
      </c>
      <c r="J2419" s="68">
        <f t="shared" si="74"/>
        <v>0</v>
      </c>
      <c r="K2419" s="56"/>
      <c r="L2419" s="64" t="s">
        <v>455</v>
      </c>
    </row>
    <row r="2420" spans="1:12" s="72" customFormat="1" hidden="1" outlineLevel="2">
      <c r="A2420" s="81">
        <v>1203506019</v>
      </c>
      <c r="B2420" s="82" t="s">
        <v>2007</v>
      </c>
      <c r="C2420" s="69">
        <v>0</v>
      </c>
      <c r="D2420" s="78"/>
      <c r="E2420" s="69"/>
      <c r="F2420" s="71"/>
      <c r="G2420" s="69">
        <f t="shared" si="75"/>
        <v>0</v>
      </c>
      <c r="I2420" s="67">
        <v>0</v>
      </c>
      <c r="J2420" s="68">
        <f t="shared" si="74"/>
        <v>0</v>
      </c>
      <c r="K2420" s="56"/>
      <c r="L2420" s="64" t="s">
        <v>455</v>
      </c>
    </row>
    <row r="2421" spans="1:12" s="72" customFormat="1" hidden="1" outlineLevel="2">
      <c r="A2421" s="81">
        <v>1203507010</v>
      </c>
      <c r="B2421" s="82" t="s">
        <v>2008</v>
      </c>
      <c r="C2421" s="69">
        <v>0</v>
      </c>
      <c r="D2421" s="78"/>
      <c r="E2421" s="69"/>
      <c r="F2421" s="71"/>
      <c r="G2421" s="69">
        <f t="shared" si="75"/>
        <v>0</v>
      </c>
      <c r="I2421" s="67">
        <v>0</v>
      </c>
      <c r="J2421" s="68">
        <f t="shared" si="74"/>
        <v>0</v>
      </c>
      <c r="K2421" s="56"/>
      <c r="L2421" s="64" t="s">
        <v>455</v>
      </c>
    </row>
    <row r="2422" spans="1:12" s="72" customFormat="1" hidden="1" outlineLevel="2">
      <c r="A2422" s="81">
        <v>1203507011</v>
      </c>
      <c r="B2422" s="82" t="s">
        <v>2009</v>
      </c>
      <c r="C2422" s="69">
        <v>0</v>
      </c>
      <c r="D2422" s="78"/>
      <c r="E2422" s="69"/>
      <c r="F2422" s="71"/>
      <c r="G2422" s="69">
        <f t="shared" si="75"/>
        <v>0</v>
      </c>
      <c r="I2422" s="67">
        <v>0</v>
      </c>
      <c r="J2422" s="68">
        <f t="shared" si="74"/>
        <v>0</v>
      </c>
      <c r="K2422" s="56"/>
      <c r="L2422" s="64" t="s">
        <v>455</v>
      </c>
    </row>
    <row r="2423" spans="1:12" s="72" customFormat="1" hidden="1" outlineLevel="2">
      <c r="A2423" s="81">
        <v>1203507012</v>
      </c>
      <c r="B2423" s="82" t="s">
        <v>2010</v>
      </c>
      <c r="C2423" s="69">
        <v>0</v>
      </c>
      <c r="D2423" s="78"/>
      <c r="E2423" s="69"/>
      <c r="F2423" s="71"/>
      <c r="G2423" s="69">
        <f t="shared" si="75"/>
        <v>0</v>
      </c>
      <c r="I2423" s="67">
        <v>0</v>
      </c>
      <c r="J2423" s="68">
        <f t="shared" si="74"/>
        <v>0</v>
      </c>
      <c r="K2423" s="56"/>
      <c r="L2423" s="64" t="s">
        <v>455</v>
      </c>
    </row>
    <row r="2424" spans="1:12" s="72" customFormat="1" hidden="1" outlineLevel="2">
      <c r="A2424" s="81">
        <v>1203507013</v>
      </c>
      <c r="B2424" s="82" t="s">
        <v>2011</v>
      </c>
      <c r="C2424" s="69">
        <v>0</v>
      </c>
      <c r="D2424" s="78"/>
      <c r="E2424" s="69"/>
      <c r="F2424" s="71"/>
      <c r="G2424" s="69">
        <f t="shared" si="75"/>
        <v>0</v>
      </c>
      <c r="I2424" s="67">
        <v>0</v>
      </c>
      <c r="J2424" s="68">
        <f t="shared" si="74"/>
        <v>0</v>
      </c>
      <c r="K2424" s="56"/>
      <c r="L2424" s="64" t="s">
        <v>455</v>
      </c>
    </row>
    <row r="2425" spans="1:12" s="72" customFormat="1" hidden="1" outlineLevel="2">
      <c r="A2425" s="81">
        <v>1203507016</v>
      </c>
      <c r="B2425" s="82" t="s">
        <v>2012</v>
      </c>
      <c r="C2425" s="69">
        <v>0</v>
      </c>
      <c r="D2425" s="78"/>
      <c r="E2425" s="69"/>
      <c r="F2425" s="71"/>
      <c r="G2425" s="69">
        <f t="shared" si="75"/>
        <v>0</v>
      </c>
      <c r="I2425" s="67">
        <v>0</v>
      </c>
      <c r="J2425" s="68">
        <f t="shared" si="74"/>
        <v>0</v>
      </c>
      <c r="K2425" s="56"/>
      <c r="L2425" s="64" t="s">
        <v>455</v>
      </c>
    </row>
    <row r="2426" spans="1:12" s="72" customFormat="1" hidden="1" outlineLevel="2">
      <c r="A2426" s="81">
        <v>1203507017</v>
      </c>
      <c r="B2426" s="82" t="s">
        <v>2013</v>
      </c>
      <c r="C2426" s="69">
        <v>0</v>
      </c>
      <c r="D2426" s="78"/>
      <c r="E2426" s="69"/>
      <c r="F2426" s="71"/>
      <c r="G2426" s="69">
        <f t="shared" si="75"/>
        <v>0</v>
      </c>
      <c r="I2426" s="67">
        <v>0</v>
      </c>
      <c r="J2426" s="68">
        <f t="shared" si="74"/>
        <v>0</v>
      </c>
      <c r="K2426" s="56"/>
      <c r="L2426" s="64" t="s">
        <v>455</v>
      </c>
    </row>
    <row r="2427" spans="1:12" s="72" customFormat="1" hidden="1" outlineLevel="2">
      <c r="A2427" s="81">
        <v>1203507019</v>
      </c>
      <c r="B2427" s="82" t="s">
        <v>2014</v>
      </c>
      <c r="C2427" s="69">
        <v>0</v>
      </c>
      <c r="D2427" s="78"/>
      <c r="E2427" s="69"/>
      <c r="F2427" s="71"/>
      <c r="G2427" s="69">
        <f t="shared" si="75"/>
        <v>0</v>
      </c>
      <c r="I2427" s="67">
        <v>0</v>
      </c>
      <c r="J2427" s="68">
        <f t="shared" si="74"/>
        <v>0</v>
      </c>
      <c r="K2427" s="56"/>
      <c r="L2427" s="64" t="s">
        <v>455</v>
      </c>
    </row>
    <row r="2428" spans="1:12" s="72" customFormat="1" hidden="1" outlineLevel="2">
      <c r="A2428" s="81">
        <v>1203508010</v>
      </c>
      <c r="B2428" s="82" t="s">
        <v>2015</v>
      </c>
      <c r="C2428" s="69">
        <v>0</v>
      </c>
      <c r="D2428" s="78"/>
      <c r="E2428" s="69"/>
      <c r="F2428" s="71"/>
      <c r="G2428" s="69">
        <f t="shared" si="75"/>
        <v>0</v>
      </c>
      <c r="I2428" s="67">
        <v>0</v>
      </c>
      <c r="J2428" s="68">
        <f t="shared" si="74"/>
        <v>0</v>
      </c>
      <c r="K2428" s="56"/>
      <c r="L2428" s="64" t="s">
        <v>455</v>
      </c>
    </row>
    <row r="2429" spans="1:12" s="72" customFormat="1" hidden="1" outlineLevel="2">
      <c r="A2429" s="81">
        <v>1203508011</v>
      </c>
      <c r="B2429" s="82" t="s">
        <v>2016</v>
      </c>
      <c r="C2429" s="69">
        <v>0</v>
      </c>
      <c r="D2429" s="78"/>
      <c r="E2429" s="69"/>
      <c r="F2429" s="71"/>
      <c r="G2429" s="69">
        <f t="shared" si="75"/>
        <v>0</v>
      </c>
      <c r="I2429" s="67">
        <v>0</v>
      </c>
      <c r="J2429" s="68">
        <f t="shared" si="74"/>
        <v>0</v>
      </c>
      <c r="K2429" s="56"/>
      <c r="L2429" s="64" t="s">
        <v>455</v>
      </c>
    </row>
    <row r="2430" spans="1:12" s="72" customFormat="1" hidden="1" outlineLevel="2">
      <c r="A2430" s="81">
        <v>1203508012</v>
      </c>
      <c r="B2430" s="82" t="s">
        <v>2017</v>
      </c>
      <c r="C2430" s="69">
        <v>0</v>
      </c>
      <c r="D2430" s="78"/>
      <c r="E2430" s="69"/>
      <c r="F2430" s="71"/>
      <c r="G2430" s="69">
        <f t="shared" si="75"/>
        <v>0</v>
      </c>
      <c r="I2430" s="67">
        <v>0</v>
      </c>
      <c r="J2430" s="68">
        <f t="shared" si="74"/>
        <v>0</v>
      </c>
      <c r="K2430" s="56"/>
      <c r="L2430" s="64" t="s">
        <v>455</v>
      </c>
    </row>
    <row r="2431" spans="1:12" s="72" customFormat="1" hidden="1" outlineLevel="2">
      <c r="A2431" s="81">
        <v>1203508013</v>
      </c>
      <c r="B2431" s="82" t="s">
        <v>2018</v>
      </c>
      <c r="C2431" s="69">
        <v>0</v>
      </c>
      <c r="D2431" s="78"/>
      <c r="E2431" s="69"/>
      <c r="F2431" s="71"/>
      <c r="G2431" s="69">
        <f t="shared" si="75"/>
        <v>0</v>
      </c>
      <c r="I2431" s="67">
        <v>0</v>
      </c>
      <c r="J2431" s="68">
        <f t="shared" si="74"/>
        <v>0</v>
      </c>
      <c r="K2431" s="56"/>
      <c r="L2431" s="64" t="s">
        <v>455</v>
      </c>
    </row>
    <row r="2432" spans="1:12" s="72" customFormat="1" hidden="1" outlineLevel="2">
      <c r="A2432" s="81">
        <v>1203508016</v>
      </c>
      <c r="B2432" s="82" t="s">
        <v>2019</v>
      </c>
      <c r="C2432" s="69">
        <v>0</v>
      </c>
      <c r="D2432" s="78"/>
      <c r="E2432" s="69"/>
      <c r="F2432" s="71"/>
      <c r="G2432" s="69">
        <f t="shared" si="75"/>
        <v>0</v>
      </c>
      <c r="I2432" s="67">
        <v>0</v>
      </c>
      <c r="J2432" s="68">
        <f t="shared" si="74"/>
        <v>0</v>
      </c>
      <c r="K2432" s="56"/>
      <c r="L2432" s="64" t="s">
        <v>455</v>
      </c>
    </row>
    <row r="2433" spans="1:12" s="72" customFormat="1" hidden="1" outlineLevel="2">
      <c r="A2433" s="81">
        <v>1203508017</v>
      </c>
      <c r="B2433" s="82" t="s">
        <v>2020</v>
      </c>
      <c r="C2433" s="69">
        <v>0</v>
      </c>
      <c r="D2433" s="78"/>
      <c r="E2433" s="69"/>
      <c r="F2433" s="71"/>
      <c r="G2433" s="69">
        <f t="shared" si="75"/>
        <v>0</v>
      </c>
      <c r="I2433" s="67">
        <v>0</v>
      </c>
      <c r="J2433" s="68">
        <f t="shared" si="74"/>
        <v>0</v>
      </c>
      <c r="K2433" s="56"/>
      <c r="L2433" s="64" t="s">
        <v>455</v>
      </c>
    </row>
    <row r="2434" spans="1:12" s="72" customFormat="1" hidden="1" outlineLevel="2">
      <c r="A2434" s="81">
        <v>1203508018</v>
      </c>
      <c r="B2434" s="82" t="s">
        <v>2021</v>
      </c>
      <c r="C2434" s="69">
        <v>0</v>
      </c>
      <c r="D2434" s="78"/>
      <c r="E2434" s="69"/>
      <c r="F2434" s="71"/>
      <c r="G2434" s="69">
        <f t="shared" si="75"/>
        <v>0</v>
      </c>
      <c r="I2434" s="67">
        <v>0</v>
      </c>
      <c r="J2434" s="68">
        <f t="shared" si="74"/>
        <v>0</v>
      </c>
      <c r="K2434" s="56"/>
      <c r="L2434" s="64" t="s">
        <v>455</v>
      </c>
    </row>
    <row r="2435" spans="1:12" s="72" customFormat="1" hidden="1" outlineLevel="2">
      <c r="A2435" s="81">
        <v>1203508019</v>
      </c>
      <c r="B2435" s="82" t="s">
        <v>2022</v>
      </c>
      <c r="C2435" s="69">
        <v>0</v>
      </c>
      <c r="D2435" s="78"/>
      <c r="E2435" s="69"/>
      <c r="F2435" s="71"/>
      <c r="G2435" s="69">
        <f t="shared" si="75"/>
        <v>0</v>
      </c>
      <c r="I2435" s="67">
        <v>0</v>
      </c>
      <c r="J2435" s="68">
        <f t="shared" si="74"/>
        <v>0</v>
      </c>
      <c r="K2435" s="56"/>
      <c r="L2435" s="64" t="s">
        <v>455</v>
      </c>
    </row>
    <row r="2436" spans="1:12" s="72" customFormat="1" hidden="1" outlineLevel="2">
      <c r="A2436" s="81">
        <v>1203508020</v>
      </c>
      <c r="B2436" s="82" t="s">
        <v>2015</v>
      </c>
      <c r="C2436" s="69">
        <v>0</v>
      </c>
      <c r="D2436" s="78"/>
      <c r="E2436" s="69"/>
      <c r="F2436" s="71"/>
      <c r="G2436" s="69">
        <f t="shared" si="75"/>
        <v>0</v>
      </c>
      <c r="I2436" s="67">
        <v>0</v>
      </c>
      <c r="J2436" s="68">
        <f t="shared" si="74"/>
        <v>0</v>
      </c>
      <c r="K2436" s="56"/>
      <c r="L2436" s="64" t="s">
        <v>455</v>
      </c>
    </row>
    <row r="2437" spans="1:12" s="72" customFormat="1" hidden="1" outlineLevel="2">
      <c r="A2437" s="81">
        <v>1203508021</v>
      </c>
      <c r="B2437" s="82" t="s">
        <v>2016</v>
      </c>
      <c r="C2437" s="69">
        <v>0</v>
      </c>
      <c r="D2437" s="78"/>
      <c r="E2437" s="69"/>
      <c r="F2437" s="71"/>
      <c r="G2437" s="69">
        <f t="shared" si="75"/>
        <v>0</v>
      </c>
      <c r="I2437" s="67">
        <v>0</v>
      </c>
      <c r="J2437" s="68">
        <f t="shared" si="74"/>
        <v>0</v>
      </c>
      <c r="K2437" s="56"/>
      <c r="L2437" s="64" t="s">
        <v>455</v>
      </c>
    </row>
    <row r="2438" spans="1:12" s="72" customFormat="1" hidden="1" outlineLevel="2">
      <c r="A2438" s="81">
        <v>1203508022</v>
      </c>
      <c r="B2438" s="82" t="s">
        <v>2017</v>
      </c>
      <c r="C2438" s="69">
        <v>0</v>
      </c>
      <c r="D2438" s="78"/>
      <c r="E2438" s="69"/>
      <c r="F2438" s="71"/>
      <c r="G2438" s="69">
        <f t="shared" si="75"/>
        <v>0</v>
      </c>
      <c r="I2438" s="67">
        <v>0</v>
      </c>
      <c r="J2438" s="68">
        <f t="shared" si="74"/>
        <v>0</v>
      </c>
      <c r="K2438" s="56"/>
      <c r="L2438" s="64" t="s">
        <v>455</v>
      </c>
    </row>
    <row r="2439" spans="1:12" s="72" customFormat="1" hidden="1" outlineLevel="2">
      <c r="A2439" s="81">
        <v>1203508023</v>
      </c>
      <c r="B2439" s="82" t="s">
        <v>2018</v>
      </c>
      <c r="C2439" s="69">
        <v>0</v>
      </c>
      <c r="D2439" s="78"/>
      <c r="E2439" s="69"/>
      <c r="F2439" s="71"/>
      <c r="G2439" s="69">
        <f t="shared" si="75"/>
        <v>0</v>
      </c>
      <c r="I2439" s="67">
        <v>0</v>
      </c>
      <c r="J2439" s="68">
        <f t="shared" si="74"/>
        <v>0</v>
      </c>
      <c r="K2439" s="56"/>
      <c r="L2439" s="64" t="s">
        <v>455</v>
      </c>
    </row>
    <row r="2440" spans="1:12" s="72" customFormat="1" hidden="1" outlineLevel="2">
      <c r="A2440" s="81">
        <v>1203508026</v>
      </c>
      <c r="B2440" s="82" t="s">
        <v>2019</v>
      </c>
      <c r="C2440" s="69">
        <v>0</v>
      </c>
      <c r="D2440" s="78"/>
      <c r="E2440" s="69"/>
      <c r="F2440" s="71"/>
      <c r="G2440" s="69">
        <f t="shared" si="75"/>
        <v>0</v>
      </c>
      <c r="I2440" s="67">
        <v>0</v>
      </c>
      <c r="J2440" s="68">
        <f t="shared" si="74"/>
        <v>0</v>
      </c>
      <c r="K2440" s="56"/>
      <c r="L2440" s="64" t="s">
        <v>455</v>
      </c>
    </row>
    <row r="2441" spans="1:12" s="72" customFormat="1" hidden="1" outlineLevel="2">
      <c r="A2441" s="81">
        <v>1203508027</v>
      </c>
      <c r="B2441" s="82" t="s">
        <v>2020</v>
      </c>
      <c r="C2441" s="69">
        <v>0</v>
      </c>
      <c r="D2441" s="78"/>
      <c r="E2441" s="69"/>
      <c r="F2441" s="71"/>
      <c r="G2441" s="69">
        <f t="shared" si="75"/>
        <v>0</v>
      </c>
      <c r="I2441" s="67">
        <v>0</v>
      </c>
      <c r="J2441" s="68">
        <f t="shared" si="74"/>
        <v>0</v>
      </c>
      <c r="K2441" s="56"/>
      <c r="L2441" s="64" t="s">
        <v>455</v>
      </c>
    </row>
    <row r="2442" spans="1:12" s="72" customFormat="1" hidden="1" outlineLevel="2">
      <c r="A2442" s="81">
        <v>1203508028</v>
      </c>
      <c r="B2442" s="82" t="s">
        <v>2021</v>
      </c>
      <c r="C2442" s="69">
        <v>0</v>
      </c>
      <c r="D2442" s="78"/>
      <c r="E2442" s="69"/>
      <c r="F2442" s="71"/>
      <c r="G2442" s="69">
        <f t="shared" si="75"/>
        <v>0</v>
      </c>
      <c r="I2442" s="67">
        <v>0</v>
      </c>
      <c r="J2442" s="68">
        <f t="shared" si="74"/>
        <v>0</v>
      </c>
      <c r="K2442" s="56"/>
      <c r="L2442" s="64" t="s">
        <v>455</v>
      </c>
    </row>
    <row r="2443" spans="1:12" s="72" customFormat="1" hidden="1" outlineLevel="2">
      <c r="A2443" s="81">
        <v>1203508029</v>
      </c>
      <c r="B2443" s="82" t="s">
        <v>2022</v>
      </c>
      <c r="C2443" s="69">
        <v>0</v>
      </c>
      <c r="D2443" s="78"/>
      <c r="E2443" s="69"/>
      <c r="F2443" s="71"/>
      <c r="G2443" s="69">
        <f t="shared" si="75"/>
        <v>0</v>
      </c>
      <c r="I2443" s="67">
        <v>0</v>
      </c>
      <c r="J2443" s="68">
        <f t="shared" si="74"/>
        <v>0</v>
      </c>
      <c r="K2443" s="56"/>
      <c r="L2443" s="64" t="s">
        <v>455</v>
      </c>
    </row>
    <row r="2444" spans="1:12" s="72" customFormat="1" hidden="1" outlineLevel="2">
      <c r="A2444" s="81">
        <v>1203509010</v>
      </c>
      <c r="B2444" s="82" t="s">
        <v>2023</v>
      </c>
      <c r="C2444" s="69">
        <v>0</v>
      </c>
      <c r="D2444" s="78"/>
      <c r="E2444" s="69"/>
      <c r="F2444" s="71"/>
      <c r="G2444" s="69">
        <f t="shared" si="75"/>
        <v>0</v>
      </c>
      <c r="I2444" s="67">
        <v>0</v>
      </c>
      <c r="J2444" s="68">
        <f t="shared" si="74"/>
        <v>0</v>
      </c>
      <c r="K2444" s="56"/>
      <c r="L2444" s="64" t="s">
        <v>455</v>
      </c>
    </row>
    <row r="2445" spans="1:12" s="72" customFormat="1" hidden="1" outlineLevel="2">
      <c r="A2445" s="81">
        <v>1203509011</v>
      </c>
      <c r="B2445" s="82" t="s">
        <v>2024</v>
      </c>
      <c r="C2445" s="69">
        <v>156879142.97999901</v>
      </c>
      <c r="D2445" s="78"/>
      <c r="E2445" s="69"/>
      <c r="F2445" s="71"/>
      <c r="G2445" s="69">
        <f t="shared" si="75"/>
        <v>156879142.97999901</v>
      </c>
      <c r="I2445" s="67">
        <v>0</v>
      </c>
      <c r="J2445" s="68">
        <f t="shared" si="74"/>
        <v>-156879142.97999901</v>
      </c>
      <c r="K2445" s="56"/>
      <c r="L2445" s="64" t="s">
        <v>455</v>
      </c>
    </row>
    <row r="2446" spans="1:12" s="72" customFormat="1" hidden="1" outlineLevel="2">
      <c r="A2446" s="81">
        <v>1203509012</v>
      </c>
      <c r="B2446" s="82" t="s">
        <v>2025</v>
      </c>
      <c r="C2446" s="69">
        <v>0</v>
      </c>
      <c r="D2446" s="78"/>
      <c r="E2446" s="69"/>
      <c r="F2446" s="71"/>
      <c r="G2446" s="69">
        <f t="shared" si="75"/>
        <v>0</v>
      </c>
      <c r="I2446" s="67">
        <v>0</v>
      </c>
      <c r="J2446" s="68">
        <f t="shared" si="74"/>
        <v>0</v>
      </c>
      <c r="K2446" s="56"/>
      <c r="L2446" s="64" t="s">
        <v>455</v>
      </c>
    </row>
    <row r="2447" spans="1:12" s="72" customFormat="1" hidden="1" outlineLevel="2">
      <c r="A2447" s="81">
        <v>1203509013</v>
      </c>
      <c r="B2447" s="82" t="s">
        <v>2026</v>
      </c>
      <c r="C2447" s="69">
        <v>19988940.5</v>
      </c>
      <c r="D2447" s="78"/>
      <c r="E2447" s="69"/>
      <c r="F2447" s="71"/>
      <c r="G2447" s="69">
        <f t="shared" si="75"/>
        <v>19988940.5</v>
      </c>
      <c r="I2447" s="67">
        <v>0</v>
      </c>
      <c r="J2447" s="68">
        <f t="shared" si="74"/>
        <v>-19988940.5</v>
      </c>
      <c r="K2447" s="56"/>
      <c r="L2447" s="64" t="s">
        <v>455</v>
      </c>
    </row>
    <row r="2448" spans="1:12" s="72" customFormat="1" hidden="1" outlineLevel="2">
      <c r="A2448" s="81">
        <v>1203509016</v>
      </c>
      <c r="B2448" s="82" t="s">
        <v>2027</v>
      </c>
      <c r="C2448" s="69">
        <v>0</v>
      </c>
      <c r="D2448" s="78"/>
      <c r="E2448" s="69"/>
      <c r="F2448" s="71"/>
      <c r="G2448" s="69">
        <f t="shared" si="75"/>
        <v>0</v>
      </c>
      <c r="I2448" s="67">
        <v>0</v>
      </c>
      <c r="J2448" s="68">
        <f t="shared" si="74"/>
        <v>0</v>
      </c>
      <c r="K2448" s="56"/>
      <c r="L2448" s="64" t="s">
        <v>455</v>
      </c>
    </row>
    <row r="2449" spans="1:12" s="72" customFormat="1" hidden="1" outlineLevel="2">
      <c r="A2449" s="81">
        <v>1203509017</v>
      </c>
      <c r="B2449" s="82" t="s">
        <v>2028</v>
      </c>
      <c r="C2449" s="69">
        <v>-176864221.389999</v>
      </c>
      <c r="D2449" s="78"/>
      <c r="E2449" s="69"/>
      <c r="F2449" s="71"/>
      <c r="G2449" s="69">
        <f t="shared" si="75"/>
        <v>-176864221.389999</v>
      </c>
      <c r="I2449" s="67">
        <v>0</v>
      </c>
      <c r="J2449" s="68">
        <f t="shared" si="74"/>
        <v>176864221.389999</v>
      </c>
      <c r="K2449" s="56"/>
      <c r="L2449" s="64" t="s">
        <v>455</v>
      </c>
    </row>
    <row r="2450" spans="1:12" s="72" customFormat="1" hidden="1" outlineLevel="2">
      <c r="A2450" s="81">
        <v>1203509019</v>
      </c>
      <c r="B2450" s="82" t="s">
        <v>2029</v>
      </c>
      <c r="C2450" s="69">
        <v>0.01</v>
      </c>
      <c r="D2450" s="78"/>
      <c r="E2450" s="69"/>
      <c r="F2450" s="71"/>
      <c r="G2450" s="69">
        <f t="shared" si="75"/>
        <v>0.01</v>
      </c>
      <c r="I2450" s="67">
        <v>0</v>
      </c>
      <c r="J2450" s="68">
        <f t="shared" si="74"/>
        <v>-0.01</v>
      </c>
      <c r="K2450" s="56"/>
      <c r="L2450" s="64" t="s">
        <v>455</v>
      </c>
    </row>
    <row r="2451" spans="1:12" s="72" customFormat="1" hidden="1" outlineLevel="2">
      <c r="A2451" s="81">
        <v>1203509020</v>
      </c>
      <c r="B2451" s="82" t="s">
        <v>2023</v>
      </c>
      <c r="C2451" s="69">
        <v>0</v>
      </c>
      <c r="D2451" s="78"/>
      <c r="E2451" s="69"/>
      <c r="F2451" s="71"/>
      <c r="G2451" s="69">
        <f t="shared" si="75"/>
        <v>0</v>
      </c>
      <c r="I2451" s="67">
        <v>0</v>
      </c>
      <c r="J2451" s="68">
        <f t="shared" si="74"/>
        <v>0</v>
      </c>
      <c r="K2451" s="56"/>
      <c r="L2451" s="64" t="s">
        <v>455</v>
      </c>
    </row>
    <row r="2452" spans="1:12" s="72" customFormat="1" hidden="1" outlineLevel="2">
      <c r="A2452" s="81">
        <v>1203509021</v>
      </c>
      <c r="B2452" s="82" t="s">
        <v>2024</v>
      </c>
      <c r="C2452" s="69">
        <v>0</v>
      </c>
      <c r="D2452" s="78"/>
      <c r="E2452" s="69"/>
      <c r="F2452" s="71"/>
      <c r="G2452" s="69">
        <f t="shared" si="75"/>
        <v>0</v>
      </c>
      <c r="I2452" s="67">
        <v>0</v>
      </c>
      <c r="J2452" s="68">
        <f t="shared" si="74"/>
        <v>0</v>
      </c>
      <c r="K2452" s="56"/>
      <c r="L2452" s="64" t="s">
        <v>455</v>
      </c>
    </row>
    <row r="2453" spans="1:12" s="72" customFormat="1" hidden="1" outlineLevel="2">
      <c r="A2453" s="81">
        <v>1203509022</v>
      </c>
      <c r="B2453" s="82" t="s">
        <v>2025</v>
      </c>
      <c r="C2453" s="69">
        <v>0</v>
      </c>
      <c r="D2453" s="78"/>
      <c r="E2453" s="69"/>
      <c r="F2453" s="71"/>
      <c r="G2453" s="69">
        <f t="shared" si="75"/>
        <v>0</v>
      </c>
      <c r="I2453" s="67">
        <v>0</v>
      </c>
      <c r="J2453" s="68">
        <f t="shared" si="74"/>
        <v>0</v>
      </c>
      <c r="K2453" s="56"/>
      <c r="L2453" s="64" t="s">
        <v>455</v>
      </c>
    </row>
    <row r="2454" spans="1:12" s="72" customFormat="1" hidden="1" outlineLevel="2">
      <c r="A2454" s="81">
        <v>1203509023</v>
      </c>
      <c r="B2454" s="82" t="s">
        <v>2026</v>
      </c>
      <c r="C2454" s="69">
        <v>0</v>
      </c>
      <c r="D2454" s="78"/>
      <c r="E2454" s="69"/>
      <c r="F2454" s="71"/>
      <c r="G2454" s="69">
        <f t="shared" si="75"/>
        <v>0</v>
      </c>
      <c r="I2454" s="67">
        <v>0</v>
      </c>
      <c r="J2454" s="68">
        <f t="shared" si="74"/>
        <v>0</v>
      </c>
      <c r="K2454" s="56"/>
      <c r="L2454" s="64" t="s">
        <v>455</v>
      </c>
    </row>
    <row r="2455" spans="1:12" s="72" customFormat="1" hidden="1" outlineLevel="2">
      <c r="A2455" s="81">
        <v>1203509026</v>
      </c>
      <c r="B2455" s="82" t="s">
        <v>2027</v>
      </c>
      <c r="C2455" s="69">
        <v>0</v>
      </c>
      <c r="D2455" s="78"/>
      <c r="E2455" s="69"/>
      <c r="F2455" s="71"/>
      <c r="G2455" s="69">
        <f t="shared" si="75"/>
        <v>0</v>
      </c>
      <c r="I2455" s="67">
        <v>0</v>
      </c>
      <c r="J2455" s="68">
        <f t="shared" ref="J2455:J2518" si="76">I2455-G2455</f>
        <v>0</v>
      </c>
      <c r="K2455" s="56"/>
      <c r="L2455" s="64" t="s">
        <v>455</v>
      </c>
    </row>
    <row r="2456" spans="1:12" s="72" customFormat="1" hidden="1" outlineLevel="2">
      <c r="A2456" s="81">
        <v>1203509027</v>
      </c>
      <c r="B2456" s="82" t="s">
        <v>2028</v>
      </c>
      <c r="C2456" s="69">
        <v>0</v>
      </c>
      <c r="D2456" s="78"/>
      <c r="E2456" s="69"/>
      <c r="F2456" s="71"/>
      <c r="G2456" s="69">
        <f t="shared" si="75"/>
        <v>0</v>
      </c>
      <c r="I2456" s="67">
        <v>0</v>
      </c>
      <c r="J2456" s="68">
        <f t="shared" si="76"/>
        <v>0</v>
      </c>
      <c r="K2456" s="56"/>
      <c r="L2456" s="64" t="s">
        <v>455</v>
      </c>
    </row>
    <row r="2457" spans="1:12" s="72" customFormat="1" hidden="1" outlineLevel="2">
      <c r="A2457" s="81">
        <v>1203509029</v>
      </c>
      <c r="B2457" s="82" t="s">
        <v>2029</v>
      </c>
      <c r="C2457" s="69">
        <v>0</v>
      </c>
      <c r="D2457" s="78"/>
      <c r="E2457" s="69"/>
      <c r="F2457" s="71"/>
      <c r="G2457" s="69">
        <f t="shared" si="75"/>
        <v>0</v>
      </c>
      <c r="I2457" s="67">
        <v>0</v>
      </c>
      <c r="J2457" s="68">
        <f t="shared" si="76"/>
        <v>0</v>
      </c>
      <c r="K2457" s="56"/>
      <c r="L2457" s="64" t="s">
        <v>455</v>
      </c>
    </row>
    <row r="2458" spans="1:12" s="72" customFormat="1" hidden="1" outlineLevel="2">
      <c r="A2458" s="81">
        <v>1203509030</v>
      </c>
      <c r="B2458" s="82" t="s">
        <v>2023</v>
      </c>
      <c r="C2458" s="69">
        <v>0</v>
      </c>
      <c r="D2458" s="78"/>
      <c r="E2458" s="69"/>
      <c r="F2458" s="71"/>
      <c r="G2458" s="69">
        <f t="shared" si="75"/>
        <v>0</v>
      </c>
      <c r="I2458" s="67">
        <v>0</v>
      </c>
      <c r="J2458" s="68">
        <f t="shared" si="76"/>
        <v>0</v>
      </c>
      <c r="K2458" s="56"/>
      <c r="L2458" s="64" t="s">
        <v>455</v>
      </c>
    </row>
    <row r="2459" spans="1:12" s="72" customFormat="1" hidden="1" outlineLevel="2">
      <c r="A2459" s="81">
        <v>1203509031</v>
      </c>
      <c r="B2459" s="82" t="s">
        <v>2024</v>
      </c>
      <c r="C2459" s="69">
        <v>0</v>
      </c>
      <c r="D2459" s="78"/>
      <c r="E2459" s="69"/>
      <c r="F2459" s="71"/>
      <c r="G2459" s="69">
        <f t="shared" si="75"/>
        <v>0</v>
      </c>
      <c r="I2459" s="67">
        <v>0</v>
      </c>
      <c r="J2459" s="68">
        <f t="shared" si="76"/>
        <v>0</v>
      </c>
      <c r="K2459" s="56"/>
      <c r="L2459" s="64" t="s">
        <v>455</v>
      </c>
    </row>
    <row r="2460" spans="1:12" s="72" customFormat="1" hidden="1" outlineLevel="2">
      <c r="A2460" s="81">
        <v>1203509032</v>
      </c>
      <c r="B2460" s="82" t="s">
        <v>2025</v>
      </c>
      <c r="C2460" s="69">
        <v>0</v>
      </c>
      <c r="D2460" s="78"/>
      <c r="E2460" s="69"/>
      <c r="F2460" s="71"/>
      <c r="G2460" s="69">
        <f t="shared" si="75"/>
        <v>0</v>
      </c>
      <c r="I2460" s="67">
        <v>0</v>
      </c>
      <c r="J2460" s="68">
        <f t="shared" si="76"/>
        <v>0</v>
      </c>
      <c r="K2460" s="56"/>
      <c r="L2460" s="64" t="s">
        <v>455</v>
      </c>
    </row>
    <row r="2461" spans="1:12" s="72" customFormat="1" hidden="1" outlineLevel="2">
      <c r="A2461" s="81">
        <v>1203509033</v>
      </c>
      <c r="B2461" s="82" t="s">
        <v>2026</v>
      </c>
      <c r="C2461" s="69">
        <v>156035.679999999</v>
      </c>
      <c r="D2461" s="78"/>
      <c r="E2461" s="69"/>
      <c r="F2461" s="71"/>
      <c r="G2461" s="69">
        <f t="shared" si="75"/>
        <v>156035.679999999</v>
      </c>
      <c r="I2461" s="67">
        <v>0</v>
      </c>
      <c r="J2461" s="68">
        <f t="shared" si="76"/>
        <v>-156035.679999999</v>
      </c>
      <c r="K2461" s="56"/>
      <c r="L2461" s="64" t="s">
        <v>455</v>
      </c>
    </row>
    <row r="2462" spans="1:12" s="72" customFormat="1" hidden="1" outlineLevel="2">
      <c r="A2462" s="81">
        <v>1203509036</v>
      </c>
      <c r="B2462" s="82" t="s">
        <v>2027</v>
      </c>
      <c r="C2462" s="69">
        <v>0</v>
      </c>
      <c r="D2462" s="78"/>
      <c r="E2462" s="69"/>
      <c r="F2462" s="71"/>
      <c r="G2462" s="69">
        <f t="shared" si="75"/>
        <v>0</v>
      </c>
      <c r="I2462" s="67">
        <v>0</v>
      </c>
      <c r="J2462" s="68">
        <f t="shared" si="76"/>
        <v>0</v>
      </c>
      <c r="K2462" s="56"/>
      <c r="L2462" s="64" t="s">
        <v>455</v>
      </c>
    </row>
    <row r="2463" spans="1:12" s="72" customFormat="1" hidden="1" outlineLevel="2">
      <c r="A2463" s="81">
        <v>1203509037</v>
      </c>
      <c r="B2463" s="82" t="s">
        <v>2028</v>
      </c>
      <c r="C2463" s="69">
        <v>-156035.679999999</v>
      </c>
      <c r="D2463" s="78"/>
      <c r="E2463" s="69"/>
      <c r="F2463" s="71"/>
      <c r="G2463" s="69">
        <f t="shared" si="75"/>
        <v>-156035.679999999</v>
      </c>
      <c r="I2463" s="67">
        <v>0</v>
      </c>
      <c r="J2463" s="68">
        <f t="shared" si="76"/>
        <v>156035.679999999</v>
      </c>
      <c r="K2463" s="56"/>
      <c r="L2463" s="64" t="s">
        <v>455</v>
      </c>
    </row>
    <row r="2464" spans="1:12" s="72" customFormat="1" hidden="1" outlineLevel="2">
      <c r="A2464" s="81">
        <v>1203509039</v>
      </c>
      <c r="B2464" s="82" t="s">
        <v>2029</v>
      </c>
      <c r="C2464" s="69">
        <v>0</v>
      </c>
      <c r="D2464" s="78"/>
      <c r="E2464" s="69"/>
      <c r="F2464" s="71"/>
      <c r="G2464" s="69">
        <f t="shared" si="75"/>
        <v>0</v>
      </c>
      <c r="I2464" s="67">
        <v>0</v>
      </c>
      <c r="J2464" s="68">
        <f t="shared" si="76"/>
        <v>0</v>
      </c>
      <c r="K2464" s="56"/>
      <c r="L2464" s="64" t="s">
        <v>455</v>
      </c>
    </row>
    <row r="2465" spans="1:12" s="72" customFormat="1" hidden="1" outlineLevel="2">
      <c r="A2465" s="81">
        <v>1203510010</v>
      </c>
      <c r="B2465" s="82" t="s">
        <v>2030</v>
      </c>
      <c r="C2465" s="69">
        <v>0</v>
      </c>
      <c r="D2465" s="78"/>
      <c r="E2465" s="69"/>
      <c r="F2465" s="71"/>
      <c r="G2465" s="69">
        <f t="shared" si="75"/>
        <v>0</v>
      </c>
      <c r="I2465" s="67">
        <v>0</v>
      </c>
      <c r="J2465" s="68">
        <f t="shared" si="76"/>
        <v>0</v>
      </c>
      <c r="K2465" s="56"/>
      <c r="L2465" s="64" t="s">
        <v>455</v>
      </c>
    </row>
    <row r="2466" spans="1:12" s="72" customFormat="1" hidden="1" outlineLevel="2">
      <c r="A2466" s="81">
        <v>1203510011</v>
      </c>
      <c r="B2466" s="82" t="s">
        <v>2031</v>
      </c>
      <c r="C2466" s="69">
        <v>220557664.47</v>
      </c>
      <c r="D2466" s="78"/>
      <c r="E2466" s="69"/>
      <c r="F2466" s="71"/>
      <c r="G2466" s="69">
        <f t="shared" si="75"/>
        <v>220557664.47</v>
      </c>
      <c r="I2466" s="67">
        <v>0</v>
      </c>
      <c r="J2466" s="68">
        <f t="shared" si="76"/>
        <v>-220557664.47</v>
      </c>
      <c r="K2466" s="56"/>
      <c r="L2466" s="64" t="s">
        <v>455</v>
      </c>
    </row>
    <row r="2467" spans="1:12" s="72" customFormat="1" hidden="1" outlineLevel="2">
      <c r="A2467" s="81">
        <v>1203510012</v>
      </c>
      <c r="B2467" s="82" t="s">
        <v>2032</v>
      </c>
      <c r="C2467" s="69">
        <v>1292.75</v>
      </c>
      <c r="D2467" s="78"/>
      <c r="E2467" s="69"/>
      <c r="F2467" s="71"/>
      <c r="G2467" s="69">
        <f t="shared" si="75"/>
        <v>1292.75</v>
      </c>
      <c r="I2467" s="67">
        <v>0</v>
      </c>
      <c r="J2467" s="68">
        <f t="shared" si="76"/>
        <v>-1292.75</v>
      </c>
      <c r="K2467" s="56"/>
      <c r="L2467" s="64" t="s">
        <v>455</v>
      </c>
    </row>
    <row r="2468" spans="1:12" s="72" customFormat="1" hidden="1" outlineLevel="2">
      <c r="A2468" s="81">
        <v>1203510013</v>
      </c>
      <c r="B2468" s="82" t="s">
        <v>2033</v>
      </c>
      <c r="C2468" s="69">
        <v>103184679.89</v>
      </c>
      <c r="D2468" s="78"/>
      <c r="E2468" s="69"/>
      <c r="F2468" s="71"/>
      <c r="G2468" s="69">
        <f t="shared" si="75"/>
        <v>103184679.89</v>
      </c>
      <c r="I2468" s="67">
        <v>0</v>
      </c>
      <c r="J2468" s="68">
        <f t="shared" si="76"/>
        <v>-103184679.89</v>
      </c>
      <c r="K2468" s="56"/>
      <c r="L2468" s="64" t="s">
        <v>455</v>
      </c>
    </row>
    <row r="2469" spans="1:12" s="72" customFormat="1" hidden="1" outlineLevel="2">
      <c r="A2469" s="81">
        <v>1203510016</v>
      </c>
      <c r="B2469" s="82" t="s">
        <v>2034</v>
      </c>
      <c r="C2469" s="69">
        <v>0</v>
      </c>
      <c r="D2469" s="78"/>
      <c r="E2469" s="69"/>
      <c r="F2469" s="71"/>
      <c r="G2469" s="69">
        <f t="shared" ref="G2469:G2532" si="77">C2469+E2469</f>
        <v>0</v>
      </c>
      <c r="I2469" s="67">
        <v>0</v>
      </c>
      <c r="J2469" s="68">
        <f t="shared" si="76"/>
        <v>0</v>
      </c>
      <c r="K2469" s="56"/>
      <c r="L2469" s="64" t="s">
        <v>455</v>
      </c>
    </row>
    <row r="2470" spans="1:12" s="72" customFormat="1" hidden="1" outlineLevel="2">
      <c r="A2470" s="81">
        <v>1203510017</v>
      </c>
      <c r="B2470" s="82" t="s">
        <v>2035</v>
      </c>
      <c r="C2470" s="69">
        <v>-323662604.88999897</v>
      </c>
      <c r="D2470" s="78"/>
      <c r="E2470" s="69"/>
      <c r="F2470" s="71"/>
      <c r="G2470" s="69">
        <f t="shared" si="77"/>
        <v>-323662604.88999897</v>
      </c>
      <c r="I2470" s="67">
        <v>0</v>
      </c>
      <c r="J2470" s="68">
        <f t="shared" si="76"/>
        <v>323662604.88999897</v>
      </c>
      <c r="K2470" s="56"/>
      <c r="L2470" s="64" t="s">
        <v>455</v>
      </c>
    </row>
    <row r="2471" spans="1:12" s="72" customFormat="1" hidden="1" outlineLevel="2">
      <c r="A2471" s="81">
        <v>1203510019</v>
      </c>
      <c r="B2471" s="82" t="s">
        <v>2036</v>
      </c>
      <c r="C2471" s="69">
        <v>0</v>
      </c>
      <c r="D2471" s="78"/>
      <c r="E2471" s="69"/>
      <c r="F2471" s="71"/>
      <c r="G2471" s="69">
        <f t="shared" si="77"/>
        <v>0</v>
      </c>
      <c r="I2471" s="67">
        <v>0</v>
      </c>
      <c r="J2471" s="68">
        <f t="shared" si="76"/>
        <v>0</v>
      </c>
      <c r="K2471" s="56"/>
      <c r="L2471" s="64" t="s">
        <v>455</v>
      </c>
    </row>
    <row r="2472" spans="1:12" s="72" customFormat="1" hidden="1" outlineLevel="2">
      <c r="A2472" s="81">
        <v>1203510020</v>
      </c>
      <c r="B2472" s="82" t="s">
        <v>2030</v>
      </c>
      <c r="C2472" s="69">
        <v>0</v>
      </c>
      <c r="D2472" s="78"/>
      <c r="E2472" s="69"/>
      <c r="F2472" s="71"/>
      <c r="G2472" s="69">
        <f t="shared" si="77"/>
        <v>0</v>
      </c>
      <c r="I2472" s="67">
        <v>0</v>
      </c>
      <c r="J2472" s="68">
        <f t="shared" si="76"/>
        <v>0</v>
      </c>
      <c r="K2472" s="56"/>
      <c r="L2472" s="64" t="s">
        <v>455</v>
      </c>
    </row>
    <row r="2473" spans="1:12" s="72" customFormat="1" hidden="1" outlineLevel="2">
      <c r="A2473" s="81">
        <v>1203510021</v>
      </c>
      <c r="B2473" s="82" t="s">
        <v>2031</v>
      </c>
      <c r="C2473" s="69">
        <v>6229571.9400000004</v>
      </c>
      <c r="D2473" s="78"/>
      <c r="E2473" s="69"/>
      <c r="F2473" s="71"/>
      <c r="G2473" s="69">
        <f t="shared" si="77"/>
        <v>6229571.9400000004</v>
      </c>
      <c r="I2473" s="67">
        <v>0</v>
      </c>
      <c r="J2473" s="68">
        <f t="shared" si="76"/>
        <v>-6229571.9400000004</v>
      </c>
      <c r="K2473" s="56"/>
      <c r="L2473" s="64" t="s">
        <v>455</v>
      </c>
    </row>
    <row r="2474" spans="1:12" s="72" customFormat="1" hidden="1" outlineLevel="2">
      <c r="A2474" s="81">
        <v>1203510022</v>
      </c>
      <c r="B2474" s="82" t="s">
        <v>2032</v>
      </c>
      <c r="C2474" s="69">
        <v>0</v>
      </c>
      <c r="D2474" s="78"/>
      <c r="E2474" s="69"/>
      <c r="F2474" s="71"/>
      <c r="G2474" s="69">
        <f t="shared" si="77"/>
        <v>0</v>
      </c>
      <c r="I2474" s="67">
        <v>0</v>
      </c>
      <c r="J2474" s="68">
        <f t="shared" si="76"/>
        <v>0</v>
      </c>
      <c r="K2474" s="56"/>
      <c r="L2474" s="64" t="s">
        <v>455</v>
      </c>
    </row>
    <row r="2475" spans="1:12" s="72" customFormat="1" hidden="1" outlineLevel="2">
      <c r="A2475" s="81">
        <v>1203510023</v>
      </c>
      <c r="B2475" s="82" t="s">
        <v>2033</v>
      </c>
      <c r="C2475" s="69">
        <v>67729628.890000001</v>
      </c>
      <c r="D2475" s="78"/>
      <c r="E2475" s="69"/>
      <c r="F2475" s="71"/>
      <c r="G2475" s="69">
        <f t="shared" si="77"/>
        <v>67729628.890000001</v>
      </c>
      <c r="I2475" s="67">
        <v>0</v>
      </c>
      <c r="J2475" s="68">
        <f t="shared" si="76"/>
        <v>-67729628.890000001</v>
      </c>
      <c r="K2475" s="56"/>
      <c r="L2475" s="64" t="s">
        <v>455</v>
      </c>
    </row>
    <row r="2476" spans="1:12" s="72" customFormat="1" hidden="1" outlineLevel="2">
      <c r="A2476" s="81">
        <v>1203510026</v>
      </c>
      <c r="B2476" s="82" t="s">
        <v>2034</v>
      </c>
      <c r="C2476" s="69">
        <v>0</v>
      </c>
      <c r="D2476" s="78"/>
      <c r="E2476" s="69"/>
      <c r="F2476" s="71"/>
      <c r="G2476" s="69">
        <f t="shared" si="77"/>
        <v>0</v>
      </c>
      <c r="I2476" s="67">
        <v>0</v>
      </c>
      <c r="J2476" s="68">
        <f t="shared" si="76"/>
        <v>0</v>
      </c>
      <c r="K2476" s="56"/>
      <c r="L2476" s="64" t="s">
        <v>455</v>
      </c>
    </row>
    <row r="2477" spans="1:12" s="72" customFormat="1" hidden="1" outlineLevel="2">
      <c r="A2477" s="81">
        <v>1203510027</v>
      </c>
      <c r="B2477" s="82" t="s">
        <v>2035</v>
      </c>
      <c r="C2477" s="69">
        <v>-73959200.829999894</v>
      </c>
      <c r="D2477" s="78"/>
      <c r="E2477" s="69"/>
      <c r="F2477" s="71"/>
      <c r="G2477" s="69">
        <f t="shared" si="77"/>
        <v>-73959200.829999894</v>
      </c>
      <c r="I2477" s="67">
        <v>0</v>
      </c>
      <c r="J2477" s="68">
        <f t="shared" si="76"/>
        <v>73959200.829999894</v>
      </c>
      <c r="K2477" s="56"/>
      <c r="L2477" s="64" t="s">
        <v>455</v>
      </c>
    </row>
    <row r="2478" spans="1:12" s="72" customFormat="1" hidden="1" outlineLevel="2">
      <c r="A2478" s="81">
        <v>1203510029</v>
      </c>
      <c r="B2478" s="82" t="s">
        <v>2036</v>
      </c>
      <c r="C2478" s="69">
        <v>0</v>
      </c>
      <c r="D2478" s="78"/>
      <c r="E2478" s="69"/>
      <c r="F2478" s="71"/>
      <c r="G2478" s="69">
        <f t="shared" si="77"/>
        <v>0</v>
      </c>
      <c r="I2478" s="67">
        <v>0</v>
      </c>
      <c r="J2478" s="68">
        <f t="shared" si="76"/>
        <v>0</v>
      </c>
      <c r="K2478" s="56"/>
      <c r="L2478" s="64" t="s">
        <v>455</v>
      </c>
    </row>
    <row r="2479" spans="1:12" s="72" customFormat="1" hidden="1" outlineLevel="2">
      <c r="A2479" s="81">
        <v>1203510030</v>
      </c>
      <c r="B2479" s="82" t="s">
        <v>2030</v>
      </c>
      <c r="C2479" s="69">
        <v>0</v>
      </c>
      <c r="D2479" s="78"/>
      <c r="E2479" s="69"/>
      <c r="F2479" s="71"/>
      <c r="G2479" s="69">
        <f t="shared" si="77"/>
        <v>0</v>
      </c>
      <c r="I2479" s="67">
        <v>0</v>
      </c>
      <c r="J2479" s="68">
        <f t="shared" si="76"/>
        <v>0</v>
      </c>
      <c r="K2479" s="56"/>
      <c r="L2479" s="64" t="s">
        <v>455</v>
      </c>
    </row>
    <row r="2480" spans="1:12" s="72" customFormat="1" hidden="1" outlineLevel="2">
      <c r="A2480" s="81">
        <v>1203510031</v>
      </c>
      <c r="B2480" s="82" t="s">
        <v>2031</v>
      </c>
      <c r="C2480" s="69">
        <v>0</v>
      </c>
      <c r="D2480" s="78"/>
      <c r="E2480" s="69"/>
      <c r="F2480" s="71"/>
      <c r="G2480" s="69">
        <f t="shared" si="77"/>
        <v>0</v>
      </c>
      <c r="I2480" s="67">
        <v>0</v>
      </c>
      <c r="J2480" s="68">
        <f t="shared" si="76"/>
        <v>0</v>
      </c>
      <c r="K2480" s="56"/>
      <c r="L2480" s="64" t="s">
        <v>455</v>
      </c>
    </row>
    <row r="2481" spans="1:12" s="72" customFormat="1" hidden="1" outlineLevel="2">
      <c r="A2481" s="81">
        <v>1203510032</v>
      </c>
      <c r="B2481" s="82" t="s">
        <v>2032</v>
      </c>
      <c r="C2481" s="69">
        <v>0</v>
      </c>
      <c r="D2481" s="78"/>
      <c r="E2481" s="69"/>
      <c r="F2481" s="71"/>
      <c r="G2481" s="69">
        <f t="shared" si="77"/>
        <v>0</v>
      </c>
      <c r="I2481" s="67">
        <v>0</v>
      </c>
      <c r="J2481" s="68">
        <f t="shared" si="76"/>
        <v>0</v>
      </c>
      <c r="K2481" s="56"/>
      <c r="L2481" s="64" t="s">
        <v>455</v>
      </c>
    </row>
    <row r="2482" spans="1:12" s="72" customFormat="1" hidden="1" outlineLevel="2">
      <c r="A2482" s="81">
        <v>1203510033</v>
      </c>
      <c r="B2482" s="82" t="s">
        <v>2033</v>
      </c>
      <c r="C2482" s="69">
        <v>0</v>
      </c>
      <c r="D2482" s="78"/>
      <c r="E2482" s="69"/>
      <c r="F2482" s="71"/>
      <c r="G2482" s="69">
        <f t="shared" si="77"/>
        <v>0</v>
      </c>
      <c r="I2482" s="67">
        <v>0</v>
      </c>
      <c r="J2482" s="68">
        <f t="shared" si="76"/>
        <v>0</v>
      </c>
      <c r="K2482" s="56"/>
      <c r="L2482" s="64" t="s">
        <v>455</v>
      </c>
    </row>
    <row r="2483" spans="1:12" s="72" customFormat="1" hidden="1" outlineLevel="2">
      <c r="A2483" s="81">
        <v>1203510036</v>
      </c>
      <c r="B2483" s="82" t="s">
        <v>2034</v>
      </c>
      <c r="C2483" s="69">
        <v>0</v>
      </c>
      <c r="D2483" s="78"/>
      <c r="E2483" s="69"/>
      <c r="F2483" s="71"/>
      <c r="G2483" s="69">
        <f t="shared" si="77"/>
        <v>0</v>
      </c>
      <c r="I2483" s="67">
        <v>0</v>
      </c>
      <c r="J2483" s="68">
        <f t="shared" si="76"/>
        <v>0</v>
      </c>
      <c r="K2483" s="56"/>
      <c r="L2483" s="64" t="s">
        <v>455</v>
      </c>
    </row>
    <row r="2484" spans="1:12" s="72" customFormat="1" hidden="1" outlineLevel="2">
      <c r="A2484" s="81">
        <v>1203510037</v>
      </c>
      <c r="B2484" s="82" t="s">
        <v>2035</v>
      </c>
      <c r="C2484" s="69">
        <v>0</v>
      </c>
      <c r="D2484" s="78"/>
      <c r="E2484" s="69"/>
      <c r="F2484" s="71"/>
      <c r="G2484" s="69">
        <f t="shared" si="77"/>
        <v>0</v>
      </c>
      <c r="I2484" s="67">
        <v>0</v>
      </c>
      <c r="J2484" s="68">
        <f t="shared" si="76"/>
        <v>0</v>
      </c>
      <c r="K2484" s="56"/>
      <c r="L2484" s="64" t="s">
        <v>455</v>
      </c>
    </row>
    <row r="2485" spans="1:12" s="72" customFormat="1" hidden="1" outlineLevel="2">
      <c r="A2485" s="81">
        <v>1203510039</v>
      </c>
      <c r="B2485" s="82" t="s">
        <v>2036</v>
      </c>
      <c r="C2485" s="69">
        <v>0</v>
      </c>
      <c r="D2485" s="78"/>
      <c r="E2485" s="69"/>
      <c r="F2485" s="71"/>
      <c r="G2485" s="69">
        <f t="shared" si="77"/>
        <v>0</v>
      </c>
      <c r="I2485" s="67">
        <v>0</v>
      </c>
      <c r="J2485" s="68">
        <f t="shared" si="76"/>
        <v>0</v>
      </c>
      <c r="K2485" s="56"/>
      <c r="L2485" s="64" t="s">
        <v>455</v>
      </c>
    </row>
    <row r="2486" spans="1:12" s="72" customFormat="1" hidden="1" outlineLevel="2">
      <c r="A2486" s="81">
        <v>1203511010</v>
      </c>
      <c r="B2486" s="82" t="s">
        <v>2037</v>
      </c>
      <c r="C2486" s="69">
        <v>0</v>
      </c>
      <c r="D2486" s="78"/>
      <c r="E2486" s="69"/>
      <c r="F2486" s="71"/>
      <c r="G2486" s="69">
        <f t="shared" si="77"/>
        <v>0</v>
      </c>
      <c r="I2486" s="67">
        <v>0</v>
      </c>
      <c r="J2486" s="68">
        <f t="shared" si="76"/>
        <v>0</v>
      </c>
      <c r="K2486" s="56"/>
      <c r="L2486" s="64" t="s">
        <v>455</v>
      </c>
    </row>
    <row r="2487" spans="1:12" s="72" customFormat="1" hidden="1" outlineLevel="2">
      <c r="A2487" s="81">
        <v>1203511011</v>
      </c>
      <c r="B2487" s="82" t="s">
        <v>2038</v>
      </c>
      <c r="C2487" s="69">
        <v>0</v>
      </c>
      <c r="D2487" s="78"/>
      <c r="E2487" s="69"/>
      <c r="F2487" s="71"/>
      <c r="G2487" s="69">
        <f t="shared" si="77"/>
        <v>0</v>
      </c>
      <c r="I2487" s="67">
        <v>0</v>
      </c>
      <c r="J2487" s="68">
        <f t="shared" si="76"/>
        <v>0</v>
      </c>
      <c r="K2487" s="56"/>
      <c r="L2487" s="64" t="s">
        <v>455</v>
      </c>
    </row>
    <row r="2488" spans="1:12" s="72" customFormat="1" hidden="1" outlineLevel="2">
      <c r="A2488" s="81">
        <v>1203511012</v>
      </c>
      <c r="B2488" s="82" t="s">
        <v>2039</v>
      </c>
      <c r="C2488" s="69">
        <v>0</v>
      </c>
      <c r="D2488" s="78"/>
      <c r="E2488" s="69"/>
      <c r="F2488" s="71"/>
      <c r="G2488" s="69">
        <f t="shared" si="77"/>
        <v>0</v>
      </c>
      <c r="I2488" s="67">
        <v>0</v>
      </c>
      <c r="J2488" s="68">
        <f t="shared" si="76"/>
        <v>0</v>
      </c>
      <c r="K2488" s="56"/>
      <c r="L2488" s="64" t="s">
        <v>455</v>
      </c>
    </row>
    <row r="2489" spans="1:12" s="72" customFormat="1" hidden="1" outlineLevel="2">
      <c r="A2489" s="81">
        <v>1203511013</v>
      </c>
      <c r="B2489" s="82" t="s">
        <v>2040</v>
      </c>
      <c r="C2489" s="69">
        <v>0</v>
      </c>
      <c r="D2489" s="78"/>
      <c r="E2489" s="69"/>
      <c r="F2489" s="71"/>
      <c r="G2489" s="69">
        <f t="shared" si="77"/>
        <v>0</v>
      </c>
      <c r="I2489" s="67">
        <v>0</v>
      </c>
      <c r="J2489" s="68">
        <f t="shared" si="76"/>
        <v>0</v>
      </c>
      <c r="K2489" s="56"/>
      <c r="L2489" s="64" t="s">
        <v>455</v>
      </c>
    </row>
    <row r="2490" spans="1:12" s="72" customFormat="1" hidden="1" outlineLevel="2">
      <c r="A2490" s="81">
        <v>1203511016</v>
      </c>
      <c r="B2490" s="82" t="s">
        <v>2041</v>
      </c>
      <c r="C2490" s="69">
        <v>0</v>
      </c>
      <c r="D2490" s="78"/>
      <c r="E2490" s="69"/>
      <c r="F2490" s="71"/>
      <c r="G2490" s="69">
        <f t="shared" si="77"/>
        <v>0</v>
      </c>
      <c r="I2490" s="67">
        <v>0</v>
      </c>
      <c r="J2490" s="68">
        <f t="shared" si="76"/>
        <v>0</v>
      </c>
      <c r="K2490" s="56"/>
      <c r="L2490" s="64" t="s">
        <v>455</v>
      </c>
    </row>
    <row r="2491" spans="1:12" s="72" customFormat="1" hidden="1" outlineLevel="2">
      <c r="A2491" s="81">
        <v>1203511017</v>
      </c>
      <c r="B2491" s="82" t="s">
        <v>2042</v>
      </c>
      <c r="C2491" s="69">
        <v>0</v>
      </c>
      <c r="D2491" s="78"/>
      <c r="E2491" s="69"/>
      <c r="F2491" s="71"/>
      <c r="G2491" s="69">
        <f t="shared" si="77"/>
        <v>0</v>
      </c>
      <c r="I2491" s="67">
        <v>0</v>
      </c>
      <c r="J2491" s="68">
        <f t="shared" si="76"/>
        <v>0</v>
      </c>
      <c r="K2491" s="56"/>
      <c r="L2491" s="64" t="s">
        <v>455</v>
      </c>
    </row>
    <row r="2492" spans="1:12" s="72" customFormat="1" hidden="1" outlineLevel="2">
      <c r="A2492" s="81">
        <v>1203511019</v>
      </c>
      <c r="B2492" s="82" t="s">
        <v>2043</v>
      </c>
      <c r="C2492" s="69">
        <v>0</v>
      </c>
      <c r="D2492" s="78"/>
      <c r="E2492" s="69"/>
      <c r="F2492" s="71"/>
      <c r="G2492" s="69">
        <f t="shared" si="77"/>
        <v>0</v>
      </c>
      <c r="I2492" s="67">
        <v>0</v>
      </c>
      <c r="J2492" s="68">
        <f t="shared" si="76"/>
        <v>0</v>
      </c>
      <c r="K2492" s="56"/>
      <c r="L2492" s="64" t="s">
        <v>455</v>
      </c>
    </row>
    <row r="2493" spans="1:12" s="72" customFormat="1" hidden="1" outlineLevel="2">
      <c r="A2493" s="81">
        <v>1203512010</v>
      </c>
      <c r="B2493" s="82" t="s">
        <v>2044</v>
      </c>
      <c r="C2493" s="69">
        <v>0</v>
      </c>
      <c r="D2493" s="78"/>
      <c r="E2493" s="69"/>
      <c r="F2493" s="71"/>
      <c r="G2493" s="69">
        <f t="shared" si="77"/>
        <v>0</v>
      </c>
      <c r="I2493" s="67">
        <v>0</v>
      </c>
      <c r="J2493" s="68">
        <f t="shared" si="76"/>
        <v>0</v>
      </c>
      <c r="K2493" s="56"/>
      <c r="L2493" s="64" t="s">
        <v>455</v>
      </c>
    </row>
    <row r="2494" spans="1:12" s="72" customFormat="1" hidden="1" outlineLevel="2">
      <c r="A2494" s="81">
        <v>1203512011</v>
      </c>
      <c r="B2494" s="82" t="s">
        <v>2045</v>
      </c>
      <c r="C2494" s="69">
        <v>0</v>
      </c>
      <c r="D2494" s="78"/>
      <c r="E2494" s="69"/>
      <c r="F2494" s="71"/>
      <c r="G2494" s="69">
        <f t="shared" si="77"/>
        <v>0</v>
      </c>
      <c r="I2494" s="67">
        <v>0</v>
      </c>
      <c r="J2494" s="68">
        <f t="shared" si="76"/>
        <v>0</v>
      </c>
      <c r="K2494" s="56"/>
      <c r="L2494" s="64" t="s">
        <v>455</v>
      </c>
    </row>
    <row r="2495" spans="1:12" s="72" customFormat="1" hidden="1" outlineLevel="2">
      <c r="A2495" s="81">
        <v>1203512012</v>
      </c>
      <c r="B2495" s="82" t="s">
        <v>2046</v>
      </c>
      <c r="C2495" s="69">
        <v>0</v>
      </c>
      <c r="D2495" s="78"/>
      <c r="E2495" s="69"/>
      <c r="F2495" s="71"/>
      <c r="G2495" s="69">
        <f t="shared" si="77"/>
        <v>0</v>
      </c>
      <c r="I2495" s="67">
        <v>0</v>
      </c>
      <c r="J2495" s="68">
        <f t="shared" si="76"/>
        <v>0</v>
      </c>
      <c r="K2495" s="56"/>
      <c r="L2495" s="64" t="s">
        <v>455</v>
      </c>
    </row>
    <row r="2496" spans="1:12" s="72" customFormat="1" hidden="1" outlineLevel="2">
      <c r="A2496" s="81">
        <v>1203512013</v>
      </c>
      <c r="B2496" s="82" t="s">
        <v>2047</v>
      </c>
      <c r="C2496" s="69">
        <v>0</v>
      </c>
      <c r="D2496" s="78"/>
      <c r="E2496" s="69"/>
      <c r="F2496" s="71"/>
      <c r="G2496" s="69">
        <f t="shared" si="77"/>
        <v>0</v>
      </c>
      <c r="I2496" s="67">
        <v>0</v>
      </c>
      <c r="J2496" s="68">
        <f t="shared" si="76"/>
        <v>0</v>
      </c>
      <c r="K2496" s="56"/>
      <c r="L2496" s="64" t="s">
        <v>455</v>
      </c>
    </row>
    <row r="2497" spans="1:12" s="72" customFormat="1" hidden="1" outlineLevel="2">
      <c r="A2497" s="81">
        <v>1203512016</v>
      </c>
      <c r="B2497" s="82" t="s">
        <v>2048</v>
      </c>
      <c r="C2497" s="69">
        <v>0</v>
      </c>
      <c r="D2497" s="78"/>
      <c r="E2497" s="69"/>
      <c r="F2497" s="71"/>
      <c r="G2497" s="69">
        <f t="shared" si="77"/>
        <v>0</v>
      </c>
      <c r="I2497" s="67">
        <v>0</v>
      </c>
      <c r="J2497" s="68">
        <f t="shared" si="76"/>
        <v>0</v>
      </c>
      <c r="K2497" s="56"/>
      <c r="L2497" s="64" t="s">
        <v>455</v>
      </c>
    </row>
    <row r="2498" spans="1:12" s="72" customFormat="1" hidden="1" outlineLevel="2">
      <c r="A2498" s="81">
        <v>1203512017</v>
      </c>
      <c r="B2498" s="82" t="s">
        <v>2049</v>
      </c>
      <c r="C2498" s="69">
        <v>0</v>
      </c>
      <c r="D2498" s="78"/>
      <c r="E2498" s="69"/>
      <c r="F2498" s="71"/>
      <c r="G2498" s="69">
        <f t="shared" si="77"/>
        <v>0</v>
      </c>
      <c r="I2498" s="67">
        <v>0</v>
      </c>
      <c r="J2498" s="68">
        <f t="shared" si="76"/>
        <v>0</v>
      </c>
      <c r="K2498" s="56"/>
      <c r="L2498" s="64" t="s">
        <v>455</v>
      </c>
    </row>
    <row r="2499" spans="1:12" s="72" customFormat="1" hidden="1" outlineLevel="2">
      <c r="A2499" s="81">
        <v>1203512019</v>
      </c>
      <c r="B2499" s="82" t="s">
        <v>2050</v>
      </c>
      <c r="C2499" s="69">
        <v>0</v>
      </c>
      <c r="D2499" s="78"/>
      <c r="E2499" s="69"/>
      <c r="F2499" s="71"/>
      <c r="G2499" s="69">
        <f t="shared" si="77"/>
        <v>0</v>
      </c>
      <c r="I2499" s="67">
        <v>0</v>
      </c>
      <c r="J2499" s="68">
        <f t="shared" si="76"/>
        <v>0</v>
      </c>
      <c r="K2499" s="56"/>
      <c r="L2499" s="64" t="s">
        <v>455</v>
      </c>
    </row>
    <row r="2500" spans="1:12" s="72" customFormat="1" hidden="1" outlineLevel="2">
      <c r="A2500" s="81">
        <v>1203513010</v>
      </c>
      <c r="B2500" s="82" t="s">
        <v>2051</v>
      </c>
      <c r="C2500" s="69">
        <v>0</v>
      </c>
      <c r="D2500" s="78"/>
      <c r="E2500" s="69"/>
      <c r="F2500" s="71"/>
      <c r="G2500" s="69">
        <f t="shared" si="77"/>
        <v>0</v>
      </c>
      <c r="I2500" s="67">
        <v>0</v>
      </c>
      <c r="J2500" s="68">
        <f t="shared" si="76"/>
        <v>0</v>
      </c>
      <c r="K2500" s="56"/>
      <c r="L2500" s="64" t="s">
        <v>455</v>
      </c>
    </row>
    <row r="2501" spans="1:12" s="72" customFormat="1" hidden="1" outlineLevel="2">
      <c r="A2501" s="81">
        <v>1203513011</v>
      </c>
      <c r="B2501" s="82" t="s">
        <v>2052</v>
      </c>
      <c r="C2501" s="69">
        <v>0</v>
      </c>
      <c r="D2501" s="78"/>
      <c r="E2501" s="69"/>
      <c r="F2501" s="71"/>
      <c r="G2501" s="69">
        <f t="shared" si="77"/>
        <v>0</v>
      </c>
      <c r="I2501" s="67">
        <v>0</v>
      </c>
      <c r="J2501" s="68">
        <f t="shared" si="76"/>
        <v>0</v>
      </c>
      <c r="K2501" s="56"/>
      <c r="L2501" s="64" t="s">
        <v>455</v>
      </c>
    </row>
    <row r="2502" spans="1:12" s="72" customFormat="1" hidden="1" outlineLevel="2">
      <c r="A2502" s="81">
        <v>1203513012</v>
      </c>
      <c r="B2502" s="82" t="s">
        <v>2053</v>
      </c>
      <c r="C2502" s="69">
        <v>0</v>
      </c>
      <c r="D2502" s="78"/>
      <c r="E2502" s="69"/>
      <c r="F2502" s="71"/>
      <c r="G2502" s="69">
        <f t="shared" si="77"/>
        <v>0</v>
      </c>
      <c r="I2502" s="67">
        <v>0</v>
      </c>
      <c r="J2502" s="68">
        <f t="shared" si="76"/>
        <v>0</v>
      </c>
      <c r="K2502" s="56"/>
      <c r="L2502" s="64" t="s">
        <v>455</v>
      </c>
    </row>
    <row r="2503" spans="1:12" s="72" customFormat="1" hidden="1" outlineLevel="2">
      <c r="A2503" s="81">
        <v>1203513013</v>
      </c>
      <c r="B2503" s="82" t="s">
        <v>2054</v>
      </c>
      <c r="C2503" s="69">
        <v>0</v>
      </c>
      <c r="D2503" s="78"/>
      <c r="E2503" s="69"/>
      <c r="F2503" s="71"/>
      <c r="G2503" s="69">
        <f t="shared" si="77"/>
        <v>0</v>
      </c>
      <c r="I2503" s="67">
        <v>0</v>
      </c>
      <c r="J2503" s="68">
        <f t="shared" si="76"/>
        <v>0</v>
      </c>
      <c r="K2503" s="56"/>
      <c r="L2503" s="64" t="s">
        <v>455</v>
      </c>
    </row>
    <row r="2504" spans="1:12" s="72" customFormat="1" hidden="1" outlineLevel="2">
      <c r="A2504" s="81">
        <v>1203513016</v>
      </c>
      <c r="B2504" s="82" t="s">
        <v>2055</v>
      </c>
      <c r="C2504" s="69">
        <v>0</v>
      </c>
      <c r="D2504" s="78"/>
      <c r="E2504" s="69"/>
      <c r="F2504" s="71"/>
      <c r="G2504" s="69">
        <f t="shared" si="77"/>
        <v>0</v>
      </c>
      <c r="I2504" s="67">
        <v>0</v>
      </c>
      <c r="J2504" s="68">
        <f t="shared" si="76"/>
        <v>0</v>
      </c>
      <c r="K2504" s="56"/>
      <c r="L2504" s="64" t="s">
        <v>455</v>
      </c>
    </row>
    <row r="2505" spans="1:12" s="72" customFormat="1" hidden="1" outlineLevel="2">
      <c r="A2505" s="81">
        <v>1203513017</v>
      </c>
      <c r="B2505" s="82" t="s">
        <v>2056</v>
      </c>
      <c r="C2505" s="69">
        <v>0</v>
      </c>
      <c r="D2505" s="78"/>
      <c r="E2505" s="69"/>
      <c r="F2505" s="71"/>
      <c r="G2505" s="69">
        <f t="shared" si="77"/>
        <v>0</v>
      </c>
      <c r="I2505" s="67">
        <v>0</v>
      </c>
      <c r="J2505" s="68">
        <f t="shared" si="76"/>
        <v>0</v>
      </c>
      <c r="K2505" s="56"/>
      <c r="L2505" s="64" t="s">
        <v>455</v>
      </c>
    </row>
    <row r="2506" spans="1:12" s="72" customFormat="1" hidden="1" outlineLevel="2">
      <c r="A2506" s="81">
        <v>1203513019</v>
      </c>
      <c r="B2506" s="82" t="s">
        <v>2057</v>
      </c>
      <c r="C2506" s="69">
        <v>0</v>
      </c>
      <c r="D2506" s="78"/>
      <c r="E2506" s="69"/>
      <c r="F2506" s="71"/>
      <c r="G2506" s="69">
        <f t="shared" si="77"/>
        <v>0</v>
      </c>
      <c r="I2506" s="67">
        <v>0</v>
      </c>
      <c r="J2506" s="68">
        <f t="shared" si="76"/>
        <v>0</v>
      </c>
      <c r="K2506" s="56"/>
      <c r="L2506" s="64" t="s">
        <v>455</v>
      </c>
    </row>
    <row r="2507" spans="1:12" s="72" customFormat="1" hidden="1" outlineLevel="2">
      <c r="A2507" s="81">
        <v>1203514010</v>
      </c>
      <c r="B2507" s="82" t="s">
        <v>2058</v>
      </c>
      <c r="C2507" s="69">
        <v>0</v>
      </c>
      <c r="D2507" s="78"/>
      <c r="E2507" s="69"/>
      <c r="F2507" s="71"/>
      <c r="G2507" s="69">
        <f t="shared" si="77"/>
        <v>0</v>
      </c>
      <c r="I2507" s="67">
        <v>0</v>
      </c>
      <c r="J2507" s="68">
        <f t="shared" si="76"/>
        <v>0</v>
      </c>
      <c r="K2507" s="56"/>
      <c r="L2507" s="64" t="s">
        <v>455</v>
      </c>
    </row>
    <row r="2508" spans="1:12" s="72" customFormat="1" hidden="1" outlineLevel="2">
      <c r="A2508" s="81">
        <v>1203514011</v>
      </c>
      <c r="B2508" s="82" t="s">
        <v>2059</v>
      </c>
      <c r="C2508" s="69">
        <v>0</v>
      </c>
      <c r="D2508" s="78"/>
      <c r="E2508" s="69"/>
      <c r="F2508" s="71"/>
      <c r="G2508" s="69">
        <f t="shared" si="77"/>
        <v>0</v>
      </c>
      <c r="I2508" s="67">
        <v>0</v>
      </c>
      <c r="J2508" s="68">
        <f t="shared" si="76"/>
        <v>0</v>
      </c>
      <c r="K2508" s="56"/>
      <c r="L2508" s="64" t="s">
        <v>455</v>
      </c>
    </row>
    <row r="2509" spans="1:12" s="72" customFormat="1" hidden="1" outlineLevel="2">
      <c r="A2509" s="81">
        <v>1203514012</v>
      </c>
      <c r="B2509" s="82" t="s">
        <v>2060</v>
      </c>
      <c r="C2509" s="69">
        <v>0</v>
      </c>
      <c r="D2509" s="78"/>
      <c r="E2509" s="69"/>
      <c r="F2509" s="71"/>
      <c r="G2509" s="69">
        <f t="shared" si="77"/>
        <v>0</v>
      </c>
      <c r="I2509" s="67">
        <v>0</v>
      </c>
      <c r="J2509" s="68">
        <f t="shared" si="76"/>
        <v>0</v>
      </c>
      <c r="K2509" s="56"/>
      <c r="L2509" s="64" t="s">
        <v>455</v>
      </c>
    </row>
    <row r="2510" spans="1:12" s="72" customFormat="1" hidden="1" outlineLevel="2">
      <c r="A2510" s="81">
        <v>1203514013</v>
      </c>
      <c r="B2510" s="82" t="s">
        <v>2061</v>
      </c>
      <c r="C2510" s="69">
        <v>0</v>
      </c>
      <c r="D2510" s="78"/>
      <c r="E2510" s="69"/>
      <c r="F2510" s="71"/>
      <c r="G2510" s="69">
        <f t="shared" si="77"/>
        <v>0</v>
      </c>
      <c r="I2510" s="67">
        <v>0</v>
      </c>
      <c r="J2510" s="68">
        <f t="shared" si="76"/>
        <v>0</v>
      </c>
      <c r="K2510" s="56"/>
      <c r="L2510" s="64" t="s">
        <v>455</v>
      </c>
    </row>
    <row r="2511" spans="1:12" s="72" customFormat="1" hidden="1" outlineLevel="2">
      <c r="A2511" s="81">
        <v>1203514016</v>
      </c>
      <c r="B2511" s="82" t="s">
        <v>2062</v>
      </c>
      <c r="C2511" s="69">
        <v>0</v>
      </c>
      <c r="D2511" s="78"/>
      <c r="E2511" s="69"/>
      <c r="F2511" s="71"/>
      <c r="G2511" s="69">
        <f t="shared" si="77"/>
        <v>0</v>
      </c>
      <c r="I2511" s="67">
        <v>0</v>
      </c>
      <c r="J2511" s="68">
        <f t="shared" si="76"/>
        <v>0</v>
      </c>
      <c r="K2511" s="56"/>
      <c r="L2511" s="64" t="s">
        <v>455</v>
      </c>
    </row>
    <row r="2512" spans="1:12" s="72" customFormat="1" hidden="1" outlineLevel="2">
      <c r="A2512" s="81">
        <v>1203514017</v>
      </c>
      <c r="B2512" s="82" t="s">
        <v>2063</v>
      </c>
      <c r="C2512" s="69">
        <v>0</v>
      </c>
      <c r="D2512" s="78"/>
      <c r="E2512" s="69"/>
      <c r="F2512" s="71"/>
      <c r="G2512" s="69">
        <f t="shared" si="77"/>
        <v>0</v>
      </c>
      <c r="I2512" s="67">
        <v>0</v>
      </c>
      <c r="J2512" s="68">
        <f t="shared" si="76"/>
        <v>0</v>
      </c>
      <c r="K2512" s="56"/>
      <c r="L2512" s="64" t="s">
        <v>455</v>
      </c>
    </row>
    <row r="2513" spans="1:12" s="72" customFormat="1" hidden="1" outlineLevel="2">
      <c r="A2513" s="81">
        <v>1203514019</v>
      </c>
      <c r="B2513" s="82" t="s">
        <v>2064</v>
      </c>
      <c r="C2513" s="69">
        <v>0</v>
      </c>
      <c r="D2513" s="78"/>
      <c r="E2513" s="69"/>
      <c r="F2513" s="71"/>
      <c r="G2513" s="69">
        <f t="shared" si="77"/>
        <v>0</v>
      </c>
      <c r="I2513" s="67">
        <v>0</v>
      </c>
      <c r="J2513" s="68">
        <f t="shared" si="76"/>
        <v>0</v>
      </c>
      <c r="K2513" s="56"/>
      <c r="L2513" s="64" t="s">
        <v>455</v>
      </c>
    </row>
    <row r="2514" spans="1:12" s="72" customFormat="1" hidden="1" outlineLevel="2">
      <c r="A2514" s="81">
        <v>1203515010</v>
      </c>
      <c r="B2514" s="82" t="s">
        <v>2065</v>
      </c>
      <c r="C2514" s="69">
        <v>0</v>
      </c>
      <c r="D2514" s="78"/>
      <c r="E2514" s="69"/>
      <c r="F2514" s="71"/>
      <c r="G2514" s="69">
        <f t="shared" si="77"/>
        <v>0</v>
      </c>
      <c r="I2514" s="67">
        <v>0</v>
      </c>
      <c r="J2514" s="68">
        <f t="shared" si="76"/>
        <v>0</v>
      </c>
      <c r="K2514" s="56"/>
      <c r="L2514" s="64" t="s">
        <v>455</v>
      </c>
    </row>
    <row r="2515" spans="1:12" s="72" customFormat="1" hidden="1" outlineLevel="2">
      <c r="A2515" s="81">
        <v>1203515011</v>
      </c>
      <c r="B2515" s="82" t="s">
        <v>2066</v>
      </c>
      <c r="C2515" s="69">
        <v>0</v>
      </c>
      <c r="D2515" s="78"/>
      <c r="E2515" s="69"/>
      <c r="F2515" s="71"/>
      <c r="G2515" s="69">
        <f t="shared" si="77"/>
        <v>0</v>
      </c>
      <c r="I2515" s="67">
        <v>0</v>
      </c>
      <c r="J2515" s="68">
        <f t="shared" si="76"/>
        <v>0</v>
      </c>
      <c r="K2515" s="56"/>
      <c r="L2515" s="64" t="s">
        <v>455</v>
      </c>
    </row>
    <row r="2516" spans="1:12" s="72" customFormat="1" hidden="1" outlineLevel="2">
      <c r="A2516" s="81">
        <v>1203515012</v>
      </c>
      <c r="B2516" s="82" t="s">
        <v>2067</v>
      </c>
      <c r="C2516" s="69">
        <v>0</v>
      </c>
      <c r="D2516" s="78"/>
      <c r="E2516" s="69"/>
      <c r="F2516" s="71"/>
      <c r="G2516" s="69">
        <f t="shared" si="77"/>
        <v>0</v>
      </c>
      <c r="I2516" s="67">
        <v>0</v>
      </c>
      <c r="J2516" s="68">
        <f t="shared" si="76"/>
        <v>0</v>
      </c>
      <c r="K2516" s="56"/>
      <c r="L2516" s="64" t="s">
        <v>455</v>
      </c>
    </row>
    <row r="2517" spans="1:12" s="72" customFormat="1" hidden="1" outlineLevel="2">
      <c r="A2517" s="81">
        <v>1203515013</v>
      </c>
      <c r="B2517" s="82" t="s">
        <v>2068</v>
      </c>
      <c r="C2517" s="69">
        <v>0</v>
      </c>
      <c r="D2517" s="78"/>
      <c r="E2517" s="69"/>
      <c r="F2517" s="71"/>
      <c r="G2517" s="69">
        <f t="shared" si="77"/>
        <v>0</v>
      </c>
      <c r="I2517" s="67">
        <v>0</v>
      </c>
      <c r="J2517" s="68">
        <f t="shared" si="76"/>
        <v>0</v>
      </c>
      <c r="K2517" s="56"/>
      <c r="L2517" s="64" t="s">
        <v>455</v>
      </c>
    </row>
    <row r="2518" spans="1:12" s="72" customFormat="1" hidden="1" outlineLevel="2">
      <c r="A2518" s="81">
        <v>1203515016</v>
      </c>
      <c r="B2518" s="82" t="s">
        <v>2069</v>
      </c>
      <c r="C2518" s="69">
        <v>0</v>
      </c>
      <c r="D2518" s="78"/>
      <c r="E2518" s="69"/>
      <c r="F2518" s="71"/>
      <c r="G2518" s="69">
        <f t="shared" si="77"/>
        <v>0</v>
      </c>
      <c r="I2518" s="67">
        <v>0</v>
      </c>
      <c r="J2518" s="68">
        <f t="shared" si="76"/>
        <v>0</v>
      </c>
      <c r="K2518" s="56"/>
      <c r="L2518" s="64" t="s">
        <v>455</v>
      </c>
    </row>
    <row r="2519" spans="1:12" s="72" customFormat="1" hidden="1" outlineLevel="2">
      <c r="A2519" s="81">
        <v>1203515017</v>
      </c>
      <c r="B2519" s="82" t="s">
        <v>2070</v>
      </c>
      <c r="C2519" s="69">
        <v>0</v>
      </c>
      <c r="D2519" s="78"/>
      <c r="E2519" s="69"/>
      <c r="F2519" s="71"/>
      <c r="G2519" s="69">
        <f t="shared" si="77"/>
        <v>0</v>
      </c>
      <c r="I2519" s="67">
        <v>0</v>
      </c>
      <c r="J2519" s="68">
        <f t="shared" ref="J2519:J2582" si="78">I2519-G2519</f>
        <v>0</v>
      </c>
      <c r="K2519" s="56"/>
      <c r="L2519" s="64" t="s">
        <v>455</v>
      </c>
    </row>
    <row r="2520" spans="1:12" s="72" customFormat="1" hidden="1" outlineLevel="2">
      <c r="A2520" s="81">
        <v>1203515019</v>
      </c>
      <c r="B2520" s="82" t="s">
        <v>2071</v>
      </c>
      <c r="C2520" s="69">
        <v>0</v>
      </c>
      <c r="D2520" s="78"/>
      <c r="E2520" s="69"/>
      <c r="F2520" s="71"/>
      <c r="G2520" s="69">
        <f t="shared" si="77"/>
        <v>0</v>
      </c>
      <c r="I2520" s="67">
        <v>0</v>
      </c>
      <c r="J2520" s="68">
        <f t="shared" si="78"/>
        <v>0</v>
      </c>
      <c r="K2520" s="56"/>
      <c r="L2520" s="64" t="s">
        <v>455</v>
      </c>
    </row>
    <row r="2521" spans="1:12" s="72" customFormat="1" hidden="1" outlineLevel="2">
      <c r="A2521" s="81">
        <v>1203516010</v>
      </c>
      <c r="B2521" s="82" t="s">
        <v>2072</v>
      </c>
      <c r="C2521" s="69">
        <v>0</v>
      </c>
      <c r="D2521" s="78"/>
      <c r="E2521" s="69"/>
      <c r="F2521" s="71"/>
      <c r="G2521" s="69">
        <f t="shared" si="77"/>
        <v>0</v>
      </c>
      <c r="I2521" s="67">
        <v>0</v>
      </c>
      <c r="J2521" s="68">
        <f t="shared" si="78"/>
        <v>0</v>
      </c>
      <c r="K2521" s="56"/>
      <c r="L2521" s="64" t="s">
        <v>455</v>
      </c>
    </row>
    <row r="2522" spans="1:12" s="72" customFormat="1" hidden="1" outlineLevel="2">
      <c r="A2522" s="81">
        <v>1203516011</v>
      </c>
      <c r="B2522" s="82" t="s">
        <v>2073</v>
      </c>
      <c r="C2522" s="69">
        <v>0</v>
      </c>
      <c r="D2522" s="78"/>
      <c r="E2522" s="69"/>
      <c r="F2522" s="71"/>
      <c r="G2522" s="69">
        <f t="shared" si="77"/>
        <v>0</v>
      </c>
      <c r="I2522" s="67">
        <v>0</v>
      </c>
      <c r="J2522" s="68">
        <f t="shared" si="78"/>
        <v>0</v>
      </c>
      <c r="K2522" s="56"/>
      <c r="L2522" s="64" t="s">
        <v>455</v>
      </c>
    </row>
    <row r="2523" spans="1:12" s="72" customFormat="1" hidden="1" outlineLevel="2">
      <c r="A2523" s="81">
        <v>1203516012</v>
      </c>
      <c r="B2523" s="82" t="s">
        <v>2074</v>
      </c>
      <c r="C2523" s="69">
        <v>0</v>
      </c>
      <c r="D2523" s="78"/>
      <c r="E2523" s="69"/>
      <c r="F2523" s="71"/>
      <c r="G2523" s="69">
        <f t="shared" si="77"/>
        <v>0</v>
      </c>
      <c r="I2523" s="67">
        <v>0</v>
      </c>
      <c r="J2523" s="68">
        <f t="shared" si="78"/>
        <v>0</v>
      </c>
      <c r="K2523" s="56"/>
      <c r="L2523" s="64" t="s">
        <v>455</v>
      </c>
    </row>
    <row r="2524" spans="1:12" s="72" customFormat="1" hidden="1" outlineLevel="2">
      <c r="A2524" s="81">
        <v>1203516013</v>
      </c>
      <c r="B2524" s="82" t="s">
        <v>2075</v>
      </c>
      <c r="C2524" s="69">
        <v>0</v>
      </c>
      <c r="D2524" s="78"/>
      <c r="E2524" s="69"/>
      <c r="F2524" s="71"/>
      <c r="G2524" s="69">
        <f t="shared" si="77"/>
        <v>0</v>
      </c>
      <c r="I2524" s="67">
        <v>0</v>
      </c>
      <c r="J2524" s="68">
        <f t="shared" si="78"/>
        <v>0</v>
      </c>
      <c r="K2524" s="56"/>
      <c r="L2524" s="64" t="s">
        <v>455</v>
      </c>
    </row>
    <row r="2525" spans="1:12" s="72" customFormat="1" hidden="1" outlineLevel="2">
      <c r="A2525" s="81">
        <v>1203516016</v>
      </c>
      <c r="B2525" s="82" t="s">
        <v>2076</v>
      </c>
      <c r="C2525" s="69">
        <v>0</v>
      </c>
      <c r="D2525" s="78"/>
      <c r="E2525" s="69"/>
      <c r="F2525" s="71"/>
      <c r="G2525" s="69">
        <f t="shared" si="77"/>
        <v>0</v>
      </c>
      <c r="I2525" s="67">
        <v>0</v>
      </c>
      <c r="J2525" s="68">
        <f t="shared" si="78"/>
        <v>0</v>
      </c>
      <c r="K2525" s="56"/>
      <c r="L2525" s="64" t="s">
        <v>455</v>
      </c>
    </row>
    <row r="2526" spans="1:12" s="72" customFormat="1" hidden="1" outlineLevel="2">
      <c r="A2526" s="81">
        <v>1203516017</v>
      </c>
      <c r="B2526" s="82" t="s">
        <v>2077</v>
      </c>
      <c r="C2526" s="69">
        <v>0</v>
      </c>
      <c r="D2526" s="78"/>
      <c r="E2526" s="69"/>
      <c r="F2526" s="71"/>
      <c r="G2526" s="69">
        <f t="shared" si="77"/>
        <v>0</v>
      </c>
      <c r="I2526" s="67">
        <v>0</v>
      </c>
      <c r="J2526" s="68">
        <f t="shared" si="78"/>
        <v>0</v>
      </c>
      <c r="K2526" s="56"/>
      <c r="L2526" s="64" t="s">
        <v>455</v>
      </c>
    </row>
    <row r="2527" spans="1:12" s="72" customFormat="1" hidden="1" outlineLevel="2">
      <c r="A2527" s="81">
        <v>1203516019</v>
      </c>
      <c r="B2527" s="82" t="s">
        <v>2078</v>
      </c>
      <c r="C2527" s="69">
        <v>0</v>
      </c>
      <c r="D2527" s="78"/>
      <c r="E2527" s="69"/>
      <c r="F2527" s="71"/>
      <c r="G2527" s="69">
        <f t="shared" si="77"/>
        <v>0</v>
      </c>
      <c r="I2527" s="67">
        <v>0</v>
      </c>
      <c r="J2527" s="68">
        <f t="shared" si="78"/>
        <v>0</v>
      </c>
      <c r="K2527" s="56"/>
      <c r="L2527" s="64" t="s">
        <v>455</v>
      </c>
    </row>
    <row r="2528" spans="1:12" s="72" customFormat="1" hidden="1" outlineLevel="2">
      <c r="A2528" s="81">
        <v>1203517010</v>
      </c>
      <c r="B2528" s="82" t="s">
        <v>2079</v>
      </c>
      <c r="C2528" s="69">
        <v>0</v>
      </c>
      <c r="D2528" s="78"/>
      <c r="E2528" s="69"/>
      <c r="F2528" s="71"/>
      <c r="G2528" s="69">
        <f t="shared" si="77"/>
        <v>0</v>
      </c>
      <c r="I2528" s="67">
        <v>0</v>
      </c>
      <c r="J2528" s="68">
        <f t="shared" si="78"/>
        <v>0</v>
      </c>
      <c r="K2528" s="56"/>
      <c r="L2528" s="64" t="s">
        <v>455</v>
      </c>
    </row>
    <row r="2529" spans="1:12" s="72" customFormat="1" hidden="1" outlineLevel="2">
      <c r="A2529" s="81">
        <v>1203517011</v>
      </c>
      <c r="B2529" s="82" t="s">
        <v>2080</v>
      </c>
      <c r="C2529" s="69">
        <v>0</v>
      </c>
      <c r="D2529" s="78"/>
      <c r="E2529" s="69"/>
      <c r="F2529" s="71"/>
      <c r="G2529" s="69">
        <f t="shared" si="77"/>
        <v>0</v>
      </c>
      <c r="I2529" s="67">
        <v>0</v>
      </c>
      <c r="J2529" s="68">
        <f t="shared" si="78"/>
        <v>0</v>
      </c>
      <c r="K2529" s="56"/>
      <c r="L2529" s="64" t="s">
        <v>455</v>
      </c>
    </row>
    <row r="2530" spans="1:12" s="72" customFormat="1" hidden="1" outlineLevel="2">
      <c r="A2530" s="81">
        <v>1203517012</v>
      </c>
      <c r="B2530" s="82" t="s">
        <v>2081</v>
      </c>
      <c r="C2530" s="69">
        <v>0</v>
      </c>
      <c r="D2530" s="78"/>
      <c r="E2530" s="69"/>
      <c r="F2530" s="71"/>
      <c r="G2530" s="69">
        <f t="shared" si="77"/>
        <v>0</v>
      </c>
      <c r="I2530" s="67">
        <v>0</v>
      </c>
      <c r="J2530" s="68">
        <f t="shared" si="78"/>
        <v>0</v>
      </c>
      <c r="K2530" s="56"/>
      <c r="L2530" s="64" t="s">
        <v>455</v>
      </c>
    </row>
    <row r="2531" spans="1:12" s="72" customFormat="1" hidden="1" outlineLevel="2">
      <c r="A2531" s="81">
        <v>1203517013</v>
      </c>
      <c r="B2531" s="82" t="s">
        <v>2082</v>
      </c>
      <c r="C2531" s="69">
        <v>0</v>
      </c>
      <c r="D2531" s="78"/>
      <c r="E2531" s="69"/>
      <c r="F2531" s="71"/>
      <c r="G2531" s="69">
        <f t="shared" si="77"/>
        <v>0</v>
      </c>
      <c r="I2531" s="67">
        <v>0</v>
      </c>
      <c r="J2531" s="68">
        <f t="shared" si="78"/>
        <v>0</v>
      </c>
      <c r="K2531" s="56"/>
      <c r="L2531" s="64" t="s">
        <v>455</v>
      </c>
    </row>
    <row r="2532" spans="1:12" s="72" customFormat="1" hidden="1" outlineLevel="2">
      <c r="A2532" s="81">
        <v>1203517016</v>
      </c>
      <c r="B2532" s="82" t="s">
        <v>2083</v>
      </c>
      <c r="C2532" s="69">
        <v>0</v>
      </c>
      <c r="D2532" s="78"/>
      <c r="E2532" s="69"/>
      <c r="F2532" s="71"/>
      <c r="G2532" s="69">
        <f t="shared" si="77"/>
        <v>0</v>
      </c>
      <c r="I2532" s="67">
        <v>0</v>
      </c>
      <c r="J2532" s="68">
        <f t="shared" si="78"/>
        <v>0</v>
      </c>
      <c r="K2532" s="56"/>
      <c r="L2532" s="64" t="s">
        <v>455</v>
      </c>
    </row>
    <row r="2533" spans="1:12" s="72" customFormat="1" hidden="1" outlineLevel="2">
      <c r="A2533" s="81">
        <v>1203517017</v>
      </c>
      <c r="B2533" s="82" t="s">
        <v>2084</v>
      </c>
      <c r="C2533" s="69">
        <v>0</v>
      </c>
      <c r="D2533" s="78"/>
      <c r="E2533" s="69"/>
      <c r="F2533" s="71"/>
      <c r="G2533" s="69">
        <f t="shared" ref="G2533:G2596" si="79">C2533+E2533</f>
        <v>0</v>
      </c>
      <c r="I2533" s="67">
        <v>0</v>
      </c>
      <c r="J2533" s="68">
        <f t="shared" si="78"/>
        <v>0</v>
      </c>
      <c r="K2533" s="56"/>
      <c r="L2533" s="64" t="s">
        <v>455</v>
      </c>
    </row>
    <row r="2534" spans="1:12" s="72" customFormat="1" hidden="1" outlineLevel="2">
      <c r="A2534" s="81">
        <v>1203517019</v>
      </c>
      <c r="B2534" s="82" t="s">
        <v>2085</v>
      </c>
      <c r="C2534" s="69">
        <v>0</v>
      </c>
      <c r="D2534" s="78"/>
      <c r="E2534" s="69"/>
      <c r="F2534" s="71"/>
      <c r="G2534" s="69">
        <f t="shared" si="79"/>
        <v>0</v>
      </c>
      <c r="I2534" s="67">
        <v>0</v>
      </c>
      <c r="J2534" s="68">
        <f t="shared" si="78"/>
        <v>0</v>
      </c>
      <c r="K2534" s="56"/>
      <c r="L2534" s="64" t="s">
        <v>455</v>
      </c>
    </row>
    <row r="2535" spans="1:12" s="72" customFormat="1" hidden="1" outlineLevel="2">
      <c r="A2535" s="81">
        <v>1203518010</v>
      </c>
      <c r="B2535" s="82" t="s">
        <v>2086</v>
      </c>
      <c r="C2535" s="69">
        <v>0</v>
      </c>
      <c r="D2535" s="78"/>
      <c r="E2535" s="69"/>
      <c r="F2535" s="71"/>
      <c r="G2535" s="69">
        <f t="shared" si="79"/>
        <v>0</v>
      </c>
      <c r="I2535" s="67">
        <v>0</v>
      </c>
      <c r="J2535" s="68">
        <f t="shared" si="78"/>
        <v>0</v>
      </c>
      <c r="K2535" s="56"/>
      <c r="L2535" s="64" t="s">
        <v>455</v>
      </c>
    </row>
    <row r="2536" spans="1:12" s="72" customFormat="1" hidden="1" outlineLevel="2">
      <c r="A2536" s="81">
        <v>1203518011</v>
      </c>
      <c r="B2536" s="82" t="s">
        <v>2087</v>
      </c>
      <c r="C2536" s="69">
        <v>0</v>
      </c>
      <c r="D2536" s="78"/>
      <c r="E2536" s="69"/>
      <c r="F2536" s="71"/>
      <c r="G2536" s="69">
        <f t="shared" si="79"/>
        <v>0</v>
      </c>
      <c r="I2536" s="67">
        <v>0</v>
      </c>
      <c r="J2536" s="68">
        <f t="shared" si="78"/>
        <v>0</v>
      </c>
      <c r="K2536" s="56"/>
      <c r="L2536" s="64" t="s">
        <v>455</v>
      </c>
    </row>
    <row r="2537" spans="1:12" s="72" customFormat="1" hidden="1" outlineLevel="2">
      <c r="A2537" s="81">
        <v>1203518012</v>
      </c>
      <c r="B2537" s="82" t="s">
        <v>2088</v>
      </c>
      <c r="C2537" s="69">
        <v>0</v>
      </c>
      <c r="D2537" s="78"/>
      <c r="E2537" s="69"/>
      <c r="F2537" s="71"/>
      <c r="G2537" s="69">
        <f t="shared" si="79"/>
        <v>0</v>
      </c>
      <c r="I2537" s="67">
        <v>0</v>
      </c>
      <c r="J2537" s="68">
        <f t="shared" si="78"/>
        <v>0</v>
      </c>
      <c r="K2537" s="56"/>
      <c r="L2537" s="64" t="s">
        <v>455</v>
      </c>
    </row>
    <row r="2538" spans="1:12" s="72" customFormat="1" hidden="1" outlineLevel="2">
      <c r="A2538" s="81">
        <v>1203518013</v>
      </c>
      <c r="B2538" s="82" t="s">
        <v>2089</v>
      </c>
      <c r="C2538" s="69">
        <v>75501.149999999907</v>
      </c>
      <c r="D2538" s="78"/>
      <c r="E2538" s="69"/>
      <c r="F2538" s="71"/>
      <c r="G2538" s="69">
        <f t="shared" si="79"/>
        <v>75501.149999999907</v>
      </c>
      <c r="I2538" s="67">
        <v>0</v>
      </c>
      <c r="J2538" s="68">
        <f t="shared" si="78"/>
        <v>-75501.149999999907</v>
      </c>
      <c r="K2538" s="56"/>
      <c r="L2538" s="64" t="s">
        <v>455</v>
      </c>
    </row>
    <row r="2539" spans="1:12" s="72" customFormat="1" hidden="1" outlineLevel="2">
      <c r="A2539" s="81">
        <v>1203518016</v>
      </c>
      <c r="B2539" s="82" t="s">
        <v>2090</v>
      </c>
      <c r="C2539" s="69">
        <v>0</v>
      </c>
      <c r="D2539" s="78"/>
      <c r="E2539" s="69"/>
      <c r="F2539" s="71"/>
      <c r="G2539" s="69">
        <f t="shared" si="79"/>
        <v>0</v>
      </c>
      <c r="I2539" s="67">
        <v>0</v>
      </c>
      <c r="J2539" s="68">
        <f t="shared" si="78"/>
        <v>0</v>
      </c>
      <c r="K2539" s="56"/>
      <c r="L2539" s="64" t="s">
        <v>455</v>
      </c>
    </row>
    <row r="2540" spans="1:12" s="72" customFormat="1" hidden="1" outlineLevel="2">
      <c r="A2540" s="81">
        <v>1203518017</v>
      </c>
      <c r="B2540" s="82" t="s">
        <v>2091</v>
      </c>
      <c r="C2540" s="69">
        <v>-75501.149999999907</v>
      </c>
      <c r="D2540" s="78"/>
      <c r="E2540" s="69"/>
      <c r="F2540" s="71"/>
      <c r="G2540" s="69">
        <f t="shared" si="79"/>
        <v>-75501.149999999907</v>
      </c>
      <c r="I2540" s="67">
        <v>0</v>
      </c>
      <c r="J2540" s="68">
        <f t="shared" si="78"/>
        <v>75501.149999999907</v>
      </c>
      <c r="K2540" s="56"/>
      <c r="L2540" s="64" t="s">
        <v>455</v>
      </c>
    </row>
    <row r="2541" spans="1:12" s="72" customFormat="1" hidden="1" outlineLevel="2">
      <c r="A2541" s="81">
        <v>1203518018</v>
      </c>
      <c r="B2541" s="82" t="s">
        <v>2092</v>
      </c>
      <c r="C2541" s="69">
        <v>0</v>
      </c>
      <c r="D2541" s="78"/>
      <c r="E2541" s="69"/>
      <c r="F2541" s="71"/>
      <c r="G2541" s="69">
        <f t="shared" si="79"/>
        <v>0</v>
      </c>
      <c r="I2541" s="67">
        <v>0</v>
      </c>
      <c r="J2541" s="68">
        <f t="shared" si="78"/>
        <v>0</v>
      </c>
      <c r="K2541" s="56"/>
      <c r="L2541" s="64" t="s">
        <v>455</v>
      </c>
    </row>
    <row r="2542" spans="1:12" s="72" customFormat="1" hidden="1" outlineLevel="2">
      <c r="A2542" s="81">
        <v>1203518019</v>
      </c>
      <c r="B2542" s="82" t="s">
        <v>2093</v>
      </c>
      <c r="C2542" s="69">
        <v>0</v>
      </c>
      <c r="D2542" s="78"/>
      <c r="E2542" s="69"/>
      <c r="F2542" s="71"/>
      <c r="G2542" s="69">
        <f t="shared" si="79"/>
        <v>0</v>
      </c>
      <c r="I2542" s="67">
        <v>0</v>
      </c>
      <c r="J2542" s="68">
        <f t="shared" si="78"/>
        <v>0</v>
      </c>
      <c r="K2542" s="56"/>
      <c r="L2542" s="64" t="s">
        <v>455</v>
      </c>
    </row>
    <row r="2543" spans="1:12" s="72" customFormat="1" hidden="1" outlineLevel="2">
      <c r="A2543" s="81">
        <v>1203518020</v>
      </c>
      <c r="B2543" s="82" t="s">
        <v>2086</v>
      </c>
      <c r="C2543" s="69">
        <v>0</v>
      </c>
      <c r="D2543" s="78"/>
      <c r="E2543" s="69"/>
      <c r="F2543" s="71"/>
      <c r="G2543" s="69">
        <f t="shared" si="79"/>
        <v>0</v>
      </c>
      <c r="I2543" s="67">
        <v>0</v>
      </c>
      <c r="J2543" s="68">
        <f t="shared" si="78"/>
        <v>0</v>
      </c>
      <c r="K2543" s="56"/>
      <c r="L2543" s="64" t="s">
        <v>455</v>
      </c>
    </row>
    <row r="2544" spans="1:12" s="72" customFormat="1" hidden="1" outlineLevel="2">
      <c r="A2544" s="81">
        <v>1203518021</v>
      </c>
      <c r="B2544" s="82" t="s">
        <v>2087</v>
      </c>
      <c r="C2544" s="69">
        <v>0</v>
      </c>
      <c r="D2544" s="78"/>
      <c r="E2544" s="69"/>
      <c r="F2544" s="71"/>
      <c r="G2544" s="69">
        <f t="shared" si="79"/>
        <v>0</v>
      </c>
      <c r="I2544" s="67">
        <v>0</v>
      </c>
      <c r="J2544" s="68">
        <f t="shared" si="78"/>
        <v>0</v>
      </c>
      <c r="K2544" s="56"/>
      <c r="L2544" s="64" t="s">
        <v>455</v>
      </c>
    </row>
    <row r="2545" spans="1:12" s="72" customFormat="1" hidden="1" outlineLevel="2">
      <c r="A2545" s="81">
        <v>1203518022</v>
      </c>
      <c r="B2545" s="82" t="s">
        <v>2088</v>
      </c>
      <c r="C2545" s="69">
        <v>0</v>
      </c>
      <c r="D2545" s="78"/>
      <c r="E2545" s="69"/>
      <c r="F2545" s="71"/>
      <c r="G2545" s="69">
        <f t="shared" si="79"/>
        <v>0</v>
      </c>
      <c r="I2545" s="67">
        <v>0</v>
      </c>
      <c r="J2545" s="68">
        <f t="shared" si="78"/>
        <v>0</v>
      </c>
      <c r="K2545" s="56"/>
      <c r="L2545" s="64" t="s">
        <v>455</v>
      </c>
    </row>
    <row r="2546" spans="1:12" s="72" customFormat="1" hidden="1" outlineLevel="2">
      <c r="A2546" s="81">
        <v>1203518023</v>
      </c>
      <c r="B2546" s="82" t="s">
        <v>2089</v>
      </c>
      <c r="C2546" s="69">
        <v>0</v>
      </c>
      <c r="D2546" s="78"/>
      <c r="E2546" s="69"/>
      <c r="F2546" s="71"/>
      <c r="G2546" s="69">
        <f t="shared" si="79"/>
        <v>0</v>
      </c>
      <c r="I2546" s="67">
        <v>0</v>
      </c>
      <c r="J2546" s="68">
        <f t="shared" si="78"/>
        <v>0</v>
      </c>
      <c r="K2546" s="56"/>
      <c r="L2546" s="64" t="s">
        <v>455</v>
      </c>
    </row>
    <row r="2547" spans="1:12" s="72" customFormat="1" hidden="1" outlineLevel="2">
      <c r="A2547" s="81">
        <v>1203518026</v>
      </c>
      <c r="B2547" s="82" t="s">
        <v>2090</v>
      </c>
      <c r="C2547" s="69">
        <v>0</v>
      </c>
      <c r="D2547" s="78"/>
      <c r="E2547" s="69"/>
      <c r="F2547" s="71"/>
      <c r="G2547" s="69">
        <f t="shared" si="79"/>
        <v>0</v>
      </c>
      <c r="I2547" s="67">
        <v>0</v>
      </c>
      <c r="J2547" s="68">
        <f t="shared" si="78"/>
        <v>0</v>
      </c>
      <c r="K2547" s="56"/>
      <c r="L2547" s="64" t="s">
        <v>455</v>
      </c>
    </row>
    <row r="2548" spans="1:12" s="72" customFormat="1" hidden="1" outlineLevel="2">
      <c r="A2548" s="81">
        <v>1203518027</v>
      </c>
      <c r="B2548" s="82" t="s">
        <v>2091</v>
      </c>
      <c r="C2548" s="69">
        <v>0</v>
      </c>
      <c r="D2548" s="78"/>
      <c r="E2548" s="69"/>
      <c r="F2548" s="71"/>
      <c r="G2548" s="69">
        <f t="shared" si="79"/>
        <v>0</v>
      </c>
      <c r="I2548" s="67">
        <v>0</v>
      </c>
      <c r="J2548" s="68">
        <f t="shared" si="78"/>
        <v>0</v>
      </c>
      <c r="K2548" s="56"/>
      <c r="L2548" s="64" t="s">
        <v>455</v>
      </c>
    </row>
    <row r="2549" spans="1:12" s="72" customFormat="1" hidden="1" outlineLevel="2">
      <c r="A2549" s="81">
        <v>1203518029</v>
      </c>
      <c r="B2549" s="82" t="s">
        <v>2093</v>
      </c>
      <c r="C2549" s="69">
        <v>0</v>
      </c>
      <c r="D2549" s="78"/>
      <c r="E2549" s="69"/>
      <c r="F2549" s="71"/>
      <c r="G2549" s="69">
        <f t="shared" si="79"/>
        <v>0</v>
      </c>
      <c r="I2549" s="67">
        <v>0</v>
      </c>
      <c r="J2549" s="68">
        <f t="shared" si="78"/>
        <v>0</v>
      </c>
      <c r="K2549" s="56"/>
      <c r="L2549" s="64" t="s">
        <v>455</v>
      </c>
    </row>
    <row r="2550" spans="1:12" s="72" customFormat="1" hidden="1" outlineLevel="2">
      <c r="A2550" s="81">
        <v>1203519010</v>
      </c>
      <c r="B2550" s="82" t="s">
        <v>2094</v>
      </c>
      <c r="C2550" s="69">
        <v>0</v>
      </c>
      <c r="D2550" s="78"/>
      <c r="E2550" s="69"/>
      <c r="F2550" s="71"/>
      <c r="G2550" s="69">
        <f t="shared" si="79"/>
        <v>0</v>
      </c>
      <c r="I2550" s="67">
        <v>0</v>
      </c>
      <c r="J2550" s="68">
        <f t="shared" si="78"/>
        <v>0</v>
      </c>
      <c r="K2550" s="56"/>
      <c r="L2550" s="64" t="s">
        <v>455</v>
      </c>
    </row>
    <row r="2551" spans="1:12" s="72" customFormat="1" hidden="1" outlineLevel="2">
      <c r="A2551" s="81">
        <v>1203519011</v>
      </c>
      <c r="B2551" s="82" t="s">
        <v>2095</v>
      </c>
      <c r="C2551" s="69">
        <v>0</v>
      </c>
      <c r="D2551" s="78"/>
      <c r="E2551" s="69"/>
      <c r="F2551" s="71"/>
      <c r="G2551" s="69">
        <f t="shared" si="79"/>
        <v>0</v>
      </c>
      <c r="I2551" s="67">
        <v>0</v>
      </c>
      <c r="J2551" s="68">
        <f t="shared" si="78"/>
        <v>0</v>
      </c>
      <c r="K2551" s="56"/>
      <c r="L2551" s="64" t="s">
        <v>455</v>
      </c>
    </row>
    <row r="2552" spans="1:12" s="72" customFormat="1" hidden="1" outlineLevel="2">
      <c r="A2552" s="81">
        <v>1203519012</v>
      </c>
      <c r="B2552" s="82" t="s">
        <v>2096</v>
      </c>
      <c r="C2552" s="69">
        <v>0</v>
      </c>
      <c r="D2552" s="78"/>
      <c r="E2552" s="69"/>
      <c r="F2552" s="71"/>
      <c r="G2552" s="69">
        <f t="shared" si="79"/>
        <v>0</v>
      </c>
      <c r="I2552" s="67">
        <v>0</v>
      </c>
      <c r="J2552" s="68">
        <f t="shared" si="78"/>
        <v>0</v>
      </c>
      <c r="K2552" s="56"/>
      <c r="L2552" s="64" t="s">
        <v>455</v>
      </c>
    </row>
    <row r="2553" spans="1:12" s="72" customFormat="1" hidden="1" outlineLevel="2">
      <c r="A2553" s="81">
        <v>1203519013</v>
      </c>
      <c r="B2553" s="82" t="s">
        <v>2097</v>
      </c>
      <c r="C2553" s="69">
        <v>0</v>
      </c>
      <c r="D2553" s="78"/>
      <c r="E2553" s="69"/>
      <c r="F2553" s="71"/>
      <c r="G2553" s="69">
        <f t="shared" si="79"/>
        <v>0</v>
      </c>
      <c r="I2553" s="67">
        <v>0</v>
      </c>
      <c r="J2553" s="68">
        <f t="shared" si="78"/>
        <v>0</v>
      </c>
      <c r="K2553" s="56"/>
      <c r="L2553" s="64" t="s">
        <v>455</v>
      </c>
    </row>
    <row r="2554" spans="1:12" s="72" customFormat="1" hidden="1" outlineLevel="2">
      <c r="A2554" s="81">
        <v>1203519016</v>
      </c>
      <c r="B2554" s="82" t="s">
        <v>2098</v>
      </c>
      <c r="C2554" s="69">
        <v>0</v>
      </c>
      <c r="D2554" s="78"/>
      <c r="E2554" s="69"/>
      <c r="F2554" s="71"/>
      <c r="G2554" s="69">
        <f t="shared" si="79"/>
        <v>0</v>
      </c>
      <c r="I2554" s="67">
        <v>0</v>
      </c>
      <c r="J2554" s="68">
        <f t="shared" si="78"/>
        <v>0</v>
      </c>
      <c r="K2554" s="56"/>
      <c r="L2554" s="64" t="s">
        <v>455</v>
      </c>
    </row>
    <row r="2555" spans="1:12" s="72" customFormat="1" hidden="1" outlineLevel="2">
      <c r="A2555" s="81">
        <v>1203519017</v>
      </c>
      <c r="B2555" s="82" t="s">
        <v>2099</v>
      </c>
      <c r="C2555" s="69">
        <v>0</v>
      </c>
      <c r="D2555" s="78"/>
      <c r="E2555" s="69"/>
      <c r="F2555" s="71"/>
      <c r="G2555" s="69">
        <f t="shared" si="79"/>
        <v>0</v>
      </c>
      <c r="I2555" s="67">
        <v>0</v>
      </c>
      <c r="J2555" s="68">
        <f t="shared" si="78"/>
        <v>0</v>
      </c>
      <c r="K2555" s="56"/>
      <c r="L2555" s="64" t="s">
        <v>455</v>
      </c>
    </row>
    <row r="2556" spans="1:12" s="72" customFormat="1" hidden="1" outlineLevel="2">
      <c r="A2556" s="81">
        <v>1203519019</v>
      </c>
      <c r="B2556" s="82" t="s">
        <v>2100</v>
      </c>
      <c r="C2556" s="69">
        <v>0</v>
      </c>
      <c r="D2556" s="78"/>
      <c r="E2556" s="69"/>
      <c r="F2556" s="71"/>
      <c r="G2556" s="69">
        <f t="shared" si="79"/>
        <v>0</v>
      </c>
      <c r="I2556" s="67">
        <v>0</v>
      </c>
      <c r="J2556" s="68">
        <f t="shared" si="78"/>
        <v>0</v>
      </c>
      <c r="K2556" s="56"/>
      <c r="L2556" s="64" t="s">
        <v>455</v>
      </c>
    </row>
    <row r="2557" spans="1:12" s="72" customFormat="1" hidden="1" outlineLevel="2">
      <c r="A2557" s="81">
        <v>1203520010</v>
      </c>
      <c r="B2557" s="82" t="s">
        <v>2101</v>
      </c>
      <c r="C2557" s="69">
        <v>0</v>
      </c>
      <c r="D2557" s="78"/>
      <c r="E2557" s="69"/>
      <c r="F2557" s="71"/>
      <c r="G2557" s="69">
        <f t="shared" si="79"/>
        <v>0</v>
      </c>
      <c r="I2557" s="67">
        <v>0</v>
      </c>
      <c r="J2557" s="68">
        <f t="shared" si="78"/>
        <v>0</v>
      </c>
      <c r="K2557" s="56"/>
      <c r="L2557" s="64" t="s">
        <v>455</v>
      </c>
    </row>
    <row r="2558" spans="1:12" s="72" customFormat="1" hidden="1" outlineLevel="2">
      <c r="A2558" s="81">
        <v>1203520011</v>
      </c>
      <c r="B2558" s="82" t="s">
        <v>2102</v>
      </c>
      <c r="C2558" s="69">
        <v>0</v>
      </c>
      <c r="D2558" s="78"/>
      <c r="E2558" s="69"/>
      <c r="F2558" s="71"/>
      <c r="G2558" s="69">
        <f t="shared" si="79"/>
        <v>0</v>
      </c>
      <c r="I2558" s="67">
        <v>0</v>
      </c>
      <c r="J2558" s="68">
        <f t="shared" si="78"/>
        <v>0</v>
      </c>
      <c r="K2558" s="56"/>
      <c r="L2558" s="64" t="s">
        <v>455</v>
      </c>
    </row>
    <row r="2559" spans="1:12" s="72" customFormat="1" hidden="1" outlineLevel="2">
      <c r="A2559" s="81">
        <v>1203520012</v>
      </c>
      <c r="B2559" s="82" t="s">
        <v>2103</v>
      </c>
      <c r="C2559" s="69">
        <v>0</v>
      </c>
      <c r="D2559" s="78"/>
      <c r="E2559" s="69"/>
      <c r="F2559" s="71"/>
      <c r="G2559" s="69">
        <f t="shared" si="79"/>
        <v>0</v>
      </c>
      <c r="I2559" s="67">
        <v>0</v>
      </c>
      <c r="J2559" s="68">
        <f t="shared" si="78"/>
        <v>0</v>
      </c>
      <c r="K2559" s="56"/>
      <c r="L2559" s="64" t="s">
        <v>455</v>
      </c>
    </row>
    <row r="2560" spans="1:12" s="72" customFormat="1" hidden="1" outlineLevel="2">
      <c r="A2560" s="81">
        <v>1203520013</v>
      </c>
      <c r="B2560" s="82" t="s">
        <v>2104</v>
      </c>
      <c r="C2560" s="69">
        <v>0</v>
      </c>
      <c r="D2560" s="78"/>
      <c r="E2560" s="69"/>
      <c r="F2560" s="71"/>
      <c r="G2560" s="69">
        <f t="shared" si="79"/>
        <v>0</v>
      </c>
      <c r="I2560" s="67">
        <v>0</v>
      </c>
      <c r="J2560" s="68">
        <f t="shared" si="78"/>
        <v>0</v>
      </c>
      <c r="K2560" s="56"/>
      <c r="L2560" s="64" t="s">
        <v>455</v>
      </c>
    </row>
    <row r="2561" spans="1:12" s="72" customFormat="1" hidden="1" outlineLevel="2">
      <c r="A2561" s="81">
        <v>1203520016</v>
      </c>
      <c r="B2561" s="82" t="s">
        <v>2105</v>
      </c>
      <c r="C2561" s="69">
        <v>0</v>
      </c>
      <c r="D2561" s="78"/>
      <c r="E2561" s="69"/>
      <c r="F2561" s="71"/>
      <c r="G2561" s="69">
        <f t="shared" si="79"/>
        <v>0</v>
      </c>
      <c r="I2561" s="67">
        <v>0</v>
      </c>
      <c r="J2561" s="68">
        <f t="shared" si="78"/>
        <v>0</v>
      </c>
      <c r="K2561" s="56"/>
      <c r="L2561" s="64" t="s">
        <v>455</v>
      </c>
    </row>
    <row r="2562" spans="1:12" s="72" customFormat="1" hidden="1" outlineLevel="2">
      <c r="A2562" s="81">
        <v>1203520017</v>
      </c>
      <c r="B2562" s="82" t="s">
        <v>2106</v>
      </c>
      <c r="C2562" s="69">
        <v>0</v>
      </c>
      <c r="D2562" s="78"/>
      <c r="E2562" s="69"/>
      <c r="F2562" s="71"/>
      <c r="G2562" s="69">
        <f t="shared" si="79"/>
        <v>0</v>
      </c>
      <c r="I2562" s="67">
        <v>0</v>
      </c>
      <c r="J2562" s="68">
        <f t="shared" si="78"/>
        <v>0</v>
      </c>
      <c r="K2562" s="56"/>
      <c r="L2562" s="64" t="s">
        <v>455</v>
      </c>
    </row>
    <row r="2563" spans="1:12" s="72" customFormat="1" hidden="1" outlineLevel="2">
      <c r="A2563" s="81">
        <v>1203520018</v>
      </c>
      <c r="B2563" s="82" t="s">
        <v>2107</v>
      </c>
      <c r="C2563" s="69">
        <v>0</v>
      </c>
      <c r="D2563" s="78"/>
      <c r="E2563" s="69"/>
      <c r="F2563" s="71"/>
      <c r="G2563" s="69">
        <f t="shared" si="79"/>
        <v>0</v>
      </c>
      <c r="I2563" s="67">
        <v>0</v>
      </c>
      <c r="J2563" s="68">
        <f t="shared" si="78"/>
        <v>0</v>
      </c>
      <c r="K2563" s="56"/>
      <c r="L2563" s="64" t="s">
        <v>455</v>
      </c>
    </row>
    <row r="2564" spans="1:12" s="72" customFormat="1" hidden="1" outlineLevel="2">
      <c r="A2564" s="81">
        <v>1203520019</v>
      </c>
      <c r="B2564" s="82" t="s">
        <v>2108</v>
      </c>
      <c r="C2564" s="69">
        <v>0</v>
      </c>
      <c r="D2564" s="78"/>
      <c r="E2564" s="69"/>
      <c r="F2564" s="71"/>
      <c r="G2564" s="69">
        <f t="shared" si="79"/>
        <v>0</v>
      </c>
      <c r="I2564" s="67">
        <v>0</v>
      </c>
      <c r="J2564" s="68">
        <f t="shared" si="78"/>
        <v>0</v>
      </c>
      <c r="K2564" s="56"/>
      <c r="L2564" s="64" t="s">
        <v>455</v>
      </c>
    </row>
    <row r="2565" spans="1:12" s="72" customFormat="1" hidden="1" outlineLevel="2">
      <c r="A2565" s="81">
        <v>1203521010</v>
      </c>
      <c r="B2565" s="82" t="s">
        <v>2109</v>
      </c>
      <c r="C2565" s="69">
        <v>0</v>
      </c>
      <c r="D2565" s="78"/>
      <c r="E2565" s="69"/>
      <c r="F2565" s="71"/>
      <c r="G2565" s="69">
        <f t="shared" si="79"/>
        <v>0</v>
      </c>
      <c r="I2565" s="67">
        <v>0</v>
      </c>
      <c r="J2565" s="68">
        <f t="shared" si="78"/>
        <v>0</v>
      </c>
      <c r="K2565" s="56"/>
      <c r="L2565" s="64" t="s">
        <v>455</v>
      </c>
    </row>
    <row r="2566" spans="1:12" s="72" customFormat="1" hidden="1" outlineLevel="2">
      <c r="A2566" s="81">
        <v>1203521011</v>
      </c>
      <c r="B2566" s="82" t="s">
        <v>2110</v>
      </c>
      <c r="C2566" s="69">
        <v>0</v>
      </c>
      <c r="D2566" s="78"/>
      <c r="E2566" s="69"/>
      <c r="F2566" s="71"/>
      <c r="G2566" s="69">
        <f t="shared" si="79"/>
        <v>0</v>
      </c>
      <c r="I2566" s="67">
        <v>0</v>
      </c>
      <c r="J2566" s="68">
        <f t="shared" si="78"/>
        <v>0</v>
      </c>
      <c r="K2566" s="56"/>
      <c r="L2566" s="64" t="s">
        <v>455</v>
      </c>
    </row>
    <row r="2567" spans="1:12" s="72" customFormat="1" hidden="1" outlineLevel="2">
      <c r="A2567" s="81">
        <v>1203521012</v>
      </c>
      <c r="B2567" s="82" t="s">
        <v>2111</v>
      </c>
      <c r="C2567" s="69">
        <v>0</v>
      </c>
      <c r="D2567" s="78"/>
      <c r="E2567" s="69"/>
      <c r="F2567" s="71"/>
      <c r="G2567" s="69">
        <f t="shared" si="79"/>
        <v>0</v>
      </c>
      <c r="I2567" s="67">
        <v>0</v>
      </c>
      <c r="J2567" s="68">
        <f t="shared" si="78"/>
        <v>0</v>
      </c>
      <c r="K2567" s="56"/>
      <c r="L2567" s="64" t="s">
        <v>455</v>
      </c>
    </row>
    <row r="2568" spans="1:12" s="72" customFormat="1" hidden="1" outlineLevel="2">
      <c r="A2568" s="81">
        <v>1203521013</v>
      </c>
      <c r="B2568" s="82" t="s">
        <v>2112</v>
      </c>
      <c r="C2568" s="69">
        <v>0</v>
      </c>
      <c r="D2568" s="78"/>
      <c r="E2568" s="69"/>
      <c r="F2568" s="71"/>
      <c r="G2568" s="69">
        <f t="shared" si="79"/>
        <v>0</v>
      </c>
      <c r="I2568" s="67">
        <v>0</v>
      </c>
      <c r="J2568" s="68">
        <f t="shared" si="78"/>
        <v>0</v>
      </c>
      <c r="K2568" s="56"/>
      <c r="L2568" s="64" t="s">
        <v>455</v>
      </c>
    </row>
    <row r="2569" spans="1:12" s="72" customFormat="1" hidden="1" outlineLevel="2">
      <c r="A2569" s="81">
        <v>1203521016</v>
      </c>
      <c r="B2569" s="82" t="s">
        <v>2113</v>
      </c>
      <c r="C2569" s="69">
        <v>0</v>
      </c>
      <c r="D2569" s="78"/>
      <c r="E2569" s="69"/>
      <c r="F2569" s="71"/>
      <c r="G2569" s="69">
        <f t="shared" si="79"/>
        <v>0</v>
      </c>
      <c r="I2569" s="67">
        <v>0</v>
      </c>
      <c r="J2569" s="68">
        <f t="shared" si="78"/>
        <v>0</v>
      </c>
      <c r="K2569" s="56"/>
      <c r="L2569" s="64" t="s">
        <v>455</v>
      </c>
    </row>
    <row r="2570" spans="1:12" s="72" customFormat="1" hidden="1" outlineLevel="2">
      <c r="A2570" s="81">
        <v>1203521017</v>
      </c>
      <c r="B2570" s="82" t="s">
        <v>2114</v>
      </c>
      <c r="C2570" s="69">
        <v>0</v>
      </c>
      <c r="D2570" s="78"/>
      <c r="E2570" s="69"/>
      <c r="F2570" s="71"/>
      <c r="G2570" s="69">
        <f t="shared" si="79"/>
        <v>0</v>
      </c>
      <c r="I2570" s="67">
        <v>0</v>
      </c>
      <c r="J2570" s="68">
        <f t="shared" si="78"/>
        <v>0</v>
      </c>
      <c r="K2570" s="56"/>
      <c r="L2570" s="64" t="s">
        <v>455</v>
      </c>
    </row>
    <row r="2571" spans="1:12" s="72" customFormat="1" hidden="1" outlineLevel="2">
      <c r="A2571" s="81">
        <v>1203521019</v>
      </c>
      <c r="B2571" s="82" t="s">
        <v>2115</v>
      </c>
      <c r="C2571" s="69">
        <v>0</v>
      </c>
      <c r="D2571" s="78"/>
      <c r="E2571" s="69"/>
      <c r="F2571" s="71"/>
      <c r="G2571" s="69">
        <f t="shared" si="79"/>
        <v>0</v>
      </c>
      <c r="I2571" s="67">
        <v>0</v>
      </c>
      <c r="J2571" s="68">
        <f t="shared" si="78"/>
        <v>0</v>
      </c>
      <c r="K2571" s="56"/>
      <c r="L2571" s="64" t="s">
        <v>455</v>
      </c>
    </row>
    <row r="2572" spans="1:12" s="72" customFormat="1" hidden="1" outlineLevel="2">
      <c r="A2572" s="81">
        <v>1203521020</v>
      </c>
      <c r="B2572" s="82" t="s">
        <v>2109</v>
      </c>
      <c r="C2572" s="69">
        <v>0</v>
      </c>
      <c r="D2572" s="78"/>
      <c r="E2572" s="69"/>
      <c r="F2572" s="71"/>
      <c r="G2572" s="69">
        <f t="shared" si="79"/>
        <v>0</v>
      </c>
      <c r="I2572" s="67">
        <v>0</v>
      </c>
      <c r="J2572" s="68">
        <f t="shared" si="78"/>
        <v>0</v>
      </c>
      <c r="K2572" s="56"/>
      <c r="L2572" s="64" t="s">
        <v>455</v>
      </c>
    </row>
    <row r="2573" spans="1:12" s="72" customFormat="1" hidden="1" outlineLevel="2">
      <c r="A2573" s="81">
        <v>1203521021</v>
      </c>
      <c r="B2573" s="82" t="s">
        <v>2110</v>
      </c>
      <c r="C2573" s="69">
        <v>0</v>
      </c>
      <c r="D2573" s="78"/>
      <c r="E2573" s="69"/>
      <c r="F2573" s="71"/>
      <c r="G2573" s="69">
        <f t="shared" si="79"/>
        <v>0</v>
      </c>
      <c r="I2573" s="67">
        <v>0</v>
      </c>
      <c r="J2573" s="68">
        <f t="shared" si="78"/>
        <v>0</v>
      </c>
      <c r="K2573" s="56"/>
      <c r="L2573" s="64" t="s">
        <v>455</v>
      </c>
    </row>
    <row r="2574" spans="1:12" s="72" customFormat="1" hidden="1" outlineLevel="2">
      <c r="A2574" s="81">
        <v>1203521022</v>
      </c>
      <c r="B2574" s="82" t="s">
        <v>2116</v>
      </c>
      <c r="C2574" s="69">
        <v>0</v>
      </c>
      <c r="D2574" s="78"/>
      <c r="E2574" s="69"/>
      <c r="F2574" s="71"/>
      <c r="G2574" s="69">
        <f t="shared" si="79"/>
        <v>0</v>
      </c>
      <c r="I2574" s="67">
        <v>0</v>
      </c>
      <c r="J2574" s="68">
        <f t="shared" si="78"/>
        <v>0</v>
      </c>
      <c r="K2574" s="56"/>
      <c r="L2574" s="64" t="s">
        <v>455</v>
      </c>
    </row>
    <row r="2575" spans="1:12" s="72" customFormat="1" hidden="1" outlineLevel="2">
      <c r="A2575" s="81">
        <v>1203521023</v>
      </c>
      <c r="B2575" s="82" t="s">
        <v>2112</v>
      </c>
      <c r="C2575" s="69">
        <v>0</v>
      </c>
      <c r="D2575" s="78"/>
      <c r="E2575" s="69"/>
      <c r="F2575" s="71"/>
      <c r="G2575" s="69">
        <f t="shared" si="79"/>
        <v>0</v>
      </c>
      <c r="I2575" s="67">
        <v>0</v>
      </c>
      <c r="J2575" s="68">
        <f t="shared" si="78"/>
        <v>0</v>
      </c>
      <c r="K2575" s="56"/>
      <c r="L2575" s="64" t="s">
        <v>455</v>
      </c>
    </row>
    <row r="2576" spans="1:12" s="72" customFormat="1" hidden="1" outlineLevel="2">
      <c r="A2576" s="81">
        <v>1203521027</v>
      </c>
      <c r="B2576" s="82" t="s">
        <v>2117</v>
      </c>
      <c r="C2576" s="69">
        <v>0</v>
      </c>
      <c r="D2576" s="78"/>
      <c r="E2576" s="69"/>
      <c r="F2576" s="71"/>
      <c r="G2576" s="69">
        <f t="shared" si="79"/>
        <v>0</v>
      </c>
      <c r="I2576" s="67">
        <v>0</v>
      </c>
      <c r="J2576" s="68">
        <f t="shared" si="78"/>
        <v>0</v>
      </c>
      <c r="K2576" s="56"/>
      <c r="L2576" s="64" t="s">
        <v>455</v>
      </c>
    </row>
    <row r="2577" spans="1:12" s="72" customFormat="1" hidden="1" outlineLevel="2">
      <c r="A2577" s="81">
        <v>1203521029</v>
      </c>
      <c r="B2577" s="82" t="s">
        <v>2118</v>
      </c>
      <c r="C2577" s="69">
        <v>0</v>
      </c>
      <c r="D2577" s="78"/>
      <c r="E2577" s="69"/>
      <c r="F2577" s="71"/>
      <c r="G2577" s="69">
        <f t="shared" si="79"/>
        <v>0</v>
      </c>
      <c r="I2577" s="67">
        <v>0</v>
      </c>
      <c r="J2577" s="68">
        <f t="shared" si="78"/>
        <v>0</v>
      </c>
      <c r="K2577" s="56"/>
      <c r="L2577" s="64" t="s">
        <v>455</v>
      </c>
    </row>
    <row r="2578" spans="1:12" s="72" customFormat="1" hidden="1" outlineLevel="2">
      <c r="A2578" s="81">
        <v>1203521030</v>
      </c>
      <c r="B2578" s="82" t="s">
        <v>2109</v>
      </c>
      <c r="C2578" s="69">
        <v>0</v>
      </c>
      <c r="D2578" s="78"/>
      <c r="E2578" s="69"/>
      <c r="F2578" s="71"/>
      <c r="G2578" s="69">
        <f t="shared" si="79"/>
        <v>0</v>
      </c>
      <c r="I2578" s="67">
        <v>0</v>
      </c>
      <c r="J2578" s="68">
        <f t="shared" si="78"/>
        <v>0</v>
      </c>
      <c r="K2578" s="56"/>
      <c r="L2578" s="64" t="s">
        <v>455</v>
      </c>
    </row>
    <row r="2579" spans="1:12" s="72" customFormat="1" hidden="1" outlineLevel="2">
      <c r="A2579" s="81">
        <v>1203521031</v>
      </c>
      <c r="B2579" s="82" t="s">
        <v>2110</v>
      </c>
      <c r="C2579" s="69">
        <v>0</v>
      </c>
      <c r="D2579" s="78"/>
      <c r="E2579" s="69"/>
      <c r="F2579" s="71"/>
      <c r="G2579" s="69">
        <f t="shared" si="79"/>
        <v>0</v>
      </c>
      <c r="I2579" s="67">
        <v>0</v>
      </c>
      <c r="J2579" s="68">
        <f t="shared" si="78"/>
        <v>0</v>
      </c>
      <c r="K2579" s="56"/>
      <c r="L2579" s="64" t="s">
        <v>455</v>
      </c>
    </row>
    <row r="2580" spans="1:12" s="72" customFormat="1" hidden="1" outlineLevel="2">
      <c r="A2580" s="81">
        <v>1203521032</v>
      </c>
      <c r="B2580" s="82" t="s">
        <v>2111</v>
      </c>
      <c r="C2580" s="69">
        <v>0</v>
      </c>
      <c r="D2580" s="78"/>
      <c r="E2580" s="69"/>
      <c r="F2580" s="71"/>
      <c r="G2580" s="69">
        <f t="shared" si="79"/>
        <v>0</v>
      </c>
      <c r="I2580" s="67">
        <v>0</v>
      </c>
      <c r="J2580" s="68">
        <f t="shared" si="78"/>
        <v>0</v>
      </c>
      <c r="K2580" s="56"/>
      <c r="L2580" s="64" t="s">
        <v>455</v>
      </c>
    </row>
    <row r="2581" spans="1:12" s="72" customFormat="1" hidden="1" outlineLevel="2">
      <c r="A2581" s="81">
        <v>1203521033</v>
      </c>
      <c r="B2581" s="82" t="s">
        <v>2112</v>
      </c>
      <c r="C2581" s="69">
        <v>0</v>
      </c>
      <c r="D2581" s="78"/>
      <c r="E2581" s="69"/>
      <c r="F2581" s="71"/>
      <c r="G2581" s="69">
        <f t="shared" si="79"/>
        <v>0</v>
      </c>
      <c r="I2581" s="67">
        <v>0</v>
      </c>
      <c r="J2581" s="68">
        <f t="shared" si="78"/>
        <v>0</v>
      </c>
      <c r="K2581" s="56"/>
      <c r="L2581" s="64" t="s">
        <v>455</v>
      </c>
    </row>
    <row r="2582" spans="1:12" s="72" customFormat="1" hidden="1" outlineLevel="2">
      <c r="A2582" s="81">
        <v>1203521037</v>
      </c>
      <c r="B2582" s="82" t="s">
        <v>2114</v>
      </c>
      <c r="C2582" s="69">
        <v>0</v>
      </c>
      <c r="D2582" s="78"/>
      <c r="E2582" s="69"/>
      <c r="F2582" s="71"/>
      <c r="G2582" s="69">
        <f t="shared" si="79"/>
        <v>0</v>
      </c>
      <c r="I2582" s="67">
        <v>0</v>
      </c>
      <c r="J2582" s="68">
        <f t="shared" si="78"/>
        <v>0</v>
      </c>
      <c r="K2582" s="56"/>
      <c r="L2582" s="64" t="s">
        <v>455</v>
      </c>
    </row>
    <row r="2583" spans="1:12" s="72" customFormat="1" hidden="1" outlineLevel="2">
      <c r="A2583" s="81">
        <v>1203521039</v>
      </c>
      <c r="B2583" s="82" t="s">
        <v>2115</v>
      </c>
      <c r="C2583" s="69">
        <v>0</v>
      </c>
      <c r="D2583" s="78"/>
      <c r="E2583" s="69"/>
      <c r="F2583" s="71"/>
      <c r="G2583" s="69">
        <f t="shared" si="79"/>
        <v>0</v>
      </c>
      <c r="I2583" s="67">
        <v>0</v>
      </c>
      <c r="J2583" s="68">
        <f t="shared" ref="J2583:J2646" si="80">I2583-G2583</f>
        <v>0</v>
      </c>
      <c r="K2583" s="56"/>
      <c r="L2583" s="64" t="s">
        <v>455</v>
      </c>
    </row>
    <row r="2584" spans="1:12" s="72" customFormat="1" hidden="1" outlineLevel="2">
      <c r="A2584" s="81">
        <v>1203522010</v>
      </c>
      <c r="B2584" s="82" t="s">
        <v>2119</v>
      </c>
      <c r="C2584" s="69">
        <v>0</v>
      </c>
      <c r="D2584" s="78"/>
      <c r="E2584" s="69"/>
      <c r="F2584" s="71"/>
      <c r="G2584" s="69">
        <f t="shared" si="79"/>
        <v>0</v>
      </c>
      <c r="I2584" s="67">
        <v>0</v>
      </c>
      <c r="J2584" s="68">
        <f t="shared" si="80"/>
        <v>0</v>
      </c>
      <c r="K2584" s="56"/>
      <c r="L2584" s="64" t="s">
        <v>455</v>
      </c>
    </row>
    <row r="2585" spans="1:12" s="72" customFormat="1" hidden="1" outlineLevel="2">
      <c r="A2585" s="81">
        <v>1203522011</v>
      </c>
      <c r="B2585" s="82" t="s">
        <v>2120</v>
      </c>
      <c r="C2585" s="69">
        <v>0</v>
      </c>
      <c r="D2585" s="78"/>
      <c r="E2585" s="69"/>
      <c r="F2585" s="71"/>
      <c r="G2585" s="69">
        <f t="shared" si="79"/>
        <v>0</v>
      </c>
      <c r="I2585" s="67">
        <v>0</v>
      </c>
      <c r="J2585" s="68">
        <f t="shared" si="80"/>
        <v>0</v>
      </c>
      <c r="K2585" s="56"/>
      <c r="L2585" s="64" t="s">
        <v>455</v>
      </c>
    </row>
    <row r="2586" spans="1:12" s="72" customFormat="1" hidden="1" outlineLevel="2">
      <c r="A2586" s="81">
        <v>1203522012</v>
      </c>
      <c r="B2586" s="82" t="s">
        <v>2121</v>
      </c>
      <c r="C2586" s="69">
        <v>0</v>
      </c>
      <c r="D2586" s="78"/>
      <c r="E2586" s="69"/>
      <c r="F2586" s="71"/>
      <c r="G2586" s="69">
        <f t="shared" si="79"/>
        <v>0</v>
      </c>
      <c r="I2586" s="67">
        <v>0</v>
      </c>
      <c r="J2586" s="68">
        <f t="shared" si="80"/>
        <v>0</v>
      </c>
      <c r="K2586" s="56"/>
      <c r="L2586" s="64" t="s">
        <v>455</v>
      </c>
    </row>
    <row r="2587" spans="1:12" s="72" customFormat="1" hidden="1" outlineLevel="2">
      <c r="A2587" s="81">
        <v>1203522013</v>
      </c>
      <c r="B2587" s="82" t="s">
        <v>2122</v>
      </c>
      <c r="C2587" s="69">
        <v>0</v>
      </c>
      <c r="D2587" s="78"/>
      <c r="E2587" s="69"/>
      <c r="F2587" s="71"/>
      <c r="G2587" s="69">
        <f t="shared" si="79"/>
        <v>0</v>
      </c>
      <c r="I2587" s="67">
        <v>0</v>
      </c>
      <c r="J2587" s="68">
        <f t="shared" si="80"/>
        <v>0</v>
      </c>
      <c r="K2587" s="56"/>
      <c r="L2587" s="64" t="s">
        <v>455</v>
      </c>
    </row>
    <row r="2588" spans="1:12" s="72" customFormat="1" hidden="1" outlineLevel="2">
      <c r="A2588" s="81">
        <v>1203522017</v>
      </c>
      <c r="B2588" s="82" t="s">
        <v>2123</v>
      </c>
      <c r="C2588" s="69">
        <v>0</v>
      </c>
      <c r="D2588" s="78"/>
      <c r="E2588" s="69"/>
      <c r="F2588" s="71"/>
      <c r="G2588" s="69">
        <f t="shared" si="79"/>
        <v>0</v>
      </c>
      <c r="I2588" s="67">
        <v>0</v>
      </c>
      <c r="J2588" s="68">
        <f t="shared" si="80"/>
        <v>0</v>
      </c>
      <c r="K2588" s="56"/>
      <c r="L2588" s="64" t="s">
        <v>455</v>
      </c>
    </row>
    <row r="2589" spans="1:12" s="72" customFormat="1" hidden="1" outlineLevel="2">
      <c r="A2589" s="81">
        <v>1203522019</v>
      </c>
      <c r="B2589" s="82" t="s">
        <v>2124</v>
      </c>
      <c r="C2589" s="69">
        <v>0</v>
      </c>
      <c r="D2589" s="78"/>
      <c r="E2589" s="69"/>
      <c r="F2589" s="71"/>
      <c r="G2589" s="69">
        <f t="shared" si="79"/>
        <v>0</v>
      </c>
      <c r="I2589" s="67">
        <v>0</v>
      </c>
      <c r="J2589" s="68">
        <f t="shared" si="80"/>
        <v>0</v>
      </c>
      <c r="K2589" s="56"/>
      <c r="L2589" s="64" t="s">
        <v>455</v>
      </c>
    </row>
    <row r="2590" spans="1:12" s="72" customFormat="1" hidden="1" outlineLevel="2">
      <c r="A2590" s="81">
        <v>1203522020</v>
      </c>
      <c r="B2590" s="82" t="s">
        <v>2119</v>
      </c>
      <c r="C2590" s="69">
        <v>0</v>
      </c>
      <c r="D2590" s="78"/>
      <c r="E2590" s="69"/>
      <c r="F2590" s="71"/>
      <c r="G2590" s="69">
        <f t="shared" si="79"/>
        <v>0</v>
      </c>
      <c r="I2590" s="67">
        <v>0</v>
      </c>
      <c r="J2590" s="68">
        <f t="shared" si="80"/>
        <v>0</v>
      </c>
      <c r="K2590" s="56"/>
      <c r="L2590" s="64" t="s">
        <v>455</v>
      </c>
    </row>
    <row r="2591" spans="1:12" s="72" customFormat="1" hidden="1" outlineLevel="2">
      <c r="A2591" s="81">
        <v>1203522021</v>
      </c>
      <c r="B2591" s="82" t="s">
        <v>2120</v>
      </c>
      <c r="C2591" s="69">
        <v>0</v>
      </c>
      <c r="D2591" s="78"/>
      <c r="E2591" s="69"/>
      <c r="F2591" s="71"/>
      <c r="G2591" s="69">
        <f t="shared" si="79"/>
        <v>0</v>
      </c>
      <c r="I2591" s="67">
        <v>0</v>
      </c>
      <c r="J2591" s="68">
        <f t="shared" si="80"/>
        <v>0</v>
      </c>
      <c r="K2591" s="56"/>
      <c r="L2591" s="64" t="s">
        <v>455</v>
      </c>
    </row>
    <row r="2592" spans="1:12" s="72" customFormat="1" hidden="1" outlineLevel="2">
      <c r="A2592" s="81">
        <v>1203522022</v>
      </c>
      <c r="B2592" s="82" t="s">
        <v>2121</v>
      </c>
      <c r="C2592" s="69">
        <v>0</v>
      </c>
      <c r="D2592" s="78"/>
      <c r="E2592" s="69"/>
      <c r="F2592" s="71"/>
      <c r="G2592" s="69">
        <f t="shared" si="79"/>
        <v>0</v>
      </c>
      <c r="I2592" s="67">
        <v>0</v>
      </c>
      <c r="J2592" s="68">
        <f t="shared" si="80"/>
        <v>0</v>
      </c>
      <c r="K2592" s="56"/>
      <c r="L2592" s="64" t="s">
        <v>455</v>
      </c>
    </row>
    <row r="2593" spans="1:12" s="72" customFormat="1" hidden="1" outlineLevel="2">
      <c r="A2593" s="81">
        <v>1203522023</v>
      </c>
      <c r="B2593" s="82" t="s">
        <v>2122</v>
      </c>
      <c r="C2593" s="69">
        <v>0</v>
      </c>
      <c r="D2593" s="78"/>
      <c r="E2593" s="69"/>
      <c r="F2593" s="71"/>
      <c r="G2593" s="69">
        <f t="shared" si="79"/>
        <v>0</v>
      </c>
      <c r="I2593" s="67">
        <v>0</v>
      </c>
      <c r="J2593" s="68">
        <f t="shared" si="80"/>
        <v>0</v>
      </c>
      <c r="K2593" s="56"/>
      <c r="L2593" s="64" t="s">
        <v>455</v>
      </c>
    </row>
    <row r="2594" spans="1:12" s="72" customFormat="1" hidden="1" outlineLevel="2">
      <c r="A2594" s="81">
        <v>1203522027</v>
      </c>
      <c r="B2594" s="82" t="s">
        <v>2123</v>
      </c>
      <c r="C2594" s="69">
        <v>0</v>
      </c>
      <c r="D2594" s="78"/>
      <c r="E2594" s="69"/>
      <c r="F2594" s="71"/>
      <c r="G2594" s="69">
        <f t="shared" si="79"/>
        <v>0</v>
      </c>
      <c r="I2594" s="67">
        <v>0</v>
      </c>
      <c r="J2594" s="68">
        <f t="shared" si="80"/>
        <v>0</v>
      </c>
      <c r="K2594" s="56"/>
      <c r="L2594" s="64" t="s">
        <v>455</v>
      </c>
    </row>
    <row r="2595" spans="1:12" s="72" customFormat="1" hidden="1" outlineLevel="2">
      <c r="A2595" s="81">
        <v>1203522029</v>
      </c>
      <c r="B2595" s="82" t="s">
        <v>2124</v>
      </c>
      <c r="C2595" s="69">
        <v>0</v>
      </c>
      <c r="D2595" s="78"/>
      <c r="E2595" s="69"/>
      <c r="F2595" s="71"/>
      <c r="G2595" s="69">
        <f t="shared" si="79"/>
        <v>0</v>
      </c>
      <c r="I2595" s="67">
        <v>0</v>
      </c>
      <c r="J2595" s="68">
        <f t="shared" si="80"/>
        <v>0</v>
      </c>
      <c r="K2595" s="56"/>
      <c r="L2595" s="64" t="s">
        <v>455</v>
      </c>
    </row>
    <row r="2596" spans="1:12" s="72" customFormat="1" hidden="1" outlineLevel="2">
      <c r="A2596" s="81">
        <v>1203523010</v>
      </c>
      <c r="B2596" s="82" t="s">
        <v>2125</v>
      </c>
      <c r="C2596" s="69">
        <v>0</v>
      </c>
      <c r="D2596" s="78"/>
      <c r="E2596" s="69"/>
      <c r="F2596" s="71"/>
      <c r="G2596" s="69">
        <f t="shared" si="79"/>
        <v>0</v>
      </c>
      <c r="I2596" s="67">
        <v>0</v>
      </c>
      <c r="J2596" s="68">
        <f t="shared" si="80"/>
        <v>0</v>
      </c>
      <c r="K2596" s="56"/>
      <c r="L2596" s="64" t="s">
        <v>455</v>
      </c>
    </row>
    <row r="2597" spans="1:12" s="72" customFormat="1" hidden="1" outlineLevel="2">
      <c r="A2597" s="81">
        <v>1203523011</v>
      </c>
      <c r="B2597" s="82" t="s">
        <v>2126</v>
      </c>
      <c r="C2597" s="69">
        <v>0</v>
      </c>
      <c r="D2597" s="78"/>
      <c r="E2597" s="69"/>
      <c r="F2597" s="71"/>
      <c r="G2597" s="69">
        <f t="shared" ref="G2597:G2660" si="81">C2597+E2597</f>
        <v>0</v>
      </c>
      <c r="I2597" s="67">
        <v>0</v>
      </c>
      <c r="J2597" s="68">
        <f t="shared" si="80"/>
        <v>0</v>
      </c>
      <c r="K2597" s="56"/>
      <c r="L2597" s="64" t="s">
        <v>455</v>
      </c>
    </row>
    <row r="2598" spans="1:12" s="72" customFormat="1" hidden="1" outlineLevel="2">
      <c r="A2598" s="81">
        <v>1203523012</v>
      </c>
      <c r="B2598" s="82" t="s">
        <v>2127</v>
      </c>
      <c r="C2598" s="69">
        <v>0</v>
      </c>
      <c r="D2598" s="78"/>
      <c r="E2598" s="69"/>
      <c r="F2598" s="71"/>
      <c r="G2598" s="69">
        <f t="shared" si="81"/>
        <v>0</v>
      </c>
      <c r="I2598" s="67">
        <v>0</v>
      </c>
      <c r="J2598" s="68">
        <f t="shared" si="80"/>
        <v>0</v>
      </c>
      <c r="K2598" s="56"/>
      <c r="L2598" s="64" t="s">
        <v>455</v>
      </c>
    </row>
    <row r="2599" spans="1:12" s="72" customFormat="1" hidden="1" outlineLevel="2">
      <c r="A2599" s="81">
        <v>1203523013</v>
      </c>
      <c r="B2599" s="82" t="s">
        <v>2128</v>
      </c>
      <c r="C2599" s="69">
        <v>0</v>
      </c>
      <c r="D2599" s="78"/>
      <c r="E2599" s="69"/>
      <c r="F2599" s="71"/>
      <c r="G2599" s="69">
        <f t="shared" si="81"/>
        <v>0</v>
      </c>
      <c r="I2599" s="67">
        <v>0</v>
      </c>
      <c r="J2599" s="68">
        <f t="shared" si="80"/>
        <v>0</v>
      </c>
      <c r="K2599" s="56"/>
      <c r="L2599" s="64" t="s">
        <v>455</v>
      </c>
    </row>
    <row r="2600" spans="1:12" s="72" customFormat="1" hidden="1" outlineLevel="2">
      <c r="A2600" s="81">
        <v>1203523017</v>
      </c>
      <c r="B2600" s="82" t="s">
        <v>2129</v>
      </c>
      <c r="C2600" s="69">
        <v>0</v>
      </c>
      <c r="D2600" s="78"/>
      <c r="E2600" s="69"/>
      <c r="F2600" s="71"/>
      <c r="G2600" s="69">
        <f t="shared" si="81"/>
        <v>0</v>
      </c>
      <c r="I2600" s="67">
        <v>0</v>
      </c>
      <c r="J2600" s="68">
        <f t="shared" si="80"/>
        <v>0</v>
      </c>
      <c r="K2600" s="56"/>
      <c r="L2600" s="64" t="s">
        <v>455</v>
      </c>
    </row>
    <row r="2601" spans="1:12" s="72" customFormat="1" hidden="1" outlineLevel="2">
      <c r="A2601" s="81">
        <v>1203523019</v>
      </c>
      <c r="B2601" s="82" t="s">
        <v>2130</v>
      </c>
      <c r="C2601" s="69">
        <v>0</v>
      </c>
      <c r="D2601" s="78"/>
      <c r="E2601" s="69"/>
      <c r="F2601" s="71"/>
      <c r="G2601" s="69">
        <f t="shared" si="81"/>
        <v>0</v>
      </c>
      <c r="I2601" s="67">
        <v>0</v>
      </c>
      <c r="J2601" s="68">
        <f t="shared" si="80"/>
        <v>0</v>
      </c>
      <c r="K2601" s="56"/>
      <c r="L2601" s="64" t="s">
        <v>455</v>
      </c>
    </row>
    <row r="2602" spans="1:12" s="72" customFormat="1" hidden="1" outlineLevel="2">
      <c r="A2602" s="81">
        <v>1203524010</v>
      </c>
      <c r="B2602" s="82" t="s">
        <v>2131</v>
      </c>
      <c r="C2602" s="69">
        <v>0</v>
      </c>
      <c r="D2602" s="78"/>
      <c r="E2602" s="69"/>
      <c r="F2602" s="71"/>
      <c r="G2602" s="69">
        <f t="shared" si="81"/>
        <v>0</v>
      </c>
      <c r="I2602" s="67">
        <v>0</v>
      </c>
      <c r="J2602" s="68">
        <f t="shared" si="80"/>
        <v>0</v>
      </c>
      <c r="K2602" s="56"/>
      <c r="L2602" s="64" t="s">
        <v>455</v>
      </c>
    </row>
    <row r="2603" spans="1:12" s="72" customFormat="1" hidden="1" outlineLevel="2">
      <c r="A2603" s="81">
        <v>1203524011</v>
      </c>
      <c r="B2603" s="82" t="s">
        <v>2132</v>
      </c>
      <c r="C2603" s="69">
        <v>0</v>
      </c>
      <c r="D2603" s="78"/>
      <c r="E2603" s="69"/>
      <c r="F2603" s="71"/>
      <c r="G2603" s="69">
        <f t="shared" si="81"/>
        <v>0</v>
      </c>
      <c r="I2603" s="67">
        <v>0</v>
      </c>
      <c r="J2603" s="68">
        <f t="shared" si="80"/>
        <v>0</v>
      </c>
      <c r="K2603" s="56"/>
      <c r="L2603" s="64" t="s">
        <v>455</v>
      </c>
    </row>
    <row r="2604" spans="1:12" s="72" customFormat="1" hidden="1" outlineLevel="2">
      <c r="A2604" s="81">
        <v>1203524012</v>
      </c>
      <c r="B2604" s="82" t="s">
        <v>2133</v>
      </c>
      <c r="C2604" s="69">
        <v>0</v>
      </c>
      <c r="D2604" s="78"/>
      <c r="E2604" s="69"/>
      <c r="F2604" s="71"/>
      <c r="G2604" s="69">
        <f t="shared" si="81"/>
        <v>0</v>
      </c>
      <c r="I2604" s="67">
        <v>0</v>
      </c>
      <c r="J2604" s="68">
        <f t="shared" si="80"/>
        <v>0</v>
      </c>
      <c r="K2604" s="56"/>
      <c r="L2604" s="64" t="s">
        <v>455</v>
      </c>
    </row>
    <row r="2605" spans="1:12" s="72" customFormat="1" hidden="1" outlineLevel="2">
      <c r="A2605" s="81">
        <v>1203524013</v>
      </c>
      <c r="B2605" s="82" t="s">
        <v>2134</v>
      </c>
      <c r="C2605" s="69">
        <v>0</v>
      </c>
      <c r="D2605" s="78"/>
      <c r="E2605" s="69"/>
      <c r="F2605" s="71"/>
      <c r="G2605" s="69">
        <f t="shared" si="81"/>
        <v>0</v>
      </c>
      <c r="I2605" s="67">
        <v>0</v>
      </c>
      <c r="J2605" s="68">
        <f t="shared" si="80"/>
        <v>0</v>
      </c>
      <c r="K2605" s="56"/>
      <c r="L2605" s="64" t="s">
        <v>455</v>
      </c>
    </row>
    <row r="2606" spans="1:12" s="72" customFormat="1" hidden="1" outlineLevel="2">
      <c r="A2606" s="81">
        <v>1203524016</v>
      </c>
      <c r="B2606" s="82" t="s">
        <v>2131</v>
      </c>
      <c r="C2606" s="69">
        <v>0</v>
      </c>
      <c r="D2606" s="78"/>
      <c r="E2606" s="69"/>
      <c r="F2606" s="71"/>
      <c r="G2606" s="69">
        <f t="shared" si="81"/>
        <v>0</v>
      </c>
      <c r="I2606" s="67">
        <v>0</v>
      </c>
      <c r="J2606" s="68">
        <f t="shared" si="80"/>
        <v>0</v>
      </c>
      <c r="K2606" s="56"/>
      <c r="L2606" s="64" t="s">
        <v>455</v>
      </c>
    </row>
    <row r="2607" spans="1:12" s="72" customFormat="1" hidden="1" outlineLevel="2">
      <c r="A2607" s="81">
        <v>1203524017</v>
      </c>
      <c r="B2607" s="82" t="s">
        <v>2135</v>
      </c>
      <c r="C2607" s="69">
        <v>0</v>
      </c>
      <c r="D2607" s="78"/>
      <c r="E2607" s="69"/>
      <c r="F2607" s="71"/>
      <c r="G2607" s="69">
        <f t="shared" si="81"/>
        <v>0</v>
      </c>
      <c r="I2607" s="67">
        <v>0</v>
      </c>
      <c r="J2607" s="68">
        <f t="shared" si="80"/>
        <v>0</v>
      </c>
      <c r="K2607" s="56"/>
      <c r="L2607" s="64" t="s">
        <v>455</v>
      </c>
    </row>
    <row r="2608" spans="1:12" s="72" customFormat="1" hidden="1" outlineLevel="2">
      <c r="A2608" s="81">
        <v>1203524019</v>
      </c>
      <c r="B2608" s="82" t="s">
        <v>2136</v>
      </c>
      <c r="C2608" s="69">
        <v>0</v>
      </c>
      <c r="D2608" s="78"/>
      <c r="E2608" s="69"/>
      <c r="F2608" s="71"/>
      <c r="G2608" s="69">
        <f t="shared" si="81"/>
        <v>0</v>
      </c>
      <c r="I2608" s="67">
        <v>0</v>
      </c>
      <c r="J2608" s="68">
        <f t="shared" si="80"/>
        <v>0</v>
      </c>
      <c r="K2608" s="56"/>
      <c r="L2608" s="64" t="s">
        <v>455</v>
      </c>
    </row>
    <row r="2609" spans="1:12" s="72" customFormat="1" hidden="1" outlineLevel="2">
      <c r="A2609" s="81">
        <v>1203525010</v>
      </c>
      <c r="B2609" s="82" t="s">
        <v>2137</v>
      </c>
      <c r="C2609" s="69">
        <v>0</v>
      </c>
      <c r="D2609" s="78"/>
      <c r="E2609" s="69"/>
      <c r="F2609" s="71"/>
      <c r="G2609" s="69">
        <f t="shared" si="81"/>
        <v>0</v>
      </c>
      <c r="I2609" s="67">
        <v>0</v>
      </c>
      <c r="J2609" s="68">
        <f t="shared" si="80"/>
        <v>0</v>
      </c>
      <c r="K2609" s="56"/>
      <c r="L2609" s="64" t="s">
        <v>455</v>
      </c>
    </row>
    <row r="2610" spans="1:12" s="72" customFormat="1" hidden="1" outlineLevel="2">
      <c r="A2610" s="81">
        <v>1203525011</v>
      </c>
      <c r="B2610" s="82" t="s">
        <v>2138</v>
      </c>
      <c r="C2610" s="69">
        <v>0</v>
      </c>
      <c r="D2610" s="78"/>
      <c r="E2610" s="69"/>
      <c r="F2610" s="71"/>
      <c r="G2610" s="69">
        <f t="shared" si="81"/>
        <v>0</v>
      </c>
      <c r="I2610" s="67">
        <v>0</v>
      </c>
      <c r="J2610" s="68">
        <f t="shared" si="80"/>
        <v>0</v>
      </c>
      <c r="K2610" s="56"/>
      <c r="L2610" s="64" t="s">
        <v>455</v>
      </c>
    </row>
    <row r="2611" spans="1:12" s="72" customFormat="1" hidden="1" outlineLevel="2">
      <c r="A2611" s="81">
        <v>1203525012</v>
      </c>
      <c r="B2611" s="82" t="s">
        <v>2139</v>
      </c>
      <c r="C2611" s="69">
        <v>0</v>
      </c>
      <c r="D2611" s="78"/>
      <c r="E2611" s="69"/>
      <c r="F2611" s="71"/>
      <c r="G2611" s="69">
        <f t="shared" si="81"/>
        <v>0</v>
      </c>
      <c r="I2611" s="67">
        <v>0</v>
      </c>
      <c r="J2611" s="68">
        <f t="shared" si="80"/>
        <v>0</v>
      </c>
      <c r="K2611" s="56"/>
      <c r="L2611" s="64" t="s">
        <v>455</v>
      </c>
    </row>
    <row r="2612" spans="1:12" s="72" customFormat="1" hidden="1" outlineLevel="2">
      <c r="A2612" s="81">
        <v>1203525013</v>
      </c>
      <c r="B2612" s="82" t="s">
        <v>2140</v>
      </c>
      <c r="C2612" s="69">
        <v>0</v>
      </c>
      <c r="D2612" s="78"/>
      <c r="E2612" s="69"/>
      <c r="F2612" s="71"/>
      <c r="G2612" s="69">
        <f t="shared" si="81"/>
        <v>0</v>
      </c>
      <c r="I2612" s="67">
        <v>0</v>
      </c>
      <c r="J2612" s="68">
        <f t="shared" si="80"/>
        <v>0</v>
      </c>
      <c r="K2612" s="56"/>
      <c r="L2612" s="64" t="s">
        <v>455</v>
      </c>
    </row>
    <row r="2613" spans="1:12" s="72" customFormat="1" hidden="1" outlineLevel="2">
      <c r="A2613" s="81">
        <v>1203525016</v>
      </c>
      <c r="B2613" s="82" t="s">
        <v>2137</v>
      </c>
      <c r="C2613" s="69">
        <v>0</v>
      </c>
      <c r="D2613" s="78"/>
      <c r="E2613" s="69"/>
      <c r="F2613" s="71"/>
      <c r="G2613" s="69">
        <f t="shared" si="81"/>
        <v>0</v>
      </c>
      <c r="I2613" s="67">
        <v>0</v>
      </c>
      <c r="J2613" s="68">
        <f t="shared" si="80"/>
        <v>0</v>
      </c>
      <c r="K2613" s="56"/>
      <c r="L2613" s="64" t="s">
        <v>455</v>
      </c>
    </row>
    <row r="2614" spans="1:12" s="72" customFormat="1" hidden="1" outlineLevel="2">
      <c r="A2614" s="81">
        <v>1203525017</v>
      </c>
      <c r="B2614" s="82" t="s">
        <v>2141</v>
      </c>
      <c r="C2614" s="69">
        <v>0</v>
      </c>
      <c r="D2614" s="78"/>
      <c r="E2614" s="69"/>
      <c r="F2614" s="71"/>
      <c r="G2614" s="69">
        <f t="shared" si="81"/>
        <v>0</v>
      </c>
      <c r="I2614" s="67">
        <v>0</v>
      </c>
      <c r="J2614" s="68">
        <f t="shared" si="80"/>
        <v>0</v>
      </c>
      <c r="K2614" s="56"/>
      <c r="L2614" s="64" t="s">
        <v>455</v>
      </c>
    </row>
    <row r="2615" spans="1:12" s="72" customFormat="1" hidden="1" outlineLevel="2">
      <c r="A2615" s="81">
        <v>1203525019</v>
      </c>
      <c r="B2615" s="82" t="s">
        <v>2142</v>
      </c>
      <c r="C2615" s="69">
        <v>0</v>
      </c>
      <c r="D2615" s="78"/>
      <c r="E2615" s="69"/>
      <c r="F2615" s="71"/>
      <c r="G2615" s="69">
        <f t="shared" si="81"/>
        <v>0</v>
      </c>
      <c r="I2615" s="67">
        <v>0</v>
      </c>
      <c r="J2615" s="68">
        <f t="shared" si="80"/>
        <v>0</v>
      </c>
      <c r="K2615" s="56"/>
      <c r="L2615" s="64" t="s">
        <v>455</v>
      </c>
    </row>
    <row r="2616" spans="1:12" s="72" customFormat="1" hidden="1" outlineLevel="2">
      <c r="A2616" s="81">
        <v>1203526010</v>
      </c>
      <c r="B2616" s="82" t="s">
        <v>2143</v>
      </c>
      <c r="C2616" s="69">
        <v>0</v>
      </c>
      <c r="D2616" s="78"/>
      <c r="E2616" s="69"/>
      <c r="F2616" s="71"/>
      <c r="G2616" s="69">
        <f t="shared" si="81"/>
        <v>0</v>
      </c>
      <c r="I2616" s="67">
        <v>0</v>
      </c>
      <c r="J2616" s="68">
        <f t="shared" si="80"/>
        <v>0</v>
      </c>
      <c r="K2616" s="56"/>
      <c r="L2616" s="64" t="s">
        <v>455</v>
      </c>
    </row>
    <row r="2617" spans="1:12" s="72" customFormat="1" hidden="1" outlineLevel="2">
      <c r="A2617" s="81">
        <v>1203526011</v>
      </c>
      <c r="B2617" s="82" t="s">
        <v>2144</v>
      </c>
      <c r="C2617" s="69">
        <v>0</v>
      </c>
      <c r="D2617" s="78"/>
      <c r="E2617" s="69"/>
      <c r="F2617" s="71"/>
      <c r="G2617" s="69">
        <f t="shared" si="81"/>
        <v>0</v>
      </c>
      <c r="I2617" s="67">
        <v>0</v>
      </c>
      <c r="J2617" s="68">
        <f t="shared" si="80"/>
        <v>0</v>
      </c>
      <c r="K2617" s="56"/>
      <c r="L2617" s="64" t="s">
        <v>455</v>
      </c>
    </row>
    <row r="2618" spans="1:12" s="72" customFormat="1" hidden="1" outlineLevel="2">
      <c r="A2618" s="81">
        <v>1203526012</v>
      </c>
      <c r="B2618" s="82" t="s">
        <v>2145</v>
      </c>
      <c r="C2618" s="69">
        <v>0</v>
      </c>
      <c r="D2618" s="78"/>
      <c r="E2618" s="69"/>
      <c r="F2618" s="71"/>
      <c r="G2618" s="69">
        <f t="shared" si="81"/>
        <v>0</v>
      </c>
      <c r="I2618" s="67">
        <v>0</v>
      </c>
      <c r="J2618" s="68">
        <f t="shared" si="80"/>
        <v>0</v>
      </c>
      <c r="K2618" s="56"/>
      <c r="L2618" s="64" t="s">
        <v>455</v>
      </c>
    </row>
    <row r="2619" spans="1:12" s="72" customFormat="1" hidden="1" outlineLevel="2">
      <c r="A2619" s="81">
        <v>1203526013</v>
      </c>
      <c r="B2619" s="82" t="s">
        <v>2146</v>
      </c>
      <c r="C2619" s="69">
        <v>0</v>
      </c>
      <c r="D2619" s="78"/>
      <c r="E2619" s="69"/>
      <c r="F2619" s="71"/>
      <c r="G2619" s="69">
        <f t="shared" si="81"/>
        <v>0</v>
      </c>
      <c r="I2619" s="67">
        <v>0</v>
      </c>
      <c r="J2619" s="68">
        <f t="shared" si="80"/>
        <v>0</v>
      </c>
      <c r="K2619" s="56"/>
      <c r="L2619" s="64" t="s">
        <v>455</v>
      </c>
    </row>
    <row r="2620" spans="1:12" s="72" customFormat="1" hidden="1" outlineLevel="2">
      <c r="A2620" s="81">
        <v>1203526016</v>
      </c>
      <c r="B2620" s="82" t="s">
        <v>2143</v>
      </c>
      <c r="C2620" s="69">
        <v>0</v>
      </c>
      <c r="D2620" s="78"/>
      <c r="E2620" s="69"/>
      <c r="F2620" s="71"/>
      <c r="G2620" s="69">
        <f t="shared" si="81"/>
        <v>0</v>
      </c>
      <c r="I2620" s="67">
        <v>0</v>
      </c>
      <c r="J2620" s="68">
        <f t="shared" si="80"/>
        <v>0</v>
      </c>
      <c r="K2620" s="56"/>
      <c r="L2620" s="64" t="s">
        <v>455</v>
      </c>
    </row>
    <row r="2621" spans="1:12" s="72" customFormat="1" hidden="1" outlineLevel="2">
      <c r="A2621" s="81">
        <v>1203526017</v>
      </c>
      <c r="B2621" s="82" t="s">
        <v>2147</v>
      </c>
      <c r="C2621" s="69">
        <v>0</v>
      </c>
      <c r="D2621" s="78"/>
      <c r="E2621" s="69"/>
      <c r="F2621" s="71"/>
      <c r="G2621" s="69">
        <f t="shared" si="81"/>
        <v>0</v>
      </c>
      <c r="I2621" s="67">
        <v>0</v>
      </c>
      <c r="J2621" s="68">
        <f t="shared" si="80"/>
        <v>0</v>
      </c>
      <c r="K2621" s="56"/>
      <c r="L2621" s="64" t="s">
        <v>455</v>
      </c>
    </row>
    <row r="2622" spans="1:12" s="72" customFormat="1" hidden="1" outlineLevel="2">
      <c r="A2622" s="81">
        <v>1203526019</v>
      </c>
      <c r="B2622" s="82" t="s">
        <v>2148</v>
      </c>
      <c r="C2622" s="69">
        <v>0</v>
      </c>
      <c r="D2622" s="78"/>
      <c r="E2622" s="69"/>
      <c r="F2622" s="71"/>
      <c r="G2622" s="69">
        <f t="shared" si="81"/>
        <v>0</v>
      </c>
      <c r="I2622" s="67">
        <v>0</v>
      </c>
      <c r="J2622" s="68">
        <f t="shared" si="80"/>
        <v>0</v>
      </c>
      <c r="K2622" s="56"/>
      <c r="L2622" s="64" t="s">
        <v>455</v>
      </c>
    </row>
    <row r="2623" spans="1:12" s="72" customFormat="1" hidden="1" outlineLevel="2">
      <c r="A2623" s="81">
        <v>1203527010</v>
      </c>
      <c r="B2623" s="82" t="s">
        <v>2149</v>
      </c>
      <c r="C2623" s="69">
        <v>0</v>
      </c>
      <c r="D2623" s="78"/>
      <c r="E2623" s="69"/>
      <c r="F2623" s="71"/>
      <c r="G2623" s="69">
        <f t="shared" si="81"/>
        <v>0</v>
      </c>
      <c r="I2623" s="67">
        <v>0</v>
      </c>
      <c r="J2623" s="68">
        <f t="shared" si="80"/>
        <v>0</v>
      </c>
      <c r="K2623" s="56"/>
      <c r="L2623" s="64" t="s">
        <v>455</v>
      </c>
    </row>
    <row r="2624" spans="1:12" s="72" customFormat="1" hidden="1" outlineLevel="2">
      <c r="A2624" s="81">
        <v>1203527011</v>
      </c>
      <c r="B2624" s="82" t="s">
        <v>2150</v>
      </c>
      <c r="C2624" s="69">
        <v>0</v>
      </c>
      <c r="D2624" s="78"/>
      <c r="E2624" s="69"/>
      <c r="F2624" s="71"/>
      <c r="G2624" s="69">
        <f t="shared" si="81"/>
        <v>0</v>
      </c>
      <c r="I2624" s="67">
        <v>0</v>
      </c>
      <c r="J2624" s="68">
        <f t="shared" si="80"/>
        <v>0</v>
      </c>
      <c r="K2624" s="56"/>
      <c r="L2624" s="64" t="s">
        <v>455</v>
      </c>
    </row>
    <row r="2625" spans="1:12" s="72" customFormat="1" hidden="1" outlineLevel="2">
      <c r="A2625" s="81">
        <v>1203527012</v>
      </c>
      <c r="B2625" s="82" t="s">
        <v>2151</v>
      </c>
      <c r="C2625" s="69">
        <v>0</v>
      </c>
      <c r="D2625" s="78"/>
      <c r="E2625" s="69"/>
      <c r="F2625" s="71"/>
      <c r="G2625" s="69">
        <f t="shared" si="81"/>
        <v>0</v>
      </c>
      <c r="I2625" s="67">
        <v>0</v>
      </c>
      <c r="J2625" s="68">
        <f t="shared" si="80"/>
        <v>0</v>
      </c>
      <c r="K2625" s="56"/>
      <c r="L2625" s="64" t="s">
        <v>455</v>
      </c>
    </row>
    <row r="2626" spans="1:12" s="72" customFormat="1" hidden="1" outlineLevel="2">
      <c r="A2626" s="81">
        <v>1203527013</v>
      </c>
      <c r="B2626" s="82" t="s">
        <v>2152</v>
      </c>
      <c r="C2626" s="69">
        <v>0</v>
      </c>
      <c r="D2626" s="78"/>
      <c r="E2626" s="69"/>
      <c r="F2626" s="71"/>
      <c r="G2626" s="69">
        <f t="shared" si="81"/>
        <v>0</v>
      </c>
      <c r="I2626" s="67">
        <v>0</v>
      </c>
      <c r="J2626" s="68">
        <f t="shared" si="80"/>
        <v>0</v>
      </c>
      <c r="K2626" s="56"/>
      <c r="L2626" s="64" t="s">
        <v>455</v>
      </c>
    </row>
    <row r="2627" spans="1:12" s="72" customFormat="1" hidden="1" outlineLevel="2">
      <c r="A2627" s="81">
        <v>1203527016</v>
      </c>
      <c r="B2627" s="82" t="s">
        <v>2149</v>
      </c>
      <c r="C2627" s="69">
        <v>0</v>
      </c>
      <c r="D2627" s="78"/>
      <c r="E2627" s="69"/>
      <c r="F2627" s="71"/>
      <c r="G2627" s="69">
        <f t="shared" si="81"/>
        <v>0</v>
      </c>
      <c r="I2627" s="67">
        <v>0</v>
      </c>
      <c r="J2627" s="68">
        <f t="shared" si="80"/>
        <v>0</v>
      </c>
      <c r="K2627" s="56"/>
      <c r="L2627" s="64" t="s">
        <v>455</v>
      </c>
    </row>
    <row r="2628" spans="1:12" s="72" customFormat="1" hidden="1" outlineLevel="2">
      <c r="A2628" s="81">
        <v>1203527017</v>
      </c>
      <c r="B2628" s="82" t="s">
        <v>2153</v>
      </c>
      <c r="C2628" s="69">
        <v>0</v>
      </c>
      <c r="D2628" s="78"/>
      <c r="E2628" s="69"/>
      <c r="F2628" s="71"/>
      <c r="G2628" s="69">
        <f t="shared" si="81"/>
        <v>0</v>
      </c>
      <c r="I2628" s="67">
        <v>0</v>
      </c>
      <c r="J2628" s="68">
        <f t="shared" si="80"/>
        <v>0</v>
      </c>
      <c r="K2628" s="56"/>
      <c r="L2628" s="64" t="s">
        <v>455</v>
      </c>
    </row>
    <row r="2629" spans="1:12" s="72" customFormat="1" hidden="1" outlineLevel="2">
      <c r="A2629" s="81">
        <v>1203527019</v>
      </c>
      <c r="B2629" s="82" t="s">
        <v>2154</v>
      </c>
      <c r="C2629" s="69">
        <v>0</v>
      </c>
      <c r="D2629" s="78"/>
      <c r="E2629" s="69"/>
      <c r="F2629" s="71"/>
      <c r="G2629" s="69">
        <f t="shared" si="81"/>
        <v>0</v>
      </c>
      <c r="I2629" s="67">
        <v>0</v>
      </c>
      <c r="J2629" s="68">
        <f t="shared" si="80"/>
        <v>0</v>
      </c>
      <c r="K2629" s="56"/>
      <c r="L2629" s="64" t="s">
        <v>455</v>
      </c>
    </row>
    <row r="2630" spans="1:12" s="72" customFormat="1" hidden="1" outlineLevel="2">
      <c r="A2630" s="81">
        <v>1203528010</v>
      </c>
      <c r="B2630" s="82" t="s">
        <v>2155</v>
      </c>
      <c r="C2630" s="69">
        <v>0</v>
      </c>
      <c r="D2630" s="78"/>
      <c r="E2630" s="69"/>
      <c r="F2630" s="71"/>
      <c r="G2630" s="69">
        <f t="shared" si="81"/>
        <v>0</v>
      </c>
      <c r="I2630" s="67">
        <v>0</v>
      </c>
      <c r="J2630" s="68">
        <f t="shared" si="80"/>
        <v>0</v>
      </c>
      <c r="K2630" s="56"/>
      <c r="L2630" s="64" t="s">
        <v>455</v>
      </c>
    </row>
    <row r="2631" spans="1:12" s="72" customFormat="1" hidden="1" outlineLevel="2">
      <c r="A2631" s="81">
        <v>1203528011</v>
      </c>
      <c r="B2631" s="82" t="s">
        <v>2156</v>
      </c>
      <c r="C2631" s="69">
        <v>0</v>
      </c>
      <c r="D2631" s="78"/>
      <c r="E2631" s="69"/>
      <c r="F2631" s="71"/>
      <c r="G2631" s="69">
        <f t="shared" si="81"/>
        <v>0</v>
      </c>
      <c r="I2631" s="67">
        <v>0</v>
      </c>
      <c r="J2631" s="68">
        <f t="shared" si="80"/>
        <v>0</v>
      </c>
      <c r="K2631" s="56"/>
      <c r="L2631" s="64" t="s">
        <v>455</v>
      </c>
    </row>
    <row r="2632" spans="1:12" s="72" customFormat="1" hidden="1" outlineLevel="2">
      <c r="A2632" s="81">
        <v>1203528012</v>
      </c>
      <c r="B2632" s="82" t="s">
        <v>2157</v>
      </c>
      <c r="C2632" s="69">
        <v>0</v>
      </c>
      <c r="D2632" s="78"/>
      <c r="E2632" s="69"/>
      <c r="F2632" s="71"/>
      <c r="G2632" s="69">
        <f t="shared" si="81"/>
        <v>0</v>
      </c>
      <c r="I2632" s="67">
        <v>0</v>
      </c>
      <c r="J2632" s="68">
        <f t="shared" si="80"/>
        <v>0</v>
      </c>
      <c r="K2632" s="56"/>
      <c r="L2632" s="64" t="s">
        <v>455</v>
      </c>
    </row>
    <row r="2633" spans="1:12" s="72" customFormat="1" hidden="1" outlineLevel="2">
      <c r="A2633" s="81">
        <v>1203528013</v>
      </c>
      <c r="B2633" s="82" t="s">
        <v>2158</v>
      </c>
      <c r="C2633" s="69">
        <v>0</v>
      </c>
      <c r="D2633" s="78"/>
      <c r="E2633" s="69"/>
      <c r="F2633" s="71"/>
      <c r="G2633" s="69">
        <f t="shared" si="81"/>
        <v>0</v>
      </c>
      <c r="I2633" s="67">
        <v>0</v>
      </c>
      <c r="J2633" s="68">
        <f t="shared" si="80"/>
        <v>0</v>
      </c>
      <c r="K2633" s="56"/>
      <c r="L2633" s="64" t="s">
        <v>455</v>
      </c>
    </row>
    <row r="2634" spans="1:12" s="72" customFormat="1" hidden="1" outlineLevel="2">
      <c r="A2634" s="81">
        <v>1203528016</v>
      </c>
      <c r="B2634" s="82" t="s">
        <v>2155</v>
      </c>
      <c r="C2634" s="69">
        <v>0</v>
      </c>
      <c r="D2634" s="78"/>
      <c r="E2634" s="69"/>
      <c r="F2634" s="71"/>
      <c r="G2634" s="69">
        <f t="shared" si="81"/>
        <v>0</v>
      </c>
      <c r="I2634" s="67">
        <v>0</v>
      </c>
      <c r="J2634" s="68">
        <f t="shared" si="80"/>
        <v>0</v>
      </c>
      <c r="K2634" s="56"/>
      <c r="L2634" s="64" t="s">
        <v>455</v>
      </c>
    </row>
    <row r="2635" spans="1:12" s="72" customFormat="1" hidden="1" outlineLevel="2">
      <c r="A2635" s="81">
        <v>1203528017</v>
      </c>
      <c r="B2635" s="82" t="s">
        <v>2159</v>
      </c>
      <c r="C2635" s="69">
        <v>0</v>
      </c>
      <c r="D2635" s="78"/>
      <c r="E2635" s="69"/>
      <c r="F2635" s="71"/>
      <c r="G2635" s="69">
        <f t="shared" si="81"/>
        <v>0</v>
      </c>
      <c r="I2635" s="67">
        <v>0</v>
      </c>
      <c r="J2635" s="68">
        <f t="shared" si="80"/>
        <v>0</v>
      </c>
      <c r="K2635" s="56"/>
      <c r="L2635" s="64" t="s">
        <v>455</v>
      </c>
    </row>
    <row r="2636" spans="1:12" s="72" customFormat="1" hidden="1" outlineLevel="2">
      <c r="A2636" s="81">
        <v>1203528019</v>
      </c>
      <c r="B2636" s="82" t="s">
        <v>2160</v>
      </c>
      <c r="C2636" s="69">
        <v>0</v>
      </c>
      <c r="D2636" s="78"/>
      <c r="E2636" s="69"/>
      <c r="F2636" s="71"/>
      <c r="G2636" s="69">
        <f t="shared" si="81"/>
        <v>0</v>
      </c>
      <c r="I2636" s="67">
        <v>0</v>
      </c>
      <c r="J2636" s="68">
        <f t="shared" si="80"/>
        <v>0</v>
      </c>
      <c r="K2636" s="56"/>
      <c r="L2636" s="64" t="s">
        <v>455</v>
      </c>
    </row>
    <row r="2637" spans="1:12" s="72" customFormat="1" hidden="1" outlineLevel="2">
      <c r="A2637" s="81">
        <v>1203529010</v>
      </c>
      <c r="B2637" s="82" t="s">
        <v>2161</v>
      </c>
      <c r="C2637" s="69">
        <v>0</v>
      </c>
      <c r="D2637" s="78"/>
      <c r="E2637" s="69"/>
      <c r="F2637" s="71"/>
      <c r="G2637" s="69">
        <f t="shared" si="81"/>
        <v>0</v>
      </c>
      <c r="I2637" s="67">
        <v>0</v>
      </c>
      <c r="J2637" s="68">
        <f t="shared" si="80"/>
        <v>0</v>
      </c>
      <c r="K2637" s="56"/>
      <c r="L2637" s="64" t="s">
        <v>455</v>
      </c>
    </row>
    <row r="2638" spans="1:12" s="72" customFormat="1" hidden="1" outlineLevel="2">
      <c r="A2638" s="81">
        <v>1203529011</v>
      </c>
      <c r="B2638" s="82" t="s">
        <v>2162</v>
      </c>
      <c r="C2638" s="69">
        <v>0</v>
      </c>
      <c r="D2638" s="78"/>
      <c r="E2638" s="69"/>
      <c r="F2638" s="71"/>
      <c r="G2638" s="69">
        <f t="shared" si="81"/>
        <v>0</v>
      </c>
      <c r="I2638" s="67">
        <v>0</v>
      </c>
      <c r="J2638" s="68">
        <f t="shared" si="80"/>
        <v>0</v>
      </c>
      <c r="K2638" s="56"/>
      <c r="L2638" s="64" t="s">
        <v>455</v>
      </c>
    </row>
    <row r="2639" spans="1:12" s="72" customFormat="1" hidden="1" outlineLevel="2">
      <c r="A2639" s="81">
        <v>1203529012</v>
      </c>
      <c r="B2639" s="82" t="s">
        <v>2163</v>
      </c>
      <c r="C2639" s="69">
        <v>0</v>
      </c>
      <c r="D2639" s="78"/>
      <c r="E2639" s="69"/>
      <c r="F2639" s="71"/>
      <c r="G2639" s="69">
        <f t="shared" si="81"/>
        <v>0</v>
      </c>
      <c r="I2639" s="67">
        <v>0</v>
      </c>
      <c r="J2639" s="68">
        <f t="shared" si="80"/>
        <v>0</v>
      </c>
      <c r="K2639" s="56"/>
      <c r="L2639" s="64" t="s">
        <v>455</v>
      </c>
    </row>
    <row r="2640" spans="1:12" s="72" customFormat="1" hidden="1" outlineLevel="2">
      <c r="A2640" s="81">
        <v>1203529013</v>
      </c>
      <c r="B2640" s="82" t="s">
        <v>2164</v>
      </c>
      <c r="C2640" s="69">
        <v>0</v>
      </c>
      <c r="D2640" s="78"/>
      <c r="E2640" s="69"/>
      <c r="F2640" s="71"/>
      <c r="G2640" s="69">
        <f t="shared" si="81"/>
        <v>0</v>
      </c>
      <c r="I2640" s="67">
        <v>0</v>
      </c>
      <c r="J2640" s="68">
        <f t="shared" si="80"/>
        <v>0</v>
      </c>
      <c r="K2640" s="56"/>
      <c r="L2640" s="64" t="s">
        <v>455</v>
      </c>
    </row>
    <row r="2641" spans="1:12" s="72" customFormat="1" hidden="1" outlineLevel="2">
      <c r="A2641" s="81">
        <v>1203529016</v>
      </c>
      <c r="B2641" s="82" t="s">
        <v>2161</v>
      </c>
      <c r="C2641" s="69">
        <v>0</v>
      </c>
      <c r="D2641" s="78"/>
      <c r="E2641" s="69"/>
      <c r="F2641" s="71"/>
      <c r="G2641" s="69">
        <f t="shared" si="81"/>
        <v>0</v>
      </c>
      <c r="I2641" s="67">
        <v>0</v>
      </c>
      <c r="J2641" s="68">
        <f t="shared" si="80"/>
        <v>0</v>
      </c>
      <c r="K2641" s="56"/>
      <c r="L2641" s="64" t="s">
        <v>455</v>
      </c>
    </row>
    <row r="2642" spans="1:12" s="72" customFormat="1" hidden="1" outlineLevel="2">
      <c r="A2642" s="81">
        <v>1203529017</v>
      </c>
      <c r="B2642" s="82" t="s">
        <v>2013</v>
      </c>
      <c r="C2642" s="69">
        <v>0</v>
      </c>
      <c r="D2642" s="78"/>
      <c r="E2642" s="69"/>
      <c r="F2642" s="71"/>
      <c r="G2642" s="69">
        <f t="shared" si="81"/>
        <v>0</v>
      </c>
      <c r="I2642" s="67">
        <v>0</v>
      </c>
      <c r="J2642" s="68">
        <f t="shared" si="80"/>
        <v>0</v>
      </c>
      <c r="K2642" s="56"/>
      <c r="L2642" s="64" t="s">
        <v>455</v>
      </c>
    </row>
    <row r="2643" spans="1:12" s="72" customFormat="1" hidden="1" outlineLevel="2">
      <c r="A2643" s="81">
        <v>1203529019</v>
      </c>
      <c r="B2643" s="82" t="s">
        <v>2165</v>
      </c>
      <c r="C2643" s="69">
        <v>0</v>
      </c>
      <c r="D2643" s="78"/>
      <c r="E2643" s="69"/>
      <c r="F2643" s="71"/>
      <c r="G2643" s="69">
        <f t="shared" si="81"/>
        <v>0</v>
      </c>
      <c r="I2643" s="67">
        <v>0</v>
      </c>
      <c r="J2643" s="68">
        <f t="shared" si="80"/>
        <v>0</v>
      </c>
      <c r="K2643" s="56"/>
      <c r="L2643" s="64" t="s">
        <v>455</v>
      </c>
    </row>
    <row r="2644" spans="1:12" s="72" customFormat="1" hidden="1" outlineLevel="2">
      <c r="A2644" s="81">
        <v>1203530010</v>
      </c>
      <c r="B2644" s="82" t="s">
        <v>2166</v>
      </c>
      <c r="C2644" s="69">
        <v>0</v>
      </c>
      <c r="D2644" s="78"/>
      <c r="E2644" s="69"/>
      <c r="F2644" s="71"/>
      <c r="G2644" s="69">
        <f t="shared" si="81"/>
        <v>0</v>
      </c>
      <c r="I2644" s="67">
        <v>0</v>
      </c>
      <c r="J2644" s="68">
        <f t="shared" si="80"/>
        <v>0</v>
      </c>
      <c r="K2644" s="56"/>
      <c r="L2644" s="64" t="s">
        <v>455</v>
      </c>
    </row>
    <row r="2645" spans="1:12" s="72" customFormat="1" hidden="1" outlineLevel="2">
      <c r="A2645" s="81">
        <v>1203530011</v>
      </c>
      <c r="B2645" s="82" t="s">
        <v>2167</v>
      </c>
      <c r="C2645" s="69">
        <v>0</v>
      </c>
      <c r="D2645" s="78"/>
      <c r="E2645" s="69"/>
      <c r="F2645" s="71"/>
      <c r="G2645" s="69">
        <f t="shared" si="81"/>
        <v>0</v>
      </c>
      <c r="I2645" s="67">
        <v>0</v>
      </c>
      <c r="J2645" s="68">
        <f t="shared" si="80"/>
        <v>0</v>
      </c>
      <c r="K2645" s="56"/>
      <c r="L2645" s="64" t="s">
        <v>455</v>
      </c>
    </row>
    <row r="2646" spans="1:12" s="72" customFormat="1" hidden="1" outlineLevel="2">
      <c r="A2646" s="81">
        <v>1203530012</v>
      </c>
      <c r="B2646" s="82" t="s">
        <v>2168</v>
      </c>
      <c r="C2646" s="69">
        <v>0</v>
      </c>
      <c r="D2646" s="78"/>
      <c r="E2646" s="69"/>
      <c r="F2646" s="71"/>
      <c r="G2646" s="69">
        <f t="shared" si="81"/>
        <v>0</v>
      </c>
      <c r="I2646" s="67">
        <v>0</v>
      </c>
      <c r="J2646" s="68">
        <f t="shared" si="80"/>
        <v>0</v>
      </c>
      <c r="K2646" s="56"/>
      <c r="L2646" s="64" t="s">
        <v>455</v>
      </c>
    </row>
    <row r="2647" spans="1:12" s="72" customFormat="1" hidden="1" outlineLevel="2">
      <c r="A2647" s="81">
        <v>1203530013</v>
      </c>
      <c r="B2647" s="82" t="s">
        <v>2011</v>
      </c>
      <c r="C2647" s="69">
        <v>0</v>
      </c>
      <c r="D2647" s="78"/>
      <c r="E2647" s="69"/>
      <c r="F2647" s="71"/>
      <c r="G2647" s="69">
        <f t="shared" si="81"/>
        <v>0</v>
      </c>
      <c r="I2647" s="67">
        <v>0</v>
      </c>
      <c r="J2647" s="68">
        <f t="shared" ref="J2647:J2710" si="82">I2647-G2647</f>
        <v>0</v>
      </c>
      <c r="K2647" s="56"/>
      <c r="L2647" s="64" t="s">
        <v>455</v>
      </c>
    </row>
    <row r="2648" spans="1:12" s="72" customFormat="1" hidden="1" outlineLevel="2">
      <c r="A2648" s="81">
        <v>1203530016</v>
      </c>
      <c r="B2648" s="82" t="s">
        <v>2166</v>
      </c>
      <c r="C2648" s="69">
        <v>0</v>
      </c>
      <c r="D2648" s="78"/>
      <c r="E2648" s="69"/>
      <c r="F2648" s="71"/>
      <c r="G2648" s="69">
        <f t="shared" si="81"/>
        <v>0</v>
      </c>
      <c r="I2648" s="67">
        <v>0</v>
      </c>
      <c r="J2648" s="68">
        <f t="shared" si="82"/>
        <v>0</v>
      </c>
      <c r="K2648" s="56"/>
      <c r="L2648" s="64" t="s">
        <v>455</v>
      </c>
    </row>
    <row r="2649" spans="1:12" s="72" customFormat="1" hidden="1" outlineLevel="2">
      <c r="A2649" s="81">
        <v>1203530017</v>
      </c>
      <c r="B2649" s="82" t="s">
        <v>2013</v>
      </c>
      <c r="C2649" s="69">
        <v>0</v>
      </c>
      <c r="D2649" s="78"/>
      <c r="E2649" s="69"/>
      <c r="F2649" s="71"/>
      <c r="G2649" s="69">
        <f t="shared" si="81"/>
        <v>0</v>
      </c>
      <c r="I2649" s="67">
        <v>0</v>
      </c>
      <c r="J2649" s="68">
        <f t="shared" si="82"/>
        <v>0</v>
      </c>
      <c r="K2649" s="56"/>
      <c r="L2649" s="64" t="s">
        <v>455</v>
      </c>
    </row>
    <row r="2650" spans="1:12" s="72" customFormat="1" hidden="1" outlineLevel="2">
      <c r="A2650" s="81">
        <v>1203530019</v>
      </c>
      <c r="B2650" s="82" t="s">
        <v>2014</v>
      </c>
      <c r="C2650" s="69">
        <v>0</v>
      </c>
      <c r="D2650" s="78"/>
      <c r="E2650" s="69"/>
      <c r="F2650" s="71"/>
      <c r="G2650" s="69">
        <f t="shared" si="81"/>
        <v>0</v>
      </c>
      <c r="I2650" s="67">
        <v>0</v>
      </c>
      <c r="J2650" s="68">
        <f t="shared" si="82"/>
        <v>0</v>
      </c>
      <c r="K2650" s="56"/>
      <c r="L2650" s="64" t="s">
        <v>455</v>
      </c>
    </row>
    <row r="2651" spans="1:12" s="72" customFormat="1" hidden="1" outlineLevel="2">
      <c r="A2651" s="81">
        <v>1203531010</v>
      </c>
      <c r="B2651" s="82" t="s">
        <v>2169</v>
      </c>
      <c r="C2651" s="69">
        <v>0</v>
      </c>
      <c r="D2651" s="78"/>
      <c r="E2651" s="69"/>
      <c r="F2651" s="71"/>
      <c r="G2651" s="69">
        <f t="shared" si="81"/>
        <v>0</v>
      </c>
      <c r="I2651" s="67">
        <v>0</v>
      </c>
      <c r="J2651" s="68">
        <f t="shared" si="82"/>
        <v>0</v>
      </c>
      <c r="K2651" s="56"/>
      <c r="L2651" s="64" t="s">
        <v>455</v>
      </c>
    </row>
    <row r="2652" spans="1:12" s="72" customFormat="1" hidden="1" outlineLevel="2">
      <c r="A2652" s="81">
        <v>1203531011</v>
      </c>
      <c r="B2652" s="82" t="s">
        <v>2170</v>
      </c>
      <c r="C2652" s="69">
        <v>0</v>
      </c>
      <c r="D2652" s="78"/>
      <c r="E2652" s="69"/>
      <c r="F2652" s="71"/>
      <c r="G2652" s="69">
        <f t="shared" si="81"/>
        <v>0</v>
      </c>
      <c r="I2652" s="67">
        <v>0</v>
      </c>
      <c r="J2652" s="68">
        <f t="shared" si="82"/>
        <v>0</v>
      </c>
      <c r="K2652" s="56"/>
      <c r="L2652" s="64" t="s">
        <v>455</v>
      </c>
    </row>
    <row r="2653" spans="1:12" s="72" customFormat="1" hidden="1" outlineLevel="2">
      <c r="A2653" s="81">
        <v>1203531012</v>
      </c>
      <c r="B2653" s="82" t="s">
        <v>2171</v>
      </c>
      <c r="C2653" s="69">
        <v>0</v>
      </c>
      <c r="D2653" s="78"/>
      <c r="E2653" s="69"/>
      <c r="F2653" s="71"/>
      <c r="G2653" s="69">
        <f t="shared" si="81"/>
        <v>0</v>
      </c>
      <c r="I2653" s="67">
        <v>0</v>
      </c>
      <c r="J2653" s="68">
        <f t="shared" si="82"/>
        <v>0</v>
      </c>
      <c r="K2653" s="56"/>
      <c r="L2653" s="64" t="s">
        <v>455</v>
      </c>
    </row>
    <row r="2654" spans="1:12" s="72" customFormat="1" hidden="1" outlineLevel="2">
      <c r="A2654" s="81">
        <v>1203531013</v>
      </c>
      <c r="B2654" s="82" t="s">
        <v>2172</v>
      </c>
      <c r="C2654" s="69">
        <v>0</v>
      </c>
      <c r="D2654" s="78"/>
      <c r="E2654" s="69"/>
      <c r="F2654" s="71"/>
      <c r="G2654" s="69">
        <f t="shared" si="81"/>
        <v>0</v>
      </c>
      <c r="I2654" s="67">
        <v>0</v>
      </c>
      <c r="J2654" s="68">
        <f t="shared" si="82"/>
        <v>0</v>
      </c>
      <c r="K2654" s="56"/>
      <c r="L2654" s="64" t="s">
        <v>455</v>
      </c>
    </row>
    <row r="2655" spans="1:12" s="72" customFormat="1" hidden="1" outlineLevel="2">
      <c r="A2655" s="81">
        <v>1203531016</v>
      </c>
      <c r="B2655" s="82" t="s">
        <v>2169</v>
      </c>
      <c r="C2655" s="69">
        <v>0</v>
      </c>
      <c r="D2655" s="78"/>
      <c r="E2655" s="69"/>
      <c r="F2655" s="71"/>
      <c r="G2655" s="69">
        <f t="shared" si="81"/>
        <v>0</v>
      </c>
      <c r="I2655" s="67">
        <v>0</v>
      </c>
      <c r="J2655" s="68">
        <f t="shared" si="82"/>
        <v>0</v>
      </c>
      <c r="K2655" s="56"/>
      <c r="L2655" s="64" t="s">
        <v>455</v>
      </c>
    </row>
    <row r="2656" spans="1:12" s="72" customFormat="1" hidden="1" outlineLevel="2">
      <c r="A2656" s="81">
        <v>1203531017</v>
      </c>
      <c r="B2656" s="82" t="s">
        <v>2173</v>
      </c>
      <c r="C2656" s="69">
        <v>0</v>
      </c>
      <c r="D2656" s="78"/>
      <c r="E2656" s="69"/>
      <c r="F2656" s="71"/>
      <c r="G2656" s="69">
        <f t="shared" si="81"/>
        <v>0</v>
      </c>
      <c r="I2656" s="67">
        <v>0</v>
      </c>
      <c r="J2656" s="68">
        <f t="shared" si="82"/>
        <v>0</v>
      </c>
      <c r="K2656" s="56"/>
      <c r="L2656" s="64" t="s">
        <v>455</v>
      </c>
    </row>
    <row r="2657" spans="1:12" s="72" customFormat="1" hidden="1" outlineLevel="2">
      <c r="A2657" s="81">
        <v>1203531019</v>
      </c>
      <c r="B2657" s="82" t="s">
        <v>2174</v>
      </c>
      <c r="C2657" s="69">
        <v>0</v>
      </c>
      <c r="D2657" s="78"/>
      <c r="E2657" s="69"/>
      <c r="F2657" s="71"/>
      <c r="G2657" s="69">
        <f t="shared" si="81"/>
        <v>0</v>
      </c>
      <c r="I2657" s="67">
        <v>0</v>
      </c>
      <c r="J2657" s="68">
        <f t="shared" si="82"/>
        <v>0</v>
      </c>
      <c r="K2657" s="56"/>
      <c r="L2657" s="64" t="s">
        <v>455</v>
      </c>
    </row>
    <row r="2658" spans="1:12" s="72" customFormat="1" hidden="1" outlineLevel="2">
      <c r="A2658" s="81">
        <v>1203532010</v>
      </c>
      <c r="B2658" s="82" t="s">
        <v>2175</v>
      </c>
      <c r="C2658" s="69">
        <v>0</v>
      </c>
      <c r="D2658" s="78"/>
      <c r="E2658" s="69"/>
      <c r="F2658" s="71"/>
      <c r="G2658" s="69">
        <f t="shared" si="81"/>
        <v>0</v>
      </c>
      <c r="I2658" s="67">
        <v>0</v>
      </c>
      <c r="J2658" s="68">
        <f t="shared" si="82"/>
        <v>0</v>
      </c>
      <c r="K2658" s="56"/>
      <c r="L2658" s="64" t="s">
        <v>455</v>
      </c>
    </row>
    <row r="2659" spans="1:12" s="72" customFormat="1" hidden="1" outlineLevel="2">
      <c r="A2659" s="81">
        <v>1203532011</v>
      </c>
      <c r="B2659" s="82" t="s">
        <v>2176</v>
      </c>
      <c r="C2659" s="69">
        <v>0</v>
      </c>
      <c r="D2659" s="78"/>
      <c r="E2659" s="69"/>
      <c r="F2659" s="71"/>
      <c r="G2659" s="69">
        <f t="shared" si="81"/>
        <v>0</v>
      </c>
      <c r="I2659" s="67">
        <v>0</v>
      </c>
      <c r="J2659" s="68">
        <f t="shared" si="82"/>
        <v>0</v>
      </c>
      <c r="K2659" s="56"/>
      <c r="L2659" s="64" t="s">
        <v>455</v>
      </c>
    </row>
    <row r="2660" spans="1:12" s="72" customFormat="1" hidden="1" outlineLevel="2">
      <c r="A2660" s="81">
        <v>1203532012</v>
      </c>
      <c r="B2660" s="82" t="s">
        <v>2177</v>
      </c>
      <c r="C2660" s="69">
        <v>0</v>
      </c>
      <c r="D2660" s="78"/>
      <c r="E2660" s="69"/>
      <c r="F2660" s="71"/>
      <c r="G2660" s="69">
        <f t="shared" si="81"/>
        <v>0</v>
      </c>
      <c r="I2660" s="67">
        <v>0</v>
      </c>
      <c r="J2660" s="68">
        <f t="shared" si="82"/>
        <v>0</v>
      </c>
      <c r="K2660" s="56"/>
      <c r="L2660" s="64" t="s">
        <v>455</v>
      </c>
    </row>
    <row r="2661" spans="1:12" s="72" customFormat="1" hidden="1" outlineLevel="2">
      <c r="A2661" s="81">
        <v>1203532013</v>
      </c>
      <c r="B2661" s="82" t="s">
        <v>2178</v>
      </c>
      <c r="C2661" s="69">
        <v>0</v>
      </c>
      <c r="D2661" s="78"/>
      <c r="E2661" s="69"/>
      <c r="F2661" s="71"/>
      <c r="G2661" s="69">
        <f t="shared" ref="G2661:G2724" si="83">C2661+E2661</f>
        <v>0</v>
      </c>
      <c r="I2661" s="67">
        <v>0</v>
      </c>
      <c r="J2661" s="68">
        <f t="shared" si="82"/>
        <v>0</v>
      </c>
      <c r="K2661" s="56"/>
      <c r="L2661" s="64" t="s">
        <v>455</v>
      </c>
    </row>
    <row r="2662" spans="1:12" s="72" customFormat="1" hidden="1" outlineLevel="2">
      <c r="A2662" s="81">
        <v>1203532016</v>
      </c>
      <c r="B2662" s="82" t="s">
        <v>1980</v>
      </c>
      <c r="C2662" s="69">
        <v>0</v>
      </c>
      <c r="D2662" s="78"/>
      <c r="E2662" s="69"/>
      <c r="F2662" s="71"/>
      <c r="G2662" s="69">
        <f t="shared" si="83"/>
        <v>0</v>
      </c>
      <c r="I2662" s="67">
        <v>0</v>
      </c>
      <c r="J2662" s="68">
        <f t="shared" si="82"/>
        <v>0</v>
      </c>
      <c r="K2662" s="56"/>
      <c r="L2662" s="64" t="s">
        <v>455</v>
      </c>
    </row>
    <row r="2663" spans="1:12" s="72" customFormat="1" hidden="1" outlineLevel="2">
      <c r="A2663" s="81">
        <v>1203532017</v>
      </c>
      <c r="B2663" s="82" t="s">
        <v>2179</v>
      </c>
      <c r="C2663" s="69">
        <v>0</v>
      </c>
      <c r="D2663" s="78"/>
      <c r="E2663" s="69"/>
      <c r="F2663" s="71"/>
      <c r="G2663" s="69">
        <f t="shared" si="83"/>
        <v>0</v>
      </c>
      <c r="I2663" s="67">
        <v>0</v>
      </c>
      <c r="J2663" s="68">
        <f t="shared" si="82"/>
        <v>0</v>
      </c>
      <c r="K2663" s="56"/>
      <c r="L2663" s="64" t="s">
        <v>455</v>
      </c>
    </row>
    <row r="2664" spans="1:12" s="72" customFormat="1" hidden="1" outlineLevel="2">
      <c r="A2664" s="81">
        <v>1203532019</v>
      </c>
      <c r="B2664" s="82" t="s">
        <v>2180</v>
      </c>
      <c r="C2664" s="69">
        <v>0</v>
      </c>
      <c r="D2664" s="78"/>
      <c r="E2664" s="69"/>
      <c r="F2664" s="71"/>
      <c r="G2664" s="69">
        <f t="shared" si="83"/>
        <v>0</v>
      </c>
      <c r="I2664" s="67">
        <v>0</v>
      </c>
      <c r="J2664" s="68">
        <f t="shared" si="82"/>
        <v>0</v>
      </c>
      <c r="K2664" s="56"/>
      <c r="L2664" s="64" t="s">
        <v>455</v>
      </c>
    </row>
    <row r="2665" spans="1:12" s="72" customFormat="1" hidden="1" outlineLevel="2">
      <c r="A2665" s="81">
        <v>1203533010</v>
      </c>
      <c r="B2665" s="82" t="s">
        <v>2181</v>
      </c>
      <c r="C2665" s="69">
        <v>0</v>
      </c>
      <c r="D2665" s="78"/>
      <c r="E2665" s="69"/>
      <c r="F2665" s="71"/>
      <c r="G2665" s="69">
        <f t="shared" si="83"/>
        <v>0</v>
      </c>
      <c r="I2665" s="67">
        <v>0</v>
      </c>
      <c r="J2665" s="68">
        <f t="shared" si="82"/>
        <v>0</v>
      </c>
      <c r="K2665" s="56"/>
      <c r="L2665" s="64" t="s">
        <v>455</v>
      </c>
    </row>
    <row r="2666" spans="1:12" s="72" customFormat="1" hidden="1" outlineLevel="2">
      <c r="A2666" s="81">
        <v>1203533011</v>
      </c>
      <c r="B2666" s="82" t="s">
        <v>2182</v>
      </c>
      <c r="C2666" s="69">
        <v>0</v>
      </c>
      <c r="D2666" s="78"/>
      <c r="E2666" s="69"/>
      <c r="F2666" s="71"/>
      <c r="G2666" s="69">
        <f t="shared" si="83"/>
        <v>0</v>
      </c>
      <c r="I2666" s="67">
        <v>0</v>
      </c>
      <c r="J2666" s="68">
        <f t="shared" si="82"/>
        <v>0</v>
      </c>
      <c r="K2666" s="56"/>
      <c r="L2666" s="64" t="s">
        <v>455</v>
      </c>
    </row>
    <row r="2667" spans="1:12" s="72" customFormat="1" hidden="1" outlineLevel="2">
      <c r="A2667" s="81">
        <v>1203533012</v>
      </c>
      <c r="B2667" s="82" t="s">
        <v>2183</v>
      </c>
      <c r="C2667" s="69">
        <v>0</v>
      </c>
      <c r="D2667" s="78"/>
      <c r="E2667" s="69"/>
      <c r="F2667" s="71"/>
      <c r="G2667" s="69">
        <f t="shared" si="83"/>
        <v>0</v>
      </c>
      <c r="I2667" s="67">
        <v>0</v>
      </c>
      <c r="J2667" s="68">
        <f t="shared" si="82"/>
        <v>0</v>
      </c>
      <c r="K2667" s="56"/>
      <c r="L2667" s="64" t="s">
        <v>455</v>
      </c>
    </row>
    <row r="2668" spans="1:12" s="72" customFormat="1" hidden="1" outlineLevel="2">
      <c r="A2668" s="81">
        <v>1203533013</v>
      </c>
      <c r="B2668" s="82" t="s">
        <v>2184</v>
      </c>
      <c r="C2668" s="69">
        <v>0</v>
      </c>
      <c r="D2668" s="78"/>
      <c r="E2668" s="69"/>
      <c r="F2668" s="71"/>
      <c r="G2668" s="69">
        <f t="shared" si="83"/>
        <v>0</v>
      </c>
      <c r="I2668" s="67">
        <v>0</v>
      </c>
      <c r="J2668" s="68">
        <f t="shared" si="82"/>
        <v>0</v>
      </c>
      <c r="K2668" s="56"/>
      <c r="L2668" s="64" t="s">
        <v>455</v>
      </c>
    </row>
    <row r="2669" spans="1:12" s="72" customFormat="1" hidden="1" outlineLevel="2">
      <c r="A2669" s="81">
        <v>1203533017</v>
      </c>
      <c r="B2669" s="82" t="s">
        <v>2185</v>
      </c>
      <c r="C2669" s="69">
        <v>0</v>
      </c>
      <c r="D2669" s="78"/>
      <c r="E2669" s="69"/>
      <c r="F2669" s="71"/>
      <c r="G2669" s="69">
        <f t="shared" si="83"/>
        <v>0</v>
      </c>
      <c r="I2669" s="67">
        <v>0</v>
      </c>
      <c r="J2669" s="68">
        <f t="shared" si="82"/>
        <v>0</v>
      </c>
      <c r="K2669" s="56"/>
      <c r="L2669" s="64" t="s">
        <v>455</v>
      </c>
    </row>
    <row r="2670" spans="1:12" s="72" customFormat="1" hidden="1" outlineLevel="2">
      <c r="A2670" s="81">
        <v>1203533018</v>
      </c>
      <c r="B2670" s="82" t="s">
        <v>2186</v>
      </c>
      <c r="C2670" s="69">
        <v>0</v>
      </c>
      <c r="D2670" s="78"/>
      <c r="E2670" s="69"/>
      <c r="F2670" s="71"/>
      <c r="G2670" s="69">
        <f t="shared" si="83"/>
        <v>0</v>
      </c>
      <c r="I2670" s="67">
        <v>0</v>
      </c>
      <c r="J2670" s="68">
        <f t="shared" si="82"/>
        <v>0</v>
      </c>
      <c r="K2670" s="56"/>
      <c r="L2670" s="64" t="s">
        <v>455</v>
      </c>
    </row>
    <row r="2671" spans="1:12" s="72" customFormat="1" hidden="1" outlineLevel="2">
      <c r="A2671" s="81">
        <v>1203533020</v>
      </c>
      <c r="B2671" s="82" t="s">
        <v>2181</v>
      </c>
      <c r="C2671" s="69">
        <v>0</v>
      </c>
      <c r="D2671" s="78"/>
      <c r="E2671" s="69"/>
      <c r="F2671" s="71"/>
      <c r="G2671" s="69">
        <f t="shared" si="83"/>
        <v>0</v>
      </c>
      <c r="I2671" s="67">
        <v>0</v>
      </c>
      <c r="J2671" s="68">
        <f t="shared" si="82"/>
        <v>0</v>
      </c>
      <c r="K2671" s="56"/>
      <c r="L2671" s="64" t="s">
        <v>455</v>
      </c>
    </row>
    <row r="2672" spans="1:12" s="72" customFormat="1" hidden="1" outlineLevel="2">
      <c r="A2672" s="81">
        <v>1203533021</v>
      </c>
      <c r="B2672" s="82" t="s">
        <v>2182</v>
      </c>
      <c r="C2672" s="69">
        <v>0</v>
      </c>
      <c r="D2672" s="78"/>
      <c r="E2672" s="69"/>
      <c r="F2672" s="71"/>
      <c r="G2672" s="69">
        <f t="shared" si="83"/>
        <v>0</v>
      </c>
      <c r="I2672" s="67">
        <v>0</v>
      </c>
      <c r="J2672" s="68">
        <f t="shared" si="82"/>
        <v>0</v>
      </c>
      <c r="K2672" s="56"/>
      <c r="L2672" s="64" t="s">
        <v>455</v>
      </c>
    </row>
    <row r="2673" spans="1:12" s="72" customFormat="1" hidden="1" outlineLevel="2">
      <c r="A2673" s="81">
        <v>1203533022</v>
      </c>
      <c r="B2673" s="82" t="s">
        <v>2183</v>
      </c>
      <c r="C2673" s="69">
        <v>0</v>
      </c>
      <c r="D2673" s="78"/>
      <c r="E2673" s="69"/>
      <c r="F2673" s="71"/>
      <c r="G2673" s="69">
        <f t="shared" si="83"/>
        <v>0</v>
      </c>
      <c r="I2673" s="67">
        <v>0</v>
      </c>
      <c r="J2673" s="68">
        <f t="shared" si="82"/>
        <v>0</v>
      </c>
      <c r="K2673" s="56"/>
      <c r="L2673" s="64" t="s">
        <v>455</v>
      </c>
    </row>
    <row r="2674" spans="1:12" s="72" customFormat="1" hidden="1" outlineLevel="2">
      <c r="A2674" s="81">
        <v>1203533023</v>
      </c>
      <c r="B2674" s="82" t="s">
        <v>2184</v>
      </c>
      <c r="C2674" s="69">
        <v>0</v>
      </c>
      <c r="D2674" s="78"/>
      <c r="E2674" s="69"/>
      <c r="F2674" s="71"/>
      <c r="G2674" s="69">
        <f t="shared" si="83"/>
        <v>0</v>
      </c>
      <c r="I2674" s="67">
        <v>0</v>
      </c>
      <c r="J2674" s="68">
        <f t="shared" si="82"/>
        <v>0</v>
      </c>
      <c r="K2674" s="56"/>
      <c r="L2674" s="64" t="s">
        <v>455</v>
      </c>
    </row>
    <row r="2675" spans="1:12" s="72" customFormat="1" hidden="1" outlineLevel="2">
      <c r="A2675" s="81">
        <v>1203533027</v>
      </c>
      <c r="B2675" s="82" t="s">
        <v>2185</v>
      </c>
      <c r="C2675" s="69">
        <v>0</v>
      </c>
      <c r="D2675" s="78"/>
      <c r="E2675" s="69"/>
      <c r="F2675" s="71"/>
      <c r="G2675" s="69">
        <f t="shared" si="83"/>
        <v>0</v>
      </c>
      <c r="I2675" s="67">
        <v>0</v>
      </c>
      <c r="J2675" s="68">
        <f t="shared" si="82"/>
        <v>0</v>
      </c>
      <c r="K2675" s="56"/>
      <c r="L2675" s="64" t="s">
        <v>455</v>
      </c>
    </row>
    <row r="2676" spans="1:12" s="72" customFormat="1" hidden="1" outlineLevel="2">
      <c r="A2676" s="81">
        <v>1203533028</v>
      </c>
      <c r="B2676" s="82" t="s">
        <v>2186</v>
      </c>
      <c r="C2676" s="69">
        <v>0</v>
      </c>
      <c r="D2676" s="78"/>
      <c r="E2676" s="69"/>
      <c r="F2676" s="71"/>
      <c r="G2676" s="69">
        <f t="shared" si="83"/>
        <v>0</v>
      </c>
      <c r="I2676" s="67">
        <v>0</v>
      </c>
      <c r="J2676" s="68">
        <f t="shared" si="82"/>
        <v>0</v>
      </c>
      <c r="K2676" s="56"/>
      <c r="L2676" s="64" t="s">
        <v>455</v>
      </c>
    </row>
    <row r="2677" spans="1:12" s="72" customFormat="1" hidden="1" outlineLevel="2">
      <c r="A2677" s="81">
        <v>1203601010</v>
      </c>
      <c r="B2677" s="82" t="s">
        <v>2187</v>
      </c>
      <c r="C2677" s="69">
        <v>0</v>
      </c>
      <c r="D2677" s="78"/>
      <c r="E2677" s="69"/>
      <c r="F2677" s="71"/>
      <c r="G2677" s="69">
        <f t="shared" si="83"/>
        <v>0</v>
      </c>
      <c r="I2677" s="67">
        <v>0</v>
      </c>
      <c r="J2677" s="68">
        <f t="shared" si="82"/>
        <v>0</v>
      </c>
      <c r="K2677" s="56"/>
      <c r="L2677" s="64" t="s">
        <v>455</v>
      </c>
    </row>
    <row r="2678" spans="1:12" s="72" customFormat="1" hidden="1" outlineLevel="2">
      <c r="A2678" s="81">
        <v>1203601011</v>
      </c>
      <c r="B2678" s="82" t="s">
        <v>2188</v>
      </c>
      <c r="C2678" s="69">
        <v>0</v>
      </c>
      <c r="D2678" s="78"/>
      <c r="E2678" s="69"/>
      <c r="F2678" s="71"/>
      <c r="G2678" s="69">
        <f t="shared" si="83"/>
        <v>0</v>
      </c>
      <c r="I2678" s="67">
        <v>0</v>
      </c>
      <c r="J2678" s="68">
        <f t="shared" si="82"/>
        <v>0</v>
      </c>
      <c r="K2678" s="56"/>
      <c r="L2678" s="64" t="s">
        <v>455</v>
      </c>
    </row>
    <row r="2679" spans="1:12" s="72" customFormat="1" hidden="1" outlineLevel="2">
      <c r="A2679" s="81">
        <v>1203601012</v>
      </c>
      <c r="B2679" s="82" t="s">
        <v>2189</v>
      </c>
      <c r="C2679" s="69">
        <v>0</v>
      </c>
      <c r="D2679" s="78"/>
      <c r="E2679" s="69"/>
      <c r="F2679" s="71"/>
      <c r="G2679" s="69">
        <f t="shared" si="83"/>
        <v>0</v>
      </c>
      <c r="I2679" s="67">
        <v>0</v>
      </c>
      <c r="J2679" s="68">
        <f t="shared" si="82"/>
        <v>0</v>
      </c>
      <c r="K2679" s="56"/>
      <c r="L2679" s="64" t="s">
        <v>455</v>
      </c>
    </row>
    <row r="2680" spans="1:12" s="72" customFormat="1" hidden="1" outlineLevel="2">
      <c r="A2680" s="81">
        <v>1203601013</v>
      </c>
      <c r="B2680" s="82" t="s">
        <v>2190</v>
      </c>
      <c r="C2680" s="69">
        <v>0</v>
      </c>
      <c r="D2680" s="78"/>
      <c r="E2680" s="69"/>
      <c r="F2680" s="71"/>
      <c r="G2680" s="69">
        <f t="shared" si="83"/>
        <v>0</v>
      </c>
      <c r="I2680" s="67">
        <v>0</v>
      </c>
      <c r="J2680" s="68">
        <f t="shared" si="82"/>
        <v>0</v>
      </c>
      <c r="K2680" s="56"/>
      <c r="L2680" s="64" t="s">
        <v>455</v>
      </c>
    </row>
    <row r="2681" spans="1:12" s="72" customFormat="1" hidden="1" outlineLevel="2">
      <c r="A2681" s="81">
        <v>1203601016</v>
      </c>
      <c r="B2681" s="82" t="s">
        <v>2191</v>
      </c>
      <c r="C2681" s="69">
        <v>0</v>
      </c>
      <c r="D2681" s="78"/>
      <c r="E2681" s="69"/>
      <c r="F2681" s="71"/>
      <c r="G2681" s="69">
        <f t="shared" si="83"/>
        <v>0</v>
      </c>
      <c r="I2681" s="67">
        <v>0</v>
      </c>
      <c r="J2681" s="68">
        <f t="shared" si="82"/>
        <v>0</v>
      </c>
      <c r="K2681" s="56"/>
      <c r="L2681" s="64" t="s">
        <v>455</v>
      </c>
    </row>
    <row r="2682" spans="1:12" s="72" customFormat="1" hidden="1" outlineLevel="2">
      <c r="A2682" s="81">
        <v>1203601017</v>
      </c>
      <c r="B2682" s="82" t="s">
        <v>2192</v>
      </c>
      <c r="C2682" s="69">
        <v>0</v>
      </c>
      <c r="D2682" s="78"/>
      <c r="E2682" s="69"/>
      <c r="F2682" s="71"/>
      <c r="G2682" s="69">
        <f t="shared" si="83"/>
        <v>0</v>
      </c>
      <c r="I2682" s="67">
        <v>0</v>
      </c>
      <c r="J2682" s="68">
        <f t="shared" si="82"/>
        <v>0</v>
      </c>
      <c r="K2682" s="56"/>
      <c r="L2682" s="64" t="s">
        <v>455</v>
      </c>
    </row>
    <row r="2683" spans="1:12" s="72" customFormat="1" hidden="1" outlineLevel="2">
      <c r="A2683" s="81">
        <v>1203601018</v>
      </c>
      <c r="B2683" s="82" t="s">
        <v>2193</v>
      </c>
      <c r="C2683" s="69">
        <v>0</v>
      </c>
      <c r="D2683" s="78"/>
      <c r="E2683" s="69"/>
      <c r="F2683" s="71"/>
      <c r="G2683" s="69">
        <f t="shared" si="83"/>
        <v>0</v>
      </c>
      <c r="I2683" s="67">
        <v>0</v>
      </c>
      <c r="J2683" s="68">
        <f t="shared" si="82"/>
        <v>0</v>
      </c>
      <c r="K2683" s="56"/>
      <c r="L2683" s="64" t="s">
        <v>455</v>
      </c>
    </row>
    <row r="2684" spans="1:12" s="72" customFormat="1" hidden="1" outlineLevel="2">
      <c r="A2684" s="81">
        <v>1203601019</v>
      </c>
      <c r="B2684" s="82" t="s">
        <v>2194</v>
      </c>
      <c r="C2684" s="69">
        <v>0</v>
      </c>
      <c r="D2684" s="78"/>
      <c r="E2684" s="69"/>
      <c r="F2684" s="71"/>
      <c r="G2684" s="69">
        <f t="shared" si="83"/>
        <v>0</v>
      </c>
      <c r="I2684" s="67">
        <v>0</v>
      </c>
      <c r="J2684" s="68">
        <f t="shared" si="82"/>
        <v>0</v>
      </c>
      <c r="K2684" s="56"/>
      <c r="L2684" s="64" t="s">
        <v>455</v>
      </c>
    </row>
    <row r="2685" spans="1:12" s="72" customFormat="1" hidden="1" outlineLevel="2">
      <c r="A2685" s="81">
        <v>1203602010</v>
      </c>
      <c r="B2685" s="82" t="s">
        <v>2195</v>
      </c>
      <c r="C2685" s="69">
        <v>0</v>
      </c>
      <c r="D2685" s="78"/>
      <c r="E2685" s="69"/>
      <c r="F2685" s="71"/>
      <c r="G2685" s="69">
        <f t="shared" si="83"/>
        <v>0</v>
      </c>
      <c r="I2685" s="67">
        <v>0</v>
      </c>
      <c r="J2685" s="68">
        <f t="shared" si="82"/>
        <v>0</v>
      </c>
      <c r="K2685" s="56"/>
      <c r="L2685" s="64" t="s">
        <v>455</v>
      </c>
    </row>
    <row r="2686" spans="1:12" s="72" customFormat="1" hidden="1" outlineLevel="2">
      <c r="A2686" s="81">
        <v>1203602011</v>
      </c>
      <c r="B2686" s="82" t="s">
        <v>2196</v>
      </c>
      <c r="C2686" s="69">
        <v>0</v>
      </c>
      <c r="D2686" s="78"/>
      <c r="E2686" s="69"/>
      <c r="F2686" s="71"/>
      <c r="G2686" s="69">
        <f t="shared" si="83"/>
        <v>0</v>
      </c>
      <c r="I2686" s="67">
        <v>0</v>
      </c>
      <c r="J2686" s="68">
        <f t="shared" si="82"/>
        <v>0</v>
      </c>
      <c r="K2686" s="56"/>
      <c r="L2686" s="64" t="s">
        <v>455</v>
      </c>
    </row>
    <row r="2687" spans="1:12" s="72" customFormat="1" hidden="1" outlineLevel="2">
      <c r="A2687" s="81">
        <v>1203602012</v>
      </c>
      <c r="B2687" s="82" t="s">
        <v>2197</v>
      </c>
      <c r="C2687" s="69">
        <v>0</v>
      </c>
      <c r="D2687" s="78"/>
      <c r="E2687" s="69"/>
      <c r="F2687" s="71"/>
      <c r="G2687" s="69">
        <f t="shared" si="83"/>
        <v>0</v>
      </c>
      <c r="I2687" s="67">
        <v>0</v>
      </c>
      <c r="J2687" s="68">
        <f t="shared" si="82"/>
        <v>0</v>
      </c>
      <c r="K2687" s="56"/>
      <c r="L2687" s="64" t="s">
        <v>455</v>
      </c>
    </row>
    <row r="2688" spans="1:12" s="72" customFormat="1" hidden="1" outlineLevel="2">
      <c r="A2688" s="81">
        <v>1203602013</v>
      </c>
      <c r="B2688" s="82" t="s">
        <v>2198</v>
      </c>
      <c r="C2688" s="69">
        <v>0</v>
      </c>
      <c r="D2688" s="78"/>
      <c r="E2688" s="69"/>
      <c r="F2688" s="71"/>
      <c r="G2688" s="69">
        <f t="shared" si="83"/>
        <v>0</v>
      </c>
      <c r="I2688" s="67">
        <v>0</v>
      </c>
      <c r="J2688" s="68">
        <f t="shared" si="82"/>
        <v>0</v>
      </c>
      <c r="K2688" s="56"/>
      <c r="L2688" s="64" t="s">
        <v>455</v>
      </c>
    </row>
    <row r="2689" spans="1:12" s="72" customFormat="1" hidden="1" outlineLevel="2">
      <c r="A2689" s="81">
        <v>1203602016</v>
      </c>
      <c r="B2689" s="82" t="s">
        <v>2199</v>
      </c>
      <c r="C2689" s="69">
        <v>0</v>
      </c>
      <c r="D2689" s="78"/>
      <c r="E2689" s="69"/>
      <c r="F2689" s="71"/>
      <c r="G2689" s="69">
        <f t="shared" si="83"/>
        <v>0</v>
      </c>
      <c r="I2689" s="67">
        <v>0</v>
      </c>
      <c r="J2689" s="68">
        <f t="shared" si="82"/>
        <v>0</v>
      </c>
      <c r="K2689" s="56"/>
      <c r="L2689" s="64" t="s">
        <v>455</v>
      </c>
    </row>
    <row r="2690" spans="1:12" s="72" customFormat="1" hidden="1" outlineLevel="2">
      <c r="A2690" s="81">
        <v>1203602017</v>
      </c>
      <c r="B2690" s="82" t="s">
        <v>2200</v>
      </c>
      <c r="C2690" s="69">
        <v>0</v>
      </c>
      <c r="D2690" s="78"/>
      <c r="E2690" s="69"/>
      <c r="F2690" s="71"/>
      <c r="G2690" s="69">
        <f t="shared" si="83"/>
        <v>0</v>
      </c>
      <c r="I2690" s="67">
        <v>0</v>
      </c>
      <c r="J2690" s="68">
        <f t="shared" si="82"/>
        <v>0</v>
      </c>
      <c r="K2690" s="56"/>
      <c r="L2690" s="64" t="s">
        <v>455</v>
      </c>
    </row>
    <row r="2691" spans="1:12" s="72" customFormat="1" hidden="1" outlineLevel="2">
      <c r="A2691" s="81">
        <v>1203602019</v>
      </c>
      <c r="B2691" s="82" t="s">
        <v>2201</v>
      </c>
      <c r="C2691" s="69">
        <v>0</v>
      </c>
      <c r="D2691" s="78"/>
      <c r="E2691" s="69"/>
      <c r="F2691" s="71"/>
      <c r="G2691" s="69">
        <f t="shared" si="83"/>
        <v>0</v>
      </c>
      <c r="I2691" s="67">
        <v>0</v>
      </c>
      <c r="J2691" s="68">
        <f t="shared" si="82"/>
        <v>0</v>
      </c>
      <c r="K2691" s="56"/>
      <c r="L2691" s="64" t="s">
        <v>455</v>
      </c>
    </row>
    <row r="2692" spans="1:12" s="72" customFormat="1" hidden="1" outlineLevel="2">
      <c r="A2692" s="81">
        <v>1203603010</v>
      </c>
      <c r="B2692" s="82" t="s">
        <v>2202</v>
      </c>
      <c r="C2692" s="69">
        <v>0</v>
      </c>
      <c r="D2692" s="78"/>
      <c r="E2692" s="69"/>
      <c r="F2692" s="71"/>
      <c r="G2692" s="69">
        <f t="shared" si="83"/>
        <v>0</v>
      </c>
      <c r="I2692" s="67">
        <v>0</v>
      </c>
      <c r="J2692" s="68">
        <f t="shared" si="82"/>
        <v>0</v>
      </c>
      <c r="K2692" s="56"/>
      <c r="L2692" s="64" t="s">
        <v>455</v>
      </c>
    </row>
    <row r="2693" spans="1:12" s="72" customFormat="1" hidden="1" outlineLevel="2">
      <c r="A2693" s="81">
        <v>1203603011</v>
      </c>
      <c r="B2693" s="82" t="s">
        <v>2203</v>
      </c>
      <c r="C2693" s="69">
        <v>0</v>
      </c>
      <c r="D2693" s="78"/>
      <c r="E2693" s="69"/>
      <c r="F2693" s="71"/>
      <c r="G2693" s="69">
        <f t="shared" si="83"/>
        <v>0</v>
      </c>
      <c r="I2693" s="67">
        <v>0</v>
      </c>
      <c r="J2693" s="68">
        <f t="shared" si="82"/>
        <v>0</v>
      </c>
      <c r="K2693" s="56"/>
      <c r="L2693" s="64" t="s">
        <v>455</v>
      </c>
    </row>
    <row r="2694" spans="1:12" s="72" customFormat="1" hidden="1" outlineLevel="2">
      <c r="A2694" s="81">
        <v>1203603012</v>
      </c>
      <c r="B2694" s="82" t="s">
        <v>2204</v>
      </c>
      <c r="C2694" s="69">
        <v>0</v>
      </c>
      <c r="D2694" s="78"/>
      <c r="E2694" s="69"/>
      <c r="F2694" s="71"/>
      <c r="G2694" s="69">
        <f t="shared" si="83"/>
        <v>0</v>
      </c>
      <c r="I2694" s="67">
        <v>0</v>
      </c>
      <c r="J2694" s="68">
        <f t="shared" si="82"/>
        <v>0</v>
      </c>
      <c r="K2694" s="56"/>
      <c r="L2694" s="64" t="s">
        <v>455</v>
      </c>
    </row>
    <row r="2695" spans="1:12" s="72" customFormat="1" hidden="1" outlineLevel="2">
      <c r="A2695" s="81">
        <v>1203603013</v>
      </c>
      <c r="B2695" s="82" t="s">
        <v>2205</v>
      </c>
      <c r="C2695" s="69">
        <v>0</v>
      </c>
      <c r="D2695" s="78"/>
      <c r="E2695" s="69"/>
      <c r="F2695" s="71"/>
      <c r="G2695" s="69">
        <f t="shared" si="83"/>
        <v>0</v>
      </c>
      <c r="I2695" s="67">
        <v>0</v>
      </c>
      <c r="J2695" s="68">
        <f t="shared" si="82"/>
        <v>0</v>
      </c>
      <c r="K2695" s="56"/>
      <c r="L2695" s="64" t="s">
        <v>455</v>
      </c>
    </row>
    <row r="2696" spans="1:12" s="72" customFormat="1" hidden="1" outlineLevel="2">
      <c r="A2696" s="81">
        <v>1203603016</v>
      </c>
      <c r="B2696" s="82" t="s">
        <v>2206</v>
      </c>
      <c r="C2696" s="69">
        <v>0</v>
      </c>
      <c r="D2696" s="78"/>
      <c r="E2696" s="69"/>
      <c r="F2696" s="71"/>
      <c r="G2696" s="69">
        <f t="shared" si="83"/>
        <v>0</v>
      </c>
      <c r="I2696" s="67">
        <v>0</v>
      </c>
      <c r="J2696" s="68">
        <f t="shared" si="82"/>
        <v>0</v>
      </c>
      <c r="K2696" s="56"/>
      <c r="L2696" s="64" t="s">
        <v>455</v>
      </c>
    </row>
    <row r="2697" spans="1:12" s="72" customFormat="1" hidden="1" outlineLevel="2">
      <c r="A2697" s="81">
        <v>1203603017</v>
      </c>
      <c r="B2697" s="82" t="s">
        <v>2207</v>
      </c>
      <c r="C2697" s="69">
        <v>0</v>
      </c>
      <c r="D2697" s="78"/>
      <c r="E2697" s="69"/>
      <c r="F2697" s="71"/>
      <c r="G2697" s="69">
        <f t="shared" si="83"/>
        <v>0</v>
      </c>
      <c r="I2697" s="67">
        <v>0</v>
      </c>
      <c r="J2697" s="68">
        <f t="shared" si="82"/>
        <v>0</v>
      </c>
      <c r="K2697" s="56"/>
      <c r="L2697" s="64" t="s">
        <v>455</v>
      </c>
    </row>
    <row r="2698" spans="1:12" s="72" customFormat="1" hidden="1" outlineLevel="2">
      <c r="A2698" s="81">
        <v>1203603019</v>
      </c>
      <c r="B2698" s="82" t="s">
        <v>2208</v>
      </c>
      <c r="C2698" s="69">
        <v>0</v>
      </c>
      <c r="D2698" s="78"/>
      <c r="E2698" s="69"/>
      <c r="F2698" s="71"/>
      <c r="G2698" s="69">
        <f t="shared" si="83"/>
        <v>0</v>
      </c>
      <c r="I2698" s="67">
        <v>0</v>
      </c>
      <c r="J2698" s="68">
        <f t="shared" si="82"/>
        <v>0</v>
      </c>
      <c r="K2698" s="56"/>
      <c r="L2698" s="64" t="s">
        <v>455</v>
      </c>
    </row>
    <row r="2699" spans="1:12" s="72" customFormat="1" hidden="1" outlineLevel="2">
      <c r="A2699" s="81">
        <v>1203604010</v>
      </c>
      <c r="B2699" s="82" t="s">
        <v>2209</v>
      </c>
      <c r="C2699" s="69">
        <v>0</v>
      </c>
      <c r="D2699" s="78"/>
      <c r="E2699" s="69"/>
      <c r="F2699" s="71"/>
      <c r="G2699" s="69">
        <f t="shared" si="83"/>
        <v>0</v>
      </c>
      <c r="I2699" s="67">
        <v>0</v>
      </c>
      <c r="J2699" s="68">
        <f t="shared" si="82"/>
        <v>0</v>
      </c>
      <c r="K2699" s="56"/>
      <c r="L2699" s="64" t="s">
        <v>455</v>
      </c>
    </row>
    <row r="2700" spans="1:12" s="72" customFormat="1" hidden="1" outlineLevel="2">
      <c r="A2700" s="81">
        <v>1203604011</v>
      </c>
      <c r="B2700" s="82" t="s">
        <v>2210</v>
      </c>
      <c r="C2700" s="69">
        <v>0</v>
      </c>
      <c r="D2700" s="78"/>
      <c r="E2700" s="69"/>
      <c r="F2700" s="71"/>
      <c r="G2700" s="69">
        <f t="shared" si="83"/>
        <v>0</v>
      </c>
      <c r="I2700" s="67">
        <v>0</v>
      </c>
      <c r="J2700" s="68">
        <f t="shared" si="82"/>
        <v>0</v>
      </c>
      <c r="K2700" s="56"/>
      <c r="L2700" s="64" t="s">
        <v>455</v>
      </c>
    </row>
    <row r="2701" spans="1:12" s="72" customFormat="1" hidden="1" outlineLevel="2">
      <c r="A2701" s="81">
        <v>1203604012</v>
      </c>
      <c r="B2701" s="82" t="s">
        <v>2211</v>
      </c>
      <c r="C2701" s="69">
        <v>0</v>
      </c>
      <c r="D2701" s="78"/>
      <c r="E2701" s="69"/>
      <c r="F2701" s="71"/>
      <c r="G2701" s="69">
        <f t="shared" si="83"/>
        <v>0</v>
      </c>
      <c r="I2701" s="67">
        <v>0</v>
      </c>
      <c r="J2701" s="68">
        <f t="shared" si="82"/>
        <v>0</v>
      </c>
      <c r="K2701" s="56"/>
      <c r="L2701" s="64" t="s">
        <v>455</v>
      </c>
    </row>
    <row r="2702" spans="1:12" s="72" customFormat="1" hidden="1" outlineLevel="2">
      <c r="A2702" s="81">
        <v>1203604013</v>
      </c>
      <c r="B2702" s="82" t="s">
        <v>2212</v>
      </c>
      <c r="C2702" s="69">
        <v>11759917.609999901</v>
      </c>
      <c r="D2702" s="78"/>
      <c r="E2702" s="69"/>
      <c r="F2702" s="71"/>
      <c r="G2702" s="69">
        <f t="shared" si="83"/>
        <v>11759917.609999901</v>
      </c>
      <c r="I2702" s="67">
        <v>0</v>
      </c>
      <c r="J2702" s="68">
        <f t="shared" si="82"/>
        <v>-11759917.609999901</v>
      </c>
      <c r="K2702" s="56"/>
      <c r="L2702" s="64" t="s">
        <v>455</v>
      </c>
    </row>
    <row r="2703" spans="1:12" s="72" customFormat="1" hidden="1" outlineLevel="2">
      <c r="A2703" s="81">
        <v>1203604017</v>
      </c>
      <c r="B2703" s="82" t="s">
        <v>2213</v>
      </c>
      <c r="C2703" s="69">
        <v>-11750469.380000001</v>
      </c>
      <c r="D2703" s="78"/>
      <c r="E2703" s="69"/>
      <c r="F2703" s="71"/>
      <c r="G2703" s="69">
        <f t="shared" si="83"/>
        <v>-11750469.380000001</v>
      </c>
      <c r="I2703" s="67">
        <v>0</v>
      </c>
      <c r="J2703" s="68">
        <f t="shared" si="82"/>
        <v>11750469.380000001</v>
      </c>
      <c r="K2703" s="56"/>
      <c r="L2703" s="64" t="s">
        <v>455</v>
      </c>
    </row>
    <row r="2704" spans="1:12" s="72" customFormat="1" hidden="1" outlineLevel="2">
      <c r="A2704" s="81">
        <v>1203604019</v>
      </c>
      <c r="B2704" s="82" t="s">
        <v>2214</v>
      </c>
      <c r="C2704" s="69">
        <v>0</v>
      </c>
      <c r="D2704" s="78"/>
      <c r="E2704" s="69"/>
      <c r="F2704" s="71"/>
      <c r="G2704" s="69">
        <f t="shared" si="83"/>
        <v>0</v>
      </c>
      <c r="I2704" s="67">
        <v>0</v>
      </c>
      <c r="J2704" s="68">
        <f t="shared" si="82"/>
        <v>0</v>
      </c>
      <c r="K2704" s="56"/>
      <c r="L2704" s="64" t="s">
        <v>455</v>
      </c>
    </row>
    <row r="2705" spans="1:12" s="72" customFormat="1" hidden="1" outlineLevel="2">
      <c r="A2705" s="81">
        <v>1203801010</v>
      </c>
      <c r="B2705" s="82" t="s">
        <v>2215</v>
      </c>
      <c r="C2705" s="69">
        <v>57587.339999999902</v>
      </c>
      <c r="D2705" s="78"/>
      <c r="E2705" s="69"/>
      <c r="F2705" s="71"/>
      <c r="G2705" s="69">
        <f t="shared" si="83"/>
        <v>57587.339999999902</v>
      </c>
      <c r="I2705" s="67">
        <v>0</v>
      </c>
      <c r="J2705" s="68">
        <f t="shared" si="82"/>
        <v>-57587.339999999902</v>
      </c>
      <c r="K2705" s="56"/>
      <c r="L2705" s="64" t="s">
        <v>455</v>
      </c>
    </row>
    <row r="2706" spans="1:12" s="72" customFormat="1" hidden="1" outlineLevel="2">
      <c r="A2706" s="81">
        <v>1203801011</v>
      </c>
      <c r="B2706" s="82" t="s">
        <v>2216</v>
      </c>
      <c r="C2706" s="69">
        <v>4096390.12</v>
      </c>
      <c r="D2706" s="78"/>
      <c r="E2706" s="69"/>
      <c r="F2706" s="71"/>
      <c r="G2706" s="69">
        <f t="shared" si="83"/>
        <v>4096390.12</v>
      </c>
      <c r="I2706" s="67">
        <v>0</v>
      </c>
      <c r="J2706" s="68">
        <f t="shared" si="82"/>
        <v>-4096390.12</v>
      </c>
      <c r="K2706" s="56"/>
      <c r="L2706" s="64" t="s">
        <v>455</v>
      </c>
    </row>
    <row r="2707" spans="1:12" s="72" customFormat="1" hidden="1" outlineLevel="2">
      <c r="A2707" s="81">
        <v>1203801012</v>
      </c>
      <c r="B2707" s="82" t="s">
        <v>2217</v>
      </c>
      <c r="C2707" s="69">
        <v>0</v>
      </c>
      <c r="D2707" s="78"/>
      <c r="E2707" s="69"/>
      <c r="F2707" s="71"/>
      <c r="G2707" s="69">
        <f t="shared" si="83"/>
        <v>0</v>
      </c>
      <c r="I2707" s="67">
        <v>0</v>
      </c>
      <c r="J2707" s="68">
        <f t="shared" si="82"/>
        <v>0</v>
      </c>
      <c r="K2707" s="56"/>
      <c r="L2707" s="64" t="s">
        <v>455</v>
      </c>
    </row>
    <row r="2708" spans="1:12" s="72" customFormat="1" hidden="1" outlineLevel="2">
      <c r="A2708" s="81">
        <v>1203801013</v>
      </c>
      <c r="B2708" s="82" t="s">
        <v>2218</v>
      </c>
      <c r="C2708" s="69">
        <v>1948519.98</v>
      </c>
      <c r="D2708" s="78"/>
      <c r="E2708" s="69"/>
      <c r="F2708" s="71"/>
      <c r="G2708" s="69">
        <f t="shared" si="83"/>
        <v>1948519.98</v>
      </c>
      <c r="I2708" s="67">
        <v>0</v>
      </c>
      <c r="J2708" s="68">
        <f t="shared" si="82"/>
        <v>-1948519.98</v>
      </c>
      <c r="K2708" s="56"/>
      <c r="L2708" s="64" t="s">
        <v>455</v>
      </c>
    </row>
    <row r="2709" spans="1:12" s="72" customFormat="1" hidden="1" outlineLevel="2">
      <c r="A2709" s="81">
        <v>1203801016</v>
      </c>
      <c r="B2709" s="82" t="s">
        <v>2219</v>
      </c>
      <c r="C2709" s="69">
        <v>0</v>
      </c>
      <c r="D2709" s="78"/>
      <c r="E2709" s="69"/>
      <c r="F2709" s="71"/>
      <c r="G2709" s="69">
        <f t="shared" si="83"/>
        <v>0</v>
      </c>
      <c r="I2709" s="67">
        <v>0</v>
      </c>
      <c r="J2709" s="68">
        <f t="shared" si="82"/>
        <v>0</v>
      </c>
      <c r="K2709" s="56"/>
      <c r="L2709" s="64" t="s">
        <v>455</v>
      </c>
    </row>
    <row r="2710" spans="1:12" s="72" customFormat="1" hidden="1" outlineLevel="2">
      <c r="A2710" s="81">
        <v>1203801017</v>
      </c>
      <c r="B2710" s="82" t="s">
        <v>2220</v>
      </c>
      <c r="C2710" s="69">
        <v>-6101336.6900000004</v>
      </c>
      <c r="D2710" s="78"/>
      <c r="E2710" s="69"/>
      <c r="F2710" s="71"/>
      <c r="G2710" s="69">
        <f t="shared" si="83"/>
        <v>-6101336.6900000004</v>
      </c>
      <c r="I2710" s="67">
        <v>0</v>
      </c>
      <c r="J2710" s="68">
        <f t="shared" si="82"/>
        <v>6101336.6900000004</v>
      </c>
      <c r="K2710" s="56"/>
      <c r="L2710" s="64" t="s">
        <v>455</v>
      </c>
    </row>
    <row r="2711" spans="1:12" s="72" customFormat="1" hidden="1" outlineLevel="2">
      <c r="A2711" s="81">
        <v>1203801018</v>
      </c>
      <c r="B2711" s="82" t="s">
        <v>2221</v>
      </c>
      <c r="C2711" s="69">
        <v>0</v>
      </c>
      <c r="D2711" s="78"/>
      <c r="E2711" s="69"/>
      <c r="F2711" s="71"/>
      <c r="G2711" s="69">
        <f t="shared" si="83"/>
        <v>0</v>
      </c>
      <c r="I2711" s="67">
        <v>0</v>
      </c>
      <c r="J2711" s="68">
        <f t="shared" ref="J2711:J2775" si="84">I2711-G2711</f>
        <v>0</v>
      </c>
      <c r="K2711" s="56"/>
      <c r="L2711" s="64" t="s">
        <v>455</v>
      </c>
    </row>
    <row r="2712" spans="1:12" s="72" customFormat="1" hidden="1" outlineLevel="2">
      <c r="A2712" s="81">
        <v>1203801019</v>
      </c>
      <c r="B2712" s="82" t="s">
        <v>2222</v>
      </c>
      <c r="C2712" s="69">
        <v>0</v>
      </c>
      <c r="D2712" s="78"/>
      <c r="E2712" s="69"/>
      <c r="F2712" s="71"/>
      <c r="G2712" s="69">
        <f t="shared" si="83"/>
        <v>0</v>
      </c>
      <c r="I2712" s="67">
        <v>0</v>
      </c>
      <c r="J2712" s="68">
        <f t="shared" si="84"/>
        <v>0</v>
      </c>
      <c r="K2712" s="56"/>
      <c r="L2712" s="64" t="s">
        <v>455</v>
      </c>
    </row>
    <row r="2713" spans="1:12" s="72" customFormat="1" hidden="1" outlineLevel="2">
      <c r="A2713" s="81">
        <v>1203801020</v>
      </c>
      <c r="B2713" s="82" t="s">
        <v>2215</v>
      </c>
      <c r="C2713" s="69">
        <v>0</v>
      </c>
      <c r="D2713" s="78"/>
      <c r="E2713" s="69"/>
      <c r="F2713" s="71"/>
      <c r="G2713" s="69">
        <f t="shared" si="83"/>
        <v>0</v>
      </c>
      <c r="I2713" s="67">
        <v>0</v>
      </c>
      <c r="J2713" s="68">
        <f t="shared" si="84"/>
        <v>0</v>
      </c>
      <c r="K2713" s="56"/>
      <c r="L2713" s="64" t="s">
        <v>455</v>
      </c>
    </row>
    <row r="2714" spans="1:12" s="72" customFormat="1" hidden="1" outlineLevel="2">
      <c r="A2714" s="81">
        <v>1203801021</v>
      </c>
      <c r="B2714" s="82" t="s">
        <v>2216</v>
      </c>
      <c r="C2714" s="69">
        <v>0</v>
      </c>
      <c r="D2714" s="78"/>
      <c r="E2714" s="69"/>
      <c r="F2714" s="71"/>
      <c r="G2714" s="69">
        <f t="shared" si="83"/>
        <v>0</v>
      </c>
      <c r="I2714" s="67">
        <v>0</v>
      </c>
      <c r="J2714" s="68">
        <f t="shared" si="84"/>
        <v>0</v>
      </c>
      <c r="K2714" s="56"/>
      <c r="L2714" s="64" t="s">
        <v>455</v>
      </c>
    </row>
    <row r="2715" spans="1:12" s="72" customFormat="1" hidden="1" outlineLevel="2">
      <c r="A2715" s="81">
        <v>1203801022</v>
      </c>
      <c r="B2715" s="82" t="s">
        <v>2217</v>
      </c>
      <c r="C2715" s="69">
        <v>0</v>
      </c>
      <c r="D2715" s="78"/>
      <c r="E2715" s="69"/>
      <c r="F2715" s="71"/>
      <c r="G2715" s="69">
        <f t="shared" si="83"/>
        <v>0</v>
      </c>
      <c r="I2715" s="67">
        <v>0</v>
      </c>
      <c r="J2715" s="68">
        <f t="shared" si="84"/>
        <v>0</v>
      </c>
      <c r="K2715" s="56"/>
      <c r="L2715" s="64" t="s">
        <v>455</v>
      </c>
    </row>
    <row r="2716" spans="1:12" s="72" customFormat="1" hidden="1" outlineLevel="2">
      <c r="A2716" s="81">
        <v>1203801023</v>
      </c>
      <c r="B2716" s="82" t="s">
        <v>2218</v>
      </c>
      <c r="C2716" s="69">
        <v>0</v>
      </c>
      <c r="D2716" s="78"/>
      <c r="E2716" s="69"/>
      <c r="F2716" s="71"/>
      <c r="G2716" s="69">
        <f t="shared" si="83"/>
        <v>0</v>
      </c>
      <c r="I2716" s="67">
        <v>0</v>
      </c>
      <c r="J2716" s="68">
        <f t="shared" si="84"/>
        <v>0</v>
      </c>
      <c r="K2716" s="56"/>
      <c r="L2716" s="64" t="s">
        <v>455</v>
      </c>
    </row>
    <row r="2717" spans="1:12" s="72" customFormat="1" hidden="1" outlineLevel="2">
      <c r="A2717" s="81">
        <v>1203801026</v>
      </c>
      <c r="B2717" s="82" t="s">
        <v>2219</v>
      </c>
      <c r="C2717" s="69">
        <v>0</v>
      </c>
      <c r="D2717" s="78"/>
      <c r="E2717" s="69"/>
      <c r="F2717" s="71"/>
      <c r="G2717" s="69">
        <f t="shared" si="83"/>
        <v>0</v>
      </c>
      <c r="I2717" s="67">
        <v>0</v>
      </c>
      <c r="J2717" s="68">
        <f t="shared" si="84"/>
        <v>0</v>
      </c>
      <c r="K2717" s="56"/>
      <c r="L2717" s="64" t="s">
        <v>455</v>
      </c>
    </row>
    <row r="2718" spans="1:12" s="72" customFormat="1" hidden="1" outlineLevel="2">
      <c r="A2718" s="81">
        <v>1203801027</v>
      </c>
      <c r="B2718" s="82" t="s">
        <v>2220</v>
      </c>
      <c r="C2718" s="69">
        <v>0</v>
      </c>
      <c r="D2718" s="78"/>
      <c r="E2718" s="69"/>
      <c r="F2718" s="71"/>
      <c r="G2718" s="69">
        <f t="shared" si="83"/>
        <v>0</v>
      </c>
      <c r="I2718" s="67">
        <v>0</v>
      </c>
      <c r="J2718" s="68">
        <f t="shared" si="84"/>
        <v>0</v>
      </c>
      <c r="K2718" s="56"/>
      <c r="L2718" s="64" t="s">
        <v>455</v>
      </c>
    </row>
    <row r="2719" spans="1:12" s="72" customFormat="1" hidden="1" outlineLevel="2">
      <c r="A2719" s="81">
        <v>1203801028</v>
      </c>
      <c r="B2719" s="82" t="s">
        <v>2221</v>
      </c>
      <c r="C2719" s="69">
        <v>0</v>
      </c>
      <c r="D2719" s="78"/>
      <c r="E2719" s="69"/>
      <c r="F2719" s="71"/>
      <c r="G2719" s="69">
        <f t="shared" si="83"/>
        <v>0</v>
      </c>
      <c r="I2719" s="67">
        <v>0</v>
      </c>
      <c r="J2719" s="68">
        <f t="shared" si="84"/>
        <v>0</v>
      </c>
      <c r="K2719" s="56"/>
      <c r="L2719" s="64" t="s">
        <v>455</v>
      </c>
    </row>
    <row r="2720" spans="1:12" s="72" customFormat="1" hidden="1" outlineLevel="2">
      <c r="A2720" s="81">
        <v>1203801029</v>
      </c>
      <c r="B2720" s="82" t="s">
        <v>2222</v>
      </c>
      <c r="C2720" s="69">
        <v>0</v>
      </c>
      <c r="D2720" s="78"/>
      <c r="E2720" s="69"/>
      <c r="F2720" s="71"/>
      <c r="G2720" s="69">
        <f t="shared" si="83"/>
        <v>0</v>
      </c>
      <c r="I2720" s="67">
        <v>0</v>
      </c>
      <c r="J2720" s="68">
        <f t="shared" si="84"/>
        <v>0</v>
      </c>
      <c r="K2720" s="56"/>
      <c r="L2720" s="64" t="s">
        <v>455</v>
      </c>
    </row>
    <row r="2721" spans="1:12" s="72" customFormat="1" hidden="1" outlineLevel="2">
      <c r="A2721" s="81">
        <v>1203803010</v>
      </c>
      <c r="B2721" s="82" t="s">
        <v>2223</v>
      </c>
      <c r="C2721" s="69">
        <v>0</v>
      </c>
      <c r="D2721" s="78"/>
      <c r="E2721" s="69"/>
      <c r="F2721" s="71"/>
      <c r="G2721" s="69">
        <f t="shared" si="83"/>
        <v>0</v>
      </c>
      <c r="I2721" s="67">
        <v>0</v>
      </c>
      <c r="J2721" s="68">
        <f t="shared" si="84"/>
        <v>0</v>
      </c>
      <c r="K2721" s="56"/>
      <c r="L2721" s="64" t="s">
        <v>455</v>
      </c>
    </row>
    <row r="2722" spans="1:12" s="72" customFormat="1" hidden="1" outlineLevel="2">
      <c r="A2722" s="81">
        <v>1203803011</v>
      </c>
      <c r="B2722" s="82" t="s">
        <v>2224</v>
      </c>
      <c r="C2722" s="69">
        <v>0</v>
      </c>
      <c r="D2722" s="78"/>
      <c r="E2722" s="69"/>
      <c r="F2722" s="71"/>
      <c r="G2722" s="69">
        <f t="shared" si="83"/>
        <v>0</v>
      </c>
      <c r="I2722" s="67">
        <v>0</v>
      </c>
      <c r="J2722" s="68">
        <f t="shared" si="84"/>
        <v>0</v>
      </c>
      <c r="K2722" s="56"/>
      <c r="L2722" s="64" t="s">
        <v>455</v>
      </c>
    </row>
    <row r="2723" spans="1:12" s="72" customFormat="1" hidden="1" outlineLevel="2">
      <c r="A2723" s="81">
        <v>1203803012</v>
      </c>
      <c r="B2723" s="82" t="s">
        <v>2225</v>
      </c>
      <c r="C2723" s="69">
        <v>0</v>
      </c>
      <c r="D2723" s="78"/>
      <c r="E2723" s="69"/>
      <c r="F2723" s="71"/>
      <c r="G2723" s="69">
        <f t="shared" si="83"/>
        <v>0</v>
      </c>
      <c r="I2723" s="67">
        <v>0</v>
      </c>
      <c r="J2723" s="68">
        <f t="shared" si="84"/>
        <v>0</v>
      </c>
      <c r="K2723" s="56"/>
      <c r="L2723" s="64" t="s">
        <v>455</v>
      </c>
    </row>
    <row r="2724" spans="1:12" s="72" customFormat="1" hidden="1" outlineLevel="2">
      <c r="A2724" s="81">
        <v>1203803013</v>
      </c>
      <c r="B2724" s="82" t="s">
        <v>2226</v>
      </c>
      <c r="C2724" s="69">
        <v>0</v>
      </c>
      <c r="D2724" s="78"/>
      <c r="E2724" s="69"/>
      <c r="F2724" s="71"/>
      <c r="G2724" s="69">
        <f t="shared" si="83"/>
        <v>0</v>
      </c>
      <c r="I2724" s="67">
        <v>0</v>
      </c>
      <c r="J2724" s="68">
        <f t="shared" si="84"/>
        <v>0</v>
      </c>
      <c r="K2724" s="56"/>
      <c r="L2724" s="64" t="s">
        <v>455</v>
      </c>
    </row>
    <row r="2725" spans="1:12" s="72" customFormat="1" hidden="1" outlineLevel="2">
      <c r="A2725" s="81">
        <v>1203803016</v>
      </c>
      <c r="B2725" s="82" t="s">
        <v>2227</v>
      </c>
      <c r="C2725" s="69">
        <v>0</v>
      </c>
      <c r="D2725" s="78"/>
      <c r="E2725" s="69"/>
      <c r="F2725" s="71"/>
      <c r="G2725" s="69">
        <f t="shared" ref="G2725:G2789" si="85">C2725+E2725</f>
        <v>0</v>
      </c>
      <c r="I2725" s="67">
        <v>0</v>
      </c>
      <c r="J2725" s="68">
        <f t="shared" si="84"/>
        <v>0</v>
      </c>
      <c r="K2725" s="56"/>
      <c r="L2725" s="64" t="s">
        <v>455</v>
      </c>
    </row>
    <row r="2726" spans="1:12" s="72" customFormat="1" hidden="1" outlineLevel="2">
      <c r="A2726" s="81">
        <v>1203803017</v>
      </c>
      <c r="B2726" s="82" t="s">
        <v>2228</v>
      </c>
      <c r="C2726" s="69">
        <v>0</v>
      </c>
      <c r="D2726" s="78"/>
      <c r="E2726" s="69"/>
      <c r="F2726" s="71"/>
      <c r="G2726" s="69">
        <f t="shared" si="85"/>
        <v>0</v>
      </c>
      <c r="I2726" s="67">
        <v>0</v>
      </c>
      <c r="J2726" s="68">
        <f t="shared" si="84"/>
        <v>0</v>
      </c>
      <c r="K2726" s="56"/>
      <c r="L2726" s="64" t="s">
        <v>455</v>
      </c>
    </row>
    <row r="2727" spans="1:12" s="72" customFormat="1" hidden="1" outlineLevel="2">
      <c r="A2727" s="81">
        <v>1203803019</v>
      </c>
      <c r="B2727" s="82" t="s">
        <v>2229</v>
      </c>
      <c r="C2727" s="69">
        <v>0</v>
      </c>
      <c r="D2727" s="78"/>
      <c r="E2727" s="69"/>
      <c r="F2727" s="71"/>
      <c r="G2727" s="69">
        <f t="shared" si="85"/>
        <v>0</v>
      </c>
      <c r="I2727" s="67">
        <v>0</v>
      </c>
      <c r="J2727" s="68">
        <f t="shared" si="84"/>
        <v>0</v>
      </c>
      <c r="K2727" s="56"/>
      <c r="L2727" s="64" t="s">
        <v>455</v>
      </c>
    </row>
    <row r="2728" spans="1:12" s="72" customFormat="1" hidden="1" outlineLevel="2">
      <c r="A2728" s="81">
        <v>1203803020</v>
      </c>
      <c r="B2728" s="82" t="s">
        <v>2230</v>
      </c>
      <c r="C2728" s="69">
        <v>0</v>
      </c>
      <c r="D2728" s="78"/>
      <c r="E2728" s="69"/>
      <c r="F2728" s="71"/>
      <c r="G2728" s="69">
        <f t="shared" si="85"/>
        <v>0</v>
      </c>
      <c r="I2728" s="67">
        <v>0</v>
      </c>
      <c r="J2728" s="68">
        <f t="shared" si="84"/>
        <v>0</v>
      </c>
      <c r="K2728" s="56"/>
      <c r="L2728" s="64" t="s">
        <v>455</v>
      </c>
    </row>
    <row r="2729" spans="1:12" s="72" customFormat="1" hidden="1" outlineLevel="2">
      <c r="A2729" s="81">
        <v>1203803021</v>
      </c>
      <c r="B2729" s="82" t="s">
        <v>2224</v>
      </c>
      <c r="C2729" s="69">
        <v>0</v>
      </c>
      <c r="D2729" s="78"/>
      <c r="E2729" s="69"/>
      <c r="F2729" s="71"/>
      <c r="G2729" s="69">
        <f t="shared" si="85"/>
        <v>0</v>
      </c>
      <c r="I2729" s="67">
        <v>0</v>
      </c>
      <c r="J2729" s="68">
        <f t="shared" si="84"/>
        <v>0</v>
      </c>
      <c r="K2729" s="56"/>
      <c r="L2729" s="64" t="s">
        <v>455</v>
      </c>
    </row>
    <row r="2730" spans="1:12" s="72" customFormat="1" hidden="1" outlineLevel="2">
      <c r="A2730" s="81">
        <v>1203803022</v>
      </c>
      <c r="B2730" s="82" t="s">
        <v>2225</v>
      </c>
      <c r="C2730" s="69">
        <v>0</v>
      </c>
      <c r="D2730" s="78"/>
      <c r="E2730" s="69"/>
      <c r="F2730" s="71"/>
      <c r="G2730" s="69">
        <f t="shared" si="85"/>
        <v>0</v>
      </c>
      <c r="I2730" s="67">
        <v>0</v>
      </c>
      <c r="J2730" s="68">
        <f t="shared" si="84"/>
        <v>0</v>
      </c>
      <c r="K2730" s="56"/>
      <c r="L2730" s="64" t="s">
        <v>455</v>
      </c>
    </row>
    <row r="2731" spans="1:12" s="72" customFormat="1" hidden="1" outlineLevel="2">
      <c r="A2731" s="81">
        <v>1203803023</v>
      </c>
      <c r="B2731" s="82" t="s">
        <v>2226</v>
      </c>
      <c r="C2731" s="69">
        <v>0</v>
      </c>
      <c r="D2731" s="78"/>
      <c r="E2731" s="69"/>
      <c r="F2731" s="71"/>
      <c r="G2731" s="69">
        <f t="shared" si="85"/>
        <v>0</v>
      </c>
      <c r="I2731" s="67">
        <v>0</v>
      </c>
      <c r="J2731" s="68">
        <f t="shared" si="84"/>
        <v>0</v>
      </c>
      <c r="K2731" s="56"/>
      <c r="L2731" s="64" t="s">
        <v>455</v>
      </c>
    </row>
    <row r="2732" spans="1:12" s="72" customFormat="1" hidden="1" outlineLevel="2">
      <c r="A2732" s="81">
        <v>1203803026</v>
      </c>
      <c r="B2732" s="82" t="s">
        <v>2227</v>
      </c>
      <c r="C2732" s="69">
        <v>0</v>
      </c>
      <c r="D2732" s="78"/>
      <c r="E2732" s="69"/>
      <c r="F2732" s="71"/>
      <c r="G2732" s="69">
        <f t="shared" si="85"/>
        <v>0</v>
      </c>
      <c r="I2732" s="67">
        <v>0</v>
      </c>
      <c r="J2732" s="68">
        <f t="shared" si="84"/>
        <v>0</v>
      </c>
      <c r="K2732" s="56"/>
      <c r="L2732" s="64" t="s">
        <v>455</v>
      </c>
    </row>
    <row r="2733" spans="1:12" s="72" customFormat="1" hidden="1" outlineLevel="2">
      <c r="A2733" s="81">
        <v>1203803027</v>
      </c>
      <c r="B2733" s="82" t="s">
        <v>2228</v>
      </c>
      <c r="C2733" s="69">
        <v>0</v>
      </c>
      <c r="D2733" s="78"/>
      <c r="E2733" s="69"/>
      <c r="F2733" s="71"/>
      <c r="G2733" s="69">
        <f t="shared" si="85"/>
        <v>0</v>
      </c>
      <c r="I2733" s="67">
        <v>0</v>
      </c>
      <c r="J2733" s="68">
        <f t="shared" si="84"/>
        <v>0</v>
      </c>
      <c r="K2733" s="56"/>
      <c r="L2733" s="64" t="s">
        <v>455</v>
      </c>
    </row>
    <row r="2734" spans="1:12" s="72" customFormat="1" hidden="1" outlineLevel="2">
      <c r="A2734" s="81">
        <v>1203803029</v>
      </c>
      <c r="B2734" s="82" t="s">
        <v>2229</v>
      </c>
      <c r="C2734" s="69">
        <v>0</v>
      </c>
      <c r="D2734" s="78"/>
      <c r="E2734" s="69"/>
      <c r="F2734" s="71"/>
      <c r="G2734" s="69">
        <f t="shared" si="85"/>
        <v>0</v>
      </c>
      <c r="I2734" s="67">
        <v>0</v>
      </c>
      <c r="J2734" s="68">
        <f t="shared" si="84"/>
        <v>0</v>
      </c>
      <c r="K2734" s="56"/>
      <c r="L2734" s="64" t="s">
        <v>455</v>
      </c>
    </row>
    <row r="2735" spans="1:12" s="72" customFormat="1" hidden="1" outlineLevel="2">
      <c r="A2735" s="81">
        <v>1203803030</v>
      </c>
      <c r="B2735" s="82" t="s">
        <v>2231</v>
      </c>
      <c r="C2735" s="69">
        <v>41043.83</v>
      </c>
      <c r="D2735" s="78"/>
      <c r="E2735" s="69"/>
      <c r="F2735" s="71"/>
      <c r="G2735" s="69">
        <f t="shared" si="85"/>
        <v>41043.83</v>
      </c>
      <c r="I2735" s="67">
        <v>0</v>
      </c>
      <c r="J2735" s="68">
        <f t="shared" si="84"/>
        <v>-41043.83</v>
      </c>
      <c r="K2735" s="56"/>
      <c r="L2735" s="64">
        <v>0</v>
      </c>
    </row>
    <row r="2736" spans="1:12" s="72" customFormat="1" hidden="1" outlineLevel="2">
      <c r="A2736" s="81">
        <v>1203803031</v>
      </c>
      <c r="B2736" s="82" t="s">
        <v>2232</v>
      </c>
      <c r="C2736" s="69">
        <v>3808853.99</v>
      </c>
      <c r="D2736" s="78"/>
      <c r="E2736" s="69"/>
      <c r="F2736" s="71"/>
      <c r="G2736" s="69">
        <f t="shared" si="85"/>
        <v>3808853.99</v>
      </c>
      <c r="I2736" s="67">
        <v>0</v>
      </c>
      <c r="J2736" s="68">
        <f t="shared" si="84"/>
        <v>-3808853.99</v>
      </c>
      <c r="K2736" s="56"/>
      <c r="L2736" s="64">
        <v>0</v>
      </c>
    </row>
    <row r="2737" spans="1:12" s="72" customFormat="1" hidden="1" outlineLevel="2">
      <c r="A2737" s="81">
        <v>1203803033</v>
      </c>
      <c r="B2737" s="82" t="s">
        <v>2233</v>
      </c>
      <c r="C2737" s="69">
        <v>-60807.459999999897</v>
      </c>
      <c r="D2737" s="78"/>
      <c r="E2737" s="69"/>
      <c r="F2737" s="71"/>
      <c r="G2737" s="69">
        <f t="shared" si="85"/>
        <v>-60807.459999999897</v>
      </c>
      <c r="I2737" s="67">
        <v>0</v>
      </c>
      <c r="J2737" s="68">
        <f t="shared" si="84"/>
        <v>60807.459999999897</v>
      </c>
      <c r="K2737" s="56"/>
      <c r="L2737" s="64">
        <v>0</v>
      </c>
    </row>
    <row r="2738" spans="1:12" s="72" customFormat="1" hidden="1" outlineLevel="2">
      <c r="A2738" s="81">
        <v>1203803037</v>
      </c>
      <c r="B2738" s="82" t="s">
        <v>2234</v>
      </c>
      <c r="C2738" s="69">
        <v>-3789090.3599999901</v>
      </c>
      <c r="D2738" s="78"/>
      <c r="E2738" s="69"/>
      <c r="F2738" s="71"/>
      <c r="G2738" s="69">
        <f>C2738+E2738</f>
        <v>-3789090.3599999901</v>
      </c>
      <c r="I2738" s="67">
        <v>0</v>
      </c>
      <c r="J2738" s="68">
        <f>I2738-G2738</f>
        <v>3789090.3599999901</v>
      </c>
      <c r="K2738" s="56"/>
      <c r="L2738" s="64">
        <v>0</v>
      </c>
    </row>
    <row r="2739" spans="1:12" s="72" customFormat="1" hidden="1" outlineLevel="2">
      <c r="A2739" s="81">
        <v>1203804010</v>
      </c>
      <c r="B2739" s="82" t="s">
        <v>2235</v>
      </c>
      <c r="C2739" s="69">
        <v>0</v>
      </c>
      <c r="D2739" s="78"/>
      <c r="E2739" s="69"/>
      <c r="F2739" s="71"/>
      <c r="G2739" s="69">
        <f t="shared" si="85"/>
        <v>0</v>
      </c>
      <c r="I2739" s="67">
        <v>0</v>
      </c>
      <c r="J2739" s="68">
        <f t="shared" si="84"/>
        <v>0</v>
      </c>
      <c r="K2739" s="56"/>
      <c r="L2739" s="64" t="s">
        <v>455</v>
      </c>
    </row>
    <row r="2740" spans="1:12" s="72" customFormat="1" hidden="1" outlineLevel="2">
      <c r="A2740" s="81">
        <v>1203804011</v>
      </c>
      <c r="B2740" s="82" t="s">
        <v>2236</v>
      </c>
      <c r="C2740" s="69">
        <v>0</v>
      </c>
      <c r="D2740" s="78"/>
      <c r="E2740" s="69"/>
      <c r="F2740" s="71"/>
      <c r="G2740" s="69">
        <f t="shared" si="85"/>
        <v>0</v>
      </c>
      <c r="I2740" s="67">
        <v>0</v>
      </c>
      <c r="J2740" s="68">
        <f t="shared" si="84"/>
        <v>0</v>
      </c>
      <c r="K2740" s="56"/>
      <c r="L2740" s="64" t="s">
        <v>455</v>
      </c>
    </row>
    <row r="2741" spans="1:12" s="72" customFormat="1" hidden="1" outlineLevel="2">
      <c r="A2741" s="81">
        <v>1203804012</v>
      </c>
      <c r="B2741" s="82" t="s">
        <v>2237</v>
      </c>
      <c r="C2741" s="69">
        <v>0</v>
      </c>
      <c r="D2741" s="78"/>
      <c r="E2741" s="69"/>
      <c r="F2741" s="71"/>
      <c r="G2741" s="69">
        <f t="shared" si="85"/>
        <v>0</v>
      </c>
      <c r="I2741" s="67">
        <v>0</v>
      </c>
      <c r="J2741" s="68">
        <f t="shared" si="84"/>
        <v>0</v>
      </c>
      <c r="K2741" s="56"/>
      <c r="L2741" s="64" t="s">
        <v>455</v>
      </c>
    </row>
    <row r="2742" spans="1:12" s="72" customFormat="1" hidden="1" outlineLevel="2">
      <c r="A2742" s="81">
        <v>1203804013</v>
      </c>
      <c r="B2742" s="82" t="s">
        <v>2238</v>
      </c>
      <c r="C2742" s="69">
        <v>0</v>
      </c>
      <c r="D2742" s="78"/>
      <c r="E2742" s="69"/>
      <c r="F2742" s="71"/>
      <c r="G2742" s="69">
        <f t="shared" si="85"/>
        <v>0</v>
      </c>
      <c r="I2742" s="67">
        <v>0</v>
      </c>
      <c r="J2742" s="68">
        <f t="shared" si="84"/>
        <v>0</v>
      </c>
      <c r="K2742" s="56"/>
      <c r="L2742" s="64" t="s">
        <v>455</v>
      </c>
    </row>
    <row r="2743" spans="1:12" s="72" customFormat="1" hidden="1" outlineLevel="2">
      <c r="A2743" s="81">
        <v>1203804016</v>
      </c>
      <c r="B2743" s="82" t="s">
        <v>2239</v>
      </c>
      <c r="C2743" s="69">
        <v>0</v>
      </c>
      <c r="D2743" s="78"/>
      <c r="E2743" s="69"/>
      <c r="F2743" s="71"/>
      <c r="G2743" s="69">
        <f t="shared" si="85"/>
        <v>0</v>
      </c>
      <c r="I2743" s="67">
        <v>0</v>
      </c>
      <c r="J2743" s="68">
        <f t="shared" si="84"/>
        <v>0</v>
      </c>
      <c r="K2743" s="56"/>
      <c r="L2743" s="64" t="s">
        <v>455</v>
      </c>
    </row>
    <row r="2744" spans="1:12" s="72" customFormat="1" hidden="1" outlineLevel="2">
      <c r="A2744" s="81">
        <v>1203804017</v>
      </c>
      <c r="B2744" s="82" t="s">
        <v>2240</v>
      </c>
      <c r="C2744" s="69">
        <v>0</v>
      </c>
      <c r="D2744" s="78"/>
      <c r="E2744" s="69"/>
      <c r="F2744" s="71"/>
      <c r="G2744" s="69">
        <f t="shared" si="85"/>
        <v>0</v>
      </c>
      <c r="I2744" s="67">
        <v>0</v>
      </c>
      <c r="J2744" s="68">
        <f t="shared" si="84"/>
        <v>0</v>
      </c>
      <c r="K2744" s="56"/>
      <c r="L2744" s="64" t="s">
        <v>455</v>
      </c>
    </row>
    <row r="2745" spans="1:12" s="72" customFormat="1" hidden="1" outlineLevel="2">
      <c r="A2745" s="81">
        <v>1203804019</v>
      </c>
      <c r="B2745" s="82" t="s">
        <v>2241</v>
      </c>
      <c r="C2745" s="69">
        <v>0</v>
      </c>
      <c r="D2745" s="78"/>
      <c r="E2745" s="69"/>
      <c r="F2745" s="71"/>
      <c r="G2745" s="69">
        <f t="shared" si="85"/>
        <v>0</v>
      </c>
      <c r="I2745" s="67">
        <v>0</v>
      </c>
      <c r="J2745" s="68">
        <f t="shared" si="84"/>
        <v>0</v>
      </c>
      <c r="K2745" s="56"/>
      <c r="L2745" s="64" t="s">
        <v>455</v>
      </c>
    </row>
    <row r="2746" spans="1:12" s="72" customFormat="1" hidden="1" outlineLevel="2">
      <c r="A2746" s="81">
        <v>1204001010</v>
      </c>
      <c r="B2746" s="82" t="s">
        <v>2242</v>
      </c>
      <c r="C2746" s="69">
        <v>0</v>
      </c>
      <c r="D2746" s="78"/>
      <c r="E2746" s="69"/>
      <c r="F2746" s="71"/>
      <c r="G2746" s="69">
        <f t="shared" si="85"/>
        <v>0</v>
      </c>
      <c r="I2746" s="67">
        <v>0</v>
      </c>
      <c r="J2746" s="68">
        <f t="shared" si="84"/>
        <v>0</v>
      </c>
      <c r="K2746" s="56"/>
      <c r="L2746" s="64" t="s">
        <v>455</v>
      </c>
    </row>
    <row r="2747" spans="1:12" s="72" customFormat="1" hidden="1" outlineLevel="2">
      <c r="A2747" s="81">
        <v>1204001011</v>
      </c>
      <c r="B2747" s="82" t="s">
        <v>2243</v>
      </c>
      <c r="C2747" s="69">
        <v>0</v>
      </c>
      <c r="D2747" s="78"/>
      <c r="E2747" s="69"/>
      <c r="F2747" s="71"/>
      <c r="G2747" s="69">
        <f t="shared" si="85"/>
        <v>0</v>
      </c>
      <c r="I2747" s="67">
        <v>0</v>
      </c>
      <c r="J2747" s="68">
        <f t="shared" si="84"/>
        <v>0</v>
      </c>
      <c r="K2747" s="56"/>
      <c r="L2747" s="64" t="s">
        <v>455</v>
      </c>
    </row>
    <row r="2748" spans="1:12" s="72" customFormat="1" hidden="1" outlineLevel="2">
      <c r="A2748" s="81">
        <v>1204001012</v>
      </c>
      <c r="B2748" s="82" t="s">
        <v>2244</v>
      </c>
      <c r="C2748" s="69">
        <v>0</v>
      </c>
      <c r="D2748" s="78"/>
      <c r="E2748" s="69"/>
      <c r="F2748" s="71"/>
      <c r="G2748" s="69">
        <f t="shared" si="85"/>
        <v>0</v>
      </c>
      <c r="I2748" s="67">
        <v>0</v>
      </c>
      <c r="J2748" s="68">
        <f t="shared" si="84"/>
        <v>0</v>
      </c>
      <c r="K2748" s="56"/>
      <c r="L2748" s="64" t="s">
        <v>455</v>
      </c>
    </row>
    <row r="2749" spans="1:12" s="72" customFormat="1" hidden="1" outlineLevel="2">
      <c r="A2749" s="81">
        <v>1204001013</v>
      </c>
      <c r="B2749" s="82" t="s">
        <v>2245</v>
      </c>
      <c r="C2749" s="69">
        <v>0</v>
      </c>
      <c r="D2749" s="78"/>
      <c r="E2749" s="69"/>
      <c r="F2749" s="71"/>
      <c r="G2749" s="69">
        <f t="shared" si="85"/>
        <v>0</v>
      </c>
      <c r="I2749" s="67">
        <v>0</v>
      </c>
      <c r="J2749" s="68">
        <f t="shared" si="84"/>
        <v>0</v>
      </c>
      <c r="K2749" s="56"/>
      <c r="L2749" s="64" t="s">
        <v>455</v>
      </c>
    </row>
    <row r="2750" spans="1:12" s="72" customFormat="1" hidden="1" outlineLevel="2">
      <c r="A2750" s="81">
        <v>1204001016</v>
      </c>
      <c r="B2750" s="82" t="s">
        <v>2246</v>
      </c>
      <c r="C2750" s="69">
        <v>0</v>
      </c>
      <c r="D2750" s="78"/>
      <c r="E2750" s="69"/>
      <c r="F2750" s="71"/>
      <c r="G2750" s="69">
        <f t="shared" si="85"/>
        <v>0</v>
      </c>
      <c r="I2750" s="67">
        <v>0</v>
      </c>
      <c r="J2750" s="68">
        <f t="shared" si="84"/>
        <v>0</v>
      </c>
      <c r="K2750" s="56"/>
      <c r="L2750" s="64" t="s">
        <v>455</v>
      </c>
    </row>
    <row r="2751" spans="1:12" s="72" customFormat="1" hidden="1" outlineLevel="2">
      <c r="A2751" s="81">
        <v>1204001017</v>
      </c>
      <c r="B2751" s="82" t="s">
        <v>2247</v>
      </c>
      <c r="C2751" s="69">
        <v>0</v>
      </c>
      <c r="D2751" s="78"/>
      <c r="E2751" s="69"/>
      <c r="F2751" s="71"/>
      <c r="G2751" s="69">
        <f t="shared" si="85"/>
        <v>0</v>
      </c>
      <c r="I2751" s="67">
        <v>0</v>
      </c>
      <c r="J2751" s="68">
        <f t="shared" si="84"/>
        <v>0</v>
      </c>
      <c r="K2751" s="56"/>
      <c r="L2751" s="64" t="s">
        <v>455</v>
      </c>
    </row>
    <row r="2752" spans="1:12" s="72" customFormat="1" hidden="1" outlineLevel="2">
      <c r="A2752" s="81">
        <v>1204001018</v>
      </c>
      <c r="B2752" s="82" t="s">
        <v>2248</v>
      </c>
      <c r="C2752" s="69">
        <v>0</v>
      </c>
      <c r="D2752" s="78"/>
      <c r="E2752" s="69"/>
      <c r="F2752" s="71"/>
      <c r="G2752" s="69">
        <f t="shared" si="85"/>
        <v>0</v>
      </c>
      <c r="I2752" s="67">
        <v>0</v>
      </c>
      <c r="J2752" s="68">
        <f t="shared" si="84"/>
        <v>0</v>
      </c>
      <c r="K2752" s="56"/>
      <c r="L2752" s="64" t="s">
        <v>455</v>
      </c>
    </row>
    <row r="2753" spans="1:12" s="72" customFormat="1" hidden="1" outlineLevel="2">
      <c r="A2753" s="81">
        <v>1204001019</v>
      </c>
      <c r="B2753" s="82" t="s">
        <v>2249</v>
      </c>
      <c r="C2753" s="69">
        <v>0</v>
      </c>
      <c r="D2753" s="78"/>
      <c r="E2753" s="69"/>
      <c r="F2753" s="71"/>
      <c r="G2753" s="69">
        <f t="shared" si="85"/>
        <v>0</v>
      </c>
      <c r="I2753" s="67">
        <v>0</v>
      </c>
      <c r="J2753" s="68">
        <f t="shared" si="84"/>
        <v>0</v>
      </c>
      <c r="K2753" s="56"/>
      <c r="L2753" s="64" t="s">
        <v>455</v>
      </c>
    </row>
    <row r="2754" spans="1:12" s="72" customFormat="1" hidden="1" outlineLevel="2">
      <c r="A2754" s="81">
        <v>1204101010</v>
      </c>
      <c r="B2754" s="82" t="s">
        <v>2250</v>
      </c>
      <c r="C2754" s="69">
        <v>0</v>
      </c>
      <c r="D2754" s="78"/>
      <c r="E2754" s="69"/>
      <c r="F2754" s="71"/>
      <c r="G2754" s="69">
        <f t="shared" si="85"/>
        <v>0</v>
      </c>
      <c r="I2754" s="67">
        <v>0</v>
      </c>
      <c r="J2754" s="68">
        <f t="shared" si="84"/>
        <v>0</v>
      </c>
      <c r="K2754" s="56"/>
      <c r="L2754" s="64" t="s">
        <v>455</v>
      </c>
    </row>
    <row r="2755" spans="1:12" s="72" customFormat="1" hidden="1" outlineLevel="2">
      <c r="A2755" s="81">
        <v>1204101011</v>
      </c>
      <c r="B2755" s="82" t="s">
        <v>2251</v>
      </c>
      <c r="C2755" s="69">
        <v>0</v>
      </c>
      <c r="D2755" s="78"/>
      <c r="E2755" s="69"/>
      <c r="F2755" s="71"/>
      <c r="G2755" s="69">
        <f t="shared" si="85"/>
        <v>0</v>
      </c>
      <c r="I2755" s="67">
        <v>0</v>
      </c>
      <c r="J2755" s="68">
        <f t="shared" si="84"/>
        <v>0</v>
      </c>
      <c r="K2755" s="56"/>
      <c r="L2755" s="64" t="s">
        <v>455</v>
      </c>
    </row>
    <row r="2756" spans="1:12" s="72" customFormat="1" hidden="1" outlineLevel="2">
      <c r="A2756" s="81">
        <v>1204101012</v>
      </c>
      <c r="B2756" s="82" t="s">
        <v>2252</v>
      </c>
      <c r="C2756" s="69">
        <v>0</v>
      </c>
      <c r="D2756" s="78"/>
      <c r="E2756" s="69"/>
      <c r="F2756" s="71"/>
      <c r="G2756" s="69">
        <f t="shared" si="85"/>
        <v>0</v>
      </c>
      <c r="I2756" s="67">
        <v>0</v>
      </c>
      <c r="J2756" s="68">
        <f t="shared" si="84"/>
        <v>0</v>
      </c>
      <c r="K2756" s="56"/>
      <c r="L2756" s="64" t="s">
        <v>455</v>
      </c>
    </row>
    <row r="2757" spans="1:12" s="72" customFormat="1" hidden="1" outlineLevel="2">
      <c r="A2757" s="81">
        <v>1204101013</v>
      </c>
      <c r="B2757" s="82" t="s">
        <v>2253</v>
      </c>
      <c r="C2757" s="69">
        <v>0</v>
      </c>
      <c r="D2757" s="78"/>
      <c r="E2757" s="69"/>
      <c r="F2757" s="71"/>
      <c r="G2757" s="69">
        <f t="shared" si="85"/>
        <v>0</v>
      </c>
      <c r="I2757" s="67">
        <v>0</v>
      </c>
      <c r="J2757" s="68">
        <f t="shared" si="84"/>
        <v>0</v>
      </c>
      <c r="K2757" s="56"/>
      <c r="L2757" s="64" t="s">
        <v>455</v>
      </c>
    </row>
    <row r="2758" spans="1:12" s="72" customFormat="1" hidden="1" outlineLevel="2">
      <c r="A2758" s="81">
        <v>1204101017</v>
      </c>
      <c r="B2758" s="82" t="s">
        <v>2253</v>
      </c>
      <c r="C2758" s="69">
        <v>0</v>
      </c>
      <c r="D2758" s="78"/>
      <c r="E2758" s="69"/>
      <c r="F2758" s="71"/>
      <c r="G2758" s="69">
        <f t="shared" si="85"/>
        <v>0</v>
      </c>
      <c r="I2758" s="67">
        <v>0</v>
      </c>
      <c r="J2758" s="68">
        <f t="shared" si="84"/>
        <v>0</v>
      </c>
      <c r="K2758" s="56"/>
      <c r="L2758" s="64" t="s">
        <v>455</v>
      </c>
    </row>
    <row r="2759" spans="1:12" s="72" customFormat="1" hidden="1" outlineLevel="2">
      <c r="A2759" s="81">
        <v>1204101018</v>
      </c>
      <c r="B2759" s="82" t="s">
        <v>2254</v>
      </c>
      <c r="C2759" s="69">
        <v>0</v>
      </c>
      <c r="D2759" s="78"/>
      <c r="E2759" s="69"/>
      <c r="F2759" s="71"/>
      <c r="G2759" s="69">
        <f t="shared" si="85"/>
        <v>0</v>
      </c>
      <c r="I2759" s="67">
        <v>0</v>
      </c>
      <c r="J2759" s="68">
        <f t="shared" si="84"/>
        <v>0</v>
      </c>
      <c r="K2759" s="56"/>
      <c r="L2759" s="64" t="s">
        <v>455</v>
      </c>
    </row>
    <row r="2760" spans="1:12" s="72" customFormat="1" hidden="1" outlineLevel="2">
      <c r="A2760" s="81">
        <v>1204101019</v>
      </c>
      <c r="B2760" s="82" t="s">
        <v>2255</v>
      </c>
      <c r="C2760" s="69">
        <v>0</v>
      </c>
      <c r="D2760" s="78"/>
      <c r="E2760" s="69"/>
      <c r="F2760" s="71"/>
      <c r="G2760" s="69">
        <f t="shared" si="85"/>
        <v>0</v>
      </c>
      <c r="I2760" s="67">
        <v>0</v>
      </c>
      <c r="J2760" s="68">
        <f t="shared" si="84"/>
        <v>0</v>
      </c>
      <c r="K2760" s="56"/>
      <c r="L2760" s="64" t="s">
        <v>455</v>
      </c>
    </row>
    <row r="2761" spans="1:12" s="72" customFormat="1" hidden="1" outlineLevel="2">
      <c r="A2761" s="81">
        <v>1204102010</v>
      </c>
      <c r="B2761" s="82" t="s">
        <v>2250</v>
      </c>
      <c r="C2761" s="69">
        <v>0</v>
      </c>
      <c r="D2761" s="78"/>
      <c r="E2761" s="69"/>
      <c r="F2761" s="71"/>
      <c r="G2761" s="69">
        <f t="shared" si="85"/>
        <v>0</v>
      </c>
      <c r="I2761" s="67">
        <v>0</v>
      </c>
      <c r="J2761" s="68">
        <f t="shared" si="84"/>
        <v>0</v>
      </c>
      <c r="K2761" s="56"/>
      <c r="L2761" s="64" t="s">
        <v>455</v>
      </c>
    </row>
    <row r="2762" spans="1:12" s="72" customFormat="1" hidden="1" outlineLevel="2">
      <c r="A2762" s="81">
        <v>1204102011</v>
      </c>
      <c r="B2762" s="82" t="s">
        <v>2251</v>
      </c>
      <c r="C2762" s="69">
        <v>0</v>
      </c>
      <c r="D2762" s="78"/>
      <c r="E2762" s="69"/>
      <c r="F2762" s="71"/>
      <c r="G2762" s="69">
        <f t="shared" si="85"/>
        <v>0</v>
      </c>
      <c r="I2762" s="67">
        <v>0</v>
      </c>
      <c r="J2762" s="68">
        <f t="shared" si="84"/>
        <v>0</v>
      </c>
      <c r="K2762" s="56"/>
      <c r="L2762" s="64" t="s">
        <v>455</v>
      </c>
    </row>
    <row r="2763" spans="1:12" s="72" customFormat="1" hidden="1" outlineLevel="2">
      <c r="A2763" s="81">
        <v>1204102013</v>
      </c>
      <c r="B2763" s="82" t="s">
        <v>2253</v>
      </c>
      <c r="C2763" s="69">
        <v>0</v>
      </c>
      <c r="D2763" s="78"/>
      <c r="E2763" s="69"/>
      <c r="F2763" s="71"/>
      <c r="G2763" s="69">
        <f t="shared" si="85"/>
        <v>0</v>
      </c>
      <c r="I2763" s="67">
        <v>0</v>
      </c>
      <c r="J2763" s="68">
        <f t="shared" si="84"/>
        <v>0</v>
      </c>
      <c r="K2763" s="56"/>
      <c r="L2763" s="64" t="s">
        <v>455</v>
      </c>
    </row>
    <row r="2764" spans="1:12" s="72" customFormat="1" hidden="1" outlineLevel="2">
      <c r="A2764" s="81">
        <v>1204102017</v>
      </c>
      <c r="B2764" s="82" t="s">
        <v>2256</v>
      </c>
      <c r="C2764" s="69">
        <v>0</v>
      </c>
      <c r="D2764" s="78"/>
      <c r="E2764" s="69"/>
      <c r="F2764" s="71"/>
      <c r="G2764" s="69">
        <f t="shared" si="85"/>
        <v>0</v>
      </c>
      <c r="I2764" s="67">
        <v>0</v>
      </c>
      <c r="J2764" s="68">
        <f t="shared" si="84"/>
        <v>0</v>
      </c>
      <c r="K2764" s="56"/>
      <c r="L2764" s="64" t="s">
        <v>455</v>
      </c>
    </row>
    <row r="2765" spans="1:12" s="72" customFormat="1" hidden="1" outlineLevel="2">
      <c r="A2765" s="81">
        <v>1204102019</v>
      </c>
      <c r="B2765" s="82" t="s">
        <v>2255</v>
      </c>
      <c r="C2765" s="69">
        <v>0</v>
      </c>
      <c r="D2765" s="78"/>
      <c r="E2765" s="69"/>
      <c r="F2765" s="71"/>
      <c r="G2765" s="69">
        <f t="shared" si="85"/>
        <v>0</v>
      </c>
      <c r="I2765" s="67">
        <v>0</v>
      </c>
      <c r="J2765" s="68">
        <f t="shared" si="84"/>
        <v>0</v>
      </c>
      <c r="K2765" s="56"/>
      <c r="L2765" s="64" t="s">
        <v>455</v>
      </c>
    </row>
    <row r="2766" spans="1:12" s="72" customFormat="1" hidden="1" outlineLevel="2">
      <c r="A2766" s="81">
        <v>1204301010</v>
      </c>
      <c r="B2766" s="82" t="s">
        <v>2257</v>
      </c>
      <c r="C2766" s="69">
        <v>0</v>
      </c>
      <c r="D2766" s="78"/>
      <c r="E2766" s="69"/>
      <c r="F2766" s="71"/>
      <c r="G2766" s="69">
        <f t="shared" si="85"/>
        <v>0</v>
      </c>
      <c r="I2766" s="67">
        <v>0</v>
      </c>
      <c r="J2766" s="68">
        <f t="shared" si="84"/>
        <v>0</v>
      </c>
      <c r="K2766" s="56"/>
      <c r="L2766" s="64" t="s">
        <v>455</v>
      </c>
    </row>
    <row r="2767" spans="1:12" s="72" customFormat="1" hidden="1" outlineLevel="2">
      <c r="A2767" s="81">
        <v>1204301011</v>
      </c>
      <c r="B2767" s="82" t="s">
        <v>2258</v>
      </c>
      <c r="C2767" s="69">
        <v>0</v>
      </c>
      <c r="D2767" s="78"/>
      <c r="E2767" s="69"/>
      <c r="F2767" s="71"/>
      <c r="G2767" s="69">
        <f t="shared" si="85"/>
        <v>0</v>
      </c>
      <c r="I2767" s="67">
        <v>0</v>
      </c>
      <c r="J2767" s="68">
        <f t="shared" si="84"/>
        <v>0</v>
      </c>
      <c r="K2767" s="56"/>
      <c r="L2767" s="64" t="s">
        <v>455</v>
      </c>
    </row>
    <row r="2768" spans="1:12" s="72" customFormat="1" hidden="1" outlineLevel="2">
      <c r="A2768" s="81">
        <v>1204301012</v>
      </c>
      <c r="B2768" s="82" t="s">
        <v>2259</v>
      </c>
      <c r="C2768" s="69">
        <v>0</v>
      </c>
      <c r="D2768" s="78"/>
      <c r="E2768" s="69"/>
      <c r="F2768" s="71"/>
      <c r="G2768" s="69">
        <f t="shared" si="85"/>
        <v>0</v>
      </c>
      <c r="I2768" s="67">
        <v>0</v>
      </c>
      <c r="J2768" s="68">
        <f t="shared" si="84"/>
        <v>0</v>
      </c>
      <c r="K2768" s="56"/>
      <c r="L2768" s="64" t="s">
        <v>455</v>
      </c>
    </row>
    <row r="2769" spans="1:12" s="72" customFormat="1" hidden="1" outlineLevel="2">
      <c r="A2769" s="81">
        <v>1204301013</v>
      </c>
      <c r="B2769" s="82" t="s">
        <v>2260</v>
      </c>
      <c r="C2769" s="69">
        <v>0</v>
      </c>
      <c r="D2769" s="78"/>
      <c r="E2769" s="69"/>
      <c r="F2769" s="71"/>
      <c r="G2769" s="69">
        <f t="shared" si="85"/>
        <v>0</v>
      </c>
      <c r="I2769" s="67">
        <v>0</v>
      </c>
      <c r="J2769" s="68">
        <f t="shared" si="84"/>
        <v>0</v>
      </c>
      <c r="K2769" s="56"/>
      <c r="L2769" s="64" t="s">
        <v>455</v>
      </c>
    </row>
    <row r="2770" spans="1:12" s="72" customFormat="1" hidden="1" outlineLevel="2">
      <c r="A2770" s="81">
        <v>1204301016</v>
      </c>
      <c r="B2770" s="82" t="s">
        <v>2261</v>
      </c>
      <c r="C2770" s="69">
        <v>0</v>
      </c>
      <c r="D2770" s="78"/>
      <c r="E2770" s="69"/>
      <c r="F2770" s="71"/>
      <c r="G2770" s="69">
        <f t="shared" si="85"/>
        <v>0</v>
      </c>
      <c r="I2770" s="67">
        <v>0</v>
      </c>
      <c r="J2770" s="68">
        <f t="shared" si="84"/>
        <v>0</v>
      </c>
      <c r="K2770" s="56"/>
      <c r="L2770" s="64" t="s">
        <v>455</v>
      </c>
    </row>
    <row r="2771" spans="1:12" s="72" customFormat="1" hidden="1" outlineLevel="2">
      <c r="A2771" s="81">
        <v>1204301017</v>
      </c>
      <c r="B2771" s="82" t="s">
        <v>2262</v>
      </c>
      <c r="C2771" s="69">
        <v>0</v>
      </c>
      <c r="D2771" s="78"/>
      <c r="E2771" s="69"/>
      <c r="F2771" s="71"/>
      <c r="G2771" s="69">
        <f t="shared" si="85"/>
        <v>0</v>
      </c>
      <c r="I2771" s="67">
        <v>0</v>
      </c>
      <c r="J2771" s="68">
        <f t="shared" si="84"/>
        <v>0</v>
      </c>
      <c r="K2771" s="56"/>
      <c r="L2771" s="64" t="s">
        <v>455</v>
      </c>
    </row>
    <row r="2772" spans="1:12" s="72" customFormat="1" hidden="1" outlineLevel="2">
      <c r="A2772" s="81">
        <v>1204301018</v>
      </c>
      <c r="B2772" s="82" t="s">
        <v>2263</v>
      </c>
      <c r="C2772" s="69">
        <v>0</v>
      </c>
      <c r="D2772" s="78"/>
      <c r="E2772" s="69"/>
      <c r="F2772" s="71"/>
      <c r="G2772" s="69">
        <f t="shared" si="85"/>
        <v>0</v>
      </c>
      <c r="I2772" s="67">
        <v>0</v>
      </c>
      <c r="J2772" s="68">
        <f t="shared" si="84"/>
        <v>0</v>
      </c>
      <c r="K2772" s="56"/>
      <c r="L2772" s="64" t="s">
        <v>455</v>
      </c>
    </row>
    <row r="2773" spans="1:12" s="72" customFormat="1" hidden="1" outlineLevel="2">
      <c r="A2773" s="81">
        <v>1204301019</v>
      </c>
      <c r="B2773" s="82" t="s">
        <v>2264</v>
      </c>
      <c r="C2773" s="69">
        <v>0</v>
      </c>
      <c r="D2773" s="78"/>
      <c r="E2773" s="69"/>
      <c r="F2773" s="71"/>
      <c r="G2773" s="69">
        <f t="shared" si="85"/>
        <v>0</v>
      </c>
      <c r="I2773" s="67">
        <v>0</v>
      </c>
      <c r="J2773" s="68">
        <f t="shared" si="84"/>
        <v>0</v>
      </c>
      <c r="K2773" s="56"/>
      <c r="L2773" s="64" t="s">
        <v>455</v>
      </c>
    </row>
    <row r="2774" spans="1:12" s="72" customFormat="1" hidden="1" outlineLevel="2">
      <c r="A2774" s="81">
        <v>1204301020</v>
      </c>
      <c r="B2774" s="82" t="s">
        <v>2257</v>
      </c>
      <c r="C2774" s="69">
        <v>0</v>
      </c>
      <c r="D2774" s="78"/>
      <c r="E2774" s="69"/>
      <c r="F2774" s="71"/>
      <c r="G2774" s="69">
        <f t="shared" si="85"/>
        <v>0</v>
      </c>
      <c r="I2774" s="67">
        <v>0</v>
      </c>
      <c r="J2774" s="68">
        <f t="shared" si="84"/>
        <v>0</v>
      </c>
      <c r="K2774" s="56"/>
      <c r="L2774" s="64" t="s">
        <v>455</v>
      </c>
    </row>
    <row r="2775" spans="1:12" s="72" customFormat="1" hidden="1" outlineLevel="2">
      <c r="A2775" s="81">
        <v>1204301021</v>
      </c>
      <c r="B2775" s="82" t="s">
        <v>2258</v>
      </c>
      <c r="C2775" s="69">
        <v>0</v>
      </c>
      <c r="D2775" s="78"/>
      <c r="E2775" s="69"/>
      <c r="F2775" s="71"/>
      <c r="G2775" s="69">
        <f t="shared" si="85"/>
        <v>0</v>
      </c>
      <c r="I2775" s="67">
        <v>0</v>
      </c>
      <c r="J2775" s="68">
        <f t="shared" si="84"/>
        <v>0</v>
      </c>
      <c r="K2775" s="56"/>
      <c r="L2775" s="64" t="s">
        <v>455</v>
      </c>
    </row>
    <row r="2776" spans="1:12" s="72" customFormat="1" hidden="1" outlineLevel="2">
      <c r="A2776" s="81">
        <v>1204301022</v>
      </c>
      <c r="B2776" s="82" t="s">
        <v>2259</v>
      </c>
      <c r="C2776" s="69">
        <v>0</v>
      </c>
      <c r="D2776" s="78"/>
      <c r="E2776" s="69"/>
      <c r="F2776" s="71"/>
      <c r="G2776" s="69">
        <f t="shared" si="85"/>
        <v>0</v>
      </c>
      <c r="I2776" s="67">
        <v>0</v>
      </c>
      <c r="J2776" s="68">
        <f t="shared" ref="J2776:J2839" si="86">I2776-G2776</f>
        <v>0</v>
      </c>
      <c r="K2776" s="56"/>
      <c r="L2776" s="64" t="s">
        <v>455</v>
      </c>
    </row>
    <row r="2777" spans="1:12" s="72" customFormat="1" hidden="1" outlineLevel="2">
      <c r="A2777" s="81">
        <v>1204301023</v>
      </c>
      <c r="B2777" s="82" t="s">
        <v>2260</v>
      </c>
      <c r="C2777" s="69">
        <v>0</v>
      </c>
      <c r="D2777" s="78"/>
      <c r="E2777" s="69"/>
      <c r="F2777" s="71"/>
      <c r="G2777" s="69">
        <f t="shared" si="85"/>
        <v>0</v>
      </c>
      <c r="I2777" s="67">
        <v>0</v>
      </c>
      <c r="J2777" s="68">
        <f t="shared" si="86"/>
        <v>0</v>
      </c>
      <c r="K2777" s="56"/>
      <c r="L2777" s="64" t="s">
        <v>455</v>
      </c>
    </row>
    <row r="2778" spans="1:12" s="72" customFormat="1" hidden="1" outlineLevel="2">
      <c r="A2778" s="81">
        <v>1204301026</v>
      </c>
      <c r="B2778" s="82" t="s">
        <v>2261</v>
      </c>
      <c r="C2778" s="69">
        <v>0</v>
      </c>
      <c r="D2778" s="78"/>
      <c r="E2778" s="69"/>
      <c r="F2778" s="71"/>
      <c r="G2778" s="69">
        <f t="shared" si="85"/>
        <v>0</v>
      </c>
      <c r="I2778" s="67">
        <v>0</v>
      </c>
      <c r="J2778" s="68">
        <f t="shared" si="86"/>
        <v>0</v>
      </c>
      <c r="K2778" s="56"/>
      <c r="L2778" s="64" t="s">
        <v>455</v>
      </c>
    </row>
    <row r="2779" spans="1:12" s="72" customFormat="1" hidden="1" outlineLevel="2">
      <c r="A2779" s="81">
        <v>1204301027</v>
      </c>
      <c r="B2779" s="82" t="s">
        <v>2262</v>
      </c>
      <c r="C2779" s="69">
        <v>0</v>
      </c>
      <c r="D2779" s="78"/>
      <c r="E2779" s="69"/>
      <c r="F2779" s="71"/>
      <c r="G2779" s="69">
        <f t="shared" si="85"/>
        <v>0</v>
      </c>
      <c r="I2779" s="67">
        <v>0</v>
      </c>
      <c r="J2779" s="68">
        <f t="shared" si="86"/>
        <v>0</v>
      </c>
      <c r="K2779" s="56"/>
      <c r="L2779" s="64" t="s">
        <v>455</v>
      </c>
    </row>
    <row r="2780" spans="1:12" s="72" customFormat="1" hidden="1" outlineLevel="2">
      <c r="A2780" s="81">
        <v>1204301028</v>
      </c>
      <c r="B2780" s="82" t="s">
        <v>2263</v>
      </c>
      <c r="C2780" s="69">
        <v>0</v>
      </c>
      <c r="D2780" s="78"/>
      <c r="E2780" s="69"/>
      <c r="F2780" s="71"/>
      <c r="G2780" s="69">
        <f t="shared" si="85"/>
        <v>0</v>
      </c>
      <c r="I2780" s="67">
        <v>0</v>
      </c>
      <c r="J2780" s="68">
        <f t="shared" si="86"/>
        <v>0</v>
      </c>
      <c r="K2780" s="56"/>
      <c r="L2780" s="64" t="s">
        <v>455</v>
      </c>
    </row>
    <row r="2781" spans="1:12" s="72" customFormat="1" hidden="1" outlineLevel="2">
      <c r="A2781" s="81">
        <v>1204301029</v>
      </c>
      <c r="B2781" s="82" t="s">
        <v>2264</v>
      </c>
      <c r="C2781" s="69">
        <v>0</v>
      </c>
      <c r="D2781" s="78"/>
      <c r="E2781" s="69"/>
      <c r="F2781" s="71"/>
      <c r="G2781" s="69">
        <f t="shared" si="85"/>
        <v>0</v>
      </c>
      <c r="I2781" s="67">
        <v>0</v>
      </c>
      <c r="J2781" s="68">
        <f t="shared" si="86"/>
        <v>0</v>
      </c>
      <c r="K2781" s="56"/>
      <c r="L2781" s="64" t="s">
        <v>455</v>
      </c>
    </row>
    <row r="2782" spans="1:12" s="72" customFormat="1" hidden="1" outlineLevel="2">
      <c r="A2782" s="81">
        <v>1204301910</v>
      </c>
      <c r="B2782" s="82" t="s">
        <v>2265</v>
      </c>
      <c r="C2782" s="69">
        <v>0</v>
      </c>
      <c r="D2782" s="78"/>
      <c r="E2782" s="69"/>
      <c r="F2782" s="71"/>
      <c r="G2782" s="69">
        <f t="shared" si="85"/>
        <v>0</v>
      </c>
      <c r="I2782" s="67">
        <v>0</v>
      </c>
      <c r="J2782" s="68">
        <f t="shared" si="86"/>
        <v>0</v>
      </c>
      <c r="K2782" s="56"/>
      <c r="L2782" s="64" t="s">
        <v>5619</v>
      </c>
    </row>
    <row r="2783" spans="1:12" s="72" customFormat="1" hidden="1" outlineLevel="2">
      <c r="A2783" s="81">
        <v>1204301913</v>
      </c>
      <c r="B2783" s="82" t="s">
        <v>2266</v>
      </c>
      <c r="C2783" s="69">
        <v>0</v>
      </c>
      <c r="D2783" s="78"/>
      <c r="E2783" s="69"/>
      <c r="F2783" s="71"/>
      <c r="G2783" s="69">
        <f t="shared" si="85"/>
        <v>0</v>
      </c>
      <c r="I2783" s="67">
        <v>0</v>
      </c>
      <c r="J2783" s="68">
        <f t="shared" si="86"/>
        <v>0</v>
      </c>
      <c r="K2783" s="56"/>
      <c r="L2783" s="64" t="s">
        <v>5619</v>
      </c>
    </row>
    <row r="2784" spans="1:12" s="72" customFormat="1" hidden="1" outlineLevel="2">
      <c r="A2784" s="81">
        <v>1204301920</v>
      </c>
      <c r="B2784" s="82" t="s">
        <v>2267</v>
      </c>
      <c r="C2784" s="69">
        <v>0</v>
      </c>
      <c r="D2784" s="78"/>
      <c r="E2784" s="69"/>
      <c r="F2784" s="71"/>
      <c r="G2784" s="69">
        <f t="shared" si="85"/>
        <v>0</v>
      </c>
      <c r="I2784" s="67">
        <v>0</v>
      </c>
      <c r="J2784" s="68">
        <f t="shared" si="86"/>
        <v>0</v>
      </c>
      <c r="K2784" s="56"/>
      <c r="L2784" s="64" t="s">
        <v>5619</v>
      </c>
    </row>
    <row r="2785" spans="1:12" s="72" customFormat="1" hidden="1" outlineLevel="2">
      <c r="A2785" s="81">
        <v>1204301922</v>
      </c>
      <c r="B2785" s="82" t="s">
        <v>2268</v>
      </c>
      <c r="C2785" s="69">
        <v>0</v>
      </c>
      <c r="D2785" s="78"/>
      <c r="E2785" s="69"/>
      <c r="F2785" s="71"/>
      <c r="G2785" s="69">
        <f t="shared" si="85"/>
        <v>0</v>
      </c>
      <c r="I2785" s="67">
        <v>0</v>
      </c>
      <c r="J2785" s="68">
        <f t="shared" si="86"/>
        <v>0</v>
      </c>
      <c r="K2785" s="56"/>
      <c r="L2785" s="64" t="s">
        <v>5619</v>
      </c>
    </row>
    <row r="2786" spans="1:12" s="72" customFormat="1" hidden="1" outlineLevel="2">
      <c r="A2786" s="81">
        <v>1204301923</v>
      </c>
      <c r="B2786" s="82" t="s">
        <v>2269</v>
      </c>
      <c r="C2786" s="69">
        <v>0</v>
      </c>
      <c r="D2786" s="78"/>
      <c r="E2786" s="69"/>
      <c r="F2786" s="71"/>
      <c r="G2786" s="69">
        <f t="shared" si="85"/>
        <v>0</v>
      </c>
      <c r="I2786" s="67">
        <v>0</v>
      </c>
      <c r="J2786" s="68">
        <f t="shared" si="86"/>
        <v>0</v>
      </c>
      <c r="K2786" s="56"/>
      <c r="L2786" s="64" t="s">
        <v>5619</v>
      </c>
    </row>
    <row r="2787" spans="1:12" s="72" customFormat="1" hidden="1" outlineLevel="2">
      <c r="A2787" s="81">
        <v>1204301928</v>
      </c>
      <c r="B2787" s="82" t="s">
        <v>2270</v>
      </c>
      <c r="C2787" s="69">
        <v>0</v>
      </c>
      <c r="D2787" s="78"/>
      <c r="E2787" s="69"/>
      <c r="F2787" s="71"/>
      <c r="G2787" s="69">
        <f t="shared" si="85"/>
        <v>0</v>
      </c>
      <c r="I2787" s="67">
        <v>0</v>
      </c>
      <c r="J2787" s="68">
        <f t="shared" si="86"/>
        <v>0</v>
      </c>
      <c r="K2787" s="56"/>
      <c r="L2787" s="64" t="s">
        <v>5619</v>
      </c>
    </row>
    <row r="2788" spans="1:12" s="72" customFormat="1" hidden="1" outlineLevel="2">
      <c r="A2788" s="81">
        <v>1204501010</v>
      </c>
      <c r="B2788" s="82" t="s">
        <v>2271</v>
      </c>
      <c r="C2788" s="69">
        <v>0</v>
      </c>
      <c r="D2788" s="78"/>
      <c r="E2788" s="69"/>
      <c r="F2788" s="71"/>
      <c r="G2788" s="69">
        <f t="shared" si="85"/>
        <v>0</v>
      </c>
      <c r="I2788" s="67">
        <v>0</v>
      </c>
      <c r="J2788" s="68">
        <f t="shared" si="86"/>
        <v>0</v>
      </c>
      <c r="K2788" s="56"/>
      <c r="L2788" s="64" t="s">
        <v>455</v>
      </c>
    </row>
    <row r="2789" spans="1:12" s="72" customFormat="1" hidden="1" outlineLevel="2">
      <c r="A2789" s="81">
        <v>1204501011</v>
      </c>
      <c r="B2789" s="82" t="s">
        <v>2272</v>
      </c>
      <c r="C2789" s="69">
        <v>0</v>
      </c>
      <c r="D2789" s="78"/>
      <c r="E2789" s="69"/>
      <c r="F2789" s="71"/>
      <c r="G2789" s="69">
        <f t="shared" si="85"/>
        <v>0</v>
      </c>
      <c r="I2789" s="67">
        <v>0</v>
      </c>
      <c r="J2789" s="68">
        <f t="shared" si="86"/>
        <v>0</v>
      </c>
      <c r="K2789" s="56"/>
      <c r="L2789" s="64" t="s">
        <v>455</v>
      </c>
    </row>
    <row r="2790" spans="1:12" s="72" customFormat="1" hidden="1" outlineLevel="2">
      <c r="A2790" s="81">
        <v>1204501012</v>
      </c>
      <c r="B2790" s="82" t="s">
        <v>2273</v>
      </c>
      <c r="C2790" s="69">
        <v>0</v>
      </c>
      <c r="D2790" s="78"/>
      <c r="E2790" s="69"/>
      <c r="F2790" s="71"/>
      <c r="G2790" s="69">
        <f t="shared" ref="G2790:G2853" si="87">C2790+E2790</f>
        <v>0</v>
      </c>
      <c r="I2790" s="67">
        <v>0</v>
      </c>
      <c r="J2790" s="68">
        <f t="shared" si="86"/>
        <v>0</v>
      </c>
      <c r="K2790" s="56"/>
      <c r="L2790" s="64" t="s">
        <v>455</v>
      </c>
    </row>
    <row r="2791" spans="1:12" s="72" customFormat="1" hidden="1" outlineLevel="2">
      <c r="A2791" s="81">
        <v>1204501013</v>
      </c>
      <c r="B2791" s="82" t="s">
        <v>2274</v>
      </c>
      <c r="C2791" s="69">
        <v>0</v>
      </c>
      <c r="D2791" s="78"/>
      <c r="E2791" s="69"/>
      <c r="F2791" s="71"/>
      <c r="G2791" s="69">
        <f t="shared" si="87"/>
        <v>0</v>
      </c>
      <c r="I2791" s="67">
        <v>0</v>
      </c>
      <c r="J2791" s="68">
        <f t="shared" si="86"/>
        <v>0</v>
      </c>
      <c r="K2791" s="56"/>
      <c r="L2791" s="64" t="s">
        <v>455</v>
      </c>
    </row>
    <row r="2792" spans="1:12" s="72" customFormat="1" hidden="1" outlineLevel="2">
      <c r="A2792" s="81">
        <v>1204501016</v>
      </c>
      <c r="B2792" s="82" t="s">
        <v>2275</v>
      </c>
      <c r="C2792" s="69">
        <v>0</v>
      </c>
      <c r="D2792" s="78"/>
      <c r="E2792" s="69"/>
      <c r="F2792" s="71"/>
      <c r="G2792" s="69">
        <f t="shared" si="87"/>
        <v>0</v>
      </c>
      <c r="I2792" s="67">
        <v>0</v>
      </c>
      <c r="J2792" s="68">
        <f t="shared" si="86"/>
        <v>0</v>
      </c>
      <c r="K2792" s="56"/>
      <c r="L2792" s="64" t="s">
        <v>455</v>
      </c>
    </row>
    <row r="2793" spans="1:12" s="72" customFormat="1" hidden="1" outlineLevel="2">
      <c r="A2793" s="81">
        <v>1204501017</v>
      </c>
      <c r="B2793" s="82" t="s">
        <v>2276</v>
      </c>
      <c r="C2793" s="69">
        <v>0</v>
      </c>
      <c r="D2793" s="78"/>
      <c r="E2793" s="69"/>
      <c r="F2793" s="71"/>
      <c r="G2793" s="69">
        <f t="shared" si="87"/>
        <v>0</v>
      </c>
      <c r="I2793" s="67">
        <v>0</v>
      </c>
      <c r="J2793" s="68">
        <f t="shared" si="86"/>
        <v>0</v>
      </c>
      <c r="K2793" s="56"/>
      <c r="L2793" s="64" t="s">
        <v>455</v>
      </c>
    </row>
    <row r="2794" spans="1:12" s="72" customFormat="1" hidden="1" outlineLevel="2">
      <c r="A2794" s="81">
        <v>1204501019</v>
      </c>
      <c r="B2794" s="82" t="s">
        <v>2277</v>
      </c>
      <c r="C2794" s="69">
        <v>0</v>
      </c>
      <c r="D2794" s="78"/>
      <c r="E2794" s="69"/>
      <c r="F2794" s="71"/>
      <c r="G2794" s="69">
        <f t="shared" si="87"/>
        <v>0</v>
      </c>
      <c r="I2794" s="67">
        <v>0</v>
      </c>
      <c r="J2794" s="68">
        <f t="shared" si="86"/>
        <v>0</v>
      </c>
      <c r="K2794" s="56"/>
      <c r="L2794" s="64" t="s">
        <v>455</v>
      </c>
    </row>
    <row r="2795" spans="1:12" s="72" customFormat="1" hidden="1" outlineLevel="2">
      <c r="A2795" s="81">
        <v>1204502010</v>
      </c>
      <c r="B2795" s="82" t="s">
        <v>2278</v>
      </c>
      <c r="C2795" s="69">
        <v>-620.13999999999896</v>
      </c>
      <c r="D2795" s="78"/>
      <c r="E2795" s="69"/>
      <c r="F2795" s="71"/>
      <c r="G2795" s="69">
        <f t="shared" si="87"/>
        <v>-620.13999999999896</v>
      </c>
      <c r="I2795" s="67">
        <v>0</v>
      </c>
      <c r="J2795" s="68">
        <f t="shared" si="86"/>
        <v>620.13999999999896</v>
      </c>
      <c r="K2795" s="56"/>
      <c r="L2795" s="64" t="s">
        <v>455</v>
      </c>
    </row>
    <row r="2796" spans="1:12" s="72" customFormat="1" hidden="1" outlineLevel="2">
      <c r="A2796" s="81">
        <v>1204502011</v>
      </c>
      <c r="B2796" s="82" t="s">
        <v>2279</v>
      </c>
      <c r="C2796" s="69">
        <v>0</v>
      </c>
      <c r="D2796" s="78"/>
      <c r="E2796" s="69"/>
      <c r="F2796" s="71"/>
      <c r="G2796" s="69">
        <f t="shared" si="87"/>
        <v>0</v>
      </c>
      <c r="I2796" s="67">
        <v>0</v>
      </c>
      <c r="J2796" s="68">
        <f t="shared" si="86"/>
        <v>0</v>
      </c>
      <c r="K2796" s="56"/>
      <c r="L2796" s="64" t="s">
        <v>455</v>
      </c>
    </row>
    <row r="2797" spans="1:12" s="72" customFormat="1" hidden="1" outlineLevel="2">
      <c r="A2797" s="81">
        <v>1204502012</v>
      </c>
      <c r="B2797" s="82" t="s">
        <v>2280</v>
      </c>
      <c r="C2797" s="69">
        <v>0</v>
      </c>
      <c r="D2797" s="78"/>
      <c r="E2797" s="69"/>
      <c r="F2797" s="71"/>
      <c r="G2797" s="69">
        <f t="shared" si="87"/>
        <v>0</v>
      </c>
      <c r="I2797" s="67">
        <v>0</v>
      </c>
      <c r="J2797" s="68">
        <f t="shared" si="86"/>
        <v>0</v>
      </c>
      <c r="K2797" s="56"/>
      <c r="L2797" s="64" t="s">
        <v>455</v>
      </c>
    </row>
    <row r="2798" spans="1:12" s="72" customFormat="1" hidden="1" outlineLevel="2">
      <c r="A2798" s="81">
        <v>1204502013</v>
      </c>
      <c r="B2798" s="82" t="s">
        <v>2281</v>
      </c>
      <c r="C2798" s="69">
        <v>4652399.4400000004</v>
      </c>
      <c r="D2798" s="78"/>
      <c r="E2798" s="69"/>
      <c r="F2798" s="71"/>
      <c r="G2798" s="69">
        <f t="shared" si="87"/>
        <v>4652399.4400000004</v>
      </c>
      <c r="I2798" s="67">
        <v>0</v>
      </c>
      <c r="J2798" s="68">
        <f t="shared" si="86"/>
        <v>-4652399.4400000004</v>
      </c>
      <c r="K2798" s="56"/>
      <c r="L2798" s="64" t="s">
        <v>455</v>
      </c>
    </row>
    <row r="2799" spans="1:12" s="72" customFormat="1" hidden="1" outlineLevel="2">
      <c r="A2799" s="81">
        <v>1204502016</v>
      </c>
      <c r="B2799" s="82" t="s">
        <v>2282</v>
      </c>
      <c r="C2799" s="69">
        <v>0</v>
      </c>
      <c r="D2799" s="78"/>
      <c r="E2799" s="69"/>
      <c r="F2799" s="71"/>
      <c r="G2799" s="69">
        <f t="shared" si="87"/>
        <v>0</v>
      </c>
      <c r="I2799" s="67">
        <v>0</v>
      </c>
      <c r="J2799" s="68">
        <f t="shared" si="86"/>
        <v>0</v>
      </c>
      <c r="K2799" s="56"/>
      <c r="L2799" s="64" t="s">
        <v>455</v>
      </c>
    </row>
    <row r="2800" spans="1:12" s="72" customFormat="1" hidden="1" outlineLevel="2">
      <c r="A2800" s="81">
        <v>1204502017</v>
      </c>
      <c r="B2800" s="82" t="s">
        <v>2283</v>
      </c>
      <c r="C2800" s="69">
        <v>-4649357.2599999905</v>
      </c>
      <c r="D2800" s="78"/>
      <c r="E2800" s="69"/>
      <c r="F2800" s="71"/>
      <c r="G2800" s="69">
        <f t="shared" si="87"/>
        <v>-4649357.2599999905</v>
      </c>
      <c r="I2800" s="67">
        <v>0</v>
      </c>
      <c r="J2800" s="68">
        <f t="shared" si="86"/>
        <v>4649357.2599999905</v>
      </c>
      <c r="K2800" s="56"/>
      <c r="L2800" s="64" t="s">
        <v>455</v>
      </c>
    </row>
    <row r="2801" spans="1:12" s="72" customFormat="1" hidden="1" outlineLevel="2">
      <c r="A2801" s="81">
        <v>1204502018</v>
      </c>
      <c r="B2801" s="82" t="s">
        <v>2284</v>
      </c>
      <c r="C2801" s="69">
        <v>0</v>
      </c>
      <c r="D2801" s="78"/>
      <c r="E2801" s="69"/>
      <c r="F2801" s="71"/>
      <c r="G2801" s="69">
        <f t="shared" si="87"/>
        <v>0</v>
      </c>
      <c r="I2801" s="67">
        <v>0</v>
      </c>
      <c r="J2801" s="68">
        <f t="shared" si="86"/>
        <v>0</v>
      </c>
      <c r="K2801" s="56"/>
      <c r="L2801" s="64" t="s">
        <v>455</v>
      </c>
    </row>
    <row r="2802" spans="1:12" s="72" customFormat="1" hidden="1" outlineLevel="2">
      <c r="A2802" s="81">
        <v>1204502019</v>
      </c>
      <c r="B2802" s="82" t="s">
        <v>2285</v>
      </c>
      <c r="C2802" s="69">
        <v>0</v>
      </c>
      <c r="D2802" s="78"/>
      <c r="E2802" s="69"/>
      <c r="F2802" s="71"/>
      <c r="G2802" s="69">
        <f t="shared" si="87"/>
        <v>0</v>
      </c>
      <c r="I2802" s="67">
        <v>0</v>
      </c>
      <c r="J2802" s="68">
        <f t="shared" si="86"/>
        <v>0</v>
      </c>
      <c r="K2802" s="56"/>
      <c r="L2802" s="64" t="s">
        <v>455</v>
      </c>
    </row>
    <row r="2803" spans="1:12" s="72" customFormat="1" hidden="1" outlineLevel="2">
      <c r="A2803" s="81">
        <v>1204502020</v>
      </c>
      <c r="B2803" s="82" t="s">
        <v>2278</v>
      </c>
      <c r="C2803" s="69">
        <v>0</v>
      </c>
      <c r="D2803" s="78"/>
      <c r="E2803" s="69"/>
      <c r="F2803" s="71"/>
      <c r="G2803" s="69">
        <f t="shared" si="87"/>
        <v>0</v>
      </c>
      <c r="I2803" s="67">
        <v>0</v>
      </c>
      <c r="J2803" s="68">
        <f t="shared" si="86"/>
        <v>0</v>
      </c>
      <c r="K2803" s="56"/>
      <c r="L2803" s="64" t="s">
        <v>455</v>
      </c>
    </row>
    <row r="2804" spans="1:12" s="72" customFormat="1" hidden="1" outlineLevel="2">
      <c r="A2804" s="81">
        <v>1204502021</v>
      </c>
      <c r="B2804" s="82" t="s">
        <v>2279</v>
      </c>
      <c r="C2804" s="69">
        <v>0</v>
      </c>
      <c r="D2804" s="78"/>
      <c r="E2804" s="69"/>
      <c r="F2804" s="71"/>
      <c r="G2804" s="69">
        <f t="shared" si="87"/>
        <v>0</v>
      </c>
      <c r="I2804" s="67">
        <v>0</v>
      </c>
      <c r="J2804" s="68">
        <f t="shared" si="86"/>
        <v>0</v>
      </c>
      <c r="K2804" s="56"/>
      <c r="L2804" s="64" t="s">
        <v>455</v>
      </c>
    </row>
    <row r="2805" spans="1:12" s="72" customFormat="1" hidden="1" outlineLevel="2">
      <c r="A2805" s="81">
        <v>1204502022</v>
      </c>
      <c r="B2805" s="82" t="s">
        <v>2280</v>
      </c>
      <c r="C2805" s="69">
        <v>0</v>
      </c>
      <c r="D2805" s="78"/>
      <c r="E2805" s="69"/>
      <c r="F2805" s="71"/>
      <c r="G2805" s="69">
        <f t="shared" si="87"/>
        <v>0</v>
      </c>
      <c r="I2805" s="67">
        <v>0</v>
      </c>
      <c r="J2805" s="68">
        <f t="shared" si="86"/>
        <v>0</v>
      </c>
      <c r="K2805" s="56"/>
      <c r="L2805" s="64" t="s">
        <v>455</v>
      </c>
    </row>
    <row r="2806" spans="1:12" s="72" customFormat="1" hidden="1" outlineLevel="2">
      <c r="A2806" s="81">
        <v>1204502023</v>
      </c>
      <c r="B2806" s="82" t="s">
        <v>2281</v>
      </c>
      <c r="C2806" s="69">
        <v>0</v>
      </c>
      <c r="D2806" s="78"/>
      <c r="E2806" s="69"/>
      <c r="F2806" s="71"/>
      <c r="G2806" s="69">
        <f t="shared" si="87"/>
        <v>0</v>
      </c>
      <c r="I2806" s="67">
        <v>0</v>
      </c>
      <c r="J2806" s="68">
        <f t="shared" si="86"/>
        <v>0</v>
      </c>
      <c r="K2806" s="56"/>
      <c r="L2806" s="64" t="s">
        <v>455</v>
      </c>
    </row>
    <row r="2807" spans="1:12" s="72" customFormat="1" hidden="1" outlineLevel="2">
      <c r="A2807" s="81">
        <v>1204502026</v>
      </c>
      <c r="B2807" s="82" t="s">
        <v>2282</v>
      </c>
      <c r="C2807" s="69">
        <v>0</v>
      </c>
      <c r="D2807" s="78"/>
      <c r="E2807" s="69"/>
      <c r="F2807" s="71"/>
      <c r="G2807" s="69">
        <f t="shared" si="87"/>
        <v>0</v>
      </c>
      <c r="I2807" s="67">
        <v>0</v>
      </c>
      <c r="J2807" s="68">
        <f t="shared" si="86"/>
        <v>0</v>
      </c>
      <c r="K2807" s="56"/>
      <c r="L2807" s="64" t="s">
        <v>455</v>
      </c>
    </row>
    <row r="2808" spans="1:12" s="72" customFormat="1" hidden="1" outlineLevel="2">
      <c r="A2808" s="81">
        <v>1204502027</v>
      </c>
      <c r="B2808" s="82" t="s">
        <v>2283</v>
      </c>
      <c r="C2808" s="69">
        <v>0</v>
      </c>
      <c r="D2808" s="78"/>
      <c r="E2808" s="69"/>
      <c r="F2808" s="71"/>
      <c r="G2808" s="69">
        <f t="shared" si="87"/>
        <v>0</v>
      </c>
      <c r="I2808" s="67">
        <v>0</v>
      </c>
      <c r="J2808" s="68">
        <f t="shared" si="86"/>
        <v>0</v>
      </c>
      <c r="K2808" s="56"/>
      <c r="L2808" s="64" t="s">
        <v>455</v>
      </c>
    </row>
    <row r="2809" spans="1:12" s="72" customFormat="1" hidden="1" outlineLevel="2">
      <c r="A2809" s="81">
        <v>1204502028</v>
      </c>
      <c r="B2809" s="82" t="s">
        <v>2284</v>
      </c>
      <c r="C2809" s="69">
        <v>0</v>
      </c>
      <c r="D2809" s="78"/>
      <c r="E2809" s="69"/>
      <c r="F2809" s="71"/>
      <c r="G2809" s="69">
        <f t="shared" si="87"/>
        <v>0</v>
      </c>
      <c r="I2809" s="67">
        <v>0</v>
      </c>
      <c r="J2809" s="68">
        <f t="shared" si="86"/>
        <v>0</v>
      </c>
      <c r="K2809" s="56"/>
      <c r="L2809" s="64" t="s">
        <v>455</v>
      </c>
    </row>
    <row r="2810" spans="1:12" s="72" customFormat="1" hidden="1" outlineLevel="2">
      <c r="A2810" s="81">
        <v>1204502029</v>
      </c>
      <c r="B2810" s="82" t="s">
        <v>2285</v>
      </c>
      <c r="C2810" s="69">
        <v>0</v>
      </c>
      <c r="D2810" s="78"/>
      <c r="E2810" s="69"/>
      <c r="F2810" s="71"/>
      <c r="G2810" s="69">
        <f t="shared" si="87"/>
        <v>0</v>
      </c>
      <c r="I2810" s="67">
        <v>0</v>
      </c>
      <c r="J2810" s="68">
        <f t="shared" si="86"/>
        <v>0</v>
      </c>
      <c r="K2810" s="56"/>
      <c r="L2810" s="64" t="s">
        <v>455</v>
      </c>
    </row>
    <row r="2811" spans="1:12" s="72" customFormat="1" hidden="1" outlineLevel="2">
      <c r="A2811" s="81">
        <v>1204599010</v>
      </c>
      <c r="B2811" s="82" t="s">
        <v>2286</v>
      </c>
      <c r="C2811" s="69">
        <v>0</v>
      </c>
      <c r="D2811" s="78"/>
      <c r="E2811" s="69"/>
      <c r="F2811" s="71"/>
      <c r="G2811" s="69">
        <f t="shared" si="87"/>
        <v>0</v>
      </c>
      <c r="I2811" s="67">
        <v>0</v>
      </c>
      <c r="J2811" s="68">
        <f t="shared" si="86"/>
        <v>0</v>
      </c>
      <c r="K2811" s="56"/>
      <c r="L2811" s="64" t="s">
        <v>455</v>
      </c>
    </row>
    <row r="2812" spans="1:12" s="72" customFormat="1" hidden="1" outlineLevel="2">
      <c r="A2812" s="81">
        <v>1204599011</v>
      </c>
      <c r="B2812" s="82" t="s">
        <v>2287</v>
      </c>
      <c r="C2812" s="69">
        <v>0</v>
      </c>
      <c r="D2812" s="78"/>
      <c r="E2812" s="69"/>
      <c r="F2812" s="71"/>
      <c r="G2812" s="69">
        <f t="shared" si="87"/>
        <v>0</v>
      </c>
      <c r="I2812" s="67">
        <v>0</v>
      </c>
      <c r="J2812" s="68">
        <f t="shared" si="86"/>
        <v>0</v>
      </c>
      <c r="K2812" s="56"/>
      <c r="L2812" s="64" t="s">
        <v>455</v>
      </c>
    </row>
    <row r="2813" spans="1:12" s="72" customFormat="1" hidden="1" outlineLevel="2">
      <c r="A2813" s="81">
        <v>1204599012</v>
      </c>
      <c r="B2813" s="82" t="s">
        <v>2288</v>
      </c>
      <c r="C2813" s="69">
        <v>0</v>
      </c>
      <c r="D2813" s="78"/>
      <c r="E2813" s="69"/>
      <c r="F2813" s="71"/>
      <c r="G2813" s="69">
        <f t="shared" si="87"/>
        <v>0</v>
      </c>
      <c r="I2813" s="67">
        <v>0</v>
      </c>
      <c r="J2813" s="68">
        <f t="shared" si="86"/>
        <v>0</v>
      </c>
      <c r="K2813" s="56"/>
      <c r="L2813" s="64" t="s">
        <v>455</v>
      </c>
    </row>
    <row r="2814" spans="1:12" s="72" customFormat="1" hidden="1" outlineLevel="2">
      <c r="A2814" s="81">
        <v>1204599013</v>
      </c>
      <c r="B2814" s="82" t="s">
        <v>2289</v>
      </c>
      <c r="C2814" s="69">
        <v>575607.28</v>
      </c>
      <c r="D2814" s="78"/>
      <c r="E2814" s="69"/>
      <c r="F2814" s="71"/>
      <c r="G2814" s="69">
        <f t="shared" si="87"/>
        <v>575607.28</v>
      </c>
      <c r="I2814" s="67">
        <v>0</v>
      </c>
      <c r="J2814" s="68">
        <f t="shared" si="86"/>
        <v>-575607.28</v>
      </c>
      <c r="K2814" s="56"/>
      <c r="L2814" s="64" t="s">
        <v>455</v>
      </c>
    </row>
    <row r="2815" spans="1:12" s="72" customFormat="1" hidden="1" outlineLevel="2">
      <c r="A2815" s="81">
        <v>1204599017</v>
      </c>
      <c r="B2815" s="82" t="s">
        <v>2290</v>
      </c>
      <c r="C2815" s="69">
        <v>-575607.28</v>
      </c>
      <c r="D2815" s="78"/>
      <c r="E2815" s="69"/>
      <c r="F2815" s="71"/>
      <c r="G2815" s="69">
        <f t="shared" si="87"/>
        <v>-575607.28</v>
      </c>
      <c r="I2815" s="67">
        <v>0</v>
      </c>
      <c r="J2815" s="68">
        <f t="shared" si="86"/>
        <v>575607.28</v>
      </c>
      <c r="K2815" s="56"/>
      <c r="L2815" s="64" t="s">
        <v>455</v>
      </c>
    </row>
    <row r="2816" spans="1:12" s="72" customFormat="1" hidden="1" outlineLevel="2">
      <c r="A2816" s="81">
        <v>1204599018</v>
      </c>
      <c r="B2816" s="82" t="s">
        <v>2291</v>
      </c>
      <c r="C2816" s="69">
        <v>0</v>
      </c>
      <c r="D2816" s="78"/>
      <c r="E2816" s="69"/>
      <c r="F2816" s="71"/>
      <c r="G2816" s="69">
        <f t="shared" si="87"/>
        <v>0</v>
      </c>
      <c r="I2816" s="67">
        <v>0</v>
      </c>
      <c r="J2816" s="68">
        <f t="shared" si="86"/>
        <v>0</v>
      </c>
      <c r="K2816" s="56"/>
      <c r="L2816" s="64" t="s">
        <v>455</v>
      </c>
    </row>
    <row r="2817" spans="1:12" s="72" customFormat="1" hidden="1" outlineLevel="2">
      <c r="A2817" s="81">
        <v>1204599019</v>
      </c>
      <c r="B2817" s="82" t="s">
        <v>2292</v>
      </c>
      <c r="C2817" s="69">
        <v>0</v>
      </c>
      <c r="D2817" s="78"/>
      <c r="E2817" s="69"/>
      <c r="F2817" s="71"/>
      <c r="G2817" s="69">
        <f t="shared" si="87"/>
        <v>0</v>
      </c>
      <c r="I2817" s="67">
        <v>0</v>
      </c>
      <c r="J2817" s="68">
        <f t="shared" si="86"/>
        <v>0</v>
      </c>
      <c r="K2817" s="56"/>
      <c r="L2817" s="64" t="s">
        <v>455</v>
      </c>
    </row>
    <row r="2818" spans="1:12" s="72" customFormat="1" hidden="1" outlineLevel="2">
      <c r="A2818" s="81">
        <v>1204599020</v>
      </c>
      <c r="B2818" s="82" t="s">
        <v>2286</v>
      </c>
      <c r="C2818" s="69">
        <v>0</v>
      </c>
      <c r="D2818" s="78"/>
      <c r="E2818" s="69"/>
      <c r="F2818" s="71"/>
      <c r="G2818" s="69">
        <f t="shared" si="87"/>
        <v>0</v>
      </c>
      <c r="I2818" s="67">
        <v>0</v>
      </c>
      <c r="J2818" s="68">
        <f t="shared" si="86"/>
        <v>0</v>
      </c>
      <c r="K2818" s="56"/>
      <c r="L2818" s="64" t="s">
        <v>455</v>
      </c>
    </row>
    <row r="2819" spans="1:12" s="72" customFormat="1" hidden="1" outlineLevel="2">
      <c r="A2819" s="81">
        <v>1204599021</v>
      </c>
      <c r="B2819" s="82" t="s">
        <v>2287</v>
      </c>
      <c r="C2819" s="69">
        <v>0</v>
      </c>
      <c r="D2819" s="78"/>
      <c r="E2819" s="69"/>
      <c r="F2819" s="71"/>
      <c r="G2819" s="69">
        <f t="shared" si="87"/>
        <v>0</v>
      </c>
      <c r="I2819" s="67">
        <v>0</v>
      </c>
      <c r="J2819" s="68">
        <f t="shared" si="86"/>
        <v>0</v>
      </c>
      <c r="K2819" s="56"/>
      <c r="L2819" s="64" t="s">
        <v>455</v>
      </c>
    </row>
    <row r="2820" spans="1:12" s="72" customFormat="1" hidden="1" outlineLevel="2">
      <c r="A2820" s="81">
        <v>1204599022</v>
      </c>
      <c r="B2820" s="82" t="s">
        <v>2288</v>
      </c>
      <c r="C2820" s="69">
        <v>0</v>
      </c>
      <c r="D2820" s="78"/>
      <c r="E2820" s="69"/>
      <c r="F2820" s="71"/>
      <c r="G2820" s="69">
        <f t="shared" si="87"/>
        <v>0</v>
      </c>
      <c r="I2820" s="67">
        <v>0</v>
      </c>
      <c r="J2820" s="68">
        <f t="shared" si="86"/>
        <v>0</v>
      </c>
      <c r="K2820" s="56"/>
      <c r="L2820" s="64" t="s">
        <v>455</v>
      </c>
    </row>
    <row r="2821" spans="1:12" s="72" customFormat="1" hidden="1" outlineLevel="2">
      <c r="A2821" s="81">
        <v>1204599023</v>
      </c>
      <c r="B2821" s="82" t="s">
        <v>2289</v>
      </c>
      <c r="C2821" s="69">
        <v>0</v>
      </c>
      <c r="D2821" s="78"/>
      <c r="E2821" s="69"/>
      <c r="F2821" s="71"/>
      <c r="G2821" s="69">
        <f t="shared" si="87"/>
        <v>0</v>
      </c>
      <c r="I2821" s="67">
        <v>0</v>
      </c>
      <c r="J2821" s="68">
        <f t="shared" si="86"/>
        <v>0</v>
      </c>
      <c r="K2821" s="56"/>
      <c r="L2821" s="64" t="s">
        <v>455</v>
      </c>
    </row>
    <row r="2822" spans="1:12" s="72" customFormat="1" hidden="1" outlineLevel="2">
      <c r="A2822" s="81">
        <v>1204599027</v>
      </c>
      <c r="B2822" s="82" t="s">
        <v>2290</v>
      </c>
      <c r="C2822" s="69">
        <v>0</v>
      </c>
      <c r="D2822" s="78"/>
      <c r="E2822" s="69"/>
      <c r="F2822" s="71"/>
      <c r="G2822" s="69">
        <f t="shared" si="87"/>
        <v>0</v>
      </c>
      <c r="I2822" s="67">
        <v>0</v>
      </c>
      <c r="J2822" s="68">
        <f t="shared" si="86"/>
        <v>0</v>
      </c>
      <c r="K2822" s="56"/>
      <c r="L2822" s="64" t="s">
        <v>455</v>
      </c>
    </row>
    <row r="2823" spans="1:12" s="72" customFormat="1" hidden="1" outlineLevel="2">
      <c r="A2823" s="81">
        <v>1204599028</v>
      </c>
      <c r="B2823" s="82" t="s">
        <v>2291</v>
      </c>
      <c r="C2823" s="69">
        <v>0</v>
      </c>
      <c r="D2823" s="78"/>
      <c r="E2823" s="69"/>
      <c r="F2823" s="71"/>
      <c r="G2823" s="69">
        <f t="shared" si="87"/>
        <v>0</v>
      </c>
      <c r="I2823" s="67">
        <v>0</v>
      </c>
      <c r="J2823" s="68">
        <f t="shared" si="86"/>
        <v>0</v>
      </c>
      <c r="K2823" s="56"/>
      <c r="L2823" s="64" t="s">
        <v>455</v>
      </c>
    </row>
    <row r="2824" spans="1:12" s="72" customFormat="1" hidden="1" outlineLevel="2">
      <c r="A2824" s="81">
        <v>1204599029</v>
      </c>
      <c r="B2824" s="82" t="s">
        <v>2292</v>
      </c>
      <c r="C2824" s="69">
        <v>0</v>
      </c>
      <c r="D2824" s="78"/>
      <c r="E2824" s="69"/>
      <c r="F2824" s="71"/>
      <c r="G2824" s="69">
        <f t="shared" si="87"/>
        <v>0</v>
      </c>
      <c r="I2824" s="67">
        <v>0</v>
      </c>
      <c r="J2824" s="68">
        <f t="shared" si="86"/>
        <v>0</v>
      </c>
      <c r="K2824" s="56"/>
      <c r="L2824" s="64" t="s">
        <v>455</v>
      </c>
    </row>
    <row r="2825" spans="1:12" s="72" customFormat="1" hidden="1" outlineLevel="2">
      <c r="A2825" s="81">
        <v>1204601010</v>
      </c>
      <c r="B2825" s="82" t="s">
        <v>2293</v>
      </c>
      <c r="C2825" s="69">
        <v>34793.870000000003</v>
      </c>
      <c r="D2825" s="78"/>
      <c r="E2825" s="69"/>
      <c r="F2825" s="71"/>
      <c r="G2825" s="69">
        <f t="shared" si="87"/>
        <v>34793.870000000003</v>
      </c>
      <c r="I2825" s="67">
        <v>0</v>
      </c>
      <c r="J2825" s="68">
        <f t="shared" si="86"/>
        <v>-34793.870000000003</v>
      </c>
      <c r="K2825" s="56"/>
      <c r="L2825" s="64" t="s">
        <v>455</v>
      </c>
    </row>
    <row r="2826" spans="1:12" s="72" customFormat="1" hidden="1" outlineLevel="2">
      <c r="A2826" s="81">
        <v>1204601011</v>
      </c>
      <c r="B2826" s="82" t="s">
        <v>2294</v>
      </c>
      <c r="C2826" s="69">
        <v>3375846.1499999901</v>
      </c>
      <c r="D2826" s="78"/>
      <c r="E2826" s="69"/>
      <c r="F2826" s="71"/>
      <c r="G2826" s="69">
        <f t="shared" si="87"/>
        <v>3375846.1499999901</v>
      </c>
      <c r="I2826" s="67">
        <v>0</v>
      </c>
      <c r="J2826" s="68">
        <f t="shared" si="86"/>
        <v>-3375846.1499999901</v>
      </c>
      <c r="K2826" s="56"/>
      <c r="L2826" s="64" t="s">
        <v>455</v>
      </c>
    </row>
    <row r="2827" spans="1:12" s="72" customFormat="1" hidden="1" outlineLevel="2">
      <c r="A2827" s="81">
        <v>1204601012</v>
      </c>
      <c r="B2827" s="82" t="s">
        <v>2295</v>
      </c>
      <c r="C2827" s="69">
        <v>0</v>
      </c>
      <c r="D2827" s="78"/>
      <c r="E2827" s="69"/>
      <c r="F2827" s="71"/>
      <c r="G2827" s="69">
        <f t="shared" si="87"/>
        <v>0</v>
      </c>
      <c r="I2827" s="67">
        <v>0</v>
      </c>
      <c r="J2827" s="68">
        <f t="shared" si="86"/>
        <v>0</v>
      </c>
      <c r="K2827" s="56"/>
      <c r="L2827" s="64" t="s">
        <v>455</v>
      </c>
    </row>
    <row r="2828" spans="1:12" s="72" customFormat="1" hidden="1" outlineLevel="2">
      <c r="A2828" s="81">
        <v>1204601013</v>
      </c>
      <c r="B2828" s="82" t="s">
        <v>2296</v>
      </c>
      <c r="C2828" s="69">
        <v>2231295.58</v>
      </c>
      <c r="D2828" s="78"/>
      <c r="E2828" s="69"/>
      <c r="F2828" s="71"/>
      <c r="G2828" s="69">
        <f t="shared" si="87"/>
        <v>2231295.58</v>
      </c>
      <c r="I2828" s="67">
        <v>0</v>
      </c>
      <c r="J2828" s="68">
        <f t="shared" si="86"/>
        <v>-2231295.58</v>
      </c>
      <c r="K2828" s="56"/>
      <c r="L2828" s="64" t="s">
        <v>455</v>
      </c>
    </row>
    <row r="2829" spans="1:12" s="72" customFormat="1" hidden="1" outlineLevel="2">
      <c r="A2829" s="81">
        <v>1204601016</v>
      </c>
      <c r="B2829" s="82" t="s">
        <v>2297</v>
      </c>
      <c r="C2829" s="69">
        <v>0</v>
      </c>
      <c r="D2829" s="78"/>
      <c r="E2829" s="69"/>
      <c r="F2829" s="71"/>
      <c r="G2829" s="69">
        <f t="shared" si="87"/>
        <v>0</v>
      </c>
      <c r="I2829" s="67">
        <v>0</v>
      </c>
      <c r="J2829" s="68">
        <f t="shared" si="86"/>
        <v>0</v>
      </c>
      <c r="K2829" s="56"/>
      <c r="L2829" s="64" t="s">
        <v>455</v>
      </c>
    </row>
    <row r="2830" spans="1:12" s="72" customFormat="1" hidden="1" outlineLevel="2">
      <c r="A2830" s="81">
        <v>1204601017</v>
      </c>
      <c r="B2830" s="82" t="s">
        <v>2298</v>
      </c>
      <c r="C2830" s="69">
        <v>-5640490.7000000002</v>
      </c>
      <c r="D2830" s="78"/>
      <c r="E2830" s="69"/>
      <c r="F2830" s="71"/>
      <c r="G2830" s="69">
        <f t="shared" si="87"/>
        <v>-5640490.7000000002</v>
      </c>
      <c r="I2830" s="67">
        <v>0</v>
      </c>
      <c r="J2830" s="68">
        <f t="shared" si="86"/>
        <v>5640490.7000000002</v>
      </c>
      <c r="K2830" s="56"/>
      <c r="L2830" s="64" t="s">
        <v>455</v>
      </c>
    </row>
    <row r="2831" spans="1:12" s="72" customFormat="1" hidden="1" outlineLevel="2">
      <c r="A2831" s="81">
        <v>1204601018</v>
      </c>
      <c r="B2831" s="82" t="s">
        <v>2299</v>
      </c>
      <c r="C2831" s="69">
        <v>0</v>
      </c>
      <c r="D2831" s="78"/>
      <c r="E2831" s="69"/>
      <c r="F2831" s="71"/>
      <c r="G2831" s="69">
        <f t="shared" si="87"/>
        <v>0</v>
      </c>
      <c r="I2831" s="67">
        <v>0</v>
      </c>
      <c r="J2831" s="68">
        <f t="shared" si="86"/>
        <v>0</v>
      </c>
      <c r="K2831" s="56"/>
      <c r="L2831" s="64" t="s">
        <v>455</v>
      </c>
    </row>
    <row r="2832" spans="1:12" s="72" customFormat="1" hidden="1" outlineLevel="2">
      <c r="A2832" s="81">
        <v>1204601019</v>
      </c>
      <c r="B2832" s="82" t="s">
        <v>2300</v>
      </c>
      <c r="C2832" s="69">
        <v>0</v>
      </c>
      <c r="D2832" s="78"/>
      <c r="E2832" s="69"/>
      <c r="F2832" s="71"/>
      <c r="G2832" s="69">
        <f t="shared" si="87"/>
        <v>0</v>
      </c>
      <c r="I2832" s="67">
        <v>0</v>
      </c>
      <c r="J2832" s="68">
        <f t="shared" si="86"/>
        <v>0</v>
      </c>
      <c r="K2832" s="56"/>
      <c r="L2832" s="64" t="s">
        <v>455</v>
      </c>
    </row>
    <row r="2833" spans="1:12" s="72" customFormat="1" hidden="1" outlineLevel="2">
      <c r="A2833" s="81">
        <v>1204601020</v>
      </c>
      <c r="B2833" s="82" t="s">
        <v>2293</v>
      </c>
      <c r="C2833" s="69">
        <v>0</v>
      </c>
      <c r="D2833" s="78"/>
      <c r="E2833" s="69"/>
      <c r="F2833" s="71"/>
      <c r="G2833" s="69">
        <f t="shared" si="87"/>
        <v>0</v>
      </c>
      <c r="I2833" s="67">
        <v>0</v>
      </c>
      <c r="J2833" s="68">
        <f t="shared" si="86"/>
        <v>0</v>
      </c>
      <c r="K2833" s="56"/>
      <c r="L2833" s="64" t="s">
        <v>455</v>
      </c>
    </row>
    <row r="2834" spans="1:12" s="72" customFormat="1" hidden="1" outlineLevel="2">
      <c r="A2834" s="81">
        <v>1204601021</v>
      </c>
      <c r="B2834" s="82" t="s">
        <v>2294</v>
      </c>
      <c r="C2834" s="69">
        <v>0</v>
      </c>
      <c r="D2834" s="78"/>
      <c r="E2834" s="69"/>
      <c r="F2834" s="71"/>
      <c r="G2834" s="69">
        <f t="shared" si="87"/>
        <v>0</v>
      </c>
      <c r="I2834" s="67">
        <v>0</v>
      </c>
      <c r="J2834" s="68">
        <f t="shared" si="86"/>
        <v>0</v>
      </c>
      <c r="K2834" s="56"/>
      <c r="L2834" s="64" t="s">
        <v>455</v>
      </c>
    </row>
    <row r="2835" spans="1:12" s="72" customFormat="1" hidden="1" outlineLevel="2">
      <c r="A2835" s="81">
        <v>1204601022</v>
      </c>
      <c r="B2835" s="82" t="s">
        <v>2295</v>
      </c>
      <c r="C2835" s="69">
        <v>0</v>
      </c>
      <c r="D2835" s="78"/>
      <c r="E2835" s="69"/>
      <c r="F2835" s="71"/>
      <c r="G2835" s="69">
        <f t="shared" si="87"/>
        <v>0</v>
      </c>
      <c r="I2835" s="67">
        <v>0</v>
      </c>
      <c r="J2835" s="68">
        <f t="shared" si="86"/>
        <v>0</v>
      </c>
      <c r="K2835" s="56"/>
      <c r="L2835" s="64" t="s">
        <v>455</v>
      </c>
    </row>
    <row r="2836" spans="1:12" s="72" customFormat="1" hidden="1" outlineLevel="2">
      <c r="A2836" s="81">
        <v>1204601023</v>
      </c>
      <c r="B2836" s="82" t="s">
        <v>2296</v>
      </c>
      <c r="C2836" s="69">
        <v>0</v>
      </c>
      <c r="D2836" s="78"/>
      <c r="E2836" s="69"/>
      <c r="F2836" s="71"/>
      <c r="G2836" s="69">
        <f t="shared" si="87"/>
        <v>0</v>
      </c>
      <c r="I2836" s="67">
        <v>0</v>
      </c>
      <c r="J2836" s="68">
        <f t="shared" si="86"/>
        <v>0</v>
      </c>
      <c r="K2836" s="56"/>
      <c r="L2836" s="64" t="s">
        <v>455</v>
      </c>
    </row>
    <row r="2837" spans="1:12" s="72" customFormat="1" hidden="1" outlineLevel="2">
      <c r="A2837" s="81">
        <v>1204601026</v>
      </c>
      <c r="B2837" s="82" t="s">
        <v>2297</v>
      </c>
      <c r="C2837" s="69">
        <v>0</v>
      </c>
      <c r="D2837" s="78"/>
      <c r="E2837" s="69"/>
      <c r="F2837" s="71"/>
      <c r="G2837" s="69">
        <f t="shared" si="87"/>
        <v>0</v>
      </c>
      <c r="I2837" s="67">
        <v>0</v>
      </c>
      <c r="J2837" s="68">
        <f t="shared" si="86"/>
        <v>0</v>
      </c>
      <c r="K2837" s="56"/>
      <c r="L2837" s="64" t="s">
        <v>455</v>
      </c>
    </row>
    <row r="2838" spans="1:12" s="72" customFormat="1" hidden="1" outlineLevel="2">
      <c r="A2838" s="81">
        <v>1204601027</v>
      </c>
      <c r="B2838" s="82" t="s">
        <v>2298</v>
      </c>
      <c r="C2838" s="69">
        <v>0</v>
      </c>
      <c r="D2838" s="78"/>
      <c r="E2838" s="69"/>
      <c r="F2838" s="71"/>
      <c r="G2838" s="69">
        <f t="shared" si="87"/>
        <v>0</v>
      </c>
      <c r="I2838" s="67">
        <v>0</v>
      </c>
      <c r="J2838" s="68">
        <f t="shared" si="86"/>
        <v>0</v>
      </c>
      <c r="K2838" s="56"/>
      <c r="L2838" s="64" t="s">
        <v>455</v>
      </c>
    </row>
    <row r="2839" spans="1:12" s="72" customFormat="1" hidden="1" outlineLevel="2">
      <c r="A2839" s="81">
        <v>1204601028</v>
      </c>
      <c r="B2839" s="82" t="s">
        <v>2299</v>
      </c>
      <c r="C2839" s="69">
        <v>0</v>
      </c>
      <c r="D2839" s="78"/>
      <c r="E2839" s="69"/>
      <c r="F2839" s="71"/>
      <c r="G2839" s="69">
        <f t="shared" si="87"/>
        <v>0</v>
      </c>
      <c r="I2839" s="67">
        <v>0</v>
      </c>
      <c r="J2839" s="68">
        <f t="shared" si="86"/>
        <v>0</v>
      </c>
      <c r="K2839" s="56"/>
      <c r="L2839" s="64" t="s">
        <v>455</v>
      </c>
    </row>
    <row r="2840" spans="1:12" s="72" customFormat="1" hidden="1" outlineLevel="2">
      <c r="A2840" s="81">
        <v>1204601029</v>
      </c>
      <c r="B2840" s="82" t="s">
        <v>2300</v>
      </c>
      <c r="C2840" s="69">
        <v>0</v>
      </c>
      <c r="D2840" s="78"/>
      <c r="E2840" s="69"/>
      <c r="F2840" s="71"/>
      <c r="G2840" s="69">
        <f t="shared" si="87"/>
        <v>0</v>
      </c>
      <c r="I2840" s="67">
        <v>0</v>
      </c>
      <c r="J2840" s="68">
        <f t="shared" ref="J2840:J2903" si="88">I2840-G2840</f>
        <v>0</v>
      </c>
      <c r="K2840" s="56"/>
      <c r="L2840" s="64" t="s">
        <v>455</v>
      </c>
    </row>
    <row r="2841" spans="1:12" s="72" customFormat="1" hidden="1" outlineLevel="2">
      <c r="A2841" s="81">
        <v>1204701010</v>
      </c>
      <c r="B2841" s="82" t="s">
        <v>2301</v>
      </c>
      <c r="C2841" s="69">
        <v>0</v>
      </c>
      <c r="D2841" s="78"/>
      <c r="E2841" s="69"/>
      <c r="F2841" s="71"/>
      <c r="G2841" s="69">
        <f t="shared" si="87"/>
        <v>0</v>
      </c>
      <c r="I2841" s="67">
        <v>0</v>
      </c>
      <c r="J2841" s="68">
        <f t="shared" si="88"/>
        <v>0</v>
      </c>
      <c r="K2841" s="56"/>
      <c r="L2841" s="64" t="s">
        <v>455</v>
      </c>
    </row>
    <row r="2842" spans="1:12" s="72" customFormat="1" hidden="1" outlineLevel="2">
      <c r="A2842" s="81">
        <v>1204701011</v>
      </c>
      <c r="B2842" s="82" t="s">
        <v>2302</v>
      </c>
      <c r="C2842" s="69">
        <v>0</v>
      </c>
      <c r="D2842" s="78"/>
      <c r="E2842" s="69"/>
      <c r="F2842" s="71"/>
      <c r="G2842" s="69">
        <f t="shared" si="87"/>
        <v>0</v>
      </c>
      <c r="I2842" s="67">
        <v>0</v>
      </c>
      <c r="J2842" s="68">
        <f t="shared" si="88"/>
        <v>0</v>
      </c>
      <c r="K2842" s="56"/>
      <c r="L2842" s="64" t="s">
        <v>455</v>
      </c>
    </row>
    <row r="2843" spans="1:12" s="72" customFormat="1" hidden="1" outlineLevel="2">
      <c r="A2843" s="81">
        <v>1204701012</v>
      </c>
      <c r="B2843" s="82" t="s">
        <v>2303</v>
      </c>
      <c r="C2843" s="69">
        <v>0</v>
      </c>
      <c r="D2843" s="78"/>
      <c r="E2843" s="69"/>
      <c r="F2843" s="71"/>
      <c r="G2843" s="69">
        <f t="shared" si="87"/>
        <v>0</v>
      </c>
      <c r="I2843" s="67">
        <v>0</v>
      </c>
      <c r="J2843" s="68">
        <f t="shared" si="88"/>
        <v>0</v>
      </c>
      <c r="K2843" s="56"/>
      <c r="L2843" s="64" t="s">
        <v>455</v>
      </c>
    </row>
    <row r="2844" spans="1:12" s="72" customFormat="1" hidden="1" outlineLevel="2">
      <c r="A2844" s="81">
        <v>1204701013</v>
      </c>
      <c r="B2844" s="82" t="s">
        <v>2304</v>
      </c>
      <c r="C2844" s="69">
        <v>0</v>
      </c>
      <c r="D2844" s="78"/>
      <c r="E2844" s="69"/>
      <c r="F2844" s="71"/>
      <c r="G2844" s="69">
        <f t="shared" si="87"/>
        <v>0</v>
      </c>
      <c r="I2844" s="67">
        <v>0</v>
      </c>
      <c r="J2844" s="68">
        <f t="shared" si="88"/>
        <v>0</v>
      </c>
      <c r="K2844" s="56"/>
      <c r="L2844" s="64" t="s">
        <v>455</v>
      </c>
    </row>
    <row r="2845" spans="1:12" s="72" customFormat="1" hidden="1" outlineLevel="2">
      <c r="A2845" s="81">
        <v>1204701016</v>
      </c>
      <c r="B2845" s="82" t="s">
        <v>2305</v>
      </c>
      <c r="C2845" s="69">
        <v>0</v>
      </c>
      <c r="D2845" s="78"/>
      <c r="E2845" s="69"/>
      <c r="F2845" s="71"/>
      <c r="G2845" s="69">
        <f t="shared" si="87"/>
        <v>0</v>
      </c>
      <c r="I2845" s="67">
        <v>0</v>
      </c>
      <c r="J2845" s="68">
        <f t="shared" si="88"/>
        <v>0</v>
      </c>
      <c r="K2845" s="56"/>
      <c r="L2845" s="64" t="s">
        <v>455</v>
      </c>
    </row>
    <row r="2846" spans="1:12" s="72" customFormat="1" hidden="1" outlineLevel="2">
      <c r="A2846" s="81">
        <v>1204701017</v>
      </c>
      <c r="B2846" s="82" t="s">
        <v>2306</v>
      </c>
      <c r="C2846" s="69">
        <v>0</v>
      </c>
      <c r="D2846" s="78"/>
      <c r="E2846" s="69"/>
      <c r="F2846" s="71"/>
      <c r="G2846" s="69">
        <f t="shared" si="87"/>
        <v>0</v>
      </c>
      <c r="I2846" s="67">
        <v>0</v>
      </c>
      <c r="J2846" s="68">
        <f t="shared" si="88"/>
        <v>0</v>
      </c>
      <c r="K2846" s="56"/>
      <c r="L2846" s="64" t="s">
        <v>455</v>
      </c>
    </row>
    <row r="2847" spans="1:12" s="72" customFormat="1" hidden="1" outlineLevel="2">
      <c r="A2847" s="81">
        <v>1204701018</v>
      </c>
      <c r="B2847" s="82" t="s">
        <v>2307</v>
      </c>
      <c r="C2847" s="69">
        <v>0</v>
      </c>
      <c r="D2847" s="78"/>
      <c r="E2847" s="69"/>
      <c r="F2847" s="71"/>
      <c r="G2847" s="69">
        <f t="shared" si="87"/>
        <v>0</v>
      </c>
      <c r="I2847" s="67">
        <v>0</v>
      </c>
      <c r="J2847" s="68">
        <f t="shared" si="88"/>
        <v>0</v>
      </c>
      <c r="K2847" s="56"/>
      <c r="L2847" s="64" t="s">
        <v>455</v>
      </c>
    </row>
    <row r="2848" spans="1:12" s="72" customFormat="1" hidden="1" outlineLevel="2">
      <c r="A2848" s="81">
        <v>1204701019</v>
      </c>
      <c r="B2848" s="82" t="s">
        <v>2308</v>
      </c>
      <c r="C2848" s="69">
        <v>0</v>
      </c>
      <c r="D2848" s="78"/>
      <c r="E2848" s="69"/>
      <c r="F2848" s="71"/>
      <c r="G2848" s="69">
        <f t="shared" si="87"/>
        <v>0</v>
      </c>
      <c r="I2848" s="67">
        <v>0</v>
      </c>
      <c r="J2848" s="68">
        <f t="shared" si="88"/>
        <v>0</v>
      </c>
      <c r="K2848" s="56"/>
      <c r="L2848" s="64" t="s">
        <v>455</v>
      </c>
    </row>
    <row r="2849" spans="1:12" s="72" customFormat="1" hidden="1" outlineLevel="2">
      <c r="A2849" s="81">
        <v>1204801010</v>
      </c>
      <c r="B2849" s="82" t="s">
        <v>2309</v>
      </c>
      <c r="C2849" s="69">
        <v>0</v>
      </c>
      <c r="D2849" s="78"/>
      <c r="E2849" s="69"/>
      <c r="F2849" s="71"/>
      <c r="G2849" s="69">
        <f t="shared" si="87"/>
        <v>0</v>
      </c>
      <c r="I2849" s="67">
        <v>0</v>
      </c>
      <c r="J2849" s="68">
        <f t="shared" si="88"/>
        <v>0</v>
      </c>
      <c r="K2849" s="56"/>
      <c r="L2849" s="64" t="s">
        <v>455</v>
      </c>
    </row>
    <row r="2850" spans="1:12" s="72" customFormat="1" hidden="1" outlineLevel="2">
      <c r="A2850" s="81">
        <v>1204801011</v>
      </c>
      <c r="B2850" s="82" t="s">
        <v>2310</v>
      </c>
      <c r="C2850" s="69">
        <v>0</v>
      </c>
      <c r="D2850" s="78"/>
      <c r="E2850" s="69"/>
      <c r="F2850" s="71"/>
      <c r="G2850" s="69">
        <f t="shared" si="87"/>
        <v>0</v>
      </c>
      <c r="I2850" s="67">
        <v>0</v>
      </c>
      <c r="J2850" s="68">
        <f t="shared" si="88"/>
        <v>0</v>
      </c>
      <c r="K2850" s="56"/>
      <c r="L2850" s="64" t="s">
        <v>455</v>
      </c>
    </row>
    <row r="2851" spans="1:12" s="72" customFormat="1" hidden="1" outlineLevel="2">
      <c r="A2851" s="81">
        <v>1204801012</v>
      </c>
      <c r="B2851" s="82" t="s">
        <v>2311</v>
      </c>
      <c r="C2851" s="69">
        <v>0</v>
      </c>
      <c r="D2851" s="78"/>
      <c r="E2851" s="69"/>
      <c r="F2851" s="71"/>
      <c r="G2851" s="69">
        <f t="shared" si="87"/>
        <v>0</v>
      </c>
      <c r="I2851" s="67">
        <v>0</v>
      </c>
      <c r="J2851" s="68">
        <f t="shared" si="88"/>
        <v>0</v>
      </c>
      <c r="K2851" s="56"/>
      <c r="L2851" s="64" t="s">
        <v>455</v>
      </c>
    </row>
    <row r="2852" spans="1:12" s="72" customFormat="1" hidden="1" outlineLevel="2">
      <c r="A2852" s="81">
        <v>1204801013</v>
      </c>
      <c r="B2852" s="82" t="s">
        <v>2312</v>
      </c>
      <c r="C2852" s="69">
        <v>0</v>
      </c>
      <c r="D2852" s="78"/>
      <c r="E2852" s="69"/>
      <c r="F2852" s="71"/>
      <c r="G2852" s="69">
        <f t="shared" si="87"/>
        <v>0</v>
      </c>
      <c r="I2852" s="67">
        <v>0</v>
      </c>
      <c r="J2852" s="68">
        <f t="shared" si="88"/>
        <v>0</v>
      </c>
      <c r="K2852" s="56"/>
      <c r="L2852" s="64" t="s">
        <v>455</v>
      </c>
    </row>
    <row r="2853" spans="1:12" s="72" customFormat="1" hidden="1" outlineLevel="2">
      <c r="A2853" s="81">
        <v>1204801016</v>
      </c>
      <c r="B2853" s="82" t="s">
        <v>2313</v>
      </c>
      <c r="C2853" s="69">
        <v>0</v>
      </c>
      <c r="D2853" s="78"/>
      <c r="E2853" s="69"/>
      <c r="F2853" s="71"/>
      <c r="G2853" s="69">
        <f t="shared" si="87"/>
        <v>0</v>
      </c>
      <c r="I2853" s="67">
        <v>0</v>
      </c>
      <c r="J2853" s="68">
        <f t="shared" si="88"/>
        <v>0</v>
      </c>
      <c r="K2853" s="56"/>
      <c r="L2853" s="64" t="s">
        <v>455</v>
      </c>
    </row>
    <row r="2854" spans="1:12" s="72" customFormat="1" hidden="1" outlineLevel="2">
      <c r="A2854" s="81">
        <v>1204801017</v>
      </c>
      <c r="B2854" s="82" t="s">
        <v>2314</v>
      </c>
      <c r="C2854" s="69">
        <v>0</v>
      </c>
      <c r="D2854" s="78"/>
      <c r="E2854" s="69"/>
      <c r="F2854" s="71"/>
      <c r="G2854" s="69">
        <f t="shared" ref="G2854:G2917" si="89">C2854+E2854</f>
        <v>0</v>
      </c>
      <c r="I2854" s="67">
        <v>0</v>
      </c>
      <c r="J2854" s="68">
        <f t="shared" si="88"/>
        <v>0</v>
      </c>
      <c r="K2854" s="56"/>
      <c r="L2854" s="64" t="s">
        <v>455</v>
      </c>
    </row>
    <row r="2855" spans="1:12" s="72" customFormat="1" hidden="1" outlineLevel="2">
      <c r="A2855" s="81">
        <v>1204801018</v>
      </c>
      <c r="B2855" s="82" t="s">
        <v>2315</v>
      </c>
      <c r="C2855" s="69">
        <v>0</v>
      </c>
      <c r="D2855" s="78"/>
      <c r="E2855" s="69"/>
      <c r="F2855" s="71"/>
      <c r="G2855" s="69">
        <f t="shared" si="89"/>
        <v>0</v>
      </c>
      <c r="I2855" s="67">
        <v>0</v>
      </c>
      <c r="J2855" s="68">
        <f t="shared" si="88"/>
        <v>0</v>
      </c>
      <c r="K2855" s="56"/>
      <c r="L2855" s="64" t="s">
        <v>455</v>
      </c>
    </row>
    <row r="2856" spans="1:12" s="72" customFormat="1" hidden="1" outlineLevel="2">
      <c r="A2856" s="81">
        <v>1204801019</v>
      </c>
      <c r="B2856" s="82" t="s">
        <v>2316</v>
      </c>
      <c r="C2856" s="69">
        <v>0</v>
      </c>
      <c r="D2856" s="78"/>
      <c r="E2856" s="69"/>
      <c r="F2856" s="71"/>
      <c r="G2856" s="69">
        <f t="shared" si="89"/>
        <v>0</v>
      </c>
      <c r="I2856" s="67">
        <v>0</v>
      </c>
      <c r="J2856" s="68">
        <f t="shared" si="88"/>
        <v>0</v>
      </c>
      <c r="K2856" s="56"/>
      <c r="L2856" s="64" t="s">
        <v>455</v>
      </c>
    </row>
    <row r="2857" spans="1:12" s="72" customFormat="1" hidden="1" outlineLevel="2">
      <c r="A2857" s="81">
        <v>1204801020</v>
      </c>
      <c r="B2857" s="82" t="s">
        <v>2309</v>
      </c>
      <c r="C2857" s="69">
        <v>0</v>
      </c>
      <c r="D2857" s="78"/>
      <c r="E2857" s="69"/>
      <c r="F2857" s="71"/>
      <c r="G2857" s="69">
        <f t="shared" si="89"/>
        <v>0</v>
      </c>
      <c r="I2857" s="67">
        <v>0</v>
      </c>
      <c r="J2857" s="68">
        <f t="shared" si="88"/>
        <v>0</v>
      </c>
      <c r="K2857" s="56"/>
      <c r="L2857" s="64" t="s">
        <v>455</v>
      </c>
    </row>
    <row r="2858" spans="1:12" s="72" customFormat="1" hidden="1" outlineLevel="2">
      <c r="A2858" s="81">
        <v>1204801021</v>
      </c>
      <c r="B2858" s="82" t="s">
        <v>2310</v>
      </c>
      <c r="C2858" s="69">
        <v>0</v>
      </c>
      <c r="D2858" s="78"/>
      <c r="E2858" s="69"/>
      <c r="F2858" s="71"/>
      <c r="G2858" s="69">
        <f t="shared" si="89"/>
        <v>0</v>
      </c>
      <c r="I2858" s="67">
        <v>0</v>
      </c>
      <c r="J2858" s="68">
        <f t="shared" si="88"/>
        <v>0</v>
      </c>
      <c r="K2858" s="56"/>
      <c r="L2858" s="64" t="s">
        <v>455</v>
      </c>
    </row>
    <row r="2859" spans="1:12" s="72" customFormat="1" hidden="1" outlineLevel="2">
      <c r="A2859" s="81">
        <v>1204801022</v>
      </c>
      <c r="B2859" s="82" t="s">
        <v>2311</v>
      </c>
      <c r="C2859" s="69">
        <v>0</v>
      </c>
      <c r="D2859" s="78"/>
      <c r="E2859" s="69"/>
      <c r="F2859" s="71"/>
      <c r="G2859" s="69">
        <f t="shared" si="89"/>
        <v>0</v>
      </c>
      <c r="I2859" s="67">
        <v>0</v>
      </c>
      <c r="J2859" s="68">
        <f t="shared" si="88"/>
        <v>0</v>
      </c>
      <c r="K2859" s="56"/>
      <c r="L2859" s="64" t="s">
        <v>455</v>
      </c>
    </row>
    <row r="2860" spans="1:12" s="72" customFormat="1" hidden="1" outlineLevel="2">
      <c r="A2860" s="81">
        <v>1204801023</v>
      </c>
      <c r="B2860" s="82" t="s">
        <v>2312</v>
      </c>
      <c r="C2860" s="69">
        <v>0</v>
      </c>
      <c r="D2860" s="78"/>
      <c r="E2860" s="69"/>
      <c r="F2860" s="71"/>
      <c r="G2860" s="69">
        <f t="shared" si="89"/>
        <v>0</v>
      </c>
      <c r="I2860" s="67">
        <v>0</v>
      </c>
      <c r="J2860" s="68">
        <f t="shared" si="88"/>
        <v>0</v>
      </c>
      <c r="K2860" s="56"/>
      <c r="L2860" s="64" t="s">
        <v>455</v>
      </c>
    </row>
    <row r="2861" spans="1:12" s="72" customFormat="1" hidden="1" outlineLevel="2">
      <c r="A2861" s="81">
        <v>1204801026</v>
      </c>
      <c r="B2861" s="82" t="s">
        <v>2313</v>
      </c>
      <c r="C2861" s="69">
        <v>0</v>
      </c>
      <c r="D2861" s="78"/>
      <c r="E2861" s="69"/>
      <c r="F2861" s="71"/>
      <c r="G2861" s="69">
        <f t="shared" si="89"/>
        <v>0</v>
      </c>
      <c r="I2861" s="67">
        <v>0</v>
      </c>
      <c r="J2861" s="68">
        <f t="shared" si="88"/>
        <v>0</v>
      </c>
      <c r="K2861" s="56"/>
      <c r="L2861" s="64" t="s">
        <v>455</v>
      </c>
    </row>
    <row r="2862" spans="1:12" s="72" customFormat="1" hidden="1" outlineLevel="2">
      <c r="A2862" s="81">
        <v>1204801027</v>
      </c>
      <c r="B2862" s="82" t="s">
        <v>2314</v>
      </c>
      <c r="C2862" s="69">
        <v>0</v>
      </c>
      <c r="D2862" s="78"/>
      <c r="E2862" s="69"/>
      <c r="F2862" s="71"/>
      <c r="G2862" s="69">
        <f t="shared" si="89"/>
        <v>0</v>
      </c>
      <c r="I2862" s="67">
        <v>0</v>
      </c>
      <c r="J2862" s="68">
        <f t="shared" si="88"/>
        <v>0</v>
      </c>
      <c r="K2862" s="56"/>
      <c r="L2862" s="64" t="s">
        <v>455</v>
      </c>
    </row>
    <row r="2863" spans="1:12" s="72" customFormat="1" hidden="1" outlineLevel="2">
      <c r="A2863" s="81">
        <v>1204801028</v>
      </c>
      <c r="B2863" s="82" t="s">
        <v>2315</v>
      </c>
      <c r="C2863" s="69">
        <v>0</v>
      </c>
      <c r="D2863" s="78"/>
      <c r="E2863" s="69"/>
      <c r="F2863" s="71"/>
      <c r="G2863" s="69">
        <f t="shared" si="89"/>
        <v>0</v>
      </c>
      <c r="I2863" s="67">
        <v>0</v>
      </c>
      <c r="J2863" s="68">
        <f t="shared" si="88"/>
        <v>0</v>
      </c>
      <c r="K2863" s="56"/>
      <c r="L2863" s="64" t="s">
        <v>455</v>
      </c>
    </row>
    <row r="2864" spans="1:12" s="72" customFormat="1" hidden="1" outlineLevel="2">
      <c r="A2864" s="81">
        <v>1204801029</v>
      </c>
      <c r="B2864" s="82" t="s">
        <v>2316</v>
      </c>
      <c r="C2864" s="69">
        <v>0</v>
      </c>
      <c r="D2864" s="78"/>
      <c r="E2864" s="69"/>
      <c r="F2864" s="71"/>
      <c r="G2864" s="69">
        <f t="shared" si="89"/>
        <v>0</v>
      </c>
      <c r="I2864" s="67">
        <v>0</v>
      </c>
      <c r="J2864" s="68">
        <f t="shared" si="88"/>
        <v>0</v>
      </c>
      <c r="K2864" s="56"/>
      <c r="L2864" s="64" t="s">
        <v>455</v>
      </c>
    </row>
    <row r="2865" spans="1:12" s="72" customFormat="1" hidden="1" outlineLevel="2">
      <c r="A2865" s="81">
        <v>1206101010</v>
      </c>
      <c r="B2865" s="82" t="s">
        <v>2317</v>
      </c>
      <c r="C2865" s="69">
        <v>0</v>
      </c>
      <c r="D2865" s="78"/>
      <c r="E2865" s="69"/>
      <c r="F2865" s="71"/>
      <c r="G2865" s="69">
        <f t="shared" si="89"/>
        <v>0</v>
      </c>
      <c r="I2865" s="67">
        <v>0</v>
      </c>
      <c r="J2865" s="68">
        <f t="shared" si="88"/>
        <v>0</v>
      </c>
      <c r="K2865" s="56"/>
      <c r="L2865" s="64" t="s">
        <v>455</v>
      </c>
    </row>
    <row r="2866" spans="1:12" s="72" customFormat="1" hidden="1" outlineLevel="2">
      <c r="A2866" s="81">
        <v>1206101011</v>
      </c>
      <c r="B2866" s="82" t="s">
        <v>2318</v>
      </c>
      <c r="C2866" s="69">
        <v>0</v>
      </c>
      <c r="D2866" s="78"/>
      <c r="E2866" s="69"/>
      <c r="F2866" s="71"/>
      <c r="G2866" s="69">
        <f t="shared" si="89"/>
        <v>0</v>
      </c>
      <c r="I2866" s="67">
        <v>0</v>
      </c>
      <c r="J2866" s="68">
        <f t="shared" si="88"/>
        <v>0</v>
      </c>
      <c r="K2866" s="56"/>
      <c r="L2866" s="64" t="s">
        <v>455</v>
      </c>
    </row>
    <row r="2867" spans="1:12" s="72" customFormat="1" hidden="1" outlineLevel="2">
      <c r="A2867" s="81">
        <v>1206101012</v>
      </c>
      <c r="B2867" s="82" t="s">
        <v>2319</v>
      </c>
      <c r="C2867" s="69">
        <v>0</v>
      </c>
      <c r="D2867" s="78"/>
      <c r="E2867" s="69"/>
      <c r="F2867" s="71"/>
      <c r="G2867" s="69">
        <f t="shared" si="89"/>
        <v>0</v>
      </c>
      <c r="I2867" s="67">
        <v>0</v>
      </c>
      <c r="J2867" s="68">
        <f t="shared" si="88"/>
        <v>0</v>
      </c>
      <c r="K2867" s="56"/>
      <c r="L2867" s="64" t="s">
        <v>455</v>
      </c>
    </row>
    <row r="2868" spans="1:12" s="72" customFormat="1" hidden="1" outlineLevel="2">
      <c r="A2868" s="81">
        <v>1206101013</v>
      </c>
      <c r="B2868" s="82" t="s">
        <v>2320</v>
      </c>
      <c r="C2868" s="69">
        <v>0</v>
      </c>
      <c r="D2868" s="78"/>
      <c r="E2868" s="69"/>
      <c r="F2868" s="71"/>
      <c r="G2868" s="69">
        <f t="shared" si="89"/>
        <v>0</v>
      </c>
      <c r="I2868" s="67">
        <v>0</v>
      </c>
      <c r="J2868" s="68">
        <f t="shared" si="88"/>
        <v>0</v>
      </c>
      <c r="K2868" s="56"/>
      <c r="L2868" s="64" t="s">
        <v>455</v>
      </c>
    </row>
    <row r="2869" spans="1:12" s="72" customFormat="1" hidden="1" outlineLevel="2">
      <c r="A2869" s="81">
        <v>1206101016</v>
      </c>
      <c r="B2869" s="82" t="s">
        <v>2321</v>
      </c>
      <c r="C2869" s="69">
        <v>0</v>
      </c>
      <c r="D2869" s="78"/>
      <c r="E2869" s="69"/>
      <c r="F2869" s="71"/>
      <c r="G2869" s="69">
        <f t="shared" si="89"/>
        <v>0</v>
      </c>
      <c r="I2869" s="67">
        <v>0</v>
      </c>
      <c r="J2869" s="68">
        <f t="shared" si="88"/>
        <v>0</v>
      </c>
      <c r="K2869" s="56"/>
      <c r="L2869" s="64" t="s">
        <v>455</v>
      </c>
    </row>
    <row r="2870" spans="1:12" s="72" customFormat="1" hidden="1" outlineLevel="2">
      <c r="A2870" s="81">
        <v>1206101017</v>
      </c>
      <c r="B2870" s="82" t="s">
        <v>2322</v>
      </c>
      <c r="C2870" s="69">
        <v>0</v>
      </c>
      <c r="D2870" s="78"/>
      <c r="E2870" s="69"/>
      <c r="F2870" s="71"/>
      <c r="G2870" s="69">
        <f t="shared" si="89"/>
        <v>0</v>
      </c>
      <c r="I2870" s="67">
        <v>0</v>
      </c>
      <c r="J2870" s="68">
        <f t="shared" si="88"/>
        <v>0</v>
      </c>
      <c r="K2870" s="56"/>
      <c r="L2870" s="64" t="s">
        <v>455</v>
      </c>
    </row>
    <row r="2871" spans="1:12" s="72" customFormat="1" hidden="1" outlineLevel="2">
      <c r="A2871" s="81">
        <v>1206101018</v>
      </c>
      <c r="B2871" s="82" t="s">
        <v>2323</v>
      </c>
      <c r="C2871" s="69">
        <v>0</v>
      </c>
      <c r="D2871" s="78"/>
      <c r="E2871" s="69"/>
      <c r="F2871" s="71"/>
      <c r="G2871" s="69">
        <f t="shared" si="89"/>
        <v>0</v>
      </c>
      <c r="I2871" s="67">
        <v>0</v>
      </c>
      <c r="J2871" s="68">
        <f t="shared" si="88"/>
        <v>0</v>
      </c>
      <c r="K2871" s="56"/>
      <c r="L2871" s="64" t="s">
        <v>455</v>
      </c>
    </row>
    <row r="2872" spans="1:12" s="72" customFormat="1" hidden="1" outlineLevel="2">
      <c r="A2872" s="81">
        <v>1206101019</v>
      </c>
      <c r="B2872" s="82" t="s">
        <v>2324</v>
      </c>
      <c r="C2872" s="69">
        <v>0</v>
      </c>
      <c r="D2872" s="78"/>
      <c r="E2872" s="69"/>
      <c r="F2872" s="71"/>
      <c r="G2872" s="69">
        <f t="shared" si="89"/>
        <v>0</v>
      </c>
      <c r="I2872" s="67">
        <v>0</v>
      </c>
      <c r="J2872" s="68">
        <f t="shared" si="88"/>
        <v>0</v>
      </c>
      <c r="K2872" s="56"/>
      <c r="L2872" s="64" t="s">
        <v>455</v>
      </c>
    </row>
    <row r="2873" spans="1:12" s="72" customFormat="1" hidden="1" outlineLevel="2">
      <c r="A2873" s="81">
        <v>1206101020</v>
      </c>
      <c r="B2873" s="82" t="s">
        <v>2317</v>
      </c>
      <c r="C2873" s="69">
        <v>0</v>
      </c>
      <c r="D2873" s="78"/>
      <c r="E2873" s="69"/>
      <c r="F2873" s="71"/>
      <c r="G2873" s="69">
        <f t="shared" si="89"/>
        <v>0</v>
      </c>
      <c r="I2873" s="67">
        <v>0</v>
      </c>
      <c r="J2873" s="68">
        <f t="shared" si="88"/>
        <v>0</v>
      </c>
      <c r="K2873" s="56"/>
      <c r="L2873" s="64" t="s">
        <v>455</v>
      </c>
    </row>
    <row r="2874" spans="1:12" s="72" customFormat="1" hidden="1" outlineLevel="2">
      <c r="A2874" s="81">
        <v>1206101021</v>
      </c>
      <c r="B2874" s="82" t="s">
        <v>2318</v>
      </c>
      <c r="C2874" s="69">
        <v>0</v>
      </c>
      <c r="D2874" s="78"/>
      <c r="E2874" s="69"/>
      <c r="F2874" s="71"/>
      <c r="G2874" s="69">
        <f t="shared" si="89"/>
        <v>0</v>
      </c>
      <c r="I2874" s="67">
        <v>0</v>
      </c>
      <c r="J2874" s="68">
        <f t="shared" si="88"/>
        <v>0</v>
      </c>
      <c r="K2874" s="56"/>
      <c r="L2874" s="64" t="s">
        <v>455</v>
      </c>
    </row>
    <row r="2875" spans="1:12" s="72" customFormat="1" hidden="1" outlineLevel="2">
      <c r="A2875" s="81">
        <v>1206101022</v>
      </c>
      <c r="B2875" s="82" t="s">
        <v>2319</v>
      </c>
      <c r="C2875" s="69">
        <v>0</v>
      </c>
      <c r="D2875" s="78"/>
      <c r="E2875" s="69"/>
      <c r="F2875" s="71"/>
      <c r="G2875" s="69">
        <f t="shared" si="89"/>
        <v>0</v>
      </c>
      <c r="I2875" s="67">
        <v>0</v>
      </c>
      <c r="J2875" s="68">
        <f t="shared" si="88"/>
        <v>0</v>
      </c>
      <c r="K2875" s="56"/>
      <c r="L2875" s="64" t="s">
        <v>455</v>
      </c>
    </row>
    <row r="2876" spans="1:12" s="72" customFormat="1" hidden="1" outlineLevel="2">
      <c r="A2876" s="81">
        <v>1206101023</v>
      </c>
      <c r="B2876" s="82" t="s">
        <v>2320</v>
      </c>
      <c r="C2876" s="69">
        <v>0</v>
      </c>
      <c r="D2876" s="78"/>
      <c r="E2876" s="69"/>
      <c r="F2876" s="71"/>
      <c r="G2876" s="69">
        <f t="shared" si="89"/>
        <v>0</v>
      </c>
      <c r="I2876" s="67">
        <v>0</v>
      </c>
      <c r="J2876" s="68">
        <f t="shared" si="88"/>
        <v>0</v>
      </c>
      <c r="K2876" s="56"/>
      <c r="L2876" s="64" t="s">
        <v>455</v>
      </c>
    </row>
    <row r="2877" spans="1:12" s="72" customFormat="1" hidden="1" outlineLevel="2">
      <c r="A2877" s="81">
        <v>1206101026</v>
      </c>
      <c r="B2877" s="82" t="s">
        <v>2321</v>
      </c>
      <c r="C2877" s="69">
        <v>0</v>
      </c>
      <c r="D2877" s="78"/>
      <c r="E2877" s="69"/>
      <c r="F2877" s="71"/>
      <c r="G2877" s="69">
        <f t="shared" si="89"/>
        <v>0</v>
      </c>
      <c r="I2877" s="67">
        <v>0</v>
      </c>
      <c r="J2877" s="68">
        <f t="shared" si="88"/>
        <v>0</v>
      </c>
      <c r="K2877" s="56"/>
      <c r="L2877" s="64" t="s">
        <v>455</v>
      </c>
    </row>
    <row r="2878" spans="1:12" s="72" customFormat="1" hidden="1" outlineLevel="2">
      <c r="A2878" s="81">
        <v>1206101027</v>
      </c>
      <c r="B2878" s="82" t="s">
        <v>2322</v>
      </c>
      <c r="C2878" s="69">
        <v>0</v>
      </c>
      <c r="D2878" s="78"/>
      <c r="E2878" s="69"/>
      <c r="F2878" s="71"/>
      <c r="G2878" s="69">
        <f t="shared" si="89"/>
        <v>0</v>
      </c>
      <c r="I2878" s="67">
        <v>0</v>
      </c>
      <c r="J2878" s="68">
        <f t="shared" si="88"/>
        <v>0</v>
      </c>
      <c r="K2878" s="56"/>
      <c r="L2878" s="64" t="s">
        <v>455</v>
      </c>
    </row>
    <row r="2879" spans="1:12" s="72" customFormat="1" hidden="1" outlineLevel="2">
      <c r="A2879" s="81">
        <v>1206101028</v>
      </c>
      <c r="B2879" s="82" t="s">
        <v>2323</v>
      </c>
      <c r="C2879" s="69">
        <v>0</v>
      </c>
      <c r="D2879" s="78"/>
      <c r="E2879" s="69"/>
      <c r="F2879" s="71"/>
      <c r="G2879" s="69">
        <f t="shared" si="89"/>
        <v>0</v>
      </c>
      <c r="I2879" s="67">
        <v>0</v>
      </c>
      <c r="J2879" s="68">
        <f t="shared" si="88"/>
        <v>0</v>
      </c>
      <c r="K2879" s="56"/>
      <c r="L2879" s="64" t="s">
        <v>455</v>
      </c>
    </row>
    <row r="2880" spans="1:12" s="72" customFormat="1" hidden="1" outlineLevel="2">
      <c r="A2880" s="81">
        <v>1206101029</v>
      </c>
      <c r="B2880" s="82" t="s">
        <v>2324</v>
      </c>
      <c r="C2880" s="69">
        <v>0</v>
      </c>
      <c r="D2880" s="78"/>
      <c r="E2880" s="69"/>
      <c r="F2880" s="71"/>
      <c r="G2880" s="69">
        <f t="shared" si="89"/>
        <v>0</v>
      </c>
      <c r="I2880" s="67">
        <v>0</v>
      </c>
      <c r="J2880" s="68">
        <f t="shared" si="88"/>
        <v>0</v>
      </c>
      <c r="K2880" s="56"/>
      <c r="L2880" s="64" t="s">
        <v>455</v>
      </c>
    </row>
    <row r="2881" spans="1:12" s="72" customFormat="1" hidden="1" outlineLevel="2">
      <c r="A2881" s="81">
        <v>1207601010</v>
      </c>
      <c r="B2881" s="82" t="s">
        <v>2325</v>
      </c>
      <c r="C2881" s="69">
        <v>0</v>
      </c>
      <c r="D2881" s="78"/>
      <c r="E2881" s="69"/>
      <c r="F2881" s="71"/>
      <c r="G2881" s="69">
        <f t="shared" si="89"/>
        <v>0</v>
      </c>
      <c r="I2881" s="67">
        <v>0</v>
      </c>
      <c r="J2881" s="68">
        <f t="shared" si="88"/>
        <v>0</v>
      </c>
      <c r="K2881" s="56"/>
      <c r="L2881" s="64" t="s">
        <v>455</v>
      </c>
    </row>
    <row r="2882" spans="1:12" s="72" customFormat="1" hidden="1" outlineLevel="2">
      <c r="A2882" s="81">
        <v>1207601011</v>
      </c>
      <c r="B2882" s="82" t="s">
        <v>2326</v>
      </c>
      <c r="C2882" s="69">
        <v>7332.72</v>
      </c>
      <c r="D2882" s="78"/>
      <c r="E2882" s="69"/>
      <c r="F2882" s="71"/>
      <c r="G2882" s="69">
        <f t="shared" si="89"/>
        <v>7332.72</v>
      </c>
      <c r="I2882" s="67">
        <v>0</v>
      </c>
      <c r="J2882" s="68">
        <f t="shared" si="88"/>
        <v>-7332.72</v>
      </c>
      <c r="K2882" s="56"/>
      <c r="L2882" s="64" t="s">
        <v>455</v>
      </c>
    </row>
    <row r="2883" spans="1:12" s="72" customFormat="1" hidden="1" outlineLevel="2">
      <c r="A2883" s="81">
        <v>1207601012</v>
      </c>
      <c r="B2883" s="82" t="s">
        <v>2327</v>
      </c>
      <c r="C2883" s="69">
        <v>0</v>
      </c>
      <c r="D2883" s="78"/>
      <c r="E2883" s="69"/>
      <c r="F2883" s="71"/>
      <c r="G2883" s="69">
        <f t="shared" si="89"/>
        <v>0</v>
      </c>
      <c r="I2883" s="67">
        <v>0</v>
      </c>
      <c r="J2883" s="68">
        <f t="shared" si="88"/>
        <v>0</v>
      </c>
      <c r="K2883" s="56"/>
      <c r="L2883" s="64" t="s">
        <v>455</v>
      </c>
    </row>
    <row r="2884" spans="1:12" s="72" customFormat="1" hidden="1" outlineLevel="2">
      <c r="A2884" s="81">
        <v>1207601013</v>
      </c>
      <c r="B2884" s="82" t="s">
        <v>2328</v>
      </c>
      <c r="C2884" s="69">
        <v>1100010.3899999899</v>
      </c>
      <c r="D2884" s="78"/>
      <c r="E2884" s="69"/>
      <c r="F2884" s="71"/>
      <c r="G2884" s="69">
        <f t="shared" si="89"/>
        <v>1100010.3899999899</v>
      </c>
      <c r="I2884" s="67">
        <v>0</v>
      </c>
      <c r="J2884" s="68">
        <f t="shared" si="88"/>
        <v>-1100010.3899999899</v>
      </c>
      <c r="K2884" s="56"/>
      <c r="L2884" s="64" t="s">
        <v>455</v>
      </c>
    </row>
    <row r="2885" spans="1:12" s="72" customFormat="1" hidden="1" outlineLevel="2">
      <c r="A2885" s="81">
        <v>1207601016</v>
      </c>
      <c r="B2885" s="82" t="s">
        <v>2329</v>
      </c>
      <c r="C2885" s="69">
        <v>0</v>
      </c>
      <c r="D2885" s="78"/>
      <c r="E2885" s="69"/>
      <c r="F2885" s="71"/>
      <c r="G2885" s="69">
        <f t="shared" si="89"/>
        <v>0</v>
      </c>
      <c r="I2885" s="67">
        <v>0</v>
      </c>
      <c r="J2885" s="68">
        <f t="shared" si="88"/>
        <v>0</v>
      </c>
      <c r="K2885" s="56"/>
      <c r="L2885" s="64" t="s">
        <v>455</v>
      </c>
    </row>
    <row r="2886" spans="1:12" s="72" customFormat="1" hidden="1" outlineLevel="2">
      <c r="A2886" s="81">
        <v>1207601017</v>
      </c>
      <c r="B2886" s="82" t="s">
        <v>2330</v>
      </c>
      <c r="C2886" s="69">
        <v>-1107241.9199999899</v>
      </c>
      <c r="D2886" s="78"/>
      <c r="E2886" s="69"/>
      <c r="F2886" s="71"/>
      <c r="G2886" s="69">
        <f t="shared" si="89"/>
        <v>-1107241.9199999899</v>
      </c>
      <c r="I2886" s="67">
        <v>0</v>
      </c>
      <c r="J2886" s="68">
        <f t="shared" si="88"/>
        <v>1107241.9199999899</v>
      </c>
      <c r="K2886" s="56"/>
      <c r="L2886" s="64" t="s">
        <v>455</v>
      </c>
    </row>
    <row r="2887" spans="1:12" s="72" customFormat="1" hidden="1" outlineLevel="2">
      <c r="A2887" s="81">
        <v>1207601018</v>
      </c>
      <c r="B2887" s="82" t="s">
        <v>2331</v>
      </c>
      <c r="C2887" s="69">
        <v>0</v>
      </c>
      <c r="D2887" s="78"/>
      <c r="E2887" s="69"/>
      <c r="F2887" s="71"/>
      <c r="G2887" s="69">
        <f t="shared" si="89"/>
        <v>0</v>
      </c>
      <c r="I2887" s="67">
        <v>0</v>
      </c>
      <c r="J2887" s="68">
        <f t="shared" si="88"/>
        <v>0</v>
      </c>
      <c r="K2887" s="56"/>
      <c r="L2887" s="64" t="s">
        <v>455</v>
      </c>
    </row>
    <row r="2888" spans="1:12" s="72" customFormat="1" hidden="1" outlineLevel="2">
      <c r="A2888" s="81">
        <v>1207601019</v>
      </c>
      <c r="B2888" s="82" t="s">
        <v>2332</v>
      </c>
      <c r="C2888" s="69">
        <v>0</v>
      </c>
      <c r="D2888" s="78"/>
      <c r="E2888" s="69"/>
      <c r="F2888" s="71"/>
      <c r="G2888" s="69">
        <f t="shared" si="89"/>
        <v>0</v>
      </c>
      <c r="I2888" s="67">
        <v>0</v>
      </c>
      <c r="J2888" s="68">
        <f t="shared" si="88"/>
        <v>0</v>
      </c>
      <c r="K2888" s="56"/>
      <c r="L2888" s="64" t="s">
        <v>455</v>
      </c>
    </row>
    <row r="2889" spans="1:12" s="72" customFormat="1" hidden="1" outlineLevel="2">
      <c r="A2889" s="81">
        <v>1207901010</v>
      </c>
      <c r="B2889" s="82" t="s">
        <v>2333</v>
      </c>
      <c r="C2889" s="69">
        <v>0</v>
      </c>
      <c r="D2889" s="78"/>
      <c r="E2889" s="69"/>
      <c r="F2889" s="71"/>
      <c r="G2889" s="69">
        <f t="shared" si="89"/>
        <v>0</v>
      </c>
      <c r="I2889" s="67">
        <v>0</v>
      </c>
      <c r="J2889" s="68">
        <f t="shared" si="88"/>
        <v>0</v>
      </c>
      <c r="K2889" s="56"/>
      <c r="L2889" s="64" t="s">
        <v>455</v>
      </c>
    </row>
    <row r="2890" spans="1:12" s="72" customFormat="1" hidden="1" outlineLevel="2">
      <c r="A2890" s="81">
        <v>1207901011</v>
      </c>
      <c r="B2890" s="82" t="s">
        <v>2334</v>
      </c>
      <c r="C2890" s="69">
        <v>0</v>
      </c>
      <c r="D2890" s="78"/>
      <c r="E2890" s="69"/>
      <c r="F2890" s="71"/>
      <c r="G2890" s="69">
        <f t="shared" si="89"/>
        <v>0</v>
      </c>
      <c r="I2890" s="67">
        <v>0</v>
      </c>
      <c r="J2890" s="68">
        <f t="shared" si="88"/>
        <v>0</v>
      </c>
      <c r="K2890" s="56"/>
      <c r="L2890" s="64" t="s">
        <v>455</v>
      </c>
    </row>
    <row r="2891" spans="1:12" s="72" customFormat="1" hidden="1" outlineLevel="2">
      <c r="A2891" s="81">
        <v>1207901012</v>
      </c>
      <c r="B2891" s="82" t="s">
        <v>2335</v>
      </c>
      <c r="C2891" s="69">
        <v>0</v>
      </c>
      <c r="D2891" s="78"/>
      <c r="E2891" s="69"/>
      <c r="F2891" s="71"/>
      <c r="G2891" s="69">
        <f t="shared" si="89"/>
        <v>0</v>
      </c>
      <c r="I2891" s="67">
        <v>0</v>
      </c>
      <c r="J2891" s="68">
        <f t="shared" si="88"/>
        <v>0</v>
      </c>
      <c r="K2891" s="56"/>
      <c r="L2891" s="64" t="s">
        <v>455</v>
      </c>
    </row>
    <row r="2892" spans="1:12" s="72" customFormat="1" hidden="1" outlineLevel="2">
      <c r="A2892" s="81">
        <v>1207901013</v>
      </c>
      <c r="B2892" s="82" t="s">
        <v>2336</v>
      </c>
      <c r="C2892" s="69">
        <v>0</v>
      </c>
      <c r="D2892" s="78"/>
      <c r="E2892" s="69"/>
      <c r="F2892" s="71"/>
      <c r="G2892" s="69">
        <f t="shared" si="89"/>
        <v>0</v>
      </c>
      <c r="I2892" s="67">
        <v>0</v>
      </c>
      <c r="J2892" s="68">
        <f t="shared" si="88"/>
        <v>0</v>
      </c>
      <c r="K2892" s="56"/>
      <c r="L2892" s="64" t="s">
        <v>455</v>
      </c>
    </row>
    <row r="2893" spans="1:12" s="72" customFormat="1" hidden="1" outlineLevel="2">
      <c r="A2893" s="81">
        <v>1207901016</v>
      </c>
      <c r="B2893" s="82" t="s">
        <v>2337</v>
      </c>
      <c r="C2893" s="69">
        <v>0</v>
      </c>
      <c r="D2893" s="78"/>
      <c r="E2893" s="69"/>
      <c r="F2893" s="71"/>
      <c r="G2893" s="69">
        <f t="shared" si="89"/>
        <v>0</v>
      </c>
      <c r="I2893" s="67">
        <v>0</v>
      </c>
      <c r="J2893" s="68">
        <f t="shared" si="88"/>
        <v>0</v>
      </c>
      <c r="K2893" s="56"/>
      <c r="L2893" s="64" t="s">
        <v>455</v>
      </c>
    </row>
    <row r="2894" spans="1:12" s="72" customFormat="1" hidden="1" outlineLevel="2">
      <c r="A2894" s="81">
        <v>1207901017</v>
      </c>
      <c r="B2894" s="82" t="s">
        <v>2338</v>
      </c>
      <c r="C2894" s="69">
        <v>0</v>
      </c>
      <c r="D2894" s="78"/>
      <c r="E2894" s="69"/>
      <c r="F2894" s="71"/>
      <c r="G2894" s="69">
        <f t="shared" si="89"/>
        <v>0</v>
      </c>
      <c r="I2894" s="67">
        <v>0</v>
      </c>
      <c r="J2894" s="68">
        <f t="shared" si="88"/>
        <v>0</v>
      </c>
      <c r="K2894" s="56"/>
      <c r="L2894" s="64" t="s">
        <v>455</v>
      </c>
    </row>
    <row r="2895" spans="1:12" s="72" customFormat="1" hidden="1" outlineLevel="2">
      <c r="A2895" s="81">
        <v>1207901018</v>
      </c>
      <c r="B2895" s="82" t="s">
        <v>2339</v>
      </c>
      <c r="C2895" s="69">
        <v>0</v>
      </c>
      <c r="D2895" s="78"/>
      <c r="E2895" s="69"/>
      <c r="F2895" s="71"/>
      <c r="G2895" s="69">
        <f t="shared" si="89"/>
        <v>0</v>
      </c>
      <c r="I2895" s="67">
        <v>0</v>
      </c>
      <c r="J2895" s="68">
        <f t="shared" si="88"/>
        <v>0</v>
      </c>
      <c r="K2895" s="56"/>
      <c r="L2895" s="64" t="s">
        <v>455</v>
      </c>
    </row>
    <row r="2896" spans="1:12" s="72" customFormat="1" hidden="1" outlineLevel="2">
      <c r="A2896" s="81">
        <v>1207901019</v>
      </c>
      <c r="B2896" s="82" t="s">
        <v>2340</v>
      </c>
      <c r="C2896" s="69">
        <v>0</v>
      </c>
      <c r="D2896" s="78"/>
      <c r="E2896" s="69"/>
      <c r="F2896" s="71"/>
      <c r="G2896" s="69">
        <f t="shared" si="89"/>
        <v>0</v>
      </c>
      <c r="I2896" s="67">
        <v>0</v>
      </c>
      <c r="J2896" s="68">
        <f t="shared" si="88"/>
        <v>0</v>
      </c>
      <c r="K2896" s="56"/>
      <c r="L2896" s="64" t="s">
        <v>455</v>
      </c>
    </row>
    <row r="2897" spans="1:12" s="72" customFormat="1" hidden="1" outlineLevel="2">
      <c r="A2897" s="81">
        <v>1207902010</v>
      </c>
      <c r="B2897" s="82" t="s">
        <v>2341</v>
      </c>
      <c r="C2897" s="69">
        <v>0</v>
      </c>
      <c r="D2897" s="78"/>
      <c r="E2897" s="69"/>
      <c r="F2897" s="71"/>
      <c r="G2897" s="69">
        <f t="shared" si="89"/>
        <v>0</v>
      </c>
      <c r="I2897" s="67">
        <v>0</v>
      </c>
      <c r="J2897" s="68">
        <f t="shared" si="88"/>
        <v>0</v>
      </c>
      <c r="K2897" s="56"/>
      <c r="L2897" s="64" t="s">
        <v>455</v>
      </c>
    </row>
    <row r="2898" spans="1:12" s="72" customFormat="1" hidden="1" outlineLevel="2">
      <c r="A2898" s="81">
        <v>1207902011</v>
      </c>
      <c r="B2898" s="82" t="s">
        <v>2342</v>
      </c>
      <c r="C2898" s="69">
        <v>119.4</v>
      </c>
      <c r="D2898" s="78"/>
      <c r="E2898" s="69"/>
      <c r="F2898" s="71"/>
      <c r="G2898" s="69">
        <f t="shared" si="89"/>
        <v>119.4</v>
      </c>
      <c r="I2898" s="67">
        <v>0</v>
      </c>
      <c r="J2898" s="68">
        <f t="shared" si="88"/>
        <v>-119.4</v>
      </c>
      <c r="K2898" s="56"/>
      <c r="L2898" s="64" t="s">
        <v>455</v>
      </c>
    </row>
    <row r="2899" spans="1:12" s="72" customFormat="1" hidden="1" outlineLevel="2">
      <c r="A2899" s="81">
        <v>1207902012</v>
      </c>
      <c r="B2899" s="82" t="s">
        <v>2343</v>
      </c>
      <c r="C2899" s="69">
        <v>0</v>
      </c>
      <c r="D2899" s="78"/>
      <c r="E2899" s="69"/>
      <c r="F2899" s="71"/>
      <c r="G2899" s="69">
        <f t="shared" si="89"/>
        <v>0</v>
      </c>
      <c r="I2899" s="67">
        <v>0</v>
      </c>
      <c r="J2899" s="68">
        <f t="shared" si="88"/>
        <v>0</v>
      </c>
      <c r="K2899" s="56"/>
      <c r="L2899" s="64" t="s">
        <v>455</v>
      </c>
    </row>
    <row r="2900" spans="1:12" s="72" customFormat="1" hidden="1" outlineLevel="2">
      <c r="A2900" s="81">
        <v>1207902013</v>
      </c>
      <c r="B2900" s="82" t="s">
        <v>2344</v>
      </c>
      <c r="C2900" s="69">
        <v>2624127.02999999</v>
      </c>
      <c r="D2900" s="78"/>
      <c r="E2900" s="69"/>
      <c r="F2900" s="71"/>
      <c r="G2900" s="69">
        <f t="shared" si="89"/>
        <v>2624127.02999999</v>
      </c>
      <c r="I2900" s="67">
        <v>0</v>
      </c>
      <c r="J2900" s="68">
        <f t="shared" si="88"/>
        <v>-2624127.02999999</v>
      </c>
      <c r="K2900" s="56"/>
      <c r="L2900" s="64" t="s">
        <v>455</v>
      </c>
    </row>
    <row r="2901" spans="1:12" s="72" customFormat="1" hidden="1" outlineLevel="2">
      <c r="A2901" s="81">
        <v>1207902017</v>
      </c>
      <c r="B2901" s="82" t="s">
        <v>2345</v>
      </c>
      <c r="C2901" s="69">
        <v>-2624246.4300000002</v>
      </c>
      <c r="D2901" s="78"/>
      <c r="E2901" s="69"/>
      <c r="F2901" s="71"/>
      <c r="G2901" s="69">
        <f t="shared" si="89"/>
        <v>-2624246.4300000002</v>
      </c>
      <c r="I2901" s="67">
        <v>0</v>
      </c>
      <c r="J2901" s="68">
        <f t="shared" si="88"/>
        <v>2624246.4300000002</v>
      </c>
      <c r="K2901" s="56"/>
      <c r="L2901" s="64" t="s">
        <v>455</v>
      </c>
    </row>
    <row r="2902" spans="1:12" s="72" customFormat="1" hidden="1" outlineLevel="2">
      <c r="A2902" s="81">
        <v>1207902019</v>
      </c>
      <c r="B2902" s="82" t="s">
        <v>2346</v>
      </c>
      <c r="C2902" s="69">
        <v>0</v>
      </c>
      <c r="D2902" s="78"/>
      <c r="E2902" s="69"/>
      <c r="F2902" s="71"/>
      <c r="G2902" s="69">
        <f t="shared" si="89"/>
        <v>0</v>
      </c>
      <c r="I2902" s="67">
        <v>0</v>
      </c>
      <c r="J2902" s="68">
        <f t="shared" si="88"/>
        <v>0</v>
      </c>
      <c r="K2902" s="56"/>
      <c r="L2902" s="64" t="s">
        <v>455</v>
      </c>
    </row>
    <row r="2903" spans="1:12" s="72" customFormat="1" hidden="1" outlineLevel="2">
      <c r="A2903" s="81">
        <v>1208101010</v>
      </c>
      <c r="B2903" s="82" t="s">
        <v>2347</v>
      </c>
      <c r="C2903" s="69">
        <v>0</v>
      </c>
      <c r="D2903" s="78"/>
      <c r="E2903" s="69"/>
      <c r="F2903" s="71"/>
      <c r="G2903" s="69">
        <f t="shared" si="89"/>
        <v>0</v>
      </c>
      <c r="I2903" s="67">
        <v>0</v>
      </c>
      <c r="J2903" s="68">
        <f t="shared" si="88"/>
        <v>0</v>
      </c>
      <c r="K2903" s="56"/>
      <c r="L2903" s="64" t="s">
        <v>455</v>
      </c>
    </row>
    <row r="2904" spans="1:12" s="72" customFormat="1" hidden="1" outlineLevel="2">
      <c r="A2904" s="81">
        <v>1208101011</v>
      </c>
      <c r="B2904" s="82" t="s">
        <v>2348</v>
      </c>
      <c r="C2904" s="69">
        <v>0</v>
      </c>
      <c r="D2904" s="78"/>
      <c r="E2904" s="69"/>
      <c r="F2904" s="71"/>
      <c r="G2904" s="69">
        <f t="shared" si="89"/>
        <v>0</v>
      </c>
      <c r="I2904" s="67">
        <v>0</v>
      </c>
      <c r="J2904" s="68">
        <f t="shared" ref="J2904:J2967" si="90">I2904-G2904</f>
        <v>0</v>
      </c>
      <c r="K2904" s="56"/>
      <c r="L2904" s="64" t="s">
        <v>455</v>
      </c>
    </row>
    <row r="2905" spans="1:12" s="72" customFormat="1" hidden="1" outlineLevel="2">
      <c r="A2905" s="81">
        <v>1208101012</v>
      </c>
      <c r="B2905" s="82" t="s">
        <v>2349</v>
      </c>
      <c r="C2905" s="69">
        <v>0</v>
      </c>
      <c r="D2905" s="78"/>
      <c r="E2905" s="69"/>
      <c r="F2905" s="71"/>
      <c r="G2905" s="69">
        <f t="shared" si="89"/>
        <v>0</v>
      </c>
      <c r="I2905" s="67">
        <v>0</v>
      </c>
      <c r="J2905" s="68">
        <f t="shared" si="90"/>
        <v>0</v>
      </c>
      <c r="K2905" s="56"/>
      <c r="L2905" s="64" t="s">
        <v>455</v>
      </c>
    </row>
    <row r="2906" spans="1:12" s="72" customFormat="1" hidden="1" outlineLevel="2">
      <c r="A2906" s="81">
        <v>1208101013</v>
      </c>
      <c r="B2906" s="82" t="s">
        <v>2350</v>
      </c>
      <c r="C2906" s="69">
        <v>0</v>
      </c>
      <c r="D2906" s="78"/>
      <c r="E2906" s="69"/>
      <c r="F2906" s="71"/>
      <c r="G2906" s="69">
        <f t="shared" si="89"/>
        <v>0</v>
      </c>
      <c r="I2906" s="67">
        <v>0</v>
      </c>
      <c r="J2906" s="68">
        <f t="shared" si="90"/>
        <v>0</v>
      </c>
      <c r="K2906" s="56"/>
      <c r="L2906" s="64" t="s">
        <v>455</v>
      </c>
    </row>
    <row r="2907" spans="1:12" s="72" customFormat="1" hidden="1" outlineLevel="2">
      <c r="A2907" s="81">
        <v>1208101016</v>
      </c>
      <c r="B2907" s="82" t="s">
        <v>2351</v>
      </c>
      <c r="C2907" s="69">
        <v>0</v>
      </c>
      <c r="D2907" s="78"/>
      <c r="E2907" s="69"/>
      <c r="F2907" s="71"/>
      <c r="G2907" s="69">
        <f t="shared" si="89"/>
        <v>0</v>
      </c>
      <c r="I2907" s="67">
        <v>0</v>
      </c>
      <c r="J2907" s="68">
        <f t="shared" si="90"/>
        <v>0</v>
      </c>
      <c r="K2907" s="56"/>
      <c r="L2907" s="64" t="s">
        <v>455</v>
      </c>
    </row>
    <row r="2908" spans="1:12" s="72" customFormat="1" hidden="1" outlineLevel="2">
      <c r="A2908" s="81">
        <v>1208101017</v>
      </c>
      <c r="B2908" s="82" t="s">
        <v>2352</v>
      </c>
      <c r="C2908" s="69">
        <v>0</v>
      </c>
      <c r="D2908" s="78"/>
      <c r="E2908" s="69"/>
      <c r="F2908" s="71"/>
      <c r="G2908" s="69">
        <f t="shared" si="89"/>
        <v>0</v>
      </c>
      <c r="I2908" s="67">
        <v>0</v>
      </c>
      <c r="J2908" s="68">
        <f t="shared" si="90"/>
        <v>0</v>
      </c>
      <c r="K2908" s="56"/>
      <c r="L2908" s="64" t="s">
        <v>455</v>
      </c>
    </row>
    <row r="2909" spans="1:12" s="72" customFormat="1" hidden="1" outlineLevel="2">
      <c r="A2909" s="81">
        <v>1208101018</v>
      </c>
      <c r="B2909" s="82" t="s">
        <v>2353</v>
      </c>
      <c r="C2909" s="69">
        <v>0</v>
      </c>
      <c r="D2909" s="78"/>
      <c r="E2909" s="69"/>
      <c r="F2909" s="71"/>
      <c r="G2909" s="69">
        <f t="shared" si="89"/>
        <v>0</v>
      </c>
      <c r="I2909" s="67">
        <v>0</v>
      </c>
      <c r="J2909" s="68">
        <f t="shared" si="90"/>
        <v>0</v>
      </c>
      <c r="K2909" s="56"/>
      <c r="L2909" s="64" t="s">
        <v>455</v>
      </c>
    </row>
    <row r="2910" spans="1:12" s="72" customFormat="1" hidden="1" outlineLevel="2">
      <c r="A2910" s="81">
        <v>1208101019</v>
      </c>
      <c r="B2910" s="82" t="s">
        <v>2354</v>
      </c>
      <c r="C2910" s="69">
        <v>0</v>
      </c>
      <c r="D2910" s="78"/>
      <c r="E2910" s="69"/>
      <c r="F2910" s="71"/>
      <c r="G2910" s="69">
        <f t="shared" si="89"/>
        <v>0</v>
      </c>
      <c r="I2910" s="67">
        <v>0</v>
      </c>
      <c r="J2910" s="68">
        <f t="shared" si="90"/>
        <v>0</v>
      </c>
      <c r="K2910" s="56"/>
      <c r="L2910" s="64" t="s">
        <v>455</v>
      </c>
    </row>
    <row r="2911" spans="1:12" s="72" customFormat="1" hidden="1" outlineLevel="2">
      <c r="A2911" s="81">
        <v>1208101910</v>
      </c>
      <c r="B2911" s="82" t="s">
        <v>2355</v>
      </c>
      <c r="C2911" s="69">
        <v>0</v>
      </c>
      <c r="D2911" s="78"/>
      <c r="E2911" s="69"/>
      <c r="F2911" s="71"/>
      <c r="G2911" s="69">
        <f t="shared" si="89"/>
        <v>0</v>
      </c>
      <c r="I2911" s="67">
        <v>0</v>
      </c>
      <c r="J2911" s="68">
        <f t="shared" si="90"/>
        <v>0</v>
      </c>
      <c r="K2911" s="56"/>
      <c r="L2911" s="64" t="s">
        <v>5619</v>
      </c>
    </row>
    <row r="2912" spans="1:12" s="72" customFormat="1" hidden="1" outlineLevel="2">
      <c r="A2912" s="81">
        <v>1208101913</v>
      </c>
      <c r="B2912" s="82" t="s">
        <v>2355</v>
      </c>
      <c r="C2912" s="69">
        <v>0</v>
      </c>
      <c r="D2912" s="78"/>
      <c r="E2912" s="69"/>
      <c r="F2912" s="71"/>
      <c r="G2912" s="69">
        <f t="shared" si="89"/>
        <v>0</v>
      </c>
      <c r="I2912" s="67">
        <v>0</v>
      </c>
      <c r="J2912" s="68">
        <f t="shared" si="90"/>
        <v>0</v>
      </c>
      <c r="K2912" s="56"/>
      <c r="L2912" s="64" t="s">
        <v>5619</v>
      </c>
    </row>
    <row r="2913" spans="1:12" s="72" customFormat="1" hidden="1" outlineLevel="2">
      <c r="A2913" s="81">
        <v>1208601010</v>
      </c>
      <c r="B2913" s="82" t="s">
        <v>2356</v>
      </c>
      <c r="C2913" s="69">
        <v>0</v>
      </c>
      <c r="D2913" s="78"/>
      <c r="E2913" s="69"/>
      <c r="F2913" s="71"/>
      <c r="G2913" s="69">
        <f t="shared" si="89"/>
        <v>0</v>
      </c>
      <c r="I2913" s="67">
        <v>0</v>
      </c>
      <c r="J2913" s="68">
        <f t="shared" si="90"/>
        <v>0</v>
      </c>
      <c r="K2913" s="56"/>
      <c r="L2913" s="64" t="s">
        <v>455</v>
      </c>
    </row>
    <row r="2914" spans="1:12" s="72" customFormat="1" hidden="1" outlineLevel="2">
      <c r="A2914" s="81">
        <v>1208601011</v>
      </c>
      <c r="B2914" s="82" t="s">
        <v>2357</v>
      </c>
      <c r="C2914" s="69">
        <v>0</v>
      </c>
      <c r="D2914" s="78"/>
      <c r="E2914" s="69"/>
      <c r="F2914" s="71"/>
      <c r="G2914" s="69">
        <f t="shared" si="89"/>
        <v>0</v>
      </c>
      <c r="I2914" s="67">
        <v>0</v>
      </c>
      <c r="J2914" s="68">
        <f t="shared" si="90"/>
        <v>0</v>
      </c>
      <c r="K2914" s="56"/>
      <c r="L2914" s="64" t="s">
        <v>455</v>
      </c>
    </row>
    <row r="2915" spans="1:12" s="72" customFormat="1" hidden="1" outlineLevel="2">
      <c r="A2915" s="81">
        <v>1208601012</v>
      </c>
      <c r="B2915" s="82" t="s">
        <v>2358</v>
      </c>
      <c r="C2915" s="69">
        <v>0</v>
      </c>
      <c r="D2915" s="78"/>
      <c r="E2915" s="69"/>
      <c r="F2915" s="71"/>
      <c r="G2915" s="69">
        <f t="shared" si="89"/>
        <v>0</v>
      </c>
      <c r="I2915" s="67">
        <v>0</v>
      </c>
      <c r="J2915" s="68">
        <f t="shared" si="90"/>
        <v>0</v>
      </c>
      <c r="K2915" s="56"/>
      <c r="L2915" s="64" t="s">
        <v>455</v>
      </c>
    </row>
    <row r="2916" spans="1:12" s="72" customFormat="1" hidden="1" outlineLevel="2">
      <c r="A2916" s="81">
        <v>1208601013</v>
      </c>
      <c r="B2916" s="82" t="s">
        <v>2359</v>
      </c>
      <c r="C2916" s="69">
        <v>0</v>
      </c>
      <c r="D2916" s="78"/>
      <c r="E2916" s="69"/>
      <c r="F2916" s="71"/>
      <c r="G2916" s="69">
        <f t="shared" si="89"/>
        <v>0</v>
      </c>
      <c r="I2916" s="67">
        <v>0</v>
      </c>
      <c r="J2916" s="68">
        <f t="shared" si="90"/>
        <v>0</v>
      </c>
      <c r="K2916" s="56"/>
      <c r="L2916" s="64" t="s">
        <v>455</v>
      </c>
    </row>
    <row r="2917" spans="1:12" s="72" customFormat="1" hidden="1" outlineLevel="2">
      <c r="A2917" s="81">
        <v>1208601016</v>
      </c>
      <c r="B2917" s="82" t="s">
        <v>2360</v>
      </c>
      <c r="C2917" s="69">
        <v>0</v>
      </c>
      <c r="D2917" s="78"/>
      <c r="E2917" s="69"/>
      <c r="F2917" s="71"/>
      <c r="G2917" s="69">
        <f t="shared" si="89"/>
        <v>0</v>
      </c>
      <c r="I2917" s="67">
        <v>0</v>
      </c>
      <c r="J2917" s="68">
        <f t="shared" si="90"/>
        <v>0</v>
      </c>
      <c r="K2917" s="56"/>
      <c r="L2917" s="64" t="s">
        <v>455</v>
      </c>
    </row>
    <row r="2918" spans="1:12" s="72" customFormat="1" hidden="1" outlineLevel="2">
      <c r="A2918" s="81">
        <v>1208601017</v>
      </c>
      <c r="B2918" s="82" t="s">
        <v>2361</v>
      </c>
      <c r="C2918" s="69">
        <v>0</v>
      </c>
      <c r="D2918" s="78"/>
      <c r="E2918" s="69"/>
      <c r="F2918" s="71"/>
      <c r="G2918" s="69">
        <f t="shared" ref="G2918:G2981" si="91">C2918+E2918</f>
        <v>0</v>
      </c>
      <c r="I2918" s="67">
        <v>0</v>
      </c>
      <c r="J2918" s="68">
        <f t="shared" si="90"/>
        <v>0</v>
      </c>
      <c r="K2918" s="56"/>
      <c r="L2918" s="64" t="s">
        <v>455</v>
      </c>
    </row>
    <row r="2919" spans="1:12" s="72" customFormat="1" hidden="1" outlineLevel="2">
      <c r="A2919" s="81">
        <v>1208601018</v>
      </c>
      <c r="B2919" s="82" t="s">
        <v>2362</v>
      </c>
      <c r="C2919" s="69">
        <v>0</v>
      </c>
      <c r="D2919" s="78"/>
      <c r="E2919" s="69"/>
      <c r="F2919" s="71"/>
      <c r="G2919" s="69">
        <f t="shared" si="91"/>
        <v>0</v>
      </c>
      <c r="I2919" s="67">
        <v>0</v>
      </c>
      <c r="J2919" s="68">
        <f t="shared" si="90"/>
        <v>0</v>
      </c>
      <c r="K2919" s="56"/>
      <c r="L2919" s="64" t="s">
        <v>455</v>
      </c>
    </row>
    <row r="2920" spans="1:12" s="72" customFormat="1" hidden="1" outlineLevel="2">
      <c r="A2920" s="81">
        <v>1208601019</v>
      </c>
      <c r="B2920" s="82" t="s">
        <v>2363</v>
      </c>
      <c r="C2920" s="69">
        <v>0</v>
      </c>
      <c r="D2920" s="78"/>
      <c r="E2920" s="69"/>
      <c r="F2920" s="71"/>
      <c r="G2920" s="69">
        <f t="shared" si="91"/>
        <v>0</v>
      </c>
      <c r="I2920" s="67">
        <v>0</v>
      </c>
      <c r="J2920" s="68">
        <f t="shared" si="90"/>
        <v>0</v>
      </c>
      <c r="K2920" s="56"/>
      <c r="L2920" s="64" t="s">
        <v>455</v>
      </c>
    </row>
    <row r="2921" spans="1:12" s="72" customFormat="1" hidden="1" outlineLevel="2">
      <c r="A2921" s="81">
        <v>1209701010</v>
      </c>
      <c r="B2921" s="82" t="s">
        <v>2364</v>
      </c>
      <c r="C2921" s="69">
        <v>0</v>
      </c>
      <c r="D2921" s="78"/>
      <c r="E2921" s="69"/>
      <c r="F2921" s="71"/>
      <c r="G2921" s="69">
        <f t="shared" si="91"/>
        <v>0</v>
      </c>
      <c r="I2921" s="67">
        <v>0</v>
      </c>
      <c r="J2921" s="68">
        <f t="shared" si="90"/>
        <v>0</v>
      </c>
      <c r="K2921" s="56"/>
      <c r="L2921" s="64" t="s">
        <v>455</v>
      </c>
    </row>
    <row r="2922" spans="1:12" s="72" customFormat="1" hidden="1" outlineLevel="2">
      <c r="A2922" s="81">
        <v>1209701011</v>
      </c>
      <c r="B2922" s="82" t="s">
        <v>2365</v>
      </c>
      <c r="C2922" s="69">
        <v>0</v>
      </c>
      <c r="D2922" s="78"/>
      <c r="E2922" s="69"/>
      <c r="F2922" s="71"/>
      <c r="G2922" s="69">
        <f t="shared" si="91"/>
        <v>0</v>
      </c>
      <c r="I2922" s="67">
        <v>0</v>
      </c>
      <c r="J2922" s="68">
        <f t="shared" si="90"/>
        <v>0</v>
      </c>
      <c r="K2922" s="56"/>
      <c r="L2922" s="64" t="s">
        <v>455</v>
      </c>
    </row>
    <row r="2923" spans="1:12" s="72" customFormat="1" hidden="1" outlineLevel="2">
      <c r="A2923" s="81">
        <v>1209701012</v>
      </c>
      <c r="B2923" s="82" t="s">
        <v>2366</v>
      </c>
      <c r="C2923" s="69">
        <v>0</v>
      </c>
      <c r="D2923" s="78"/>
      <c r="E2923" s="69"/>
      <c r="F2923" s="71"/>
      <c r="G2923" s="69">
        <f t="shared" si="91"/>
        <v>0</v>
      </c>
      <c r="I2923" s="67">
        <v>0</v>
      </c>
      <c r="J2923" s="68">
        <f t="shared" si="90"/>
        <v>0</v>
      </c>
      <c r="K2923" s="56"/>
      <c r="L2923" s="64" t="s">
        <v>455</v>
      </c>
    </row>
    <row r="2924" spans="1:12" s="72" customFormat="1" hidden="1" outlineLevel="2">
      <c r="A2924" s="81">
        <v>1209701013</v>
      </c>
      <c r="B2924" s="82" t="s">
        <v>2367</v>
      </c>
      <c r="C2924" s="69">
        <v>4946.3299999999899</v>
      </c>
      <c r="D2924" s="78"/>
      <c r="E2924" s="69"/>
      <c r="F2924" s="71"/>
      <c r="G2924" s="69">
        <f t="shared" si="91"/>
        <v>4946.3299999999899</v>
      </c>
      <c r="I2924" s="67">
        <v>0</v>
      </c>
      <c r="J2924" s="68">
        <f t="shared" si="90"/>
        <v>-4946.3299999999899</v>
      </c>
      <c r="K2924" s="56"/>
      <c r="L2924" s="64" t="s">
        <v>455</v>
      </c>
    </row>
    <row r="2925" spans="1:12" s="72" customFormat="1" hidden="1" outlineLevel="2">
      <c r="A2925" s="81">
        <v>1209701017</v>
      </c>
      <c r="B2925" s="82" t="s">
        <v>2368</v>
      </c>
      <c r="C2925" s="69">
        <v>-4946.3299999999899</v>
      </c>
      <c r="D2925" s="78"/>
      <c r="E2925" s="69"/>
      <c r="F2925" s="71"/>
      <c r="G2925" s="69">
        <f t="shared" si="91"/>
        <v>-4946.3299999999899</v>
      </c>
      <c r="I2925" s="67">
        <v>0</v>
      </c>
      <c r="J2925" s="68">
        <f t="shared" si="90"/>
        <v>4946.3299999999899</v>
      </c>
      <c r="K2925" s="56"/>
      <c r="L2925" s="64" t="s">
        <v>455</v>
      </c>
    </row>
    <row r="2926" spans="1:12" s="72" customFormat="1" hidden="1" outlineLevel="2">
      <c r="A2926" s="81">
        <v>1209701018</v>
      </c>
      <c r="B2926" s="82" t="s">
        <v>2369</v>
      </c>
      <c r="C2926" s="69">
        <v>0</v>
      </c>
      <c r="D2926" s="78"/>
      <c r="E2926" s="69"/>
      <c r="F2926" s="71"/>
      <c r="G2926" s="69">
        <f t="shared" si="91"/>
        <v>0</v>
      </c>
      <c r="I2926" s="67">
        <v>0</v>
      </c>
      <c r="J2926" s="68">
        <f t="shared" si="90"/>
        <v>0</v>
      </c>
      <c r="K2926" s="56"/>
      <c r="L2926" s="64" t="s">
        <v>455</v>
      </c>
    </row>
    <row r="2927" spans="1:12" s="72" customFormat="1" hidden="1" outlineLevel="2">
      <c r="A2927" s="81">
        <v>1209701019</v>
      </c>
      <c r="B2927" s="82" t="s">
        <v>2370</v>
      </c>
      <c r="C2927" s="69">
        <v>0</v>
      </c>
      <c r="D2927" s="78"/>
      <c r="E2927" s="69"/>
      <c r="F2927" s="71"/>
      <c r="G2927" s="69">
        <f t="shared" si="91"/>
        <v>0</v>
      </c>
      <c r="I2927" s="67">
        <v>0</v>
      </c>
      <c r="J2927" s="68">
        <f t="shared" si="90"/>
        <v>0</v>
      </c>
      <c r="K2927" s="56"/>
      <c r="L2927" s="64" t="s">
        <v>455</v>
      </c>
    </row>
    <row r="2928" spans="1:12" s="72" customFormat="1" hidden="1" outlineLevel="2">
      <c r="A2928" s="81">
        <v>1216901010</v>
      </c>
      <c r="B2928" s="82" t="s">
        <v>2371</v>
      </c>
      <c r="C2928" s="69">
        <v>0</v>
      </c>
      <c r="D2928" s="78"/>
      <c r="E2928" s="69"/>
      <c r="F2928" s="71"/>
      <c r="G2928" s="69">
        <f t="shared" si="91"/>
        <v>0</v>
      </c>
      <c r="I2928" s="67">
        <v>0</v>
      </c>
      <c r="J2928" s="68">
        <f t="shared" si="90"/>
        <v>0</v>
      </c>
      <c r="K2928" s="56"/>
      <c r="L2928" s="64" t="s">
        <v>455</v>
      </c>
    </row>
    <row r="2929" spans="1:12" s="72" customFormat="1" hidden="1" outlineLevel="2">
      <c r="A2929" s="81">
        <v>1216901011</v>
      </c>
      <c r="B2929" s="82" t="s">
        <v>2372</v>
      </c>
      <c r="C2929" s="69">
        <v>0</v>
      </c>
      <c r="D2929" s="78"/>
      <c r="E2929" s="69"/>
      <c r="F2929" s="71"/>
      <c r="G2929" s="69">
        <f t="shared" si="91"/>
        <v>0</v>
      </c>
      <c r="I2929" s="67">
        <v>0</v>
      </c>
      <c r="J2929" s="68">
        <f t="shared" si="90"/>
        <v>0</v>
      </c>
      <c r="K2929" s="56"/>
      <c r="L2929" s="64" t="s">
        <v>455</v>
      </c>
    </row>
    <row r="2930" spans="1:12" s="72" customFormat="1" hidden="1" outlineLevel="2">
      <c r="A2930" s="81">
        <v>1216901012</v>
      </c>
      <c r="B2930" s="82" t="s">
        <v>2373</v>
      </c>
      <c r="C2930" s="69">
        <v>0</v>
      </c>
      <c r="D2930" s="78"/>
      <c r="E2930" s="69"/>
      <c r="F2930" s="71"/>
      <c r="G2930" s="69">
        <f t="shared" si="91"/>
        <v>0</v>
      </c>
      <c r="I2930" s="67">
        <v>0</v>
      </c>
      <c r="J2930" s="68">
        <f t="shared" si="90"/>
        <v>0</v>
      </c>
      <c r="K2930" s="56"/>
      <c r="L2930" s="64" t="s">
        <v>455</v>
      </c>
    </row>
    <row r="2931" spans="1:12" s="72" customFormat="1" hidden="1" outlineLevel="2">
      <c r="A2931" s="81">
        <v>1216901013</v>
      </c>
      <c r="B2931" s="82" t="s">
        <v>2374</v>
      </c>
      <c r="C2931" s="69">
        <v>0</v>
      </c>
      <c r="D2931" s="78"/>
      <c r="E2931" s="69"/>
      <c r="F2931" s="71"/>
      <c r="G2931" s="69">
        <f t="shared" si="91"/>
        <v>0</v>
      </c>
      <c r="I2931" s="67">
        <v>0</v>
      </c>
      <c r="J2931" s="68">
        <f t="shared" si="90"/>
        <v>0</v>
      </c>
      <c r="K2931" s="56"/>
      <c r="L2931" s="64" t="s">
        <v>455</v>
      </c>
    </row>
    <row r="2932" spans="1:12" s="72" customFormat="1" hidden="1" outlineLevel="2">
      <c r="A2932" s="81">
        <v>1216901016</v>
      </c>
      <c r="B2932" s="82" t="s">
        <v>2375</v>
      </c>
      <c r="C2932" s="69">
        <v>0</v>
      </c>
      <c r="D2932" s="78"/>
      <c r="E2932" s="69"/>
      <c r="F2932" s="71"/>
      <c r="G2932" s="69">
        <f t="shared" si="91"/>
        <v>0</v>
      </c>
      <c r="I2932" s="67">
        <v>0</v>
      </c>
      <c r="J2932" s="68">
        <f t="shared" si="90"/>
        <v>0</v>
      </c>
      <c r="K2932" s="56"/>
      <c r="L2932" s="64" t="s">
        <v>455</v>
      </c>
    </row>
    <row r="2933" spans="1:12" s="72" customFormat="1" hidden="1" outlineLevel="2">
      <c r="A2933" s="81">
        <v>1216901017</v>
      </c>
      <c r="B2933" s="82" t="s">
        <v>2376</v>
      </c>
      <c r="C2933" s="69">
        <v>0</v>
      </c>
      <c r="D2933" s="78"/>
      <c r="E2933" s="69"/>
      <c r="F2933" s="71"/>
      <c r="G2933" s="69">
        <f t="shared" si="91"/>
        <v>0</v>
      </c>
      <c r="I2933" s="67">
        <v>0</v>
      </c>
      <c r="J2933" s="68">
        <f t="shared" si="90"/>
        <v>0</v>
      </c>
      <c r="K2933" s="56"/>
      <c r="L2933" s="64" t="s">
        <v>455</v>
      </c>
    </row>
    <row r="2934" spans="1:12" s="72" customFormat="1" hidden="1" outlineLevel="2">
      <c r="A2934" s="81">
        <v>1216901018</v>
      </c>
      <c r="B2934" s="82" t="s">
        <v>2377</v>
      </c>
      <c r="C2934" s="69">
        <v>0</v>
      </c>
      <c r="D2934" s="78"/>
      <c r="E2934" s="69"/>
      <c r="F2934" s="71"/>
      <c r="G2934" s="69">
        <f t="shared" si="91"/>
        <v>0</v>
      </c>
      <c r="I2934" s="67">
        <v>0</v>
      </c>
      <c r="J2934" s="68">
        <f t="shared" si="90"/>
        <v>0</v>
      </c>
      <c r="K2934" s="56"/>
      <c r="L2934" s="64" t="s">
        <v>455</v>
      </c>
    </row>
    <row r="2935" spans="1:12" s="72" customFormat="1" hidden="1" outlineLevel="2">
      <c r="A2935" s="81">
        <v>1216901019</v>
      </c>
      <c r="B2935" s="82" t="s">
        <v>2378</v>
      </c>
      <c r="C2935" s="69">
        <v>0</v>
      </c>
      <c r="D2935" s="78"/>
      <c r="E2935" s="69"/>
      <c r="F2935" s="71"/>
      <c r="G2935" s="69">
        <f t="shared" si="91"/>
        <v>0</v>
      </c>
      <c r="I2935" s="67">
        <v>0</v>
      </c>
      <c r="J2935" s="68">
        <f t="shared" si="90"/>
        <v>0</v>
      </c>
      <c r="K2935" s="56"/>
      <c r="L2935" s="64" t="s">
        <v>455</v>
      </c>
    </row>
    <row r="2936" spans="1:12" s="72" customFormat="1" hidden="1" outlineLevel="2">
      <c r="A2936" s="81">
        <v>1216901020</v>
      </c>
      <c r="B2936" s="82" t="s">
        <v>2371</v>
      </c>
      <c r="C2936" s="69">
        <v>0</v>
      </c>
      <c r="D2936" s="78"/>
      <c r="E2936" s="69"/>
      <c r="F2936" s="71"/>
      <c r="G2936" s="69">
        <f t="shared" si="91"/>
        <v>0</v>
      </c>
      <c r="I2936" s="67">
        <v>0</v>
      </c>
      <c r="J2936" s="68">
        <f t="shared" si="90"/>
        <v>0</v>
      </c>
      <c r="K2936" s="56"/>
      <c r="L2936" s="64" t="s">
        <v>455</v>
      </c>
    </row>
    <row r="2937" spans="1:12" s="72" customFormat="1" hidden="1" outlineLevel="2">
      <c r="A2937" s="81">
        <v>1216901021</v>
      </c>
      <c r="B2937" s="82" t="s">
        <v>2372</v>
      </c>
      <c r="C2937" s="69">
        <v>0</v>
      </c>
      <c r="D2937" s="78"/>
      <c r="E2937" s="69"/>
      <c r="F2937" s="71"/>
      <c r="G2937" s="69">
        <f t="shared" si="91"/>
        <v>0</v>
      </c>
      <c r="I2937" s="67">
        <v>0</v>
      </c>
      <c r="J2937" s="68">
        <f t="shared" si="90"/>
        <v>0</v>
      </c>
      <c r="K2937" s="56"/>
      <c r="L2937" s="64" t="s">
        <v>455</v>
      </c>
    </row>
    <row r="2938" spans="1:12" s="72" customFormat="1" hidden="1" outlineLevel="2">
      <c r="A2938" s="81">
        <v>1216901022</v>
      </c>
      <c r="B2938" s="82" t="s">
        <v>2373</v>
      </c>
      <c r="C2938" s="69">
        <v>0</v>
      </c>
      <c r="D2938" s="78"/>
      <c r="E2938" s="69"/>
      <c r="F2938" s="71"/>
      <c r="G2938" s="69">
        <f t="shared" si="91"/>
        <v>0</v>
      </c>
      <c r="I2938" s="67">
        <v>0</v>
      </c>
      <c r="J2938" s="68">
        <f t="shared" si="90"/>
        <v>0</v>
      </c>
      <c r="K2938" s="56"/>
      <c r="L2938" s="64" t="s">
        <v>455</v>
      </c>
    </row>
    <row r="2939" spans="1:12" s="72" customFormat="1" hidden="1" outlineLevel="2">
      <c r="A2939" s="81">
        <v>1216901023</v>
      </c>
      <c r="B2939" s="82" t="s">
        <v>2374</v>
      </c>
      <c r="C2939" s="69">
        <v>0</v>
      </c>
      <c r="D2939" s="78"/>
      <c r="E2939" s="69"/>
      <c r="F2939" s="71"/>
      <c r="G2939" s="69">
        <f t="shared" si="91"/>
        <v>0</v>
      </c>
      <c r="I2939" s="67">
        <v>0</v>
      </c>
      <c r="J2939" s="68">
        <f t="shared" si="90"/>
        <v>0</v>
      </c>
      <c r="K2939" s="56"/>
      <c r="L2939" s="64" t="s">
        <v>455</v>
      </c>
    </row>
    <row r="2940" spans="1:12" s="72" customFormat="1" hidden="1" outlineLevel="2">
      <c r="A2940" s="81">
        <v>1216901026</v>
      </c>
      <c r="B2940" s="82" t="s">
        <v>2375</v>
      </c>
      <c r="C2940" s="69">
        <v>0</v>
      </c>
      <c r="D2940" s="78"/>
      <c r="E2940" s="69"/>
      <c r="F2940" s="71"/>
      <c r="G2940" s="69">
        <f t="shared" si="91"/>
        <v>0</v>
      </c>
      <c r="I2940" s="67">
        <v>0</v>
      </c>
      <c r="J2940" s="68">
        <f t="shared" si="90"/>
        <v>0</v>
      </c>
      <c r="K2940" s="56"/>
      <c r="L2940" s="64" t="s">
        <v>455</v>
      </c>
    </row>
    <row r="2941" spans="1:12" s="72" customFormat="1" hidden="1" outlineLevel="2">
      <c r="A2941" s="81">
        <v>1216901027</v>
      </c>
      <c r="B2941" s="82" t="s">
        <v>2376</v>
      </c>
      <c r="C2941" s="69">
        <v>0</v>
      </c>
      <c r="D2941" s="78"/>
      <c r="E2941" s="69"/>
      <c r="F2941" s="71"/>
      <c r="G2941" s="69">
        <f t="shared" si="91"/>
        <v>0</v>
      </c>
      <c r="I2941" s="67">
        <v>0</v>
      </c>
      <c r="J2941" s="68">
        <f t="shared" si="90"/>
        <v>0</v>
      </c>
      <c r="K2941" s="56"/>
      <c r="L2941" s="64" t="s">
        <v>455</v>
      </c>
    </row>
    <row r="2942" spans="1:12" s="72" customFormat="1" hidden="1" outlineLevel="2">
      <c r="A2942" s="81">
        <v>1216901028</v>
      </c>
      <c r="B2942" s="82" t="s">
        <v>2377</v>
      </c>
      <c r="C2942" s="69">
        <v>0</v>
      </c>
      <c r="D2942" s="78"/>
      <c r="E2942" s="69"/>
      <c r="F2942" s="71"/>
      <c r="G2942" s="69">
        <f t="shared" si="91"/>
        <v>0</v>
      </c>
      <c r="I2942" s="67">
        <v>0</v>
      </c>
      <c r="J2942" s="68">
        <f t="shared" si="90"/>
        <v>0</v>
      </c>
      <c r="K2942" s="56"/>
      <c r="L2942" s="64" t="s">
        <v>455</v>
      </c>
    </row>
    <row r="2943" spans="1:12" s="72" customFormat="1" hidden="1" outlineLevel="2">
      <c r="A2943" s="81">
        <v>1216901029</v>
      </c>
      <c r="B2943" s="82" t="s">
        <v>2378</v>
      </c>
      <c r="C2943" s="69">
        <v>0</v>
      </c>
      <c r="D2943" s="78"/>
      <c r="E2943" s="69"/>
      <c r="F2943" s="71"/>
      <c r="G2943" s="69">
        <f t="shared" si="91"/>
        <v>0</v>
      </c>
      <c r="I2943" s="67">
        <v>0</v>
      </c>
      <c r="J2943" s="68">
        <f t="shared" si="90"/>
        <v>0</v>
      </c>
      <c r="K2943" s="56"/>
      <c r="L2943" s="64" t="s">
        <v>455</v>
      </c>
    </row>
    <row r="2944" spans="1:12" s="72" customFormat="1" hidden="1" outlineLevel="2">
      <c r="A2944" s="81">
        <v>1216901030</v>
      </c>
      <c r="B2944" s="82" t="s">
        <v>2371</v>
      </c>
      <c r="C2944" s="69">
        <v>0</v>
      </c>
      <c r="D2944" s="78"/>
      <c r="E2944" s="69"/>
      <c r="F2944" s="71"/>
      <c r="G2944" s="69">
        <f t="shared" si="91"/>
        <v>0</v>
      </c>
      <c r="I2944" s="67">
        <v>0</v>
      </c>
      <c r="J2944" s="68">
        <f t="shared" si="90"/>
        <v>0</v>
      </c>
      <c r="K2944" s="56"/>
      <c r="L2944" s="64" t="s">
        <v>455</v>
      </c>
    </row>
    <row r="2945" spans="1:12" s="72" customFormat="1" hidden="1" outlineLevel="2">
      <c r="A2945" s="81">
        <v>1216901031</v>
      </c>
      <c r="B2945" s="82" t="s">
        <v>2372</v>
      </c>
      <c r="C2945" s="69">
        <v>0</v>
      </c>
      <c r="D2945" s="78"/>
      <c r="E2945" s="69"/>
      <c r="F2945" s="71"/>
      <c r="G2945" s="69">
        <f t="shared" si="91"/>
        <v>0</v>
      </c>
      <c r="I2945" s="67">
        <v>0</v>
      </c>
      <c r="J2945" s="68">
        <f t="shared" si="90"/>
        <v>0</v>
      </c>
      <c r="K2945" s="56"/>
      <c r="L2945" s="64" t="s">
        <v>455</v>
      </c>
    </row>
    <row r="2946" spans="1:12" s="72" customFormat="1" hidden="1" outlineLevel="2">
      <c r="A2946" s="81">
        <v>1216901032</v>
      </c>
      <c r="B2946" s="82" t="s">
        <v>2373</v>
      </c>
      <c r="C2946" s="69">
        <v>0</v>
      </c>
      <c r="D2946" s="78"/>
      <c r="E2946" s="69"/>
      <c r="F2946" s="71"/>
      <c r="G2946" s="69">
        <f t="shared" si="91"/>
        <v>0</v>
      </c>
      <c r="I2946" s="67">
        <v>0</v>
      </c>
      <c r="J2946" s="68">
        <f t="shared" si="90"/>
        <v>0</v>
      </c>
      <c r="K2946" s="56"/>
      <c r="L2946" s="64" t="s">
        <v>455</v>
      </c>
    </row>
    <row r="2947" spans="1:12" s="72" customFormat="1" hidden="1" outlineLevel="2">
      <c r="A2947" s="81">
        <v>1216901033</v>
      </c>
      <c r="B2947" s="82" t="s">
        <v>2374</v>
      </c>
      <c r="C2947" s="69">
        <v>0</v>
      </c>
      <c r="D2947" s="78"/>
      <c r="E2947" s="69"/>
      <c r="F2947" s="71"/>
      <c r="G2947" s="69">
        <f t="shared" si="91"/>
        <v>0</v>
      </c>
      <c r="I2947" s="67">
        <v>0</v>
      </c>
      <c r="J2947" s="68">
        <f t="shared" si="90"/>
        <v>0</v>
      </c>
      <c r="K2947" s="56"/>
      <c r="L2947" s="64" t="s">
        <v>455</v>
      </c>
    </row>
    <row r="2948" spans="1:12" s="72" customFormat="1" hidden="1" outlineLevel="2">
      <c r="A2948" s="81">
        <v>1216901036</v>
      </c>
      <c r="B2948" s="82" t="s">
        <v>2375</v>
      </c>
      <c r="C2948" s="69">
        <v>0</v>
      </c>
      <c r="D2948" s="78"/>
      <c r="E2948" s="69"/>
      <c r="F2948" s="71"/>
      <c r="G2948" s="69">
        <f t="shared" si="91"/>
        <v>0</v>
      </c>
      <c r="I2948" s="67">
        <v>0</v>
      </c>
      <c r="J2948" s="68">
        <f t="shared" si="90"/>
        <v>0</v>
      </c>
      <c r="K2948" s="56"/>
      <c r="L2948" s="64" t="s">
        <v>455</v>
      </c>
    </row>
    <row r="2949" spans="1:12" s="72" customFormat="1" hidden="1" outlineLevel="2">
      <c r="A2949" s="81">
        <v>1216901037</v>
      </c>
      <c r="B2949" s="82" t="s">
        <v>2376</v>
      </c>
      <c r="C2949" s="69">
        <v>0</v>
      </c>
      <c r="D2949" s="78"/>
      <c r="E2949" s="69"/>
      <c r="F2949" s="71"/>
      <c r="G2949" s="69">
        <f t="shared" si="91"/>
        <v>0</v>
      </c>
      <c r="I2949" s="67">
        <v>0</v>
      </c>
      <c r="J2949" s="68">
        <f t="shared" si="90"/>
        <v>0</v>
      </c>
      <c r="K2949" s="56"/>
      <c r="L2949" s="64" t="s">
        <v>455</v>
      </c>
    </row>
    <row r="2950" spans="1:12" s="72" customFormat="1" hidden="1" outlineLevel="2">
      <c r="A2950" s="81">
        <v>1216901038</v>
      </c>
      <c r="B2950" s="82" t="s">
        <v>2377</v>
      </c>
      <c r="C2950" s="69">
        <v>0</v>
      </c>
      <c r="D2950" s="78"/>
      <c r="E2950" s="69"/>
      <c r="F2950" s="71"/>
      <c r="G2950" s="69">
        <f t="shared" si="91"/>
        <v>0</v>
      </c>
      <c r="I2950" s="67">
        <v>0</v>
      </c>
      <c r="J2950" s="68">
        <f t="shared" si="90"/>
        <v>0</v>
      </c>
      <c r="K2950" s="56"/>
      <c r="L2950" s="64" t="s">
        <v>455</v>
      </c>
    </row>
    <row r="2951" spans="1:12" s="72" customFormat="1" hidden="1" outlineLevel="2">
      <c r="A2951" s="81">
        <v>1216901039</v>
      </c>
      <c r="B2951" s="82" t="s">
        <v>2378</v>
      </c>
      <c r="C2951" s="69">
        <v>0</v>
      </c>
      <c r="D2951" s="78"/>
      <c r="E2951" s="69"/>
      <c r="F2951" s="71"/>
      <c r="G2951" s="69">
        <f t="shared" si="91"/>
        <v>0</v>
      </c>
      <c r="I2951" s="67">
        <v>0</v>
      </c>
      <c r="J2951" s="68">
        <f t="shared" si="90"/>
        <v>0</v>
      </c>
      <c r="K2951" s="56"/>
      <c r="L2951" s="64" t="s">
        <v>455</v>
      </c>
    </row>
    <row r="2952" spans="1:12" s="72" customFormat="1" hidden="1" outlineLevel="2">
      <c r="A2952" s="81">
        <v>1216901910</v>
      </c>
      <c r="B2952" s="82" t="s">
        <v>2379</v>
      </c>
      <c r="C2952" s="69">
        <v>0</v>
      </c>
      <c r="D2952" s="78"/>
      <c r="E2952" s="69"/>
      <c r="F2952" s="71"/>
      <c r="G2952" s="69">
        <f t="shared" si="91"/>
        <v>0</v>
      </c>
      <c r="I2952" s="67">
        <v>0</v>
      </c>
      <c r="J2952" s="68">
        <f t="shared" si="90"/>
        <v>0</v>
      </c>
      <c r="K2952" s="56"/>
      <c r="L2952" s="64" t="s">
        <v>5619</v>
      </c>
    </row>
    <row r="2953" spans="1:12" s="72" customFormat="1" hidden="1" outlineLevel="2">
      <c r="A2953" s="81">
        <v>1216901911</v>
      </c>
      <c r="B2953" s="82" t="s">
        <v>2380</v>
      </c>
      <c r="C2953" s="69">
        <v>0</v>
      </c>
      <c r="D2953" s="78"/>
      <c r="E2953" s="69"/>
      <c r="F2953" s="71"/>
      <c r="G2953" s="69">
        <f t="shared" si="91"/>
        <v>0</v>
      </c>
      <c r="I2953" s="67">
        <v>0</v>
      </c>
      <c r="J2953" s="68">
        <f t="shared" si="90"/>
        <v>0</v>
      </c>
      <c r="K2953" s="56"/>
      <c r="L2953" s="64" t="s">
        <v>5619</v>
      </c>
    </row>
    <row r="2954" spans="1:12" s="72" customFormat="1" hidden="1" outlineLevel="2">
      <c r="A2954" s="81">
        <v>1216901913</v>
      </c>
      <c r="B2954" s="82" t="s">
        <v>2381</v>
      </c>
      <c r="C2954" s="69">
        <v>0</v>
      </c>
      <c r="D2954" s="78"/>
      <c r="E2954" s="69"/>
      <c r="F2954" s="71"/>
      <c r="G2954" s="69">
        <f t="shared" si="91"/>
        <v>0</v>
      </c>
      <c r="I2954" s="67">
        <v>0</v>
      </c>
      <c r="J2954" s="68">
        <f t="shared" si="90"/>
        <v>0</v>
      </c>
      <c r="K2954" s="56"/>
      <c r="L2954" s="64" t="s">
        <v>5619</v>
      </c>
    </row>
    <row r="2955" spans="1:12" s="72" customFormat="1" hidden="1" outlineLevel="2">
      <c r="A2955" s="81">
        <v>1216901916</v>
      </c>
      <c r="B2955" s="82" t="s">
        <v>2382</v>
      </c>
      <c r="C2955" s="69">
        <v>0</v>
      </c>
      <c r="D2955" s="78"/>
      <c r="E2955" s="69"/>
      <c r="F2955" s="71"/>
      <c r="G2955" s="69">
        <f t="shared" si="91"/>
        <v>0</v>
      </c>
      <c r="I2955" s="67">
        <v>0</v>
      </c>
      <c r="J2955" s="68">
        <f t="shared" si="90"/>
        <v>0</v>
      </c>
      <c r="K2955" s="56"/>
      <c r="L2955" s="64" t="s">
        <v>5619</v>
      </c>
    </row>
    <row r="2956" spans="1:12" s="72" customFormat="1" hidden="1" outlineLevel="2">
      <c r="A2956" s="81">
        <v>1216901920</v>
      </c>
      <c r="B2956" s="82" t="s">
        <v>2379</v>
      </c>
      <c r="C2956" s="69">
        <v>0</v>
      </c>
      <c r="D2956" s="78"/>
      <c r="E2956" s="69"/>
      <c r="F2956" s="71"/>
      <c r="G2956" s="69">
        <f t="shared" si="91"/>
        <v>0</v>
      </c>
      <c r="I2956" s="67">
        <v>0</v>
      </c>
      <c r="J2956" s="68">
        <f t="shared" si="90"/>
        <v>0</v>
      </c>
      <c r="K2956" s="56"/>
      <c r="L2956" s="64" t="s">
        <v>5619</v>
      </c>
    </row>
    <row r="2957" spans="1:12" s="72" customFormat="1" hidden="1" outlineLevel="2">
      <c r="A2957" s="81">
        <v>1216901923</v>
      </c>
      <c r="B2957" s="82" t="s">
        <v>2381</v>
      </c>
      <c r="C2957" s="69">
        <v>0</v>
      </c>
      <c r="D2957" s="78"/>
      <c r="E2957" s="69"/>
      <c r="F2957" s="71"/>
      <c r="G2957" s="69">
        <f t="shared" si="91"/>
        <v>0</v>
      </c>
      <c r="I2957" s="67">
        <v>0</v>
      </c>
      <c r="J2957" s="68">
        <f t="shared" si="90"/>
        <v>0</v>
      </c>
      <c r="K2957" s="56"/>
      <c r="L2957" s="64" t="s">
        <v>5619</v>
      </c>
    </row>
    <row r="2958" spans="1:12" s="72" customFormat="1" hidden="1" outlineLevel="2">
      <c r="A2958" s="81">
        <v>1260000000</v>
      </c>
      <c r="B2958" s="82" t="s">
        <v>2383</v>
      </c>
      <c r="C2958" s="69">
        <v>0</v>
      </c>
      <c r="D2958" s="78"/>
      <c r="E2958" s="69"/>
      <c r="F2958" s="71"/>
      <c r="G2958" s="69">
        <f t="shared" si="91"/>
        <v>0</v>
      </c>
      <c r="I2958" s="67">
        <v>0</v>
      </c>
      <c r="J2958" s="68">
        <f t="shared" si="90"/>
        <v>0</v>
      </c>
      <c r="K2958" s="56"/>
      <c r="L2958" s="64" t="s">
        <v>455</v>
      </c>
    </row>
    <row r="2959" spans="1:12" s="72" customFormat="1" hidden="1" outlineLevel="2">
      <c r="A2959" s="81">
        <v>1278101010</v>
      </c>
      <c r="B2959" s="82" t="s">
        <v>2384</v>
      </c>
      <c r="C2959" s="69">
        <v>0</v>
      </c>
      <c r="D2959" s="78"/>
      <c r="E2959" s="69"/>
      <c r="F2959" s="71"/>
      <c r="G2959" s="69">
        <f t="shared" si="91"/>
        <v>0</v>
      </c>
      <c r="I2959" s="67">
        <v>0</v>
      </c>
      <c r="J2959" s="68">
        <f t="shared" si="90"/>
        <v>0</v>
      </c>
      <c r="K2959" s="56"/>
      <c r="L2959" s="64" t="s">
        <v>455</v>
      </c>
    </row>
    <row r="2960" spans="1:12" s="72" customFormat="1" hidden="1" outlineLevel="2">
      <c r="A2960" s="81">
        <v>1278101013</v>
      </c>
      <c r="B2960" s="82" t="s">
        <v>2385</v>
      </c>
      <c r="C2960" s="69">
        <v>0</v>
      </c>
      <c r="D2960" s="78"/>
      <c r="E2960" s="69"/>
      <c r="F2960" s="71"/>
      <c r="G2960" s="69">
        <f t="shared" si="91"/>
        <v>0</v>
      </c>
      <c r="I2960" s="67">
        <v>0</v>
      </c>
      <c r="J2960" s="68">
        <f t="shared" si="90"/>
        <v>0</v>
      </c>
      <c r="K2960" s="56"/>
      <c r="L2960" s="64" t="s">
        <v>455</v>
      </c>
    </row>
    <row r="2961" spans="1:12" s="72" customFormat="1" hidden="1" outlineLevel="2">
      <c r="A2961" s="81">
        <v>1278101019</v>
      </c>
      <c r="B2961" s="82" t="s">
        <v>2386</v>
      </c>
      <c r="C2961" s="69">
        <v>0</v>
      </c>
      <c r="D2961" s="78"/>
      <c r="E2961" s="69"/>
      <c r="F2961" s="71"/>
      <c r="G2961" s="69">
        <f t="shared" si="91"/>
        <v>0</v>
      </c>
      <c r="I2961" s="67">
        <v>0</v>
      </c>
      <c r="J2961" s="68">
        <f t="shared" si="90"/>
        <v>0</v>
      </c>
      <c r="K2961" s="56"/>
      <c r="L2961" s="64" t="s">
        <v>455</v>
      </c>
    </row>
    <row r="2962" spans="1:12" s="72" customFormat="1" hidden="1" outlineLevel="2">
      <c r="A2962" s="81">
        <v>1290000000</v>
      </c>
      <c r="B2962" s="82" t="s">
        <v>2387</v>
      </c>
      <c r="C2962" s="69">
        <v>0</v>
      </c>
      <c r="D2962" s="78"/>
      <c r="E2962" s="69"/>
      <c r="F2962" s="71"/>
      <c r="G2962" s="69">
        <f t="shared" si="91"/>
        <v>0</v>
      </c>
      <c r="I2962" s="67">
        <v>0</v>
      </c>
      <c r="J2962" s="68">
        <f t="shared" si="90"/>
        <v>0</v>
      </c>
      <c r="K2962" s="56"/>
      <c r="L2962" s="64" t="s">
        <v>455</v>
      </c>
    </row>
    <row r="2963" spans="1:12" s="72" customFormat="1" hidden="1" outlineLevel="2">
      <c r="A2963" s="81">
        <v>1290000001</v>
      </c>
      <c r="B2963" s="82" t="s">
        <v>2388</v>
      </c>
      <c r="C2963" s="69">
        <v>0</v>
      </c>
      <c r="D2963" s="78"/>
      <c r="E2963" s="69"/>
      <c r="F2963" s="71"/>
      <c r="G2963" s="69">
        <f t="shared" si="91"/>
        <v>0</v>
      </c>
      <c r="I2963" s="67">
        <v>0</v>
      </c>
      <c r="J2963" s="68">
        <f t="shared" si="90"/>
        <v>0</v>
      </c>
      <c r="K2963" s="56"/>
      <c r="L2963" s="64" t="s">
        <v>455</v>
      </c>
    </row>
    <row r="2964" spans="1:12" s="72" customFormat="1" hidden="1" outlineLevel="2">
      <c r="A2964" s="81">
        <v>1290101010</v>
      </c>
      <c r="B2964" s="82" t="s">
        <v>2389</v>
      </c>
      <c r="C2964" s="69">
        <v>0</v>
      </c>
      <c r="D2964" s="78"/>
      <c r="E2964" s="69"/>
      <c r="F2964" s="71"/>
      <c r="G2964" s="69">
        <f t="shared" si="91"/>
        <v>0</v>
      </c>
      <c r="I2964" s="67">
        <v>0</v>
      </c>
      <c r="J2964" s="68">
        <f t="shared" si="90"/>
        <v>0</v>
      </c>
      <c r="K2964" s="56"/>
      <c r="L2964" s="64" t="s">
        <v>455</v>
      </c>
    </row>
    <row r="2965" spans="1:12" s="72" customFormat="1" hidden="1" outlineLevel="2">
      <c r="A2965" s="81">
        <v>1290101013</v>
      </c>
      <c r="B2965" s="82" t="s">
        <v>2390</v>
      </c>
      <c r="C2965" s="69">
        <v>0</v>
      </c>
      <c r="D2965" s="78"/>
      <c r="E2965" s="69"/>
      <c r="F2965" s="71"/>
      <c r="G2965" s="69">
        <f t="shared" si="91"/>
        <v>0</v>
      </c>
      <c r="I2965" s="67">
        <v>0</v>
      </c>
      <c r="J2965" s="68">
        <f t="shared" si="90"/>
        <v>0</v>
      </c>
      <c r="K2965" s="56"/>
      <c r="L2965" s="64" t="s">
        <v>455</v>
      </c>
    </row>
    <row r="2966" spans="1:12" s="72" customFormat="1" hidden="1" outlineLevel="2">
      <c r="A2966" s="81">
        <v>1290101018</v>
      </c>
      <c r="B2966" s="82" t="s">
        <v>2389</v>
      </c>
      <c r="C2966" s="69">
        <v>0</v>
      </c>
      <c r="D2966" s="78"/>
      <c r="E2966" s="69"/>
      <c r="F2966" s="71"/>
      <c r="G2966" s="69">
        <f t="shared" si="91"/>
        <v>0</v>
      </c>
      <c r="I2966" s="67">
        <v>0</v>
      </c>
      <c r="J2966" s="68">
        <f t="shared" si="90"/>
        <v>0</v>
      </c>
      <c r="K2966" s="56"/>
      <c r="L2966" s="64" t="s">
        <v>455</v>
      </c>
    </row>
    <row r="2967" spans="1:12" s="72" customFormat="1" hidden="1" outlineLevel="2">
      <c r="A2967" s="81">
        <v>1290101910</v>
      </c>
      <c r="B2967" s="82" t="s">
        <v>2389</v>
      </c>
      <c r="C2967" s="69">
        <v>0</v>
      </c>
      <c r="D2967" s="78"/>
      <c r="E2967" s="69"/>
      <c r="F2967" s="71"/>
      <c r="G2967" s="69">
        <f t="shared" si="91"/>
        <v>0</v>
      </c>
      <c r="I2967" s="67">
        <v>0</v>
      </c>
      <c r="J2967" s="68">
        <f t="shared" si="90"/>
        <v>0</v>
      </c>
      <c r="K2967" s="56"/>
      <c r="L2967" s="64" t="s">
        <v>5619</v>
      </c>
    </row>
    <row r="2968" spans="1:12" s="72" customFormat="1" hidden="1" outlineLevel="2">
      <c r="A2968" s="81">
        <v>1290101913</v>
      </c>
      <c r="B2968" s="82" t="s">
        <v>2390</v>
      </c>
      <c r="C2968" s="69">
        <v>0</v>
      </c>
      <c r="D2968" s="78"/>
      <c r="E2968" s="69"/>
      <c r="F2968" s="71"/>
      <c r="G2968" s="69">
        <f t="shared" si="91"/>
        <v>0</v>
      </c>
      <c r="I2968" s="67">
        <v>0</v>
      </c>
      <c r="J2968" s="68">
        <f t="shared" ref="J2968:J2999" si="92">I2968-G2968</f>
        <v>0</v>
      </c>
      <c r="K2968" s="56"/>
      <c r="L2968" s="64" t="s">
        <v>5619</v>
      </c>
    </row>
    <row r="2969" spans="1:12" s="72" customFormat="1" hidden="1" outlineLevel="2">
      <c r="A2969" s="81">
        <v>1290101920</v>
      </c>
      <c r="B2969" s="82" t="s">
        <v>2391</v>
      </c>
      <c r="C2969" s="69">
        <v>0</v>
      </c>
      <c r="D2969" s="78"/>
      <c r="E2969" s="69"/>
      <c r="F2969" s="71"/>
      <c r="G2969" s="69">
        <f t="shared" si="91"/>
        <v>0</v>
      </c>
      <c r="I2969" s="67">
        <v>0</v>
      </c>
      <c r="J2969" s="68">
        <f t="shared" si="92"/>
        <v>0</v>
      </c>
      <c r="K2969" s="56"/>
      <c r="L2969" s="64" t="s">
        <v>5619</v>
      </c>
    </row>
    <row r="2970" spans="1:12" s="72" customFormat="1" hidden="1" outlineLevel="2">
      <c r="A2970" s="81">
        <v>1290201910</v>
      </c>
      <c r="B2970" s="82" t="s">
        <v>2392</v>
      </c>
      <c r="C2970" s="69">
        <v>0</v>
      </c>
      <c r="D2970" s="78"/>
      <c r="E2970" s="69"/>
      <c r="F2970" s="71"/>
      <c r="G2970" s="69">
        <f t="shared" si="91"/>
        <v>0</v>
      </c>
      <c r="I2970" s="67">
        <v>0</v>
      </c>
      <c r="J2970" s="68">
        <f t="shared" si="92"/>
        <v>0</v>
      </c>
      <c r="K2970" s="56"/>
      <c r="L2970" s="64" t="s">
        <v>5619</v>
      </c>
    </row>
    <row r="2971" spans="1:12" s="72" customFormat="1" hidden="1" outlineLevel="2">
      <c r="A2971" s="81">
        <v>1290201913</v>
      </c>
      <c r="B2971" s="82" t="s">
        <v>2393</v>
      </c>
      <c r="C2971" s="69">
        <v>0</v>
      </c>
      <c r="D2971" s="78"/>
      <c r="E2971" s="69"/>
      <c r="F2971" s="71"/>
      <c r="G2971" s="69">
        <f t="shared" si="91"/>
        <v>0</v>
      </c>
      <c r="I2971" s="67">
        <v>0</v>
      </c>
      <c r="J2971" s="68">
        <f t="shared" si="92"/>
        <v>0</v>
      </c>
      <c r="K2971" s="56"/>
      <c r="L2971" s="64" t="s">
        <v>5619</v>
      </c>
    </row>
    <row r="2972" spans="1:12" s="72" customFormat="1" hidden="1" outlineLevel="2">
      <c r="A2972" s="81">
        <v>1290301010</v>
      </c>
      <c r="B2972" s="82" t="s">
        <v>2394</v>
      </c>
      <c r="C2972" s="69">
        <v>0</v>
      </c>
      <c r="D2972" s="78"/>
      <c r="E2972" s="69"/>
      <c r="F2972" s="71"/>
      <c r="G2972" s="69">
        <f t="shared" si="91"/>
        <v>0</v>
      </c>
      <c r="I2972" s="67">
        <v>0</v>
      </c>
      <c r="J2972" s="68">
        <f t="shared" si="92"/>
        <v>0</v>
      </c>
      <c r="K2972" s="56"/>
      <c r="L2972" s="64" t="s">
        <v>455</v>
      </c>
    </row>
    <row r="2973" spans="1:12" s="72" customFormat="1" hidden="1" outlineLevel="2">
      <c r="A2973" s="81">
        <v>1290301011</v>
      </c>
      <c r="B2973" s="82" t="s">
        <v>2395</v>
      </c>
      <c r="C2973" s="69">
        <v>0</v>
      </c>
      <c r="D2973" s="78"/>
      <c r="E2973" s="69"/>
      <c r="F2973" s="71"/>
      <c r="G2973" s="69">
        <f t="shared" si="91"/>
        <v>0</v>
      </c>
      <c r="I2973" s="67">
        <v>0</v>
      </c>
      <c r="J2973" s="68">
        <f t="shared" si="92"/>
        <v>0</v>
      </c>
      <c r="K2973" s="56"/>
      <c r="L2973" s="64" t="s">
        <v>455</v>
      </c>
    </row>
    <row r="2974" spans="1:12" s="72" customFormat="1" hidden="1" outlineLevel="2">
      <c r="A2974" s="81">
        <v>1290301012</v>
      </c>
      <c r="B2974" s="82" t="s">
        <v>2396</v>
      </c>
      <c r="C2974" s="69">
        <v>0</v>
      </c>
      <c r="D2974" s="78"/>
      <c r="E2974" s="69"/>
      <c r="F2974" s="71"/>
      <c r="G2974" s="69">
        <f t="shared" si="91"/>
        <v>0</v>
      </c>
      <c r="I2974" s="67">
        <v>0</v>
      </c>
      <c r="J2974" s="68">
        <f t="shared" si="92"/>
        <v>0</v>
      </c>
      <c r="K2974" s="56"/>
      <c r="L2974" s="64" t="s">
        <v>455</v>
      </c>
    </row>
    <row r="2975" spans="1:12" s="72" customFormat="1" hidden="1" outlineLevel="2">
      <c r="A2975" s="81">
        <v>1290301013</v>
      </c>
      <c r="B2975" s="82" t="s">
        <v>2397</v>
      </c>
      <c r="C2975" s="69">
        <v>0</v>
      </c>
      <c r="D2975" s="78"/>
      <c r="E2975" s="69"/>
      <c r="F2975" s="71"/>
      <c r="G2975" s="69">
        <f t="shared" si="91"/>
        <v>0</v>
      </c>
      <c r="I2975" s="67">
        <v>0</v>
      </c>
      <c r="J2975" s="68">
        <f t="shared" si="92"/>
        <v>0</v>
      </c>
      <c r="K2975" s="56"/>
      <c r="L2975" s="64" t="s">
        <v>455</v>
      </c>
    </row>
    <row r="2976" spans="1:12" s="72" customFormat="1" hidden="1" outlineLevel="2">
      <c r="A2976" s="81">
        <v>1290301018</v>
      </c>
      <c r="B2976" s="82" t="s">
        <v>2398</v>
      </c>
      <c r="C2976" s="69">
        <v>0</v>
      </c>
      <c r="D2976" s="78"/>
      <c r="E2976" s="69"/>
      <c r="F2976" s="71"/>
      <c r="G2976" s="69">
        <f t="shared" si="91"/>
        <v>0</v>
      </c>
      <c r="I2976" s="67">
        <v>0</v>
      </c>
      <c r="J2976" s="68">
        <f t="shared" si="92"/>
        <v>0</v>
      </c>
      <c r="K2976" s="56"/>
      <c r="L2976" s="64" t="s">
        <v>455</v>
      </c>
    </row>
    <row r="2977" spans="1:12" s="72" customFormat="1" hidden="1" outlineLevel="2">
      <c r="A2977" s="81">
        <v>1290301910</v>
      </c>
      <c r="B2977" s="82" t="s">
        <v>2399</v>
      </c>
      <c r="C2977" s="69">
        <v>0</v>
      </c>
      <c r="D2977" s="78"/>
      <c r="E2977" s="69"/>
      <c r="F2977" s="71"/>
      <c r="G2977" s="69">
        <f t="shared" si="91"/>
        <v>0</v>
      </c>
      <c r="I2977" s="67">
        <v>0</v>
      </c>
      <c r="J2977" s="68">
        <f t="shared" si="92"/>
        <v>0</v>
      </c>
      <c r="K2977" s="56"/>
      <c r="L2977" s="64" t="s">
        <v>5619</v>
      </c>
    </row>
    <row r="2978" spans="1:12" s="72" customFormat="1" hidden="1" outlineLevel="2">
      <c r="A2978" s="81">
        <v>1290301913</v>
      </c>
      <c r="B2978" s="82" t="s">
        <v>2400</v>
      </c>
      <c r="C2978" s="69">
        <v>0</v>
      </c>
      <c r="D2978" s="78"/>
      <c r="E2978" s="69"/>
      <c r="F2978" s="71"/>
      <c r="G2978" s="69">
        <f t="shared" si="91"/>
        <v>0</v>
      </c>
      <c r="I2978" s="67">
        <v>0</v>
      </c>
      <c r="J2978" s="68">
        <f t="shared" si="92"/>
        <v>0</v>
      </c>
      <c r="K2978" s="56"/>
      <c r="L2978" s="64" t="s">
        <v>5619</v>
      </c>
    </row>
    <row r="2979" spans="1:12" s="72" customFormat="1" hidden="1" outlineLevel="2">
      <c r="A2979" s="81">
        <v>1290301916</v>
      </c>
      <c r="B2979" s="82" t="s">
        <v>2401</v>
      </c>
      <c r="C2979" s="69">
        <v>0</v>
      </c>
      <c r="D2979" s="78"/>
      <c r="E2979" s="69"/>
      <c r="F2979" s="71"/>
      <c r="G2979" s="69">
        <f t="shared" si="91"/>
        <v>0</v>
      </c>
      <c r="I2979" s="67">
        <v>0</v>
      </c>
      <c r="J2979" s="68">
        <f t="shared" si="92"/>
        <v>0</v>
      </c>
      <c r="K2979" s="56"/>
      <c r="L2979" s="64" t="s">
        <v>5619</v>
      </c>
    </row>
    <row r="2980" spans="1:12" s="72" customFormat="1" hidden="1" outlineLevel="2">
      <c r="A2980" s="81">
        <v>1290301920</v>
      </c>
      <c r="B2980" s="82" t="s">
        <v>2399</v>
      </c>
      <c r="C2980" s="69">
        <v>0</v>
      </c>
      <c r="D2980" s="78"/>
      <c r="E2980" s="69"/>
      <c r="F2980" s="71"/>
      <c r="G2980" s="69">
        <f t="shared" si="91"/>
        <v>0</v>
      </c>
      <c r="I2980" s="67">
        <v>0</v>
      </c>
      <c r="J2980" s="68">
        <f t="shared" si="92"/>
        <v>0</v>
      </c>
      <c r="K2980" s="56"/>
      <c r="L2980" s="64" t="s">
        <v>5619</v>
      </c>
    </row>
    <row r="2981" spans="1:12" s="72" customFormat="1" hidden="1" outlineLevel="2">
      <c r="A2981" s="81">
        <v>1290301923</v>
      </c>
      <c r="B2981" s="82" t="s">
        <v>2400</v>
      </c>
      <c r="C2981" s="69">
        <v>0</v>
      </c>
      <c r="D2981" s="78"/>
      <c r="E2981" s="69"/>
      <c r="F2981" s="71"/>
      <c r="G2981" s="69">
        <f t="shared" si="91"/>
        <v>0</v>
      </c>
      <c r="I2981" s="67">
        <v>0</v>
      </c>
      <c r="J2981" s="68">
        <f t="shared" si="92"/>
        <v>0</v>
      </c>
      <c r="K2981" s="56"/>
      <c r="L2981" s="64" t="s">
        <v>5619</v>
      </c>
    </row>
    <row r="2982" spans="1:12" s="72" customFormat="1" hidden="1" outlineLevel="2">
      <c r="A2982" s="81">
        <v>1290302910</v>
      </c>
      <c r="B2982" s="82" t="s">
        <v>2399</v>
      </c>
      <c r="C2982" s="69">
        <v>0</v>
      </c>
      <c r="D2982" s="78"/>
      <c r="E2982" s="69"/>
      <c r="F2982" s="71"/>
      <c r="G2982" s="69">
        <f t="shared" ref="G2982:G3047" si="93">C2982+E2982</f>
        <v>0</v>
      </c>
      <c r="I2982" s="67">
        <v>0</v>
      </c>
      <c r="J2982" s="68">
        <f t="shared" si="92"/>
        <v>0</v>
      </c>
      <c r="K2982" s="56"/>
      <c r="L2982" s="64" t="s">
        <v>5619</v>
      </c>
    </row>
    <row r="2983" spans="1:12" s="72" customFormat="1" hidden="1" outlineLevel="2">
      <c r="A2983" s="81">
        <v>1290302911</v>
      </c>
      <c r="B2983" s="82" t="s">
        <v>2402</v>
      </c>
      <c r="C2983" s="69">
        <v>0</v>
      </c>
      <c r="D2983" s="78"/>
      <c r="E2983" s="69"/>
      <c r="F2983" s="71"/>
      <c r="G2983" s="69">
        <f t="shared" si="93"/>
        <v>0</v>
      </c>
      <c r="I2983" s="67">
        <v>0</v>
      </c>
      <c r="J2983" s="68">
        <f t="shared" si="92"/>
        <v>0</v>
      </c>
      <c r="K2983" s="56"/>
      <c r="L2983" s="64" t="s">
        <v>5619</v>
      </c>
    </row>
    <row r="2984" spans="1:12" s="72" customFormat="1" hidden="1" outlineLevel="2">
      <c r="A2984" s="81">
        <v>1290302913</v>
      </c>
      <c r="B2984" s="82" t="s">
        <v>2400</v>
      </c>
      <c r="C2984" s="69">
        <v>0</v>
      </c>
      <c r="D2984" s="78"/>
      <c r="E2984" s="69"/>
      <c r="F2984" s="71"/>
      <c r="G2984" s="69">
        <f t="shared" si="93"/>
        <v>0</v>
      </c>
      <c r="I2984" s="67">
        <v>0</v>
      </c>
      <c r="J2984" s="68">
        <f t="shared" si="92"/>
        <v>0</v>
      </c>
      <c r="K2984" s="56"/>
      <c r="L2984" s="64" t="s">
        <v>5619</v>
      </c>
    </row>
    <row r="2985" spans="1:12" s="72" customFormat="1" hidden="1" outlineLevel="2">
      <c r="A2985" s="81">
        <v>1290401910</v>
      </c>
      <c r="B2985" s="82" t="s">
        <v>2403</v>
      </c>
      <c r="C2985" s="69">
        <v>0</v>
      </c>
      <c r="D2985" s="78"/>
      <c r="E2985" s="69"/>
      <c r="F2985" s="71"/>
      <c r="G2985" s="69">
        <f t="shared" si="93"/>
        <v>0</v>
      </c>
      <c r="I2985" s="67">
        <v>0</v>
      </c>
      <c r="J2985" s="68">
        <f t="shared" si="92"/>
        <v>0</v>
      </c>
      <c r="K2985" s="56"/>
      <c r="L2985" s="64" t="s">
        <v>5619</v>
      </c>
    </row>
    <row r="2986" spans="1:12" s="72" customFormat="1" hidden="1" outlineLevel="2">
      <c r="A2986" s="81">
        <v>1290401913</v>
      </c>
      <c r="B2986" s="82" t="s">
        <v>2403</v>
      </c>
      <c r="C2986" s="69">
        <v>0</v>
      </c>
      <c r="D2986" s="78"/>
      <c r="E2986" s="69"/>
      <c r="F2986" s="71"/>
      <c r="G2986" s="69">
        <f t="shared" si="93"/>
        <v>0</v>
      </c>
      <c r="I2986" s="67">
        <v>0</v>
      </c>
      <c r="J2986" s="68">
        <f t="shared" si="92"/>
        <v>0</v>
      </c>
      <c r="K2986" s="56"/>
      <c r="L2986" s="64" t="s">
        <v>5619</v>
      </c>
    </row>
    <row r="2987" spans="1:12" s="72" customFormat="1" hidden="1" outlineLevel="2">
      <c r="A2987" s="81">
        <v>1290501010</v>
      </c>
      <c r="B2987" s="82" t="s">
        <v>2404</v>
      </c>
      <c r="C2987" s="69">
        <v>0</v>
      </c>
      <c r="D2987" s="78"/>
      <c r="E2987" s="69"/>
      <c r="F2987" s="71"/>
      <c r="G2987" s="69">
        <f t="shared" si="93"/>
        <v>0</v>
      </c>
      <c r="I2987" s="67">
        <v>0</v>
      </c>
      <c r="J2987" s="68">
        <f t="shared" si="92"/>
        <v>0</v>
      </c>
      <c r="K2987" s="56"/>
      <c r="L2987" s="64" t="s">
        <v>455</v>
      </c>
    </row>
    <row r="2988" spans="1:12" s="72" customFormat="1" hidden="1" outlineLevel="2">
      <c r="A2988" s="81">
        <v>1290501011</v>
      </c>
      <c r="B2988" s="82" t="s">
        <v>2405</v>
      </c>
      <c r="C2988" s="69">
        <v>0</v>
      </c>
      <c r="D2988" s="78"/>
      <c r="E2988" s="69"/>
      <c r="F2988" s="71"/>
      <c r="G2988" s="69">
        <f t="shared" si="93"/>
        <v>0</v>
      </c>
      <c r="I2988" s="67">
        <v>0</v>
      </c>
      <c r="J2988" s="68">
        <f t="shared" si="92"/>
        <v>0</v>
      </c>
      <c r="K2988" s="56"/>
      <c r="L2988" s="64" t="s">
        <v>455</v>
      </c>
    </row>
    <row r="2989" spans="1:12" s="72" customFormat="1" hidden="1" outlineLevel="2">
      <c r="A2989" s="81">
        <v>1290501012</v>
      </c>
      <c r="B2989" s="82" t="s">
        <v>2406</v>
      </c>
      <c r="C2989" s="69">
        <v>0</v>
      </c>
      <c r="D2989" s="78"/>
      <c r="E2989" s="69"/>
      <c r="F2989" s="71"/>
      <c r="G2989" s="69">
        <f t="shared" si="93"/>
        <v>0</v>
      </c>
      <c r="I2989" s="67">
        <v>0</v>
      </c>
      <c r="J2989" s="68">
        <f t="shared" si="92"/>
        <v>0</v>
      </c>
      <c r="K2989" s="56"/>
      <c r="L2989" s="64" t="s">
        <v>455</v>
      </c>
    </row>
    <row r="2990" spans="1:12" s="72" customFormat="1" hidden="1" outlineLevel="2">
      <c r="A2990" s="81">
        <v>1290501013</v>
      </c>
      <c r="B2990" s="82" t="s">
        <v>2407</v>
      </c>
      <c r="C2990" s="69">
        <v>0</v>
      </c>
      <c r="D2990" s="78"/>
      <c r="E2990" s="69"/>
      <c r="F2990" s="71"/>
      <c r="G2990" s="69">
        <f t="shared" si="93"/>
        <v>0</v>
      </c>
      <c r="I2990" s="67">
        <v>0</v>
      </c>
      <c r="J2990" s="68">
        <f t="shared" si="92"/>
        <v>0</v>
      </c>
      <c r="K2990" s="56"/>
      <c r="L2990" s="64" t="s">
        <v>455</v>
      </c>
    </row>
    <row r="2991" spans="1:12" s="72" customFormat="1" hidden="1" outlineLevel="2">
      <c r="A2991" s="81">
        <v>1290501018</v>
      </c>
      <c r="B2991" s="82" t="s">
        <v>2408</v>
      </c>
      <c r="C2991" s="69">
        <v>0</v>
      </c>
      <c r="D2991" s="78"/>
      <c r="E2991" s="69"/>
      <c r="F2991" s="71"/>
      <c r="G2991" s="69">
        <f t="shared" si="93"/>
        <v>0</v>
      </c>
      <c r="I2991" s="67">
        <v>0</v>
      </c>
      <c r="J2991" s="68">
        <f t="shared" si="92"/>
        <v>0</v>
      </c>
      <c r="K2991" s="56"/>
      <c r="L2991" s="64" t="s">
        <v>455</v>
      </c>
    </row>
    <row r="2992" spans="1:12" s="72" customFormat="1" hidden="1" outlineLevel="2">
      <c r="A2992" s="81">
        <v>1290501910</v>
      </c>
      <c r="B2992" s="82" t="s">
        <v>2409</v>
      </c>
      <c r="C2992" s="69">
        <v>0</v>
      </c>
      <c r="D2992" s="78"/>
      <c r="E2992" s="69"/>
      <c r="F2992" s="71"/>
      <c r="G2992" s="69">
        <f t="shared" si="93"/>
        <v>0</v>
      </c>
      <c r="I2992" s="67">
        <v>0</v>
      </c>
      <c r="J2992" s="68">
        <f t="shared" si="92"/>
        <v>0</v>
      </c>
      <c r="K2992" s="56"/>
      <c r="L2992" s="64" t="s">
        <v>5619</v>
      </c>
    </row>
    <row r="2993" spans="1:12" s="72" customFormat="1" hidden="1" outlineLevel="2">
      <c r="A2993" s="81">
        <v>1290501913</v>
      </c>
      <c r="B2993" s="82" t="s">
        <v>2409</v>
      </c>
      <c r="C2993" s="69">
        <v>0</v>
      </c>
      <c r="D2993" s="78"/>
      <c r="E2993" s="69"/>
      <c r="F2993" s="71"/>
      <c r="G2993" s="69">
        <f t="shared" si="93"/>
        <v>0</v>
      </c>
      <c r="I2993" s="67">
        <v>0</v>
      </c>
      <c r="J2993" s="68">
        <f t="shared" si="92"/>
        <v>0</v>
      </c>
      <c r="K2993" s="56"/>
      <c r="L2993" s="64" t="s">
        <v>5619</v>
      </c>
    </row>
    <row r="2994" spans="1:12" s="72" customFormat="1" hidden="1" outlineLevel="2">
      <c r="A2994" s="81">
        <v>1290601910</v>
      </c>
      <c r="B2994" s="82" t="s">
        <v>2399</v>
      </c>
      <c r="C2994" s="69">
        <v>0</v>
      </c>
      <c r="D2994" s="78"/>
      <c r="E2994" s="69"/>
      <c r="F2994" s="71"/>
      <c r="G2994" s="69">
        <f t="shared" si="93"/>
        <v>0</v>
      </c>
      <c r="I2994" s="67">
        <v>0</v>
      </c>
      <c r="J2994" s="68">
        <f t="shared" si="92"/>
        <v>0</v>
      </c>
      <c r="K2994" s="56"/>
      <c r="L2994" s="64" t="s">
        <v>5619</v>
      </c>
    </row>
    <row r="2995" spans="1:12" s="72" customFormat="1" hidden="1" outlineLevel="2">
      <c r="A2995" s="81">
        <v>1290601913</v>
      </c>
      <c r="B2995" s="82" t="s">
        <v>2400</v>
      </c>
      <c r="C2995" s="69">
        <v>0</v>
      </c>
      <c r="D2995" s="78"/>
      <c r="E2995" s="69"/>
      <c r="F2995" s="71"/>
      <c r="G2995" s="69">
        <f t="shared" si="93"/>
        <v>0</v>
      </c>
      <c r="I2995" s="67">
        <v>0</v>
      </c>
      <c r="J2995" s="68">
        <f t="shared" si="92"/>
        <v>0</v>
      </c>
      <c r="K2995" s="56"/>
      <c r="L2995" s="64" t="s">
        <v>5619</v>
      </c>
    </row>
    <row r="2996" spans="1:12" s="72" customFormat="1" hidden="1" outlineLevel="2">
      <c r="A2996" s="81">
        <v>1290701910</v>
      </c>
      <c r="B2996" s="82" t="s">
        <v>2410</v>
      </c>
      <c r="C2996" s="69">
        <v>0</v>
      </c>
      <c r="D2996" s="78"/>
      <c r="E2996" s="69"/>
      <c r="F2996" s="71"/>
      <c r="G2996" s="69">
        <f t="shared" si="93"/>
        <v>0</v>
      </c>
      <c r="I2996" s="67">
        <v>0</v>
      </c>
      <c r="J2996" s="68">
        <f t="shared" si="92"/>
        <v>0</v>
      </c>
      <c r="K2996" s="56"/>
      <c r="L2996" s="64" t="s">
        <v>5619</v>
      </c>
    </row>
    <row r="2997" spans="1:12" s="72" customFormat="1" hidden="1" outlineLevel="2">
      <c r="A2997" s="81">
        <v>1290701913</v>
      </c>
      <c r="B2997" s="82" t="s">
        <v>2410</v>
      </c>
      <c r="C2997" s="69">
        <v>0</v>
      </c>
      <c r="D2997" s="78"/>
      <c r="E2997" s="69"/>
      <c r="F2997" s="71"/>
      <c r="G2997" s="69">
        <f t="shared" si="93"/>
        <v>0</v>
      </c>
      <c r="I2997" s="67">
        <v>0</v>
      </c>
      <c r="J2997" s="68">
        <f t="shared" si="92"/>
        <v>0</v>
      </c>
      <c r="K2997" s="56"/>
      <c r="L2997" s="64" t="s">
        <v>5619</v>
      </c>
    </row>
    <row r="2998" spans="1:12" s="72" customFormat="1" hidden="1" outlineLevel="2">
      <c r="A2998" s="81">
        <v>1290801010</v>
      </c>
      <c r="B2998" s="82" t="s">
        <v>2411</v>
      </c>
      <c r="C2998" s="69">
        <v>0</v>
      </c>
      <c r="D2998" s="78"/>
      <c r="E2998" s="69"/>
      <c r="F2998" s="71"/>
      <c r="G2998" s="69">
        <f t="shared" si="93"/>
        <v>0</v>
      </c>
      <c r="I2998" s="67">
        <v>0</v>
      </c>
      <c r="J2998" s="68">
        <f t="shared" si="92"/>
        <v>0</v>
      </c>
      <c r="K2998" s="56"/>
      <c r="L2998" s="64" t="s">
        <v>455</v>
      </c>
    </row>
    <row r="2999" spans="1:12" s="72" customFormat="1" hidden="1" outlineLevel="2">
      <c r="A2999" s="81">
        <v>1290801013</v>
      </c>
      <c r="B2999" s="82" t="s">
        <v>2412</v>
      </c>
      <c r="C2999" s="69">
        <v>0</v>
      </c>
      <c r="D2999" s="78"/>
      <c r="E2999" s="69"/>
      <c r="F2999" s="71"/>
      <c r="G2999" s="69">
        <f t="shared" si="93"/>
        <v>0</v>
      </c>
      <c r="I2999" s="67">
        <v>0</v>
      </c>
      <c r="J2999" s="68">
        <f t="shared" si="92"/>
        <v>0</v>
      </c>
      <c r="K2999" s="56"/>
      <c r="L2999" s="64" t="s">
        <v>455</v>
      </c>
    </row>
    <row r="3000" spans="1:12" s="72" customFormat="1" outlineLevel="1" collapsed="1">
      <c r="A3000" s="31"/>
      <c r="B3000" s="31"/>
      <c r="C3000" s="70"/>
      <c r="D3000" s="78"/>
      <c r="E3000" s="70"/>
      <c r="F3000" s="71"/>
      <c r="G3000" s="70"/>
      <c r="I3000" s="67"/>
      <c r="J3000" s="68"/>
      <c r="K3000" s="56"/>
      <c r="L3000" s="64"/>
    </row>
    <row r="3001" spans="1:12" s="72" customFormat="1">
      <c r="A3001" s="31" t="s">
        <v>4</v>
      </c>
      <c r="B3001" s="31"/>
      <c r="C3001" s="70">
        <f>C1218+C1224</f>
        <v>879646.67000078084</v>
      </c>
      <c r="D3001" s="70">
        <f>D1218+D1224</f>
        <v>0</v>
      </c>
      <c r="E3001" s="70">
        <f>E1218+E1224</f>
        <v>0</v>
      </c>
      <c r="F3001" s="71"/>
      <c r="G3001" s="70">
        <f t="shared" si="93"/>
        <v>879646.67000078084</v>
      </c>
      <c r="I3001" s="67"/>
      <c r="J3001" s="68"/>
      <c r="K3001" s="56"/>
      <c r="L3001" s="64"/>
    </row>
    <row r="3002" spans="1:12">
      <c r="B3002" s="49"/>
      <c r="D3002" s="78"/>
      <c r="I3002" s="67"/>
      <c r="J3002" s="68"/>
      <c r="L3002" s="64"/>
    </row>
    <row r="3003" spans="1:12">
      <c r="A3003" s="36" t="s">
        <v>456</v>
      </c>
      <c r="B3003" s="36"/>
      <c r="C3003" s="89">
        <f>C677+C897+C1110+C1201+C1217+C3001</f>
        <v>583342997.46000051</v>
      </c>
      <c r="D3003" s="89">
        <f>D677+D897+D1110+D1201+D1217+D3001</f>
        <v>0</v>
      </c>
      <c r="E3003" s="89">
        <f>E677+E897+E1110+E1201+E1217+E3001</f>
        <v>-59632.91</v>
      </c>
      <c r="G3003" s="89">
        <f t="shared" si="93"/>
        <v>583283364.55000055</v>
      </c>
      <c r="I3003" s="67"/>
      <c r="J3003" s="68"/>
      <c r="L3003" s="64"/>
    </row>
    <row r="3004" spans="1:12">
      <c r="B3004" s="49"/>
      <c r="C3004" s="89"/>
      <c r="D3004" s="78"/>
      <c r="E3004" s="89"/>
      <c r="G3004" s="89"/>
      <c r="I3004" s="67"/>
      <c r="J3004" s="68"/>
      <c r="L3004" s="64"/>
    </row>
    <row r="3005" spans="1:12">
      <c r="A3005" s="37" t="s">
        <v>457</v>
      </c>
      <c r="B3005" s="36"/>
      <c r="C3005" s="121">
        <f>C379+C3003</f>
        <v>5958167449.6099854</v>
      </c>
      <c r="D3005" s="121">
        <f>D379+D3003</f>
        <v>0</v>
      </c>
      <c r="E3005" s="121">
        <f>E379+E3003</f>
        <v>-531337285.25322765</v>
      </c>
      <c r="G3005" s="121">
        <f t="shared" si="93"/>
        <v>5426830164.3567581</v>
      </c>
      <c r="I3005" s="67"/>
      <c r="J3005" s="68"/>
      <c r="L3005" s="64"/>
    </row>
    <row r="3006" spans="1:12">
      <c r="C3006" s="68"/>
      <c r="D3006" s="78"/>
      <c r="I3006" s="67"/>
      <c r="J3006" s="68"/>
      <c r="L3006" s="64"/>
    </row>
    <row r="3007" spans="1:12">
      <c r="A3007" s="38" t="s">
        <v>458</v>
      </c>
      <c r="B3007" s="43"/>
      <c r="C3007" s="68"/>
      <c r="D3007" s="78"/>
      <c r="G3007" s="54">
        <f t="shared" si="93"/>
        <v>0</v>
      </c>
      <c r="I3007" s="67"/>
      <c r="J3007" s="68"/>
      <c r="L3007" s="64"/>
    </row>
    <row r="3008" spans="1:12">
      <c r="D3008" s="78"/>
      <c r="I3008" s="67"/>
      <c r="J3008" s="68"/>
      <c r="L3008" s="64"/>
    </row>
    <row r="3009" spans="1:12" outlineLevel="1">
      <c r="A3009" s="65" t="s">
        <v>459</v>
      </c>
      <c r="B3009" s="34" t="s">
        <v>46</v>
      </c>
      <c r="C3009" s="66">
        <f>SUM(C3010)</f>
        <v>1024500000</v>
      </c>
      <c r="D3009" s="78"/>
      <c r="E3009" s="66"/>
      <c r="G3009" s="66">
        <f t="shared" si="93"/>
        <v>1024500000</v>
      </c>
      <c r="I3009" s="67">
        <v>1024500000</v>
      </c>
      <c r="J3009" s="68">
        <f t="shared" ref="J3009:J3080" si="94">I3009-G3009</f>
        <v>0</v>
      </c>
      <c r="L3009" s="64"/>
    </row>
    <row r="3010" spans="1:12" hidden="1" outlineLevel="2">
      <c r="A3010" s="30">
        <v>5100100000</v>
      </c>
      <c r="B3010" s="44" t="s">
        <v>2413</v>
      </c>
      <c r="C3010" s="69">
        <v>1024500000</v>
      </c>
      <c r="D3010" s="78"/>
      <c r="E3010" s="69"/>
      <c r="G3010" s="69">
        <f t="shared" si="93"/>
        <v>1024500000</v>
      </c>
      <c r="I3010" s="67">
        <v>0</v>
      </c>
      <c r="J3010" s="68">
        <f t="shared" si="94"/>
        <v>-1024500000</v>
      </c>
      <c r="L3010" s="64" t="s">
        <v>459</v>
      </c>
    </row>
    <row r="3011" spans="1:12" outlineLevel="1" collapsed="1">
      <c r="A3011" s="30"/>
      <c r="B3011" s="44"/>
      <c r="C3011" s="69"/>
      <c r="D3011" s="78"/>
      <c r="E3011" s="69"/>
      <c r="G3011" s="69"/>
      <c r="I3011" s="67"/>
      <c r="J3011" s="68"/>
      <c r="L3011" s="64"/>
    </row>
    <row r="3012" spans="1:12" s="72" customFormat="1">
      <c r="A3012" s="31" t="s">
        <v>460</v>
      </c>
      <c r="B3012" s="31"/>
      <c r="C3012" s="99">
        <f>C3009</f>
        <v>1024500000</v>
      </c>
      <c r="D3012" s="99">
        <f>D3009</f>
        <v>0</v>
      </c>
      <c r="E3012" s="99">
        <f>E3009</f>
        <v>0</v>
      </c>
      <c r="F3012" s="71"/>
      <c r="G3012" s="99">
        <f t="shared" si="93"/>
        <v>1024500000</v>
      </c>
      <c r="I3012" s="67"/>
      <c r="J3012" s="68"/>
      <c r="K3012" s="56"/>
      <c r="L3012" s="64"/>
    </row>
    <row r="3013" spans="1:12" s="72" customFormat="1">
      <c r="A3013" s="31" t="s">
        <v>5</v>
      </c>
      <c r="B3013" s="31"/>
      <c r="C3013" s="72">
        <v>0</v>
      </c>
      <c r="D3013" s="72">
        <v>0</v>
      </c>
      <c r="E3013" s="72">
        <v>0</v>
      </c>
      <c r="F3013" s="71"/>
      <c r="G3013" s="72">
        <f t="shared" si="93"/>
        <v>0</v>
      </c>
      <c r="I3013" s="67"/>
      <c r="J3013" s="68"/>
      <c r="K3013" s="56"/>
      <c r="L3013" s="64"/>
    </row>
    <row r="3014" spans="1:12" s="72" customFormat="1" outlineLevel="1">
      <c r="A3014" s="65" t="s">
        <v>461</v>
      </c>
      <c r="B3014" s="34" t="s">
        <v>5693</v>
      </c>
      <c r="C3014" s="66">
        <f>SUM(C3015)</f>
        <v>95000000</v>
      </c>
      <c r="D3014" s="78"/>
      <c r="E3014" s="66"/>
      <c r="F3014" s="71"/>
      <c r="G3014" s="66">
        <f t="shared" si="93"/>
        <v>95000000</v>
      </c>
      <c r="I3014" s="67">
        <v>95000000</v>
      </c>
      <c r="J3014" s="68">
        <f>I3014-G3014</f>
        <v>0</v>
      </c>
      <c r="K3014" s="56"/>
      <c r="L3014" s="64">
        <v>0</v>
      </c>
    </row>
    <row r="3015" spans="1:12" s="72" customFormat="1" hidden="1" outlineLevel="2">
      <c r="A3015" s="30">
        <v>5300100000</v>
      </c>
      <c r="B3015" s="44" t="s">
        <v>2414</v>
      </c>
      <c r="C3015" s="69">
        <v>95000000</v>
      </c>
      <c r="D3015" s="78"/>
      <c r="E3015" s="69"/>
      <c r="F3015" s="71"/>
      <c r="G3015" s="69">
        <f t="shared" si="93"/>
        <v>95000000</v>
      </c>
      <c r="I3015" s="67">
        <v>0</v>
      </c>
      <c r="J3015" s="68">
        <f>I3015-G3015</f>
        <v>-95000000</v>
      </c>
      <c r="K3015" s="56"/>
      <c r="L3015" s="64" t="s">
        <v>461</v>
      </c>
    </row>
    <row r="3016" spans="1:12" s="72" customFormat="1" outlineLevel="1" collapsed="1">
      <c r="A3016" s="65" t="s">
        <v>462</v>
      </c>
      <c r="B3016" s="34" t="s">
        <v>5694</v>
      </c>
      <c r="C3016" s="66">
        <f>SUM(C3017:C3019)</f>
        <v>122221723.099999</v>
      </c>
      <c r="D3016" s="78"/>
      <c r="E3016" s="66"/>
      <c r="F3016" s="71"/>
      <c r="G3016" s="66">
        <f t="shared" si="93"/>
        <v>122221723.099999</v>
      </c>
      <c r="I3016" s="67">
        <v>122221723.09999999</v>
      </c>
      <c r="J3016" s="68">
        <f t="shared" si="94"/>
        <v>9.9837779998779297E-7</v>
      </c>
      <c r="K3016" s="56"/>
      <c r="L3016" s="64"/>
    </row>
    <row r="3017" spans="1:12" s="72" customFormat="1" hidden="1" outlineLevel="2">
      <c r="A3017" s="30">
        <v>5711100000</v>
      </c>
      <c r="B3017" s="44" t="s">
        <v>2415</v>
      </c>
      <c r="C3017" s="69">
        <v>122221723.099999</v>
      </c>
      <c r="D3017" s="78"/>
      <c r="E3017" s="69"/>
      <c r="F3017" s="71"/>
      <c r="G3017" s="69">
        <f t="shared" si="93"/>
        <v>122221723.099999</v>
      </c>
      <c r="I3017" s="67">
        <v>0</v>
      </c>
      <c r="J3017" s="68">
        <f t="shared" si="94"/>
        <v>-122221723.099999</v>
      </c>
      <c r="K3017" s="56"/>
      <c r="L3017" s="64" t="s">
        <v>462</v>
      </c>
    </row>
    <row r="3018" spans="1:12" s="72" customFormat="1" hidden="1" outlineLevel="2">
      <c r="A3018" s="30">
        <v>5715100000</v>
      </c>
      <c r="B3018" s="44" t="s">
        <v>2416</v>
      </c>
      <c r="C3018" s="69">
        <v>0</v>
      </c>
      <c r="D3018" s="78"/>
      <c r="E3018" s="69"/>
      <c r="F3018" s="71"/>
      <c r="G3018" s="69">
        <f t="shared" si="93"/>
        <v>0</v>
      </c>
      <c r="I3018" s="67">
        <v>0</v>
      </c>
      <c r="J3018" s="68">
        <f t="shared" si="94"/>
        <v>0</v>
      </c>
      <c r="K3018" s="56"/>
      <c r="L3018" s="64" t="s">
        <v>462</v>
      </c>
    </row>
    <row r="3019" spans="1:12" s="72" customFormat="1" hidden="1" outlineLevel="2">
      <c r="A3019" s="30">
        <v>5715200000</v>
      </c>
      <c r="B3019" s="44" t="s">
        <v>2417</v>
      </c>
      <c r="C3019" s="69">
        <v>0</v>
      </c>
      <c r="D3019" s="78"/>
      <c r="E3019" s="69"/>
      <c r="F3019" s="71"/>
      <c r="G3019" s="69">
        <f t="shared" si="93"/>
        <v>0</v>
      </c>
      <c r="I3019" s="67">
        <v>0</v>
      </c>
      <c r="J3019" s="68">
        <f t="shared" si="94"/>
        <v>0</v>
      </c>
      <c r="K3019" s="56"/>
      <c r="L3019" s="64" t="s">
        <v>462</v>
      </c>
    </row>
    <row r="3020" spans="1:12" s="72" customFormat="1" outlineLevel="1" collapsed="1">
      <c r="A3020" s="65" t="s">
        <v>463</v>
      </c>
      <c r="B3020" s="34" t="s">
        <v>5695</v>
      </c>
      <c r="C3020" s="66">
        <f>SUM(C3021)</f>
        <v>247255362.65000001</v>
      </c>
      <c r="D3020" s="78"/>
      <c r="E3020" s="66"/>
      <c r="F3020" s="71"/>
      <c r="G3020" s="66">
        <f t="shared" si="93"/>
        <v>247255362.65000001</v>
      </c>
      <c r="I3020" s="67">
        <v>247255362.65000001</v>
      </c>
      <c r="J3020" s="68">
        <f t="shared" si="94"/>
        <v>0</v>
      </c>
      <c r="K3020" s="56"/>
      <c r="L3020" s="64">
        <v>0</v>
      </c>
    </row>
    <row r="3021" spans="1:12" s="72" customFormat="1" hidden="1" outlineLevel="2">
      <c r="A3021" s="30">
        <v>5740100000</v>
      </c>
      <c r="B3021" s="44" t="s">
        <v>2418</v>
      </c>
      <c r="C3021" s="69">
        <v>247255362.65000001</v>
      </c>
      <c r="D3021" s="78"/>
      <c r="E3021" s="69"/>
      <c r="F3021" s="71"/>
      <c r="G3021" s="69">
        <f t="shared" si="93"/>
        <v>247255362.65000001</v>
      </c>
      <c r="I3021" s="67">
        <v>0</v>
      </c>
      <c r="J3021" s="68">
        <f t="shared" si="94"/>
        <v>-247255362.65000001</v>
      </c>
      <c r="K3021" s="56"/>
      <c r="L3021" s="64" t="s">
        <v>463</v>
      </c>
    </row>
    <row r="3022" spans="1:12" s="72" customFormat="1" outlineLevel="1" collapsed="1">
      <c r="A3022" s="65" t="s">
        <v>465</v>
      </c>
      <c r="B3022" s="34" t="s">
        <v>2796</v>
      </c>
      <c r="C3022" s="66">
        <f>SUM(C3023:C3027)</f>
        <v>341454.95999999903</v>
      </c>
      <c r="D3022" s="78"/>
      <c r="E3022" s="66">
        <f>SUM(E3023:E3027)</f>
        <v>-1109137706</v>
      </c>
      <c r="F3022" s="71"/>
      <c r="G3022" s="66">
        <f t="shared" si="93"/>
        <v>-1108796251.04</v>
      </c>
      <c r="I3022" s="67">
        <v>-1108796251.4100001</v>
      </c>
      <c r="J3022" s="74">
        <f t="shared" si="94"/>
        <v>-0.37000012397766113</v>
      </c>
      <c r="K3022" s="56"/>
      <c r="L3022" s="64">
        <v>0</v>
      </c>
    </row>
    <row r="3023" spans="1:12" s="72" customFormat="1" hidden="1" outlineLevel="2">
      <c r="A3023" s="30">
        <v>5900100000</v>
      </c>
      <c r="B3023" s="44" t="s">
        <v>2421</v>
      </c>
      <c r="C3023" s="69">
        <v>134911.44</v>
      </c>
      <c r="D3023" s="78"/>
      <c r="E3023" s="69">
        <v>-1109137706</v>
      </c>
      <c r="F3023" s="71"/>
      <c r="G3023" s="69">
        <f t="shared" si="93"/>
        <v>-1109002794.5599999</v>
      </c>
      <c r="I3023" s="67">
        <v>0</v>
      </c>
      <c r="J3023" s="68">
        <f t="shared" si="94"/>
        <v>1109002794.5599999</v>
      </c>
      <c r="K3023" s="56"/>
      <c r="L3023" s="64" t="s">
        <v>465</v>
      </c>
    </row>
    <row r="3024" spans="1:12" s="72" customFormat="1" hidden="1" outlineLevel="2">
      <c r="A3024" s="30">
        <v>5900500000</v>
      </c>
      <c r="B3024" s="44" t="s">
        <v>2422</v>
      </c>
      <c r="C3024" s="69">
        <v>206543.519999999</v>
      </c>
      <c r="D3024" s="78"/>
      <c r="E3024" s="69"/>
      <c r="F3024" s="71"/>
      <c r="G3024" s="69">
        <f t="shared" si="93"/>
        <v>206543.519999999</v>
      </c>
      <c r="I3024" s="67">
        <v>0</v>
      </c>
      <c r="J3024" s="68">
        <f t="shared" si="94"/>
        <v>-206543.519999999</v>
      </c>
      <c r="K3024" s="56"/>
      <c r="L3024" s="64" t="s">
        <v>465</v>
      </c>
    </row>
    <row r="3025" spans="1:12" s="72" customFormat="1" hidden="1" outlineLevel="2">
      <c r="A3025" s="30">
        <v>5900700000</v>
      </c>
      <c r="B3025" s="44" t="s">
        <v>2439</v>
      </c>
      <c r="C3025" s="69">
        <v>0</v>
      </c>
      <c r="D3025" s="78"/>
      <c r="E3025" s="69"/>
      <c r="F3025" s="71"/>
      <c r="G3025" s="69">
        <f t="shared" si="93"/>
        <v>0</v>
      </c>
      <c r="I3025" s="67">
        <v>0</v>
      </c>
      <c r="J3025" s="68">
        <f t="shared" si="94"/>
        <v>0</v>
      </c>
      <c r="K3025" s="56"/>
      <c r="L3025" s="64" t="s">
        <v>465</v>
      </c>
    </row>
    <row r="3026" spans="1:12" s="72" customFormat="1" hidden="1" outlineLevel="2">
      <c r="A3026" s="30">
        <v>5900800000</v>
      </c>
      <c r="B3026" s="44" t="s">
        <v>2440</v>
      </c>
      <c r="C3026" s="69">
        <v>0</v>
      </c>
      <c r="D3026" s="78"/>
      <c r="E3026" s="69"/>
      <c r="F3026" s="71"/>
      <c r="G3026" s="69">
        <f t="shared" si="93"/>
        <v>0</v>
      </c>
      <c r="I3026" s="67">
        <v>0</v>
      </c>
      <c r="J3026" s="68">
        <f t="shared" si="94"/>
        <v>0</v>
      </c>
      <c r="K3026" s="56"/>
      <c r="L3026" s="64" t="s">
        <v>465</v>
      </c>
    </row>
    <row r="3027" spans="1:12" s="72" customFormat="1" hidden="1" outlineLevel="2">
      <c r="A3027" s="30">
        <v>5900900000</v>
      </c>
      <c r="B3027" s="44" t="s">
        <v>2441</v>
      </c>
      <c r="C3027" s="69">
        <v>0</v>
      </c>
      <c r="D3027" s="78"/>
      <c r="E3027" s="69"/>
      <c r="F3027" s="71"/>
      <c r="G3027" s="69">
        <f t="shared" si="93"/>
        <v>0</v>
      </c>
      <c r="I3027" s="67">
        <v>0</v>
      </c>
      <c r="J3027" s="68">
        <f t="shared" si="94"/>
        <v>0</v>
      </c>
      <c r="K3027" s="56"/>
      <c r="L3027" s="64" t="s">
        <v>465</v>
      </c>
    </row>
    <row r="3028" spans="1:12" s="72" customFormat="1" outlineLevel="1" collapsed="1">
      <c r="A3028" s="65" t="s">
        <v>466</v>
      </c>
      <c r="B3028" s="34" t="s">
        <v>5696</v>
      </c>
      <c r="C3028" s="66">
        <f>SUM(C3029)</f>
        <v>-41000000</v>
      </c>
      <c r="D3028" s="78"/>
      <c r="E3028" s="66"/>
      <c r="F3028" s="71"/>
      <c r="G3028" s="66">
        <f>C3028+E3028</f>
        <v>-41000000</v>
      </c>
      <c r="I3028" s="67">
        <v>-41000000</v>
      </c>
      <c r="J3028" s="68">
        <f>I3028-G3028</f>
        <v>0</v>
      </c>
      <c r="K3028" s="56"/>
      <c r="L3028" s="64">
        <v>0</v>
      </c>
    </row>
    <row r="3029" spans="1:12" s="72" customFormat="1" hidden="1" outlineLevel="2">
      <c r="A3029" s="30">
        <v>8900000000</v>
      </c>
      <c r="B3029" s="44" t="s">
        <v>38</v>
      </c>
      <c r="C3029" s="69">
        <v>-41000000</v>
      </c>
      <c r="D3029" s="78"/>
      <c r="E3029" s="69"/>
      <c r="F3029" s="71"/>
      <c r="G3029" s="69">
        <f>C3029+E3029</f>
        <v>-41000000</v>
      </c>
      <c r="I3029" s="67">
        <v>0</v>
      </c>
      <c r="J3029" s="68">
        <f>I3029-G3029</f>
        <v>41000000</v>
      </c>
      <c r="K3029" s="56"/>
      <c r="L3029" s="64" t="s">
        <v>466</v>
      </c>
    </row>
    <row r="3030" spans="1:12" s="72" customFormat="1" outlineLevel="1" collapsed="1">
      <c r="A3030" s="31"/>
      <c r="B3030" s="31"/>
      <c r="D3030" s="78"/>
      <c r="F3030" s="71"/>
      <c r="I3030" s="67"/>
      <c r="J3030" s="68"/>
      <c r="K3030" s="56"/>
      <c r="L3030" s="64"/>
    </row>
    <row r="3031" spans="1:12" s="72" customFormat="1">
      <c r="A3031" s="31" t="s">
        <v>6</v>
      </c>
      <c r="B3031" s="31"/>
      <c r="C3031" s="99">
        <f>C3014+C3016+C3020+C3022+C3028</f>
        <v>423818540.70999902</v>
      </c>
      <c r="D3031" s="99">
        <f>D3016+D3020+D3022</f>
        <v>0</v>
      </c>
      <c r="E3031" s="99">
        <f>E3016+E3020+E3022</f>
        <v>-1109137706</v>
      </c>
      <c r="F3031" s="71"/>
      <c r="G3031" s="99">
        <f t="shared" si="93"/>
        <v>-685319165.29000092</v>
      </c>
      <c r="I3031" s="67"/>
      <c r="J3031" s="68"/>
      <c r="K3031" s="56"/>
      <c r="L3031" s="64"/>
    </row>
    <row r="3032" spans="1:12" s="72" customFormat="1" outlineLevel="1">
      <c r="A3032" s="65" t="s">
        <v>467</v>
      </c>
      <c r="B3032" s="34" t="s">
        <v>2805</v>
      </c>
      <c r="C3032" s="66">
        <f>SUM(C3033)</f>
        <v>155818295.19999999</v>
      </c>
      <c r="D3032" s="78"/>
      <c r="E3032" s="66">
        <f>E3033</f>
        <v>56142088.836771518</v>
      </c>
      <c r="F3032" s="71"/>
      <c r="G3032" s="66">
        <f t="shared" si="93"/>
        <v>211960384.03677151</v>
      </c>
      <c r="I3032" s="67">
        <v>211960384.97999999</v>
      </c>
      <c r="J3032" s="74">
        <f>I3032-G3032</f>
        <v>0.94322848320007324</v>
      </c>
      <c r="K3032" s="56"/>
      <c r="L3032" s="64"/>
    </row>
    <row r="3033" spans="1:12" s="72" customFormat="1" hidden="1" outlineLevel="2">
      <c r="A3033" s="30">
        <v>8800000000</v>
      </c>
      <c r="B3033" s="44" t="s">
        <v>7</v>
      </c>
      <c r="C3033" s="69">
        <v>155818295.19999999</v>
      </c>
      <c r="D3033" s="78"/>
      <c r="E3033" s="69">
        <v>56142088.836771518</v>
      </c>
      <c r="F3033" s="71"/>
      <c r="G3033" s="69">
        <f t="shared" si="93"/>
        <v>211960384.03677151</v>
      </c>
      <c r="I3033" s="67">
        <v>0</v>
      </c>
      <c r="J3033" s="68">
        <f t="shared" si="94"/>
        <v>-211960384.03677151</v>
      </c>
      <c r="K3033" s="56"/>
      <c r="L3033" s="64" t="s">
        <v>467</v>
      </c>
    </row>
    <row r="3034" spans="1:12" s="72" customFormat="1" outlineLevel="1" collapsed="1">
      <c r="A3034" s="31"/>
      <c r="B3034" s="31"/>
      <c r="C3034" s="99"/>
      <c r="D3034" s="78"/>
      <c r="E3034" s="99"/>
      <c r="F3034" s="71"/>
      <c r="G3034" s="99"/>
      <c r="I3034" s="67"/>
      <c r="J3034" s="68"/>
      <c r="K3034" s="56"/>
      <c r="L3034" s="64"/>
    </row>
    <row r="3035" spans="1:12" s="72" customFormat="1">
      <c r="A3035" s="31" t="s">
        <v>17</v>
      </c>
      <c r="B3035" s="31"/>
      <c r="C3035" s="99">
        <f>C3032</f>
        <v>155818295.19999999</v>
      </c>
      <c r="D3035" s="99">
        <f>D3032</f>
        <v>0</v>
      </c>
      <c r="E3035" s="99">
        <f>E3032</f>
        <v>56142088.836771518</v>
      </c>
      <c r="F3035" s="71"/>
      <c r="G3035" s="99">
        <f t="shared" si="93"/>
        <v>211960384.03677151</v>
      </c>
      <c r="I3035" s="67"/>
      <c r="J3035" s="68"/>
      <c r="K3035" s="56"/>
      <c r="L3035" s="64">
        <v>0</v>
      </c>
    </row>
    <row r="3036" spans="1:12" s="72" customFormat="1">
      <c r="A3036" s="31" t="s">
        <v>468</v>
      </c>
      <c r="B3036" s="31"/>
      <c r="C3036" s="99"/>
      <c r="D3036" s="78"/>
      <c r="F3036" s="71"/>
      <c r="G3036" s="72">
        <f t="shared" si="93"/>
        <v>0</v>
      </c>
      <c r="I3036" s="67"/>
      <c r="J3036" s="68"/>
      <c r="K3036" s="56"/>
      <c r="L3036" s="64">
        <v>0</v>
      </c>
    </row>
    <row r="3037" spans="1:12" s="72" customFormat="1">
      <c r="A3037" s="31" t="s">
        <v>469</v>
      </c>
      <c r="B3037" s="31"/>
      <c r="D3037" s="78"/>
      <c r="F3037" s="71"/>
      <c r="G3037" s="72">
        <f t="shared" si="93"/>
        <v>0</v>
      </c>
      <c r="I3037" s="67"/>
      <c r="J3037" s="68"/>
      <c r="K3037" s="56"/>
      <c r="L3037" s="64">
        <v>0</v>
      </c>
    </row>
    <row r="3038" spans="1:12">
      <c r="D3038" s="78"/>
      <c r="I3038" s="67"/>
      <c r="J3038" s="68"/>
      <c r="L3038" s="64"/>
    </row>
    <row r="3039" spans="1:12">
      <c r="A3039" s="37" t="s">
        <v>8</v>
      </c>
      <c r="B3039" s="35"/>
      <c r="C3039" s="121">
        <f>C3012+C3013+C3031+C3035</f>
        <v>1604136835.9099991</v>
      </c>
      <c r="D3039" s="121">
        <f>D3012+D3013+D3031+D3035</f>
        <v>0</v>
      </c>
      <c r="E3039" s="121">
        <f>E3012+E3013+E3031+E3035</f>
        <v>-1052995617.1632285</v>
      </c>
      <c r="G3039" s="121">
        <f t="shared" si="93"/>
        <v>551141218.74677062</v>
      </c>
      <c r="I3039" s="67"/>
      <c r="J3039" s="68"/>
      <c r="L3039" s="64"/>
    </row>
    <row r="3040" spans="1:12">
      <c r="D3040" s="78"/>
      <c r="I3040" s="67"/>
      <c r="J3040" s="68"/>
      <c r="L3040" s="64"/>
    </row>
    <row r="3041" spans="1:12">
      <c r="A3041" s="28" t="s">
        <v>470</v>
      </c>
      <c r="B3041" s="43"/>
      <c r="C3041" s="68"/>
      <c r="D3041" s="78"/>
      <c r="I3041" s="67"/>
      <c r="J3041" s="68"/>
      <c r="L3041" s="64"/>
    </row>
    <row r="3042" spans="1:12">
      <c r="D3042" s="78"/>
      <c r="I3042" s="67"/>
      <c r="J3042" s="68"/>
      <c r="L3042" s="64"/>
    </row>
    <row r="3043" spans="1:12" outlineLevel="1">
      <c r="A3043" s="122" t="s">
        <v>472</v>
      </c>
      <c r="B3043" s="34" t="s">
        <v>5552</v>
      </c>
      <c r="C3043" s="66">
        <f>SUM(C3044:C3044)</f>
        <v>628124719.42999899</v>
      </c>
      <c r="D3043" s="78"/>
      <c r="E3043" s="66"/>
      <c r="F3043" s="71"/>
      <c r="G3043" s="66">
        <f>C3043+E3043</f>
        <v>628124719.42999899</v>
      </c>
      <c r="H3043" s="72"/>
      <c r="I3043" s="67">
        <v>628124719.42999995</v>
      </c>
      <c r="J3043" s="68">
        <f>I3043-G3043</f>
        <v>9.5367431640625E-7</v>
      </c>
      <c r="L3043" s="64">
        <v>0</v>
      </c>
    </row>
    <row r="3044" spans="1:12" hidden="1" outlineLevel="2">
      <c r="A3044" s="30">
        <v>2521221000</v>
      </c>
      <c r="B3044" s="44" t="s">
        <v>2443</v>
      </c>
      <c r="C3044" s="69">
        <v>628124719.42999899</v>
      </c>
      <c r="D3044" s="78"/>
      <c r="E3044" s="69"/>
      <c r="F3044" s="71"/>
      <c r="G3044" s="69">
        <f>C3044+E3044</f>
        <v>628124719.42999899</v>
      </c>
      <c r="H3044" s="72"/>
      <c r="I3044" s="67">
        <v>0</v>
      </c>
      <c r="J3044" s="68">
        <f>I3044-G3044</f>
        <v>-628124719.42999899</v>
      </c>
      <c r="L3044" s="64" t="s">
        <v>472</v>
      </c>
    </row>
    <row r="3045" spans="1:12" outlineLevel="1" collapsed="1">
      <c r="D3045" s="78"/>
      <c r="I3045" s="67"/>
      <c r="J3045" s="68"/>
      <c r="L3045" s="64"/>
    </row>
    <row r="3046" spans="1:12" s="72" customFormat="1">
      <c r="A3046" s="31" t="s">
        <v>473</v>
      </c>
      <c r="B3046" s="31"/>
      <c r="C3046" s="99">
        <f>C3043</f>
        <v>628124719.42999899</v>
      </c>
      <c r="D3046" s="72">
        <v>0</v>
      </c>
      <c r="E3046" s="72">
        <v>0</v>
      </c>
      <c r="F3046" s="71"/>
      <c r="G3046" s="99">
        <f t="shared" si="93"/>
        <v>628124719.42999899</v>
      </c>
      <c r="I3046" s="67"/>
      <c r="J3046" s="68"/>
      <c r="K3046" s="56"/>
      <c r="L3046" s="64"/>
    </row>
    <row r="3047" spans="1:12" s="72" customFormat="1" outlineLevel="1">
      <c r="A3047" s="65" t="s">
        <v>474</v>
      </c>
      <c r="B3047" s="34" t="s">
        <v>5697</v>
      </c>
      <c r="C3047" s="66">
        <f>SUM(C3048)</f>
        <v>19921</v>
      </c>
      <c r="D3047" s="78"/>
      <c r="E3047" s="66"/>
      <c r="F3047" s="71"/>
      <c r="G3047" s="66">
        <f t="shared" si="93"/>
        <v>19921</v>
      </c>
      <c r="I3047" s="67">
        <v>19921</v>
      </c>
      <c r="J3047" s="68">
        <f t="shared" si="94"/>
        <v>0</v>
      </c>
      <c r="K3047" s="56"/>
      <c r="L3047" s="64">
        <v>0</v>
      </c>
    </row>
    <row r="3048" spans="1:12" s="72" customFormat="1" hidden="1" outlineLevel="2">
      <c r="A3048" s="81">
        <v>2730990800</v>
      </c>
      <c r="B3048" s="82" t="s">
        <v>2444</v>
      </c>
      <c r="C3048" s="69">
        <v>19921</v>
      </c>
      <c r="D3048" s="78"/>
      <c r="E3048" s="69"/>
      <c r="F3048" s="71"/>
      <c r="G3048" s="69">
        <f t="shared" ref="G3048:G3098" si="95">C3048+E3048</f>
        <v>19921</v>
      </c>
      <c r="I3048" s="67">
        <v>0</v>
      </c>
      <c r="J3048" s="68">
        <f t="shared" si="94"/>
        <v>-19921</v>
      </c>
      <c r="K3048" s="56"/>
      <c r="L3048" s="64" t="s">
        <v>474</v>
      </c>
    </row>
    <row r="3049" spans="1:12" s="72" customFormat="1" outlineLevel="1" collapsed="1">
      <c r="A3049" s="65" t="s">
        <v>475</v>
      </c>
      <c r="B3049" s="34" t="s">
        <v>5698</v>
      </c>
      <c r="C3049" s="66">
        <f>SUM(C3050)</f>
        <v>7247</v>
      </c>
      <c r="D3049" s="78"/>
      <c r="E3049" s="66">
        <f>E3050</f>
        <v>0</v>
      </c>
      <c r="F3049" s="71"/>
      <c r="G3049" s="66">
        <f t="shared" si="95"/>
        <v>7247</v>
      </c>
      <c r="I3049" s="67">
        <v>7247</v>
      </c>
      <c r="J3049" s="68">
        <f t="shared" si="94"/>
        <v>0</v>
      </c>
      <c r="K3049" s="56"/>
      <c r="L3049" s="64">
        <v>0</v>
      </c>
    </row>
    <row r="3050" spans="1:12" s="72" customFormat="1" hidden="1" outlineLevel="2">
      <c r="A3050" s="81">
        <v>2730990810</v>
      </c>
      <c r="B3050" s="82" t="s">
        <v>2445</v>
      </c>
      <c r="C3050" s="69">
        <v>7247</v>
      </c>
      <c r="D3050" s="78"/>
      <c r="E3050" s="69">
        <v>0</v>
      </c>
      <c r="F3050" s="71"/>
      <c r="G3050" s="69">
        <f t="shared" si="95"/>
        <v>7247</v>
      </c>
      <c r="I3050" s="67">
        <v>0</v>
      </c>
      <c r="J3050" s="68">
        <f t="shared" si="94"/>
        <v>-7247</v>
      </c>
      <c r="K3050" s="56"/>
      <c r="L3050" s="64" t="s">
        <v>475</v>
      </c>
    </row>
    <row r="3051" spans="1:12" s="72" customFormat="1" outlineLevel="1" collapsed="1">
      <c r="A3051" s="65" t="s">
        <v>476</v>
      </c>
      <c r="B3051" s="34" t="s">
        <v>5699</v>
      </c>
      <c r="C3051" s="66">
        <f>SUM(C3052)</f>
        <v>5082</v>
      </c>
      <c r="D3051" s="78"/>
      <c r="E3051" s="66"/>
      <c r="F3051" s="71"/>
      <c r="G3051" s="66">
        <f t="shared" si="95"/>
        <v>5082</v>
      </c>
      <c r="I3051" s="67">
        <v>5082</v>
      </c>
      <c r="J3051" s="68">
        <f t="shared" si="94"/>
        <v>0</v>
      </c>
      <c r="K3051" s="56"/>
      <c r="L3051" s="64">
        <v>0</v>
      </c>
    </row>
    <row r="3052" spans="1:12" s="72" customFormat="1" hidden="1" outlineLevel="2">
      <c r="A3052" s="81">
        <v>2730990820</v>
      </c>
      <c r="B3052" s="82" t="s">
        <v>2446</v>
      </c>
      <c r="C3052" s="69">
        <v>5082</v>
      </c>
      <c r="D3052" s="78"/>
      <c r="E3052" s="69"/>
      <c r="F3052" s="71"/>
      <c r="G3052" s="69">
        <f t="shared" si="95"/>
        <v>5082</v>
      </c>
      <c r="I3052" s="67">
        <v>0</v>
      </c>
      <c r="J3052" s="68">
        <f t="shared" si="94"/>
        <v>-5082</v>
      </c>
      <c r="K3052" s="56"/>
      <c r="L3052" s="64" t="s">
        <v>476</v>
      </c>
    </row>
    <row r="3053" spans="1:12" s="72" customFormat="1" outlineLevel="1" collapsed="1">
      <c r="A3053" s="65" t="s">
        <v>477</v>
      </c>
      <c r="B3053" s="34" t="s">
        <v>5700</v>
      </c>
      <c r="C3053" s="66">
        <f>SUM(C3054)</f>
        <v>545</v>
      </c>
      <c r="D3053" s="78"/>
      <c r="E3053" s="66">
        <f>E3054</f>
        <v>0</v>
      </c>
      <c r="F3053" s="71"/>
      <c r="G3053" s="66">
        <f t="shared" si="95"/>
        <v>545</v>
      </c>
      <c r="I3053" s="67">
        <v>542</v>
      </c>
      <c r="J3053" s="68">
        <f t="shared" si="94"/>
        <v>-3</v>
      </c>
      <c r="K3053" s="56"/>
      <c r="L3053" s="64">
        <v>0</v>
      </c>
    </row>
    <row r="3054" spans="1:12" s="72" customFormat="1" hidden="1" outlineLevel="2">
      <c r="A3054" s="81">
        <v>2730990830</v>
      </c>
      <c r="B3054" s="82" t="s">
        <v>2447</v>
      </c>
      <c r="C3054" s="69">
        <v>545</v>
      </c>
      <c r="D3054" s="78"/>
      <c r="E3054" s="69">
        <v>0</v>
      </c>
      <c r="F3054" s="71"/>
      <c r="G3054" s="69">
        <f t="shared" si="95"/>
        <v>545</v>
      </c>
      <c r="I3054" s="67">
        <v>0</v>
      </c>
      <c r="J3054" s="68">
        <f t="shared" si="94"/>
        <v>-545</v>
      </c>
      <c r="K3054" s="56"/>
      <c r="L3054" s="64" t="s">
        <v>477</v>
      </c>
    </row>
    <row r="3055" spans="1:12" s="72" customFormat="1" outlineLevel="1" collapsed="1">
      <c r="A3055" s="65" t="s">
        <v>478</v>
      </c>
      <c r="B3055" s="34" t="s">
        <v>5701</v>
      </c>
      <c r="C3055" s="66">
        <f>SUM(C3056)</f>
        <v>0</v>
      </c>
      <c r="D3055" s="78"/>
      <c r="E3055" s="66"/>
      <c r="F3055" s="71"/>
      <c r="G3055" s="66">
        <f t="shared" si="95"/>
        <v>0</v>
      </c>
      <c r="I3055" s="67">
        <v>0</v>
      </c>
      <c r="J3055" s="68">
        <f t="shared" si="94"/>
        <v>0</v>
      </c>
      <c r="K3055" s="56"/>
      <c r="L3055" s="64">
        <v>0</v>
      </c>
    </row>
    <row r="3056" spans="1:12" s="72" customFormat="1" hidden="1" outlineLevel="2">
      <c r="A3056" s="81">
        <v>2730990840</v>
      </c>
      <c r="B3056" s="82" t="s">
        <v>2448</v>
      </c>
      <c r="C3056" s="69">
        <v>0</v>
      </c>
      <c r="D3056" s="78"/>
      <c r="E3056" s="69"/>
      <c r="F3056" s="71"/>
      <c r="G3056" s="69">
        <f t="shared" si="95"/>
        <v>0</v>
      </c>
      <c r="I3056" s="67">
        <v>0</v>
      </c>
      <c r="J3056" s="68">
        <f t="shared" si="94"/>
        <v>0</v>
      </c>
      <c r="K3056" s="56"/>
      <c r="L3056" s="64" t="s">
        <v>478</v>
      </c>
    </row>
    <row r="3057" spans="1:12" s="72" customFormat="1" outlineLevel="1" collapsed="1">
      <c r="A3057" s="65" t="s">
        <v>479</v>
      </c>
      <c r="B3057" s="34" t="s">
        <v>5702</v>
      </c>
      <c r="C3057" s="66">
        <f>SUM(C3058)</f>
        <v>0</v>
      </c>
      <c r="D3057" s="78"/>
      <c r="E3057" s="66">
        <f>E3058</f>
        <v>0</v>
      </c>
      <c r="F3057" s="71"/>
      <c r="G3057" s="66">
        <f t="shared" si="95"/>
        <v>0</v>
      </c>
      <c r="I3057" s="67">
        <v>0</v>
      </c>
      <c r="J3057" s="68">
        <f t="shared" si="94"/>
        <v>0</v>
      </c>
      <c r="K3057" s="56"/>
      <c r="L3057" s="64">
        <v>0</v>
      </c>
    </row>
    <row r="3058" spans="1:12" s="72" customFormat="1" hidden="1" outlineLevel="2">
      <c r="A3058" s="81">
        <v>2730990850</v>
      </c>
      <c r="B3058" s="82" t="s">
        <v>2449</v>
      </c>
      <c r="C3058" s="69">
        <v>0</v>
      </c>
      <c r="D3058" s="78"/>
      <c r="E3058" s="69">
        <v>0</v>
      </c>
      <c r="F3058" s="71"/>
      <c r="G3058" s="69">
        <f t="shared" si="95"/>
        <v>0</v>
      </c>
      <c r="I3058" s="67">
        <v>0</v>
      </c>
      <c r="J3058" s="68">
        <f t="shared" si="94"/>
        <v>0</v>
      </c>
      <c r="K3058" s="56"/>
      <c r="L3058" s="64" t="s">
        <v>479</v>
      </c>
    </row>
    <row r="3059" spans="1:12" s="72" customFormat="1" outlineLevel="1" collapsed="1">
      <c r="A3059" s="65" t="s">
        <v>480</v>
      </c>
      <c r="B3059" s="34" t="s">
        <v>2808</v>
      </c>
      <c r="C3059" s="66">
        <f>SUM(C3060)*-1</f>
        <v>122466718.29000001</v>
      </c>
      <c r="D3059" s="78"/>
      <c r="E3059" s="66">
        <f>E3060</f>
        <v>372445744.08999979</v>
      </c>
      <c r="F3059" s="71"/>
      <c r="G3059" s="66">
        <f t="shared" si="95"/>
        <v>494912462.37999982</v>
      </c>
      <c r="I3059" s="67">
        <v>494912461.13</v>
      </c>
      <c r="J3059" s="74">
        <f t="shared" si="94"/>
        <v>-1.2499998211860657</v>
      </c>
      <c r="K3059" s="56"/>
      <c r="L3059" s="64">
        <v>0</v>
      </c>
    </row>
    <row r="3060" spans="1:12" s="72" customFormat="1" hidden="1" outlineLevel="2">
      <c r="A3060" s="30">
        <v>2901010000</v>
      </c>
      <c r="B3060" s="44" t="s">
        <v>2451</v>
      </c>
      <c r="C3060" s="69">
        <v>-122466718.29000001</v>
      </c>
      <c r="D3060" s="78"/>
      <c r="E3060" s="69">
        <v>372445744.08999979</v>
      </c>
      <c r="F3060" s="71"/>
      <c r="G3060" s="69">
        <f t="shared" si="95"/>
        <v>249979025.79999977</v>
      </c>
      <c r="I3060" s="67">
        <v>0</v>
      </c>
      <c r="J3060" s="68">
        <f t="shared" si="94"/>
        <v>-249979025.79999977</v>
      </c>
      <c r="K3060" s="56"/>
      <c r="L3060" s="64" t="s">
        <v>480</v>
      </c>
    </row>
    <row r="3061" spans="1:12" s="72" customFormat="1" outlineLevel="1" collapsed="1">
      <c r="A3061" s="65" t="s">
        <v>481</v>
      </c>
      <c r="B3061" s="34" t="s">
        <v>2841</v>
      </c>
      <c r="C3061" s="66">
        <f>SUM(C3062)*-1</f>
        <v>460080041.38999897</v>
      </c>
      <c r="D3061" s="78"/>
      <c r="E3061" s="66">
        <f>E3062</f>
        <v>106771018</v>
      </c>
      <c r="F3061" s="71"/>
      <c r="G3061" s="66">
        <f t="shared" si="95"/>
        <v>566851059.38999891</v>
      </c>
      <c r="I3061" s="67">
        <v>566851059.26999998</v>
      </c>
      <c r="J3061" s="74">
        <f t="shared" si="94"/>
        <v>-0.11999893188476563</v>
      </c>
      <c r="K3061" s="56"/>
      <c r="L3061" s="64">
        <v>0</v>
      </c>
    </row>
    <row r="3062" spans="1:12" s="72" customFormat="1" hidden="1" outlineLevel="2">
      <c r="A3062" s="30">
        <v>2908010000</v>
      </c>
      <c r="B3062" s="44" t="s">
        <v>2453</v>
      </c>
      <c r="C3062" s="69">
        <v>-460080041.38999897</v>
      </c>
      <c r="D3062" s="78"/>
      <c r="E3062" s="69">
        <v>106771018</v>
      </c>
      <c r="F3062" s="71"/>
      <c r="G3062" s="69">
        <f t="shared" si="95"/>
        <v>-353309023.38999897</v>
      </c>
      <c r="I3062" s="67">
        <v>0</v>
      </c>
      <c r="J3062" s="68">
        <f t="shared" si="94"/>
        <v>353309023.38999897</v>
      </c>
      <c r="K3062" s="56"/>
      <c r="L3062" s="64" t="s">
        <v>481</v>
      </c>
    </row>
    <row r="3063" spans="1:12" s="72" customFormat="1" outlineLevel="1" collapsed="1">
      <c r="A3063" s="65" t="s">
        <v>482</v>
      </c>
      <c r="B3063" s="34" t="s">
        <v>5703</v>
      </c>
      <c r="C3063" s="66">
        <f>SUM(C3064:C3068)*-1</f>
        <v>248219560.60999897</v>
      </c>
      <c r="D3063" s="78"/>
      <c r="E3063" s="66">
        <f>E3064</f>
        <v>33856513</v>
      </c>
      <c r="F3063" s="71"/>
      <c r="G3063" s="66">
        <f t="shared" si="95"/>
        <v>282076073.60999894</v>
      </c>
      <c r="I3063" s="67">
        <v>282076073.33999997</v>
      </c>
      <c r="J3063" s="68">
        <f t="shared" si="94"/>
        <v>-0.26999896764755249</v>
      </c>
      <c r="K3063" s="56"/>
      <c r="L3063" s="64">
        <v>0</v>
      </c>
    </row>
    <row r="3064" spans="1:12" s="72" customFormat="1" hidden="1" outlineLevel="2">
      <c r="A3064" s="30">
        <v>2908030000</v>
      </c>
      <c r="B3064" s="44" t="s">
        <v>2455</v>
      </c>
      <c r="C3064" s="69">
        <v>0</v>
      </c>
      <c r="D3064" s="78"/>
      <c r="E3064" s="69">
        <v>33856513</v>
      </c>
      <c r="F3064" s="71"/>
      <c r="G3064" s="69">
        <f t="shared" si="95"/>
        <v>33856513</v>
      </c>
      <c r="I3064" s="67">
        <v>0</v>
      </c>
      <c r="J3064" s="68">
        <f t="shared" si="94"/>
        <v>-33856513</v>
      </c>
      <c r="K3064" s="56"/>
      <c r="L3064" s="64" t="s">
        <v>482</v>
      </c>
    </row>
    <row r="3065" spans="1:12" s="72" customFormat="1" hidden="1" outlineLevel="2">
      <c r="A3065" s="30">
        <v>2908040000</v>
      </c>
      <c r="B3065" s="44" t="s">
        <v>2456</v>
      </c>
      <c r="C3065" s="69">
        <v>-428265500.69999897</v>
      </c>
      <c r="D3065" s="78"/>
      <c r="E3065" s="69"/>
      <c r="F3065" s="71"/>
      <c r="G3065" s="69">
        <f t="shared" si="95"/>
        <v>-428265500.69999897</v>
      </c>
      <c r="I3065" s="67">
        <v>0</v>
      </c>
      <c r="J3065" s="68">
        <f t="shared" si="94"/>
        <v>428265500.69999897</v>
      </c>
      <c r="K3065" s="56"/>
      <c r="L3065" s="64" t="s">
        <v>482</v>
      </c>
    </row>
    <row r="3066" spans="1:12" s="72" customFormat="1" hidden="1" outlineLevel="2">
      <c r="A3066" s="30">
        <v>2908050000</v>
      </c>
      <c r="B3066" s="44" t="s">
        <v>2457</v>
      </c>
      <c r="C3066" s="69">
        <v>193411806.25</v>
      </c>
      <c r="D3066" s="78"/>
      <c r="E3066" s="69"/>
      <c r="F3066" s="71"/>
      <c r="G3066" s="69">
        <f t="shared" si="95"/>
        <v>193411806.25</v>
      </c>
      <c r="I3066" s="67">
        <v>0</v>
      </c>
      <c r="J3066" s="68">
        <f t="shared" si="94"/>
        <v>-193411806.25</v>
      </c>
      <c r="K3066" s="56"/>
      <c r="L3066" s="64" t="s">
        <v>482</v>
      </c>
    </row>
    <row r="3067" spans="1:12" s="72" customFormat="1" hidden="1" outlineLevel="2">
      <c r="A3067" s="30">
        <v>2908060000</v>
      </c>
      <c r="B3067" s="44" t="s">
        <v>2458</v>
      </c>
      <c r="C3067" s="69">
        <v>-22634934</v>
      </c>
      <c r="D3067" s="78"/>
      <c r="E3067" s="69"/>
      <c r="F3067" s="71"/>
      <c r="G3067" s="69">
        <f t="shared" si="95"/>
        <v>-22634934</v>
      </c>
      <c r="I3067" s="67">
        <v>0</v>
      </c>
      <c r="J3067" s="68">
        <f t="shared" si="94"/>
        <v>22634934</v>
      </c>
      <c r="K3067" s="56"/>
      <c r="L3067" s="64" t="s">
        <v>482</v>
      </c>
    </row>
    <row r="3068" spans="1:12" s="72" customFormat="1" hidden="1" outlineLevel="2">
      <c r="A3068" s="30">
        <v>2908070000</v>
      </c>
      <c r="B3068" s="44" t="s">
        <v>2459</v>
      </c>
      <c r="C3068" s="69">
        <v>9269067.8399999905</v>
      </c>
      <c r="D3068" s="78"/>
      <c r="E3068" s="69"/>
      <c r="F3068" s="71"/>
      <c r="G3068" s="69">
        <f t="shared" si="95"/>
        <v>9269067.8399999905</v>
      </c>
      <c r="I3068" s="67">
        <v>0</v>
      </c>
      <c r="J3068" s="68">
        <f t="shared" si="94"/>
        <v>-9269067.8399999905</v>
      </c>
      <c r="K3068" s="56"/>
      <c r="L3068" s="64" t="s">
        <v>482</v>
      </c>
    </row>
    <row r="3069" spans="1:12" s="72" customFormat="1" outlineLevel="1" collapsed="1">
      <c r="A3069" s="31"/>
      <c r="B3069" s="31"/>
      <c r="D3069" s="78"/>
      <c r="F3069" s="71"/>
      <c r="I3069" s="67"/>
      <c r="J3069" s="68"/>
      <c r="K3069" s="56"/>
      <c r="L3069" s="64"/>
    </row>
    <row r="3070" spans="1:12" s="72" customFormat="1">
      <c r="A3070" s="31" t="s">
        <v>9</v>
      </c>
      <c r="B3070" s="31"/>
      <c r="C3070" s="99">
        <f>C3047+C3049+C3051+C3053+C3055+C3057+C3059+C3061+C3063</f>
        <v>830799115.28999794</v>
      </c>
      <c r="D3070" s="99">
        <f>D3059+D3061+D3063</f>
        <v>0</v>
      </c>
      <c r="E3070" s="99">
        <f>E3049+E3051+E3053+E3055+E3057+E3059+E3061+E3063</f>
        <v>513073275.08999979</v>
      </c>
      <c r="F3070" s="71"/>
      <c r="G3070" s="99">
        <f t="shared" si="95"/>
        <v>1343872390.3799977</v>
      </c>
      <c r="I3070" s="67"/>
      <c r="J3070" s="68"/>
      <c r="K3070" s="56"/>
      <c r="L3070" s="64">
        <v>0</v>
      </c>
    </row>
    <row r="3071" spans="1:12" s="72" customFormat="1" outlineLevel="1">
      <c r="A3071" s="65" t="s">
        <v>483</v>
      </c>
      <c r="B3071" s="34" t="s">
        <v>5704</v>
      </c>
      <c r="C3071" s="66">
        <f>SUM(C3072:C3074)*-1</f>
        <v>27299953.439999901</v>
      </c>
      <c r="D3071" s="78"/>
      <c r="E3071" s="66"/>
      <c r="F3071" s="71"/>
      <c r="G3071" s="66">
        <f t="shared" si="95"/>
        <v>27299953.439999901</v>
      </c>
      <c r="I3071" s="67">
        <v>27299953.440000001</v>
      </c>
      <c r="J3071" s="68">
        <f t="shared" si="94"/>
        <v>1.0058283805847168E-7</v>
      </c>
      <c r="K3071" s="56"/>
      <c r="L3071" s="64">
        <v>0</v>
      </c>
    </row>
    <row r="3072" spans="1:12" s="72" customFormat="1" hidden="1" outlineLevel="2">
      <c r="A3072" s="30">
        <v>2903010000</v>
      </c>
      <c r="B3072" s="44" t="s">
        <v>2460</v>
      </c>
      <c r="C3072" s="69">
        <v>0</v>
      </c>
      <c r="D3072" s="78"/>
      <c r="E3072" s="69"/>
      <c r="F3072" s="71"/>
      <c r="G3072" s="69">
        <f t="shared" si="95"/>
        <v>0</v>
      </c>
      <c r="I3072" s="67">
        <v>0</v>
      </c>
      <c r="J3072" s="68">
        <f t="shared" si="94"/>
        <v>0</v>
      </c>
      <c r="K3072" s="56"/>
      <c r="L3072" s="64" t="s">
        <v>483</v>
      </c>
    </row>
    <row r="3073" spans="1:13" s="72" customFormat="1" hidden="1" outlineLevel="2">
      <c r="A3073" s="30">
        <v>2903011000</v>
      </c>
      <c r="B3073" s="44" t="s">
        <v>2461</v>
      </c>
      <c r="C3073" s="69">
        <v>-27192147.399999902</v>
      </c>
      <c r="D3073" s="78"/>
      <c r="E3073" s="69"/>
      <c r="F3073" s="71"/>
      <c r="G3073" s="69">
        <f t="shared" si="95"/>
        <v>-27192147.399999902</v>
      </c>
      <c r="I3073" s="67">
        <v>0</v>
      </c>
      <c r="J3073" s="68">
        <f t="shared" si="94"/>
        <v>27192147.399999902</v>
      </c>
      <c r="K3073" s="56"/>
      <c r="L3073" s="64" t="s">
        <v>483</v>
      </c>
    </row>
    <row r="3074" spans="1:13" s="72" customFormat="1" hidden="1" outlineLevel="2">
      <c r="A3074" s="30">
        <v>2903012000</v>
      </c>
      <c r="B3074" s="44" t="s">
        <v>2462</v>
      </c>
      <c r="C3074" s="69">
        <v>-107806.039999999</v>
      </c>
      <c r="D3074" s="78"/>
      <c r="E3074" s="69"/>
      <c r="F3074" s="71"/>
      <c r="G3074" s="69">
        <f t="shared" si="95"/>
        <v>-107806.039999999</v>
      </c>
      <c r="I3074" s="67">
        <v>0</v>
      </c>
      <c r="J3074" s="68">
        <f t="shared" si="94"/>
        <v>107806.039999999</v>
      </c>
      <c r="K3074" s="56"/>
      <c r="L3074" s="64" t="s">
        <v>483</v>
      </c>
    </row>
    <row r="3075" spans="1:13" s="72" customFormat="1" outlineLevel="1" collapsed="1">
      <c r="A3075" s="65" t="s">
        <v>484</v>
      </c>
      <c r="B3075" s="34" t="s">
        <v>2848</v>
      </c>
      <c r="C3075" s="66">
        <f>SUM(C3076:C3081)*-1</f>
        <v>35332981.039999902</v>
      </c>
      <c r="D3075" s="78"/>
      <c r="E3075" s="66">
        <f>SUM(E3076:E3080)</f>
        <v>-5452106.9000000004</v>
      </c>
      <c r="F3075" s="71"/>
      <c r="G3075" s="66">
        <f t="shared" si="95"/>
        <v>29880874.139999904</v>
      </c>
      <c r="I3075" s="67">
        <v>29880875.140000001</v>
      </c>
      <c r="J3075" s="74">
        <f t="shared" si="94"/>
        <v>1.0000000968575478</v>
      </c>
      <c r="K3075" s="56"/>
      <c r="L3075" s="64">
        <v>0</v>
      </c>
    </row>
    <row r="3076" spans="1:13" s="72" customFormat="1" hidden="1" outlineLevel="2">
      <c r="A3076" s="30">
        <v>2908090000</v>
      </c>
      <c r="B3076" s="44" t="s">
        <v>2463</v>
      </c>
      <c r="C3076" s="69">
        <v>0</v>
      </c>
      <c r="D3076" s="78"/>
      <c r="E3076" s="69"/>
      <c r="F3076" s="71"/>
      <c r="G3076" s="69">
        <f t="shared" si="95"/>
        <v>0</v>
      </c>
      <c r="I3076" s="67">
        <v>0</v>
      </c>
      <c r="J3076" s="68">
        <f t="shared" si="94"/>
        <v>0</v>
      </c>
      <c r="K3076" s="56"/>
      <c r="L3076" s="64" t="s">
        <v>484</v>
      </c>
    </row>
    <row r="3077" spans="1:13" s="72" customFormat="1" hidden="1" outlineLevel="2">
      <c r="A3077" s="30">
        <v>2908100000</v>
      </c>
      <c r="B3077" s="44" t="s">
        <v>2464</v>
      </c>
      <c r="C3077" s="69">
        <v>0</v>
      </c>
      <c r="D3077" s="78"/>
      <c r="E3077" s="69"/>
      <c r="F3077" s="71"/>
      <c r="G3077" s="69">
        <f t="shared" si="95"/>
        <v>0</v>
      </c>
      <c r="I3077" s="67">
        <v>0</v>
      </c>
      <c r="J3077" s="68">
        <f t="shared" si="94"/>
        <v>0</v>
      </c>
      <c r="K3077" s="56"/>
      <c r="L3077" s="64" t="s">
        <v>484</v>
      </c>
    </row>
    <row r="3078" spans="1:13" s="72" customFormat="1" hidden="1" outlineLevel="2">
      <c r="A3078" s="30">
        <v>2908101000</v>
      </c>
      <c r="B3078" s="44" t="s">
        <v>2465</v>
      </c>
      <c r="C3078" s="69">
        <v>0</v>
      </c>
      <c r="D3078" s="78"/>
      <c r="E3078" s="69"/>
      <c r="F3078" s="71"/>
      <c r="G3078" s="69">
        <f t="shared" si="95"/>
        <v>0</v>
      </c>
      <c r="I3078" s="67">
        <v>0</v>
      </c>
      <c r="J3078" s="68">
        <f t="shared" si="94"/>
        <v>0</v>
      </c>
      <c r="K3078" s="56"/>
      <c r="L3078" s="64" t="s">
        <v>484</v>
      </c>
    </row>
    <row r="3079" spans="1:13" s="72" customFormat="1" hidden="1" outlineLevel="2">
      <c r="A3079" s="30">
        <v>2908110000</v>
      </c>
      <c r="B3079" s="44" t="s">
        <v>2466</v>
      </c>
      <c r="C3079" s="69">
        <v>0</v>
      </c>
      <c r="D3079" s="78"/>
      <c r="E3079" s="69"/>
      <c r="F3079" s="71"/>
      <c r="G3079" s="69">
        <f t="shared" si="95"/>
        <v>0</v>
      </c>
      <c r="I3079" s="67">
        <v>0</v>
      </c>
      <c r="J3079" s="68">
        <f t="shared" si="94"/>
        <v>0</v>
      </c>
      <c r="K3079" s="56"/>
      <c r="L3079" s="64" t="s">
        <v>484</v>
      </c>
    </row>
    <row r="3080" spans="1:13" s="72" customFormat="1" hidden="1" outlineLevel="2">
      <c r="A3080" s="30">
        <v>2908990000</v>
      </c>
      <c r="B3080" s="44" t="s">
        <v>2467</v>
      </c>
      <c r="C3080" s="69">
        <v>-29806979.039999899</v>
      </c>
      <c r="D3080" s="78"/>
      <c r="E3080" s="69">
        <v>-5452106.9000000004</v>
      </c>
      <c r="F3080" s="71"/>
      <c r="G3080" s="69">
        <f t="shared" si="95"/>
        <v>-35259085.939999901</v>
      </c>
      <c r="I3080" s="67">
        <v>0</v>
      </c>
      <c r="J3080" s="68">
        <f t="shared" si="94"/>
        <v>35259085.939999901</v>
      </c>
      <c r="K3080" s="56"/>
      <c r="L3080" s="64" t="s">
        <v>484</v>
      </c>
    </row>
    <row r="3081" spans="1:13" s="72" customFormat="1" hidden="1" outlineLevel="2">
      <c r="A3081" s="30">
        <v>2908991000</v>
      </c>
      <c r="B3081" s="44" t="s">
        <v>2468</v>
      </c>
      <c r="C3081" s="69">
        <v>-5526002</v>
      </c>
      <c r="D3081" s="78"/>
      <c r="E3081" s="69"/>
      <c r="F3081" s="71"/>
      <c r="G3081" s="69">
        <v>0</v>
      </c>
      <c r="I3081" s="67">
        <v>0</v>
      </c>
      <c r="J3081" s="68">
        <f>I3081-G3081</f>
        <v>0</v>
      </c>
      <c r="K3081" s="56"/>
      <c r="L3081" s="64" t="s">
        <v>484</v>
      </c>
    </row>
    <row r="3082" spans="1:13" s="72" customFormat="1" outlineLevel="1" collapsed="1">
      <c r="A3082" s="31"/>
      <c r="B3082" s="31"/>
      <c r="C3082" s="99"/>
      <c r="D3082" s="78"/>
      <c r="E3082" s="99"/>
      <c r="F3082" s="71"/>
      <c r="G3082" s="99"/>
      <c r="I3082" s="67"/>
      <c r="J3082" s="68"/>
      <c r="K3082" s="56"/>
      <c r="L3082" s="64"/>
    </row>
    <row r="3083" spans="1:13" s="72" customFormat="1">
      <c r="A3083" s="41" t="s">
        <v>10</v>
      </c>
      <c r="B3083" s="41"/>
      <c r="C3083" s="99">
        <f>C3071+C3075</f>
        <v>62632934.479999803</v>
      </c>
      <c r="D3083" s="99">
        <f>D3071+D3075</f>
        <v>0</v>
      </c>
      <c r="E3083" s="99">
        <f>E3071+E3075</f>
        <v>-5452106.9000000004</v>
      </c>
      <c r="F3083" s="71"/>
      <c r="G3083" s="99">
        <f t="shared" si="95"/>
        <v>57180827.579999804</v>
      </c>
      <c r="I3083" s="67"/>
      <c r="J3083" s="68"/>
      <c r="K3083" s="56"/>
      <c r="L3083" s="64">
        <v>0</v>
      </c>
    </row>
    <row r="3084" spans="1:13" s="72" customFormat="1">
      <c r="A3084" s="41" t="s">
        <v>485</v>
      </c>
      <c r="B3084" s="41"/>
      <c r="C3084" s="72">
        <v>0</v>
      </c>
      <c r="D3084" s="72">
        <v>0</v>
      </c>
      <c r="E3084" s="72">
        <v>0</v>
      </c>
      <c r="F3084" s="71"/>
      <c r="G3084" s="72">
        <f t="shared" si="95"/>
        <v>0</v>
      </c>
      <c r="I3084" s="67"/>
      <c r="J3084" s="68"/>
      <c r="K3084" s="56"/>
      <c r="L3084" s="64">
        <v>0</v>
      </c>
    </row>
    <row r="3085" spans="1:13" s="72" customFormat="1" outlineLevel="1">
      <c r="A3085" s="65" t="s">
        <v>486</v>
      </c>
      <c r="B3085" s="34" t="s">
        <v>5705</v>
      </c>
      <c r="C3085" s="66">
        <f>C3086</f>
        <v>26315262.16</v>
      </c>
      <c r="D3085" s="78"/>
      <c r="E3085" s="66"/>
      <c r="F3085" s="71"/>
      <c r="G3085" s="66">
        <f t="shared" si="95"/>
        <v>26315262.16</v>
      </c>
      <c r="I3085" s="67">
        <v>26315262.16</v>
      </c>
      <c r="J3085" s="68">
        <f t="shared" ref="J3085:J3091" si="96">I3085-G3085</f>
        <v>0</v>
      </c>
      <c r="K3085" s="56"/>
      <c r="L3085" s="64">
        <v>0</v>
      </c>
      <c r="M3085" s="99"/>
    </row>
    <row r="3086" spans="1:13" s="72" customFormat="1" hidden="1" outlineLevel="2">
      <c r="A3086" s="30">
        <v>2749100001</v>
      </c>
      <c r="B3086" s="44" t="s">
        <v>2469</v>
      </c>
      <c r="C3086" s="69">
        <v>26315262.16</v>
      </c>
      <c r="D3086" s="78"/>
      <c r="E3086" s="69"/>
      <c r="F3086" s="71"/>
      <c r="G3086" s="69">
        <f t="shared" si="95"/>
        <v>26315262.16</v>
      </c>
      <c r="I3086" s="67">
        <v>0</v>
      </c>
      <c r="J3086" s="68">
        <f t="shared" si="96"/>
        <v>-26315262.16</v>
      </c>
      <c r="K3086" s="56"/>
      <c r="L3086" s="64" t="s">
        <v>486</v>
      </c>
    </row>
    <row r="3087" spans="1:13" s="72" customFormat="1" outlineLevel="1" collapsed="1">
      <c r="A3087" s="65" t="s">
        <v>487</v>
      </c>
      <c r="B3087" s="34" t="s">
        <v>5706</v>
      </c>
      <c r="C3087" s="66">
        <f>SUM(C3088:C3090)*-1</f>
        <v>-0.02</v>
      </c>
      <c r="D3087" s="78"/>
      <c r="E3087" s="66"/>
      <c r="F3087" s="71"/>
      <c r="G3087" s="66">
        <f t="shared" si="95"/>
        <v>-0.02</v>
      </c>
      <c r="I3087" s="67">
        <v>-0.02</v>
      </c>
      <c r="J3087" s="68">
        <f t="shared" si="96"/>
        <v>0</v>
      </c>
      <c r="K3087" s="56"/>
      <c r="L3087" s="64">
        <v>0</v>
      </c>
    </row>
    <row r="3088" spans="1:13" s="72" customFormat="1" hidden="1" outlineLevel="2">
      <c r="A3088" s="30">
        <v>2749100005</v>
      </c>
      <c r="B3088" s="44" t="s">
        <v>2470</v>
      </c>
      <c r="C3088" s="69">
        <v>0</v>
      </c>
      <c r="D3088" s="78"/>
      <c r="E3088" s="69"/>
      <c r="F3088" s="71"/>
      <c r="G3088" s="69">
        <f t="shared" si="95"/>
        <v>0</v>
      </c>
      <c r="I3088" s="67">
        <v>0</v>
      </c>
      <c r="J3088" s="68">
        <f t="shared" si="96"/>
        <v>0</v>
      </c>
      <c r="K3088" s="56"/>
      <c r="L3088" s="64" t="s">
        <v>487</v>
      </c>
    </row>
    <row r="3089" spans="1:14" s="72" customFormat="1" hidden="1" outlineLevel="2">
      <c r="A3089" s="30">
        <v>2749100006</v>
      </c>
      <c r="B3089" s="44" t="s">
        <v>2471</v>
      </c>
      <c r="C3089" s="69">
        <v>0</v>
      </c>
      <c r="D3089" s="78"/>
      <c r="E3089" s="69"/>
      <c r="F3089" s="71"/>
      <c r="G3089" s="69">
        <f t="shared" si="95"/>
        <v>0</v>
      </c>
      <c r="I3089" s="67">
        <v>0</v>
      </c>
      <c r="J3089" s="68">
        <f t="shared" si="96"/>
        <v>0</v>
      </c>
      <c r="K3089" s="56"/>
      <c r="L3089" s="64" t="s">
        <v>487</v>
      </c>
    </row>
    <row r="3090" spans="1:14" s="72" customFormat="1" hidden="1" outlineLevel="2">
      <c r="A3090" s="30">
        <v>2749100009</v>
      </c>
      <c r="B3090" s="44" t="s">
        <v>2472</v>
      </c>
      <c r="C3090" s="69">
        <v>0.02</v>
      </c>
      <c r="D3090" s="78"/>
      <c r="E3090" s="69"/>
      <c r="F3090" s="71"/>
      <c r="G3090" s="69">
        <f t="shared" si="95"/>
        <v>0.02</v>
      </c>
      <c r="I3090" s="67">
        <v>0</v>
      </c>
      <c r="J3090" s="68">
        <f t="shared" si="96"/>
        <v>-0.02</v>
      </c>
      <c r="K3090" s="56"/>
      <c r="L3090" s="64" t="s">
        <v>487</v>
      </c>
    </row>
    <row r="3091" spans="1:14" s="72" customFormat="1" outlineLevel="1" collapsed="1">
      <c r="A3091" s="65" t="s">
        <v>488</v>
      </c>
      <c r="B3091" s="34" t="s">
        <v>2853</v>
      </c>
      <c r="C3091" s="66">
        <f>SUM(C3092)</f>
        <v>0.19</v>
      </c>
      <c r="D3091" s="78"/>
      <c r="E3091" s="66">
        <f>E3092</f>
        <v>0</v>
      </c>
      <c r="F3091" s="71"/>
      <c r="G3091" s="66">
        <f t="shared" si="95"/>
        <v>0.19</v>
      </c>
      <c r="I3091" s="67">
        <v>0.19</v>
      </c>
      <c r="J3091" s="68">
        <f t="shared" si="96"/>
        <v>0</v>
      </c>
      <c r="K3091" s="56"/>
      <c r="L3091" s="64">
        <v>0</v>
      </c>
    </row>
    <row r="3092" spans="1:14" s="72" customFormat="1" hidden="1" outlineLevel="2">
      <c r="A3092" s="30">
        <v>2749100011</v>
      </c>
      <c r="B3092" s="44" t="s">
        <v>2473</v>
      </c>
      <c r="C3092" s="69">
        <v>0.19</v>
      </c>
      <c r="D3092" s="78"/>
      <c r="E3092" s="69">
        <v>0</v>
      </c>
      <c r="F3092" s="71"/>
      <c r="G3092" s="69">
        <f t="shared" si="95"/>
        <v>0.19</v>
      </c>
      <c r="I3092" s="67">
        <v>0</v>
      </c>
      <c r="J3092" s="68">
        <f>I3092+G3092</f>
        <v>0.19</v>
      </c>
      <c r="K3092" s="56"/>
      <c r="L3092" s="64" t="s">
        <v>488</v>
      </c>
    </row>
    <row r="3093" spans="1:14" s="72" customFormat="1" outlineLevel="1" collapsed="1">
      <c r="A3093" s="65" t="s">
        <v>489</v>
      </c>
      <c r="B3093" s="34" t="s">
        <v>2855</v>
      </c>
      <c r="C3093" s="66">
        <f>SUM(C3094:C3100)*-1</f>
        <v>35150555.879999898</v>
      </c>
      <c r="D3093" s="78"/>
      <c r="E3093" s="66">
        <f>SUM(E3094:E3100)</f>
        <v>0</v>
      </c>
      <c r="F3093" s="71"/>
      <c r="G3093" s="66">
        <f t="shared" si="95"/>
        <v>35150555.879999898</v>
      </c>
      <c r="I3093" s="67">
        <v>35150558.170000002</v>
      </c>
      <c r="J3093" s="74">
        <f t="shared" ref="J3093:J3100" si="97">I3093-G3093</f>
        <v>2.2900001034140587</v>
      </c>
      <c r="K3093" s="56"/>
      <c r="L3093" s="64">
        <v>0</v>
      </c>
    </row>
    <row r="3094" spans="1:14" s="72" customFormat="1" ht="12.75" hidden="1" customHeight="1" outlineLevel="2">
      <c r="A3094" s="42">
        <v>2720980100</v>
      </c>
      <c r="B3094" s="53" t="s">
        <v>668</v>
      </c>
      <c r="C3094" s="69">
        <v>0</v>
      </c>
      <c r="D3094" s="78"/>
      <c r="E3094" s="69"/>
      <c r="F3094" s="71"/>
      <c r="G3094" s="69">
        <f t="shared" si="95"/>
        <v>0</v>
      </c>
      <c r="I3094" s="67">
        <v>0</v>
      </c>
      <c r="J3094" s="68">
        <f t="shared" si="97"/>
        <v>0</v>
      </c>
      <c r="K3094" s="56"/>
      <c r="L3094" s="64" t="s">
        <v>312</v>
      </c>
    </row>
    <row r="3095" spans="1:14" s="72" customFormat="1" ht="12.75" hidden="1" customHeight="1" outlineLevel="2">
      <c r="A3095" s="30">
        <v>2749000098</v>
      </c>
      <c r="B3095" s="44" t="s">
        <v>2474</v>
      </c>
      <c r="C3095" s="69">
        <v>0</v>
      </c>
      <c r="D3095" s="78"/>
      <c r="E3095" s="69">
        <v>0</v>
      </c>
      <c r="F3095" s="71"/>
      <c r="G3095" s="69">
        <f t="shared" si="95"/>
        <v>0</v>
      </c>
      <c r="I3095" s="67">
        <v>0</v>
      </c>
      <c r="J3095" s="68">
        <f t="shared" si="97"/>
        <v>0</v>
      </c>
      <c r="K3095" s="56"/>
      <c r="L3095" s="64" t="s">
        <v>489</v>
      </c>
    </row>
    <row r="3096" spans="1:14" s="72" customFormat="1" ht="12.75" hidden="1" customHeight="1" outlineLevel="2">
      <c r="A3096" s="30">
        <v>2749100007</v>
      </c>
      <c r="B3096" s="44" t="s">
        <v>2475</v>
      </c>
      <c r="C3096" s="69">
        <v>0</v>
      </c>
      <c r="D3096" s="78"/>
      <c r="E3096" s="69"/>
      <c r="F3096" s="71"/>
      <c r="G3096" s="69">
        <f t="shared" si="95"/>
        <v>0</v>
      </c>
      <c r="I3096" s="67">
        <v>0</v>
      </c>
      <c r="J3096" s="68">
        <f t="shared" si="97"/>
        <v>0</v>
      </c>
      <c r="K3096" s="56"/>
      <c r="L3096" s="64" t="s">
        <v>489</v>
      </c>
    </row>
    <row r="3097" spans="1:14" s="72" customFormat="1" ht="12.75" hidden="1" customHeight="1" outlineLevel="2">
      <c r="A3097" s="30">
        <v>2749100008</v>
      </c>
      <c r="B3097" s="44" t="s">
        <v>2476</v>
      </c>
      <c r="C3097" s="69">
        <v>-4162670.75</v>
      </c>
      <c r="D3097" s="78"/>
      <c r="E3097" s="69"/>
      <c r="F3097" s="71"/>
      <c r="G3097" s="69">
        <f t="shared" si="95"/>
        <v>-4162670.75</v>
      </c>
      <c r="I3097" s="67">
        <v>0</v>
      </c>
      <c r="J3097" s="68">
        <f t="shared" si="97"/>
        <v>4162670.75</v>
      </c>
      <c r="K3097" s="56"/>
      <c r="L3097" s="64" t="s">
        <v>489</v>
      </c>
      <c r="N3097" s="99"/>
    </row>
    <row r="3098" spans="1:14" s="72" customFormat="1" ht="12.75" hidden="1" customHeight="1" outlineLevel="2">
      <c r="A3098" s="30">
        <v>2749100010</v>
      </c>
      <c r="B3098" s="44" t="s">
        <v>2477</v>
      </c>
      <c r="C3098" s="69">
        <v>-30987885.129999898</v>
      </c>
      <c r="D3098" s="78"/>
      <c r="E3098" s="69"/>
      <c r="F3098" s="71"/>
      <c r="G3098" s="69">
        <f t="shared" si="95"/>
        <v>-30987885.129999898</v>
      </c>
      <c r="I3098" s="67">
        <v>0</v>
      </c>
      <c r="J3098" s="68">
        <f t="shared" si="97"/>
        <v>30987885.129999898</v>
      </c>
      <c r="K3098" s="56"/>
      <c r="L3098" s="64" t="s">
        <v>489</v>
      </c>
    </row>
    <row r="3099" spans="1:14" s="72" customFormat="1" ht="12.75" hidden="1" customHeight="1" outlineLevel="2">
      <c r="A3099" s="30">
        <v>2749100015</v>
      </c>
      <c r="B3099" s="44" t="s">
        <v>2478</v>
      </c>
      <c r="C3099" s="69">
        <v>0</v>
      </c>
      <c r="D3099" s="78"/>
      <c r="E3099" s="69"/>
      <c r="F3099" s="71"/>
      <c r="G3099" s="69">
        <f>C3099+E3099</f>
        <v>0</v>
      </c>
      <c r="I3099" s="67">
        <v>0</v>
      </c>
      <c r="J3099" s="68">
        <f t="shared" si="97"/>
        <v>0</v>
      </c>
      <c r="K3099" s="56"/>
      <c r="L3099" s="64" t="s">
        <v>489</v>
      </c>
    </row>
    <row r="3100" spans="1:14" s="72" customFormat="1" ht="12.75" hidden="1" customHeight="1" outlineLevel="2">
      <c r="A3100" s="30">
        <v>2749100099</v>
      </c>
      <c r="B3100" s="44" t="s">
        <v>680</v>
      </c>
      <c r="C3100" s="69">
        <v>0</v>
      </c>
      <c r="D3100" s="78"/>
      <c r="E3100" s="69"/>
      <c r="F3100" s="71"/>
      <c r="G3100" s="69">
        <f>C3100+E3100</f>
        <v>0</v>
      </c>
      <c r="I3100" s="67">
        <v>0</v>
      </c>
      <c r="J3100" s="68">
        <f t="shared" si="97"/>
        <v>0</v>
      </c>
      <c r="K3100" s="56"/>
      <c r="L3100" s="64" t="s">
        <v>489</v>
      </c>
    </row>
    <row r="3101" spans="1:14" s="72" customFormat="1" outlineLevel="1" collapsed="1">
      <c r="A3101" s="41"/>
      <c r="B3101" s="41"/>
      <c r="D3101" s="78"/>
      <c r="F3101" s="71"/>
      <c r="I3101" s="67"/>
      <c r="J3101" s="68"/>
      <c r="K3101" s="56"/>
      <c r="L3101" s="64"/>
    </row>
    <row r="3102" spans="1:14" s="72" customFormat="1">
      <c r="A3102" s="41" t="s">
        <v>490</v>
      </c>
      <c r="B3102" s="41"/>
      <c r="C3102" s="99">
        <f>C3085+C3087+C3091+C3093</f>
        <v>61465818.209999904</v>
      </c>
      <c r="D3102" s="99">
        <f>D3085+D3087+D3091+D3093</f>
        <v>0</v>
      </c>
      <c r="E3102" s="99">
        <f>E3085+E3087+E3091+E3093</f>
        <v>0</v>
      </c>
      <c r="F3102" s="71"/>
      <c r="G3102" s="99">
        <f>C3102+E3102</f>
        <v>61465818.209999904</v>
      </c>
      <c r="I3102" s="67"/>
      <c r="J3102" s="68"/>
      <c r="K3102" s="56"/>
      <c r="L3102" s="64">
        <v>0</v>
      </c>
    </row>
    <row r="3103" spans="1:14" s="72" customFormat="1" outlineLevel="1">
      <c r="A3103" s="65" t="s">
        <v>491</v>
      </c>
      <c r="B3103" s="34" t="s">
        <v>5707</v>
      </c>
      <c r="C3103" s="66">
        <f>SUM(C3104)</f>
        <v>1626822.72</v>
      </c>
      <c r="D3103" s="78"/>
      <c r="E3103" s="66"/>
      <c r="F3103" s="71"/>
      <c r="G3103" s="66">
        <f>C3103+E3103</f>
        <v>1626822.72</v>
      </c>
      <c r="I3103" s="67">
        <v>1626822.72</v>
      </c>
      <c r="J3103" s="68">
        <f>I3103-G3103</f>
        <v>0</v>
      </c>
      <c r="K3103" s="56"/>
      <c r="L3103" s="64">
        <v>0</v>
      </c>
    </row>
    <row r="3104" spans="1:14" s="72" customFormat="1" hidden="1" outlineLevel="2">
      <c r="A3104" s="81">
        <v>2615101000</v>
      </c>
      <c r="B3104" s="82" t="s">
        <v>2479</v>
      </c>
      <c r="C3104" s="69">
        <v>1626822.72</v>
      </c>
      <c r="D3104" s="78"/>
      <c r="E3104" s="69"/>
      <c r="F3104" s="71"/>
      <c r="G3104" s="69">
        <f>C3104+E3104</f>
        <v>1626822.72</v>
      </c>
      <c r="I3104" s="67">
        <v>0</v>
      </c>
      <c r="J3104" s="68">
        <f>I3104-G3104</f>
        <v>-1626822.72</v>
      </c>
      <c r="K3104" s="56"/>
      <c r="L3104" s="64" t="s">
        <v>491</v>
      </c>
    </row>
    <row r="3105" spans="1:12" s="72" customFormat="1" outlineLevel="1" collapsed="1">
      <c r="A3105" s="41"/>
      <c r="B3105" s="41"/>
      <c r="C3105" s="99"/>
      <c r="D3105" s="99"/>
      <c r="E3105" s="99"/>
      <c r="F3105" s="71"/>
      <c r="G3105" s="99"/>
      <c r="I3105" s="67"/>
      <c r="J3105" s="68"/>
      <c r="K3105" s="56"/>
      <c r="L3105" s="64"/>
    </row>
    <row r="3106" spans="1:12" s="72" customFormat="1">
      <c r="A3106" s="41" t="s">
        <v>492</v>
      </c>
      <c r="B3106" s="41"/>
      <c r="C3106" s="99">
        <f>C3103</f>
        <v>1626822.72</v>
      </c>
      <c r="D3106" s="99"/>
      <c r="E3106" s="99">
        <f>E3103</f>
        <v>0</v>
      </c>
      <c r="F3106" s="71"/>
      <c r="G3106" s="99">
        <f>C3106+E3106</f>
        <v>1626822.72</v>
      </c>
      <c r="I3106" s="67"/>
      <c r="J3106" s="68"/>
      <c r="K3106" s="56"/>
      <c r="L3106" s="64">
        <v>0</v>
      </c>
    </row>
    <row r="3107" spans="1:12" s="72" customFormat="1" outlineLevel="1">
      <c r="A3107" s="65" t="s">
        <v>493</v>
      </c>
      <c r="B3107" s="34" t="s">
        <v>5708</v>
      </c>
      <c r="C3107" s="66">
        <f>SUM(C3108:C3169)</f>
        <v>1408279565.1900001</v>
      </c>
      <c r="D3107" s="78"/>
      <c r="E3107" s="66">
        <f>SUM(E3108:E3168)</f>
        <v>61776.41</v>
      </c>
      <c r="F3107" s="71"/>
      <c r="G3107" s="66">
        <f>C3107+E3107</f>
        <v>1408341341.6000001</v>
      </c>
      <c r="I3107" s="67">
        <v>1408341341.1900001</v>
      </c>
      <c r="J3107" s="68">
        <f>I3107-G3107</f>
        <v>-0.41000008583068848</v>
      </c>
      <c r="K3107" s="56"/>
      <c r="L3107" s="64">
        <v>0</v>
      </c>
    </row>
    <row r="3108" spans="1:12" s="72" customFormat="1" hidden="1" outlineLevel="2">
      <c r="A3108" s="92" t="s">
        <v>494</v>
      </c>
      <c r="B3108" s="93" t="s">
        <v>2480</v>
      </c>
      <c r="C3108" s="69">
        <v>0</v>
      </c>
      <c r="D3108" s="78"/>
      <c r="E3108" s="66"/>
      <c r="F3108" s="71"/>
      <c r="G3108" s="66"/>
      <c r="I3108" s="67"/>
      <c r="J3108" s="68"/>
      <c r="K3108" s="56"/>
      <c r="L3108" s="64">
        <v>0</v>
      </c>
    </row>
    <row r="3109" spans="1:12" s="72" customFormat="1" hidden="1" outlineLevel="2">
      <c r="A3109" s="92" t="s">
        <v>495</v>
      </c>
      <c r="B3109" s="93" t="s">
        <v>2481</v>
      </c>
      <c r="C3109" s="69">
        <v>0</v>
      </c>
      <c r="D3109" s="78"/>
      <c r="E3109" s="66"/>
      <c r="F3109" s="71"/>
      <c r="G3109" s="66"/>
      <c r="I3109" s="67"/>
      <c r="J3109" s="68"/>
      <c r="K3109" s="56"/>
      <c r="L3109" s="64">
        <v>0</v>
      </c>
    </row>
    <row r="3110" spans="1:12" s="72" customFormat="1" hidden="1" outlineLevel="2">
      <c r="A3110" s="81">
        <v>2745213000</v>
      </c>
      <c r="B3110" s="82" t="s">
        <v>2482</v>
      </c>
      <c r="C3110" s="69">
        <v>2395460590.1500001</v>
      </c>
      <c r="D3110" s="78"/>
      <c r="E3110" s="69"/>
      <c r="F3110" s="71"/>
      <c r="G3110" s="69">
        <f t="shared" ref="G3110:G3169" si="98">C3110+E3110</f>
        <v>2395460590.1500001</v>
      </c>
      <c r="I3110" s="67">
        <v>0</v>
      </c>
      <c r="J3110" s="68">
        <f t="shared" ref="J3110:J3165" si="99">I3110-G3110</f>
        <v>-2395460590.1500001</v>
      </c>
      <c r="K3110" s="56"/>
      <c r="L3110" s="64" t="s">
        <v>493</v>
      </c>
    </row>
    <row r="3111" spans="1:12" s="72" customFormat="1" hidden="1" outlineLevel="2">
      <c r="A3111" s="81">
        <v>2745213111</v>
      </c>
      <c r="B3111" s="82" t="s">
        <v>2483</v>
      </c>
      <c r="C3111" s="69">
        <v>0</v>
      </c>
      <c r="D3111" s="78"/>
      <c r="E3111" s="69"/>
      <c r="F3111" s="71"/>
      <c r="G3111" s="69">
        <f t="shared" si="98"/>
        <v>0</v>
      </c>
      <c r="I3111" s="67">
        <v>0</v>
      </c>
      <c r="J3111" s="68">
        <f t="shared" si="99"/>
        <v>0</v>
      </c>
      <c r="K3111" s="56"/>
      <c r="L3111" s="64" t="s">
        <v>493</v>
      </c>
    </row>
    <row r="3112" spans="1:12" s="72" customFormat="1" hidden="1" outlineLevel="2">
      <c r="A3112" s="81">
        <v>2745213121</v>
      </c>
      <c r="B3112" s="82" t="s">
        <v>2484</v>
      </c>
      <c r="C3112" s="69">
        <v>0</v>
      </c>
      <c r="D3112" s="78"/>
      <c r="E3112" s="69"/>
      <c r="F3112" s="71"/>
      <c r="G3112" s="69">
        <f t="shared" si="98"/>
        <v>0</v>
      </c>
      <c r="I3112" s="67">
        <v>0</v>
      </c>
      <c r="J3112" s="68">
        <f t="shared" si="99"/>
        <v>0</v>
      </c>
      <c r="K3112" s="56"/>
      <c r="L3112" s="64" t="s">
        <v>493</v>
      </c>
    </row>
    <row r="3113" spans="1:12" s="72" customFormat="1" hidden="1" outlineLevel="2">
      <c r="A3113" s="81">
        <v>2745213131</v>
      </c>
      <c r="B3113" s="82" t="s">
        <v>2485</v>
      </c>
      <c r="C3113" s="69">
        <v>0</v>
      </c>
      <c r="D3113" s="78"/>
      <c r="E3113" s="69"/>
      <c r="F3113" s="71"/>
      <c r="G3113" s="69">
        <f t="shared" si="98"/>
        <v>0</v>
      </c>
      <c r="I3113" s="67">
        <v>0</v>
      </c>
      <c r="J3113" s="68">
        <f t="shared" si="99"/>
        <v>0</v>
      </c>
      <c r="K3113" s="56"/>
      <c r="L3113" s="64" t="s">
        <v>493</v>
      </c>
    </row>
    <row r="3114" spans="1:12" s="72" customFormat="1" hidden="1" outlineLevel="2">
      <c r="A3114" s="81">
        <v>2745213141</v>
      </c>
      <c r="B3114" s="82" t="s">
        <v>2486</v>
      </c>
      <c r="C3114" s="69">
        <v>0</v>
      </c>
      <c r="D3114" s="78"/>
      <c r="E3114" s="69"/>
      <c r="F3114" s="71"/>
      <c r="G3114" s="69">
        <f t="shared" si="98"/>
        <v>0</v>
      </c>
      <c r="I3114" s="67">
        <v>0</v>
      </c>
      <c r="J3114" s="68">
        <f t="shared" si="99"/>
        <v>0</v>
      </c>
      <c r="K3114" s="56"/>
      <c r="L3114" s="64" t="s">
        <v>493</v>
      </c>
    </row>
    <row r="3115" spans="1:12" s="72" customFormat="1" hidden="1" outlineLevel="2">
      <c r="A3115" s="81">
        <v>2745213151</v>
      </c>
      <c r="B3115" s="82" t="s">
        <v>2487</v>
      </c>
      <c r="C3115" s="69">
        <v>0</v>
      </c>
      <c r="D3115" s="78"/>
      <c r="E3115" s="69"/>
      <c r="F3115" s="71"/>
      <c r="G3115" s="69">
        <f t="shared" si="98"/>
        <v>0</v>
      </c>
      <c r="I3115" s="67">
        <v>0</v>
      </c>
      <c r="J3115" s="68">
        <f t="shared" si="99"/>
        <v>0</v>
      </c>
      <c r="K3115" s="56"/>
      <c r="L3115" s="64" t="s">
        <v>493</v>
      </c>
    </row>
    <row r="3116" spans="1:12" s="72" customFormat="1" hidden="1" outlineLevel="2">
      <c r="A3116" s="81">
        <v>2745213161</v>
      </c>
      <c r="B3116" s="82" t="s">
        <v>2488</v>
      </c>
      <c r="C3116" s="69">
        <v>0</v>
      </c>
      <c r="D3116" s="78"/>
      <c r="E3116" s="69"/>
      <c r="F3116" s="71"/>
      <c r="G3116" s="69">
        <f t="shared" si="98"/>
        <v>0</v>
      </c>
      <c r="I3116" s="67">
        <v>0</v>
      </c>
      <c r="J3116" s="68">
        <f t="shared" si="99"/>
        <v>0</v>
      </c>
      <c r="K3116" s="56"/>
      <c r="L3116" s="64" t="s">
        <v>493</v>
      </c>
    </row>
    <row r="3117" spans="1:12" s="72" customFormat="1" hidden="1" outlineLevel="2">
      <c r="A3117" s="81">
        <v>2745213162</v>
      </c>
      <c r="B3117" s="82" t="s">
        <v>2489</v>
      </c>
      <c r="C3117" s="69">
        <v>0</v>
      </c>
      <c r="D3117" s="78"/>
      <c r="E3117" s="69"/>
      <c r="F3117" s="71"/>
      <c r="G3117" s="69">
        <f t="shared" si="98"/>
        <v>0</v>
      </c>
      <c r="I3117" s="67">
        <v>0</v>
      </c>
      <c r="J3117" s="68">
        <f t="shared" si="99"/>
        <v>0</v>
      </c>
      <c r="K3117" s="56"/>
      <c r="L3117" s="64" t="s">
        <v>493</v>
      </c>
    </row>
    <row r="3118" spans="1:12" s="72" customFormat="1" hidden="1" outlineLevel="2">
      <c r="A3118" s="81">
        <v>2745213163</v>
      </c>
      <c r="B3118" s="82" t="s">
        <v>2490</v>
      </c>
      <c r="C3118" s="69">
        <v>0</v>
      </c>
      <c r="D3118" s="78"/>
      <c r="E3118" s="69"/>
      <c r="F3118" s="71"/>
      <c r="G3118" s="69">
        <f t="shared" si="98"/>
        <v>0</v>
      </c>
      <c r="I3118" s="67">
        <v>0</v>
      </c>
      <c r="J3118" s="68">
        <f t="shared" si="99"/>
        <v>0</v>
      </c>
      <c r="K3118" s="56"/>
      <c r="L3118" s="64" t="s">
        <v>493</v>
      </c>
    </row>
    <row r="3119" spans="1:12" s="72" customFormat="1" hidden="1" outlineLevel="2">
      <c r="A3119" s="81">
        <v>2745213164</v>
      </c>
      <c r="B3119" s="82" t="s">
        <v>2491</v>
      </c>
      <c r="C3119" s="69">
        <v>0</v>
      </c>
      <c r="D3119" s="78"/>
      <c r="E3119" s="69"/>
      <c r="F3119" s="71"/>
      <c r="G3119" s="69">
        <f t="shared" si="98"/>
        <v>0</v>
      </c>
      <c r="I3119" s="67">
        <v>0</v>
      </c>
      <c r="J3119" s="68">
        <f t="shared" si="99"/>
        <v>0</v>
      </c>
      <c r="K3119" s="56"/>
      <c r="L3119" s="64" t="s">
        <v>493</v>
      </c>
    </row>
    <row r="3120" spans="1:12" s="72" customFormat="1" hidden="1" outlineLevel="2">
      <c r="A3120" s="81">
        <v>2745213165</v>
      </c>
      <c r="B3120" s="82" t="s">
        <v>2492</v>
      </c>
      <c r="C3120" s="69">
        <v>0</v>
      </c>
      <c r="D3120" s="78"/>
      <c r="E3120" s="69"/>
      <c r="F3120" s="71"/>
      <c r="G3120" s="69">
        <f t="shared" si="98"/>
        <v>0</v>
      </c>
      <c r="I3120" s="67">
        <v>0</v>
      </c>
      <c r="J3120" s="68">
        <f t="shared" si="99"/>
        <v>0</v>
      </c>
      <c r="K3120" s="56"/>
      <c r="L3120" s="64" t="s">
        <v>493</v>
      </c>
    </row>
    <row r="3121" spans="1:12" s="72" customFormat="1" hidden="1" outlineLevel="2">
      <c r="A3121" s="81">
        <v>2745213190</v>
      </c>
      <c r="B3121" s="82" t="s">
        <v>2493</v>
      </c>
      <c r="C3121" s="69">
        <v>0</v>
      </c>
      <c r="D3121" s="78"/>
      <c r="E3121" s="69"/>
      <c r="F3121" s="71"/>
      <c r="G3121" s="69">
        <f t="shared" si="98"/>
        <v>0</v>
      </c>
      <c r="I3121" s="67">
        <v>0</v>
      </c>
      <c r="J3121" s="68">
        <f t="shared" si="99"/>
        <v>0</v>
      </c>
      <c r="K3121" s="56"/>
      <c r="L3121" s="64" t="s">
        <v>493</v>
      </c>
    </row>
    <row r="3122" spans="1:12" s="72" customFormat="1" hidden="1" outlineLevel="2">
      <c r="A3122" s="81">
        <v>2745213211</v>
      </c>
      <c r="B3122" s="82" t="s">
        <v>2494</v>
      </c>
      <c r="C3122" s="69">
        <v>0</v>
      </c>
      <c r="D3122" s="78"/>
      <c r="E3122" s="69"/>
      <c r="F3122" s="71"/>
      <c r="G3122" s="69">
        <f t="shared" si="98"/>
        <v>0</v>
      </c>
      <c r="I3122" s="67">
        <v>0</v>
      </c>
      <c r="J3122" s="68">
        <f t="shared" si="99"/>
        <v>0</v>
      </c>
      <c r="K3122" s="56"/>
      <c r="L3122" s="64" t="s">
        <v>493</v>
      </c>
    </row>
    <row r="3123" spans="1:12" s="72" customFormat="1" hidden="1" outlineLevel="2">
      <c r="A3123" s="81">
        <v>2745213221</v>
      </c>
      <c r="B3123" s="82" t="s">
        <v>2495</v>
      </c>
      <c r="C3123" s="69">
        <v>0</v>
      </c>
      <c r="D3123" s="78"/>
      <c r="E3123" s="69"/>
      <c r="F3123" s="71"/>
      <c r="G3123" s="69">
        <f t="shared" si="98"/>
        <v>0</v>
      </c>
      <c r="I3123" s="67">
        <v>0</v>
      </c>
      <c r="J3123" s="68">
        <f t="shared" si="99"/>
        <v>0</v>
      </c>
      <c r="K3123" s="56"/>
      <c r="L3123" s="64" t="s">
        <v>493</v>
      </c>
    </row>
    <row r="3124" spans="1:12" s="72" customFormat="1" hidden="1" outlineLevel="2">
      <c r="A3124" s="81">
        <v>2745213231</v>
      </c>
      <c r="B3124" s="82" t="s">
        <v>2496</v>
      </c>
      <c r="C3124" s="69">
        <v>0</v>
      </c>
      <c r="D3124" s="78"/>
      <c r="E3124" s="69"/>
      <c r="F3124" s="71"/>
      <c r="G3124" s="69">
        <f t="shared" si="98"/>
        <v>0</v>
      </c>
      <c r="I3124" s="67">
        <v>0</v>
      </c>
      <c r="J3124" s="68">
        <f t="shared" si="99"/>
        <v>0</v>
      </c>
      <c r="K3124" s="56"/>
      <c r="L3124" s="64" t="s">
        <v>493</v>
      </c>
    </row>
    <row r="3125" spans="1:12" s="72" customFormat="1" hidden="1" outlineLevel="2">
      <c r="A3125" s="81">
        <v>2745213241</v>
      </c>
      <c r="B3125" s="82" t="s">
        <v>2497</v>
      </c>
      <c r="C3125" s="69">
        <v>0</v>
      </c>
      <c r="D3125" s="78"/>
      <c r="E3125" s="69"/>
      <c r="F3125" s="71"/>
      <c r="G3125" s="69">
        <f t="shared" si="98"/>
        <v>0</v>
      </c>
      <c r="I3125" s="67">
        <v>0</v>
      </c>
      <c r="J3125" s="68">
        <f t="shared" si="99"/>
        <v>0</v>
      </c>
      <c r="K3125" s="56"/>
      <c r="L3125" s="64" t="s">
        <v>493</v>
      </c>
    </row>
    <row r="3126" spans="1:12" s="72" customFormat="1" hidden="1" outlineLevel="2">
      <c r="A3126" s="81">
        <v>2745213251</v>
      </c>
      <c r="B3126" s="82" t="s">
        <v>2498</v>
      </c>
      <c r="C3126" s="69">
        <v>0</v>
      </c>
      <c r="D3126" s="78"/>
      <c r="E3126" s="69"/>
      <c r="F3126" s="71"/>
      <c r="G3126" s="69">
        <f t="shared" si="98"/>
        <v>0</v>
      </c>
      <c r="I3126" s="67">
        <v>0</v>
      </c>
      <c r="J3126" s="68">
        <f t="shared" si="99"/>
        <v>0</v>
      </c>
      <c r="K3126" s="56"/>
      <c r="L3126" s="64" t="s">
        <v>493</v>
      </c>
    </row>
    <row r="3127" spans="1:12" s="72" customFormat="1" hidden="1" outlineLevel="2">
      <c r="A3127" s="81">
        <v>2745213261</v>
      </c>
      <c r="B3127" s="82" t="s">
        <v>2499</v>
      </c>
      <c r="C3127" s="69">
        <v>0</v>
      </c>
      <c r="D3127" s="78"/>
      <c r="E3127" s="69"/>
      <c r="F3127" s="71"/>
      <c r="G3127" s="69">
        <f t="shared" si="98"/>
        <v>0</v>
      </c>
      <c r="I3127" s="67">
        <v>0</v>
      </c>
      <c r="J3127" s="68">
        <f t="shared" si="99"/>
        <v>0</v>
      </c>
      <c r="K3127" s="56"/>
      <c r="L3127" s="64" t="s">
        <v>493</v>
      </c>
    </row>
    <row r="3128" spans="1:12" s="72" customFormat="1" hidden="1" outlineLevel="2">
      <c r="A3128" s="81">
        <v>2745213262</v>
      </c>
      <c r="B3128" s="82" t="s">
        <v>2500</v>
      </c>
      <c r="C3128" s="69">
        <v>0</v>
      </c>
      <c r="D3128" s="78"/>
      <c r="E3128" s="69"/>
      <c r="F3128" s="71"/>
      <c r="G3128" s="69">
        <f t="shared" si="98"/>
        <v>0</v>
      </c>
      <c r="I3128" s="67">
        <v>0</v>
      </c>
      <c r="J3128" s="68">
        <f t="shared" si="99"/>
        <v>0</v>
      </c>
      <c r="K3128" s="56"/>
      <c r="L3128" s="64" t="s">
        <v>493</v>
      </c>
    </row>
    <row r="3129" spans="1:12" s="72" customFormat="1" hidden="1" outlineLevel="2">
      <c r="A3129" s="81">
        <v>2745213263</v>
      </c>
      <c r="B3129" s="82" t="s">
        <v>2501</v>
      </c>
      <c r="C3129" s="69">
        <v>0</v>
      </c>
      <c r="D3129" s="78"/>
      <c r="E3129" s="69"/>
      <c r="F3129" s="71"/>
      <c r="G3129" s="69">
        <f t="shared" si="98"/>
        <v>0</v>
      </c>
      <c r="I3129" s="67">
        <v>0</v>
      </c>
      <c r="J3129" s="68">
        <f t="shared" si="99"/>
        <v>0</v>
      </c>
      <c r="K3129" s="56"/>
      <c r="L3129" s="64" t="s">
        <v>493</v>
      </c>
    </row>
    <row r="3130" spans="1:12" s="72" customFormat="1" hidden="1" outlineLevel="2">
      <c r="A3130" s="81">
        <v>2745213264</v>
      </c>
      <c r="B3130" s="82" t="s">
        <v>2502</v>
      </c>
      <c r="C3130" s="69">
        <v>0</v>
      </c>
      <c r="D3130" s="78"/>
      <c r="E3130" s="69"/>
      <c r="F3130" s="71"/>
      <c r="G3130" s="69">
        <f t="shared" si="98"/>
        <v>0</v>
      </c>
      <c r="I3130" s="67">
        <v>0</v>
      </c>
      <c r="J3130" s="68">
        <f t="shared" si="99"/>
        <v>0</v>
      </c>
      <c r="K3130" s="56"/>
      <c r="L3130" s="64" t="s">
        <v>493</v>
      </c>
    </row>
    <row r="3131" spans="1:12" s="72" customFormat="1" hidden="1" outlineLevel="2">
      <c r="A3131" s="81">
        <v>2745213265</v>
      </c>
      <c r="B3131" s="82" t="s">
        <v>2503</v>
      </c>
      <c r="C3131" s="69">
        <v>0</v>
      </c>
      <c r="D3131" s="78"/>
      <c r="E3131" s="69"/>
      <c r="F3131" s="71"/>
      <c r="G3131" s="69">
        <f t="shared" si="98"/>
        <v>0</v>
      </c>
      <c r="I3131" s="67">
        <v>0</v>
      </c>
      <c r="J3131" s="68">
        <f t="shared" si="99"/>
        <v>0</v>
      </c>
      <c r="K3131" s="56"/>
      <c r="L3131" s="64" t="s">
        <v>493</v>
      </c>
    </row>
    <row r="3132" spans="1:12" s="72" customFormat="1" hidden="1" outlineLevel="2">
      <c r="A3132" s="81">
        <v>2745213290</v>
      </c>
      <c r="B3132" s="82" t="s">
        <v>2504</v>
      </c>
      <c r="C3132" s="69">
        <v>0</v>
      </c>
      <c r="D3132" s="78"/>
      <c r="E3132" s="69"/>
      <c r="F3132" s="71"/>
      <c r="G3132" s="69">
        <f t="shared" si="98"/>
        <v>0</v>
      </c>
      <c r="I3132" s="67">
        <v>0</v>
      </c>
      <c r="J3132" s="68">
        <f t="shared" si="99"/>
        <v>0</v>
      </c>
      <c r="K3132" s="56"/>
      <c r="L3132" s="64" t="s">
        <v>493</v>
      </c>
    </row>
    <row r="3133" spans="1:12" s="72" customFormat="1" hidden="1" outlineLevel="2">
      <c r="A3133" s="81">
        <v>2745213311</v>
      </c>
      <c r="B3133" s="82" t="s">
        <v>2505</v>
      </c>
      <c r="C3133" s="69">
        <v>0</v>
      </c>
      <c r="D3133" s="78"/>
      <c r="E3133" s="69"/>
      <c r="F3133" s="71"/>
      <c r="G3133" s="69">
        <f t="shared" si="98"/>
        <v>0</v>
      </c>
      <c r="I3133" s="67">
        <v>0</v>
      </c>
      <c r="J3133" s="68">
        <f t="shared" si="99"/>
        <v>0</v>
      </c>
      <c r="K3133" s="56"/>
      <c r="L3133" s="64" t="s">
        <v>493</v>
      </c>
    </row>
    <row r="3134" spans="1:12" s="72" customFormat="1" hidden="1" outlineLevel="2">
      <c r="A3134" s="81">
        <v>2745213321</v>
      </c>
      <c r="B3134" s="82" t="s">
        <v>2506</v>
      </c>
      <c r="C3134" s="69">
        <v>0</v>
      </c>
      <c r="D3134" s="78"/>
      <c r="E3134" s="69"/>
      <c r="F3134" s="71"/>
      <c r="G3134" s="69">
        <f t="shared" si="98"/>
        <v>0</v>
      </c>
      <c r="I3134" s="67">
        <v>0</v>
      </c>
      <c r="J3134" s="68">
        <f t="shared" si="99"/>
        <v>0</v>
      </c>
      <c r="K3134" s="56"/>
      <c r="L3134" s="64" t="s">
        <v>493</v>
      </c>
    </row>
    <row r="3135" spans="1:12" s="72" customFormat="1" hidden="1" outlineLevel="2">
      <c r="A3135" s="81">
        <v>2745213331</v>
      </c>
      <c r="B3135" s="82" t="s">
        <v>2507</v>
      </c>
      <c r="C3135" s="69">
        <v>0</v>
      </c>
      <c r="D3135" s="78"/>
      <c r="E3135" s="69"/>
      <c r="F3135" s="71"/>
      <c r="G3135" s="69">
        <f t="shared" si="98"/>
        <v>0</v>
      </c>
      <c r="I3135" s="67">
        <v>0</v>
      </c>
      <c r="J3135" s="68">
        <f t="shared" si="99"/>
        <v>0</v>
      </c>
      <c r="K3135" s="56"/>
      <c r="L3135" s="64" t="s">
        <v>493</v>
      </c>
    </row>
    <row r="3136" spans="1:12" s="72" customFormat="1" hidden="1" outlineLevel="2">
      <c r="A3136" s="81">
        <v>2745213341</v>
      </c>
      <c r="B3136" s="82" t="s">
        <v>2508</v>
      </c>
      <c r="C3136" s="69">
        <v>0</v>
      </c>
      <c r="D3136" s="78"/>
      <c r="E3136" s="69"/>
      <c r="F3136" s="71"/>
      <c r="G3136" s="69">
        <f t="shared" si="98"/>
        <v>0</v>
      </c>
      <c r="I3136" s="67">
        <v>0</v>
      </c>
      <c r="J3136" s="68">
        <f t="shared" si="99"/>
        <v>0</v>
      </c>
      <c r="K3136" s="56"/>
      <c r="L3136" s="64" t="s">
        <v>493</v>
      </c>
    </row>
    <row r="3137" spans="1:12" s="72" customFormat="1" hidden="1" outlineLevel="2">
      <c r="A3137" s="81">
        <v>2745213351</v>
      </c>
      <c r="B3137" s="82" t="s">
        <v>2509</v>
      </c>
      <c r="C3137" s="69">
        <v>0</v>
      </c>
      <c r="D3137" s="78"/>
      <c r="E3137" s="69"/>
      <c r="F3137" s="71"/>
      <c r="G3137" s="69">
        <f t="shared" si="98"/>
        <v>0</v>
      </c>
      <c r="I3137" s="67">
        <v>0</v>
      </c>
      <c r="J3137" s="68">
        <f t="shared" si="99"/>
        <v>0</v>
      </c>
      <c r="K3137" s="56"/>
      <c r="L3137" s="64" t="s">
        <v>493</v>
      </c>
    </row>
    <row r="3138" spans="1:12" s="72" customFormat="1" hidden="1" outlineLevel="2">
      <c r="A3138" s="81">
        <v>2745213361</v>
      </c>
      <c r="B3138" s="82" t="s">
        <v>2510</v>
      </c>
      <c r="C3138" s="69">
        <v>0</v>
      </c>
      <c r="D3138" s="78"/>
      <c r="E3138" s="69"/>
      <c r="F3138" s="71"/>
      <c r="G3138" s="69">
        <f t="shared" si="98"/>
        <v>0</v>
      </c>
      <c r="I3138" s="67">
        <v>0</v>
      </c>
      <c r="J3138" s="68">
        <f t="shared" si="99"/>
        <v>0</v>
      </c>
      <c r="K3138" s="56"/>
      <c r="L3138" s="64" t="s">
        <v>493</v>
      </c>
    </row>
    <row r="3139" spans="1:12" s="72" customFormat="1" hidden="1" outlineLevel="2">
      <c r="A3139" s="81">
        <v>2745213362</v>
      </c>
      <c r="B3139" s="82" t="s">
        <v>2511</v>
      </c>
      <c r="C3139" s="69">
        <v>0</v>
      </c>
      <c r="D3139" s="78"/>
      <c r="E3139" s="69"/>
      <c r="F3139" s="71"/>
      <c r="G3139" s="69">
        <f t="shared" si="98"/>
        <v>0</v>
      </c>
      <c r="I3139" s="67">
        <v>0</v>
      </c>
      <c r="J3139" s="68">
        <f t="shared" si="99"/>
        <v>0</v>
      </c>
      <c r="K3139" s="56"/>
      <c r="L3139" s="64" t="s">
        <v>493</v>
      </c>
    </row>
    <row r="3140" spans="1:12" s="72" customFormat="1" hidden="1" outlineLevel="2">
      <c r="A3140" s="81">
        <v>2745213363</v>
      </c>
      <c r="B3140" s="82" t="s">
        <v>2512</v>
      </c>
      <c r="C3140" s="69">
        <v>0</v>
      </c>
      <c r="D3140" s="78"/>
      <c r="E3140" s="69"/>
      <c r="F3140" s="71"/>
      <c r="G3140" s="69">
        <f t="shared" si="98"/>
        <v>0</v>
      </c>
      <c r="I3140" s="67">
        <v>0</v>
      </c>
      <c r="J3140" s="68">
        <f t="shared" si="99"/>
        <v>0</v>
      </c>
      <c r="K3140" s="56"/>
      <c r="L3140" s="64" t="s">
        <v>493</v>
      </c>
    </row>
    <row r="3141" spans="1:12" s="72" customFormat="1" hidden="1" outlineLevel="2">
      <c r="A3141" s="81">
        <v>2745213364</v>
      </c>
      <c r="B3141" s="82" t="s">
        <v>2513</v>
      </c>
      <c r="C3141" s="69">
        <v>0</v>
      </c>
      <c r="D3141" s="78"/>
      <c r="E3141" s="69"/>
      <c r="F3141" s="71"/>
      <c r="G3141" s="69">
        <f t="shared" si="98"/>
        <v>0</v>
      </c>
      <c r="I3141" s="67">
        <v>0</v>
      </c>
      <c r="J3141" s="68">
        <f t="shared" si="99"/>
        <v>0</v>
      </c>
      <c r="K3141" s="56"/>
      <c r="L3141" s="64" t="s">
        <v>493</v>
      </c>
    </row>
    <row r="3142" spans="1:12" s="72" customFormat="1" hidden="1" outlineLevel="2">
      <c r="A3142" s="81">
        <v>2745213365</v>
      </c>
      <c r="B3142" s="82" t="s">
        <v>2514</v>
      </c>
      <c r="C3142" s="69">
        <v>0</v>
      </c>
      <c r="D3142" s="78"/>
      <c r="E3142" s="69"/>
      <c r="F3142" s="71"/>
      <c r="G3142" s="69">
        <f t="shared" si="98"/>
        <v>0</v>
      </c>
      <c r="I3142" s="67">
        <v>0</v>
      </c>
      <c r="J3142" s="68">
        <f t="shared" si="99"/>
        <v>0</v>
      </c>
      <c r="K3142" s="56"/>
      <c r="L3142" s="64" t="s">
        <v>493</v>
      </c>
    </row>
    <row r="3143" spans="1:12" s="72" customFormat="1" hidden="1" outlineLevel="2">
      <c r="A3143" s="81">
        <v>2745213390</v>
      </c>
      <c r="B3143" s="82" t="s">
        <v>2515</v>
      </c>
      <c r="C3143" s="69">
        <v>0</v>
      </c>
      <c r="D3143" s="78"/>
      <c r="E3143" s="69"/>
      <c r="F3143" s="71"/>
      <c r="G3143" s="69">
        <f t="shared" si="98"/>
        <v>0</v>
      </c>
      <c r="I3143" s="67">
        <v>0</v>
      </c>
      <c r="J3143" s="68">
        <f t="shared" si="99"/>
        <v>0</v>
      </c>
      <c r="K3143" s="56"/>
      <c r="L3143" s="64" t="s">
        <v>493</v>
      </c>
    </row>
    <row r="3144" spans="1:12" s="72" customFormat="1" hidden="1" outlineLevel="2">
      <c r="A3144" s="81">
        <v>2745213411</v>
      </c>
      <c r="B3144" s="82" t="s">
        <v>2516</v>
      </c>
      <c r="C3144" s="69">
        <v>0</v>
      </c>
      <c r="D3144" s="78"/>
      <c r="E3144" s="69"/>
      <c r="F3144" s="71"/>
      <c r="G3144" s="69">
        <f t="shared" si="98"/>
        <v>0</v>
      </c>
      <c r="I3144" s="67">
        <v>0</v>
      </c>
      <c r="J3144" s="68">
        <f t="shared" si="99"/>
        <v>0</v>
      </c>
      <c r="K3144" s="56"/>
      <c r="L3144" s="64" t="s">
        <v>493</v>
      </c>
    </row>
    <row r="3145" spans="1:12" s="72" customFormat="1" hidden="1" outlineLevel="2">
      <c r="A3145" s="81">
        <v>2745213421</v>
      </c>
      <c r="B3145" s="82" t="s">
        <v>2517</v>
      </c>
      <c r="C3145" s="69">
        <v>0</v>
      </c>
      <c r="D3145" s="78"/>
      <c r="E3145" s="69"/>
      <c r="F3145" s="71"/>
      <c r="G3145" s="69">
        <f t="shared" si="98"/>
        <v>0</v>
      </c>
      <c r="I3145" s="67">
        <v>0</v>
      </c>
      <c r="J3145" s="68">
        <f t="shared" si="99"/>
        <v>0</v>
      </c>
      <c r="K3145" s="56"/>
      <c r="L3145" s="64" t="s">
        <v>493</v>
      </c>
    </row>
    <row r="3146" spans="1:12" s="72" customFormat="1" hidden="1" outlineLevel="2">
      <c r="A3146" s="81">
        <v>2745213431</v>
      </c>
      <c r="B3146" s="82" t="s">
        <v>2518</v>
      </c>
      <c r="C3146" s="69">
        <v>0</v>
      </c>
      <c r="D3146" s="78"/>
      <c r="E3146" s="69"/>
      <c r="F3146" s="71"/>
      <c r="G3146" s="69">
        <f t="shared" si="98"/>
        <v>0</v>
      </c>
      <c r="I3146" s="67">
        <v>0</v>
      </c>
      <c r="J3146" s="68">
        <f t="shared" si="99"/>
        <v>0</v>
      </c>
      <c r="K3146" s="56"/>
      <c r="L3146" s="64" t="s">
        <v>493</v>
      </c>
    </row>
    <row r="3147" spans="1:12" s="72" customFormat="1" hidden="1" outlineLevel="2">
      <c r="A3147" s="81">
        <v>2745213441</v>
      </c>
      <c r="B3147" s="82" t="s">
        <v>2519</v>
      </c>
      <c r="C3147" s="69">
        <v>0</v>
      </c>
      <c r="D3147" s="78"/>
      <c r="E3147" s="69"/>
      <c r="F3147" s="71"/>
      <c r="G3147" s="69">
        <f t="shared" si="98"/>
        <v>0</v>
      </c>
      <c r="I3147" s="67">
        <v>0</v>
      </c>
      <c r="J3147" s="68">
        <f t="shared" si="99"/>
        <v>0</v>
      </c>
      <c r="K3147" s="56"/>
      <c r="L3147" s="64" t="s">
        <v>493</v>
      </c>
    </row>
    <row r="3148" spans="1:12" s="72" customFormat="1" hidden="1" outlineLevel="2">
      <c r="A3148" s="81">
        <v>2745213451</v>
      </c>
      <c r="B3148" s="82" t="s">
        <v>2520</v>
      </c>
      <c r="C3148" s="69">
        <v>0</v>
      </c>
      <c r="D3148" s="78"/>
      <c r="E3148" s="69"/>
      <c r="F3148" s="71"/>
      <c r="G3148" s="69">
        <f t="shared" si="98"/>
        <v>0</v>
      </c>
      <c r="I3148" s="67">
        <v>0</v>
      </c>
      <c r="J3148" s="68">
        <f t="shared" si="99"/>
        <v>0</v>
      </c>
      <c r="K3148" s="56"/>
      <c r="L3148" s="64" t="s">
        <v>493</v>
      </c>
    </row>
    <row r="3149" spans="1:12" s="72" customFormat="1" hidden="1" outlineLevel="2">
      <c r="A3149" s="81">
        <v>2745213461</v>
      </c>
      <c r="B3149" s="82" t="s">
        <v>2521</v>
      </c>
      <c r="C3149" s="69">
        <v>0</v>
      </c>
      <c r="D3149" s="78"/>
      <c r="E3149" s="69"/>
      <c r="F3149" s="71"/>
      <c r="G3149" s="69">
        <f t="shared" si="98"/>
        <v>0</v>
      </c>
      <c r="I3149" s="67">
        <v>0</v>
      </c>
      <c r="J3149" s="68">
        <f t="shared" si="99"/>
        <v>0</v>
      </c>
      <c r="K3149" s="56"/>
      <c r="L3149" s="64" t="s">
        <v>493</v>
      </c>
    </row>
    <row r="3150" spans="1:12" s="72" customFormat="1" hidden="1" outlineLevel="2">
      <c r="A3150" s="81">
        <v>2745213462</v>
      </c>
      <c r="B3150" s="82" t="s">
        <v>2522</v>
      </c>
      <c r="C3150" s="69">
        <v>0</v>
      </c>
      <c r="D3150" s="78"/>
      <c r="E3150" s="69"/>
      <c r="F3150" s="71"/>
      <c r="G3150" s="69">
        <f t="shared" si="98"/>
        <v>0</v>
      </c>
      <c r="I3150" s="67">
        <v>0</v>
      </c>
      <c r="J3150" s="68">
        <f t="shared" si="99"/>
        <v>0</v>
      </c>
      <c r="K3150" s="56"/>
      <c r="L3150" s="64" t="s">
        <v>493</v>
      </c>
    </row>
    <row r="3151" spans="1:12" s="72" customFormat="1" hidden="1" outlineLevel="2">
      <c r="A3151" s="81">
        <v>2745213463</v>
      </c>
      <c r="B3151" s="82" t="s">
        <v>2523</v>
      </c>
      <c r="C3151" s="69">
        <v>0</v>
      </c>
      <c r="D3151" s="78"/>
      <c r="E3151" s="69"/>
      <c r="F3151" s="71"/>
      <c r="G3151" s="69">
        <f t="shared" si="98"/>
        <v>0</v>
      </c>
      <c r="I3151" s="67">
        <v>0</v>
      </c>
      <c r="J3151" s="68">
        <f t="shared" si="99"/>
        <v>0</v>
      </c>
      <c r="K3151" s="56"/>
      <c r="L3151" s="64" t="s">
        <v>493</v>
      </c>
    </row>
    <row r="3152" spans="1:12" s="72" customFormat="1" hidden="1" outlineLevel="2">
      <c r="A3152" s="81">
        <v>2745213464</v>
      </c>
      <c r="B3152" s="82" t="s">
        <v>2524</v>
      </c>
      <c r="C3152" s="69">
        <v>0</v>
      </c>
      <c r="D3152" s="78"/>
      <c r="E3152" s="69"/>
      <c r="F3152" s="71"/>
      <c r="G3152" s="69">
        <f t="shared" si="98"/>
        <v>0</v>
      </c>
      <c r="I3152" s="67">
        <v>0</v>
      </c>
      <c r="J3152" s="68">
        <f t="shared" si="99"/>
        <v>0</v>
      </c>
      <c r="K3152" s="56"/>
      <c r="L3152" s="64" t="s">
        <v>493</v>
      </c>
    </row>
    <row r="3153" spans="1:12" s="72" customFormat="1" hidden="1" outlineLevel="2">
      <c r="A3153" s="81">
        <v>2745213465</v>
      </c>
      <c r="B3153" s="82" t="s">
        <v>2525</v>
      </c>
      <c r="C3153" s="69">
        <v>0</v>
      </c>
      <c r="D3153" s="78"/>
      <c r="E3153" s="69"/>
      <c r="F3153" s="71"/>
      <c r="G3153" s="69">
        <f t="shared" si="98"/>
        <v>0</v>
      </c>
      <c r="I3153" s="67">
        <v>0</v>
      </c>
      <c r="J3153" s="68">
        <f t="shared" si="99"/>
        <v>0</v>
      </c>
      <c r="K3153" s="56"/>
      <c r="L3153" s="64" t="s">
        <v>493</v>
      </c>
    </row>
    <row r="3154" spans="1:12" s="72" customFormat="1" hidden="1" outlineLevel="2">
      <c r="A3154" s="81">
        <v>2745213490</v>
      </c>
      <c r="B3154" s="82" t="s">
        <v>2526</v>
      </c>
      <c r="C3154" s="69">
        <v>0</v>
      </c>
      <c r="D3154" s="78"/>
      <c r="E3154" s="69"/>
      <c r="F3154" s="71"/>
      <c r="G3154" s="69">
        <f t="shared" si="98"/>
        <v>0</v>
      </c>
      <c r="I3154" s="67">
        <v>0</v>
      </c>
      <c r="J3154" s="68">
        <f t="shared" si="99"/>
        <v>0</v>
      </c>
      <c r="K3154" s="56"/>
      <c r="L3154" s="64" t="s">
        <v>493</v>
      </c>
    </row>
    <row r="3155" spans="1:12" s="72" customFormat="1" hidden="1" outlineLevel="2">
      <c r="A3155" s="81">
        <v>2745213511</v>
      </c>
      <c r="B3155" s="82" t="s">
        <v>2527</v>
      </c>
      <c r="C3155" s="69">
        <v>0</v>
      </c>
      <c r="D3155" s="78"/>
      <c r="E3155" s="69"/>
      <c r="F3155" s="71"/>
      <c r="G3155" s="69">
        <f t="shared" si="98"/>
        <v>0</v>
      </c>
      <c r="I3155" s="67">
        <v>0</v>
      </c>
      <c r="J3155" s="68">
        <f t="shared" si="99"/>
        <v>0</v>
      </c>
      <c r="K3155" s="56"/>
      <c r="L3155" s="64" t="s">
        <v>493</v>
      </c>
    </row>
    <row r="3156" spans="1:12" s="72" customFormat="1" hidden="1" outlineLevel="2">
      <c r="A3156" s="81">
        <v>2745213521</v>
      </c>
      <c r="B3156" s="82" t="s">
        <v>2528</v>
      </c>
      <c r="C3156" s="69">
        <v>0</v>
      </c>
      <c r="D3156" s="78"/>
      <c r="E3156" s="69"/>
      <c r="F3156" s="71"/>
      <c r="G3156" s="69">
        <f t="shared" si="98"/>
        <v>0</v>
      </c>
      <c r="I3156" s="67">
        <v>0</v>
      </c>
      <c r="J3156" s="68">
        <f t="shared" si="99"/>
        <v>0</v>
      </c>
      <c r="K3156" s="56"/>
      <c r="L3156" s="64" t="s">
        <v>493</v>
      </c>
    </row>
    <row r="3157" spans="1:12" s="72" customFormat="1" hidden="1" outlineLevel="2">
      <c r="A3157" s="81">
        <v>2745213531</v>
      </c>
      <c r="B3157" s="82" t="s">
        <v>2529</v>
      </c>
      <c r="C3157" s="69">
        <v>0</v>
      </c>
      <c r="D3157" s="78"/>
      <c r="E3157" s="69"/>
      <c r="F3157" s="71"/>
      <c r="G3157" s="69">
        <f t="shared" si="98"/>
        <v>0</v>
      </c>
      <c r="I3157" s="67">
        <v>0</v>
      </c>
      <c r="J3157" s="68">
        <f t="shared" si="99"/>
        <v>0</v>
      </c>
      <c r="K3157" s="56"/>
      <c r="L3157" s="64" t="s">
        <v>493</v>
      </c>
    </row>
    <row r="3158" spans="1:12" s="72" customFormat="1" hidden="1" outlineLevel="2">
      <c r="A3158" s="81">
        <v>2745213541</v>
      </c>
      <c r="B3158" s="82" t="s">
        <v>2530</v>
      </c>
      <c r="C3158" s="69">
        <v>0</v>
      </c>
      <c r="D3158" s="78"/>
      <c r="E3158" s="69"/>
      <c r="F3158" s="71"/>
      <c r="G3158" s="69">
        <f t="shared" si="98"/>
        <v>0</v>
      </c>
      <c r="I3158" s="67">
        <v>0</v>
      </c>
      <c r="J3158" s="68">
        <f t="shared" si="99"/>
        <v>0</v>
      </c>
      <c r="K3158" s="56"/>
      <c r="L3158" s="64" t="s">
        <v>493</v>
      </c>
    </row>
    <row r="3159" spans="1:12" s="72" customFormat="1" hidden="1" outlineLevel="2">
      <c r="A3159" s="81">
        <v>2745213561</v>
      </c>
      <c r="B3159" s="82" t="s">
        <v>2531</v>
      </c>
      <c r="C3159" s="69">
        <v>0</v>
      </c>
      <c r="D3159" s="78"/>
      <c r="E3159" s="69"/>
      <c r="F3159" s="71"/>
      <c r="G3159" s="69">
        <f t="shared" si="98"/>
        <v>0</v>
      </c>
      <c r="I3159" s="67">
        <v>0</v>
      </c>
      <c r="J3159" s="68">
        <f t="shared" si="99"/>
        <v>0</v>
      </c>
      <c r="K3159" s="56"/>
      <c r="L3159" s="64" t="s">
        <v>493</v>
      </c>
    </row>
    <row r="3160" spans="1:12" s="72" customFormat="1" hidden="1" outlineLevel="2">
      <c r="A3160" s="81">
        <v>2745213562</v>
      </c>
      <c r="B3160" s="82" t="s">
        <v>2532</v>
      </c>
      <c r="C3160" s="69">
        <v>0</v>
      </c>
      <c r="D3160" s="78"/>
      <c r="E3160" s="69"/>
      <c r="F3160" s="71"/>
      <c r="G3160" s="69">
        <f t="shared" si="98"/>
        <v>0</v>
      </c>
      <c r="I3160" s="67">
        <v>0</v>
      </c>
      <c r="J3160" s="68">
        <f t="shared" si="99"/>
        <v>0</v>
      </c>
      <c r="K3160" s="56"/>
      <c r="L3160" s="64" t="s">
        <v>493</v>
      </c>
    </row>
    <row r="3161" spans="1:12" s="72" customFormat="1" hidden="1" outlineLevel="2">
      <c r="A3161" s="81">
        <v>2745213563</v>
      </c>
      <c r="B3161" s="82" t="s">
        <v>2533</v>
      </c>
      <c r="C3161" s="69">
        <v>0</v>
      </c>
      <c r="D3161" s="78"/>
      <c r="E3161" s="69"/>
      <c r="F3161" s="71"/>
      <c r="G3161" s="69">
        <f t="shared" si="98"/>
        <v>0</v>
      </c>
      <c r="I3161" s="67">
        <v>0</v>
      </c>
      <c r="J3161" s="68">
        <f t="shared" si="99"/>
        <v>0</v>
      </c>
      <c r="K3161" s="56"/>
      <c r="L3161" s="64" t="s">
        <v>493</v>
      </c>
    </row>
    <row r="3162" spans="1:12" s="72" customFormat="1" hidden="1" outlineLevel="2">
      <c r="A3162" s="81">
        <v>2745213564</v>
      </c>
      <c r="B3162" s="82" t="s">
        <v>2534</v>
      </c>
      <c r="C3162" s="69">
        <v>0</v>
      </c>
      <c r="D3162" s="78"/>
      <c r="E3162" s="69"/>
      <c r="F3162" s="71"/>
      <c r="G3162" s="69">
        <f t="shared" si="98"/>
        <v>0</v>
      </c>
      <c r="I3162" s="67">
        <v>0</v>
      </c>
      <c r="J3162" s="68">
        <f t="shared" si="99"/>
        <v>0</v>
      </c>
      <c r="K3162" s="56"/>
      <c r="L3162" s="64" t="s">
        <v>493</v>
      </c>
    </row>
    <row r="3163" spans="1:12" s="72" customFormat="1" hidden="1" outlineLevel="2">
      <c r="A3163" s="81">
        <v>2745213565</v>
      </c>
      <c r="B3163" s="82" t="s">
        <v>2535</v>
      </c>
      <c r="C3163" s="69">
        <v>0</v>
      </c>
      <c r="D3163" s="78"/>
      <c r="E3163" s="69"/>
      <c r="F3163" s="71"/>
      <c r="G3163" s="69">
        <f t="shared" si="98"/>
        <v>0</v>
      </c>
      <c r="I3163" s="67">
        <v>0</v>
      </c>
      <c r="J3163" s="68">
        <f t="shared" si="99"/>
        <v>0</v>
      </c>
      <c r="K3163" s="56"/>
      <c r="L3163" s="64" t="s">
        <v>493</v>
      </c>
    </row>
    <row r="3164" spans="1:12" s="72" customFormat="1" hidden="1" outlineLevel="2">
      <c r="A3164" s="81">
        <v>2745213590</v>
      </c>
      <c r="B3164" s="82" t="s">
        <v>2536</v>
      </c>
      <c r="C3164" s="69">
        <v>0</v>
      </c>
      <c r="D3164" s="78"/>
      <c r="E3164" s="69"/>
      <c r="F3164" s="71"/>
      <c r="G3164" s="69">
        <f t="shared" si="98"/>
        <v>0</v>
      </c>
      <c r="I3164" s="67">
        <v>0</v>
      </c>
      <c r="J3164" s="68">
        <f t="shared" si="99"/>
        <v>0</v>
      </c>
      <c r="K3164" s="56"/>
      <c r="L3164" s="64" t="s">
        <v>493</v>
      </c>
    </row>
    <row r="3165" spans="1:12" s="72" customFormat="1" hidden="1" outlineLevel="2">
      <c r="A3165" s="81">
        <v>2745213601</v>
      </c>
      <c r="B3165" s="82" t="s">
        <v>2537</v>
      </c>
      <c r="C3165" s="69">
        <v>0</v>
      </c>
      <c r="D3165" s="78"/>
      <c r="E3165" s="69"/>
      <c r="F3165" s="71"/>
      <c r="G3165" s="69">
        <f t="shared" si="98"/>
        <v>0</v>
      </c>
      <c r="I3165" s="67">
        <v>0</v>
      </c>
      <c r="J3165" s="68">
        <f t="shared" si="99"/>
        <v>0</v>
      </c>
      <c r="K3165" s="56"/>
      <c r="L3165" s="64" t="s">
        <v>493</v>
      </c>
    </row>
    <row r="3166" spans="1:12" s="72" customFormat="1" hidden="1" outlineLevel="2">
      <c r="A3166" s="81">
        <v>2745220000</v>
      </c>
      <c r="B3166" s="82" t="s">
        <v>2538</v>
      </c>
      <c r="C3166" s="69">
        <v>14963.94</v>
      </c>
      <c r="D3166" s="78"/>
      <c r="E3166" s="69">
        <v>61776.41</v>
      </c>
      <c r="F3166" s="71"/>
      <c r="G3166" s="69">
        <f t="shared" si="98"/>
        <v>76740.350000000006</v>
      </c>
      <c r="I3166" s="67">
        <v>0</v>
      </c>
      <c r="J3166" s="68">
        <f>I3166-G3166</f>
        <v>-76740.350000000006</v>
      </c>
      <c r="K3166" s="56"/>
      <c r="L3166" s="64" t="s">
        <v>493</v>
      </c>
    </row>
    <row r="3167" spans="1:12" s="72" customFormat="1" hidden="1" outlineLevel="2">
      <c r="A3167" s="81">
        <v>2745322043</v>
      </c>
      <c r="B3167" s="82" t="s">
        <v>2539</v>
      </c>
      <c r="C3167" s="69">
        <v>154432.07</v>
      </c>
      <c r="D3167" s="78"/>
      <c r="E3167" s="69"/>
      <c r="F3167" s="71"/>
      <c r="G3167" s="69">
        <f t="shared" si="98"/>
        <v>154432.07</v>
      </c>
      <c r="I3167" s="67">
        <v>0</v>
      </c>
      <c r="J3167" s="68">
        <f>I3167-G3167</f>
        <v>-154432.07</v>
      </c>
      <c r="K3167" s="56"/>
      <c r="L3167" s="64" t="s">
        <v>493</v>
      </c>
    </row>
    <row r="3168" spans="1:12" s="72" customFormat="1" hidden="1" outlineLevel="2">
      <c r="A3168" s="81">
        <v>2745900000</v>
      </c>
      <c r="B3168" s="82" t="s">
        <v>2540</v>
      </c>
      <c r="C3168" s="69">
        <v>-982067161.57000005</v>
      </c>
      <c r="D3168" s="78"/>
      <c r="E3168" s="69"/>
      <c r="F3168" s="71"/>
      <c r="G3168" s="69">
        <f t="shared" si="98"/>
        <v>-982067161.57000005</v>
      </c>
      <c r="I3168" s="67">
        <v>0</v>
      </c>
      <c r="J3168" s="68">
        <f>I3168-G3168</f>
        <v>982067161.57000005</v>
      </c>
      <c r="K3168" s="56"/>
      <c r="L3168" s="64" t="s">
        <v>493</v>
      </c>
    </row>
    <row r="3169" spans="1:12" s="72" customFormat="1" hidden="1" outlineLevel="2">
      <c r="A3169" s="81">
        <v>2745900001</v>
      </c>
      <c r="B3169" s="82" t="s">
        <v>2541</v>
      </c>
      <c r="C3169" s="69">
        <v>-5283259.4000000004</v>
      </c>
      <c r="D3169" s="78"/>
      <c r="E3169" s="69"/>
      <c r="F3169" s="71"/>
      <c r="G3169" s="69">
        <f t="shared" si="98"/>
        <v>-5283259.4000000004</v>
      </c>
      <c r="I3169" s="67">
        <v>0</v>
      </c>
      <c r="J3169" s="68">
        <f>I3169-G3169</f>
        <v>5283259.4000000004</v>
      </c>
      <c r="K3169" s="56"/>
      <c r="L3169" s="64" t="s">
        <v>493</v>
      </c>
    </row>
    <row r="3170" spans="1:12" s="72" customFormat="1" outlineLevel="1" collapsed="1">
      <c r="A3170" s="41"/>
      <c r="B3170" s="41"/>
      <c r="C3170" s="99"/>
      <c r="D3170" s="99"/>
      <c r="E3170" s="99"/>
      <c r="F3170" s="71"/>
      <c r="G3170" s="99"/>
      <c r="I3170" s="67"/>
      <c r="J3170" s="68"/>
      <c r="K3170" s="56"/>
      <c r="L3170" s="64"/>
    </row>
    <row r="3171" spans="1:12" s="72" customFormat="1">
      <c r="A3171" s="41" t="s">
        <v>496</v>
      </c>
      <c r="B3171" s="41"/>
      <c r="C3171" s="99">
        <f>C3107</f>
        <v>1408279565.1900001</v>
      </c>
      <c r="D3171" s="99"/>
      <c r="E3171" s="99">
        <f>E3107</f>
        <v>61776.41</v>
      </c>
      <c r="F3171" s="71"/>
      <c r="G3171" s="99">
        <f>C3171+E3171</f>
        <v>1408341341.6000001</v>
      </c>
      <c r="I3171" s="67"/>
      <c r="J3171" s="68"/>
      <c r="K3171" s="56"/>
      <c r="L3171" s="64">
        <v>0</v>
      </c>
    </row>
    <row r="3172" spans="1:12" s="72" customFormat="1">
      <c r="A3172" s="41" t="s">
        <v>497</v>
      </c>
      <c r="B3172" s="41"/>
      <c r="C3172" s="99">
        <v>0</v>
      </c>
      <c r="D3172" s="99"/>
      <c r="E3172" s="99">
        <v>0</v>
      </c>
      <c r="F3172" s="71"/>
      <c r="G3172" s="99">
        <v>0</v>
      </c>
      <c r="I3172" s="67"/>
      <c r="J3172" s="68"/>
      <c r="K3172" s="56"/>
      <c r="L3172" s="64">
        <v>0</v>
      </c>
    </row>
    <row r="3173" spans="1:12" s="72" customFormat="1" outlineLevel="1">
      <c r="A3173" s="65" t="s">
        <v>498</v>
      </c>
      <c r="B3173" s="34" t="s">
        <v>5709</v>
      </c>
      <c r="C3173" s="66">
        <f>SUM(C3174)</f>
        <v>213774318.66</v>
      </c>
      <c r="D3173" s="78"/>
      <c r="E3173" s="66"/>
      <c r="F3173" s="71"/>
      <c r="G3173" s="66">
        <f t="shared" ref="G3173:G3198" si="100">C3173+E3173</f>
        <v>213774318.66</v>
      </c>
      <c r="I3173" s="67">
        <v>213774318.66</v>
      </c>
      <c r="J3173" s="68">
        <f t="shared" ref="J3173:J3198" si="101">I3173-G3173</f>
        <v>0</v>
      </c>
      <c r="K3173" s="56"/>
      <c r="L3173" s="64">
        <v>0</v>
      </c>
    </row>
    <row r="3174" spans="1:12" s="72" customFormat="1" hidden="1" outlineLevel="2">
      <c r="A3174" s="81">
        <v>2682123501</v>
      </c>
      <c r="B3174" s="82" t="s">
        <v>2542</v>
      </c>
      <c r="C3174" s="69">
        <v>213774318.66</v>
      </c>
      <c r="D3174" s="78"/>
      <c r="E3174" s="69"/>
      <c r="F3174" s="71"/>
      <c r="G3174" s="69">
        <f t="shared" si="100"/>
        <v>213774318.66</v>
      </c>
      <c r="I3174" s="67">
        <v>0</v>
      </c>
      <c r="J3174" s="68">
        <f t="shared" si="101"/>
        <v>-213774318.66</v>
      </c>
      <c r="K3174" s="56"/>
      <c r="L3174" s="64" t="s">
        <v>498</v>
      </c>
    </row>
    <row r="3175" spans="1:12" s="72" customFormat="1" outlineLevel="1" collapsed="1">
      <c r="A3175" s="65" t="s">
        <v>499</v>
      </c>
      <c r="B3175" s="34" t="s">
        <v>5710</v>
      </c>
      <c r="C3175" s="66">
        <f>SUM(C3176)</f>
        <v>-213290549.40000001</v>
      </c>
      <c r="D3175" s="78"/>
      <c r="E3175" s="66"/>
      <c r="F3175" s="71"/>
      <c r="G3175" s="66">
        <f t="shared" si="100"/>
        <v>-213290549.40000001</v>
      </c>
      <c r="I3175" s="67">
        <v>-213290549.40000001</v>
      </c>
      <c r="J3175" s="68">
        <f t="shared" si="101"/>
        <v>0</v>
      </c>
      <c r="K3175" s="56"/>
      <c r="L3175" s="64">
        <v>0</v>
      </c>
    </row>
    <row r="3176" spans="1:12" s="72" customFormat="1" hidden="1" outlineLevel="2">
      <c r="A3176" s="81">
        <v>2682123502</v>
      </c>
      <c r="B3176" s="82" t="s">
        <v>2543</v>
      </c>
      <c r="C3176" s="69">
        <v>-213290549.40000001</v>
      </c>
      <c r="D3176" s="78"/>
      <c r="E3176" s="69"/>
      <c r="F3176" s="71"/>
      <c r="G3176" s="69">
        <f t="shared" si="100"/>
        <v>-213290549.40000001</v>
      </c>
      <c r="I3176" s="67">
        <v>0</v>
      </c>
      <c r="J3176" s="68">
        <f t="shared" si="101"/>
        <v>213290549.40000001</v>
      </c>
      <c r="K3176" s="56"/>
      <c r="L3176" s="64" t="s">
        <v>499</v>
      </c>
    </row>
    <row r="3177" spans="1:12" s="72" customFormat="1" outlineLevel="1" collapsed="1">
      <c r="A3177" s="65" t="s">
        <v>500</v>
      </c>
      <c r="B3177" s="34" t="s">
        <v>5711</v>
      </c>
      <c r="C3177" s="66">
        <f>SUM(C3178)</f>
        <v>9645702.5399999898</v>
      </c>
      <c r="D3177" s="78"/>
      <c r="E3177" s="66"/>
      <c r="F3177" s="71"/>
      <c r="G3177" s="66">
        <f t="shared" si="100"/>
        <v>9645702.5399999898</v>
      </c>
      <c r="I3177" s="67">
        <v>9645702.5399999991</v>
      </c>
      <c r="J3177" s="68">
        <f t="shared" si="101"/>
        <v>0</v>
      </c>
      <c r="K3177" s="56"/>
      <c r="L3177" s="64">
        <v>0</v>
      </c>
    </row>
    <row r="3178" spans="1:12" s="72" customFormat="1" hidden="1" outlineLevel="2">
      <c r="A3178" s="81">
        <v>2682123701</v>
      </c>
      <c r="B3178" s="82" t="s">
        <v>2544</v>
      </c>
      <c r="C3178" s="69">
        <v>9645702.5399999898</v>
      </c>
      <c r="D3178" s="78"/>
      <c r="E3178" s="69"/>
      <c r="F3178" s="71"/>
      <c r="G3178" s="69">
        <f t="shared" si="100"/>
        <v>9645702.5399999898</v>
      </c>
      <c r="I3178" s="67">
        <v>0</v>
      </c>
      <c r="J3178" s="68">
        <f t="shared" si="101"/>
        <v>-9645702.5399999898</v>
      </c>
      <c r="K3178" s="56"/>
      <c r="L3178" s="64" t="s">
        <v>500</v>
      </c>
    </row>
    <row r="3179" spans="1:12" s="72" customFormat="1" outlineLevel="1" collapsed="1">
      <c r="A3179" s="65" t="s">
        <v>501</v>
      </c>
      <c r="B3179" s="34" t="s">
        <v>5712</v>
      </c>
      <c r="C3179" s="66">
        <f>SUM(C3180)</f>
        <v>-9590632</v>
      </c>
      <c r="D3179" s="78"/>
      <c r="E3179" s="66"/>
      <c r="F3179" s="71"/>
      <c r="G3179" s="66">
        <f t="shared" si="100"/>
        <v>-9590632</v>
      </c>
      <c r="I3179" s="67">
        <v>-9590632</v>
      </c>
      <c r="J3179" s="68">
        <f t="shared" si="101"/>
        <v>0</v>
      </c>
      <c r="K3179" s="56"/>
      <c r="L3179" s="64">
        <v>0</v>
      </c>
    </row>
    <row r="3180" spans="1:12" s="72" customFormat="1" hidden="1" outlineLevel="2">
      <c r="A3180" s="81">
        <v>2682123702</v>
      </c>
      <c r="B3180" s="82" t="s">
        <v>2545</v>
      </c>
      <c r="C3180" s="69">
        <v>-9590632</v>
      </c>
      <c r="D3180" s="78"/>
      <c r="E3180" s="69"/>
      <c r="F3180" s="71"/>
      <c r="G3180" s="69">
        <f t="shared" si="100"/>
        <v>-9590632</v>
      </c>
      <c r="I3180" s="67">
        <v>0</v>
      </c>
      <c r="J3180" s="68">
        <f t="shared" si="101"/>
        <v>9590632</v>
      </c>
      <c r="K3180" s="56"/>
      <c r="L3180" s="64" t="s">
        <v>501</v>
      </c>
    </row>
    <row r="3181" spans="1:12" s="72" customFormat="1" outlineLevel="1" collapsed="1">
      <c r="A3181" s="65" t="s">
        <v>502</v>
      </c>
      <c r="B3181" s="34" t="s">
        <v>5713</v>
      </c>
      <c r="C3181" s="66">
        <f>SUM(C3182:C3183)</f>
        <v>0</v>
      </c>
      <c r="D3181" s="78"/>
      <c r="E3181" s="66"/>
      <c r="F3181" s="71"/>
      <c r="G3181" s="66">
        <f t="shared" si="100"/>
        <v>0</v>
      </c>
      <c r="I3181" s="67">
        <v>0</v>
      </c>
      <c r="J3181" s="68">
        <f t="shared" si="101"/>
        <v>0</v>
      </c>
      <c r="K3181" s="56"/>
      <c r="L3181" s="64">
        <v>0</v>
      </c>
    </row>
    <row r="3182" spans="1:12" s="72" customFormat="1" hidden="1" outlineLevel="2">
      <c r="A3182" s="118">
        <v>2682102100</v>
      </c>
      <c r="B3182" s="120" t="s">
        <v>2546</v>
      </c>
      <c r="C3182" s="69">
        <v>0</v>
      </c>
      <c r="D3182" s="78"/>
      <c r="E3182" s="69"/>
      <c r="F3182" s="71"/>
      <c r="G3182" s="69">
        <f t="shared" si="100"/>
        <v>0</v>
      </c>
      <c r="I3182" s="67">
        <v>0</v>
      </c>
      <c r="J3182" s="68">
        <f t="shared" si="101"/>
        <v>0</v>
      </c>
      <c r="K3182" s="56"/>
      <c r="L3182" s="64" t="s">
        <v>502</v>
      </c>
    </row>
    <row r="3183" spans="1:12" s="72" customFormat="1" hidden="1" outlineLevel="2">
      <c r="A3183" s="81">
        <v>2682138100</v>
      </c>
      <c r="B3183" s="82" t="s">
        <v>2547</v>
      </c>
      <c r="C3183" s="69">
        <v>0</v>
      </c>
      <c r="D3183" s="78"/>
      <c r="E3183" s="69"/>
      <c r="F3183" s="71"/>
      <c r="G3183" s="69">
        <f t="shared" si="100"/>
        <v>0</v>
      </c>
      <c r="I3183" s="67">
        <v>0</v>
      </c>
      <c r="J3183" s="68">
        <f t="shared" si="101"/>
        <v>0</v>
      </c>
      <c r="K3183" s="56"/>
      <c r="L3183" s="64" t="s">
        <v>502</v>
      </c>
    </row>
    <row r="3184" spans="1:12" s="72" customFormat="1" outlineLevel="1" collapsed="1">
      <c r="A3184" s="65" t="s">
        <v>503</v>
      </c>
      <c r="B3184" s="34" t="s">
        <v>5714</v>
      </c>
      <c r="C3184" s="66">
        <f>SUM(C3185:C3186)</f>
        <v>0</v>
      </c>
      <c r="D3184" s="78"/>
      <c r="E3184" s="66"/>
      <c r="F3184" s="71"/>
      <c r="G3184" s="66">
        <f t="shared" si="100"/>
        <v>0</v>
      </c>
      <c r="I3184" s="67">
        <v>0</v>
      </c>
      <c r="J3184" s="68">
        <f t="shared" si="101"/>
        <v>0</v>
      </c>
      <c r="K3184" s="56"/>
      <c r="L3184" s="64">
        <v>0</v>
      </c>
    </row>
    <row r="3185" spans="1:12" s="72" customFormat="1" hidden="1" outlineLevel="2">
      <c r="A3185" s="81">
        <v>2682102200</v>
      </c>
      <c r="B3185" s="82" t="s">
        <v>2548</v>
      </c>
      <c r="C3185" s="69">
        <v>0</v>
      </c>
      <c r="D3185" s="78"/>
      <c r="E3185" s="69"/>
      <c r="F3185" s="71"/>
      <c r="G3185" s="69">
        <f t="shared" si="100"/>
        <v>0</v>
      </c>
      <c r="I3185" s="67">
        <v>0</v>
      </c>
      <c r="J3185" s="68">
        <f t="shared" si="101"/>
        <v>0</v>
      </c>
      <c r="K3185" s="56"/>
      <c r="L3185" s="64" t="s">
        <v>503</v>
      </c>
    </row>
    <row r="3186" spans="1:12" s="72" customFormat="1" hidden="1" outlineLevel="2">
      <c r="A3186" s="81">
        <v>2682138200</v>
      </c>
      <c r="B3186" s="82" t="s">
        <v>2549</v>
      </c>
      <c r="C3186" s="69">
        <v>0</v>
      </c>
      <c r="D3186" s="78"/>
      <c r="E3186" s="69"/>
      <c r="F3186" s="71"/>
      <c r="G3186" s="69">
        <f t="shared" si="100"/>
        <v>0</v>
      </c>
      <c r="I3186" s="67">
        <v>0</v>
      </c>
      <c r="J3186" s="68">
        <f t="shared" si="101"/>
        <v>0</v>
      </c>
      <c r="K3186" s="56"/>
      <c r="L3186" s="64" t="s">
        <v>503</v>
      </c>
    </row>
    <row r="3187" spans="1:12" s="72" customFormat="1" outlineLevel="1" collapsed="1">
      <c r="A3187" s="65" t="s">
        <v>504</v>
      </c>
      <c r="B3187" s="34" t="s">
        <v>5715</v>
      </c>
      <c r="C3187" s="66">
        <f>SUM(C3188:C3189)</f>
        <v>0</v>
      </c>
      <c r="D3187" s="78"/>
      <c r="E3187" s="66"/>
      <c r="F3187" s="71"/>
      <c r="G3187" s="66">
        <f t="shared" si="100"/>
        <v>0</v>
      </c>
      <c r="I3187" s="67">
        <v>0</v>
      </c>
      <c r="J3187" s="68">
        <f t="shared" si="101"/>
        <v>0</v>
      </c>
      <c r="K3187" s="56"/>
      <c r="L3187" s="64">
        <v>0</v>
      </c>
    </row>
    <row r="3188" spans="1:12" s="72" customFormat="1" hidden="1" outlineLevel="2">
      <c r="A3188" s="81">
        <v>2682102300</v>
      </c>
      <c r="B3188" s="82" t="s">
        <v>2550</v>
      </c>
      <c r="C3188" s="69">
        <v>0</v>
      </c>
      <c r="D3188" s="78"/>
      <c r="E3188" s="69"/>
      <c r="F3188" s="71"/>
      <c r="G3188" s="69">
        <f t="shared" si="100"/>
        <v>0</v>
      </c>
      <c r="I3188" s="67">
        <v>0</v>
      </c>
      <c r="J3188" s="68">
        <f t="shared" si="101"/>
        <v>0</v>
      </c>
      <c r="K3188" s="56"/>
      <c r="L3188" s="64" t="s">
        <v>504</v>
      </c>
    </row>
    <row r="3189" spans="1:12" s="72" customFormat="1" hidden="1" outlineLevel="2">
      <c r="A3189" s="81">
        <v>2682138300</v>
      </c>
      <c r="B3189" s="82" t="s">
        <v>2551</v>
      </c>
      <c r="C3189" s="69">
        <v>0</v>
      </c>
      <c r="D3189" s="78"/>
      <c r="E3189" s="69"/>
      <c r="F3189" s="71"/>
      <c r="G3189" s="69">
        <f t="shared" si="100"/>
        <v>0</v>
      </c>
      <c r="I3189" s="67">
        <v>0</v>
      </c>
      <c r="J3189" s="68">
        <f t="shared" si="101"/>
        <v>0</v>
      </c>
      <c r="K3189" s="56"/>
      <c r="L3189" s="64" t="s">
        <v>504</v>
      </c>
    </row>
    <row r="3190" spans="1:12" s="72" customFormat="1" outlineLevel="1" collapsed="1">
      <c r="A3190" s="65" t="s">
        <v>505</v>
      </c>
      <c r="B3190" s="34" t="s">
        <v>5716</v>
      </c>
      <c r="C3190" s="66">
        <f>SUM(C3191:C3196)</f>
        <v>753580.23999999894</v>
      </c>
      <c r="D3190" s="78"/>
      <c r="E3190" s="66"/>
      <c r="F3190" s="71"/>
      <c r="G3190" s="66">
        <f t="shared" si="100"/>
        <v>753580.23999999894</v>
      </c>
      <c r="I3190" s="67">
        <v>753580.24</v>
      </c>
      <c r="J3190" s="68">
        <f t="shared" si="101"/>
        <v>1.0477378964424133E-9</v>
      </c>
      <c r="K3190" s="56"/>
      <c r="L3190" s="64">
        <v>0</v>
      </c>
    </row>
    <row r="3191" spans="1:12" s="72" customFormat="1" hidden="1" outlineLevel="2">
      <c r="A3191" s="81">
        <v>2682103000</v>
      </c>
      <c r="B3191" s="82" t="s">
        <v>2552</v>
      </c>
      <c r="C3191" s="69">
        <v>717118.06999999902</v>
      </c>
      <c r="D3191" s="78"/>
      <c r="E3191" s="69"/>
      <c r="F3191" s="71"/>
      <c r="G3191" s="69">
        <f t="shared" si="100"/>
        <v>717118.06999999902</v>
      </c>
      <c r="I3191" s="67">
        <v>0</v>
      </c>
      <c r="J3191" s="68">
        <f t="shared" si="101"/>
        <v>-717118.06999999902</v>
      </c>
      <c r="K3191" s="56"/>
      <c r="L3191" s="64" t="s">
        <v>505</v>
      </c>
    </row>
    <row r="3192" spans="1:12" s="72" customFormat="1" hidden="1" outlineLevel="2">
      <c r="A3192" s="81">
        <v>2682105100</v>
      </c>
      <c r="B3192" s="82" t="s">
        <v>2553</v>
      </c>
      <c r="C3192" s="69">
        <v>36462.169999999896</v>
      </c>
      <c r="D3192" s="78"/>
      <c r="E3192" s="69"/>
      <c r="F3192" s="71"/>
      <c r="G3192" s="69">
        <f t="shared" si="100"/>
        <v>36462.169999999896</v>
      </c>
      <c r="I3192" s="67">
        <v>0</v>
      </c>
      <c r="J3192" s="68">
        <f t="shared" si="101"/>
        <v>-36462.169999999896</v>
      </c>
      <c r="K3192" s="56"/>
      <c r="L3192" s="64" t="s">
        <v>505</v>
      </c>
    </row>
    <row r="3193" spans="1:12" s="72" customFormat="1" hidden="1" outlineLevel="2">
      <c r="A3193" s="81">
        <v>2682203000</v>
      </c>
      <c r="B3193" s="82" t="s">
        <v>2554</v>
      </c>
      <c r="C3193" s="69">
        <v>0</v>
      </c>
      <c r="D3193" s="78"/>
      <c r="E3193" s="69"/>
      <c r="F3193" s="71"/>
      <c r="G3193" s="69">
        <f t="shared" si="100"/>
        <v>0</v>
      </c>
      <c r="I3193" s="67">
        <v>0</v>
      </c>
      <c r="J3193" s="68">
        <f t="shared" si="101"/>
        <v>0</v>
      </c>
      <c r="K3193" s="56"/>
      <c r="L3193" s="64" t="s">
        <v>505</v>
      </c>
    </row>
    <row r="3194" spans="1:12" s="72" customFormat="1" hidden="1" outlineLevel="2">
      <c r="A3194" s="81">
        <v>2682203099</v>
      </c>
      <c r="B3194" s="82" t="s">
        <v>2555</v>
      </c>
      <c r="C3194" s="69">
        <v>0</v>
      </c>
      <c r="D3194" s="78"/>
      <c r="E3194" s="69"/>
      <c r="F3194" s="71"/>
      <c r="G3194" s="69">
        <f t="shared" si="100"/>
        <v>0</v>
      </c>
      <c r="I3194" s="67">
        <v>0</v>
      </c>
      <c r="J3194" s="68">
        <f t="shared" si="101"/>
        <v>0</v>
      </c>
      <c r="K3194" s="56"/>
      <c r="L3194" s="64" t="s">
        <v>505</v>
      </c>
    </row>
    <row r="3195" spans="1:12" s="72" customFormat="1" hidden="1" outlineLevel="2">
      <c r="A3195" s="81">
        <v>2682205010</v>
      </c>
      <c r="B3195" s="82" t="s">
        <v>2556</v>
      </c>
      <c r="C3195" s="69">
        <v>0</v>
      </c>
      <c r="D3195" s="78"/>
      <c r="E3195" s="69"/>
      <c r="F3195" s="71"/>
      <c r="G3195" s="69">
        <f t="shared" si="100"/>
        <v>0</v>
      </c>
      <c r="I3195" s="67">
        <v>0</v>
      </c>
      <c r="J3195" s="68">
        <f t="shared" si="101"/>
        <v>0</v>
      </c>
      <c r="K3195" s="56"/>
      <c r="L3195" s="64" t="s">
        <v>505</v>
      </c>
    </row>
    <row r="3196" spans="1:12" s="72" customFormat="1" hidden="1" outlineLevel="2">
      <c r="A3196" s="81">
        <v>2682205099</v>
      </c>
      <c r="B3196" s="82" t="s">
        <v>2557</v>
      </c>
      <c r="C3196" s="69">
        <v>0</v>
      </c>
      <c r="D3196" s="78"/>
      <c r="E3196" s="69"/>
      <c r="F3196" s="71"/>
      <c r="G3196" s="69">
        <f t="shared" si="100"/>
        <v>0</v>
      </c>
      <c r="I3196" s="67">
        <v>0</v>
      </c>
      <c r="J3196" s="68">
        <f t="shared" si="101"/>
        <v>0</v>
      </c>
      <c r="K3196" s="56"/>
      <c r="L3196" s="64" t="s">
        <v>535</v>
      </c>
    </row>
    <row r="3197" spans="1:12" s="72" customFormat="1" outlineLevel="1" collapsed="1">
      <c r="A3197" s="65" t="s">
        <v>506</v>
      </c>
      <c r="B3197" s="34">
        <v>0</v>
      </c>
      <c r="C3197" s="66">
        <f>SUM(C3198)</f>
        <v>18076228.800000001</v>
      </c>
      <c r="D3197" s="78"/>
      <c r="E3197" s="66"/>
      <c r="F3197" s="71"/>
      <c r="G3197" s="66">
        <f t="shared" si="100"/>
        <v>18076228.800000001</v>
      </c>
      <c r="I3197" s="67">
        <v>18076228.469999999</v>
      </c>
      <c r="J3197" s="68">
        <f t="shared" si="101"/>
        <v>-0.33000000193715096</v>
      </c>
      <c r="K3197" s="56"/>
      <c r="L3197" s="64">
        <v>0</v>
      </c>
    </row>
    <row r="3198" spans="1:12" s="72" customFormat="1" hidden="1" outlineLevel="2">
      <c r="A3198" s="81">
        <v>2730990906</v>
      </c>
      <c r="B3198" s="82" t="s">
        <v>2558</v>
      </c>
      <c r="C3198" s="69">
        <v>18076228.800000001</v>
      </c>
      <c r="D3198" s="78"/>
      <c r="E3198" s="69"/>
      <c r="F3198" s="71"/>
      <c r="G3198" s="69">
        <f t="shared" si="100"/>
        <v>18076228.800000001</v>
      </c>
      <c r="I3198" s="67">
        <v>0</v>
      </c>
      <c r="J3198" s="68">
        <f t="shared" si="101"/>
        <v>-18076228.800000001</v>
      </c>
      <c r="K3198" s="56"/>
      <c r="L3198" s="64" t="s">
        <v>535</v>
      </c>
    </row>
    <row r="3199" spans="1:12" s="72" customFormat="1" outlineLevel="1" collapsed="1">
      <c r="A3199" s="81"/>
      <c r="B3199" s="82"/>
      <c r="C3199" s="69"/>
      <c r="D3199" s="78"/>
      <c r="E3199" s="69"/>
      <c r="F3199" s="71"/>
      <c r="G3199" s="69"/>
      <c r="I3199" s="67"/>
      <c r="J3199" s="68"/>
      <c r="K3199" s="56"/>
      <c r="L3199" s="64"/>
    </row>
    <row r="3200" spans="1:12" s="72" customFormat="1">
      <c r="A3200" s="41" t="s">
        <v>11</v>
      </c>
      <c r="B3200" s="41"/>
      <c r="C3200" s="99">
        <f>+C3173+C3175+C3177+C3179+C3181+C3184+C3187+C3190+C3197</f>
        <v>19368648.839999981</v>
      </c>
      <c r="D3200" s="99" t="e">
        <f>#REF!+#REF!+D3173+D3175+D3177+D3179+D3181+D3184+D3187+D3190</f>
        <v>#REF!</v>
      </c>
      <c r="E3200" s="99">
        <f>+E3173+E3175+E3177+E3179+E3181+E3184+E3187+E3190</f>
        <v>0</v>
      </c>
      <c r="F3200" s="71"/>
      <c r="G3200" s="99">
        <f>C3200+E3200</f>
        <v>19368648.839999981</v>
      </c>
      <c r="I3200" s="67"/>
      <c r="J3200" s="68"/>
      <c r="K3200" s="56"/>
      <c r="L3200" s="64"/>
    </row>
    <row r="3201" spans="1:13">
      <c r="A3201" s="34"/>
      <c r="B3201" s="34"/>
      <c r="D3201" s="78"/>
      <c r="I3201" s="67"/>
      <c r="J3201" s="68"/>
      <c r="L3201" s="64"/>
    </row>
    <row r="3202" spans="1:13">
      <c r="A3202" s="35" t="s">
        <v>39</v>
      </c>
      <c r="B3202" s="35"/>
      <c r="C3202" s="89">
        <f>C3046+C3070+C3083+C3084+C3102+C3106+C3171+C3200</f>
        <v>3012297624.159997</v>
      </c>
      <c r="D3202" s="89" t="e">
        <f>D3046+D3070+D3083+D3084+D3102+D3200</f>
        <v>#REF!</v>
      </c>
      <c r="E3202" s="89">
        <f>E3046+E3070+E3083+E3084+E3102+E3106+E3171+E3200</f>
        <v>507682944.59999985</v>
      </c>
      <c r="G3202" s="89">
        <f>C3202+E3202</f>
        <v>3519980568.7599969</v>
      </c>
      <c r="I3202" s="67"/>
      <c r="J3202" s="68"/>
      <c r="L3202" s="64"/>
      <c r="M3202" s="68"/>
    </row>
    <row r="3203" spans="1:13">
      <c r="A3203" s="34"/>
      <c r="B3203" s="34"/>
      <c r="D3203" s="78"/>
      <c r="I3203" s="67"/>
      <c r="J3203" s="68"/>
      <c r="L3203" s="64"/>
    </row>
    <row r="3204" spans="1:13" outlineLevel="1">
      <c r="A3204" s="65" t="s">
        <v>507</v>
      </c>
      <c r="B3204" s="34" t="s">
        <v>5630</v>
      </c>
      <c r="C3204" s="66">
        <f>SUM(C3205)</f>
        <v>0</v>
      </c>
      <c r="D3204" s="78"/>
      <c r="E3204" s="66"/>
      <c r="F3204" s="71"/>
      <c r="G3204" s="66">
        <f>C3204+E3204</f>
        <v>0</v>
      </c>
      <c r="H3204" s="72"/>
      <c r="I3204" s="67">
        <v>0</v>
      </c>
      <c r="J3204" s="68">
        <f>I3204-G3204</f>
        <v>0</v>
      </c>
      <c r="L3204" s="64">
        <v>0</v>
      </c>
      <c r="M3204" s="72"/>
    </row>
    <row r="3205" spans="1:13" hidden="1" outlineLevel="2">
      <c r="A3205" s="81">
        <v>2521211000</v>
      </c>
      <c r="B3205" s="82" t="s">
        <v>2560</v>
      </c>
      <c r="C3205" s="69">
        <v>0</v>
      </c>
      <c r="D3205" s="78"/>
      <c r="E3205" s="69"/>
      <c r="F3205" s="71"/>
      <c r="G3205" s="69">
        <f>C3205+E3205</f>
        <v>0</v>
      </c>
      <c r="H3205" s="72"/>
      <c r="I3205" s="67">
        <v>0</v>
      </c>
      <c r="J3205" s="68">
        <f>I3205-G3205</f>
        <v>0</v>
      </c>
      <c r="L3205" s="64" t="s">
        <v>507</v>
      </c>
      <c r="M3205" s="72"/>
    </row>
    <row r="3206" spans="1:13" outlineLevel="1" collapsed="1">
      <c r="A3206" s="65" t="s">
        <v>425</v>
      </c>
      <c r="B3206" s="34">
        <v>0</v>
      </c>
      <c r="C3206" s="66">
        <f>SUM(C3207:C3211)</f>
        <v>0</v>
      </c>
      <c r="D3206" s="78"/>
      <c r="E3206" s="66"/>
      <c r="G3206" s="66">
        <f t="shared" ref="G3206:G3215" si="102">C3206+E3206</f>
        <v>0</v>
      </c>
      <c r="I3206" s="67">
        <v>0</v>
      </c>
      <c r="J3206" s="68">
        <f t="shared" ref="J3206:J3215" si="103">I3206-G3206</f>
        <v>0</v>
      </c>
      <c r="L3206" s="64">
        <v>0</v>
      </c>
    </row>
    <row r="3207" spans="1:13" hidden="1" outlineLevel="2">
      <c r="A3207" s="81">
        <v>2729070000</v>
      </c>
      <c r="B3207" s="82" t="s">
        <v>1284</v>
      </c>
      <c r="C3207" s="69">
        <v>0</v>
      </c>
      <c r="D3207" s="78"/>
      <c r="E3207" s="69"/>
      <c r="G3207" s="69">
        <f t="shared" si="102"/>
        <v>0</v>
      </c>
      <c r="I3207" s="67">
        <v>0</v>
      </c>
      <c r="J3207" s="68">
        <f t="shared" si="103"/>
        <v>0</v>
      </c>
      <c r="L3207" s="64" t="s">
        <v>5613</v>
      </c>
    </row>
    <row r="3208" spans="1:13" hidden="1" outlineLevel="2">
      <c r="A3208" s="81">
        <v>2729090000</v>
      </c>
      <c r="B3208" s="82" t="s">
        <v>1285</v>
      </c>
      <c r="C3208" s="69">
        <v>0</v>
      </c>
      <c r="D3208" s="78"/>
      <c r="E3208" s="69"/>
      <c r="G3208" s="69">
        <f t="shared" si="102"/>
        <v>0</v>
      </c>
      <c r="I3208" s="67">
        <v>0</v>
      </c>
      <c r="J3208" s="68">
        <f t="shared" si="103"/>
        <v>0</v>
      </c>
      <c r="L3208" s="64" t="s">
        <v>5614</v>
      </c>
    </row>
    <row r="3209" spans="1:13" hidden="1" outlineLevel="2">
      <c r="A3209" s="81">
        <v>2729091000</v>
      </c>
      <c r="B3209" s="82" t="s">
        <v>1286</v>
      </c>
      <c r="C3209" s="69">
        <v>0</v>
      </c>
      <c r="D3209" s="78"/>
      <c r="E3209" s="69"/>
      <c r="G3209" s="69">
        <f t="shared" si="102"/>
        <v>0</v>
      </c>
      <c r="I3209" s="67">
        <v>0</v>
      </c>
      <c r="J3209" s="68">
        <f t="shared" si="103"/>
        <v>0</v>
      </c>
      <c r="L3209" s="64" t="s">
        <v>5615</v>
      </c>
    </row>
    <row r="3210" spans="1:13" hidden="1" outlineLevel="2">
      <c r="A3210" s="81">
        <v>2729110000</v>
      </c>
      <c r="B3210" s="82" t="s">
        <v>1287</v>
      </c>
      <c r="C3210" s="69">
        <v>0</v>
      </c>
      <c r="D3210" s="78"/>
      <c r="E3210" s="69"/>
      <c r="G3210" s="69">
        <f t="shared" si="102"/>
        <v>0</v>
      </c>
      <c r="I3210" s="67">
        <v>0</v>
      </c>
      <c r="J3210" s="68">
        <f t="shared" si="103"/>
        <v>0</v>
      </c>
      <c r="L3210" s="64" t="s">
        <v>426</v>
      </c>
    </row>
    <row r="3211" spans="1:13" hidden="1" outlineLevel="2">
      <c r="A3211" s="81">
        <v>2729120000</v>
      </c>
      <c r="B3211" s="82" t="s">
        <v>1288</v>
      </c>
      <c r="C3211" s="69">
        <v>0</v>
      </c>
      <c r="D3211" s="78"/>
      <c r="E3211" s="69"/>
      <c r="G3211" s="69">
        <f t="shared" si="102"/>
        <v>0</v>
      </c>
      <c r="I3211" s="67">
        <v>0</v>
      </c>
      <c r="J3211" s="68">
        <f t="shared" si="103"/>
        <v>0</v>
      </c>
      <c r="L3211" s="64" t="s">
        <v>5616</v>
      </c>
    </row>
    <row r="3212" spans="1:13" outlineLevel="1" collapsed="1">
      <c r="A3212" s="65" t="s">
        <v>428</v>
      </c>
      <c r="B3212" s="34" t="s">
        <v>5666</v>
      </c>
      <c r="C3212" s="66">
        <f>SUM(C3213)</f>
        <v>0</v>
      </c>
      <c r="D3212" s="78"/>
      <c r="E3212" s="66"/>
      <c r="G3212" s="66">
        <f t="shared" si="102"/>
        <v>0</v>
      </c>
      <c r="I3212" s="67">
        <v>0</v>
      </c>
      <c r="J3212" s="68">
        <f t="shared" si="103"/>
        <v>0</v>
      </c>
      <c r="L3212" s="64">
        <v>0</v>
      </c>
    </row>
    <row r="3213" spans="1:13" hidden="1" outlineLevel="2">
      <c r="A3213" s="81">
        <v>2729080000</v>
      </c>
      <c r="B3213" s="82" t="s">
        <v>1297</v>
      </c>
      <c r="C3213" s="69">
        <v>0</v>
      </c>
      <c r="D3213" s="78"/>
      <c r="E3213" s="69"/>
      <c r="G3213" s="69">
        <f t="shared" si="102"/>
        <v>0</v>
      </c>
      <c r="I3213" s="67">
        <v>0</v>
      </c>
      <c r="J3213" s="68">
        <f t="shared" si="103"/>
        <v>0</v>
      </c>
      <c r="L3213" s="64" t="s">
        <v>428</v>
      </c>
    </row>
    <row r="3214" spans="1:13" outlineLevel="1" collapsed="1">
      <c r="A3214" s="122" t="s">
        <v>508</v>
      </c>
      <c r="B3214" s="34" t="s">
        <v>5717</v>
      </c>
      <c r="C3214" s="66">
        <f>SUM(C3215)</f>
        <v>9947686.1199999899</v>
      </c>
      <c r="D3214" s="78"/>
      <c r="E3214" s="66"/>
      <c r="F3214" s="71"/>
      <c r="G3214" s="66">
        <f t="shared" si="102"/>
        <v>9947686.1199999899</v>
      </c>
      <c r="H3214" s="72"/>
      <c r="I3214" s="67">
        <v>9947686.1199999992</v>
      </c>
      <c r="J3214" s="68">
        <f t="shared" si="103"/>
        <v>0</v>
      </c>
      <c r="L3214" s="64">
        <v>0</v>
      </c>
    </row>
    <row r="3215" spans="1:13" hidden="1" outlineLevel="2">
      <c r="A3215" s="81">
        <v>2730030500</v>
      </c>
      <c r="B3215" s="82" t="s">
        <v>2561</v>
      </c>
      <c r="C3215" s="69">
        <v>9947686.1199999899</v>
      </c>
      <c r="D3215" s="78"/>
      <c r="E3215" s="69"/>
      <c r="F3215" s="71"/>
      <c r="G3215" s="69">
        <f t="shared" si="102"/>
        <v>9947686.1199999899</v>
      </c>
      <c r="H3215" s="72"/>
      <c r="I3215" s="67">
        <v>0</v>
      </c>
      <c r="J3215" s="68">
        <f t="shared" si="103"/>
        <v>-9947686.1199999899</v>
      </c>
      <c r="L3215" s="64" t="s">
        <v>508</v>
      </c>
    </row>
    <row r="3216" spans="1:13" outlineLevel="1" collapsed="1">
      <c r="A3216" s="34"/>
      <c r="B3216" s="34"/>
      <c r="D3216" s="78"/>
      <c r="I3216" s="67"/>
      <c r="J3216" s="68"/>
      <c r="L3216" s="64"/>
    </row>
    <row r="3217" spans="1:13" s="72" customFormat="1">
      <c r="A3217" s="41" t="s">
        <v>473</v>
      </c>
      <c r="B3217" s="41"/>
      <c r="C3217" s="99">
        <f>C3204+C3206+C3212+C3214</f>
        <v>9947686.1199999899</v>
      </c>
      <c r="D3217" s="99">
        <f>D3206+D3212</f>
        <v>0</v>
      </c>
      <c r="E3217" s="99">
        <f>E3206+E3212</f>
        <v>0</v>
      </c>
      <c r="F3217" s="71"/>
      <c r="G3217" s="99">
        <f>C3217+E3217</f>
        <v>9947686.1199999899</v>
      </c>
      <c r="I3217" s="67"/>
      <c r="J3217" s="68"/>
      <c r="K3217" s="56"/>
      <c r="L3217" s="64">
        <v>0</v>
      </c>
    </row>
    <row r="3218" spans="1:13" s="72" customFormat="1" outlineLevel="1">
      <c r="A3218" s="65" t="s">
        <v>509</v>
      </c>
      <c r="B3218" s="34" t="s">
        <v>5718</v>
      </c>
      <c r="C3218" s="66">
        <f>SUM(C3219:C3226)</f>
        <v>119859833.02999981</v>
      </c>
      <c r="D3218" s="78"/>
      <c r="E3218" s="66"/>
      <c r="F3218" s="71"/>
      <c r="G3218" s="66">
        <f t="shared" ref="G3218:G3238" si="104">C3218+E3218</f>
        <v>119859833.02999981</v>
      </c>
      <c r="I3218" s="67">
        <v>119859833.03</v>
      </c>
      <c r="J3218" s="68">
        <f>I3218-G3218</f>
        <v>1.9371509552001953E-7</v>
      </c>
      <c r="K3218" s="56"/>
      <c r="L3218" s="64">
        <v>0</v>
      </c>
    </row>
    <row r="3219" spans="1:13" s="72" customFormat="1" hidden="1" outlineLevel="2">
      <c r="A3219" s="81">
        <v>2211000000</v>
      </c>
      <c r="B3219" s="82" t="s">
        <v>2562</v>
      </c>
      <c r="C3219" s="69">
        <v>23431957.309999902</v>
      </c>
      <c r="D3219" s="78"/>
      <c r="E3219" s="69"/>
      <c r="F3219" s="71"/>
      <c r="G3219" s="69">
        <f t="shared" si="104"/>
        <v>23431957.309999902</v>
      </c>
      <c r="I3219" s="67">
        <v>0</v>
      </c>
      <c r="J3219" s="68">
        <f>I3219-G3219</f>
        <v>-23431957.309999902</v>
      </c>
      <c r="K3219" s="56"/>
      <c r="L3219" s="64" t="s">
        <v>509</v>
      </c>
    </row>
    <row r="3220" spans="1:13" s="72" customFormat="1" hidden="1" outlineLevel="2">
      <c r="A3220" s="81">
        <v>2211010000</v>
      </c>
      <c r="B3220" s="82" t="s">
        <v>2563</v>
      </c>
      <c r="C3220" s="69">
        <v>96041035.879999906</v>
      </c>
      <c r="D3220" s="78"/>
      <c r="E3220" s="69"/>
      <c r="F3220" s="71"/>
      <c r="G3220" s="69">
        <f t="shared" si="104"/>
        <v>96041035.879999906</v>
      </c>
      <c r="I3220" s="67">
        <v>0</v>
      </c>
      <c r="J3220" s="68">
        <f t="shared" ref="J3220:J3238" si="105">I3220-G3220</f>
        <v>-96041035.879999906</v>
      </c>
      <c r="K3220" s="56"/>
      <c r="L3220" s="64" t="s">
        <v>509</v>
      </c>
    </row>
    <row r="3221" spans="1:13" s="72" customFormat="1" hidden="1" outlineLevel="2">
      <c r="A3221" s="81">
        <v>2211999999</v>
      </c>
      <c r="B3221" s="82" t="s">
        <v>2564</v>
      </c>
      <c r="C3221" s="69">
        <v>0</v>
      </c>
      <c r="D3221" s="78"/>
      <c r="E3221" s="69"/>
      <c r="F3221" s="71"/>
      <c r="G3221" s="69">
        <f t="shared" si="104"/>
        <v>0</v>
      </c>
      <c r="I3221" s="67">
        <v>0</v>
      </c>
      <c r="J3221" s="68">
        <f t="shared" si="105"/>
        <v>0</v>
      </c>
      <c r="K3221" s="56"/>
      <c r="L3221" s="64" t="s">
        <v>509</v>
      </c>
    </row>
    <row r="3222" spans="1:13" s="72" customFormat="1" hidden="1" outlineLevel="2">
      <c r="A3222" s="81">
        <v>2212000000</v>
      </c>
      <c r="B3222" s="82" t="s">
        <v>2565</v>
      </c>
      <c r="C3222" s="69">
        <v>0</v>
      </c>
      <c r="D3222" s="78"/>
      <c r="E3222" s="69"/>
      <c r="F3222" s="71"/>
      <c r="G3222" s="69">
        <f t="shared" si="104"/>
        <v>0</v>
      </c>
      <c r="I3222" s="67">
        <v>0</v>
      </c>
      <c r="J3222" s="68">
        <f t="shared" si="105"/>
        <v>0</v>
      </c>
      <c r="K3222" s="56"/>
      <c r="L3222" s="64" t="s">
        <v>509</v>
      </c>
    </row>
    <row r="3223" spans="1:13" s="72" customFormat="1" hidden="1" outlineLevel="2">
      <c r="A3223" s="81">
        <v>2212010000</v>
      </c>
      <c r="B3223" s="82" t="s">
        <v>2566</v>
      </c>
      <c r="C3223" s="69">
        <v>386839.84</v>
      </c>
      <c r="D3223" s="78"/>
      <c r="E3223" s="69"/>
      <c r="F3223" s="71"/>
      <c r="G3223" s="69">
        <f t="shared" si="104"/>
        <v>386839.84</v>
      </c>
      <c r="I3223" s="67">
        <v>0</v>
      </c>
      <c r="J3223" s="68">
        <f t="shared" si="105"/>
        <v>-386839.84</v>
      </c>
      <c r="K3223" s="56"/>
      <c r="L3223" s="64" t="s">
        <v>509</v>
      </c>
    </row>
    <row r="3224" spans="1:13" s="72" customFormat="1" hidden="1" outlineLevel="2">
      <c r="A3224" s="81">
        <v>2212010099</v>
      </c>
      <c r="B3224" s="82" t="s">
        <v>2567</v>
      </c>
      <c r="C3224" s="69">
        <v>0</v>
      </c>
      <c r="D3224" s="78"/>
      <c r="E3224" s="69"/>
      <c r="F3224" s="71"/>
      <c r="G3224" s="69">
        <f t="shared" si="104"/>
        <v>0</v>
      </c>
      <c r="I3224" s="67">
        <v>0</v>
      </c>
      <c r="J3224" s="68">
        <f t="shared" si="105"/>
        <v>0</v>
      </c>
      <c r="K3224" s="56"/>
      <c r="L3224" s="64" t="s">
        <v>509</v>
      </c>
    </row>
    <row r="3225" spans="1:13" s="72" customFormat="1" hidden="1" outlineLevel="2">
      <c r="A3225" s="81">
        <v>2212999999</v>
      </c>
      <c r="B3225" s="82" t="s">
        <v>2568</v>
      </c>
      <c r="C3225" s="69">
        <v>0</v>
      </c>
      <c r="D3225" s="78"/>
      <c r="E3225" s="69"/>
      <c r="F3225" s="71"/>
      <c r="G3225" s="69">
        <f t="shared" si="104"/>
        <v>0</v>
      </c>
      <c r="I3225" s="67">
        <v>0</v>
      </c>
      <c r="J3225" s="68">
        <f t="shared" si="105"/>
        <v>0</v>
      </c>
      <c r="K3225" s="56"/>
      <c r="L3225" s="64" t="s">
        <v>509</v>
      </c>
    </row>
    <row r="3226" spans="1:13" s="72" customFormat="1" hidden="1" outlineLevel="2">
      <c r="A3226" s="81">
        <v>2215000000</v>
      </c>
      <c r="B3226" s="82" t="s">
        <v>2569</v>
      </c>
      <c r="C3226" s="69">
        <v>0</v>
      </c>
      <c r="D3226" s="78"/>
      <c r="E3226" s="69"/>
      <c r="F3226" s="71"/>
      <c r="G3226" s="69">
        <f t="shared" si="104"/>
        <v>0</v>
      </c>
      <c r="I3226" s="67">
        <v>0</v>
      </c>
      <c r="J3226" s="68">
        <f t="shared" si="105"/>
        <v>0</v>
      </c>
      <c r="K3226" s="56"/>
      <c r="L3226" s="64" t="s">
        <v>509</v>
      </c>
    </row>
    <row r="3227" spans="1:13" s="72" customFormat="1" outlineLevel="1" collapsed="1">
      <c r="A3227" s="65" t="s">
        <v>510</v>
      </c>
      <c r="B3227" s="34" t="s">
        <v>5719</v>
      </c>
      <c r="C3227" s="66">
        <f>SUM(C3228:C3230)</f>
        <v>18925967.02</v>
      </c>
      <c r="D3227" s="78"/>
      <c r="E3227" s="66"/>
      <c r="F3227" s="71"/>
      <c r="G3227" s="66">
        <f t="shared" si="104"/>
        <v>18925967.02</v>
      </c>
      <c r="I3227" s="67">
        <v>18925967.02</v>
      </c>
      <c r="J3227" s="68">
        <f t="shared" si="105"/>
        <v>0</v>
      </c>
      <c r="K3227" s="56"/>
      <c r="L3227" s="64">
        <v>0</v>
      </c>
      <c r="M3227" s="91"/>
    </row>
    <row r="3228" spans="1:13" s="72" customFormat="1" hidden="1" outlineLevel="2">
      <c r="A3228" s="81">
        <v>2280000000</v>
      </c>
      <c r="B3228" s="82" t="s">
        <v>2570</v>
      </c>
      <c r="C3228" s="69">
        <v>18925967.02</v>
      </c>
      <c r="D3228" s="78"/>
      <c r="E3228" s="69"/>
      <c r="F3228" s="71"/>
      <c r="G3228" s="69">
        <f t="shared" si="104"/>
        <v>18925967.02</v>
      </c>
      <c r="I3228" s="67">
        <v>0</v>
      </c>
      <c r="J3228" s="68">
        <f t="shared" si="105"/>
        <v>-18925967.02</v>
      </c>
      <c r="K3228" s="56"/>
      <c r="L3228" s="64" t="s">
        <v>510</v>
      </c>
    </row>
    <row r="3229" spans="1:13" s="72" customFormat="1" hidden="1" outlineLevel="2">
      <c r="A3229" s="81">
        <v>2281000000</v>
      </c>
      <c r="B3229" s="82" t="s">
        <v>2571</v>
      </c>
      <c r="C3229" s="69">
        <v>0</v>
      </c>
      <c r="D3229" s="78"/>
      <c r="E3229" s="69"/>
      <c r="F3229" s="71"/>
      <c r="G3229" s="69">
        <f t="shared" si="104"/>
        <v>0</v>
      </c>
      <c r="I3229" s="67">
        <v>0</v>
      </c>
      <c r="J3229" s="68">
        <f t="shared" si="105"/>
        <v>0</v>
      </c>
      <c r="K3229" s="56"/>
      <c r="L3229" s="64" t="s">
        <v>510</v>
      </c>
    </row>
    <row r="3230" spans="1:13" s="72" customFormat="1" hidden="1" outlineLevel="2">
      <c r="A3230" s="81">
        <v>2289900000</v>
      </c>
      <c r="B3230" s="82" t="s">
        <v>2572</v>
      </c>
      <c r="C3230" s="75">
        <v>0</v>
      </c>
      <c r="D3230" s="78"/>
      <c r="E3230" s="69"/>
      <c r="F3230" s="71"/>
      <c r="G3230" s="69">
        <f t="shared" si="104"/>
        <v>0</v>
      </c>
      <c r="I3230" s="67">
        <v>0</v>
      </c>
      <c r="J3230" s="68">
        <f t="shared" si="105"/>
        <v>0</v>
      </c>
      <c r="K3230" s="56"/>
      <c r="L3230" s="64" t="s">
        <v>510</v>
      </c>
    </row>
    <row r="3231" spans="1:13" s="72" customFormat="1" outlineLevel="1" collapsed="1">
      <c r="A3231" s="65" t="s">
        <v>511</v>
      </c>
      <c r="B3231" s="34" t="s">
        <v>5720</v>
      </c>
      <c r="C3231" s="66">
        <f>SUM(C3232:C3238)</f>
        <v>15663657.77</v>
      </c>
      <c r="D3231" s="78"/>
      <c r="E3231" s="66"/>
      <c r="F3231" s="71"/>
      <c r="G3231" s="66">
        <f t="shared" si="104"/>
        <v>15663657.77</v>
      </c>
      <c r="I3231" s="67">
        <v>15663657.77</v>
      </c>
      <c r="J3231" s="68">
        <f t="shared" si="105"/>
        <v>0</v>
      </c>
      <c r="K3231" s="56"/>
      <c r="L3231" s="64">
        <v>0</v>
      </c>
    </row>
    <row r="3232" spans="1:13" s="72" customFormat="1" hidden="1" outlineLevel="2">
      <c r="A3232" s="81">
        <v>2611000000</v>
      </c>
      <c r="B3232" s="82" t="s">
        <v>2573</v>
      </c>
      <c r="C3232" s="69">
        <v>0</v>
      </c>
      <c r="D3232" s="78"/>
      <c r="E3232" s="69"/>
      <c r="F3232" s="71"/>
      <c r="G3232" s="69">
        <f t="shared" si="104"/>
        <v>0</v>
      </c>
      <c r="I3232" s="67">
        <v>0</v>
      </c>
      <c r="J3232" s="68">
        <f t="shared" si="105"/>
        <v>0</v>
      </c>
      <c r="K3232" s="56"/>
      <c r="L3232" s="64" t="s">
        <v>511</v>
      </c>
    </row>
    <row r="3233" spans="1:12" s="72" customFormat="1" hidden="1" outlineLevel="2">
      <c r="A3233" s="81">
        <v>2611100000</v>
      </c>
      <c r="B3233" s="82" t="s">
        <v>2574</v>
      </c>
      <c r="C3233" s="69">
        <v>7766.56</v>
      </c>
      <c r="D3233" s="78"/>
      <c r="E3233" s="69"/>
      <c r="F3233" s="71"/>
      <c r="G3233" s="69">
        <f t="shared" si="104"/>
        <v>7766.56</v>
      </c>
      <c r="I3233" s="67">
        <v>0</v>
      </c>
      <c r="J3233" s="68">
        <f t="shared" si="105"/>
        <v>-7766.56</v>
      </c>
      <c r="K3233" s="56"/>
      <c r="L3233" s="64" t="s">
        <v>511</v>
      </c>
    </row>
    <row r="3234" spans="1:12" s="72" customFormat="1" hidden="1" outlineLevel="2">
      <c r="A3234" s="81">
        <v>2611101000</v>
      </c>
      <c r="B3234" s="82" t="s">
        <v>2575</v>
      </c>
      <c r="C3234" s="69">
        <v>15641110.84</v>
      </c>
      <c r="D3234" s="78"/>
      <c r="E3234" s="69"/>
      <c r="F3234" s="71"/>
      <c r="G3234" s="69">
        <f t="shared" si="104"/>
        <v>15641110.84</v>
      </c>
      <c r="I3234" s="67">
        <v>0</v>
      </c>
      <c r="J3234" s="68">
        <f t="shared" si="105"/>
        <v>-15641110.84</v>
      </c>
      <c r="K3234" s="56"/>
      <c r="L3234" s="64" t="s">
        <v>511</v>
      </c>
    </row>
    <row r="3235" spans="1:12" s="72" customFormat="1" hidden="1" outlineLevel="2">
      <c r="A3235" s="30">
        <v>2611201000</v>
      </c>
      <c r="B3235" s="44" t="s">
        <v>2576</v>
      </c>
      <c r="C3235" s="69">
        <v>14780.37</v>
      </c>
      <c r="D3235" s="78"/>
      <c r="E3235" s="69"/>
      <c r="F3235" s="71"/>
      <c r="G3235" s="69">
        <f t="shared" si="104"/>
        <v>14780.37</v>
      </c>
      <c r="I3235" s="67">
        <v>0</v>
      </c>
      <c r="J3235" s="68">
        <f t="shared" si="105"/>
        <v>-14780.37</v>
      </c>
      <c r="K3235" s="56"/>
      <c r="L3235" s="64" t="s">
        <v>511</v>
      </c>
    </row>
    <row r="3236" spans="1:12" s="72" customFormat="1" hidden="1" outlineLevel="2">
      <c r="A3236" s="81">
        <v>2611201099</v>
      </c>
      <c r="B3236" s="82" t="s">
        <v>2577</v>
      </c>
      <c r="C3236" s="69">
        <v>0</v>
      </c>
      <c r="D3236" s="78"/>
      <c r="E3236" s="69"/>
      <c r="F3236" s="71"/>
      <c r="G3236" s="69">
        <f t="shared" si="104"/>
        <v>0</v>
      </c>
      <c r="I3236" s="67">
        <v>0</v>
      </c>
      <c r="J3236" s="68">
        <f t="shared" si="105"/>
        <v>0</v>
      </c>
      <c r="K3236" s="56"/>
      <c r="L3236" s="64" t="s">
        <v>511</v>
      </c>
    </row>
    <row r="3237" spans="1:12" s="72" customFormat="1" hidden="1" outlineLevel="2">
      <c r="A3237" s="81">
        <v>2618000000</v>
      </c>
      <c r="B3237" s="82" t="s">
        <v>2578</v>
      </c>
      <c r="C3237" s="69">
        <v>0</v>
      </c>
      <c r="D3237" s="78"/>
      <c r="E3237" s="69"/>
      <c r="F3237" s="71"/>
      <c r="G3237" s="69">
        <f t="shared" si="104"/>
        <v>0</v>
      </c>
      <c r="I3237" s="67">
        <v>0</v>
      </c>
      <c r="J3237" s="68">
        <f t="shared" si="105"/>
        <v>0</v>
      </c>
      <c r="K3237" s="56"/>
      <c r="L3237" s="64" t="s">
        <v>511</v>
      </c>
    </row>
    <row r="3238" spans="1:12" s="72" customFormat="1" hidden="1" outlineLevel="2">
      <c r="A3238" s="81">
        <v>2618101990</v>
      </c>
      <c r="B3238" s="82" t="s">
        <v>2579</v>
      </c>
      <c r="C3238" s="69">
        <v>0</v>
      </c>
      <c r="D3238" s="78"/>
      <c r="E3238" s="69"/>
      <c r="F3238" s="71"/>
      <c r="G3238" s="69">
        <f t="shared" si="104"/>
        <v>0</v>
      </c>
      <c r="I3238" s="67">
        <v>0</v>
      </c>
      <c r="J3238" s="68">
        <f t="shared" si="105"/>
        <v>0</v>
      </c>
      <c r="K3238" s="56"/>
      <c r="L3238" s="64" t="s">
        <v>511</v>
      </c>
    </row>
    <row r="3239" spans="1:12" s="72" customFormat="1" outlineLevel="1" collapsed="1">
      <c r="A3239" s="41"/>
      <c r="B3239" s="41"/>
      <c r="C3239" s="99"/>
      <c r="D3239" s="99"/>
      <c r="E3239" s="99"/>
      <c r="F3239" s="71"/>
      <c r="G3239" s="99"/>
      <c r="I3239" s="67"/>
      <c r="J3239" s="68"/>
      <c r="K3239" s="56"/>
      <c r="L3239" s="64"/>
    </row>
    <row r="3240" spans="1:12" s="72" customFormat="1">
      <c r="A3240" s="41" t="s">
        <v>492</v>
      </c>
      <c r="B3240" s="41"/>
      <c r="C3240" s="99">
        <f>C3218+C3227+C3231</f>
        <v>154449457.81999981</v>
      </c>
      <c r="D3240" s="99"/>
      <c r="E3240" s="99">
        <f>E3218+E3227+E3231</f>
        <v>0</v>
      </c>
      <c r="F3240" s="71"/>
      <c r="G3240" s="99">
        <f>C3240+E3240</f>
        <v>154449457.81999981</v>
      </c>
      <c r="I3240" s="67"/>
      <c r="J3240" s="68"/>
      <c r="K3240" s="56"/>
      <c r="L3240" s="64">
        <v>0</v>
      </c>
    </row>
    <row r="3241" spans="1:12" s="72" customFormat="1" outlineLevel="1">
      <c r="A3241" s="65" t="s">
        <v>512</v>
      </c>
      <c r="B3241" s="34" t="s">
        <v>2865</v>
      </c>
      <c r="C3241" s="66">
        <f>SUM(C3242:C3267)</f>
        <v>134195086.489999</v>
      </c>
      <c r="D3241" s="78"/>
      <c r="E3241" s="66">
        <f>SUM(E3242:E3267)</f>
        <v>-70904</v>
      </c>
      <c r="F3241" s="71"/>
      <c r="G3241" s="66">
        <f t="shared" ref="G3241:G3267" si="106">C3241+E3241</f>
        <v>134124182.489999</v>
      </c>
      <c r="I3241" s="67">
        <v>134124182.48999999</v>
      </c>
      <c r="J3241" s="74">
        <f t="shared" ref="J3241:J3267" si="107">I3241-G3241</f>
        <v>9.9837779998779297E-7</v>
      </c>
      <c r="K3241" s="56"/>
      <c r="L3241" s="64">
        <v>0</v>
      </c>
    </row>
    <row r="3242" spans="1:12" s="72" customFormat="1" hidden="1" outlineLevel="2">
      <c r="A3242" s="81">
        <v>2745200000</v>
      </c>
      <c r="B3242" s="82" t="s">
        <v>2480</v>
      </c>
      <c r="C3242" s="69">
        <v>131525968.239999</v>
      </c>
      <c r="D3242" s="78"/>
      <c r="E3242" s="69"/>
      <c r="F3242" s="71"/>
      <c r="G3242" s="69">
        <f t="shared" si="106"/>
        <v>131525968.239999</v>
      </c>
      <c r="I3242" s="67">
        <v>0</v>
      </c>
      <c r="J3242" s="68">
        <f t="shared" si="107"/>
        <v>-131525968.239999</v>
      </c>
      <c r="K3242" s="56"/>
      <c r="L3242" s="64" t="s">
        <v>512</v>
      </c>
    </row>
    <row r="3243" spans="1:12" s="72" customFormat="1" hidden="1" outlineLevel="2">
      <c r="A3243" s="81">
        <v>2745210000</v>
      </c>
      <c r="B3243" s="82" t="s">
        <v>2481</v>
      </c>
      <c r="C3243" s="69">
        <v>2669118.25</v>
      </c>
      <c r="D3243" s="78"/>
      <c r="E3243" s="69"/>
      <c r="F3243" s="71"/>
      <c r="G3243" s="69">
        <f t="shared" si="106"/>
        <v>2669118.25</v>
      </c>
      <c r="I3243" s="67">
        <v>0</v>
      </c>
      <c r="J3243" s="68">
        <f t="shared" si="107"/>
        <v>-2669118.25</v>
      </c>
      <c r="K3243" s="56"/>
      <c r="L3243" s="64" t="s">
        <v>512</v>
      </c>
    </row>
    <row r="3244" spans="1:12" s="72" customFormat="1" hidden="1" outlineLevel="2">
      <c r="A3244" s="81">
        <v>2745211051</v>
      </c>
      <c r="B3244" s="82" t="s">
        <v>2580</v>
      </c>
      <c r="C3244" s="69">
        <v>0</v>
      </c>
      <c r="D3244" s="78"/>
      <c r="E3244" s="69"/>
      <c r="F3244" s="71"/>
      <c r="G3244" s="69">
        <f t="shared" si="106"/>
        <v>0</v>
      </c>
      <c r="I3244" s="67">
        <v>0</v>
      </c>
      <c r="J3244" s="68">
        <f t="shared" si="107"/>
        <v>0</v>
      </c>
      <c r="K3244" s="56"/>
      <c r="L3244" s="64" t="s">
        <v>493</v>
      </c>
    </row>
    <row r="3245" spans="1:12" s="72" customFormat="1" hidden="1" outlineLevel="2">
      <c r="A3245" s="81">
        <v>2745212051</v>
      </c>
      <c r="B3245" s="82" t="s">
        <v>2581</v>
      </c>
      <c r="C3245" s="69">
        <v>0</v>
      </c>
      <c r="D3245" s="78"/>
      <c r="E3245" s="69"/>
      <c r="F3245" s="71"/>
      <c r="G3245" s="69">
        <f t="shared" si="106"/>
        <v>0</v>
      </c>
      <c r="I3245" s="67">
        <v>0</v>
      </c>
      <c r="J3245" s="68">
        <f t="shared" si="107"/>
        <v>0</v>
      </c>
      <c r="K3245" s="56"/>
      <c r="L3245" s="64" t="s">
        <v>493</v>
      </c>
    </row>
    <row r="3246" spans="1:12" s="72" customFormat="1" hidden="1" outlineLevel="2">
      <c r="A3246" s="81">
        <v>2745214000</v>
      </c>
      <c r="B3246" s="82" t="s">
        <v>2582</v>
      </c>
      <c r="C3246" s="69">
        <v>0</v>
      </c>
      <c r="D3246" s="78"/>
      <c r="E3246" s="69"/>
      <c r="F3246" s="71"/>
      <c r="G3246" s="69">
        <f t="shared" si="106"/>
        <v>0</v>
      </c>
      <c r="I3246" s="67">
        <v>0</v>
      </c>
      <c r="J3246" s="68">
        <f t="shared" si="107"/>
        <v>0</v>
      </c>
      <c r="K3246" s="56"/>
      <c r="L3246" s="64" t="s">
        <v>493</v>
      </c>
    </row>
    <row r="3247" spans="1:12" s="72" customFormat="1" hidden="1" outlineLevel="2">
      <c r="A3247" s="81">
        <v>2745219999</v>
      </c>
      <c r="B3247" s="82" t="s">
        <v>2583</v>
      </c>
      <c r="C3247" s="69">
        <v>0</v>
      </c>
      <c r="D3247" s="78"/>
      <c r="E3247" s="69"/>
      <c r="F3247" s="71"/>
      <c r="G3247" s="69">
        <f t="shared" si="106"/>
        <v>0</v>
      </c>
      <c r="I3247" s="67">
        <v>0</v>
      </c>
      <c r="J3247" s="68">
        <f t="shared" si="107"/>
        <v>0</v>
      </c>
      <c r="K3247" s="56"/>
      <c r="L3247" s="64" t="s">
        <v>493</v>
      </c>
    </row>
    <row r="3248" spans="1:12" s="72" customFormat="1" hidden="1" outlineLevel="2">
      <c r="A3248" s="81">
        <v>2745220000</v>
      </c>
      <c r="B3248" s="82" t="s">
        <v>2538</v>
      </c>
      <c r="C3248" s="69">
        <v>0</v>
      </c>
      <c r="D3248" s="78"/>
      <c r="E3248" s="69"/>
      <c r="F3248" s="71"/>
      <c r="G3248" s="69">
        <f t="shared" si="106"/>
        <v>0</v>
      </c>
      <c r="I3248" s="67">
        <v>0</v>
      </c>
      <c r="J3248" s="68">
        <f t="shared" si="107"/>
        <v>0</v>
      </c>
      <c r="K3248" s="56"/>
      <c r="L3248" s="64" t="s">
        <v>493</v>
      </c>
    </row>
    <row r="3249" spans="1:12" s="72" customFormat="1" hidden="1" outlineLevel="2">
      <c r="A3249" s="81">
        <v>2745220011</v>
      </c>
      <c r="B3249" s="82" t="s">
        <v>2584</v>
      </c>
      <c r="C3249" s="69">
        <v>0</v>
      </c>
      <c r="D3249" s="78"/>
      <c r="E3249" s="69"/>
      <c r="F3249" s="71"/>
      <c r="G3249" s="69">
        <f t="shared" si="106"/>
        <v>0</v>
      </c>
      <c r="I3249" s="67">
        <v>0</v>
      </c>
      <c r="J3249" s="68">
        <f t="shared" si="107"/>
        <v>0</v>
      </c>
      <c r="K3249" s="56"/>
      <c r="L3249" s="64" t="s">
        <v>493</v>
      </c>
    </row>
    <row r="3250" spans="1:12" s="72" customFormat="1" hidden="1" outlineLevel="2">
      <c r="A3250" s="81">
        <v>2745220021</v>
      </c>
      <c r="B3250" s="82" t="s">
        <v>2585</v>
      </c>
      <c r="C3250" s="69">
        <v>0</v>
      </c>
      <c r="D3250" s="78"/>
      <c r="E3250" s="69"/>
      <c r="F3250" s="71"/>
      <c r="G3250" s="69">
        <f t="shared" si="106"/>
        <v>0</v>
      </c>
      <c r="I3250" s="67">
        <v>0</v>
      </c>
      <c r="J3250" s="68">
        <f t="shared" si="107"/>
        <v>0</v>
      </c>
      <c r="K3250" s="56"/>
      <c r="L3250" s="64" t="s">
        <v>493</v>
      </c>
    </row>
    <row r="3251" spans="1:12" s="72" customFormat="1" hidden="1" outlineLevel="2">
      <c r="A3251" s="81">
        <v>2745220031</v>
      </c>
      <c r="B3251" s="82" t="s">
        <v>2586</v>
      </c>
      <c r="C3251" s="69">
        <v>0</v>
      </c>
      <c r="D3251" s="78"/>
      <c r="E3251" s="69"/>
      <c r="F3251" s="71"/>
      <c r="G3251" s="69">
        <f t="shared" si="106"/>
        <v>0</v>
      </c>
      <c r="I3251" s="67">
        <v>0</v>
      </c>
      <c r="J3251" s="68">
        <f t="shared" si="107"/>
        <v>0</v>
      </c>
      <c r="K3251" s="56"/>
      <c r="L3251" s="64" t="s">
        <v>493</v>
      </c>
    </row>
    <row r="3252" spans="1:12" s="72" customFormat="1" hidden="1" outlineLevel="2">
      <c r="A3252" s="81">
        <v>2745220041</v>
      </c>
      <c r="B3252" s="82" t="s">
        <v>2587</v>
      </c>
      <c r="C3252" s="69">
        <v>0</v>
      </c>
      <c r="D3252" s="78"/>
      <c r="E3252" s="69"/>
      <c r="F3252" s="71"/>
      <c r="G3252" s="69">
        <f t="shared" si="106"/>
        <v>0</v>
      </c>
      <c r="I3252" s="67">
        <v>0</v>
      </c>
      <c r="J3252" s="68">
        <f t="shared" si="107"/>
        <v>0</v>
      </c>
      <c r="K3252" s="56"/>
      <c r="L3252" s="64" t="s">
        <v>493</v>
      </c>
    </row>
    <row r="3253" spans="1:12" s="72" customFormat="1" hidden="1" outlineLevel="2">
      <c r="A3253" s="81">
        <v>2745220061</v>
      </c>
      <c r="B3253" s="82" t="s">
        <v>2588</v>
      </c>
      <c r="C3253" s="69">
        <v>0</v>
      </c>
      <c r="D3253" s="78"/>
      <c r="E3253" s="69"/>
      <c r="F3253" s="71"/>
      <c r="G3253" s="69">
        <f t="shared" si="106"/>
        <v>0</v>
      </c>
      <c r="I3253" s="67">
        <v>0</v>
      </c>
      <c r="J3253" s="68">
        <f t="shared" si="107"/>
        <v>0</v>
      </c>
      <c r="K3253" s="56"/>
      <c r="L3253" s="64" t="s">
        <v>493</v>
      </c>
    </row>
    <row r="3254" spans="1:12" s="72" customFormat="1" hidden="1" outlineLevel="2">
      <c r="A3254" s="81">
        <v>2745220062</v>
      </c>
      <c r="B3254" s="82" t="s">
        <v>2589</v>
      </c>
      <c r="C3254" s="69">
        <v>0</v>
      </c>
      <c r="D3254" s="78"/>
      <c r="E3254" s="69"/>
      <c r="F3254" s="71"/>
      <c r="G3254" s="69">
        <f t="shared" si="106"/>
        <v>0</v>
      </c>
      <c r="I3254" s="67">
        <v>0</v>
      </c>
      <c r="J3254" s="68">
        <f t="shared" si="107"/>
        <v>0</v>
      </c>
      <c r="K3254" s="56"/>
      <c r="L3254" s="64" t="s">
        <v>493</v>
      </c>
    </row>
    <row r="3255" spans="1:12" s="72" customFormat="1" hidden="1" outlineLevel="2">
      <c r="A3255" s="81">
        <v>2745220063</v>
      </c>
      <c r="B3255" s="82" t="s">
        <v>2590</v>
      </c>
      <c r="C3255" s="69">
        <v>0</v>
      </c>
      <c r="D3255" s="78"/>
      <c r="E3255" s="69"/>
      <c r="F3255" s="71"/>
      <c r="G3255" s="69">
        <f t="shared" si="106"/>
        <v>0</v>
      </c>
      <c r="I3255" s="67">
        <v>0</v>
      </c>
      <c r="J3255" s="68">
        <f t="shared" si="107"/>
        <v>0</v>
      </c>
      <c r="K3255" s="56"/>
      <c r="L3255" s="64" t="s">
        <v>493</v>
      </c>
    </row>
    <row r="3256" spans="1:12" s="72" customFormat="1" hidden="1" outlineLevel="2">
      <c r="A3256" s="81">
        <v>2745220064</v>
      </c>
      <c r="B3256" s="82" t="s">
        <v>2591</v>
      </c>
      <c r="C3256" s="69">
        <v>0</v>
      </c>
      <c r="D3256" s="78"/>
      <c r="E3256" s="69"/>
      <c r="F3256" s="71"/>
      <c r="G3256" s="69">
        <f t="shared" si="106"/>
        <v>0</v>
      </c>
      <c r="I3256" s="67">
        <v>0</v>
      </c>
      <c r="J3256" s="68">
        <f t="shared" si="107"/>
        <v>0</v>
      </c>
      <c r="K3256" s="56"/>
      <c r="L3256" s="64" t="s">
        <v>493</v>
      </c>
    </row>
    <row r="3257" spans="1:12" s="72" customFormat="1" hidden="1" outlineLevel="2">
      <c r="A3257" s="81">
        <v>2745220065</v>
      </c>
      <c r="B3257" s="82" t="s">
        <v>2592</v>
      </c>
      <c r="C3257" s="69">
        <v>0</v>
      </c>
      <c r="D3257" s="78"/>
      <c r="E3257" s="69"/>
      <c r="F3257" s="71"/>
      <c r="G3257" s="69">
        <f t="shared" si="106"/>
        <v>0</v>
      </c>
      <c r="I3257" s="67">
        <v>0</v>
      </c>
      <c r="J3257" s="68">
        <f t="shared" si="107"/>
        <v>0</v>
      </c>
      <c r="K3257" s="56"/>
      <c r="L3257" s="64" t="s">
        <v>493</v>
      </c>
    </row>
    <row r="3258" spans="1:12" s="72" customFormat="1" hidden="1" outlineLevel="2">
      <c r="A3258" s="81">
        <v>2745220070</v>
      </c>
      <c r="B3258" s="82" t="s">
        <v>2593</v>
      </c>
      <c r="C3258" s="69">
        <v>0</v>
      </c>
      <c r="D3258" s="78"/>
      <c r="E3258" s="69"/>
      <c r="F3258" s="71"/>
      <c r="G3258" s="69">
        <f t="shared" si="106"/>
        <v>0</v>
      </c>
      <c r="I3258" s="67">
        <v>0</v>
      </c>
      <c r="J3258" s="68">
        <f t="shared" si="107"/>
        <v>0</v>
      </c>
      <c r="K3258" s="56"/>
      <c r="L3258" s="64" t="s">
        <v>493</v>
      </c>
    </row>
    <row r="3259" spans="1:12" s="72" customFormat="1" hidden="1" outlineLevel="2">
      <c r="A3259" s="81">
        <v>2745220090</v>
      </c>
      <c r="B3259" s="82" t="s">
        <v>2594</v>
      </c>
      <c r="C3259" s="69">
        <v>0</v>
      </c>
      <c r="D3259" s="78"/>
      <c r="E3259" s="69"/>
      <c r="F3259" s="71"/>
      <c r="G3259" s="69">
        <f t="shared" si="106"/>
        <v>0</v>
      </c>
      <c r="I3259" s="67">
        <v>0</v>
      </c>
      <c r="J3259" s="68">
        <f t="shared" si="107"/>
        <v>0</v>
      </c>
      <c r="K3259" s="56"/>
      <c r="L3259" s="64" t="s">
        <v>493</v>
      </c>
    </row>
    <row r="3260" spans="1:12" s="72" customFormat="1" hidden="1" outlineLevel="2">
      <c r="A3260" s="81">
        <v>2745230000</v>
      </c>
      <c r="B3260" s="82" t="s">
        <v>2595</v>
      </c>
      <c r="C3260" s="69">
        <v>0</v>
      </c>
      <c r="D3260" s="78"/>
      <c r="E3260" s="69"/>
      <c r="F3260" s="71"/>
      <c r="G3260" s="69">
        <f t="shared" si="106"/>
        <v>0</v>
      </c>
      <c r="I3260" s="67">
        <v>0</v>
      </c>
      <c r="J3260" s="68">
        <f t="shared" si="107"/>
        <v>0</v>
      </c>
      <c r="K3260" s="56"/>
      <c r="L3260" s="64" t="s">
        <v>493</v>
      </c>
    </row>
    <row r="3261" spans="1:12" s="72" customFormat="1" hidden="1" outlineLevel="2">
      <c r="A3261" s="81">
        <v>2745320051</v>
      </c>
      <c r="B3261" s="82" t="s">
        <v>2596</v>
      </c>
      <c r="C3261" s="69">
        <v>0</v>
      </c>
      <c r="D3261" s="78"/>
      <c r="E3261" s="69"/>
      <c r="F3261" s="71"/>
      <c r="G3261" s="69">
        <f t="shared" si="106"/>
        <v>0</v>
      </c>
      <c r="I3261" s="67">
        <v>0</v>
      </c>
      <c r="J3261" s="68">
        <f t="shared" si="107"/>
        <v>0</v>
      </c>
      <c r="K3261" s="56"/>
      <c r="L3261" s="64" t="s">
        <v>493</v>
      </c>
    </row>
    <row r="3262" spans="1:12" s="72" customFormat="1" hidden="1" outlineLevel="2">
      <c r="A3262" s="81">
        <v>2745320090</v>
      </c>
      <c r="B3262" s="82" t="s">
        <v>2597</v>
      </c>
      <c r="C3262" s="69">
        <v>0</v>
      </c>
      <c r="D3262" s="78"/>
      <c r="E3262" s="69"/>
      <c r="F3262" s="71"/>
      <c r="G3262" s="69">
        <f t="shared" si="106"/>
        <v>0</v>
      </c>
      <c r="I3262" s="67">
        <v>0</v>
      </c>
      <c r="J3262" s="68">
        <f t="shared" si="107"/>
        <v>0</v>
      </c>
      <c r="K3262" s="56"/>
      <c r="L3262" s="64" t="s">
        <v>493</v>
      </c>
    </row>
    <row r="3263" spans="1:12" s="72" customFormat="1" hidden="1" outlineLevel="2">
      <c r="A3263" s="81">
        <v>2745321043</v>
      </c>
      <c r="B3263" s="82" t="s">
        <v>2598</v>
      </c>
      <c r="C3263" s="69">
        <v>0</v>
      </c>
      <c r="D3263" s="78"/>
      <c r="E3263" s="69"/>
      <c r="F3263" s="71"/>
      <c r="G3263" s="69">
        <f t="shared" si="106"/>
        <v>0</v>
      </c>
      <c r="I3263" s="67">
        <v>0</v>
      </c>
      <c r="J3263" s="68">
        <f t="shared" si="107"/>
        <v>0</v>
      </c>
      <c r="K3263" s="56"/>
      <c r="L3263" s="64" t="s">
        <v>493</v>
      </c>
    </row>
    <row r="3264" spans="1:12" s="72" customFormat="1" hidden="1" outlineLevel="2">
      <c r="A3264" s="81">
        <v>2745322043</v>
      </c>
      <c r="B3264" s="82" t="s">
        <v>2539</v>
      </c>
      <c r="C3264" s="69">
        <v>0</v>
      </c>
      <c r="D3264" s="78"/>
      <c r="E3264" s="69">
        <v>-70904</v>
      </c>
      <c r="F3264" s="71"/>
      <c r="G3264" s="69">
        <f t="shared" si="106"/>
        <v>-70904</v>
      </c>
      <c r="I3264" s="67">
        <v>0</v>
      </c>
      <c r="J3264" s="68">
        <f t="shared" si="107"/>
        <v>70904</v>
      </c>
      <c r="K3264" s="56"/>
      <c r="L3264" s="64" t="s">
        <v>493</v>
      </c>
    </row>
    <row r="3265" spans="1:13" s="72" customFormat="1" hidden="1" outlineLevel="2">
      <c r="A3265" s="81">
        <v>2745329999</v>
      </c>
      <c r="B3265" s="82" t="s">
        <v>2599</v>
      </c>
      <c r="C3265" s="69">
        <v>0</v>
      </c>
      <c r="D3265" s="78"/>
      <c r="E3265" s="69"/>
      <c r="F3265" s="71"/>
      <c r="G3265" s="69">
        <f t="shared" si="106"/>
        <v>0</v>
      </c>
      <c r="I3265" s="67">
        <v>0</v>
      </c>
      <c r="J3265" s="68">
        <f t="shared" si="107"/>
        <v>0</v>
      </c>
      <c r="K3265" s="56"/>
      <c r="L3265" s="64" t="s">
        <v>493</v>
      </c>
    </row>
    <row r="3266" spans="1:13" s="72" customFormat="1" hidden="1" outlineLevel="2">
      <c r="A3266" s="81">
        <v>2745900000</v>
      </c>
      <c r="B3266" s="82" t="s">
        <v>2540</v>
      </c>
      <c r="C3266" s="69">
        <v>0</v>
      </c>
      <c r="D3266" s="78"/>
      <c r="E3266" s="69"/>
      <c r="F3266" s="71"/>
      <c r="G3266" s="69">
        <f t="shared" si="106"/>
        <v>0</v>
      </c>
      <c r="I3266" s="67">
        <v>0</v>
      </c>
      <c r="J3266" s="68">
        <f t="shared" si="107"/>
        <v>0</v>
      </c>
      <c r="K3266" s="56"/>
      <c r="L3266" s="64" t="s">
        <v>493</v>
      </c>
    </row>
    <row r="3267" spans="1:13" s="72" customFormat="1" hidden="1" outlineLevel="2">
      <c r="A3267" s="81">
        <v>2745900001</v>
      </c>
      <c r="B3267" s="82" t="s">
        <v>2541</v>
      </c>
      <c r="C3267" s="69">
        <v>0</v>
      </c>
      <c r="D3267" s="78"/>
      <c r="E3267" s="69"/>
      <c r="F3267" s="71"/>
      <c r="G3267" s="69">
        <f t="shared" si="106"/>
        <v>0</v>
      </c>
      <c r="I3267" s="67">
        <v>0</v>
      </c>
      <c r="J3267" s="68">
        <f t="shared" si="107"/>
        <v>0</v>
      </c>
      <c r="K3267" s="56"/>
      <c r="L3267" s="64" t="s">
        <v>493</v>
      </c>
    </row>
    <row r="3268" spans="1:13" s="72" customFormat="1" outlineLevel="1" collapsed="1">
      <c r="A3268" s="41"/>
      <c r="B3268" s="41"/>
      <c r="C3268" s="99"/>
      <c r="D3268" s="99"/>
      <c r="E3268" s="99"/>
      <c r="F3268" s="71"/>
      <c r="G3268" s="99"/>
      <c r="I3268" s="67"/>
      <c r="J3268" s="68"/>
      <c r="K3268" s="56"/>
      <c r="L3268" s="64">
        <v>0</v>
      </c>
    </row>
    <row r="3269" spans="1:13" s="72" customFormat="1">
      <c r="A3269" s="41" t="s">
        <v>496</v>
      </c>
      <c r="B3269" s="41"/>
      <c r="C3269" s="99">
        <f>C3241</f>
        <v>134195086.489999</v>
      </c>
      <c r="D3269" s="99"/>
      <c r="E3269" s="99">
        <f>E3241</f>
        <v>-70904</v>
      </c>
      <c r="F3269" s="71"/>
      <c r="G3269" s="99">
        <f>C3269+E3269</f>
        <v>134124182.489999</v>
      </c>
      <c r="I3269" s="67"/>
      <c r="J3269" s="68"/>
      <c r="K3269" s="56"/>
      <c r="L3269" s="64">
        <v>0</v>
      </c>
    </row>
    <row r="3270" spans="1:13" s="72" customFormat="1" outlineLevel="1">
      <c r="A3270" s="126" t="s">
        <v>513</v>
      </c>
      <c r="B3270" s="35" t="s">
        <v>5721</v>
      </c>
      <c r="C3270" s="80">
        <f>SUM(C3271:C3300)</f>
        <v>0</v>
      </c>
      <c r="D3270" s="78"/>
      <c r="E3270" s="66"/>
      <c r="F3270" s="71"/>
      <c r="G3270" s="66">
        <f>C3270+E3270</f>
        <v>0</v>
      </c>
      <c r="I3270" s="67">
        <v>0</v>
      </c>
      <c r="J3270" s="68">
        <f>I3270-G3270</f>
        <v>0</v>
      </c>
      <c r="K3270" s="56"/>
      <c r="L3270" s="64"/>
      <c r="M3270" s="91"/>
    </row>
    <row r="3271" spans="1:13" s="72" customFormat="1" hidden="1" outlineLevel="2">
      <c r="A3271" s="127" t="s">
        <v>514</v>
      </c>
      <c r="B3271" s="128" t="s">
        <v>2600</v>
      </c>
      <c r="C3271" s="84">
        <v>0</v>
      </c>
      <c r="D3271" s="78"/>
      <c r="E3271" s="69"/>
      <c r="F3271" s="71"/>
      <c r="G3271" s="69"/>
      <c r="I3271" s="67">
        <v>0</v>
      </c>
      <c r="J3271" s="68">
        <f>I3271-G3271</f>
        <v>0</v>
      </c>
      <c r="K3271" s="56"/>
      <c r="L3271" s="64"/>
    </row>
    <row r="3272" spans="1:13" s="72" customFormat="1" hidden="1" outlineLevel="2">
      <c r="A3272" s="81">
        <v>2111310500</v>
      </c>
      <c r="B3272" s="82" t="s">
        <v>1033</v>
      </c>
      <c r="C3272" s="69">
        <v>0</v>
      </c>
      <c r="D3272" s="78"/>
      <c r="E3272" s="69"/>
      <c r="F3272" s="71"/>
      <c r="G3272" s="69">
        <f t="shared" ref="G3272:G3300" si="108">C3272+E3272</f>
        <v>0</v>
      </c>
      <c r="I3272" s="67">
        <v>0</v>
      </c>
      <c r="J3272" s="68">
        <f t="shared" ref="J3272:J3335" si="109">I3272-G3272</f>
        <v>0</v>
      </c>
      <c r="K3272" s="56"/>
      <c r="L3272" s="64" t="s">
        <v>369</v>
      </c>
    </row>
    <row r="3273" spans="1:13" s="72" customFormat="1" hidden="1" outlineLevel="2">
      <c r="A3273" s="81">
        <v>2110000000</v>
      </c>
      <c r="B3273" s="82" t="s">
        <v>1008</v>
      </c>
      <c r="C3273" s="69">
        <v>0</v>
      </c>
      <c r="D3273" s="78"/>
      <c r="E3273" s="69"/>
      <c r="F3273" s="71"/>
      <c r="G3273" s="69">
        <f t="shared" si="108"/>
        <v>0</v>
      </c>
      <c r="I3273" s="67">
        <v>0</v>
      </c>
      <c r="J3273" s="68">
        <f t="shared" si="109"/>
        <v>0</v>
      </c>
      <c r="K3273" s="56"/>
      <c r="L3273" s="64" t="s">
        <v>369</v>
      </c>
    </row>
    <row r="3274" spans="1:13" s="72" customFormat="1" hidden="1" outlineLevel="2">
      <c r="A3274" s="81">
        <v>2110001000</v>
      </c>
      <c r="B3274" s="82" t="s">
        <v>1009</v>
      </c>
      <c r="C3274" s="69">
        <v>0</v>
      </c>
      <c r="D3274" s="78"/>
      <c r="E3274" s="69"/>
      <c r="F3274" s="71"/>
      <c r="G3274" s="69">
        <f t="shared" si="108"/>
        <v>0</v>
      </c>
      <c r="I3274" s="67">
        <v>0</v>
      </c>
      <c r="J3274" s="68">
        <f t="shared" si="109"/>
        <v>0</v>
      </c>
      <c r="K3274" s="56"/>
      <c r="L3274" s="64" t="s">
        <v>369</v>
      </c>
    </row>
    <row r="3275" spans="1:13" s="72" customFormat="1" hidden="1" outlineLevel="2">
      <c r="A3275" s="81">
        <v>2110003000</v>
      </c>
      <c r="B3275" s="82" t="s">
        <v>1010</v>
      </c>
      <c r="C3275" s="69">
        <v>0</v>
      </c>
      <c r="D3275" s="78"/>
      <c r="E3275" s="69"/>
      <c r="F3275" s="71"/>
      <c r="G3275" s="69">
        <f t="shared" si="108"/>
        <v>0</v>
      </c>
      <c r="I3275" s="67">
        <v>0</v>
      </c>
      <c r="J3275" s="68">
        <f t="shared" si="109"/>
        <v>0</v>
      </c>
      <c r="K3275" s="56"/>
      <c r="L3275" s="64" t="s">
        <v>369</v>
      </c>
    </row>
    <row r="3276" spans="1:13" s="72" customFormat="1" hidden="1" outlineLevel="2">
      <c r="A3276" s="81">
        <v>2110004000</v>
      </c>
      <c r="B3276" s="82" t="s">
        <v>1011</v>
      </c>
      <c r="C3276" s="69">
        <v>0</v>
      </c>
      <c r="D3276" s="78"/>
      <c r="E3276" s="69"/>
      <c r="F3276" s="71"/>
      <c r="G3276" s="69">
        <f t="shared" si="108"/>
        <v>0</v>
      </c>
      <c r="I3276" s="67">
        <v>0</v>
      </c>
      <c r="J3276" s="68">
        <f t="shared" si="109"/>
        <v>0</v>
      </c>
      <c r="K3276" s="56"/>
      <c r="L3276" s="64" t="s">
        <v>369</v>
      </c>
    </row>
    <row r="3277" spans="1:13" s="72" customFormat="1" hidden="1" outlineLevel="2">
      <c r="A3277" s="81">
        <v>2110005000</v>
      </c>
      <c r="B3277" s="82" t="s">
        <v>1012</v>
      </c>
      <c r="C3277" s="69">
        <v>0</v>
      </c>
      <c r="D3277" s="78"/>
      <c r="E3277" s="69"/>
      <c r="F3277" s="71"/>
      <c r="G3277" s="69">
        <f t="shared" si="108"/>
        <v>0</v>
      </c>
      <c r="I3277" s="67">
        <v>0</v>
      </c>
      <c r="J3277" s="68">
        <f t="shared" si="109"/>
        <v>0</v>
      </c>
      <c r="K3277" s="56"/>
      <c r="L3277" s="64" t="s">
        <v>369</v>
      </c>
    </row>
    <row r="3278" spans="1:13" s="72" customFormat="1" hidden="1" outlineLevel="2">
      <c r="A3278" s="81">
        <v>2110006000</v>
      </c>
      <c r="B3278" s="82" t="s">
        <v>1013</v>
      </c>
      <c r="C3278" s="69">
        <v>0</v>
      </c>
      <c r="D3278" s="78"/>
      <c r="E3278" s="69"/>
      <c r="F3278" s="71"/>
      <c r="G3278" s="69">
        <f t="shared" si="108"/>
        <v>0</v>
      </c>
      <c r="I3278" s="67">
        <v>0</v>
      </c>
      <c r="J3278" s="68">
        <f t="shared" si="109"/>
        <v>0</v>
      </c>
      <c r="K3278" s="56"/>
      <c r="L3278" s="64" t="s">
        <v>369</v>
      </c>
    </row>
    <row r="3279" spans="1:13" s="72" customFormat="1" hidden="1" outlineLevel="2">
      <c r="A3279" s="81">
        <v>2110010000</v>
      </c>
      <c r="B3279" s="82" t="s">
        <v>1014</v>
      </c>
      <c r="C3279" s="69">
        <v>0</v>
      </c>
      <c r="D3279" s="78"/>
      <c r="E3279" s="69"/>
      <c r="F3279" s="71"/>
      <c r="G3279" s="69">
        <f t="shared" si="108"/>
        <v>0</v>
      </c>
      <c r="I3279" s="67">
        <v>0</v>
      </c>
      <c r="J3279" s="68">
        <f t="shared" si="109"/>
        <v>0</v>
      </c>
      <c r="K3279" s="56"/>
      <c r="L3279" s="64" t="s">
        <v>369</v>
      </c>
    </row>
    <row r="3280" spans="1:13" s="72" customFormat="1" hidden="1" outlineLevel="2">
      <c r="A3280" s="81">
        <v>2110011000</v>
      </c>
      <c r="B3280" s="82" t="s">
        <v>1015</v>
      </c>
      <c r="C3280" s="69">
        <v>0</v>
      </c>
      <c r="D3280" s="78"/>
      <c r="E3280" s="69"/>
      <c r="F3280" s="71"/>
      <c r="G3280" s="69">
        <f t="shared" si="108"/>
        <v>0</v>
      </c>
      <c r="I3280" s="67">
        <v>0</v>
      </c>
      <c r="J3280" s="68">
        <f t="shared" si="109"/>
        <v>0</v>
      </c>
      <c r="K3280" s="56"/>
      <c r="L3280" s="64" t="s">
        <v>369</v>
      </c>
    </row>
    <row r="3281" spans="1:12" s="72" customFormat="1" hidden="1" outlineLevel="2">
      <c r="A3281" s="81">
        <v>2110011100</v>
      </c>
      <c r="B3281" s="82" t="s">
        <v>1016</v>
      </c>
      <c r="C3281" s="69">
        <v>0</v>
      </c>
      <c r="D3281" s="78"/>
      <c r="E3281" s="69"/>
      <c r="F3281" s="71"/>
      <c r="G3281" s="69">
        <f t="shared" si="108"/>
        <v>0</v>
      </c>
      <c r="I3281" s="67">
        <v>0</v>
      </c>
      <c r="J3281" s="68">
        <f t="shared" si="109"/>
        <v>0</v>
      </c>
      <c r="K3281" s="56"/>
      <c r="L3281" s="64" t="s">
        <v>369</v>
      </c>
    </row>
    <row r="3282" spans="1:12" s="72" customFormat="1" hidden="1" outlineLevel="2">
      <c r="A3282" s="81">
        <v>2110011200</v>
      </c>
      <c r="B3282" s="82" t="s">
        <v>1017</v>
      </c>
      <c r="C3282" s="69">
        <v>0</v>
      </c>
      <c r="D3282" s="78"/>
      <c r="E3282" s="69"/>
      <c r="F3282" s="71"/>
      <c r="G3282" s="69">
        <f t="shared" si="108"/>
        <v>0</v>
      </c>
      <c r="I3282" s="67">
        <v>0</v>
      </c>
      <c r="J3282" s="68">
        <f t="shared" si="109"/>
        <v>0</v>
      </c>
      <c r="K3282" s="56"/>
      <c r="L3282" s="64" t="s">
        <v>369</v>
      </c>
    </row>
    <row r="3283" spans="1:12" s="72" customFormat="1" hidden="1" outlineLevel="2">
      <c r="A3283" s="81">
        <v>2110020000</v>
      </c>
      <c r="B3283" s="82" t="s">
        <v>1018</v>
      </c>
      <c r="C3283" s="69">
        <v>0</v>
      </c>
      <c r="D3283" s="78"/>
      <c r="E3283" s="69"/>
      <c r="F3283" s="71"/>
      <c r="G3283" s="69">
        <f t="shared" si="108"/>
        <v>0</v>
      </c>
      <c r="I3283" s="67">
        <v>0</v>
      </c>
      <c r="J3283" s="68">
        <f t="shared" si="109"/>
        <v>0</v>
      </c>
      <c r="K3283" s="56"/>
      <c r="L3283" s="64" t="s">
        <v>369</v>
      </c>
    </row>
    <row r="3284" spans="1:12" s="72" customFormat="1" hidden="1" outlineLevel="2">
      <c r="A3284" s="81">
        <v>2110021000</v>
      </c>
      <c r="B3284" s="82" t="s">
        <v>1019</v>
      </c>
      <c r="C3284" s="69">
        <v>0</v>
      </c>
      <c r="D3284" s="78"/>
      <c r="E3284" s="69"/>
      <c r="F3284" s="71"/>
      <c r="G3284" s="69">
        <f t="shared" si="108"/>
        <v>0</v>
      </c>
      <c r="I3284" s="67">
        <v>0</v>
      </c>
      <c r="J3284" s="68">
        <f t="shared" si="109"/>
        <v>0</v>
      </c>
      <c r="K3284" s="56"/>
      <c r="L3284" s="64" t="s">
        <v>369</v>
      </c>
    </row>
    <row r="3285" spans="1:12" s="72" customFormat="1" hidden="1" outlineLevel="2">
      <c r="A3285" s="81">
        <v>2110022000</v>
      </c>
      <c r="B3285" s="82" t="s">
        <v>1020</v>
      </c>
      <c r="C3285" s="69">
        <v>0</v>
      </c>
      <c r="D3285" s="78"/>
      <c r="E3285" s="69"/>
      <c r="F3285" s="71"/>
      <c r="G3285" s="69">
        <f t="shared" si="108"/>
        <v>0</v>
      </c>
      <c r="I3285" s="67">
        <v>0</v>
      </c>
      <c r="J3285" s="68">
        <f t="shared" si="109"/>
        <v>0</v>
      </c>
      <c r="K3285" s="56"/>
      <c r="L3285" s="64" t="s">
        <v>369</v>
      </c>
    </row>
    <row r="3286" spans="1:12" s="72" customFormat="1" hidden="1" outlineLevel="2">
      <c r="A3286" s="81">
        <v>2110023000</v>
      </c>
      <c r="B3286" s="82" t="s">
        <v>1021</v>
      </c>
      <c r="C3286" s="69">
        <v>0</v>
      </c>
      <c r="D3286" s="78"/>
      <c r="E3286" s="69"/>
      <c r="F3286" s="71"/>
      <c r="G3286" s="69">
        <f t="shared" si="108"/>
        <v>0</v>
      </c>
      <c r="I3286" s="67">
        <v>0</v>
      </c>
      <c r="J3286" s="68">
        <f t="shared" si="109"/>
        <v>0</v>
      </c>
      <c r="K3286" s="56"/>
      <c r="L3286" s="64" t="s">
        <v>369</v>
      </c>
    </row>
    <row r="3287" spans="1:12" s="72" customFormat="1" hidden="1" outlineLevel="2">
      <c r="A3287" s="81">
        <v>2110030000</v>
      </c>
      <c r="B3287" s="82" t="s">
        <v>1022</v>
      </c>
      <c r="C3287" s="69">
        <v>0</v>
      </c>
      <c r="D3287" s="78"/>
      <c r="E3287" s="69"/>
      <c r="F3287" s="71"/>
      <c r="G3287" s="69">
        <f t="shared" si="108"/>
        <v>0</v>
      </c>
      <c r="I3287" s="67">
        <v>0</v>
      </c>
      <c r="J3287" s="68">
        <f t="shared" si="109"/>
        <v>0</v>
      </c>
      <c r="K3287" s="56"/>
      <c r="L3287" s="64" t="s">
        <v>369</v>
      </c>
    </row>
    <row r="3288" spans="1:12" s="72" customFormat="1" hidden="1" outlineLevel="2">
      <c r="A3288" s="81">
        <v>2110040000</v>
      </c>
      <c r="B3288" s="82" t="s">
        <v>1023</v>
      </c>
      <c r="C3288" s="69">
        <v>0</v>
      </c>
      <c r="D3288" s="78"/>
      <c r="E3288" s="69"/>
      <c r="F3288" s="71"/>
      <c r="G3288" s="69">
        <f t="shared" si="108"/>
        <v>0</v>
      </c>
      <c r="I3288" s="67">
        <v>0</v>
      </c>
      <c r="J3288" s="68">
        <f t="shared" si="109"/>
        <v>0</v>
      </c>
      <c r="K3288" s="56"/>
      <c r="L3288" s="64" t="s">
        <v>369</v>
      </c>
    </row>
    <row r="3289" spans="1:12" s="72" customFormat="1" hidden="1" outlineLevel="2">
      <c r="A3289" s="81">
        <v>2110041000</v>
      </c>
      <c r="B3289" s="82" t="s">
        <v>1024</v>
      </c>
      <c r="C3289" s="69">
        <v>0</v>
      </c>
      <c r="D3289" s="78"/>
      <c r="E3289" s="69"/>
      <c r="F3289" s="71"/>
      <c r="G3289" s="69">
        <f t="shared" si="108"/>
        <v>0</v>
      </c>
      <c r="I3289" s="67">
        <v>0</v>
      </c>
      <c r="J3289" s="68">
        <f t="shared" si="109"/>
        <v>0</v>
      </c>
      <c r="K3289" s="56"/>
      <c r="L3289" s="64" t="s">
        <v>369</v>
      </c>
    </row>
    <row r="3290" spans="1:12" s="72" customFormat="1" hidden="1" outlineLevel="2">
      <c r="A3290" s="81">
        <v>2110050000</v>
      </c>
      <c r="B3290" s="82" t="s">
        <v>1025</v>
      </c>
      <c r="C3290" s="69">
        <v>0</v>
      </c>
      <c r="D3290" s="78"/>
      <c r="E3290" s="69"/>
      <c r="F3290" s="71"/>
      <c r="G3290" s="69">
        <f t="shared" si="108"/>
        <v>0</v>
      </c>
      <c r="I3290" s="67">
        <v>0</v>
      </c>
      <c r="J3290" s="68">
        <f t="shared" si="109"/>
        <v>0</v>
      </c>
      <c r="K3290" s="56"/>
      <c r="L3290" s="64" t="s">
        <v>369</v>
      </c>
    </row>
    <row r="3291" spans="1:12" s="72" customFormat="1" hidden="1" outlineLevel="2">
      <c r="A3291" s="81">
        <v>2110060000</v>
      </c>
      <c r="B3291" s="82" t="s">
        <v>1026</v>
      </c>
      <c r="C3291" s="69">
        <v>0</v>
      </c>
      <c r="D3291" s="78"/>
      <c r="E3291" s="69"/>
      <c r="F3291" s="71"/>
      <c r="G3291" s="69">
        <f t="shared" si="108"/>
        <v>0</v>
      </c>
      <c r="I3291" s="67">
        <v>0</v>
      </c>
      <c r="J3291" s="68">
        <f t="shared" si="109"/>
        <v>0</v>
      </c>
      <c r="K3291" s="56"/>
      <c r="L3291" s="64" t="s">
        <v>369</v>
      </c>
    </row>
    <row r="3292" spans="1:12" s="72" customFormat="1" hidden="1" outlineLevel="2">
      <c r="A3292" s="81">
        <v>2110061000</v>
      </c>
      <c r="B3292" s="82" t="s">
        <v>1027</v>
      </c>
      <c r="C3292" s="69">
        <v>0</v>
      </c>
      <c r="D3292" s="78"/>
      <c r="E3292" s="69"/>
      <c r="F3292" s="71"/>
      <c r="G3292" s="69">
        <f t="shared" si="108"/>
        <v>0</v>
      </c>
      <c r="I3292" s="67">
        <v>0</v>
      </c>
      <c r="J3292" s="68">
        <f t="shared" si="109"/>
        <v>0</v>
      </c>
      <c r="K3292" s="56"/>
      <c r="L3292" s="64" t="s">
        <v>369</v>
      </c>
    </row>
    <row r="3293" spans="1:12" s="72" customFormat="1" hidden="1" outlineLevel="2">
      <c r="A3293" s="81">
        <v>2110061100</v>
      </c>
      <c r="B3293" s="82" t="s">
        <v>1028</v>
      </c>
      <c r="C3293" s="69">
        <v>0</v>
      </c>
      <c r="D3293" s="78"/>
      <c r="E3293" s="69"/>
      <c r="F3293" s="71"/>
      <c r="G3293" s="69">
        <f t="shared" si="108"/>
        <v>0</v>
      </c>
      <c r="I3293" s="67">
        <v>0</v>
      </c>
      <c r="J3293" s="68">
        <f t="shared" si="109"/>
        <v>0</v>
      </c>
      <c r="K3293" s="56"/>
      <c r="L3293" s="64" t="s">
        <v>369</v>
      </c>
    </row>
    <row r="3294" spans="1:12" s="72" customFormat="1" hidden="1" outlineLevel="2">
      <c r="A3294" s="81">
        <v>2110062000</v>
      </c>
      <c r="B3294" s="82" t="s">
        <v>1029</v>
      </c>
      <c r="C3294" s="69">
        <v>0</v>
      </c>
      <c r="D3294" s="78"/>
      <c r="E3294" s="69"/>
      <c r="F3294" s="71"/>
      <c r="G3294" s="69">
        <f t="shared" si="108"/>
        <v>0</v>
      </c>
      <c r="I3294" s="67">
        <v>0</v>
      </c>
      <c r="J3294" s="68">
        <f t="shared" si="109"/>
        <v>0</v>
      </c>
      <c r="K3294" s="56"/>
      <c r="L3294" s="64" t="s">
        <v>369</v>
      </c>
    </row>
    <row r="3295" spans="1:12" s="72" customFormat="1" hidden="1" outlineLevel="2">
      <c r="A3295" s="81">
        <v>2110062100</v>
      </c>
      <c r="B3295" s="82" t="s">
        <v>1030</v>
      </c>
      <c r="C3295" s="69">
        <v>0</v>
      </c>
      <c r="D3295" s="78"/>
      <c r="E3295" s="69"/>
      <c r="F3295" s="71"/>
      <c r="G3295" s="69">
        <f t="shared" si="108"/>
        <v>0</v>
      </c>
      <c r="I3295" s="67">
        <v>0</v>
      </c>
      <c r="J3295" s="68">
        <f t="shared" si="109"/>
        <v>0</v>
      </c>
      <c r="K3295" s="56"/>
      <c r="L3295" s="64" t="s">
        <v>369</v>
      </c>
    </row>
    <row r="3296" spans="1:12" s="72" customFormat="1" hidden="1" outlineLevel="2">
      <c r="A3296" s="81">
        <v>2110063000</v>
      </c>
      <c r="B3296" s="82" t="s">
        <v>1031</v>
      </c>
      <c r="C3296" s="69">
        <v>0</v>
      </c>
      <c r="D3296" s="78"/>
      <c r="E3296" s="69"/>
      <c r="F3296" s="71"/>
      <c r="G3296" s="69">
        <f t="shared" si="108"/>
        <v>0</v>
      </c>
      <c r="I3296" s="67">
        <v>0</v>
      </c>
      <c r="J3296" s="68">
        <f t="shared" si="109"/>
        <v>0</v>
      </c>
      <c r="K3296" s="56"/>
      <c r="L3296" s="64" t="s">
        <v>369</v>
      </c>
    </row>
    <row r="3297" spans="1:12" s="72" customFormat="1" hidden="1" outlineLevel="2">
      <c r="A3297" s="81">
        <v>2110063100</v>
      </c>
      <c r="B3297" s="82" t="s">
        <v>1032</v>
      </c>
      <c r="C3297" s="69">
        <v>0</v>
      </c>
      <c r="D3297" s="78"/>
      <c r="E3297" s="69"/>
      <c r="F3297" s="71"/>
      <c r="G3297" s="69">
        <f t="shared" si="108"/>
        <v>0</v>
      </c>
      <c r="I3297" s="67">
        <v>0</v>
      </c>
      <c r="J3297" s="68">
        <f t="shared" si="109"/>
        <v>0</v>
      </c>
      <c r="K3297" s="56"/>
      <c r="L3297" s="64" t="s">
        <v>369</v>
      </c>
    </row>
    <row r="3298" spans="1:12" s="72" customFormat="1" hidden="1" outlineLevel="2">
      <c r="A3298" s="81">
        <v>2110070000</v>
      </c>
      <c r="B3298" s="82" t="s">
        <v>2601</v>
      </c>
      <c r="C3298" s="69">
        <v>0</v>
      </c>
      <c r="D3298" s="78"/>
      <c r="E3298" s="69"/>
      <c r="F3298" s="71"/>
      <c r="G3298" s="69">
        <f t="shared" si="108"/>
        <v>0</v>
      </c>
      <c r="I3298" s="67">
        <v>0</v>
      </c>
      <c r="J3298" s="68">
        <f t="shared" si="109"/>
        <v>0</v>
      </c>
      <c r="K3298" s="56"/>
      <c r="L3298" s="64" t="s">
        <v>369</v>
      </c>
    </row>
    <row r="3299" spans="1:12" s="72" customFormat="1" hidden="1" outlineLevel="2">
      <c r="A3299" s="81">
        <v>2110090000</v>
      </c>
      <c r="B3299" s="82" t="s">
        <v>1034</v>
      </c>
      <c r="C3299" s="69">
        <v>0</v>
      </c>
      <c r="D3299" s="78"/>
      <c r="E3299" s="69"/>
      <c r="F3299" s="71"/>
      <c r="G3299" s="69">
        <f t="shared" si="108"/>
        <v>0</v>
      </c>
      <c r="I3299" s="67">
        <v>0</v>
      </c>
      <c r="J3299" s="68">
        <f t="shared" si="109"/>
        <v>0</v>
      </c>
      <c r="K3299" s="56"/>
      <c r="L3299" s="64" t="s">
        <v>369</v>
      </c>
    </row>
    <row r="3300" spans="1:12" s="72" customFormat="1" hidden="1" outlineLevel="2">
      <c r="A3300" s="81">
        <v>2110999999</v>
      </c>
      <c r="B3300" s="82" t="s">
        <v>1035</v>
      </c>
      <c r="C3300" s="69">
        <v>0</v>
      </c>
      <c r="D3300" s="78"/>
      <c r="E3300" s="69"/>
      <c r="F3300" s="71"/>
      <c r="G3300" s="69">
        <f t="shared" si="108"/>
        <v>0</v>
      </c>
      <c r="I3300" s="67">
        <v>0</v>
      </c>
      <c r="J3300" s="68">
        <f t="shared" si="109"/>
        <v>0</v>
      </c>
      <c r="K3300" s="56"/>
      <c r="L3300" s="64" t="s">
        <v>369</v>
      </c>
    </row>
    <row r="3301" spans="1:12" s="72" customFormat="1" outlineLevel="1" collapsed="1">
      <c r="A3301" s="65" t="s">
        <v>515</v>
      </c>
      <c r="B3301" s="34" t="s">
        <v>5631</v>
      </c>
      <c r="C3301" s="66">
        <f>SUM(C3302)</f>
        <v>0</v>
      </c>
      <c r="D3301" s="78"/>
      <c r="E3301" s="66"/>
      <c r="F3301" s="71"/>
      <c r="G3301" s="66">
        <f>C3301+E3301</f>
        <v>0</v>
      </c>
      <c r="I3301" s="67">
        <v>0</v>
      </c>
      <c r="J3301" s="68">
        <f t="shared" si="109"/>
        <v>0</v>
      </c>
      <c r="K3301" s="56"/>
      <c r="L3301" s="64">
        <v>0</v>
      </c>
    </row>
    <row r="3302" spans="1:12" s="72" customFormat="1" hidden="1" outlineLevel="2">
      <c r="A3302" s="30">
        <v>2523010000</v>
      </c>
      <c r="B3302" s="44" t="s">
        <v>2602</v>
      </c>
      <c r="C3302" s="69">
        <v>0</v>
      </c>
      <c r="D3302" s="78"/>
      <c r="E3302" s="69"/>
      <c r="F3302" s="71"/>
      <c r="G3302" s="69">
        <f>C3302+E3302</f>
        <v>0</v>
      </c>
      <c r="I3302" s="67">
        <v>0</v>
      </c>
      <c r="J3302" s="68">
        <f t="shared" si="109"/>
        <v>0</v>
      </c>
      <c r="K3302" s="56"/>
      <c r="L3302" s="64" t="s">
        <v>515</v>
      </c>
    </row>
    <row r="3303" spans="1:12" s="72" customFormat="1" outlineLevel="1" collapsed="1">
      <c r="A3303" s="65" t="s">
        <v>516</v>
      </c>
      <c r="B3303" s="34" t="s">
        <v>5722</v>
      </c>
      <c r="C3303" s="66">
        <f>SUM(C3304:C3305)</f>
        <v>9966.5</v>
      </c>
      <c r="D3303" s="78"/>
      <c r="E3303" s="66"/>
      <c r="F3303" s="71"/>
      <c r="G3303" s="66">
        <f t="shared" ref="G3303:G3364" si="110">C3303+E3303</f>
        <v>9966.5</v>
      </c>
      <c r="I3303" s="67">
        <v>9966.5</v>
      </c>
      <c r="J3303" s="68">
        <f t="shared" si="109"/>
        <v>0</v>
      </c>
      <c r="K3303" s="56"/>
      <c r="L3303" s="64">
        <v>0</v>
      </c>
    </row>
    <row r="3304" spans="1:12" s="72" customFormat="1" hidden="1" outlineLevel="2">
      <c r="A3304" s="81">
        <v>2621010000</v>
      </c>
      <c r="B3304" s="82" t="s">
        <v>2603</v>
      </c>
      <c r="C3304" s="69">
        <v>291400.52</v>
      </c>
      <c r="D3304" s="78"/>
      <c r="E3304" s="69"/>
      <c r="F3304" s="71"/>
      <c r="G3304" s="69">
        <f t="shared" si="110"/>
        <v>291400.52</v>
      </c>
      <c r="I3304" s="67">
        <v>0</v>
      </c>
      <c r="J3304" s="68">
        <f t="shared" si="109"/>
        <v>-291400.52</v>
      </c>
      <c r="K3304" s="56"/>
      <c r="L3304" s="64" t="s">
        <v>516</v>
      </c>
    </row>
    <row r="3305" spans="1:12" s="72" customFormat="1" hidden="1" outlineLevel="2">
      <c r="A3305" s="81">
        <v>2621020000</v>
      </c>
      <c r="B3305" s="82" t="s">
        <v>2604</v>
      </c>
      <c r="C3305" s="69">
        <v>-281434.02</v>
      </c>
      <c r="D3305" s="78"/>
      <c r="E3305" s="69"/>
      <c r="F3305" s="71"/>
      <c r="G3305" s="69">
        <f t="shared" si="110"/>
        <v>-281434.02</v>
      </c>
      <c r="I3305" s="67">
        <v>0</v>
      </c>
      <c r="J3305" s="68">
        <f t="shared" si="109"/>
        <v>281434.02</v>
      </c>
      <c r="K3305" s="56"/>
      <c r="L3305" s="64" t="s">
        <v>516</v>
      </c>
    </row>
    <row r="3306" spans="1:12" s="72" customFormat="1" outlineLevel="1" collapsed="1">
      <c r="A3306" s="65" t="s">
        <v>517</v>
      </c>
      <c r="B3306" s="34" t="s">
        <v>5723</v>
      </c>
      <c r="C3306" s="66">
        <f>SUM(C3307:C3312)</f>
        <v>0</v>
      </c>
      <c r="D3306" s="78"/>
      <c r="E3306" s="66"/>
      <c r="F3306" s="71"/>
      <c r="G3306" s="66">
        <f t="shared" si="110"/>
        <v>0</v>
      </c>
      <c r="I3306" s="67">
        <v>0.14000000001397001</v>
      </c>
      <c r="J3306" s="68">
        <f t="shared" si="109"/>
        <v>0.14000000001397001</v>
      </c>
      <c r="K3306" s="56"/>
      <c r="L3306" s="64">
        <v>0</v>
      </c>
    </row>
    <row r="3307" spans="1:12" s="72" customFormat="1" hidden="1" outlineLevel="2">
      <c r="A3307" s="81">
        <v>2622000000</v>
      </c>
      <c r="B3307" s="82" t="s">
        <v>1151</v>
      </c>
      <c r="C3307" s="69">
        <v>0</v>
      </c>
      <c r="D3307" s="78"/>
      <c r="E3307" s="69"/>
      <c r="F3307" s="71"/>
      <c r="G3307" s="69">
        <f t="shared" si="110"/>
        <v>0</v>
      </c>
      <c r="I3307" s="67">
        <v>0</v>
      </c>
      <c r="J3307" s="68">
        <f t="shared" si="109"/>
        <v>0</v>
      </c>
      <c r="K3307" s="56"/>
      <c r="L3307" s="64" t="s">
        <v>517</v>
      </c>
    </row>
    <row r="3308" spans="1:12" s="72" customFormat="1" hidden="1" outlineLevel="2">
      <c r="A3308" s="81">
        <v>2622010000</v>
      </c>
      <c r="B3308" s="82" t="s">
        <v>1152</v>
      </c>
      <c r="C3308" s="69">
        <v>0</v>
      </c>
      <c r="D3308" s="78"/>
      <c r="E3308" s="69"/>
      <c r="F3308" s="71"/>
      <c r="G3308" s="69">
        <f t="shared" si="110"/>
        <v>0</v>
      </c>
      <c r="I3308" s="67">
        <v>0</v>
      </c>
      <c r="J3308" s="68">
        <f t="shared" si="109"/>
        <v>0</v>
      </c>
      <c r="K3308" s="56"/>
      <c r="L3308" s="64" t="s">
        <v>517</v>
      </c>
    </row>
    <row r="3309" spans="1:12" s="72" customFormat="1" hidden="1" outlineLevel="2">
      <c r="A3309" s="81">
        <v>2622020000</v>
      </c>
      <c r="B3309" s="82" t="s">
        <v>1153</v>
      </c>
      <c r="C3309" s="104">
        <v>0</v>
      </c>
      <c r="D3309" s="78"/>
      <c r="E3309" s="69"/>
      <c r="F3309" s="71"/>
      <c r="G3309" s="69">
        <f t="shared" si="110"/>
        <v>0</v>
      </c>
      <c r="I3309" s="67">
        <v>0</v>
      </c>
      <c r="J3309" s="68">
        <f t="shared" si="109"/>
        <v>0</v>
      </c>
      <c r="K3309" s="56"/>
      <c r="L3309" s="64" t="s">
        <v>517</v>
      </c>
    </row>
    <row r="3310" spans="1:12" s="72" customFormat="1" hidden="1" outlineLevel="2">
      <c r="A3310" s="81">
        <v>2622030000</v>
      </c>
      <c r="B3310" s="82" t="s">
        <v>1154</v>
      </c>
      <c r="C3310" s="69">
        <v>0</v>
      </c>
      <c r="D3310" s="78"/>
      <c r="E3310" s="69"/>
      <c r="F3310" s="71"/>
      <c r="G3310" s="69">
        <f t="shared" si="110"/>
        <v>0</v>
      </c>
      <c r="I3310" s="67">
        <v>0</v>
      </c>
      <c r="J3310" s="68">
        <f t="shared" si="109"/>
        <v>0</v>
      </c>
      <c r="K3310" s="56"/>
      <c r="L3310" s="64" t="s">
        <v>517</v>
      </c>
    </row>
    <row r="3311" spans="1:12" s="72" customFormat="1" hidden="1" outlineLevel="2">
      <c r="A3311" s="30">
        <v>2624010000</v>
      </c>
      <c r="B3311" s="44" t="s">
        <v>1149</v>
      </c>
      <c r="C3311" s="69">
        <v>0</v>
      </c>
      <c r="D3311" s="78"/>
      <c r="E3311" s="69"/>
      <c r="F3311" s="71"/>
      <c r="G3311" s="69">
        <f>C3311+E3311</f>
        <v>0</v>
      </c>
      <c r="I3311" s="67">
        <v>0</v>
      </c>
      <c r="J3311" s="68">
        <f>I3311-G3311</f>
        <v>0</v>
      </c>
      <c r="K3311" s="56"/>
      <c r="L3311" s="64" t="s">
        <v>393</v>
      </c>
    </row>
    <row r="3312" spans="1:12" s="72" customFormat="1" hidden="1" outlineLevel="2">
      <c r="A3312" s="30">
        <v>2624020000</v>
      </c>
      <c r="B3312" s="44" t="s">
        <v>1150</v>
      </c>
      <c r="C3312" s="69">
        <v>0</v>
      </c>
      <c r="D3312" s="78"/>
      <c r="E3312" s="69"/>
      <c r="F3312" s="71"/>
      <c r="G3312" s="69">
        <f>C3312+E3312</f>
        <v>0</v>
      </c>
      <c r="I3312" s="67">
        <v>0</v>
      </c>
      <c r="J3312" s="68">
        <f>I3312-G3312</f>
        <v>0</v>
      </c>
      <c r="K3312" s="56"/>
      <c r="L3312" s="64" t="s">
        <v>393</v>
      </c>
    </row>
    <row r="3313" spans="1:14" s="72" customFormat="1" outlineLevel="1" collapsed="1">
      <c r="A3313" s="65" t="s">
        <v>518</v>
      </c>
      <c r="B3313" s="34" t="s">
        <v>5724</v>
      </c>
      <c r="C3313" s="66">
        <f>SUM(C3314)</f>
        <v>0</v>
      </c>
      <c r="D3313" s="78"/>
      <c r="E3313" s="66"/>
      <c r="F3313" s="71"/>
      <c r="G3313" s="66">
        <f t="shared" si="110"/>
        <v>0</v>
      </c>
      <c r="I3313" s="67">
        <v>0</v>
      </c>
      <c r="J3313" s="68">
        <f t="shared" si="109"/>
        <v>0</v>
      </c>
      <c r="K3313" s="56"/>
      <c r="L3313" s="64">
        <v>0</v>
      </c>
    </row>
    <row r="3314" spans="1:14" s="72" customFormat="1" hidden="1" outlineLevel="2">
      <c r="A3314" s="30">
        <v>2626010000</v>
      </c>
      <c r="B3314" s="44" t="s">
        <v>2605</v>
      </c>
      <c r="C3314" s="69">
        <v>0</v>
      </c>
      <c r="D3314" s="78"/>
      <c r="E3314" s="69"/>
      <c r="F3314" s="71"/>
      <c r="G3314" s="69">
        <f t="shared" si="110"/>
        <v>0</v>
      </c>
      <c r="I3314" s="67">
        <v>0</v>
      </c>
      <c r="J3314" s="68">
        <f t="shared" si="109"/>
        <v>0</v>
      </c>
      <c r="K3314" s="56"/>
      <c r="L3314" s="64" t="s">
        <v>518</v>
      </c>
    </row>
    <row r="3315" spans="1:14" s="72" customFormat="1" outlineLevel="1" collapsed="1">
      <c r="A3315" s="65" t="s">
        <v>519</v>
      </c>
      <c r="B3315" s="34" t="s">
        <v>5635</v>
      </c>
      <c r="C3315" s="66">
        <f>SUM(C3316:C3320)</f>
        <v>52584.809999999903</v>
      </c>
      <c r="D3315" s="78"/>
      <c r="E3315" s="66"/>
      <c r="F3315" s="71"/>
      <c r="G3315" s="66">
        <f t="shared" si="110"/>
        <v>52584.809999999903</v>
      </c>
      <c r="I3315" s="67">
        <v>52584.83</v>
      </c>
      <c r="J3315" s="68">
        <f t="shared" si="109"/>
        <v>2.0000000098661985E-2</v>
      </c>
      <c r="K3315" s="56"/>
      <c r="L3315" s="64">
        <v>0</v>
      </c>
    </row>
    <row r="3316" spans="1:14" s="72" customFormat="1" hidden="1" outlineLevel="2">
      <c r="A3316" s="81">
        <v>2629010000</v>
      </c>
      <c r="B3316" s="82" t="s">
        <v>1155</v>
      </c>
      <c r="C3316" s="69">
        <v>0</v>
      </c>
      <c r="D3316" s="78"/>
      <c r="E3316" s="69"/>
      <c r="F3316" s="71"/>
      <c r="G3316" s="69">
        <f t="shared" si="110"/>
        <v>0</v>
      </c>
      <c r="I3316" s="67">
        <v>0</v>
      </c>
      <c r="J3316" s="68">
        <f t="shared" si="109"/>
        <v>0</v>
      </c>
      <c r="K3316" s="56"/>
      <c r="L3316" s="64" t="s">
        <v>394</v>
      </c>
    </row>
    <row r="3317" spans="1:14" s="72" customFormat="1" hidden="1" outlineLevel="2">
      <c r="A3317" s="81">
        <v>2629020000</v>
      </c>
      <c r="B3317" s="82" t="s">
        <v>1156</v>
      </c>
      <c r="C3317" s="69">
        <v>0</v>
      </c>
      <c r="D3317" s="78"/>
      <c r="E3317" s="69"/>
      <c r="F3317" s="71"/>
      <c r="G3317" s="69">
        <f t="shared" si="110"/>
        <v>0</v>
      </c>
      <c r="I3317" s="67">
        <v>0</v>
      </c>
      <c r="J3317" s="68">
        <f t="shared" si="109"/>
        <v>0</v>
      </c>
      <c r="K3317" s="56"/>
      <c r="L3317" s="64" t="s">
        <v>394</v>
      </c>
    </row>
    <row r="3318" spans="1:14" s="72" customFormat="1" hidden="1" outlineLevel="2">
      <c r="A3318" s="81">
        <v>2629030000</v>
      </c>
      <c r="B3318" s="82" t="s">
        <v>1157</v>
      </c>
      <c r="C3318" s="69">
        <v>0</v>
      </c>
      <c r="D3318" s="78"/>
      <c r="E3318" s="69"/>
      <c r="F3318" s="71"/>
      <c r="G3318" s="69">
        <f t="shared" si="110"/>
        <v>0</v>
      </c>
      <c r="I3318" s="67">
        <v>0</v>
      </c>
      <c r="J3318" s="68">
        <f t="shared" si="109"/>
        <v>0</v>
      </c>
      <c r="K3318" s="56"/>
      <c r="L3318" s="64" t="s">
        <v>394</v>
      </c>
    </row>
    <row r="3319" spans="1:14" s="72" customFormat="1" hidden="1" outlineLevel="2">
      <c r="A3319" s="81">
        <v>2629040000</v>
      </c>
      <c r="B3319" s="82" t="s">
        <v>1158</v>
      </c>
      <c r="C3319" s="69">
        <v>52584.809999999903</v>
      </c>
      <c r="D3319" s="78"/>
      <c r="E3319" s="69"/>
      <c r="F3319" s="71"/>
      <c r="G3319" s="69">
        <f t="shared" si="110"/>
        <v>52584.809999999903</v>
      </c>
      <c r="I3319" s="67">
        <v>0</v>
      </c>
      <c r="J3319" s="68">
        <f t="shared" si="109"/>
        <v>-52584.809999999903</v>
      </c>
      <c r="K3319" s="56"/>
      <c r="L3319" s="64" t="s">
        <v>394</v>
      </c>
    </row>
    <row r="3320" spans="1:14" s="72" customFormat="1" hidden="1" outlineLevel="2">
      <c r="A3320" s="81">
        <v>2629990000</v>
      </c>
      <c r="B3320" s="82" t="s">
        <v>1159</v>
      </c>
      <c r="C3320" s="69">
        <v>0</v>
      </c>
      <c r="D3320" s="78"/>
      <c r="E3320" s="69"/>
      <c r="F3320" s="71"/>
      <c r="G3320" s="69">
        <f t="shared" si="110"/>
        <v>0</v>
      </c>
      <c r="I3320" s="67">
        <v>0</v>
      </c>
      <c r="J3320" s="68">
        <f t="shared" si="109"/>
        <v>0</v>
      </c>
      <c r="K3320" s="56"/>
      <c r="L3320" s="64" t="s">
        <v>394</v>
      </c>
    </row>
    <row r="3321" spans="1:14" s="72" customFormat="1" hidden="1" outlineLevel="2">
      <c r="A3321" s="81">
        <v>2629999999</v>
      </c>
      <c r="B3321" s="82" t="s">
        <v>1160</v>
      </c>
      <c r="C3321" s="69">
        <v>-0.02</v>
      </c>
      <c r="D3321" s="78"/>
      <c r="E3321" s="69"/>
      <c r="F3321" s="71"/>
      <c r="G3321" s="69">
        <f t="shared" si="110"/>
        <v>-0.02</v>
      </c>
      <c r="I3321" s="67">
        <v>0</v>
      </c>
      <c r="J3321" s="68">
        <f t="shared" si="109"/>
        <v>0.02</v>
      </c>
      <c r="K3321" s="56"/>
      <c r="L3321" s="64" t="s">
        <v>394</v>
      </c>
    </row>
    <row r="3322" spans="1:14" s="72" customFormat="1" outlineLevel="1" collapsed="1">
      <c r="A3322" s="65" t="s">
        <v>520</v>
      </c>
      <c r="B3322" s="34" t="s">
        <v>5636</v>
      </c>
      <c r="C3322" s="66">
        <f>SUM(C3323)</f>
        <v>83280.509999999893</v>
      </c>
      <c r="D3322" s="78"/>
      <c r="E3322" s="66"/>
      <c r="F3322" s="71"/>
      <c r="G3322" s="66">
        <f t="shared" si="110"/>
        <v>83280.509999999893</v>
      </c>
      <c r="I3322" s="67">
        <v>83280.509999999995</v>
      </c>
      <c r="J3322" s="68">
        <f t="shared" si="109"/>
        <v>0</v>
      </c>
      <c r="K3322" s="56"/>
      <c r="L3322" s="64">
        <v>0</v>
      </c>
    </row>
    <row r="3323" spans="1:14" s="72" customFormat="1" hidden="1" outlineLevel="2">
      <c r="A3323" s="81">
        <v>2630000000</v>
      </c>
      <c r="B3323" s="82" t="s">
        <v>1161</v>
      </c>
      <c r="C3323" s="69">
        <v>83280.509999999893</v>
      </c>
      <c r="D3323" s="78"/>
      <c r="E3323" s="69"/>
      <c r="F3323" s="71"/>
      <c r="G3323" s="69">
        <f t="shared" si="110"/>
        <v>83280.509999999893</v>
      </c>
      <c r="I3323" s="67">
        <v>0</v>
      </c>
      <c r="J3323" s="68">
        <f t="shared" si="109"/>
        <v>-83280.509999999893</v>
      </c>
      <c r="K3323" s="56"/>
      <c r="L3323" s="64" t="s">
        <v>395</v>
      </c>
    </row>
    <row r="3324" spans="1:14" s="72" customFormat="1" outlineLevel="1" collapsed="1">
      <c r="A3324" s="65" t="s">
        <v>521</v>
      </c>
      <c r="B3324" s="34" t="s">
        <v>5638</v>
      </c>
      <c r="C3324" s="66">
        <f>SUM(C3325:C3326)</f>
        <v>0</v>
      </c>
      <c r="D3324" s="78"/>
      <c r="E3324" s="66"/>
      <c r="F3324" s="71"/>
      <c r="G3324" s="66">
        <f t="shared" si="110"/>
        <v>0</v>
      </c>
      <c r="I3324" s="67">
        <v>0</v>
      </c>
      <c r="J3324" s="68">
        <f t="shared" si="109"/>
        <v>0</v>
      </c>
      <c r="K3324" s="56"/>
      <c r="L3324" s="64">
        <v>0</v>
      </c>
    </row>
    <row r="3325" spans="1:14" s="72" customFormat="1" hidden="1" outlineLevel="2">
      <c r="A3325" s="81">
        <v>2670000000</v>
      </c>
      <c r="B3325" s="82" t="s">
        <v>1163</v>
      </c>
      <c r="C3325" s="69">
        <v>0</v>
      </c>
      <c r="D3325" s="78"/>
      <c r="E3325" s="69"/>
      <c r="F3325" s="71"/>
      <c r="G3325" s="69">
        <f t="shared" si="110"/>
        <v>0</v>
      </c>
      <c r="I3325" s="67">
        <v>0</v>
      </c>
      <c r="J3325" s="68">
        <f t="shared" si="109"/>
        <v>0</v>
      </c>
      <c r="K3325" s="56"/>
      <c r="L3325" s="64" t="s">
        <v>397</v>
      </c>
    </row>
    <row r="3326" spans="1:14" s="72" customFormat="1" hidden="1" outlineLevel="2">
      <c r="A3326" s="81">
        <v>2679999999</v>
      </c>
      <c r="B3326" s="82" t="s">
        <v>1164</v>
      </c>
      <c r="C3326" s="69">
        <v>0</v>
      </c>
      <c r="D3326" s="78"/>
      <c r="E3326" s="69"/>
      <c r="F3326" s="71"/>
      <c r="G3326" s="69">
        <f t="shared" si="110"/>
        <v>0</v>
      </c>
      <c r="I3326" s="67">
        <v>0</v>
      </c>
      <c r="J3326" s="68">
        <f t="shared" si="109"/>
        <v>0</v>
      </c>
      <c r="K3326" s="56"/>
      <c r="L3326" s="64" t="s">
        <v>397</v>
      </c>
    </row>
    <row r="3327" spans="1:14" s="72" customFormat="1" outlineLevel="1" collapsed="1">
      <c r="A3327" s="65" t="s">
        <v>522</v>
      </c>
      <c r="B3327" s="34" t="s">
        <v>5725</v>
      </c>
      <c r="C3327" s="66">
        <f>SUM(C3328:C3362)</f>
        <v>1190911.3</v>
      </c>
      <c r="D3327" s="78"/>
      <c r="E3327" s="66"/>
      <c r="F3327" s="71"/>
      <c r="G3327" s="66">
        <f t="shared" si="110"/>
        <v>1190911.3</v>
      </c>
      <c r="I3327" s="67">
        <v>1190911.3</v>
      </c>
      <c r="J3327" s="68">
        <f t="shared" si="109"/>
        <v>0</v>
      </c>
      <c r="K3327" s="56"/>
      <c r="L3327" s="64">
        <v>0</v>
      </c>
      <c r="M3327" s="99"/>
      <c r="N3327" s="67"/>
    </row>
    <row r="3328" spans="1:14" s="72" customFormat="1" hidden="1" outlineLevel="2">
      <c r="A3328" s="81">
        <v>2682110101</v>
      </c>
      <c r="B3328" s="82" t="s">
        <v>2606</v>
      </c>
      <c r="C3328" s="69">
        <v>0</v>
      </c>
      <c r="D3328" s="78"/>
      <c r="E3328" s="69"/>
      <c r="F3328" s="71"/>
      <c r="G3328" s="69">
        <f t="shared" si="110"/>
        <v>0</v>
      </c>
      <c r="I3328" s="67">
        <v>0</v>
      </c>
      <c r="J3328" s="68">
        <f t="shared" si="109"/>
        <v>0</v>
      </c>
      <c r="K3328" s="56"/>
      <c r="L3328" s="64" t="s">
        <v>522</v>
      </c>
    </row>
    <row r="3329" spans="1:12" s="72" customFormat="1" hidden="1" outlineLevel="2">
      <c r="A3329" s="81">
        <v>2682110102</v>
      </c>
      <c r="B3329" s="82" t="s">
        <v>2607</v>
      </c>
      <c r="C3329" s="69">
        <v>0</v>
      </c>
      <c r="D3329" s="78"/>
      <c r="E3329" s="69"/>
      <c r="F3329" s="71"/>
      <c r="G3329" s="69">
        <f t="shared" si="110"/>
        <v>0</v>
      </c>
      <c r="I3329" s="67">
        <v>0</v>
      </c>
      <c r="J3329" s="68">
        <f t="shared" si="109"/>
        <v>0</v>
      </c>
      <c r="K3329" s="56"/>
      <c r="L3329" s="64" t="s">
        <v>522</v>
      </c>
    </row>
    <row r="3330" spans="1:12" s="72" customFormat="1" hidden="1" outlineLevel="2">
      <c r="A3330" s="81">
        <v>2682110103</v>
      </c>
      <c r="B3330" s="82" t="s">
        <v>2608</v>
      </c>
      <c r="C3330" s="69">
        <v>0</v>
      </c>
      <c r="D3330" s="78"/>
      <c r="E3330" s="69"/>
      <c r="F3330" s="71"/>
      <c r="G3330" s="69">
        <f t="shared" si="110"/>
        <v>0</v>
      </c>
      <c r="I3330" s="67">
        <v>0</v>
      </c>
      <c r="J3330" s="68">
        <f t="shared" si="109"/>
        <v>0</v>
      </c>
      <c r="K3330" s="56"/>
      <c r="L3330" s="64" t="s">
        <v>522</v>
      </c>
    </row>
    <row r="3331" spans="1:12" s="72" customFormat="1" hidden="1" outlineLevel="2">
      <c r="A3331" s="81">
        <v>2682110111</v>
      </c>
      <c r="B3331" s="82" t="s">
        <v>2609</v>
      </c>
      <c r="C3331" s="69">
        <v>0</v>
      </c>
      <c r="D3331" s="78"/>
      <c r="E3331" s="69"/>
      <c r="F3331" s="71"/>
      <c r="G3331" s="69">
        <f t="shared" si="110"/>
        <v>0</v>
      </c>
      <c r="I3331" s="67">
        <v>0</v>
      </c>
      <c r="J3331" s="68">
        <f t="shared" si="109"/>
        <v>0</v>
      </c>
      <c r="K3331" s="56"/>
      <c r="L3331" s="64" t="s">
        <v>522</v>
      </c>
    </row>
    <row r="3332" spans="1:12" s="72" customFormat="1" hidden="1" outlineLevel="2">
      <c r="A3332" s="81">
        <v>2682110112</v>
      </c>
      <c r="B3332" s="82" t="s">
        <v>2610</v>
      </c>
      <c r="C3332" s="75">
        <v>0</v>
      </c>
      <c r="D3332" s="78"/>
      <c r="E3332" s="69"/>
      <c r="F3332" s="71"/>
      <c r="G3332" s="69">
        <f t="shared" si="110"/>
        <v>0</v>
      </c>
      <c r="I3332" s="67">
        <v>0</v>
      </c>
      <c r="J3332" s="68">
        <f t="shared" si="109"/>
        <v>0</v>
      </c>
      <c r="K3332" s="56"/>
      <c r="L3332" s="64" t="s">
        <v>522</v>
      </c>
    </row>
    <row r="3333" spans="1:12" s="72" customFormat="1" hidden="1" outlineLevel="2">
      <c r="A3333" s="81">
        <v>2682110113</v>
      </c>
      <c r="B3333" s="82" t="s">
        <v>2611</v>
      </c>
      <c r="C3333" s="69">
        <v>0</v>
      </c>
      <c r="D3333" s="78"/>
      <c r="E3333" s="69"/>
      <c r="F3333" s="71"/>
      <c r="G3333" s="69">
        <f t="shared" si="110"/>
        <v>0</v>
      </c>
      <c r="I3333" s="67">
        <v>0</v>
      </c>
      <c r="J3333" s="68">
        <f t="shared" si="109"/>
        <v>0</v>
      </c>
      <c r="K3333" s="56"/>
      <c r="L3333" s="64" t="s">
        <v>522</v>
      </c>
    </row>
    <row r="3334" spans="1:12" s="72" customFormat="1" hidden="1" outlineLevel="2">
      <c r="A3334" s="81">
        <v>2682110201</v>
      </c>
      <c r="B3334" s="82" t="s">
        <v>2612</v>
      </c>
      <c r="C3334" s="69">
        <v>0</v>
      </c>
      <c r="D3334" s="78"/>
      <c r="E3334" s="69"/>
      <c r="F3334" s="71"/>
      <c r="G3334" s="69">
        <f t="shared" si="110"/>
        <v>0</v>
      </c>
      <c r="I3334" s="67">
        <v>0</v>
      </c>
      <c r="J3334" s="68">
        <f t="shared" si="109"/>
        <v>0</v>
      </c>
      <c r="K3334" s="56"/>
      <c r="L3334" s="64" t="s">
        <v>522</v>
      </c>
    </row>
    <row r="3335" spans="1:12" s="72" customFormat="1" hidden="1" outlineLevel="2">
      <c r="A3335" s="81">
        <v>2682110301</v>
      </c>
      <c r="B3335" s="82" t="s">
        <v>2613</v>
      </c>
      <c r="C3335" s="69">
        <v>0</v>
      </c>
      <c r="D3335" s="78"/>
      <c r="E3335" s="69"/>
      <c r="F3335" s="71"/>
      <c r="G3335" s="69">
        <f t="shared" si="110"/>
        <v>0</v>
      </c>
      <c r="I3335" s="67">
        <v>0</v>
      </c>
      <c r="J3335" s="68">
        <f t="shared" si="109"/>
        <v>0</v>
      </c>
      <c r="K3335" s="56"/>
      <c r="L3335" s="64" t="s">
        <v>522</v>
      </c>
    </row>
    <row r="3336" spans="1:12" s="72" customFormat="1" hidden="1" outlineLevel="2">
      <c r="A3336" s="81">
        <v>2682110302</v>
      </c>
      <c r="B3336" s="82" t="s">
        <v>2614</v>
      </c>
      <c r="C3336" s="69">
        <v>0</v>
      </c>
      <c r="D3336" s="78"/>
      <c r="E3336" s="69"/>
      <c r="F3336" s="71"/>
      <c r="G3336" s="69">
        <f t="shared" si="110"/>
        <v>0</v>
      </c>
      <c r="I3336" s="67">
        <v>0</v>
      </c>
      <c r="J3336" s="68">
        <f t="shared" ref="J3336:J3399" si="111">I3336-G3336</f>
        <v>0</v>
      </c>
      <c r="K3336" s="56"/>
      <c r="L3336" s="64" t="s">
        <v>522</v>
      </c>
    </row>
    <row r="3337" spans="1:12" s="72" customFormat="1" hidden="1" outlineLevel="2">
      <c r="A3337" s="81">
        <v>2682110303</v>
      </c>
      <c r="B3337" s="82" t="s">
        <v>2615</v>
      </c>
      <c r="C3337" s="69">
        <v>0</v>
      </c>
      <c r="D3337" s="78"/>
      <c r="E3337" s="69"/>
      <c r="F3337" s="71"/>
      <c r="G3337" s="69">
        <f t="shared" si="110"/>
        <v>0</v>
      </c>
      <c r="I3337" s="67">
        <v>0</v>
      </c>
      <c r="J3337" s="68">
        <f t="shared" si="111"/>
        <v>0</v>
      </c>
      <c r="K3337" s="56"/>
      <c r="L3337" s="64" t="s">
        <v>522</v>
      </c>
    </row>
    <row r="3338" spans="1:12" s="72" customFormat="1" hidden="1" outlineLevel="2">
      <c r="A3338" s="81">
        <v>2682110401</v>
      </c>
      <c r="B3338" s="82" t="s">
        <v>2616</v>
      </c>
      <c r="C3338" s="69">
        <v>-0.20999999999999899</v>
      </c>
      <c r="D3338" s="78"/>
      <c r="E3338" s="69"/>
      <c r="F3338" s="71"/>
      <c r="G3338" s="69">
        <f t="shared" si="110"/>
        <v>-0.20999999999999899</v>
      </c>
      <c r="I3338" s="67">
        <v>0</v>
      </c>
      <c r="J3338" s="68">
        <f t="shared" si="111"/>
        <v>0.20999999999999899</v>
      </c>
      <c r="K3338" s="56"/>
      <c r="L3338" s="64" t="s">
        <v>522</v>
      </c>
    </row>
    <row r="3339" spans="1:12" s="72" customFormat="1" hidden="1" outlineLevel="2">
      <c r="A3339" s="81">
        <v>2682110402</v>
      </c>
      <c r="B3339" s="82" t="s">
        <v>2617</v>
      </c>
      <c r="C3339" s="69">
        <v>0</v>
      </c>
      <c r="D3339" s="78"/>
      <c r="E3339" s="69"/>
      <c r="F3339" s="71"/>
      <c r="G3339" s="69">
        <f t="shared" si="110"/>
        <v>0</v>
      </c>
      <c r="I3339" s="67">
        <v>0</v>
      </c>
      <c r="J3339" s="68">
        <f t="shared" si="111"/>
        <v>0</v>
      </c>
      <c r="K3339" s="56"/>
      <c r="L3339" s="64" t="s">
        <v>522</v>
      </c>
    </row>
    <row r="3340" spans="1:12" s="72" customFormat="1" hidden="1" outlineLevel="2">
      <c r="A3340" s="81">
        <v>2682110403</v>
      </c>
      <c r="B3340" s="82" t="s">
        <v>2618</v>
      </c>
      <c r="C3340" s="69">
        <v>0</v>
      </c>
      <c r="D3340" s="78"/>
      <c r="E3340" s="69"/>
      <c r="F3340" s="71"/>
      <c r="G3340" s="69">
        <f t="shared" si="110"/>
        <v>0</v>
      </c>
      <c r="I3340" s="67">
        <v>0</v>
      </c>
      <c r="J3340" s="68">
        <f t="shared" si="111"/>
        <v>0</v>
      </c>
      <c r="K3340" s="56"/>
      <c r="L3340" s="64" t="s">
        <v>522</v>
      </c>
    </row>
    <row r="3341" spans="1:12" s="72" customFormat="1" hidden="1" outlineLevel="2">
      <c r="A3341" s="81">
        <v>2682110501</v>
      </c>
      <c r="B3341" s="82" t="s">
        <v>2619</v>
      </c>
      <c r="C3341" s="69">
        <v>0</v>
      </c>
      <c r="D3341" s="78"/>
      <c r="E3341" s="69"/>
      <c r="F3341" s="71"/>
      <c r="G3341" s="69">
        <f t="shared" si="110"/>
        <v>0</v>
      </c>
      <c r="I3341" s="67">
        <v>0</v>
      </c>
      <c r="J3341" s="68">
        <f t="shared" si="111"/>
        <v>0</v>
      </c>
      <c r="K3341" s="56"/>
      <c r="L3341" s="64" t="s">
        <v>522</v>
      </c>
    </row>
    <row r="3342" spans="1:12" s="72" customFormat="1" hidden="1" outlineLevel="2">
      <c r="A3342" s="81">
        <v>2682110502</v>
      </c>
      <c r="B3342" s="82" t="s">
        <v>2620</v>
      </c>
      <c r="C3342" s="69">
        <v>0</v>
      </c>
      <c r="D3342" s="78"/>
      <c r="E3342" s="69"/>
      <c r="F3342" s="71"/>
      <c r="G3342" s="69">
        <f t="shared" si="110"/>
        <v>0</v>
      </c>
      <c r="I3342" s="67">
        <v>0</v>
      </c>
      <c r="J3342" s="68">
        <f t="shared" si="111"/>
        <v>0</v>
      </c>
      <c r="K3342" s="56"/>
      <c r="L3342" s="64" t="s">
        <v>522</v>
      </c>
    </row>
    <row r="3343" spans="1:12" s="72" customFormat="1" hidden="1" outlineLevel="2">
      <c r="A3343" s="81">
        <v>2682110503</v>
      </c>
      <c r="B3343" s="82" t="s">
        <v>2621</v>
      </c>
      <c r="C3343" s="69">
        <v>0</v>
      </c>
      <c r="D3343" s="78"/>
      <c r="E3343" s="69"/>
      <c r="F3343" s="71"/>
      <c r="G3343" s="69">
        <f t="shared" si="110"/>
        <v>0</v>
      </c>
      <c r="I3343" s="67">
        <v>0</v>
      </c>
      <c r="J3343" s="68">
        <f t="shared" si="111"/>
        <v>0</v>
      </c>
      <c r="K3343" s="56"/>
      <c r="L3343" s="64" t="s">
        <v>522</v>
      </c>
    </row>
    <row r="3344" spans="1:12" s="72" customFormat="1" hidden="1" outlineLevel="2">
      <c r="A3344" s="81">
        <v>2682110811</v>
      </c>
      <c r="B3344" s="82" t="s">
        <v>2622</v>
      </c>
      <c r="C3344" s="69">
        <v>0</v>
      </c>
      <c r="D3344" s="78"/>
      <c r="E3344" s="69"/>
      <c r="F3344" s="71"/>
      <c r="G3344" s="69">
        <f t="shared" si="110"/>
        <v>0</v>
      </c>
      <c r="I3344" s="67">
        <v>0</v>
      </c>
      <c r="J3344" s="68">
        <f t="shared" si="111"/>
        <v>0</v>
      </c>
      <c r="K3344" s="56"/>
      <c r="L3344" s="64" t="s">
        <v>522</v>
      </c>
    </row>
    <row r="3345" spans="1:14" s="72" customFormat="1" hidden="1" outlineLevel="2">
      <c r="A3345" s="81">
        <v>2682110812</v>
      </c>
      <c r="B3345" s="82" t="s">
        <v>2623</v>
      </c>
      <c r="C3345" s="69">
        <v>0</v>
      </c>
      <c r="D3345" s="78"/>
      <c r="E3345" s="69"/>
      <c r="F3345" s="71"/>
      <c r="G3345" s="69">
        <f t="shared" si="110"/>
        <v>0</v>
      </c>
      <c r="I3345" s="67">
        <v>0</v>
      </c>
      <c r="J3345" s="68">
        <f t="shared" si="111"/>
        <v>0</v>
      </c>
      <c r="K3345" s="56"/>
      <c r="L3345" s="64" t="s">
        <v>522</v>
      </c>
    </row>
    <row r="3346" spans="1:14" s="72" customFormat="1" hidden="1" outlineLevel="2">
      <c r="A3346" s="81">
        <v>2682110813</v>
      </c>
      <c r="B3346" s="82" t="s">
        <v>2624</v>
      </c>
      <c r="C3346" s="69">
        <v>0</v>
      </c>
      <c r="D3346" s="78"/>
      <c r="E3346" s="69"/>
      <c r="F3346" s="71"/>
      <c r="G3346" s="69">
        <f t="shared" si="110"/>
        <v>0</v>
      </c>
      <c r="I3346" s="67">
        <v>0</v>
      </c>
      <c r="J3346" s="68">
        <f t="shared" si="111"/>
        <v>0</v>
      </c>
      <c r="K3346" s="56"/>
      <c r="L3346" s="64" t="s">
        <v>522</v>
      </c>
    </row>
    <row r="3347" spans="1:14" s="72" customFormat="1" hidden="1" outlineLevel="2">
      <c r="A3347" s="81">
        <v>2682110814</v>
      </c>
      <c r="B3347" s="82" t="s">
        <v>2625</v>
      </c>
      <c r="C3347" s="69">
        <v>0</v>
      </c>
      <c r="D3347" s="78"/>
      <c r="E3347" s="69"/>
      <c r="F3347" s="71"/>
      <c r="G3347" s="69">
        <f t="shared" si="110"/>
        <v>0</v>
      </c>
      <c r="I3347" s="67">
        <v>0</v>
      </c>
      <c r="J3347" s="68">
        <f t="shared" si="111"/>
        <v>0</v>
      </c>
      <c r="K3347" s="56"/>
      <c r="L3347" s="64" t="s">
        <v>522</v>
      </c>
    </row>
    <row r="3348" spans="1:14" s="72" customFormat="1" hidden="1" outlineLevel="2">
      <c r="A3348" s="81">
        <v>2682110815</v>
      </c>
      <c r="B3348" s="82" t="s">
        <v>2626</v>
      </c>
      <c r="C3348" s="69">
        <v>0</v>
      </c>
      <c r="D3348" s="78"/>
      <c r="E3348" s="69"/>
      <c r="F3348" s="71"/>
      <c r="G3348" s="69">
        <f t="shared" si="110"/>
        <v>0</v>
      </c>
      <c r="I3348" s="67">
        <v>0</v>
      </c>
      <c r="J3348" s="68">
        <f t="shared" si="111"/>
        <v>0</v>
      </c>
      <c r="K3348" s="56"/>
      <c r="L3348" s="64" t="s">
        <v>522</v>
      </c>
    </row>
    <row r="3349" spans="1:14" s="72" customFormat="1" hidden="1" outlineLevel="2">
      <c r="A3349" s="81">
        <v>2682110820</v>
      </c>
      <c r="B3349" s="82" t="s">
        <v>2627</v>
      </c>
      <c r="C3349" s="69">
        <v>77460.27</v>
      </c>
      <c r="D3349" s="78"/>
      <c r="E3349" s="69"/>
      <c r="F3349" s="71"/>
      <c r="G3349" s="69">
        <f t="shared" si="110"/>
        <v>77460.27</v>
      </c>
      <c r="I3349" s="67">
        <v>0</v>
      </c>
      <c r="J3349" s="68">
        <f t="shared" si="111"/>
        <v>-77460.27</v>
      </c>
      <c r="K3349" s="56"/>
      <c r="L3349" s="64" t="s">
        <v>522</v>
      </c>
    </row>
    <row r="3350" spans="1:14" s="72" customFormat="1" hidden="1" outlineLevel="2">
      <c r="A3350" s="81">
        <v>2682110822</v>
      </c>
      <c r="B3350" s="82" t="s">
        <v>2628</v>
      </c>
      <c r="C3350" s="69">
        <v>0</v>
      </c>
      <c r="D3350" s="78"/>
      <c r="E3350" s="69"/>
      <c r="F3350" s="71"/>
      <c r="G3350" s="69">
        <f t="shared" si="110"/>
        <v>0</v>
      </c>
      <c r="I3350" s="67">
        <v>0</v>
      </c>
      <c r="J3350" s="68">
        <f t="shared" si="111"/>
        <v>0</v>
      </c>
      <c r="K3350" s="56"/>
      <c r="L3350" s="64" t="s">
        <v>522</v>
      </c>
    </row>
    <row r="3351" spans="1:14" s="72" customFormat="1" hidden="1" outlineLevel="2">
      <c r="A3351" s="81">
        <v>2682110826</v>
      </c>
      <c r="B3351" s="82" t="s">
        <v>2629</v>
      </c>
      <c r="C3351" s="69">
        <v>0</v>
      </c>
      <c r="D3351" s="78"/>
      <c r="E3351" s="69"/>
      <c r="F3351" s="71"/>
      <c r="G3351" s="69">
        <f t="shared" si="110"/>
        <v>0</v>
      </c>
      <c r="I3351" s="67">
        <v>0</v>
      </c>
      <c r="J3351" s="68">
        <f t="shared" si="111"/>
        <v>0</v>
      </c>
      <c r="K3351" s="56"/>
      <c r="L3351" s="64" t="s">
        <v>522</v>
      </c>
    </row>
    <row r="3352" spans="1:14" s="72" customFormat="1" hidden="1" outlineLevel="2">
      <c r="A3352" s="81">
        <v>2682110829</v>
      </c>
      <c r="B3352" s="82" t="s">
        <v>2630</v>
      </c>
      <c r="C3352" s="69">
        <v>0</v>
      </c>
      <c r="D3352" s="78"/>
      <c r="E3352" s="69"/>
      <c r="F3352" s="71"/>
      <c r="G3352" s="69">
        <f t="shared" si="110"/>
        <v>0</v>
      </c>
      <c r="I3352" s="67">
        <v>0</v>
      </c>
      <c r="J3352" s="68">
        <f t="shared" si="111"/>
        <v>0</v>
      </c>
      <c r="K3352" s="56"/>
      <c r="L3352" s="64" t="s">
        <v>522</v>
      </c>
    </row>
    <row r="3353" spans="1:14" s="72" customFormat="1" hidden="1" outlineLevel="2">
      <c r="A3353" s="81">
        <v>2682110901</v>
      </c>
      <c r="B3353" s="82" t="s">
        <v>2631</v>
      </c>
      <c r="C3353" s="69">
        <v>-288</v>
      </c>
      <c r="D3353" s="78"/>
      <c r="E3353" s="69"/>
      <c r="F3353" s="71"/>
      <c r="G3353" s="69">
        <f t="shared" si="110"/>
        <v>-288</v>
      </c>
      <c r="I3353" s="67">
        <v>0</v>
      </c>
      <c r="J3353" s="68">
        <f t="shared" si="111"/>
        <v>288</v>
      </c>
      <c r="K3353" s="56"/>
      <c r="L3353" s="64" t="s">
        <v>522</v>
      </c>
    </row>
    <row r="3354" spans="1:14" s="72" customFormat="1" hidden="1" outlineLevel="2">
      <c r="A3354" s="81">
        <v>2682110911</v>
      </c>
      <c r="B3354" s="82" t="s">
        <v>2632</v>
      </c>
      <c r="C3354" s="69">
        <v>0</v>
      </c>
      <c r="D3354" s="78"/>
      <c r="E3354" s="69"/>
      <c r="F3354" s="71"/>
      <c r="G3354" s="69">
        <f t="shared" si="110"/>
        <v>0</v>
      </c>
      <c r="I3354" s="67">
        <v>0</v>
      </c>
      <c r="J3354" s="68">
        <f t="shared" si="111"/>
        <v>0</v>
      </c>
      <c r="K3354" s="56"/>
      <c r="L3354" s="64" t="s">
        <v>522</v>
      </c>
    </row>
    <row r="3355" spans="1:14" s="72" customFormat="1" hidden="1" outlineLevel="2">
      <c r="A3355" s="81">
        <v>2682110912</v>
      </c>
      <c r="B3355" s="82" t="s">
        <v>2633</v>
      </c>
      <c r="C3355" s="69">
        <v>0</v>
      </c>
      <c r="D3355" s="78"/>
      <c r="E3355" s="69"/>
      <c r="F3355" s="71"/>
      <c r="G3355" s="69">
        <f t="shared" si="110"/>
        <v>0</v>
      </c>
      <c r="I3355" s="67">
        <v>0</v>
      </c>
      <c r="J3355" s="68">
        <f t="shared" si="111"/>
        <v>0</v>
      </c>
      <c r="K3355" s="56"/>
      <c r="L3355" s="64" t="s">
        <v>522</v>
      </c>
    </row>
    <row r="3356" spans="1:14" s="72" customFormat="1" hidden="1" outlineLevel="2">
      <c r="A3356" s="81">
        <v>2682110913</v>
      </c>
      <c r="B3356" s="82" t="s">
        <v>2634</v>
      </c>
      <c r="C3356" s="69">
        <v>0</v>
      </c>
      <c r="D3356" s="78"/>
      <c r="E3356" s="69"/>
      <c r="F3356" s="71"/>
      <c r="G3356" s="69">
        <f t="shared" si="110"/>
        <v>0</v>
      </c>
      <c r="I3356" s="67">
        <v>0</v>
      </c>
      <c r="J3356" s="68">
        <f t="shared" si="111"/>
        <v>0</v>
      </c>
      <c r="K3356" s="56"/>
      <c r="L3356" s="64" t="s">
        <v>522</v>
      </c>
    </row>
    <row r="3357" spans="1:14" s="72" customFormat="1" hidden="1" outlineLevel="2">
      <c r="A3357" s="81">
        <v>2682111000</v>
      </c>
      <c r="B3357" s="82" t="s">
        <v>2635</v>
      </c>
      <c r="C3357" s="69">
        <v>0</v>
      </c>
      <c r="D3357" s="78"/>
      <c r="E3357" s="69"/>
      <c r="F3357" s="71"/>
      <c r="G3357" s="69">
        <f t="shared" si="110"/>
        <v>0</v>
      </c>
      <c r="I3357" s="67">
        <v>0</v>
      </c>
      <c r="J3357" s="68">
        <f t="shared" si="111"/>
        <v>0</v>
      </c>
      <c r="K3357" s="56"/>
      <c r="L3357" s="64" t="s">
        <v>522</v>
      </c>
    </row>
    <row r="3358" spans="1:14" s="72" customFormat="1" hidden="1" outlineLevel="2">
      <c r="A3358" s="81">
        <v>2682111420</v>
      </c>
      <c r="B3358" s="82" t="s">
        <v>2636</v>
      </c>
      <c r="C3358" s="69">
        <v>-100856.78</v>
      </c>
      <c r="D3358" s="78"/>
      <c r="E3358" s="69"/>
      <c r="F3358" s="71"/>
      <c r="G3358" s="69">
        <f>C3358+E3358</f>
        <v>-100856.78</v>
      </c>
      <c r="I3358" s="67">
        <v>0</v>
      </c>
      <c r="J3358" s="68">
        <f>I3358-G3358</f>
        <v>100856.78</v>
      </c>
      <c r="K3358" s="56"/>
      <c r="L3358" s="64" t="s">
        <v>522</v>
      </c>
    </row>
    <row r="3359" spans="1:14" s="72" customFormat="1" hidden="1" outlineLevel="2">
      <c r="A3359" s="81">
        <v>2682111800</v>
      </c>
      <c r="B3359" s="82" t="s">
        <v>1185</v>
      </c>
      <c r="C3359" s="69">
        <v>1214596.02</v>
      </c>
      <c r="D3359" s="78"/>
      <c r="E3359" s="69"/>
      <c r="F3359" s="71"/>
      <c r="G3359" s="69">
        <f>C3359+E3359</f>
        <v>1214596.02</v>
      </c>
      <c r="I3359" s="67">
        <v>0</v>
      </c>
      <c r="J3359" s="68">
        <f>I3359-G3359</f>
        <v>-1214596.02</v>
      </c>
      <c r="K3359" s="56"/>
      <c r="L3359" s="64" t="s">
        <v>522</v>
      </c>
    </row>
    <row r="3360" spans="1:14" s="72" customFormat="1" hidden="1" outlineLevel="2">
      <c r="A3360" s="81">
        <v>2682112401</v>
      </c>
      <c r="B3360" s="82" t="s">
        <v>2637</v>
      </c>
      <c r="C3360" s="69">
        <v>0</v>
      </c>
      <c r="D3360" s="78"/>
      <c r="E3360" s="69"/>
      <c r="F3360" s="71"/>
      <c r="G3360" s="69">
        <f t="shared" si="110"/>
        <v>0</v>
      </c>
      <c r="I3360" s="67">
        <v>0</v>
      </c>
      <c r="J3360" s="68">
        <f t="shared" si="111"/>
        <v>0</v>
      </c>
      <c r="K3360" s="56"/>
      <c r="L3360" s="64" t="s">
        <v>522</v>
      </c>
      <c r="N3360" s="99">
        <f>C3359-C3358</f>
        <v>1315452.8</v>
      </c>
    </row>
    <row r="3361" spans="1:12" s="72" customFormat="1" hidden="1" outlineLevel="2">
      <c r="A3361" s="81">
        <v>2682112814</v>
      </c>
      <c r="B3361" s="82" t="s">
        <v>2638</v>
      </c>
      <c r="C3361" s="69">
        <v>0</v>
      </c>
      <c r="D3361" s="78"/>
      <c r="E3361" s="69"/>
      <c r="F3361" s="71"/>
      <c r="G3361" s="69">
        <f t="shared" si="110"/>
        <v>0</v>
      </c>
      <c r="I3361" s="67">
        <v>0</v>
      </c>
      <c r="J3361" s="68">
        <f t="shared" si="111"/>
        <v>0</v>
      </c>
      <c r="K3361" s="56"/>
      <c r="L3361" s="64" t="s">
        <v>522</v>
      </c>
    </row>
    <row r="3362" spans="1:12" s="72" customFormat="1" hidden="1" outlineLevel="2">
      <c r="A3362" s="81">
        <v>2682112901</v>
      </c>
      <c r="B3362" s="82" t="s">
        <v>2639</v>
      </c>
      <c r="C3362" s="69">
        <v>0</v>
      </c>
      <c r="D3362" s="78"/>
      <c r="E3362" s="69"/>
      <c r="F3362" s="71"/>
      <c r="G3362" s="69">
        <f t="shared" si="110"/>
        <v>0</v>
      </c>
      <c r="I3362" s="67">
        <v>0</v>
      </c>
      <c r="J3362" s="68">
        <f t="shared" si="111"/>
        <v>0</v>
      </c>
      <c r="K3362" s="56"/>
      <c r="L3362" s="64" t="s">
        <v>522</v>
      </c>
    </row>
    <row r="3363" spans="1:12" s="72" customFormat="1" outlineLevel="1" collapsed="1">
      <c r="A3363" s="65" t="s">
        <v>523</v>
      </c>
      <c r="B3363" s="34" t="s">
        <v>5642</v>
      </c>
      <c r="C3363" s="66">
        <f>SUM(C3364:C3367)</f>
        <v>32741.979999999901</v>
      </c>
      <c r="D3363" s="78"/>
      <c r="E3363" s="66"/>
      <c r="F3363" s="71"/>
      <c r="G3363" s="66">
        <f t="shared" si="110"/>
        <v>32741.979999999901</v>
      </c>
      <c r="I3363" s="67">
        <v>32741.98</v>
      </c>
      <c r="J3363" s="68">
        <f t="shared" si="111"/>
        <v>9.822542779147625E-11</v>
      </c>
      <c r="K3363" s="56"/>
      <c r="L3363" s="64">
        <v>0</v>
      </c>
    </row>
    <row r="3364" spans="1:12" s="72" customFormat="1" hidden="1" outlineLevel="2">
      <c r="A3364" s="81">
        <v>2681126010</v>
      </c>
      <c r="B3364" s="82" t="s">
        <v>1168</v>
      </c>
      <c r="C3364" s="69">
        <v>28727.639999999901</v>
      </c>
      <c r="D3364" s="78"/>
      <c r="E3364" s="69"/>
      <c r="F3364" s="71"/>
      <c r="G3364" s="69">
        <f t="shared" si="110"/>
        <v>28727.639999999901</v>
      </c>
      <c r="I3364" s="67">
        <v>0</v>
      </c>
      <c r="J3364" s="68">
        <f t="shared" si="111"/>
        <v>-28727.639999999901</v>
      </c>
      <c r="K3364" s="56"/>
      <c r="L3364" s="64" t="s">
        <v>401</v>
      </c>
    </row>
    <row r="3365" spans="1:12" s="72" customFormat="1" hidden="1" outlineLevel="2">
      <c r="A3365" s="81">
        <v>2681126030</v>
      </c>
      <c r="B3365" s="82" t="s">
        <v>1170</v>
      </c>
      <c r="C3365" s="69">
        <v>4014.34</v>
      </c>
      <c r="D3365" s="78"/>
      <c r="E3365" s="69"/>
      <c r="F3365" s="71"/>
      <c r="G3365" s="69">
        <f>C3365+E3365</f>
        <v>4014.34</v>
      </c>
      <c r="I3365" s="67">
        <v>0</v>
      </c>
      <c r="J3365" s="68">
        <f t="shared" si="111"/>
        <v>-4014.34</v>
      </c>
      <c r="K3365" s="56"/>
      <c r="L3365" s="64" t="s">
        <v>401</v>
      </c>
    </row>
    <row r="3366" spans="1:12" s="72" customFormat="1" hidden="1" outlineLevel="2">
      <c r="A3366" s="81">
        <v>2682126100</v>
      </c>
      <c r="B3366" s="82" t="s">
        <v>1171</v>
      </c>
      <c r="C3366" s="69">
        <v>0</v>
      </c>
      <c r="D3366" s="78"/>
      <c r="E3366" s="69"/>
      <c r="F3366" s="71"/>
      <c r="G3366" s="69">
        <f t="shared" ref="G3366:G3431" si="112">C3366+E3366</f>
        <v>0</v>
      </c>
      <c r="I3366" s="67">
        <v>0</v>
      </c>
      <c r="J3366" s="68">
        <f t="shared" si="111"/>
        <v>0</v>
      </c>
      <c r="K3366" s="56"/>
      <c r="L3366" s="64" t="s">
        <v>401</v>
      </c>
    </row>
    <row r="3367" spans="1:12" s="72" customFormat="1" hidden="1" outlineLevel="2">
      <c r="A3367" s="30">
        <v>2682126200</v>
      </c>
      <c r="B3367" s="44" t="s">
        <v>2640</v>
      </c>
      <c r="C3367" s="69">
        <v>0</v>
      </c>
      <c r="D3367" s="78"/>
      <c r="E3367" s="69"/>
      <c r="F3367" s="71"/>
      <c r="G3367" s="69">
        <f t="shared" si="112"/>
        <v>0</v>
      </c>
      <c r="I3367" s="67">
        <v>0</v>
      </c>
      <c r="J3367" s="68">
        <f t="shared" si="111"/>
        <v>0</v>
      </c>
      <c r="K3367" s="56"/>
      <c r="L3367" s="64" t="s">
        <v>401</v>
      </c>
    </row>
    <row r="3368" spans="1:12" s="72" customFormat="1" outlineLevel="1" collapsed="1">
      <c r="A3368" s="65" t="s">
        <v>524</v>
      </c>
      <c r="B3368" s="34" t="s">
        <v>5647</v>
      </c>
      <c r="C3368" s="66">
        <f>SUM(C3369)</f>
        <v>0</v>
      </c>
      <c r="D3368" s="78"/>
      <c r="E3368" s="66"/>
      <c r="F3368" s="71"/>
      <c r="G3368" s="66">
        <f>C3368+E3368</f>
        <v>0</v>
      </c>
      <c r="I3368" s="67">
        <v>0</v>
      </c>
      <c r="J3368" s="68">
        <f>I3368-G3368</f>
        <v>0</v>
      </c>
      <c r="K3368" s="56"/>
      <c r="L3368" s="64">
        <v>0</v>
      </c>
    </row>
    <row r="3369" spans="1:12" s="72" customFormat="1" hidden="1" outlineLevel="2">
      <c r="A3369" s="30">
        <v>2682137100</v>
      </c>
      <c r="B3369" s="44" t="s">
        <v>1182</v>
      </c>
      <c r="C3369" s="69">
        <v>0</v>
      </c>
      <c r="D3369" s="78"/>
      <c r="E3369" s="69"/>
      <c r="F3369" s="71"/>
      <c r="G3369" s="69">
        <f>C3369+E3369</f>
        <v>0</v>
      </c>
      <c r="I3369" s="67">
        <v>0</v>
      </c>
      <c r="J3369" s="68">
        <f>I3369-G3369</f>
        <v>0</v>
      </c>
      <c r="K3369" s="56"/>
      <c r="L3369" s="64" t="s">
        <v>524</v>
      </c>
    </row>
    <row r="3370" spans="1:12" s="72" customFormat="1" outlineLevel="1" collapsed="1">
      <c r="A3370" s="65" t="s">
        <v>525</v>
      </c>
      <c r="B3370" s="34" t="s">
        <v>5648</v>
      </c>
      <c r="C3370" s="66">
        <f>SUM(C3371)</f>
        <v>94618961.230000004</v>
      </c>
      <c r="D3370" s="78"/>
      <c r="E3370" s="66"/>
      <c r="F3370" s="71"/>
      <c r="G3370" s="66">
        <f t="shared" si="112"/>
        <v>94618961.230000004</v>
      </c>
      <c r="H3370" s="111"/>
      <c r="I3370" s="67">
        <v>94618961.230000004</v>
      </c>
      <c r="J3370" s="68">
        <f t="shared" si="111"/>
        <v>0</v>
      </c>
      <c r="K3370" s="56"/>
      <c r="L3370" s="64">
        <v>0</v>
      </c>
    </row>
    <row r="3371" spans="1:12" s="72" customFormat="1" hidden="1" outlineLevel="2">
      <c r="A3371" s="30">
        <v>2682104000</v>
      </c>
      <c r="B3371" s="44" t="s">
        <v>1183</v>
      </c>
      <c r="C3371" s="98">
        <v>94618961.230000004</v>
      </c>
      <c r="D3371" s="78"/>
      <c r="E3371" s="69"/>
      <c r="F3371" s="71"/>
      <c r="G3371" s="69">
        <f t="shared" si="112"/>
        <v>94618961.230000004</v>
      </c>
      <c r="I3371" s="67">
        <v>0</v>
      </c>
      <c r="J3371" s="68">
        <f t="shared" si="111"/>
        <v>-94618961.230000004</v>
      </c>
      <c r="K3371" s="56"/>
      <c r="L3371" s="64" t="s">
        <v>407</v>
      </c>
    </row>
    <row r="3372" spans="1:12" s="72" customFormat="1" outlineLevel="1" collapsed="1">
      <c r="A3372" s="65" t="s">
        <v>526</v>
      </c>
      <c r="B3372" s="34" t="s">
        <v>5726</v>
      </c>
      <c r="C3372" s="66">
        <f>SUM(C3373)</f>
        <v>0</v>
      </c>
      <c r="D3372" s="78"/>
      <c r="E3372" s="66"/>
      <c r="F3372" s="71"/>
      <c r="G3372" s="66">
        <f t="shared" si="112"/>
        <v>0</v>
      </c>
      <c r="I3372" s="67">
        <v>0</v>
      </c>
      <c r="J3372" s="68">
        <f t="shared" si="111"/>
        <v>0</v>
      </c>
      <c r="K3372" s="56"/>
      <c r="L3372" s="64">
        <v>0</v>
      </c>
    </row>
    <row r="3373" spans="1:12" s="72" customFormat="1" hidden="1" outlineLevel="2">
      <c r="A3373" s="81">
        <v>2682101000</v>
      </c>
      <c r="B3373" s="82" t="s">
        <v>2641</v>
      </c>
      <c r="C3373" s="69">
        <v>0</v>
      </c>
      <c r="D3373" s="78"/>
      <c r="E3373" s="69"/>
      <c r="F3373" s="71"/>
      <c r="G3373" s="69">
        <f t="shared" si="112"/>
        <v>0</v>
      </c>
      <c r="I3373" s="67">
        <v>0</v>
      </c>
      <c r="J3373" s="68">
        <f t="shared" si="111"/>
        <v>0</v>
      </c>
      <c r="K3373" s="56"/>
      <c r="L3373" s="64" t="s">
        <v>526</v>
      </c>
    </row>
    <row r="3374" spans="1:12" s="72" customFormat="1" outlineLevel="1" collapsed="1">
      <c r="A3374" s="65" t="s">
        <v>527</v>
      </c>
      <c r="B3374" s="34" t="s">
        <v>5727</v>
      </c>
      <c r="C3374" s="66">
        <f>SUM(C3375)</f>
        <v>0</v>
      </c>
      <c r="D3374" s="78"/>
      <c r="E3374" s="66"/>
      <c r="F3374" s="71"/>
      <c r="G3374" s="66">
        <f t="shared" si="112"/>
        <v>0</v>
      </c>
      <c r="I3374" s="67">
        <v>0</v>
      </c>
      <c r="J3374" s="68">
        <f t="shared" si="111"/>
        <v>0</v>
      </c>
      <c r="K3374" s="56"/>
      <c r="L3374" s="64">
        <v>0</v>
      </c>
    </row>
    <row r="3375" spans="1:12" s="72" customFormat="1" hidden="1" outlineLevel="2">
      <c r="A3375" s="81">
        <v>2682128000</v>
      </c>
      <c r="B3375" s="82" t="s">
        <v>2642</v>
      </c>
      <c r="C3375" s="69">
        <v>0</v>
      </c>
      <c r="D3375" s="78"/>
      <c r="E3375" s="69"/>
      <c r="F3375" s="71"/>
      <c r="G3375" s="69">
        <f t="shared" si="112"/>
        <v>0</v>
      </c>
      <c r="I3375" s="67">
        <v>0</v>
      </c>
      <c r="J3375" s="68">
        <f t="shared" si="111"/>
        <v>0</v>
      </c>
      <c r="K3375" s="56"/>
      <c r="L3375" s="64" t="s">
        <v>527</v>
      </c>
    </row>
    <row r="3376" spans="1:12" s="72" customFormat="1" outlineLevel="1" collapsed="1">
      <c r="A3376" s="65" t="s">
        <v>528</v>
      </c>
      <c r="B3376" s="34" t="s">
        <v>5728</v>
      </c>
      <c r="C3376" s="66">
        <f>SUM(C3377:C3378)</f>
        <v>4181521.18</v>
      </c>
      <c r="D3376" s="78"/>
      <c r="E3376" s="66"/>
      <c r="F3376" s="71"/>
      <c r="G3376" s="66">
        <f t="shared" si="112"/>
        <v>4181521.18</v>
      </c>
      <c r="I3376" s="67">
        <v>4181521.18</v>
      </c>
      <c r="J3376" s="68">
        <f t="shared" si="111"/>
        <v>0</v>
      </c>
      <c r="K3376" s="56"/>
      <c r="L3376" s="64">
        <v>0</v>
      </c>
    </row>
    <row r="3377" spans="1:12" s="72" customFormat="1" hidden="1" outlineLevel="2">
      <c r="A3377" s="81">
        <v>2682113000</v>
      </c>
      <c r="B3377" s="82" t="s">
        <v>165</v>
      </c>
      <c r="C3377" s="69">
        <v>4181521.18</v>
      </c>
      <c r="D3377" s="78"/>
      <c r="E3377" s="69"/>
      <c r="F3377" s="71"/>
      <c r="G3377" s="69">
        <f t="shared" si="112"/>
        <v>4181521.18</v>
      </c>
      <c r="I3377" s="67">
        <v>0</v>
      </c>
      <c r="J3377" s="68">
        <f t="shared" si="111"/>
        <v>-4181521.18</v>
      </c>
      <c r="K3377" s="56"/>
      <c r="L3377" s="64" t="s">
        <v>528</v>
      </c>
    </row>
    <row r="3378" spans="1:12" s="72" customFormat="1" hidden="1" outlineLevel="2">
      <c r="A3378" s="81">
        <v>2682118400</v>
      </c>
      <c r="B3378" s="82" t="s">
        <v>2643</v>
      </c>
      <c r="C3378" s="69">
        <v>0</v>
      </c>
      <c r="D3378" s="78"/>
      <c r="E3378" s="69"/>
      <c r="F3378" s="71"/>
      <c r="G3378" s="69">
        <f t="shared" si="112"/>
        <v>0</v>
      </c>
      <c r="I3378" s="67">
        <v>0</v>
      </c>
      <c r="J3378" s="68">
        <f t="shared" si="111"/>
        <v>0</v>
      </c>
      <c r="K3378" s="56"/>
      <c r="L3378" s="64" t="s">
        <v>528</v>
      </c>
    </row>
    <row r="3379" spans="1:12" s="72" customFormat="1" outlineLevel="1" collapsed="1">
      <c r="A3379" s="65" t="s">
        <v>529</v>
      </c>
      <c r="B3379" s="34" t="s">
        <v>5652</v>
      </c>
      <c r="C3379" s="66">
        <f>SUM(C3380:C3432)</f>
        <v>297592.90000000002</v>
      </c>
      <c r="D3379" s="78"/>
      <c r="E3379" s="66"/>
      <c r="F3379" s="71"/>
      <c r="G3379" s="66">
        <f t="shared" si="112"/>
        <v>297592.90000000002</v>
      </c>
      <c r="I3379" s="67">
        <v>297592.90000000002</v>
      </c>
      <c r="J3379" s="68">
        <f t="shared" si="111"/>
        <v>0</v>
      </c>
      <c r="K3379" s="56"/>
      <c r="L3379" s="64">
        <v>0</v>
      </c>
    </row>
    <row r="3380" spans="1:12" s="72" customFormat="1" hidden="1" outlineLevel="2">
      <c r="A3380" s="81">
        <v>2000000099</v>
      </c>
      <c r="B3380" s="82" t="s">
        <v>2644</v>
      </c>
      <c r="C3380" s="69">
        <v>0</v>
      </c>
      <c r="D3380" s="78"/>
      <c r="E3380" s="69"/>
      <c r="F3380" s="71"/>
      <c r="G3380" s="69">
        <f t="shared" si="112"/>
        <v>0</v>
      </c>
      <c r="I3380" s="67">
        <v>0</v>
      </c>
      <c r="J3380" s="68">
        <f t="shared" si="111"/>
        <v>0</v>
      </c>
      <c r="K3380" s="56"/>
      <c r="L3380" s="64" t="s">
        <v>411</v>
      </c>
    </row>
    <row r="3381" spans="1:12" s="72" customFormat="1" hidden="1" outlineLevel="2">
      <c r="A3381" s="81">
        <v>2000000499</v>
      </c>
      <c r="B3381" s="82" t="s">
        <v>2645</v>
      </c>
      <c r="C3381" s="69">
        <v>0</v>
      </c>
      <c r="D3381" s="78"/>
      <c r="E3381" s="69"/>
      <c r="F3381" s="71"/>
      <c r="G3381" s="69">
        <f t="shared" si="112"/>
        <v>0</v>
      </c>
      <c r="I3381" s="67">
        <v>0</v>
      </c>
      <c r="J3381" s="68">
        <f t="shared" si="111"/>
        <v>0</v>
      </c>
      <c r="K3381" s="56"/>
      <c r="L3381" s="64" t="s">
        <v>529</v>
      </c>
    </row>
    <row r="3382" spans="1:12" s="72" customFormat="1" hidden="1" outlineLevel="2">
      <c r="A3382" s="81">
        <v>2110001000</v>
      </c>
      <c r="B3382" s="82" t="s">
        <v>1009</v>
      </c>
      <c r="C3382" s="69">
        <v>0</v>
      </c>
      <c r="D3382" s="78"/>
      <c r="E3382" s="69"/>
      <c r="F3382" s="71"/>
      <c r="G3382" s="69">
        <f t="shared" si="112"/>
        <v>0</v>
      </c>
      <c r="I3382" s="67">
        <v>0</v>
      </c>
      <c r="J3382" s="68">
        <f t="shared" si="111"/>
        <v>0</v>
      </c>
      <c r="K3382" s="56"/>
      <c r="L3382" s="64" t="s">
        <v>369</v>
      </c>
    </row>
    <row r="3383" spans="1:12" s="72" customFormat="1" hidden="1" outlineLevel="2">
      <c r="A3383" s="81">
        <v>2110002000</v>
      </c>
      <c r="B3383" s="82" t="s">
        <v>2646</v>
      </c>
      <c r="C3383" s="69">
        <v>0</v>
      </c>
      <c r="D3383" s="78"/>
      <c r="E3383" s="69"/>
      <c r="F3383" s="71"/>
      <c r="G3383" s="69">
        <f t="shared" si="112"/>
        <v>0</v>
      </c>
      <c r="I3383" s="67">
        <v>0</v>
      </c>
      <c r="J3383" s="68">
        <f t="shared" si="111"/>
        <v>0</v>
      </c>
      <c r="K3383" s="56"/>
      <c r="L3383" s="64" t="s">
        <v>369</v>
      </c>
    </row>
    <row r="3384" spans="1:12" s="72" customFormat="1" hidden="1" outlineLevel="2">
      <c r="A3384" s="81">
        <v>2110003000</v>
      </c>
      <c r="B3384" s="82" t="s">
        <v>1010</v>
      </c>
      <c r="C3384" s="69">
        <v>0</v>
      </c>
      <c r="D3384" s="78"/>
      <c r="E3384" s="69"/>
      <c r="F3384" s="71"/>
      <c r="G3384" s="69">
        <f t="shared" si="112"/>
        <v>0</v>
      </c>
      <c r="I3384" s="67">
        <v>0</v>
      </c>
      <c r="J3384" s="68">
        <f t="shared" si="111"/>
        <v>0</v>
      </c>
      <c r="K3384" s="56"/>
      <c r="L3384" s="64" t="s">
        <v>369</v>
      </c>
    </row>
    <row r="3385" spans="1:12" s="72" customFormat="1" hidden="1" outlineLevel="2">
      <c r="A3385" s="81">
        <v>2691000000</v>
      </c>
      <c r="B3385" s="82" t="s">
        <v>2647</v>
      </c>
      <c r="C3385" s="69">
        <v>0</v>
      </c>
      <c r="D3385" s="78"/>
      <c r="E3385" s="69"/>
      <c r="F3385" s="71"/>
      <c r="G3385" s="69">
        <f t="shared" si="112"/>
        <v>0</v>
      </c>
      <c r="I3385" s="67">
        <v>0</v>
      </c>
      <c r="J3385" s="68">
        <f t="shared" si="111"/>
        <v>0</v>
      </c>
      <c r="K3385" s="56"/>
      <c r="L3385" s="64" t="s">
        <v>529</v>
      </c>
    </row>
    <row r="3386" spans="1:12" s="72" customFormat="1" hidden="1" outlineLevel="2">
      <c r="A3386" s="81">
        <v>2692000000</v>
      </c>
      <c r="B3386" s="82" t="s">
        <v>2648</v>
      </c>
      <c r="C3386" s="69">
        <v>0</v>
      </c>
      <c r="D3386" s="78"/>
      <c r="E3386" s="69"/>
      <c r="F3386" s="71"/>
      <c r="G3386" s="69">
        <f t="shared" si="112"/>
        <v>0</v>
      </c>
      <c r="I3386" s="67">
        <v>0</v>
      </c>
      <c r="J3386" s="68">
        <f t="shared" si="111"/>
        <v>0</v>
      </c>
      <c r="K3386" s="56"/>
      <c r="L3386" s="64" t="s">
        <v>529</v>
      </c>
    </row>
    <row r="3387" spans="1:12" s="72" customFormat="1" hidden="1" outlineLevel="2">
      <c r="A3387" s="81">
        <v>2692000099</v>
      </c>
      <c r="B3387" s="82" t="s">
        <v>2649</v>
      </c>
      <c r="C3387" s="69">
        <v>0</v>
      </c>
      <c r="D3387" s="78"/>
      <c r="E3387" s="69"/>
      <c r="F3387" s="71"/>
      <c r="G3387" s="69">
        <f t="shared" si="112"/>
        <v>0</v>
      </c>
      <c r="I3387" s="67">
        <v>0</v>
      </c>
      <c r="J3387" s="68">
        <f t="shared" si="111"/>
        <v>0</v>
      </c>
      <c r="K3387" s="56"/>
      <c r="L3387" s="64" t="s">
        <v>529</v>
      </c>
    </row>
    <row r="3388" spans="1:12" s="72" customFormat="1" hidden="1" outlineLevel="2">
      <c r="A3388" s="81">
        <v>2730040100</v>
      </c>
      <c r="B3388" s="82" t="s">
        <v>2650</v>
      </c>
      <c r="C3388" s="69">
        <v>297592.90000000002</v>
      </c>
      <c r="D3388" s="78"/>
      <c r="E3388" s="69"/>
      <c r="F3388" s="71"/>
      <c r="G3388" s="69">
        <f t="shared" si="112"/>
        <v>297592.90000000002</v>
      </c>
      <c r="I3388" s="67">
        <v>0</v>
      </c>
      <c r="J3388" s="68">
        <f t="shared" si="111"/>
        <v>-297592.90000000002</v>
      </c>
      <c r="K3388" s="56"/>
      <c r="L3388" s="64" t="s">
        <v>411</v>
      </c>
    </row>
    <row r="3389" spans="1:12" s="72" customFormat="1" hidden="1" outlineLevel="2">
      <c r="A3389" s="81">
        <v>5010000000</v>
      </c>
      <c r="B3389" s="82" t="s">
        <v>2651</v>
      </c>
      <c r="C3389" s="69">
        <v>0</v>
      </c>
      <c r="D3389" s="78"/>
      <c r="E3389" s="69"/>
      <c r="F3389" s="71"/>
      <c r="G3389" s="69">
        <f t="shared" si="112"/>
        <v>0</v>
      </c>
      <c r="I3389" s="67">
        <v>0</v>
      </c>
      <c r="J3389" s="68">
        <f t="shared" si="111"/>
        <v>0</v>
      </c>
      <c r="K3389" s="56"/>
      <c r="L3389" s="64" t="s">
        <v>411</v>
      </c>
    </row>
    <row r="3390" spans="1:12" s="72" customFormat="1" hidden="1" outlineLevel="2">
      <c r="A3390" s="81">
        <v>7011000000</v>
      </c>
      <c r="B3390" s="82" t="s">
        <v>2652</v>
      </c>
      <c r="C3390" s="69">
        <v>0</v>
      </c>
      <c r="D3390" s="78"/>
      <c r="E3390" s="69"/>
      <c r="F3390" s="71"/>
      <c r="G3390" s="69">
        <f t="shared" si="112"/>
        <v>0</v>
      </c>
      <c r="I3390" s="67">
        <v>0</v>
      </c>
      <c r="J3390" s="68">
        <f t="shared" si="111"/>
        <v>0</v>
      </c>
      <c r="K3390" s="56"/>
      <c r="L3390" s="64" t="s">
        <v>411</v>
      </c>
    </row>
    <row r="3391" spans="1:12" s="72" customFormat="1" hidden="1" outlineLevel="2">
      <c r="A3391" s="81">
        <v>7012000000</v>
      </c>
      <c r="B3391" s="82" t="s">
        <v>2653</v>
      </c>
      <c r="C3391" s="69">
        <v>0</v>
      </c>
      <c r="D3391" s="78"/>
      <c r="E3391" s="69"/>
      <c r="F3391" s="71"/>
      <c r="G3391" s="69">
        <f t="shared" si="112"/>
        <v>0</v>
      </c>
      <c r="I3391" s="67">
        <v>0</v>
      </c>
      <c r="J3391" s="68">
        <f t="shared" si="111"/>
        <v>0</v>
      </c>
      <c r="K3391" s="56"/>
      <c r="L3391" s="64" t="s">
        <v>411</v>
      </c>
    </row>
    <row r="3392" spans="1:12" s="72" customFormat="1" hidden="1" outlineLevel="2">
      <c r="A3392" s="81">
        <v>7013000000</v>
      </c>
      <c r="B3392" s="82" t="s">
        <v>2654</v>
      </c>
      <c r="C3392" s="69">
        <v>0</v>
      </c>
      <c r="D3392" s="78"/>
      <c r="E3392" s="69"/>
      <c r="F3392" s="71"/>
      <c r="G3392" s="69">
        <f t="shared" si="112"/>
        <v>0</v>
      </c>
      <c r="I3392" s="67">
        <v>0</v>
      </c>
      <c r="J3392" s="68">
        <f t="shared" si="111"/>
        <v>0</v>
      </c>
      <c r="K3392" s="56"/>
      <c r="L3392" s="64" t="s">
        <v>411</v>
      </c>
    </row>
    <row r="3393" spans="1:12" s="72" customFormat="1" hidden="1" outlineLevel="2">
      <c r="A3393" s="81">
        <v>7014000000</v>
      </c>
      <c r="B3393" s="82" t="s">
        <v>2655</v>
      </c>
      <c r="C3393" s="69">
        <v>0</v>
      </c>
      <c r="D3393" s="78"/>
      <c r="E3393" s="69"/>
      <c r="F3393" s="71"/>
      <c r="G3393" s="69">
        <f t="shared" si="112"/>
        <v>0</v>
      </c>
      <c r="I3393" s="67">
        <v>0</v>
      </c>
      <c r="J3393" s="68">
        <f t="shared" si="111"/>
        <v>0</v>
      </c>
      <c r="K3393" s="56"/>
      <c r="L3393" s="64" t="s">
        <v>411</v>
      </c>
    </row>
    <row r="3394" spans="1:12" s="72" customFormat="1" hidden="1" outlineLevel="2">
      <c r="A3394" s="81">
        <v>7015000000</v>
      </c>
      <c r="B3394" s="82" t="s">
        <v>2656</v>
      </c>
      <c r="C3394" s="69">
        <v>0</v>
      </c>
      <c r="D3394" s="78"/>
      <c r="E3394" s="69"/>
      <c r="F3394" s="71"/>
      <c r="G3394" s="69">
        <f t="shared" si="112"/>
        <v>0</v>
      </c>
      <c r="I3394" s="67">
        <v>0</v>
      </c>
      <c r="J3394" s="68">
        <f t="shared" si="111"/>
        <v>0</v>
      </c>
      <c r="K3394" s="56"/>
      <c r="L3394" s="64" t="s">
        <v>411</v>
      </c>
    </row>
    <row r="3395" spans="1:12" s="72" customFormat="1" hidden="1" outlineLevel="2">
      <c r="A3395" s="81">
        <v>8011100000</v>
      </c>
      <c r="B3395" s="82" t="s">
        <v>2657</v>
      </c>
      <c r="C3395" s="69">
        <v>0</v>
      </c>
      <c r="D3395" s="78"/>
      <c r="E3395" s="69"/>
      <c r="F3395" s="71"/>
      <c r="G3395" s="69">
        <f t="shared" si="112"/>
        <v>0</v>
      </c>
      <c r="I3395" s="67">
        <v>0</v>
      </c>
      <c r="J3395" s="68">
        <f t="shared" si="111"/>
        <v>0</v>
      </c>
      <c r="K3395" s="56"/>
      <c r="L3395" s="64" t="s">
        <v>411</v>
      </c>
    </row>
    <row r="3396" spans="1:12" s="72" customFormat="1" hidden="1" outlineLevel="2">
      <c r="A3396" s="81">
        <v>8012100000</v>
      </c>
      <c r="B3396" s="82" t="s">
        <v>2658</v>
      </c>
      <c r="C3396" s="69">
        <v>0</v>
      </c>
      <c r="D3396" s="78"/>
      <c r="E3396" s="69"/>
      <c r="F3396" s="71"/>
      <c r="G3396" s="69">
        <f t="shared" si="112"/>
        <v>0</v>
      </c>
      <c r="I3396" s="67">
        <v>0</v>
      </c>
      <c r="J3396" s="68">
        <f t="shared" si="111"/>
        <v>0</v>
      </c>
      <c r="K3396" s="56"/>
      <c r="L3396" s="64" t="s">
        <v>411</v>
      </c>
    </row>
    <row r="3397" spans="1:12" s="72" customFormat="1" hidden="1" outlineLevel="2">
      <c r="A3397" s="81">
        <v>8012200000</v>
      </c>
      <c r="B3397" s="82" t="s">
        <v>2659</v>
      </c>
      <c r="C3397" s="69">
        <v>0</v>
      </c>
      <c r="D3397" s="78"/>
      <c r="E3397" s="69"/>
      <c r="F3397" s="71"/>
      <c r="G3397" s="69">
        <f t="shared" si="112"/>
        <v>0</v>
      </c>
      <c r="I3397" s="67">
        <v>0</v>
      </c>
      <c r="J3397" s="68">
        <f t="shared" si="111"/>
        <v>0</v>
      </c>
      <c r="K3397" s="56"/>
      <c r="L3397" s="64" t="s">
        <v>411</v>
      </c>
    </row>
    <row r="3398" spans="1:12" s="72" customFormat="1" hidden="1" outlineLevel="2">
      <c r="A3398" s="81">
        <v>8012300000</v>
      </c>
      <c r="B3398" s="82" t="s">
        <v>2660</v>
      </c>
      <c r="C3398" s="69">
        <v>0</v>
      </c>
      <c r="D3398" s="78"/>
      <c r="E3398" s="69"/>
      <c r="F3398" s="71"/>
      <c r="G3398" s="69">
        <f t="shared" si="112"/>
        <v>0</v>
      </c>
      <c r="I3398" s="67">
        <v>0</v>
      </c>
      <c r="J3398" s="68">
        <f t="shared" si="111"/>
        <v>0</v>
      </c>
      <c r="K3398" s="56"/>
      <c r="L3398" s="64" t="s">
        <v>411</v>
      </c>
    </row>
    <row r="3399" spans="1:12" s="72" customFormat="1" hidden="1" outlineLevel="2">
      <c r="A3399" s="81">
        <v>8021000000</v>
      </c>
      <c r="B3399" s="82" t="s">
        <v>2661</v>
      </c>
      <c r="C3399" s="69">
        <v>0</v>
      </c>
      <c r="D3399" s="78"/>
      <c r="E3399" s="69"/>
      <c r="F3399" s="71"/>
      <c r="G3399" s="69">
        <f t="shared" si="112"/>
        <v>0</v>
      </c>
      <c r="I3399" s="67">
        <v>0</v>
      </c>
      <c r="J3399" s="68">
        <f t="shared" si="111"/>
        <v>0</v>
      </c>
      <c r="K3399" s="56"/>
      <c r="L3399" s="64" t="s">
        <v>411</v>
      </c>
    </row>
    <row r="3400" spans="1:12" s="72" customFormat="1" hidden="1" outlineLevel="2">
      <c r="A3400" s="81">
        <v>8022000000</v>
      </c>
      <c r="B3400" s="82" t="s">
        <v>2662</v>
      </c>
      <c r="C3400" s="69">
        <v>0</v>
      </c>
      <c r="D3400" s="78"/>
      <c r="E3400" s="69"/>
      <c r="F3400" s="71"/>
      <c r="G3400" s="69">
        <f t="shared" si="112"/>
        <v>0</v>
      </c>
      <c r="I3400" s="67">
        <v>0</v>
      </c>
      <c r="J3400" s="68">
        <f t="shared" ref="J3400:J3467" si="113">I3400-G3400</f>
        <v>0</v>
      </c>
      <c r="K3400" s="56"/>
      <c r="L3400" s="64" t="s">
        <v>411</v>
      </c>
    </row>
    <row r="3401" spans="1:12" s="72" customFormat="1" hidden="1" outlineLevel="2">
      <c r="A3401" s="81">
        <v>8023000000</v>
      </c>
      <c r="B3401" s="82" t="s">
        <v>2663</v>
      </c>
      <c r="C3401" s="69">
        <v>0</v>
      </c>
      <c r="D3401" s="78"/>
      <c r="E3401" s="69"/>
      <c r="F3401" s="71"/>
      <c r="G3401" s="69">
        <f t="shared" si="112"/>
        <v>0</v>
      </c>
      <c r="I3401" s="67">
        <v>0</v>
      </c>
      <c r="J3401" s="68">
        <f t="shared" si="113"/>
        <v>0</v>
      </c>
      <c r="K3401" s="56"/>
      <c r="L3401" s="64" t="s">
        <v>411</v>
      </c>
    </row>
    <row r="3402" spans="1:12" s="72" customFormat="1" hidden="1" outlineLevel="2">
      <c r="A3402" s="81">
        <v>8024000000</v>
      </c>
      <c r="B3402" s="82" t="s">
        <v>2664</v>
      </c>
      <c r="C3402" s="69">
        <v>0</v>
      </c>
      <c r="D3402" s="78"/>
      <c r="E3402" s="69"/>
      <c r="F3402" s="71"/>
      <c r="G3402" s="69">
        <f t="shared" si="112"/>
        <v>0</v>
      </c>
      <c r="I3402" s="67">
        <v>0</v>
      </c>
      <c r="J3402" s="68">
        <f t="shared" si="113"/>
        <v>0</v>
      </c>
      <c r="K3402" s="56"/>
      <c r="L3402" s="64" t="s">
        <v>411</v>
      </c>
    </row>
    <row r="3403" spans="1:12" s="72" customFormat="1" hidden="1" outlineLevel="2">
      <c r="A3403" s="81">
        <v>8031000000</v>
      </c>
      <c r="B3403" s="82" t="s">
        <v>2665</v>
      </c>
      <c r="C3403" s="69">
        <v>0</v>
      </c>
      <c r="D3403" s="78"/>
      <c r="E3403" s="69"/>
      <c r="F3403" s="71"/>
      <c r="G3403" s="69">
        <f t="shared" si="112"/>
        <v>0</v>
      </c>
      <c r="I3403" s="67">
        <v>0</v>
      </c>
      <c r="J3403" s="68">
        <f t="shared" si="113"/>
        <v>0</v>
      </c>
      <c r="K3403" s="56"/>
      <c r="L3403" s="64" t="s">
        <v>411</v>
      </c>
    </row>
    <row r="3404" spans="1:12" s="72" customFormat="1" hidden="1" outlineLevel="2">
      <c r="A3404" s="81">
        <v>8041000000</v>
      </c>
      <c r="B3404" s="82" t="s">
        <v>2666</v>
      </c>
      <c r="C3404" s="69">
        <v>0</v>
      </c>
      <c r="D3404" s="78"/>
      <c r="E3404" s="69"/>
      <c r="F3404" s="71"/>
      <c r="G3404" s="69">
        <f t="shared" si="112"/>
        <v>0</v>
      </c>
      <c r="I3404" s="67">
        <v>0</v>
      </c>
      <c r="J3404" s="68">
        <f t="shared" si="113"/>
        <v>0</v>
      </c>
      <c r="K3404" s="56"/>
      <c r="L3404" s="64" t="s">
        <v>411</v>
      </c>
    </row>
    <row r="3405" spans="1:12" s="72" customFormat="1" hidden="1" outlineLevel="2">
      <c r="A3405" s="81">
        <v>8042000000</v>
      </c>
      <c r="B3405" s="82" t="s">
        <v>2667</v>
      </c>
      <c r="C3405" s="69">
        <v>0</v>
      </c>
      <c r="D3405" s="78"/>
      <c r="E3405" s="69"/>
      <c r="F3405" s="71"/>
      <c r="G3405" s="69">
        <f t="shared" si="112"/>
        <v>0</v>
      </c>
      <c r="I3405" s="67">
        <v>0</v>
      </c>
      <c r="J3405" s="68">
        <f t="shared" si="113"/>
        <v>0</v>
      </c>
      <c r="K3405" s="56"/>
      <c r="L3405" s="64" t="s">
        <v>411</v>
      </c>
    </row>
    <row r="3406" spans="1:12" s="72" customFormat="1" hidden="1" outlineLevel="2">
      <c r="A3406" s="129" t="s">
        <v>530</v>
      </c>
      <c r="B3406" s="82"/>
      <c r="C3406" s="69"/>
      <c r="D3406" s="78"/>
      <c r="E3406" s="69"/>
      <c r="F3406" s="71"/>
      <c r="G3406" s="69">
        <f t="shared" si="112"/>
        <v>0</v>
      </c>
      <c r="I3406" s="67">
        <v>0</v>
      </c>
      <c r="J3406" s="68">
        <f t="shared" si="113"/>
        <v>0</v>
      </c>
      <c r="K3406" s="56"/>
      <c r="L3406" s="64">
        <v>0</v>
      </c>
    </row>
    <row r="3407" spans="1:12" s="72" customFormat="1" hidden="1" outlineLevel="2">
      <c r="A3407" s="81">
        <v>2110000000</v>
      </c>
      <c r="B3407" s="82" t="s">
        <v>1008</v>
      </c>
      <c r="C3407" s="69">
        <v>0</v>
      </c>
      <c r="D3407" s="78"/>
      <c r="E3407" s="69"/>
      <c r="F3407" s="71"/>
      <c r="G3407" s="69">
        <f t="shared" si="112"/>
        <v>0</v>
      </c>
      <c r="I3407" s="67">
        <v>0</v>
      </c>
      <c r="J3407" s="68">
        <f t="shared" si="113"/>
        <v>0</v>
      </c>
      <c r="K3407" s="56"/>
      <c r="L3407" s="64" t="s">
        <v>369</v>
      </c>
    </row>
    <row r="3408" spans="1:12" s="72" customFormat="1" hidden="1" outlineLevel="2">
      <c r="A3408" s="81">
        <v>2110004000</v>
      </c>
      <c r="B3408" s="82" t="s">
        <v>1011</v>
      </c>
      <c r="C3408" s="69">
        <v>0</v>
      </c>
      <c r="D3408" s="78"/>
      <c r="E3408" s="69"/>
      <c r="F3408" s="71"/>
      <c r="G3408" s="69">
        <f t="shared" si="112"/>
        <v>0</v>
      </c>
      <c r="I3408" s="67">
        <v>0</v>
      </c>
      <c r="J3408" s="68">
        <f t="shared" si="113"/>
        <v>0</v>
      </c>
      <c r="K3408" s="56"/>
      <c r="L3408" s="64" t="s">
        <v>369</v>
      </c>
    </row>
    <row r="3409" spans="1:12" s="72" customFormat="1" hidden="1" outlineLevel="2">
      <c r="A3409" s="81">
        <v>2110005000</v>
      </c>
      <c r="B3409" s="82" t="s">
        <v>1012</v>
      </c>
      <c r="C3409" s="69">
        <v>0</v>
      </c>
      <c r="D3409" s="78"/>
      <c r="E3409" s="69"/>
      <c r="F3409" s="71"/>
      <c r="G3409" s="69">
        <f t="shared" si="112"/>
        <v>0</v>
      </c>
      <c r="I3409" s="67">
        <v>0</v>
      </c>
      <c r="J3409" s="68">
        <f t="shared" si="113"/>
        <v>0</v>
      </c>
      <c r="K3409" s="56"/>
      <c r="L3409" s="64" t="s">
        <v>369</v>
      </c>
    </row>
    <row r="3410" spans="1:12" s="72" customFormat="1" hidden="1" outlineLevel="2">
      <c r="A3410" s="81">
        <v>2110006000</v>
      </c>
      <c r="B3410" s="82" t="s">
        <v>1013</v>
      </c>
      <c r="C3410" s="69">
        <v>0</v>
      </c>
      <c r="D3410" s="78"/>
      <c r="E3410" s="69"/>
      <c r="F3410" s="71"/>
      <c r="G3410" s="69">
        <f t="shared" si="112"/>
        <v>0</v>
      </c>
      <c r="I3410" s="67">
        <v>0</v>
      </c>
      <c r="J3410" s="68">
        <f t="shared" si="113"/>
        <v>0</v>
      </c>
      <c r="K3410" s="56"/>
      <c r="L3410" s="64" t="s">
        <v>369</v>
      </c>
    </row>
    <row r="3411" spans="1:12" s="72" customFormat="1" hidden="1" outlineLevel="2">
      <c r="A3411" s="81">
        <v>2110010000</v>
      </c>
      <c r="B3411" s="82" t="s">
        <v>1014</v>
      </c>
      <c r="C3411" s="69">
        <v>0</v>
      </c>
      <c r="D3411" s="78"/>
      <c r="E3411" s="69"/>
      <c r="F3411" s="71"/>
      <c r="G3411" s="69">
        <f t="shared" si="112"/>
        <v>0</v>
      </c>
      <c r="I3411" s="67">
        <v>0</v>
      </c>
      <c r="J3411" s="68">
        <f t="shared" si="113"/>
        <v>0</v>
      </c>
      <c r="K3411" s="56"/>
      <c r="L3411" s="64" t="s">
        <v>369</v>
      </c>
    </row>
    <row r="3412" spans="1:12" s="72" customFormat="1" hidden="1" outlineLevel="2">
      <c r="A3412" s="81">
        <v>2110011000</v>
      </c>
      <c r="B3412" s="82" t="s">
        <v>1015</v>
      </c>
      <c r="C3412" s="69">
        <v>0</v>
      </c>
      <c r="D3412" s="78"/>
      <c r="E3412" s="69"/>
      <c r="F3412" s="71"/>
      <c r="G3412" s="69">
        <f t="shared" si="112"/>
        <v>0</v>
      </c>
      <c r="I3412" s="67">
        <v>0</v>
      </c>
      <c r="J3412" s="68">
        <f t="shared" si="113"/>
        <v>0</v>
      </c>
      <c r="K3412" s="56"/>
      <c r="L3412" s="64" t="s">
        <v>369</v>
      </c>
    </row>
    <row r="3413" spans="1:12" s="72" customFormat="1" hidden="1" outlineLevel="2">
      <c r="A3413" s="81">
        <v>2110011100</v>
      </c>
      <c r="B3413" s="82" t="s">
        <v>1016</v>
      </c>
      <c r="C3413" s="69">
        <v>0</v>
      </c>
      <c r="D3413" s="78"/>
      <c r="E3413" s="69"/>
      <c r="F3413" s="71"/>
      <c r="G3413" s="69">
        <f t="shared" si="112"/>
        <v>0</v>
      </c>
      <c r="I3413" s="67">
        <v>0</v>
      </c>
      <c r="J3413" s="68">
        <f t="shared" si="113"/>
        <v>0</v>
      </c>
      <c r="K3413" s="56"/>
      <c r="L3413" s="64" t="s">
        <v>369</v>
      </c>
    </row>
    <row r="3414" spans="1:12" s="72" customFormat="1" hidden="1" outlineLevel="2">
      <c r="A3414" s="81">
        <v>2110011200</v>
      </c>
      <c r="B3414" s="82" t="s">
        <v>1017</v>
      </c>
      <c r="C3414" s="69">
        <v>0</v>
      </c>
      <c r="D3414" s="78"/>
      <c r="E3414" s="69"/>
      <c r="F3414" s="71"/>
      <c r="G3414" s="69">
        <f t="shared" si="112"/>
        <v>0</v>
      </c>
      <c r="I3414" s="67">
        <v>0</v>
      </c>
      <c r="J3414" s="68">
        <f t="shared" si="113"/>
        <v>0</v>
      </c>
      <c r="K3414" s="56"/>
      <c r="L3414" s="64" t="s">
        <v>369</v>
      </c>
    </row>
    <row r="3415" spans="1:12" s="72" customFormat="1" hidden="1" outlineLevel="2">
      <c r="A3415" s="81">
        <v>2110020000</v>
      </c>
      <c r="B3415" s="82" t="s">
        <v>1018</v>
      </c>
      <c r="C3415" s="69">
        <v>0</v>
      </c>
      <c r="D3415" s="78"/>
      <c r="E3415" s="69"/>
      <c r="F3415" s="71"/>
      <c r="G3415" s="69">
        <f t="shared" si="112"/>
        <v>0</v>
      </c>
      <c r="I3415" s="67">
        <v>0</v>
      </c>
      <c r="J3415" s="68">
        <f t="shared" si="113"/>
        <v>0</v>
      </c>
      <c r="K3415" s="56"/>
      <c r="L3415" s="64" t="s">
        <v>369</v>
      </c>
    </row>
    <row r="3416" spans="1:12" s="72" customFormat="1" hidden="1" outlineLevel="2">
      <c r="A3416" s="81">
        <v>2110021000</v>
      </c>
      <c r="B3416" s="82" t="s">
        <v>1019</v>
      </c>
      <c r="C3416" s="69">
        <v>0</v>
      </c>
      <c r="D3416" s="78"/>
      <c r="E3416" s="69"/>
      <c r="F3416" s="71"/>
      <c r="G3416" s="69">
        <f t="shared" si="112"/>
        <v>0</v>
      </c>
      <c r="I3416" s="67">
        <v>0</v>
      </c>
      <c r="J3416" s="68">
        <f t="shared" si="113"/>
        <v>0</v>
      </c>
      <c r="K3416" s="56"/>
      <c r="L3416" s="64" t="s">
        <v>369</v>
      </c>
    </row>
    <row r="3417" spans="1:12" s="72" customFormat="1" hidden="1" outlineLevel="2">
      <c r="A3417" s="81">
        <v>2110022000</v>
      </c>
      <c r="B3417" s="82" t="s">
        <v>1020</v>
      </c>
      <c r="C3417" s="69">
        <v>0</v>
      </c>
      <c r="D3417" s="78"/>
      <c r="E3417" s="69"/>
      <c r="F3417" s="71"/>
      <c r="G3417" s="69">
        <f t="shared" si="112"/>
        <v>0</v>
      </c>
      <c r="I3417" s="67">
        <v>0</v>
      </c>
      <c r="J3417" s="68">
        <f t="shared" si="113"/>
        <v>0</v>
      </c>
      <c r="K3417" s="56"/>
      <c r="L3417" s="64" t="s">
        <v>369</v>
      </c>
    </row>
    <row r="3418" spans="1:12" s="72" customFormat="1" hidden="1" outlineLevel="2">
      <c r="A3418" s="81">
        <v>2110023000</v>
      </c>
      <c r="B3418" s="82" t="s">
        <v>1021</v>
      </c>
      <c r="C3418" s="69">
        <v>0</v>
      </c>
      <c r="D3418" s="78"/>
      <c r="E3418" s="69"/>
      <c r="F3418" s="71"/>
      <c r="G3418" s="69">
        <f t="shared" si="112"/>
        <v>0</v>
      </c>
      <c r="I3418" s="67">
        <v>0</v>
      </c>
      <c r="J3418" s="68">
        <f t="shared" si="113"/>
        <v>0</v>
      </c>
      <c r="K3418" s="56"/>
      <c r="L3418" s="64" t="s">
        <v>369</v>
      </c>
    </row>
    <row r="3419" spans="1:12" s="72" customFormat="1" hidden="1" outlineLevel="2">
      <c r="A3419" s="81">
        <v>2110030000</v>
      </c>
      <c r="B3419" s="82" t="s">
        <v>1022</v>
      </c>
      <c r="C3419" s="69">
        <v>0</v>
      </c>
      <c r="D3419" s="78"/>
      <c r="E3419" s="69"/>
      <c r="F3419" s="71"/>
      <c r="G3419" s="69">
        <f t="shared" si="112"/>
        <v>0</v>
      </c>
      <c r="I3419" s="67">
        <v>0</v>
      </c>
      <c r="J3419" s="68">
        <f t="shared" si="113"/>
        <v>0</v>
      </c>
      <c r="K3419" s="56"/>
      <c r="L3419" s="64" t="s">
        <v>369</v>
      </c>
    </row>
    <row r="3420" spans="1:12" s="72" customFormat="1" hidden="1" outlineLevel="2">
      <c r="A3420" s="81">
        <v>2110040000</v>
      </c>
      <c r="B3420" s="82" t="s">
        <v>1023</v>
      </c>
      <c r="C3420" s="69">
        <v>0</v>
      </c>
      <c r="D3420" s="78"/>
      <c r="E3420" s="69"/>
      <c r="F3420" s="71"/>
      <c r="G3420" s="69">
        <f t="shared" si="112"/>
        <v>0</v>
      </c>
      <c r="I3420" s="67">
        <v>0</v>
      </c>
      <c r="J3420" s="68">
        <f t="shared" si="113"/>
        <v>0</v>
      </c>
      <c r="K3420" s="56"/>
      <c r="L3420" s="64" t="s">
        <v>369</v>
      </c>
    </row>
    <row r="3421" spans="1:12" s="72" customFormat="1" hidden="1" outlineLevel="2">
      <c r="A3421" s="81">
        <v>2110041000</v>
      </c>
      <c r="B3421" s="82" t="s">
        <v>1024</v>
      </c>
      <c r="C3421" s="69">
        <v>0</v>
      </c>
      <c r="D3421" s="78"/>
      <c r="E3421" s="69"/>
      <c r="F3421" s="71"/>
      <c r="G3421" s="69">
        <f t="shared" si="112"/>
        <v>0</v>
      </c>
      <c r="I3421" s="67">
        <v>0</v>
      </c>
      <c r="J3421" s="68">
        <f t="shared" si="113"/>
        <v>0</v>
      </c>
      <c r="K3421" s="56"/>
      <c r="L3421" s="64" t="s">
        <v>369</v>
      </c>
    </row>
    <row r="3422" spans="1:12" s="72" customFormat="1" hidden="1" outlineLevel="2">
      <c r="A3422" s="81">
        <v>2110050000</v>
      </c>
      <c r="B3422" s="82" t="s">
        <v>1025</v>
      </c>
      <c r="C3422" s="69">
        <v>0</v>
      </c>
      <c r="D3422" s="78"/>
      <c r="E3422" s="69"/>
      <c r="F3422" s="71"/>
      <c r="G3422" s="69">
        <f t="shared" si="112"/>
        <v>0</v>
      </c>
      <c r="I3422" s="67">
        <v>0</v>
      </c>
      <c r="J3422" s="68">
        <f t="shared" si="113"/>
        <v>0</v>
      </c>
      <c r="K3422" s="56"/>
      <c r="L3422" s="64" t="s">
        <v>369</v>
      </c>
    </row>
    <row r="3423" spans="1:12" s="72" customFormat="1" hidden="1" outlineLevel="2">
      <c r="A3423" s="81">
        <v>2110060000</v>
      </c>
      <c r="B3423" s="82" t="s">
        <v>1026</v>
      </c>
      <c r="C3423" s="69">
        <v>0</v>
      </c>
      <c r="D3423" s="78"/>
      <c r="E3423" s="69"/>
      <c r="F3423" s="71"/>
      <c r="G3423" s="69">
        <f t="shared" si="112"/>
        <v>0</v>
      </c>
      <c r="I3423" s="67">
        <v>0</v>
      </c>
      <c r="J3423" s="68">
        <f t="shared" si="113"/>
        <v>0</v>
      </c>
      <c r="K3423" s="56"/>
      <c r="L3423" s="64" t="s">
        <v>369</v>
      </c>
    </row>
    <row r="3424" spans="1:12" s="72" customFormat="1" hidden="1" outlineLevel="2">
      <c r="A3424" s="81">
        <v>2110061000</v>
      </c>
      <c r="B3424" s="82" t="s">
        <v>1027</v>
      </c>
      <c r="C3424" s="69">
        <v>0</v>
      </c>
      <c r="D3424" s="78"/>
      <c r="E3424" s="69"/>
      <c r="F3424" s="71"/>
      <c r="G3424" s="69">
        <f t="shared" si="112"/>
        <v>0</v>
      </c>
      <c r="I3424" s="67">
        <v>0</v>
      </c>
      <c r="J3424" s="68">
        <f t="shared" si="113"/>
        <v>0</v>
      </c>
      <c r="K3424" s="56"/>
      <c r="L3424" s="64" t="s">
        <v>369</v>
      </c>
    </row>
    <row r="3425" spans="1:13" s="72" customFormat="1" hidden="1" outlineLevel="2">
      <c r="A3425" s="81">
        <v>2110061100</v>
      </c>
      <c r="B3425" s="82" t="s">
        <v>1028</v>
      </c>
      <c r="C3425" s="69">
        <v>0</v>
      </c>
      <c r="D3425" s="78"/>
      <c r="E3425" s="69"/>
      <c r="F3425" s="71"/>
      <c r="G3425" s="69">
        <f t="shared" si="112"/>
        <v>0</v>
      </c>
      <c r="I3425" s="67">
        <v>0</v>
      </c>
      <c r="J3425" s="68">
        <f t="shared" si="113"/>
        <v>0</v>
      </c>
      <c r="K3425" s="56"/>
      <c r="L3425" s="64" t="s">
        <v>369</v>
      </c>
    </row>
    <row r="3426" spans="1:13" s="72" customFormat="1" hidden="1" outlineLevel="2">
      <c r="A3426" s="81">
        <v>2110062000</v>
      </c>
      <c r="B3426" s="82" t="s">
        <v>1029</v>
      </c>
      <c r="C3426" s="69">
        <v>0</v>
      </c>
      <c r="D3426" s="78"/>
      <c r="E3426" s="69"/>
      <c r="F3426" s="71"/>
      <c r="G3426" s="69">
        <f t="shared" si="112"/>
        <v>0</v>
      </c>
      <c r="I3426" s="67">
        <v>0</v>
      </c>
      <c r="J3426" s="68">
        <f t="shared" si="113"/>
        <v>0</v>
      </c>
      <c r="K3426" s="56"/>
      <c r="L3426" s="64" t="s">
        <v>369</v>
      </c>
    </row>
    <row r="3427" spans="1:13" s="72" customFormat="1" hidden="1" outlineLevel="2">
      <c r="A3427" s="81">
        <v>2110062100</v>
      </c>
      <c r="B3427" s="82" t="s">
        <v>1030</v>
      </c>
      <c r="C3427" s="69">
        <v>0</v>
      </c>
      <c r="D3427" s="78"/>
      <c r="E3427" s="69"/>
      <c r="F3427" s="71"/>
      <c r="G3427" s="69">
        <f t="shared" si="112"/>
        <v>0</v>
      </c>
      <c r="I3427" s="67">
        <v>0</v>
      </c>
      <c r="J3427" s="68">
        <f t="shared" si="113"/>
        <v>0</v>
      </c>
      <c r="K3427" s="56"/>
      <c r="L3427" s="64" t="s">
        <v>369</v>
      </c>
    </row>
    <row r="3428" spans="1:13" s="72" customFormat="1" hidden="1" outlineLevel="2">
      <c r="A3428" s="81">
        <v>2110063000</v>
      </c>
      <c r="B3428" s="82" t="s">
        <v>1031</v>
      </c>
      <c r="C3428" s="69">
        <v>0</v>
      </c>
      <c r="D3428" s="78"/>
      <c r="E3428" s="69"/>
      <c r="F3428" s="71"/>
      <c r="G3428" s="69">
        <f t="shared" si="112"/>
        <v>0</v>
      </c>
      <c r="I3428" s="67">
        <v>0</v>
      </c>
      <c r="J3428" s="68">
        <f t="shared" si="113"/>
        <v>0</v>
      </c>
      <c r="K3428" s="56"/>
      <c r="L3428" s="64" t="s">
        <v>369</v>
      </c>
    </row>
    <row r="3429" spans="1:13" s="72" customFormat="1" hidden="1" outlineLevel="2">
      <c r="A3429" s="81">
        <v>2110063100</v>
      </c>
      <c r="B3429" s="82" t="s">
        <v>1032</v>
      </c>
      <c r="C3429" s="69">
        <v>0</v>
      </c>
      <c r="D3429" s="78"/>
      <c r="E3429" s="69"/>
      <c r="F3429" s="71"/>
      <c r="G3429" s="69">
        <f t="shared" si="112"/>
        <v>0</v>
      </c>
      <c r="I3429" s="67">
        <v>0</v>
      </c>
      <c r="J3429" s="68">
        <f t="shared" si="113"/>
        <v>0</v>
      </c>
      <c r="K3429" s="56"/>
      <c r="L3429" s="64" t="s">
        <v>369</v>
      </c>
    </row>
    <row r="3430" spans="1:13" s="72" customFormat="1" hidden="1" outlineLevel="2">
      <c r="A3430" s="81">
        <v>2110070000</v>
      </c>
      <c r="B3430" s="82" t="s">
        <v>2601</v>
      </c>
      <c r="C3430" s="69">
        <v>0</v>
      </c>
      <c r="D3430" s="78"/>
      <c r="E3430" s="69"/>
      <c r="F3430" s="71"/>
      <c r="G3430" s="69">
        <f t="shared" si="112"/>
        <v>0</v>
      </c>
      <c r="I3430" s="67">
        <v>0</v>
      </c>
      <c r="J3430" s="68">
        <f t="shared" si="113"/>
        <v>0</v>
      </c>
      <c r="K3430" s="56"/>
      <c r="L3430" s="64" t="s">
        <v>369</v>
      </c>
    </row>
    <row r="3431" spans="1:13" s="72" customFormat="1" hidden="1" outlineLevel="2">
      <c r="A3431" s="81">
        <v>2110080000</v>
      </c>
      <c r="B3431" s="82" t="s">
        <v>1040</v>
      </c>
      <c r="C3431" s="69">
        <v>0</v>
      </c>
      <c r="D3431" s="78"/>
      <c r="E3431" s="69"/>
      <c r="F3431" s="71"/>
      <c r="G3431" s="69">
        <f t="shared" si="112"/>
        <v>0</v>
      </c>
      <c r="I3431" s="67">
        <v>0</v>
      </c>
      <c r="J3431" s="68">
        <f t="shared" si="113"/>
        <v>0</v>
      </c>
      <c r="K3431" s="56"/>
      <c r="L3431" s="64" t="s">
        <v>370</v>
      </c>
    </row>
    <row r="3432" spans="1:13" s="72" customFormat="1" hidden="1" outlineLevel="2">
      <c r="A3432" s="81">
        <v>2110090000</v>
      </c>
      <c r="B3432" s="82" t="s">
        <v>1034</v>
      </c>
      <c r="C3432" s="69">
        <v>0</v>
      </c>
      <c r="D3432" s="78"/>
      <c r="E3432" s="69"/>
      <c r="F3432" s="71"/>
      <c r="G3432" s="69">
        <f t="shared" ref="G3432:G3498" si="114">C3432+E3432</f>
        <v>0</v>
      </c>
      <c r="I3432" s="67">
        <v>0</v>
      </c>
      <c r="J3432" s="68">
        <f t="shared" si="113"/>
        <v>0</v>
      </c>
      <c r="K3432" s="56"/>
      <c r="L3432" s="64" t="s">
        <v>369</v>
      </c>
    </row>
    <row r="3433" spans="1:13" s="72" customFormat="1" outlineLevel="1" collapsed="1">
      <c r="A3433" s="130" t="s">
        <v>531</v>
      </c>
      <c r="B3433" s="34" t="s">
        <v>5643</v>
      </c>
      <c r="C3433" s="66">
        <f>SUM(C3434:C3437)</f>
        <v>771606159.14999998</v>
      </c>
      <c r="D3433" s="78"/>
      <c r="E3433" s="66"/>
      <c r="F3433" s="71"/>
      <c r="G3433" s="66">
        <f t="shared" si="114"/>
        <v>771606159.14999998</v>
      </c>
      <c r="H3433" s="111"/>
      <c r="I3433" s="67">
        <v>771606159.14999998</v>
      </c>
      <c r="J3433" s="68">
        <f t="shared" si="113"/>
        <v>0</v>
      </c>
      <c r="K3433" s="56"/>
      <c r="L3433" s="64">
        <v>0</v>
      </c>
      <c r="M3433" s="99"/>
    </row>
    <row r="3434" spans="1:13" s="72" customFormat="1" hidden="1" outlineLevel="2">
      <c r="A3434" s="81">
        <v>2681130001</v>
      </c>
      <c r="B3434" s="82" t="s">
        <v>1173</v>
      </c>
      <c r="C3434" s="69">
        <v>-3451802.48</v>
      </c>
      <c r="D3434" s="78"/>
      <c r="E3434" s="69"/>
      <c r="F3434" s="71"/>
      <c r="G3434" s="69">
        <f t="shared" si="114"/>
        <v>-3451802.48</v>
      </c>
      <c r="I3434" s="67">
        <v>0</v>
      </c>
      <c r="J3434" s="68">
        <f t="shared" si="113"/>
        <v>3451802.48</v>
      </c>
      <c r="K3434" s="56"/>
      <c r="L3434" s="64" t="s">
        <v>402</v>
      </c>
    </row>
    <row r="3435" spans="1:13" s="72" customFormat="1" hidden="1" outlineLevel="2">
      <c r="A3435" s="81">
        <v>2681130002</v>
      </c>
      <c r="B3435" s="82" t="s">
        <v>1174</v>
      </c>
      <c r="C3435" s="75">
        <v>0</v>
      </c>
      <c r="D3435" s="78"/>
      <c r="E3435" s="69"/>
      <c r="F3435" s="71"/>
      <c r="G3435" s="69">
        <f t="shared" si="114"/>
        <v>0</v>
      </c>
      <c r="I3435" s="67">
        <v>0</v>
      </c>
      <c r="J3435" s="68">
        <f t="shared" si="113"/>
        <v>0</v>
      </c>
      <c r="K3435" s="56"/>
      <c r="L3435" s="64" t="s">
        <v>402</v>
      </c>
    </row>
    <row r="3436" spans="1:13" s="72" customFormat="1" hidden="1" outlineLevel="2">
      <c r="A3436" s="105">
        <v>2681130000</v>
      </c>
      <c r="B3436" s="106" t="s">
        <v>1172</v>
      </c>
      <c r="C3436" s="69">
        <v>775057961.63</v>
      </c>
      <c r="D3436" s="78"/>
      <c r="E3436" s="69"/>
      <c r="F3436" s="71"/>
      <c r="G3436" s="69">
        <f t="shared" si="114"/>
        <v>775057961.63</v>
      </c>
      <c r="I3436" s="67">
        <v>0</v>
      </c>
      <c r="J3436" s="68">
        <f t="shared" si="113"/>
        <v>-775057961.63</v>
      </c>
      <c r="K3436" s="56"/>
      <c r="L3436" s="64" t="s">
        <v>402</v>
      </c>
    </row>
    <row r="3437" spans="1:13" s="72" customFormat="1" hidden="1" outlineLevel="2">
      <c r="A3437" s="105">
        <v>2681130009</v>
      </c>
      <c r="B3437" s="106" t="s">
        <v>1176</v>
      </c>
      <c r="C3437" s="69">
        <v>0</v>
      </c>
      <c r="D3437" s="78"/>
      <c r="E3437" s="69"/>
      <c r="F3437" s="71"/>
      <c r="G3437" s="69">
        <f t="shared" si="114"/>
        <v>0</v>
      </c>
      <c r="I3437" s="67">
        <v>0</v>
      </c>
      <c r="J3437" s="68">
        <f t="shared" si="113"/>
        <v>0</v>
      </c>
      <c r="K3437" s="56"/>
      <c r="L3437" s="64" t="s">
        <v>402</v>
      </c>
    </row>
    <row r="3438" spans="1:13" s="72" customFormat="1" outlineLevel="1" collapsed="1">
      <c r="A3438" s="130" t="s">
        <v>532</v>
      </c>
      <c r="B3438" s="34" t="s">
        <v>2858</v>
      </c>
      <c r="C3438" s="66">
        <f>SUM(C3439:C3531)</f>
        <v>32042760.719999999</v>
      </c>
      <c r="D3438" s="78"/>
      <c r="E3438" s="66">
        <f>SUM(E3439:E3531)</f>
        <v>14046299.5</v>
      </c>
      <c r="F3438" s="71"/>
      <c r="G3438" s="66">
        <f t="shared" si="114"/>
        <v>46089060.219999999</v>
      </c>
      <c r="I3438" s="67">
        <v>46089060.57</v>
      </c>
      <c r="J3438" s="68">
        <f t="shared" si="113"/>
        <v>0.35000000149011612</v>
      </c>
      <c r="K3438" s="56"/>
      <c r="L3438" s="64">
        <v>0</v>
      </c>
      <c r="M3438" s="99"/>
    </row>
    <row r="3439" spans="1:13" s="72" customFormat="1" hidden="1" outlineLevel="2">
      <c r="A3439" s="131">
        <v>-2682101000</v>
      </c>
      <c r="B3439" s="132" t="s">
        <v>2641</v>
      </c>
      <c r="C3439" s="69">
        <v>0</v>
      </c>
      <c r="D3439" s="78"/>
      <c r="E3439" s="69"/>
      <c r="F3439" s="71"/>
      <c r="G3439" s="69">
        <f t="shared" si="114"/>
        <v>0</v>
      </c>
      <c r="I3439" s="67">
        <v>0</v>
      </c>
      <c r="J3439" s="68">
        <f t="shared" si="113"/>
        <v>0</v>
      </c>
      <c r="K3439" s="56"/>
      <c r="L3439" s="64">
        <v>0</v>
      </c>
    </row>
    <row r="3440" spans="1:13" s="72" customFormat="1" hidden="1" outlineLevel="2">
      <c r="A3440" s="81">
        <v>2682106000</v>
      </c>
      <c r="B3440" s="82" t="s">
        <v>2668</v>
      </c>
      <c r="C3440" s="69">
        <v>0</v>
      </c>
      <c r="D3440" s="78"/>
      <c r="E3440" s="69"/>
      <c r="F3440" s="71"/>
      <c r="G3440" s="69">
        <f t="shared" si="114"/>
        <v>0</v>
      </c>
      <c r="I3440" s="67">
        <v>0</v>
      </c>
      <c r="J3440" s="68">
        <f t="shared" si="113"/>
        <v>0</v>
      </c>
      <c r="K3440" s="56"/>
      <c r="L3440" s="64" t="s">
        <v>532</v>
      </c>
    </row>
    <row r="3441" spans="1:12" s="72" customFormat="1" hidden="1" outlineLevel="2">
      <c r="A3441" s="81">
        <v>2682107000</v>
      </c>
      <c r="B3441" s="82" t="s">
        <v>2669</v>
      </c>
      <c r="C3441" s="69">
        <v>3.49</v>
      </c>
      <c r="D3441" s="78"/>
      <c r="E3441" s="69"/>
      <c r="F3441" s="71"/>
      <c r="G3441" s="69">
        <f t="shared" si="114"/>
        <v>3.49</v>
      </c>
      <c r="I3441" s="67">
        <v>0</v>
      </c>
      <c r="J3441" s="68">
        <f t="shared" si="113"/>
        <v>-3.49</v>
      </c>
      <c r="K3441" s="56"/>
      <c r="L3441" s="64" t="s">
        <v>532</v>
      </c>
    </row>
    <row r="3442" spans="1:12" s="72" customFormat="1" hidden="1" outlineLevel="2">
      <c r="A3442" s="81">
        <v>2682108000</v>
      </c>
      <c r="B3442" s="82" t="s">
        <v>2670</v>
      </c>
      <c r="C3442" s="69">
        <v>-17055.4199999999</v>
      </c>
      <c r="D3442" s="78"/>
      <c r="E3442" s="69"/>
      <c r="F3442" s="71"/>
      <c r="G3442" s="69">
        <f t="shared" si="114"/>
        <v>-17055.4199999999</v>
      </c>
      <c r="I3442" s="67">
        <v>0</v>
      </c>
      <c r="J3442" s="68">
        <f t="shared" si="113"/>
        <v>17055.4199999999</v>
      </c>
      <c r="K3442" s="56"/>
      <c r="L3442" s="64" t="s">
        <v>532</v>
      </c>
    </row>
    <row r="3443" spans="1:12" s="72" customFormat="1" hidden="1" outlineLevel="2">
      <c r="A3443" s="81">
        <v>2682108100</v>
      </c>
      <c r="B3443" s="82" t="s">
        <v>1218</v>
      </c>
      <c r="C3443" s="69">
        <v>-324371.82</v>
      </c>
      <c r="D3443" s="78"/>
      <c r="E3443" s="69"/>
      <c r="F3443" s="71"/>
      <c r="G3443" s="69">
        <f t="shared" si="114"/>
        <v>-324371.82</v>
      </c>
      <c r="I3443" s="67">
        <v>0</v>
      </c>
      <c r="J3443" s="68">
        <f t="shared" si="113"/>
        <v>324371.82</v>
      </c>
      <c r="K3443" s="56"/>
      <c r="L3443" s="64" t="s">
        <v>532</v>
      </c>
    </row>
    <row r="3444" spans="1:12" s="72" customFormat="1" hidden="1" outlineLevel="2">
      <c r="A3444" s="81">
        <v>2682108200</v>
      </c>
      <c r="B3444" s="82" t="s">
        <v>1219</v>
      </c>
      <c r="C3444" s="69">
        <v>-146159.09</v>
      </c>
      <c r="D3444" s="78"/>
      <c r="E3444" s="69"/>
      <c r="F3444" s="71"/>
      <c r="G3444" s="69">
        <f t="shared" si="114"/>
        <v>-146159.09</v>
      </c>
      <c r="I3444" s="67">
        <v>0</v>
      </c>
      <c r="J3444" s="68">
        <f t="shared" si="113"/>
        <v>146159.09</v>
      </c>
      <c r="K3444" s="56"/>
      <c r="L3444" s="64" t="s">
        <v>532</v>
      </c>
    </row>
    <row r="3445" spans="1:12" s="72" customFormat="1" hidden="1" outlineLevel="2">
      <c r="A3445" s="81">
        <v>2682108300</v>
      </c>
      <c r="B3445" s="82" t="s">
        <v>2671</v>
      </c>
      <c r="C3445" s="69">
        <v>1201.0599999999899</v>
      </c>
      <c r="D3445" s="78"/>
      <c r="E3445" s="69"/>
      <c r="F3445" s="71"/>
      <c r="G3445" s="69">
        <f t="shared" si="114"/>
        <v>1201.0599999999899</v>
      </c>
      <c r="I3445" s="67">
        <v>0</v>
      </c>
      <c r="J3445" s="68">
        <f t="shared" si="113"/>
        <v>-1201.0599999999899</v>
      </c>
      <c r="K3445" s="56"/>
      <c r="L3445" s="64" t="s">
        <v>532</v>
      </c>
    </row>
    <row r="3446" spans="1:12" s="72" customFormat="1" hidden="1" outlineLevel="2">
      <c r="A3446" s="81">
        <v>2682108400</v>
      </c>
      <c r="B3446" s="82" t="s">
        <v>2672</v>
      </c>
      <c r="C3446" s="69">
        <v>0</v>
      </c>
      <c r="D3446" s="78"/>
      <c r="E3446" s="69"/>
      <c r="F3446" s="71"/>
      <c r="G3446" s="69">
        <f t="shared" si="114"/>
        <v>0</v>
      </c>
      <c r="I3446" s="67">
        <v>0</v>
      </c>
      <c r="J3446" s="68">
        <f t="shared" si="113"/>
        <v>0</v>
      </c>
      <c r="K3446" s="56"/>
      <c r="L3446" s="64" t="s">
        <v>5609</v>
      </c>
    </row>
    <row r="3447" spans="1:12" s="72" customFormat="1" hidden="1" outlineLevel="2">
      <c r="A3447" s="81">
        <v>2682108405</v>
      </c>
      <c r="B3447" s="82" t="s">
        <v>2673</v>
      </c>
      <c r="C3447" s="69">
        <v>0</v>
      </c>
      <c r="D3447" s="78"/>
      <c r="E3447" s="69"/>
      <c r="F3447" s="71"/>
      <c r="G3447" s="69">
        <f t="shared" si="114"/>
        <v>0</v>
      </c>
      <c r="I3447" s="67">
        <v>0</v>
      </c>
      <c r="J3447" s="68">
        <f t="shared" si="113"/>
        <v>0</v>
      </c>
      <c r="K3447" s="56"/>
      <c r="L3447" s="64" t="s">
        <v>5610</v>
      </c>
    </row>
    <row r="3448" spans="1:12" s="72" customFormat="1" hidden="1" outlineLevel="2">
      <c r="A3448" s="81">
        <v>2682108410</v>
      </c>
      <c r="B3448" s="82" t="s">
        <v>2674</v>
      </c>
      <c r="C3448" s="69">
        <v>0</v>
      </c>
      <c r="D3448" s="78"/>
      <c r="E3448" s="69">
        <v>14046299.5</v>
      </c>
      <c r="F3448" s="71"/>
      <c r="G3448" s="69">
        <f t="shared" si="114"/>
        <v>14046299.5</v>
      </c>
      <c r="I3448" s="67">
        <v>0</v>
      </c>
      <c r="J3448" s="68">
        <f t="shared" si="113"/>
        <v>-14046299.5</v>
      </c>
      <c r="K3448" s="56"/>
      <c r="L3448" s="64" t="s">
        <v>5609</v>
      </c>
    </row>
    <row r="3449" spans="1:12" s="72" customFormat="1" hidden="1" outlineLevel="2">
      <c r="A3449" s="81">
        <v>2682108415</v>
      </c>
      <c r="B3449" s="82" t="s">
        <v>2675</v>
      </c>
      <c r="C3449" s="69">
        <v>0</v>
      </c>
      <c r="D3449" s="78"/>
      <c r="E3449" s="69"/>
      <c r="F3449" s="71"/>
      <c r="G3449" s="69">
        <f t="shared" si="114"/>
        <v>0</v>
      </c>
      <c r="I3449" s="67">
        <v>0</v>
      </c>
      <c r="J3449" s="68">
        <f t="shared" si="113"/>
        <v>0</v>
      </c>
      <c r="K3449" s="56"/>
      <c r="L3449" s="64" t="s">
        <v>5610</v>
      </c>
    </row>
    <row r="3450" spans="1:12" s="72" customFormat="1" hidden="1" outlineLevel="2">
      <c r="A3450" s="81">
        <v>2682109000</v>
      </c>
      <c r="B3450" s="82" t="s">
        <v>2676</v>
      </c>
      <c r="C3450" s="69">
        <v>2551860.77</v>
      </c>
      <c r="D3450" s="78"/>
      <c r="E3450" s="69"/>
      <c r="F3450" s="71"/>
      <c r="G3450" s="69">
        <f t="shared" si="114"/>
        <v>2551860.77</v>
      </c>
      <c r="I3450" s="67">
        <v>0</v>
      </c>
      <c r="J3450" s="68">
        <f t="shared" si="113"/>
        <v>-2551860.77</v>
      </c>
      <c r="K3450" s="56"/>
      <c r="L3450" s="64" t="s">
        <v>532</v>
      </c>
    </row>
    <row r="3451" spans="1:12" s="72" customFormat="1" hidden="1" outlineLevel="2">
      <c r="A3451" s="81">
        <v>2682114200</v>
      </c>
      <c r="B3451" s="82" t="s">
        <v>1222</v>
      </c>
      <c r="C3451" s="69">
        <v>0</v>
      </c>
      <c r="D3451" s="78"/>
      <c r="E3451" s="69"/>
      <c r="F3451" s="71"/>
      <c r="G3451" s="69">
        <f t="shared" si="114"/>
        <v>0</v>
      </c>
      <c r="I3451" s="67">
        <v>0</v>
      </c>
      <c r="J3451" s="68">
        <f t="shared" si="113"/>
        <v>0</v>
      </c>
      <c r="K3451" s="56"/>
      <c r="L3451" s="64" t="s">
        <v>532</v>
      </c>
    </row>
    <row r="3452" spans="1:12" s="72" customFormat="1" hidden="1" outlineLevel="2">
      <c r="A3452" s="81">
        <v>2682118100</v>
      </c>
      <c r="B3452" s="82" t="s">
        <v>2677</v>
      </c>
      <c r="C3452" s="69">
        <v>0</v>
      </c>
      <c r="D3452" s="78"/>
      <c r="E3452" s="69"/>
      <c r="F3452" s="71"/>
      <c r="G3452" s="69">
        <f t="shared" si="114"/>
        <v>0</v>
      </c>
      <c r="I3452" s="67">
        <v>0</v>
      </c>
      <c r="J3452" s="68">
        <f t="shared" si="113"/>
        <v>0</v>
      </c>
      <c r="K3452" s="56"/>
      <c r="L3452" s="64" t="s">
        <v>532</v>
      </c>
    </row>
    <row r="3453" spans="1:12" s="72" customFormat="1" hidden="1" outlineLevel="2">
      <c r="A3453" s="81">
        <v>2682118200</v>
      </c>
      <c r="B3453" s="82" t="s">
        <v>2678</v>
      </c>
      <c r="C3453" s="69">
        <v>0</v>
      </c>
      <c r="D3453" s="78"/>
      <c r="E3453" s="69"/>
      <c r="F3453" s="71"/>
      <c r="G3453" s="69">
        <f t="shared" si="114"/>
        <v>0</v>
      </c>
      <c r="I3453" s="67">
        <v>0</v>
      </c>
      <c r="J3453" s="68">
        <f t="shared" si="113"/>
        <v>0</v>
      </c>
      <c r="K3453" s="56"/>
      <c r="L3453" s="64" t="s">
        <v>532</v>
      </c>
    </row>
    <row r="3454" spans="1:12" s="72" customFormat="1" hidden="1" outlineLevel="2">
      <c r="A3454" s="81">
        <v>2682118300</v>
      </c>
      <c r="B3454" s="82" t="s">
        <v>2679</v>
      </c>
      <c r="C3454" s="69">
        <v>0</v>
      </c>
      <c r="D3454" s="78"/>
      <c r="E3454" s="69"/>
      <c r="F3454" s="71"/>
      <c r="G3454" s="69">
        <f t="shared" si="114"/>
        <v>0</v>
      </c>
      <c r="I3454" s="67">
        <v>0</v>
      </c>
      <c r="J3454" s="68">
        <f t="shared" si="113"/>
        <v>0</v>
      </c>
      <c r="K3454" s="56"/>
      <c r="L3454" s="64" t="s">
        <v>532</v>
      </c>
    </row>
    <row r="3455" spans="1:12" s="72" customFormat="1" hidden="1" outlineLevel="2">
      <c r="A3455" s="81">
        <v>2682118350</v>
      </c>
      <c r="B3455" s="82" t="s">
        <v>2680</v>
      </c>
      <c r="C3455" s="69">
        <v>0</v>
      </c>
      <c r="D3455" s="78"/>
      <c r="E3455" s="69"/>
      <c r="F3455" s="71"/>
      <c r="G3455" s="69">
        <f>C3455+E3455</f>
        <v>0</v>
      </c>
      <c r="I3455" s="67">
        <v>0</v>
      </c>
      <c r="J3455" s="68">
        <f>I3455-G3455</f>
        <v>0</v>
      </c>
      <c r="K3455" s="56"/>
      <c r="L3455" s="64" t="s">
        <v>532</v>
      </c>
    </row>
    <row r="3456" spans="1:12" s="72" customFormat="1" hidden="1" outlineLevel="2">
      <c r="A3456" s="81">
        <v>2682134000</v>
      </c>
      <c r="B3456" s="82" t="s">
        <v>2681</v>
      </c>
      <c r="C3456" s="69">
        <v>0</v>
      </c>
      <c r="D3456" s="78"/>
      <c r="E3456" s="69"/>
      <c r="F3456" s="71"/>
      <c r="G3456" s="69">
        <f t="shared" si="114"/>
        <v>0</v>
      </c>
      <c r="I3456" s="67">
        <v>0</v>
      </c>
      <c r="J3456" s="68">
        <f t="shared" si="113"/>
        <v>0</v>
      </c>
      <c r="K3456" s="56"/>
      <c r="L3456" s="64" t="s">
        <v>532</v>
      </c>
    </row>
    <row r="3457" spans="1:12" s="72" customFormat="1" hidden="1" outlineLevel="2">
      <c r="A3457" s="81">
        <v>2682134800</v>
      </c>
      <c r="B3457" s="82" t="s">
        <v>2682</v>
      </c>
      <c r="C3457" s="69">
        <v>66366.199999999895</v>
      </c>
      <c r="D3457" s="78"/>
      <c r="E3457" s="69"/>
      <c r="F3457" s="71"/>
      <c r="G3457" s="69">
        <f>C3457+E3457</f>
        <v>66366.199999999895</v>
      </c>
      <c r="I3457" s="67">
        <v>0</v>
      </c>
      <c r="J3457" s="68">
        <f>I3457-G3457</f>
        <v>-66366.199999999895</v>
      </c>
      <c r="K3457" s="56"/>
      <c r="L3457" s="64" t="s">
        <v>532</v>
      </c>
    </row>
    <row r="3458" spans="1:12" s="72" customFormat="1" hidden="1" outlineLevel="2">
      <c r="A3458" s="81">
        <v>2682143100</v>
      </c>
      <c r="B3458" s="82" t="s">
        <v>2683</v>
      </c>
      <c r="C3458" s="69">
        <v>0</v>
      </c>
      <c r="D3458" s="78"/>
      <c r="E3458" s="69"/>
      <c r="F3458" s="71"/>
      <c r="G3458" s="69">
        <f t="shared" si="114"/>
        <v>0</v>
      </c>
      <c r="I3458" s="67">
        <v>0</v>
      </c>
      <c r="J3458" s="68">
        <f t="shared" si="113"/>
        <v>0</v>
      </c>
      <c r="K3458" s="56"/>
      <c r="L3458" s="64" t="s">
        <v>532</v>
      </c>
    </row>
    <row r="3459" spans="1:12" s="72" customFormat="1" hidden="1" outlineLevel="2">
      <c r="A3459" s="81">
        <v>2682143200</v>
      </c>
      <c r="B3459" s="82" t="s">
        <v>2684</v>
      </c>
      <c r="C3459" s="69">
        <v>-83163.759999999893</v>
      </c>
      <c r="D3459" s="78"/>
      <c r="E3459" s="69"/>
      <c r="F3459" s="71"/>
      <c r="G3459" s="69">
        <f t="shared" si="114"/>
        <v>-83163.759999999893</v>
      </c>
      <c r="I3459" s="67">
        <v>0</v>
      </c>
      <c r="J3459" s="68">
        <f t="shared" si="113"/>
        <v>83163.759999999893</v>
      </c>
      <c r="K3459" s="56"/>
      <c r="L3459" s="64" t="s">
        <v>532</v>
      </c>
    </row>
    <row r="3460" spans="1:12" s="72" customFormat="1" hidden="1" outlineLevel="2">
      <c r="A3460" s="81">
        <v>2682143300</v>
      </c>
      <c r="B3460" s="82" t="s">
        <v>2685</v>
      </c>
      <c r="C3460" s="69">
        <v>0</v>
      </c>
      <c r="D3460" s="78"/>
      <c r="E3460" s="69"/>
      <c r="F3460" s="71"/>
      <c r="G3460" s="69">
        <f t="shared" si="114"/>
        <v>0</v>
      </c>
      <c r="I3460" s="67">
        <v>0</v>
      </c>
      <c r="J3460" s="68">
        <f t="shared" si="113"/>
        <v>0</v>
      </c>
      <c r="K3460" s="56"/>
      <c r="L3460" s="64" t="s">
        <v>532</v>
      </c>
    </row>
    <row r="3461" spans="1:12" s="72" customFormat="1" hidden="1" outlineLevel="2">
      <c r="A3461" s="81">
        <v>2682143400</v>
      </c>
      <c r="B3461" s="82" t="s">
        <v>2686</v>
      </c>
      <c r="C3461" s="69">
        <v>0</v>
      </c>
      <c r="D3461" s="78"/>
      <c r="E3461" s="69"/>
      <c r="F3461" s="71"/>
      <c r="G3461" s="69">
        <f t="shared" si="114"/>
        <v>0</v>
      </c>
      <c r="I3461" s="67">
        <v>0</v>
      </c>
      <c r="J3461" s="68">
        <f t="shared" si="113"/>
        <v>0</v>
      </c>
      <c r="K3461" s="56"/>
      <c r="L3461" s="64" t="s">
        <v>532</v>
      </c>
    </row>
    <row r="3462" spans="1:12" s="72" customFormat="1" hidden="1" outlineLevel="2">
      <c r="A3462" s="81">
        <v>2682143820</v>
      </c>
      <c r="B3462" s="82" t="s">
        <v>2687</v>
      </c>
      <c r="C3462" s="69">
        <v>0</v>
      </c>
      <c r="D3462" s="78"/>
      <c r="E3462" s="69"/>
      <c r="F3462" s="71"/>
      <c r="G3462" s="69">
        <f>C3462+E3462</f>
        <v>0</v>
      </c>
      <c r="I3462" s="67">
        <v>0</v>
      </c>
      <c r="J3462" s="68">
        <f>I3462-G3462</f>
        <v>0</v>
      </c>
      <c r="K3462" s="56"/>
      <c r="L3462" s="64" t="s">
        <v>532</v>
      </c>
    </row>
    <row r="3463" spans="1:12" s="72" customFormat="1" hidden="1" outlineLevel="2">
      <c r="A3463" s="81">
        <v>2682145000</v>
      </c>
      <c r="B3463" s="82" t="s">
        <v>1210</v>
      </c>
      <c r="C3463" s="69">
        <v>0</v>
      </c>
      <c r="D3463" s="78"/>
      <c r="E3463" s="69"/>
      <c r="F3463" s="71"/>
      <c r="G3463" s="69">
        <f t="shared" si="114"/>
        <v>0</v>
      </c>
      <c r="I3463" s="67">
        <v>0</v>
      </c>
      <c r="J3463" s="68">
        <f t="shared" si="113"/>
        <v>0</v>
      </c>
      <c r="K3463" s="56"/>
      <c r="L3463" s="64" t="s">
        <v>532</v>
      </c>
    </row>
    <row r="3464" spans="1:12" s="72" customFormat="1" hidden="1" outlineLevel="2">
      <c r="A3464" s="81">
        <v>2682147000</v>
      </c>
      <c r="B3464" s="82" t="s">
        <v>2688</v>
      </c>
      <c r="C3464" s="69">
        <v>0</v>
      </c>
      <c r="D3464" s="78"/>
      <c r="E3464" s="69"/>
      <c r="F3464" s="71"/>
      <c r="G3464" s="69">
        <f t="shared" si="114"/>
        <v>0</v>
      </c>
      <c r="I3464" s="67">
        <v>0</v>
      </c>
      <c r="J3464" s="68">
        <f t="shared" si="113"/>
        <v>0</v>
      </c>
      <c r="K3464" s="56"/>
      <c r="L3464" s="64" t="s">
        <v>532</v>
      </c>
    </row>
    <row r="3465" spans="1:12" s="72" customFormat="1" hidden="1" outlineLevel="2">
      <c r="A3465" s="30">
        <v>2682147100</v>
      </c>
      <c r="B3465" s="44" t="s">
        <v>2689</v>
      </c>
      <c r="C3465" s="69">
        <v>0</v>
      </c>
      <c r="D3465" s="78"/>
      <c r="E3465" s="69"/>
      <c r="F3465" s="71"/>
      <c r="G3465" s="69">
        <f t="shared" si="114"/>
        <v>0</v>
      </c>
      <c r="I3465" s="67">
        <v>0</v>
      </c>
      <c r="J3465" s="68">
        <f t="shared" si="113"/>
        <v>0</v>
      </c>
      <c r="K3465" s="56"/>
      <c r="L3465" s="64" t="s">
        <v>532</v>
      </c>
    </row>
    <row r="3466" spans="1:12" s="72" customFormat="1" hidden="1" outlineLevel="2">
      <c r="A3466" s="30">
        <v>2682148000</v>
      </c>
      <c r="B3466" s="44" t="s">
        <v>2690</v>
      </c>
      <c r="C3466" s="69">
        <v>0</v>
      </c>
      <c r="D3466" s="78"/>
      <c r="E3466" s="69"/>
      <c r="F3466" s="71"/>
      <c r="G3466" s="69">
        <f t="shared" si="114"/>
        <v>0</v>
      </c>
      <c r="I3466" s="67">
        <v>0</v>
      </c>
      <c r="J3466" s="68">
        <f t="shared" si="113"/>
        <v>0</v>
      </c>
      <c r="K3466" s="56"/>
      <c r="L3466" s="64" t="s">
        <v>532</v>
      </c>
    </row>
    <row r="3467" spans="1:12" s="72" customFormat="1" hidden="1" outlineLevel="2">
      <c r="A3467" s="30">
        <v>2682149000</v>
      </c>
      <c r="B3467" s="44" t="s">
        <v>2691</v>
      </c>
      <c r="C3467" s="69">
        <v>0</v>
      </c>
      <c r="D3467" s="78"/>
      <c r="E3467" s="69"/>
      <c r="F3467" s="71"/>
      <c r="G3467" s="69">
        <f t="shared" si="114"/>
        <v>0</v>
      </c>
      <c r="I3467" s="67">
        <v>0</v>
      </c>
      <c r="J3467" s="68">
        <f t="shared" si="113"/>
        <v>0</v>
      </c>
      <c r="K3467" s="56"/>
      <c r="L3467" s="64" t="s">
        <v>532</v>
      </c>
    </row>
    <row r="3468" spans="1:12" s="72" customFormat="1" hidden="1" outlineLevel="2">
      <c r="A3468" s="30">
        <v>2682150000</v>
      </c>
      <c r="B3468" s="44" t="s">
        <v>1213</v>
      </c>
      <c r="C3468" s="69">
        <v>0</v>
      </c>
      <c r="D3468" s="78"/>
      <c r="E3468" s="69"/>
      <c r="F3468" s="71"/>
      <c r="G3468" s="69">
        <f t="shared" si="114"/>
        <v>0</v>
      </c>
      <c r="I3468" s="67">
        <v>0</v>
      </c>
      <c r="J3468" s="68">
        <f t="shared" ref="J3468:J3534" si="115">I3468-G3468</f>
        <v>0</v>
      </c>
      <c r="K3468" s="56"/>
      <c r="L3468" s="64" t="s">
        <v>532</v>
      </c>
    </row>
    <row r="3469" spans="1:12" s="72" customFormat="1" hidden="1" outlineLevel="2">
      <c r="A3469" s="30">
        <v>2682150001</v>
      </c>
      <c r="B3469" s="44" t="s">
        <v>2692</v>
      </c>
      <c r="C3469" s="69">
        <v>0</v>
      </c>
      <c r="D3469" s="78"/>
      <c r="E3469" s="69"/>
      <c r="F3469" s="71"/>
      <c r="G3469" s="69">
        <f t="shared" si="114"/>
        <v>0</v>
      </c>
      <c r="I3469" s="67">
        <v>0</v>
      </c>
      <c r="J3469" s="68">
        <f t="shared" si="115"/>
        <v>0</v>
      </c>
      <c r="K3469" s="56"/>
      <c r="L3469" s="64" t="s">
        <v>532</v>
      </c>
    </row>
    <row r="3470" spans="1:12" s="72" customFormat="1" hidden="1" outlineLevel="2">
      <c r="A3470" s="118">
        <v>2682199999</v>
      </c>
      <c r="B3470" s="120" t="s">
        <v>2693</v>
      </c>
      <c r="C3470" s="69">
        <v>0</v>
      </c>
      <c r="D3470" s="78"/>
      <c r="E3470" s="69"/>
      <c r="F3470" s="71"/>
      <c r="G3470" s="69">
        <f t="shared" si="114"/>
        <v>0</v>
      </c>
      <c r="I3470" s="67">
        <v>0</v>
      </c>
      <c r="J3470" s="68">
        <f t="shared" si="115"/>
        <v>0</v>
      </c>
      <c r="K3470" s="56"/>
      <c r="L3470" s="64" t="s">
        <v>532</v>
      </c>
    </row>
    <row r="3471" spans="1:12" s="72" customFormat="1" hidden="1" outlineLevel="2">
      <c r="A3471" s="81">
        <v>2682206000</v>
      </c>
      <c r="B3471" s="82" t="s">
        <v>2694</v>
      </c>
      <c r="C3471" s="69">
        <v>0</v>
      </c>
      <c r="D3471" s="78"/>
      <c r="E3471" s="69"/>
      <c r="F3471" s="71"/>
      <c r="G3471" s="69">
        <f t="shared" si="114"/>
        <v>0</v>
      </c>
      <c r="I3471" s="67">
        <v>0</v>
      </c>
      <c r="J3471" s="68">
        <f t="shared" si="115"/>
        <v>0</v>
      </c>
      <c r="K3471" s="56"/>
      <c r="L3471" s="64" t="s">
        <v>532</v>
      </c>
    </row>
    <row r="3472" spans="1:12" s="72" customFormat="1" hidden="1" outlineLevel="2">
      <c r="A3472" s="81">
        <v>2682206099</v>
      </c>
      <c r="B3472" s="82" t="s">
        <v>2695</v>
      </c>
      <c r="C3472" s="69">
        <v>0</v>
      </c>
      <c r="D3472" s="78"/>
      <c r="E3472" s="69"/>
      <c r="F3472" s="71"/>
      <c r="G3472" s="69">
        <f t="shared" si="114"/>
        <v>0</v>
      </c>
      <c r="I3472" s="67">
        <v>0</v>
      </c>
      <c r="J3472" s="68">
        <f t="shared" si="115"/>
        <v>0</v>
      </c>
      <c r="K3472" s="56"/>
      <c r="L3472" s="64" t="s">
        <v>532</v>
      </c>
    </row>
    <row r="3473" spans="1:12" s="72" customFormat="1" hidden="1" outlineLevel="2">
      <c r="A3473" s="81">
        <v>2682209000</v>
      </c>
      <c r="B3473" s="82" t="s">
        <v>2696</v>
      </c>
      <c r="C3473" s="69">
        <v>0</v>
      </c>
      <c r="D3473" s="78"/>
      <c r="E3473" s="69"/>
      <c r="F3473" s="71"/>
      <c r="G3473" s="69">
        <f t="shared" si="114"/>
        <v>0</v>
      </c>
      <c r="I3473" s="67">
        <v>0</v>
      </c>
      <c r="J3473" s="68">
        <f t="shared" si="115"/>
        <v>0</v>
      </c>
      <c r="K3473" s="56"/>
      <c r="L3473" s="64" t="s">
        <v>532</v>
      </c>
    </row>
    <row r="3474" spans="1:12" s="72" customFormat="1" hidden="1" outlineLevel="2">
      <c r="A3474" s="81">
        <v>2682209099</v>
      </c>
      <c r="B3474" s="82" t="s">
        <v>2697</v>
      </c>
      <c r="C3474" s="69">
        <v>0</v>
      </c>
      <c r="D3474" s="78"/>
      <c r="E3474" s="69"/>
      <c r="F3474" s="71"/>
      <c r="G3474" s="69">
        <f t="shared" si="114"/>
        <v>0</v>
      </c>
      <c r="I3474" s="67">
        <v>0</v>
      </c>
      <c r="J3474" s="68">
        <f t="shared" si="115"/>
        <v>0</v>
      </c>
      <c r="K3474" s="56"/>
      <c r="L3474" s="64" t="s">
        <v>532</v>
      </c>
    </row>
    <row r="3475" spans="1:12" s="72" customFormat="1" hidden="1" outlineLevel="2">
      <c r="A3475" s="118">
        <v>2682299999</v>
      </c>
      <c r="B3475" s="120" t="s">
        <v>2698</v>
      </c>
      <c r="C3475" s="69">
        <v>0</v>
      </c>
      <c r="D3475" s="78"/>
      <c r="E3475" s="69"/>
      <c r="F3475" s="71"/>
      <c r="G3475" s="69">
        <f t="shared" si="114"/>
        <v>0</v>
      </c>
      <c r="I3475" s="67">
        <v>0</v>
      </c>
      <c r="J3475" s="68">
        <f t="shared" si="115"/>
        <v>0</v>
      </c>
      <c r="K3475" s="56"/>
      <c r="L3475" s="64" t="s">
        <v>532</v>
      </c>
    </row>
    <row r="3476" spans="1:12" s="72" customFormat="1" hidden="1" outlineLevel="2">
      <c r="A3476" s="129" t="s">
        <v>530</v>
      </c>
      <c r="B3476" s="41"/>
      <c r="C3476" s="99"/>
      <c r="D3476" s="78"/>
      <c r="E3476" s="99"/>
      <c r="F3476" s="71"/>
      <c r="G3476" s="99">
        <f t="shared" si="114"/>
        <v>0</v>
      </c>
      <c r="I3476" s="67">
        <v>0</v>
      </c>
      <c r="J3476" s="68">
        <f t="shared" si="115"/>
        <v>0</v>
      </c>
      <c r="K3476" s="56"/>
      <c r="L3476" s="64">
        <v>0</v>
      </c>
    </row>
    <row r="3477" spans="1:12" s="72" customFormat="1" hidden="1" outlineLevel="2">
      <c r="A3477" s="30">
        <v>2681108400</v>
      </c>
      <c r="B3477" s="44" t="s">
        <v>1205</v>
      </c>
      <c r="C3477" s="69">
        <v>0</v>
      </c>
      <c r="D3477" s="78"/>
      <c r="E3477" s="69"/>
      <c r="F3477" s="71"/>
      <c r="G3477" s="69">
        <f t="shared" si="114"/>
        <v>0</v>
      </c>
      <c r="I3477" s="67">
        <v>0</v>
      </c>
      <c r="J3477" s="68">
        <f t="shared" si="115"/>
        <v>0</v>
      </c>
      <c r="K3477" s="56"/>
      <c r="L3477" s="64" t="s">
        <v>5609</v>
      </c>
    </row>
    <row r="3478" spans="1:12" s="72" customFormat="1" hidden="1" outlineLevel="2">
      <c r="A3478" s="81">
        <v>2681108405</v>
      </c>
      <c r="B3478" s="82" t="s">
        <v>1206</v>
      </c>
      <c r="C3478" s="75">
        <v>0</v>
      </c>
      <c r="D3478" s="78"/>
      <c r="E3478" s="69"/>
      <c r="F3478" s="71"/>
      <c r="G3478" s="69">
        <f t="shared" si="114"/>
        <v>0</v>
      </c>
      <c r="I3478" s="67">
        <v>0</v>
      </c>
      <c r="J3478" s="68">
        <f t="shared" si="115"/>
        <v>0</v>
      </c>
      <c r="K3478" s="56"/>
      <c r="L3478" s="64" t="s">
        <v>5610</v>
      </c>
    </row>
    <row r="3479" spans="1:12" s="72" customFormat="1" hidden="1" outlineLevel="2">
      <c r="A3479" s="30">
        <v>2681108410</v>
      </c>
      <c r="B3479" s="44" t="s">
        <v>1207</v>
      </c>
      <c r="C3479" s="69">
        <v>0</v>
      </c>
      <c r="D3479" s="78"/>
      <c r="E3479" s="69"/>
      <c r="F3479" s="71"/>
      <c r="G3479" s="69">
        <f t="shared" si="114"/>
        <v>0</v>
      </c>
      <c r="I3479" s="67">
        <v>0</v>
      </c>
      <c r="J3479" s="68">
        <f t="shared" si="115"/>
        <v>0</v>
      </c>
      <c r="K3479" s="56"/>
      <c r="L3479" s="64" t="s">
        <v>5609</v>
      </c>
    </row>
    <row r="3480" spans="1:12" s="72" customFormat="1" hidden="1" outlineLevel="2">
      <c r="A3480" s="81">
        <v>2681108415</v>
      </c>
      <c r="B3480" s="82" t="s">
        <v>1208</v>
      </c>
      <c r="C3480" s="69">
        <v>0</v>
      </c>
      <c r="D3480" s="78"/>
      <c r="E3480" s="69"/>
      <c r="F3480" s="71"/>
      <c r="G3480" s="69">
        <f t="shared" si="114"/>
        <v>0</v>
      </c>
      <c r="I3480" s="67">
        <v>0</v>
      </c>
      <c r="J3480" s="68">
        <f t="shared" si="115"/>
        <v>0</v>
      </c>
      <c r="K3480" s="56"/>
      <c r="L3480" s="64" t="s">
        <v>5610</v>
      </c>
    </row>
    <row r="3481" spans="1:12" s="72" customFormat="1" hidden="1" outlineLevel="2">
      <c r="A3481" s="81">
        <v>2681135010</v>
      </c>
      <c r="B3481" s="82" t="s">
        <v>1209</v>
      </c>
      <c r="C3481" s="69">
        <v>0</v>
      </c>
      <c r="D3481" s="78"/>
      <c r="E3481" s="69"/>
      <c r="F3481" s="71"/>
      <c r="G3481" s="69">
        <f t="shared" si="114"/>
        <v>0</v>
      </c>
      <c r="I3481" s="67">
        <v>0</v>
      </c>
      <c r="J3481" s="68">
        <f t="shared" si="115"/>
        <v>0</v>
      </c>
      <c r="K3481" s="56"/>
      <c r="L3481" s="64" t="s">
        <v>412</v>
      </c>
    </row>
    <row r="3482" spans="1:12" s="72" customFormat="1" hidden="1" outlineLevel="2">
      <c r="A3482" s="81">
        <v>2681145000</v>
      </c>
      <c r="B3482" s="82" t="s">
        <v>1210</v>
      </c>
      <c r="C3482" s="69">
        <v>0</v>
      </c>
      <c r="D3482" s="78"/>
      <c r="E3482" s="69"/>
      <c r="F3482" s="71"/>
      <c r="G3482" s="69">
        <f t="shared" si="114"/>
        <v>0</v>
      </c>
      <c r="I3482" s="67">
        <v>0</v>
      </c>
      <c r="J3482" s="68">
        <f t="shared" si="115"/>
        <v>0</v>
      </c>
      <c r="K3482" s="56"/>
      <c r="L3482" s="64" t="s">
        <v>412</v>
      </c>
    </row>
    <row r="3483" spans="1:12" s="72" customFormat="1" hidden="1" outlineLevel="2">
      <c r="A3483" s="81">
        <v>2681147000</v>
      </c>
      <c r="B3483" s="82" t="s">
        <v>1211</v>
      </c>
      <c r="C3483" s="69">
        <v>0</v>
      </c>
      <c r="D3483" s="78"/>
      <c r="E3483" s="69"/>
      <c r="F3483" s="71"/>
      <c r="G3483" s="69">
        <f t="shared" si="114"/>
        <v>0</v>
      </c>
      <c r="I3483" s="67">
        <v>0</v>
      </c>
      <c r="J3483" s="68">
        <f t="shared" si="115"/>
        <v>0</v>
      </c>
      <c r="K3483" s="56"/>
      <c r="L3483" s="64" t="s">
        <v>412</v>
      </c>
    </row>
    <row r="3484" spans="1:12" s="72" customFormat="1" hidden="1" outlineLevel="2">
      <c r="A3484" s="81">
        <v>2681147100</v>
      </c>
      <c r="B3484" s="82" t="s">
        <v>1212</v>
      </c>
      <c r="C3484" s="69">
        <v>0</v>
      </c>
      <c r="D3484" s="78"/>
      <c r="E3484" s="69"/>
      <c r="F3484" s="71"/>
      <c r="G3484" s="69">
        <f t="shared" si="114"/>
        <v>0</v>
      </c>
      <c r="I3484" s="67">
        <v>0</v>
      </c>
      <c r="J3484" s="68">
        <f t="shared" si="115"/>
        <v>0</v>
      </c>
      <c r="K3484" s="56"/>
      <c r="L3484" s="64" t="s">
        <v>5610</v>
      </c>
    </row>
    <row r="3485" spans="1:12" s="72" customFormat="1" hidden="1" outlineLevel="2">
      <c r="A3485" s="81">
        <v>2681150000</v>
      </c>
      <c r="B3485" s="82" t="s">
        <v>1213</v>
      </c>
      <c r="C3485" s="69">
        <v>0</v>
      </c>
      <c r="D3485" s="78"/>
      <c r="E3485" s="69"/>
      <c r="F3485" s="71"/>
      <c r="G3485" s="69">
        <f t="shared" si="114"/>
        <v>0</v>
      </c>
      <c r="I3485" s="67">
        <v>0</v>
      </c>
      <c r="J3485" s="68">
        <f t="shared" si="115"/>
        <v>0</v>
      </c>
      <c r="K3485" s="56"/>
      <c r="L3485" s="64" t="s">
        <v>412</v>
      </c>
    </row>
    <row r="3486" spans="1:12" s="72" customFormat="1" hidden="1" outlineLevel="2">
      <c r="A3486" s="81">
        <v>2681170000</v>
      </c>
      <c r="B3486" s="82" t="s">
        <v>1214</v>
      </c>
      <c r="C3486" s="69">
        <v>0</v>
      </c>
      <c r="D3486" s="78"/>
      <c r="E3486" s="69"/>
      <c r="F3486" s="71"/>
      <c r="G3486" s="69">
        <f t="shared" si="114"/>
        <v>0</v>
      </c>
      <c r="I3486" s="67">
        <v>0</v>
      </c>
      <c r="J3486" s="68">
        <f t="shared" si="115"/>
        <v>0</v>
      </c>
      <c r="K3486" s="56"/>
      <c r="L3486" s="64" t="s">
        <v>412</v>
      </c>
    </row>
    <row r="3487" spans="1:12" s="72" customFormat="1" hidden="1" outlineLevel="2">
      <c r="A3487" s="81">
        <v>2681180000</v>
      </c>
      <c r="B3487" s="82" t="s">
        <v>1215</v>
      </c>
      <c r="C3487" s="69">
        <v>0</v>
      </c>
      <c r="D3487" s="78"/>
      <c r="E3487" s="69"/>
      <c r="F3487" s="71"/>
      <c r="G3487" s="69">
        <f t="shared" si="114"/>
        <v>0</v>
      </c>
      <c r="I3487" s="67">
        <v>0</v>
      </c>
      <c r="J3487" s="68">
        <f t="shared" si="115"/>
        <v>0</v>
      </c>
      <c r="K3487" s="56"/>
      <c r="L3487" s="64" t="s">
        <v>412</v>
      </c>
    </row>
    <row r="3488" spans="1:12" s="72" customFormat="1" hidden="1" outlineLevel="2">
      <c r="A3488" s="81">
        <v>2681209000</v>
      </c>
      <c r="B3488" s="82" t="s">
        <v>1216</v>
      </c>
      <c r="C3488" s="69">
        <v>0</v>
      </c>
      <c r="D3488" s="78"/>
      <c r="E3488" s="69"/>
      <c r="F3488" s="71"/>
      <c r="G3488" s="69">
        <f t="shared" si="114"/>
        <v>0</v>
      </c>
      <c r="I3488" s="67">
        <v>0</v>
      </c>
      <c r="J3488" s="68">
        <f t="shared" si="115"/>
        <v>0</v>
      </c>
      <c r="K3488" s="56"/>
      <c r="L3488" s="64" t="s">
        <v>412</v>
      </c>
    </row>
    <row r="3489" spans="1:13" s="72" customFormat="1" hidden="1" outlineLevel="2">
      <c r="A3489" s="81">
        <v>2681209099</v>
      </c>
      <c r="B3489" s="82" t="s">
        <v>1217</v>
      </c>
      <c r="C3489" s="69">
        <v>0</v>
      </c>
      <c r="D3489" s="78"/>
      <c r="E3489" s="69"/>
      <c r="F3489" s="71"/>
      <c r="G3489" s="69">
        <f t="shared" si="114"/>
        <v>0</v>
      </c>
      <c r="I3489" s="67">
        <v>0</v>
      </c>
      <c r="J3489" s="68">
        <f t="shared" si="115"/>
        <v>0</v>
      </c>
      <c r="K3489" s="56"/>
      <c r="L3489" s="64" t="s">
        <v>412</v>
      </c>
    </row>
    <row r="3490" spans="1:13" s="72" customFormat="1" hidden="1" outlineLevel="2">
      <c r="A3490" s="81">
        <v>2683100000</v>
      </c>
      <c r="B3490" s="82" t="s">
        <v>1223</v>
      </c>
      <c r="C3490" s="69">
        <v>985163.45999999903</v>
      </c>
      <c r="D3490" s="78"/>
      <c r="E3490" s="69"/>
      <c r="F3490" s="71"/>
      <c r="G3490" s="69">
        <f t="shared" si="114"/>
        <v>985163.45999999903</v>
      </c>
      <c r="I3490" s="67">
        <v>0</v>
      </c>
      <c r="J3490" s="68">
        <f t="shared" si="115"/>
        <v>-985163.45999999903</v>
      </c>
      <c r="K3490" s="56"/>
      <c r="L3490" s="64" t="s">
        <v>412</v>
      </c>
    </row>
    <row r="3491" spans="1:13" s="72" customFormat="1" hidden="1" outlineLevel="2">
      <c r="A3491" s="81">
        <v>2683110000</v>
      </c>
      <c r="B3491" s="82" t="s">
        <v>1224</v>
      </c>
      <c r="C3491" s="69">
        <v>239072.459999999</v>
      </c>
      <c r="D3491" s="78"/>
      <c r="E3491" s="69"/>
      <c r="F3491" s="71"/>
      <c r="G3491" s="69">
        <f t="shared" si="114"/>
        <v>239072.459999999</v>
      </c>
      <c r="I3491" s="67">
        <v>0</v>
      </c>
      <c r="J3491" s="68">
        <f t="shared" si="115"/>
        <v>-239072.459999999</v>
      </c>
      <c r="K3491" s="56"/>
      <c r="L3491" s="64" t="s">
        <v>412</v>
      </c>
      <c r="M3491" s="99"/>
    </row>
    <row r="3492" spans="1:13" s="72" customFormat="1" hidden="1" outlineLevel="2">
      <c r="A3492" s="81">
        <v>2683120000</v>
      </c>
      <c r="B3492" s="82" t="s">
        <v>1225</v>
      </c>
      <c r="C3492" s="69">
        <v>0</v>
      </c>
      <c r="D3492" s="78"/>
      <c r="E3492" s="69"/>
      <c r="F3492" s="71"/>
      <c r="G3492" s="69">
        <f t="shared" si="114"/>
        <v>0</v>
      </c>
      <c r="I3492" s="67">
        <v>0</v>
      </c>
      <c r="J3492" s="68">
        <f t="shared" si="115"/>
        <v>0</v>
      </c>
      <c r="K3492" s="56"/>
      <c r="L3492" s="64" t="s">
        <v>412</v>
      </c>
    </row>
    <row r="3493" spans="1:13" s="72" customFormat="1" hidden="1" outlineLevel="2">
      <c r="A3493" s="81">
        <v>2683121000</v>
      </c>
      <c r="B3493" s="82" t="s">
        <v>1226</v>
      </c>
      <c r="C3493" s="69">
        <v>0</v>
      </c>
      <c r="D3493" s="78"/>
      <c r="E3493" s="69"/>
      <c r="F3493" s="71"/>
      <c r="G3493" s="69">
        <f t="shared" si="114"/>
        <v>0</v>
      </c>
      <c r="I3493" s="67">
        <v>0</v>
      </c>
      <c r="J3493" s="68">
        <f t="shared" si="115"/>
        <v>0</v>
      </c>
      <c r="K3493" s="56"/>
      <c r="L3493" s="64" t="s">
        <v>412</v>
      </c>
    </row>
    <row r="3494" spans="1:13" s="72" customFormat="1" hidden="1" outlineLevel="2">
      <c r="A3494" s="81">
        <v>2683130000</v>
      </c>
      <c r="B3494" s="82" t="s">
        <v>1227</v>
      </c>
      <c r="C3494" s="69">
        <v>0</v>
      </c>
      <c r="D3494" s="78"/>
      <c r="E3494" s="69"/>
      <c r="F3494" s="71"/>
      <c r="G3494" s="69">
        <f t="shared" si="114"/>
        <v>0</v>
      </c>
      <c r="I3494" s="67">
        <v>0</v>
      </c>
      <c r="J3494" s="68">
        <f t="shared" si="115"/>
        <v>0</v>
      </c>
      <c r="K3494" s="56"/>
      <c r="L3494" s="64" t="s">
        <v>412</v>
      </c>
    </row>
    <row r="3495" spans="1:13" s="72" customFormat="1" hidden="1" outlineLevel="2">
      <c r="A3495" s="30">
        <v>2683140000</v>
      </c>
      <c r="B3495" s="44" t="s">
        <v>1228</v>
      </c>
      <c r="C3495" s="69">
        <v>0</v>
      </c>
      <c r="D3495" s="78"/>
      <c r="E3495" s="69"/>
      <c r="F3495" s="71"/>
      <c r="G3495" s="69">
        <f t="shared" si="114"/>
        <v>0</v>
      </c>
      <c r="I3495" s="67">
        <v>0</v>
      </c>
      <c r="J3495" s="68">
        <f t="shared" si="115"/>
        <v>0</v>
      </c>
      <c r="K3495" s="56"/>
      <c r="L3495" s="64" t="s">
        <v>412</v>
      </c>
    </row>
    <row r="3496" spans="1:13" s="72" customFormat="1" hidden="1" outlineLevel="2">
      <c r="A3496" s="30">
        <v>2683150000</v>
      </c>
      <c r="B3496" s="44" t="s">
        <v>1229</v>
      </c>
      <c r="C3496" s="69">
        <v>0</v>
      </c>
      <c r="D3496" s="78"/>
      <c r="E3496" s="69"/>
      <c r="F3496" s="71"/>
      <c r="G3496" s="69">
        <f t="shared" si="114"/>
        <v>0</v>
      </c>
      <c r="I3496" s="67">
        <v>0</v>
      </c>
      <c r="J3496" s="68">
        <f t="shared" si="115"/>
        <v>0</v>
      </c>
      <c r="K3496" s="56"/>
      <c r="L3496" s="64" t="s">
        <v>412</v>
      </c>
    </row>
    <row r="3497" spans="1:13" s="72" customFormat="1" hidden="1" outlineLevel="2">
      <c r="A3497" s="30">
        <v>2683160000</v>
      </c>
      <c r="B3497" s="44" t="s">
        <v>1230</v>
      </c>
      <c r="C3497" s="69">
        <v>1997.16</v>
      </c>
      <c r="D3497" s="78"/>
      <c r="E3497" s="69"/>
      <c r="F3497" s="71"/>
      <c r="G3497" s="69">
        <f t="shared" si="114"/>
        <v>1997.16</v>
      </c>
      <c r="I3497" s="67">
        <v>0</v>
      </c>
      <c r="J3497" s="68">
        <f t="shared" si="115"/>
        <v>-1997.16</v>
      </c>
      <c r="K3497" s="56"/>
      <c r="L3497" s="64" t="s">
        <v>412</v>
      </c>
    </row>
    <row r="3498" spans="1:13" s="72" customFormat="1" hidden="1" outlineLevel="2">
      <c r="A3498" s="30">
        <v>2683161000</v>
      </c>
      <c r="B3498" s="44" t="s">
        <v>1231</v>
      </c>
      <c r="C3498" s="69">
        <v>0</v>
      </c>
      <c r="D3498" s="78"/>
      <c r="E3498" s="69"/>
      <c r="F3498" s="71"/>
      <c r="G3498" s="69">
        <f t="shared" si="114"/>
        <v>0</v>
      </c>
      <c r="I3498" s="67">
        <v>0</v>
      </c>
      <c r="J3498" s="68">
        <f t="shared" si="115"/>
        <v>0</v>
      </c>
      <c r="K3498" s="56"/>
      <c r="L3498" s="64" t="s">
        <v>412</v>
      </c>
    </row>
    <row r="3499" spans="1:13" s="72" customFormat="1" hidden="1" outlineLevel="2">
      <c r="A3499" s="30">
        <v>2683170000</v>
      </c>
      <c r="B3499" s="44" t="s">
        <v>1232</v>
      </c>
      <c r="C3499" s="69">
        <v>0</v>
      </c>
      <c r="D3499" s="78"/>
      <c r="E3499" s="69"/>
      <c r="F3499" s="71"/>
      <c r="G3499" s="69">
        <f t="shared" ref="G3499:G3562" si="116">C3499+E3499</f>
        <v>0</v>
      </c>
      <c r="I3499" s="67">
        <v>0</v>
      </c>
      <c r="J3499" s="68">
        <f t="shared" si="115"/>
        <v>0</v>
      </c>
      <c r="K3499" s="56"/>
      <c r="L3499" s="64" t="s">
        <v>412</v>
      </c>
    </row>
    <row r="3500" spans="1:13" s="72" customFormat="1" hidden="1" outlineLevel="2">
      <c r="A3500" s="81">
        <v>2683170010</v>
      </c>
      <c r="B3500" s="82" t="s">
        <v>1233</v>
      </c>
      <c r="C3500" s="69">
        <v>0</v>
      </c>
      <c r="D3500" s="78"/>
      <c r="E3500" s="69"/>
      <c r="F3500" s="71"/>
      <c r="G3500" s="69">
        <f t="shared" si="116"/>
        <v>0</v>
      </c>
      <c r="I3500" s="67">
        <v>0</v>
      </c>
      <c r="J3500" s="68">
        <f t="shared" si="115"/>
        <v>0</v>
      </c>
      <c r="K3500" s="56"/>
      <c r="L3500" s="64" t="s">
        <v>412</v>
      </c>
    </row>
    <row r="3501" spans="1:13" s="72" customFormat="1" hidden="1" outlineLevel="2">
      <c r="A3501" s="81">
        <v>2683170020</v>
      </c>
      <c r="B3501" s="82" t="s">
        <v>1234</v>
      </c>
      <c r="C3501" s="69">
        <v>0</v>
      </c>
      <c r="D3501" s="78"/>
      <c r="E3501" s="69"/>
      <c r="F3501" s="71"/>
      <c r="G3501" s="69">
        <f t="shared" si="116"/>
        <v>0</v>
      </c>
      <c r="I3501" s="67">
        <v>0</v>
      </c>
      <c r="J3501" s="68">
        <f t="shared" si="115"/>
        <v>0</v>
      </c>
      <c r="K3501" s="56"/>
      <c r="L3501" s="64" t="s">
        <v>412</v>
      </c>
    </row>
    <row r="3502" spans="1:13" s="72" customFormat="1" hidden="1" outlineLevel="2">
      <c r="A3502" s="81">
        <v>2683180000</v>
      </c>
      <c r="B3502" s="82" t="s">
        <v>1235</v>
      </c>
      <c r="C3502" s="69">
        <v>0.01</v>
      </c>
      <c r="D3502" s="78"/>
      <c r="E3502" s="69"/>
      <c r="F3502" s="71"/>
      <c r="G3502" s="69">
        <f t="shared" si="116"/>
        <v>0.01</v>
      </c>
      <c r="I3502" s="67">
        <v>0</v>
      </c>
      <c r="J3502" s="68">
        <f t="shared" si="115"/>
        <v>-0.01</v>
      </c>
      <c r="K3502" s="56"/>
      <c r="L3502" s="64" t="s">
        <v>412</v>
      </c>
    </row>
    <row r="3503" spans="1:13" s="72" customFormat="1" hidden="1" outlineLevel="2">
      <c r="A3503" s="81">
        <v>2683181000</v>
      </c>
      <c r="B3503" s="82" t="s">
        <v>1236</v>
      </c>
      <c r="C3503" s="69">
        <v>0</v>
      </c>
      <c r="D3503" s="78"/>
      <c r="E3503" s="69"/>
      <c r="F3503" s="71"/>
      <c r="G3503" s="69">
        <f t="shared" si="116"/>
        <v>0</v>
      </c>
      <c r="I3503" s="67">
        <v>0</v>
      </c>
      <c r="J3503" s="68">
        <f t="shared" si="115"/>
        <v>0</v>
      </c>
      <c r="K3503" s="56"/>
      <c r="L3503" s="64" t="s">
        <v>412</v>
      </c>
    </row>
    <row r="3504" spans="1:13" s="72" customFormat="1" hidden="1" outlineLevel="2">
      <c r="A3504" s="81">
        <v>2683190000</v>
      </c>
      <c r="B3504" s="82" t="s">
        <v>1237</v>
      </c>
      <c r="C3504" s="69">
        <v>0</v>
      </c>
      <c r="D3504" s="78"/>
      <c r="E3504" s="69"/>
      <c r="F3504" s="71"/>
      <c r="G3504" s="69">
        <f t="shared" si="116"/>
        <v>0</v>
      </c>
      <c r="I3504" s="67">
        <v>0</v>
      </c>
      <c r="J3504" s="68">
        <f t="shared" si="115"/>
        <v>0</v>
      </c>
      <c r="K3504" s="56"/>
      <c r="L3504" s="64" t="s">
        <v>412</v>
      </c>
    </row>
    <row r="3505" spans="1:12" s="72" customFormat="1" hidden="1" outlineLevel="2">
      <c r="A3505" s="81">
        <v>2683190300</v>
      </c>
      <c r="B3505" s="82" t="s">
        <v>1238</v>
      </c>
      <c r="C3505" s="69">
        <v>2708.9</v>
      </c>
      <c r="D3505" s="78"/>
      <c r="E3505" s="69"/>
      <c r="F3505" s="71"/>
      <c r="G3505" s="69">
        <f>C3505+E3505</f>
        <v>2708.9</v>
      </c>
      <c r="I3505" s="67">
        <v>0</v>
      </c>
      <c r="J3505" s="68">
        <f>I3505-G3505</f>
        <v>-2708.9</v>
      </c>
      <c r="K3505" s="56"/>
      <c r="L3505" s="64" t="s">
        <v>412</v>
      </c>
    </row>
    <row r="3506" spans="1:12" s="72" customFormat="1" hidden="1" outlineLevel="2">
      <c r="A3506" s="81">
        <v>2683191000</v>
      </c>
      <c r="B3506" s="82" t="s">
        <v>1239</v>
      </c>
      <c r="C3506" s="69">
        <v>0</v>
      </c>
      <c r="D3506" s="78"/>
      <c r="E3506" s="69"/>
      <c r="F3506" s="71"/>
      <c r="G3506" s="69">
        <f t="shared" si="116"/>
        <v>0</v>
      </c>
      <c r="I3506" s="67">
        <v>0</v>
      </c>
      <c r="J3506" s="68">
        <f t="shared" si="115"/>
        <v>0</v>
      </c>
      <c r="K3506" s="56"/>
      <c r="L3506" s="64" t="s">
        <v>412</v>
      </c>
    </row>
    <row r="3507" spans="1:12" s="72" customFormat="1" hidden="1" outlineLevel="2">
      <c r="A3507" s="81">
        <v>2683192000</v>
      </c>
      <c r="B3507" s="82" t="s">
        <v>1240</v>
      </c>
      <c r="C3507" s="69">
        <v>0</v>
      </c>
      <c r="D3507" s="78"/>
      <c r="E3507" s="69"/>
      <c r="F3507" s="71"/>
      <c r="G3507" s="69">
        <f t="shared" si="116"/>
        <v>0</v>
      </c>
      <c r="I3507" s="67">
        <v>0</v>
      </c>
      <c r="J3507" s="68">
        <f t="shared" si="115"/>
        <v>0</v>
      </c>
      <c r="K3507" s="56"/>
      <c r="L3507" s="64" t="s">
        <v>412</v>
      </c>
    </row>
    <row r="3508" spans="1:12" s="72" customFormat="1" hidden="1" outlineLevel="2">
      <c r="A3508" s="81">
        <v>2683192200</v>
      </c>
      <c r="B3508" s="82" t="s">
        <v>1242</v>
      </c>
      <c r="C3508" s="69">
        <v>160913.5</v>
      </c>
      <c r="D3508" s="78"/>
      <c r="E3508" s="69"/>
      <c r="F3508" s="71"/>
      <c r="G3508" s="69">
        <f>C3508+E3508</f>
        <v>160913.5</v>
      </c>
      <c r="I3508" s="67">
        <v>0</v>
      </c>
      <c r="J3508" s="68">
        <f>I3508-G3508</f>
        <v>-160913.5</v>
      </c>
      <c r="K3508" s="56"/>
      <c r="L3508" s="64" t="s">
        <v>412</v>
      </c>
    </row>
    <row r="3509" spans="1:12" s="72" customFormat="1" hidden="1" outlineLevel="2">
      <c r="A3509" s="81">
        <v>2683193000</v>
      </c>
      <c r="B3509" s="82" t="s">
        <v>1243</v>
      </c>
      <c r="C3509" s="69">
        <v>0</v>
      </c>
      <c r="D3509" s="78"/>
      <c r="E3509" s="69"/>
      <c r="F3509" s="71"/>
      <c r="G3509" s="69">
        <f t="shared" si="116"/>
        <v>0</v>
      </c>
      <c r="I3509" s="67">
        <v>0</v>
      </c>
      <c r="J3509" s="68">
        <f t="shared" si="115"/>
        <v>0</v>
      </c>
      <c r="K3509" s="56"/>
      <c r="L3509" s="64" t="s">
        <v>412</v>
      </c>
    </row>
    <row r="3510" spans="1:12" s="72" customFormat="1" hidden="1" outlineLevel="2">
      <c r="A3510" s="81">
        <v>2683194000</v>
      </c>
      <c r="B3510" s="82" t="s">
        <v>1244</v>
      </c>
      <c r="C3510" s="69">
        <v>0</v>
      </c>
      <c r="D3510" s="78"/>
      <c r="E3510" s="69"/>
      <c r="F3510" s="71"/>
      <c r="G3510" s="69">
        <f t="shared" si="116"/>
        <v>0</v>
      </c>
      <c r="I3510" s="67">
        <v>0</v>
      </c>
      <c r="J3510" s="68">
        <f t="shared" si="115"/>
        <v>0</v>
      </c>
      <c r="K3510" s="56"/>
      <c r="L3510" s="64" t="s">
        <v>412</v>
      </c>
    </row>
    <row r="3511" spans="1:12" s="72" customFormat="1" hidden="1" outlineLevel="2">
      <c r="A3511" s="81">
        <v>2683195000</v>
      </c>
      <c r="B3511" s="82" t="s">
        <v>1245</v>
      </c>
      <c r="C3511" s="69">
        <v>0</v>
      </c>
      <c r="D3511" s="78"/>
      <c r="E3511" s="69"/>
      <c r="F3511" s="71"/>
      <c r="G3511" s="69">
        <f t="shared" si="116"/>
        <v>0</v>
      </c>
      <c r="I3511" s="67">
        <v>0</v>
      </c>
      <c r="J3511" s="68">
        <f t="shared" si="115"/>
        <v>0</v>
      </c>
      <c r="K3511" s="56"/>
      <c r="L3511" s="64" t="s">
        <v>412</v>
      </c>
    </row>
    <row r="3512" spans="1:12" s="72" customFormat="1" hidden="1" outlineLevel="2">
      <c r="A3512" s="81">
        <v>2683196000</v>
      </c>
      <c r="B3512" s="82" t="s">
        <v>1246</v>
      </c>
      <c r="C3512" s="69">
        <v>12600239.210000001</v>
      </c>
      <c r="D3512" s="78"/>
      <c r="E3512" s="69"/>
      <c r="F3512" s="71"/>
      <c r="G3512" s="69">
        <f t="shared" si="116"/>
        <v>12600239.210000001</v>
      </c>
      <c r="I3512" s="67">
        <v>0</v>
      </c>
      <c r="J3512" s="68">
        <f t="shared" si="115"/>
        <v>-12600239.210000001</v>
      </c>
      <c r="K3512" s="56"/>
      <c r="L3512" s="64" t="s">
        <v>412</v>
      </c>
    </row>
    <row r="3513" spans="1:12" s="72" customFormat="1" hidden="1" outlineLevel="2">
      <c r="A3513" s="81">
        <v>2683197000</v>
      </c>
      <c r="B3513" s="82" t="s">
        <v>1247</v>
      </c>
      <c r="C3513" s="69">
        <v>15770010.73</v>
      </c>
      <c r="D3513" s="78"/>
      <c r="E3513" s="69"/>
      <c r="F3513" s="71"/>
      <c r="G3513" s="69">
        <f t="shared" si="116"/>
        <v>15770010.73</v>
      </c>
      <c r="I3513" s="67">
        <v>0</v>
      </c>
      <c r="J3513" s="68">
        <f t="shared" si="115"/>
        <v>-15770010.73</v>
      </c>
      <c r="K3513" s="56"/>
      <c r="L3513" s="64" t="s">
        <v>412</v>
      </c>
    </row>
    <row r="3514" spans="1:12" s="72" customFormat="1" hidden="1" outlineLevel="2">
      <c r="A3514" s="81">
        <v>2683200000</v>
      </c>
      <c r="B3514" s="82" t="s">
        <v>1248</v>
      </c>
      <c r="C3514" s="69">
        <v>0</v>
      </c>
      <c r="D3514" s="78"/>
      <c r="E3514" s="69"/>
      <c r="F3514" s="71"/>
      <c r="G3514" s="69">
        <f t="shared" si="116"/>
        <v>0</v>
      </c>
      <c r="I3514" s="67">
        <v>0</v>
      </c>
      <c r="J3514" s="68">
        <f t="shared" si="115"/>
        <v>0</v>
      </c>
      <c r="K3514" s="56"/>
      <c r="L3514" s="64" t="s">
        <v>412</v>
      </c>
    </row>
    <row r="3515" spans="1:12" s="72" customFormat="1" hidden="1" outlineLevel="2">
      <c r="A3515" s="81">
        <v>2683202100</v>
      </c>
      <c r="B3515" s="82" t="s">
        <v>1249</v>
      </c>
      <c r="C3515" s="69">
        <v>0</v>
      </c>
      <c r="D3515" s="78"/>
      <c r="E3515" s="69"/>
      <c r="F3515" s="71"/>
      <c r="G3515" s="69">
        <f t="shared" si="116"/>
        <v>0</v>
      </c>
      <c r="I3515" s="67">
        <v>0</v>
      </c>
      <c r="J3515" s="68">
        <f t="shared" si="115"/>
        <v>0</v>
      </c>
      <c r="K3515" s="56"/>
      <c r="L3515" s="64" t="s">
        <v>412</v>
      </c>
    </row>
    <row r="3516" spans="1:12" s="72" customFormat="1" hidden="1" outlineLevel="2">
      <c r="A3516" s="81">
        <v>2683202200</v>
      </c>
      <c r="B3516" s="82" t="s">
        <v>1250</v>
      </c>
      <c r="C3516" s="69">
        <v>0</v>
      </c>
      <c r="D3516" s="78"/>
      <c r="E3516" s="69"/>
      <c r="F3516" s="71"/>
      <c r="G3516" s="69">
        <f t="shared" si="116"/>
        <v>0</v>
      </c>
      <c r="I3516" s="67">
        <v>0</v>
      </c>
      <c r="J3516" s="68">
        <f t="shared" si="115"/>
        <v>0</v>
      </c>
      <c r="K3516" s="56"/>
      <c r="L3516" s="64" t="s">
        <v>412</v>
      </c>
    </row>
    <row r="3517" spans="1:12" s="72" customFormat="1" hidden="1" outlineLevel="2">
      <c r="A3517" s="81">
        <v>2683203000</v>
      </c>
      <c r="B3517" s="82" t="s">
        <v>1251</v>
      </c>
      <c r="C3517" s="69">
        <v>0</v>
      </c>
      <c r="D3517" s="78"/>
      <c r="E3517" s="69"/>
      <c r="F3517" s="71"/>
      <c r="G3517" s="69">
        <f t="shared" si="116"/>
        <v>0</v>
      </c>
      <c r="I3517" s="67">
        <v>0</v>
      </c>
      <c r="J3517" s="68">
        <f t="shared" si="115"/>
        <v>0</v>
      </c>
      <c r="K3517" s="56"/>
      <c r="L3517" s="64" t="s">
        <v>412</v>
      </c>
    </row>
    <row r="3518" spans="1:12" s="72" customFormat="1" hidden="1" outlineLevel="2">
      <c r="A3518" s="81">
        <v>2683205000</v>
      </c>
      <c r="B3518" s="82" t="s">
        <v>1252</v>
      </c>
      <c r="C3518" s="69">
        <v>0</v>
      </c>
      <c r="D3518" s="78"/>
      <c r="E3518" s="69"/>
      <c r="F3518" s="71"/>
      <c r="G3518" s="69">
        <f t="shared" si="116"/>
        <v>0</v>
      </c>
      <c r="I3518" s="67">
        <v>0</v>
      </c>
      <c r="J3518" s="68">
        <f t="shared" si="115"/>
        <v>0</v>
      </c>
      <c r="K3518" s="56"/>
      <c r="L3518" s="64" t="s">
        <v>412</v>
      </c>
    </row>
    <row r="3519" spans="1:12" s="72" customFormat="1" hidden="1" outlineLevel="2">
      <c r="A3519" s="81">
        <v>2683205100</v>
      </c>
      <c r="B3519" s="82" t="s">
        <v>1253</v>
      </c>
      <c r="C3519" s="69">
        <v>0</v>
      </c>
      <c r="D3519" s="78"/>
      <c r="E3519" s="69"/>
      <c r="F3519" s="71"/>
      <c r="G3519" s="69">
        <f t="shared" si="116"/>
        <v>0</v>
      </c>
      <c r="I3519" s="67">
        <v>0</v>
      </c>
      <c r="J3519" s="68">
        <f t="shared" si="115"/>
        <v>0</v>
      </c>
      <c r="K3519" s="56"/>
      <c r="L3519" s="64" t="s">
        <v>412</v>
      </c>
    </row>
    <row r="3520" spans="1:12" s="72" customFormat="1" hidden="1" outlineLevel="2">
      <c r="A3520" s="81">
        <v>2683310000</v>
      </c>
      <c r="B3520" s="82" t="s">
        <v>1254</v>
      </c>
      <c r="C3520" s="69">
        <v>0</v>
      </c>
      <c r="D3520" s="78"/>
      <c r="E3520" s="69"/>
      <c r="F3520" s="71"/>
      <c r="G3520" s="69">
        <f t="shared" si="116"/>
        <v>0</v>
      </c>
      <c r="I3520" s="67">
        <v>0</v>
      </c>
      <c r="J3520" s="68">
        <f t="shared" si="115"/>
        <v>0</v>
      </c>
      <c r="K3520" s="56"/>
      <c r="L3520" s="64" t="s">
        <v>412</v>
      </c>
    </row>
    <row r="3521" spans="1:12" s="72" customFormat="1" hidden="1" outlineLevel="2">
      <c r="A3521" s="81">
        <v>2683320000</v>
      </c>
      <c r="B3521" s="82" t="s">
        <v>1255</v>
      </c>
      <c r="C3521" s="69">
        <v>0</v>
      </c>
      <c r="D3521" s="78"/>
      <c r="E3521" s="69"/>
      <c r="F3521" s="71"/>
      <c r="G3521" s="69">
        <f t="shared" si="116"/>
        <v>0</v>
      </c>
      <c r="I3521" s="67">
        <v>0</v>
      </c>
      <c r="J3521" s="68">
        <f t="shared" si="115"/>
        <v>0</v>
      </c>
      <c r="K3521" s="56"/>
      <c r="L3521" s="64" t="s">
        <v>412</v>
      </c>
    </row>
    <row r="3522" spans="1:12" s="72" customFormat="1" hidden="1" outlineLevel="2">
      <c r="A3522" s="81">
        <v>2683330000</v>
      </c>
      <c r="B3522" s="82" t="s">
        <v>1256</v>
      </c>
      <c r="C3522" s="69">
        <v>0</v>
      </c>
      <c r="D3522" s="78"/>
      <c r="E3522" s="69"/>
      <c r="F3522" s="71"/>
      <c r="G3522" s="69">
        <f t="shared" si="116"/>
        <v>0</v>
      </c>
      <c r="I3522" s="67">
        <v>0</v>
      </c>
      <c r="J3522" s="68">
        <f t="shared" si="115"/>
        <v>0</v>
      </c>
      <c r="K3522" s="56"/>
      <c r="L3522" s="64" t="s">
        <v>412</v>
      </c>
    </row>
    <row r="3523" spans="1:12" s="72" customFormat="1" hidden="1" outlineLevel="2">
      <c r="A3523" s="81">
        <v>2683340000</v>
      </c>
      <c r="B3523" s="82" t="s">
        <v>1257</v>
      </c>
      <c r="C3523" s="69">
        <v>0</v>
      </c>
      <c r="D3523" s="78"/>
      <c r="E3523" s="69"/>
      <c r="F3523" s="71"/>
      <c r="G3523" s="69">
        <f t="shared" si="116"/>
        <v>0</v>
      </c>
      <c r="I3523" s="67">
        <v>0</v>
      </c>
      <c r="J3523" s="68">
        <f t="shared" si="115"/>
        <v>0</v>
      </c>
      <c r="K3523" s="56"/>
      <c r="L3523" s="64" t="s">
        <v>412</v>
      </c>
    </row>
    <row r="3524" spans="1:12" s="72" customFormat="1" hidden="1" outlineLevel="2">
      <c r="A3524" s="81">
        <v>2683350000</v>
      </c>
      <c r="B3524" s="82" t="s">
        <v>1258</v>
      </c>
      <c r="C3524" s="69">
        <v>0</v>
      </c>
      <c r="D3524" s="78"/>
      <c r="E3524" s="69"/>
      <c r="F3524" s="71"/>
      <c r="G3524" s="69">
        <f t="shared" si="116"/>
        <v>0</v>
      </c>
      <c r="I3524" s="67">
        <v>0</v>
      </c>
      <c r="J3524" s="68">
        <f t="shared" si="115"/>
        <v>0</v>
      </c>
      <c r="K3524" s="56"/>
      <c r="L3524" s="64" t="s">
        <v>412</v>
      </c>
    </row>
    <row r="3525" spans="1:12" s="72" customFormat="1" hidden="1" outlineLevel="2">
      <c r="A3525" s="81">
        <v>2683360000</v>
      </c>
      <c r="B3525" s="82" t="s">
        <v>1259</v>
      </c>
      <c r="C3525" s="69">
        <v>0</v>
      </c>
      <c r="D3525" s="78"/>
      <c r="E3525" s="69"/>
      <c r="F3525" s="71"/>
      <c r="G3525" s="69">
        <f t="shared" si="116"/>
        <v>0</v>
      </c>
      <c r="I3525" s="67">
        <v>0</v>
      </c>
      <c r="J3525" s="68">
        <f t="shared" si="115"/>
        <v>0</v>
      </c>
      <c r="K3525" s="56"/>
      <c r="L3525" s="64" t="s">
        <v>412</v>
      </c>
    </row>
    <row r="3526" spans="1:12" s="72" customFormat="1" hidden="1" outlineLevel="2">
      <c r="A3526" s="81">
        <v>2683370000</v>
      </c>
      <c r="B3526" s="82" t="s">
        <v>1260</v>
      </c>
      <c r="C3526" s="69">
        <v>0</v>
      </c>
      <c r="D3526" s="78"/>
      <c r="E3526" s="69"/>
      <c r="F3526" s="71"/>
      <c r="G3526" s="69">
        <f t="shared" si="116"/>
        <v>0</v>
      </c>
      <c r="I3526" s="67">
        <v>0</v>
      </c>
      <c r="J3526" s="68">
        <f t="shared" si="115"/>
        <v>0</v>
      </c>
      <c r="K3526" s="56"/>
      <c r="L3526" s="64" t="s">
        <v>412</v>
      </c>
    </row>
    <row r="3527" spans="1:12" s="72" customFormat="1" hidden="1" outlineLevel="2">
      <c r="A3527" s="81">
        <v>2683380000</v>
      </c>
      <c r="B3527" s="82" t="s">
        <v>1261</v>
      </c>
      <c r="C3527" s="69">
        <v>0</v>
      </c>
      <c r="D3527" s="78"/>
      <c r="E3527" s="69"/>
      <c r="F3527" s="71"/>
      <c r="G3527" s="69">
        <f t="shared" si="116"/>
        <v>0</v>
      </c>
      <c r="I3527" s="67">
        <v>0</v>
      </c>
      <c r="J3527" s="68">
        <f t="shared" si="115"/>
        <v>0</v>
      </c>
      <c r="K3527" s="56"/>
      <c r="L3527" s="64" t="s">
        <v>412</v>
      </c>
    </row>
    <row r="3528" spans="1:12" s="72" customFormat="1" hidden="1" outlineLevel="2">
      <c r="A3528" s="81">
        <v>2683400000</v>
      </c>
      <c r="B3528" s="82" t="s">
        <v>1262</v>
      </c>
      <c r="C3528" s="69">
        <v>0</v>
      </c>
      <c r="D3528" s="78"/>
      <c r="E3528" s="69"/>
      <c r="F3528" s="71"/>
      <c r="G3528" s="69">
        <f t="shared" si="116"/>
        <v>0</v>
      </c>
      <c r="I3528" s="67">
        <v>0</v>
      </c>
      <c r="J3528" s="68">
        <f t="shared" si="115"/>
        <v>0</v>
      </c>
      <c r="K3528" s="56"/>
      <c r="L3528" s="64" t="s">
        <v>412</v>
      </c>
    </row>
    <row r="3529" spans="1:12" s="72" customFormat="1" hidden="1" outlineLevel="2">
      <c r="A3529" s="81">
        <v>2683500000</v>
      </c>
      <c r="B3529" s="82" t="s">
        <v>1263</v>
      </c>
      <c r="C3529" s="69">
        <v>233973.859999999</v>
      </c>
      <c r="D3529" s="78"/>
      <c r="E3529" s="69"/>
      <c r="F3529" s="71"/>
      <c r="G3529" s="69">
        <f t="shared" si="116"/>
        <v>233973.859999999</v>
      </c>
      <c r="I3529" s="67">
        <v>0</v>
      </c>
      <c r="J3529" s="68">
        <f t="shared" si="115"/>
        <v>-233973.859999999</v>
      </c>
      <c r="K3529" s="56"/>
      <c r="L3529" s="64" t="s">
        <v>412</v>
      </c>
    </row>
    <row r="3530" spans="1:12" s="72" customFormat="1" hidden="1" outlineLevel="2">
      <c r="A3530" s="81">
        <v>2683510000</v>
      </c>
      <c r="B3530" s="82" t="s">
        <v>1264</v>
      </c>
      <c r="C3530" s="69">
        <v>0</v>
      </c>
      <c r="D3530" s="78"/>
      <c r="E3530" s="69"/>
      <c r="F3530" s="71"/>
      <c r="G3530" s="69">
        <f t="shared" si="116"/>
        <v>0</v>
      </c>
      <c r="I3530" s="67">
        <v>0</v>
      </c>
      <c r="J3530" s="68">
        <f t="shared" si="115"/>
        <v>0</v>
      </c>
      <c r="K3530" s="56"/>
      <c r="L3530" s="64" t="s">
        <v>412</v>
      </c>
    </row>
    <row r="3531" spans="1:12" s="72" customFormat="1" hidden="1" outlineLevel="2">
      <c r="A3531" s="81">
        <v>2683600000</v>
      </c>
      <c r="B3531" s="82" t="s">
        <v>1265</v>
      </c>
      <c r="C3531" s="69">
        <v>0</v>
      </c>
      <c r="D3531" s="78"/>
      <c r="E3531" s="69"/>
      <c r="F3531" s="71"/>
      <c r="G3531" s="69">
        <f t="shared" si="116"/>
        <v>0</v>
      </c>
      <c r="I3531" s="67">
        <v>0</v>
      </c>
      <c r="J3531" s="68">
        <f t="shared" si="115"/>
        <v>0</v>
      </c>
      <c r="K3531" s="56"/>
      <c r="L3531" s="64" t="s">
        <v>412</v>
      </c>
    </row>
    <row r="3532" spans="1:12" s="72" customFormat="1" outlineLevel="1" collapsed="1">
      <c r="A3532" s="65" t="s">
        <v>533</v>
      </c>
      <c r="B3532" s="34" t="s">
        <v>5729</v>
      </c>
      <c r="C3532" s="66">
        <f>SUM(C3533:C3541)</f>
        <v>41654055.339999989</v>
      </c>
      <c r="D3532" s="78"/>
      <c r="E3532" s="66"/>
      <c r="F3532" s="71"/>
      <c r="G3532" s="66">
        <f t="shared" si="116"/>
        <v>41654055.339999989</v>
      </c>
      <c r="H3532" s="111"/>
      <c r="I3532" s="67">
        <v>41654055.340000004</v>
      </c>
      <c r="J3532" s="68">
        <f t="shared" si="115"/>
        <v>0</v>
      </c>
      <c r="K3532" s="56"/>
      <c r="L3532" s="64">
        <v>0</v>
      </c>
    </row>
    <row r="3533" spans="1:12" s="72" customFormat="1" hidden="1" outlineLevel="2">
      <c r="A3533" s="81">
        <v>2730020100</v>
      </c>
      <c r="B3533" s="82" t="s">
        <v>2699</v>
      </c>
      <c r="C3533" s="69">
        <v>0</v>
      </c>
      <c r="D3533" s="78"/>
      <c r="E3533" s="69"/>
      <c r="F3533" s="71"/>
      <c r="G3533" s="69">
        <f t="shared" si="116"/>
        <v>0</v>
      </c>
      <c r="I3533" s="67">
        <v>0</v>
      </c>
      <c r="J3533" s="68">
        <f t="shared" si="115"/>
        <v>0</v>
      </c>
      <c r="K3533" s="56"/>
      <c r="L3533" s="64" t="s">
        <v>533</v>
      </c>
    </row>
    <row r="3534" spans="1:12" s="72" customFormat="1" hidden="1" outlineLevel="2">
      <c r="A3534" s="81">
        <v>2730020110</v>
      </c>
      <c r="B3534" s="82" t="s">
        <v>2700</v>
      </c>
      <c r="C3534" s="69">
        <v>58547579.579999901</v>
      </c>
      <c r="D3534" s="78"/>
      <c r="E3534" s="69"/>
      <c r="F3534" s="71"/>
      <c r="G3534" s="69">
        <f t="shared" si="116"/>
        <v>58547579.579999901</v>
      </c>
      <c r="I3534" s="67">
        <v>0</v>
      </c>
      <c r="J3534" s="68">
        <f t="shared" si="115"/>
        <v>-58547579.579999901</v>
      </c>
      <c r="K3534" s="56"/>
      <c r="L3534" s="64" t="s">
        <v>533</v>
      </c>
    </row>
    <row r="3535" spans="1:12" s="72" customFormat="1" hidden="1" outlineLevel="2">
      <c r="A3535" s="81">
        <v>2730020111</v>
      </c>
      <c r="B3535" s="82" t="s">
        <v>2701</v>
      </c>
      <c r="C3535" s="69">
        <v>-47398367.6599999</v>
      </c>
      <c r="D3535" s="78"/>
      <c r="E3535" s="69"/>
      <c r="F3535" s="71"/>
      <c r="G3535" s="69">
        <f t="shared" si="116"/>
        <v>-47398367.6599999</v>
      </c>
      <c r="I3535" s="67">
        <v>0</v>
      </c>
      <c r="J3535" s="68">
        <f t="shared" ref="J3535:J3545" si="117">I3535-G3535</f>
        <v>47398367.6599999</v>
      </c>
      <c r="K3535" s="56"/>
      <c r="L3535" s="64" t="s">
        <v>533</v>
      </c>
    </row>
    <row r="3536" spans="1:12" s="72" customFormat="1" hidden="1" outlineLevel="2">
      <c r="A3536" s="81">
        <v>2730020115</v>
      </c>
      <c r="B3536" s="82" t="s">
        <v>2702</v>
      </c>
      <c r="C3536" s="69">
        <v>57276572.710000001</v>
      </c>
      <c r="D3536" s="78"/>
      <c r="E3536" s="69"/>
      <c r="F3536" s="71"/>
      <c r="G3536" s="69">
        <f t="shared" si="116"/>
        <v>57276572.710000001</v>
      </c>
      <c r="I3536" s="67">
        <v>0</v>
      </c>
      <c r="J3536" s="68">
        <f t="shared" si="117"/>
        <v>-57276572.710000001</v>
      </c>
      <c r="K3536" s="56"/>
      <c r="L3536" s="64" t="s">
        <v>533</v>
      </c>
    </row>
    <row r="3537" spans="1:15" s="72" customFormat="1" hidden="1" outlineLevel="2">
      <c r="A3537" s="81">
        <v>2730020116</v>
      </c>
      <c r="B3537" s="82" t="s">
        <v>2703</v>
      </c>
      <c r="C3537" s="69">
        <v>-42418246.990000002</v>
      </c>
      <c r="D3537" s="78"/>
      <c r="E3537" s="69"/>
      <c r="F3537" s="71"/>
      <c r="G3537" s="69">
        <f t="shared" si="116"/>
        <v>-42418246.990000002</v>
      </c>
      <c r="I3537" s="67">
        <v>0</v>
      </c>
      <c r="J3537" s="68">
        <f t="shared" si="117"/>
        <v>42418246.990000002</v>
      </c>
      <c r="K3537" s="56"/>
      <c r="L3537" s="64" t="s">
        <v>533</v>
      </c>
    </row>
    <row r="3538" spans="1:15" s="72" customFormat="1" hidden="1" outlineLevel="2">
      <c r="A3538" s="81">
        <v>2730020120</v>
      </c>
      <c r="B3538" s="82" t="s">
        <v>2704</v>
      </c>
      <c r="C3538" s="69">
        <v>15347657.85</v>
      </c>
      <c r="D3538" s="78"/>
      <c r="E3538" s="69"/>
      <c r="F3538" s="71"/>
      <c r="G3538" s="69">
        <f>C3538+E3538</f>
        <v>15347657.85</v>
      </c>
      <c r="I3538" s="67">
        <v>0</v>
      </c>
      <c r="J3538" s="68">
        <f>I3538-G3538</f>
        <v>-15347657.85</v>
      </c>
      <c r="K3538" s="56"/>
      <c r="L3538" s="64" t="s">
        <v>533</v>
      </c>
    </row>
    <row r="3539" spans="1:15" s="72" customFormat="1" hidden="1" outlineLevel="2">
      <c r="A3539" s="81">
        <v>2730020121</v>
      </c>
      <c r="B3539" s="82" t="s">
        <v>2705</v>
      </c>
      <c r="C3539" s="69">
        <v>-7524399</v>
      </c>
      <c r="D3539" s="78"/>
      <c r="E3539" s="69"/>
      <c r="F3539" s="71"/>
      <c r="G3539" s="69">
        <f>C3539+E3539</f>
        <v>-7524399</v>
      </c>
      <c r="I3539" s="67">
        <v>0</v>
      </c>
      <c r="J3539" s="68">
        <f>I3539-G3539</f>
        <v>7524399</v>
      </c>
      <c r="K3539" s="56"/>
      <c r="L3539" s="64" t="s">
        <v>533</v>
      </c>
    </row>
    <row r="3540" spans="1:15" s="72" customFormat="1" hidden="1" outlineLevel="2">
      <c r="A3540" s="81">
        <v>2730020125</v>
      </c>
      <c r="B3540" s="82" t="s">
        <v>2706</v>
      </c>
      <c r="C3540" s="69">
        <v>15590110.550000001</v>
      </c>
      <c r="D3540" s="78"/>
      <c r="E3540" s="69"/>
      <c r="F3540" s="71"/>
      <c r="G3540" s="69">
        <f>C3540+E3540</f>
        <v>15590110.550000001</v>
      </c>
      <c r="I3540" s="67">
        <v>0</v>
      </c>
      <c r="J3540" s="68">
        <f>I3540-G3540</f>
        <v>-15590110.550000001</v>
      </c>
      <c r="K3540" s="56"/>
      <c r="L3540" s="64" t="s">
        <v>533</v>
      </c>
    </row>
    <row r="3541" spans="1:15" s="72" customFormat="1" hidden="1" outlineLevel="2">
      <c r="A3541" s="81">
        <v>2730020126</v>
      </c>
      <c r="B3541" s="82" t="s">
        <v>2707</v>
      </c>
      <c r="C3541" s="69">
        <v>-7766851.7000000002</v>
      </c>
      <c r="D3541" s="78"/>
      <c r="E3541" s="69"/>
      <c r="F3541" s="71"/>
      <c r="G3541" s="69">
        <f>C3541+E3541</f>
        <v>-7766851.7000000002</v>
      </c>
      <c r="I3541" s="67">
        <v>0</v>
      </c>
      <c r="J3541" s="68">
        <f>I3541-G3541</f>
        <v>7766851.7000000002</v>
      </c>
      <c r="K3541" s="56"/>
      <c r="L3541" s="64" t="s">
        <v>533</v>
      </c>
    </row>
    <row r="3542" spans="1:15" s="72" customFormat="1" outlineLevel="1" collapsed="1">
      <c r="A3542" s="65" t="s">
        <v>534</v>
      </c>
      <c r="B3542" s="34" t="s">
        <v>5730</v>
      </c>
      <c r="C3542" s="66">
        <f>SUM(C3543:C3544)</f>
        <v>4379162.5499999896</v>
      </c>
      <c r="D3542" s="78"/>
      <c r="E3542" s="66"/>
      <c r="F3542" s="71"/>
      <c r="G3542" s="66">
        <f t="shared" si="116"/>
        <v>4379162.5499999896</v>
      </c>
      <c r="H3542" s="111"/>
      <c r="I3542" s="67">
        <v>4379162.55</v>
      </c>
      <c r="J3542" s="74">
        <f t="shared" si="117"/>
        <v>1.0244548320770264E-8</v>
      </c>
      <c r="K3542" s="56">
        <v>0</v>
      </c>
      <c r="L3542" s="64">
        <v>0</v>
      </c>
    </row>
    <row r="3543" spans="1:15" s="72" customFormat="1" hidden="1" outlineLevel="2">
      <c r="A3543" s="81">
        <v>2730070000</v>
      </c>
      <c r="B3543" s="82" t="s">
        <v>2708</v>
      </c>
      <c r="C3543" s="69">
        <v>0</v>
      </c>
      <c r="D3543" s="78"/>
      <c r="E3543" s="69"/>
      <c r="F3543" s="71"/>
      <c r="G3543" s="69">
        <f t="shared" si="116"/>
        <v>0</v>
      </c>
      <c r="I3543" s="67">
        <v>0</v>
      </c>
      <c r="J3543" s="68">
        <f t="shared" si="117"/>
        <v>0</v>
      </c>
      <c r="K3543" s="56"/>
      <c r="L3543" s="64" t="s">
        <v>534</v>
      </c>
    </row>
    <row r="3544" spans="1:15" s="72" customFormat="1" hidden="1" outlineLevel="2">
      <c r="A3544" s="81">
        <v>2730080100</v>
      </c>
      <c r="B3544" s="82" t="s">
        <v>2709</v>
      </c>
      <c r="C3544" s="69">
        <v>4379162.5499999896</v>
      </c>
      <c r="D3544" s="78"/>
      <c r="E3544" s="69"/>
      <c r="F3544" s="71"/>
      <c r="G3544" s="69">
        <f t="shared" si="116"/>
        <v>4379162.5499999896</v>
      </c>
      <c r="I3544" s="67">
        <v>0</v>
      </c>
      <c r="J3544" s="68">
        <f t="shared" si="117"/>
        <v>-4379162.5499999896</v>
      </c>
      <c r="K3544" s="56"/>
      <c r="L3544" s="64" t="s">
        <v>534</v>
      </c>
    </row>
    <row r="3545" spans="1:15" s="72" customFormat="1" outlineLevel="1" collapsed="1">
      <c r="A3545" s="65" t="s">
        <v>535</v>
      </c>
      <c r="B3545" s="34" t="s">
        <v>5731</v>
      </c>
      <c r="C3545" s="66">
        <f>SUM(C3546:C3548)</f>
        <v>0</v>
      </c>
      <c r="D3545" s="78"/>
      <c r="E3545" s="66">
        <f>E3546</f>
        <v>0</v>
      </c>
      <c r="F3545" s="71"/>
      <c r="G3545" s="66">
        <f t="shared" si="116"/>
        <v>0</v>
      </c>
      <c r="H3545" s="111"/>
      <c r="I3545" s="67">
        <v>0.33000000007450597</v>
      </c>
      <c r="J3545" s="68">
        <f t="shared" si="117"/>
        <v>0.33000000007450597</v>
      </c>
      <c r="K3545" s="56"/>
      <c r="L3545" s="64">
        <v>0</v>
      </c>
    </row>
    <row r="3546" spans="1:15" s="72" customFormat="1" hidden="1" outlineLevel="2">
      <c r="A3546" s="81">
        <v>2730990904</v>
      </c>
      <c r="B3546" s="82" t="s">
        <v>2710</v>
      </c>
      <c r="C3546" s="69">
        <v>0</v>
      </c>
      <c r="D3546" s="78"/>
      <c r="E3546" s="69">
        <v>0</v>
      </c>
      <c r="F3546" s="71"/>
      <c r="G3546" s="69">
        <f>C3546+E3546</f>
        <v>0</v>
      </c>
      <c r="I3546" s="67">
        <v>0</v>
      </c>
      <c r="J3546" s="68">
        <f>I3546-G3546</f>
        <v>0</v>
      </c>
      <c r="K3546" s="56"/>
      <c r="L3546" s="64" t="s">
        <v>535</v>
      </c>
    </row>
    <row r="3547" spans="1:15" s="72" customFormat="1" hidden="1" outlineLevel="2">
      <c r="A3547" s="133">
        <v>-2730990906</v>
      </c>
      <c r="B3547" s="134" t="s">
        <v>2558</v>
      </c>
      <c r="C3547" s="76">
        <v>0</v>
      </c>
      <c r="D3547" s="78"/>
      <c r="E3547" s="69">
        <v>0</v>
      </c>
      <c r="F3547" s="71"/>
      <c r="G3547" s="69">
        <f>C3547+E3547</f>
        <v>0</v>
      </c>
      <c r="I3547" s="67">
        <v>0</v>
      </c>
      <c r="J3547" s="68">
        <f>I3547-G3547</f>
        <v>0</v>
      </c>
      <c r="K3547" s="56"/>
      <c r="L3547" s="64">
        <v>0</v>
      </c>
    </row>
    <row r="3548" spans="1:15" s="72" customFormat="1" hidden="1" outlineLevel="2">
      <c r="A3548" s="81">
        <v>2730060610</v>
      </c>
      <c r="B3548" s="82" t="s">
        <v>2711</v>
      </c>
      <c r="C3548" s="69">
        <v>0</v>
      </c>
      <c r="D3548" s="78"/>
      <c r="E3548" s="69">
        <v>0</v>
      </c>
      <c r="F3548" s="71"/>
      <c r="G3548" s="69">
        <f>C3548+E3548</f>
        <v>0</v>
      </c>
      <c r="I3548" s="67">
        <v>0</v>
      </c>
      <c r="J3548" s="68">
        <f>I3548-G3548</f>
        <v>0</v>
      </c>
      <c r="K3548" s="56"/>
      <c r="L3548" s="64" t="s">
        <v>535</v>
      </c>
    </row>
    <row r="3549" spans="1:15" s="72" customFormat="1" outlineLevel="1" collapsed="1">
      <c r="A3549" s="65" t="s">
        <v>536</v>
      </c>
      <c r="B3549" s="34" t="s">
        <v>5732</v>
      </c>
      <c r="C3549" s="66">
        <f>SUM(C3550:D3560)</f>
        <v>79533832.120000005</v>
      </c>
      <c r="D3549" s="78"/>
      <c r="E3549" s="66"/>
      <c r="F3549" s="71"/>
      <c r="G3549" s="66">
        <f t="shared" si="116"/>
        <v>79533832.120000005</v>
      </c>
      <c r="I3549" s="67">
        <v>79533832.120000005</v>
      </c>
      <c r="J3549" s="74">
        <f t="shared" ref="J3549:J3602" si="118">I3549-G3549</f>
        <v>0</v>
      </c>
      <c r="K3549" s="56"/>
      <c r="L3549" s="64">
        <v>0</v>
      </c>
      <c r="O3549" s="99">
        <v>-515452.53000000119</v>
      </c>
    </row>
    <row r="3550" spans="1:15" s="72" customFormat="1" hidden="1" outlineLevel="2">
      <c r="A3550" s="81">
        <v>2710040200</v>
      </c>
      <c r="B3550" s="82" t="s">
        <v>1111</v>
      </c>
      <c r="C3550" s="69">
        <v>1561</v>
      </c>
      <c r="D3550" s="78"/>
      <c r="E3550" s="69"/>
      <c r="F3550" s="71"/>
      <c r="G3550" s="69">
        <f>C3550+E3550</f>
        <v>1561</v>
      </c>
      <c r="I3550" s="67">
        <v>0</v>
      </c>
      <c r="J3550" s="68">
        <f>I3550-G3550</f>
        <v>-1561</v>
      </c>
      <c r="K3550" s="56"/>
      <c r="L3550" s="64"/>
    </row>
    <row r="3551" spans="1:15" s="72" customFormat="1" hidden="1" outlineLevel="2">
      <c r="A3551" s="81">
        <v>2710040300</v>
      </c>
      <c r="B3551" s="82" t="s">
        <v>1114</v>
      </c>
      <c r="C3551" s="69">
        <v>76401</v>
      </c>
      <c r="D3551" s="78"/>
      <c r="E3551" s="69"/>
      <c r="F3551" s="71"/>
      <c r="G3551" s="69">
        <f>C3551+E3551</f>
        <v>76401</v>
      </c>
      <c r="I3551" s="67">
        <v>0</v>
      </c>
      <c r="J3551" s="68">
        <f>I3551-G3551</f>
        <v>-76401</v>
      </c>
      <c r="K3551" s="56"/>
      <c r="L3551" s="64"/>
    </row>
    <row r="3552" spans="1:15" s="72" customFormat="1" hidden="1" outlineLevel="2">
      <c r="A3552" s="81">
        <v>2710070200</v>
      </c>
      <c r="B3552" s="82" t="s">
        <v>1112</v>
      </c>
      <c r="C3552" s="69">
        <v>136533.13</v>
      </c>
      <c r="D3552" s="78"/>
      <c r="E3552" s="69"/>
      <c r="F3552" s="71"/>
      <c r="G3552" s="69">
        <f>C3552+E3552</f>
        <v>136533.13</v>
      </c>
      <c r="I3552" s="67">
        <v>0</v>
      </c>
      <c r="J3552" s="68">
        <f>I3552-G3552</f>
        <v>-136533.13</v>
      </c>
      <c r="K3552" s="56"/>
      <c r="L3552" s="64"/>
    </row>
    <row r="3553" spans="1:13" s="72" customFormat="1" hidden="1" outlineLevel="2">
      <c r="A3553" s="81">
        <v>2710070300</v>
      </c>
      <c r="B3553" s="82" t="s">
        <v>1115</v>
      </c>
      <c r="C3553" s="69">
        <v>300957.40000000002</v>
      </c>
      <c r="D3553" s="78"/>
      <c r="E3553" s="69"/>
      <c r="F3553" s="71"/>
      <c r="G3553" s="69">
        <f>C3553+E3553</f>
        <v>300957.40000000002</v>
      </c>
      <c r="I3553" s="67">
        <v>0</v>
      </c>
      <c r="J3553" s="68">
        <f>I3553-G3553</f>
        <v>-300957.40000000002</v>
      </c>
      <c r="K3553" s="56"/>
      <c r="L3553" s="64"/>
    </row>
    <row r="3554" spans="1:13" s="72" customFormat="1" hidden="1" outlineLevel="2">
      <c r="A3554" s="81">
        <v>2730990100</v>
      </c>
      <c r="B3554" s="82" t="s">
        <v>2712</v>
      </c>
      <c r="C3554" s="69">
        <v>78511239.370000005</v>
      </c>
      <c r="D3554" s="78"/>
      <c r="E3554" s="69"/>
      <c r="F3554" s="71"/>
      <c r="G3554" s="69">
        <f t="shared" si="116"/>
        <v>78511239.370000005</v>
      </c>
      <c r="I3554" s="67">
        <v>0</v>
      </c>
      <c r="J3554" s="68">
        <f t="shared" si="118"/>
        <v>-78511239.370000005</v>
      </c>
      <c r="K3554" s="56"/>
      <c r="L3554" s="64" t="s">
        <v>536</v>
      </c>
    </row>
    <row r="3555" spans="1:13" s="72" customFormat="1" hidden="1" outlineLevel="2">
      <c r="A3555" s="81">
        <v>2730990200</v>
      </c>
      <c r="B3555" s="82" t="s">
        <v>2714</v>
      </c>
      <c r="C3555" s="69">
        <v>0</v>
      </c>
      <c r="D3555" s="78"/>
      <c r="E3555" s="69"/>
      <c r="F3555" s="71"/>
      <c r="G3555" s="69">
        <f t="shared" si="116"/>
        <v>0</v>
      </c>
      <c r="I3555" s="67">
        <v>0</v>
      </c>
      <c r="J3555" s="68">
        <f t="shared" si="118"/>
        <v>0</v>
      </c>
      <c r="K3555" s="56"/>
      <c r="L3555" s="64" t="s">
        <v>536</v>
      </c>
    </row>
    <row r="3556" spans="1:13" s="72" customFormat="1" hidden="1" outlineLevel="2">
      <c r="A3556" s="81">
        <v>2730990300</v>
      </c>
      <c r="B3556" s="82" t="s">
        <v>2715</v>
      </c>
      <c r="C3556" s="76">
        <v>-515452.53000000119</v>
      </c>
      <c r="D3556" s="78"/>
      <c r="E3556" s="69"/>
      <c r="F3556" s="71"/>
      <c r="G3556" s="69">
        <f t="shared" si="116"/>
        <v>-515452.53000000119</v>
      </c>
      <c r="I3556" s="67">
        <v>0</v>
      </c>
      <c r="J3556" s="68">
        <f t="shared" si="118"/>
        <v>515452.53000000119</v>
      </c>
      <c r="K3556" s="56"/>
      <c r="L3556" s="64" t="s">
        <v>536</v>
      </c>
    </row>
    <row r="3557" spans="1:13" s="72" customFormat="1" hidden="1" outlineLevel="2">
      <c r="A3557" s="81">
        <v>2730990400</v>
      </c>
      <c r="B3557" s="82" t="s">
        <v>2716</v>
      </c>
      <c r="C3557" s="69">
        <v>0</v>
      </c>
      <c r="D3557" s="78"/>
      <c r="E3557" s="69"/>
      <c r="F3557" s="71"/>
      <c r="G3557" s="69">
        <f t="shared" si="116"/>
        <v>0</v>
      </c>
      <c r="I3557" s="67">
        <v>0</v>
      </c>
      <c r="J3557" s="68">
        <f t="shared" si="118"/>
        <v>0</v>
      </c>
      <c r="K3557" s="56"/>
      <c r="L3557" s="64" t="s">
        <v>536</v>
      </c>
    </row>
    <row r="3558" spans="1:13" s="72" customFormat="1" hidden="1" outlineLevel="2">
      <c r="A3558" s="81">
        <v>2730990500</v>
      </c>
      <c r="B3558" s="82" t="s">
        <v>1278</v>
      </c>
      <c r="C3558" s="69">
        <v>0</v>
      </c>
      <c r="D3558" s="78"/>
      <c r="E3558" s="69"/>
      <c r="F3558" s="71"/>
      <c r="G3558" s="69">
        <f t="shared" si="116"/>
        <v>0</v>
      </c>
      <c r="I3558" s="67">
        <v>0</v>
      </c>
      <c r="J3558" s="68">
        <f t="shared" si="118"/>
        <v>0</v>
      </c>
      <c r="K3558" s="56"/>
      <c r="L3558" s="64" t="s">
        <v>5733</v>
      </c>
    </row>
    <row r="3559" spans="1:13" s="72" customFormat="1" hidden="1" outlineLevel="2">
      <c r="A3559" s="81">
        <v>2730990600</v>
      </c>
      <c r="B3559" s="82" t="s">
        <v>2717</v>
      </c>
      <c r="C3559" s="69">
        <v>0</v>
      </c>
      <c r="D3559" s="78"/>
      <c r="E3559" s="69"/>
      <c r="F3559" s="71"/>
      <c r="G3559" s="69">
        <f t="shared" si="116"/>
        <v>0</v>
      </c>
      <c r="I3559" s="67">
        <v>0</v>
      </c>
      <c r="J3559" s="68">
        <f t="shared" si="118"/>
        <v>0</v>
      </c>
      <c r="K3559" s="56"/>
      <c r="L3559" s="64" t="s">
        <v>536</v>
      </c>
    </row>
    <row r="3560" spans="1:13" s="72" customFormat="1" hidden="1" outlineLevel="2">
      <c r="A3560" s="30">
        <v>2730990700</v>
      </c>
      <c r="B3560" s="44" t="s">
        <v>2718</v>
      </c>
      <c r="C3560" s="69">
        <v>1022592.75</v>
      </c>
      <c r="D3560" s="78"/>
      <c r="E3560" s="69"/>
      <c r="F3560" s="71"/>
      <c r="G3560" s="69">
        <f t="shared" si="116"/>
        <v>1022592.75</v>
      </c>
      <c r="I3560" s="67">
        <v>0</v>
      </c>
      <c r="J3560" s="68">
        <f t="shared" si="118"/>
        <v>-1022592.75</v>
      </c>
      <c r="K3560" s="56"/>
      <c r="L3560" s="64" t="s">
        <v>536</v>
      </c>
    </row>
    <row r="3561" spans="1:13" s="72" customFormat="1" outlineLevel="1" collapsed="1">
      <c r="A3561" s="65" t="s">
        <v>537</v>
      </c>
      <c r="B3561" s="34" t="s">
        <v>5737</v>
      </c>
      <c r="C3561" s="66">
        <f>SUM(C3562:C3567)</f>
        <v>0</v>
      </c>
      <c r="D3561" s="78"/>
      <c r="E3561" s="66"/>
      <c r="F3561" s="71"/>
      <c r="G3561" s="66">
        <f t="shared" si="116"/>
        <v>0</v>
      </c>
      <c r="H3561" s="111"/>
      <c r="I3561" s="67">
        <v>0</v>
      </c>
      <c r="J3561" s="68">
        <f t="shared" si="118"/>
        <v>0</v>
      </c>
      <c r="K3561" s="56"/>
      <c r="L3561" s="64">
        <v>0</v>
      </c>
      <c r="M3561" s="99"/>
    </row>
    <row r="3562" spans="1:13" s="72" customFormat="1" hidden="1" outlineLevel="2">
      <c r="A3562" s="81">
        <v>2749000001</v>
      </c>
      <c r="B3562" s="82" t="s">
        <v>2719</v>
      </c>
      <c r="C3562" s="69">
        <v>0</v>
      </c>
      <c r="D3562" s="78"/>
      <c r="E3562" s="69"/>
      <c r="F3562" s="71"/>
      <c r="G3562" s="69">
        <f t="shared" si="116"/>
        <v>0</v>
      </c>
      <c r="I3562" s="67">
        <v>0</v>
      </c>
      <c r="J3562" s="68">
        <f t="shared" si="118"/>
        <v>0</v>
      </c>
      <c r="K3562" s="56"/>
      <c r="L3562" s="64" t="s">
        <v>537</v>
      </c>
    </row>
    <row r="3563" spans="1:13" s="72" customFormat="1" hidden="1" outlineLevel="2">
      <c r="A3563" s="81">
        <v>2749000002</v>
      </c>
      <c r="B3563" s="82" t="s">
        <v>2719</v>
      </c>
      <c r="C3563" s="69">
        <v>0</v>
      </c>
      <c r="D3563" s="78"/>
      <c r="E3563" s="69"/>
      <c r="F3563" s="71"/>
      <c r="G3563" s="69">
        <f t="shared" ref="G3563:G3610" si="119">C3563+E3563</f>
        <v>0</v>
      </c>
      <c r="I3563" s="67">
        <v>0</v>
      </c>
      <c r="J3563" s="68">
        <f t="shared" si="118"/>
        <v>0</v>
      </c>
      <c r="K3563" s="56"/>
      <c r="L3563" s="64" t="s">
        <v>5616</v>
      </c>
    </row>
    <row r="3564" spans="1:13" s="72" customFormat="1" hidden="1" outlineLevel="2">
      <c r="A3564" s="81">
        <v>2749000090</v>
      </c>
      <c r="B3564" s="82" t="s">
        <v>2720</v>
      </c>
      <c r="C3564" s="98">
        <v>0</v>
      </c>
      <c r="D3564" s="78"/>
      <c r="E3564" s="69"/>
      <c r="F3564" s="71"/>
      <c r="G3564" s="69">
        <f t="shared" si="119"/>
        <v>0</v>
      </c>
      <c r="I3564" s="67">
        <v>0</v>
      </c>
      <c r="J3564" s="68">
        <f t="shared" si="118"/>
        <v>0</v>
      </c>
      <c r="K3564" s="56"/>
      <c r="L3564" s="64" t="s">
        <v>5734</v>
      </c>
    </row>
    <row r="3565" spans="1:13" s="72" customFormat="1" hidden="1" outlineLevel="2">
      <c r="A3565" s="81">
        <v>2749000091</v>
      </c>
      <c r="B3565" s="82" t="s">
        <v>1277</v>
      </c>
      <c r="C3565" s="69">
        <v>0</v>
      </c>
      <c r="D3565" s="78"/>
      <c r="E3565" s="69"/>
      <c r="F3565" s="71"/>
      <c r="G3565" s="69">
        <f t="shared" si="119"/>
        <v>0</v>
      </c>
      <c r="I3565" s="67">
        <v>0</v>
      </c>
      <c r="J3565" s="68">
        <f t="shared" si="118"/>
        <v>0</v>
      </c>
      <c r="K3565" s="56"/>
      <c r="L3565" s="64" t="s">
        <v>5735</v>
      </c>
    </row>
    <row r="3566" spans="1:13" s="72" customFormat="1" hidden="1" outlineLevel="2">
      <c r="A3566" s="81">
        <v>2749000092</v>
      </c>
      <c r="B3566" s="82" t="s">
        <v>2721</v>
      </c>
      <c r="C3566" s="69">
        <v>0</v>
      </c>
      <c r="D3566" s="78"/>
      <c r="E3566" s="69"/>
      <c r="F3566" s="71"/>
      <c r="G3566" s="69">
        <f t="shared" si="119"/>
        <v>0</v>
      </c>
      <c r="I3566" s="67">
        <v>0</v>
      </c>
      <c r="J3566" s="68">
        <f t="shared" si="118"/>
        <v>0</v>
      </c>
      <c r="K3566" s="56"/>
      <c r="L3566" s="64" t="s">
        <v>5736</v>
      </c>
    </row>
    <row r="3567" spans="1:13" s="72" customFormat="1" hidden="1" outlineLevel="2">
      <c r="A3567" s="81">
        <v>2749999999</v>
      </c>
      <c r="B3567" s="82" t="s">
        <v>2722</v>
      </c>
      <c r="C3567" s="69">
        <v>0</v>
      </c>
      <c r="D3567" s="78"/>
      <c r="E3567" s="69"/>
      <c r="F3567" s="71"/>
      <c r="G3567" s="69">
        <f t="shared" si="119"/>
        <v>0</v>
      </c>
      <c r="I3567" s="67">
        <v>0</v>
      </c>
      <c r="J3567" s="68">
        <f t="shared" si="118"/>
        <v>0</v>
      </c>
      <c r="K3567" s="56"/>
      <c r="L3567" s="64" t="s">
        <v>5734</v>
      </c>
    </row>
    <row r="3568" spans="1:13" s="72" customFormat="1" outlineLevel="1" collapsed="1">
      <c r="A3568" s="41"/>
      <c r="B3568" s="41"/>
      <c r="C3568" s="99"/>
      <c r="D3568" s="78"/>
      <c r="E3568" s="99"/>
      <c r="F3568" s="71"/>
      <c r="G3568" s="99"/>
      <c r="I3568" s="67">
        <v>0</v>
      </c>
      <c r="J3568" s="68">
        <f t="shared" si="118"/>
        <v>0</v>
      </c>
      <c r="K3568" s="56"/>
      <c r="L3568" s="64">
        <v>0</v>
      </c>
    </row>
    <row r="3569" spans="1:12" s="72" customFormat="1">
      <c r="A3569" s="41" t="s">
        <v>11</v>
      </c>
      <c r="B3569" s="41"/>
      <c r="C3569" s="99">
        <f>C3270+C3301+C3303+C3306+C3313+C3315+C3322+C3324+C3327+C3363+C3368+C3370+C3372+C3374+C3376+C3379+C3433+C3438+C3532+C3549+C3561+C3542+C3545</f>
        <v>1029683530.29</v>
      </c>
      <c r="D3569" s="99"/>
      <c r="E3569" s="99">
        <f>+E3301++E3303+E3306+E3313+E3315+E3322+E3324+E3327+E3363+E3370+E3372+E3374+E3376+E3379+E3433+E3438+E3532+E3549+E3561+E3542+E3545</f>
        <v>14046299.5</v>
      </c>
      <c r="F3569" s="71"/>
      <c r="G3569" s="99">
        <f t="shared" si="119"/>
        <v>1043729829.79</v>
      </c>
      <c r="I3569" s="67"/>
      <c r="J3569" s="68"/>
      <c r="K3569" s="56"/>
      <c r="L3569" s="64">
        <v>0</v>
      </c>
    </row>
    <row r="3570" spans="1:12" s="72" customFormat="1" outlineLevel="1">
      <c r="A3570" s="65" t="s">
        <v>538</v>
      </c>
      <c r="B3570" s="34" t="s">
        <v>2879</v>
      </c>
      <c r="C3570" s="66">
        <f>SUM(C3571)</f>
        <v>0</v>
      </c>
      <c r="D3570" s="78"/>
      <c r="E3570" s="66">
        <f>E3571</f>
        <v>0</v>
      </c>
      <c r="F3570" s="71"/>
      <c r="G3570" s="66">
        <f t="shared" si="119"/>
        <v>0</v>
      </c>
      <c r="I3570" s="67">
        <v>0</v>
      </c>
      <c r="J3570" s="74">
        <f t="shared" si="118"/>
        <v>0</v>
      </c>
      <c r="K3570" s="56">
        <v>0</v>
      </c>
      <c r="L3570" s="64">
        <v>0</v>
      </c>
    </row>
    <row r="3571" spans="1:12" s="72" customFormat="1" hidden="1" outlineLevel="2">
      <c r="A3571" s="81">
        <v>2413010000</v>
      </c>
      <c r="B3571" s="82" t="s">
        <v>2723</v>
      </c>
      <c r="C3571" s="69">
        <v>0</v>
      </c>
      <c r="D3571" s="78"/>
      <c r="E3571" s="69">
        <v>0</v>
      </c>
      <c r="F3571" s="71"/>
      <c r="G3571" s="69">
        <f t="shared" si="119"/>
        <v>0</v>
      </c>
      <c r="I3571" s="67">
        <v>0</v>
      </c>
      <c r="J3571" s="68">
        <f t="shared" si="118"/>
        <v>0</v>
      </c>
      <c r="K3571" s="56"/>
      <c r="L3571" s="64" t="s">
        <v>538</v>
      </c>
    </row>
    <row r="3572" spans="1:12" s="72" customFormat="1" outlineLevel="1" collapsed="1">
      <c r="A3572" s="65" t="s">
        <v>539</v>
      </c>
      <c r="B3572" s="34" t="s">
        <v>5738</v>
      </c>
      <c r="C3572" s="66">
        <f>SUM(C3573)</f>
        <v>0</v>
      </c>
      <c r="D3572" s="78"/>
      <c r="E3572" s="66"/>
      <c r="F3572" s="71"/>
      <c r="G3572" s="66">
        <f>C3572+E3572</f>
        <v>0</v>
      </c>
      <c r="I3572" s="67">
        <v>0</v>
      </c>
      <c r="J3572" s="74">
        <f>I3572-G3572</f>
        <v>0</v>
      </c>
      <c r="K3572" s="56"/>
      <c r="L3572" s="64">
        <v>0</v>
      </c>
    </row>
    <row r="3573" spans="1:12" s="72" customFormat="1" hidden="1" outlineLevel="2">
      <c r="A3573" s="81">
        <v>2416010000</v>
      </c>
      <c r="B3573" s="82" t="s">
        <v>2724</v>
      </c>
      <c r="C3573" s="69">
        <v>0</v>
      </c>
      <c r="D3573" s="78"/>
      <c r="E3573" s="69"/>
      <c r="F3573" s="71"/>
      <c r="G3573" s="69">
        <f>C3573+E3573</f>
        <v>0</v>
      </c>
      <c r="I3573" s="67">
        <v>0</v>
      </c>
      <c r="J3573" s="68">
        <f>I3573-G3573</f>
        <v>0</v>
      </c>
      <c r="K3573" s="56"/>
      <c r="L3573" s="64" t="s">
        <v>539</v>
      </c>
    </row>
    <row r="3574" spans="1:12" s="72" customFormat="1" outlineLevel="1" collapsed="1">
      <c r="A3574" s="65" t="s">
        <v>540</v>
      </c>
      <c r="B3574" s="34" t="s">
        <v>5739</v>
      </c>
      <c r="C3574" s="66">
        <f>SUM(C3575)</f>
        <v>3795274.95</v>
      </c>
      <c r="D3574" s="78"/>
      <c r="E3574" s="66"/>
      <c r="F3574" s="71"/>
      <c r="G3574" s="66">
        <f t="shared" si="119"/>
        <v>3795274.95</v>
      </c>
      <c r="I3574" s="67">
        <v>3795274.95</v>
      </c>
      <c r="J3574" s="68">
        <f t="shared" si="118"/>
        <v>0</v>
      </c>
      <c r="K3574" s="56"/>
      <c r="L3574" s="64">
        <v>0</v>
      </c>
    </row>
    <row r="3575" spans="1:12" s="72" customFormat="1" hidden="1" outlineLevel="2">
      <c r="A3575" s="30">
        <v>2421010000</v>
      </c>
      <c r="B3575" s="44" t="s">
        <v>2725</v>
      </c>
      <c r="C3575" s="69">
        <v>3795274.95</v>
      </c>
      <c r="D3575" s="78"/>
      <c r="E3575" s="69"/>
      <c r="F3575" s="71"/>
      <c r="G3575" s="69">
        <f t="shared" si="119"/>
        <v>3795274.95</v>
      </c>
      <c r="I3575" s="67">
        <v>0</v>
      </c>
      <c r="J3575" s="68">
        <f t="shared" si="118"/>
        <v>-3795274.95</v>
      </c>
      <c r="K3575" s="56"/>
      <c r="L3575" s="64" t="s">
        <v>540</v>
      </c>
    </row>
    <row r="3576" spans="1:12" s="72" customFormat="1" outlineLevel="1" collapsed="1">
      <c r="A3576" s="65" t="s">
        <v>541</v>
      </c>
      <c r="B3576" s="34" t="s">
        <v>5740</v>
      </c>
      <c r="C3576" s="66">
        <f>SUM(C3577)</f>
        <v>0</v>
      </c>
      <c r="D3576" s="78"/>
      <c r="E3576" s="66"/>
      <c r="F3576" s="71"/>
      <c r="G3576" s="66">
        <f>C3576+E3576</f>
        <v>0</v>
      </c>
      <c r="I3576" s="67">
        <v>0</v>
      </c>
      <c r="J3576" s="68">
        <f>I3576-G3576</f>
        <v>0</v>
      </c>
      <c r="K3576" s="56"/>
      <c r="L3576" s="64">
        <v>0</v>
      </c>
    </row>
    <row r="3577" spans="1:12" s="72" customFormat="1" hidden="1" outlineLevel="2">
      <c r="A3577" s="30">
        <v>2422010000</v>
      </c>
      <c r="B3577" s="44" t="s">
        <v>2726</v>
      </c>
      <c r="C3577" s="69">
        <v>0</v>
      </c>
      <c r="D3577" s="78"/>
      <c r="E3577" s="69"/>
      <c r="F3577" s="71"/>
      <c r="G3577" s="69">
        <f>C3577+E3577</f>
        <v>0</v>
      </c>
      <c r="I3577" s="67">
        <v>0</v>
      </c>
      <c r="J3577" s="68">
        <f>I3577-G3577</f>
        <v>0</v>
      </c>
      <c r="K3577" s="56"/>
      <c r="L3577" s="64" t="s">
        <v>541</v>
      </c>
    </row>
    <row r="3578" spans="1:12" s="72" customFormat="1" outlineLevel="1" collapsed="1">
      <c r="A3578" s="65" t="s">
        <v>542</v>
      </c>
      <c r="B3578" s="34" t="s">
        <v>5741</v>
      </c>
      <c r="C3578" s="66">
        <f>SUM(C3579:C3580)</f>
        <v>0</v>
      </c>
      <c r="D3578" s="78"/>
      <c r="E3578" s="66"/>
      <c r="F3578" s="71"/>
      <c r="G3578" s="66">
        <f>C3578+E3578</f>
        <v>0</v>
      </c>
      <c r="I3578" s="67">
        <v>0</v>
      </c>
      <c r="J3578" s="68">
        <f>I3578-G3578</f>
        <v>0</v>
      </c>
      <c r="K3578" s="56"/>
      <c r="L3578" s="64">
        <v>0</v>
      </c>
    </row>
    <row r="3579" spans="1:12" s="72" customFormat="1" hidden="1" outlineLevel="2">
      <c r="A3579" s="30">
        <v>2424010000</v>
      </c>
      <c r="B3579" s="44" t="s">
        <v>2727</v>
      </c>
      <c r="C3579" s="69">
        <v>0</v>
      </c>
      <c r="D3579" s="78"/>
      <c r="E3579" s="69"/>
      <c r="F3579" s="71"/>
      <c r="G3579" s="69">
        <f>C3579+E3579</f>
        <v>0</v>
      </c>
      <c r="I3579" s="67">
        <v>0</v>
      </c>
      <c r="J3579" s="68">
        <f>I3579-G3579</f>
        <v>0</v>
      </c>
      <c r="K3579" s="56"/>
      <c r="L3579" s="64" t="s">
        <v>542</v>
      </c>
    </row>
    <row r="3580" spans="1:12" s="72" customFormat="1" hidden="1" outlineLevel="2">
      <c r="A3580" s="30">
        <v>2424020000</v>
      </c>
      <c r="B3580" s="44" t="s">
        <v>2728</v>
      </c>
      <c r="C3580" s="69">
        <v>0</v>
      </c>
      <c r="D3580" s="78"/>
      <c r="E3580" s="69"/>
      <c r="F3580" s="71"/>
      <c r="G3580" s="69">
        <f>C3580+E3580</f>
        <v>0</v>
      </c>
      <c r="I3580" s="67">
        <v>0</v>
      </c>
      <c r="J3580" s="68">
        <f>I3580-G3580</f>
        <v>0</v>
      </c>
      <c r="K3580" s="56"/>
      <c r="L3580" s="64" t="s">
        <v>542</v>
      </c>
    </row>
    <row r="3581" spans="1:12" s="72" customFormat="1" outlineLevel="1" collapsed="1">
      <c r="A3581" s="65" t="s">
        <v>543</v>
      </c>
      <c r="B3581" s="34" t="s">
        <v>5742</v>
      </c>
      <c r="C3581" s="66">
        <f>SUM(C3582:C3586)</f>
        <v>9783.2800000000007</v>
      </c>
      <c r="D3581" s="78"/>
      <c r="E3581" s="66"/>
      <c r="F3581" s="71"/>
      <c r="G3581" s="66">
        <f t="shared" si="119"/>
        <v>9783.2800000000007</v>
      </c>
      <c r="I3581" s="67">
        <v>9783.2800000000007</v>
      </c>
      <c r="J3581" s="68">
        <f t="shared" si="118"/>
        <v>0</v>
      </c>
      <c r="K3581" s="56"/>
      <c r="L3581" s="64">
        <v>0</v>
      </c>
    </row>
    <row r="3582" spans="1:12" s="72" customFormat="1" hidden="1" outlineLevel="2">
      <c r="A3582" s="30">
        <v>2425010000</v>
      </c>
      <c r="B3582" s="44" t="s">
        <v>2729</v>
      </c>
      <c r="C3582" s="69">
        <v>0</v>
      </c>
      <c r="D3582" s="78"/>
      <c r="E3582" s="69"/>
      <c r="F3582" s="71"/>
      <c r="G3582" s="69">
        <f t="shared" si="119"/>
        <v>0</v>
      </c>
      <c r="I3582" s="67">
        <v>0</v>
      </c>
      <c r="J3582" s="68">
        <f t="shared" si="118"/>
        <v>0</v>
      </c>
      <c r="K3582" s="56"/>
      <c r="L3582" s="64" t="s">
        <v>543</v>
      </c>
    </row>
    <row r="3583" spans="1:12" s="72" customFormat="1" hidden="1" outlineLevel="2">
      <c r="A3583" s="30">
        <v>2425020000</v>
      </c>
      <c r="B3583" s="44" t="s">
        <v>2730</v>
      </c>
      <c r="C3583" s="69">
        <v>0</v>
      </c>
      <c r="D3583" s="78"/>
      <c r="E3583" s="69"/>
      <c r="F3583" s="71"/>
      <c r="G3583" s="69">
        <f t="shared" si="119"/>
        <v>0</v>
      </c>
      <c r="I3583" s="67">
        <v>0</v>
      </c>
      <c r="J3583" s="68">
        <f t="shared" si="118"/>
        <v>0</v>
      </c>
      <c r="K3583" s="56"/>
      <c r="L3583" s="64" t="s">
        <v>543</v>
      </c>
    </row>
    <row r="3584" spans="1:12" s="72" customFormat="1" hidden="1" outlineLevel="2">
      <c r="A3584" s="30">
        <v>2429010000</v>
      </c>
      <c r="B3584" s="44" t="s">
        <v>2731</v>
      </c>
      <c r="C3584" s="69">
        <v>0</v>
      </c>
      <c r="D3584" s="78"/>
      <c r="E3584" s="69"/>
      <c r="F3584" s="71"/>
      <c r="G3584" s="69">
        <f t="shared" si="119"/>
        <v>0</v>
      </c>
      <c r="I3584" s="67">
        <v>0</v>
      </c>
      <c r="J3584" s="68">
        <f t="shared" si="118"/>
        <v>0</v>
      </c>
      <c r="K3584" s="56"/>
      <c r="L3584" s="64" t="s">
        <v>543</v>
      </c>
    </row>
    <row r="3585" spans="1:12" s="72" customFormat="1" hidden="1" outlineLevel="2">
      <c r="A3585" s="30">
        <v>2429990000</v>
      </c>
      <c r="B3585" s="44" t="s">
        <v>2732</v>
      </c>
      <c r="C3585" s="69">
        <v>9783.2800000000007</v>
      </c>
      <c r="D3585" s="78"/>
      <c r="E3585" s="69"/>
      <c r="F3585" s="71"/>
      <c r="G3585" s="69">
        <f t="shared" si="119"/>
        <v>9783.2800000000007</v>
      </c>
      <c r="I3585" s="67">
        <v>0</v>
      </c>
      <c r="J3585" s="68">
        <f t="shared" si="118"/>
        <v>-9783.2800000000007</v>
      </c>
      <c r="K3585" s="56"/>
      <c r="L3585" s="64" t="s">
        <v>543</v>
      </c>
    </row>
    <row r="3586" spans="1:12" s="72" customFormat="1" hidden="1" outlineLevel="2">
      <c r="A3586" s="30">
        <v>2429999999</v>
      </c>
      <c r="B3586" s="44" t="s">
        <v>2733</v>
      </c>
      <c r="C3586" s="69">
        <v>0</v>
      </c>
      <c r="D3586" s="78"/>
      <c r="E3586" s="69"/>
      <c r="F3586" s="71"/>
      <c r="G3586" s="69">
        <f t="shared" si="119"/>
        <v>0</v>
      </c>
      <c r="I3586" s="67">
        <v>0</v>
      </c>
      <c r="J3586" s="68">
        <f t="shared" si="118"/>
        <v>0</v>
      </c>
      <c r="K3586" s="56"/>
      <c r="L3586" s="64" t="s">
        <v>543</v>
      </c>
    </row>
    <row r="3587" spans="1:12" s="72" customFormat="1" outlineLevel="1" collapsed="1">
      <c r="A3587" s="65" t="s">
        <v>544</v>
      </c>
      <c r="B3587" s="34" t="s">
        <v>5743</v>
      </c>
      <c r="C3587" s="66">
        <f>SUM(C3588:C3593)</f>
        <v>0</v>
      </c>
      <c r="D3587" s="78"/>
      <c r="E3587" s="69"/>
      <c r="F3587" s="71"/>
      <c r="G3587" s="66">
        <f t="shared" si="119"/>
        <v>0</v>
      </c>
      <c r="I3587" s="67">
        <v>0</v>
      </c>
      <c r="J3587" s="68">
        <f t="shared" si="118"/>
        <v>0</v>
      </c>
      <c r="K3587" s="56"/>
      <c r="L3587" s="64">
        <v>0</v>
      </c>
    </row>
    <row r="3588" spans="1:12" s="72" customFormat="1" hidden="1" outlineLevel="2">
      <c r="A3588" s="30">
        <v>2433111000</v>
      </c>
      <c r="B3588" s="44" t="s">
        <v>2734</v>
      </c>
      <c r="C3588" s="69">
        <v>0</v>
      </c>
      <c r="D3588" s="78"/>
      <c r="E3588" s="69"/>
      <c r="F3588" s="71"/>
      <c r="G3588" s="69">
        <f t="shared" si="119"/>
        <v>0</v>
      </c>
      <c r="I3588" s="67">
        <v>0</v>
      </c>
      <c r="J3588" s="68">
        <f t="shared" si="118"/>
        <v>0</v>
      </c>
      <c r="K3588" s="56"/>
      <c r="L3588" s="64" t="s">
        <v>544</v>
      </c>
    </row>
    <row r="3589" spans="1:12" s="72" customFormat="1" hidden="1" outlineLevel="2">
      <c r="A3589" s="30">
        <v>2433112000</v>
      </c>
      <c r="B3589" s="44" t="s">
        <v>2735</v>
      </c>
      <c r="C3589" s="69">
        <v>0</v>
      </c>
      <c r="D3589" s="78"/>
      <c r="E3589" s="69"/>
      <c r="F3589" s="71"/>
      <c r="G3589" s="69">
        <f t="shared" si="119"/>
        <v>0</v>
      </c>
      <c r="I3589" s="67">
        <v>0</v>
      </c>
      <c r="J3589" s="68">
        <f t="shared" si="118"/>
        <v>0</v>
      </c>
      <c r="K3589" s="56"/>
      <c r="L3589" s="64" t="s">
        <v>544</v>
      </c>
    </row>
    <row r="3590" spans="1:12" s="72" customFormat="1" hidden="1" outlineLevel="2">
      <c r="A3590" s="30">
        <v>2433112001</v>
      </c>
      <c r="B3590" s="44" t="s">
        <v>2736</v>
      </c>
      <c r="C3590" s="69">
        <v>0</v>
      </c>
      <c r="D3590" s="78"/>
      <c r="E3590" s="69"/>
      <c r="F3590" s="71"/>
      <c r="G3590" s="69">
        <f t="shared" si="119"/>
        <v>0</v>
      </c>
      <c r="I3590" s="67">
        <v>0</v>
      </c>
      <c r="J3590" s="68">
        <f t="shared" si="118"/>
        <v>0</v>
      </c>
      <c r="K3590" s="56"/>
      <c r="L3590" s="64" t="s">
        <v>544</v>
      </c>
    </row>
    <row r="3591" spans="1:12" s="72" customFormat="1" hidden="1" outlineLevel="2">
      <c r="A3591" s="30">
        <v>2433112002</v>
      </c>
      <c r="B3591" s="44" t="s">
        <v>2737</v>
      </c>
      <c r="C3591" s="69">
        <v>0</v>
      </c>
      <c r="D3591" s="78"/>
      <c r="E3591" s="69"/>
      <c r="F3591" s="71"/>
      <c r="G3591" s="69">
        <f>C3591+E3591</f>
        <v>0</v>
      </c>
      <c r="I3591" s="67">
        <v>0</v>
      </c>
      <c r="J3591" s="68">
        <f>I3591-G3591</f>
        <v>0</v>
      </c>
      <c r="K3591" s="56"/>
      <c r="L3591" s="64" t="s">
        <v>544</v>
      </c>
    </row>
    <row r="3592" spans="1:12" s="72" customFormat="1" hidden="1" outlineLevel="2">
      <c r="A3592" s="30">
        <v>2433122000</v>
      </c>
      <c r="B3592" s="44" t="s">
        <v>2738</v>
      </c>
      <c r="C3592" s="69">
        <v>0</v>
      </c>
      <c r="D3592" s="78"/>
      <c r="E3592" s="69"/>
      <c r="F3592" s="71"/>
      <c r="G3592" s="69">
        <f t="shared" si="119"/>
        <v>0</v>
      </c>
      <c r="I3592" s="67">
        <v>0</v>
      </c>
      <c r="J3592" s="68">
        <f t="shared" si="118"/>
        <v>0</v>
      </c>
      <c r="K3592" s="56"/>
      <c r="L3592" s="64" t="s">
        <v>544</v>
      </c>
    </row>
    <row r="3593" spans="1:12" s="72" customFormat="1" hidden="1" outlineLevel="2">
      <c r="A3593" s="30">
        <v>2433132000</v>
      </c>
      <c r="B3593" s="44" t="s">
        <v>2739</v>
      </c>
      <c r="C3593" s="69">
        <v>0</v>
      </c>
      <c r="D3593" s="78"/>
      <c r="E3593" s="69"/>
      <c r="F3593" s="71"/>
      <c r="G3593" s="69">
        <f t="shared" si="119"/>
        <v>0</v>
      </c>
      <c r="I3593" s="67">
        <v>0</v>
      </c>
      <c r="J3593" s="68">
        <f t="shared" si="118"/>
        <v>0</v>
      </c>
      <c r="K3593" s="56"/>
      <c r="L3593" s="64" t="s">
        <v>544</v>
      </c>
    </row>
    <row r="3594" spans="1:12" s="72" customFormat="1" outlineLevel="1" collapsed="1">
      <c r="A3594" s="65" t="s">
        <v>545</v>
      </c>
      <c r="B3594" s="34" t="s">
        <v>5744</v>
      </c>
      <c r="C3594" s="66">
        <f>SUM(C3595)</f>
        <v>0</v>
      </c>
      <c r="D3594" s="78"/>
      <c r="E3594" s="66"/>
      <c r="F3594" s="71"/>
      <c r="G3594" s="66">
        <f t="shared" si="119"/>
        <v>0</v>
      </c>
      <c r="I3594" s="67">
        <v>0</v>
      </c>
      <c r="J3594" s="68">
        <f t="shared" si="118"/>
        <v>0</v>
      </c>
      <c r="K3594" s="56"/>
      <c r="L3594" s="64">
        <v>0</v>
      </c>
    </row>
    <row r="3595" spans="1:12" s="72" customFormat="1" hidden="1" outlineLevel="2">
      <c r="A3595" s="30">
        <v>2436001000</v>
      </c>
      <c r="B3595" s="44" t="s">
        <v>2740</v>
      </c>
      <c r="C3595" s="69">
        <v>0</v>
      </c>
      <c r="D3595" s="78"/>
      <c r="E3595" s="69"/>
      <c r="F3595" s="71"/>
      <c r="G3595" s="69">
        <f t="shared" si="119"/>
        <v>0</v>
      </c>
      <c r="I3595" s="67">
        <v>0</v>
      </c>
      <c r="J3595" s="68">
        <f t="shared" si="118"/>
        <v>0</v>
      </c>
      <c r="K3595" s="56"/>
      <c r="L3595" s="64" t="s">
        <v>545</v>
      </c>
    </row>
    <row r="3596" spans="1:12" s="72" customFormat="1" outlineLevel="1" collapsed="1">
      <c r="A3596" s="65" t="s">
        <v>546</v>
      </c>
      <c r="B3596" s="34" t="s">
        <v>5684</v>
      </c>
      <c r="C3596" s="66">
        <f>SUM(C3597)</f>
        <v>90.719999999999899</v>
      </c>
      <c r="D3596" s="78"/>
      <c r="E3596" s="66"/>
      <c r="F3596" s="71"/>
      <c r="G3596" s="66">
        <f t="shared" si="119"/>
        <v>90.719999999999899</v>
      </c>
      <c r="I3596" s="67">
        <v>90.73</v>
      </c>
      <c r="J3596" s="68">
        <f t="shared" si="118"/>
        <v>1.0000000000104592E-2</v>
      </c>
      <c r="K3596" s="56"/>
      <c r="L3596" s="64">
        <v>0</v>
      </c>
    </row>
    <row r="3597" spans="1:12" s="72" customFormat="1" hidden="1" outlineLevel="2">
      <c r="A3597" s="81">
        <v>2441000100</v>
      </c>
      <c r="B3597" s="44" t="s">
        <v>1376</v>
      </c>
      <c r="C3597" s="69">
        <v>90.719999999999899</v>
      </c>
      <c r="D3597" s="78"/>
      <c r="E3597" s="69"/>
      <c r="F3597" s="71"/>
      <c r="G3597" s="69">
        <f t="shared" si="119"/>
        <v>90.719999999999899</v>
      </c>
      <c r="I3597" s="67">
        <v>0</v>
      </c>
      <c r="J3597" s="68">
        <f t="shared" si="118"/>
        <v>-90.719999999999899</v>
      </c>
      <c r="K3597" s="56"/>
      <c r="L3597" s="64" t="s">
        <v>446</v>
      </c>
    </row>
    <row r="3598" spans="1:12" s="72" customFormat="1" outlineLevel="1" collapsed="1">
      <c r="A3598" s="65" t="s">
        <v>547</v>
      </c>
      <c r="B3598" s="34" t="s">
        <v>5745</v>
      </c>
      <c r="C3598" s="66">
        <f>SUM(C3599)</f>
        <v>4686104.96</v>
      </c>
      <c r="D3598" s="78"/>
      <c r="E3598" s="66"/>
      <c r="F3598" s="71"/>
      <c r="G3598" s="66">
        <f t="shared" si="119"/>
        <v>4686104.96</v>
      </c>
      <c r="I3598" s="67">
        <v>4686104.96</v>
      </c>
      <c r="J3598" s="68">
        <f t="shared" si="118"/>
        <v>0</v>
      </c>
      <c r="K3598" s="56"/>
      <c r="L3598" s="64">
        <v>0</v>
      </c>
    </row>
    <row r="3599" spans="1:12" s="72" customFormat="1" hidden="1" outlineLevel="2">
      <c r="A3599" s="30">
        <v>2450000000</v>
      </c>
      <c r="B3599" s="44" t="s">
        <v>2741</v>
      </c>
      <c r="C3599" s="69">
        <v>4686104.96</v>
      </c>
      <c r="D3599" s="78"/>
      <c r="E3599" s="69"/>
      <c r="F3599" s="71"/>
      <c r="G3599" s="69">
        <f t="shared" si="119"/>
        <v>4686104.96</v>
      </c>
      <c r="I3599" s="67">
        <v>0</v>
      </c>
      <c r="J3599" s="68">
        <f t="shared" si="118"/>
        <v>-4686104.96</v>
      </c>
      <c r="K3599" s="56"/>
      <c r="L3599" s="64" t="s">
        <v>547</v>
      </c>
    </row>
    <row r="3600" spans="1:12" s="72" customFormat="1" outlineLevel="1" collapsed="1">
      <c r="A3600" s="65" t="s">
        <v>548</v>
      </c>
      <c r="B3600" s="34" t="s">
        <v>5746</v>
      </c>
      <c r="C3600" s="66">
        <f>SUM(C3601:C3602)</f>
        <v>4965974.8899999904</v>
      </c>
      <c r="D3600" s="78"/>
      <c r="E3600" s="66"/>
      <c r="F3600" s="71"/>
      <c r="G3600" s="66">
        <f t="shared" si="119"/>
        <v>4965974.8899999904</v>
      </c>
      <c r="I3600" s="67">
        <v>4965974.8899999997</v>
      </c>
      <c r="J3600" s="68">
        <f t="shared" si="118"/>
        <v>9.3132257461547852E-9</v>
      </c>
      <c r="K3600" s="56"/>
      <c r="L3600" s="64">
        <v>0</v>
      </c>
    </row>
    <row r="3601" spans="1:12" s="72" customFormat="1" hidden="1" outlineLevel="2">
      <c r="A3601" s="30">
        <v>2490000000</v>
      </c>
      <c r="B3601" s="44" t="s">
        <v>2742</v>
      </c>
      <c r="C3601" s="69">
        <v>4965974.8899999904</v>
      </c>
      <c r="D3601" s="78"/>
      <c r="E3601" s="69"/>
      <c r="F3601" s="71"/>
      <c r="G3601" s="69">
        <f t="shared" si="119"/>
        <v>4965974.8899999904</v>
      </c>
      <c r="I3601" s="67">
        <v>0</v>
      </c>
      <c r="J3601" s="68">
        <f t="shared" si="118"/>
        <v>-4965974.8899999904</v>
      </c>
      <c r="K3601" s="56"/>
      <c r="L3601" s="64" t="s">
        <v>548</v>
      </c>
    </row>
    <row r="3602" spans="1:12" s="72" customFormat="1" hidden="1" outlineLevel="2">
      <c r="A3602" s="30">
        <v>2499999999</v>
      </c>
      <c r="B3602" s="44" t="s">
        <v>2743</v>
      </c>
      <c r="C3602" s="69">
        <v>0</v>
      </c>
      <c r="D3602" s="78"/>
      <c r="E3602" s="69"/>
      <c r="F3602" s="71"/>
      <c r="G3602" s="69">
        <f t="shared" si="119"/>
        <v>0</v>
      </c>
      <c r="I3602" s="67">
        <v>0</v>
      </c>
      <c r="J3602" s="68">
        <f t="shared" si="118"/>
        <v>0</v>
      </c>
      <c r="K3602" s="56"/>
      <c r="L3602" s="64" t="s">
        <v>548</v>
      </c>
    </row>
    <row r="3603" spans="1:12" s="72" customFormat="1" outlineLevel="1" collapsed="1">
      <c r="A3603" s="41"/>
      <c r="B3603" s="41"/>
      <c r="C3603" s="99"/>
      <c r="D3603" s="78"/>
      <c r="E3603" s="99"/>
      <c r="F3603" s="71"/>
      <c r="G3603" s="99"/>
      <c r="I3603" s="67"/>
      <c r="J3603" s="68"/>
      <c r="K3603" s="56"/>
      <c r="L3603" s="56"/>
    </row>
    <row r="3604" spans="1:12" s="72" customFormat="1">
      <c r="A3604" s="41" t="s">
        <v>40</v>
      </c>
      <c r="B3604" s="41"/>
      <c r="C3604" s="99">
        <f>C3570+C3572+C3574+C3576+C3578+C3581+C3587+C3594+C3596+C3598+C3600</f>
        <v>13457228.79999999</v>
      </c>
      <c r="D3604" s="99"/>
      <c r="E3604" s="99">
        <f>E3570+E3574+E3581+E3596+E3598+E3600</f>
        <v>0</v>
      </c>
      <c r="F3604" s="71"/>
      <c r="G3604" s="99">
        <f t="shared" si="119"/>
        <v>13457228.79999999</v>
      </c>
      <c r="I3604" s="67"/>
      <c r="J3604" s="68"/>
      <c r="K3604" s="56"/>
      <c r="L3604" s="56"/>
    </row>
    <row r="3605" spans="1:12">
      <c r="A3605" s="34"/>
      <c r="B3605" s="34"/>
      <c r="D3605" s="78"/>
      <c r="I3605" s="67"/>
      <c r="J3605" s="68"/>
    </row>
    <row r="3606" spans="1:12">
      <c r="A3606" s="35" t="s">
        <v>41</v>
      </c>
      <c r="B3606" s="35"/>
      <c r="C3606" s="89">
        <f>C3217+C3240+C3269+C3569+C3604</f>
        <v>1341732989.5199988</v>
      </c>
      <c r="D3606" s="89"/>
      <c r="E3606" s="89">
        <f>E3217+E3240+E3269+E3569+E3604</f>
        <v>13975395.5</v>
      </c>
      <c r="G3606" s="89">
        <f t="shared" si="119"/>
        <v>1355708385.0199988</v>
      </c>
      <c r="I3606" s="67"/>
      <c r="J3606" s="68"/>
    </row>
    <row r="3607" spans="1:12">
      <c r="A3607" s="34"/>
      <c r="B3607" s="34"/>
      <c r="D3607" s="78"/>
      <c r="I3607" s="67"/>
      <c r="J3607" s="68"/>
    </row>
    <row r="3608" spans="1:12">
      <c r="A3608" s="37" t="s">
        <v>13</v>
      </c>
      <c r="B3608" s="35"/>
      <c r="C3608" s="89">
        <f>C3202+C3606</f>
        <v>4354030613.6799955</v>
      </c>
      <c r="D3608" s="89"/>
      <c r="E3608" s="89">
        <f>E3202+E3606</f>
        <v>521658340.09999985</v>
      </c>
      <c r="G3608" s="89">
        <f t="shared" si="119"/>
        <v>4875688953.779995</v>
      </c>
      <c r="I3608" s="67"/>
      <c r="J3608" s="68"/>
    </row>
    <row r="3609" spans="1:12">
      <c r="A3609" s="34"/>
      <c r="B3609" s="34"/>
      <c r="D3609" s="78"/>
      <c r="I3609" s="67"/>
      <c r="J3609" s="68"/>
    </row>
    <row r="3610" spans="1:12">
      <c r="A3610" s="35" t="s">
        <v>66</v>
      </c>
      <c r="C3610" s="89">
        <f>C3039+C3608</f>
        <v>5958167449.5899944</v>
      </c>
      <c r="D3610" s="89"/>
      <c r="E3610" s="89">
        <f>E3039+E3608</f>
        <v>-531337277.06322867</v>
      </c>
      <c r="G3610" s="89">
        <f t="shared" si="119"/>
        <v>5426830172.5267658</v>
      </c>
      <c r="I3610" s="67"/>
      <c r="J3610" s="68">
        <v>0.64676570892333984</v>
      </c>
    </row>
    <row r="3611" spans="1:12">
      <c r="D3611" s="78"/>
      <c r="I3611" s="67"/>
      <c r="J3611" s="68"/>
    </row>
    <row r="3612" spans="1:12">
      <c r="C3612" s="68"/>
      <c r="I3612" s="67"/>
      <c r="J3612" s="68"/>
    </row>
    <row r="3613" spans="1:12">
      <c r="C3613" s="68">
        <f>C3610</f>
        <v>5958167449.5899944</v>
      </c>
      <c r="I3613" s="67"/>
    </row>
    <row r="3614" spans="1:12">
      <c r="J3614" s="68"/>
    </row>
    <row r="3615" spans="1:12">
      <c r="J3615" s="68">
        <f>J3610+E3616</f>
        <v>8.8367646932601929</v>
      </c>
    </row>
    <row r="3616" spans="1:12">
      <c r="C3616" s="135">
        <f>C3610-C3005</f>
        <v>-1.9990921020507813E-2</v>
      </c>
      <c r="D3616" s="68"/>
      <c r="E3616" s="68">
        <f>E3610-E3005</f>
        <v>8.189998984336853</v>
      </c>
      <c r="G3616" s="68">
        <f>G3610-G3005</f>
        <v>8.1700077056884766</v>
      </c>
      <c r="I3616" s="67"/>
      <c r="J3616" s="68"/>
    </row>
    <row r="3619" spans="3:3">
      <c r="C3619" s="68"/>
    </row>
  </sheetData>
  <mergeCells count="1">
    <mergeCell ref="A1:G1"/>
  </mergeCells>
  <pageMargins left="0.75" right="0.75" top="1" bottom="1" header="0.5" footer="0.5"/>
  <pageSetup paperSize="9" scale="12" orientation="portrait" horizontalDpi="1200" verticalDpi="1200"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K334"/>
  <sheetViews>
    <sheetView zoomScale="75" workbookViewId="0">
      <pane ySplit="2" topLeftCell="A3" activePane="bottomLeft" state="frozen"/>
      <selection activeCell="K269" sqref="K269"/>
      <selection pane="bottomLeft" activeCell="K269" sqref="K269"/>
    </sheetView>
  </sheetViews>
  <sheetFormatPr defaultColWidth="9.109375" defaultRowHeight="13.2"/>
  <cols>
    <col min="1" max="1" width="13.6640625" style="188" bestFit="1" customWidth="1"/>
    <col min="2" max="2" width="14.88671875" style="179" customWidth="1"/>
    <col min="3" max="3" width="59.33203125" style="388" customWidth="1"/>
    <col min="4" max="4" width="15" style="179" bestFit="1" customWidth="1"/>
    <col min="5" max="5" width="2.33203125" style="179" customWidth="1"/>
    <col min="6" max="6" width="13.6640625" style="323" customWidth="1"/>
    <col min="7" max="7" width="13.109375" style="323" customWidth="1"/>
    <col min="8" max="8" width="106.33203125" style="179" customWidth="1"/>
    <col min="9" max="9" width="9.6640625" style="179" customWidth="1"/>
    <col min="10" max="10" width="11.44140625" style="179" bestFit="1" customWidth="1"/>
    <col min="11" max="11" width="13.5546875" style="179" bestFit="1" customWidth="1"/>
    <col min="12" max="16384" width="9.109375" style="179"/>
  </cols>
  <sheetData>
    <row r="1" spans="1:10">
      <c r="C1" s="321"/>
      <c r="F1" s="322" t="s">
        <v>4322</v>
      </c>
      <c r="H1" s="324"/>
    </row>
    <row r="2" spans="1:10" ht="26.4">
      <c r="A2" s="141" t="s">
        <v>2752</v>
      </c>
      <c r="B2" s="141" t="s">
        <v>2753</v>
      </c>
      <c r="C2" s="141" t="s">
        <v>2754</v>
      </c>
      <c r="D2" s="141"/>
      <c r="E2" s="141"/>
      <c r="F2" s="141" t="s">
        <v>4323</v>
      </c>
      <c r="G2" s="325" t="s">
        <v>4324</v>
      </c>
      <c r="H2" s="141" t="s">
        <v>2756</v>
      </c>
      <c r="I2" s="1790" t="s">
        <v>4325</v>
      </c>
      <c r="J2" s="1790"/>
    </row>
    <row r="3" spans="1:10">
      <c r="C3" s="326" t="s">
        <v>159</v>
      </c>
      <c r="D3" s="143"/>
      <c r="E3" s="143"/>
      <c r="F3" s="327"/>
    </row>
    <row r="4" spans="1:10">
      <c r="A4" s="188" t="s">
        <v>3302</v>
      </c>
      <c r="B4" s="150">
        <v>7120079010</v>
      </c>
      <c r="C4" s="153" t="s">
        <v>3307</v>
      </c>
      <c r="E4" s="143"/>
      <c r="F4" s="327">
        <v>0</v>
      </c>
      <c r="G4" s="328"/>
      <c r="I4" s="202"/>
      <c r="J4" s="150"/>
    </row>
    <row r="5" spans="1:10">
      <c r="A5" s="188" t="s">
        <v>3309</v>
      </c>
      <c r="B5" s="204">
        <v>7180019000</v>
      </c>
      <c r="C5" s="205" t="s">
        <v>3310</v>
      </c>
      <c r="D5" s="143"/>
      <c r="E5" s="143"/>
      <c r="F5" s="329">
        <f>-1227612/12*2*0</f>
        <v>0</v>
      </c>
      <c r="G5" s="328"/>
      <c r="I5" s="202"/>
      <c r="J5" s="150"/>
    </row>
    <row r="6" spans="1:10">
      <c r="B6" s="150">
        <v>7120079000</v>
      </c>
      <c r="C6" s="153" t="s">
        <v>4326</v>
      </c>
      <c r="D6" s="143"/>
      <c r="E6" s="143"/>
      <c r="F6" s="327"/>
      <c r="G6" s="328"/>
      <c r="I6" s="202"/>
      <c r="J6" s="150"/>
    </row>
    <row r="7" spans="1:10">
      <c r="C7" s="326" t="s">
        <v>4327</v>
      </c>
      <c r="D7" s="143"/>
      <c r="E7" s="143"/>
      <c r="G7" s="330"/>
    </row>
    <row r="8" spans="1:10">
      <c r="A8" s="188" t="s">
        <v>3918</v>
      </c>
      <c r="B8" s="204">
        <v>7680098000</v>
      </c>
      <c r="C8" s="205" t="s">
        <v>4328</v>
      </c>
      <c r="D8" s="143"/>
      <c r="E8" s="143"/>
      <c r="F8" s="331">
        <f>-335928.5/12*6*0</f>
        <v>0</v>
      </c>
      <c r="G8" s="328"/>
      <c r="J8" s="332"/>
    </row>
    <row r="9" spans="1:10">
      <c r="A9" s="188" t="s">
        <v>3903</v>
      </c>
      <c r="B9" s="201">
        <v>7480001000</v>
      </c>
      <c r="C9" s="167" t="s">
        <v>3904</v>
      </c>
      <c r="D9" s="143"/>
      <c r="E9" s="143"/>
      <c r="F9" s="327">
        <v>0</v>
      </c>
      <c r="G9" s="328"/>
      <c r="H9" s="179" t="s">
        <v>4329</v>
      </c>
      <c r="J9" s="332"/>
    </row>
    <row r="10" spans="1:10">
      <c r="A10" s="188" t="s">
        <v>3901</v>
      </c>
      <c r="B10" s="333">
        <v>7410001000</v>
      </c>
      <c r="C10" s="334" t="s">
        <v>3902</v>
      </c>
      <c r="D10" s="143"/>
      <c r="E10" s="143"/>
      <c r="F10" s="329">
        <v>-912401.81</v>
      </c>
      <c r="G10" s="328" t="s">
        <v>4330</v>
      </c>
      <c r="H10" s="179" t="s">
        <v>4329</v>
      </c>
    </row>
    <row r="11" spans="1:10">
      <c r="A11" s="188" t="s">
        <v>3905</v>
      </c>
      <c r="B11" s="201">
        <v>7540002000</v>
      </c>
      <c r="C11" s="167" t="s">
        <v>3906</v>
      </c>
      <c r="D11" s="143"/>
      <c r="E11" s="143"/>
      <c r="F11" s="327">
        <v>-5959678.8399999896</v>
      </c>
      <c r="G11" s="328" t="s">
        <v>4331</v>
      </c>
      <c r="H11" s="179" t="s">
        <v>4332</v>
      </c>
      <c r="I11" s="202" t="s">
        <v>4333</v>
      </c>
      <c r="J11" s="30">
        <v>4231330000</v>
      </c>
    </row>
    <row r="12" spans="1:10">
      <c r="B12" s="201">
        <v>7546280000</v>
      </c>
      <c r="C12" s="167" t="s">
        <v>3908</v>
      </c>
      <c r="D12" s="143"/>
      <c r="E12" s="143"/>
      <c r="F12" s="327">
        <v>-2014787.61</v>
      </c>
      <c r="G12" s="328">
        <v>62990</v>
      </c>
      <c r="H12" s="179" t="s">
        <v>4334</v>
      </c>
      <c r="I12" s="202"/>
      <c r="J12" s="30"/>
    </row>
    <row r="13" spans="1:10">
      <c r="B13" s="201">
        <v>7546290000</v>
      </c>
      <c r="C13" s="167" t="s">
        <v>3909</v>
      </c>
      <c r="D13" s="143"/>
      <c r="E13" s="143"/>
      <c r="F13" s="327">
        <v>-736377.04</v>
      </c>
      <c r="G13" s="328">
        <v>62990</v>
      </c>
      <c r="H13" s="179" t="s">
        <v>4334</v>
      </c>
    </row>
    <row r="14" spans="1:10">
      <c r="B14" s="201">
        <v>7546380000</v>
      </c>
      <c r="C14" s="167" t="s">
        <v>3910</v>
      </c>
      <c r="D14" s="143"/>
      <c r="E14" s="143"/>
      <c r="F14" s="327">
        <v>-35305.959999999897</v>
      </c>
      <c r="G14" s="328" t="s">
        <v>4331</v>
      </c>
      <c r="H14" s="179" t="s">
        <v>4332</v>
      </c>
      <c r="I14" s="202" t="s">
        <v>4333</v>
      </c>
      <c r="J14" s="30">
        <v>4231330000</v>
      </c>
    </row>
    <row r="15" spans="1:10">
      <c r="B15" s="201">
        <v>7546390000</v>
      </c>
      <c r="C15" s="167" t="s">
        <v>3911</v>
      </c>
      <c r="D15" s="143"/>
      <c r="E15" s="143"/>
      <c r="F15" s="327">
        <v>-10741.62</v>
      </c>
      <c r="G15" s="328" t="s">
        <v>4331</v>
      </c>
      <c r="H15" s="179" t="s">
        <v>4332</v>
      </c>
      <c r="I15" s="202" t="s">
        <v>4333</v>
      </c>
      <c r="J15" s="30">
        <v>4231330000</v>
      </c>
    </row>
    <row r="16" spans="1:10">
      <c r="B16" s="201">
        <v>7546480000</v>
      </c>
      <c r="C16" s="167" t="s">
        <v>3912</v>
      </c>
      <c r="D16" s="143"/>
      <c r="E16" s="143"/>
      <c r="F16" s="327">
        <v>-36150404.1599999</v>
      </c>
      <c r="G16" s="328">
        <v>64990</v>
      </c>
      <c r="H16" s="179" t="s">
        <v>4335</v>
      </c>
    </row>
    <row r="17" spans="1:10">
      <c r="B17" s="201">
        <v>7546490000</v>
      </c>
      <c r="C17" s="167" t="s">
        <v>3913</v>
      </c>
      <c r="D17" s="143"/>
      <c r="E17" s="143"/>
      <c r="F17" s="327">
        <v>-18503574.890000001</v>
      </c>
      <c r="G17" s="328">
        <v>64990</v>
      </c>
      <c r="H17" s="179" t="s">
        <v>4335</v>
      </c>
    </row>
    <row r="18" spans="1:10">
      <c r="A18" s="188" t="s">
        <v>3915</v>
      </c>
      <c r="B18" s="201">
        <v>7540004000</v>
      </c>
      <c r="C18" s="167" t="s">
        <v>3916</v>
      </c>
      <c r="D18" s="143"/>
      <c r="E18" s="143"/>
      <c r="F18" s="327">
        <v>-18014541.079999901</v>
      </c>
      <c r="G18" s="328" t="s">
        <v>4331</v>
      </c>
      <c r="H18" s="179" t="s">
        <v>4332</v>
      </c>
      <c r="I18" s="202" t="s">
        <v>4333</v>
      </c>
      <c r="J18" s="30">
        <v>4231330000</v>
      </c>
    </row>
    <row r="19" spans="1:10">
      <c r="A19" s="188" t="s">
        <v>4336</v>
      </c>
      <c r="B19" s="204">
        <v>7988099000</v>
      </c>
      <c r="C19" s="205" t="s">
        <v>3985</v>
      </c>
      <c r="D19" s="143"/>
      <c r="E19" s="143"/>
      <c r="F19" s="329">
        <v>0</v>
      </c>
      <c r="G19" s="328" t="s">
        <v>4337</v>
      </c>
      <c r="H19" s="179" t="s">
        <v>4338</v>
      </c>
    </row>
    <row r="20" spans="1:10">
      <c r="C20" s="335"/>
      <c r="D20" s="336"/>
      <c r="E20" s="143"/>
      <c r="F20" s="337">
        <f>SUM(F8:F19)</f>
        <v>-82337813.009999782</v>
      </c>
      <c r="G20" s="338"/>
    </row>
    <row r="21" spans="1:10">
      <c r="C21" s="326" t="s">
        <v>160</v>
      </c>
      <c r="D21" s="143"/>
      <c r="E21" s="143"/>
      <c r="G21" s="330"/>
      <c r="H21" s="196"/>
    </row>
    <row r="22" spans="1:10">
      <c r="A22" s="188" t="s">
        <v>3462</v>
      </c>
      <c r="B22" s="333">
        <v>6221503160</v>
      </c>
      <c r="C22" s="334" t="s">
        <v>3467</v>
      </c>
      <c r="D22" s="143"/>
      <c r="E22" s="143"/>
      <c r="F22" s="329">
        <v>0</v>
      </c>
      <c r="G22" s="339">
        <v>7410001000</v>
      </c>
      <c r="H22" s="179" t="s">
        <v>4329</v>
      </c>
    </row>
    <row r="23" spans="1:10">
      <c r="A23" s="188" t="s">
        <v>3679</v>
      </c>
      <c r="B23" s="333">
        <v>6223697100</v>
      </c>
      <c r="C23" s="334" t="s">
        <v>3683</v>
      </c>
      <c r="D23" s="143"/>
      <c r="E23" s="143"/>
      <c r="F23" s="329">
        <v>156567</v>
      </c>
      <c r="G23" s="339">
        <v>7410001000</v>
      </c>
      <c r="H23" s="179" t="s">
        <v>4329</v>
      </c>
    </row>
    <row r="24" spans="1:10">
      <c r="A24" s="188" t="s">
        <v>3679</v>
      </c>
      <c r="B24" s="333">
        <v>6223667000</v>
      </c>
      <c r="C24" s="334" t="s">
        <v>3681</v>
      </c>
      <c r="D24" s="143"/>
      <c r="E24" s="143"/>
      <c r="F24" s="329">
        <v>0</v>
      </c>
      <c r="G24" s="339">
        <v>7410001000</v>
      </c>
      <c r="H24" s="179" t="s">
        <v>4329</v>
      </c>
    </row>
    <row r="25" spans="1:10">
      <c r="A25" s="188" t="s">
        <v>3707</v>
      </c>
      <c r="B25" s="333">
        <v>6223609200</v>
      </c>
      <c r="C25" s="334" t="s">
        <v>3708</v>
      </c>
      <c r="D25" s="143"/>
      <c r="E25" s="143"/>
      <c r="F25" s="329">
        <v>66489</v>
      </c>
      <c r="G25" s="339">
        <v>7410001000</v>
      </c>
      <c r="H25" s="179" t="s">
        <v>4329</v>
      </c>
    </row>
    <row r="26" spans="1:10">
      <c r="A26" s="188" t="s">
        <v>3714</v>
      </c>
      <c r="B26" s="333">
        <v>6223621000</v>
      </c>
      <c r="C26" s="334" t="s">
        <v>3717</v>
      </c>
      <c r="D26" s="143"/>
      <c r="E26" s="143"/>
      <c r="F26" s="329">
        <v>281718.62</v>
      </c>
      <c r="G26" s="339">
        <v>7410001000</v>
      </c>
      <c r="H26" s="179" t="s">
        <v>4329</v>
      </c>
    </row>
    <row r="27" spans="1:10">
      <c r="A27" s="188" t="s">
        <v>3752</v>
      </c>
      <c r="B27" s="333">
        <v>6221801000</v>
      </c>
      <c r="C27" s="334" t="s">
        <v>4339</v>
      </c>
      <c r="D27" s="143"/>
      <c r="E27" s="143"/>
      <c r="F27" s="329">
        <v>265343.01</v>
      </c>
      <c r="G27" s="339">
        <v>7410001000</v>
      </c>
      <c r="H27" s="179" t="s">
        <v>4329</v>
      </c>
      <c r="I27" s="196"/>
    </row>
    <row r="28" spans="1:10">
      <c r="A28" s="188" t="s">
        <v>3748</v>
      </c>
      <c r="B28" s="209">
        <v>6229841100</v>
      </c>
      <c r="C28" s="167" t="s">
        <v>4340</v>
      </c>
      <c r="D28" s="143"/>
      <c r="E28" s="143"/>
      <c r="F28" s="327">
        <v>0</v>
      </c>
      <c r="G28" s="328">
        <v>2730990810</v>
      </c>
      <c r="H28" s="179" t="s">
        <v>4341</v>
      </c>
    </row>
    <row r="29" spans="1:10">
      <c r="A29" s="188" t="s">
        <v>3757</v>
      </c>
      <c r="B29" s="340">
        <v>6229800000</v>
      </c>
      <c r="C29" s="334" t="s">
        <v>4342</v>
      </c>
      <c r="D29" s="143"/>
      <c r="E29" s="143"/>
      <c r="F29" s="341">
        <f>-F54</f>
        <v>2035440</v>
      </c>
      <c r="G29" s="328">
        <v>7962060000</v>
      </c>
      <c r="H29" s="342" t="s">
        <v>2825</v>
      </c>
    </row>
    <row r="30" spans="1:10">
      <c r="A30" s="188" t="s">
        <v>3757</v>
      </c>
      <c r="B30" s="340"/>
      <c r="C30" s="334" t="s">
        <v>4342</v>
      </c>
      <c r="D30" s="143"/>
      <c r="E30" s="143"/>
      <c r="F30" s="329">
        <v>87848.93</v>
      </c>
      <c r="G30" s="339">
        <v>7410001000</v>
      </c>
      <c r="H30" s="179" t="s">
        <v>4329</v>
      </c>
    </row>
    <row r="31" spans="1:10" ht="12.75" customHeight="1">
      <c r="A31" s="188" t="s">
        <v>3714</v>
      </c>
      <c r="B31" s="340">
        <v>6223699000</v>
      </c>
      <c r="C31" s="334" t="s">
        <v>3721</v>
      </c>
      <c r="D31" s="143"/>
      <c r="E31" s="143"/>
      <c r="F31" s="329">
        <v>16163.08</v>
      </c>
      <c r="G31" s="339">
        <v>7410001000</v>
      </c>
      <c r="H31" s="179" t="s">
        <v>4329</v>
      </c>
      <c r="I31" s="202"/>
      <c r="J31" s="30"/>
    </row>
    <row r="32" spans="1:10">
      <c r="A32" s="188" t="s">
        <v>3757</v>
      </c>
      <c r="B32" s="204">
        <v>6229899000</v>
      </c>
      <c r="C32" s="205" t="s">
        <v>4342</v>
      </c>
      <c r="D32" s="143"/>
      <c r="E32" s="143"/>
      <c r="F32" s="331">
        <v>87852.98</v>
      </c>
      <c r="G32" s="328">
        <v>2721021100</v>
      </c>
      <c r="H32" s="179" t="s">
        <v>2888</v>
      </c>
      <c r="I32" s="202" t="s">
        <v>422</v>
      </c>
      <c r="J32" s="30">
        <v>2721021100</v>
      </c>
    </row>
    <row r="33" spans="1:11">
      <c r="C33" s="179"/>
      <c r="D33" s="143"/>
      <c r="E33" s="143"/>
      <c r="F33" s="337">
        <f>SUM(F22:F32)-F12-F13</f>
        <v>5748587.2700000005</v>
      </c>
      <c r="G33" s="343"/>
    </row>
    <row r="34" spans="1:11">
      <c r="C34" s="326" t="s">
        <v>4343</v>
      </c>
      <c r="D34" s="344"/>
      <c r="E34" s="143"/>
      <c r="G34" s="330"/>
      <c r="H34" s="164"/>
    </row>
    <row r="35" spans="1:11" ht="12" customHeight="1">
      <c r="A35" s="194" t="s">
        <v>2860</v>
      </c>
      <c r="B35" s="204">
        <v>6480009000</v>
      </c>
      <c r="C35" s="205" t="s">
        <v>2861</v>
      </c>
      <c r="D35" s="345"/>
      <c r="E35" s="143"/>
      <c r="F35" s="346">
        <f>-14264754/12*2*0</f>
        <v>0</v>
      </c>
      <c r="G35" s="328">
        <v>2682108410</v>
      </c>
      <c r="H35" s="347" t="s">
        <v>4344</v>
      </c>
      <c r="I35" s="202" t="s">
        <v>532</v>
      </c>
      <c r="J35" s="30" t="s">
        <v>4345</v>
      </c>
      <c r="K35" s="348"/>
    </row>
    <row r="36" spans="1:11">
      <c r="B36" s="204">
        <v>6480009000</v>
      </c>
      <c r="C36" s="205" t="s">
        <v>4346</v>
      </c>
      <c r="D36" s="349">
        <f>F36+F35</f>
        <v>94300</v>
      </c>
      <c r="E36" s="143"/>
      <c r="F36" s="331">
        <v>94300</v>
      </c>
      <c r="G36" s="328">
        <v>2682108410</v>
      </c>
      <c r="H36" s="179" t="s">
        <v>4347</v>
      </c>
      <c r="I36" s="202" t="s">
        <v>532</v>
      </c>
      <c r="J36" s="30" t="s">
        <v>4345</v>
      </c>
    </row>
    <row r="37" spans="1:11">
      <c r="A37" s="188" t="s">
        <v>2760</v>
      </c>
      <c r="C37" s="350"/>
      <c r="D37" s="196"/>
      <c r="E37" s="143"/>
      <c r="F37" s="351"/>
      <c r="G37" s="328"/>
      <c r="H37" s="179" t="s">
        <v>4348</v>
      </c>
      <c r="I37" s="202"/>
      <c r="J37" s="30"/>
    </row>
    <row r="38" spans="1:11">
      <c r="C38" s="350"/>
      <c r="D38" s="352"/>
      <c r="E38" s="143"/>
      <c r="F38" s="351"/>
      <c r="G38" s="328"/>
      <c r="H38" s="179" t="s">
        <v>4348</v>
      </c>
    </row>
    <row r="39" spans="1:11">
      <c r="A39" s="194" t="s">
        <v>2823</v>
      </c>
      <c r="B39" s="189">
        <v>6470005000</v>
      </c>
      <c r="C39" s="153" t="s">
        <v>3814</v>
      </c>
      <c r="D39" s="196"/>
      <c r="E39" s="143"/>
      <c r="F39" s="327">
        <v>2181216.02</v>
      </c>
      <c r="G39" s="328">
        <v>2901010000</v>
      </c>
      <c r="H39" s="179" t="s">
        <v>4349</v>
      </c>
      <c r="I39" s="202" t="s">
        <v>480</v>
      </c>
      <c r="J39" s="30">
        <v>2901010000</v>
      </c>
    </row>
    <row r="40" spans="1:11">
      <c r="B40" s="189"/>
      <c r="C40" s="153"/>
      <c r="D40" s="196"/>
      <c r="E40" s="143"/>
      <c r="F40" s="353">
        <f>SUM(F35:F39)-F16-F17</f>
        <v>56929495.069999903</v>
      </c>
      <c r="G40" s="330"/>
    </row>
    <row r="41" spans="1:11">
      <c r="C41" s="326" t="s">
        <v>4350</v>
      </c>
      <c r="D41" s="196"/>
      <c r="E41" s="143"/>
      <c r="G41" s="330"/>
      <c r="H41" s="354"/>
    </row>
    <row r="42" spans="1:11">
      <c r="A42" s="188" t="s">
        <v>3865</v>
      </c>
      <c r="B42" s="340">
        <v>6440001200</v>
      </c>
      <c r="C42" s="334" t="s">
        <v>3867</v>
      </c>
      <c r="D42" s="196"/>
      <c r="E42" s="143"/>
      <c r="F42" s="329">
        <v>0</v>
      </c>
      <c r="G42" s="330" t="s">
        <v>4351</v>
      </c>
      <c r="H42" s="179" t="s">
        <v>2846</v>
      </c>
      <c r="I42" s="202" t="s">
        <v>480</v>
      </c>
      <c r="J42" s="30">
        <v>2901010000</v>
      </c>
    </row>
    <row r="43" spans="1:11">
      <c r="A43" s="188" t="s">
        <v>2809</v>
      </c>
      <c r="B43" s="189">
        <v>6440001100</v>
      </c>
      <c r="C43" s="153" t="s">
        <v>2810</v>
      </c>
      <c r="D43" s="146"/>
      <c r="E43" s="143"/>
      <c r="F43" s="327">
        <v>0</v>
      </c>
      <c r="G43" s="355">
        <v>2730990850</v>
      </c>
      <c r="H43" s="179" t="s">
        <v>2811</v>
      </c>
    </row>
    <row r="44" spans="1:11">
      <c r="A44" s="188" t="s">
        <v>2812</v>
      </c>
      <c r="B44" s="189">
        <v>6420018000</v>
      </c>
      <c r="C44" s="153" t="s">
        <v>2813</v>
      </c>
      <c r="D44" s="196"/>
      <c r="E44" s="143"/>
      <c r="F44" s="327">
        <v>81424870.689999893</v>
      </c>
      <c r="G44" s="328">
        <v>2901010000</v>
      </c>
      <c r="H44" s="179" t="s">
        <v>2814</v>
      </c>
      <c r="I44" s="202" t="s">
        <v>480</v>
      </c>
      <c r="J44" s="30">
        <v>2901010000</v>
      </c>
    </row>
    <row r="45" spans="1:11">
      <c r="A45" s="188" t="s">
        <v>2815</v>
      </c>
      <c r="B45" s="189">
        <v>6420018100</v>
      </c>
      <c r="C45" s="153" t="s">
        <v>2816</v>
      </c>
      <c r="D45" s="196"/>
      <c r="E45" s="143"/>
      <c r="F45" s="327">
        <v>7449761.8499999903</v>
      </c>
      <c r="G45" s="328">
        <v>2901010000</v>
      </c>
      <c r="H45" s="179" t="s">
        <v>2814</v>
      </c>
      <c r="I45" s="202" t="s">
        <v>480</v>
      </c>
      <c r="J45" s="30">
        <v>2901010000</v>
      </c>
    </row>
    <row r="46" spans="1:11">
      <c r="B46" s="189">
        <v>6420018200</v>
      </c>
      <c r="C46" s="153" t="s">
        <v>2817</v>
      </c>
      <c r="D46" s="196"/>
      <c r="E46" s="143"/>
      <c r="F46" s="327">
        <v>6925659.2000000002</v>
      </c>
      <c r="G46" s="328">
        <v>2901010000</v>
      </c>
      <c r="H46" s="179" t="s">
        <v>2814</v>
      </c>
      <c r="I46" s="202" t="s">
        <v>480</v>
      </c>
      <c r="J46" s="30">
        <v>2901010000</v>
      </c>
    </row>
    <row r="47" spans="1:11">
      <c r="B47" s="189">
        <v>6420018210</v>
      </c>
      <c r="C47" s="153" t="s">
        <v>2818</v>
      </c>
      <c r="D47" s="196"/>
      <c r="E47" s="143"/>
      <c r="F47" s="327">
        <v>-6840851.2800000003</v>
      </c>
      <c r="G47" s="328">
        <v>2901010000</v>
      </c>
      <c r="H47" s="179" t="s">
        <v>2814</v>
      </c>
      <c r="I47" s="202" t="s">
        <v>480</v>
      </c>
      <c r="J47" s="30">
        <v>2901010000</v>
      </c>
    </row>
    <row r="48" spans="1:11">
      <c r="B48" s="189">
        <v>6420018300</v>
      </c>
      <c r="C48" s="153" t="s">
        <v>2819</v>
      </c>
      <c r="D48" s="196"/>
      <c r="E48" s="143"/>
      <c r="F48" s="327">
        <v>6823627.6900000004</v>
      </c>
      <c r="G48" s="328">
        <v>2901010000</v>
      </c>
      <c r="H48" s="179" t="s">
        <v>2814</v>
      </c>
      <c r="I48" s="202" t="s">
        <v>480</v>
      </c>
      <c r="J48" s="30">
        <v>2901010000</v>
      </c>
    </row>
    <row r="49" spans="1:10">
      <c r="A49" s="188" t="s">
        <v>2820</v>
      </c>
      <c r="B49" s="150">
        <v>6450002000</v>
      </c>
      <c r="C49" s="153" t="s">
        <v>2821</v>
      </c>
      <c r="D49" s="196"/>
      <c r="E49" s="143"/>
      <c r="F49" s="327">
        <v>14183844.23</v>
      </c>
      <c r="G49" s="328">
        <v>2901010000</v>
      </c>
      <c r="H49" s="179" t="s">
        <v>2814</v>
      </c>
      <c r="I49" s="202" t="s">
        <v>480</v>
      </c>
      <c r="J49" s="30">
        <v>2901010000</v>
      </c>
    </row>
    <row r="50" spans="1:10">
      <c r="B50" s="150">
        <v>6450002010</v>
      </c>
      <c r="C50" s="153" t="s">
        <v>2822</v>
      </c>
      <c r="D50" s="143"/>
      <c r="E50" s="143"/>
      <c r="F50" s="327">
        <v>-982407.83999999904</v>
      </c>
      <c r="G50" s="328">
        <v>2901010000</v>
      </c>
      <c r="H50" s="179" t="s">
        <v>2814</v>
      </c>
      <c r="I50" s="202" t="s">
        <v>480</v>
      </c>
      <c r="J50" s="30">
        <v>2901010000</v>
      </c>
    </row>
    <row r="51" spans="1:10">
      <c r="A51" s="188" t="s">
        <v>2842</v>
      </c>
      <c r="B51" s="189">
        <v>6728003100</v>
      </c>
      <c r="C51" s="153" t="s">
        <v>2843</v>
      </c>
      <c r="D51" s="143"/>
      <c r="E51" s="143"/>
      <c r="F51" s="327">
        <v>0</v>
      </c>
      <c r="G51" s="355">
        <v>2908010000</v>
      </c>
      <c r="H51" s="179" t="s">
        <v>4352</v>
      </c>
      <c r="I51" s="179" t="s">
        <v>481</v>
      </c>
      <c r="J51" s="30">
        <v>2908009999</v>
      </c>
    </row>
    <row r="52" spans="1:10">
      <c r="A52" s="188" t="s">
        <v>2826</v>
      </c>
      <c r="B52" s="189">
        <v>7962048000</v>
      </c>
      <c r="C52" s="153" t="s">
        <v>2827</v>
      </c>
      <c r="D52" s="196"/>
      <c r="E52" s="143"/>
      <c r="F52" s="327">
        <v>-77162544.109999895</v>
      </c>
      <c r="G52" s="328">
        <v>2901010000</v>
      </c>
      <c r="H52" s="179" t="s">
        <v>2828</v>
      </c>
      <c r="I52" s="202" t="s">
        <v>480</v>
      </c>
      <c r="J52" s="30">
        <v>2901010000</v>
      </c>
    </row>
    <row r="53" spans="1:10">
      <c r="B53" s="189">
        <v>7962050000</v>
      </c>
      <c r="C53" s="153" t="s">
        <v>2836</v>
      </c>
      <c r="D53" s="196"/>
      <c r="E53" s="143"/>
      <c r="F53" s="327">
        <v>-34859568.1199999</v>
      </c>
      <c r="G53" s="328">
        <v>2901010000</v>
      </c>
      <c r="H53" s="179" t="s">
        <v>2825</v>
      </c>
      <c r="I53" s="202" t="s">
        <v>480</v>
      </c>
      <c r="J53" s="30">
        <v>2901010000</v>
      </c>
    </row>
    <row r="54" spans="1:10">
      <c r="B54" s="262">
        <v>7962060000</v>
      </c>
      <c r="C54" s="153" t="s">
        <v>2824</v>
      </c>
      <c r="D54" s="196"/>
      <c r="E54" s="143"/>
      <c r="F54" s="327">
        <v>-2035440</v>
      </c>
      <c r="G54" s="328">
        <v>6229800000</v>
      </c>
      <c r="H54" s="179" t="s">
        <v>2825</v>
      </c>
      <c r="I54" s="202" t="s">
        <v>480</v>
      </c>
      <c r="J54" s="30">
        <v>2901010000</v>
      </c>
    </row>
    <row r="55" spans="1:10">
      <c r="A55" s="188" t="s">
        <v>2830</v>
      </c>
      <c r="B55" s="340">
        <v>6728002000</v>
      </c>
      <c r="C55" s="334" t="s">
        <v>2831</v>
      </c>
      <c r="D55" s="196"/>
      <c r="E55" s="143"/>
      <c r="F55" s="329">
        <v>-592711</v>
      </c>
      <c r="G55" s="328">
        <v>2901010000</v>
      </c>
      <c r="H55" s="179" t="s">
        <v>2832</v>
      </c>
      <c r="I55" s="202" t="s">
        <v>480</v>
      </c>
      <c r="J55" s="30">
        <v>2901010000</v>
      </c>
    </row>
    <row r="56" spans="1:10" ht="13.8" thickBot="1">
      <c r="A56" s="188" t="s">
        <v>4353</v>
      </c>
      <c r="B56" s="340">
        <v>6728002001</v>
      </c>
      <c r="C56" s="334" t="s">
        <v>2831</v>
      </c>
      <c r="D56" s="196"/>
      <c r="E56" s="143"/>
      <c r="F56" s="329">
        <v>0</v>
      </c>
      <c r="G56" s="330"/>
      <c r="H56" s="179" t="s">
        <v>4354</v>
      </c>
    </row>
    <row r="57" spans="1:10" ht="13.8" thickTop="1">
      <c r="A57" s="188" t="s">
        <v>3869</v>
      </c>
      <c r="B57" s="204">
        <v>6728003000</v>
      </c>
      <c r="C57" s="205" t="s">
        <v>3870</v>
      </c>
      <c r="E57" s="143"/>
      <c r="F57" s="356">
        <v>0</v>
      </c>
      <c r="G57" s="328" t="s">
        <v>4355</v>
      </c>
      <c r="H57" s="179" t="s">
        <v>2899</v>
      </c>
      <c r="I57" s="179" t="s">
        <v>481</v>
      </c>
    </row>
    <row r="58" spans="1:10">
      <c r="A58" s="188" t="s">
        <v>3873</v>
      </c>
      <c r="B58" s="204">
        <v>7962029000</v>
      </c>
      <c r="C58" s="205" t="s">
        <v>3874</v>
      </c>
      <c r="E58" s="143"/>
      <c r="F58" s="357">
        <v>0</v>
      </c>
      <c r="G58" s="328" t="s">
        <v>4355</v>
      </c>
      <c r="H58" s="179" t="s">
        <v>2899</v>
      </c>
      <c r="I58" s="179" t="s">
        <v>480</v>
      </c>
    </row>
    <row r="59" spans="1:10" ht="13.8" thickBot="1">
      <c r="A59" s="188" t="s">
        <v>3875</v>
      </c>
      <c r="B59" s="204">
        <v>7962041000</v>
      </c>
      <c r="C59" s="205" t="s">
        <v>3876</v>
      </c>
      <c r="E59" s="143"/>
      <c r="F59" s="358">
        <v>0</v>
      </c>
      <c r="G59" s="328" t="s">
        <v>4355</v>
      </c>
      <c r="H59" s="179" t="s">
        <v>2899</v>
      </c>
      <c r="I59" s="179" t="s">
        <v>481</v>
      </c>
    </row>
    <row r="60" spans="1:10" ht="13.8" thickTop="1">
      <c r="A60" s="188" t="s">
        <v>2833</v>
      </c>
      <c r="B60" s="262">
        <v>6430001000</v>
      </c>
      <c r="C60" s="153" t="s">
        <v>2834</v>
      </c>
      <c r="E60" s="143"/>
      <c r="F60" s="327">
        <v>3327228.81</v>
      </c>
      <c r="G60" s="328">
        <v>2901010000</v>
      </c>
      <c r="H60" s="179" t="s">
        <v>4356</v>
      </c>
      <c r="I60" s="179" t="s">
        <v>480</v>
      </c>
    </row>
    <row r="61" spans="1:10">
      <c r="C61" s="179"/>
      <c r="D61" s="196"/>
      <c r="E61" s="143"/>
      <c r="F61" s="353">
        <f>SUM(F43:F60)-F39</f>
        <v>-4519745.8999999082</v>
      </c>
      <c r="G61" s="359"/>
    </row>
    <row r="62" spans="1:10">
      <c r="C62" s="326" t="s">
        <v>22</v>
      </c>
      <c r="D62" s="196"/>
      <c r="E62" s="143"/>
      <c r="G62" s="359"/>
      <c r="H62" s="196"/>
    </row>
    <row r="63" spans="1:10">
      <c r="A63" s="188" t="s">
        <v>4032</v>
      </c>
      <c r="B63" s="191">
        <v>6580022000</v>
      </c>
      <c r="C63" s="167" t="s">
        <v>4035</v>
      </c>
      <c r="E63" s="143"/>
      <c r="F63" s="327">
        <v>0</v>
      </c>
      <c r="G63" s="355">
        <v>2681160000</v>
      </c>
      <c r="H63" s="179" t="s">
        <v>2892</v>
      </c>
      <c r="I63" s="202" t="s">
        <v>321</v>
      </c>
      <c r="J63" s="30">
        <v>2681160000</v>
      </c>
    </row>
    <row r="64" spans="1:10">
      <c r="B64" s="360">
        <v>6580099000</v>
      </c>
      <c r="C64" s="334" t="s">
        <v>4037</v>
      </c>
      <c r="E64" s="143"/>
      <c r="F64" s="329">
        <v>0</v>
      </c>
      <c r="G64" s="330"/>
      <c r="H64" s="179" t="s">
        <v>4329</v>
      </c>
      <c r="I64" s="202"/>
      <c r="J64" s="30"/>
    </row>
    <row r="65" spans="1:10">
      <c r="A65" s="188" t="s">
        <v>3996</v>
      </c>
      <c r="B65" s="360">
        <v>6317003000</v>
      </c>
      <c r="C65" s="334" t="s">
        <v>3999</v>
      </c>
      <c r="E65" s="143"/>
      <c r="F65" s="329">
        <v>38272.17</v>
      </c>
      <c r="G65" s="339">
        <v>7410001000</v>
      </c>
      <c r="H65" s="179" t="s">
        <v>4329</v>
      </c>
      <c r="I65" s="202"/>
      <c r="J65" s="30"/>
    </row>
    <row r="66" spans="1:10">
      <c r="A66" s="188" t="s">
        <v>4096</v>
      </c>
      <c r="B66" s="360">
        <v>6988099000</v>
      </c>
      <c r="C66" s="334" t="s">
        <v>4105</v>
      </c>
      <c r="E66" s="143"/>
      <c r="F66" s="329">
        <v>0</v>
      </c>
      <c r="G66" s="361"/>
      <c r="H66" s="179" t="s">
        <v>4357</v>
      </c>
      <c r="I66" s="202"/>
      <c r="J66" s="30"/>
    </row>
    <row r="67" spans="1:10">
      <c r="A67" s="188" t="s">
        <v>4092</v>
      </c>
      <c r="B67" s="191">
        <v>6970063000</v>
      </c>
      <c r="C67" s="167" t="s">
        <v>4093</v>
      </c>
      <c r="D67" s="196"/>
      <c r="E67" s="143"/>
      <c r="F67" s="327">
        <v>2865481.46</v>
      </c>
      <c r="G67" s="361"/>
      <c r="H67" s="173" t="s">
        <v>4358</v>
      </c>
      <c r="I67" s="202"/>
      <c r="J67" s="30"/>
    </row>
    <row r="68" spans="1:10">
      <c r="C68" s="326" t="s">
        <v>4359</v>
      </c>
      <c r="E68" s="143"/>
      <c r="G68" s="359"/>
      <c r="I68" s="202"/>
      <c r="J68" s="30"/>
    </row>
    <row r="69" spans="1:10">
      <c r="A69" s="188" t="s">
        <v>2850</v>
      </c>
      <c r="B69" s="30">
        <v>7962049000</v>
      </c>
      <c r="C69" s="44" t="s">
        <v>2851</v>
      </c>
      <c r="E69" s="143"/>
      <c r="F69" s="329">
        <v>0</v>
      </c>
      <c r="G69" s="355">
        <v>2908090000</v>
      </c>
      <c r="H69" s="179" t="s">
        <v>2849</v>
      </c>
      <c r="I69" s="202" t="s">
        <v>484</v>
      </c>
      <c r="J69" s="30" t="s">
        <v>4360</v>
      </c>
    </row>
    <row r="70" spans="1:10">
      <c r="A70" s="188" t="s">
        <v>2772</v>
      </c>
      <c r="B70" s="30">
        <v>6728099000</v>
      </c>
      <c r="C70" s="44" t="s">
        <v>2777</v>
      </c>
      <c r="E70" s="143"/>
      <c r="F70" s="329">
        <v>-786850.64999999991</v>
      </c>
      <c r="G70" s="328">
        <v>2908090000</v>
      </c>
      <c r="H70" s="202" t="s">
        <v>2852</v>
      </c>
      <c r="I70" s="202" t="s">
        <v>484</v>
      </c>
      <c r="J70" s="30">
        <v>2908990000</v>
      </c>
    </row>
    <row r="71" spans="1:10">
      <c r="B71" s="30"/>
      <c r="C71" s="44" t="s">
        <v>4361</v>
      </c>
      <c r="D71" s="196"/>
      <c r="E71" s="143"/>
      <c r="F71" s="327">
        <f>F67+F95</f>
        <v>3296053.63</v>
      </c>
      <c r="G71" s="328"/>
      <c r="H71" s="173" t="s">
        <v>4358</v>
      </c>
      <c r="I71" s="202" t="s">
        <v>484</v>
      </c>
      <c r="J71" s="30">
        <v>2908990000</v>
      </c>
    </row>
    <row r="72" spans="1:10">
      <c r="C72" s="326" t="s">
        <v>4362</v>
      </c>
      <c r="E72" s="143"/>
      <c r="F72" s="362"/>
      <c r="G72" s="359"/>
      <c r="I72" s="202"/>
      <c r="J72" s="30"/>
    </row>
    <row r="73" spans="1:10">
      <c r="A73" s="188" t="s">
        <v>2768</v>
      </c>
      <c r="B73" s="363">
        <v>6623133000</v>
      </c>
      <c r="C73" s="350" t="s">
        <v>2769</v>
      </c>
      <c r="E73" s="143"/>
      <c r="F73" s="351">
        <v>14648832.724643327</v>
      </c>
      <c r="G73" s="328">
        <v>4823133000</v>
      </c>
      <c r="H73" s="179" t="s">
        <v>4348</v>
      </c>
      <c r="I73" s="202" t="s">
        <v>246</v>
      </c>
      <c r="J73" s="30">
        <v>4823133000</v>
      </c>
    </row>
    <row r="74" spans="1:10">
      <c r="A74" s="188" t="s">
        <v>4159</v>
      </c>
      <c r="B74" s="150">
        <v>6628200000</v>
      </c>
      <c r="C74" s="195" t="s">
        <v>4160</v>
      </c>
      <c r="E74" s="143"/>
      <c r="F74" s="327">
        <v>2980.9699999999898</v>
      </c>
      <c r="G74" s="328">
        <v>4828200000</v>
      </c>
      <c r="H74" s="179" t="s">
        <v>2771</v>
      </c>
      <c r="I74" s="202" t="s">
        <v>264</v>
      </c>
      <c r="J74" s="30">
        <v>4828300000</v>
      </c>
    </row>
    <row r="75" spans="1:10">
      <c r="A75" s="188" t="s">
        <v>4161</v>
      </c>
      <c r="B75" s="150">
        <v>6628300000</v>
      </c>
      <c r="C75" s="195" t="s">
        <v>4162</v>
      </c>
      <c r="E75" s="143"/>
      <c r="F75" s="327">
        <v>341212.66999999899</v>
      </c>
      <c r="G75" s="328">
        <v>4828300000</v>
      </c>
      <c r="H75" s="179" t="s">
        <v>2771</v>
      </c>
      <c r="I75" s="202" t="s">
        <v>265</v>
      </c>
      <c r="J75" s="30">
        <v>4828300000</v>
      </c>
    </row>
    <row r="76" spans="1:10">
      <c r="B76" s="150">
        <v>6632000000</v>
      </c>
      <c r="C76" s="153" t="s">
        <v>4168</v>
      </c>
      <c r="E76" s="143"/>
      <c r="F76" s="327">
        <v>162306.26</v>
      </c>
      <c r="G76" s="328">
        <v>4832000000</v>
      </c>
      <c r="H76" s="179" t="s">
        <v>2886</v>
      </c>
      <c r="I76" s="202" t="s">
        <v>279</v>
      </c>
      <c r="J76" s="30">
        <v>4832000000</v>
      </c>
    </row>
    <row r="77" spans="1:10">
      <c r="A77" s="188" t="s">
        <v>4163</v>
      </c>
      <c r="B77" s="204">
        <v>6629000000</v>
      </c>
      <c r="C77" s="205" t="s">
        <v>4164</v>
      </c>
      <c r="E77" s="143"/>
      <c r="F77" s="346">
        <v>0</v>
      </c>
      <c r="G77" s="361"/>
      <c r="I77" s="202" t="s">
        <v>484</v>
      </c>
      <c r="J77" s="30" t="s">
        <v>4360</v>
      </c>
    </row>
    <row r="78" spans="1:10">
      <c r="A78" s="188" t="s">
        <v>4130</v>
      </c>
      <c r="B78" s="204">
        <v>6623133000</v>
      </c>
      <c r="C78" s="205" t="s">
        <v>4133</v>
      </c>
      <c r="E78" s="143"/>
      <c r="F78" s="346">
        <f>(22527162/12)*12</f>
        <v>22527162</v>
      </c>
      <c r="G78" s="328">
        <v>4823133000</v>
      </c>
      <c r="H78" s="179" t="s">
        <v>2771</v>
      </c>
      <c r="I78" s="202" t="s">
        <v>246</v>
      </c>
      <c r="J78" s="30">
        <v>4823133000</v>
      </c>
    </row>
    <row r="79" spans="1:10">
      <c r="A79" s="188" t="s">
        <v>4124</v>
      </c>
      <c r="B79" s="150">
        <v>6620500000</v>
      </c>
      <c r="C79" s="153" t="s">
        <v>4125</v>
      </c>
      <c r="E79" s="143"/>
      <c r="F79" s="327">
        <v>157781.03</v>
      </c>
      <c r="G79" s="328">
        <v>7680097000</v>
      </c>
      <c r="H79" s="179" t="s">
        <v>4363</v>
      </c>
      <c r="I79" s="202"/>
      <c r="J79" s="30"/>
    </row>
    <row r="80" spans="1:10">
      <c r="A80" s="188" t="s">
        <v>4126</v>
      </c>
      <c r="B80" s="150">
        <v>6620700000</v>
      </c>
      <c r="C80" s="153" t="s">
        <v>4127</v>
      </c>
      <c r="E80" s="143"/>
      <c r="F80" s="327">
        <v>19054.150000000001</v>
      </c>
      <c r="G80" s="328">
        <v>7680097000</v>
      </c>
      <c r="H80" s="179" t="s">
        <v>4363</v>
      </c>
      <c r="I80" s="202"/>
      <c r="J80" s="30"/>
    </row>
    <row r="81" spans="1:10">
      <c r="A81" s="188" t="s">
        <v>4130</v>
      </c>
      <c r="B81" s="150">
        <v>6623131000</v>
      </c>
      <c r="C81" s="153" t="s">
        <v>4131</v>
      </c>
      <c r="E81" s="143"/>
      <c r="F81" s="327">
        <v>58526542.340000004</v>
      </c>
      <c r="G81" s="328">
        <v>7680097000</v>
      </c>
      <c r="H81" s="179" t="s">
        <v>4363</v>
      </c>
      <c r="I81" s="202"/>
      <c r="J81" s="30"/>
    </row>
    <row r="82" spans="1:10">
      <c r="B82" s="150">
        <v>6623132000</v>
      </c>
      <c r="C82" s="153" t="s">
        <v>4132</v>
      </c>
      <c r="E82" s="143"/>
      <c r="F82" s="327">
        <v>80676143.530000001</v>
      </c>
      <c r="G82" s="328">
        <v>7680097000</v>
      </c>
      <c r="H82" s="179" t="s">
        <v>4363</v>
      </c>
      <c r="I82" s="202"/>
      <c r="J82" s="30"/>
    </row>
    <row r="83" spans="1:10">
      <c r="B83" s="150">
        <v>6623133000</v>
      </c>
      <c r="C83" s="153" t="s">
        <v>4133</v>
      </c>
      <c r="E83" s="143"/>
      <c r="F83" s="364">
        <v>129314105.71535569</v>
      </c>
      <c r="G83" s="328">
        <v>7680097000</v>
      </c>
      <c r="H83" s="179" t="s">
        <v>4363</v>
      </c>
      <c r="I83" s="202"/>
      <c r="J83" s="30"/>
    </row>
    <row r="84" spans="1:10">
      <c r="B84" s="150">
        <v>6623134000</v>
      </c>
      <c r="C84" s="153" t="s">
        <v>4134</v>
      </c>
      <c r="E84" s="143"/>
      <c r="F84" s="327">
        <v>23000291.300000001</v>
      </c>
      <c r="G84" s="328">
        <v>7680097000</v>
      </c>
      <c r="H84" s="179" t="s">
        <v>4363</v>
      </c>
      <c r="I84" s="202"/>
      <c r="J84" s="30"/>
    </row>
    <row r="85" spans="1:10">
      <c r="B85" s="150">
        <v>6623135000</v>
      </c>
      <c r="C85" s="153" t="s">
        <v>4135</v>
      </c>
      <c r="E85" s="143"/>
      <c r="F85" s="327">
        <v>20850751.52</v>
      </c>
      <c r="G85" s="328">
        <v>7680097000</v>
      </c>
      <c r="H85" s="179" t="s">
        <v>4363</v>
      </c>
      <c r="I85" s="202"/>
      <c r="J85" s="30"/>
    </row>
    <row r="86" spans="1:10">
      <c r="B86" s="150">
        <v>6623139000</v>
      </c>
      <c r="C86" s="153" t="s">
        <v>4136</v>
      </c>
      <c r="E86" s="143"/>
      <c r="F86" s="327">
        <v>34607.43</v>
      </c>
      <c r="G86" s="328">
        <v>7680097000</v>
      </c>
      <c r="H86" s="179" t="s">
        <v>4363</v>
      </c>
      <c r="I86" s="202"/>
      <c r="J86" s="30"/>
    </row>
    <row r="87" spans="1:10">
      <c r="A87" s="188" t="s">
        <v>4137</v>
      </c>
      <c r="B87" s="150">
        <v>6623640000</v>
      </c>
      <c r="C87" s="153" t="s">
        <v>4138</v>
      </c>
      <c r="E87" s="143"/>
      <c r="F87" s="327">
        <v>0</v>
      </c>
      <c r="G87" s="328">
        <v>7680097000</v>
      </c>
      <c r="H87" s="179" t="s">
        <v>4363</v>
      </c>
      <c r="I87" s="202"/>
      <c r="J87" s="30"/>
    </row>
    <row r="88" spans="1:10">
      <c r="B88" s="150">
        <v>6623900000</v>
      </c>
      <c r="C88" s="153" t="s">
        <v>4139</v>
      </c>
      <c r="E88" s="143"/>
      <c r="F88" s="327">
        <v>266096.07</v>
      </c>
      <c r="G88" s="328">
        <v>7680097000</v>
      </c>
      <c r="H88" s="179" t="s">
        <v>4363</v>
      </c>
      <c r="I88" s="202"/>
      <c r="J88" s="30"/>
    </row>
    <row r="89" spans="1:10">
      <c r="A89" s="188" t="s">
        <v>4128</v>
      </c>
      <c r="B89" s="340">
        <v>6622000000</v>
      </c>
      <c r="C89" s="334" t="s">
        <v>4129</v>
      </c>
      <c r="D89" s="143"/>
      <c r="E89" s="143"/>
      <c r="F89" s="329">
        <v>1168594</v>
      </c>
      <c r="G89" s="328">
        <v>7680097000</v>
      </c>
      <c r="H89" s="179" t="s">
        <v>4363</v>
      </c>
      <c r="I89" s="202"/>
      <c r="J89" s="30"/>
    </row>
    <row r="90" spans="1:10">
      <c r="C90" s="179"/>
      <c r="E90" s="143"/>
      <c r="F90" s="337"/>
      <c r="G90" s="343"/>
      <c r="H90" s="179" t="s">
        <v>92</v>
      </c>
      <c r="I90" s="202"/>
      <c r="J90" s="30"/>
    </row>
    <row r="91" spans="1:10">
      <c r="C91" s="326" t="s">
        <v>2900</v>
      </c>
      <c r="E91" s="143"/>
      <c r="F91" s="362"/>
      <c r="G91" s="359"/>
      <c r="I91" s="202"/>
      <c r="J91" s="30"/>
    </row>
    <row r="92" spans="1:10">
      <c r="A92" s="176" t="s">
        <v>2870</v>
      </c>
      <c r="B92" s="204">
        <v>7680097000</v>
      </c>
      <c r="C92" s="205" t="s">
        <v>2871</v>
      </c>
      <c r="E92" s="143"/>
      <c r="F92" s="365">
        <v>-8569.51</v>
      </c>
      <c r="G92" s="328">
        <v>2745900000</v>
      </c>
      <c r="H92" s="179" t="s">
        <v>2872</v>
      </c>
      <c r="I92" s="202" t="s">
        <v>493</v>
      </c>
      <c r="J92" s="30">
        <v>2745322043</v>
      </c>
    </row>
    <row r="93" spans="1:10">
      <c r="A93" s="188" t="s">
        <v>2870</v>
      </c>
      <c r="B93" s="150">
        <v>7680097000</v>
      </c>
      <c r="C93" s="153" t="s">
        <v>2871</v>
      </c>
      <c r="D93" s="143"/>
      <c r="E93" s="143"/>
      <c r="F93" s="364">
        <v>-93254132.609999999</v>
      </c>
      <c r="G93" s="328" t="s">
        <v>4364</v>
      </c>
      <c r="H93" s="179" t="s">
        <v>4363</v>
      </c>
      <c r="I93" s="202"/>
      <c r="J93" s="30"/>
    </row>
    <row r="94" spans="1:10">
      <c r="A94" s="188" t="s">
        <v>4174</v>
      </c>
      <c r="B94" s="150">
        <v>7984001000</v>
      </c>
      <c r="C94" s="153" t="s">
        <v>4175</v>
      </c>
      <c r="D94" s="143"/>
      <c r="E94" s="143"/>
      <c r="F94" s="327">
        <v>-176835.179999999</v>
      </c>
      <c r="G94" s="328" t="s">
        <v>4364</v>
      </c>
      <c r="H94" s="179" t="s">
        <v>4363</v>
      </c>
      <c r="I94" s="202"/>
      <c r="J94" s="30"/>
    </row>
    <row r="95" spans="1:10">
      <c r="A95" s="176" t="s">
        <v>4182</v>
      </c>
      <c r="B95" s="366">
        <v>6815003000</v>
      </c>
      <c r="C95" s="367" t="s">
        <v>4185</v>
      </c>
      <c r="E95" s="143"/>
      <c r="F95" s="329">
        <v>430572.17</v>
      </c>
      <c r="G95" s="328"/>
      <c r="H95" s="173" t="s">
        <v>4358</v>
      </c>
      <c r="I95" s="202"/>
      <c r="J95" s="30"/>
    </row>
    <row r="96" spans="1:10">
      <c r="C96" s="326" t="s">
        <v>4365</v>
      </c>
      <c r="E96" s="143"/>
      <c r="F96" s="362"/>
      <c r="G96" s="359"/>
      <c r="I96" s="202"/>
      <c r="J96" s="30"/>
    </row>
    <row r="97" spans="1:10">
      <c r="B97" s="179" t="s">
        <v>4366</v>
      </c>
      <c r="C97" s="326"/>
      <c r="E97" s="143"/>
      <c r="F97" s="362"/>
      <c r="G97" s="359">
        <v>7962049000</v>
      </c>
      <c r="H97" s="179" t="s">
        <v>2851</v>
      </c>
      <c r="I97" s="202"/>
      <c r="J97" s="30"/>
    </row>
    <row r="98" spans="1:10">
      <c r="A98" s="188" t="s">
        <v>4305</v>
      </c>
      <c r="B98" s="348"/>
      <c r="C98" s="335" t="s">
        <v>2889</v>
      </c>
      <c r="E98" s="143"/>
      <c r="F98" s="368">
        <v>0</v>
      </c>
      <c r="G98" s="328" t="s">
        <v>4367</v>
      </c>
      <c r="H98" s="172"/>
      <c r="I98" s="202"/>
      <c r="J98" s="30" t="s">
        <v>4367</v>
      </c>
    </row>
    <row r="99" spans="1:10">
      <c r="A99" s="188" t="s">
        <v>4305</v>
      </c>
      <c r="B99" s="348"/>
      <c r="C99" s="335" t="s">
        <v>2851</v>
      </c>
      <c r="E99" s="143"/>
      <c r="F99" s="368">
        <f>F69*0.265</f>
        <v>0</v>
      </c>
      <c r="G99" s="355" t="s">
        <v>4367</v>
      </c>
      <c r="H99" s="179" t="s">
        <v>4368</v>
      </c>
      <c r="I99" s="202"/>
      <c r="J99" s="30" t="s">
        <v>4367</v>
      </c>
    </row>
    <row r="100" spans="1:10">
      <c r="A100" s="188" t="s">
        <v>4305</v>
      </c>
      <c r="B100" s="348">
        <v>2129</v>
      </c>
      <c r="C100" s="335" t="s">
        <v>2887</v>
      </c>
      <c r="E100" s="143"/>
      <c r="F100" s="368">
        <f>-F32*0.265</f>
        <v>-23281.039700000001</v>
      </c>
      <c r="G100" s="328" t="s">
        <v>4367</v>
      </c>
      <c r="H100" s="172"/>
      <c r="I100" s="202"/>
      <c r="J100" s="30" t="s">
        <v>4367</v>
      </c>
    </row>
    <row r="101" spans="1:10">
      <c r="A101" s="188" t="s">
        <v>4305</v>
      </c>
      <c r="B101" s="348">
        <v>37848</v>
      </c>
      <c r="C101" s="335" t="s">
        <v>2885</v>
      </c>
      <c r="E101" s="143"/>
      <c r="F101" s="368">
        <f>-(F76)*0.265*0</f>
        <v>0</v>
      </c>
      <c r="G101" s="355" t="s">
        <v>4367</v>
      </c>
      <c r="H101" s="172"/>
      <c r="I101" s="202"/>
      <c r="J101" s="30" t="s">
        <v>4367</v>
      </c>
    </row>
    <row r="102" spans="1:10">
      <c r="A102" s="188" t="s">
        <v>4305</v>
      </c>
      <c r="B102" s="348">
        <v>1501622</v>
      </c>
      <c r="C102" s="335" t="s">
        <v>2891</v>
      </c>
      <c r="E102" s="143"/>
      <c r="F102" s="368">
        <f>-(F63)*0.265</f>
        <v>0</v>
      </c>
      <c r="G102" s="355" t="s">
        <v>4367</v>
      </c>
      <c r="H102" s="172"/>
      <c r="I102" s="202"/>
      <c r="J102" s="30" t="s">
        <v>4367</v>
      </c>
    </row>
    <row r="103" spans="1:10">
      <c r="A103" s="188" t="s">
        <v>4305</v>
      </c>
      <c r="B103" s="348"/>
      <c r="C103" s="335" t="s">
        <v>2893</v>
      </c>
      <c r="E103" s="143"/>
      <c r="F103" s="368">
        <f>-(+F4)*0.26</f>
        <v>0</v>
      </c>
      <c r="G103" s="328" t="s">
        <v>4367</v>
      </c>
      <c r="H103" s="172"/>
      <c r="I103" s="202"/>
      <c r="J103" s="30" t="s">
        <v>4367</v>
      </c>
    </row>
    <row r="104" spans="1:10">
      <c r="A104" s="188" t="s">
        <v>4305</v>
      </c>
      <c r="B104" s="179">
        <v>1515228</v>
      </c>
      <c r="C104" s="335" t="s">
        <v>2895</v>
      </c>
      <c r="E104" s="143"/>
      <c r="F104" s="368">
        <f>-(F78+F75+F74)*0.265</f>
        <v>-6060909.2445999999</v>
      </c>
      <c r="G104" s="328" t="s">
        <v>4367</v>
      </c>
      <c r="H104" s="172"/>
      <c r="I104" s="202"/>
      <c r="J104" s="30" t="s">
        <v>4367</v>
      </c>
    </row>
    <row r="105" spans="1:10">
      <c r="A105" s="188" t="s">
        <v>4305</v>
      </c>
      <c r="B105" s="348"/>
      <c r="C105" s="335" t="s">
        <v>2896</v>
      </c>
      <c r="E105" s="143"/>
      <c r="F105" s="368">
        <f>(-(+F11+F18+F14+F15)-F73)*0.265</f>
        <v>2483430.2154694898</v>
      </c>
      <c r="G105" s="328" t="s">
        <v>4367</v>
      </c>
      <c r="H105" s="179" t="s">
        <v>4369</v>
      </c>
      <c r="I105" s="202"/>
      <c r="J105" s="30" t="s">
        <v>4367</v>
      </c>
    </row>
    <row r="106" spans="1:10">
      <c r="A106" s="188" t="s">
        <v>4305</v>
      </c>
      <c r="B106" s="348"/>
      <c r="C106" s="323" t="s">
        <v>4370</v>
      </c>
      <c r="E106" s="143"/>
      <c r="F106" s="368">
        <f>-F92*0.265</f>
        <v>2270.9201500000004</v>
      </c>
      <c r="G106" s="328" t="s">
        <v>4367</v>
      </c>
      <c r="H106" s="172"/>
      <c r="I106" s="202"/>
      <c r="J106" s="30" t="s">
        <v>4367</v>
      </c>
    </row>
    <row r="107" spans="1:10" ht="13.8" thickBot="1">
      <c r="C107" s="369" t="s">
        <v>2883</v>
      </c>
      <c r="E107" s="143"/>
      <c r="F107" s="368">
        <f>-(F35)*0.265</f>
        <v>0</v>
      </c>
      <c r="G107" s="328" t="s">
        <v>4367</v>
      </c>
      <c r="H107" s="172"/>
      <c r="I107" s="202"/>
      <c r="J107" s="30" t="s">
        <v>4367</v>
      </c>
    </row>
    <row r="108" spans="1:10" ht="13.8" thickTop="1">
      <c r="C108" s="370" t="s">
        <v>4371</v>
      </c>
      <c r="E108" s="143"/>
      <c r="F108" s="371">
        <f>SUM(F98:F107)</f>
        <v>-3598489.1486805095</v>
      </c>
      <c r="G108" s="371"/>
      <c r="H108" s="372" t="s">
        <v>4372</v>
      </c>
      <c r="I108" s="196"/>
      <c r="J108" s="372"/>
    </row>
    <row r="109" spans="1:10">
      <c r="C109" s="373"/>
      <c r="E109" s="143"/>
      <c r="F109" s="374"/>
      <c r="G109" s="374"/>
      <c r="H109" s="372"/>
      <c r="I109" s="375"/>
      <c r="J109" s="372"/>
    </row>
    <row r="110" spans="1:10" ht="13.8" thickBot="1">
      <c r="A110" s="188" t="s">
        <v>4305</v>
      </c>
      <c r="C110" s="167" t="s">
        <v>2903</v>
      </c>
      <c r="E110" s="143"/>
      <c r="F110" s="375">
        <v>10594357</v>
      </c>
      <c r="G110" s="368"/>
      <c r="H110" s="179" t="s">
        <v>4373</v>
      </c>
      <c r="I110" s="375"/>
    </row>
    <row r="111" spans="1:10" ht="13.8" thickTop="1">
      <c r="A111" s="373"/>
      <c r="C111" s="335"/>
      <c r="E111" s="143"/>
      <c r="F111" s="368">
        <v>0</v>
      </c>
      <c r="G111" s="376"/>
      <c r="H111" s="179" t="s">
        <v>4374</v>
      </c>
      <c r="I111" s="377"/>
    </row>
    <row r="112" spans="1:10">
      <c r="A112" s="373"/>
      <c r="B112" s="348"/>
      <c r="C112" s="335"/>
      <c r="E112" s="143"/>
      <c r="F112" s="375">
        <v>200303608</v>
      </c>
      <c r="G112" s="378" t="s">
        <v>312</v>
      </c>
      <c r="H112" s="172" t="s">
        <v>4375</v>
      </c>
      <c r="I112" s="196"/>
    </row>
    <row r="113" spans="1:10">
      <c r="A113" s="373"/>
      <c r="B113" s="348"/>
      <c r="C113" s="335"/>
      <c r="E113" s="143"/>
      <c r="F113" s="375">
        <v>14565625</v>
      </c>
      <c r="G113" s="378" t="s">
        <v>489</v>
      </c>
      <c r="H113" s="172" t="s">
        <v>4375</v>
      </c>
      <c r="I113" s="196"/>
    </row>
    <row r="114" spans="1:10">
      <c r="A114" s="373"/>
      <c r="B114" s="348"/>
      <c r="C114" s="335"/>
      <c r="E114" s="143"/>
      <c r="F114" s="375">
        <v>3683084</v>
      </c>
      <c r="G114" s="378" t="s">
        <v>312</v>
      </c>
      <c r="H114" s="172" t="s">
        <v>4376</v>
      </c>
      <c r="I114" s="196"/>
    </row>
    <row r="115" spans="1:10">
      <c r="A115" s="373"/>
      <c r="B115" s="348"/>
      <c r="C115" s="335"/>
      <c r="E115" s="143"/>
      <c r="F115" s="375">
        <v>-111977962</v>
      </c>
      <c r="G115" s="378" t="s">
        <v>312</v>
      </c>
      <c r="H115" s="172" t="s">
        <v>4377</v>
      </c>
      <c r="I115" s="196"/>
    </row>
    <row r="116" spans="1:10">
      <c r="A116" s="373"/>
      <c r="B116" s="348"/>
      <c r="C116" s="335"/>
      <c r="E116" s="143"/>
      <c r="F116" s="375">
        <v>-14565625</v>
      </c>
      <c r="G116" s="378" t="s">
        <v>489</v>
      </c>
      <c r="H116" s="172" t="s">
        <v>4378</v>
      </c>
      <c r="I116" s="196"/>
    </row>
    <row r="117" spans="1:10">
      <c r="A117" s="373"/>
      <c r="B117" s="348"/>
      <c r="C117" s="335"/>
      <c r="E117" s="143"/>
      <c r="F117" s="375">
        <v>-92008730</v>
      </c>
      <c r="G117" s="378" t="s">
        <v>312</v>
      </c>
      <c r="H117" s="172" t="s">
        <v>4378</v>
      </c>
      <c r="I117" s="196"/>
    </row>
    <row r="118" spans="1:10">
      <c r="A118" s="373"/>
      <c r="B118" s="348"/>
      <c r="C118" s="335"/>
      <c r="E118" s="143"/>
      <c r="F118" s="375">
        <f>9588901*0</f>
        <v>0</v>
      </c>
      <c r="G118" s="378" t="s">
        <v>312</v>
      </c>
      <c r="H118" s="172" t="s">
        <v>2905</v>
      </c>
      <c r="I118" s="196">
        <f>199144.55+262924.41+324781.69</f>
        <v>786850.64999999991</v>
      </c>
    </row>
    <row r="119" spans="1:10">
      <c r="A119" s="373"/>
      <c r="B119" s="348"/>
      <c r="C119" s="335"/>
      <c r="E119" s="143"/>
      <c r="F119" s="375">
        <f>2023590*0</f>
        <v>0</v>
      </c>
      <c r="G119" s="378" t="s">
        <v>312</v>
      </c>
      <c r="H119" s="172" t="s">
        <v>2906</v>
      </c>
      <c r="I119" s="196">
        <f>(7747.16+3630.65)*3</f>
        <v>34133.43</v>
      </c>
      <c r="J119" s="179">
        <v>34133.42</v>
      </c>
    </row>
    <row r="120" spans="1:10">
      <c r="A120" s="373"/>
      <c r="B120" s="348"/>
      <c r="C120" s="335"/>
      <c r="E120" s="143"/>
      <c r="F120" s="375">
        <f>5676593*0</f>
        <v>0</v>
      </c>
      <c r="G120" s="378" t="s">
        <v>312</v>
      </c>
      <c r="H120" s="172" t="s">
        <v>2907</v>
      </c>
      <c r="I120" s="196"/>
    </row>
    <row r="121" spans="1:10">
      <c r="A121" s="373"/>
      <c r="B121" s="348"/>
      <c r="C121" s="335"/>
      <c r="E121" s="143"/>
      <c r="F121" s="375">
        <f>111862*0</f>
        <v>0</v>
      </c>
      <c r="G121" s="378" t="s">
        <v>312</v>
      </c>
      <c r="H121" s="172" t="s">
        <v>2908</v>
      </c>
      <c r="I121" s="196"/>
    </row>
    <row r="122" spans="1:10" ht="13.8" thickBot="1">
      <c r="A122" s="373"/>
      <c r="B122" s="348"/>
      <c r="C122" s="335"/>
      <c r="E122" s="143"/>
      <c r="F122" s="375">
        <v>33129857</v>
      </c>
      <c r="G122" s="378"/>
      <c r="H122" s="172" t="s">
        <v>2785</v>
      </c>
      <c r="I122" s="196"/>
    </row>
    <row r="123" spans="1:10" ht="13.8" thickTop="1">
      <c r="C123" s="379"/>
      <c r="D123" s="196"/>
      <c r="E123" s="143"/>
      <c r="F123" s="380">
        <f>F108+F110+F111+F112+F113+F114+F115+F116+F117+F118+F119+F120+F121+F122</f>
        <v>40125724.851319492</v>
      </c>
      <c r="G123" s="381"/>
      <c r="H123" s="196">
        <v>15647896</v>
      </c>
      <c r="I123" s="196"/>
    </row>
    <row r="124" spans="1:10">
      <c r="A124" s="236"/>
      <c r="C124" s="159"/>
      <c r="D124" s="196"/>
      <c r="E124" s="143"/>
      <c r="F124" s="362"/>
      <c r="G124" s="362"/>
      <c r="H124" s="196" t="e">
        <v>#VALUE!</v>
      </c>
      <c r="I124" s="382"/>
    </row>
    <row r="125" spans="1:10">
      <c r="A125" s="236" t="s">
        <v>4379</v>
      </c>
      <c r="C125" s="383"/>
      <c r="D125" s="196"/>
      <c r="E125" s="196"/>
      <c r="F125" s="351">
        <v>31292300.378680632</v>
      </c>
      <c r="G125" s="351"/>
      <c r="H125" s="196"/>
      <c r="I125" s="196"/>
    </row>
    <row r="126" spans="1:10">
      <c r="C126" s="159"/>
      <c r="D126" s="196"/>
      <c r="E126" s="196"/>
      <c r="F126" s="384"/>
      <c r="G126" s="384"/>
    </row>
    <row r="127" spans="1:10">
      <c r="C127" s="159"/>
      <c r="D127" s="196"/>
      <c r="E127" s="196"/>
      <c r="F127" s="378"/>
      <c r="H127" s="385"/>
    </row>
    <row r="128" spans="1:10">
      <c r="C128" s="179"/>
      <c r="D128" s="196"/>
      <c r="E128" s="196"/>
      <c r="F128" s="362"/>
    </row>
    <row r="129" spans="1:6">
      <c r="C129" s="179"/>
      <c r="D129" s="196"/>
      <c r="E129" s="196"/>
    </row>
    <row r="130" spans="1:6">
      <c r="C130" s="179"/>
      <c r="D130" s="196"/>
      <c r="E130" s="196"/>
    </row>
    <row r="131" spans="1:6">
      <c r="C131" s="179"/>
      <c r="D131" s="196"/>
      <c r="E131" s="196"/>
    </row>
    <row r="132" spans="1:6">
      <c r="C132" s="179"/>
      <c r="D132" s="196"/>
      <c r="E132" s="196"/>
    </row>
    <row r="133" spans="1:6">
      <c r="C133" s="179"/>
      <c r="D133" s="196"/>
      <c r="E133" s="196"/>
      <c r="F133" s="362"/>
    </row>
    <row r="134" spans="1:6">
      <c r="C134" s="179"/>
      <c r="D134" s="196"/>
      <c r="E134" s="196"/>
    </row>
    <row r="135" spans="1:6">
      <c r="C135" s="179"/>
      <c r="D135" s="196"/>
      <c r="E135" s="196"/>
    </row>
    <row r="136" spans="1:6">
      <c r="C136" s="179"/>
      <c r="D136" s="196"/>
      <c r="E136" s="196"/>
    </row>
    <row r="137" spans="1:6">
      <c r="C137" s="179"/>
      <c r="D137" s="196"/>
      <c r="E137" s="196"/>
    </row>
    <row r="138" spans="1:6">
      <c r="C138" s="179"/>
      <c r="D138" s="196"/>
      <c r="E138" s="196"/>
    </row>
    <row r="139" spans="1:6">
      <c r="C139" s="179"/>
      <c r="D139" s="196"/>
      <c r="E139" s="196"/>
    </row>
    <row r="140" spans="1:6">
      <c r="A140" s="386"/>
      <c r="C140" s="236"/>
      <c r="D140" s="196"/>
      <c r="E140" s="196"/>
    </row>
    <row r="141" spans="1:6">
      <c r="A141" s="236" t="s">
        <v>4380</v>
      </c>
      <c r="C141" s="179"/>
      <c r="D141" s="196"/>
      <c r="E141" s="196"/>
    </row>
    <row r="142" spans="1:6">
      <c r="A142" s="387"/>
      <c r="C142" s="179"/>
      <c r="D142" s="196"/>
      <c r="E142" s="196"/>
    </row>
    <row r="143" spans="1:6">
      <c r="C143" s="179"/>
      <c r="D143" s="196"/>
      <c r="E143" s="196"/>
    </row>
    <row r="144" spans="1:6">
      <c r="C144" s="179"/>
      <c r="D144" s="196"/>
      <c r="E144" s="196"/>
    </row>
    <row r="145" spans="1:9">
      <c r="C145" s="179"/>
      <c r="D145" s="196"/>
      <c r="E145" s="196"/>
    </row>
    <row r="146" spans="1:9">
      <c r="C146" s="179"/>
      <c r="D146" s="196"/>
      <c r="E146" s="196"/>
    </row>
    <row r="147" spans="1:9">
      <c r="C147" s="179"/>
      <c r="D147" s="196"/>
      <c r="E147" s="196"/>
    </row>
    <row r="148" spans="1:9">
      <c r="C148" s="179"/>
      <c r="D148" s="196"/>
      <c r="E148" s="196"/>
    </row>
    <row r="149" spans="1:9">
      <c r="A149" s="387"/>
      <c r="C149" s="179"/>
      <c r="D149" s="196"/>
      <c r="E149" s="196"/>
    </row>
    <row r="150" spans="1:9">
      <c r="C150" s="179"/>
      <c r="D150" s="196"/>
      <c r="E150" s="196"/>
    </row>
    <row r="151" spans="1:9">
      <c r="C151" s="179"/>
      <c r="D151" s="196"/>
      <c r="E151" s="196"/>
    </row>
    <row r="152" spans="1:9">
      <c r="A152" s="236" t="s">
        <v>4381</v>
      </c>
      <c r="C152" s="179"/>
      <c r="D152" s="196"/>
      <c r="E152" s="196"/>
    </row>
    <row r="153" spans="1:9">
      <c r="C153" s="179"/>
      <c r="D153" s="196"/>
      <c r="E153" s="196"/>
    </row>
    <row r="154" spans="1:9">
      <c r="B154" s="1791"/>
      <c r="C154" s="1791"/>
      <c r="D154" s="1791"/>
      <c r="E154" s="1791"/>
      <c r="F154" s="1791"/>
      <c r="G154" s="1791"/>
      <c r="H154" s="196"/>
      <c r="I154" s="196"/>
    </row>
    <row r="155" spans="1:9">
      <c r="C155" s="179"/>
      <c r="D155" s="196"/>
      <c r="E155" s="196"/>
      <c r="F155" s="196"/>
      <c r="G155" s="196"/>
    </row>
    <row r="156" spans="1:9">
      <c r="C156" s="179"/>
      <c r="D156" s="196"/>
      <c r="E156" s="196"/>
    </row>
    <row r="157" spans="1:9">
      <c r="C157" s="179"/>
      <c r="D157" s="196"/>
      <c r="E157" s="196"/>
      <c r="F157" s="362"/>
      <c r="G157" s="362"/>
    </row>
    <row r="158" spans="1:9">
      <c r="B158" s="323"/>
      <c r="C158" s="323"/>
      <c r="D158" s="323"/>
      <c r="E158" s="323"/>
      <c r="H158" s="196"/>
    </row>
    <row r="159" spans="1:9">
      <c r="B159" s="323"/>
      <c r="C159" s="323"/>
      <c r="D159" s="323"/>
      <c r="E159" s="323"/>
    </row>
    <row r="160" spans="1:9">
      <c r="B160" s="323"/>
      <c r="C160" s="323"/>
      <c r="D160" s="323"/>
      <c r="E160" s="323"/>
    </row>
    <row r="161" spans="1:8">
      <c r="B161" s="323"/>
      <c r="C161" s="323"/>
      <c r="D161" s="323"/>
      <c r="E161" s="323"/>
    </row>
    <row r="162" spans="1:8">
      <c r="B162" s="323"/>
      <c r="C162" s="323"/>
      <c r="D162" s="323"/>
      <c r="E162" s="323"/>
    </row>
    <row r="163" spans="1:8">
      <c r="B163" s="323"/>
      <c r="C163" s="323"/>
      <c r="D163" s="323"/>
      <c r="E163" s="323"/>
    </row>
    <row r="164" spans="1:8">
      <c r="B164" s="323"/>
      <c r="C164" s="323"/>
      <c r="D164" s="323"/>
      <c r="E164" s="323"/>
    </row>
    <row r="165" spans="1:8">
      <c r="B165" s="323"/>
      <c r="C165" s="323"/>
      <c r="D165" s="323"/>
      <c r="E165" s="323"/>
      <c r="H165" s="196"/>
    </row>
    <row r="166" spans="1:8">
      <c r="A166" s="236" t="s">
        <v>4382</v>
      </c>
      <c r="B166" s="323"/>
      <c r="C166" s="323"/>
      <c r="D166" s="323"/>
      <c r="E166" s="323"/>
      <c r="H166" s="196"/>
    </row>
    <row r="167" spans="1:8">
      <c r="B167" s="323"/>
      <c r="C167" s="323"/>
      <c r="D167" s="323"/>
      <c r="E167" s="323"/>
      <c r="H167" s="196"/>
    </row>
    <row r="168" spans="1:8">
      <c r="B168" s="323"/>
      <c r="C168" s="323"/>
      <c r="D168" s="323"/>
      <c r="E168" s="323"/>
      <c r="H168" s="196"/>
    </row>
    <row r="169" spans="1:8">
      <c r="B169" s="323"/>
      <c r="C169" s="323"/>
      <c r="D169" s="323"/>
      <c r="E169" s="323"/>
      <c r="H169" s="196"/>
    </row>
    <row r="170" spans="1:8">
      <c r="B170" s="323"/>
      <c r="C170" s="323"/>
      <c r="D170" s="323"/>
      <c r="E170" s="323"/>
      <c r="H170" s="196"/>
    </row>
    <row r="171" spans="1:8">
      <c r="B171" s="323"/>
      <c r="C171" s="323"/>
      <c r="D171" s="323"/>
      <c r="E171" s="323"/>
      <c r="H171" s="196"/>
    </row>
    <row r="172" spans="1:8">
      <c r="B172" s="323"/>
      <c r="C172" s="323"/>
      <c r="D172" s="323"/>
      <c r="E172" s="323"/>
      <c r="H172" s="196"/>
    </row>
    <row r="173" spans="1:8">
      <c r="C173" s="323"/>
      <c r="D173" s="196"/>
      <c r="E173" s="196"/>
      <c r="F173" s="196"/>
      <c r="G173" s="196"/>
      <c r="H173" s="196"/>
    </row>
    <row r="174" spans="1:8">
      <c r="C174" s="196"/>
      <c r="F174" s="196"/>
      <c r="G174" s="196"/>
      <c r="H174" s="196"/>
    </row>
    <row r="175" spans="1:8">
      <c r="C175" s="196"/>
      <c r="F175" s="196"/>
      <c r="G175" s="196"/>
      <c r="H175" s="196"/>
    </row>
    <row r="176" spans="1:8">
      <c r="C176" s="196"/>
      <c r="F176" s="196"/>
      <c r="G176" s="196"/>
      <c r="H176" s="196"/>
    </row>
    <row r="177" spans="3:8">
      <c r="C177" s="196"/>
      <c r="F177" s="196"/>
      <c r="G177" s="196"/>
      <c r="H177" s="196"/>
    </row>
    <row r="178" spans="3:8">
      <c r="C178" s="196"/>
      <c r="F178" s="196"/>
      <c r="G178" s="196"/>
      <c r="H178" s="196"/>
    </row>
    <row r="179" spans="3:8">
      <c r="C179" s="196"/>
      <c r="F179" s="196"/>
      <c r="G179" s="196"/>
      <c r="H179" s="196"/>
    </row>
    <row r="180" spans="3:8">
      <c r="C180" s="196"/>
      <c r="F180" s="375"/>
      <c r="G180" s="375"/>
      <c r="H180" s="196"/>
    </row>
    <row r="181" spans="3:8">
      <c r="C181" s="375"/>
      <c r="F181" s="179"/>
      <c r="G181" s="179"/>
      <c r="H181" s="196"/>
    </row>
    <row r="182" spans="3:8">
      <c r="C182" s="179"/>
      <c r="F182" s="179"/>
      <c r="G182" s="179"/>
      <c r="H182" s="196"/>
    </row>
    <row r="183" spans="3:8">
      <c r="C183" s="179"/>
      <c r="F183" s="179"/>
      <c r="G183" s="179"/>
    </row>
    <row r="184" spans="3:8">
      <c r="C184" s="179"/>
      <c r="F184" s="179"/>
      <c r="G184" s="179"/>
    </row>
    <row r="185" spans="3:8">
      <c r="C185" s="179"/>
      <c r="F185" s="179"/>
      <c r="G185" s="179"/>
    </row>
    <row r="186" spans="3:8">
      <c r="C186" s="179"/>
      <c r="F186" s="179"/>
      <c r="G186" s="179"/>
    </row>
    <row r="187" spans="3:8">
      <c r="C187" s="179"/>
    </row>
    <row r="188" spans="3:8">
      <c r="C188" s="323"/>
    </row>
    <row r="189" spans="3:8">
      <c r="C189" s="323"/>
    </row>
    <row r="190" spans="3:8">
      <c r="C190" s="323"/>
    </row>
    <row r="191" spans="3:8">
      <c r="C191" s="323"/>
    </row>
    <row r="192" spans="3:8">
      <c r="C192" s="323"/>
    </row>
    <row r="193" spans="3:3">
      <c r="C193" s="323"/>
    </row>
    <row r="194" spans="3:3">
      <c r="C194" s="323"/>
    </row>
    <row r="195" spans="3:3">
      <c r="C195" s="323"/>
    </row>
    <row r="196" spans="3:3">
      <c r="C196" s="323"/>
    </row>
    <row r="197" spans="3:3">
      <c r="C197" s="323"/>
    </row>
    <row r="198" spans="3:3">
      <c r="C198" s="323"/>
    </row>
    <row r="199" spans="3:3">
      <c r="C199" s="323"/>
    </row>
    <row r="200" spans="3:3">
      <c r="C200" s="323"/>
    </row>
    <row r="201" spans="3:3">
      <c r="C201" s="323"/>
    </row>
    <row r="202" spans="3:3">
      <c r="C202" s="323"/>
    </row>
    <row r="203" spans="3:3">
      <c r="C203" s="323"/>
    </row>
    <row r="204" spans="3:3">
      <c r="C204" s="323"/>
    </row>
    <row r="205" spans="3:3">
      <c r="C205" s="323"/>
    </row>
    <row r="206" spans="3:3">
      <c r="C206" s="323"/>
    </row>
    <row r="207" spans="3:3">
      <c r="C207" s="323"/>
    </row>
    <row r="208" spans="3:3">
      <c r="C208" s="323"/>
    </row>
    <row r="209" spans="3:3">
      <c r="C209" s="323"/>
    </row>
    <row r="210" spans="3:3">
      <c r="C210" s="323"/>
    </row>
    <row r="211" spans="3:3">
      <c r="C211" s="323"/>
    </row>
    <row r="212" spans="3:3">
      <c r="C212" s="323"/>
    </row>
    <row r="213" spans="3:3">
      <c r="C213" s="323"/>
    </row>
    <row r="214" spans="3:3">
      <c r="C214" s="323"/>
    </row>
    <row r="215" spans="3:3">
      <c r="C215" s="323"/>
    </row>
    <row r="216" spans="3:3">
      <c r="C216" s="323"/>
    </row>
    <row r="217" spans="3:3">
      <c r="C217" s="323"/>
    </row>
    <row r="218" spans="3:3">
      <c r="C218" s="323"/>
    </row>
    <row r="219" spans="3:3">
      <c r="C219" s="323"/>
    </row>
    <row r="220" spans="3:3">
      <c r="C220" s="323"/>
    </row>
    <row r="221" spans="3:3">
      <c r="C221" s="323"/>
    </row>
    <row r="222" spans="3:3">
      <c r="C222" s="323"/>
    </row>
    <row r="223" spans="3:3">
      <c r="C223" s="323"/>
    </row>
    <row r="224" spans="3:3">
      <c r="C224" s="323"/>
    </row>
    <row r="225" spans="3:3">
      <c r="C225" s="323"/>
    </row>
    <row r="226" spans="3:3">
      <c r="C226" s="323"/>
    </row>
    <row r="227" spans="3:3">
      <c r="C227" s="323"/>
    </row>
    <row r="228" spans="3:3">
      <c r="C228" s="323"/>
    </row>
    <row r="229" spans="3:3">
      <c r="C229" s="323"/>
    </row>
    <row r="230" spans="3:3">
      <c r="C230" s="323"/>
    </row>
    <row r="231" spans="3:3">
      <c r="C231" s="323"/>
    </row>
    <row r="232" spans="3:3">
      <c r="C232" s="323"/>
    </row>
    <row r="233" spans="3:3">
      <c r="C233" s="323"/>
    </row>
    <row r="234" spans="3:3">
      <c r="C234" s="323"/>
    </row>
    <row r="235" spans="3:3">
      <c r="C235" s="323"/>
    </row>
    <row r="236" spans="3:3">
      <c r="C236" s="323"/>
    </row>
    <row r="237" spans="3:3">
      <c r="C237" s="323"/>
    </row>
    <row r="238" spans="3:3">
      <c r="C238" s="323"/>
    </row>
    <row r="239" spans="3:3">
      <c r="C239" s="323"/>
    </row>
    <row r="240" spans="3:3">
      <c r="C240" s="323"/>
    </row>
    <row r="241" spans="3:3">
      <c r="C241" s="323"/>
    </row>
    <row r="242" spans="3:3">
      <c r="C242" s="323"/>
    </row>
    <row r="243" spans="3:3">
      <c r="C243" s="323"/>
    </row>
    <row r="244" spans="3:3">
      <c r="C244" s="323"/>
    </row>
    <row r="245" spans="3:3">
      <c r="C245" s="323"/>
    </row>
    <row r="246" spans="3:3">
      <c r="C246" s="323"/>
    </row>
    <row r="247" spans="3:3">
      <c r="C247" s="323"/>
    </row>
    <row r="248" spans="3:3">
      <c r="C248" s="323"/>
    </row>
    <row r="249" spans="3:3">
      <c r="C249" s="323"/>
    </row>
    <row r="250" spans="3:3">
      <c r="C250" s="323"/>
    </row>
    <row r="251" spans="3:3">
      <c r="C251" s="323"/>
    </row>
    <row r="252" spans="3:3">
      <c r="C252" s="323"/>
    </row>
    <row r="253" spans="3:3">
      <c r="C253" s="323"/>
    </row>
    <row r="254" spans="3:3">
      <c r="C254" s="323"/>
    </row>
    <row r="255" spans="3:3">
      <c r="C255" s="323"/>
    </row>
    <row r="256" spans="3:3">
      <c r="C256" s="323"/>
    </row>
    <row r="257" spans="3:3">
      <c r="C257" s="323"/>
    </row>
    <row r="258" spans="3:3">
      <c r="C258" s="323"/>
    </row>
    <row r="259" spans="3:3">
      <c r="C259" s="323"/>
    </row>
    <row r="260" spans="3:3">
      <c r="C260" s="323"/>
    </row>
    <row r="261" spans="3:3">
      <c r="C261" s="323"/>
    </row>
    <row r="262" spans="3:3">
      <c r="C262" s="323"/>
    </row>
    <row r="263" spans="3:3">
      <c r="C263" s="323"/>
    </row>
    <row r="264" spans="3:3">
      <c r="C264" s="323"/>
    </row>
    <row r="265" spans="3:3">
      <c r="C265" s="323"/>
    </row>
    <row r="266" spans="3:3">
      <c r="C266" s="323"/>
    </row>
    <row r="267" spans="3:3">
      <c r="C267" s="323"/>
    </row>
    <row r="268" spans="3:3">
      <c r="C268" s="323"/>
    </row>
    <row r="269" spans="3:3">
      <c r="C269" s="323"/>
    </row>
    <row r="270" spans="3:3">
      <c r="C270" s="323"/>
    </row>
    <row r="271" spans="3:3">
      <c r="C271" s="323"/>
    </row>
    <row r="272" spans="3:3">
      <c r="C272" s="323"/>
    </row>
    <row r="273" spans="3:3">
      <c r="C273" s="323"/>
    </row>
    <row r="274" spans="3:3">
      <c r="C274" s="323"/>
    </row>
    <row r="275" spans="3:3">
      <c r="C275" s="323"/>
    </row>
    <row r="276" spans="3:3">
      <c r="C276" s="323"/>
    </row>
    <row r="277" spans="3:3">
      <c r="C277" s="323"/>
    </row>
    <row r="278" spans="3:3">
      <c r="C278" s="323"/>
    </row>
    <row r="279" spans="3:3">
      <c r="C279" s="323"/>
    </row>
    <row r="280" spans="3:3">
      <c r="C280" s="323"/>
    </row>
    <row r="281" spans="3:3">
      <c r="C281" s="323"/>
    </row>
    <row r="282" spans="3:3">
      <c r="C282" s="323"/>
    </row>
    <row r="283" spans="3:3">
      <c r="C283" s="323"/>
    </row>
    <row r="284" spans="3:3">
      <c r="C284" s="323"/>
    </row>
    <row r="285" spans="3:3">
      <c r="C285" s="323"/>
    </row>
    <row r="286" spans="3:3">
      <c r="C286" s="323"/>
    </row>
    <row r="287" spans="3:3">
      <c r="C287" s="323"/>
    </row>
    <row r="288" spans="3:3">
      <c r="C288" s="323"/>
    </row>
    <row r="289" spans="3:3">
      <c r="C289" s="323"/>
    </row>
    <row r="290" spans="3:3">
      <c r="C290" s="323"/>
    </row>
    <row r="291" spans="3:3">
      <c r="C291" s="323"/>
    </row>
    <row r="292" spans="3:3">
      <c r="C292" s="323"/>
    </row>
    <row r="293" spans="3:3">
      <c r="C293" s="323"/>
    </row>
    <row r="294" spans="3:3">
      <c r="C294" s="323"/>
    </row>
    <row r="295" spans="3:3">
      <c r="C295" s="323"/>
    </row>
    <row r="296" spans="3:3">
      <c r="C296" s="323"/>
    </row>
    <row r="297" spans="3:3">
      <c r="C297" s="323"/>
    </row>
    <row r="298" spans="3:3">
      <c r="C298" s="323"/>
    </row>
    <row r="299" spans="3:3">
      <c r="C299" s="323"/>
    </row>
    <row r="300" spans="3:3">
      <c r="C300" s="323"/>
    </row>
    <row r="301" spans="3:3">
      <c r="C301" s="323"/>
    </row>
    <row r="302" spans="3:3">
      <c r="C302" s="323"/>
    </row>
    <row r="303" spans="3:3">
      <c r="C303" s="323"/>
    </row>
    <row r="304" spans="3:3">
      <c r="C304" s="323"/>
    </row>
    <row r="305" spans="3:3">
      <c r="C305" s="323"/>
    </row>
    <row r="306" spans="3:3">
      <c r="C306" s="323"/>
    </row>
    <row r="307" spans="3:3">
      <c r="C307" s="323"/>
    </row>
    <row r="308" spans="3:3">
      <c r="C308" s="323"/>
    </row>
    <row r="309" spans="3:3">
      <c r="C309" s="323"/>
    </row>
    <row r="310" spans="3:3">
      <c r="C310" s="323"/>
    </row>
    <row r="311" spans="3:3">
      <c r="C311" s="323"/>
    </row>
    <row r="312" spans="3:3">
      <c r="C312" s="323"/>
    </row>
    <row r="313" spans="3:3">
      <c r="C313" s="323"/>
    </row>
    <row r="314" spans="3:3">
      <c r="C314" s="323"/>
    </row>
    <row r="315" spans="3:3">
      <c r="C315" s="323"/>
    </row>
    <row r="316" spans="3:3">
      <c r="C316" s="323"/>
    </row>
    <row r="317" spans="3:3">
      <c r="C317" s="323"/>
    </row>
    <row r="318" spans="3:3">
      <c r="C318" s="323"/>
    </row>
    <row r="319" spans="3:3">
      <c r="C319" s="323"/>
    </row>
    <row r="320" spans="3:3">
      <c r="C320" s="323"/>
    </row>
    <row r="321" spans="3:3">
      <c r="C321" s="323"/>
    </row>
    <row r="322" spans="3:3">
      <c r="C322" s="323"/>
    </row>
    <row r="323" spans="3:3">
      <c r="C323" s="323"/>
    </row>
    <row r="324" spans="3:3">
      <c r="C324" s="323"/>
    </row>
    <row r="325" spans="3:3">
      <c r="C325" s="323"/>
    </row>
    <row r="326" spans="3:3">
      <c r="C326" s="323"/>
    </row>
    <row r="327" spans="3:3">
      <c r="C327" s="323"/>
    </row>
    <row r="328" spans="3:3">
      <c r="C328" s="323"/>
    </row>
    <row r="329" spans="3:3">
      <c r="C329" s="323"/>
    </row>
    <row r="330" spans="3:3">
      <c r="C330" s="323"/>
    </row>
    <row r="331" spans="3:3">
      <c r="C331" s="323"/>
    </row>
    <row r="332" spans="3:3">
      <c r="C332" s="323"/>
    </row>
    <row r="333" spans="3:3">
      <c r="C333" s="323"/>
    </row>
    <row r="334" spans="3:3">
      <c r="C334" s="323"/>
    </row>
  </sheetData>
  <mergeCells count="2">
    <mergeCell ref="I2:J2"/>
    <mergeCell ref="B154:G154"/>
  </mergeCells>
  <pageMargins left="0.75" right="0.19" top="0.38" bottom="0.32" header="0.28000000000000003" footer="0.17"/>
  <pageSetup paperSize="9" scale="35" orientation="landscape" horizontalDpi="1200" verticalDpi="12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
  <sheetViews>
    <sheetView workbookViewId="0">
      <selection activeCell="K269" sqref="K269"/>
    </sheetView>
  </sheetViews>
  <sheetFormatPr defaultRowHeight="14.4"/>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53"/>
  <sheetViews>
    <sheetView showGridLines="0" topLeftCell="A34" zoomScale="90" zoomScaleNormal="90" workbookViewId="0">
      <selection activeCell="C48" sqref="C48"/>
    </sheetView>
  </sheetViews>
  <sheetFormatPr defaultColWidth="9.109375" defaultRowHeight="13.8" outlineLevelRow="1"/>
  <cols>
    <col min="1" max="1" width="9.109375" style="10"/>
    <col min="2" max="2" width="15" style="10" customWidth="1"/>
    <col min="3" max="3" width="147.33203125" style="10" bestFit="1" customWidth="1"/>
    <col min="4" max="4" width="16.44140625" style="10" customWidth="1"/>
    <col min="5" max="5" width="22.33203125" style="10" bestFit="1" customWidth="1"/>
    <col min="6" max="6" width="5.5546875" style="10" customWidth="1"/>
    <col min="7" max="16384" width="9.109375" style="10"/>
  </cols>
  <sheetData>
    <row r="1" spans="2:7" customFormat="1" ht="14.4">
      <c r="C1" s="949"/>
      <c r="D1" s="950"/>
      <c r="E1" s="950"/>
      <c r="F1" s="950"/>
      <c r="G1" s="950"/>
    </row>
    <row r="2" spans="2:7" customFormat="1" ht="18">
      <c r="B2" s="951" t="s">
        <v>6106</v>
      </c>
      <c r="C2" s="10"/>
      <c r="D2" s="952"/>
      <c r="E2" s="952"/>
      <c r="F2" s="950"/>
    </row>
    <row r="3" spans="2:7" customFormat="1" ht="14.4">
      <c r="C3" s="953"/>
      <c r="D3" s="952"/>
      <c r="E3" s="952"/>
      <c r="F3" s="950"/>
    </row>
    <row r="4" spans="2:7" customFormat="1" ht="15.6">
      <c r="C4" s="1799" t="s">
        <v>6468</v>
      </c>
      <c r="D4" s="1799"/>
      <c r="E4" s="1799"/>
      <c r="F4" s="950"/>
    </row>
    <row r="6" spans="2:7" s="956" customFormat="1">
      <c r="B6" s="954" t="s">
        <v>6107</v>
      </c>
      <c r="C6" s="955" t="s">
        <v>6108</v>
      </c>
      <c r="D6" s="955" t="s">
        <v>6109</v>
      </c>
      <c r="E6" s="955" t="s">
        <v>6110</v>
      </c>
      <c r="F6" s="955"/>
    </row>
    <row r="7" spans="2:7" ht="14.4">
      <c r="B7" s="957">
        <v>1</v>
      </c>
      <c r="C7" t="s">
        <v>6471</v>
      </c>
      <c r="D7" s="958" t="s">
        <v>6111</v>
      </c>
      <c r="E7" t="s">
        <v>6112</v>
      </c>
      <c r="F7" s="950"/>
    </row>
    <row r="8" spans="2:7" ht="14.4">
      <c r="B8" s="957">
        <v>2</v>
      </c>
      <c r="C8" t="s">
        <v>6472</v>
      </c>
      <c r="D8" s="958" t="s">
        <v>6111</v>
      </c>
      <c r="E8" t="s">
        <v>6112</v>
      </c>
      <c r="F8" s="950"/>
    </row>
    <row r="9" spans="2:7" ht="14.4">
      <c r="B9" s="957">
        <v>3</v>
      </c>
      <c r="C9" t="s">
        <v>6473</v>
      </c>
      <c r="D9" s="958" t="s">
        <v>6111</v>
      </c>
      <c r="E9" t="s">
        <v>6112</v>
      </c>
      <c r="F9" s="950"/>
    </row>
    <row r="10" spans="2:7" ht="3.75" customHeight="1">
      <c r="B10" s="957"/>
      <c r="C10" s="959"/>
      <c r="D10" s="960"/>
      <c r="E10" s="961"/>
      <c r="F10" s="962"/>
    </row>
    <row r="11" spans="2:7" ht="2.25" customHeight="1">
      <c r="B11" s="963"/>
      <c r="C11" s="964"/>
      <c r="D11" s="965"/>
      <c r="E11" s="966"/>
      <c r="F11" s="966"/>
    </row>
    <row r="12" spans="2:7" ht="14.4">
      <c r="B12" s="967">
        <v>4</v>
      </c>
      <c r="C12" t="s">
        <v>6012</v>
      </c>
      <c r="D12" s="968" t="s">
        <v>6113</v>
      </c>
      <c r="E12" t="s">
        <v>6114</v>
      </c>
      <c r="F12" s="950"/>
    </row>
    <row r="13" spans="2:7" ht="14.4">
      <c r="B13" s="967">
        <v>5</v>
      </c>
      <c r="C13" t="s">
        <v>6390</v>
      </c>
      <c r="D13" s="968" t="s">
        <v>6113</v>
      </c>
      <c r="E13" t="s">
        <v>6114</v>
      </c>
      <c r="F13" s="950"/>
    </row>
    <row r="14" spans="2:7" ht="14.4">
      <c r="B14" s="967">
        <v>6</v>
      </c>
      <c r="C14" t="s">
        <v>6391</v>
      </c>
      <c r="D14" s="968" t="s">
        <v>6113</v>
      </c>
      <c r="E14" t="s">
        <v>6114</v>
      </c>
      <c r="F14" s="950"/>
    </row>
    <row r="15" spans="2:7" ht="3.75" customHeight="1">
      <c r="B15" s="957"/>
      <c r="C15" s="959"/>
      <c r="D15" s="960"/>
      <c r="E15" s="961"/>
      <c r="F15" s="962"/>
    </row>
    <row r="16" spans="2:7" ht="2.25" customHeight="1">
      <c r="B16" s="963"/>
      <c r="C16" s="964"/>
      <c r="D16" s="965"/>
      <c r="E16" s="966"/>
      <c r="F16" s="966"/>
    </row>
    <row r="17" spans="2:6" ht="14.4">
      <c r="B17" s="957">
        <v>7</v>
      </c>
      <c r="C17" t="s">
        <v>6392</v>
      </c>
      <c r="D17" s="968" t="s">
        <v>30</v>
      </c>
      <c r="E17" t="s">
        <v>6115</v>
      </c>
      <c r="F17" s="962"/>
    </row>
    <row r="18" spans="2:6" ht="14.4">
      <c r="B18" s="957">
        <v>8</v>
      </c>
      <c r="C18" t="s">
        <v>6393</v>
      </c>
      <c r="D18" s="968" t="s">
        <v>31</v>
      </c>
      <c r="E18" t="s">
        <v>6115</v>
      </c>
    </row>
    <row r="19" spans="2:6" ht="14.4">
      <c r="B19" s="957">
        <v>9</v>
      </c>
      <c r="C19" t="s">
        <v>6394</v>
      </c>
      <c r="D19" s="968" t="s">
        <v>6469</v>
      </c>
      <c r="E19" t="s">
        <v>6115</v>
      </c>
      <c r="F19" s="950"/>
    </row>
    <row r="20" spans="2:6" ht="14.4">
      <c r="B20" s="957">
        <v>10</v>
      </c>
      <c r="C20" t="s">
        <v>6474</v>
      </c>
      <c r="D20" s="968" t="s">
        <v>30</v>
      </c>
      <c r="E20" t="s">
        <v>6115</v>
      </c>
      <c r="F20" s="950"/>
    </row>
    <row r="21" spans="2:6" ht="14.4">
      <c r="B21" s="957">
        <v>11</v>
      </c>
      <c r="C21" t="s">
        <v>6399</v>
      </c>
      <c r="D21" s="968" t="s">
        <v>30</v>
      </c>
      <c r="E21" t="s">
        <v>6115</v>
      </c>
      <c r="F21" s="950"/>
    </row>
    <row r="22" spans="2:6" ht="14.4">
      <c r="B22" s="957">
        <v>12</v>
      </c>
      <c r="C22" t="s">
        <v>6400</v>
      </c>
      <c r="D22" s="968" t="s">
        <v>30</v>
      </c>
      <c r="E22" t="s">
        <v>6115</v>
      </c>
      <c r="F22" s="950"/>
    </row>
    <row r="23" spans="2:6" ht="14.4">
      <c r="B23" s="957">
        <v>13</v>
      </c>
      <c r="C23" t="s">
        <v>6401</v>
      </c>
      <c r="D23" s="968" t="s">
        <v>30</v>
      </c>
      <c r="E23" t="s">
        <v>6115</v>
      </c>
      <c r="F23" s="950"/>
    </row>
    <row r="24" spans="2:6" ht="14.4" outlineLevel="1">
      <c r="B24" s="957">
        <v>14</v>
      </c>
      <c r="C24" t="s">
        <v>6402</v>
      </c>
      <c r="D24" s="968" t="s">
        <v>6116</v>
      </c>
      <c r="E24" t="s">
        <v>6115</v>
      </c>
      <c r="F24" s="950"/>
    </row>
    <row r="25" spans="2:6" ht="14.4" outlineLevel="1">
      <c r="B25" s="957">
        <v>15</v>
      </c>
      <c r="C25" t="s">
        <v>6403</v>
      </c>
      <c r="D25" s="968" t="s">
        <v>6116</v>
      </c>
      <c r="E25" t="s">
        <v>6115</v>
      </c>
      <c r="F25" s="950"/>
    </row>
    <row r="26" spans="2:6" ht="14.4" outlineLevel="1">
      <c r="B26" s="957">
        <v>16</v>
      </c>
      <c r="C26" t="s">
        <v>6404</v>
      </c>
      <c r="D26" s="968" t="s">
        <v>6116</v>
      </c>
      <c r="E26" t="s">
        <v>6115</v>
      </c>
      <c r="F26" s="950"/>
    </row>
    <row r="27" spans="2:6" ht="14.4" outlineLevel="1">
      <c r="B27" s="957">
        <v>17</v>
      </c>
      <c r="C27" t="s">
        <v>6405</v>
      </c>
      <c r="D27" s="968" t="s">
        <v>6116</v>
      </c>
      <c r="E27" t="s">
        <v>6115</v>
      </c>
      <c r="F27" s="950"/>
    </row>
    <row r="28" spans="2:6" ht="14.4" outlineLevel="1">
      <c r="B28" s="957">
        <v>18</v>
      </c>
      <c r="C28" t="s">
        <v>6406</v>
      </c>
      <c r="D28" s="968" t="s">
        <v>6116</v>
      </c>
      <c r="E28" t="s">
        <v>6115</v>
      </c>
      <c r="F28" s="950"/>
    </row>
    <row r="29" spans="2:6" ht="14.4">
      <c r="B29" s="957">
        <v>19</v>
      </c>
      <c r="C29" t="s">
        <v>6407</v>
      </c>
      <c r="D29" s="968" t="s">
        <v>6116</v>
      </c>
      <c r="E29" t="s">
        <v>6115</v>
      </c>
      <c r="F29" s="950"/>
    </row>
    <row r="30" spans="2:6" ht="14.4">
      <c r="B30" s="1285">
        <v>20</v>
      </c>
      <c r="C30" s="1190" t="s">
        <v>6408</v>
      </c>
      <c r="D30" s="1286" t="s">
        <v>6116</v>
      </c>
      <c r="E30" s="1190" t="s">
        <v>6115</v>
      </c>
      <c r="F30" s="1287"/>
    </row>
    <row r="31" spans="2:6" ht="14.4">
      <c r="B31" s="1285">
        <v>21</v>
      </c>
      <c r="C31" s="1190" t="s">
        <v>6475</v>
      </c>
      <c r="D31" s="1286" t="s">
        <v>6116</v>
      </c>
      <c r="E31" s="1190" t="s">
        <v>6115</v>
      </c>
      <c r="F31" s="1287"/>
    </row>
    <row r="32" spans="2:6" ht="14.4">
      <c r="B32" s="1285">
        <v>22</v>
      </c>
      <c r="C32" s="1190" t="s">
        <v>6476</v>
      </c>
      <c r="D32" s="1286" t="s">
        <v>6116</v>
      </c>
      <c r="E32" s="1190" t="s">
        <v>6115</v>
      </c>
      <c r="F32" s="1287"/>
    </row>
    <row r="33" spans="2:6" ht="14.4">
      <c r="B33" s="1285">
        <v>23</v>
      </c>
      <c r="C33" s="1190" t="s">
        <v>6411</v>
      </c>
      <c r="D33" s="1286" t="s">
        <v>6116</v>
      </c>
      <c r="E33" s="1190" t="s">
        <v>6115</v>
      </c>
      <c r="F33" s="1287"/>
    </row>
    <row r="34" spans="2:6" ht="14.4">
      <c r="B34" s="1285">
        <v>24</v>
      </c>
      <c r="C34" s="1190" t="s">
        <v>6483</v>
      </c>
      <c r="D34" s="1286" t="s">
        <v>6116</v>
      </c>
      <c r="E34" s="1190" t="s">
        <v>6115</v>
      </c>
      <c r="F34" s="1287"/>
    </row>
    <row r="35" spans="2:6" ht="14.4">
      <c r="B35" s="1285">
        <v>25</v>
      </c>
      <c r="C35" s="1190" t="s">
        <v>6013</v>
      </c>
      <c r="D35" s="1286" t="s">
        <v>6116</v>
      </c>
      <c r="E35" s="1190" t="s">
        <v>6115</v>
      </c>
      <c r="F35" s="1287"/>
    </row>
    <row r="36" spans="2:6" ht="14.4">
      <c r="B36" s="1285">
        <v>26</v>
      </c>
      <c r="C36" s="1190" t="s">
        <v>6370</v>
      </c>
      <c r="D36" s="1286" t="s">
        <v>30</v>
      </c>
      <c r="E36" s="1190" t="s">
        <v>6115</v>
      </c>
      <c r="F36" s="1287"/>
    </row>
    <row r="37" spans="2:6" ht="14.4">
      <c r="B37" s="1285">
        <v>27</v>
      </c>
      <c r="C37" s="1190" t="s">
        <v>6412</v>
      </c>
      <c r="D37" s="1286" t="s">
        <v>30</v>
      </c>
      <c r="E37" s="1190" t="s">
        <v>6115</v>
      </c>
      <c r="F37" s="1287"/>
    </row>
    <row r="38" spans="2:6" ht="14.25" customHeight="1">
      <c r="B38" s="1285">
        <v>28</v>
      </c>
      <c r="C38" s="1190" t="s">
        <v>6478</v>
      </c>
      <c r="D38" s="1286" t="s">
        <v>30</v>
      </c>
      <c r="E38" s="1190" t="s">
        <v>6115</v>
      </c>
      <c r="F38" s="1190"/>
    </row>
    <row r="39" spans="2:6" ht="15.75" customHeight="1">
      <c r="B39" s="957">
        <v>29</v>
      </c>
      <c r="C39" t="s">
        <v>6014</v>
      </c>
      <c r="D39" s="968" t="s">
        <v>30</v>
      </c>
      <c r="E39" s="1190" t="s">
        <v>6115</v>
      </c>
      <c r="F39" s="950"/>
    </row>
    <row r="40" spans="2:6" ht="15" customHeight="1">
      <c r="B40" s="957">
        <v>30</v>
      </c>
      <c r="C40" t="s">
        <v>6015</v>
      </c>
      <c r="D40" s="968" t="s">
        <v>31</v>
      </c>
      <c r="E40" t="s">
        <v>6115</v>
      </c>
      <c r="F40" s="950"/>
    </row>
    <row r="41" spans="2:6" ht="15" customHeight="1">
      <c r="B41" s="957">
        <v>31</v>
      </c>
      <c r="C41" t="s">
        <v>6243</v>
      </c>
      <c r="D41" s="968" t="s">
        <v>30</v>
      </c>
      <c r="E41" t="s">
        <v>6115</v>
      </c>
      <c r="F41" s="950"/>
    </row>
    <row r="42" spans="2:6" ht="14.25" hidden="1" customHeight="1">
      <c r="B42" s="957"/>
      <c r="C42" s="959"/>
      <c r="D42" s="960"/>
      <c r="E42" s="961"/>
      <c r="F42" s="962"/>
    </row>
    <row r="43" spans="2:6" ht="5.25" customHeight="1">
      <c r="B43" s="963"/>
      <c r="C43" s="964"/>
      <c r="D43" s="965"/>
      <c r="E43" s="966"/>
      <c r="F43" s="966"/>
    </row>
    <row r="44" spans="2:6" ht="17.25" customHeight="1">
      <c r="B44" s="1285">
        <v>32</v>
      </c>
      <c r="C44" s="1190" t="s">
        <v>6244</v>
      </c>
      <c r="D44" s="1286" t="s">
        <v>6116</v>
      </c>
      <c r="E44" s="1190" t="s">
        <v>6117</v>
      </c>
      <c r="F44" s="950"/>
    </row>
    <row r="45" spans="2:6" ht="17.25" customHeight="1">
      <c r="B45" s="957">
        <v>33</v>
      </c>
      <c r="C45" t="s">
        <v>6508</v>
      </c>
      <c r="D45" s="968" t="s">
        <v>6116</v>
      </c>
      <c r="E45" t="s">
        <v>6117</v>
      </c>
      <c r="F45" s="950"/>
    </row>
    <row r="46" spans="2:6" ht="17.25" customHeight="1">
      <c r="B46" s="957">
        <v>34</v>
      </c>
      <c r="C46" t="s">
        <v>6245</v>
      </c>
      <c r="D46" s="968" t="s">
        <v>30</v>
      </c>
      <c r="E46" t="s">
        <v>6117</v>
      </c>
      <c r="F46" s="950"/>
    </row>
    <row r="47" spans="2:6" ht="14.4">
      <c r="B47" s="957">
        <v>35</v>
      </c>
      <c r="C47" t="s">
        <v>6480</v>
      </c>
      <c r="D47" s="968" t="s">
        <v>30</v>
      </c>
      <c r="E47" t="s">
        <v>6117</v>
      </c>
      <c r="F47" s="950"/>
    </row>
    <row r="48" spans="2:6" ht="14.4">
      <c r="B48" s="957">
        <v>36</v>
      </c>
      <c r="C48" t="s">
        <v>6481</v>
      </c>
      <c r="D48" s="968" t="s">
        <v>30</v>
      </c>
      <c r="E48" t="s">
        <v>6117</v>
      </c>
      <c r="F48" s="950"/>
    </row>
    <row r="49" spans="2:6" ht="14.4">
      <c r="B49" s="957">
        <v>37</v>
      </c>
      <c r="C49" t="s">
        <v>6264</v>
      </c>
      <c r="D49" s="968" t="s">
        <v>30</v>
      </c>
      <c r="E49" t="s">
        <v>6117</v>
      </c>
      <c r="F49" s="950"/>
    </row>
    <row r="50" spans="2:6" ht="14.4">
      <c r="B50" s="957">
        <v>38</v>
      </c>
      <c r="C50" t="s">
        <v>6277</v>
      </c>
      <c r="D50" s="968" t="s">
        <v>30</v>
      </c>
      <c r="E50" t="s">
        <v>6114</v>
      </c>
      <c r="F50" s="950"/>
    </row>
    <row r="51" spans="2:6" ht="14.4">
      <c r="B51" s="957">
        <v>39</v>
      </c>
      <c r="C51" t="s">
        <v>6456</v>
      </c>
      <c r="D51" s="968" t="s">
        <v>6116</v>
      </c>
      <c r="E51" t="s">
        <v>6114</v>
      </c>
      <c r="F51" s="950"/>
    </row>
    <row r="52" spans="2:6" ht="14.4">
      <c r="B52" s="23"/>
      <c r="F52" s="950"/>
    </row>
    <row r="53" spans="2:6" ht="14.4">
      <c r="F53" s="962"/>
    </row>
  </sheetData>
  <mergeCells count="1">
    <mergeCell ref="C4:E4"/>
  </mergeCells>
  <hyperlinks>
    <hyperlink ref="E29" location="'Capa Actividades e NT'!A1" display="Atividade e nível de tensão"/>
  </hyperlinks>
  <pageMargins left="0.31496062992125984" right="0.31496062992125984" top="0.35433070866141736" bottom="0.35433070866141736" header="0.31496062992125984" footer="0.31496062992125984"/>
  <pageSetup paperSize="9" scale="65" orientation="landscape" r:id="rId1"/>
  <headerFooter>
    <oddFooter>&amp;R&amp;P/&amp;N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23"/>
  <sheetViews>
    <sheetView showGridLines="0" view="pageBreakPreview" zoomScale="60" zoomScaleNormal="70" workbookViewId="0">
      <selection activeCell="AA29" sqref="AA29"/>
    </sheetView>
  </sheetViews>
  <sheetFormatPr defaultRowHeight="14.4"/>
  <sheetData>
    <row r="4" spans="2:2">
      <c r="B4" s="707"/>
    </row>
    <row r="23" spans="2:13" ht="36.6">
      <c r="B23" s="1800" t="s">
        <v>5945</v>
      </c>
      <c r="C23" s="1800"/>
      <c r="D23" s="1800"/>
      <c r="E23" s="1800"/>
      <c r="F23" s="1800"/>
      <c r="G23" s="1800"/>
      <c r="H23" s="1800"/>
      <c r="I23" s="1800"/>
      <c r="J23" s="1800"/>
      <c r="K23" s="1800"/>
      <c r="L23" s="1800"/>
      <c r="M23" s="1800"/>
    </row>
  </sheetData>
  <mergeCells count="1">
    <mergeCell ref="B23:M23"/>
  </mergeCells>
  <pageMargins left="0.7" right="0.7" top="0.75" bottom="0.75" header="0.3" footer="0.3"/>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51"/>
  <sheetViews>
    <sheetView showGridLines="0" view="pageBreakPreview" zoomScale="25" zoomScaleNormal="85" zoomScaleSheetLayoutView="25" workbookViewId="0">
      <selection activeCell="B34" sqref="B34"/>
    </sheetView>
  </sheetViews>
  <sheetFormatPr defaultColWidth="9.109375" defaultRowHeight="13.8" outlineLevelRow="1" outlineLevelCol="1"/>
  <cols>
    <col min="1" max="1" width="3.33203125" style="708" customWidth="1"/>
    <col min="2" max="2" width="107" style="708" customWidth="1"/>
    <col min="3" max="3" width="23.44140625" style="708" hidden="1" customWidth="1" outlineLevel="1"/>
    <col min="4" max="4" width="23.44140625" style="708" bestFit="1" customWidth="1" outlineLevel="1"/>
    <col min="5" max="5" width="20" style="708" customWidth="1" outlineLevel="1"/>
    <col min="6" max="6" width="21.33203125" style="708" bestFit="1" customWidth="1" outlineLevel="1"/>
    <col min="7" max="7" width="2.88671875" style="709" customWidth="1"/>
    <col min="8" max="16384" width="9.109375" style="708"/>
  </cols>
  <sheetData>
    <row r="1" spans="1:7">
      <c r="B1" s="1102"/>
      <c r="C1" s="1102"/>
      <c r="D1" s="1102"/>
      <c r="E1" s="1102"/>
      <c r="F1" s="1102"/>
    </row>
    <row r="2" spans="1:7" s="713" customFormat="1" ht="15.75" customHeight="1">
      <c r="A2" s="999"/>
      <c r="B2" s="1801" t="s">
        <v>6470</v>
      </c>
      <c r="C2" s="1801"/>
      <c r="D2" s="1801"/>
      <c r="E2" s="1801"/>
      <c r="F2" s="1102"/>
      <c r="G2" s="714"/>
    </row>
    <row r="3" spans="1:7">
      <c r="B3" s="1327"/>
      <c r="C3" s="1327"/>
      <c r="D3" s="1331"/>
      <c r="E3" s="1331"/>
      <c r="F3" s="1132"/>
    </row>
    <row r="4" spans="1:7" ht="12.75" customHeight="1">
      <c r="B4" s="1103" t="s">
        <v>5835</v>
      </c>
      <c r="C4" s="1103"/>
      <c r="D4" s="1104"/>
      <c r="E4" s="1104"/>
      <c r="F4" s="1102"/>
    </row>
    <row r="5" spans="1:7" ht="21" customHeight="1">
      <c r="B5" s="1102"/>
      <c r="C5" s="1102"/>
      <c r="D5" s="1105"/>
      <c r="E5" s="1102"/>
      <c r="F5" s="1106" t="s">
        <v>5979</v>
      </c>
    </row>
    <row r="6" spans="1:7" ht="18" customHeight="1">
      <c r="B6" s="1802" t="s">
        <v>29</v>
      </c>
      <c r="C6" s="1107" t="s">
        <v>5918</v>
      </c>
      <c r="D6" s="1805" t="s">
        <v>5919</v>
      </c>
      <c r="E6" s="1805"/>
      <c r="F6" s="1805"/>
    </row>
    <row r="7" spans="1:7" ht="19.5" customHeight="1">
      <c r="B7" s="1803"/>
      <c r="C7" s="1108" t="s">
        <v>5978</v>
      </c>
      <c r="D7" s="1108" t="s">
        <v>5977</v>
      </c>
      <c r="E7" s="1108" t="s">
        <v>6175</v>
      </c>
      <c r="F7" s="1109" t="s">
        <v>5978</v>
      </c>
    </row>
    <row r="8" spans="1:7" ht="9" customHeight="1">
      <c r="B8" s="1110"/>
      <c r="C8" s="1110"/>
      <c r="D8" s="1111"/>
      <c r="E8" s="1111"/>
      <c r="F8" s="1102"/>
    </row>
    <row r="9" spans="1:7" ht="18" customHeight="1">
      <c r="B9" s="1112" t="s">
        <v>5901</v>
      </c>
      <c r="C9" s="1112"/>
      <c r="D9" s="1113"/>
      <c r="E9" s="1113"/>
      <c r="F9" s="1113"/>
      <c r="G9" s="711"/>
    </row>
    <row r="10" spans="1:7">
      <c r="B10" s="1114" t="s">
        <v>5902</v>
      </c>
      <c r="C10" s="1114"/>
      <c r="D10" s="1115"/>
      <c r="E10" s="1116"/>
      <c r="F10" s="1116"/>
    </row>
    <row r="11" spans="1:7" ht="12.75" hidden="1" customHeight="1" outlineLevel="1">
      <c r="B11" s="1114" t="s">
        <v>72</v>
      </c>
      <c r="C11" s="1114"/>
      <c r="D11" s="1115"/>
      <c r="E11" s="1116"/>
      <c r="F11" s="1116"/>
    </row>
    <row r="12" spans="1:7" ht="12.75" hidden="1" customHeight="1" outlineLevel="1">
      <c r="A12" s="712"/>
      <c r="B12" s="1114" t="s">
        <v>5851</v>
      </c>
      <c r="C12" s="1114"/>
      <c r="D12" s="1115"/>
      <c r="E12" s="1116"/>
      <c r="F12" s="1116"/>
    </row>
    <row r="13" spans="1:7" ht="12.75" hidden="1" customHeight="1" outlineLevel="1">
      <c r="A13" s="712"/>
      <c r="B13" s="1114" t="s">
        <v>5852</v>
      </c>
      <c r="C13" s="1114"/>
      <c r="D13" s="1115"/>
      <c r="E13" s="1116"/>
      <c r="F13" s="1116"/>
    </row>
    <row r="14" spans="1:7" s="713" customFormat="1" ht="9" customHeight="1" collapsed="1">
      <c r="B14" s="1114"/>
      <c r="C14" s="1114"/>
      <c r="D14" s="1117"/>
      <c r="E14" s="1118"/>
      <c r="F14" s="1118"/>
      <c r="G14" s="714"/>
    </row>
    <row r="15" spans="1:7" s="713" customFormat="1" ht="24.75" customHeight="1">
      <c r="B15" s="1119" t="s">
        <v>67</v>
      </c>
      <c r="C15" s="1119"/>
      <c r="D15" s="1120"/>
      <c r="E15" s="1120"/>
      <c r="F15" s="1120"/>
      <c r="G15" s="714"/>
    </row>
    <row r="16" spans="1:7" s="713" customFormat="1" ht="9" customHeight="1">
      <c r="B16" s="1114"/>
      <c r="C16" s="1114"/>
      <c r="D16" s="1115"/>
      <c r="E16" s="1121"/>
      <c r="F16" s="1121"/>
      <c r="G16" s="714"/>
    </row>
    <row r="17" spans="1:6">
      <c r="B17" s="1114" t="s">
        <v>5876</v>
      </c>
      <c r="C17" s="1114"/>
      <c r="D17" s="1115"/>
      <c r="E17" s="1115"/>
      <c r="F17" s="1115"/>
    </row>
    <row r="18" spans="1:6">
      <c r="B18" s="1122" t="s">
        <v>4327</v>
      </c>
      <c r="C18" s="1122"/>
      <c r="D18" s="1115"/>
      <c r="E18" s="1115"/>
      <c r="F18" s="1115"/>
    </row>
    <row r="19" spans="1:6">
      <c r="B19" s="1122" t="s">
        <v>160</v>
      </c>
      <c r="C19" s="1122"/>
      <c r="D19" s="1115"/>
      <c r="E19" s="1115"/>
      <c r="F19" s="1115"/>
    </row>
    <row r="20" spans="1:6">
      <c r="B20" s="1122" t="s">
        <v>5903</v>
      </c>
      <c r="C20" s="1122"/>
      <c r="D20" s="1115"/>
      <c r="E20" s="1115"/>
      <c r="F20" s="1115"/>
    </row>
    <row r="21" spans="1:6" ht="12.75" hidden="1" customHeight="1" outlineLevel="1">
      <c r="B21" s="1122" t="s">
        <v>62</v>
      </c>
      <c r="C21" s="1122"/>
      <c r="D21" s="1115"/>
      <c r="E21" s="1115"/>
      <c r="F21" s="1115"/>
    </row>
    <row r="22" spans="1:6" collapsed="1">
      <c r="B22" s="1122" t="s">
        <v>22</v>
      </c>
      <c r="C22" s="1122"/>
      <c r="D22" s="1115"/>
      <c r="E22" s="1115"/>
      <c r="F22" s="1115"/>
    </row>
    <row r="23" spans="1:6" ht="9" customHeight="1">
      <c r="B23" s="1114"/>
      <c r="C23" s="1114"/>
      <c r="D23" s="1115"/>
      <c r="E23" s="1121"/>
      <c r="F23" s="1121"/>
    </row>
    <row r="24" spans="1:6" ht="24.75" customHeight="1">
      <c r="B24" s="1119" t="s">
        <v>5915</v>
      </c>
      <c r="C24" s="1119"/>
      <c r="D24" s="1120"/>
      <c r="E24" s="1120"/>
      <c r="F24" s="1120"/>
    </row>
    <row r="25" spans="1:6" ht="9" customHeight="1">
      <c r="B25" s="1114"/>
      <c r="C25" s="1114"/>
      <c r="D25" s="1115"/>
      <c r="E25" s="1121"/>
      <c r="F25" s="1121"/>
    </row>
    <row r="26" spans="1:6">
      <c r="B26" s="1114" t="s">
        <v>4359</v>
      </c>
      <c r="C26" s="1114"/>
      <c r="D26" s="1115"/>
      <c r="E26" s="1115"/>
      <c r="F26" s="1115"/>
    </row>
    <row r="27" spans="1:6">
      <c r="B27" s="1123" t="s">
        <v>5904</v>
      </c>
      <c r="C27" s="1123"/>
      <c r="D27" s="1115"/>
      <c r="E27" s="1115"/>
      <c r="F27" s="1115"/>
    </row>
    <row r="28" spans="1:6" ht="12.75" hidden="1" customHeight="1" outlineLevel="1">
      <c r="A28" s="712"/>
      <c r="B28" s="1114" t="s">
        <v>5871</v>
      </c>
      <c r="C28" s="1114"/>
      <c r="D28" s="1115"/>
      <c r="E28" s="1115"/>
      <c r="F28" s="1115"/>
    </row>
    <row r="29" spans="1:6" ht="9" customHeight="1" collapsed="1">
      <c r="B29" s="1114"/>
      <c r="C29" s="1114"/>
      <c r="D29" s="1115"/>
      <c r="E29" s="1121"/>
      <c r="F29" s="1121"/>
    </row>
    <row r="30" spans="1:6" ht="24.75" customHeight="1">
      <c r="B30" s="1119" t="s">
        <v>5922</v>
      </c>
      <c r="C30" s="1119"/>
      <c r="D30" s="1120"/>
      <c r="E30" s="1120"/>
      <c r="F30" s="1120"/>
    </row>
    <row r="31" spans="1:6" ht="9" customHeight="1">
      <c r="B31" s="1114"/>
      <c r="C31" s="1124"/>
      <c r="D31" s="1115"/>
      <c r="E31" s="1124"/>
      <c r="F31" s="1124"/>
    </row>
    <row r="32" spans="1:6">
      <c r="B32" s="1114" t="s">
        <v>5905</v>
      </c>
      <c r="C32" s="1125"/>
      <c r="D32" s="1115"/>
      <c r="E32" s="1125"/>
      <c r="F32" s="1125"/>
    </row>
    <row r="33" spans="1:13" ht="14.4">
      <c r="B33" s="1114" t="s">
        <v>5906</v>
      </c>
      <c r="C33" s="1125"/>
      <c r="D33" s="1115"/>
      <c r="E33" s="1125"/>
      <c r="F33" s="1125"/>
      <c r="I33"/>
      <c r="J33"/>
      <c r="K33"/>
      <c r="L33"/>
      <c r="M33"/>
    </row>
    <row r="34" spans="1:13" ht="9" customHeight="1">
      <c r="B34" s="1114"/>
      <c r="C34" s="1124"/>
      <c r="D34" s="1115"/>
      <c r="E34" s="1124"/>
      <c r="F34" s="1124"/>
      <c r="I34"/>
      <c r="J34"/>
      <c r="K34"/>
      <c r="L34"/>
      <c r="M34"/>
    </row>
    <row r="35" spans="1:13" ht="24.75" customHeight="1">
      <c r="B35" s="1119" t="s">
        <v>5907</v>
      </c>
      <c r="C35" s="1126"/>
      <c r="D35" s="1120"/>
      <c r="E35" s="1126"/>
      <c r="F35" s="1126"/>
      <c r="I35"/>
      <c r="J35"/>
      <c r="K35"/>
      <c r="L35"/>
      <c r="M35"/>
    </row>
    <row r="36" spans="1:13" ht="9" customHeight="1">
      <c r="B36" s="1114"/>
      <c r="C36" s="1124"/>
      <c r="D36" s="1115"/>
      <c r="E36" s="1124"/>
      <c r="F36" s="1124"/>
      <c r="I36"/>
      <c r="J36"/>
      <c r="K36"/>
      <c r="L36"/>
      <c r="M36"/>
    </row>
    <row r="37" spans="1:13" ht="14.4">
      <c r="B37" s="1114" t="s">
        <v>5908</v>
      </c>
      <c r="C37" s="1125"/>
      <c r="D37" s="1115"/>
      <c r="E37" s="1125"/>
      <c r="F37" s="1125"/>
      <c r="I37"/>
      <c r="J37"/>
      <c r="K37"/>
      <c r="L37"/>
      <c r="M37"/>
    </row>
    <row r="38" spans="1:13" ht="14.4">
      <c r="A38" s="712"/>
      <c r="B38" s="1114" t="s">
        <v>5909</v>
      </c>
      <c r="C38" s="1125"/>
      <c r="D38" s="1115"/>
      <c r="E38" s="1125"/>
      <c r="F38" s="1125"/>
      <c r="I38"/>
      <c r="J38"/>
      <c r="K38"/>
      <c r="L38"/>
      <c r="M38"/>
    </row>
    <row r="39" spans="1:13" ht="9" customHeight="1">
      <c r="B39" s="1114"/>
      <c r="C39" s="1124"/>
      <c r="D39" s="1115"/>
      <c r="E39" s="1124"/>
      <c r="F39" s="1124"/>
      <c r="I39"/>
      <c r="J39"/>
      <c r="K39"/>
      <c r="L39"/>
      <c r="M39"/>
    </row>
    <row r="40" spans="1:13" ht="24.75" customHeight="1">
      <c r="B40" s="1119" t="s">
        <v>5822</v>
      </c>
      <c r="C40" s="1126"/>
      <c r="D40" s="1120"/>
      <c r="E40" s="1126"/>
      <c r="F40" s="1126"/>
    </row>
    <row r="41" spans="1:13">
      <c r="B41" s="1102"/>
      <c r="C41" s="1102"/>
      <c r="D41" s="1102"/>
      <c r="E41" s="1102"/>
      <c r="F41" s="1102"/>
    </row>
    <row r="42" spans="1:13" ht="14.4">
      <c r="B42" s="1127" t="s">
        <v>6181</v>
      </c>
      <c r="C42" s="1128"/>
      <c r="D42" s="1128"/>
      <c r="E42" s="1129"/>
      <c r="F42" s="1130"/>
    </row>
    <row r="43" spans="1:13">
      <c r="B43" s="1131" t="s">
        <v>6176</v>
      </c>
      <c r="C43" s="1132"/>
      <c r="D43" s="1132"/>
      <c r="E43" s="1133"/>
      <c r="F43" s="1134"/>
    </row>
    <row r="44" spans="1:13" ht="12.75" customHeight="1">
      <c r="B44" s="1131" t="s">
        <v>6177</v>
      </c>
      <c r="C44" s="1132"/>
      <c r="D44" s="1132"/>
      <c r="E44" s="1133"/>
      <c r="F44" s="1134"/>
    </row>
    <row r="45" spans="1:13" ht="12.75" customHeight="1">
      <c r="B45" s="1131" t="s">
        <v>6178</v>
      </c>
      <c r="C45" s="1132"/>
      <c r="D45" s="1132"/>
      <c r="E45" s="1133"/>
      <c r="F45" s="1134"/>
    </row>
    <row r="46" spans="1:13">
      <c r="B46" s="1135" t="s">
        <v>6179</v>
      </c>
      <c r="C46" s="1136"/>
      <c r="D46" s="1136"/>
      <c r="E46" s="1137"/>
      <c r="F46" s="1138"/>
    </row>
    <row r="47" spans="1:13" ht="12.75" customHeight="1">
      <c r="B47" s="1102"/>
      <c r="C47" s="1102"/>
      <c r="D47" s="1102"/>
      <c r="E47" s="1102"/>
      <c r="F47" s="1102"/>
    </row>
    <row r="48" spans="1:13">
      <c r="B48" s="1804" t="s">
        <v>5916</v>
      </c>
      <c r="C48" s="1804"/>
      <c r="D48" s="1804"/>
      <c r="E48" s="1804"/>
      <c r="F48" s="1102"/>
    </row>
    <row r="49" spans="2:6">
      <c r="B49" s="1102" t="s">
        <v>5824</v>
      </c>
      <c r="C49" s="1102"/>
      <c r="D49" s="1102"/>
      <c r="E49" s="1102"/>
      <c r="F49" s="1102"/>
    </row>
    <row r="50" spans="2:6">
      <c r="B50" s="1804" t="s">
        <v>5917</v>
      </c>
      <c r="C50" s="1804"/>
      <c r="D50" s="1804"/>
      <c r="E50" s="1804"/>
      <c r="F50" s="1102"/>
    </row>
    <row r="51" spans="2:6">
      <c r="B51" s="1102" t="s">
        <v>5825</v>
      </c>
      <c r="C51" s="1102"/>
      <c r="D51" s="1102"/>
      <c r="E51" s="1102"/>
      <c r="F51" s="1102"/>
    </row>
  </sheetData>
  <mergeCells count="5">
    <mergeCell ref="B2:E2"/>
    <mergeCell ref="B6:B7"/>
    <mergeCell ref="B48:E48"/>
    <mergeCell ref="B50:E50"/>
    <mergeCell ref="D6:F6"/>
  </mergeCells>
  <printOptions horizontalCentered="1"/>
  <pageMargins left="0.70866141732283472" right="0.70866141732283472" top="0.74803149606299213" bottom="0.74803149606299213" header="0.31496062992125984" footer="0.31496062992125984"/>
  <pageSetup paperSize="9" scale="49" orientation="portrait" r:id="rId1"/>
  <headerFooter>
    <oddFooter>&amp;R&amp;P/&amp;N</oddFooter>
  </headerFooter>
  <colBreaks count="1" manualBreakCount="1">
    <brk id="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849"/>
  <sheetViews>
    <sheetView zoomScale="10" zoomScaleNormal="10" workbookViewId="0">
      <selection activeCell="B3" sqref="B3"/>
    </sheetView>
  </sheetViews>
  <sheetFormatPr defaultColWidth="9.33203125" defaultRowHeight="15" outlineLevelRow="1" outlineLevelCol="1"/>
  <cols>
    <col min="1" max="1" width="8.33203125" style="6" customWidth="1"/>
    <col min="2" max="2" width="47.6640625" style="6" bestFit="1" customWidth="1"/>
    <col min="3" max="3" width="17.6640625" style="6" customWidth="1" outlineLevel="1"/>
    <col min="4" max="4" width="19.88671875" style="6" customWidth="1" outlineLevel="1"/>
    <col min="5" max="5" width="26.88671875" style="6" bestFit="1" customWidth="1"/>
    <col min="6" max="6" width="21.88671875" style="6" bestFit="1" customWidth="1"/>
    <col min="7" max="16384" width="9.33203125" style="6"/>
  </cols>
  <sheetData>
    <row r="2" spans="1:15" s="1001" customFormat="1" ht="15.6">
      <c r="A2" s="1000"/>
      <c r="B2" s="1801" t="s">
        <v>6472</v>
      </c>
      <c r="C2" s="1801"/>
      <c r="D2" s="1801"/>
      <c r="E2" s="1801"/>
    </row>
    <row r="3" spans="1:15" s="8" customFormat="1" ht="18" customHeight="1">
      <c r="E3" s="5"/>
    </row>
    <row r="4" spans="1:15" s="8" customFormat="1" ht="18" customHeight="1"/>
    <row r="5" spans="1:15" s="7" customFormat="1" ht="14.25" customHeight="1">
      <c r="C5" s="513"/>
    </row>
    <row r="6" spans="1:15" s="7" customFormat="1" ht="21" customHeight="1">
      <c r="B6" s="514"/>
      <c r="C6" s="514"/>
      <c r="F6" s="515" t="s">
        <v>5979</v>
      </c>
    </row>
    <row r="7" spans="1:15" s="7" customFormat="1" ht="34.5" customHeight="1">
      <c r="B7" s="925" t="s">
        <v>29</v>
      </c>
      <c r="C7" s="970" t="s">
        <v>5918</v>
      </c>
      <c r="D7" s="1806" t="s">
        <v>5919</v>
      </c>
      <c r="E7" s="1806"/>
      <c r="F7" s="1806"/>
      <c r="G7" s="971"/>
      <c r="H7" s="971"/>
      <c r="I7" s="971"/>
      <c r="J7" s="971"/>
      <c r="K7" s="971"/>
      <c r="L7" s="971"/>
      <c r="M7" s="971"/>
      <c r="N7" s="971"/>
      <c r="O7" s="971"/>
    </row>
    <row r="8" spans="1:15" s="7" customFormat="1" ht="34.5" customHeight="1">
      <c r="B8" s="972"/>
      <c r="C8" s="973" t="s">
        <v>6120</v>
      </c>
      <c r="D8" s="974" t="s">
        <v>6120</v>
      </c>
      <c r="E8" s="974" t="s">
        <v>6121</v>
      </c>
      <c r="F8" s="974" t="s">
        <v>6122</v>
      </c>
      <c r="G8" s="971"/>
      <c r="H8" s="971"/>
      <c r="I8" s="971"/>
      <c r="J8" s="971"/>
      <c r="K8" s="971"/>
      <c r="L8" s="971"/>
      <c r="M8" s="971"/>
      <c r="N8" s="971"/>
      <c r="O8" s="971"/>
    </row>
    <row r="9" spans="1:15" s="7" customFormat="1" ht="5.25" customHeight="1">
      <c r="B9" s="516"/>
      <c r="C9" s="516"/>
      <c r="D9" s="975"/>
      <c r="E9" s="975"/>
      <c r="F9" s="975"/>
      <c r="G9" s="971"/>
      <c r="H9" s="971"/>
      <c r="I9" s="971"/>
      <c r="J9" s="971"/>
      <c r="K9" s="971"/>
      <c r="L9" s="971"/>
      <c r="M9" s="971"/>
      <c r="N9" s="971"/>
      <c r="O9" s="971"/>
    </row>
    <row r="10" spans="1:15" s="7" customFormat="1" ht="14.4">
      <c r="B10" s="926" t="s">
        <v>5864</v>
      </c>
      <c r="C10" s="927"/>
      <c r="D10" s="928"/>
      <c r="E10" s="928"/>
      <c r="F10" s="928"/>
      <c r="G10" s="971"/>
      <c r="H10" s="971"/>
      <c r="I10" s="971"/>
      <c r="J10" s="971"/>
      <c r="K10" s="971"/>
      <c r="L10" s="971"/>
      <c r="M10" s="971"/>
      <c r="N10" s="971"/>
      <c r="O10" s="971"/>
    </row>
    <row r="11" spans="1:15" s="7" customFormat="1" ht="17.25" customHeight="1">
      <c r="B11" s="929" t="s">
        <v>6123</v>
      </c>
      <c r="C11" s="928"/>
      <c r="D11" s="928"/>
      <c r="E11" s="928"/>
      <c r="F11" s="928"/>
    </row>
    <row r="12" spans="1:15" s="7" customFormat="1" ht="16.5" customHeight="1">
      <c r="B12" s="929" t="s">
        <v>6124</v>
      </c>
      <c r="C12" s="928"/>
      <c r="D12" s="928"/>
      <c r="E12" s="928"/>
      <c r="F12" s="928"/>
    </row>
    <row r="13" spans="1:15" s="7" customFormat="1" ht="15" customHeight="1">
      <c r="B13" s="929" t="s">
        <v>5823</v>
      </c>
      <c r="C13" s="928"/>
      <c r="D13" s="928"/>
      <c r="E13" s="928"/>
      <c r="F13" s="928"/>
    </row>
    <row r="14" spans="1:15" s="7" customFormat="1" ht="16.5" customHeight="1">
      <c r="B14" s="929" t="s">
        <v>6125</v>
      </c>
      <c r="C14" s="928"/>
      <c r="D14" s="928"/>
      <c r="E14" s="928"/>
      <c r="F14" s="928"/>
    </row>
    <row r="15" spans="1:15" s="7" customFormat="1" ht="15" customHeight="1">
      <c r="B15" s="929" t="s">
        <v>5832</v>
      </c>
      <c r="C15" s="928"/>
      <c r="D15" s="928"/>
      <c r="E15" s="976"/>
      <c r="F15" s="976"/>
    </row>
    <row r="16" spans="1:15" s="7" customFormat="1" ht="15" customHeight="1">
      <c r="B16" s="929" t="s">
        <v>0</v>
      </c>
      <c r="C16" s="928"/>
      <c r="D16" s="928"/>
      <c r="E16" s="928"/>
      <c r="F16" s="928"/>
    </row>
    <row r="17" spans="1:6" s="7" customFormat="1" ht="15" customHeight="1">
      <c r="A17" s="479"/>
      <c r="B17" s="929" t="s">
        <v>6126</v>
      </c>
      <c r="C17" s="928"/>
      <c r="D17" s="928"/>
      <c r="E17" s="928"/>
      <c r="F17" s="928"/>
    </row>
    <row r="18" spans="1:6" s="7" customFormat="1" ht="17.25" customHeight="1">
      <c r="B18" s="929" t="s">
        <v>6127</v>
      </c>
      <c r="C18" s="928"/>
      <c r="D18" s="928"/>
      <c r="E18" s="928"/>
      <c r="F18" s="928"/>
    </row>
    <row r="19" spans="1:6" ht="20.100000000000001" customHeight="1">
      <c r="A19" s="7"/>
      <c r="B19" s="930" t="s">
        <v>5833</v>
      </c>
      <c r="C19" s="517"/>
      <c r="D19" s="517"/>
      <c r="E19" s="977"/>
      <c r="F19" s="977"/>
    </row>
    <row r="20" spans="1:6" s="7" customFormat="1" ht="6" customHeight="1">
      <c r="B20" s="931"/>
      <c r="C20" s="928"/>
      <c r="D20" s="932"/>
      <c r="E20" s="932"/>
      <c r="F20" s="932"/>
    </row>
    <row r="21" spans="1:6" s="7" customFormat="1" ht="15" customHeight="1">
      <c r="B21" s="929" t="s">
        <v>2</v>
      </c>
      <c r="C21" s="928"/>
      <c r="D21" s="928"/>
      <c r="E21" s="928"/>
      <c r="F21" s="928"/>
    </row>
    <row r="22" spans="1:6" s="7" customFormat="1" ht="15" customHeight="1">
      <c r="B22" s="929" t="s">
        <v>0</v>
      </c>
      <c r="C22" s="928"/>
      <c r="D22" s="928"/>
      <c r="E22" s="928"/>
      <c r="F22" s="928"/>
    </row>
    <row r="23" spans="1:6" s="7" customFormat="1" ht="15" customHeight="1">
      <c r="A23" s="479"/>
      <c r="B23" s="933" t="s">
        <v>5854</v>
      </c>
      <c r="C23" s="928"/>
      <c r="D23" s="928"/>
      <c r="E23" s="928"/>
      <c r="F23" s="928"/>
    </row>
    <row r="24" spans="1:6" s="7" customFormat="1" ht="15" customHeight="1">
      <c r="B24" s="933" t="s">
        <v>5855</v>
      </c>
      <c r="C24" s="928"/>
      <c r="D24" s="928"/>
      <c r="E24" s="928"/>
      <c r="F24" s="928"/>
    </row>
    <row r="25" spans="1:6" s="7" customFormat="1" ht="15" customHeight="1">
      <c r="B25" s="933" t="s">
        <v>5910</v>
      </c>
      <c r="C25" s="928"/>
      <c r="D25" s="928"/>
      <c r="E25" s="976"/>
      <c r="F25" s="976"/>
    </row>
    <row r="26" spans="1:6" s="7" customFormat="1" ht="15" customHeight="1">
      <c r="A26" s="479"/>
      <c r="B26" s="929" t="s">
        <v>5879</v>
      </c>
      <c r="C26" s="934"/>
      <c r="D26" s="928"/>
      <c r="E26" s="928"/>
      <c r="F26" s="928"/>
    </row>
    <row r="27" spans="1:6" s="7" customFormat="1" ht="15" customHeight="1">
      <c r="B27" s="929" t="s">
        <v>4</v>
      </c>
      <c r="C27" s="928"/>
      <c r="D27" s="928"/>
      <c r="E27" s="928"/>
      <c r="F27" s="928"/>
    </row>
    <row r="28" spans="1:6" ht="20.100000000000001" customHeight="1">
      <c r="A28" s="7"/>
      <c r="B28" s="930" t="s">
        <v>5834</v>
      </c>
      <c r="C28" s="517"/>
      <c r="D28" s="517"/>
      <c r="E28" s="977"/>
      <c r="F28" s="977"/>
    </row>
    <row r="29" spans="1:6" ht="20.100000000000001" customHeight="1">
      <c r="A29" s="7"/>
      <c r="B29" s="935" t="s">
        <v>5865</v>
      </c>
      <c r="C29" s="517"/>
      <c r="D29" s="517"/>
      <c r="E29" s="977"/>
      <c r="F29" s="977"/>
    </row>
    <row r="30" spans="1:6" ht="6" customHeight="1">
      <c r="B30" s="516"/>
      <c r="C30" s="518"/>
      <c r="D30" s="519"/>
      <c r="E30" s="978"/>
      <c r="F30" s="978"/>
    </row>
    <row r="31" spans="1:6" ht="15.6">
      <c r="B31" s="926" t="s">
        <v>21</v>
      </c>
      <c r="C31" s="928"/>
      <c r="D31" s="932"/>
      <c r="E31" s="979"/>
      <c r="F31" s="979"/>
    </row>
    <row r="32" spans="1:6" ht="15.6">
      <c r="B32" s="929" t="s">
        <v>460</v>
      </c>
      <c r="C32" s="928"/>
      <c r="D32" s="928"/>
      <c r="E32" s="976"/>
      <c r="F32" s="976"/>
    </row>
    <row r="33" spans="2:6" ht="15.6">
      <c r="B33" s="929" t="s">
        <v>2414</v>
      </c>
      <c r="C33" s="928"/>
      <c r="D33" s="928"/>
      <c r="E33" s="976"/>
      <c r="F33" s="976"/>
    </row>
    <row r="34" spans="2:6" ht="15.6">
      <c r="B34" s="929" t="s">
        <v>6</v>
      </c>
      <c r="C34" s="928"/>
      <c r="D34" s="928"/>
      <c r="E34" s="976"/>
      <c r="F34" s="976"/>
    </row>
    <row r="35" spans="2:6" ht="15.6">
      <c r="B35" s="929" t="s">
        <v>7</v>
      </c>
      <c r="C35" s="928"/>
      <c r="D35" s="928"/>
      <c r="E35" s="976"/>
      <c r="F35" s="976"/>
    </row>
    <row r="36" spans="2:6" ht="15.6" hidden="1" outlineLevel="1">
      <c r="B36" s="929" t="s">
        <v>38</v>
      </c>
      <c r="C36" s="928"/>
      <c r="D36" s="928"/>
      <c r="E36" s="976"/>
      <c r="F36" s="976"/>
    </row>
    <row r="37" spans="2:6" ht="5.25" customHeight="1" collapsed="1">
      <c r="B37" s="929"/>
      <c r="C37" s="928"/>
      <c r="D37" s="936"/>
      <c r="E37" s="980"/>
      <c r="F37" s="980"/>
    </row>
    <row r="38" spans="2:6" ht="15.6">
      <c r="B38" s="930" t="s">
        <v>36</v>
      </c>
      <c r="C38" s="517"/>
      <c r="D38" s="517"/>
      <c r="E38" s="977"/>
      <c r="F38" s="977"/>
    </row>
    <row r="39" spans="2:6" ht="3" customHeight="1">
      <c r="B39" s="929"/>
      <c r="C39" s="928"/>
      <c r="D39" s="932"/>
      <c r="E39" s="979"/>
      <c r="F39" s="979"/>
    </row>
    <row r="40" spans="2:6" ht="15.6">
      <c r="B40" s="926" t="s">
        <v>37</v>
      </c>
      <c r="C40" s="928"/>
      <c r="D40" s="932"/>
      <c r="E40" s="979"/>
      <c r="F40" s="979"/>
    </row>
    <row r="41" spans="2:6" ht="15.6">
      <c r="B41" s="929" t="s">
        <v>64</v>
      </c>
      <c r="C41" s="928"/>
      <c r="D41" s="928"/>
      <c r="E41" s="976"/>
      <c r="F41" s="976"/>
    </row>
    <row r="42" spans="2:6" ht="15.6">
      <c r="B42" s="929" t="s">
        <v>9</v>
      </c>
      <c r="C42" s="928"/>
      <c r="D42" s="928"/>
      <c r="E42" s="928"/>
      <c r="F42" s="928"/>
    </row>
    <row r="43" spans="2:6" ht="15.6">
      <c r="B43" s="929" t="s">
        <v>10</v>
      </c>
      <c r="C43" s="928"/>
      <c r="D43" s="928"/>
      <c r="E43" s="928"/>
      <c r="F43" s="928"/>
    </row>
    <row r="44" spans="2:6" ht="15.6" outlineLevel="1">
      <c r="B44" s="929" t="s">
        <v>65</v>
      </c>
      <c r="C44" s="928"/>
      <c r="D44" s="928"/>
      <c r="E44" s="976"/>
      <c r="F44" s="976"/>
    </row>
    <row r="45" spans="2:6" ht="15.6">
      <c r="B45" s="929" t="s">
        <v>5856</v>
      </c>
      <c r="C45" s="928"/>
      <c r="D45" s="928"/>
      <c r="E45" s="928"/>
      <c r="F45" s="928"/>
    </row>
    <row r="46" spans="2:6" ht="5.25" customHeight="1">
      <c r="B46" s="929"/>
      <c r="C46" s="928"/>
      <c r="D46" s="932"/>
      <c r="E46" s="932"/>
      <c r="F46" s="932"/>
    </row>
    <row r="47" spans="2:6" ht="15.6">
      <c r="B47" s="937" t="s">
        <v>39</v>
      </c>
      <c r="C47" s="517"/>
      <c r="D47" s="517"/>
      <c r="E47" s="977"/>
      <c r="F47" s="977"/>
    </row>
    <row r="48" spans="2:6" ht="3.75" customHeight="1">
      <c r="B48" s="938"/>
      <c r="C48" s="928"/>
      <c r="D48" s="932"/>
      <c r="E48" s="932"/>
      <c r="F48" s="932"/>
    </row>
    <row r="49" spans="1:6" ht="15.6">
      <c r="B49" s="929" t="s">
        <v>64</v>
      </c>
      <c r="C49" s="928"/>
      <c r="D49" s="928"/>
      <c r="E49" s="976"/>
      <c r="F49" s="976"/>
    </row>
    <row r="50" spans="1:6" ht="15.6">
      <c r="A50" s="460"/>
      <c r="B50" s="929" t="s">
        <v>9</v>
      </c>
      <c r="C50" s="928"/>
      <c r="D50" s="928"/>
      <c r="E50" s="928"/>
      <c r="F50" s="928"/>
    </row>
    <row r="51" spans="1:6" ht="15.6">
      <c r="A51" s="460"/>
      <c r="B51" s="929" t="s">
        <v>10</v>
      </c>
      <c r="C51" s="928"/>
      <c r="D51" s="928"/>
      <c r="E51" s="928"/>
      <c r="F51" s="928"/>
    </row>
    <row r="52" spans="1:6" ht="15.6">
      <c r="A52" s="479"/>
      <c r="B52" s="933" t="s">
        <v>5857</v>
      </c>
      <c r="C52" s="928"/>
      <c r="D52" s="928"/>
      <c r="E52" s="928"/>
      <c r="F52" s="928"/>
    </row>
    <row r="53" spans="1:6" ht="15.6">
      <c r="B53" s="933" t="s">
        <v>5858</v>
      </c>
      <c r="C53" s="928"/>
      <c r="D53" s="928"/>
      <c r="E53" s="928"/>
      <c r="F53" s="928"/>
    </row>
    <row r="54" spans="1:6" ht="15.6">
      <c r="B54" s="929" t="s">
        <v>40</v>
      </c>
      <c r="C54" s="928"/>
      <c r="D54" s="928"/>
      <c r="E54" s="976"/>
      <c r="F54" s="976"/>
    </row>
    <row r="55" spans="1:6" ht="4.5" customHeight="1">
      <c r="B55" s="938"/>
      <c r="C55" s="928"/>
      <c r="D55" s="932"/>
      <c r="E55" s="932"/>
      <c r="F55" s="932"/>
    </row>
    <row r="56" spans="1:6" ht="15.6">
      <c r="B56" s="937" t="s">
        <v>41</v>
      </c>
      <c r="C56" s="517"/>
      <c r="D56" s="517"/>
      <c r="E56" s="977"/>
      <c r="F56" s="977"/>
    </row>
    <row r="57" spans="1:6" ht="15.6">
      <c r="B57" s="937" t="s">
        <v>13</v>
      </c>
      <c r="C57" s="517"/>
      <c r="D57" s="517"/>
      <c r="E57" s="977"/>
      <c r="F57" s="977"/>
    </row>
    <row r="58" spans="1:6" ht="15.6">
      <c r="B58" s="939" t="s">
        <v>66</v>
      </c>
      <c r="C58" s="517"/>
      <c r="D58" s="517"/>
      <c r="E58" s="977"/>
      <c r="F58" s="977"/>
    </row>
    <row r="59" spans="1:6" ht="11.25" customHeight="1"/>
    <row r="60" spans="1:6" ht="15" customHeight="1">
      <c r="B60" s="5"/>
      <c r="C60" s="5"/>
      <c r="D60" s="5"/>
    </row>
    <row r="61" spans="1:6">
      <c r="B61" s="5"/>
      <c r="C61" s="5"/>
      <c r="D61" s="5"/>
    </row>
    <row r="62" spans="1:6">
      <c r="B62" s="5"/>
      <c r="C62" s="5"/>
      <c r="D62" s="5"/>
    </row>
    <row r="63" spans="1:6">
      <c r="B63" s="5"/>
      <c r="C63" s="5"/>
      <c r="D63" s="5"/>
    </row>
    <row r="64" spans="1:6">
      <c r="B64" s="5"/>
      <c r="C64" s="5"/>
      <c r="D64" s="5"/>
    </row>
    <row r="100" spans="5:5">
      <c r="E100" s="6">
        <v>1030</v>
      </c>
    </row>
    <row r="381" ht="17.25" customHeight="1"/>
    <row r="634" ht="11.25" customHeight="1"/>
    <row r="724" ht="14.25" customHeight="1"/>
    <row r="849" ht="18.75" customHeight="1"/>
  </sheetData>
  <mergeCells count="2">
    <mergeCell ref="B2:E2"/>
    <mergeCell ref="D7:F7"/>
  </mergeCells>
  <printOptions horizontalCentered="1"/>
  <pageMargins left="0.70866141732283472" right="0.70866141732283472" top="0.74803149606299213" bottom="0.74803149606299213" header="0.31496062992125984" footer="0.31496062992125984"/>
  <pageSetup paperSize="9" scale="38" orientation="portrait" r:id="rId1"/>
  <headerFooter>
    <oddFooter>&amp;R&amp;P/&amp;N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showGridLines="0" zoomScale="10" zoomScaleNormal="10" workbookViewId="0">
      <selection activeCell="B53" sqref="B53"/>
    </sheetView>
  </sheetViews>
  <sheetFormatPr defaultRowHeight="13.2" outlineLevelCol="1"/>
  <cols>
    <col min="1" max="1" width="6.88671875" style="895" customWidth="1"/>
    <col min="2" max="2" width="69.44140625" style="895" customWidth="1"/>
    <col min="3" max="3" width="18.5546875" style="895" customWidth="1"/>
    <col min="4" max="4" width="8.88671875" style="895" customWidth="1"/>
    <col min="5" max="5" width="18.44140625" style="895" customWidth="1" outlineLevel="1"/>
    <col min="6" max="6" width="20.88671875" style="895" customWidth="1" outlineLevel="1"/>
    <col min="7" max="12" width="18.44140625" style="895" customWidth="1" outlineLevel="1"/>
    <col min="13" max="13" width="10.6640625" style="895" customWidth="1"/>
    <col min="14" max="224" width="9.109375" style="895"/>
    <col min="225" max="225" width="4.5546875" style="895" customWidth="1"/>
    <col min="226" max="226" width="69.44140625" style="895" customWidth="1"/>
    <col min="227" max="227" width="18.5546875" style="895" customWidth="1"/>
    <col min="228" max="228" width="6" style="895" customWidth="1"/>
    <col min="229" max="236" width="14.6640625" style="895" customWidth="1"/>
    <col min="237" max="237" width="10.6640625" style="895" customWidth="1"/>
    <col min="238" max="238" width="12.33203125" style="895" customWidth="1"/>
    <col min="239" max="480" width="9.109375" style="895"/>
    <col min="481" max="481" width="4.5546875" style="895" customWidth="1"/>
    <col min="482" max="482" width="69.44140625" style="895" customWidth="1"/>
    <col min="483" max="483" width="18.5546875" style="895" customWidth="1"/>
    <col min="484" max="484" width="6" style="895" customWidth="1"/>
    <col min="485" max="492" width="14.6640625" style="895" customWidth="1"/>
    <col min="493" max="493" width="10.6640625" style="895" customWidth="1"/>
    <col min="494" max="494" width="12.33203125" style="895" customWidth="1"/>
    <col min="495" max="736" width="9.109375" style="895"/>
    <col min="737" max="737" width="4.5546875" style="895" customWidth="1"/>
    <col min="738" max="738" width="69.44140625" style="895" customWidth="1"/>
    <col min="739" max="739" width="18.5546875" style="895" customWidth="1"/>
    <col min="740" max="740" width="6" style="895" customWidth="1"/>
    <col min="741" max="748" width="14.6640625" style="895" customWidth="1"/>
    <col min="749" max="749" width="10.6640625" style="895" customWidth="1"/>
    <col min="750" max="750" width="12.33203125" style="895" customWidth="1"/>
    <col min="751" max="992" width="9.109375" style="895"/>
    <col min="993" max="993" width="4.5546875" style="895" customWidth="1"/>
    <col min="994" max="994" width="69.44140625" style="895" customWidth="1"/>
    <col min="995" max="995" width="18.5546875" style="895" customWidth="1"/>
    <col min="996" max="996" width="6" style="895" customWidth="1"/>
    <col min="997" max="1004" width="14.6640625" style="895" customWidth="1"/>
    <col min="1005" max="1005" width="10.6640625" style="895" customWidth="1"/>
    <col min="1006" max="1006" width="12.33203125" style="895" customWidth="1"/>
    <col min="1007" max="1248" width="9.109375" style="895"/>
    <col min="1249" max="1249" width="4.5546875" style="895" customWidth="1"/>
    <col min="1250" max="1250" width="69.44140625" style="895" customWidth="1"/>
    <col min="1251" max="1251" width="18.5546875" style="895" customWidth="1"/>
    <col min="1252" max="1252" width="6" style="895" customWidth="1"/>
    <col min="1253" max="1260" width="14.6640625" style="895" customWidth="1"/>
    <col min="1261" max="1261" width="10.6640625" style="895" customWidth="1"/>
    <col min="1262" max="1262" width="12.33203125" style="895" customWidth="1"/>
    <col min="1263" max="1504" width="9.109375" style="895"/>
    <col min="1505" max="1505" width="4.5546875" style="895" customWidth="1"/>
    <col min="1506" max="1506" width="69.44140625" style="895" customWidth="1"/>
    <col min="1507" max="1507" width="18.5546875" style="895" customWidth="1"/>
    <col min="1508" max="1508" width="6" style="895" customWidth="1"/>
    <col min="1509" max="1516" width="14.6640625" style="895" customWidth="1"/>
    <col min="1517" max="1517" width="10.6640625" style="895" customWidth="1"/>
    <col min="1518" max="1518" width="12.33203125" style="895" customWidth="1"/>
    <col min="1519" max="1760" width="9.109375" style="895"/>
    <col min="1761" max="1761" width="4.5546875" style="895" customWidth="1"/>
    <col min="1762" max="1762" width="69.44140625" style="895" customWidth="1"/>
    <col min="1763" max="1763" width="18.5546875" style="895" customWidth="1"/>
    <col min="1764" max="1764" width="6" style="895" customWidth="1"/>
    <col min="1765" max="1772" width="14.6640625" style="895" customWidth="1"/>
    <col min="1773" max="1773" width="10.6640625" style="895" customWidth="1"/>
    <col min="1774" max="1774" width="12.33203125" style="895" customWidth="1"/>
    <col min="1775" max="2016" width="9.109375" style="895"/>
    <col min="2017" max="2017" width="4.5546875" style="895" customWidth="1"/>
    <col min="2018" max="2018" width="69.44140625" style="895" customWidth="1"/>
    <col min="2019" max="2019" width="18.5546875" style="895" customWidth="1"/>
    <col min="2020" max="2020" width="6" style="895" customWidth="1"/>
    <col min="2021" max="2028" width="14.6640625" style="895" customWidth="1"/>
    <col min="2029" max="2029" width="10.6640625" style="895" customWidth="1"/>
    <col min="2030" max="2030" width="12.33203125" style="895" customWidth="1"/>
    <col min="2031" max="2272" width="9.109375" style="895"/>
    <col min="2273" max="2273" width="4.5546875" style="895" customWidth="1"/>
    <col min="2274" max="2274" width="69.44140625" style="895" customWidth="1"/>
    <col min="2275" max="2275" width="18.5546875" style="895" customWidth="1"/>
    <col min="2276" max="2276" width="6" style="895" customWidth="1"/>
    <col min="2277" max="2284" width="14.6640625" style="895" customWidth="1"/>
    <col min="2285" max="2285" width="10.6640625" style="895" customWidth="1"/>
    <col min="2286" max="2286" width="12.33203125" style="895" customWidth="1"/>
    <col min="2287" max="2528" width="9.109375" style="895"/>
    <col min="2529" max="2529" width="4.5546875" style="895" customWidth="1"/>
    <col min="2530" max="2530" width="69.44140625" style="895" customWidth="1"/>
    <col min="2531" max="2531" width="18.5546875" style="895" customWidth="1"/>
    <col min="2532" max="2532" width="6" style="895" customWidth="1"/>
    <col min="2533" max="2540" width="14.6640625" style="895" customWidth="1"/>
    <col min="2541" max="2541" width="10.6640625" style="895" customWidth="1"/>
    <col min="2542" max="2542" width="12.33203125" style="895" customWidth="1"/>
    <col min="2543" max="2784" width="9.109375" style="895"/>
    <col min="2785" max="2785" width="4.5546875" style="895" customWidth="1"/>
    <col min="2786" max="2786" width="69.44140625" style="895" customWidth="1"/>
    <col min="2787" max="2787" width="18.5546875" style="895" customWidth="1"/>
    <col min="2788" max="2788" width="6" style="895" customWidth="1"/>
    <col min="2789" max="2796" width="14.6640625" style="895" customWidth="1"/>
    <col min="2797" max="2797" width="10.6640625" style="895" customWidth="1"/>
    <col min="2798" max="2798" width="12.33203125" style="895" customWidth="1"/>
    <col min="2799" max="3040" width="9.109375" style="895"/>
    <col min="3041" max="3041" width="4.5546875" style="895" customWidth="1"/>
    <col min="3042" max="3042" width="69.44140625" style="895" customWidth="1"/>
    <col min="3043" max="3043" width="18.5546875" style="895" customWidth="1"/>
    <col min="3044" max="3044" width="6" style="895" customWidth="1"/>
    <col min="3045" max="3052" width="14.6640625" style="895" customWidth="1"/>
    <col min="3053" max="3053" width="10.6640625" style="895" customWidth="1"/>
    <col min="3054" max="3054" width="12.33203125" style="895" customWidth="1"/>
    <col min="3055" max="3296" width="9.109375" style="895"/>
    <col min="3297" max="3297" width="4.5546875" style="895" customWidth="1"/>
    <col min="3298" max="3298" width="69.44140625" style="895" customWidth="1"/>
    <col min="3299" max="3299" width="18.5546875" style="895" customWidth="1"/>
    <col min="3300" max="3300" width="6" style="895" customWidth="1"/>
    <col min="3301" max="3308" width="14.6640625" style="895" customWidth="1"/>
    <col min="3309" max="3309" width="10.6640625" style="895" customWidth="1"/>
    <col min="3310" max="3310" width="12.33203125" style="895" customWidth="1"/>
    <col min="3311" max="3552" width="9.109375" style="895"/>
    <col min="3553" max="3553" width="4.5546875" style="895" customWidth="1"/>
    <col min="3554" max="3554" width="69.44140625" style="895" customWidth="1"/>
    <col min="3555" max="3555" width="18.5546875" style="895" customWidth="1"/>
    <col min="3556" max="3556" width="6" style="895" customWidth="1"/>
    <col min="3557" max="3564" width="14.6640625" style="895" customWidth="1"/>
    <col min="3565" max="3565" width="10.6640625" style="895" customWidth="1"/>
    <col min="3566" max="3566" width="12.33203125" style="895" customWidth="1"/>
    <col min="3567" max="3808" width="9.109375" style="895"/>
    <col min="3809" max="3809" width="4.5546875" style="895" customWidth="1"/>
    <col min="3810" max="3810" width="69.44140625" style="895" customWidth="1"/>
    <col min="3811" max="3811" width="18.5546875" style="895" customWidth="1"/>
    <col min="3812" max="3812" width="6" style="895" customWidth="1"/>
    <col min="3813" max="3820" width="14.6640625" style="895" customWidth="1"/>
    <col min="3821" max="3821" width="10.6640625" style="895" customWidth="1"/>
    <col min="3822" max="3822" width="12.33203125" style="895" customWidth="1"/>
    <col min="3823" max="4064" width="9.109375" style="895"/>
    <col min="4065" max="4065" width="4.5546875" style="895" customWidth="1"/>
    <col min="4066" max="4066" width="69.44140625" style="895" customWidth="1"/>
    <col min="4067" max="4067" width="18.5546875" style="895" customWidth="1"/>
    <col min="4068" max="4068" width="6" style="895" customWidth="1"/>
    <col min="4069" max="4076" width="14.6640625" style="895" customWidth="1"/>
    <col min="4077" max="4077" width="10.6640625" style="895" customWidth="1"/>
    <col min="4078" max="4078" width="12.33203125" style="895" customWidth="1"/>
    <col min="4079" max="4320" width="9.109375" style="895"/>
    <col min="4321" max="4321" width="4.5546875" style="895" customWidth="1"/>
    <col min="4322" max="4322" width="69.44140625" style="895" customWidth="1"/>
    <col min="4323" max="4323" width="18.5546875" style="895" customWidth="1"/>
    <col min="4324" max="4324" width="6" style="895" customWidth="1"/>
    <col min="4325" max="4332" width="14.6640625" style="895" customWidth="1"/>
    <col min="4333" max="4333" width="10.6640625" style="895" customWidth="1"/>
    <col min="4334" max="4334" width="12.33203125" style="895" customWidth="1"/>
    <col min="4335" max="4576" width="9.109375" style="895"/>
    <col min="4577" max="4577" width="4.5546875" style="895" customWidth="1"/>
    <col min="4578" max="4578" width="69.44140625" style="895" customWidth="1"/>
    <col min="4579" max="4579" width="18.5546875" style="895" customWidth="1"/>
    <col min="4580" max="4580" width="6" style="895" customWidth="1"/>
    <col min="4581" max="4588" width="14.6640625" style="895" customWidth="1"/>
    <col min="4589" max="4589" width="10.6640625" style="895" customWidth="1"/>
    <col min="4590" max="4590" width="12.33203125" style="895" customWidth="1"/>
    <col min="4591" max="4832" width="9.109375" style="895"/>
    <col min="4833" max="4833" width="4.5546875" style="895" customWidth="1"/>
    <col min="4834" max="4834" width="69.44140625" style="895" customWidth="1"/>
    <col min="4835" max="4835" width="18.5546875" style="895" customWidth="1"/>
    <col min="4836" max="4836" width="6" style="895" customWidth="1"/>
    <col min="4837" max="4844" width="14.6640625" style="895" customWidth="1"/>
    <col min="4845" max="4845" width="10.6640625" style="895" customWidth="1"/>
    <col min="4846" max="4846" width="12.33203125" style="895" customWidth="1"/>
    <col min="4847" max="5088" width="9.109375" style="895"/>
    <col min="5089" max="5089" width="4.5546875" style="895" customWidth="1"/>
    <col min="5090" max="5090" width="69.44140625" style="895" customWidth="1"/>
    <col min="5091" max="5091" width="18.5546875" style="895" customWidth="1"/>
    <col min="5092" max="5092" width="6" style="895" customWidth="1"/>
    <col min="5093" max="5100" width="14.6640625" style="895" customWidth="1"/>
    <col min="5101" max="5101" width="10.6640625" style="895" customWidth="1"/>
    <col min="5102" max="5102" width="12.33203125" style="895" customWidth="1"/>
    <col min="5103" max="5344" width="9.109375" style="895"/>
    <col min="5345" max="5345" width="4.5546875" style="895" customWidth="1"/>
    <col min="5346" max="5346" width="69.44140625" style="895" customWidth="1"/>
    <col min="5347" max="5347" width="18.5546875" style="895" customWidth="1"/>
    <col min="5348" max="5348" width="6" style="895" customWidth="1"/>
    <col min="5349" max="5356" width="14.6640625" style="895" customWidth="1"/>
    <col min="5357" max="5357" width="10.6640625" style="895" customWidth="1"/>
    <col min="5358" max="5358" width="12.33203125" style="895" customWidth="1"/>
    <col min="5359" max="5600" width="9.109375" style="895"/>
    <col min="5601" max="5601" width="4.5546875" style="895" customWidth="1"/>
    <col min="5602" max="5602" width="69.44140625" style="895" customWidth="1"/>
    <col min="5603" max="5603" width="18.5546875" style="895" customWidth="1"/>
    <col min="5604" max="5604" width="6" style="895" customWidth="1"/>
    <col min="5605" max="5612" width="14.6640625" style="895" customWidth="1"/>
    <col min="5613" max="5613" width="10.6640625" style="895" customWidth="1"/>
    <col min="5614" max="5614" width="12.33203125" style="895" customWidth="1"/>
    <col min="5615" max="5856" width="9.109375" style="895"/>
    <col min="5857" max="5857" width="4.5546875" style="895" customWidth="1"/>
    <col min="5858" max="5858" width="69.44140625" style="895" customWidth="1"/>
    <col min="5859" max="5859" width="18.5546875" style="895" customWidth="1"/>
    <col min="5860" max="5860" width="6" style="895" customWidth="1"/>
    <col min="5861" max="5868" width="14.6640625" style="895" customWidth="1"/>
    <col min="5869" max="5869" width="10.6640625" style="895" customWidth="1"/>
    <col min="5870" max="5870" width="12.33203125" style="895" customWidth="1"/>
    <col min="5871" max="6112" width="9.109375" style="895"/>
    <col min="6113" max="6113" width="4.5546875" style="895" customWidth="1"/>
    <col min="6114" max="6114" width="69.44140625" style="895" customWidth="1"/>
    <col min="6115" max="6115" width="18.5546875" style="895" customWidth="1"/>
    <col min="6116" max="6116" width="6" style="895" customWidth="1"/>
    <col min="6117" max="6124" width="14.6640625" style="895" customWidth="1"/>
    <col min="6125" max="6125" width="10.6640625" style="895" customWidth="1"/>
    <col min="6126" max="6126" width="12.33203125" style="895" customWidth="1"/>
    <col min="6127" max="6368" width="9.109375" style="895"/>
    <col min="6369" max="6369" width="4.5546875" style="895" customWidth="1"/>
    <col min="6370" max="6370" width="69.44140625" style="895" customWidth="1"/>
    <col min="6371" max="6371" width="18.5546875" style="895" customWidth="1"/>
    <col min="6372" max="6372" width="6" style="895" customWidth="1"/>
    <col min="6373" max="6380" width="14.6640625" style="895" customWidth="1"/>
    <col min="6381" max="6381" width="10.6640625" style="895" customWidth="1"/>
    <col min="6382" max="6382" width="12.33203125" style="895" customWidth="1"/>
    <col min="6383" max="6624" width="9.109375" style="895"/>
    <col min="6625" max="6625" width="4.5546875" style="895" customWidth="1"/>
    <col min="6626" max="6626" width="69.44140625" style="895" customWidth="1"/>
    <col min="6627" max="6627" width="18.5546875" style="895" customWidth="1"/>
    <col min="6628" max="6628" width="6" style="895" customWidth="1"/>
    <col min="6629" max="6636" width="14.6640625" style="895" customWidth="1"/>
    <col min="6637" max="6637" width="10.6640625" style="895" customWidth="1"/>
    <col min="6638" max="6638" width="12.33203125" style="895" customWidth="1"/>
    <col min="6639" max="6880" width="9.109375" style="895"/>
    <col min="6881" max="6881" width="4.5546875" style="895" customWidth="1"/>
    <col min="6882" max="6882" width="69.44140625" style="895" customWidth="1"/>
    <col min="6883" max="6883" width="18.5546875" style="895" customWidth="1"/>
    <col min="6884" max="6884" width="6" style="895" customWidth="1"/>
    <col min="6885" max="6892" width="14.6640625" style="895" customWidth="1"/>
    <col min="6893" max="6893" width="10.6640625" style="895" customWidth="1"/>
    <col min="6894" max="6894" width="12.33203125" style="895" customWidth="1"/>
    <col min="6895" max="7136" width="9.109375" style="895"/>
    <col min="7137" max="7137" width="4.5546875" style="895" customWidth="1"/>
    <col min="7138" max="7138" width="69.44140625" style="895" customWidth="1"/>
    <col min="7139" max="7139" width="18.5546875" style="895" customWidth="1"/>
    <col min="7140" max="7140" width="6" style="895" customWidth="1"/>
    <col min="7141" max="7148" width="14.6640625" style="895" customWidth="1"/>
    <col min="7149" max="7149" width="10.6640625" style="895" customWidth="1"/>
    <col min="7150" max="7150" width="12.33203125" style="895" customWidth="1"/>
    <col min="7151" max="7392" width="9.109375" style="895"/>
    <col min="7393" max="7393" width="4.5546875" style="895" customWidth="1"/>
    <col min="7394" max="7394" width="69.44140625" style="895" customWidth="1"/>
    <col min="7395" max="7395" width="18.5546875" style="895" customWidth="1"/>
    <col min="7396" max="7396" width="6" style="895" customWidth="1"/>
    <col min="7397" max="7404" width="14.6640625" style="895" customWidth="1"/>
    <col min="7405" max="7405" width="10.6640625" style="895" customWidth="1"/>
    <col min="7406" max="7406" width="12.33203125" style="895" customWidth="1"/>
    <col min="7407" max="7648" width="9.109375" style="895"/>
    <col min="7649" max="7649" width="4.5546875" style="895" customWidth="1"/>
    <col min="7650" max="7650" width="69.44140625" style="895" customWidth="1"/>
    <col min="7651" max="7651" width="18.5546875" style="895" customWidth="1"/>
    <col min="7652" max="7652" width="6" style="895" customWidth="1"/>
    <col min="7653" max="7660" width="14.6640625" style="895" customWidth="1"/>
    <col min="7661" max="7661" width="10.6640625" style="895" customWidth="1"/>
    <col min="7662" max="7662" width="12.33203125" style="895" customWidth="1"/>
    <col min="7663" max="7904" width="9.109375" style="895"/>
    <col min="7905" max="7905" width="4.5546875" style="895" customWidth="1"/>
    <col min="7906" max="7906" width="69.44140625" style="895" customWidth="1"/>
    <col min="7907" max="7907" width="18.5546875" style="895" customWidth="1"/>
    <col min="7908" max="7908" width="6" style="895" customWidth="1"/>
    <col min="7909" max="7916" width="14.6640625" style="895" customWidth="1"/>
    <col min="7917" max="7917" width="10.6640625" style="895" customWidth="1"/>
    <col min="7918" max="7918" width="12.33203125" style="895" customWidth="1"/>
    <col min="7919" max="8160" width="9.109375" style="895"/>
    <col min="8161" max="8161" width="4.5546875" style="895" customWidth="1"/>
    <col min="8162" max="8162" width="69.44140625" style="895" customWidth="1"/>
    <col min="8163" max="8163" width="18.5546875" style="895" customWidth="1"/>
    <col min="8164" max="8164" width="6" style="895" customWidth="1"/>
    <col min="8165" max="8172" width="14.6640625" style="895" customWidth="1"/>
    <col min="8173" max="8173" width="10.6640625" style="895" customWidth="1"/>
    <col min="8174" max="8174" width="12.33203125" style="895" customWidth="1"/>
    <col min="8175" max="8416" width="9.109375" style="895"/>
    <col min="8417" max="8417" width="4.5546875" style="895" customWidth="1"/>
    <col min="8418" max="8418" width="69.44140625" style="895" customWidth="1"/>
    <col min="8419" max="8419" width="18.5546875" style="895" customWidth="1"/>
    <col min="8420" max="8420" width="6" style="895" customWidth="1"/>
    <col min="8421" max="8428" width="14.6640625" style="895" customWidth="1"/>
    <col min="8429" max="8429" width="10.6640625" style="895" customWidth="1"/>
    <col min="8430" max="8430" width="12.33203125" style="895" customWidth="1"/>
    <col min="8431" max="8672" width="9.109375" style="895"/>
    <col min="8673" max="8673" width="4.5546875" style="895" customWidth="1"/>
    <col min="8674" max="8674" width="69.44140625" style="895" customWidth="1"/>
    <col min="8675" max="8675" width="18.5546875" style="895" customWidth="1"/>
    <col min="8676" max="8676" width="6" style="895" customWidth="1"/>
    <col min="8677" max="8684" width="14.6640625" style="895" customWidth="1"/>
    <col min="8685" max="8685" width="10.6640625" style="895" customWidth="1"/>
    <col min="8686" max="8686" width="12.33203125" style="895" customWidth="1"/>
    <col min="8687" max="8928" width="9.109375" style="895"/>
    <col min="8929" max="8929" width="4.5546875" style="895" customWidth="1"/>
    <col min="8930" max="8930" width="69.44140625" style="895" customWidth="1"/>
    <col min="8931" max="8931" width="18.5546875" style="895" customWidth="1"/>
    <col min="8932" max="8932" width="6" style="895" customWidth="1"/>
    <col min="8933" max="8940" width="14.6640625" style="895" customWidth="1"/>
    <col min="8941" max="8941" width="10.6640625" style="895" customWidth="1"/>
    <col min="8942" max="8942" width="12.33203125" style="895" customWidth="1"/>
    <col min="8943" max="9184" width="9.109375" style="895"/>
    <col min="9185" max="9185" width="4.5546875" style="895" customWidth="1"/>
    <col min="9186" max="9186" width="69.44140625" style="895" customWidth="1"/>
    <col min="9187" max="9187" width="18.5546875" style="895" customWidth="1"/>
    <col min="9188" max="9188" width="6" style="895" customWidth="1"/>
    <col min="9189" max="9196" width="14.6640625" style="895" customWidth="1"/>
    <col min="9197" max="9197" width="10.6640625" style="895" customWidth="1"/>
    <col min="9198" max="9198" width="12.33203125" style="895" customWidth="1"/>
    <col min="9199" max="9440" width="9.109375" style="895"/>
    <col min="9441" max="9441" width="4.5546875" style="895" customWidth="1"/>
    <col min="9442" max="9442" width="69.44140625" style="895" customWidth="1"/>
    <col min="9443" max="9443" width="18.5546875" style="895" customWidth="1"/>
    <col min="9444" max="9444" width="6" style="895" customWidth="1"/>
    <col min="9445" max="9452" width="14.6640625" style="895" customWidth="1"/>
    <col min="9453" max="9453" width="10.6640625" style="895" customWidth="1"/>
    <col min="9454" max="9454" width="12.33203125" style="895" customWidth="1"/>
    <col min="9455" max="9696" width="9.109375" style="895"/>
    <col min="9697" max="9697" width="4.5546875" style="895" customWidth="1"/>
    <col min="9698" max="9698" width="69.44140625" style="895" customWidth="1"/>
    <col min="9699" max="9699" width="18.5546875" style="895" customWidth="1"/>
    <col min="9700" max="9700" width="6" style="895" customWidth="1"/>
    <col min="9701" max="9708" width="14.6640625" style="895" customWidth="1"/>
    <col min="9709" max="9709" width="10.6640625" style="895" customWidth="1"/>
    <col min="9710" max="9710" width="12.33203125" style="895" customWidth="1"/>
    <col min="9711" max="9952" width="9.109375" style="895"/>
    <col min="9953" max="9953" width="4.5546875" style="895" customWidth="1"/>
    <col min="9954" max="9954" width="69.44140625" style="895" customWidth="1"/>
    <col min="9955" max="9955" width="18.5546875" style="895" customWidth="1"/>
    <col min="9956" max="9956" width="6" style="895" customWidth="1"/>
    <col min="9957" max="9964" width="14.6640625" style="895" customWidth="1"/>
    <col min="9965" max="9965" width="10.6640625" style="895" customWidth="1"/>
    <col min="9966" max="9966" width="12.33203125" style="895" customWidth="1"/>
    <col min="9967" max="10208" width="9.109375" style="895"/>
    <col min="10209" max="10209" width="4.5546875" style="895" customWidth="1"/>
    <col min="10210" max="10210" width="69.44140625" style="895" customWidth="1"/>
    <col min="10211" max="10211" width="18.5546875" style="895" customWidth="1"/>
    <col min="10212" max="10212" width="6" style="895" customWidth="1"/>
    <col min="10213" max="10220" width="14.6640625" style="895" customWidth="1"/>
    <col min="10221" max="10221" width="10.6640625" style="895" customWidth="1"/>
    <col min="10222" max="10222" width="12.33203125" style="895" customWidth="1"/>
    <col min="10223" max="10464" width="9.109375" style="895"/>
    <col min="10465" max="10465" width="4.5546875" style="895" customWidth="1"/>
    <col min="10466" max="10466" width="69.44140625" style="895" customWidth="1"/>
    <col min="10467" max="10467" width="18.5546875" style="895" customWidth="1"/>
    <col min="10468" max="10468" width="6" style="895" customWidth="1"/>
    <col min="10469" max="10476" width="14.6640625" style="895" customWidth="1"/>
    <col min="10477" max="10477" width="10.6640625" style="895" customWidth="1"/>
    <col min="10478" max="10478" width="12.33203125" style="895" customWidth="1"/>
    <col min="10479" max="10720" width="9.109375" style="895"/>
    <col min="10721" max="10721" width="4.5546875" style="895" customWidth="1"/>
    <col min="10722" max="10722" width="69.44140625" style="895" customWidth="1"/>
    <col min="10723" max="10723" width="18.5546875" style="895" customWidth="1"/>
    <col min="10724" max="10724" width="6" style="895" customWidth="1"/>
    <col min="10725" max="10732" width="14.6640625" style="895" customWidth="1"/>
    <col min="10733" max="10733" width="10.6640625" style="895" customWidth="1"/>
    <col min="10734" max="10734" width="12.33203125" style="895" customWidth="1"/>
    <col min="10735" max="10976" width="9.109375" style="895"/>
    <col min="10977" max="10977" width="4.5546875" style="895" customWidth="1"/>
    <col min="10978" max="10978" width="69.44140625" style="895" customWidth="1"/>
    <col min="10979" max="10979" width="18.5546875" style="895" customWidth="1"/>
    <col min="10980" max="10980" width="6" style="895" customWidth="1"/>
    <col min="10981" max="10988" width="14.6640625" style="895" customWidth="1"/>
    <col min="10989" max="10989" width="10.6640625" style="895" customWidth="1"/>
    <col min="10990" max="10990" width="12.33203125" style="895" customWidth="1"/>
    <col min="10991" max="11232" width="9.109375" style="895"/>
    <col min="11233" max="11233" width="4.5546875" style="895" customWidth="1"/>
    <col min="11234" max="11234" width="69.44140625" style="895" customWidth="1"/>
    <col min="11235" max="11235" width="18.5546875" style="895" customWidth="1"/>
    <col min="11236" max="11236" width="6" style="895" customWidth="1"/>
    <col min="11237" max="11244" width="14.6640625" style="895" customWidth="1"/>
    <col min="11245" max="11245" width="10.6640625" style="895" customWidth="1"/>
    <col min="11246" max="11246" width="12.33203125" style="895" customWidth="1"/>
    <col min="11247" max="11488" width="9.109375" style="895"/>
    <col min="11489" max="11489" width="4.5546875" style="895" customWidth="1"/>
    <col min="11490" max="11490" width="69.44140625" style="895" customWidth="1"/>
    <col min="11491" max="11491" width="18.5546875" style="895" customWidth="1"/>
    <col min="11492" max="11492" width="6" style="895" customWidth="1"/>
    <col min="11493" max="11500" width="14.6640625" style="895" customWidth="1"/>
    <col min="11501" max="11501" width="10.6640625" style="895" customWidth="1"/>
    <col min="11502" max="11502" width="12.33203125" style="895" customWidth="1"/>
    <col min="11503" max="11744" width="9.109375" style="895"/>
    <col min="11745" max="11745" width="4.5546875" style="895" customWidth="1"/>
    <col min="11746" max="11746" width="69.44140625" style="895" customWidth="1"/>
    <col min="11747" max="11747" width="18.5546875" style="895" customWidth="1"/>
    <col min="11748" max="11748" width="6" style="895" customWidth="1"/>
    <col min="11749" max="11756" width="14.6640625" style="895" customWidth="1"/>
    <col min="11757" max="11757" width="10.6640625" style="895" customWidth="1"/>
    <col min="11758" max="11758" width="12.33203125" style="895" customWidth="1"/>
    <col min="11759" max="12000" width="9.109375" style="895"/>
    <col min="12001" max="12001" width="4.5546875" style="895" customWidth="1"/>
    <col min="12002" max="12002" width="69.44140625" style="895" customWidth="1"/>
    <col min="12003" max="12003" width="18.5546875" style="895" customWidth="1"/>
    <col min="12004" max="12004" width="6" style="895" customWidth="1"/>
    <col min="12005" max="12012" width="14.6640625" style="895" customWidth="1"/>
    <col min="12013" max="12013" width="10.6640625" style="895" customWidth="1"/>
    <col min="12014" max="12014" width="12.33203125" style="895" customWidth="1"/>
    <col min="12015" max="12256" width="9.109375" style="895"/>
    <col min="12257" max="12257" width="4.5546875" style="895" customWidth="1"/>
    <col min="12258" max="12258" width="69.44140625" style="895" customWidth="1"/>
    <col min="12259" max="12259" width="18.5546875" style="895" customWidth="1"/>
    <col min="12260" max="12260" width="6" style="895" customWidth="1"/>
    <col min="12261" max="12268" width="14.6640625" style="895" customWidth="1"/>
    <col min="12269" max="12269" width="10.6640625" style="895" customWidth="1"/>
    <col min="12270" max="12270" width="12.33203125" style="895" customWidth="1"/>
    <col min="12271" max="12512" width="9.109375" style="895"/>
    <col min="12513" max="12513" width="4.5546875" style="895" customWidth="1"/>
    <col min="12514" max="12514" width="69.44140625" style="895" customWidth="1"/>
    <col min="12515" max="12515" width="18.5546875" style="895" customWidth="1"/>
    <col min="12516" max="12516" width="6" style="895" customWidth="1"/>
    <col min="12517" max="12524" width="14.6640625" style="895" customWidth="1"/>
    <col min="12525" max="12525" width="10.6640625" style="895" customWidth="1"/>
    <col min="12526" max="12526" width="12.33203125" style="895" customWidth="1"/>
    <col min="12527" max="12768" width="9.109375" style="895"/>
    <col min="12769" max="12769" width="4.5546875" style="895" customWidth="1"/>
    <col min="12770" max="12770" width="69.44140625" style="895" customWidth="1"/>
    <col min="12771" max="12771" width="18.5546875" style="895" customWidth="1"/>
    <col min="12772" max="12772" width="6" style="895" customWidth="1"/>
    <col min="12773" max="12780" width="14.6640625" style="895" customWidth="1"/>
    <col min="12781" max="12781" width="10.6640625" style="895" customWidth="1"/>
    <col min="12782" max="12782" width="12.33203125" style="895" customWidth="1"/>
    <col min="12783" max="13024" width="9.109375" style="895"/>
    <col min="13025" max="13025" width="4.5546875" style="895" customWidth="1"/>
    <col min="13026" max="13026" width="69.44140625" style="895" customWidth="1"/>
    <col min="13027" max="13027" width="18.5546875" style="895" customWidth="1"/>
    <col min="13028" max="13028" width="6" style="895" customWidth="1"/>
    <col min="13029" max="13036" width="14.6640625" style="895" customWidth="1"/>
    <col min="13037" max="13037" width="10.6640625" style="895" customWidth="1"/>
    <col min="13038" max="13038" width="12.33203125" style="895" customWidth="1"/>
    <col min="13039" max="13280" width="9.109375" style="895"/>
    <col min="13281" max="13281" width="4.5546875" style="895" customWidth="1"/>
    <col min="13282" max="13282" width="69.44140625" style="895" customWidth="1"/>
    <col min="13283" max="13283" width="18.5546875" style="895" customWidth="1"/>
    <col min="13284" max="13284" width="6" style="895" customWidth="1"/>
    <col min="13285" max="13292" width="14.6640625" style="895" customWidth="1"/>
    <col min="13293" max="13293" width="10.6640625" style="895" customWidth="1"/>
    <col min="13294" max="13294" width="12.33203125" style="895" customWidth="1"/>
    <col min="13295" max="13536" width="9.109375" style="895"/>
    <col min="13537" max="13537" width="4.5546875" style="895" customWidth="1"/>
    <col min="13538" max="13538" width="69.44140625" style="895" customWidth="1"/>
    <col min="13539" max="13539" width="18.5546875" style="895" customWidth="1"/>
    <col min="13540" max="13540" width="6" style="895" customWidth="1"/>
    <col min="13541" max="13548" width="14.6640625" style="895" customWidth="1"/>
    <col min="13549" max="13549" width="10.6640625" style="895" customWidth="1"/>
    <col min="13550" max="13550" width="12.33203125" style="895" customWidth="1"/>
    <col min="13551" max="13792" width="9.109375" style="895"/>
    <col min="13793" max="13793" width="4.5546875" style="895" customWidth="1"/>
    <col min="13794" max="13794" width="69.44140625" style="895" customWidth="1"/>
    <col min="13795" max="13795" width="18.5546875" style="895" customWidth="1"/>
    <col min="13796" max="13796" width="6" style="895" customWidth="1"/>
    <col min="13797" max="13804" width="14.6640625" style="895" customWidth="1"/>
    <col min="13805" max="13805" width="10.6640625" style="895" customWidth="1"/>
    <col min="13806" max="13806" width="12.33203125" style="895" customWidth="1"/>
    <col min="13807" max="14048" width="9.109375" style="895"/>
    <col min="14049" max="14049" width="4.5546875" style="895" customWidth="1"/>
    <col min="14050" max="14050" width="69.44140625" style="895" customWidth="1"/>
    <col min="14051" max="14051" width="18.5546875" style="895" customWidth="1"/>
    <col min="14052" max="14052" width="6" style="895" customWidth="1"/>
    <col min="14053" max="14060" width="14.6640625" style="895" customWidth="1"/>
    <col min="14061" max="14061" width="10.6640625" style="895" customWidth="1"/>
    <col min="14062" max="14062" width="12.33203125" style="895" customWidth="1"/>
    <col min="14063" max="14304" width="9.109375" style="895"/>
    <col min="14305" max="14305" width="4.5546875" style="895" customWidth="1"/>
    <col min="14306" max="14306" width="69.44140625" style="895" customWidth="1"/>
    <col min="14307" max="14307" width="18.5546875" style="895" customWidth="1"/>
    <col min="14308" max="14308" width="6" style="895" customWidth="1"/>
    <col min="14309" max="14316" width="14.6640625" style="895" customWidth="1"/>
    <col min="14317" max="14317" width="10.6640625" style="895" customWidth="1"/>
    <col min="14318" max="14318" width="12.33203125" style="895" customWidth="1"/>
    <col min="14319" max="14560" width="9.109375" style="895"/>
    <col min="14561" max="14561" width="4.5546875" style="895" customWidth="1"/>
    <col min="14562" max="14562" width="69.44140625" style="895" customWidth="1"/>
    <col min="14563" max="14563" width="18.5546875" style="895" customWidth="1"/>
    <col min="14564" max="14564" width="6" style="895" customWidth="1"/>
    <col min="14565" max="14572" width="14.6640625" style="895" customWidth="1"/>
    <col min="14573" max="14573" width="10.6640625" style="895" customWidth="1"/>
    <col min="14574" max="14574" width="12.33203125" style="895" customWidth="1"/>
    <col min="14575" max="14816" width="9.109375" style="895"/>
    <col min="14817" max="14817" width="4.5546875" style="895" customWidth="1"/>
    <col min="14818" max="14818" width="69.44140625" style="895" customWidth="1"/>
    <col min="14819" max="14819" width="18.5546875" style="895" customWidth="1"/>
    <col min="14820" max="14820" width="6" style="895" customWidth="1"/>
    <col min="14821" max="14828" width="14.6640625" style="895" customWidth="1"/>
    <col min="14829" max="14829" width="10.6640625" style="895" customWidth="1"/>
    <col min="14830" max="14830" width="12.33203125" style="895" customWidth="1"/>
    <col min="14831" max="15072" width="9.109375" style="895"/>
    <col min="15073" max="15073" width="4.5546875" style="895" customWidth="1"/>
    <col min="15074" max="15074" width="69.44140625" style="895" customWidth="1"/>
    <col min="15075" max="15075" width="18.5546875" style="895" customWidth="1"/>
    <col min="15076" max="15076" width="6" style="895" customWidth="1"/>
    <col min="15077" max="15084" width="14.6640625" style="895" customWidth="1"/>
    <col min="15085" max="15085" width="10.6640625" style="895" customWidth="1"/>
    <col min="15086" max="15086" width="12.33203125" style="895" customWidth="1"/>
    <col min="15087" max="15328" width="9.109375" style="895"/>
    <col min="15329" max="15329" width="4.5546875" style="895" customWidth="1"/>
    <col min="15330" max="15330" width="69.44140625" style="895" customWidth="1"/>
    <col min="15331" max="15331" width="18.5546875" style="895" customWidth="1"/>
    <col min="15332" max="15332" width="6" style="895" customWidth="1"/>
    <col min="15333" max="15340" width="14.6640625" style="895" customWidth="1"/>
    <col min="15341" max="15341" width="10.6640625" style="895" customWidth="1"/>
    <col min="15342" max="15342" width="12.33203125" style="895" customWidth="1"/>
    <col min="15343" max="15584" width="9.109375" style="895"/>
    <col min="15585" max="15585" width="4.5546875" style="895" customWidth="1"/>
    <col min="15586" max="15586" width="69.44140625" style="895" customWidth="1"/>
    <col min="15587" max="15587" width="18.5546875" style="895" customWidth="1"/>
    <col min="15588" max="15588" width="6" style="895" customWidth="1"/>
    <col min="15589" max="15596" width="14.6640625" style="895" customWidth="1"/>
    <col min="15597" max="15597" width="10.6640625" style="895" customWidth="1"/>
    <col min="15598" max="15598" width="12.33203125" style="895" customWidth="1"/>
    <col min="15599" max="15840" width="9.109375" style="895"/>
    <col min="15841" max="15841" width="4.5546875" style="895" customWidth="1"/>
    <col min="15842" max="15842" width="69.44140625" style="895" customWidth="1"/>
    <col min="15843" max="15843" width="18.5546875" style="895" customWidth="1"/>
    <col min="15844" max="15844" width="6" style="895" customWidth="1"/>
    <col min="15845" max="15852" width="14.6640625" style="895" customWidth="1"/>
    <col min="15853" max="15853" width="10.6640625" style="895" customWidth="1"/>
    <col min="15854" max="15854" width="12.33203125" style="895" customWidth="1"/>
    <col min="15855" max="16096" width="9.109375" style="895"/>
    <col min="16097" max="16097" width="4.5546875" style="895" customWidth="1"/>
    <col min="16098" max="16098" width="69.44140625" style="895" customWidth="1"/>
    <col min="16099" max="16099" width="18.5546875" style="895" customWidth="1"/>
    <col min="16100" max="16100" width="6" style="895" customWidth="1"/>
    <col min="16101" max="16108" width="14.6640625" style="895" customWidth="1"/>
    <col min="16109" max="16109" width="10.6640625" style="895" customWidth="1"/>
    <col min="16110" max="16110" width="12.33203125" style="895" customWidth="1"/>
    <col min="16111" max="16384" width="9.109375" style="895"/>
  </cols>
  <sheetData>
    <row r="1" spans="1:12" s="891" customFormat="1" ht="15.75" customHeight="1">
      <c r="A1" s="890"/>
      <c r="F1" s="892"/>
    </row>
    <row r="2" spans="1:12" s="1002" customFormat="1" ht="26.25" customHeight="1">
      <c r="A2" s="1003"/>
      <c r="B2" s="1808" t="s">
        <v>6473</v>
      </c>
      <c r="C2" s="1808"/>
      <c r="D2" s="1808"/>
      <c r="F2" s="1004"/>
    </row>
    <row r="3" spans="1:12" s="891" customFormat="1" ht="16.5" customHeight="1">
      <c r="B3" s="512"/>
      <c r="C3" s="823"/>
      <c r="D3" s="823"/>
      <c r="F3" s="892"/>
    </row>
    <row r="4" spans="1:12" s="891" customFormat="1" ht="18">
      <c r="B4" s="824" t="s">
        <v>5835</v>
      </c>
      <c r="C4" s="823"/>
      <c r="D4" s="823"/>
      <c r="E4" s="894"/>
      <c r="F4" s="894"/>
    </row>
    <row r="5" spans="1:12" s="891" customFormat="1" ht="18">
      <c r="B5" s="893"/>
      <c r="C5" s="894"/>
      <c r="D5" s="894"/>
      <c r="E5" s="894"/>
      <c r="F5" s="894"/>
    </row>
    <row r="6" spans="1:12" ht="14.4" thickBot="1">
      <c r="L6" s="896" t="s">
        <v>6084</v>
      </c>
    </row>
    <row r="7" spans="1:12" ht="15.75" customHeight="1">
      <c r="B7" s="1812" t="s">
        <v>6085</v>
      </c>
      <c r="C7" s="1813"/>
      <c r="D7" s="1818" t="s">
        <v>5944</v>
      </c>
      <c r="E7" s="1809" t="s">
        <v>6086</v>
      </c>
      <c r="F7" s="1810" t="s">
        <v>6087</v>
      </c>
      <c r="G7" s="1811" t="s">
        <v>6088</v>
      </c>
      <c r="H7" s="1810" t="s">
        <v>6089</v>
      </c>
      <c r="I7" s="1809" t="s">
        <v>6090</v>
      </c>
      <c r="J7" s="1807" t="s">
        <v>19</v>
      </c>
      <c r="K7" s="1807" t="s">
        <v>6082</v>
      </c>
      <c r="L7" s="1807" t="s">
        <v>6083</v>
      </c>
    </row>
    <row r="8" spans="1:12" ht="59.25" customHeight="1">
      <c r="B8" s="1814"/>
      <c r="C8" s="1815"/>
      <c r="D8" s="1819"/>
      <c r="E8" s="1809"/>
      <c r="F8" s="1810"/>
      <c r="G8" s="1811"/>
      <c r="H8" s="1810"/>
      <c r="I8" s="1809"/>
      <c r="J8" s="1807"/>
      <c r="K8" s="1807"/>
      <c r="L8" s="1807"/>
    </row>
    <row r="9" spans="1:12" ht="13.8" thickBot="1">
      <c r="B9" s="1816"/>
      <c r="C9" s="1817"/>
      <c r="D9" s="1820"/>
      <c r="E9" s="839" t="s">
        <v>6074</v>
      </c>
      <c r="F9" s="923" t="s">
        <v>6075</v>
      </c>
      <c r="G9" s="840" t="s">
        <v>6076</v>
      </c>
      <c r="H9" s="841" t="s">
        <v>6077</v>
      </c>
      <c r="I9" s="842" t="s">
        <v>6078</v>
      </c>
      <c r="J9" s="843" t="s">
        <v>6079</v>
      </c>
      <c r="K9" s="844" t="s">
        <v>6080</v>
      </c>
      <c r="L9" s="845" t="s">
        <v>6081</v>
      </c>
    </row>
    <row r="10" spans="1:12">
      <c r="B10" s="897"/>
      <c r="C10" s="861"/>
      <c r="D10" s="860"/>
      <c r="E10" s="846"/>
      <c r="F10" s="847"/>
      <c r="G10" s="847"/>
      <c r="H10" s="847"/>
      <c r="I10" s="847"/>
      <c r="J10" s="848"/>
      <c r="K10" s="849"/>
      <c r="L10" s="850"/>
    </row>
    <row r="11" spans="1:12" ht="14.4" thickBot="1">
      <c r="B11" s="898" t="s">
        <v>6091</v>
      </c>
      <c r="C11" s="899">
        <v>1</v>
      </c>
      <c r="D11" s="900"/>
      <c r="E11" s="851"/>
      <c r="F11" s="852"/>
      <c r="G11" s="852"/>
      <c r="H11" s="852"/>
      <c r="I11" s="852"/>
      <c r="J11" s="853"/>
      <c r="K11" s="854"/>
      <c r="L11" s="855"/>
    </row>
    <row r="12" spans="1:12" ht="14.4" thickTop="1">
      <c r="B12" s="901"/>
      <c r="C12" s="902"/>
      <c r="D12" s="900"/>
      <c r="E12" s="856"/>
      <c r="F12" s="857"/>
      <c r="G12" s="857"/>
      <c r="H12" s="857"/>
      <c r="I12" s="858"/>
      <c r="J12" s="859"/>
      <c r="K12" s="860"/>
      <c r="L12" s="861"/>
    </row>
    <row r="13" spans="1:12" ht="13.8">
      <c r="B13" s="898" t="s">
        <v>6092</v>
      </c>
      <c r="C13" s="899"/>
      <c r="D13" s="900"/>
      <c r="E13" s="856"/>
      <c r="F13" s="857"/>
      <c r="G13" s="857"/>
      <c r="H13" s="857"/>
      <c r="I13" s="858"/>
      <c r="J13" s="859"/>
      <c r="K13" s="860"/>
      <c r="L13" s="861"/>
    </row>
    <row r="14" spans="1:12" ht="13.8">
      <c r="B14" s="903" t="s">
        <v>5999</v>
      </c>
      <c r="C14" s="904"/>
      <c r="D14" s="905"/>
      <c r="E14" s="862"/>
      <c r="F14" s="863"/>
      <c r="G14" s="863"/>
      <c r="H14" s="863"/>
      <c r="I14" s="858"/>
      <c r="J14" s="864"/>
      <c r="K14" s="865"/>
      <c r="L14" s="866"/>
    </row>
    <row r="15" spans="1:12">
      <c r="B15" s="906" t="s">
        <v>6000</v>
      </c>
      <c r="C15" s="861"/>
      <c r="D15" s="860"/>
      <c r="E15" s="856"/>
      <c r="F15" s="857"/>
      <c r="G15" s="857"/>
      <c r="H15" s="857"/>
      <c r="I15" s="858"/>
      <c r="J15" s="859"/>
      <c r="K15" s="860"/>
      <c r="L15" s="861"/>
    </row>
    <row r="16" spans="1:12">
      <c r="B16" s="906" t="s">
        <v>6001</v>
      </c>
      <c r="C16" s="907"/>
      <c r="D16" s="908"/>
      <c r="E16" s="856"/>
      <c r="F16" s="857"/>
      <c r="G16" s="857"/>
      <c r="H16" s="857"/>
      <c r="I16" s="858"/>
      <c r="J16" s="859"/>
      <c r="K16" s="860"/>
      <c r="L16" s="861"/>
    </row>
    <row r="17" spans="2:12">
      <c r="B17" s="909" t="s">
        <v>6002</v>
      </c>
      <c r="C17" s="907"/>
      <c r="D17" s="908"/>
      <c r="E17" s="856"/>
      <c r="F17" s="857"/>
      <c r="G17" s="857"/>
      <c r="H17" s="857"/>
      <c r="I17" s="858"/>
      <c r="J17" s="859"/>
      <c r="K17" s="860"/>
      <c r="L17" s="861"/>
    </row>
    <row r="18" spans="2:12">
      <c r="B18" s="910" t="s">
        <v>6003</v>
      </c>
      <c r="C18" s="911"/>
      <c r="D18" s="912"/>
      <c r="E18" s="867"/>
      <c r="F18" s="868"/>
      <c r="G18" s="868"/>
      <c r="H18" s="868"/>
      <c r="I18" s="869"/>
      <c r="J18" s="870"/>
      <c r="K18" s="871"/>
      <c r="L18" s="872"/>
    </row>
    <row r="19" spans="2:12" ht="13.8" thickBot="1">
      <c r="B19" s="910"/>
      <c r="C19" s="913">
        <v>2</v>
      </c>
      <c r="D19" s="912"/>
      <c r="E19" s="873"/>
      <c r="F19" s="874"/>
      <c r="G19" s="874"/>
      <c r="H19" s="874"/>
      <c r="I19" s="875"/>
      <c r="J19" s="876"/>
      <c r="K19" s="877"/>
      <c r="L19" s="878"/>
    </row>
    <row r="20" spans="2:12" ht="13.8" thickTop="1">
      <c r="B20" s="914"/>
      <c r="C20" s="915"/>
      <c r="D20" s="916"/>
      <c r="E20" s="879"/>
      <c r="F20" s="880"/>
      <c r="G20" s="880"/>
      <c r="H20" s="880"/>
      <c r="I20" s="880"/>
      <c r="J20" s="881"/>
      <c r="K20" s="882"/>
      <c r="L20" s="883"/>
    </row>
    <row r="21" spans="2:12" ht="13.8" thickBot="1">
      <c r="B21" s="898" t="s">
        <v>6093</v>
      </c>
      <c r="C21" s="899">
        <v>3</v>
      </c>
      <c r="D21" s="912"/>
      <c r="E21" s="884"/>
      <c r="F21" s="857"/>
      <c r="G21" s="857"/>
      <c r="H21" s="857"/>
      <c r="I21" s="852"/>
      <c r="J21" s="853"/>
      <c r="K21" s="854"/>
      <c r="L21" s="855"/>
    </row>
    <row r="22" spans="2:12" ht="13.8" thickTop="1">
      <c r="B22" s="898"/>
      <c r="C22" s="899"/>
      <c r="D22" s="912"/>
      <c r="E22" s="884"/>
      <c r="F22" s="857"/>
      <c r="G22" s="857"/>
      <c r="H22" s="857"/>
      <c r="I22" s="880"/>
      <c r="J22" s="859"/>
      <c r="K22" s="860"/>
      <c r="L22" s="883"/>
    </row>
    <row r="23" spans="2:12" ht="13.8" thickBot="1">
      <c r="B23" s="898" t="s">
        <v>6094</v>
      </c>
      <c r="C23" s="917" t="s">
        <v>6004</v>
      </c>
      <c r="D23" s="912"/>
      <c r="E23" s="884"/>
      <c r="F23" s="857"/>
      <c r="G23" s="857"/>
      <c r="H23" s="857"/>
      <c r="I23" s="857"/>
      <c r="J23" s="853"/>
      <c r="K23" s="854"/>
      <c r="L23" s="855"/>
    </row>
    <row r="24" spans="2:12" ht="14.4" thickTop="1">
      <c r="B24" s="901"/>
      <c r="C24" s="902"/>
      <c r="D24" s="912"/>
      <c r="E24" s="856"/>
      <c r="F24" s="857"/>
      <c r="G24" s="857"/>
      <c r="H24" s="857"/>
      <c r="I24" s="857"/>
      <c r="J24" s="859"/>
      <c r="K24" s="860"/>
      <c r="L24" s="861"/>
    </row>
    <row r="25" spans="2:12">
      <c r="B25" s="918" t="s">
        <v>6095</v>
      </c>
      <c r="C25" s="913"/>
      <c r="D25" s="919"/>
      <c r="E25" s="856"/>
      <c r="F25" s="857"/>
      <c r="G25" s="857"/>
      <c r="H25" s="857"/>
      <c r="I25" s="857"/>
      <c r="J25" s="859"/>
      <c r="K25" s="860"/>
      <c r="L25" s="861"/>
    </row>
    <row r="26" spans="2:12">
      <c r="B26" s="910" t="s">
        <v>6005</v>
      </c>
      <c r="C26" s="911"/>
      <c r="D26" s="912"/>
      <c r="E26" s="884"/>
      <c r="F26" s="857"/>
      <c r="G26" s="857"/>
      <c r="H26" s="857"/>
      <c r="I26" s="857"/>
      <c r="J26" s="859"/>
      <c r="K26" s="860"/>
      <c r="L26" s="861"/>
    </row>
    <row r="27" spans="2:12">
      <c r="B27" s="910" t="s">
        <v>6006</v>
      </c>
      <c r="C27" s="911"/>
      <c r="D27" s="912"/>
      <c r="E27" s="884"/>
      <c r="F27" s="857"/>
      <c r="G27" s="857"/>
      <c r="H27" s="857"/>
      <c r="I27" s="857"/>
      <c r="J27" s="859"/>
      <c r="K27" s="860"/>
      <c r="L27" s="861"/>
    </row>
    <row r="28" spans="2:12">
      <c r="B28" s="910" t="s">
        <v>6007</v>
      </c>
      <c r="C28" s="911"/>
      <c r="D28" s="912"/>
      <c r="E28" s="856"/>
      <c r="F28" s="857"/>
      <c r="G28" s="857"/>
      <c r="H28" s="857"/>
      <c r="I28" s="857"/>
      <c r="J28" s="859"/>
      <c r="K28" s="860"/>
      <c r="L28" s="861"/>
    </row>
    <row r="29" spans="2:12">
      <c r="B29" s="910" t="s">
        <v>6008</v>
      </c>
      <c r="C29" s="911"/>
      <c r="D29" s="912"/>
      <c r="E29" s="856"/>
      <c r="F29" s="857"/>
      <c r="G29" s="857"/>
      <c r="H29" s="857"/>
      <c r="I29" s="857"/>
      <c r="J29" s="859"/>
      <c r="K29" s="860"/>
      <c r="L29" s="861"/>
    </row>
    <row r="30" spans="2:12">
      <c r="B30" s="910" t="s">
        <v>6009</v>
      </c>
      <c r="C30" s="911"/>
      <c r="D30" s="912"/>
      <c r="E30" s="856"/>
      <c r="F30" s="857"/>
      <c r="G30" s="857"/>
      <c r="H30" s="857"/>
      <c r="I30" s="857"/>
      <c r="J30" s="859"/>
      <c r="K30" s="860"/>
      <c r="L30" s="861"/>
    </row>
    <row r="31" spans="2:12" ht="13.8" thickBot="1">
      <c r="B31" s="914"/>
      <c r="C31" s="913">
        <v>5</v>
      </c>
      <c r="D31" s="912"/>
      <c r="E31" s="873"/>
      <c r="F31" s="874"/>
      <c r="G31" s="874"/>
      <c r="H31" s="874"/>
      <c r="I31" s="874"/>
      <c r="J31" s="876"/>
      <c r="K31" s="877"/>
      <c r="L31" s="878"/>
    </row>
    <row r="32" spans="2:12" ht="13.8" thickTop="1">
      <c r="B32" s="914"/>
      <c r="C32" s="911"/>
      <c r="D32" s="912"/>
      <c r="E32" s="884"/>
      <c r="F32" s="857"/>
      <c r="G32" s="857"/>
      <c r="H32" s="857"/>
      <c r="I32" s="857"/>
      <c r="J32" s="859"/>
      <c r="K32" s="882"/>
      <c r="L32" s="883"/>
    </row>
    <row r="33" spans="2:12">
      <c r="B33" s="918" t="s">
        <v>6096</v>
      </c>
      <c r="C33" s="913" t="s">
        <v>6010</v>
      </c>
      <c r="D33" s="919"/>
      <c r="E33" s="884"/>
      <c r="F33" s="857"/>
      <c r="G33" s="857"/>
      <c r="H33" s="857"/>
      <c r="I33" s="857"/>
      <c r="J33" s="859"/>
      <c r="K33" s="860"/>
      <c r="L33" s="861"/>
    </row>
    <row r="34" spans="2:12" ht="13.8" thickBot="1">
      <c r="B34" s="920"/>
      <c r="C34" s="889"/>
      <c r="D34" s="888"/>
      <c r="E34" s="885"/>
      <c r="F34" s="886"/>
      <c r="G34" s="886"/>
      <c r="H34" s="886"/>
      <c r="I34" s="886"/>
      <c r="J34" s="887"/>
      <c r="K34" s="888"/>
      <c r="L34" s="889"/>
    </row>
    <row r="35" spans="2:12">
      <c r="B35" s="921"/>
      <c r="C35" s="861"/>
      <c r="D35" s="860"/>
      <c r="E35" s="846"/>
      <c r="F35" s="847"/>
      <c r="G35" s="847"/>
      <c r="H35" s="847"/>
      <c r="I35" s="847"/>
      <c r="J35" s="848"/>
      <c r="K35" s="849"/>
      <c r="L35" s="850"/>
    </row>
    <row r="36" spans="2:12" ht="14.4" thickBot="1">
      <c r="B36" s="898" t="s">
        <v>6097</v>
      </c>
      <c r="C36" s="899">
        <v>6</v>
      </c>
      <c r="D36" s="900"/>
      <c r="E36" s="851"/>
      <c r="F36" s="852"/>
      <c r="G36" s="852"/>
      <c r="H36" s="852"/>
      <c r="I36" s="852"/>
      <c r="J36" s="853"/>
      <c r="K36" s="854"/>
      <c r="L36" s="855"/>
    </row>
    <row r="37" spans="2:12" ht="14.4" thickTop="1">
      <c r="B37" s="901"/>
      <c r="C37" s="902"/>
      <c r="D37" s="900"/>
      <c r="E37" s="856"/>
      <c r="F37" s="857"/>
      <c r="G37" s="857"/>
      <c r="H37" s="857"/>
      <c r="I37" s="858"/>
      <c r="J37" s="859"/>
      <c r="K37" s="860"/>
      <c r="L37" s="861"/>
    </row>
    <row r="38" spans="2:12" ht="13.8">
      <c r="B38" s="898" t="s">
        <v>6092</v>
      </c>
      <c r="C38" s="899"/>
      <c r="D38" s="900"/>
      <c r="E38" s="856"/>
      <c r="F38" s="857"/>
      <c r="G38" s="857"/>
      <c r="H38" s="857"/>
      <c r="I38" s="858"/>
      <c r="J38" s="859"/>
      <c r="K38" s="860"/>
      <c r="L38" s="861"/>
    </row>
    <row r="39" spans="2:12" ht="13.8">
      <c r="B39" s="903" t="s">
        <v>5999</v>
      </c>
      <c r="C39" s="904"/>
      <c r="D39" s="905"/>
      <c r="E39" s="862"/>
      <c r="F39" s="863"/>
      <c r="G39" s="863"/>
      <c r="H39" s="863"/>
      <c r="I39" s="858"/>
      <c r="J39" s="864"/>
      <c r="K39" s="865"/>
      <c r="L39" s="866"/>
    </row>
    <row r="40" spans="2:12">
      <c r="B40" s="906" t="s">
        <v>6000</v>
      </c>
      <c r="C40" s="907"/>
      <c r="D40" s="908"/>
      <c r="E40" s="856"/>
      <c r="F40" s="857"/>
      <c r="G40" s="857"/>
      <c r="H40" s="857"/>
      <c r="I40" s="858"/>
      <c r="J40" s="859"/>
      <c r="K40" s="860"/>
      <c r="L40" s="861"/>
    </row>
    <row r="41" spans="2:12">
      <c r="B41" s="906" t="s">
        <v>6001</v>
      </c>
      <c r="C41" s="861"/>
      <c r="D41" s="860"/>
      <c r="E41" s="856"/>
      <c r="F41" s="857"/>
      <c r="G41" s="857"/>
      <c r="H41" s="857"/>
      <c r="I41" s="858"/>
      <c r="J41" s="859"/>
      <c r="K41" s="860"/>
      <c r="L41" s="861"/>
    </row>
    <row r="42" spans="2:12">
      <c r="B42" s="909" t="s">
        <v>6002</v>
      </c>
      <c r="C42" s="907"/>
      <c r="D42" s="908"/>
      <c r="E42" s="856"/>
      <c r="F42" s="857"/>
      <c r="G42" s="857"/>
      <c r="H42" s="857"/>
      <c r="I42" s="858"/>
      <c r="J42" s="859"/>
      <c r="K42" s="860"/>
      <c r="L42" s="861"/>
    </row>
    <row r="43" spans="2:12">
      <c r="B43" s="910" t="s">
        <v>6003</v>
      </c>
      <c r="C43" s="911"/>
      <c r="D43" s="912"/>
      <c r="E43" s="867"/>
      <c r="F43" s="868"/>
      <c r="G43" s="868"/>
      <c r="H43" s="868"/>
      <c r="I43" s="869"/>
      <c r="J43" s="870"/>
      <c r="K43" s="871"/>
      <c r="L43" s="872"/>
    </row>
    <row r="44" spans="2:12" ht="13.8" thickBot="1">
      <c r="B44" s="910"/>
      <c r="C44" s="913">
        <v>7</v>
      </c>
      <c r="D44" s="912"/>
      <c r="E44" s="873"/>
      <c r="F44" s="874"/>
      <c r="G44" s="874"/>
      <c r="H44" s="874"/>
      <c r="I44" s="875"/>
      <c r="J44" s="876"/>
      <c r="K44" s="877"/>
      <c r="L44" s="878"/>
    </row>
    <row r="45" spans="2:12" ht="13.8" thickTop="1">
      <c r="B45" s="914"/>
      <c r="C45" s="915"/>
      <c r="D45" s="916"/>
      <c r="E45" s="879"/>
      <c r="F45" s="880"/>
      <c r="G45" s="880"/>
      <c r="H45" s="880"/>
      <c r="I45" s="880"/>
      <c r="J45" s="881"/>
      <c r="K45" s="882"/>
      <c r="L45" s="883"/>
    </row>
    <row r="46" spans="2:12" ht="13.8" thickBot="1">
      <c r="B46" s="898" t="s">
        <v>6093</v>
      </c>
      <c r="C46" s="899">
        <v>8</v>
      </c>
      <c r="D46" s="912"/>
      <c r="E46" s="884"/>
      <c r="F46" s="857"/>
      <c r="G46" s="857"/>
      <c r="H46" s="857"/>
      <c r="I46" s="852"/>
      <c r="J46" s="853"/>
      <c r="K46" s="854"/>
      <c r="L46" s="855"/>
    </row>
    <row r="47" spans="2:12" ht="13.8" thickTop="1">
      <c r="B47" s="898"/>
      <c r="C47" s="899"/>
      <c r="D47" s="912"/>
      <c r="E47" s="884"/>
      <c r="F47" s="857"/>
      <c r="G47" s="857"/>
      <c r="H47" s="857"/>
      <c r="I47" s="880"/>
      <c r="J47" s="859"/>
      <c r="K47" s="860"/>
      <c r="L47" s="883"/>
    </row>
    <row r="48" spans="2:12" ht="13.8" thickBot="1">
      <c r="B48" s="898" t="s">
        <v>6094</v>
      </c>
      <c r="C48" s="917" t="s">
        <v>6011</v>
      </c>
      <c r="D48" s="912"/>
      <c r="E48" s="884"/>
      <c r="F48" s="857"/>
      <c r="G48" s="857"/>
      <c r="H48" s="857"/>
      <c r="I48" s="857"/>
      <c r="J48" s="853"/>
      <c r="K48" s="854"/>
      <c r="L48" s="855"/>
    </row>
    <row r="49" spans="2:12" ht="14.4" thickTop="1">
      <c r="B49" s="901"/>
      <c r="C49" s="902"/>
      <c r="D49" s="912"/>
      <c r="E49" s="856"/>
      <c r="F49" s="857"/>
      <c r="G49" s="857"/>
      <c r="H49" s="857"/>
      <c r="I49" s="857"/>
      <c r="J49" s="859"/>
      <c r="K49" s="860"/>
      <c r="L49" s="861"/>
    </row>
    <row r="50" spans="2:12">
      <c r="B50" s="918" t="s">
        <v>6095</v>
      </c>
      <c r="C50" s="913"/>
      <c r="D50" s="919"/>
      <c r="E50" s="856"/>
      <c r="F50" s="857"/>
      <c r="G50" s="857"/>
      <c r="H50" s="857"/>
      <c r="I50" s="857"/>
      <c r="J50" s="859"/>
      <c r="K50" s="860"/>
      <c r="L50" s="861"/>
    </row>
    <row r="51" spans="2:12">
      <c r="B51" s="910" t="s">
        <v>6005</v>
      </c>
      <c r="C51" s="911"/>
      <c r="D51" s="912"/>
      <c r="E51" s="884"/>
      <c r="F51" s="857"/>
      <c r="G51" s="857"/>
      <c r="H51" s="857"/>
      <c r="I51" s="857"/>
      <c r="J51" s="859"/>
      <c r="K51" s="860"/>
      <c r="L51" s="861"/>
    </row>
    <row r="52" spans="2:12">
      <c r="B52" s="910" t="s">
        <v>6006</v>
      </c>
      <c r="C52" s="911"/>
      <c r="D52" s="912"/>
      <c r="E52" s="884"/>
      <c r="F52" s="857"/>
      <c r="G52" s="857"/>
      <c r="H52" s="857"/>
      <c r="I52" s="857"/>
      <c r="J52" s="859"/>
      <c r="K52" s="860"/>
      <c r="L52" s="861"/>
    </row>
    <row r="53" spans="2:12">
      <c r="B53" s="910" t="s">
        <v>6007</v>
      </c>
      <c r="C53" s="911"/>
      <c r="D53" s="912"/>
      <c r="E53" s="856"/>
      <c r="F53" s="857"/>
      <c r="G53" s="857"/>
      <c r="H53" s="857"/>
      <c r="I53" s="857"/>
      <c r="J53" s="859"/>
      <c r="K53" s="860"/>
      <c r="L53" s="861"/>
    </row>
    <row r="54" spans="2:12">
      <c r="B54" s="910" t="s">
        <v>6008</v>
      </c>
      <c r="C54" s="911"/>
      <c r="D54" s="912"/>
      <c r="E54" s="856"/>
      <c r="F54" s="857"/>
      <c r="G54" s="857"/>
      <c r="H54" s="857"/>
      <c r="I54" s="857"/>
      <c r="J54" s="859"/>
      <c r="K54" s="860"/>
      <c r="L54" s="861"/>
    </row>
    <row r="55" spans="2:12">
      <c r="B55" s="910" t="s">
        <v>6009</v>
      </c>
      <c r="C55" s="911"/>
      <c r="D55" s="912"/>
      <c r="E55" s="856"/>
      <c r="F55" s="857"/>
      <c r="G55" s="857"/>
      <c r="H55" s="857"/>
      <c r="I55" s="857"/>
      <c r="J55" s="859"/>
      <c r="K55" s="860"/>
      <c r="L55" s="861"/>
    </row>
    <row r="56" spans="2:12" ht="13.8" thickBot="1">
      <c r="B56" s="914"/>
      <c r="C56" s="913">
        <v>10</v>
      </c>
      <c r="D56" s="912"/>
      <c r="E56" s="873"/>
      <c r="F56" s="874"/>
      <c r="G56" s="874"/>
      <c r="H56" s="874"/>
      <c r="I56" s="874"/>
      <c r="J56" s="876"/>
      <c r="K56" s="877"/>
      <c r="L56" s="878"/>
    </row>
    <row r="57" spans="2:12" ht="13.8" thickTop="1">
      <c r="B57" s="914"/>
      <c r="C57" s="911"/>
      <c r="D57" s="912"/>
      <c r="E57" s="884"/>
      <c r="F57" s="857"/>
      <c r="G57" s="857"/>
      <c r="H57" s="857"/>
      <c r="I57" s="857"/>
      <c r="J57" s="859"/>
      <c r="K57" s="882"/>
      <c r="L57" s="883"/>
    </row>
    <row r="58" spans="2:12">
      <c r="B58" s="918" t="s">
        <v>6098</v>
      </c>
      <c r="C58" s="913" t="s">
        <v>6099</v>
      </c>
      <c r="D58" s="919"/>
      <c r="E58" s="884"/>
      <c r="F58" s="857"/>
      <c r="G58" s="857"/>
      <c r="H58" s="857"/>
      <c r="I58" s="857"/>
      <c r="J58" s="859"/>
      <c r="K58" s="860"/>
      <c r="L58" s="861"/>
    </row>
    <row r="59" spans="2:12" ht="13.8" thickBot="1">
      <c r="B59" s="920"/>
      <c r="C59" s="889"/>
      <c r="D59" s="888"/>
      <c r="E59" s="885"/>
      <c r="F59" s="886"/>
      <c r="G59" s="886"/>
      <c r="H59" s="886"/>
      <c r="I59" s="886"/>
      <c r="J59" s="887"/>
      <c r="K59" s="888"/>
      <c r="L59" s="889"/>
    </row>
    <row r="60" spans="2:12">
      <c r="B60" s="922"/>
    </row>
  </sheetData>
  <mergeCells count="11">
    <mergeCell ref="K7:K8"/>
    <mergeCell ref="L7:L8"/>
    <mergeCell ref="B2:D2"/>
    <mergeCell ref="E7:E8"/>
    <mergeCell ref="F7:F8"/>
    <mergeCell ref="G7:G8"/>
    <mergeCell ref="H7:H8"/>
    <mergeCell ref="I7:I8"/>
    <mergeCell ref="J7:J8"/>
    <mergeCell ref="B7:C9"/>
    <mergeCell ref="D7:D9"/>
  </mergeCells>
  <printOptions horizontalCentered="1"/>
  <pageMargins left="0.19685039370078741" right="0.19685039370078741" top="1.3779527559055118" bottom="0.19685039370078741" header="0.31496062992125984" footer="0"/>
  <pageSetup paperSize="9" scale="56" orientation="landscape" horizontalDpi="4294967293"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4:M23"/>
  <sheetViews>
    <sheetView showGridLines="0" zoomScaleNormal="100" workbookViewId="0">
      <selection activeCell="G35" sqref="G35"/>
    </sheetView>
  </sheetViews>
  <sheetFormatPr defaultRowHeight="14.4"/>
  <sheetData>
    <row r="4" spans="2:2">
      <c r="B4" s="707"/>
    </row>
    <row r="23" spans="2:13" ht="36.6">
      <c r="B23" s="1800" t="s">
        <v>5911</v>
      </c>
      <c r="C23" s="1800"/>
      <c r="D23" s="1800"/>
      <c r="E23" s="1800"/>
      <c r="F23" s="1800"/>
      <c r="G23" s="1800"/>
      <c r="H23" s="1800"/>
      <c r="I23" s="1800"/>
      <c r="J23" s="1800"/>
      <c r="K23" s="1800"/>
      <c r="L23" s="1800"/>
      <c r="M23" s="1800"/>
    </row>
  </sheetData>
  <mergeCells count="1">
    <mergeCell ref="B23:M23"/>
  </mergeCells>
  <pageMargins left="0.70866141732283472" right="0.70866141732283472" top="0.74803149606299213" bottom="0.74803149606299213" header="0.31496062992125984" footer="0.31496062992125984"/>
  <pageSetup paperSize="9" scale="73" orientation="portrait" r:id="rId1"/>
  <headerFooter>
    <oddFooter>&amp;R&amp;P/&amp;N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I54"/>
  <sheetViews>
    <sheetView showGridLines="0" zoomScale="40" zoomScaleNormal="40" workbookViewId="0">
      <selection activeCell="B41" sqref="B41"/>
    </sheetView>
  </sheetViews>
  <sheetFormatPr defaultColWidth="9.109375" defaultRowHeight="13.2" outlineLevelCol="1"/>
  <cols>
    <col min="1" max="1" width="9.109375" style="2"/>
    <col min="2" max="2" width="55.88671875" style="2" customWidth="1"/>
    <col min="3" max="3" width="11.6640625" style="2" customWidth="1" outlineLevel="1"/>
    <col min="4" max="5" width="11.44140625" style="2" customWidth="1" outlineLevel="1"/>
    <col min="6" max="7" width="12.109375" style="2" customWidth="1" outlineLevel="1"/>
    <col min="8" max="8" width="12" style="2" customWidth="1" outlineLevel="1"/>
    <col min="9" max="9" width="2.88671875" style="2" customWidth="1"/>
    <col min="10" max="16384" width="9.109375" style="2"/>
  </cols>
  <sheetData>
    <row r="2" spans="1:9" s="3" customFormat="1" ht="15" customHeight="1">
      <c r="A2" s="1000"/>
      <c r="B2" s="1821" t="s">
        <v>6012</v>
      </c>
      <c r="C2" s="1821"/>
      <c r="D2" s="1821"/>
      <c r="E2" s="1821"/>
      <c r="F2" s="1821"/>
      <c r="G2" s="1821"/>
      <c r="H2" s="981"/>
    </row>
    <row r="3" spans="1:9" ht="12.75" customHeight="1">
      <c r="B3" s="1271"/>
      <c r="C3" s="1271"/>
      <c r="D3" s="1328"/>
      <c r="E3" s="1328"/>
      <c r="F3" s="1328"/>
      <c r="G3" s="1328"/>
      <c r="H3" s="1329"/>
    </row>
    <row r="4" spans="1:9" ht="13.5" customHeight="1">
      <c r="B4" s="492" t="s">
        <v>5838</v>
      </c>
      <c r="C4" s="493"/>
      <c r="D4" s="493"/>
      <c r="E4" s="494"/>
      <c r="F4" s="494"/>
      <c r="G4" s="494"/>
      <c r="H4" s="494"/>
    </row>
    <row r="5" spans="1:9" ht="21" customHeight="1">
      <c r="B5" s="494"/>
      <c r="C5" s="495"/>
      <c r="D5" s="495"/>
      <c r="E5" s="496"/>
      <c r="F5" s="496"/>
      <c r="G5" s="495"/>
      <c r="H5" s="496" t="s">
        <v>5979</v>
      </c>
      <c r="I5" s="4"/>
    </row>
    <row r="6" spans="1:9" ht="16.5" customHeight="1">
      <c r="B6" s="1825" t="s">
        <v>29</v>
      </c>
      <c r="C6" s="1823" t="s">
        <v>30</v>
      </c>
      <c r="D6" s="1824"/>
      <c r="E6" s="1823" t="s">
        <v>31</v>
      </c>
      <c r="F6" s="1824"/>
      <c r="G6" s="1827" t="s">
        <v>157</v>
      </c>
      <c r="H6" s="1827"/>
      <c r="I6" s="4"/>
    </row>
    <row r="7" spans="1:9" ht="14.4">
      <c r="B7" s="1826"/>
      <c r="C7" s="497" t="s">
        <v>5918</v>
      </c>
      <c r="D7" s="497" t="s">
        <v>5919</v>
      </c>
      <c r="E7" s="497" t="s">
        <v>5918</v>
      </c>
      <c r="F7" s="497" t="s">
        <v>5919</v>
      </c>
      <c r="G7" s="497" t="s">
        <v>5918</v>
      </c>
      <c r="H7" s="497" t="s">
        <v>5919</v>
      </c>
      <c r="I7" s="4"/>
    </row>
    <row r="8" spans="1:9" ht="9" customHeight="1">
      <c r="B8" s="498"/>
      <c r="C8" s="499"/>
      <c r="D8" s="499"/>
      <c r="E8" s="499"/>
      <c r="F8" s="499"/>
      <c r="G8" s="499"/>
      <c r="H8" s="499"/>
      <c r="I8" s="4"/>
    </row>
    <row r="9" spans="1:9" ht="13.8">
      <c r="B9" s="500" t="s">
        <v>5901</v>
      </c>
      <c r="C9" s="501"/>
      <c r="D9" s="501"/>
      <c r="E9" s="501"/>
      <c r="F9" s="501"/>
      <c r="G9" s="501"/>
      <c r="H9" s="501"/>
      <c r="I9" s="4"/>
    </row>
    <row r="10" spans="1:9" ht="13.8">
      <c r="A10" s="477"/>
      <c r="B10" s="527" t="s">
        <v>14</v>
      </c>
      <c r="C10" s="504"/>
      <c r="D10" s="504"/>
      <c r="E10" s="504"/>
      <c r="F10" s="504"/>
      <c r="G10" s="504"/>
      <c r="H10" s="504"/>
      <c r="I10" s="4"/>
    </row>
    <row r="11" spans="1:9" ht="13.8">
      <c r="B11" s="527" t="s">
        <v>71</v>
      </c>
      <c r="C11" s="504"/>
      <c r="D11" s="504"/>
      <c r="E11" s="504"/>
      <c r="F11" s="504"/>
      <c r="G11" s="504"/>
      <c r="H11" s="504"/>
      <c r="I11" s="4"/>
    </row>
    <row r="12" spans="1:9" ht="13.8">
      <c r="B12" s="527" t="s">
        <v>5860</v>
      </c>
      <c r="C12" s="504"/>
      <c r="D12" s="504"/>
      <c r="E12" s="504"/>
      <c r="F12" s="504"/>
      <c r="G12" s="504"/>
      <c r="H12" s="504"/>
      <c r="I12" s="4"/>
    </row>
    <row r="13" spans="1:9" ht="13.8">
      <c r="B13" s="503" t="s">
        <v>5902</v>
      </c>
      <c r="C13" s="504"/>
      <c r="D13" s="504"/>
      <c r="E13" s="504"/>
      <c r="F13" s="504"/>
      <c r="G13" s="504"/>
      <c r="H13" s="504"/>
      <c r="I13" s="4"/>
    </row>
    <row r="14" spans="1:9" ht="13.8">
      <c r="B14" s="503" t="s">
        <v>72</v>
      </c>
      <c r="C14" s="504"/>
      <c r="D14" s="504"/>
      <c r="E14" s="504"/>
      <c r="F14" s="504"/>
      <c r="G14" s="504"/>
      <c r="H14" s="504"/>
      <c r="I14" s="4"/>
    </row>
    <row r="15" spans="1:9" s="3" customFormat="1" ht="9.75" customHeight="1">
      <c r="B15" s="503"/>
      <c r="C15" s="506"/>
      <c r="D15" s="506"/>
      <c r="E15" s="506"/>
      <c r="F15" s="506"/>
      <c r="G15" s="506"/>
      <c r="H15" s="506"/>
      <c r="I15" s="467"/>
    </row>
    <row r="16" spans="1:9" s="3" customFormat="1" ht="24.75" customHeight="1">
      <c r="B16" s="507" t="s">
        <v>67</v>
      </c>
      <c r="C16" s="508"/>
      <c r="D16" s="508"/>
      <c r="E16" s="508"/>
      <c r="F16" s="508"/>
      <c r="G16" s="508"/>
      <c r="H16" s="508"/>
      <c r="I16" s="467"/>
    </row>
    <row r="17" spans="2:9" s="3" customFormat="1" ht="9" customHeight="1">
      <c r="B17" s="503"/>
      <c r="C17" s="504"/>
      <c r="D17" s="504"/>
      <c r="E17" s="504"/>
      <c r="F17" s="504"/>
      <c r="G17" s="504"/>
      <c r="H17" s="504"/>
      <c r="I17" s="467"/>
    </row>
    <row r="18" spans="2:9" ht="13.8">
      <c r="B18" s="503" t="s">
        <v>5913</v>
      </c>
      <c r="C18" s="504"/>
      <c r="D18" s="504"/>
      <c r="E18" s="504"/>
      <c r="F18" s="504"/>
      <c r="G18" s="504"/>
      <c r="H18" s="504"/>
      <c r="I18" s="4"/>
    </row>
    <row r="19" spans="2:9" ht="15" customHeight="1">
      <c r="B19" s="509" t="s">
        <v>5912</v>
      </c>
      <c r="C19" s="504"/>
      <c r="D19" s="504"/>
      <c r="E19" s="504"/>
      <c r="F19" s="504"/>
      <c r="G19" s="504"/>
      <c r="H19" s="504"/>
      <c r="I19" s="4"/>
    </row>
    <row r="20" spans="2:9" ht="13.8">
      <c r="B20" s="509" t="s">
        <v>5923</v>
      </c>
      <c r="C20" s="504"/>
      <c r="D20" s="504"/>
      <c r="E20" s="504"/>
      <c r="F20" s="504"/>
      <c r="G20" s="504"/>
      <c r="H20" s="504"/>
      <c r="I20" s="4"/>
    </row>
    <row r="21" spans="2:9" ht="13.8">
      <c r="B21" s="509" t="s">
        <v>48</v>
      </c>
      <c r="C21" s="504"/>
      <c r="D21" s="504"/>
      <c r="E21" s="504"/>
      <c r="F21" s="504"/>
      <c r="G21" s="504"/>
      <c r="H21" s="504"/>
      <c r="I21" s="4"/>
    </row>
    <row r="22" spans="2:9" ht="13.8">
      <c r="B22" s="509" t="s">
        <v>5924</v>
      </c>
      <c r="C22" s="504"/>
      <c r="D22" s="504"/>
      <c r="E22" s="504"/>
      <c r="F22" s="504"/>
      <c r="G22" s="504"/>
      <c r="H22" s="504"/>
      <c r="I22" s="4"/>
    </row>
    <row r="23" spans="2:9" ht="13.8">
      <c r="B23" s="509" t="s">
        <v>5844</v>
      </c>
      <c r="C23" s="504"/>
      <c r="D23" s="504"/>
      <c r="E23" s="504"/>
      <c r="F23" s="504"/>
      <c r="G23" s="504"/>
      <c r="H23" s="504"/>
      <c r="I23" s="4"/>
    </row>
    <row r="24" spans="2:9" ht="8.25" customHeight="1">
      <c r="B24" s="503"/>
      <c r="C24" s="504"/>
      <c r="D24" s="504"/>
      <c r="E24" s="504"/>
      <c r="F24" s="504"/>
      <c r="G24" s="504"/>
      <c r="H24" s="504"/>
      <c r="I24" s="4"/>
    </row>
    <row r="25" spans="2:9" ht="24.75" customHeight="1">
      <c r="B25" s="507" t="s">
        <v>5925</v>
      </c>
      <c r="C25" s="508"/>
      <c r="D25" s="508"/>
      <c r="E25" s="508"/>
      <c r="F25" s="508"/>
      <c r="G25" s="508"/>
      <c r="H25" s="508"/>
      <c r="I25" s="4"/>
    </row>
    <row r="26" spans="2:9" ht="8.25" customHeight="1">
      <c r="B26" s="503"/>
      <c r="C26" s="504"/>
      <c r="D26" s="504"/>
      <c r="E26" s="504"/>
      <c r="F26" s="504"/>
      <c r="G26" s="504"/>
      <c r="H26" s="504"/>
      <c r="I26" s="4"/>
    </row>
    <row r="27" spans="2:9" ht="13.8">
      <c r="B27" s="503" t="s">
        <v>56</v>
      </c>
      <c r="C27" s="504"/>
      <c r="D27" s="504"/>
      <c r="E27" s="504"/>
      <c r="F27" s="504"/>
      <c r="G27" s="504"/>
      <c r="H27" s="504"/>
      <c r="I27" s="4"/>
    </row>
    <row r="28" spans="2:9" ht="13.8">
      <c r="B28" s="510" t="s">
        <v>5904</v>
      </c>
      <c r="C28" s="504"/>
      <c r="D28" s="504"/>
      <c r="E28" s="504"/>
      <c r="F28" s="504"/>
      <c r="G28" s="504"/>
      <c r="H28" s="504"/>
      <c r="I28" s="4"/>
    </row>
    <row r="29" spans="2:9" ht="9.75" customHeight="1">
      <c r="B29" s="503"/>
      <c r="C29" s="504"/>
      <c r="D29" s="504"/>
      <c r="E29" s="504"/>
      <c r="F29" s="504"/>
      <c r="G29" s="504"/>
      <c r="H29" s="504"/>
      <c r="I29" s="4"/>
    </row>
    <row r="30" spans="2:9" ht="24.75" customHeight="1">
      <c r="B30" s="507" t="s">
        <v>5926</v>
      </c>
      <c r="C30" s="508"/>
      <c r="D30" s="508"/>
      <c r="E30" s="508"/>
      <c r="F30" s="508"/>
      <c r="G30" s="508"/>
      <c r="H30" s="508"/>
      <c r="I30" s="4"/>
    </row>
    <row r="31" spans="2:9" ht="6.75" customHeight="1">
      <c r="B31" s="494"/>
      <c r="C31" s="494"/>
      <c r="D31" s="494"/>
      <c r="E31" s="494"/>
      <c r="F31" s="494"/>
      <c r="G31" s="494"/>
      <c r="H31" s="494"/>
      <c r="I31" s="4"/>
    </row>
    <row r="32" spans="2:9" ht="17.25" customHeight="1">
      <c r="B32" s="1822"/>
      <c r="C32" s="1822"/>
      <c r="D32" s="1822"/>
      <c r="E32" s="1822"/>
      <c r="F32" s="1822"/>
      <c r="G32" s="1822"/>
      <c r="H32" s="1822"/>
      <c r="I32" s="4"/>
    </row>
    <row r="33" spans="2:9" ht="13.5" customHeight="1">
      <c r="B33" s="1822"/>
      <c r="C33" s="1822"/>
      <c r="D33" s="1822"/>
      <c r="E33" s="1822"/>
      <c r="F33" s="1822"/>
      <c r="G33" s="1822"/>
      <c r="H33" s="1822"/>
      <c r="I33" s="4"/>
    </row>
    <row r="34" spans="2:9" ht="18.75" customHeight="1">
      <c r="B34" s="494"/>
      <c r="C34" s="494"/>
      <c r="D34" s="494"/>
      <c r="E34" s="494"/>
      <c r="F34" s="494"/>
      <c r="G34" s="494"/>
      <c r="H34" s="494"/>
      <c r="I34" s="4"/>
    </row>
    <row r="35" spans="2:9" ht="18.75" customHeight="1">
      <c r="B35" s="494"/>
      <c r="C35" s="494"/>
      <c r="D35" s="494"/>
      <c r="E35" s="494"/>
      <c r="F35" s="494"/>
      <c r="G35" s="494"/>
      <c r="H35" s="494"/>
      <c r="I35" s="4"/>
    </row>
    <row r="36" spans="2:9" ht="17.25" customHeight="1">
      <c r="B36" s="494"/>
      <c r="C36" s="528"/>
      <c r="D36" s="528"/>
      <c r="E36" s="494"/>
      <c r="F36" s="494"/>
      <c r="G36" s="494"/>
      <c r="H36" s="494"/>
      <c r="I36" s="4"/>
    </row>
    <row r="37" spans="2:9" ht="15" customHeight="1">
      <c r="B37" s="494"/>
      <c r="C37" s="494"/>
      <c r="D37" s="494"/>
      <c r="E37" s="494"/>
      <c r="F37" s="494"/>
      <c r="G37" s="494"/>
      <c r="H37" s="494"/>
      <c r="I37" s="4"/>
    </row>
    <row r="38" spans="2:9" ht="13.5" customHeight="1">
      <c r="B38" s="494"/>
      <c r="C38" s="494"/>
      <c r="D38" s="494"/>
      <c r="E38" s="494"/>
      <c r="F38" s="494"/>
      <c r="G38" s="494"/>
      <c r="H38" s="494"/>
      <c r="I38" s="4"/>
    </row>
    <row r="39" spans="2:9" ht="16.5" customHeight="1">
      <c r="B39" s="494"/>
      <c r="C39" s="494"/>
      <c r="D39" s="494"/>
      <c r="E39" s="494"/>
      <c r="F39" s="494"/>
      <c r="G39" s="494"/>
      <c r="H39" s="494"/>
    </row>
    <row r="40" spans="2:9" ht="13.8">
      <c r="B40" s="494"/>
    </row>
    <row r="41" spans="2:9" ht="13.8">
      <c r="B41" s="494"/>
    </row>
    <row r="42" spans="2:9" ht="13.8">
      <c r="B42" s="494"/>
    </row>
    <row r="43" spans="2:9">
      <c r="B43" s="4"/>
      <c r="C43" s="4"/>
      <c r="D43" s="4"/>
      <c r="E43" s="4"/>
      <c r="F43" s="4"/>
      <c r="G43" s="4"/>
      <c r="H43" s="4"/>
    </row>
    <row r="44" spans="2:9">
      <c r="B44" s="484"/>
      <c r="C44" s="4"/>
      <c r="D44" s="4"/>
      <c r="E44" s="4"/>
      <c r="F44" s="4"/>
      <c r="G44" s="4"/>
      <c r="H44" s="4"/>
    </row>
    <row r="45" spans="2:9">
      <c r="B45" s="484"/>
      <c r="C45" s="4"/>
      <c r="D45" s="4"/>
      <c r="E45" s="4"/>
      <c r="F45" s="4"/>
      <c r="G45" s="4"/>
      <c r="H45" s="4"/>
    </row>
    <row r="46" spans="2:9">
      <c r="B46" s="4"/>
      <c r="C46" s="4"/>
      <c r="D46" s="4"/>
      <c r="E46" s="4"/>
      <c r="F46" s="4"/>
      <c r="G46" s="4"/>
      <c r="H46" s="4"/>
    </row>
    <row r="47" spans="2:9">
      <c r="B47" s="4"/>
      <c r="C47" s="4"/>
      <c r="D47" s="4"/>
      <c r="E47" s="4"/>
      <c r="F47" s="4"/>
      <c r="G47" s="4"/>
      <c r="H47" s="4"/>
    </row>
    <row r="48" spans="2:9">
      <c r="B48" s="4"/>
      <c r="C48" s="4"/>
      <c r="D48" s="4"/>
      <c r="E48" s="4"/>
      <c r="F48" s="4"/>
      <c r="G48" s="4"/>
      <c r="H48" s="4"/>
    </row>
    <row r="49" spans="2:8">
      <c r="B49" s="4"/>
      <c r="C49" s="4"/>
      <c r="D49" s="4"/>
      <c r="E49" s="4"/>
      <c r="F49" s="4"/>
      <c r="G49" s="4"/>
      <c r="H49" s="4"/>
    </row>
    <row r="50" spans="2:8">
      <c r="B50" s="4"/>
      <c r="C50" s="4"/>
      <c r="D50" s="4"/>
      <c r="E50" s="4"/>
      <c r="F50" s="4"/>
      <c r="G50" s="4"/>
      <c r="H50" s="4"/>
    </row>
    <row r="51" spans="2:8">
      <c r="B51" s="4"/>
      <c r="C51" s="4"/>
      <c r="D51" s="4"/>
      <c r="E51" s="4"/>
      <c r="F51" s="4"/>
      <c r="G51" s="4"/>
      <c r="H51" s="4"/>
    </row>
    <row r="52" spans="2:8">
      <c r="B52" s="4"/>
      <c r="C52" s="4"/>
      <c r="D52" s="4"/>
      <c r="E52" s="4"/>
      <c r="F52" s="4"/>
      <c r="G52" s="4"/>
      <c r="H52" s="4"/>
    </row>
    <row r="53" spans="2:8">
      <c r="B53" s="4"/>
      <c r="C53" s="4"/>
      <c r="D53" s="4"/>
      <c r="E53" s="4"/>
      <c r="F53" s="4"/>
      <c r="G53" s="4"/>
      <c r="H53" s="4"/>
    </row>
    <row r="54" spans="2:8">
      <c r="B54" s="4"/>
      <c r="C54" s="4"/>
      <c r="D54" s="4"/>
      <c r="E54" s="4"/>
      <c r="F54" s="4"/>
      <c r="G54" s="4"/>
      <c r="H54" s="4"/>
    </row>
  </sheetData>
  <mergeCells count="8">
    <mergeCell ref="B2:D2"/>
    <mergeCell ref="E2:G2"/>
    <mergeCell ref="B32:H32"/>
    <mergeCell ref="B33:H33"/>
    <mergeCell ref="E6:F6"/>
    <mergeCell ref="B6:B7"/>
    <mergeCell ref="C6:D6"/>
    <mergeCell ref="G6:H6"/>
  </mergeCells>
  <printOptions horizontalCentered="1"/>
  <pageMargins left="0.70866141732283472" right="0.70866141732283472" top="0.74803149606299213" bottom="0.74803149606299213" header="0.31496062992125984" footer="0.31496062992125984"/>
  <pageSetup paperSize="9" scale="96" orientation="landscape" r:id="rId1"/>
  <headerFooter>
    <oddFooter>&amp;R&amp;P/&amp;N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2:J24"/>
  <sheetViews>
    <sheetView showGridLines="0" zoomScale="70" zoomScaleNormal="70" workbookViewId="0">
      <selection activeCell="F37" sqref="F37"/>
    </sheetView>
  </sheetViews>
  <sheetFormatPr defaultColWidth="9.109375" defaultRowHeight="13.2" outlineLevelRow="1"/>
  <cols>
    <col min="1" max="1" width="9.109375" style="3"/>
    <col min="2" max="2" width="58.88671875" style="3" bestFit="1" customWidth="1"/>
    <col min="3" max="3" width="12.6640625" style="3" bestFit="1" customWidth="1"/>
    <col min="4" max="9" width="10.6640625" style="3" customWidth="1"/>
    <col min="10" max="16384" width="9.109375" style="3"/>
  </cols>
  <sheetData>
    <row r="2" spans="1:9" ht="15" customHeight="1">
      <c r="A2" s="1000"/>
      <c r="B2" s="1330" t="s">
        <v>6390</v>
      </c>
      <c r="C2" s="1330"/>
      <c r="D2" s="1330"/>
      <c r="E2" s="1330"/>
      <c r="F2" s="1330"/>
      <c r="G2" s="1330"/>
      <c r="H2" s="1330"/>
      <c r="I2" s="1330"/>
    </row>
    <row r="3" spans="1:9" ht="12.75" customHeight="1">
      <c r="B3" s="1271"/>
      <c r="C3" s="1271"/>
      <c r="D3" s="1271"/>
      <c r="E3" s="1271"/>
      <c r="F3" s="1271"/>
      <c r="G3" s="1271"/>
      <c r="H3" s="1271"/>
      <c r="I3" s="1271"/>
    </row>
    <row r="4" spans="1:9" ht="12.75" customHeight="1">
      <c r="B4" s="539" t="s">
        <v>5838</v>
      </c>
      <c r="C4" s="540"/>
      <c r="D4" s="534"/>
      <c r="E4" s="534"/>
      <c r="F4" s="534"/>
      <c r="G4" s="534"/>
      <c r="H4" s="534"/>
      <c r="I4" s="534"/>
    </row>
    <row r="5" spans="1:9" ht="13.8">
      <c r="B5" s="534"/>
      <c r="C5" s="534"/>
      <c r="D5" s="541"/>
      <c r="E5" s="541"/>
      <c r="F5" s="541"/>
      <c r="G5" s="541"/>
      <c r="H5" s="534"/>
      <c r="I5" s="541" t="s">
        <v>5980</v>
      </c>
    </row>
    <row r="6" spans="1:9" ht="14.4">
      <c r="B6" s="1825" t="s">
        <v>29</v>
      </c>
      <c r="C6" s="1825" t="s">
        <v>58</v>
      </c>
      <c r="D6" s="1828" t="s">
        <v>30</v>
      </c>
      <c r="E6" s="1829"/>
      <c r="F6" s="1828" t="s">
        <v>31</v>
      </c>
      <c r="G6" s="1829"/>
      <c r="H6" s="1828" t="s">
        <v>157</v>
      </c>
      <c r="I6" s="1829"/>
    </row>
    <row r="7" spans="1:9" ht="29.25" customHeight="1">
      <c r="B7" s="1826"/>
      <c r="C7" s="1826"/>
      <c r="D7" s="542" t="s">
        <v>5918</v>
      </c>
      <c r="E7" s="542" t="s">
        <v>5919</v>
      </c>
      <c r="F7" s="542" t="s">
        <v>5918</v>
      </c>
      <c r="G7" s="542" t="s">
        <v>5919</v>
      </c>
      <c r="H7" s="542" t="s">
        <v>5918</v>
      </c>
      <c r="I7" s="542" t="s">
        <v>5919</v>
      </c>
    </row>
    <row r="8" spans="1:9" ht="14.25" customHeight="1">
      <c r="B8" s="543"/>
      <c r="C8" s="544"/>
      <c r="D8" s="545"/>
      <c r="E8" s="545"/>
      <c r="F8" s="545"/>
      <c r="G8" s="545"/>
      <c r="H8" s="545"/>
      <c r="I8" s="545"/>
    </row>
    <row r="9" spans="1:9" ht="13.8">
      <c r="B9" s="520" t="s">
        <v>111</v>
      </c>
      <c r="C9" s="546" t="s">
        <v>59</v>
      </c>
      <c r="D9" s="504"/>
      <c r="E9" s="504"/>
      <c r="F9" s="504"/>
      <c r="G9" s="504"/>
      <c r="H9" s="504"/>
      <c r="I9" s="504"/>
    </row>
    <row r="10" spans="1:9" ht="13.8">
      <c r="B10" s="520" t="s">
        <v>5863</v>
      </c>
      <c r="C10" s="546" t="s">
        <v>59</v>
      </c>
      <c r="D10" s="505"/>
      <c r="E10" s="504"/>
      <c r="F10" s="504"/>
      <c r="G10" s="504"/>
      <c r="H10" s="504"/>
      <c r="I10" s="504"/>
    </row>
    <row r="11" spans="1:9" ht="13.8">
      <c r="B11" s="509"/>
      <c r="C11" s="546"/>
      <c r="D11" s="504"/>
      <c r="E11" s="504"/>
      <c r="F11" s="504"/>
      <c r="G11" s="504"/>
      <c r="H11" s="504"/>
      <c r="I11" s="504"/>
    </row>
    <row r="12" spans="1:9" ht="13.8">
      <c r="B12" s="547" t="s">
        <v>60</v>
      </c>
      <c r="C12" s="548"/>
      <c r="D12" s="508"/>
      <c r="E12" s="508"/>
      <c r="F12" s="508"/>
      <c r="G12" s="508"/>
      <c r="H12" s="508"/>
      <c r="I12" s="508"/>
    </row>
    <row r="13" spans="1:9" ht="13.8">
      <c r="B13" s="503"/>
      <c r="C13" s="546"/>
      <c r="D13" s="504"/>
      <c r="E13" s="504"/>
      <c r="F13" s="504"/>
      <c r="G13" s="504"/>
      <c r="H13" s="504"/>
      <c r="I13" s="504"/>
    </row>
    <row r="14" spans="1:9" ht="27.6">
      <c r="B14" s="1141" t="s">
        <v>6252</v>
      </c>
      <c r="C14" s="969" t="s">
        <v>6119</v>
      </c>
      <c r="D14" s="504"/>
      <c r="E14" s="504"/>
      <c r="F14" s="504"/>
      <c r="G14" s="504"/>
      <c r="H14" s="504"/>
      <c r="I14" s="504"/>
    </row>
    <row r="15" spans="1:9" ht="13.8">
      <c r="B15" s="503"/>
      <c r="C15" s="705"/>
      <c r="D15" s="504"/>
      <c r="E15" s="504"/>
      <c r="F15" s="504"/>
      <c r="G15" s="504"/>
      <c r="H15" s="504"/>
      <c r="I15" s="504"/>
    </row>
    <row r="16" spans="1:9" ht="13.8">
      <c r="B16" s="547" t="s">
        <v>6129</v>
      </c>
      <c r="C16" s="548"/>
      <c r="D16" s="508"/>
      <c r="E16" s="508"/>
      <c r="F16" s="508"/>
      <c r="G16" s="508"/>
      <c r="H16" s="508"/>
      <c r="I16" s="508"/>
    </row>
    <row r="17" spans="2:10" ht="13.8">
      <c r="B17" s="503"/>
      <c r="C17" s="546"/>
      <c r="D17" s="504"/>
      <c r="E17" s="504"/>
      <c r="F17" s="504"/>
      <c r="G17" s="504"/>
      <c r="H17" s="504"/>
      <c r="I17" s="504"/>
    </row>
    <row r="18" spans="2:10" ht="15">
      <c r="B18" s="1013" t="s">
        <v>6132</v>
      </c>
      <c r="C18" s="705" t="s">
        <v>6118</v>
      </c>
      <c r="D18" s="504"/>
      <c r="E18" s="504"/>
      <c r="F18" s="504"/>
      <c r="G18" s="504"/>
      <c r="H18" s="504"/>
      <c r="I18" s="504"/>
    </row>
    <row r="19" spans="2:10" ht="13.8">
      <c r="B19" s="503"/>
      <c r="C19" s="705"/>
      <c r="D19" s="549"/>
      <c r="E19" s="549"/>
      <c r="F19" s="549"/>
      <c r="G19" s="549"/>
      <c r="H19" s="549"/>
      <c r="I19" s="549"/>
    </row>
    <row r="20" spans="2:10" ht="18" customHeight="1">
      <c r="B20" s="547" t="s">
        <v>6130</v>
      </c>
      <c r="C20" s="701"/>
      <c r="D20" s="702"/>
      <c r="E20" s="702"/>
      <c r="F20" s="703"/>
      <c r="G20" s="703"/>
      <c r="H20" s="702"/>
      <c r="I20" s="702"/>
    </row>
    <row r="21" spans="2:10" ht="15" hidden="1" outlineLevel="1">
      <c r="B21" s="547" t="s">
        <v>5887</v>
      </c>
      <c r="C21" s="548"/>
      <c r="D21" s="550">
        <v>6.8510707940007035E-2</v>
      </c>
      <c r="E21" s="550">
        <v>6.6365986359862419E-2</v>
      </c>
      <c r="F21" s="551" t="s">
        <v>5914</v>
      </c>
      <c r="G21" s="551" t="s">
        <v>5914</v>
      </c>
      <c r="H21" s="550">
        <v>6.8511998213635766E-2</v>
      </c>
      <c r="I21" s="550">
        <v>6.6365768419431287E-2</v>
      </c>
    </row>
    <row r="22" spans="2:10" ht="13.8" collapsed="1">
      <c r="B22" s="534"/>
      <c r="C22" s="534"/>
      <c r="D22" s="534"/>
      <c r="E22" s="534"/>
      <c r="F22" s="534"/>
      <c r="G22" s="534"/>
      <c r="H22" s="534"/>
      <c r="I22" s="534"/>
    </row>
    <row r="23" spans="2:10" ht="15">
      <c r="B23" s="766" t="s">
        <v>6131</v>
      </c>
      <c r="C23" s="467"/>
      <c r="D23" s="467"/>
      <c r="E23" s="467"/>
      <c r="F23" s="467"/>
      <c r="G23" s="467"/>
      <c r="H23" s="467"/>
      <c r="I23" s="467"/>
      <c r="J23" s="467"/>
    </row>
    <row r="24" spans="2:10">
      <c r="C24" s="467"/>
      <c r="D24" s="467"/>
      <c r="E24" s="467"/>
      <c r="F24" s="467"/>
      <c r="G24" s="467"/>
      <c r="H24" s="467"/>
      <c r="I24" s="467"/>
      <c r="J24" s="467"/>
    </row>
  </sheetData>
  <mergeCells count="5">
    <mergeCell ref="H6:I6"/>
    <mergeCell ref="B6:B7"/>
    <mergeCell ref="C6:C7"/>
    <mergeCell ref="D6:E6"/>
    <mergeCell ref="F6:G6"/>
  </mergeCells>
  <printOptions horizontalCentered="1"/>
  <pageMargins left="0.70866141732283472" right="0.70866141732283472" top="0.74803149606299213" bottom="0.74803149606299213" header="0.31496062992125984" footer="0.31496062992125984"/>
  <pageSetup paperSize="9" scale="90" orientation="landscape" r:id="rId1"/>
  <headerFooter>
    <oddFooter>&amp;R&amp;P/&amp;N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I229"/>
  <sheetViews>
    <sheetView zoomScale="75" workbookViewId="0">
      <pane ySplit="2" topLeftCell="A3" activePane="bottomLeft" state="frozen"/>
      <selection activeCell="K269" sqref="K269"/>
      <selection pane="bottomLeft" activeCell="K269" sqref="K269"/>
    </sheetView>
  </sheetViews>
  <sheetFormatPr defaultColWidth="9.109375" defaultRowHeight="13.2"/>
  <cols>
    <col min="1" max="1" width="13.109375" style="136" customWidth="1"/>
    <col min="2" max="2" width="13.44140625" style="137" bestFit="1" customWidth="1"/>
    <col min="3" max="3" width="68.5546875" style="239" customWidth="1"/>
    <col min="4" max="4" width="3.6640625" style="137" customWidth="1"/>
    <col min="5" max="5" width="8.44140625" style="137" hidden="1" customWidth="1"/>
    <col min="6" max="6" width="16.5546875" style="139" bestFit="1" customWidth="1"/>
    <col min="7" max="7" width="103" style="139" customWidth="1"/>
    <col min="8" max="8" width="68.109375" style="137" customWidth="1"/>
    <col min="9" max="9" width="12.6640625" style="137" bestFit="1" customWidth="1"/>
    <col min="10" max="10" width="10" style="137" customWidth="1"/>
    <col min="11" max="16384" width="9.109375" style="137"/>
  </cols>
  <sheetData>
    <row r="1" spans="1:9">
      <c r="C1" s="138"/>
    </row>
    <row r="2" spans="1:9" ht="26.4">
      <c r="A2" s="141" t="s">
        <v>2752</v>
      </c>
      <c r="B2" s="141" t="s">
        <v>2753</v>
      </c>
      <c r="C2" s="141" t="s">
        <v>2754</v>
      </c>
      <c r="D2" s="141"/>
      <c r="E2" s="141"/>
      <c r="F2" s="141" t="s">
        <v>4323</v>
      </c>
      <c r="G2" s="141" t="s">
        <v>2756</v>
      </c>
    </row>
    <row r="3" spans="1:9">
      <c r="C3" s="142"/>
      <c r="D3" s="143"/>
      <c r="F3" s="144"/>
    </row>
    <row r="4" spans="1:9" ht="15.6">
      <c r="A4" s="1789" t="s">
        <v>158</v>
      </c>
      <c r="B4" s="1789"/>
      <c r="C4" s="1789"/>
      <c r="D4" s="1789"/>
      <c r="E4" s="1789"/>
      <c r="F4" s="1789"/>
      <c r="G4" s="145"/>
    </row>
    <row r="5" spans="1:9">
      <c r="B5" s="146"/>
      <c r="C5" s="147" t="s">
        <v>267</v>
      </c>
      <c r="D5" s="148"/>
    </row>
    <row r="6" spans="1:9">
      <c r="A6" s="149" t="s">
        <v>187</v>
      </c>
      <c r="B6" s="150"/>
      <c r="C6" s="151" t="s">
        <v>2757</v>
      </c>
      <c r="D6" s="148"/>
      <c r="F6" s="152">
        <f>F7+F8+F9</f>
        <v>-776289993.69749999</v>
      </c>
      <c r="I6" s="153"/>
    </row>
    <row r="7" spans="1:9">
      <c r="B7" s="150"/>
      <c r="C7" s="154" t="s">
        <v>2758</v>
      </c>
      <c r="D7" s="148"/>
      <c r="F7" s="155">
        <v>-752242552</v>
      </c>
      <c r="G7" s="156" t="s">
        <v>4409</v>
      </c>
      <c r="I7" s="153"/>
    </row>
    <row r="8" spans="1:9">
      <c r="A8" s="136" t="s">
        <v>2760</v>
      </c>
      <c r="B8" s="150"/>
      <c r="C8" s="157" t="s">
        <v>2762</v>
      </c>
      <c r="D8" s="193"/>
      <c r="F8" s="155">
        <v>-24047441.69749999</v>
      </c>
      <c r="G8" s="158" t="s">
        <v>2763</v>
      </c>
      <c r="I8" s="153"/>
    </row>
    <row r="9" spans="1:9">
      <c r="C9" s="159"/>
      <c r="D9" s="148"/>
      <c r="F9" s="160"/>
      <c r="G9" s="156"/>
      <c r="I9" s="153"/>
    </row>
    <row r="10" spans="1:9">
      <c r="B10" s="150"/>
      <c r="C10" s="161"/>
      <c r="D10" s="148"/>
      <c r="F10" s="146"/>
      <c r="I10" s="153"/>
    </row>
    <row r="11" spans="1:9">
      <c r="A11" s="149" t="s">
        <v>205</v>
      </c>
      <c r="B11" s="150">
        <v>4282000000</v>
      </c>
      <c r="C11" s="153" t="s">
        <v>2764</v>
      </c>
      <c r="D11" s="148"/>
      <c r="F11" s="162">
        <v>-138317.84</v>
      </c>
      <c r="G11" s="139" t="s">
        <v>2765</v>
      </c>
      <c r="H11" s="393"/>
      <c r="I11" s="153"/>
    </row>
    <row r="12" spans="1:9">
      <c r="A12" s="149" t="s">
        <v>206</v>
      </c>
      <c r="B12" s="150">
        <v>4283000000</v>
      </c>
      <c r="C12" s="153" t="s">
        <v>2766</v>
      </c>
      <c r="D12" s="148"/>
      <c r="F12" s="162">
        <v>-10236385.42</v>
      </c>
      <c r="G12" s="139" t="s">
        <v>2765</v>
      </c>
      <c r="H12" s="393"/>
      <c r="I12" s="153"/>
    </row>
    <row r="13" spans="1:9">
      <c r="A13" s="30"/>
      <c r="B13" s="30"/>
      <c r="C13" s="163"/>
      <c r="D13" s="148"/>
      <c r="F13" s="148"/>
      <c r="G13" s="164"/>
      <c r="H13" s="393"/>
      <c r="I13" s="153"/>
    </row>
    <row r="14" spans="1:9">
      <c r="A14" s="149" t="s">
        <v>246</v>
      </c>
      <c r="B14" s="150"/>
      <c r="C14" s="151" t="s">
        <v>2767</v>
      </c>
      <c r="D14" s="148"/>
      <c r="F14" s="152">
        <f>F15+F16+F17+F18+F19</f>
        <v>397542622.22303921</v>
      </c>
      <c r="G14" s="165"/>
      <c r="H14" s="393"/>
      <c r="I14" s="153"/>
    </row>
    <row r="15" spans="1:9">
      <c r="B15" s="150"/>
      <c r="C15" s="154" t="s">
        <v>2758</v>
      </c>
      <c r="D15" s="148"/>
      <c r="F15" s="155">
        <v>362920609</v>
      </c>
      <c r="G15" s="156" t="s">
        <v>4409</v>
      </c>
      <c r="H15" s="393"/>
      <c r="I15" s="153"/>
    </row>
    <row r="16" spans="1:9">
      <c r="A16" s="136" t="s">
        <v>2768</v>
      </c>
      <c r="C16" s="166" t="s">
        <v>2769</v>
      </c>
      <c r="D16" s="193"/>
      <c r="F16" s="160">
        <v>12094851.223039191</v>
      </c>
      <c r="G16" s="158" t="s">
        <v>2770</v>
      </c>
      <c r="H16" s="393"/>
      <c r="I16" s="153"/>
    </row>
    <row r="17" spans="1:9">
      <c r="A17" s="136" t="s">
        <v>2768</v>
      </c>
      <c r="C17" s="166" t="s">
        <v>2769</v>
      </c>
      <c r="D17" s="193"/>
      <c r="F17" s="160">
        <v>22527162</v>
      </c>
      <c r="G17" s="137" t="s">
        <v>2771</v>
      </c>
      <c r="H17" s="393"/>
      <c r="I17" s="153"/>
    </row>
    <row r="18" spans="1:9">
      <c r="A18" s="136" t="s">
        <v>2772</v>
      </c>
      <c r="C18" s="167" t="s">
        <v>2773</v>
      </c>
      <c r="D18" s="148"/>
      <c r="F18" s="160">
        <v>0</v>
      </c>
      <c r="G18" s="144" t="s">
        <v>2774</v>
      </c>
      <c r="H18" s="393"/>
      <c r="I18" s="153"/>
    </row>
    <row r="19" spans="1:9">
      <c r="C19" s="168"/>
      <c r="D19" s="148"/>
      <c r="F19" s="160"/>
      <c r="H19" s="393"/>
      <c r="I19" s="153"/>
    </row>
    <row r="20" spans="1:9">
      <c r="C20" s="167"/>
      <c r="D20" s="148"/>
      <c r="F20" s="137"/>
      <c r="G20" s="144"/>
      <c r="H20" s="393"/>
      <c r="I20" s="153"/>
    </row>
    <row r="21" spans="1:9">
      <c r="A21" s="149" t="s">
        <v>263</v>
      </c>
      <c r="B21" s="150">
        <v>4828200000</v>
      </c>
      <c r="C21" s="153" t="s">
        <v>2775</v>
      </c>
      <c r="D21" s="148"/>
      <c r="F21" s="162">
        <v>51098.169999999896</v>
      </c>
      <c r="G21" s="139" t="s">
        <v>2765</v>
      </c>
      <c r="H21" s="393"/>
      <c r="I21" s="153"/>
    </row>
    <row r="22" spans="1:9">
      <c r="A22" s="149" t="s">
        <v>264</v>
      </c>
      <c r="B22" s="150">
        <v>4828300000</v>
      </c>
      <c r="C22" s="153" t="s">
        <v>2776</v>
      </c>
      <c r="D22" s="148"/>
      <c r="F22" s="162">
        <v>5683740.5999999903</v>
      </c>
      <c r="G22" s="139" t="s">
        <v>2765</v>
      </c>
      <c r="H22" s="393"/>
      <c r="I22" s="153"/>
    </row>
    <row r="23" spans="1:9">
      <c r="A23" s="150"/>
      <c r="B23" s="150"/>
      <c r="C23" s="153"/>
      <c r="D23" s="148"/>
      <c r="F23" s="148"/>
      <c r="H23" s="393"/>
      <c r="I23" s="153"/>
    </row>
    <row r="24" spans="1:9">
      <c r="A24" s="149" t="s">
        <v>244</v>
      </c>
      <c r="C24" s="153"/>
      <c r="D24" s="148"/>
      <c r="F24" s="152">
        <f>F25+F26</f>
        <v>-483935.89999999991</v>
      </c>
      <c r="H24" s="393"/>
      <c r="I24" s="153"/>
    </row>
    <row r="25" spans="1:9">
      <c r="A25" s="30"/>
      <c r="B25" s="30"/>
      <c r="C25" s="44"/>
      <c r="D25" s="148"/>
      <c r="F25" s="155">
        <v>-780250</v>
      </c>
      <c r="G25" s="156" t="s">
        <v>4409</v>
      </c>
      <c r="H25" s="393"/>
      <c r="I25" s="153"/>
    </row>
    <row r="26" spans="1:9">
      <c r="A26" s="30"/>
      <c r="B26" s="30">
        <v>6728099000</v>
      </c>
      <c r="C26" s="44" t="s">
        <v>2777</v>
      </c>
      <c r="D26" s="193"/>
      <c r="F26" s="160">
        <v>296314.10000000009</v>
      </c>
      <c r="G26" s="139" t="s">
        <v>2778</v>
      </c>
      <c r="H26" s="393"/>
      <c r="I26" s="153"/>
    </row>
    <row r="27" spans="1:9">
      <c r="A27" s="30"/>
      <c r="B27" s="30"/>
      <c r="C27" s="44"/>
      <c r="D27" s="148"/>
      <c r="F27" s="148"/>
      <c r="H27" s="393"/>
      <c r="I27" s="153"/>
    </row>
    <row r="28" spans="1:9">
      <c r="A28" s="149" t="s">
        <v>266</v>
      </c>
      <c r="B28" s="30">
        <v>4829000000</v>
      </c>
      <c r="C28" s="44" t="s">
        <v>595</v>
      </c>
      <c r="D28" s="148"/>
      <c r="F28" s="152">
        <v>-4898903</v>
      </c>
      <c r="G28" s="156" t="s">
        <v>4409</v>
      </c>
      <c r="H28" s="393"/>
      <c r="I28" s="153"/>
    </row>
    <row r="29" spans="1:9">
      <c r="A29" s="149"/>
      <c r="B29" s="30"/>
      <c r="C29" s="44"/>
      <c r="D29" s="148"/>
      <c r="G29" s="156"/>
      <c r="H29" s="393"/>
      <c r="I29" s="153"/>
    </row>
    <row r="30" spans="1:9">
      <c r="C30" s="147" t="s">
        <v>2779</v>
      </c>
      <c r="D30" s="148"/>
    </row>
    <row r="31" spans="1:9">
      <c r="A31" s="149" t="s">
        <v>268</v>
      </c>
      <c r="B31" s="150">
        <v>4310000000</v>
      </c>
      <c r="C31" s="153" t="s">
        <v>617</v>
      </c>
      <c r="D31" s="148"/>
      <c r="F31" s="162">
        <v>-340325.32</v>
      </c>
      <c r="G31" s="139" t="s">
        <v>2765</v>
      </c>
    </row>
    <row r="32" spans="1:9">
      <c r="A32" s="149" t="s">
        <v>269</v>
      </c>
      <c r="B32" s="30">
        <v>4320000000</v>
      </c>
      <c r="C32" s="44" t="s">
        <v>618</v>
      </c>
      <c r="D32" s="148"/>
      <c r="F32" s="162">
        <v>-2856438.1699999901</v>
      </c>
      <c r="G32" s="139" t="s">
        <v>2765</v>
      </c>
    </row>
    <row r="33" spans="1:7">
      <c r="A33" s="149" t="s">
        <v>274</v>
      </c>
      <c r="B33" s="30">
        <v>4431000000</v>
      </c>
      <c r="C33" s="44" t="s">
        <v>628</v>
      </c>
      <c r="D33" s="148"/>
      <c r="F33" s="162">
        <v>0</v>
      </c>
      <c r="G33" s="139" t="s">
        <v>2765</v>
      </c>
    </row>
    <row r="34" spans="1:7">
      <c r="A34" s="149" t="s">
        <v>275</v>
      </c>
      <c r="B34" s="30">
        <v>4432000000</v>
      </c>
      <c r="C34" s="44" t="s">
        <v>629</v>
      </c>
      <c r="D34" s="148"/>
      <c r="F34" s="162">
        <v>0</v>
      </c>
      <c r="G34" s="139" t="s">
        <v>2765</v>
      </c>
    </row>
    <row r="35" spans="1:7">
      <c r="A35" s="149" t="s">
        <v>278</v>
      </c>
      <c r="B35" s="30">
        <v>4831000000</v>
      </c>
      <c r="C35" s="44" t="s">
        <v>617</v>
      </c>
      <c r="D35" s="148"/>
      <c r="F35" s="162">
        <v>340325.32</v>
      </c>
      <c r="G35" s="139" t="s">
        <v>2765</v>
      </c>
    </row>
    <row r="36" spans="1:7">
      <c r="A36" s="149" t="s">
        <v>279</v>
      </c>
      <c r="B36" s="30">
        <v>4832000000</v>
      </c>
      <c r="C36" s="44" t="s">
        <v>618</v>
      </c>
      <c r="D36" s="148"/>
      <c r="F36" s="162">
        <v>2668856.29</v>
      </c>
      <c r="G36" s="139" t="s">
        <v>2765</v>
      </c>
    </row>
    <row r="37" spans="1:7">
      <c r="C37" s="137"/>
      <c r="D37" s="148"/>
      <c r="F37" s="144"/>
    </row>
    <row r="38" spans="1:7">
      <c r="C38" s="147" t="s">
        <v>313</v>
      </c>
      <c r="D38" s="148"/>
      <c r="F38" s="169"/>
    </row>
    <row r="39" spans="1:7">
      <c r="A39" s="149" t="s">
        <v>312</v>
      </c>
      <c r="C39" s="151" t="s">
        <v>2782</v>
      </c>
      <c r="D39" s="148"/>
      <c r="F39" s="152">
        <f>F40+F41+F42+F43+F44</f>
        <v>188172299.10123211</v>
      </c>
    </row>
    <row r="40" spans="1:7">
      <c r="C40" s="154" t="s">
        <v>2758</v>
      </c>
      <c r="D40" s="148"/>
      <c r="F40" s="155">
        <v>199248134</v>
      </c>
      <c r="G40" s="156" t="s">
        <v>4409</v>
      </c>
    </row>
    <row r="41" spans="1:7">
      <c r="C41" s="166" t="s">
        <v>2783</v>
      </c>
      <c r="D41" s="148"/>
      <c r="F41" s="170">
        <f>F189+F199</f>
        <v>20091715.101232108</v>
      </c>
      <c r="G41" s="139" t="s">
        <v>2784</v>
      </c>
    </row>
    <row r="42" spans="1:7">
      <c r="C42" s="151"/>
      <c r="D42" s="193"/>
      <c r="F42" s="394">
        <v>-27256590</v>
      </c>
      <c r="G42" s="177" t="s">
        <v>2859</v>
      </c>
    </row>
    <row r="43" spans="1:7">
      <c r="C43" s="151"/>
      <c r="D43" s="148"/>
      <c r="F43" s="155">
        <v>-2803396</v>
      </c>
      <c r="G43" s="156" t="s">
        <v>4410</v>
      </c>
    </row>
    <row r="44" spans="1:7" ht="14.4">
      <c r="C44" s="151"/>
      <c r="D44" s="148"/>
      <c r="F44" s="171">
        <f>-1107561-3</f>
        <v>-1107564</v>
      </c>
      <c r="G44" s="156" t="s">
        <v>4411</v>
      </c>
    </row>
    <row r="45" spans="1:7">
      <c r="C45" s="151"/>
      <c r="D45" s="148"/>
      <c r="F45" s="174"/>
      <c r="G45" s="175"/>
    </row>
    <row r="46" spans="1:7">
      <c r="C46" s="147" t="s">
        <v>1</v>
      </c>
      <c r="D46" s="148"/>
    </row>
    <row r="47" spans="1:7">
      <c r="A47" s="149" t="s">
        <v>321</v>
      </c>
      <c r="B47" s="30">
        <v>2681160000</v>
      </c>
      <c r="C47" s="44" t="s">
        <v>692</v>
      </c>
      <c r="D47" s="148"/>
      <c r="F47" s="162">
        <v>-330492294.69999897</v>
      </c>
      <c r="G47" s="139" t="s">
        <v>2765</v>
      </c>
    </row>
    <row r="48" spans="1:7">
      <c r="C48" s="137"/>
      <c r="D48" s="148"/>
    </row>
    <row r="49" spans="1:7">
      <c r="C49" s="147" t="s">
        <v>1</v>
      </c>
      <c r="D49" s="148"/>
      <c r="G49" s="144"/>
    </row>
    <row r="50" spans="1:7">
      <c r="A50" s="149" t="s">
        <v>412</v>
      </c>
      <c r="C50" s="151" t="s">
        <v>2791</v>
      </c>
      <c r="D50" s="148"/>
      <c r="F50" s="152">
        <f>F51+F52+F53</f>
        <v>0</v>
      </c>
    </row>
    <row r="51" spans="1:7">
      <c r="A51" s="176"/>
      <c r="C51" s="154" t="s">
        <v>2758</v>
      </c>
      <c r="D51" s="148"/>
      <c r="F51" s="155">
        <v>11148229</v>
      </c>
      <c r="G51" s="156" t="s">
        <v>4409</v>
      </c>
    </row>
    <row r="52" spans="1:7">
      <c r="A52" s="176"/>
      <c r="C52" s="166"/>
      <c r="D52" s="193"/>
      <c r="F52" s="160">
        <v>8791661</v>
      </c>
      <c r="G52" s="177" t="s">
        <v>2859</v>
      </c>
    </row>
    <row r="53" spans="1:7">
      <c r="A53" s="176"/>
      <c r="C53" s="166"/>
      <c r="D53" s="193"/>
      <c r="F53" s="160">
        <v>-19939890</v>
      </c>
      <c r="G53" s="178" t="s">
        <v>2793</v>
      </c>
    </row>
    <row r="54" spans="1:7">
      <c r="A54" s="176"/>
      <c r="C54" s="166"/>
      <c r="D54" s="148"/>
      <c r="F54" s="148"/>
      <c r="G54" s="156"/>
    </row>
    <row r="55" spans="1:7">
      <c r="A55" s="149" t="s">
        <v>416</v>
      </c>
      <c r="B55" s="30"/>
      <c r="C55" s="44"/>
      <c r="D55" s="148"/>
      <c r="F55" s="152">
        <f>F56+F57+F58</f>
        <v>0</v>
      </c>
    </row>
    <row r="56" spans="1:7">
      <c r="B56" s="30"/>
      <c r="C56" s="44"/>
      <c r="D56" s="193"/>
      <c r="F56" s="155">
        <f>-219936</f>
        <v>-219936</v>
      </c>
      <c r="G56" s="156" t="s">
        <v>4409</v>
      </c>
    </row>
    <row r="57" spans="1:7">
      <c r="B57" s="30">
        <v>2710990810</v>
      </c>
      <c r="C57" s="44" t="s">
        <v>1272</v>
      </c>
      <c r="D57" s="148"/>
      <c r="F57" s="155">
        <v>0</v>
      </c>
      <c r="G57" s="179" t="s">
        <v>2794</v>
      </c>
    </row>
    <row r="58" spans="1:7">
      <c r="B58" s="30"/>
      <c r="C58" s="44"/>
      <c r="D58" s="193"/>
      <c r="F58" s="146">
        <v>219936</v>
      </c>
      <c r="G58" s="179" t="s">
        <v>2795</v>
      </c>
    </row>
    <row r="59" spans="1:7">
      <c r="B59" s="30"/>
      <c r="C59" s="44"/>
      <c r="D59" s="148"/>
      <c r="F59" s="152">
        <f>F60+F61+F62</f>
        <v>-5</v>
      </c>
      <c r="G59" s="156"/>
    </row>
    <row r="60" spans="1:7">
      <c r="A60" s="149" t="s">
        <v>418</v>
      </c>
      <c r="B60" s="30"/>
      <c r="C60" s="44"/>
      <c r="D60" s="148"/>
      <c r="F60" s="155">
        <f>-83264</f>
        <v>-83264</v>
      </c>
      <c r="G60" s="156" t="s">
        <v>4409</v>
      </c>
    </row>
    <row r="61" spans="1:7">
      <c r="B61" s="30">
        <v>2710990829</v>
      </c>
      <c r="C61" s="44" t="s">
        <v>1274</v>
      </c>
      <c r="D61" s="148"/>
      <c r="F61" s="155">
        <f>0</f>
        <v>0</v>
      </c>
      <c r="G61" s="179" t="s">
        <v>2794</v>
      </c>
    </row>
    <row r="62" spans="1:7">
      <c r="D62" s="193"/>
      <c r="F62" s="146">
        <v>83259</v>
      </c>
      <c r="G62" s="179" t="s">
        <v>2795</v>
      </c>
    </row>
    <row r="63" spans="1:7">
      <c r="B63" s="30"/>
      <c r="C63" s="44"/>
      <c r="D63" s="148"/>
      <c r="F63" s="152">
        <f>F64</f>
        <v>-59627.87</v>
      </c>
      <c r="G63" s="156"/>
    </row>
    <row r="64" spans="1:7">
      <c r="A64" s="149" t="s">
        <v>422</v>
      </c>
      <c r="B64" s="30">
        <v>2721021100</v>
      </c>
      <c r="C64" s="44" t="s">
        <v>1281</v>
      </c>
      <c r="D64" s="193"/>
      <c r="F64" s="155">
        <v>-59627.87</v>
      </c>
      <c r="G64" s="156" t="s">
        <v>4412</v>
      </c>
    </row>
    <row r="65" spans="1:7">
      <c r="B65" s="30"/>
      <c r="C65" s="44"/>
      <c r="D65" s="146"/>
      <c r="F65" s="146"/>
      <c r="G65" s="156"/>
    </row>
    <row r="66" spans="1:7">
      <c r="A66" s="176"/>
      <c r="C66" s="161"/>
      <c r="D66" s="146"/>
      <c r="F66" s="146"/>
    </row>
    <row r="67" spans="1:7">
      <c r="A67" s="176"/>
      <c r="C67" s="180" t="s">
        <v>19</v>
      </c>
      <c r="D67" s="146"/>
      <c r="F67" s="181">
        <f>F6+F11+F12+F14+F21+F22+F24+F28+F31+F32+F33+F34+F35+F36+F39+F47+F50+F55+F59+F63+F169</f>
        <v>-531337284.9932276</v>
      </c>
      <c r="G67" s="182"/>
    </row>
    <row r="68" spans="1:7" ht="15.6">
      <c r="A68" s="1789" t="s">
        <v>21</v>
      </c>
      <c r="B68" s="1789"/>
      <c r="C68" s="1789"/>
      <c r="D68" s="1789"/>
      <c r="E68" s="1789"/>
      <c r="F68" s="1789"/>
      <c r="G68" s="145"/>
    </row>
    <row r="69" spans="1:7">
      <c r="A69" s="176"/>
      <c r="C69" s="147" t="s">
        <v>6</v>
      </c>
      <c r="D69" s="146"/>
      <c r="F69" s="146"/>
      <c r="G69" s="183"/>
    </row>
    <row r="70" spans="1:7">
      <c r="A70" s="149" t="s">
        <v>465</v>
      </c>
      <c r="C70" s="151" t="s">
        <v>2796</v>
      </c>
      <c r="D70" s="146"/>
      <c r="F70" s="184">
        <f>F71+F72+F73+F74+F75+F76+F77+F78</f>
        <v>-1109137706</v>
      </c>
      <c r="G70" s="156"/>
    </row>
    <row r="71" spans="1:7">
      <c r="A71" s="176"/>
      <c r="C71" s="185"/>
      <c r="D71" s="148"/>
      <c r="F71" s="155">
        <v>-1071823474</v>
      </c>
      <c r="G71" s="156" t="s">
        <v>4409</v>
      </c>
    </row>
    <row r="72" spans="1:7">
      <c r="A72" s="176"/>
      <c r="C72" s="151"/>
      <c r="D72" s="193"/>
      <c r="F72" s="155">
        <v>-48382961</v>
      </c>
      <c r="G72" s="177" t="s">
        <v>4413</v>
      </c>
    </row>
    <row r="73" spans="1:7">
      <c r="A73" s="176"/>
      <c r="C73" s="151"/>
      <c r="D73" s="146"/>
      <c r="F73" s="187">
        <v>101911891</v>
      </c>
      <c r="G73" s="175" t="s">
        <v>4414</v>
      </c>
    </row>
    <row r="74" spans="1:7">
      <c r="A74" s="188"/>
      <c r="B74" s="189"/>
      <c r="C74" s="153"/>
      <c r="D74" s="395"/>
      <c r="F74" s="160">
        <v>10847376</v>
      </c>
      <c r="G74" s="179" t="s">
        <v>4415</v>
      </c>
    </row>
    <row r="75" spans="1:7">
      <c r="A75" s="176"/>
      <c r="C75" s="151"/>
      <c r="D75" s="395"/>
      <c r="F75" s="155">
        <v>-18331064</v>
      </c>
      <c r="G75" s="178" t="s">
        <v>2793</v>
      </c>
    </row>
    <row r="76" spans="1:7">
      <c r="A76" s="176"/>
      <c r="C76" s="151"/>
      <c r="D76" s="395"/>
      <c r="F76" s="187">
        <v>297962</v>
      </c>
      <c r="G76" s="179" t="s">
        <v>2795</v>
      </c>
    </row>
    <row r="77" spans="1:7">
      <c r="A77" s="176"/>
      <c r="C77" s="151"/>
      <c r="D77" s="146"/>
      <c r="F77" s="155">
        <v>0</v>
      </c>
      <c r="G77" s="179"/>
    </row>
    <row r="78" spans="1:7">
      <c r="A78" s="176"/>
      <c r="C78" s="151"/>
      <c r="D78" s="146"/>
      <c r="F78" s="187">
        <v>-83657436</v>
      </c>
      <c r="G78" s="179" t="s">
        <v>2847</v>
      </c>
    </row>
    <row r="79" spans="1:7">
      <c r="A79" s="176"/>
      <c r="C79" s="151"/>
      <c r="D79" s="146"/>
      <c r="F79" s="187"/>
      <c r="G79" s="179"/>
    </row>
    <row r="80" spans="1:7">
      <c r="A80" s="176"/>
      <c r="C80" s="147" t="s">
        <v>2804</v>
      </c>
      <c r="D80" s="146"/>
      <c r="F80" s="146"/>
    </row>
    <row r="81" spans="1:7">
      <c r="A81" s="149" t="s">
        <v>467</v>
      </c>
      <c r="C81" s="151" t="s">
        <v>2805</v>
      </c>
      <c r="D81" s="146"/>
      <c r="F81" s="184">
        <v>56142088.836771518</v>
      </c>
      <c r="G81" s="139" t="s">
        <v>2806</v>
      </c>
    </row>
    <row r="82" spans="1:7">
      <c r="C82" s="180" t="s">
        <v>19</v>
      </c>
      <c r="D82" s="146"/>
      <c r="F82" s="181">
        <f>F70+F81</f>
        <v>-1052995617.1632285</v>
      </c>
      <c r="G82" s="182"/>
    </row>
    <row r="83" spans="1:7" ht="15.6">
      <c r="A83" s="1789" t="s">
        <v>37</v>
      </c>
      <c r="B83" s="1789"/>
      <c r="C83" s="1789"/>
      <c r="D83" s="1789"/>
      <c r="E83" s="1789"/>
      <c r="F83" s="1789"/>
      <c r="G83" s="145"/>
    </row>
    <row r="84" spans="1:7">
      <c r="C84" s="147" t="s">
        <v>2807</v>
      </c>
      <c r="D84" s="146"/>
      <c r="F84" s="144"/>
      <c r="G84" s="190"/>
    </row>
    <row r="85" spans="1:7">
      <c r="A85" s="149" t="s">
        <v>480</v>
      </c>
      <c r="B85" s="191"/>
      <c r="C85" s="151" t="s">
        <v>2808</v>
      </c>
      <c r="D85" s="146"/>
      <c r="F85" s="152">
        <f>F86+F87+F88+F89+F90+F91+F92+F93+F94+F95+F96+F97+F98+F99+F100+F101+F102+F103+F104+F105</f>
        <v>372445744.08999979</v>
      </c>
      <c r="G85" s="164"/>
    </row>
    <row r="86" spans="1:7">
      <c r="A86" s="176"/>
      <c r="B86" s="191"/>
      <c r="C86" s="154" t="s">
        <v>2758</v>
      </c>
      <c r="D86" s="148"/>
      <c r="F86" s="192">
        <v>260870017</v>
      </c>
      <c r="G86" s="156" t="s">
        <v>4409</v>
      </c>
    </row>
    <row r="87" spans="1:7">
      <c r="A87" s="188" t="s">
        <v>2809</v>
      </c>
      <c r="B87" s="189">
        <v>6440001100</v>
      </c>
      <c r="C87" s="167" t="s">
        <v>2810</v>
      </c>
      <c r="D87" s="148"/>
      <c r="F87" s="160">
        <v>0</v>
      </c>
      <c r="G87" s="179" t="s">
        <v>2811</v>
      </c>
    </row>
    <row r="88" spans="1:7">
      <c r="A88" s="188" t="s">
        <v>2812</v>
      </c>
      <c r="B88" s="189">
        <v>6420018000</v>
      </c>
      <c r="C88" s="167" t="s">
        <v>2813</v>
      </c>
      <c r="D88" s="148"/>
      <c r="F88" s="160">
        <v>-81297192.060000002</v>
      </c>
      <c r="G88" s="179" t="s">
        <v>2814</v>
      </c>
    </row>
    <row r="89" spans="1:7">
      <c r="A89" s="188" t="s">
        <v>2815</v>
      </c>
      <c r="B89" s="189">
        <v>6420018100</v>
      </c>
      <c r="C89" s="167" t="s">
        <v>2816</v>
      </c>
      <c r="D89" s="148"/>
      <c r="F89" s="160">
        <v>-7296265.5499999896</v>
      </c>
      <c r="G89" s="179" t="s">
        <v>2814</v>
      </c>
    </row>
    <row r="90" spans="1:7">
      <c r="A90" s="188"/>
      <c r="B90" s="189">
        <v>6420018200</v>
      </c>
      <c r="C90" s="167" t="s">
        <v>2817</v>
      </c>
      <c r="D90" s="148"/>
      <c r="F90" s="160">
        <v>-6883001.5099999905</v>
      </c>
      <c r="G90" s="179" t="s">
        <v>2814</v>
      </c>
    </row>
    <row r="91" spans="1:7">
      <c r="A91" s="188"/>
      <c r="B91" s="189">
        <v>6420018210</v>
      </c>
      <c r="C91" s="167" t="s">
        <v>2818</v>
      </c>
      <c r="D91" s="148"/>
      <c r="F91" s="160">
        <v>6807746.9299999904</v>
      </c>
      <c r="G91" s="179" t="s">
        <v>2814</v>
      </c>
    </row>
    <row r="92" spans="1:7">
      <c r="A92" s="188"/>
      <c r="B92" s="189">
        <v>6420018300</v>
      </c>
      <c r="C92" s="167" t="s">
        <v>2819</v>
      </c>
      <c r="D92" s="148"/>
      <c r="F92" s="160">
        <v>-6836482.4800000004</v>
      </c>
      <c r="G92" s="179" t="s">
        <v>2814</v>
      </c>
    </row>
    <row r="93" spans="1:7">
      <c r="A93" s="188" t="s">
        <v>2820</v>
      </c>
      <c r="B93" s="150">
        <v>6450002000</v>
      </c>
      <c r="C93" s="153" t="s">
        <v>2821</v>
      </c>
      <c r="D93" s="148"/>
      <c r="F93" s="160">
        <v>-14760093.27</v>
      </c>
      <c r="G93" s="179" t="s">
        <v>2814</v>
      </c>
    </row>
    <row r="94" spans="1:7">
      <c r="A94" s="188"/>
      <c r="B94" s="150">
        <v>6450002010</v>
      </c>
      <c r="C94" s="153" t="s">
        <v>2822</v>
      </c>
      <c r="D94" s="148"/>
      <c r="F94" s="160">
        <v>959104.77</v>
      </c>
      <c r="G94" s="179" t="s">
        <v>2814</v>
      </c>
    </row>
    <row r="95" spans="1:7">
      <c r="A95" s="194" t="s">
        <v>2823</v>
      </c>
      <c r="B95" s="150">
        <v>7962060000</v>
      </c>
      <c r="C95" s="153" t="s">
        <v>2824</v>
      </c>
      <c r="D95" s="148"/>
      <c r="F95" s="160">
        <v>0</v>
      </c>
      <c r="G95" s="179" t="s">
        <v>2825</v>
      </c>
    </row>
    <row r="96" spans="1:7">
      <c r="A96" s="188" t="s">
        <v>2826</v>
      </c>
      <c r="B96" s="189">
        <v>7962048000</v>
      </c>
      <c r="C96" s="153" t="s">
        <v>2827</v>
      </c>
      <c r="D96" s="148"/>
      <c r="F96" s="160">
        <v>76503662.709999904</v>
      </c>
      <c r="G96" s="179" t="s">
        <v>2828</v>
      </c>
    </row>
    <row r="97" spans="1:8">
      <c r="A97" s="188"/>
      <c r="B97" s="189">
        <v>7962050000</v>
      </c>
      <c r="C97" s="195" t="s">
        <v>2836</v>
      </c>
      <c r="D97" s="148"/>
      <c r="F97" s="160">
        <v>35192305.5499999</v>
      </c>
      <c r="G97" s="179" t="s">
        <v>2825</v>
      </c>
    </row>
    <row r="98" spans="1:8">
      <c r="A98" s="176"/>
      <c r="B98" s="191"/>
      <c r="C98" s="161"/>
      <c r="D98" s="148"/>
      <c r="F98" s="171">
        <v>63732665</v>
      </c>
      <c r="G98" s="177" t="s">
        <v>4413</v>
      </c>
    </row>
    <row r="99" spans="1:8">
      <c r="A99" s="176"/>
      <c r="B99" s="191"/>
      <c r="C99" s="161"/>
      <c r="D99" s="148"/>
      <c r="F99" s="160">
        <v>-20191473</v>
      </c>
      <c r="G99" s="179" t="s">
        <v>2832</v>
      </c>
    </row>
    <row r="100" spans="1:8">
      <c r="A100" s="176"/>
      <c r="B100" s="191"/>
      <c r="C100" s="161"/>
      <c r="D100" s="148"/>
      <c r="F100" s="160">
        <v>11539000</v>
      </c>
      <c r="G100" s="179" t="s">
        <v>4402</v>
      </c>
    </row>
    <row r="101" spans="1:8">
      <c r="A101" s="176"/>
      <c r="B101" s="191"/>
      <c r="C101" s="161"/>
      <c r="D101" s="148"/>
      <c r="F101" s="171">
        <v>-37178305</v>
      </c>
      <c r="G101" s="179" t="s">
        <v>2847</v>
      </c>
    </row>
    <row r="102" spans="1:8">
      <c r="A102" s="176"/>
      <c r="B102" s="191"/>
      <c r="C102" s="161"/>
      <c r="D102" s="148"/>
      <c r="F102" s="146">
        <v>-3223510</v>
      </c>
      <c r="G102" s="179" t="s">
        <v>2846</v>
      </c>
    </row>
    <row r="103" spans="1:8">
      <c r="A103" s="176"/>
      <c r="B103" s="191"/>
      <c r="C103" s="161"/>
      <c r="D103" s="148"/>
      <c r="F103" s="146">
        <v>-2389785</v>
      </c>
      <c r="G103" s="179" t="s">
        <v>2835</v>
      </c>
    </row>
    <row r="104" spans="1:8">
      <c r="A104" s="176"/>
      <c r="B104" s="191"/>
      <c r="C104" s="161"/>
      <c r="D104" s="148"/>
      <c r="F104" s="146">
        <v>88772300</v>
      </c>
      <c r="G104" s="179" t="s">
        <v>2847</v>
      </c>
    </row>
    <row r="105" spans="1:8">
      <c r="A105" s="176"/>
      <c r="B105" s="191"/>
      <c r="C105" s="161"/>
      <c r="D105" s="148"/>
      <c r="F105" s="146">
        <v>8125050</v>
      </c>
      <c r="G105" s="179" t="s">
        <v>4402</v>
      </c>
    </row>
    <row r="106" spans="1:8">
      <c r="A106" s="176"/>
      <c r="B106" s="191"/>
      <c r="C106" s="161"/>
      <c r="D106" s="148"/>
      <c r="F106" s="146"/>
      <c r="G106" s="179"/>
    </row>
    <row r="107" spans="1:8">
      <c r="A107" s="149" t="s">
        <v>482</v>
      </c>
      <c r="B107" s="191"/>
      <c r="C107" s="151" t="s">
        <v>2837</v>
      </c>
      <c r="D107" s="148"/>
      <c r="F107" s="152">
        <f>+F108+F109+F110+F111</f>
        <v>33856513</v>
      </c>
      <c r="G107" s="197"/>
    </row>
    <row r="108" spans="1:8">
      <c r="A108" s="176"/>
      <c r="B108" s="191"/>
      <c r="C108" s="198" t="s">
        <v>2838</v>
      </c>
      <c r="D108" s="148"/>
      <c r="F108" s="192">
        <v>5552258</v>
      </c>
      <c r="G108" s="156" t="s">
        <v>4409</v>
      </c>
      <c r="H108" s="146"/>
    </row>
    <row r="109" spans="1:8">
      <c r="A109" s="176"/>
      <c r="B109" s="191"/>
      <c r="D109" s="148"/>
      <c r="F109" s="187">
        <v>-749000</v>
      </c>
      <c r="G109" s="179" t="s">
        <v>4416</v>
      </c>
    </row>
    <row r="110" spans="1:8">
      <c r="A110" s="176"/>
      <c r="B110" s="191"/>
      <c r="C110" s="142"/>
      <c r="D110" s="193"/>
      <c r="F110" s="187">
        <f>37178785-480</f>
        <v>37178305</v>
      </c>
      <c r="G110" s="179" t="s">
        <v>2835</v>
      </c>
    </row>
    <row r="111" spans="1:8">
      <c r="A111" s="176"/>
      <c r="B111" s="191"/>
      <c r="C111" s="138"/>
      <c r="D111" s="148"/>
      <c r="F111" s="187">
        <v>-8125050</v>
      </c>
      <c r="G111" s="179" t="s">
        <v>4402</v>
      </c>
    </row>
    <row r="112" spans="1:8">
      <c r="A112" s="176"/>
      <c r="B112" s="191"/>
      <c r="C112" s="138"/>
      <c r="D112" s="148"/>
      <c r="F112" s="187"/>
      <c r="G112" s="179"/>
    </row>
    <row r="113" spans="1:7">
      <c r="A113" s="149" t="s">
        <v>481</v>
      </c>
      <c r="C113" s="151" t="s">
        <v>2841</v>
      </c>
      <c r="D113" s="148"/>
      <c r="F113" s="152">
        <f>F114+F115+F116+F117+F118+F119</f>
        <v>106771018</v>
      </c>
      <c r="G113" s="164"/>
    </row>
    <row r="114" spans="1:7">
      <c r="C114" s="154" t="s">
        <v>2758</v>
      </c>
      <c r="D114" s="148"/>
      <c r="F114" s="155">
        <v>171411387</v>
      </c>
      <c r="G114" s="156" t="s">
        <v>4409</v>
      </c>
    </row>
    <row r="115" spans="1:7">
      <c r="A115" s="136" t="s">
        <v>2842</v>
      </c>
      <c r="C115" s="166" t="s">
        <v>2843</v>
      </c>
      <c r="D115" s="193"/>
      <c r="F115" s="160">
        <v>-7034267</v>
      </c>
      <c r="G115" s="137" t="s">
        <v>2844</v>
      </c>
    </row>
    <row r="116" spans="1:7">
      <c r="C116" s="166"/>
      <c r="D116" s="193"/>
      <c r="F116" s="160">
        <v>-52365668</v>
      </c>
      <c r="G116" s="177" t="s">
        <v>2859</v>
      </c>
    </row>
    <row r="117" spans="1:7">
      <c r="C117" s="166"/>
      <c r="D117" s="193"/>
      <c r="F117" s="160">
        <v>-125570</v>
      </c>
      <c r="G117" s="179" t="s">
        <v>2846</v>
      </c>
    </row>
    <row r="118" spans="1:7">
      <c r="C118" s="166"/>
      <c r="D118" s="148"/>
      <c r="F118" s="160">
        <v>-5114864</v>
      </c>
      <c r="G118" s="179" t="s">
        <v>2847</v>
      </c>
    </row>
    <row r="119" spans="1:7">
      <c r="C119" s="166"/>
      <c r="D119" s="148"/>
      <c r="F119" s="171">
        <v>0</v>
      </c>
      <c r="G119" s="179"/>
    </row>
    <row r="120" spans="1:7">
      <c r="C120" s="146"/>
      <c r="D120" s="148"/>
      <c r="F120" s="144"/>
    </row>
    <row r="121" spans="1:7">
      <c r="C121" s="147" t="s">
        <v>10</v>
      </c>
      <c r="D121" s="148"/>
      <c r="G121" s="200"/>
    </row>
    <row r="122" spans="1:7">
      <c r="A122" s="149" t="s">
        <v>484</v>
      </c>
      <c r="B122" s="201"/>
      <c r="C122" s="151" t="s">
        <v>2848</v>
      </c>
      <c r="D122" s="148"/>
      <c r="F122" s="152">
        <f>F123+F124+F125+F126+F127</f>
        <v>-5452106.9000000004</v>
      </c>
      <c r="G122" s="164"/>
    </row>
    <row r="123" spans="1:7">
      <c r="C123" s="154" t="s">
        <v>2758</v>
      </c>
      <c r="D123" s="148"/>
      <c r="F123" s="155">
        <v>-5793933</v>
      </c>
      <c r="G123" s="156" t="s">
        <v>4409</v>
      </c>
    </row>
    <row r="124" spans="1:7">
      <c r="A124" s="136" t="s">
        <v>2772</v>
      </c>
      <c r="B124" s="30">
        <v>6728099000</v>
      </c>
      <c r="C124" s="44" t="s">
        <v>2777</v>
      </c>
      <c r="D124" s="193"/>
      <c r="F124" s="160">
        <v>296314.10000000009</v>
      </c>
      <c r="G124" s="202" t="s">
        <v>2852</v>
      </c>
    </row>
    <row r="125" spans="1:7">
      <c r="A125" s="188" t="s">
        <v>2850</v>
      </c>
      <c r="B125" s="30">
        <v>7962049000</v>
      </c>
      <c r="C125" s="44" t="s">
        <v>2851</v>
      </c>
      <c r="D125" s="193"/>
      <c r="F125" s="160">
        <v>45512</v>
      </c>
      <c r="G125" s="202" t="s">
        <v>2852</v>
      </c>
    </row>
    <row r="126" spans="1:7">
      <c r="C126" s="137"/>
      <c r="D126" s="148"/>
    </row>
    <row r="127" spans="1:7">
      <c r="C127" s="137"/>
      <c r="D127" s="148"/>
      <c r="G127" s="137"/>
    </row>
    <row r="128" spans="1:7">
      <c r="C128" s="147" t="s">
        <v>490</v>
      </c>
      <c r="D128" s="148"/>
    </row>
    <row r="129" spans="1:7">
      <c r="A129" s="149" t="s">
        <v>488</v>
      </c>
      <c r="B129" s="203"/>
      <c r="C129" s="151" t="s">
        <v>2853</v>
      </c>
      <c r="D129" s="148"/>
      <c r="F129" s="184">
        <f>F130+F131</f>
        <v>0</v>
      </c>
      <c r="G129" s="156"/>
    </row>
    <row r="130" spans="1:7">
      <c r="C130" s="147"/>
      <c r="D130" s="193"/>
      <c r="F130" s="155">
        <v>5086520</v>
      </c>
      <c r="G130" s="156" t="s">
        <v>4409</v>
      </c>
    </row>
    <row r="131" spans="1:7">
      <c r="C131" s="147"/>
      <c r="D131" s="148"/>
      <c r="F131" s="171">
        <v>-5086520</v>
      </c>
      <c r="G131" s="177" t="s">
        <v>2859</v>
      </c>
    </row>
    <row r="132" spans="1:7">
      <c r="C132" s="147"/>
      <c r="D132" s="148"/>
    </row>
    <row r="133" spans="1:7">
      <c r="A133" s="149" t="s">
        <v>489</v>
      </c>
      <c r="C133" s="151" t="s">
        <v>2855</v>
      </c>
      <c r="D133" s="148"/>
      <c r="F133" s="184">
        <f>F134+F135+F136</f>
        <v>0</v>
      </c>
      <c r="G133" s="156"/>
    </row>
    <row r="134" spans="1:7">
      <c r="B134" s="150"/>
      <c r="C134" s="195"/>
      <c r="D134" s="148"/>
      <c r="F134" s="155">
        <v>1107561</v>
      </c>
      <c r="G134" s="156" t="s">
        <v>4417</v>
      </c>
    </row>
    <row r="135" spans="1:7">
      <c r="B135" s="150"/>
      <c r="C135" s="195"/>
      <c r="D135" s="193"/>
      <c r="F135" s="171">
        <v>-1107561</v>
      </c>
      <c r="G135" s="177" t="s">
        <v>4418</v>
      </c>
    </row>
    <row r="136" spans="1:7">
      <c r="B136" s="150"/>
      <c r="C136" s="195"/>
      <c r="D136" s="148"/>
      <c r="F136" s="171">
        <v>0</v>
      </c>
      <c r="G136" s="177"/>
    </row>
    <row r="137" spans="1:7">
      <c r="B137" s="150"/>
      <c r="C137" s="195"/>
      <c r="D137" s="148"/>
      <c r="F137" s="174"/>
      <c r="G137" s="175"/>
    </row>
    <row r="138" spans="1:7">
      <c r="B138" s="150"/>
      <c r="C138" s="147" t="s">
        <v>11</v>
      </c>
      <c r="D138" s="148"/>
      <c r="G138" s="164"/>
    </row>
    <row r="139" spans="1:7">
      <c r="A139" s="149" t="s">
        <v>532</v>
      </c>
      <c r="B139" s="150"/>
      <c r="C139" s="151" t="s">
        <v>2858</v>
      </c>
      <c r="D139" s="148"/>
      <c r="F139" s="152">
        <f>F140+F141+F142+F143+F144+F145+F146</f>
        <v>14046299.5</v>
      </c>
      <c r="G139" s="200"/>
    </row>
    <row r="140" spans="1:7">
      <c r="C140" s="154" t="s">
        <v>2758</v>
      </c>
      <c r="D140" s="148"/>
      <c r="F140" s="155">
        <v>-11717254</v>
      </c>
      <c r="G140" s="156" t="s">
        <v>4409</v>
      </c>
    </row>
    <row r="141" spans="1:7">
      <c r="C141" s="166"/>
      <c r="D141" s="193"/>
      <c r="F141" s="160">
        <v>28084415</v>
      </c>
      <c r="G141" s="177" t="s">
        <v>2859</v>
      </c>
    </row>
    <row r="142" spans="1:7">
      <c r="C142" s="166"/>
      <c r="D142" s="148"/>
      <c r="F142" s="160"/>
      <c r="G142" s="156"/>
    </row>
    <row r="143" spans="1:7">
      <c r="B143" s="201"/>
      <c r="C143" s="167"/>
      <c r="D143" s="193"/>
      <c r="F143" s="160">
        <v>-14758335</v>
      </c>
      <c r="G143" s="179" t="s">
        <v>4415</v>
      </c>
    </row>
    <row r="144" spans="1:7">
      <c r="B144" s="201"/>
      <c r="C144" s="167"/>
      <c r="D144" s="193"/>
      <c r="F144" s="160">
        <v>-1608826.5</v>
      </c>
      <c r="G144" s="178" t="s">
        <v>2793</v>
      </c>
    </row>
    <row r="145" spans="1:7">
      <c r="A145" s="194" t="s">
        <v>2860</v>
      </c>
      <c r="B145" s="204">
        <v>6480009000</v>
      </c>
      <c r="C145" s="205" t="s">
        <v>2861</v>
      </c>
      <c r="D145" s="193"/>
      <c r="F145" s="206">
        <v>14046300</v>
      </c>
      <c r="G145" s="179" t="s">
        <v>4419</v>
      </c>
    </row>
    <row r="146" spans="1:7">
      <c r="C146" s="167"/>
      <c r="D146" s="148"/>
      <c r="F146" s="174"/>
      <c r="G146" s="175"/>
    </row>
    <row r="147" spans="1:7">
      <c r="C147" s="167"/>
      <c r="D147" s="148"/>
      <c r="F147" s="137"/>
      <c r="G147" s="144"/>
    </row>
    <row r="148" spans="1:7">
      <c r="A148" s="149" t="s">
        <v>535</v>
      </c>
      <c r="B148" s="150">
        <v>2730990904</v>
      </c>
      <c r="C148" s="207" t="s">
        <v>2710</v>
      </c>
      <c r="D148" s="148"/>
      <c r="F148" s="162">
        <v>0</v>
      </c>
      <c r="G148" s="208" t="s">
        <v>4420</v>
      </c>
    </row>
    <row r="149" spans="1:7">
      <c r="A149" s="149" t="s">
        <v>475</v>
      </c>
      <c r="B149" s="150">
        <v>2730990810</v>
      </c>
      <c r="C149" s="207" t="s">
        <v>2445</v>
      </c>
      <c r="D149" s="148"/>
      <c r="F149" s="162">
        <v>0</v>
      </c>
      <c r="G149" s="139" t="s">
        <v>2765</v>
      </c>
    </row>
    <row r="150" spans="1:7">
      <c r="A150" s="149" t="s">
        <v>477</v>
      </c>
      <c r="B150" s="150">
        <v>2730990830</v>
      </c>
      <c r="C150" s="207" t="s">
        <v>2447</v>
      </c>
      <c r="D150" s="148"/>
      <c r="F150" s="162">
        <v>0</v>
      </c>
      <c r="G150" s="139" t="s">
        <v>2765</v>
      </c>
    </row>
    <row r="151" spans="1:7">
      <c r="A151" s="149" t="s">
        <v>479</v>
      </c>
      <c r="B151" s="150"/>
      <c r="C151" s="207"/>
      <c r="D151" s="148"/>
      <c r="F151" s="152">
        <f>F152+F153</f>
        <v>0</v>
      </c>
    </row>
    <row r="152" spans="1:7">
      <c r="B152" s="150"/>
      <c r="C152" s="166" t="s">
        <v>2810</v>
      </c>
      <c r="D152" s="148"/>
      <c r="F152" s="162">
        <v>0</v>
      </c>
      <c r="G152" s="156" t="s">
        <v>2864</v>
      </c>
    </row>
    <row r="153" spans="1:7">
      <c r="B153" s="209">
        <v>2730990850</v>
      </c>
      <c r="C153" s="207" t="s">
        <v>2449</v>
      </c>
      <c r="D153" s="148"/>
      <c r="F153" s="162">
        <v>0</v>
      </c>
      <c r="G153" s="139" t="s">
        <v>2765</v>
      </c>
    </row>
    <row r="154" spans="1:7">
      <c r="B154" s="209"/>
      <c r="C154" s="207"/>
      <c r="D154" s="148"/>
      <c r="F154" s="162"/>
    </row>
    <row r="155" spans="1:7">
      <c r="A155" s="149" t="s">
        <v>512</v>
      </c>
      <c r="B155" s="150"/>
      <c r="C155" s="151" t="s">
        <v>2865</v>
      </c>
      <c r="D155" s="148"/>
      <c r="F155" s="152">
        <f>F156</f>
        <v>-70904</v>
      </c>
    </row>
    <row r="156" spans="1:7">
      <c r="B156" s="150"/>
      <c r="C156" s="154"/>
      <c r="D156" s="148"/>
      <c r="F156" s="155">
        <v>-70904</v>
      </c>
      <c r="G156" s="156" t="s">
        <v>4409</v>
      </c>
    </row>
    <row r="157" spans="1:7">
      <c r="B157" s="150"/>
      <c r="C157" s="154"/>
      <c r="D157" s="148"/>
      <c r="F157" s="146"/>
      <c r="G157" s="156"/>
    </row>
    <row r="158" spans="1:7">
      <c r="A158" s="149" t="s">
        <v>493</v>
      </c>
      <c r="B158" s="150"/>
      <c r="C158" s="151" t="s">
        <v>2869</v>
      </c>
      <c r="D158" s="148"/>
      <c r="F158" s="152">
        <f>F159+F160</f>
        <v>61776.41</v>
      </c>
      <c r="G158" s="212"/>
    </row>
    <row r="159" spans="1:7">
      <c r="A159" s="150"/>
      <c r="B159" s="150"/>
      <c r="C159" s="151"/>
      <c r="F159" s="155">
        <v>30888</v>
      </c>
      <c r="G159" s="156" t="s">
        <v>4409</v>
      </c>
    </row>
    <row r="160" spans="1:7">
      <c r="A160" s="176" t="s">
        <v>2870</v>
      </c>
      <c r="B160" s="150"/>
      <c r="C160" s="166" t="s">
        <v>2871</v>
      </c>
      <c r="D160" s="396"/>
      <c r="F160" s="160">
        <v>30888.41</v>
      </c>
      <c r="G160" s="137" t="s">
        <v>2872</v>
      </c>
    </row>
    <row r="161" spans="1:9">
      <c r="A161" s="176"/>
      <c r="B161" s="150"/>
      <c r="C161" s="147"/>
      <c r="D161" s="148"/>
      <c r="F161" s="137"/>
      <c r="G161" s="137"/>
    </row>
    <row r="162" spans="1:9">
      <c r="A162" s="176"/>
      <c r="B162" s="150"/>
      <c r="C162" s="147" t="s">
        <v>2878</v>
      </c>
      <c r="D162" s="148"/>
      <c r="F162" s="137"/>
      <c r="G162" s="137"/>
    </row>
    <row r="163" spans="1:9">
      <c r="A163" s="149" t="s">
        <v>538</v>
      </c>
      <c r="B163" s="214"/>
      <c r="C163" s="151" t="s">
        <v>2879</v>
      </c>
      <c r="D163" s="148"/>
      <c r="F163" s="152">
        <f>F164+F165</f>
        <v>0</v>
      </c>
      <c r="G163" s="137"/>
    </row>
    <row r="164" spans="1:9">
      <c r="A164" s="176"/>
      <c r="B164" s="150"/>
      <c r="C164" s="166"/>
      <c r="D164" s="193"/>
      <c r="F164" s="155">
        <v>3339299</v>
      </c>
      <c r="G164" s="156" t="s">
        <v>4409</v>
      </c>
    </row>
    <row r="165" spans="1:9">
      <c r="A165" s="176"/>
      <c r="B165" s="150"/>
      <c r="C165" s="166"/>
      <c r="D165" s="148"/>
      <c r="F165" s="171">
        <v>-3339299</v>
      </c>
      <c r="G165" s="177" t="s">
        <v>2859</v>
      </c>
    </row>
    <row r="166" spans="1:9">
      <c r="A166" s="176"/>
      <c r="B166" s="150"/>
      <c r="C166" s="166"/>
      <c r="D166" s="148"/>
      <c r="F166" s="137"/>
      <c r="G166" s="137"/>
    </row>
    <row r="167" spans="1:9">
      <c r="A167" s="176"/>
      <c r="B167" s="150"/>
      <c r="C167" s="180" t="s">
        <v>19</v>
      </c>
      <c r="D167" s="148"/>
      <c r="F167" s="181">
        <f>F85+F107+F113+F122+F133+F129+F139+F148+F149+F150+F151+F155+F158+F163</f>
        <v>521658340.09999985</v>
      </c>
    </row>
    <row r="168" spans="1:9">
      <c r="A168" s="147" t="s">
        <v>15</v>
      </c>
      <c r="B168" s="150"/>
      <c r="C168" s="161"/>
      <c r="D168" s="148"/>
      <c r="F168" s="144">
        <f>F167+F82</f>
        <v>-531337277.06322867</v>
      </c>
      <c r="G168" s="182">
        <f>F168-F67</f>
        <v>7.9299989342689514</v>
      </c>
    </row>
    <row r="169" spans="1:9">
      <c r="A169" s="216" t="s">
        <v>2880</v>
      </c>
      <c r="B169" s="216"/>
      <c r="C169" s="216"/>
      <c r="D169" s="148"/>
      <c r="F169" s="217">
        <f>F170+F171+F172</f>
        <v>0.22</v>
      </c>
      <c r="G169" s="182"/>
    </row>
    <row r="170" spans="1:9">
      <c r="B170" s="30">
        <v>2710990902</v>
      </c>
      <c r="C170" s="44" t="s">
        <v>1268</v>
      </c>
      <c r="D170" s="148"/>
      <c r="F170" s="162">
        <v>0</v>
      </c>
      <c r="G170" s="208" t="s">
        <v>4420</v>
      </c>
      <c r="I170" s="146"/>
    </row>
    <row r="171" spans="1:9">
      <c r="B171" s="30">
        <v>2710990903</v>
      </c>
      <c r="C171" s="44" t="s">
        <v>1269</v>
      </c>
      <c r="D171" s="148"/>
      <c r="F171" s="162">
        <v>-0.04</v>
      </c>
      <c r="G171" s="208" t="s">
        <v>4421</v>
      </c>
      <c r="H171" s="146"/>
      <c r="I171" s="146"/>
    </row>
    <row r="172" spans="1:9">
      <c r="B172" s="30">
        <v>2710990904</v>
      </c>
      <c r="C172" s="44" t="s">
        <v>1270</v>
      </c>
      <c r="D172" s="148"/>
      <c r="F172" s="162">
        <v>0.26</v>
      </c>
      <c r="G172" s="144"/>
      <c r="H172" s="146"/>
      <c r="I172" s="218"/>
    </row>
    <row r="173" spans="1:9">
      <c r="C173" s="137"/>
      <c r="D173" s="148"/>
      <c r="H173" s="146"/>
      <c r="I173" s="146"/>
    </row>
    <row r="174" spans="1:9">
      <c r="A174" s="219" t="s">
        <v>312</v>
      </c>
      <c r="C174" s="147" t="s">
        <v>2881</v>
      </c>
      <c r="D174" s="148"/>
      <c r="F174" s="146"/>
      <c r="G174" s="146"/>
    </row>
    <row r="175" spans="1:9">
      <c r="C175" s="220" t="s">
        <v>2882</v>
      </c>
      <c r="D175" s="148"/>
    </row>
    <row r="176" spans="1:9">
      <c r="C176" s="221" t="s">
        <v>2883</v>
      </c>
      <c r="D176" s="148"/>
      <c r="F176" s="222">
        <v>3722269.5</v>
      </c>
      <c r="G176" s="139" t="s">
        <v>2884</v>
      </c>
    </row>
    <row r="177" spans="3:8">
      <c r="C177" s="137" t="s">
        <v>2851</v>
      </c>
      <c r="D177" s="148"/>
      <c r="F177" s="222">
        <v>12060.68</v>
      </c>
      <c r="H177" s="146"/>
    </row>
    <row r="178" spans="3:8">
      <c r="C178" s="137" t="s">
        <v>2885</v>
      </c>
      <c r="D178" s="193"/>
      <c r="F178" s="222">
        <v>-43011.158900000002</v>
      </c>
      <c r="G178" s="144" t="s">
        <v>2886</v>
      </c>
    </row>
    <row r="179" spans="3:8">
      <c r="C179" s="137" t="s">
        <v>2887</v>
      </c>
      <c r="D179" s="193"/>
      <c r="F179" s="222">
        <v>-8517.5796500000015</v>
      </c>
      <c r="G179" s="139" t="s">
        <v>2888</v>
      </c>
    </row>
    <row r="180" spans="3:8">
      <c r="C180" s="137" t="s">
        <v>2889</v>
      </c>
      <c r="D180" s="148"/>
      <c r="F180" s="222">
        <v>0</v>
      </c>
      <c r="G180" s="139" t="s">
        <v>2890</v>
      </c>
    </row>
    <row r="181" spans="3:8">
      <c r="C181" s="137" t="s">
        <v>2891</v>
      </c>
      <c r="D181" s="193"/>
      <c r="F181" s="222">
        <v>-6342775</v>
      </c>
      <c r="G181" s="139" t="s">
        <v>2892</v>
      </c>
    </row>
    <row r="182" spans="3:8">
      <c r="C182" s="137" t="s">
        <v>2893</v>
      </c>
      <c r="D182" s="193"/>
      <c r="F182" s="223">
        <v>0</v>
      </c>
      <c r="G182" s="139" t="s">
        <v>2894</v>
      </c>
    </row>
    <row r="183" spans="3:8">
      <c r="C183" s="137"/>
      <c r="F183" s="222">
        <v>3057835</v>
      </c>
      <c r="G183" s="137" t="s">
        <v>4402</v>
      </c>
    </row>
    <row r="184" spans="3:8">
      <c r="C184" s="137" t="s">
        <v>2895</v>
      </c>
      <c r="D184" s="148"/>
      <c r="F184" s="222">
        <v>-6060909.2445999999</v>
      </c>
      <c r="G184" s="139" t="s">
        <v>2771</v>
      </c>
      <c r="H184" s="146"/>
    </row>
    <row r="185" spans="3:8">
      <c r="C185" s="137" t="s">
        <v>2896</v>
      </c>
      <c r="D185" s="193"/>
      <c r="E185" s="146"/>
      <c r="F185" s="222">
        <v>3167436.475732109</v>
      </c>
      <c r="G185" s="139" t="s">
        <v>2897</v>
      </c>
      <c r="H185" s="146"/>
    </row>
    <row r="186" spans="3:8">
      <c r="C186" s="224" t="s">
        <v>2898</v>
      </c>
      <c r="D186" s="148"/>
      <c r="E186" s="146"/>
      <c r="F186" s="225">
        <v>18392221</v>
      </c>
      <c r="G186" s="179" t="s">
        <v>2899</v>
      </c>
      <c r="H186" s="146"/>
    </row>
    <row r="187" spans="3:8">
      <c r="C187" s="203" t="s">
        <v>2900</v>
      </c>
      <c r="D187" s="193"/>
      <c r="E187" s="146"/>
      <c r="F187" s="222">
        <v>8185.4286500000007</v>
      </c>
      <c r="G187" s="139" t="s">
        <v>2901</v>
      </c>
      <c r="H187" s="146"/>
    </row>
    <row r="188" spans="3:8" ht="13.8" thickBot="1">
      <c r="C188" s="203"/>
      <c r="D188" s="193"/>
      <c r="E188" s="146"/>
      <c r="F188" s="222">
        <v>275961</v>
      </c>
      <c r="G188" s="139" t="s">
        <v>2902</v>
      </c>
      <c r="H188" s="146"/>
    </row>
    <row r="189" spans="3:8">
      <c r="C189" s="226" t="s">
        <v>19</v>
      </c>
      <c r="D189" s="148"/>
      <c r="E189" s="146"/>
      <c r="F189" s="227">
        <f>SUM(F176:F188)</f>
        <v>16180756.101232108</v>
      </c>
      <c r="G189" s="146"/>
      <c r="H189" s="146"/>
    </row>
    <row r="190" spans="3:8">
      <c r="C190" s="138"/>
      <c r="D190" s="148"/>
      <c r="E190" s="146"/>
      <c r="F190" s="146"/>
      <c r="G190" s="146"/>
      <c r="H190" s="146"/>
    </row>
    <row r="191" spans="3:8">
      <c r="C191" s="167" t="s">
        <v>2903</v>
      </c>
      <c r="D191" s="148"/>
      <c r="E191" s="146"/>
      <c r="F191" s="146">
        <v>3910959</v>
      </c>
      <c r="G191" s="228" t="s">
        <v>4422</v>
      </c>
      <c r="H191" s="146"/>
    </row>
    <row r="192" spans="3:8">
      <c r="C192" s="138"/>
      <c r="D192" s="148"/>
      <c r="E192" s="146"/>
      <c r="F192" s="229">
        <v>0</v>
      </c>
      <c r="G192" s="137" t="s">
        <v>4423</v>
      </c>
      <c r="H192" s="146"/>
    </row>
    <row r="193" spans="3:8">
      <c r="C193" s="138"/>
      <c r="D193" s="148"/>
      <c r="E193" s="146"/>
      <c r="F193" s="229">
        <v>0</v>
      </c>
      <c r="G193" s="137" t="s">
        <v>4424</v>
      </c>
    </row>
    <row r="194" spans="3:8">
      <c r="C194" s="230"/>
      <c r="D194" s="148"/>
      <c r="E194" s="146"/>
      <c r="F194" s="229">
        <v>0</v>
      </c>
      <c r="G194" s="146" t="s">
        <v>4425</v>
      </c>
    </row>
    <row r="195" spans="3:8">
      <c r="C195" s="230"/>
      <c r="D195" s="148"/>
      <c r="E195" s="146"/>
      <c r="F195" s="229">
        <v>0</v>
      </c>
      <c r="G195" s="137" t="s">
        <v>4426</v>
      </c>
    </row>
    <row r="196" spans="3:8">
      <c r="C196" s="230"/>
      <c r="D196" s="148"/>
      <c r="E196" s="146"/>
      <c r="F196" s="229"/>
      <c r="G196" s="146"/>
    </row>
    <row r="197" spans="3:8">
      <c r="C197" s="230"/>
      <c r="D197" s="148"/>
      <c r="E197" s="146"/>
      <c r="F197" s="229"/>
      <c r="G197" s="146"/>
    </row>
    <row r="198" spans="3:8">
      <c r="C198" s="230"/>
      <c r="D198" s="148"/>
      <c r="E198" s="146"/>
      <c r="F198" s="229"/>
      <c r="G198" s="146"/>
    </row>
    <row r="199" spans="3:8">
      <c r="C199" s="138"/>
      <c r="D199" s="148"/>
      <c r="F199" s="187">
        <f>F191+F192+F193+F194+F195+F196</f>
        <v>3910959</v>
      </c>
      <c r="G199" s="187"/>
      <c r="H199" s="146"/>
    </row>
    <row r="200" spans="3:8">
      <c r="C200" s="138"/>
      <c r="D200" s="148"/>
      <c r="E200" s="146"/>
      <c r="F200" s="146"/>
      <c r="G200" s="146"/>
      <c r="H200" s="146"/>
    </row>
    <row r="201" spans="3:8">
      <c r="C201" s="138"/>
      <c r="D201" s="148"/>
      <c r="E201" s="146"/>
      <c r="F201" s="146"/>
      <c r="G201" s="146"/>
      <c r="H201" s="146"/>
    </row>
    <row r="202" spans="3:8">
      <c r="C202" s="138"/>
      <c r="D202" s="148"/>
      <c r="F202" s="146"/>
      <c r="G202" s="146"/>
      <c r="H202" s="146"/>
    </row>
    <row r="203" spans="3:8">
      <c r="C203" s="138"/>
      <c r="F203" s="146"/>
      <c r="G203" s="146"/>
      <c r="H203" s="146"/>
    </row>
    <row r="204" spans="3:8">
      <c r="C204" s="138"/>
      <c r="F204" s="146"/>
      <c r="G204" s="146"/>
      <c r="H204" s="146"/>
    </row>
    <row r="205" spans="3:8">
      <c r="C205" s="138"/>
      <c r="F205" s="146"/>
      <c r="G205" s="146"/>
      <c r="H205" s="146"/>
    </row>
    <row r="206" spans="3:8">
      <c r="C206" s="138"/>
      <c r="F206" s="229"/>
      <c r="G206" s="229"/>
      <c r="H206" s="146"/>
    </row>
    <row r="207" spans="3:8">
      <c r="C207" s="138"/>
      <c r="F207" s="137"/>
      <c r="G207" s="137"/>
      <c r="H207" s="146"/>
    </row>
    <row r="208" spans="3:8">
      <c r="C208" s="138"/>
      <c r="F208" s="137"/>
      <c r="G208" s="137"/>
      <c r="H208" s="146"/>
    </row>
    <row r="209" spans="3:7">
      <c r="C209" s="138"/>
      <c r="F209" s="137"/>
      <c r="G209" s="137"/>
    </row>
    <row r="210" spans="3:7">
      <c r="C210" s="138"/>
      <c r="F210" s="137"/>
      <c r="G210" s="137"/>
    </row>
    <row r="211" spans="3:7">
      <c r="C211" s="138"/>
      <c r="F211" s="137"/>
      <c r="G211" s="137"/>
    </row>
    <row r="212" spans="3:7">
      <c r="C212" s="138"/>
      <c r="F212" s="137"/>
      <c r="G212" s="137"/>
    </row>
    <row r="213" spans="3:7">
      <c r="C213" s="138"/>
    </row>
    <row r="214" spans="3:7">
      <c r="C214" s="138"/>
    </row>
    <row r="215" spans="3:7">
      <c r="C215" s="138"/>
    </row>
    <row r="216" spans="3:7">
      <c r="C216" s="138"/>
    </row>
    <row r="217" spans="3:7">
      <c r="C217" s="138"/>
    </row>
    <row r="218" spans="3:7">
      <c r="C218" s="138"/>
    </row>
    <row r="219" spans="3:7">
      <c r="C219" s="138"/>
    </row>
    <row r="220" spans="3:7">
      <c r="C220" s="138"/>
    </row>
    <row r="221" spans="3:7">
      <c r="C221" s="138"/>
    </row>
    <row r="222" spans="3:7">
      <c r="C222" s="138"/>
    </row>
    <row r="223" spans="3:7">
      <c r="C223" s="138"/>
    </row>
    <row r="224" spans="3:7">
      <c r="C224" s="138"/>
    </row>
    <row r="225" spans="3:3">
      <c r="C225" s="138"/>
    </row>
    <row r="226" spans="3:3">
      <c r="C226" s="138"/>
    </row>
    <row r="227" spans="3:3">
      <c r="C227" s="138"/>
    </row>
    <row r="228" spans="3:3">
      <c r="C228" s="138"/>
    </row>
    <row r="229" spans="3:3">
      <c r="C229" s="138"/>
    </row>
  </sheetData>
  <mergeCells count="3">
    <mergeCell ref="A4:F4"/>
    <mergeCell ref="A68:F68"/>
    <mergeCell ref="A83:F83"/>
  </mergeCells>
  <pageMargins left="0.75" right="0.19" top="0.38" bottom="0.32" header="0.28000000000000003" footer="0.17"/>
  <pageSetup paperSize="9" scale="34" orientation="portrait" horizontalDpi="1200" verticalDpi="1200"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Q52"/>
  <sheetViews>
    <sheetView showGridLines="0" zoomScale="10" zoomScaleNormal="10" workbookViewId="0">
      <selection activeCell="T33" sqref="T33"/>
    </sheetView>
  </sheetViews>
  <sheetFormatPr defaultColWidth="9.109375" defaultRowHeight="13.8" outlineLevelCol="1"/>
  <cols>
    <col min="1" max="1" width="9.109375" style="10"/>
    <col min="2" max="2" width="36.44140625" style="10" bestFit="1" customWidth="1"/>
    <col min="3" max="3" width="10.33203125" style="10" customWidth="1" outlineLevel="1"/>
    <col min="4" max="4" width="14" style="10" customWidth="1" outlineLevel="1"/>
    <col min="5" max="5" width="12.6640625" style="10" customWidth="1" outlineLevel="1"/>
    <col min="6" max="6" width="15.6640625" style="10" customWidth="1" outlineLevel="1"/>
    <col min="7" max="7" width="10.5546875" style="10" customWidth="1" outlineLevel="1"/>
    <col min="8" max="8" width="11.44140625" style="10" customWidth="1" outlineLevel="1"/>
    <col min="9" max="9" width="14.109375" style="10" customWidth="1" outlineLevel="1"/>
    <col min="10" max="10" width="13.44140625" style="10" customWidth="1" outlineLevel="1"/>
    <col min="11" max="11" width="15.5546875" style="10" customWidth="1" outlineLevel="1"/>
    <col min="12" max="12" width="12.6640625" style="10" customWidth="1" outlineLevel="1"/>
    <col min="13" max="13" width="11" style="10" customWidth="1" outlineLevel="1"/>
    <col min="14" max="14" width="14.5546875" style="10" customWidth="1" outlineLevel="1"/>
    <col min="15" max="15" width="12.33203125" style="10" customWidth="1" outlineLevel="1"/>
    <col min="16" max="16" width="15.88671875" style="10" customWidth="1" outlineLevel="1"/>
    <col min="17" max="17" width="11.109375" style="10" customWidth="1" outlineLevel="1"/>
    <col min="18" max="16384" width="9.109375" style="10"/>
  </cols>
  <sheetData>
    <row r="2" spans="1:17" s="717" customFormat="1" ht="16.5" customHeight="1">
      <c r="A2" s="1000"/>
      <c r="B2" s="1801" t="s">
        <v>6391</v>
      </c>
      <c r="C2" s="1801"/>
      <c r="D2" s="1801"/>
      <c r="E2" s="1801"/>
      <c r="F2" s="1801"/>
      <c r="G2" s="1801"/>
      <c r="H2" s="1801"/>
      <c r="I2" s="1801"/>
      <c r="J2" s="1801"/>
      <c r="K2" s="1330"/>
      <c r="L2" s="1330"/>
      <c r="M2" s="1330"/>
      <c r="N2" s="1330"/>
      <c r="O2" s="1330"/>
      <c r="P2" s="1330"/>
      <c r="Q2" s="1330"/>
    </row>
    <row r="3" spans="1:17" s="3" customFormat="1" ht="12.75" customHeight="1">
      <c r="B3" s="1271"/>
      <c r="C3" s="1271"/>
      <c r="D3" s="1271"/>
      <c r="E3" s="1271"/>
      <c r="F3" s="1271"/>
      <c r="G3" s="1271"/>
      <c r="H3" s="1271"/>
      <c r="I3" s="1271"/>
      <c r="J3" s="1271"/>
      <c r="K3" s="1271"/>
      <c r="L3" s="1271"/>
      <c r="M3" s="1271"/>
      <c r="N3" s="1271"/>
      <c r="O3" s="1271"/>
      <c r="P3" s="1271"/>
      <c r="Q3" s="1271"/>
    </row>
    <row r="4" spans="1:17" ht="15.6">
      <c r="B4" s="552" t="s">
        <v>5820</v>
      </c>
      <c r="C4" s="522"/>
      <c r="D4" s="522"/>
      <c r="E4" s="522"/>
      <c r="F4" s="522"/>
      <c r="G4" s="522"/>
      <c r="H4" s="524"/>
      <c r="I4" s="522"/>
      <c r="J4" s="522"/>
      <c r="K4" s="522"/>
      <c r="L4" s="522"/>
      <c r="M4" s="522"/>
      <c r="N4" s="522"/>
      <c r="O4" s="522"/>
      <c r="P4" s="522"/>
      <c r="Q4" s="522"/>
    </row>
    <row r="5" spans="1:17" ht="14.4">
      <c r="B5" s="553"/>
      <c r="C5" s="554"/>
      <c r="D5" s="554"/>
      <c r="E5" s="554"/>
      <c r="F5" s="554"/>
      <c r="G5" s="554"/>
      <c r="H5" s="554"/>
      <c r="I5" s="554"/>
      <c r="J5" s="554"/>
      <c r="K5" s="554"/>
      <c r="L5" s="554"/>
      <c r="M5" s="554"/>
      <c r="N5" s="554"/>
      <c r="O5" s="554"/>
      <c r="P5" s="554"/>
      <c r="Q5" s="555" t="s">
        <v>5981</v>
      </c>
    </row>
    <row r="6" spans="1:17" ht="14.4">
      <c r="B6" s="553"/>
      <c r="C6" s="1830" t="s">
        <v>5919</v>
      </c>
      <c r="D6" s="1831"/>
      <c r="E6" s="1831"/>
      <c r="F6" s="1831"/>
      <c r="G6" s="1831"/>
      <c r="H6" s="1831"/>
      <c r="I6" s="1831"/>
      <c r="J6" s="1831"/>
      <c r="K6" s="1831"/>
      <c r="L6" s="1831"/>
      <c r="M6" s="1831"/>
      <c r="N6" s="1831"/>
      <c r="O6" s="1831"/>
      <c r="P6" s="1831"/>
      <c r="Q6" s="1832"/>
    </row>
    <row r="7" spans="1:17" ht="14.4">
      <c r="B7" s="556" t="s">
        <v>92</v>
      </c>
      <c r="C7" s="1839" t="s">
        <v>30</v>
      </c>
      <c r="D7" s="1840"/>
      <c r="E7" s="1840"/>
      <c r="F7" s="1840"/>
      <c r="G7" s="1841"/>
      <c r="H7" s="1839" t="s">
        <v>31</v>
      </c>
      <c r="I7" s="1840"/>
      <c r="J7" s="1840"/>
      <c r="K7" s="1840"/>
      <c r="L7" s="1841"/>
      <c r="M7" s="1839" t="s">
        <v>19</v>
      </c>
      <c r="N7" s="1840"/>
      <c r="O7" s="1840"/>
      <c r="P7" s="1840"/>
      <c r="Q7" s="1841"/>
    </row>
    <row r="8" spans="1:17" ht="28.8">
      <c r="B8" s="556"/>
      <c r="C8" s="557" t="s">
        <v>43</v>
      </c>
      <c r="D8" s="557" t="s">
        <v>139</v>
      </c>
      <c r="E8" s="557" t="s">
        <v>5819</v>
      </c>
      <c r="F8" s="557" t="s">
        <v>93</v>
      </c>
      <c r="G8" s="557" t="s">
        <v>44</v>
      </c>
      <c r="H8" s="557" t="s">
        <v>43</v>
      </c>
      <c r="I8" s="557" t="s">
        <v>139</v>
      </c>
      <c r="J8" s="557" t="s">
        <v>5888</v>
      </c>
      <c r="K8" s="557" t="s">
        <v>93</v>
      </c>
      <c r="L8" s="557" t="s">
        <v>44</v>
      </c>
      <c r="M8" s="557" t="s">
        <v>43</v>
      </c>
      <c r="N8" s="557" t="s">
        <v>139</v>
      </c>
      <c r="O8" s="557" t="s">
        <v>5819</v>
      </c>
      <c r="P8" s="557" t="s">
        <v>93</v>
      </c>
      <c r="Q8" s="557" t="s">
        <v>44</v>
      </c>
    </row>
    <row r="9" spans="1:17" ht="14.4">
      <c r="B9" s="558" t="s">
        <v>5839</v>
      </c>
      <c r="C9" s="559"/>
      <c r="D9" s="560"/>
      <c r="E9" s="560"/>
      <c r="F9" s="560"/>
      <c r="G9" s="560"/>
      <c r="H9" s="559"/>
      <c r="I9" s="560"/>
      <c r="J9" s="560"/>
      <c r="K9" s="560"/>
      <c r="L9" s="560"/>
      <c r="M9" s="559"/>
      <c r="N9" s="560"/>
      <c r="O9" s="560"/>
      <c r="P9" s="560"/>
      <c r="Q9" s="560"/>
    </row>
    <row r="10" spans="1:17" ht="5.0999999999999996" customHeight="1">
      <c r="B10" s="561"/>
      <c r="C10" s="562"/>
      <c r="D10" s="563"/>
      <c r="E10" s="563"/>
      <c r="F10" s="563"/>
      <c r="G10" s="563"/>
      <c r="H10" s="562"/>
      <c r="I10" s="563"/>
      <c r="J10" s="563"/>
      <c r="K10" s="563"/>
      <c r="L10" s="563"/>
      <c r="M10" s="562"/>
      <c r="N10" s="563"/>
      <c r="O10" s="563"/>
      <c r="P10" s="563"/>
      <c r="Q10" s="563"/>
    </row>
    <row r="11" spans="1:17" ht="14.4">
      <c r="B11" s="564" t="s">
        <v>5919</v>
      </c>
      <c r="C11" s="565"/>
      <c r="D11" s="565"/>
      <c r="E11" s="565"/>
      <c r="F11" s="565"/>
      <c r="G11" s="565"/>
      <c r="H11" s="565"/>
      <c r="I11" s="565"/>
      <c r="J11" s="565"/>
      <c r="K11" s="565"/>
      <c r="L11" s="565"/>
      <c r="M11" s="565"/>
      <c r="N11" s="565"/>
      <c r="O11" s="565"/>
      <c r="P11" s="565"/>
      <c r="Q11" s="565"/>
    </row>
    <row r="12" spans="1:17" ht="14.4">
      <c r="B12" s="566" t="s">
        <v>137</v>
      </c>
      <c r="C12" s="567"/>
      <c r="D12" s="567"/>
      <c r="E12" s="567"/>
      <c r="F12" s="567"/>
      <c r="G12" s="568"/>
      <c r="H12" s="567"/>
      <c r="I12" s="567"/>
      <c r="J12" s="567"/>
      <c r="K12" s="567"/>
      <c r="L12" s="568"/>
      <c r="M12" s="567"/>
      <c r="N12" s="568"/>
      <c r="O12" s="568"/>
      <c r="P12" s="568"/>
      <c r="Q12" s="568"/>
    </row>
    <row r="13" spans="1:17" ht="14.4">
      <c r="B13" s="566" t="s">
        <v>138</v>
      </c>
      <c r="C13" s="567"/>
      <c r="D13" s="567"/>
      <c r="E13" s="567"/>
      <c r="F13" s="567"/>
      <c r="G13" s="568"/>
      <c r="H13" s="567"/>
      <c r="I13" s="567"/>
      <c r="J13" s="569"/>
      <c r="K13" s="569"/>
      <c r="L13" s="568"/>
      <c r="M13" s="567"/>
      <c r="N13" s="568"/>
      <c r="O13" s="568"/>
      <c r="P13" s="568"/>
      <c r="Q13" s="568"/>
    </row>
    <row r="14" spans="1:17" ht="14.4">
      <c r="B14" s="564" t="s">
        <v>5918</v>
      </c>
      <c r="C14" s="565"/>
      <c r="D14" s="565"/>
      <c r="E14" s="565"/>
      <c r="F14" s="565"/>
      <c r="G14" s="565"/>
      <c r="H14" s="565"/>
      <c r="I14" s="565"/>
      <c r="J14" s="565"/>
      <c r="K14" s="565"/>
      <c r="L14" s="565"/>
      <c r="M14" s="565"/>
      <c r="N14" s="565"/>
      <c r="O14" s="565"/>
      <c r="P14" s="565"/>
      <c r="Q14" s="565"/>
    </row>
    <row r="15" spans="1:17" ht="15">
      <c r="B15" s="566" t="s">
        <v>5889</v>
      </c>
      <c r="C15" s="567"/>
      <c r="D15" s="567"/>
      <c r="E15" s="567"/>
      <c r="F15" s="567"/>
      <c r="G15" s="568"/>
      <c r="H15" s="567"/>
      <c r="I15" s="567"/>
      <c r="J15" s="567"/>
      <c r="K15" s="567"/>
      <c r="L15" s="568"/>
      <c r="M15" s="567"/>
      <c r="N15" s="568"/>
      <c r="O15" s="568"/>
      <c r="P15" s="568"/>
      <c r="Q15" s="568"/>
    </row>
    <row r="16" spans="1:17" ht="14.4">
      <c r="B16" s="566" t="s">
        <v>138</v>
      </c>
      <c r="C16" s="567"/>
      <c r="D16" s="567"/>
      <c r="E16" s="567"/>
      <c r="F16" s="567"/>
      <c r="G16" s="568"/>
      <c r="H16" s="567"/>
      <c r="I16" s="567"/>
      <c r="J16" s="569"/>
      <c r="K16" s="569"/>
      <c r="L16" s="568"/>
      <c r="M16" s="567"/>
      <c r="N16" s="568"/>
      <c r="O16" s="568"/>
      <c r="P16" s="568"/>
      <c r="Q16" s="568"/>
    </row>
    <row r="17" spans="2:17" ht="14.4">
      <c r="B17" s="564" t="s">
        <v>5935</v>
      </c>
      <c r="C17" s="565"/>
      <c r="D17" s="565"/>
      <c r="E17" s="565"/>
      <c r="F17" s="565"/>
      <c r="G17" s="565"/>
      <c r="H17" s="565"/>
      <c r="I17" s="565"/>
      <c r="J17" s="565"/>
      <c r="K17" s="565"/>
      <c r="L17" s="565"/>
      <c r="M17" s="570"/>
      <c r="N17" s="570"/>
      <c r="O17" s="570"/>
      <c r="P17" s="570"/>
      <c r="Q17" s="570"/>
    </row>
    <row r="18" spans="2:17" ht="14.4">
      <c r="B18" s="566" t="s">
        <v>137</v>
      </c>
      <c r="C18" s="567"/>
      <c r="D18" s="567"/>
      <c r="E18" s="568"/>
      <c r="F18" s="569"/>
      <c r="G18" s="568"/>
      <c r="H18" s="569"/>
      <c r="I18" s="567"/>
      <c r="J18" s="568"/>
      <c r="K18" s="567"/>
      <c r="L18" s="568"/>
      <c r="M18" s="567"/>
      <c r="N18" s="568"/>
      <c r="O18" s="568"/>
      <c r="P18" s="568"/>
      <c r="Q18" s="568"/>
    </row>
    <row r="19" spans="2:17" ht="14.4">
      <c r="B19" s="571" t="s">
        <v>138</v>
      </c>
      <c r="C19" s="567"/>
      <c r="D19" s="572"/>
      <c r="E19" s="572"/>
      <c r="F19" s="569"/>
      <c r="G19" s="568"/>
      <c r="H19" s="573"/>
      <c r="I19" s="572"/>
      <c r="J19" s="572"/>
      <c r="K19" s="567"/>
      <c r="L19" s="568"/>
      <c r="M19" s="574"/>
      <c r="N19" s="572"/>
      <c r="O19" s="572"/>
      <c r="P19" s="572"/>
      <c r="Q19" s="572"/>
    </row>
    <row r="20" spans="2:17" s="23" customFormat="1" ht="14.4">
      <c r="B20" s="575" t="s">
        <v>156</v>
      </c>
      <c r="C20" s="576"/>
      <c r="D20" s="576"/>
      <c r="E20" s="576"/>
      <c r="F20" s="576"/>
      <c r="G20" s="576"/>
      <c r="H20" s="576"/>
      <c r="I20" s="576"/>
      <c r="J20" s="576"/>
      <c r="K20" s="576"/>
      <c r="L20" s="576"/>
      <c r="M20" s="576"/>
      <c r="N20" s="576"/>
      <c r="O20" s="576"/>
      <c r="P20" s="576"/>
      <c r="Q20" s="576"/>
    </row>
    <row r="21" spans="2:17" ht="14.4">
      <c r="B21" s="577" t="s">
        <v>137</v>
      </c>
      <c r="C21" s="565"/>
      <c r="D21" s="565"/>
      <c r="E21" s="565"/>
      <c r="F21" s="565"/>
      <c r="G21" s="565"/>
      <c r="H21" s="565"/>
      <c r="I21" s="565"/>
      <c r="J21" s="565"/>
      <c r="K21" s="565"/>
      <c r="L21" s="565"/>
      <c r="M21" s="565"/>
      <c r="N21" s="565"/>
      <c r="O21" s="565"/>
      <c r="P21" s="565"/>
      <c r="Q21" s="565"/>
    </row>
    <row r="22" spans="2:17" ht="14.4">
      <c r="B22" s="578" t="s">
        <v>138</v>
      </c>
      <c r="C22" s="579"/>
      <c r="D22" s="579"/>
      <c r="E22" s="579"/>
      <c r="F22" s="579"/>
      <c r="G22" s="579"/>
      <c r="H22" s="579"/>
      <c r="I22" s="579"/>
      <c r="J22" s="579"/>
      <c r="K22" s="579"/>
      <c r="L22" s="579"/>
      <c r="M22" s="579"/>
      <c r="N22" s="579"/>
      <c r="O22" s="579"/>
      <c r="P22" s="579"/>
      <c r="Q22" s="579"/>
    </row>
    <row r="23" spans="2:17" ht="16.5" customHeight="1">
      <c r="B23" s="580"/>
      <c r="C23" s="591"/>
      <c r="D23" s="591"/>
      <c r="E23" s="591"/>
      <c r="F23" s="591"/>
      <c r="G23" s="591"/>
      <c r="H23" s="591"/>
      <c r="I23" s="591"/>
      <c r="J23" s="591"/>
      <c r="K23" s="591"/>
      <c r="L23" s="591"/>
      <c r="M23" s="591"/>
      <c r="N23" s="591"/>
      <c r="O23" s="591"/>
      <c r="P23" s="591"/>
      <c r="Q23" s="591"/>
    </row>
    <row r="24" spans="2:17" ht="14.4">
      <c r="B24" s="581"/>
      <c r="C24" s="582"/>
      <c r="D24" s="582"/>
      <c r="E24" s="582"/>
      <c r="F24" s="582"/>
      <c r="G24" s="582"/>
      <c r="H24" s="582"/>
      <c r="I24" s="582"/>
      <c r="J24" s="582"/>
      <c r="K24" s="582"/>
      <c r="L24" s="582"/>
      <c r="M24" s="582"/>
      <c r="N24" s="582"/>
      <c r="O24" s="582"/>
      <c r="P24" s="582"/>
      <c r="Q24" s="582"/>
    </row>
    <row r="25" spans="2:17" ht="14.4">
      <c r="B25" s="583"/>
      <c r="C25" s="582"/>
      <c r="D25" s="582"/>
      <c r="E25" s="582"/>
      <c r="F25" s="582"/>
      <c r="G25" s="582"/>
      <c r="H25" s="582"/>
      <c r="I25" s="582"/>
      <c r="J25" s="582"/>
      <c r="K25" s="582"/>
      <c r="L25" s="582"/>
      <c r="M25" s="582"/>
      <c r="N25" s="582"/>
      <c r="O25" s="582"/>
      <c r="P25" s="582"/>
      <c r="Q25" s="582"/>
    </row>
    <row r="26" spans="2:17" ht="14.4">
      <c r="B26" s="553"/>
      <c r="C26" s="1833" t="s">
        <v>5919</v>
      </c>
      <c r="D26" s="1834"/>
      <c r="E26" s="1834"/>
      <c r="F26" s="1834"/>
      <c r="G26" s="1834"/>
      <c r="H26" s="1834"/>
      <c r="I26" s="1834"/>
      <c r="J26" s="1834"/>
      <c r="K26" s="1834"/>
      <c r="L26" s="1834"/>
      <c r="M26" s="1834"/>
      <c r="N26" s="1834"/>
      <c r="O26" s="1834"/>
      <c r="P26" s="1834"/>
      <c r="Q26" s="1835"/>
    </row>
    <row r="27" spans="2:17" ht="14.4">
      <c r="B27" s="556" t="s">
        <v>92</v>
      </c>
      <c r="C27" s="1836" t="s">
        <v>30</v>
      </c>
      <c r="D27" s="1837"/>
      <c r="E27" s="1837"/>
      <c r="F27" s="1837"/>
      <c r="G27" s="1838"/>
      <c r="H27" s="1836" t="s">
        <v>31</v>
      </c>
      <c r="I27" s="1837"/>
      <c r="J27" s="1837"/>
      <c r="K27" s="1837"/>
      <c r="L27" s="1838"/>
      <c r="M27" s="1836" t="s">
        <v>19</v>
      </c>
      <c r="N27" s="1837"/>
      <c r="O27" s="1837"/>
      <c r="P27" s="1837"/>
      <c r="Q27" s="1838"/>
    </row>
    <row r="28" spans="2:17" ht="28.8">
      <c r="B28" s="556"/>
      <c r="C28" s="584" t="s">
        <v>43</v>
      </c>
      <c r="D28" s="584" t="s">
        <v>139</v>
      </c>
      <c r="E28" s="584" t="s">
        <v>5819</v>
      </c>
      <c r="F28" s="584" t="s">
        <v>93</v>
      </c>
      <c r="G28" s="584" t="s">
        <v>44</v>
      </c>
      <c r="H28" s="584" t="s">
        <v>43</v>
      </c>
      <c r="I28" s="584" t="s">
        <v>139</v>
      </c>
      <c r="J28" s="584" t="s">
        <v>5819</v>
      </c>
      <c r="K28" s="584" t="s">
        <v>93</v>
      </c>
      <c r="L28" s="584" t="s">
        <v>44</v>
      </c>
      <c r="M28" s="584" t="s">
        <v>43</v>
      </c>
      <c r="N28" s="584" t="s">
        <v>139</v>
      </c>
      <c r="O28" s="584" t="s">
        <v>5819</v>
      </c>
      <c r="P28" s="584" t="s">
        <v>93</v>
      </c>
      <c r="Q28" s="584" t="s">
        <v>44</v>
      </c>
    </row>
    <row r="29" spans="2:17" ht="14.4">
      <c r="B29" s="558" t="s">
        <v>12</v>
      </c>
      <c r="C29" s="585"/>
      <c r="D29" s="586"/>
      <c r="E29" s="586"/>
      <c r="F29" s="586"/>
      <c r="G29" s="586"/>
      <c r="H29" s="585"/>
      <c r="I29" s="586"/>
      <c r="J29" s="586"/>
      <c r="K29" s="586"/>
      <c r="L29" s="586"/>
      <c r="M29" s="585"/>
      <c r="N29" s="586"/>
      <c r="O29" s="586"/>
      <c r="P29" s="586"/>
      <c r="Q29" s="586"/>
    </row>
    <row r="30" spans="2:17" ht="5.0999999999999996" customHeight="1">
      <c r="B30" s="561"/>
      <c r="C30" s="565"/>
      <c r="D30" s="570"/>
      <c r="E30" s="570"/>
      <c r="F30" s="570"/>
      <c r="G30" s="570"/>
      <c r="H30" s="565"/>
      <c r="I30" s="570"/>
      <c r="J30" s="570"/>
      <c r="K30" s="570"/>
      <c r="L30" s="570"/>
      <c r="M30" s="565"/>
      <c r="N30" s="570"/>
      <c r="O30" s="570"/>
      <c r="P30" s="570"/>
      <c r="Q30" s="570"/>
    </row>
    <row r="31" spans="2:17" ht="14.4">
      <c r="B31" s="564" t="s">
        <v>5919</v>
      </c>
      <c r="C31" s="565"/>
      <c r="D31" s="565"/>
      <c r="E31" s="565"/>
      <c r="F31" s="565"/>
      <c r="G31" s="565"/>
      <c r="H31" s="565"/>
      <c r="I31" s="565"/>
      <c r="J31" s="565"/>
      <c r="K31" s="565"/>
      <c r="L31" s="565"/>
      <c r="M31" s="565"/>
      <c r="N31" s="565"/>
      <c r="O31" s="565"/>
      <c r="P31" s="565"/>
      <c r="Q31" s="565"/>
    </row>
    <row r="32" spans="2:17" ht="14.4">
      <c r="B32" s="566" t="s">
        <v>137</v>
      </c>
      <c r="C32" s="567"/>
      <c r="D32" s="567"/>
      <c r="E32" s="567"/>
      <c r="F32" s="567"/>
      <c r="G32" s="568"/>
      <c r="H32" s="567"/>
      <c r="I32" s="567"/>
      <c r="J32" s="567"/>
      <c r="K32" s="567"/>
      <c r="L32" s="568"/>
      <c r="M32" s="567"/>
      <c r="N32" s="568"/>
      <c r="O32" s="568"/>
      <c r="P32" s="568"/>
      <c r="Q32" s="568"/>
    </row>
    <row r="33" spans="2:17" ht="14.4">
      <c r="B33" s="566" t="s">
        <v>138</v>
      </c>
      <c r="C33" s="567"/>
      <c r="D33" s="567"/>
      <c r="E33" s="567"/>
      <c r="F33" s="567"/>
      <c r="G33" s="568"/>
      <c r="H33" s="567"/>
      <c r="I33" s="567"/>
      <c r="J33" s="567"/>
      <c r="K33" s="569"/>
      <c r="L33" s="568"/>
      <c r="M33" s="567"/>
      <c r="N33" s="568"/>
      <c r="O33" s="568"/>
      <c r="P33" s="568"/>
      <c r="Q33" s="568"/>
    </row>
    <row r="34" spans="2:17" ht="14.4">
      <c r="B34" s="564" t="s">
        <v>5918</v>
      </c>
      <c r="C34" s="565"/>
      <c r="D34" s="565"/>
      <c r="E34" s="565"/>
      <c r="F34" s="565"/>
      <c r="G34" s="565"/>
      <c r="H34" s="565"/>
      <c r="I34" s="565"/>
      <c r="J34" s="565"/>
      <c r="K34" s="565"/>
      <c r="L34" s="565"/>
      <c r="M34" s="565"/>
      <c r="N34" s="565"/>
      <c r="O34" s="565"/>
      <c r="P34" s="565"/>
      <c r="Q34" s="565"/>
    </row>
    <row r="35" spans="2:17" ht="14.4">
      <c r="B35" s="566" t="s">
        <v>137</v>
      </c>
      <c r="C35" s="567"/>
      <c r="D35" s="567"/>
      <c r="E35" s="567"/>
      <c r="F35" s="567"/>
      <c r="G35" s="568"/>
      <c r="H35" s="567"/>
      <c r="I35" s="567"/>
      <c r="J35" s="567"/>
      <c r="K35" s="567"/>
      <c r="L35" s="568"/>
      <c r="M35" s="567"/>
      <c r="N35" s="568"/>
      <c r="O35" s="568"/>
      <c r="P35" s="568"/>
      <c r="Q35" s="568"/>
    </row>
    <row r="36" spans="2:17" ht="14.4">
      <c r="B36" s="566" t="s">
        <v>138</v>
      </c>
      <c r="C36" s="567"/>
      <c r="D36" s="567"/>
      <c r="E36" s="567"/>
      <c r="F36" s="567"/>
      <c r="G36" s="568"/>
      <c r="H36" s="567"/>
      <c r="I36" s="587"/>
      <c r="J36" s="569"/>
      <c r="K36" s="569"/>
      <c r="L36" s="587"/>
      <c r="M36" s="567"/>
      <c r="N36" s="568"/>
      <c r="O36" s="568"/>
      <c r="P36" s="568"/>
      <c r="Q36" s="568"/>
    </row>
    <row r="37" spans="2:17" ht="14.4">
      <c r="B37" s="564" t="s">
        <v>5935</v>
      </c>
      <c r="C37" s="565"/>
      <c r="D37" s="565"/>
      <c r="E37" s="565"/>
      <c r="F37" s="565"/>
      <c r="G37" s="565"/>
      <c r="H37" s="565"/>
      <c r="I37" s="565"/>
      <c r="J37" s="565"/>
      <c r="K37" s="565"/>
      <c r="L37" s="565"/>
      <c r="M37" s="565"/>
      <c r="N37" s="570"/>
      <c r="O37" s="570"/>
      <c r="P37" s="570"/>
      <c r="Q37" s="570"/>
    </row>
    <row r="38" spans="2:17" ht="14.4">
      <c r="B38" s="566" t="s">
        <v>137</v>
      </c>
      <c r="C38" s="567"/>
      <c r="D38" s="567"/>
      <c r="E38" s="567"/>
      <c r="F38" s="567"/>
      <c r="G38" s="568"/>
      <c r="H38" s="567"/>
      <c r="I38" s="567"/>
      <c r="J38" s="567"/>
      <c r="K38" s="569"/>
      <c r="L38" s="568"/>
      <c r="M38" s="567"/>
      <c r="N38" s="568"/>
      <c r="O38" s="568"/>
      <c r="P38" s="568"/>
      <c r="Q38" s="568"/>
    </row>
    <row r="39" spans="2:17" ht="14.4">
      <c r="B39" s="571" t="s">
        <v>138</v>
      </c>
      <c r="C39" s="567"/>
      <c r="D39" s="567"/>
      <c r="E39" s="567"/>
      <c r="F39" s="567"/>
      <c r="G39" s="568"/>
      <c r="H39" s="567"/>
      <c r="I39" s="567"/>
      <c r="J39" s="567"/>
      <c r="K39" s="569"/>
      <c r="L39" s="568"/>
      <c r="M39" s="574"/>
      <c r="N39" s="572"/>
      <c r="O39" s="572"/>
      <c r="P39" s="572"/>
      <c r="Q39" s="572"/>
    </row>
    <row r="40" spans="2:17" ht="14.4">
      <c r="B40" s="575" t="s">
        <v>156</v>
      </c>
      <c r="C40" s="576"/>
      <c r="D40" s="588"/>
      <c r="E40" s="588"/>
      <c r="F40" s="588"/>
      <c r="G40" s="588"/>
      <c r="H40" s="576"/>
      <c r="I40" s="588"/>
      <c r="J40" s="588"/>
      <c r="K40" s="588"/>
      <c r="L40" s="588"/>
      <c r="M40" s="576"/>
      <c r="N40" s="588"/>
      <c r="O40" s="588"/>
      <c r="P40" s="588"/>
      <c r="Q40" s="588"/>
    </row>
    <row r="41" spans="2:17" ht="14.4">
      <c r="B41" s="577" t="s">
        <v>137</v>
      </c>
      <c r="C41" s="565"/>
      <c r="D41" s="565"/>
      <c r="E41" s="565"/>
      <c r="F41" s="565"/>
      <c r="G41" s="565"/>
      <c r="H41" s="565"/>
      <c r="I41" s="565"/>
      <c r="J41" s="565"/>
      <c r="K41" s="565"/>
      <c r="L41" s="565"/>
      <c r="M41" s="565"/>
      <c r="N41" s="565"/>
      <c r="O41" s="565"/>
      <c r="P41" s="565"/>
      <c r="Q41" s="565"/>
    </row>
    <row r="42" spans="2:17" ht="14.4">
      <c r="B42" s="578" t="s">
        <v>138</v>
      </c>
      <c r="C42" s="579"/>
      <c r="D42" s="579"/>
      <c r="E42" s="579"/>
      <c r="F42" s="579"/>
      <c r="G42" s="579"/>
      <c r="H42" s="579"/>
      <c r="I42" s="579"/>
      <c r="J42" s="579"/>
      <c r="K42" s="579"/>
      <c r="L42" s="579"/>
      <c r="M42" s="579"/>
      <c r="N42" s="579"/>
      <c r="O42" s="579"/>
      <c r="P42" s="579"/>
      <c r="Q42" s="579"/>
    </row>
    <row r="43" spans="2:17" ht="14.4">
      <c r="B43" s="589"/>
      <c r="C43" s="590"/>
      <c r="D43" s="590"/>
      <c r="E43" s="590"/>
      <c r="F43" s="590"/>
      <c r="G43" s="590"/>
      <c r="H43" s="590"/>
      <c r="I43" s="590"/>
      <c r="J43" s="590"/>
      <c r="K43" s="590"/>
      <c r="L43" s="590"/>
      <c r="M43" s="590"/>
      <c r="N43" s="590"/>
      <c r="O43" s="590"/>
      <c r="P43" s="590"/>
      <c r="Q43" s="590"/>
    </row>
    <row r="44" spans="2:17">
      <c r="J44" s="462"/>
      <c r="M44" s="462"/>
      <c r="O44" s="470"/>
    </row>
    <row r="45" spans="2:17">
      <c r="B45" s="21"/>
      <c r="F45" s="462"/>
    </row>
    <row r="46" spans="2:17">
      <c r="B46" s="21"/>
      <c r="F46" s="462"/>
      <c r="P46" s="462"/>
      <c r="Q46" s="462"/>
    </row>
    <row r="47" spans="2:17">
      <c r="B47" s="21"/>
      <c r="F47" s="462"/>
      <c r="P47" s="462"/>
      <c r="Q47" s="462"/>
    </row>
    <row r="48" spans="2:17">
      <c r="I48" s="462"/>
      <c r="J48" s="462"/>
      <c r="P48" s="462"/>
      <c r="Q48" s="462"/>
    </row>
    <row r="49" spans="16:17">
      <c r="P49" s="462"/>
      <c r="Q49" s="462"/>
    </row>
    <row r="50" spans="16:17">
      <c r="P50" s="462"/>
      <c r="Q50" s="462"/>
    </row>
    <row r="51" spans="16:17">
      <c r="P51" s="462"/>
      <c r="Q51" s="462"/>
    </row>
    <row r="52" spans="16:17">
      <c r="P52" s="462"/>
      <c r="Q52" s="462"/>
    </row>
  </sheetData>
  <mergeCells count="9">
    <mergeCell ref="B2:J2"/>
    <mergeCell ref="C6:Q6"/>
    <mergeCell ref="C26:Q26"/>
    <mergeCell ref="C27:G27"/>
    <mergeCell ref="H27:L27"/>
    <mergeCell ref="M27:Q27"/>
    <mergeCell ref="C7:G7"/>
    <mergeCell ref="H7:L7"/>
    <mergeCell ref="M7:Q7"/>
  </mergeCells>
  <printOptions horizontalCentered="1"/>
  <pageMargins left="0.70866141732283472" right="0.70866141732283472" top="0.74803149606299213" bottom="0.74803149606299213" header="0.31496062992125984" footer="0.31496062992125984"/>
  <pageSetup paperSize="9" scale="54" orientation="landscape" r:id="rId1"/>
  <headerFooter>
    <oddFooter>&amp;R&amp;P/&amp;N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3:M20"/>
  <sheetViews>
    <sheetView showGridLines="0" topLeftCell="A10" workbookViewId="0">
      <selection activeCell="A36" sqref="A36"/>
    </sheetView>
  </sheetViews>
  <sheetFormatPr defaultRowHeight="14.4"/>
  <sheetData>
    <row r="3" spans="2:2">
      <c r="B3" s="707"/>
    </row>
    <row r="20" spans="2:13" ht="79.5" customHeight="1">
      <c r="B20" s="1842" t="s">
        <v>5890</v>
      </c>
      <c r="C20" s="1842"/>
      <c r="D20" s="1842"/>
      <c r="E20" s="1842"/>
      <c r="F20" s="1842"/>
      <c r="G20" s="1842"/>
      <c r="H20" s="1842"/>
      <c r="I20" s="1842"/>
      <c r="J20" s="1842"/>
      <c r="K20" s="1842"/>
      <c r="L20" s="1842"/>
      <c r="M20" s="1842"/>
    </row>
  </sheetData>
  <mergeCells count="1">
    <mergeCell ref="B20:M20"/>
  </mergeCells>
  <pageMargins left="0.70866141732283472" right="0.70866141732283472" top="0.74803149606299213" bottom="0.74803149606299213" header="0.31496062992125984" footer="0.31496062992125984"/>
  <pageSetup paperSize="9" scale="73" orientation="portrait" r:id="rId1"/>
  <headerFooter>
    <oddFooter>&amp;R&amp;P/&amp;N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64"/>
  <sheetViews>
    <sheetView showGridLines="0" zoomScale="55" zoomScaleNormal="55" workbookViewId="0">
      <selection activeCell="B40" sqref="B40:I40"/>
    </sheetView>
  </sheetViews>
  <sheetFormatPr defaultColWidth="9.109375" defaultRowHeight="13.2" outlineLevelRow="1" outlineLevelCol="1"/>
  <cols>
    <col min="1" max="1" width="9.109375" style="2"/>
    <col min="2" max="2" width="70" style="2" customWidth="1"/>
    <col min="3" max="3" width="6.109375" style="735" customWidth="1" outlineLevel="1"/>
    <col min="4" max="11" width="11.6640625" style="2" customWidth="1" outlineLevel="1"/>
    <col min="12" max="16384" width="9.109375" style="2"/>
  </cols>
  <sheetData>
    <row r="1" spans="1:11">
      <c r="J1" s="4"/>
    </row>
    <row r="2" spans="1:11" s="3" customFormat="1" ht="15" customHeight="1">
      <c r="A2" s="1000"/>
      <c r="B2" s="1801" t="s">
        <v>6392</v>
      </c>
      <c r="C2" s="1801"/>
      <c r="D2" s="1801"/>
      <c r="E2" s="1801"/>
      <c r="F2" s="1330"/>
      <c r="G2" s="1330"/>
      <c r="H2" s="1330"/>
      <c r="I2" s="1330"/>
      <c r="J2" s="1330"/>
      <c r="K2" s="1330"/>
    </row>
    <row r="3" spans="1:11" s="3" customFormat="1" ht="12.75" customHeight="1">
      <c r="B3" s="1271"/>
      <c r="C3" s="1271"/>
      <c r="D3" s="1271"/>
      <c r="E3" s="1271"/>
      <c r="F3" s="1271"/>
      <c r="G3" s="1271"/>
      <c r="H3" s="1271"/>
      <c r="I3" s="1271"/>
      <c r="J3" s="1271"/>
      <c r="K3" s="1271"/>
    </row>
    <row r="4" spans="1:11" ht="12.75" customHeight="1">
      <c r="B4" s="490" t="s">
        <v>5846</v>
      </c>
      <c r="C4" s="736"/>
      <c r="D4" s="493"/>
      <c r="E4" s="493"/>
      <c r="F4" s="494"/>
      <c r="G4" s="494"/>
      <c r="H4" s="494"/>
      <c r="I4" s="494"/>
      <c r="J4" s="494"/>
      <c r="K4" s="494"/>
    </row>
    <row r="5" spans="1:11" ht="15" customHeight="1">
      <c r="B5" s="494"/>
      <c r="C5" s="737"/>
      <c r="D5" s="495"/>
      <c r="E5" s="495"/>
      <c r="F5" s="495"/>
      <c r="G5" s="495"/>
      <c r="H5" s="496"/>
      <c r="I5" s="496"/>
      <c r="J5" s="495"/>
      <c r="K5" s="496" t="s">
        <v>5980</v>
      </c>
    </row>
    <row r="6" spans="1:11" ht="15" customHeight="1">
      <c r="B6" s="1825" t="s">
        <v>29</v>
      </c>
      <c r="C6" s="1844" t="s">
        <v>5944</v>
      </c>
      <c r="D6" s="1827" t="s">
        <v>25</v>
      </c>
      <c r="E6" s="1827"/>
      <c r="F6" s="1827" t="s">
        <v>26</v>
      </c>
      <c r="G6" s="1827"/>
      <c r="H6" s="1827" t="s">
        <v>23</v>
      </c>
      <c r="I6" s="1827"/>
      <c r="J6" s="1846" t="s">
        <v>108</v>
      </c>
      <c r="K6" s="1847"/>
    </row>
    <row r="7" spans="1:11" ht="14.4">
      <c r="B7" s="1826"/>
      <c r="C7" s="1845"/>
      <c r="D7" s="497" t="s">
        <v>5918</v>
      </c>
      <c r="E7" s="497" t="s">
        <v>5919</v>
      </c>
      <c r="F7" s="497" t="s">
        <v>5918</v>
      </c>
      <c r="G7" s="497" t="s">
        <v>5919</v>
      </c>
      <c r="H7" s="497" t="s">
        <v>5918</v>
      </c>
      <c r="I7" s="497" t="s">
        <v>5919</v>
      </c>
      <c r="J7" s="497" t="s">
        <v>5918</v>
      </c>
      <c r="K7" s="497" t="s">
        <v>5919</v>
      </c>
    </row>
    <row r="8" spans="1:11" ht="9" customHeight="1">
      <c r="B8" s="498"/>
      <c r="C8" s="741"/>
      <c r="D8" s="499"/>
      <c r="E8" s="499"/>
      <c r="F8" s="499"/>
      <c r="G8" s="499"/>
      <c r="H8" s="499"/>
      <c r="I8" s="499"/>
      <c r="J8" s="499"/>
      <c r="K8" s="499"/>
    </row>
    <row r="9" spans="1:11" ht="13.8">
      <c r="B9" s="500" t="s">
        <v>5901</v>
      </c>
      <c r="C9" s="738"/>
      <c r="D9" s="501"/>
      <c r="E9" s="501"/>
      <c r="F9" s="501"/>
      <c r="G9" s="501"/>
      <c r="H9" s="501"/>
      <c r="I9" s="501"/>
      <c r="J9" s="501"/>
      <c r="K9" s="501"/>
    </row>
    <row r="10" spans="1:11" ht="13.8">
      <c r="B10" s="509" t="s">
        <v>5936</v>
      </c>
      <c r="C10" s="734"/>
      <c r="D10" s="504"/>
      <c r="E10" s="504"/>
      <c r="F10" s="504"/>
      <c r="G10" s="504"/>
      <c r="H10" s="504"/>
      <c r="I10" s="504"/>
      <c r="J10" s="504"/>
      <c r="K10" s="504"/>
    </row>
    <row r="11" spans="1:11" ht="13.8">
      <c r="B11" s="532" t="s">
        <v>69</v>
      </c>
      <c r="C11" s="734"/>
      <c r="D11" s="504"/>
      <c r="E11" s="504"/>
      <c r="F11" s="504"/>
      <c r="G11" s="504"/>
      <c r="H11" s="504"/>
      <c r="I11" s="504"/>
      <c r="J11" s="504"/>
      <c r="K11" s="504"/>
    </row>
    <row r="12" spans="1:11" ht="14.4">
      <c r="B12" s="533" t="s">
        <v>96</v>
      </c>
      <c r="C12"/>
      <c r="D12" s="504"/>
      <c r="E12" s="504"/>
      <c r="F12" s="504"/>
      <c r="G12" s="504"/>
      <c r="H12" s="504"/>
      <c r="I12" s="504"/>
      <c r="J12" s="504"/>
      <c r="K12" s="504"/>
    </row>
    <row r="13" spans="1:11" ht="13.8">
      <c r="B13" s="533" t="s">
        <v>97</v>
      </c>
      <c r="C13" s="734"/>
      <c r="D13" s="504"/>
      <c r="E13" s="504"/>
      <c r="F13" s="504"/>
      <c r="G13" s="504"/>
      <c r="H13" s="504"/>
      <c r="I13" s="504"/>
      <c r="J13" s="504"/>
      <c r="K13" s="504"/>
    </row>
    <row r="14" spans="1:11" ht="13.8">
      <c r="B14" s="1142" t="s">
        <v>6180</v>
      </c>
      <c r="C14" s="1146"/>
      <c r="D14" s="1147"/>
      <c r="E14" s="1147"/>
      <c r="F14" s="1147"/>
      <c r="G14" s="1147"/>
      <c r="H14" s="1147"/>
      <c r="I14" s="1147"/>
      <c r="J14" s="1147"/>
      <c r="K14" s="1147"/>
    </row>
    <row r="15" spans="1:11" ht="15" outlineLevel="1">
      <c r="B15" s="532" t="s">
        <v>5891</v>
      </c>
      <c r="C15" s="734"/>
      <c r="D15" s="592"/>
      <c r="E15" s="592"/>
      <c r="F15" s="592"/>
      <c r="G15" s="592"/>
      <c r="H15" s="592"/>
      <c r="I15" s="592"/>
      <c r="J15" s="504"/>
      <c r="K15" s="504"/>
    </row>
    <row r="16" spans="1:11" ht="13.8">
      <c r="B16" s="532" t="s">
        <v>6490</v>
      </c>
      <c r="C16" s="734"/>
      <c r="D16" s="592"/>
      <c r="E16" s="592"/>
      <c r="F16" s="592"/>
      <c r="G16" s="592"/>
      <c r="H16" s="592"/>
      <c r="I16" s="592"/>
      <c r="J16" s="504"/>
      <c r="K16" s="504"/>
    </row>
    <row r="17" spans="1:11" ht="13.8">
      <c r="B17" s="532" t="s">
        <v>6491</v>
      </c>
      <c r="C17" s="734"/>
      <c r="D17" s="592"/>
      <c r="E17" s="592"/>
      <c r="F17" s="592"/>
      <c r="G17" s="592"/>
      <c r="H17" s="592"/>
      <c r="I17" s="592"/>
      <c r="J17" s="504"/>
      <c r="K17" s="504"/>
    </row>
    <row r="18" spans="1:11" ht="13.8">
      <c r="A18" s="477"/>
      <c r="B18" s="532" t="s">
        <v>6492</v>
      </c>
      <c r="C18" s="734"/>
      <c r="D18" s="592"/>
      <c r="E18" s="592"/>
      <c r="F18" s="592"/>
      <c r="G18" s="592"/>
      <c r="H18" s="592"/>
      <c r="I18" s="592"/>
      <c r="J18" s="504"/>
      <c r="K18" s="504"/>
    </row>
    <row r="19" spans="1:11" ht="13.8">
      <c r="B19" s="532" t="s">
        <v>6493</v>
      </c>
      <c r="C19" s="734"/>
      <c r="D19" s="592"/>
      <c r="E19" s="592"/>
      <c r="F19" s="592"/>
      <c r="G19" s="592"/>
      <c r="H19" s="592"/>
      <c r="I19" s="592"/>
      <c r="J19" s="504"/>
      <c r="K19" s="504"/>
    </row>
    <row r="20" spans="1:11" ht="13.8">
      <c r="B20" s="509" t="s">
        <v>70</v>
      </c>
      <c r="C20" s="734"/>
      <c r="D20" s="504"/>
      <c r="E20" s="504"/>
      <c r="F20" s="504"/>
      <c r="G20" s="504"/>
      <c r="H20" s="504"/>
      <c r="I20" s="504"/>
      <c r="J20" s="504"/>
      <c r="K20" s="504"/>
    </row>
    <row r="21" spans="1:11" ht="13.8">
      <c r="B21" s="509" t="s">
        <v>32</v>
      </c>
      <c r="C21" s="734"/>
      <c r="D21" s="504"/>
      <c r="E21" s="504"/>
      <c r="F21" s="504"/>
      <c r="G21" s="504"/>
      <c r="H21" s="504"/>
      <c r="I21" s="504"/>
      <c r="J21" s="504"/>
      <c r="K21" s="504"/>
    </row>
    <row r="22" spans="1:11" ht="13.8">
      <c r="B22" s="503" t="s">
        <v>72</v>
      </c>
      <c r="C22" s="734"/>
      <c r="D22" s="504"/>
      <c r="E22" s="504"/>
      <c r="F22" s="504"/>
      <c r="G22" s="504"/>
      <c r="H22" s="504"/>
      <c r="I22" s="504"/>
      <c r="J22" s="504"/>
      <c r="K22" s="504"/>
    </row>
    <row r="23" spans="1:11" s="3" customFormat="1" ht="6.75" customHeight="1">
      <c r="B23" s="503"/>
      <c r="C23" s="734"/>
      <c r="D23" s="506"/>
      <c r="E23" s="506"/>
      <c r="F23" s="506"/>
      <c r="G23" s="506"/>
      <c r="H23" s="506"/>
      <c r="I23" s="506"/>
      <c r="J23" s="506"/>
      <c r="K23" s="506"/>
    </row>
    <row r="24" spans="1:11" s="3" customFormat="1" ht="24.75" customHeight="1">
      <c r="B24" s="507" t="s">
        <v>67</v>
      </c>
      <c r="C24" s="739"/>
      <c r="D24" s="593"/>
      <c r="E24" s="593"/>
      <c r="F24" s="593"/>
      <c r="G24" s="593"/>
      <c r="H24" s="593"/>
      <c r="I24" s="593"/>
      <c r="J24" s="508"/>
      <c r="K24" s="508"/>
    </row>
    <row r="25" spans="1:11" s="3" customFormat="1" ht="6.75" customHeight="1">
      <c r="B25" s="503"/>
      <c r="C25" s="734"/>
      <c r="D25" s="504"/>
      <c r="E25" s="504"/>
      <c r="F25" s="504"/>
      <c r="G25" s="504"/>
      <c r="H25" s="504"/>
      <c r="I25" s="504"/>
      <c r="J25" s="504"/>
      <c r="K25" s="504"/>
    </row>
    <row r="26" spans="1:11" ht="13.8">
      <c r="B26" s="503" t="s">
        <v>5913</v>
      </c>
      <c r="C26" s="734"/>
      <c r="D26" s="504"/>
      <c r="E26" s="504"/>
      <c r="F26" s="504"/>
      <c r="G26" s="504"/>
      <c r="H26" s="504"/>
      <c r="I26" s="504"/>
      <c r="J26" s="504"/>
      <c r="K26" s="504"/>
    </row>
    <row r="27" spans="1:11" ht="13.8">
      <c r="B27" s="509" t="s">
        <v>5912</v>
      </c>
      <c r="C27" s="734"/>
      <c r="D27" s="504"/>
      <c r="E27" s="504"/>
      <c r="F27" s="504"/>
      <c r="G27" s="504"/>
      <c r="H27" s="504"/>
      <c r="I27" s="504"/>
      <c r="J27" s="504"/>
      <c r="K27" s="504"/>
    </row>
    <row r="28" spans="1:11" ht="14.4">
      <c r="B28" s="509" t="s">
        <v>5923</v>
      </c>
      <c r="C28"/>
      <c r="D28" s="504"/>
      <c r="E28" s="504"/>
      <c r="F28" s="504"/>
      <c r="G28" s="504"/>
      <c r="H28" s="504"/>
      <c r="I28" s="504"/>
      <c r="J28" s="504"/>
      <c r="K28" s="504"/>
    </row>
    <row r="29" spans="1:11" ht="13.8">
      <c r="B29" s="509" t="s">
        <v>48</v>
      </c>
      <c r="C29" s="742"/>
      <c r="D29" s="504"/>
      <c r="E29" s="504"/>
      <c r="F29" s="504"/>
      <c r="G29" s="504"/>
      <c r="H29" s="504"/>
      <c r="I29" s="504"/>
      <c r="J29" s="504"/>
      <c r="K29" s="504"/>
    </row>
    <row r="30" spans="1:11" ht="13.8">
      <c r="B30" s="509" t="s">
        <v>62</v>
      </c>
      <c r="C30" s="742"/>
      <c r="D30" s="504"/>
      <c r="E30" s="504"/>
      <c r="F30" s="504"/>
      <c r="G30" s="504"/>
      <c r="H30" s="504"/>
      <c r="I30" s="504"/>
      <c r="J30" s="504"/>
      <c r="K30" s="504"/>
    </row>
    <row r="31" spans="1:11" ht="13.8">
      <c r="B31" s="509" t="s">
        <v>5844</v>
      </c>
      <c r="C31" s="734"/>
      <c r="D31" s="504"/>
      <c r="E31" s="504"/>
      <c r="F31" s="504"/>
      <c r="G31" s="504"/>
      <c r="H31" s="504"/>
      <c r="I31" s="504"/>
      <c r="J31" s="504"/>
      <c r="K31" s="504"/>
    </row>
    <row r="32" spans="1:11" ht="6" customHeight="1">
      <c r="B32" s="503"/>
      <c r="C32" s="734"/>
      <c r="D32" s="504"/>
      <c r="E32" s="504"/>
      <c r="F32" s="504"/>
      <c r="G32" s="504"/>
      <c r="H32" s="504"/>
      <c r="I32" s="504"/>
      <c r="J32" s="504"/>
      <c r="K32" s="504"/>
    </row>
    <row r="33" spans="2:11" ht="24.75" customHeight="1">
      <c r="B33" s="507" t="s">
        <v>5925</v>
      </c>
      <c r="C33" s="739"/>
      <c r="D33" s="593"/>
      <c r="E33" s="593"/>
      <c r="F33" s="593"/>
      <c r="G33" s="593"/>
      <c r="H33" s="593"/>
      <c r="I33" s="593"/>
      <c r="J33" s="508"/>
      <c r="K33" s="508"/>
    </row>
    <row r="34" spans="2:11" ht="7.5" customHeight="1">
      <c r="B34" s="503"/>
      <c r="C34" s="734"/>
      <c r="D34" s="504"/>
      <c r="E34" s="504"/>
      <c r="F34" s="504"/>
      <c r="G34" s="504"/>
      <c r="H34" s="504"/>
      <c r="I34" s="504"/>
      <c r="J34" s="504"/>
      <c r="K34" s="504"/>
    </row>
    <row r="35" spans="2:11" ht="13.8">
      <c r="B35" s="503" t="s">
        <v>56</v>
      </c>
      <c r="C35" s="734"/>
      <c r="D35" s="504"/>
      <c r="E35" s="504"/>
      <c r="F35" s="504"/>
      <c r="G35" s="504"/>
      <c r="H35" s="504"/>
      <c r="I35" s="504"/>
      <c r="J35" s="504"/>
      <c r="K35" s="504"/>
    </row>
    <row r="36" spans="2:11" ht="14.25" customHeight="1">
      <c r="B36" s="510" t="s">
        <v>5904</v>
      </c>
      <c r="C36" s="745"/>
      <c r="D36" s="504"/>
      <c r="E36" s="504"/>
      <c r="F36" s="504"/>
      <c r="G36" s="504"/>
      <c r="H36" s="504"/>
      <c r="I36" s="504"/>
      <c r="J36" s="504"/>
      <c r="K36" s="504"/>
    </row>
    <row r="37" spans="2:11" ht="6" customHeight="1">
      <c r="B37" s="503"/>
      <c r="C37" s="734"/>
      <c r="D37" s="504"/>
      <c r="E37" s="504"/>
      <c r="F37" s="504"/>
      <c r="G37" s="504"/>
      <c r="H37" s="504"/>
      <c r="I37" s="504"/>
      <c r="J37" s="504"/>
      <c r="K37" s="504"/>
    </row>
    <row r="38" spans="2:11" ht="21.75" customHeight="1">
      <c r="B38" s="507" t="s">
        <v>5926</v>
      </c>
      <c r="C38" s="739"/>
      <c r="D38" s="593"/>
      <c r="E38" s="593"/>
      <c r="F38" s="593"/>
      <c r="G38" s="593"/>
      <c r="H38" s="593"/>
      <c r="I38" s="593"/>
      <c r="J38" s="508"/>
      <c r="K38" s="508"/>
    </row>
    <row r="39" spans="2:11" ht="6" customHeight="1">
      <c r="B39" s="494"/>
      <c r="C39" s="737"/>
      <c r="D39" s="494"/>
      <c r="E39" s="494"/>
      <c r="F39" s="494"/>
      <c r="G39" s="494"/>
      <c r="H39" s="494"/>
      <c r="I39" s="494"/>
      <c r="J39" s="494"/>
      <c r="K39" s="494"/>
    </row>
    <row r="40" spans="2:11" ht="13.5" customHeight="1">
      <c r="B40" s="2058" t="s">
        <v>6494</v>
      </c>
      <c r="C40" s="2058"/>
      <c r="D40" s="2058"/>
      <c r="E40" s="2058"/>
      <c r="F40" s="2058"/>
      <c r="G40" s="2058"/>
      <c r="H40" s="2058"/>
      <c r="I40" s="2058"/>
      <c r="J40" s="494"/>
      <c r="K40" s="494"/>
    </row>
    <row r="41" spans="2:11" ht="13.5" customHeight="1">
      <c r="B41" s="1822"/>
      <c r="C41" s="1822"/>
      <c r="D41" s="1822"/>
      <c r="E41" s="1822"/>
      <c r="F41" s="1822"/>
      <c r="G41" s="1822"/>
      <c r="H41" s="1822"/>
      <c r="I41" s="1822"/>
      <c r="J41" s="494"/>
      <c r="K41" s="494"/>
    </row>
    <row r="42" spans="2:11" ht="13.8">
      <c r="B42" s="494"/>
      <c r="C42" s="737"/>
      <c r="D42" s="494"/>
      <c r="E42" s="494"/>
      <c r="F42" s="494"/>
      <c r="G42" s="494"/>
      <c r="H42" s="494"/>
      <c r="I42" s="494"/>
      <c r="J42" s="494"/>
      <c r="K42" s="494"/>
    </row>
    <row r="43" spans="2:11" ht="13.8">
      <c r="B43" s="494"/>
      <c r="C43" s="737"/>
      <c r="D43" s="494"/>
      <c r="E43" s="494"/>
      <c r="F43" s="494"/>
      <c r="G43" s="494"/>
      <c r="H43" s="494"/>
      <c r="I43" s="494"/>
      <c r="J43" s="494"/>
      <c r="K43" s="494"/>
    </row>
    <row r="44" spans="2:11" ht="13.8">
      <c r="B44" s="494"/>
      <c r="C44" s="737"/>
      <c r="D44" s="528"/>
      <c r="E44" s="528"/>
      <c r="F44" s="494"/>
      <c r="G44" s="494"/>
      <c r="H44" s="494"/>
      <c r="I44" s="494"/>
      <c r="J44" s="494"/>
      <c r="K44" s="494"/>
    </row>
    <row r="45" spans="2:11" ht="16.5" customHeight="1">
      <c r="B45" s="494"/>
      <c r="C45" s="737"/>
      <c r="D45" s="704"/>
      <c r="E45" s="704"/>
      <c r="F45" s="704"/>
      <c r="G45" s="704"/>
      <c r="H45" s="704"/>
      <c r="I45" s="704"/>
      <c r="J45" s="704"/>
      <c r="K45" s="704"/>
    </row>
    <row r="46" spans="2:11" ht="15" customHeight="1">
      <c r="B46" s="494"/>
      <c r="C46" s="737"/>
      <c r="D46" s="704"/>
      <c r="E46" s="704"/>
      <c r="F46" s="704"/>
      <c r="G46" s="704"/>
      <c r="H46" s="704"/>
      <c r="I46" s="704"/>
      <c r="J46" s="704"/>
      <c r="K46" s="704"/>
    </row>
    <row r="47" spans="2:11" ht="13.8">
      <c r="B47" s="494"/>
      <c r="C47" s="737"/>
      <c r="D47" s="494"/>
      <c r="E47" s="494"/>
      <c r="F47" s="594"/>
      <c r="G47" s="594"/>
      <c r="H47" s="594"/>
      <c r="I47" s="594"/>
      <c r="J47" s="594"/>
      <c r="K47" s="594"/>
    </row>
    <row r="48" spans="2:11" ht="13.8">
      <c r="B48" s="466"/>
      <c r="C48" s="743"/>
      <c r="D48" s="537"/>
      <c r="E48" s="537"/>
      <c r="F48" s="494"/>
      <c r="G48" s="494"/>
      <c r="H48" s="531"/>
      <c r="I48" s="531"/>
      <c r="J48" s="531"/>
      <c r="K48" s="531"/>
    </row>
    <row r="49" spans="2:11" ht="13.8">
      <c r="B49" s="466"/>
      <c r="C49" s="743"/>
      <c r="D49" s="494"/>
      <c r="E49" s="531"/>
      <c r="F49" s="531"/>
      <c r="G49" s="531"/>
      <c r="H49" s="531"/>
      <c r="I49" s="531"/>
      <c r="J49" s="531"/>
      <c r="K49" s="531"/>
    </row>
    <row r="50" spans="2:11">
      <c r="B50" s="1843"/>
      <c r="C50" s="1843"/>
      <c r="D50" s="1843"/>
      <c r="E50" s="1843"/>
      <c r="F50" s="1843"/>
      <c r="G50" s="1843"/>
      <c r="H50" s="1843"/>
      <c r="I50" s="1843"/>
      <c r="J50" s="4"/>
      <c r="K50" s="4"/>
    </row>
    <row r="51" spans="2:11">
      <c r="B51" s="486"/>
      <c r="C51" s="744"/>
      <c r="D51" s="487"/>
      <c r="E51" s="487"/>
      <c r="F51" s="487"/>
      <c r="G51" s="487"/>
      <c r="H51" s="487"/>
      <c r="I51" s="487"/>
      <c r="J51" s="4"/>
      <c r="K51" s="4"/>
    </row>
    <row r="52" spans="2:11">
      <c r="B52" s="1843"/>
      <c r="C52" s="1843"/>
      <c r="D52" s="1843"/>
      <c r="E52" s="1843"/>
      <c r="F52" s="1843"/>
      <c r="G52" s="1843"/>
      <c r="H52" s="1843"/>
      <c r="I52" s="1843"/>
      <c r="J52" s="4"/>
      <c r="K52" s="4"/>
    </row>
    <row r="53" spans="2:11">
      <c r="B53" s="4"/>
      <c r="C53" s="740"/>
      <c r="D53" s="4"/>
      <c r="E53" s="4"/>
      <c r="F53" s="4"/>
      <c r="G53" s="4"/>
      <c r="H53" s="4"/>
      <c r="I53" s="4"/>
      <c r="J53" s="4"/>
      <c r="K53" s="4"/>
    </row>
    <row r="54" spans="2:11">
      <c r="B54" s="4"/>
      <c r="C54" s="740"/>
      <c r="D54" s="4"/>
      <c r="E54" s="4"/>
      <c r="F54" s="4"/>
      <c r="G54" s="4"/>
      <c r="H54" s="4"/>
      <c r="I54" s="4"/>
      <c r="J54" s="4"/>
      <c r="K54" s="4"/>
    </row>
    <row r="55" spans="2:11">
      <c r="B55" s="4"/>
      <c r="C55" s="740"/>
      <c r="D55" s="4"/>
      <c r="E55" s="4"/>
      <c r="F55" s="4"/>
      <c r="G55" s="4"/>
      <c r="H55" s="4"/>
      <c r="I55" s="4"/>
      <c r="J55" s="4"/>
      <c r="K55" s="4"/>
    </row>
    <row r="56" spans="2:11">
      <c r="B56" s="4"/>
      <c r="C56" s="740"/>
      <c r="D56" s="4"/>
      <c r="E56" s="4"/>
      <c r="F56" s="4"/>
      <c r="G56" s="4"/>
      <c r="H56" s="4"/>
      <c r="I56" s="4"/>
      <c r="J56" s="4"/>
      <c r="K56" s="4"/>
    </row>
    <row r="57" spans="2:11">
      <c r="B57" s="4"/>
      <c r="C57" s="740"/>
      <c r="D57" s="4"/>
      <c r="E57" s="4"/>
      <c r="F57" s="4"/>
      <c r="G57" s="4"/>
      <c r="H57" s="4"/>
      <c r="I57" s="4"/>
      <c r="J57" s="4"/>
      <c r="K57" s="4"/>
    </row>
    <row r="58" spans="2:11">
      <c r="B58" s="4"/>
      <c r="C58" s="740"/>
      <c r="D58" s="4"/>
      <c r="E58" s="4"/>
      <c r="F58" s="4"/>
      <c r="G58" s="4"/>
      <c r="H58" s="4"/>
      <c r="I58" s="4"/>
      <c r="J58" s="4"/>
      <c r="K58" s="4"/>
    </row>
    <row r="59" spans="2:11">
      <c r="B59" s="4"/>
      <c r="C59" s="740"/>
      <c r="D59" s="4"/>
      <c r="E59" s="4"/>
      <c r="F59" s="4"/>
      <c r="G59" s="4"/>
      <c r="H59" s="4"/>
      <c r="I59" s="4"/>
      <c r="J59" s="4"/>
      <c r="K59" s="4"/>
    </row>
    <row r="60" spans="2:11">
      <c r="B60" s="4"/>
      <c r="C60" s="740"/>
      <c r="D60" s="4"/>
      <c r="E60" s="4"/>
      <c r="F60" s="4"/>
      <c r="G60" s="4"/>
      <c r="H60" s="4"/>
      <c r="I60" s="4"/>
      <c r="J60" s="4"/>
      <c r="K60" s="4"/>
    </row>
    <row r="61" spans="2:11">
      <c r="B61" s="4"/>
      <c r="C61" s="740"/>
      <c r="D61" s="4"/>
      <c r="E61" s="4"/>
      <c r="F61" s="4"/>
      <c r="G61" s="4"/>
      <c r="H61" s="4"/>
      <c r="I61" s="4"/>
      <c r="J61" s="4"/>
      <c r="K61" s="4"/>
    </row>
    <row r="62" spans="2:11">
      <c r="B62" s="4"/>
      <c r="C62" s="740"/>
      <c r="D62" s="4"/>
      <c r="E62" s="4"/>
      <c r="F62" s="4"/>
      <c r="G62" s="4"/>
      <c r="H62" s="4"/>
      <c r="I62" s="4"/>
      <c r="J62" s="4"/>
      <c r="K62" s="4"/>
    </row>
    <row r="63" spans="2:11">
      <c r="E63" s="4"/>
      <c r="F63" s="4"/>
      <c r="G63" s="4"/>
      <c r="H63" s="4"/>
      <c r="I63" s="4"/>
      <c r="J63" s="4"/>
      <c r="K63" s="4"/>
    </row>
    <row r="64" spans="2:11">
      <c r="E64" s="4"/>
      <c r="F64" s="4"/>
      <c r="G64" s="4"/>
      <c r="H64" s="4"/>
      <c r="I64" s="4"/>
      <c r="J64" s="4"/>
      <c r="K64" s="4"/>
    </row>
  </sheetData>
  <mergeCells count="11">
    <mergeCell ref="J6:K6"/>
    <mergeCell ref="H6:I6"/>
    <mergeCell ref="B2:E2"/>
    <mergeCell ref="B41:I41"/>
    <mergeCell ref="B50:I50"/>
    <mergeCell ref="B52:I52"/>
    <mergeCell ref="B40:I40"/>
    <mergeCell ref="B6:B7"/>
    <mergeCell ref="D6:E6"/>
    <mergeCell ref="F6:G6"/>
    <mergeCell ref="C6:C7"/>
  </mergeCells>
  <printOptions horizontalCentered="1"/>
  <pageMargins left="0.70866141732283472" right="0.70866141732283472" top="0.74803149606299213" bottom="0.74803149606299213" header="0.31496062992125984" footer="0.31496062992125984"/>
  <pageSetup paperSize="9" scale="71" orientation="landscape" r:id="rId1"/>
  <headerFooter>
    <oddFooter>&amp;R&amp;P/&amp;N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Q72"/>
  <sheetViews>
    <sheetView showGridLines="0" zoomScale="10" zoomScaleNormal="10" workbookViewId="0">
      <selection activeCell="N79" sqref="N79"/>
    </sheetView>
  </sheetViews>
  <sheetFormatPr defaultColWidth="9.109375" defaultRowHeight="13.2" outlineLevelRow="1" outlineLevelCol="2"/>
  <cols>
    <col min="1" max="1" width="9.109375" style="2"/>
    <col min="2" max="2" width="53.109375" style="2" customWidth="1"/>
    <col min="3" max="3" width="8.6640625" style="2" customWidth="1" outlineLevel="2"/>
    <col min="4" max="4" width="8.6640625" style="2" customWidth="1" outlineLevel="1"/>
    <col min="5" max="5" width="8.5546875" style="2" customWidth="1" outlineLevel="2"/>
    <col min="6" max="6" width="8.5546875" style="2" customWidth="1" outlineLevel="1"/>
    <col min="7" max="7" width="9.6640625" style="2" customWidth="1" outlineLevel="2"/>
    <col min="8" max="8" width="8.5546875" style="2" customWidth="1" outlineLevel="1"/>
    <col min="9" max="9" width="10.44140625" style="2" customWidth="1" outlineLevel="2"/>
    <col min="10" max="10" width="9.6640625" style="2" customWidth="1" outlineLevel="1"/>
    <col min="11" max="11" width="10.6640625" style="2" customWidth="1" outlineLevel="2"/>
    <col min="12" max="12" width="10.44140625" style="2" customWidth="1" outlineLevel="1"/>
    <col min="13" max="13" width="8.5546875" style="2" customWidth="1" outlineLevel="2"/>
    <col min="14" max="14" width="8.5546875" style="2" customWidth="1" outlineLevel="1"/>
    <col min="15" max="15" width="10.5546875" style="2" customWidth="1" outlineLevel="1"/>
    <col min="16" max="16" width="11" style="2" customWidth="1" outlineLevel="1"/>
    <col min="17" max="17" width="2" style="2" customWidth="1"/>
    <col min="18" max="16384" width="9.109375" style="2"/>
  </cols>
  <sheetData>
    <row r="2" spans="1:17" s="3" customFormat="1" ht="15" customHeight="1">
      <c r="A2" s="1000"/>
      <c r="B2" s="1801" t="s">
        <v>6393</v>
      </c>
      <c r="C2" s="1801"/>
      <c r="D2" s="1801"/>
      <c r="E2" s="1801"/>
      <c r="F2" s="1801"/>
      <c r="G2" s="1801"/>
      <c r="H2" s="1330"/>
      <c r="I2" s="1330"/>
      <c r="J2" s="1330"/>
      <c r="K2" s="1330"/>
      <c r="L2" s="1330"/>
      <c r="M2" s="1330"/>
      <c r="N2" s="1330"/>
      <c r="O2" s="1330"/>
      <c r="P2" s="1330"/>
      <c r="Q2" s="468"/>
    </row>
    <row r="3" spans="1:17" ht="12.75" customHeight="1">
      <c r="B3" s="1271"/>
      <c r="C3" s="1271"/>
      <c r="D3" s="1271"/>
      <c r="E3" s="1271"/>
      <c r="F3" s="1271"/>
      <c r="G3" s="1271"/>
      <c r="H3" s="1271"/>
      <c r="I3" s="1271"/>
      <c r="J3" s="1271"/>
      <c r="K3" s="1271"/>
      <c r="L3" s="1271"/>
      <c r="M3" s="1271"/>
      <c r="N3" s="1271"/>
      <c r="O3" s="1271"/>
      <c r="P3" s="1271"/>
    </row>
    <row r="4" spans="1:17" ht="15.75" customHeight="1">
      <c r="B4" s="595" t="s">
        <v>5841</v>
      </c>
      <c r="C4" s="596"/>
      <c r="D4" s="596"/>
      <c r="E4" s="597"/>
      <c r="F4" s="597"/>
      <c r="G4" s="597"/>
      <c r="H4" s="597"/>
      <c r="I4" s="597"/>
      <c r="J4" s="597"/>
      <c r="K4" s="597"/>
      <c r="L4" s="597"/>
      <c r="M4" s="597"/>
      <c r="N4" s="597"/>
      <c r="O4" s="597"/>
      <c r="P4" s="597"/>
      <c r="Q4" s="461"/>
    </row>
    <row r="5" spans="1:17" ht="12" customHeight="1">
      <c r="B5" s="597"/>
      <c r="C5" s="598"/>
      <c r="D5" s="598"/>
      <c r="E5" s="598"/>
      <c r="F5" s="598"/>
      <c r="G5" s="599"/>
      <c r="H5" s="599"/>
      <c r="I5" s="599"/>
      <c r="J5" s="599"/>
      <c r="K5" s="599"/>
      <c r="L5" s="599"/>
      <c r="M5" s="599"/>
      <c r="N5" s="599"/>
      <c r="O5" s="598"/>
      <c r="P5" s="599" t="s">
        <v>5980</v>
      </c>
      <c r="Q5" s="461"/>
    </row>
    <row r="6" spans="1:17" ht="15" customHeight="1">
      <c r="B6" s="1848" t="s">
        <v>29</v>
      </c>
      <c r="C6" s="1850" t="s">
        <v>24</v>
      </c>
      <c r="D6" s="1850"/>
      <c r="E6" s="1850" t="s">
        <v>25</v>
      </c>
      <c r="F6" s="1850"/>
      <c r="G6" s="1850" t="s">
        <v>26</v>
      </c>
      <c r="H6" s="1850"/>
      <c r="I6" s="1850" t="s">
        <v>27</v>
      </c>
      <c r="J6" s="1850"/>
      <c r="K6" s="1850" t="s">
        <v>88</v>
      </c>
      <c r="L6" s="1850"/>
      <c r="M6" s="1850" t="s">
        <v>28</v>
      </c>
      <c r="N6" s="1850"/>
      <c r="O6" s="1851" t="s">
        <v>110</v>
      </c>
      <c r="P6" s="1852"/>
      <c r="Q6" s="461"/>
    </row>
    <row r="7" spans="1:17" ht="15" customHeight="1">
      <c r="B7" s="1849"/>
      <c r="C7" s="600" t="s">
        <v>5918</v>
      </c>
      <c r="D7" s="600" t="s">
        <v>5919</v>
      </c>
      <c r="E7" s="600" t="s">
        <v>5918</v>
      </c>
      <c r="F7" s="600" t="s">
        <v>5919</v>
      </c>
      <c r="G7" s="600" t="s">
        <v>5918</v>
      </c>
      <c r="H7" s="600" t="s">
        <v>5919</v>
      </c>
      <c r="I7" s="600" t="s">
        <v>5918</v>
      </c>
      <c r="J7" s="600" t="s">
        <v>5919</v>
      </c>
      <c r="K7" s="600" t="s">
        <v>5918</v>
      </c>
      <c r="L7" s="600" t="s">
        <v>5919</v>
      </c>
      <c r="M7" s="600" t="s">
        <v>5918</v>
      </c>
      <c r="N7" s="600" t="s">
        <v>5919</v>
      </c>
      <c r="O7" s="600" t="s">
        <v>5918</v>
      </c>
      <c r="P7" s="600" t="s">
        <v>5919</v>
      </c>
      <c r="Q7" s="461"/>
    </row>
    <row r="8" spans="1:17" ht="5.25" customHeight="1">
      <c r="B8" s="601"/>
      <c r="C8" s="602"/>
      <c r="D8" s="602"/>
      <c r="E8" s="602"/>
      <c r="F8" s="602"/>
      <c r="G8" s="602"/>
      <c r="H8" s="602"/>
      <c r="I8" s="602"/>
      <c r="J8" s="602"/>
      <c r="K8" s="602"/>
      <c r="L8" s="602"/>
      <c r="M8" s="602"/>
      <c r="N8" s="602"/>
      <c r="O8" s="602"/>
      <c r="P8" s="602"/>
      <c r="Q8" s="461"/>
    </row>
    <row r="9" spans="1:17" ht="13.8">
      <c r="B9" s="530" t="s">
        <v>5901</v>
      </c>
      <c r="C9" s="502"/>
      <c r="D9" s="502"/>
      <c r="E9" s="502"/>
      <c r="F9" s="502"/>
      <c r="G9" s="502"/>
      <c r="H9" s="502"/>
      <c r="I9" s="502"/>
      <c r="J9" s="502"/>
      <c r="K9" s="502"/>
      <c r="L9" s="502"/>
      <c r="M9" s="502"/>
      <c r="N9" s="502"/>
      <c r="O9" s="502"/>
      <c r="P9" s="502"/>
      <c r="Q9" s="461"/>
    </row>
    <row r="10" spans="1:17" ht="13.8">
      <c r="B10" s="603" t="s">
        <v>68</v>
      </c>
      <c r="C10" s="505"/>
      <c r="D10" s="505"/>
      <c r="E10" s="505"/>
      <c r="F10" s="505"/>
      <c r="G10" s="505"/>
      <c r="H10" s="505"/>
      <c r="I10" s="505"/>
      <c r="J10" s="505"/>
      <c r="K10" s="505"/>
      <c r="L10" s="505"/>
      <c r="M10" s="505"/>
      <c r="N10" s="505"/>
      <c r="O10" s="505"/>
      <c r="P10" s="505"/>
      <c r="Q10" s="461"/>
    </row>
    <row r="11" spans="1:17" ht="13.8">
      <c r="B11" s="604" t="s">
        <v>69</v>
      </c>
      <c r="C11" s="505"/>
      <c r="D11" s="505"/>
      <c r="E11" s="505"/>
      <c r="F11" s="505"/>
      <c r="G11" s="505"/>
      <c r="H11" s="505"/>
      <c r="I11" s="505"/>
      <c r="J11" s="505"/>
      <c r="K11" s="505"/>
      <c r="L11" s="505"/>
      <c r="M11" s="505"/>
      <c r="N11" s="505"/>
      <c r="O11" s="505"/>
      <c r="P11" s="505"/>
      <c r="Q11" s="461"/>
    </row>
    <row r="12" spans="1:17" ht="13.8">
      <c r="B12" s="605" t="s">
        <v>101</v>
      </c>
      <c r="C12" s="505"/>
      <c r="D12" s="505"/>
      <c r="E12" s="505"/>
      <c r="F12" s="505"/>
      <c r="G12" s="505"/>
      <c r="H12" s="505"/>
      <c r="I12" s="505"/>
      <c r="J12" s="505"/>
      <c r="K12" s="505"/>
      <c r="L12" s="505"/>
      <c r="M12" s="505"/>
      <c r="N12" s="505"/>
      <c r="O12" s="505"/>
      <c r="P12" s="505"/>
      <c r="Q12" s="461"/>
    </row>
    <row r="13" spans="1:17" ht="13.8">
      <c r="B13" s="606" t="s">
        <v>103</v>
      </c>
      <c r="C13" s="505"/>
      <c r="D13" s="505"/>
      <c r="E13" s="505"/>
      <c r="F13" s="505"/>
      <c r="G13" s="505"/>
      <c r="H13" s="505"/>
      <c r="I13" s="505"/>
      <c r="J13" s="505"/>
      <c r="K13" s="505"/>
      <c r="L13" s="505"/>
      <c r="M13" s="505"/>
      <c r="N13" s="505"/>
      <c r="O13" s="505"/>
      <c r="P13" s="505"/>
      <c r="Q13" s="461"/>
    </row>
    <row r="14" spans="1:17" ht="13.8">
      <c r="B14" s="606" t="s">
        <v>104</v>
      </c>
      <c r="C14" s="505"/>
      <c r="D14" s="505"/>
      <c r="E14" s="505"/>
      <c r="F14" s="505"/>
      <c r="G14" s="505"/>
      <c r="H14" s="505"/>
      <c r="I14" s="505"/>
      <c r="J14" s="505"/>
      <c r="K14" s="505"/>
      <c r="L14" s="505"/>
      <c r="M14" s="505"/>
      <c r="N14" s="505"/>
      <c r="O14" s="505"/>
      <c r="P14" s="505"/>
      <c r="Q14" s="461"/>
    </row>
    <row r="15" spans="1:17" ht="13.8">
      <c r="A15" s="477"/>
      <c r="B15" s="606" t="s">
        <v>5874</v>
      </c>
      <c r="C15" s="505"/>
      <c r="D15" s="505"/>
      <c r="E15" s="505"/>
      <c r="F15" s="505"/>
      <c r="G15" s="505"/>
      <c r="H15" s="505"/>
      <c r="I15" s="505"/>
      <c r="J15" s="505"/>
      <c r="K15" s="505"/>
      <c r="L15" s="505"/>
      <c r="M15" s="505"/>
      <c r="N15" s="505"/>
      <c r="O15" s="505"/>
      <c r="P15" s="505"/>
      <c r="Q15" s="461"/>
    </row>
    <row r="16" spans="1:17" ht="13.8">
      <c r="B16" s="606" t="s">
        <v>5829</v>
      </c>
      <c r="C16" s="505"/>
      <c r="D16" s="505"/>
      <c r="E16" s="505"/>
      <c r="F16" s="505"/>
      <c r="G16" s="505"/>
      <c r="H16" s="505"/>
      <c r="I16" s="505"/>
      <c r="J16" s="505"/>
      <c r="K16" s="505"/>
      <c r="L16" s="505"/>
      <c r="M16" s="505"/>
      <c r="N16" s="505"/>
      <c r="O16" s="505"/>
      <c r="P16" s="505"/>
      <c r="Q16" s="461"/>
    </row>
    <row r="17" spans="1:17" ht="13.8">
      <c r="A17" s="477"/>
      <c r="B17" s="606" t="s">
        <v>5830</v>
      </c>
      <c r="C17" s="505"/>
      <c r="D17" s="505"/>
      <c r="E17" s="505"/>
      <c r="F17" s="505"/>
      <c r="G17" s="505"/>
      <c r="H17" s="505"/>
      <c r="I17" s="505"/>
      <c r="J17" s="505"/>
      <c r="K17" s="505"/>
      <c r="L17" s="505"/>
      <c r="M17" s="505"/>
      <c r="N17" s="505"/>
      <c r="O17" s="505"/>
      <c r="P17" s="505"/>
      <c r="Q17" s="461"/>
    </row>
    <row r="18" spans="1:17" ht="13.8">
      <c r="A18" s="477"/>
      <c r="B18" s="606" t="s">
        <v>5870</v>
      </c>
      <c r="C18" s="505"/>
      <c r="D18" s="505"/>
      <c r="E18" s="505"/>
      <c r="F18" s="505"/>
      <c r="G18" s="505"/>
      <c r="H18" s="505"/>
      <c r="I18" s="505"/>
      <c r="J18" s="505"/>
      <c r="K18" s="505"/>
      <c r="L18" s="505"/>
      <c r="M18" s="505"/>
      <c r="N18" s="505"/>
      <c r="O18" s="505"/>
      <c r="P18" s="505"/>
      <c r="Q18" s="461"/>
    </row>
    <row r="19" spans="1:17" ht="13.8">
      <c r="B19" s="606" t="s">
        <v>5842</v>
      </c>
      <c r="C19" s="607"/>
      <c r="D19" s="607"/>
      <c r="E19" s="607"/>
      <c r="F19" s="607"/>
      <c r="G19" s="607"/>
      <c r="H19" s="607"/>
      <c r="I19" s="607"/>
      <c r="J19" s="607"/>
      <c r="K19" s="607"/>
      <c r="L19" s="607"/>
      <c r="M19" s="607"/>
      <c r="N19" s="607"/>
      <c r="O19" s="505"/>
      <c r="P19" s="505"/>
      <c r="Q19" s="461"/>
    </row>
    <row r="20" spans="1:17" ht="13.8">
      <c r="A20" s="477"/>
      <c r="B20" s="606" t="s">
        <v>5843</v>
      </c>
      <c r="C20" s="607"/>
      <c r="D20" s="607"/>
      <c r="E20" s="607"/>
      <c r="F20" s="607"/>
      <c r="G20" s="607"/>
      <c r="H20" s="607"/>
      <c r="I20" s="607"/>
      <c r="J20" s="607"/>
      <c r="K20" s="607"/>
      <c r="L20" s="607"/>
      <c r="M20" s="607"/>
      <c r="N20" s="607"/>
      <c r="O20" s="505"/>
      <c r="P20" s="505"/>
      <c r="Q20" s="461"/>
    </row>
    <row r="21" spans="1:17" ht="13.8">
      <c r="A21" s="477"/>
      <c r="B21" s="606" t="s">
        <v>5827</v>
      </c>
      <c r="C21" s="607"/>
      <c r="D21" s="607"/>
      <c r="E21" s="607"/>
      <c r="F21" s="607"/>
      <c r="G21" s="607"/>
      <c r="H21" s="607"/>
      <c r="I21" s="607"/>
      <c r="J21" s="607"/>
      <c r="K21" s="607"/>
      <c r="L21" s="607"/>
      <c r="M21" s="607"/>
      <c r="N21" s="607"/>
      <c r="O21" s="505"/>
      <c r="P21" s="505"/>
      <c r="Q21" s="461"/>
    </row>
    <row r="22" spans="1:17" ht="13.8">
      <c r="A22" s="477"/>
      <c r="B22" s="606" t="s">
        <v>5828</v>
      </c>
      <c r="C22" s="607"/>
      <c r="D22" s="607"/>
      <c r="E22" s="607"/>
      <c r="F22" s="607"/>
      <c r="G22" s="607"/>
      <c r="H22" s="607"/>
      <c r="I22" s="607"/>
      <c r="J22" s="607"/>
      <c r="K22" s="607"/>
      <c r="L22" s="607"/>
      <c r="M22" s="607"/>
      <c r="N22" s="607"/>
      <c r="O22" s="505"/>
      <c r="P22" s="505"/>
      <c r="Q22" s="461"/>
    </row>
    <row r="23" spans="1:17" ht="13.8">
      <c r="B23" s="606" t="s">
        <v>5861</v>
      </c>
      <c r="C23" s="607"/>
      <c r="D23" s="607"/>
      <c r="E23" s="607"/>
      <c r="F23" s="607"/>
      <c r="G23" s="607"/>
      <c r="H23" s="607"/>
      <c r="I23" s="607"/>
      <c r="J23" s="607"/>
      <c r="K23" s="607"/>
      <c r="L23" s="607"/>
      <c r="M23" s="607"/>
      <c r="N23" s="607"/>
      <c r="O23" s="505"/>
      <c r="P23" s="505"/>
      <c r="Q23" s="461"/>
    </row>
    <row r="24" spans="1:17" ht="13.8">
      <c r="B24" s="606" t="s">
        <v>5862</v>
      </c>
      <c r="C24" s="607"/>
      <c r="D24" s="607"/>
      <c r="E24" s="607"/>
      <c r="F24" s="607"/>
      <c r="G24" s="607"/>
      <c r="H24" s="607"/>
      <c r="I24" s="607"/>
      <c r="J24" s="607"/>
      <c r="K24" s="607"/>
      <c r="L24" s="607"/>
      <c r="M24" s="607"/>
      <c r="N24" s="607"/>
      <c r="O24" s="505"/>
      <c r="P24" s="505"/>
      <c r="Q24" s="461"/>
    </row>
    <row r="25" spans="1:17" ht="13.8">
      <c r="B25" s="605" t="s">
        <v>102</v>
      </c>
      <c r="C25" s="505"/>
      <c r="D25" s="505"/>
      <c r="E25" s="505"/>
      <c r="F25" s="505"/>
      <c r="G25" s="505"/>
      <c r="H25" s="505"/>
      <c r="I25" s="505"/>
      <c r="J25" s="505"/>
      <c r="K25" s="505"/>
      <c r="L25" s="505"/>
      <c r="M25" s="505"/>
      <c r="N25" s="505"/>
      <c r="O25" s="505"/>
      <c r="P25" s="505"/>
      <c r="Q25" s="461"/>
    </row>
    <row r="26" spans="1:17" ht="13.8">
      <c r="B26" s="606" t="s">
        <v>103</v>
      </c>
      <c r="C26" s="505"/>
      <c r="D26" s="505"/>
      <c r="E26" s="505"/>
      <c r="F26" s="505"/>
      <c r="G26" s="505"/>
      <c r="H26" s="505"/>
      <c r="I26" s="505"/>
      <c r="J26" s="505"/>
      <c r="K26" s="505"/>
      <c r="L26" s="505"/>
      <c r="M26" s="505"/>
      <c r="N26" s="505"/>
      <c r="O26" s="505"/>
      <c r="P26" s="505"/>
      <c r="Q26" s="461"/>
    </row>
    <row r="27" spans="1:17" ht="13.8">
      <c r="B27" s="606" t="s">
        <v>104</v>
      </c>
      <c r="C27" s="505"/>
      <c r="D27" s="505"/>
      <c r="E27" s="505"/>
      <c r="F27" s="505"/>
      <c r="G27" s="505"/>
      <c r="H27" s="505"/>
      <c r="I27" s="505"/>
      <c r="J27" s="505"/>
      <c r="K27" s="505"/>
      <c r="L27" s="505"/>
      <c r="M27" s="505"/>
      <c r="N27" s="505"/>
      <c r="O27" s="505"/>
      <c r="P27" s="505"/>
      <c r="Q27" s="461"/>
    </row>
    <row r="28" spans="1:17" s="1048" customFormat="1" ht="13.8">
      <c r="B28" s="605" t="s">
        <v>6184</v>
      </c>
      <c r="C28" s="505"/>
      <c r="D28" s="505"/>
      <c r="E28" s="505"/>
      <c r="F28" s="505"/>
      <c r="G28" s="505"/>
      <c r="H28" s="505"/>
      <c r="I28" s="505"/>
      <c r="J28" s="505"/>
      <c r="K28" s="505"/>
      <c r="L28" s="505"/>
      <c r="M28" s="505"/>
      <c r="N28" s="505"/>
      <c r="O28" s="505"/>
      <c r="P28" s="505"/>
    </row>
    <row r="29" spans="1:17" s="1048" customFormat="1" ht="13.8">
      <c r="B29" s="606" t="s">
        <v>103</v>
      </c>
      <c r="C29" s="505"/>
      <c r="D29" s="505"/>
      <c r="E29" s="505"/>
      <c r="F29" s="505"/>
      <c r="G29" s="505"/>
      <c r="H29" s="505"/>
      <c r="I29" s="505"/>
      <c r="J29" s="505"/>
      <c r="K29" s="505"/>
      <c r="L29" s="505"/>
      <c r="M29" s="505"/>
      <c r="N29" s="505"/>
      <c r="O29" s="505"/>
      <c r="P29" s="505"/>
    </row>
    <row r="30" spans="1:17" s="1048" customFormat="1" ht="13.8">
      <c r="B30" s="606" t="s">
        <v>104</v>
      </c>
      <c r="C30" s="505"/>
      <c r="D30" s="505"/>
      <c r="E30" s="505"/>
      <c r="F30" s="505"/>
      <c r="G30" s="505"/>
      <c r="H30" s="505"/>
      <c r="I30" s="505"/>
      <c r="J30" s="505"/>
      <c r="K30" s="505"/>
      <c r="L30" s="505"/>
      <c r="M30" s="505"/>
      <c r="N30" s="505"/>
      <c r="O30" s="505"/>
      <c r="P30" s="505"/>
    </row>
    <row r="31" spans="1:17" ht="13.8">
      <c r="B31" s="604" t="s">
        <v>109</v>
      </c>
      <c r="C31" s="607"/>
      <c r="D31" s="607"/>
      <c r="E31" s="607"/>
      <c r="F31" s="607"/>
      <c r="G31" s="607"/>
      <c r="H31" s="607"/>
      <c r="I31" s="607"/>
      <c r="J31" s="607"/>
      <c r="K31" s="607"/>
      <c r="L31" s="607"/>
      <c r="M31" s="607"/>
      <c r="N31" s="607"/>
      <c r="O31" s="505"/>
      <c r="P31" s="505"/>
      <c r="Q31" s="483"/>
    </row>
    <row r="32" spans="1:17" ht="13.8">
      <c r="B32" s="604" t="s">
        <v>5867</v>
      </c>
      <c r="C32" s="607"/>
      <c r="D32" s="607"/>
      <c r="E32" s="607"/>
      <c r="F32" s="607"/>
      <c r="G32" s="607"/>
      <c r="H32" s="607"/>
      <c r="I32" s="607"/>
      <c r="J32" s="607"/>
      <c r="K32" s="607"/>
      <c r="L32" s="607"/>
      <c r="M32" s="607"/>
      <c r="N32" s="607"/>
      <c r="O32" s="505"/>
      <c r="P32" s="505"/>
      <c r="Q32" s="461"/>
    </row>
    <row r="33" spans="1:17" ht="13.8">
      <c r="A33" s="489"/>
      <c r="B33" s="604" t="s">
        <v>5881</v>
      </c>
      <c r="C33" s="607"/>
      <c r="D33" s="607"/>
      <c r="E33" s="607"/>
      <c r="F33" s="607"/>
      <c r="G33" s="607"/>
      <c r="H33" s="607"/>
      <c r="I33" s="607"/>
      <c r="J33" s="607"/>
      <c r="K33" s="607"/>
      <c r="L33" s="607"/>
      <c r="M33" s="607"/>
      <c r="N33" s="607"/>
      <c r="O33" s="505"/>
      <c r="P33" s="505"/>
      <c r="Q33" s="461"/>
    </row>
    <row r="34" spans="1:17" ht="13.8">
      <c r="B34" s="604" t="s">
        <v>164</v>
      </c>
      <c r="C34" s="607"/>
      <c r="D34" s="607"/>
      <c r="E34" s="607"/>
      <c r="F34" s="607"/>
      <c r="G34" s="607"/>
      <c r="H34" s="607"/>
      <c r="I34" s="607"/>
      <c r="J34" s="607"/>
      <c r="K34" s="607"/>
      <c r="L34" s="607"/>
      <c r="M34" s="607"/>
      <c r="N34" s="607"/>
      <c r="O34" s="505"/>
      <c r="P34" s="505"/>
      <c r="Q34" s="461"/>
    </row>
    <row r="35" spans="1:17" ht="13.8">
      <c r="B35" s="603" t="s">
        <v>70</v>
      </c>
      <c r="C35" s="505"/>
      <c r="D35" s="505"/>
      <c r="E35" s="505"/>
      <c r="F35" s="505"/>
      <c r="G35" s="505"/>
      <c r="H35" s="505"/>
      <c r="I35" s="505"/>
      <c r="J35" s="505"/>
      <c r="K35" s="505"/>
      <c r="L35" s="505"/>
      <c r="M35" s="505"/>
      <c r="N35" s="505"/>
      <c r="O35" s="505"/>
      <c r="P35" s="505"/>
      <c r="Q35" s="461"/>
    </row>
    <row r="36" spans="1:17" ht="13.8">
      <c r="B36" s="603" t="s">
        <v>32</v>
      </c>
      <c r="C36" s="505"/>
      <c r="D36" s="505"/>
      <c r="E36" s="505"/>
      <c r="F36" s="505"/>
      <c r="G36" s="505"/>
      <c r="H36" s="505"/>
      <c r="I36" s="505"/>
      <c r="J36" s="505"/>
      <c r="K36" s="505"/>
      <c r="L36" s="505"/>
      <c r="M36" s="505"/>
      <c r="N36" s="505"/>
      <c r="O36" s="505"/>
      <c r="P36" s="505"/>
      <c r="Q36" s="461"/>
    </row>
    <row r="37" spans="1:17" ht="13.8">
      <c r="B37" s="608" t="s">
        <v>5853</v>
      </c>
      <c r="C37" s="505"/>
      <c r="D37" s="505"/>
      <c r="E37" s="505"/>
      <c r="F37" s="505"/>
      <c r="G37" s="505"/>
      <c r="H37" s="505"/>
      <c r="I37" s="505"/>
      <c r="J37" s="505"/>
      <c r="K37" s="505"/>
      <c r="L37" s="505"/>
      <c r="M37" s="505"/>
      <c r="N37" s="505"/>
      <c r="O37" s="505"/>
      <c r="P37" s="505"/>
      <c r="Q37" s="461"/>
    </row>
    <row r="38" spans="1:17" ht="13.8">
      <c r="B38" s="603" t="s">
        <v>100</v>
      </c>
      <c r="C38" s="505"/>
      <c r="D38" s="505"/>
      <c r="E38" s="505"/>
      <c r="F38" s="505"/>
      <c r="G38" s="505"/>
      <c r="H38" s="505"/>
      <c r="I38" s="505"/>
      <c r="J38" s="505"/>
      <c r="K38" s="505"/>
      <c r="L38" s="505"/>
      <c r="M38" s="505"/>
      <c r="N38" s="505"/>
      <c r="O38" s="505"/>
      <c r="P38" s="505"/>
      <c r="Q38" s="461"/>
    </row>
    <row r="39" spans="1:17" ht="13.8">
      <c r="B39" s="604" t="s">
        <v>101</v>
      </c>
      <c r="C39" s="505"/>
      <c r="D39" s="505"/>
      <c r="E39" s="505"/>
      <c r="F39" s="505"/>
      <c r="G39" s="505"/>
      <c r="H39" s="505"/>
      <c r="I39" s="505"/>
      <c r="J39" s="505"/>
      <c r="K39" s="505"/>
      <c r="L39" s="505"/>
      <c r="M39" s="505"/>
      <c r="N39" s="505"/>
      <c r="O39" s="505"/>
      <c r="P39" s="505"/>
      <c r="Q39" s="461"/>
    </row>
    <row r="40" spans="1:17" ht="13.8">
      <c r="B40" s="604" t="s">
        <v>102</v>
      </c>
      <c r="C40" s="505"/>
      <c r="D40" s="505"/>
      <c r="E40" s="505"/>
      <c r="F40" s="505"/>
      <c r="G40" s="505"/>
      <c r="H40" s="505"/>
      <c r="I40" s="505"/>
      <c r="J40" s="505"/>
      <c r="K40" s="505"/>
      <c r="L40" s="505"/>
      <c r="M40" s="505"/>
      <c r="N40" s="505"/>
      <c r="O40" s="505"/>
      <c r="P40" s="505"/>
      <c r="Q40" s="461"/>
    </row>
    <row r="41" spans="1:17" s="1048" customFormat="1" ht="13.8">
      <c r="B41" s="603" t="s">
        <v>6185</v>
      </c>
      <c r="C41" s="505"/>
      <c r="D41" s="505"/>
      <c r="E41" s="505"/>
      <c r="F41" s="505"/>
      <c r="G41" s="505"/>
      <c r="H41" s="505"/>
      <c r="I41" s="505"/>
      <c r="J41" s="505"/>
      <c r="K41" s="505"/>
      <c r="L41" s="505"/>
      <c r="M41" s="505"/>
      <c r="N41" s="505"/>
      <c r="O41" s="505"/>
      <c r="P41" s="505"/>
    </row>
    <row r="42" spans="1:17" s="1048" customFormat="1" ht="13.8">
      <c r="B42" s="604" t="s">
        <v>6184</v>
      </c>
      <c r="C42" s="505"/>
      <c r="D42" s="505"/>
      <c r="E42" s="505"/>
      <c r="F42" s="505"/>
      <c r="G42" s="505"/>
      <c r="H42" s="505"/>
      <c r="I42" s="505"/>
      <c r="J42" s="505"/>
      <c r="K42" s="505"/>
      <c r="L42" s="505"/>
      <c r="M42" s="505"/>
      <c r="N42" s="505"/>
      <c r="O42" s="505"/>
      <c r="P42" s="505"/>
    </row>
    <row r="43" spans="1:17" ht="13.8">
      <c r="B43" s="603" t="s">
        <v>42</v>
      </c>
      <c r="C43" s="505"/>
      <c r="D43" s="505"/>
      <c r="E43" s="505"/>
      <c r="F43" s="505"/>
      <c r="G43" s="505"/>
      <c r="H43" s="505"/>
      <c r="I43" s="505"/>
      <c r="J43" s="505"/>
      <c r="K43" s="505"/>
      <c r="L43" s="505"/>
      <c r="M43" s="505"/>
      <c r="N43" s="505"/>
      <c r="O43" s="505"/>
      <c r="P43" s="505"/>
      <c r="Q43" s="461"/>
    </row>
    <row r="44" spans="1:17" s="3" customFormat="1" ht="4.5" customHeight="1">
      <c r="B44" s="608"/>
      <c r="C44" s="535"/>
      <c r="D44" s="535"/>
      <c r="E44" s="535"/>
      <c r="F44" s="535"/>
      <c r="G44" s="535"/>
      <c r="H44" s="535"/>
      <c r="I44" s="535"/>
      <c r="J44" s="535"/>
      <c r="K44" s="535"/>
      <c r="L44" s="535"/>
      <c r="M44" s="535"/>
      <c r="N44" s="535"/>
      <c r="O44" s="535"/>
      <c r="P44" s="535"/>
      <c r="Q44" s="468"/>
    </row>
    <row r="45" spans="1:17" s="3" customFormat="1" ht="24.75" customHeight="1">
      <c r="B45" s="609" t="s">
        <v>67</v>
      </c>
      <c r="C45" s="610"/>
      <c r="D45" s="610"/>
      <c r="E45" s="610"/>
      <c r="F45" s="610"/>
      <c r="G45" s="610"/>
      <c r="H45" s="610"/>
      <c r="I45" s="610"/>
      <c r="J45" s="610"/>
      <c r="K45" s="610"/>
      <c r="L45" s="610"/>
      <c r="M45" s="610"/>
      <c r="N45" s="610"/>
      <c r="O45" s="536"/>
      <c r="P45" s="536"/>
      <c r="Q45" s="468"/>
    </row>
    <row r="46" spans="1:17" s="3" customFormat="1" ht="5.25" customHeight="1">
      <c r="B46" s="608"/>
      <c r="C46" s="505"/>
      <c r="D46" s="505"/>
      <c r="E46" s="505"/>
      <c r="F46" s="505"/>
      <c r="G46" s="505"/>
      <c r="H46" s="505"/>
      <c r="I46" s="505"/>
      <c r="J46" s="505"/>
      <c r="K46" s="505"/>
      <c r="L46" s="505"/>
      <c r="M46" s="505"/>
      <c r="N46" s="505"/>
      <c r="O46" s="505"/>
      <c r="P46" s="505"/>
      <c r="Q46" s="468"/>
    </row>
    <row r="47" spans="1:17" ht="13.8">
      <c r="B47" s="608" t="s">
        <v>5913</v>
      </c>
      <c r="C47" s="505"/>
      <c r="D47" s="505"/>
      <c r="E47" s="505"/>
      <c r="F47" s="505"/>
      <c r="G47" s="505"/>
      <c r="H47" s="505"/>
      <c r="I47" s="505"/>
      <c r="J47" s="505"/>
      <c r="K47" s="505"/>
      <c r="L47" s="505"/>
      <c r="M47" s="505"/>
      <c r="N47" s="505"/>
      <c r="O47" s="505"/>
      <c r="P47" s="505"/>
      <c r="Q47" s="461"/>
    </row>
    <row r="48" spans="1:17" ht="13.8" outlineLevel="1">
      <c r="B48" s="603" t="s">
        <v>61</v>
      </c>
      <c r="C48" s="505"/>
      <c r="D48" s="505"/>
      <c r="E48" s="505"/>
      <c r="F48" s="505"/>
      <c r="G48" s="505"/>
      <c r="H48" s="505"/>
      <c r="I48" s="505"/>
      <c r="J48" s="505"/>
      <c r="K48" s="505"/>
      <c r="L48" s="505"/>
      <c r="M48" s="505"/>
      <c r="N48" s="505"/>
      <c r="O48" s="505"/>
      <c r="P48" s="505"/>
      <c r="Q48" s="461"/>
    </row>
    <row r="49" spans="2:17" ht="13.8" outlineLevel="1">
      <c r="B49" s="603" t="s">
        <v>49</v>
      </c>
      <c r="C49" s="505"/>
      <c r="D49" s="505"/>
      <c r="E49" s="505"/>
      <c r="F49" s="505"/>
      <c r="G49" s="505"/>
      <c r="H49" s="505"/>
      <c r="I49" s="505"/>
      <c r="J49" s="505"/>
      <c r="K49" s="505"/>
      <c r="L49" s="505"/>
      <c r="M49" s="505"/>
      <c r="N49" s="505"/>
      <c r="O49" s="505"/>
      <c r="P49" s="505"/>
      <c r="Q49" s="461"/>
    </row>
    <row r="50" spans="2:17" ht="13.8" outlineLevel="1">
      <c r="B50" s="603" t="s">
        <v>48</v>
      </c>
      <c r="C50" s="505"/>
      <c r="D50" s="505"/>
      <c r="E50" s="505"/>
      <c r="F50" s="505"/>
      <c r="G50" s="505"/>
      <c r="H50" s="505"/>
      <c r="I50" s="505"/>
      <c r="J50" s="505"/>
      <c r="K50" s="505"/>
      <c r="L50" s="505"/>
      <c r="M50" s="505"/>
      <c r="N50" s="505"/>
      <c r="O50" s="505"/>
      <c r="P50" s="505"/>
      <c r="Q50" s="461"/>
    </row>
    <row r="51" spans="2:17" ht="13.8" outlineLevel="1">
      <c r="B51" s="603" t="s">
        <v>62</v>
      </c>
      <c r="C51" s="505"/>
      <c r="D51" s="505"/>
      <c r="E51" s="505"/>
      <c r="F51" s="505"/>
      <c r="G51" s="505"/>
      <c r="H51" s="505"/>
      <c r="I51" s="505"/>
      <c r="J51" s="505"/>
      <c r="K51" s="505"/>
      <c r="L51" s="505"/>
      <c r="M51" s="505"/>
      <c r="N51" s="505"/>
      <c r="O51" s="505"/>
      <c r="P51" s="505"/>
      <c r="Q51" s="461"/>
    </row>
    <row r="52" spans="2:17" ht="13.8" outlineLevel="1">
      <c r="B52" s="603" t="s">
        <v>63</v>
      </c>
      <c r="C52" s="505"/>
      <c r="D52" s="505"/>
      <c r="E52" s="505"/>
      <c r="F52" s="505"/>
      <c r="G52" s="505"/>
      <c r="H52" s="505"/>
      <c r="I52" s="505"/>
      <c r="J52" s="505"/>
      <c r="K52" s="505"/>
      <c r="L52" s="505"/>
      <c r="M52" s="505"/>
      <c r="N52" s="505"/>
      <c r="O52" s="505"/>
      <c r="P52" s="505"/>
      <c r="Q52" s="461"/>
    </row>
    <row r="53" spans="2:17" ht="6.75" customHeight="1">
      <c r="B53" s="608"/>
      <c r="C53" s="505"/>
      <c r="D53" s="505"/>
      <c r="E53" s="505"/>
      <c r="F53" s="505"/>
      <c r="G53" s="505"/>
      <c r="H53" s="505"/>
      <c r="I53" s="505"/>
      <c r="J53" s="505"/>
      <c r="K53" s="505"/>
      <c r="L53" s="505"/>
      <c r="M53" s="505"/>
      <c r="N53" s="505"/>
      <c r="O53" s="505"/>
      <c r="P53" s="505"/>
      <c r="Q53" s="461"/>
    </row>
    <row r="54" spans="2:17" ht="24.75" customHeight="1">
      <c r="B54" s="609" t="s">
        <v>5885</v>
      </c>
      <c r="C54" s="610"/>
      <c r="D54" s="610"/>
      <c r="E54" s="610"/>
      <c r="F54" s="610"/>
      <c r="G54" s="610"/>
      <c r="H54" s="610"/>
      <c r="I54" s="610"/>
      <c r="J54" s="610"/>
      <c r="K54" s="610"/>
      <c r="L54" s="610"/>
      <c r="M54" s="610"/>
      <c r="N54" s="610"/>
      <c r="O54" s="536"/>
      <c r="P54" s="536"/>
      <c r="Q54" s="461"/>
    </row>
    <row r="55" spans="2:17" ht="5.25" customHeight="1">
      <c r="B55" s="608"/>
      <c r="C55" s="505"/>
      <c r="D55" s="505"/>
      <c r="E55" s="505"/>
      <c r="F55" s="505"/>
      <c r="G55" s="505"/>
      <c r="H55" s="505"/>
      <c r="I55" s="505"/>
      <c r="J55" s="505"/>
      <c r="K55" s="505"/>
      <c r="L55" s="505"/>
      <c r="M55" s="505"/>
      <c r="N55" s="505"/>
      <c r="O55" s="505"/>
      <c r="P55" s="505"/>
      <c r="Q55" s="461"/>
    </row>
    <row r="56" spans="2:17" ht="13.8">
      <c r="B56" s="608" t="s">
        <v>56</v>
      </c>
      <c r="C56" s="505"/>
      <c r="D56" s="505"/>
      <c r="E56" s="505"/>
      <c r="F56" s="505"/>
      <c r="G56" s="505"/>
      <c r="H56" s="505"/>
      <c r="I56" s="505"/>
      <c r="J56" s="505"/>
      <c r="K56" s="505"/>
      <c r="L56" s="505"/>
      <c r="M56" s="505"/>
      <c r="N56" s="505"/>
      <c r="O56" s="505"/>
      <c r="P56" s="505"/>
      <c r="Q56" s="461"/>
    </row>
    <row r="57" spans="2:17" ht="13.8">
      <c r="B57" s="611" t="s">
        <v>5904</v>
      </c>
      <c r="C57" s="505"/>
      <c r="D57" s="505"/>
      <c r="E57" s="505"/>
      <c r="F57" s="505"/>
      <c r="G57" s="505"/>
      <c r="H57" s="505"/>
      <c r="I57" s="505"/>
      <c r="J57" s="505"/>
      <c r="K57" s="505"/>
      <c r="L57" s="505"/>
      <c r="M57" s="505"/>
      <c r="N57" s="505"/>
      <c r="O57" s="505"/>
      <c r="P57" s="505"/>
      <c r="Q57" s="461"/>
    </row>
    <row r="58" spans="2:17" ht="5.25" customHeight="1">
      <c r="B58" s="608"/>
      <c r="C58" s="505"/>
      <c r="D58" s="505"/>
      <c r="E58" s="505"/>
      <c r="F58" s="505"/>
      <c r="G58" s="505"/>
      <c r="H58" s="505"/>
      <c r="I58" s="505"/>
      <c r="J58" s="505"/>
      <c r="K58" s="505"/>
      <c r="L58" s="505"/>
      <c r="M58" s="505"/>
      <c r="N58" s="505"/>
      <c r="O58" s="505"/>
      <c r="P58" s="505"/>
      <c r="Q58" s="461"/>
    </row>
    <row r="59" spans="2:17" ht="24.75" customHeight="1">
      <c r="B59" s="609" t="s">
        <v>5892</v>
      </c>
      <c r="C59" s="610"/>
      <c r="D59" s="610"/>
      <c r="E59" s="610"/>
      <c r="F59" s="610"/>
      <c r="G59" s="610"/>
      <c r="H59" s="610"/>
      <c r="I59" s="610"/>
      <c r="J59" s="610"/>
      <c r="K59" s="610"/>
      <c r="L59" s="610"/>
      <c r="M59" s="610"/>
      <c r="N59" s="610"/>
      <c r="O59" s="536"/>
      <c r="P59" s="536"/>
      <c r="Q59" s="461"/>
    </row>
    <row r="60" spans="2:17" ht="4.5" customHeight="1">
      <c r="B60" s="494"/>
      <c r="C60" s="494"/>
      <c r="D60" s="494"/>
      <c r="E60" s="494"/>
      <c r="F60" s="494"/>
      <c r="G60" s="494"/>
      <c r="H60" s="494"/>
      <c r="I60" s="494"/>
      <c r="J60" s="494"/>
      <c r="K60" s="494"/>
      <c r="L60" s="494"/>
      <c r="M60" s="494"/>
      <c r="N60" s="494"/>
      <c r="O60" s="494"/>
      <c r="P60" s="494"/>
      <c r="Q60" s="461"/>
    </row>
    <row r="61" spans="2:17" ht="18" customHeight="1">
      <c r="B61" s="1822" t="s">
        <v>5893</v>
      </c>
      <c r="C61" s="1822"/>
      <c r="D61" s="1822"/>
      <c r="E61" s="1822"/>
      <c r="F61" s="1822"/>
      <c r="G61" s="1822"/>
      <c r="H61" s="1822"/>
      <c r="I61" s="1822"/>
      <c r="J61" s="1822"/>
      <c r="K61" s="1822"/>
      <c r="L61" s="1822"/>
      <c r="M61" s="1822"/>
      <c r="N61" s="1822"/>
      <c r="O61" s="1822"/>
      <c r="P61" s="1822"/>
      <c r="Q61" s="461"/>
    </row>
    <row r="62" spans="2:17" ht="15" customHeight="1">
      <c r="B62" s="1822" t="s">
        <v>5899</v>
      </c>
      <c r="C62" s="1822"/>
      <c r="D62" s="1822"/>
      <c r="E62" s="1822"/>
      <c r="F62" s="1822"/>
      <c r="G62" s="1822"/>
      <c r="H62" s="1822"/>
      <c r="I62" s="1822"/>
      <c r="J62" s="1822"/>
      <c r="K62" s="1822"/>
      <c r="L62" s="1822"/>
      <c r="M62" s="1822"/>
      <c r="N62" s="1822"/>
      <c r="O62" s="1822"/>
      <c r="P62" s="1822"/>
      <c r="Q62" s="461"/>
    </row>
    <row r="63" spans="2:17" ht="13.8">
      <c r="B63" s="511"/>
      <c r="C63" s="494"/>
      <c r="D63" s="494"/>
      <c r="E63" s="494"/>
      <c r="F63" s="494"/>
      <c r="G63" s="494"/>
      <c r="H63" s="494"/>
      <c r="I63" s="494"/>
      <c r="J63" s="494"/>
      <c r="K63" s="494"/>
      <c r="L63" s="494"/>
      <c r="M63" s="494"/>
      <c r="N63" s="494"/>
      <c r="O63" s="494"/>
      <c r="P63" s="494"/>
      <c r="Q63" s="461"/>
    </row>
    <row r="64" spans="2:17" ht="13.8">
      <c r="B64" s="494"/>
      <c r="C64" s="494"/>
      <c r="D64" s="494"/>
      <c r="E64" s="494"/>
      <c r="F64" s="494"/>
      <c r="G64" s="494"/>
      <c r="H64" s="494"/>
      <c r="I64" s="494"/>
      <c r="J64" s="494"/>
      <c r="K64" s="494"/>
      <c r="L64" s="494"/>
      <c r="M64" s="494"/>
      <c r="N64" s="494"/>
      <c r="O64" s="494"/>
      <c r="P64" s="494"/>
      <c r="Q64" s="461"/>
    </row>
    <row r="65" spans="3:10">
      <c r="C65" s="4"/>
      <c r="D65" s="4"/>
      <c r="E65" s="4"/>
      <c r="F65" s="4"/>
      <c r="G65" s="4"/>
      <c r="H65" s="4"/>
      <c r="I65" s="4"/>
      <c r="J65" s="4"/>
    </row>
    <row r="66" spans="3:10">
      <c r="C66" s="4"/>
      <c r="D66" s="4"/>
      <c r="E66" s="4"/>
      <c r="F66" s="4"/>
      <c r="G66" s="4"/>
      <c r="H66" s="4"/>
      <c r="I66" s="4"/>
      <c r="J66" s="4"/>
    </row>
    <row r="67" spans="3:10">
      <c r="C67" s="4"/>
      <c r="D67" s="4"/>
      <c r="E67" s="4"/>
      <c r="F67" s="4"/>
      <c r="G67" s="4"/>
      <c r="H67" s="4"/>
      <c r="I67" s="4"/>
      <c r="J67" s="4"/>
    </row>
    <row r="68" spans="3:10">
      <c r="C68" s="4"/>
      <c r="D68" s="4"/>
      <c r="E68" s="4"/>
      <c r="F68" s="4"/>
      <c r="G68" s="4"/>
      <c r="H68" s="4"/>
      <c r="I68" s="4"/>
      <c r="J68" s="4"/>
    </row>
    <row r="69" spans="3:10">
      <c r="C69" s="4"/>
      <c r="D69" s="4"/>
      <c r="E69" s="4"/>
      <c r="F69" s="4"/>
      <c r="G69" s="4"/>
      <c r="H69" s="4"/>
      <c r="I69" s="4"/>
      <c r="J69" s="4"/>
    </row>
    <row r="70" spans="3:10">
      <c r="C70" s="4"/>
      <c r="D70" s="4"/>
      <c r="E70" s="4"/>
      <c r="F70" s="4"/>
      <c r="G70" s="4"/>
      <c r="H70" s="4"/>
      <c r="I70" s="4"/>
      <c r="J70" s="4"/>
    </row>
    <row r="71" spans="3:10">
      <c r="C71" s="4"/>
      <c r="D71" s="4"/>
      <c r="E71" s="4"/>
      <c r="F71" s="4"/>
      <c r="G71" s="4"/>
      <c r="H71" s="4"/>
      <c r="I71" s="4"/>
      <c r="J71" s="4"/>
    </row>
    <row r="72" spans="3:10">
      <c r="C72" s="4"/>
      <c r="D72" s="4"/>
      <c r="E72" s="4"/>
      <c r="F72" s="4"/>
      <c r="G72" s="4"/>
      <c r="H72" s="4"/>
      <c r="I72" s="4"/>
      <c r="J72" s="4"/>
    </row>
  </sheetData>
  <mergeCells count="11">
    <mergeCell ref="B2:G2"/>
    <mergeCell ref="B61:P61"/>
    <mergeCell ref="B62:P62"/>
    <mergeCell ref="B6:B7"/>
    <mergeCell ref="C6:D6"/>
    <mergeCell ref="E6:F6"/>
    <mergeCell ref="G6:H6"/>
    <mergeCell ref="O6:P6"/>
    <mergeCell ref="I6:J6"/>
    <mergeCell ref="K6:L6"/>
    <mergeCell ref="M6:N6"/>
  </mergeCells>
  <printOptions horizontalCentered="1"/>
  <pageMargins left="0.70866141732283472" right="0.70866141732283472" top="0.74803149606299213" bottom="0.74803149606299213" header="0.31496062992125984" footer="0.31496062992125984"/>
  <pageSetup paperSize="9" scale="61" orientation="landscape" r:id="rId1"/>
  <headerFooter>
    <oddFooter>&amp;R&amp;P/&amp;N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K152"/>
  <sheetViews>
    <sheetView showGridLines="0" zoomScale="70" zoomScaleNormal="70" workbookViewId="0">
      <selection activeCell="B15" sqref="B15"/>
    </sheetView>
  </sheetViews>
  <sheetFormatPr defaultRowHeight="14.4" outlineLevelRow="1"/>
  <cols>
    <col min="2" max="2" width="45.6640625" customWidth="1"/>
    <col min="3" max="4" width="9.33203125" customWidth="1"/>
    <col min="5" max="5" width="9.44140625" customWidth="1"/>
    <col min="6" max="6" width="9.33203125" customWidth="1"/>
    <col min="7" max="7" width="10.109375" customWidth="1"/>
    <col min="8" max="8" width="11.44140625" customWidth="1"/>
    <col min="9" max="9" width="4.109375" customWidth="1"/>
  </cols>
  <sheetData>
    <row r="2" spans="1:11" s="750" customFormat="1" ht="15" customHeight="1">
      <c r="A2" s="1000"/>
      <c r="B2" s="1801" t="s">
        <v>6394</v>
      </c>
      <c r="C2" s="1801"/>
      <c r="D2" s="1801"/>
      <c r="E2" s="1801"/>
      <c r="F2" s="1801"/>
      <c r="G2" s="1801"/>
      <c r="H2" s="1325"/>
    </row>
    <row r="3" spans="1:11">
      <c r="B3" s="612" t="s">
        <v>5838</v>
      </c>
      <c r="C3" s="522"/>
      <c r="D3" s="522"/>
      <c r="E3" s="522"/>
      <c r="F3" s="522"/>
      <c r="G3" s="522"/>
      <c r="H3" s="522"/>
    </row>
    <row r="4" spans="1:11" s="2" customFormat="1" ht="12.75" customHeight="1">
      <c r="B4" s="1271"/>
      <c r="C4" s="1271"/>
      <c r="D4" s="1271"/>
      <c r="E4" s="1271"/>
      <c r="F4" s="1271"/>
      <c r="G4" s="1271"/>
      <c r="H4" s="1271"/>
      <c r="I4"/>
      <c r="J4"/>
      <c r="K4"/>
    </row>
    <row r="5" spans="1:11">
      <c r="B5" s="613" t="s">
        <v>5920</v>
      </c>
      <c r="C5" s="614"/>
      <c r="D5" s="614"/>
      <c r="E5" s="615"/>
      <c r="F5" s="615"/>
      <c r="G5" s="615"/>
      <c r="H5" s="615"/>
    </row>
    <row r="6" spans="1:11">
      <c r="B6" s="615"/>
      <c r="C6" s="615"/>
      <c r="D6" s="615"/>
      <c r="E6" s="615"/>
      <c r="F6" s="615"/>
      <c r="G6" s="616"/>
      <c r="H6" s="617" t="s">
        <v>5980</v>
      </c>
      <c r="I6" s="463"/>
    </row>
    <row r="7" spans="1:11" ht="25.5" customHeight="1">
      <c r="B7" s="618"/>
      <c r="C7" s="1853" t="s">
        <v>151</v>
      </c>
      <c r="D7" s="1854"/>
      <c r="E7" s="1854"/>
      <c r="F7" s="1854"/>
      <c r="G7" s="1854"/>
      <c r="H7" s="1855" t="s">
        <v>19</v>
      </c>
      <c r="I7" s="463"/>
    </row>
    <row r="8" spans="1:11">
      <c r="B8" s="619" t="s">
        <v>29</v>
      </c>
      <c r="C8" s="1855" t="s">
        <v>24</v>
      </c>
      <c r="D8" s="1858" t="s">
        <v>25</v>
      </c>
      <c r="E8" s="1858" t="s">
        <v>26</v>
      </c>
      <c r="F8" s="1858" t="s">
        <v>27</v>
      </c>
      <c r="G8" s="1855" t="s">
        <v>91</v>
      </c>
      <c r="H8" s="1856"/>
      <c r="I8" s="463"/>
    </row>
    <row r="9" spans="1:11">
      <c r="B9" s="620"/>
      <c r="C9" s="1857"/>
      <c r="D9" s="1859"/>
      <c r="E9" s="1859"/>
      <c r="F9" s="1859"/>
      <c r="G9" s="1857"/>
      <c r="H9" s="1857"/>
      <c r="I9" s="463"/>
    </row>
    <row r="10" spans="1:11" ht="5.0999999999999996" customHeight="1">
      <c r="B10" s="621"/>
      <c r="C10" s="622"/>
      <c r="D10" s="622"/>
      <c r="E10" s="622"/>
      <c r="F10" s="622"/>
      <c r="G10" s="622"/>
      <c r="H10" s="623"/>
      <c r="I10" s="463"/>
    </row>
    <row r="11" spans="1:11">
      <c r="B11" s="624" t="s">
        <v>5866</v>
      </c>
      <c r="C11" s="625"/>
      <c r="D11" s="625"/>
      <c r="E11" s="625"/>
      <c r="F11" s="625"/>
      <c r="G11" s="625"/>
      <c r="H11" s="625"/>
      <c r="I11" s="463"/>
    </row>
    <row r="12" spans="1:11">
      <c r="B12" s="626" t="s">
        <v>152</v>
      </c>
      <c r="C12" s="627"/>
      <c r="D12" s="627"/>
      <c r="E12" s="627"/>
      <c r="F12" s="627"/>
      <c r="G12" s="627"/>
      <c r="H12" s="628"/>
      <c r="I12" s="463"/>
    </row>
    <row r="13" spans="1:11">
      <c r="B13" s="629" t="s">
        <v>153</v>
      </c>
      <c r="C13" s="630"/>
      <c r="D13" s="630"/>
      <c r="E13" s="630"/>
      <c r="F13" s="630"/>
      <c r="G13" s="630"/>
      <c r="H13" s="628"/>
      <c r="I13" s="464"/>
    </row>
    <row r="14" spans="1:11">
      <c r="B14" s="629" t="s">
        <v>102</v>
      </c>
      <c r="C14" s="630"/>
      <c r="D14" s="630"/>
      <c r="E14" s="630"/>
      <c r="F14" s="630"/>
      <c r="G14" s="630"/>
      <c r="H14" s="628"/>
      <c r="I14" s="463"/>
    </row>
    <row r="15" spans="1:11" ht="15">
      <c r="B15" s="629" t="s">
        <v>5894</v>
      </c>
      <c r="C15" s="630"/>
      <c r="D15" s="630"/>
      <c r="E15" s="630"/>
      <c r="F15" s="630"/>
      <c r="G15" s="630"/>
      <c r="H15" s="628"/>
      <c r="I15" s="463"/>
    </row>
    <row r="16" spans="1:11" ht="15" hidden="1" outlineLevel="1">
      <c r="B16" s="631" t="s">
        <v>5895</v>
      </c>
      <c r="C16" s="630"/>
      <c r="D16" s="630"/>
      <c r="E16" s="630"/>
      <c r="F16" s="630"/>
      <c r="G16" s="630"/>
      <c r="H16" s="628">
        <v>0</v>
      </c>
      <c r="I16" s="463"/>
    </row>
    <row r="17" spans="2:9" ht="15" hidden="1" outlineLevel="1">
      <c r="B17" s="631" t="s">
        <v>5896</v>
      </c>
      <c r="C17" s="630"/>
      <c r="D17" s="630"/>
      <c r="E17" s="630"/>
      <c r="F17" s="630"/>
      <c r="G17" s="630"/>
      <c r="H17" s="628">
        <v>0</v>
      </c>
      <c r="I17" s="463"/>
    </row>
    <row r="18" spans="2:9" collapsed="1">
      <c r="B18" s="1148" t="s">
        <v>6183</v>
      </c>
      <c r="C18" s="1149"/>
      <c r="D18" s="1149"/>
      <c r="E18" s="1149"/>
      <c r="F18" s="1149"/>
      <c r="G18" s="1149"/>
      <c r="H18" s="1150"/>
      <c r="I18" s="463"/>
    </row>
    <row r="19" spans="2:9">
      <c r="B19" s="632"/>
      <c r="C19" s="633"/>
      <c r="D19" s="633"/>
      <c r="E19" s="633"/>
      <c r="F19" s="633"/>
      <c r="G19" s="633"/>
      <c r="H19" s="634"/>
      <c r="I19" s="463"/>
    </row>
    <row r="20" spans="2:9" ht="15.75" customHeight="1">
      <c r="B20" s="1822"/>
      <c r="C20" s="1822"/>
      <c r="D20" s="1822"/>
      <c r="E20" s="1822"/>
      <c r="F20" s="1822"/>
      <c r="G20" s="1822"/>
      <c r="H20" s="1822"/>
    </row>
    <row r="21" spans="2:9">
      <c r="B21" s="538"/>
      <c r="C21" s="524"/>
      <c r="D21" s="524"/>
      <c r="E21" s="524"/>
      <c r="F21" s="524"/>
      <c r="G21" s="524"/>
      <c r="H21" s="524"/>
      <c r="I21" s="465"/>
    </row>
    <row r="22" spans="2:9">
      <c r="B22" s="524"/>
      <c r="C22" s="524"/>
      <c r="D22" s="524"/>
      <c r="E22" s="524"/>
      <c r="F22" s="524"/>
      <c r="G22" s="524"/>
      <c r="H22" s="524"/>
      <c r="I22" s="465"/>
    </row>
    <row r="23" spans="2:9">
      <c r="B23" s="635"/>
      <c r="C23" s="524"/>
      <c r="D23" s="524"/>
      <c r="E23" s="524"/>
      <c r="F23" s="524"/>
      <c r="G23" s="524"/>
      <c r="H23" s="524"/>
      <c r="I23" s="465"/>
    </row>
    <row r="24" spans="2:9">
      <c r="B24" s="524"/>
      <c r="C24" s="636"/>
      <c r="D24" s="636"/>
      <c r="E24" s="636"/>
      <c r="F24" s="636"/>
      <c r="G24" s="636"/>
      <c r="H24" s="636"/>
      <c r="I24" s="465"/>
    </row>
    <row r="25" spans="2:9">
      <c r="B25" s="524"/>
      <c r="C25" s="637"/>
      <c r="D25" s="637"/>
      <c r="E25" s="638"/>
      <c r="F25" s="639"/>
      <c r="G25" s="638"/>
      <c r="H25" s="639"/>
      <c r="I25" s="465"/>
    </row>
    <row r="26" spans="2:9">
      <c r="B26" s="524"/>
      <c r="C26" s="524"/>
      <c r="D26" s="524"/>
      <c r="E26" s="524"/>
      <c r="F26" s="524"/>
      <c r="G26" s="524"/>
      <c r="H26" s="524"/>
      <c r="I26" s="465"/>
    </row>
    <row r="27" spans="2:9">
      <c r="B27" s="640"/>
      <c r="C27" s="524"/>
      <c r="D27" s="524"/>
      <c r="E27" s="524"/>
      <c r="F27" s="524"/>
      <c r="G27" s="524"/>
      <c r="H27" s="524"/>
      <c r="I27" s="465"/>
    </row>
    <row r="28" spans="2:9">
      <c r="B28" s="640"/>
      <c r="C28" s="524"/>
      <c r="D28" s="524"/>
      <c r="E28" s="524"/>
      <c r="F28" s="524"/>
      <c r="G28" s="524"/>
      <c r="H28" s="524"/>
      <c r="I28" s="465"/>
    </row>
    <row r="29" spans="2:9" ht="15" customHeight="1">
      <c r="B29" s="640"/>
      <c r="C29" s="524"/>
      <c r="D29" s="524"/>
      <c r="E29" s="524"/>
      <c r="F29" s="524"/>
      <c r="G29" s="524"/>
      <c r="H29" s="524"/>
      <c r="I29" s="465"/>
    </row>
    <row r="30" spans="2:9">
      <c r="B30" s="639"/>
      <c r="C30" s="524"/>
      <c r="D30" s="638"/>
      <c r="E30" s="641"/>
      <c r="F30" s="641"/>
      <c r="G30" s="641"/>
      <c r="H30" s="524"/>
      <c r="I30" s="465"/>
    </row>
    <row r="31" spans="2:9">
      <c r="B31" s="640"/>
      <c r="C31" s="524"/>
      <c r="D31" s="524"/>
      <c r="E31" s="524"/>
      <c r="F31" s="524"/>
      <c r="G31" s="524"/>
      <c r="H31" s="524"/>
      <c r="I31" s="465"/>
    </row>
    <row r="32" spans="2:9">
      <c r="B32" s="640"/>
      <c r="C32" s="524"/>
      <c r="D32" s="524"/>
      <c r="E32" s="524"/>
      <c r="F32" s="524"/>
      <c r="G32" s="524"/>
      <c r="H32" s="524"/>
      <c r="I32" s="465"/>
    </row>
    <row r="33" spans="2:9">
      <c r="B33" s="639"/>
      <c r="C33" s="524"/>
      <c r="D33" s="524"/>
      <c r="E33" s="524"/>
      <c r="F33" s="524"/>
      <c r="G33" s="524"/>
      <c r="H33" s="524"/>
      <c r="I33" s="465"/>
    </row>
    <row r="34" spans="2:9">
      <c r="B34" s="485"/>
      <c r="C34" s="465"/>
      <c r="D34" s="465"/>
      <c r="E34" s="465"/>
      <c r="F34" s="465"/>
      <c r="G34" s="465"/>
      <c r="H34" s="465"/>
      <c r="I34" s="465"/>
    </row>
    <row r="35" spans="2:9" ht="15" customHeight="1">
      <c r="B35" s="465"/>
      <c r="C35" s="465"/>
      <c r="D35" s="465"/>
      <c r="E35" s="465"/>
      <c r="F35" s="465"/>
      <c r="G35" s="465"/>
      <c r="H35" s="465"/>
      <c r="I35" s="465"/>
    </row>
    <row r="36" spans="2:9" ht="15" customHeight="1">
      <c r="B36" s="465"/>
      <c r="C36" s="465"/>
      <c r="D36" s="465"/>
      <c r="E36" s="465"/>
      <c r="F36" s="465"/>
      <c r="G36" s="465"/>
      <c r="H36" s="465"/>
      <c r="I36" s="465"/>
    </row>
    <row r="37" spans="2:9">
      <c r="B37" s="465"/>
      <c r="C37" s="465"/>
      <c r="D37" s="465"/>
      <c r="E37" s="465"/>
      <c r="F37" s="465"/>
      <c r="G37" s="465"/>
      <c r="H37" s="465"/>
      <c r="I37" s="465"/>
    </row>
    <row r="38" spans="2:9">
      <c r="B38" s="465"/>
      <c r="C38" s="465"/>
      <c r="D38" s="465"/>
      <c r="E38" s="465"/>
      <c r="F38" s="465"/>
      <c r="G38" s="465"/>
      <c r="H38" s="465"/>
      <c r="I38" s="465"/>
    </row>
    <row r="39" spans="2:9">
      <c r="B39" s="465"/>
      <c r="C39" s="465"/>
      <c r="D39" s="465"/>
      <c r="E39" s="465"/>
      <c r="F39" s="465"/>
      <c r="G39" s="465"/>
      <c r="H39" s="465"/>
      <c r="I39" s="465"/>
    </row>
    <row r="40" spans="2:9">
      <c r="B40" s="465"/>
      <c r="C40" s="465"/>
      <c r="D40" s="465"/>
      <c r="E40" s="465"/>
      <c r="F40" s="465"/>
      <c r="G40" s="465"/>
      <c r="H40" s="465"/>
      <c r="I40" s="465"/>
    </row>
    <row r="41" spans="2:9">
      <c r="B41" s="465"/>
      <c r="C41" s="465"/>
      <c r="D41" s="465"/>
      <c r="E41" s="465"/>
      <c r="F41" s="465"/>
      <c r="G41" s="465"/>
      <c r="H41" s="465"/>
      <c r="I41" s="465"/>
    </row>
    <row r="42" spans="2:9">
      <c r="B42" s="465"/>
      <c r="C42" s="465"/>
      <c r="D42" s="465"/>
      <c r="E42" s="465"/>
      <c r="F42" s="465"/>
      <c r="G42" s="465"/>
      <c r="H42" s="465"/>
      <c r="I42" s="465"/>
    </row>
    <row r="43" spans="2:9">
      <c r="B43" s="465"/>
      <c r="C43" s="465"/>
      <c r="D43" s="465"/>
      <c r="E43" s="465"/>
      <c r="F43" s="465"/>
      <c r="G43" s="465"/>
      <c r="H43" s="465"/>
      <c r="I43" s="465"/>
    </row>
    <row r="44" spans="2:9">
      <c r="B44" s="465"/>
      <c r="C44" s="465"/>
      <c r="D44" s="465"/>
      <c r="E44" s="465"/>
      <c r="F44" s="465"/>
      <c r="G44" s="465"/>
      <c r="H44" s="465"/>
      <c r="I44" s="465"/>
    </row>
    <row r="45" spans="2:9">
      <c r="B45" s="465"/>
      <c r="C45" s="465"/>
      <c r="D45" s="465"/>
      <c r="E45" s="465"/>
      <c r="F45" s="465"/>
      <c r="G45" s="465"/>
      <c r="H45" s="465"/>
      <c r="I45" s="465"/>
    </row>
    <row r="46" spans="2:9">
      <c r="B46" s="465"/>
      <c r="C46" s="465"/>
      <c r="D46" s="465"/>
      <c r="E46" s="465"/>
      <c r="F46" s="465"/>
      <c r="G46" s="465"/>
      <c r="H46" s="465"/>
      <c r="I46" s="465"/>
    </row>
    <row r="47" spans="2:9">
      <c r="B47" s="465"/>
      <c r="C47" s="465"/>
      <c r="D47" s="465"/>
      <c r="E47" s="465"/>
      <c r="F47" s="465"/>
      <c r="G47" s="465"/>
      <c r="H47" s="465"/>
      <c r="I47" s="465"/>
    </row>
    <row r="48" spans="2:9">
      <c r="B48" s="465"/>
      <c r="C48" s="465"/>
      <c r="D48" s="465"/>
      <c r="E48" s="465"/>
      <c r="F48" s="465"/>
      <c r="G48" s="465"/>
      <c r="H48" s="465"/>
      <c r="I48" s="465"/>
    </row>
    <row r="49" spans="2:9">
      <c r="B49" s="465"/>
      <c r="C49" s="465"/>
      <c r="D49" s="465"/>
      <c r="E49" s="465"/>
      <c r="F49" s="465"/>
      <c r="G49" s="465"/>
      <c r="H49" s="465"/>
      <c r="I49" s="465"/>
    </row>
    <row r="50" spans="2:9">
      <c r="B50" s="465"/>
      <c r="C50" s="465"/>
      <c r="D50" s="465"/>
      <c r="E50" s="465"/>
      <c r="F50" s="465"/>
      <c r="G50" s="465"/>
      <c r="H50" s="465"/>
      <c r="I50" s="465"/>
    </row>
    <row r="51" spans="2:9">
      <c r="B51" s="465"/>
      <c r="C51" s="465"/>
      <c r="D51" s="465"/>
      <c r="E51" s="465"/>
      <c r="F51" s="465"/>
      <c r="G51" s="465"/>
      <c r="H51" s="465"/>
      <c r="I51" s="465"/>
    </row>
    <row r="52" spans="2:9">
      <c r="B52" s="465"/>
      <c r="C52" s="465"/>
      <c r="D52" s="465"/>
      <c r="E52" s="465"/>
      <c r="F52" s="465"/>
      <c r="G52" s="465"/>
      <c r="H52" s="465"/>
      <c r="I52" s="465"/>
    </row>
    <row r="53" spans="2:9">
      <c r="B53" s="465"/>
      <c r="C53" s="465"/>
      <c r="D53" s="465"/>
      <c r="E53" s="465"/>
      <c r="F53" s="465"/>
      <c r="G53" s="465"/>
      <c r="H53" s="465"/>
      <c r="I53" s="465"/>
    </row>
    <row r="54" spans="2:9">
      <c r="B54" s="465"/>
      <c r="C54" s="465"/>
      <c r="D54" s="465"/>
      <c r="E54" s="465"/>
      <c r="F54" s="465"/>
      <c r="G54" s="465"/>
      <c r="H54" s="465"/>
      <c r="I54" s="465"/>
    </row>
    <row r="55" spans="2:9">
      <c r="B55" s="465"/>
      <c r="C55" s="465"/>
      <c r="D55" s="465"/>
      <c r="E55" s="465"/>
      <c r="F55" s="465"/>
      <c r="G55" s="465"/>
      <c r="H55" s="465"/>
      <c r="I55" s="465"/>
    </row>
    <row r="56" spans="2:9">
      <c r="B56" s="465"/>
      <c r="C56" s="465"/>
      <c r="D56" s="465"/>
      <c r="E56" s="465"/>
      <c r="F56" s="465"/>
      <c r="G56" s="465"/>
      <c r="H56" s="465"/>
      <c r="I56" s="465"/>
    </row>
    <row r="57" spans="2:9">
      <c r="B57" s="465"/>
      <c r="C57" s="465"/>
      <c r="D57" s="465"/>
      <c r="E57" s="465"/>
      <c r="F57" s="465"/>
      <c r="G57" s="465"/>
      <c r="H57" s="465"/>
      <c r="I57" s="465"/>
    </row>
    <row r="58" spans="2:9">
      <c r="B58" s="465"/>
      <c r="C58" s="465"/>
      <c r="D58" s="465"/>
      <c r="E58" s="465"/>
      <c r="F58" s="465"/>
      <c r="G58" s="465"/>
      <c r="H58" s="465"/>
      <c r="I58" s="465"/>
    </row>
    <row r="59" spans="2:9">
      <c r="B59" s="465"/>
      <c r="C59" s="465"/>
      <c r="D59" s="465"/>
      <c r="E59" s="465"/>
      <c r="F59" s="465"/>
      <c r="G59" s="465"/>
      <c r="H59" s="465"/>
      <c r="I59" s="465"/>
    </row>
    <row r="60" spans="2:9">
      <c r="B60" s="465"/>
      <c r="C60" s="465"/>
      <c r="D60" s="465"/>
      <c r="E60" s="465"/>
      <c r="F60" s="465"/>
      <c r="G60" s="465"/>
      <c r="H60" s="465"/>
      <c r="I60" s="465"/>
    </row>
    <row r="61" spans="2:9">
      <c r="B61" s="465"/>
      <c r="C61" s="465"/>
      <c r="D61" s="465"/>
      <c r="E61" s="465"/>
      <c r="F61" s="465"/>
      <c r="G61" s="465"/>
      <c r="H61" s="465"/>
      <c r="I61" s="465"/>
    </row>
    <row r="62" spans="2:9">
      <c r="B62" s="465"/>
      <c r="C62" s="465"/>
      <c r="D62" s="465"/>
      <c r="E62" s="465"/>
      <c r="F62" s="465"/>
      <c r="G62" s="465"/>
      <c r="H62" s="465"/>
      <c r="I62" s="465"/>
    </row>
    <row r="63" spans="2:9">
      <c r="B63" s="465"/>
      <c r="C63" s="465"/>
      <c r="D63" s="465"/>
      <c r="E63" s="465"/>
      <c r="F63" s="465"/>
      <c r="G63" s="465"/>
      <c r="H63" s="465"/>
      <c r="I63" s="465"/>
    </row>
    <row r="64" spans="2:9">
      <c r="B64" s="465"/>
      <c r="C64" s="465"/>
      <c r="D64" s="465"/>
      <c r="E64" s="465"/>
      <c r="F64" s="465"/>
      <c r="G64" s="465"/>
      <c r="H64" s="465"/>
      <c r="I64" s="465"/>
    </row>
    <row r="65" spans="2:9">
      <c r="B65" s="465"/>
      <c r="C65" s="465"/>
      <c r="D65" s="465"/>
      <c r="E65" s="465"/>
      <c r="F65" s="465"/>
      <c r="G65" s="465"/>
      <c r="H65" s="465"/>
      <c r="I65" s="465"/>
    </row>
    <row r="66" spans="2:9">
      <c r="B66" s="465"/>
      <c r="C66" s="465"/>
      <c r="D66" s="465"/>
      <c r="E66" s="465"/>
      <c r="F66" s="465"/>
      <c r="G66" s="465"/>
      <c r="H66" s="465"/>
      <c r="I66" s="465"/>
    </row>
    <row r="67" spans="2:9">
      <c r="B67" s="465"/>
      <c r="C67" s="465"/>
      <c r="D67" s="465"/>
      <c r="E67" s="465"/>
      <c r="F67" s="465"/>
      <c r="G67" s="465"/>
      <c r="H67" s="465"/>
      <c r="I67" s="465"/>
    </row>
    <row r="68" spans="2:9">
      <c r="B68" s="465"/>
      <c r="C68" s="465"/>
      <c r="D68" s="465"/>
      <c r="E68" s="465"/>
      <c r="F68" s="465"/>
      <c r="G68" s="465"/>
      <c r="H68" s="465"/>
      <c r="I68" s="465"/>
    </row>
    <row r="69" spans="2:9">
      <c r="B69" s="465"/>
      <c r="C69" s="465"/>
      <c r="D69" s="465"/>
      <c r="E69" s="465"/>
      <c r="F69" s="465"/>
      <c r="G69" s="465"/>
      <c r="H69" s="465"/>
      <c r="I69" s="465"/>
    </row>
    <row r="70" spans="2:9">
      <c r="B70" s="465"/>
      <c r="C70" s="465"/>
      <c r="D70" s="465"/>
      <c r="E70" s="465"/>
      <c r="F70" s="465"/>
      <c r="G70" s="465"/>
      <c r="H70" s="465"/>
      <c r="I70" s="465"/>
    </row>
    <row r="71" spans="2:9">
      <c r="B71" s="465"/>
      <c r="C71" s="465"/>
      <c r="D71" s="465"/>
      <c r="E71" s="465"/>
      <c r="F71" s="465"/>
      <c r="G71" s="465"/>
      <c r="H71" s="465"/>
      <c r="I71" s="465"/>
    </row>
    <row r="72" spans="2:9">
      <c r="B72" s="465"/>
      <c r="C72" s="465"/>
      <c r="D72" s="465"/>
      <c r="E72" s="465"/>
      <c r="F72" s="465"/>
      <c r="G72" s="465"/>
      <c r="H72" s="465"/>
      <c r="I72" s="465"/>
    </row>
    <row r="73" spans="2:9">
      <c r="B73" s="465"/>
      <c r="C73" s="465"/>
      <c r="D73" s="465"/>
      <c r="E73" s="465"/>
      <c r="F73" s="465"/>
      <c r="G73" s="465"/>
      <c r="H73" s="465"/>
      <c r="I73" s="465"/>
    </row>
    <row r="74" spans="2:9">
      <c r="B74" s="465"/>
      <c r="C74" s="465"/>
      <c r="D74" s="465"/>
      <c r="E74" s="465"/>
      <c r="F74" s="465"/>
      <c r="G74" s="465"/>
      <c r="H74" s="465"/>
      <c r="I74" s="465"/>
    </row>
    <row r="75" spans="2:9">
      <c r="B75" s="465"/>
      <c r="C75" s="465"/>
      <c r="D75" s="465"/>
      <c r="E75" s="465"/>
      <c r="F75" s="465"/>
      <c r="G75" s="465"/>
      <c r="H75" s="465"/>
      <c r="I75" s="465"/>
    </row>
    <row r="76" spans="2:9">
      <c r="B76" s="465"/>
      <c r="C76" s="465"/>
      <c r="D76" s="465"/>
      <c r="E76" s="465"/>
      <c r="F76" s="465"/>
      <c r="G76" s="465"/>
      <c r="H76" s="465"/>
      <c r="I76" s="465"/>
    </row>
    <row r="77" spans="2:9">
      <c r="B77" s="465"/>
      <c r="C77" s="465"/>
      <c r="D77" s="465"/>
      <c r="E77" s="465"/>
      <c r="F77" s="465"/>
      <c r="G77" s="465"/>
      <c r="H77" s="465"/>
      <c r="I77" s="465"/>
    </row>
    <row r="78" spans="2:9">
      <c r="B78" s="465"/>
      <c r="C78" s="465"/>
      <c r="D78" s="465"/>
      <c r="E78" s="465"/>
      <c r="F78" s="465"/>
      <c r="G78" s="465"/>
      <c r="H78" s="465"/>
      <c r="I78" s="465"/>
    </row>
    <row r="79" spans="2:9">
      <c r="B79" s="465"/>
      <c r="C79" s="465"/>
      <c r="D79" s="465"/>
      <c r="E79" s="465"/>
      <c r="F79" s="465"/>
      <c r="G79" s="465"/>
      <c r="H79" s="465"/>
      <c r="I79" s="465"/>
    </row>
    <row r="80" spans="2:9">
      <c r="B80" s="465"/>
      <c r="C80" s="465"/>
      <c r="D80" s="465"/>
      <c r="E80" s="465"/>
      <c r="F80" s="465"/>
      <c r="G80" s="465"/>
      <c r="H80" s="465"/>
      <c r="I80" s="465"/>
    </row>
    <row r="81" spans="2:9">
      <c r="B81" s="465"/>
      <c r="C81" s="465"/>
      <c r="D81" s="465"/>
      <c r="E81" s="465"/>
      <c r="F81" s="465"/>
      <c r="G81" s="465"/>
      <c r="H81" s="465"/>
      <c r="I81" s="465"/>
    </row>
    <row r="82" spans="2:9">
      <c r="B82" s="465"/>
      <c r="C82" s="465"/>
      <c r="D82" s="465"/>
      <c r="E82" s="465"/>
      <c r="F82" s="465"/>
      <c r="G82" s="465"/>
      <c r="H82" s="465"/>
      <c r="I82" s="465"/>
    </row>
    <row r="83" spans="2:9">
      <c r="B83" s="465"/>
      <c r="C83" s="465"/>
      <c r="D83" s="465"/>
      <c r="E83" s="465"/>
      <c r="F83" s="465"/>
      <c r="G83" s="465"/>
      <c r="H83" s="465"/>
      <c r="I83" s="465"/>
    </row>
    <row r="84" spans="2:9">
      <c r="B84" s="465"/>
      <c r="C84" s="465"/>
      <c r="D84" s="465"/>
      <c r="E84" s="465"/>
      <c r="F84" s="465"/>
      <c r="G84" s="465"/>
      <c r="H84" s="465"/>
      <c r="I84" s="465"/>
    </row>
    <row r="85" spans="2:9">
      <c r="B85" s="465"/>
      <c r="C85" s="465"/>
      <c r="D85" s="465"/>
      <c r="E85" s="465"/>
      <c r="F85" s="465"/>
      <c r="G85" s="465"/>
      <c r="H85" s="465"/>
      <c r="I85" s="465"/>
    </row>
    <row r="86" spans="2:9">
      <c r="B86" s="465"/>
      <c r="C86" s="465"/>
      <c r="D86" s="465"/>
      <c r="E86" s="465"/>
      <c r="F86" s="465"/>
      <c r="G86" s="465"/>
      <c r="H86" s="465"/>
      <c r="I86" s="465"/>
    </row>
    <row r="87" spans="2:9">
      <c r="B87" s="465"/>
      <c r="C87" s="465"/>
      <c r="D87" s="465"/>
      <c r="E87" s="465"/>
      <c r="F87" s="465"/>
      <c r="G87" s="465"/>
      <c r="H87" s="465"/>
      <c r="I87" s="465"/>
    </row>
    <row r="88" spans="2:9">
      <c r="B88" s="465"/>
      <c r="C88" s="465"/>
      <c r="D88" s="465"/>
      <c r="E88" s="465"/>
      <c r="F88" s="465"/>
      <c r="G88" s="465"/>
      <c r="H88" s="465"/>
      <c r="I88" s="465"/>
    </row>
    <row r="89" spans="2:9">
      <c r="B89" s="465"/>
      <c r="C89" s="465"/>
      <c r="D89" s="465"/>
      <c r="E89" s="465"/>
      <c r="F89" s="465"/>
      <c r="G89" s="465"/>
      <c r="H89" s="465"/>
      <c r="I89" s="465"/>
    </row>
    <row r="90" spans="2:9">
      <c r="B90" s="465"/>
      <c r="C90" s="465"/>
      <c r="D90" s="465"/>
      <c r="E90" s="465"/>
      <c r="F90" s="465"/>
      <c r="G90" s="465"/>
      <c r="H90" s="465"/>
      <c r="I90" s="465"/>
    </row>
    <row r="91" spans="2:9">
      <c r="B91" s="465"/>
      <c r="C91" s="465"/>
      <c r="D91" s="465"/>
      <c r="E91" s="465"/>
      <c r="F91" s="465"/>
      <c r="G91" s="465"/>
      <c r="H91" s="465"/>
      <c r="I91" s="465"/>
    </row>
    <row r="92" spans="2:9">
      <c r="B92" s="465"/>
      <c r="C92" s="465"/>
      <c r="D92" s="465"/>
      <c r="E92" s="465"/>
      <c r="F92" s="465"/>
      <c r="G92" s="465"/>
      <c r="H92" s="465"/>
      <c r="I92" s="465"/>
    </row>
    <row r="93" spans="2:9">
      <c r="B93" s="465"/>
      <c r="C93" s="465"/>
      <c r="D93" s="465"/>
      <c r="E93" s="465"/>
      <c r="F93" s="465"/>
      <c r="G93" s="465"/>
      <c r="H93" s="465"/>
      <c r="I93" s="465"/>
    </row>
    <row r="94" spans="2:9">
      <c r="B94" s="465"/>
      <c r="C94" s="465"/>
      <c r="D94" s="465"/>
      <c r="E94" s="465"/>
      <c r="F94" s="465"/>
      <c r="G94" s="465"/>
      <c r="H94" s="465"/>
      <c r="I94" s="465"/>
    </row>
    <row r="95" spans="2:9">
      <c r="B95" s="465"/>
      <c r="C95" s="465"/>
      <c r="D95" s="465"/>
      <c r="E95" s="465"/>
      <c r="F95" s="465"/>
      <c r="G95" s="465"/>
      <c r="H95" s="465"/>
      <c r="I95" s="465"/>
    </row>
    <row r="96" spans="2:9">
      <c r="B96" s="465"/>
      <c r="C96" s="465"/>
      <c r="D96" s="465"/>
      <c r="E96" s="465"/>
      <c r="F96" s="465"/>
      <c r="G96" s="465"/>
      <c r="H96" s="465"/>
      <c r="I96" s="465"/>
    </row>
    <row r="97" spans="2:9">
      <c r="B97" s="465"/>
      <c r="C97" s="465"/>
      <c r="D97" s="465"/>
      <c r="E97" s="465"/>
      <c r="F97" s="465"/>
      <c r="G97" s="465"/>
      <c r="H97" s="465"/>
      <c r="I97" s="465"/>
    </row>
    <row r="98" spans="2:9">
      <c r="B98" s="465"/>
      <c r="C98" s="465"/>
      <c r="D98" s="465"/>
      <c r="E98" s="465"/>
      <c r="F98" s="465"/>
      <c r="G98" s="465"/>
      <c r="H98" s="465"/>
      <c r="I98" s="465"/>
    </row>
    <row r="99" spans="2:9">
      <c r="B99" s="465"/>
      <c r="C99" s="465"/>
      <c r="D99" s="465"/>
      <c r="E99" s="465"/>
      <c r="F99" s="465"/>
      <c r="G99" s="465"/>
      <c r="H99" s="465"/>
      <c r="I99" s="465"/>
    </row>
    <row r="100" spans="2:9">
      <c r="B100" s="465"/>
      <c r="C100" s="465"/>
      <c r="D100" s="465"/>
      <c r="E100" s="465"/>
      <c r="F100" s="465"/>
      <c r="G100" s="465"/>
      <c r="H100" s="465"/>
      <c r="I100" s="465"/>
    </row>
    <row r="101" spans="2:9">
      <c r="B101" s="465"/>
      <c r="C101" s="465"/>
      <c r="D101" s="465"/>
      <c r="E101" s="465"/>
      <c r="F101" s="465"/>
      <c r="G101" s="465"/>
      <c r="H101" s="465"/>
      <c r="I101" s="465"/>
    </row>
    <row r="102" spans="2:9">
      <c r="B102" s="465"/>
      <c r="C102" s="465"/>
      <c r="D102" s="465"/>
      <c r="E102" s="465"/>
      <c r="F102" s="465"/>
      <c r="G102" s="465"/>
      <c r="H102" s="465"/>
      <c r="I102" s="465"/>
    </row>
    <row r="103" spans="2:9">
      <c r="B103" s="465"/>
      <c r="C103" s="465"/>
      <c r="D103" s="465"/>
      <c r="E103" s="465"/>
      <c r="F103" s="465"/>
      <c r="G103" s="465"/>
      <c r="H103" s="465"/>
      <c r="I103" s="465"/>
    </row>
    <row r="104" spans="2:9">
      <c r="B104" s="465"/>
      <c r="C104" s="465"/>
      <c r="D104" s="465"/>
      <c r="E104" s="465"/>
      <c r="F104" s="465"/>
      <c r="G104" s="465"/>
      <c r="H104" s="465"/>
      <c r="I104" s="465"/>
    </row>
    <row r="105" spans="2:9">
      <c r="B105" s="465"/>
      <c r="C105" s="465"/>
      <c r="D105" s="465"/>
      <c r="E105" s="465"/>
      <c r="F105" s="465"/>
      <c r="G105" s="465"/>
      <c r="H105" s="465"/>
      <c r="I105" s="465"/>
    </row>
    <row r="106" spans="2:9">
      <c r="B106" s="465"/>
      <c r="C106" s="465"/>
      <c r="D106" s="465"/>
      <c r="E106" s="465"/>
      <c r="F106" s="465"/>
      <c r="G106" s="465"/>
      <c r="H106" s="465"/>
      <c r="I106" s="465"/>
    </row>
    <row r="107" spans="2:9">
      <c r="B107" s="465"/>
      <c r="C107" s="465"/>
      <c r="D107" s="465"/>
      <c r="E107" s="465"/>
      <c r="F107" s="465"/>
      <c r="G107" s="465"/>
      <c r="H107" s="465"/>
      <c r="I107" s="465"/>
    </row>
    <row r="108" spans="2:9">
      <c r="B108" s="465"/>
      <c r="C108" s="465"/>
      <c r="D108" s="465"/>
      <c r="E108" s="465"/>
      <c r="F108" s="465"/>
      <c r="G108" s="465"/>
      <c r="H108" s="465"/>
      <c r="I108" s="465"/>
    </row>
    <row r="109" spans="2:9">
      <c r="B109" s="465"/>
      <c r="C109" s="465"/>
      <c r="D109" s="465"/>
      <c r="E109" s="465"/>
      <c r="F109" s="465"/>
      <c r="G109" s="465"/>
      <c r="H109" s="465"/>
      <c r="I109" s="465"/>
    </row>
    <row r="110" spans="2:9">
      <c r="B110" s="465"/>
      <c r="C110" s="465"/>
      <c r="D110" s="465"/>
      <c r="E110" s="465"/>
      <c r="F110" s="465"/>
      <c r="G110" s="465"/>
      <c r="H110" s="465"/>
      <c r="I110" s="465"/>
    </row>
    <row r="111" spans="2:9">
      <c r="B111" s="465"/>
      <c r="C111" s="465"/>
      <c r="D111" s="465"/>
      <c r="E111" s="465"/>
      <c r="F111" s="465"/>
      <c r="G111" s="465"/>
      <c r="H111" s="465"/>
      <c r="I111" s="465"/>
    </row>
    <row r="112" spans="2:9">
      <c r="B112" s="465"/>
      <c r="C112" s="465"/>
      <c r="D112" s="465"/>
      <c r="E112" s="465"/>
      <c r="F112" s="465"/>
      <c r="G112" s="465"/>
      <c r="H112" s="465"/>
      <c r="I112" s="465"/>
    </row>
    <row r="113" spans="2:9">
      <c r="B113" s="465"/>
      <c r="C113" s="465"/>
      <c r="D113" s="465"/>
      <c r="E113" s="465"/>
      <c r="F113" s="465"/>
      <c r="G113" s="465"/>
      <c r="H113" s="465"/>
      <c r="I113" s="465"/>
    </row>
    <row r="114" spans="2:9">
      <c r="B114" s="465"/>
      <c r="C114" s="465"/>
      <c r="D114" s="465"/>
      <c r="E114" s="465"/>
      <c r="F114" s="465"/>
      <c r="G114" s="465"/>
      <c r="H114" s="465"/>
      <c r="I114" s="465"/>
    </row>
    <row r="115" spans="2:9">
      <c r="B115" s="465"/>
      <c r="C115" s="465"/>
      <c r="D115" s="465"/>
      <c r="E115" s="465"/>
      <c r="F115" s="465"/>
      <c r="G115" s="465"/>
      <c r="H115" s="465"/>
      <c r="I115" s="465"/>
    </row>
    <row r="116" spans="2:9">
      <c r="B116" s="465"/>
      <c r="C116" s="465"/>
      <c r="D116" s="465"/>
      <c r="E116" s="465"/>
      <c r="F116" s="465"/>
      <c r="G116" s="465"/>
      <c r="H116" s="465"/>
      <c r="I116" s="465"/>
    </row>
    <row r="117" spans="2:9">
      <c r="B117" s="465"/>
      <c r="C117" s="465"/>
      <c r="D117" s="465"/>
      <c r="E117" s="465"/>
      <c r="F117" s="465"/>
      <c r="G117" s="465"/>
      <c r="H117" s="465"/>
      <c r="I117" s="465"/>
    </row>
    <row r="118" spans="2:9">
      <c r="B118" s="465"/>
      <c r="C118" s="465"/>
      <c r="D118" s="465"/>
      <c r="E118" s="465"/>
      <c r="F118" s="465"/>
      <c r="G118" s="465"/>
      <c r="H118" s="465"/>
      <c r="I118" s="465"/>
    </row>
    <row r="119" spans="2:9">
      <c r="B119" s="465"/>
      <c r="C119" s="465"/>
      <c r="D119" s="465"/>
      <c r="E119" s="465"/>
      <c r="F119" s="465"/>
      <c r="G119" s="465"/>
      <c r="H119" s="465"/>
      <c r="I119" s="465"/>
    </row>
    <row r="120" spans="2:9">
      <c r="B120" s="465"/>
      <c r="C120" s="465"/>
      <c r="D120" s="465"/>
      <c r="E120" s="465"/>
      <c r="F120" s="465"/>
      <c r="G120" s="465"/>
      <c r="H120" s="465"/>
      <c r="I120" s="465"/>
    </row>
    <row r="121" spans="2:9">
      <c r="B121" s="465"/>
      <c r="C121" s="465"/>
      <c r="D121" s="465"/>
      <c r="E121" s="465"/>
      <c r="F121" s="465"/>
      <c r="G121" s="465"/>
      <c r="H121" s="465"/>
      <c r="I121" s="465"/>
    </row>
    <row r="122" spans="2:9">
      <c r="B122" s="465"/>
      <c r="C122" s="465"/>
      <c r="D122" s="465"/>
      <c r="E122" s="465"/>
      <c r="F122" s="465"/>
      <c r="G122" s="465"/>
      <c r="H122" s="465"/>
      <c r="I122" s="465"/>
    </row>
    <row r="123" spans="2:9">
      <c r="B123" s="465"/>
      <c r="C123" s="465"/>
      <c r="D123" s="465"/>
      <c r="E123" s="465"/>
      <c r="F123" s="465"/>
      <c r="G123" s="465"/>
      <c r="H123" s="465"/>
      <c r="I123" s="465"/>
    </row>
    <row r="124" spans="2:9">
      <c r="B124" s="465"/>
      <c r="C124" s="465"/>
      <c r="D124" s="465"/>
      <c r="E124" s="465"/>
      <c r="F124" s="465"/>
      <c r="G124" s="465"/>
      <c r="H124" s="465"/>
      <c r="I124" s="465"/>
    </row>
    <row r="125" spans="2:9">
      <c r="B125" s="465"/>
      <c r="C125" s="465"/>
      <c r="D125" s="465"/>
      <c r="E125" s="465"/>
      <c r="F125" s="465"/>
      <c r="G125" s="465"/>
      <c r="H125" s="465"/>
      <c r="I125" s="465"/>
    </row>
    <row r="126" spans="2:9">
      <c r="B126" s="465"/>
      <c r="C126" s="465"/>
      <c r="D126" s="465"/>
      <c r="E126" s="465"/>
      <c r="F126" s="465"/>
      <c r="G126" s="465"/>
      <c r="H126" s="465"/>
      <c r="I126" s="465"/>
    </row>
    <row r="127" spans="2:9">
      <c r="B127" s="465"/>
      <c r="C127" s="465"/>
      <c r="D127" s="465"/>
      <c r="E127" s="465"/>
      <c r="F127" s="465"/>
      <c r="G127" s="465"/>
      <c r="H127" s="465"/>
      <c r="I127" s="465"/>
    </row>
    <row r="128" spans="2:9">
      <c r="B128" s="465"/>
      <c r="C128" s="465"/>
      <c r="D128" s="465"/>
      <c r="E128" s="465"/>
      <c r="F128" s="465"/>
      <c r="G128" s="465"/>
      <c r="H128" s="465"/>
      <c r="I128" s="465"/>
    </row>
    <row r="129" spans="2:9">
      <c r="B129" s="465"/>
      <c r="C129" s="465"/>
      <c r="D129" s="465"/>
      <c r="E129" s="465"/>
      <c r="F129" s="465"/>
      <c r="G129" s="465"/>
      <c r="H129" s="465"/>
      <c r="I129" s="465"/>
    </row>
    <row r="130" spans="2:9">
      <c r="B130" s="465"/>
      <c r="C130" s="465"/>
      <c r="D130" s="465"/>
      <c r="E130" s="465"/>
      <c r="F130" s="465"/>
      <c r="G130" s="465"/>
      <c r="H130" s="465"/>
      <c r="I130" s="465"/>
    </row>
    <row r="131" spans="2:9">
      <c r="B131" s="465"/>
      <c r="C131" s="465"/>
      <c r="D131" s="465"/>
      <c r="E131" s="465"/>
      <c r="F131" s="465"/>
      <c r="G131" s="465"/>
      <c r="H131" s="465"/>
      <c r="I131" s="465"/>
    </row>
    <row r="132" spans="2:9">
      <c r="B132" s="465"/>
      <c r="C132" s="465"/>
      <c r="D132" s="465"/>
      <c r="E132" s="465"/>
      <c r="F132" s="465"/>
      <c r="G132" s="465"/>
      <c r="H132" s="465"/>
      <c r="I132" s="465"/>
    </row>
    <row r="133" spans="2:9">
      <c r="B133" s="465"/>
      <c r="C133" s="465"/>
      <c r="D133" s="465"/>
      <c r="E133" s="465"/>
      <c r="F133" s="465"/>
      <c r="G133" s="465"/>
      <c r="H133" s="465"/>
      <c r="I133" s="465"/>
    </row>
    <row r="134" spans="2:9">
      <c r="B134" s="465"/>
      <c r="C134" s="465"/>
      <c r="D134" s="465"/>
      <c r="E134" s="465"/>
      <c r="F134" s="465"/>
      <c r="G134" s="465"/>
      <c r="H134" s="465"/>
      <c r="I134" s="465"/>
    </row>
    <row r="135" spans="2:9">
      <c r="B135" s="465"/>
      <c r="C135" s="465"/>
      <c r="D135" s="465"/>
      <c r="E135" s="465"/>
      <c r="F135" s="465"/>
      <c r="G135" s="465"/>
      <c r="H135" s="465"/>
      <c r="I135" s="465"/>
    </row>
    <row r="136" spans="2:9">
      <c r="B136" s="465"/>
      <c r="C136" s="465"/>
      <c r="D136" s="465"/>
      <c r="E136" s="465"/>
      <c r="F136" s="465"/>
      <c r="G136" s="465"/>
      <c r="H136" s="465"/>
      <c r="I136" s="465"/>
    </row>
    <row r="137" spans="2:9">
      <c r="B137" s="465"/>
      <c r="C137" s="465"/>
      <c r="D137" s="465"/>
      <c r="E137" s="465"/>
      <c r="F137" s="465"/>
      <c r="G137" s="465"/>
      <c r="H137" s="465"/>
      <c r="I137" s="465"/>
    </row>
    <row r="138" spans="2:9">
      <c r="B138" s="465"/>
      <c r="C138" s="465"/>
      <c r="D138" s="465"/>
      <c r="E138" s="465"/>
      <c r="F138" s="465"/>
      <c r="G138" s="465"/>
      <c r="H138" s="465"/>
      <c r="I138" s="465"/>
    </row>
    <row r="139" spans="2:9">
      <c r="B139" s="465"/>
      <c r="C139" s="465"/>
      <c r="D139" s="465"/>
      <c r="E139" s="465"/>
      <c r="F139" s="465"/>
      <c r="G139" s="465"/>
      <c r="H139" s="465"/>
      <c r="I139" s="465"/>
    </row>
    <row r="140" spans="2:9">
      <c r="B140" s="465"/>
      <c r="C140" s="465"/>
      <c r="D140" s="465"/>
      <c r="E140" s="465"/>
      <c r="F140" s="465"/>
      <c r="G140" s="465"/>
      <c r="H140" s="465"/>
      <c r="I140" s="465"/>
    </row>
    <row r="141" spans="2:9">
      <c r="B141" s="465"/>
      <c r="C141" s="465"/>
      <c r="D141" s="465"/>
      <c r="E141" s="465"/>
      <c r="F141" s="465"/>
      <c r="G141" s="465"/>
      <c r="H141" s="465"/>
      <c r="I141" s="465"/>
    </row>
    <row r="142" spans="2:9">
      <c r="B142" s="465"/>
      <c r="C142" s="465"/>
      <c r="D142" s="465"/>
      <c r="E142" s="465"/>
      <c r="F142" s="465"/>
      <c r="G142" s="465"/>
      <c r="H142" s="465"/>
      <c r="I142" s="465"/>
    </row>
    <row r="143" spans="2:9">
      <c r="B143" s="465"/>
      <c r="C143" s="465"/>
      <c r="D143" s="465"/>
      <c r="E143" s="465"/>
      <c r="F143" s="465"/>
      <c r="G143" s="465"/>
      <c r="H143" s="465"/>
      <c r="I143" s="465"/>
    </row>
    <row r="144" spans="2:9">
      <c r="B144" s="465"/>
      <c r="C144" s="465"/>
      <c r="D144" s="465"/>
      <c r="E144" s="465"/>
      <c r="F144" s="465"/>
      <c r="G144" s="465"/>
      <c r="H144" s="465"/>
      <c r="I144" s="465"/>
    </row>
    <row r="145" spans="2:9">
      <c r="B145" s="465"/>
      <c r="C145" s="465"/>
      <c r="D145" s="465"/>
      <c r="E145" s="465"/>
      <c r="F145" s="465"/>
      <c r="G145" s="465"/>
      <c r="H145" s="465"/>
      <c r="I145" s="465"/>
    </row>
    <row r="146" spans="2:9">
      <c r="B146" s="465"/>
      <c r="C146" s="465"/>
      <c r="D146" s="465"/>
      <c r="E146" s="465"/>
      <c r="F146" s="465"/>
      <c r="G146" s="465"/>
      <c r="H146" s="465"/>
      <c r="I146" s="465"/>
    </row>
    <row r="147" spans="2:9">
      <c r="B147" s="465"/>
      <c r="C147" s="465"/>
      <c r="D147" s="465"/>
      <c r="E147" s="465"/>
      <c r="F147" s="465"/>
      <c r="G147" s="465"/>
      <c r="H147" s="465"/>
      <c r="I147" s="465"/>
    </row>
    <row r="148" spans="2:9">
      <c r="B148" s="465"/>
      <c r="C148" s="465"/>
      <c r="D148" s="465"/>
      <c r="E148" s="465"/>
      <c r="F148" s="465"/>
      <c r="G148" s="465"/>
      <c r="H148" s="465"/>
      <c r="I148" s="465"/>
    </row>
    <row r="149" spans="2:9">
      <c r="B149" s="465"/>
      <c r="C149" s="465"/>
      <c r="D149" s="465"/>
      <c r="E149" s="465"/>
      <c r="F149" s="465"/>
      <c r="G149" s="465"/>
      <c r="H149" s="465"/>
      <c r="I149" s="465"/>
    </row>
    <row r="150" spans="2:9">
      <c r="B150" s="465"/>
      <c r="C150" s="465"/>
      <c r="D150" s="465"/>
      <c r="E150" s="465"/>
      <c r="F150" s="465"/>
      <c r="G150" s="465"/>
      <c r="H150" s="465"/>
      <c r="I150" s="465"/>
    </row>
    <row r="151" spans="2:9">
      <c r="B151" s="465"/>
      <c r="C151" s="465"/>
      <c r="D151" s="465"/>
      <c r="E151" s="465"/>
      <c r="F151" s="465"/>
      <c r="G151" s="465"/>
      <c r="H151" s="465"/>
      <c r="I151" s="465"/>
    </row>
    <row r="152" spans="2:9">
      <c r="B152" s="465"/>
      <c r="C152" s="465"/>
      <c r="D152" s="465"/>
      <c r="E152" s="465"/>
      <c r="F152" s="465"/>
      <c r="G152" s="465"/>
      <c r="H152" s="465"/>
      <c r="I152" s="465"/>
    </row>
  </sheetData>
  <mergeCells count="9">
    <mergeCell ref="B2:G2"/>
    <mergeCell ref="B20:H20"/>
    <mergeCell ref="C7:G7"/>
    <mergeCell ref="H7:H9"/>
    <mergeCell ref="C8:C9"/>
    <mergeCell ref="D8:D9"/>
    <mergeCell ref="E8:E9"/>
    <mergeCell ref="F8:F9"/>
    <mergeCell ref="G8:G9"/>
  </mergeCells>
  <printOptions horizontalCentered="1"/>
  <pageMargins left="0.70866141732283472" right="0.70866141732283472" top="0.74803149606299213" bottom="0.74803149606299213" header="0.31496062992125984" footer="0.31496062992125984"/>
  <pageSetup paperSize="9" orientation="landscape" r:id="rId1"/>
  <headerFooter>
    <oddFooter>&amp;R&amp;P/&amp;N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2:J120"/>
  <sheetViews>
    <sheetView showGridLines="0" zoomScale="10" zoomScaleNormal="10" workbookViewId="0">
      <selection activeCell="B4" sqref="B4"/>
    </sheetView>
  </sheetViews>
  <sheetFormatPr defaultColWidth="9.109375" defaultRowHeight="13.2" outlineLevelRow="2" outlineLevelCol="1"/>
  <cols>
    <col min="1" max="1" width="9.109375" style="2"/>
    <col min="2" max="2" width="97.88671875" style="2" customWidth="1"/>
    <col min="3" max="10" width="9.109375" style="2" customWidth="1" outlineLevel="1"/>
    <col min="11" max="16384" width="9.109375" style="2"/>
  </cols>
  <sheetData>
    <row r="2" spans="1:10" s="3" customFormat="1" ht="15" customHeight="1">
      <c r="A2" s="1000"/>
      <c r="B2" s="1801" t="s">
        <v>6395</v>
      </c>
      <c r="C2" s="1801"/>
      <c r="D2" s="1801"/>
      <c r="E2" s="1332"/>
      <c r="F2" s="1332"/>
      <c r="G2" s="1332"/>
      <c r="H2" s="1332"/>
      <c r="I2" s="1332"/>
      <c r="J2" s="1332"/>
    </row>
    <row r="3" spans="1:10" ht="12.75" customHeight="1">
      <c r="B3" s="1333"/>
      <c r="C3" s="1334"/>
      <c r="D3" s="1334"/>
      <c r="E3" s="1334"/>
      <c r="F3" s="1334"/>
      <c r="G3" s="1334"/>
      <c r="H3" s="1334"/>
      <c r="I3" s="1334"/>
      <c r="J3" s="1334"/>
    </row>
    <row r="4" spans="1:10" ht="16.5" customHeight="1">
      <c r="B4" s="490" t="s">
        <v>5846</v>
      </c>
      <c r="C4" s="494"/>
    </row>
    <row r="5" spans="1:10" ht="12.75" customHeight="1">
      <c r="C5" s="496"/>
      <c r="D5" s="496"/>
      <c r="E5" s="496"/>
      <c r="F5" s="496"/>
      <c r="G5" s="642"/>
      <c r="H5" s="642"/>
      <c r="I5" s="642"/>
      <c r="J5" s="496" t="s">
        <v>5979</v>
      </c>
    </row>
    <row r="6" spans="1:10" ht="14.4">
      <c r="B6" s="1825" t="s">
        <v>29</v>
      </c>
      <c r="C6" s="1828" t="s">
        <v>25</v>
      </c>
      <c r="D6" s="1829"/>
      <c r="E6" s="1828" t="s">
        <v>26</v>
      </c>
      <c r="F6" s="1829"/>
      <c r="G6" s="1828" t="s">
        <v>23</v>
      </c>
      <c r="H6" s="1829"/>
      <c r="I6" s="1828" t="s">
        <v>108</v>
      </c>
      <c r="J6" s="1829"/>
    </row>
    <row r="7" spans="1:10" ht="14.4">
      <c r="B7" s="1862"/>
      <c r="C7" s="924" t="s">
        <v>5918</v>
      </c>
      <c r="D7" s="924" t="s">
        <v>5919</v>
      </c>
      <c r="E7" s="924" t="s">
        <v>5918</v>
      </c>
      <c r="F7" s="924" t="s">
        <v>5919</v>
      </c>
      <c r="G7" s="924" t="s">
        <v>5918</v>
      </c>
      <c r="H7" s="924" t="s">
        <v>5919</v>
      </c>
      <c r="I7" s="924" t="s">
        <v>5918</v>
      </c>
      <c r="J7" s="924" t="s">
        <v>5919</v>
      </c>
    </row>
    <row r="8" spans="1:10" ht="5.25" customHeight="1">
      <c r="C8" s="494"/>
    </row>
    <row r="9" spans="1:10" ht="5.25" customHeight="1" outlineLevel="1">
      <c r="B9" s="498"/>
      <c r="C9" s="494"/>
    </row>
    <row r="10" spans="1:10" ht="13.8" outlineLevel="2">
      <c r="B10" s="940" t="s">
        <v>32</v>
      </c>
      <c r="C10" s="940"/>
      <c r="D10" s="940"/>
      <c r="E10" s="940"/>
      <c r="F10" s="940"/>
      <c r="G10" s="940"/>
      <c r="H10" s="940"/>
      <c r="I10" s="940"/>
      <c r="J10" s="940"/>
    </row>
    <row r="11" spans="1:10" ht="13.8" outlineLevel="2">
      <c r="B11" s="1139" t="s">
        <v>6482</v>
      </c>
      <c r="C11" s="1139"/>
      <c r="D11" s="1139"/>
      <c r="E11" s="1139"/>
      <c r="F11" s="1139"/>
      <c r="G11" s="1139"/>
      <c r="H11" s="1139"/>
      <c r="I11" s="1139"/>
      <c r="J11" s="1139"/>
    </row>
    <row r="12" spans="1:10" ht="13.8" outlineLevel="2">
      <c r="B12" s="1139" t="s">
        <v>6182</v>
      </c>
      <c r="C12" s="1139"/>
      <c r="D12" s="1139"/>
      <c r="E12" s="1139"/>
      <c r="F12" s="1139"/>
      <c r="G12" s="1139"/>
      <c r="H12" s="1139"/>
      <c r="I12" s="1139"/>
      <c r="J12" s="1139"/>
    </row>
    <row r="13" spans="1:10" ht="13.8" outlineLevel="2">
      <c r="B13" s="1140" t="s">
        <v>131</v>
      </c>
      <c r="C13" s="1140"/>
      <c r="D13" s="1140"/>
      <c r="E13" s="1140"/>
      <c r="F13" s="1140"/>
      <c r="G13" s="1140"/>
      <c r="H13" s="1140"/>
      <c r="I13" s="1140"/>
      <c r="J13" s="1140"/>
    </row>
    <row r="14" spans="1:10" ht="13.8" outlineLevel="2">
      <c r="B14" s="1141" t="s">
        <v>70</v>
      </c>
      <c r="C14" s="1141"/>
      <c r="D14" s="1141"/>
      <c r="E14" s="1141"/>
      <c r="F14" s="1141"/>
      <c r="G14" s="1141"/>
      <c r="H14" s="1141"/>
      <c r="I14" s="1141"/>
      <c r="J14" s="1141"/>
    </row>
    <row r="15" spans="1:10" ht="13.8" outlineLevel="2">
      <c r="B15" s="1141" t="s">
        <v>72</v>
      </c>
      <c r="C15" s="1141"/>
      <c r="D15" s="1141"/>
      <c r="E15" s="1141"/>
      <c r="F15" s="1141"/>
      <c r="G15" s="1141"/>
      <c r="H15" s="1141"/>
      <c r="I15" s="1141"/>
      <c r="J15" s="1141"/>
    </row>
    <row r="16" spans="1:10" ht="13.8" outlineLevel="2">
      <c r="B16" s="1140" t="s">
        <v>45</v>
      </c>
      <c r="C16" s="1140"/>
      <c r="D16" s="1140"/>
      <c r="E16" s="1140"/>
      <c r="F16" s="1140"/>
      <c r="G16" s="1140"/>
      <c r="H16" s="1140"/>
      <c r="I16" s="1140"/>
      <c r="J16" s="1140"/>
    </row>
    <row r="17" spans="2:10" ht="13.8" outlineLevel="2">
      <c r="B17" s="1142" t="s">
        <v>106</v>
      </c>
      <c r="C17" s="1142"/>
      <c r="D17" s="1142"/>
      <c r="E17" s="1142"/>
      <c r="F17" s="1142"/>
      <c r="G17" s="1142"/>
      <c r="H17" s="1142"/>
      <c r="I17" s="1142"/>
      <c r="J17" s="1142"/>
    </row>
    <row r="18" spans="2:10" ht="13.8" outlineLevel="2">
      <c r="B18" s="1142" t="s">
        <v>107</v>
      </c>
      <c r="C18" s="1142"/>
      <c r="D18" s="1142"/>
      <c r="E18" s="1142"/>
      <c r="F18" s="1142"/>
      <c r="G18" s="1142"/>
      <c r="H18" s="1142"/>
      <c r="I18" s="1142"/>
      <c r="J18" s="1142"/>
    </row>
    <row r="19" spans="2:10" ht="13.8" outlineLevel="2">
      <c r="B19" s="1142" t="s">
        <v>15</v>
      </c>
      <c r="C19" s="1142"/>
      <c r="D19" s="1142"/>
      <c r="E19" s="1142"/>
      <c r="F19" s="1142"/>
      <c r="G19" s="1142"/>
      <c r="H19" s="1142"/>
      <c r="I19" s="1142"/>
      <c r="J19" s="1142"/>
    </row>
    <row r="20" spans="2:10" ht="13.8" outlineLevel="2">
      <c r="B20" s="1140" t="s">
        <v>33</v>
      </c>
      <c r="C20" s="1140"/>
      <c r="D20" s="1140"/>
      <c r="E20" s="1140"/>
      <c r="F20" s="1140"/>
      <c r="G20" s="1140"/>
      <c r="H20" s="1140"/>
      <c r="I20" s="1140"/>
      <c r="J20" s="1140"/>
    </row>
    <row r="21" spans="2:10" ht="13.8" outlineLevel="2">
      <c r="B21" s="1141" t="s">
        <v>5913</v>
      </c>
      <c r="C21" s="1141"/>
      <c r="D21" s="1141"/>
      <c r="E21" s="1141"/>
      <c r="F21" s="1141"/>
      <c r="G21" s="1141"/>
      <c r="H21" s="1141"/>
      <c r="I21" s="1141"/>
      <c r="J21" s="1141"/>
    </row>
    <row r="22" spans="2:10" ht="13.8" outlineLevel="2">
      <c r="B22" s="1140" t="s">
        <v>5912</v>
      </c>
      <c r="C22" s="1140"/>
      <c r="D22" s="1140"/>
      <c r="E22" s="1140"/>
      <c r="F22" s="1140"/>
      <c r="G22" s="1140"/>
      <c r="H22" s="1140"/>
      <c r="I22" s="1140"/>
      <c r="J22" s="1140"/>
    </row>
    <row r="23" spans="2:10" ht="13.8" outlineLevel="2">
      <c r="B23" s="1142" t="s">
        <v>5875</v>
      </c>
      <c r="C23" s="1142"/>
      <c r="D23" s="1142"/>
      <c r="E23" s="1142"/>
      <c r="F23" s="1142"/>
      <c r="G23" s="1142"/>
      <c r="H23" s="1142"/>
      <c r="I23" s="1142"/>
      <c r="J23" s="1142"/>
    </row>
    <row r="24" spans="2:10" ht="13.8" outlineLevel="2">
      <c r="B24" s="1143" t="s">
        <v>6171</v>
      </c>
      <c r="C24" s="1151"/>
      <c r="D24" s="1151"/>
      <c r="E24" s="1151"/>
      <c r="F24" s="1151"/>
      <c r="G24" s="1151"/>
      <c r="H24" s="1151"/>
      <c r="I24" s="1151"/>
      <c r="J24" s="1151"/>
    </row>
    <row r="25" spans="2:10" ht="13.8" outlineLevel="2">
      <c r="B25" s="1144" t="s">
        <v>6172</v>
      </c>
      <c r="C25" s="1151"/>
      <c r="D25" s="1151"/>
      <c r="E25" s="1151"/>
      <c r="F25" s="1151"/>
      <c r="G25" s="1151"/>
      <c r="H25" s="1151"/>
      <c r="I25" s="1151"/>
      <c r="J25" s="1151"/>
    </row>
    <row r="26" spans="2:10" ht="13.8" outlineLevel="2">
      <c r="B26" s="1144" t="s">
        <v>6173</v>
      </c>
      <c r="C26" s="1151"/>
      <c r="D26" s="1151"/>
      <c r="E26" s="1151"/>
      <c r="F26" s="1151"/>
      <c r="G26" s="1151"/>
      <c r="H26" s="1151"/>
      <c r="I26" s="1151"/>
      <c r="J26" s="1151"/>
    </row>
    <row r="27" spans="2:10" ht="13.8" outlineLevel="2">
      <c r="B27" s="1143" t="s">
        <v>6174</v>
      </c>
      <c r="C27" s="1151"/>
      <c r="D27" s="1151"/>
      <c r="E27" s="1151"/>
      <c r="F27" s="1151"/>
      <c r="G27" s="1151"/>
      <c r="H27" s="1151"/>
      <c r="I27" s="1151"/>
      <c r="J27" s="1151"/>
    </row>
    <row r="28" spans="2:10" ht="13.8" outlineLevel="2">
      <c r="B28" s="1142" t="s">
        <v>73</v>
      </c>
      <c r="C28" s="1142"/>
      <c r="D28" s="1142"/>
      <c r="E28" s="1142"/>
      <c r="F28" s="1142"/>
      <c r="G28" s="1142"/>
      <c r="H28" s="1142"/>
      <c r="I28" s="1142"/>
      <c r="J28" s="1142"/>
    </row>
    <row r="29" spans="2:10" ht="13.8" outlineLevel="2">
      <c r="B29" s="1142" t="s">
        <v>74</v>
      </c>
      <c r="C29" s="1142"/>
      <c r="D29" s="1142"/>
      <c r="E29" s="1142"/>
      <c r="F29" s="1142"/>
      <c r="G29" s="1142"/>
      <c r="H29" s="1142"/>
      <c r="I29" s="1142"/>
      <c r="J29" s="1142"/>
    </row>
    <row r="30" spans="2:10" ht="13.8" outlineLevel="2">
      <c r="B30" s="1142" t="s">
        <v>5859</v>
      </c>
      <c r="C30" s="1142"/>
      <c r="D30" s="1142"/>
      <c r="E30" s="1142"/>
      <c r="F30" s="1142"/>
      <c r="G30" s="1142"/>
      <c r="H30" s="1142"/>
      <c r="I30" s="1142"/>
      <c r="J30" s="1142"/>
    </row>
    <row r="31" spans="2:10" ht="13.8" outlineLevel="2">
      <c r="B31" s="1142" t="s">
        <v>75</v>
      </c>
      <c r="C31" s="1142"/>
      <c r="D31" s="1142"/>
      <c r="E31" s="1142"/>
      <c r="F31" s="1142"/>
      <c r="G31" s="1142"/>
      <c r="H31" s="1142"/>
      <c r="I31" s="1142"/>
      <c r="J31" s="1142"/>
    </row>
    <row r="32" spans="2:10" ht="13.8" outlineLevel="2">
      <c r="B32" s="1142" t="s">
        <v>6372</v>
      </c>
      <c r="C32" s="1142"/>
      <c r="D32" s="1142"/>
      <c r="E32" s="1142"/>
      <c r="F32" s="1142"/>
      <c r="G32" s="1142"/>
      <c r="H32" s="1142"/>
      <c r="I32" s="1142"/>
      <c r="J32" s="1142"/>
    </row>
    <row r="33" spans="1:10" ht="13.8" outlineLevel="2">
      <c r="B33" s="1140" t="s">
        <v>49</v>
      </c>
      <c r="C33" s="1140"/>
      <c r="D33" s="1140"/>
      <c r="E33" s="1140"/>
      <c r="F33" s="1140"/>
      <c r="G33" s="1140"/>
      <c r="H33" s="1140"/>
      <c r="I33" s="1140"/>
      <c r="J33" s="1140"/>
    </row>
    <row r="34" spans="1:10" ht="13.8" outlineLevel="2">
      <c r="B34" s="1142" t="s">
        <v>6373</v>
      </c>
      <c r="C34" s="1142"/>
      <c r="D34" s="1142"/>
      <c r="E34" s="1142"/>
      <c r="F34" s="1142"/>
      <c r="G34" s="1142"/>
      <c r="H34" s="1142"/>
      <c r="I34" s="1142"/>
      <c r="J34" s="1142"/>
    </row>
    <row r="35" spans="1:10" ht="12.75" customHeight="1" outlineLevel="2">
      <c r="B35" s="1142" t="s">
        <v>33</v>
      </c>
      <c r="C35" s="1142"/>
      <c r="D35" s="1142"/>
      <c r="E35" s="1142"/>
      <c r="F35" s="1142"/>
      <c r="G35" s="1142"/>
      <c r="H35" s="1142"/>
      <c r="I35" s="1142"/>
      <c r="J35" s="1142"/>
    </row>
    <row r="36" spans="1:10" ht="13.8" outlineLevel="2">
      <c r="A36" s="471"/>
      <c r="B36" s="1142" t="s">
        <v>5817</v>
      </c>
      <c r="C36" s="1142"/>
      <c r="D36" s="1142"/>
      <c r="E36" s="1142"/>
      <c r="F36" s="1142"/>
      <c r="G36" s="1142"/>
      <c r="H36" s="1142"/>
      <c r="I36" s="1142"/>
      <c r="J36" s="1142"/>
    </row>
    <row r="37" spans="1:10" ht="13.8" outlineLevel="2">
      <c r="B37" s="1140" t="s">
        <v>48</v>
      </c>
      <c r="C37" s="1140"/>
      <c r="D37" s="1140"/>
      <c r="E37" s="1140"/>
      <c r="F37" s="1140"/>
      <c r="G37" s="1140"/>
      <c r="H37" s="1140"/>
      <c r="I37" s="1140"/>
      <c r="J37" s="1140"/>
    </row>
    <row r="38" spans="1:10" ht="13.8" outlineLevel="2">
      <c r="B38" s="1142" t="s">
        <v>45</v>
      </c>
      <c r="C38" s="1142"/>
      <c r="D38" s="1142"/>
      <c r="E38" s="1142"/>
      <c r="F38" s="1142"/>
      <c r="G38" s="1142"/>
      <c r="H38" s="1142"/>
      <c r="I38" s="1142"/>
      <c r="J38" s="1142"/>
    </row>
    <row r="39" spans="1:10" ht="13.8" outlineLevel="2">
      <c r="B39" s="1142" t="s">
        <v>33</v>
      </c>
      <c r="C39" s="1142"/>
      <c r="D39" s="1142"/>
      <c r="E39" s="1142"/>
      <c r="F39" s="1142"/>
      <c r="G39" s="1142"/>
      <c r="H39" s="1142"/>
      <c r="I39" s="1142"/>
      <c r="J39" s="1142"/>
    </row>
    <row r="40" spans="1:10" ht="15" outlineLevel="2">
      <c r="B40" s="1140" t="s">
        <v>5934</v>
      </c>
      <c r="C40" s="1140"/>
      <c r="D40" s="1140"/>
      <c r="E40" s="1140"/>
      <c r="F40" s="1140"/>
      <c r="G40" s="1140"/>
      <c r="H40" s="1140"/>
      <c r="I40" s="1140"/>
      <c r="J40" s="1140"/>
    </row>
    <row r="41" spans="1:10" ht="13.8" outlineLevel="2">
      <c r="B41" s="1140" t="s">
        <v>5844</v>
      </c>
      <c r="C41" s="1140"/>
      <c r="D41" s="1140"/>
      <c r="E41" s="1140"/>
      <c r="F41" s="1140"/>
      <c r="G41" s="1140"/>
      <c r="H41" s="1140"/>
      <c r="I41" s="1140"/>
      <c r="J41" s="1140"/>
    </row>
    <row r="42" spans="1:10" ht="13.8" outlineLevel="2">
      <c r="B42" s="1142" t="s">
        <v>165</v>
      </c>
      <c r="C42" s="1142"/>
      <c r="D42" s="1142"/>
      <c r="E42" s="1142"/>
      <c r="F42" s="1142"/>
      <c r="G42" s="1142"/>
      <c r="H42" s="1142"/>
      <c r="I42" s="1142"/>
      <c r="J42" s="1142"/>
    </row>
    <row r="43" spans="1:10" ht="13.8" outlineLevel="2">
      <c r="B43" s="1142" t="s">
        <v>166</v>
      </c>
      <c r="C43" s="1142"/>
      <c r="D43" s="1142"/>
      <c r="E43" s="1142"/>
      <c r="F43" s="1142"/>
      <c r="G43" s="1142"/>
      <c r="H43" s="1142"/>
      <c r="I43" s="1142"/>
      <c r="J43" s="1142"/>
    </row>
    <row r="44" spans="1:10" ht="13.8" outlineLevel="2">
      <c r="B44" s="1142" t="s">
        <v>5836</v>
      </c>
      <c r="C44" s="1142"/>
      <c r="D44" s="1142"/>
      <c r="E44" s="1142"/>
      <c r="F44" s="1142"/>
      <c r="G44" s="1142"/>
      <c r="H44" s="1142"/>
      <c r="I44" s="1142"/>
      <c r="J44" s="1142"/>
    </row>
    <row r="45" spans="1:10" ht="26.25" customHeight="1" outlineLevel="2">
      <c r="B45" s="1145" t="s">
        <v>5837</v>
      </c>
      <c r="C45" s="1145"/>
      <c r="D45" s="1145"/>
      <c r="E45" s="1145"/>
      <c r="F45" s="1145"/>
      <c r="G45" s="1145"/>
      <c r="H45" s="1145"/>
      <c r="I45" s="1145"/>
      <c r="J45" s="1145"/>
    </row>
    <row r="46" spans="1:10" ht="13.8" outlineLevel="2">
      <c r="B46" s="1142" t="s">
        <v>76</v>
      </c>
      <c r="C46" s="1142"/>
      <c r="D46" s="1142"/>
      <c r="E46" s="1142"/>
      <c r="F46" s="1142"/>
      <c r="G46" s="1142"/>
      <c r="H46" s="1142"/>
      <c r="I46" s="1142"/>
      <c r="J46" s="1142"/>
    </row>
    <row r="47" spans="1:10" ht="13.8" outlineLevel="2">
      <c r="B47" s="1142" t="s">
        <v>6374</v>
      </c>
      <c r="C47" s="1142"/>
      <c r="D47" s="1142"/>
      <c r="E47" s="1142"/>
      <c r="F47" s="1142"/>
      <c r="G47" s="1142"/>
      <c r="H47" s="1142"/>
      <c r="I47" s="1142"/>
      <c r="J47" s="1142"/>
    </row>
    <row r="48" spans="1:10" ht="13.8" outlineLevel="2">
      <c r="B48" s="1141" t="s">
        <v>56</v>
      </c>
      <c r="C48" s="1141"/>
      <c r="D48" s="1141"/>
      <c r="E48" s="1141"/>
      <c r="F48" s="1141"/>
      <c r="G48" s="1141"/>
      <c r="H48" s="1141"/>
      <c r="I48" s="1141"/>
      <c r="J48" s="1141"/>
    </row>
    <row r="49" spans="1:10" s="3" customFormat="1" ht="13.8" outlineLevel="2">
      <c r="B49" s="1140" t="s">
        <v>163</v>
      </c>
      <c r="C49" s="1140"/>
      <c r="D49" s="1140"/>
      <c r="E49" s="1140"/>
      <c r="F49" s="1140"/>
      <c r="G49" s="1140"/>
      <c r="H49" s="1140"/>
      <c r="I49" s="1140"/>
      <c r="J49" s="1140"/>
    </row>
    <row r="50" spans="1:10" s="3" customFormat="1" ht="13.8" outlineLevel="2">
      <c r="B50" s="1140" t="s">
        <v>16</v>
      </c>
      <c r="C50" s="1140"/>
      <c r="D50" s="1140"/>
      <c r="E50" s="1140"/>
      <c r="F50" s="1140"/>
      <c r="G50" s="1140"/>
      <c r="H50" s="1140"/>
      <c r="I50" s="1140"/>
      <c r="J50" s="1140"/>
    </row>
    <row r="51" spans="1:10" s="3" customFormat="1" ht="13.8" outlineLevel="2">
      <c r="B51" s="1141" t="s">
        <v>5904</v>
      </c>
      <c r="C51" s="1141"/>
      <c r="D51" s="1141"/>
      <c r="E51" s="1141"/>
      <c r="F51" s="1141"/>
      <c r="G51" s="1141"/>
      <c r="H51" s="1141"/>
      <c r="I51" s="1141"/>
      <c r="J51" s="1141"/>
    </row>
    <row r="52" spans="1:10" s="3" customFormat="1" ht="13.8" outlineLevel="2">
      <c r="B52" s="1140" t="s">
        <v>20</v>
      </c>
      <c r="C52" s="1140"/>
      <c r="D52" s="1140"/>
      <c r="E52" s="1140"/>
      <c r="F52" s="1140"/>
      <c r="G52" s="1140"/>
      <c r="H52" s="1140"/>
      <c r="I52" s="1140"/>
      <c r="J52" s="1140"/>
    </row>
    <row r="53" spans="1:10" s="3" customFormat="1" ht="13.8" outlineLevel="2">
      <c r="B53" s="1140" t="s">
        <v>57</v>
      </c>
      <c r="C53" s="1140"/>
      <c r="D53" s="1140"/>
      <c r="E53" s="1140"/>
      <c r="F53" s="1140"/>
      <c r="G53" s="1140"/>
      <c r="H53" s="1140"/>
      <c r="I53" s="1140"/>
      <c r="J53" s="1140"/>
    </row>
    <row r="54" spans="1:10" s="3" customFormat="1" ht="13.8" outlineLevel="2">
      <c r="A54" s="477"/>
      <c r="B54" s="1335" t="s">
        <v>4233</v>
      </c>
      <c r="C54" s="1335"/>
      <c r="D54" s="1335"/>
      <c r="E54" s="1335"/>
      <c r="F54" s="1335"/>
      <c r="G54" s="1335"/>
      <c r="H54" s="1335"/>
      <c r="I54" s="1335"/>
      <c r="J54" s="1335"/>
    </row>
    <row r="55" spans="1:10" s="3" customFormat="1" ht="13.8" outlineLevel="2">
      <c r="A55" s="477"/>
      <c r="B55" s="1140" t="s">
        <v>5886</v>
      </c>
      <c r="C55" s="1140"/>
      <c r="D55" s="1140"/>
      <c r="E55" s="1140"/>
      <c r="F55" s="1140"/>
      <c r="G55" s="1140"/>
      <c r="H55" s="1140"/>
      <c r="I55" s="1140"/>
      <c r="J55" s="1140"/>
    </row>
    <row r="56" spans="1:10" s="3" customFormat="1" ht="13.8" outlineLevel="1">
      <c r="B56" s="1336"/>
      <c r="C56" s="1336"/>
      <c r="D56" s="1336"/>
      <c r="E56" s="1336"/>
      <c r="F56" s="1336"/>
      <c r="G56" s="1336"/>
      <c r="H56" s="1336"/>
      <c r="I56" s="1336"/>
      <c r="J56" s="1336"/>
    </row>
    <row r="57" spans="1:10" s="20" customFormat="1" ht="20.25" customHeight="1">
      <c r="B57" s="1337" t="s">
        <v>82</v>
      </c>
      <c r="C57" s="1337"/>
      <c r="D57" s="1337"/>
      <c r="E57" s="1337"/>
      <c r="F57" s="1337"/>
      <c r="G57" s="1337"/>
      <c r="H57" s="1337"/>
      <c r="I57" s="1337"/>
      <c r="J57" s="1337"/>
    </row>
    <row r="58" spans="1:10" s="3" customFormat="1" ht="14.25" customHeight="1">
      <c r="B58" s="1338" t="s">
        <v>5933</v>
      </c>
      <c r="C58" s="1338"/>
      <c r="D58" s="1338"/>
      <c r="E58" s="1338"/>
      <c r="F58" s="1338"/>
      <c r="G58" s="1338"/>
      <c r="H58" s="1338"/>
      <c r="I58" s="1338"/>
      <c r="J58" s="1338"/>
    </row>
    <row r="59" spans="1:10" s="3" customFormat="1" ht="13.5" customHeight="1">
      <c r="B59" s="1140" t="s">
        <v>5932</v>
      </c>
      <c r="C59" s="1140"/>
      <c r="D59" s="1140"/>
      <c r="E59" s="1140"/>
      <c r="F59" s="1140"/>
      <c r="G59" s="1140"/>
      <c r="H59" s="1140"/>
      <c r="I59" s="1140"/>
      <c r="J59" s="1140"/>
    </row>
    <row r="60" spans="1:10" s="3" customFormat="1" ht="15.75" customHeight="1">
      <c r="B60" s="1142" t="s">
        <v>5872</v>
      </c>
      <c r="C60" s="1142"/>
      <c r="D60" s="1142"/>
      <c r="E60" s="1142"/>
      <c r="F60" s="1142"/>
      <c r="G60" s="1142"/>
      <c r="H60" s="1142"/>
      <c r="I60" s="1142"/>
      <c r="J60" s="1142"/>
    </row>
    <row r="61" spans="1:10" s="3" customFormat="1" ht="13.8">
      <c r="B61" s="1142" t="s">
        <v>5873</v>
      </c>
      <c r="C61" s="1142"/>
      <c r="D61" s="1142"/>
      <c r="E61" s="1142"/>
      <c r="F61" s="1142"/>
      <c r="G61" s="1142"/>
      <c r="H61" s="1142"/>
      <c r="I61" s="1142"/>
      <c r="J61" s="1142"/>
    </row>
    <row r="62" spans="1:10" s="3" customFormat="1" ht="13.8">
      <c r="B62" s="1339" t="s">
        <v>5931</v>
      </c>
      <c r="C62" s="1339"/>
      <c r="D62" s="1339"/>
      <c r="E62" s="1339"/>
      <c r="F62" s="1339"/>
      <c r="G62" s="1339"/>
      <c r="H62" s="1339"/>
      <c r="I62" s="1339"/>
      <c r="J62" s="1339"/>
    </row>
    <row r="63" spans="1:10" s="3" customFormat="1" ht="13.8">
      <c r="B63" s="1142" t="s">
        <v>132</v>
      </c>
      <c r="C63" s="1142"/>
      <c r="D63" s="1142"/>
      <c r="E63" s="1142"/>
      <c r="F63" s="1142"/>
      <c r="G63" s="1142"/>
      <c r="H63" s="1142"/>
      <c r="I63" s="1142"/>
      <c r="J63" s="1142"/>
    </row>
    <row r="64" spans="1:10" s="3" customFormat="1" ht="13.8">
      <c r="B64" s="1142" t="s">
        <v>133</v>
      </c>
      <c r="C64" s="1142"/>
      <c r="D64" s="1142"/>
      <c r="E64" s="1142"/>
      <c r="F64" s="1142"/>
      <c r="G64" s="1142"/>
      <c r="H64" s="1142"/>
      <c r="I64" s="1142"/>
      <c r="J64" s="1142"/>
    </row>
    <row r="65" spans="2:10" s="3" customFormat="1" ht="15">
      <c r="B65" s="1140" t="s">
        <v>5930</v>
      </c>
      <c r="C65" s="1140"/>
      <c r="D65" s="1140"/>
      <c r="E65" s="1140"/>
      <c r="F65" s="1140"/>
      <c r="G65" s="1140"/>
      <c r="H65" s="1140"/>
      <c r="I65" s="1140"/>
      <c r="J65" s="1140"/>
    </row>
    <row r="66" spans="2:10" s="3" customFormat="1" ht="13.8">
      <c r="B66" s="1140" t="s">
        <v>5929</v>
      </c>
      <c r="C66" s="1140"/>
      <c r="D66" s="1140"/>
      <c r="E66" s="1140"/>
      <c r="F66" s="1140"/>
      <c r="G66" s="1140"/>
      <c r="H66" s="1140"/>
      <c r="I66" s="1140"/>
      <c r="J66" s="1140"/>
    </row>
    <row r="67" spans="2:10" s="3" customFormat="1" ht="15">
      <c r="B67" s="1140" t="s">
        <v>5928</v>
      </c>
      <c r="C67" s="1140"/>
      <c r="D67" s="1140"/>
      <c r="E67" s="1140"/>
      <c r="F67" s="1140"/>
      <c r="G67" s="1140"/>
      <c r="H67" s="1140"/>
      <c r="I67" s="1140"/>
      <c r="J67" s="1140"/>
    </row>
    <row r="68" spans="2:10" s="3" customFormat="1" ht="13.8">
      <c r="B68" s="1139" t="s">
        <v>6101</v>
      </c>
      <c r="C68" s="1139"/>
      <c r="D68" s="1139"/>
      <c r="E68" s="1139"/>
      <c r="F68" s="1139"/>
      <c r="G68" s="1139"/>
      <c r="H68" s="1139"/>
      <c r="I68" s="1139"/>
      <c r="J68" s="1139"/>
    </row>
    <row r="69" spans="2:10" s="3" customFormat="1" ht="13.8">
      <c r="B69" s="1340" t="s">
        <v>5927</v>
      </c>
      <c r="C69" s="1340"/>
      <c r="D69" s="1340"/>
      <c r="E69" s="1340"/>
      <c r="F69" s="1340"/>
      <c r="G69" s="1340"/>
      <c r="H69" s="1340"/>
      <c r="I69" s="1340"/>
      <c r="J69" s="1340"/>
    </row>
    <row r="70" spans="2:10" s="3" customFormat="1" ht="13.8">
      <c r="B70" s="1340" t="s">
        <v>5927</v>
      </c>
      <c r="C70" s="1340"/>
      <c r="D70" s="1340"/>
      <c r="E70" s="1340"/>
      <c r="F70" s="1340"/>
      <c r="G70" s="1340"/>
      <c r="H70" s="1340"/>
      <c r="I70" s="1340"/>
      <c r="J70" s="1340"/>
    </row>
    <row r="71" spans="2:10" s="3" customFormat="1" ht="13.8">
      <c r="B71" s="1340" t="s">
        <v>5927</v>
      </c>
      <c r="C71" s="1340"/>
      <c r="D71" s="1340"/>
      <c r="E71" s="1340"/>
      <c r="F71" s="1340"/>
      <c r="G71" s="1340"/>
      <c r="H71" s="1340"/>
      <c r="I71" s="1340"/>
      <c r="J71" s="1340"/>
    </row>
    <row r="72" spans="2:10" s="3" customFormat="1" ht="17.25" customHeight="1">
      <c r="B72" s="1239" t="s">
        <v>6253</v>
      </c>
      <c r="C72" s="1239"/>
      <c r="D72" s="1239"/>
      <c r="E72" s="1239"/>
      <c r="F72" s="1239"/>
      <c r="G72" s="1239"/>
      <c r="H72" s="1239"/>
      <c r="I72" s="1239"/>
      <c r="J72" s="1239"/>
    </row>
    <row r="73" spans="2:10" s="3" customFormat="1" ht="19.5" customHeight="1">
      <c r="B73" s="1341" t="s">
        <v>6303</v>
      </c>
      <c r="C73" s="1341"/>
      <c r="D73" s="1341"/>
      <c r="E73" s="1341"/>
      <c r="F73" s="1341"/>
      <c r="G73" s="1341"/>
      <c r="H73" s="1341"/>
      <c r="I73" s="1341"/>
      <c r="J73" s="1341"/>
    </row>
    <row r="74" spans="2:10" s="1088" customFormat="1" ht="19.5" customHeight="1">
      <c r="B74" s="1342" t="s">
        <v>20</v>
      </c>
      <c r="C74" s="1343"/>
      <c r="D74" s="1343"/>
      <c r="E74" s="1343"/>
      <c r="F74" s="1343"/>
      <c r="G74" s="1343"/>
      <c r="H74" s="1343"/>
      <c r="I74" s="1343"/>
      <c r="J74" s="1343"/>
    </row>
    <row r="75" spans="2:10" s="1088" customFormat="1" ht="19.5" customHeight="1">
      <c r="B75" s="1342" t="s">
        <v>57</v>
      </c>
      <c r="C75" s="1343"/>
      <c r="D75" s="1343"/>
      <c r="E75" s="1343"/>
      <c r="F75" s="1343"/>
      <c r="G75" s="1343"/>
      <c r="H75" s="1343"/>
      <c r="I75" s="1343"/>
      <c r="J75" s="1343"/>
    </row>
    <row r="76" spans="2:10" s="1088" customFormat="1" ht="19.5" customHeight="1">
      <c r="B76" s="1344" t="s">
        <v>6308</v>
      </c>
      <c r="C76" s="1343"/>
      <c r="D76" s="1343"/>
      <c r="E76" s="1343"/>
      <c r="F76" s="1343"/>
      <c r="G76" s="1343"/>
      <c r="H76" s="1343"/>
      <c r="I76" s="1343"/>
      <c r="J76" s="1343"/>
    </row>
    <row r="77" spans="2:10" s="1088" customFormat="1" ht="19.5" customHeight="1">
      <c r="B77" s="1344" t="s">
        <v>6307</v>
      </c>
      <c r="C77" s="1343"/>
      <c r="D77" s="1343"/>
      <c r="E77" s="1343"/>
      <c r="F77" s="1343"/>
      <c r="G77" s="1343"/>
      <c r="H77" s="1343"/>
      <c r="I77" s="1343"/>
      <c r="J77" s="1343"/>
    </row>
    <row r="78" spans="2:10" s="1088" customFormat="1" ht="19.5" customHeight="1">
      <c r="B78" s="1343" t="s">
        <v>6306</v>
      </c>
      <c r="C78" s="1343"/>
      <c r="D78" s="1343"/>
      <c r="E78" s="1343"/>
      <c r="F78" s="1343"/>
      <c r="G78" s="1343"/>
      <c r="H78" s="1343"/>
      <c r="I78" s="1343"/>
      <c r="J78" s="1343"/>
    </row>
    <row r="79" spans="2:10" s="1088" customFormat="1" ht="19.5" customHeight="1">
      <c r="B79" s="1344" t="s">
        <v>6304</v>
      </c>
      <c r="C79" s="1343"/>
      <c r="D79" s="1343"/>
      <c r="E79" s="1343"/>
      <c r="F79" s="1343"/>
      <c r="G79" s="1343"/>
      <c r="H79" s="1343"/>
      <c r="I79" s="1343"/>
      <c r="J79" s="1343"/>
    </row>
    <row r="80" spans="2:10" s="1088" customFormat="1" ht="19.5" customHeight="1">
      <c r="B80" s="1344" t="s">
        <v>6305</v>
      </c>
      <c r="C80" s="1343"/>
      <c r="D80" s="1343"/>
      <c r="E80" s="1343"/>
      <c r="F80" s="1343"/>
      <c r="G80" s="1343"/>
      <c r="H80" s="1343"/>
      <c r="I80" s="1343"/>
      <c r="J80" s="1343"/>
    </row>
    <row r="81" spans="1:10" s="3" customFormat="1" ht="13.8">
      <c r="A81" s="476"/>
      <c r="B81" s="1335" t="s">
        <v>5882</v>
      </c>
      <c r="C81" s="1335"/>
      <c r="D81" s="1335"/>
      <c r="E81" s="1335"/>
      <c r="F81" s="1335"/>
      <c r="G81" s="1335"/>
      <c r="H81" s="1335"/>
      <c r="I81" s="1335"/>
      <c r="J81" s="1335"/>
    </row>
    <row r="82" spans="1:10" s="3" customFormat="1" ht="16.5" customHeight="1">
      <c r="B82" s="1335"/>
      <c r="C82" s="1335"/>
      <c r="D82" s="1335"/>
      <c r="E82" s="1335"/>
      <c r="F82" s="1335"/>
      <c r="G82" s="1335"/>
      <c r="H82" s="1335"/>
      <c r="I82" s="1335"/>
      <c r="J82" s="1335"/>
    </row>
    <row r="83" spans="1:10" ht="16.5" customHeight="1">
      <c r="B83" s="1239" t="s">
        <v>6254</v>
      </c>
      <c r="C83" s="1239"/>
      <c r="D83" s="1239"/>
      <c r="E83" s="1239"/>
      <c r="F83" s="1239"/>
      <c r="G83" s="1239"/>
      <c r="H83" s="1239"/>
      <c r="I83" s="1239"/>
      <c r="J83" s="1239"/>
    </row>
    <row r="84" spans="1:10" ht="13.8">
      <c r="B84" s="514"/>
      <c r="C84" s="514"/>
      <c r="D84" s="1332"/>
      <c r="E84" s="1332"/>
      <c r="F84" s="1332"/>
      <c r="G84" s="1332"/>
      <c r="H84" s="1332"/>
      <c r="I84" s="1332"/>
      <c r="J84" s="1332"/>
    </row>
    <row r="85" spans="1:10" ht="16.5" customHeight="1">
      <c r="B85" s="1332" t="s">
        <v>6396</v>
      </c>
      <c r="C85" s="1860" t="s">
        <v>25</v>
      </c>
      <c r="D85" s="1861"/>
      <c r="E85" s="1860" t="s">
        <v>26</v>
      </c>
      <c r="F85" s="1861"/>
      <c r="G85" s="1860" t="s">
        <v>23</v>
      </c>
      <c r="H85" s="1861"/>
      <c r="I85" s="1860" t="s">
        <v>108</v>
      </c>
      <c r="J85" s="1861"/>
    </row>
    <row r="86" spans="1:10" ht="14.4">
      <c r="B86" s="1332"/>
      <c r="C86" s="1345" t="s">
        <v>5918</v>
      </c>
      <c r="D86" s="1345" t="s">
        <v>5919</v>
      </c>
      <c r="E86" s="1345" t="s">
        <v>5918</v>
      </c>
      <c r="F86" s="1345" t="s">
        <v>5919</v>
      </c>
      <c r="G86" s="1345" t="s">
        <v>5918</v>
      </c>
      <c r="H86" s="1345" t="s">
        <v>5919</v>
      </c>
      <c r="I86" s="1345" t="s">
        <v>5918</v>
      </c>
      <c r="J86" s="1345" t="s">
        <v>5919</v>
      </c>
    </row>
    <row r="87" spans="1:10" s="1089" customFormat="1" ht="13.8">
      <c r="B87" s="1346" t="s">
        <v>6375</v>
      </c>
      <c r="C87" s="1346"/>
      <c r="D87" s="1347"/>
      <c r="E87" s="1347"/>
      <c r="F87" s="1347"/>
      <c r="G87" s="1347"/>
      <c r="H87" s="1347"/>
      <c r="I87" s="1347"/>
      <c r="J87" s="1347"/>
    </row>
    <row r="88" spans="1:10" s="1089" customFormat="1" ht="13.8">
      <c r="B88" s="1346" t="s">
        <v>6375</v>
      </c>
      <c r="C88" s="1346"/>
      <c r="D88" s="1347"/>
      <c r="E88" s="1347"/>
      <c r="F88" s="1347"/>
      <c r="G88" s="1347"/>
      <c r="H88" s="1347"/>
      <c r="I88" s="1347"/>
      <c r="J88" s="1347"/>
    </row>
    <row r="89" spans="1:10" s="1089" customFormat="1" ht="13.8">
      <c r="B89" s="1346" t="s">
        <v>5927</v>
      </c>
      <c r="C89" s="1346"/>
      <c r="D89" s="1347"/>
      <c r="E89" s="1347"/>
      <c r="F89" s="1347"/>
      <c r="G89" s="1347"/>
      <c r="H89" s="1347"/>
      <c r="I89" s="1347"/>
      <c r="J89" s="1347"/>
    </row>
    <row r="90" spans="1:10" ht="13.8">
      <c r="B90" s="1346" t="s">
        <v>5927</v>
      </c>
      <c r="C90" s="1346"/>
      <c r="D90" s="1347"/>
      <c r="E90" s="1347"/>
      <c r="F90" s="1347"/>
      <c r="G90" s="1347"/>
      <c r="H90" s="1347"/>
      <c r="I90" s="1347"/>
      <c r="J90" s="1347"/>
    </row>
    <row r="91" spans="1:10" ht="14.4">
      <c r="B91" s="1190"/>
      <c r="C91" s="514"/>
      <c r="D91" s="1332"/>
      <c r="E91" s="1332"/>
      <c r="F91" s="1332"/>
      <c r="G91" s="1332"/>
      <c r="H91" s="1332"/>
      <c r="I91" s="1332"/>
      <c r="J91" s="1332"/>
    </row>
    <row r="92" spans="1:10" ht="14.4">
      <c r="B92" s="1190"/>
      <c r="C92" s="514"/>
      <c r="D92" s="1332"/>
      <c r="E92" s="1332"/>
      <c r="F92" s="1332"/>
      <c r="G92" s="1332"/>
      <c r="H92" s="1332"/>
      <c r="I92" s="1332"/>
      <c r="J92" s="1332"/>
    </row>
    <row r="93" spans="1:10" ht="14.4">
      <c r="B93" s="1332" t="s">
        <v>6397</v>
      </c>
      <c r="C93" s="1860" t="s">
        <v>25</v>
      </c>
      <c r="D93" s="1861"/>
      <c r="E93" s="1860" t="s">
        <v>26</v>
      </c>
      <c r="F93" s="1861"/>
      <c r="G93" s="1860" t="s">
        <v>23</v>
      </c>
      <c r="H93" s="1861"/>
      <c r="I93" s="1860" t="s">
        <v>108</v>
      </c>
      <c r="J93" s="1861"/>
    </row>
    <row r="94" spans="1:10" ht="14.4">
      <c r="B94" s="1332"/>
      <c r="C94" s="1345" t="s">
        <v>5918</v>
      </c>
      <c r="D94" s="1345" t="s">
        <v>5919</v>
      </c>
      <c r="E94" s="1345" t="s">
        <v>5918</v>
      </c>
      <c r="F94" s="1345" t="s">
        <v>5919</v>
      </c>
      <c r="G94" s="1345" t="s">
        <v>5918</v>
      </c>
      <c r="H94" s="1345" t="s">
        <v>5919</v>
      </c>
      <c r="I94" s="1345" t="s">
        <v>5918</v>
      </c>
      <c r="J94" s="1345" t="s">
        <v>5919</v>
      </c>
    </row>
    <row r="95" spans="1:10" ht="13.8">
      <c r="B95" s="1346" t="s">
        <v>6371</v>
      </c>
      <c r="C95" s="1346"/>
      <c r="D95" s="1347"/>
      <c r="E95" s="1347"/>
      <c r="F95" s="1347"/>
      <c r="G95" s="1347"/>
      <c r="H95" s="1347"/>
      <c r="I95" s="1347"/>
      <c r="J95" s="1347"/>
    </row>
    <row r="96" spans="1:10" ht="13.8">
      <c r="B96" s="514"/>
      <c r="C96" s="514"/>
      <c r="D96" s="1332"/>
      <c r="E96" s="1332"/>
      <c r="F96" s="1332"/>
      <c r="G96" s="1332"/>
      <c r="H96" s="1332"/>
      <c r="I96" s="1332"/>
      <c r="J96" s="1332"/>
    </row>
    <row r="97" spans="2:10" ht="13.8">
      <c r="B97" s="514"/>
      <c r="C97" s="514"/>
      <c r="D97" s="1332"/>
      <c r="E97" s="1332"/>
      <c r="F97" s="1332"/>
      <c r="G97" s="1332"/>
      <c r="H97" s="1332"/>
      <c r="I97" s="1332"/>
      <c r="J97" s="1332"/>
    </row>
    <row r="98" spans="2:10" ht="14.4">
      <c r="B98" s="1332" t="s">
        <v>6398</v>
      </c>
      <c r="C98" s="1860" t="s">
        <v>25</v>
      </c>
      <c r="D98" s="1861"/>
      <c r="E98" s="1860" t="s">
        <v>26</v>
      </c>
      <c r="F98" s="1861"/>
      <c r="G98" s="1860" t="s">
        <v>23</v>
      </c>
      <c r="H98" s="1861"/>
      <c r="I98" s="1860" t="s">
        <v>108</v>
      </c>
      <c r="J98" s="1861"/>
    </row>
    <row r="99" spans="2:10" ht="14.4">
      <c r="B99" s="1332"/>
      <c r="C99" s="1345" t="s">
        <v>5918</v>
      </c>
      <c r="D99" s="1345" t="s">
        <v>5919</v>
      </c>
      <c r="E99" s="1345" t="s">
        <v>5918</v>
      </c>
      <c r="F99" s="1345" t="s">
        <v>5919</v>
      </c>
      <c r="G99" s="1345" t="s">
        <v>5918</v>
      </c>
      <c r="H99" s="1345" t="s">
        <v>5919</v>
      </c>
      <c r="I99" s="1345" t="s">
        <v>5918</v>
      </c>
      <c r="J99" s="1345" t="s">
        <v>5919</v>
      </c>
    </row>
    <row r="100" spans="2:10" ht="13.8">
      <c r="B100" s="1346" t="s">
        <v>4065</v>
      </c>
      <c r="C100" s="1346"/>
      <c r="D100" s="1347"/>
      <c r="E100" s="1347"/>
      <c r="F100" s="1347"/>
      <c r="G100" s="1347"/>
      <c r="H100" s="1347"/>
      <c r="I100" s="1347"/>
      <c r="J100" s="1347"/>
    </row>
    <row r="101" spans="2:10" s="1089" customFormat="1" ht="13.8">
      <c r="B101" s="1346" t="s">
        <v>6376</v>
      </c>
      <c r="C101" s="1346"/>
      <c r="D101" s="1347"/>
      <c r="E101" s="1347"/>
      <c r="F101" s="1347"/>
      <c r="G101" s="1347"/>
      <c r="H101" s="1347"/>
      <c r="I101" s="1347"/>
      <c r="J101" s="1347"/>
    </row>
    <row r="102" spans="2:10" s="1089" customFormat="1" ht="13.8">
      <c r="B102" s="1346" t="s">
        <v>6377</v>
      </c>
      <c r="C102" s="1346"/>
      <c r="D102" s="1347"/>
      <c r="E102" s="1347"/>
      <c r="F102" s="1347"/>
      <c r="G102" s="1347"/>
      <c r="H102" s="1347"/>
      <c r="I102" s="1347"/>
      <c r="J102" s="1347"/>
    </row>
    <row r="103" spans="2:10" s="1089" customFormat="1" ht="13.8">
      <c r="B103" s="1346" t="s">
        <v>6378</v>
      </c>
      <c r="C103" s="1346"/>
      <c r="D103" s="1347"/>
      <c r="E103" s="1347"/>
      <c r="F103" s="1347"/>
      <c r="G103" s="1347"/>
      <c r="H103" s="1347"/>
      <c r="I103" s="1347"/>
      <c r="J103" s="1347"/>
    </row>
    <row r="104" spans="2:10" s="1089" customFormat="1" ht="13.8">
      <c r="B104" s="1346" t="s">
        <v>4008</v>
      </c>
      <c r="C104" s="1346"/>
      <c r="D104" s="1347"/>
      <c r="E104" s="1347"/>
      <c r="F104" s="1347"/>
      <c r="G104" s="1347"/>
      <c r="H104" s="1347"/>
      <c r="I104" s="1347"/>
      <c r="J104" s="1347"/>
    </row>
    <row r="105" spans="2:10" s="1089" customFormat="1" ht="13.8">
      <c r="B105" s="1346" t="s">
        <v>6379</v>
      </c>
      <c r="C105" s="1346"/>
      <c r="D105" s="1347"/>
      <c r="E105" s="1347"/>
      <c r="F105" s="1347"/>
      <c r="G105" s="1347"/>
      <c r="H105" s="1347"/>
      <c r="I105" s="1347"/>
      <c r="J105" s="1347"/>
    </row>
    <row r="106" spans="2:10" s="1089" customFormat="1" ht="13.8">
      <c r="B106" s="1346" t="s">
        <v>6380</v>
      </c>
      <c r="C106" s="1346"/>
      <c r="D106" s="1347"/>
      <c r="E106" s="1347"/>
      <c r="F106" s="1347"/>
      <c r="G106" s="1347"/>
      <c r="H106" s="1347"/>
      <c r="I106" s="1347"/>
      <c r="J106" s="1347"/>
    </row>
    <row r="107" spans="2:10" ht="13.8">
      <c r="B107" s="1346" t="s">
        <v>15</v>
      </c>
      <c r="C107" s="1346"/>
      <c r="D107" s="1347"/>
      <c r="E107" s="1347"/>
      <c r="F107" s="1347"/>
      <c r="G107" s="1347"/>
      <c r="H107" s="1347"/>
      <c r="I107" s="1347"/>
      <c r="J107" s="1347"/>
    </row>
    <row r="108" spans="2:10" ht="13.8">
      <c r="B108" s="1346" t="s">
        <v>5927</v>
      </c>
      <c r="C108" s="1346"/>
      <c r="D108" s="1347"/>
      <c r="E108" s="1347"/>
      <c r="F108" s="1347"/>
      <c r="G108" s="1347"/>
      <c r="H108" s="1347"/>
      <c r="I108" s="1347"/>
      <c r="J108" s="1347"/>
    </row>
    <row r="109" spans="2:10" ht="13.8">
      <c r="B109" s="1346" t="s">
        <v>5927</v>
      </c>
      <c r="C109" s="1346"/>
      <c r="D109" s="1347"/>
      <c r="E109" s="1347"/>
      <c r="F109" s="1347"/>
      <c r="G109" s="1347"/>
      <c r="H109" s="1347"/>
      <c r="I109" s="1347"/>
      <c r="J109" s="1347"/>
    </row>
    <row r="110" spans="2:10" ht="13.8">
      <c r="B110" s="514"/>
      <c r="C110" s="514"/>
      <c r="D110" s="1332"/>
      <c r="E110" s="1332"/>
      <c r="F110" s="1332"/>
      <c r="G110" s="1332"/>
      <c r="H110" s="1332"/>
      <c r="I110" s="1332"/>
      <c r="J110" s="1332"/>
    </row>
    <row r="111" spans="2:10" ht="13.8">
      <c r="B111" s="514"/>
      <c r="C111" s="514"/>
      <c r="D111" s="1332"/>
      <c r="E111" s="1332"/>
      <c r="F111" s="1332"/>
      <c r="G111" s="1332"/>
      <c r="H111" s="1332"/>
      <c r="I111" s="1332"/>
      <c r="J111" s="1332"/>
    </row>
    <row r="112" spans="2:10" ht="13.8">
      <c r="B112" s="514"/>
      <c r="C112" s="514"/>
      <c r="D112" s="1332"/>
      <c r="E112" s="1332"/>
      <c r="F112" s="1332"/>
      <c r="G112" s="1332"/>
      <c r="H112" s="1332"/>
      <c r="I112" s="1332"/>
      <c r="J112" s="1332"/>
    </row>
    <row r="113" spans="2:10" ht="13.8">
      <c r="B113" s="514"/>
      <c r="C113" s="514"/>
      <c r="D113" s="1332"/>
      <c r="E113" s="1332"/>
      <c r="F113" s="1332"/>
      <c r="G113" s="1332"/>
      <c r="H113" s="1332"/>
      <c r="I113" s="1332"/>
      <c r="J113" s="1332"/>
    </row>
    <row r="114" spans="2:10" ht="13.8">
      <c r="B114" s="514"/>
      <c r="C114" s="514"/>
      <c r="D114" s="1332"/>
      <c r="E114" s="1332"/>
      <c r="F114" s="1332"/>
      <c r="G114" s="1332"/>
      <c r="H114" s="1332"/>
      <c r="I114" s="1332"/>
      <c r="J114" s="1332"/>
    </row>
    <row r="115" spans="2:10" ht="13.8">
      <c r="B115" s="514"/>
      <c r="C115" s="514"/>
      <c r="D115" s="1332"/>
      <c r="E115" s="1332"/>
      <c r="F115" s="1332"/>
      <c r="G115" s="1332"/>
      <c r="H115" s="1332"/>
      <c r="I115" s="1332"/>
      <c r="J115" s="1332"/>
    </row>
    <row r="116" spans="2:10" ht="13.8">
      <c r="B116" s="514"/>
      <c r="C116" s="514"/>
      <c r="D116" s="1332"/>
      <c r="E116" s="1332"/>
      <c r="F116" s="1332"/>
      <c r="G116" s="1332"/>
      <c r="H116" s="1332"/>
      <c r="I116" s="1332"/>
      <c r="J116" s="1332"/>
    </row>
    <row r="117" spans="2:10" ht="13.8">
      <c r="B117" s="494"/>
      <c r="C117" s="494"/>
    </row>
    <row r="118" spans="2:10" ht="13.8">
      <c r="B118" s="494"/>
      <c r="C118" s="494"/>
    </row>
    <row r="119" spans="2:10" ht="13.8">
      <c r="B119" s="494"/>
      <c r="C119" s="494"/>
    </row>
    <row r="120" spans="2:10" ht="13.8">
      <c r="B120" s="494"/>
      <c r="C120" s="494"/>
    </row>
  </sheetData>
  <mergeCells count="18">
    <mergeCell ref="B2:D2"/>
    <mergeCell ref="C6:D6"/>
    <mergeCell ref="E6:F6"/>
    <mergeCell ref="G6:H6"/>
    <mergeCell ref="I6:J6"/>
    <mergeCell ref="B6:B7"/>
    <mergeCell ref="C98:D98"/>
    <mergeCell ref="E98:F98"/>
    <mergeCell ref="G98:H98"/>
    <mergeCell ref="I98:J98"/>
    <mergeCell ref="C85:D85"/>
    <mergeCell ref="E85:F85"/>
    <mergeCell ref="G85:H85"/>
    <mergeCell ref="I85:J85"/>
    <mergeCell ref="C93:D93"/>
    <mergeCell ref="E93:F93"/>
    <mergeCell ref="G93:H93"/>
    <mergeCell ref="I93:J93"/>
  </mergeCells>
  <printOptions horizontalCentered="1"/>
  <pageMargins left="0.70866141732283472" right="0.70866141732283472" top="0.15748031496062992" bottom="0.15748031496062992" header="0.31496062992125984" footer="0.31496062992125984"/>
  <pageSetup paperSize="9" scale="48" orientation="portrait" r:id="rId1"/>
  <headerFooter>
    <oddFooter>&amp;R&amp;P/&amp;N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
  <sheetViews>
    <sheetView showGridLines="0" zoomScale="40" zoomScaleNormal="40" workbookViewId="0">
      <selection activeCell="B19" sqref="B19"/>
    </sheetView>
  </sheetViews>
  <sheetFormatPr defaultColWidth="9.109375" defaultRowHeight="13.2" outlineLevelCol="1"/>
  <cols>
    <col min="1" max="1" width="9.109375" style="9"/>
    <col min="2" max="2" width="47.88671875" style="9" customWidth="1"/>
    <col min="3" max="3" width="10.88671875" style="9" customWidth="1" outlineLevel="1"/>
    <col min="4" max="4" width="10.6640625" style="9" customWidth="1"/>
    <col min="5" max="5" width="10.6640625" style="9" customWidth="1" outlineLevel="1"/>
    <col min="6" max="6" width="10.6640625" style="9" customWidth="1"/>
    <col min="7" max="7" width="10.6640625" style="9" customWidth="1" outlineLevel="1"/>
    <col min="8" max="9" width="10.6640625" style="9" customWidth="1"/>
    <col min="10" max="10" width="17.5546875" style="9" customWidth="1"/>
    <col min="11" max="11" width="10.33203125" style="9" customWidth="1"/>
    <col min="12" max="12" width="15.44140625" style="9" customWidth="1"/>
    <col min="13" max="16384" width="9.109375" style="9"/>
  </cols>
  <sheetData>
    <row r="1" spans="1:12" ht="15" customHeight="1">
      <c r="B1" s="25"/>
      <c r="C1" s="25"/>
      <c r="D1" s="25"/>
      <c r="E1" s="25"/>
      <c r="F1" s="25"/>
      <c r="G1" s="25"/>
      <c r="H1" s="25"/>
      <c r="I1" s="25"/>
      <c r="J1" s="25"/>
    </row>
    <row r="2" spans="1:12" ht="15" customHeight="1">
      <c r="A2" s="1030"/>
      <c r="B2" s="1801" t="s">
        <v>6399</v>
      </c>
      <c r="C2" s="1801"/>
      <c r="D2" s="1801"/>
      <c r="E2" s="1801"/>
      <c r="F2" s="1801"/>
      <c r="G2" s="1801"/>
      <c r="H2" s="1801"/>
      <c r="I2" s="1801"/>
      <c r="J2" s="1801"/>
      <c r="K2" s="1348"/>
      <c r="L2" s="1348"/>
    </row>
    <row r="3" spans="1:12" ht="15">
      <c r="B3" s="1031"/>
      <c r="C3" s="25"/>
      <c r="D3" s="25"/>
      <c r="E3" s="25"/>
      <c r="F3" s="25"/>
      <c r="G3" s="25"/>
      <c r="H3" s="25"/>
      <c r="I3" s="25"/>
      <c r="J3" s="25"/>
    </row>
    <row r="4" spans="1:12" ht="15.6">
      <c r="B4" s="490" t="s">
        <v>5846</v>
      </c>
      <c r="C4" s="491"/>
      <c r="D4" s="491"/>
      <c r="E4" s="491"/>
      <c r="F4" s="491"/>
      <c r="G4" s="491"/>
      <c r="H4" s="491"/>
      <c r="I4" s="491"/>
      <c r="J4" s="491"/>
    </row>
    <row r="5" spans="1:12" ht="15.6">
      <c r="B5" s="643"/>
      <c r="C5" s="1866"/>
      <c r="D5" s="1866"/>
      <c r="E5" s="643"/>
      <c r="F5" s="643"/>
      <c r="G5" s="643"/>
      <c r="H5" s="643"/>
      <c r="I5" s="643"/>
      <c r="L5" s="617" t="s">
        <v>5979</v>
      </c>
    </row>
    <row r="6" spans="1:12" s="11" customFormat="1" ht="18.75" customHeight="1">
      <c r="B6" s="1867" t="s">
        <v>29</v>
      </c>
      <c r="C6" s="1870" t="s">
        <v>25</v>
      </c>
      <c r="D6" s="1871"/>
      <c r="E6" s="1870" t="s">
        <v>26</v>
      </c>
      <c r="F6" s="1871"/>
      <c r="G6" s="1870" t="s">
        <v>23</v>
      </c>
      <c r="H6" s="1871"/>
      <c r="I6" s="1874" t="s">
        <v>108</v>
      </c>
      <c r="J6" s="1874"/>
      <c r="K6" s="1874"/>
      <c r="L6" s="1874"/>
    </row>
    <row r="7" spans="1:12" s="11" customFormat="1" ht="18.75" customHeight="1">
      <c r="B7" s="1868"/>
      <c r="C7" s="1872"/>
      <c r="D7" s="1873"/>
      <c r="E7" s="1872"/>
      <c r="F7" s="1873"/>
      <c r="G7" s="1872"/>
      <c r="H7" s="1873"/>
      <c r="I7" s="1875" t="s">
        <v>5918</v>
      </c>
      <c r="J7" s="1863" t="s">
        <v>5919</v>
      </c>
      <c r="K7" s="1864"/>
      <c r="L7" s="1865"/>
    </row>
    <row r="8" spans="1:12" s="13" customFormat="1" ht="23.25" customHeight="1">
      <c r="B8" s="1869"/>
      <c r="C8" s="1032" t="s">
        <v>5918</v>
      </c>
      <c r="D8" s="1032" t="s">
        <v>5919</v>
      </c>
      <c r="E8" s="1032" t="s">
        <v>5918</v>
      </c>
      <c r="F8" s="1032" t="s">
        <v>5919</v>
      </c>
      <c r="G8" s="1032" t="s">
        <v>5918</v>
      </c>
      <c r="H8" s="1032" t="s">
        <v>5919</v>
      </c>
      <c r="I8" s="1876"/>
      <c r="J8" s="1033" t="s">
        <v>5977</v>
      </c>
      <c r="K8" s="1033" t="s">
        <v>2925</v>
      </c>
      <c r="L8" s="1034" t="s">
        <v>5978</v>
      </c>
    </row>
    <row r="9" spans="1:12" s="12" customFormat="1" ht="6" customHeight="1">
      <c r="B9" s="1035"/>
      <c r="C9" s="644"/>
      <c r="D9" s="644"/>
      <c r="E9" s="644"/>
      <c r="F9" s="644"/>
      <c r="G9" s="644"/>
      <c r="H9" s="644"/>
      <c r="I9" s="644"/>
      <c r="J9" s="644"/>
      <c r="K9" s="644"/>
      <c r="L9" s="644"/>
    </row>
    <row r="10" spans="1:12" s="12" customFormat="1" ht="13.8">
      <c r="B10" s="1036" t="s">
        <v>34</v>
      </c>
      <c r="C10" s="1037"/>
      <c r="D10" s="1037"/>
      <c r="E10" s="1037"/>
      <c r="F10" s="1037"/>
      <c r="G10" s="1037"/>
      <c r="H10" s="1037"/>
      <c r="I10" s="1037"/>
      <c r="J10" s="1037"/>
      <c r="K10" s="1037"/>
      <c r="L10" s="1037"/>
    </row>
    <row r="11" spans="1:12" s="12" customFormat="1" ht="13.8">
      <c r="B11" s="943" t="s">
        <v>5982</v>
      </c>
      <c r="C11" s="1038"/>
      <c r="D11" s="1038"/>
      <c r="E11" s="1038"/>
      <c r="F11" s="1038"/>
      <c r="G11" s="1038"/>
      <c r="H11" s="1038"/>
      <c r="I11" s="1038"/>
      <c r="J11" s="1038"/>
      <c r="K11" s="1038"/>
      <c r="L11" s="1038"/>
    </row>
    <row r="12" spans="1:12" s="12" customFormat="1" ht="13.8">
      <c r="B12" s="943" t="s">
        <v>5927</v>
      </c>
      <c r="C12" s="1038"/>
      <c r="D12" s="1038"/>
      <c r="E12" s="1038"/>
      <c r="F12" s="1038"/>
      <c r="G12" s="1038"/>
      <c r="H12" s="1038"/>
      <c r="I12" s="1038"/>
      <c r="J12" s="1038"/>
      <c r="K12" s="1038"/>
      <c r="L12" s="1038"/>
    </row>
    <row r="13" spans="1:12" s="12" customFormat="1" ht="13.8">
      <c r="A13" s="472"/>
      <c r="B13" s="943" t="s">
        <v>5927</v>
      </c>
      <c r="C13" s="1038"/>
      <c r="D13" s="1038"/>
      <c r="E13" s="1038"/>
      <c r="F13" s="1038"/>
      <c r="G13" s="1038"/>
      <c r="H13" s="1038"/>
      <c r="I13" s="1038"/>
      <c r="J13" s="1038"/>
      <c r="K13" s="1038"/>
      <c r="L13" s="1038"/>
    </row>
    <row r="14" spans="1:12" s="12" customFormat="1" ht="13.8" collapsed="1">
      <c r="A14" s="472"/>
      <c r="B14" s="943" t="s">
        <v>5927</v>
      </c>
      <c r="C14" s="1038"/>
      <c r="D14" s="1038"/>
      <c r="E14" s="1038"/>
      <c r="F14" s="1038"/>
      <c r="G14" s="1038"/>
      <c r="H14" s="1038"/>
      <c r="I14" s="1038"/>
      <c r="J14" s="1038"/>
      <c r="K14" s="1038"/>
      <c r="L14" s="1038"/>
    </row>
    <row r="15" spans="1:12" s="12" customFormat="1" ht="13.8">
      <c r="A15" s="472"/>
      <c r="B15" s="943" t="s">
        <v>5927</v>
      </c>
      <c r="C15" s="1038"/>
      <c r="D15" s="1038"/>
      <c r="E15" s="1038"/>
      <c r="F15" s="1038"/>
      <c r="G15" s="1038"/>
      <c r="H15" s="1038"/>
      <c r="I15" s="1038"/>
      <c r="J15" s="1038"/>
      <c r="K15" s="1038"/>
      <c r="L15" s="1038"/>
    </row>
    <row r="16" spans="1:12" s="12" customFormat="1" ht="13.8">
      <c r="A16" s="488"/>
      <c r="B16" s="943" t="s">
        <v>15</v>
      </c>
      <c r="C16" s="1038"/>
      <c r="D16" s="1038"/>
      <c r="E16" s="1038"/>
      <c r="F16" s="1038"/>
      <c r="G16" s="1038"/>
      <c r="H16" s="1038"/>
      <c r="I16" s="1038"/>
      <c r="J16" s="1038"/>
      <c r="K16" s="1038"/>
      <c r="L16" s="1038"/>
    </row>
    <row r="17" spans="1:12" s="12" customFormat="1" ht="13.8" collapsed="1">
      <c r="A17" s="472"/>
      <c r="B17" s="1039"/>
      <c r="C17" s="1038"/>
      <c r="D17" s="1038"/>
      <c r="E17" s="1038"/>
      <c r="F17" s="1038"/>
      <c r="G17" s="1038"/>
      <c r="H17" s="1038"/>
      <c r="I17" s="1038"/>
      <c r="J17" s="1038"/>
      <c r="K17" s="1038"/>
      <c r="L17" s="1038"/>
    </row>
    <row r="18" spans="1:12" s="12" customFormat="1" ht="6" customHeight="1" collapsed="1">
      <c r="A18" s="472"/>
      <c r="B18" s="1040"/>
      <c r="C18" s="1038"/>
      <c r="D18" s="1038"/>
      <c r="E18" s="1038"/>
      <c r="F18" s="1038"/>
      <c r="G18" s="1038"/>
      <c r="H18" s="1038"/>
      <c r="I18" s="1038"/>
      <c r="J18" s="1038"/>
      <c r="K18" s="1038"/>
      <c r="L18" s="1038"/>
    </row>
    <row r="19" spans="1:12" s="12" customFormat="1" ht="13.8">
      <c r="A19" s="472"/>
      <c r="B19" s="1036" t="s">
        <v>35</v>
      </c>
      <c r="C19" s="1037"/>
      <c r="D19" s="1037"/>
      <c r="E19" s="1037"/>
      <c r="F19" s="1037"/>
      <c r="G19" s="1037"/>
      <c r="H19" s="1037"/>
      <c r="I19" s="1037"/>
      <c r="J19" s="1037"/>
      <c r="K19" s="1037"/>
      <c r="L19" s="1037"/>
    </row>
    <row r="20" spans="1:12" s="12" customFormat="1" ht="13.8">
      <c r="A20" s="472"/>
      <c r="B20" s="943" t="s">
        <v>5982</v>
      </c>
      <c r="C20" s="1038"/>
      <c r="D20" s="1038"/>
      <c r="E20" s="1038"/>
      <c r="F20" s="1038"/>
      <c r="G20" s="1038"/>
      <c r="H20" s="1038"/>
      <c r="I20" s="1038"/>
      <c r="J20" s="1038"/>
      <c r="K20" s="1038"/>
      <c r="L20" s="1038"/>
    </row>
    <row r="21" spans="1:12" s="12" customFormat="1" ht="13.8" collapsed="1">
      <c r="A21" s="472"/>
      <c r="B21" s="943" t="s">
        <v>5927</v>
      </c>
      <c r="C21" s="1038"/>
      <c r="D21" s="1038"/>
      <c r="E21" s="1038"/>
      <c r="F21" s="1038"/>
      <c r="G21" s="1038"/>
      <c r="H21" s="1038"/>
      <c r="I21" s="1038"/>
      <c r="J21" s="1038"/>
      <c r="K21" s="1038"/>
      <c r="L21" s="1038"/>
    </row>
    <row r="22" spans="1:12" s="12" customFormat="1" ht="13.8" collapsed="1">
      <c r="A22" s="472"/>
      <c r="B22" s="943" t="s">
        <v>5927</v>
      </c>
      <c r="C22" s="1038"/>
      <c r="D22" s="1038"/>
      <c r="E22" s="1038"/>
      <c r="F22" s="1038"/>
      <c r="G22" s="1038"/>
      <c r="H22" s="1038"/>
      <c r="I22" s="1038"/>
      <c r="J22" s="1038"/>
      <c r="K22" s="1038"/>
      <c r="L22" s="1038"/>
    </row>
    <row r="23" spans="1:12" s="12" customFormat="1" ht="13.8" collapsed="1">
      <c r="A23" s="472"/>
      <c r="B23" s="943" t="s">
        <v>5927</v>
      </c>
      <c r="C23" s="1038"/>
      <c r="D23" s="1038"/>
      <c r="E23" s="1038"/>
      <c r="F23" s="1038"/>
      <c r="G23" s="1038"/>
      <c r="H23" s="1038"/>
      <c r="I23" s="1038"/>
      <c r="J23" s="1038"/>
      <c r="K23" s="1038"/>
      <c r="L23" s="1038"/>
    </row>
    <row r="24" spans="1:12" s="12" customFormat="1" ht="13.8">
      <c r="A24" s="472"/>
      <c r="B24" s="943" t="s">
        <v>15</v>
      </c>
      <c r="C24" s="1038"/>
      <c r="D24" s="1038"/>
      <c r="E24" s="1038"/>
      <c r="F24" s="1038"/>
      <c r="G24" s="1038"/>
      <c r="H24" s="1038"/>
      <c r="I24" s="1038"/>
      <c r="J24" s="1038"/>
      <c r="K24" s="1038"/>
      <c r="L24" s="1038"/>
    </row>
    <row r="25" spans="1:12" s="12" customFormat="1" ht="6.75" customHeight="1" collapsed="1">
      <c r="A25" s="472"/>
      <c r="B25" s="1041"/>
      <c r="C25" s="1042"/>
      <c r="D25" s="1042"/>
      <c r="E25" s="1042"/>
      <c r="F25" s="1042"/>
      <c r="G25" s="1042"/>
      <c r="H25" s="1042"/>
      <c r="I25" s="1042"/>
      <c r="J25" s="1042"/>
      <c r="K25" s="1042"/>
      <c r="L25" s="1042"/>
    </row>
    <row r="26" spans="1:12" ht="18" customHeight="1">
      <c r="A26" s="473"/>
      <c r="B26" s="1043" t="s">
        <v>19</v>
      </c>
      <c r="C26" s="1044"/>
      <c r="D26" s="1044"/>
      <c r="E26" s="1044"/>
      <c r="F26" s="1044"/>
      <c r="G26" s="1044"/>
      <c r="H26" s="1044"/>
      <c r="I26" s="1044"/>
      <c r="J26" s="1044"/>
      <c r="K26" s="1044"/>
      <c r="L26" s="1044"/>
    </row>
    <row r="27" spans="1:12" ht="9.75" customHeight="1">
      <c r="B27" s="643"/>
      <c r="C27" s="643"/>
      <c r="D27" s="643"/>
      <c r="E27" s="643"/>
      <c r="F27" s="643"/>
      <c r="G27" s="643"/>
      <c r="H27" s="643"/>
      <c r="I27" s="643"/>
      <c r="J27" s="643"/>
    </row>
    <row r="28" spans="1:12" ht="15" customHeight="1">
      <c r="A28" s="475"/>
      <c r="B28" s="645"/>
      <c r="C28" s="643"/>
      <c r="D28" s="643"/>
      <c r="E28" s="643"/>
      <c r="F28" s="643"/>
      <c r="G28" s="643"/>
      <c r="H28" s="643"/>
      <c r="I28" s="643"/>
      <c r="J28" s="643"/>
    </row>
    <row r="29" spans="1:12" ht="13.8">
      <c r="A29" s="475"/>
      <c r="B29" s="645"/>
      <c r="C29" s="643"/>
      <c r="D29" s="643"/>
      <c r="E29" s="643"/>
      <c r="F29" s="643"/>
      <c r="G29" s="643"/>
      <c r="H29" s="643"/>
      <c r="I29" s="643"/>
      <c r="J29" s="643"/>
    </row>
    <row r="30" spans="1:12" ht="13.8">
      <c r="A30" s="475"/>
      <c r="B30" s="646"/>
      <c r="C30" s="643"/>
      <c r="D30" s="643"/>
      <c r="E30" s="643"/>
      <c r="F30" s="643"/>
      <c r="G30" s="643"/>
      <c r="H30" s="643"/>
      <c r="I30" s="643"/>
      <c r="J30" s="643"/>
    </row>
    <row r="31" spans="1:12" ht="13.8">
      <c r="B31" s="643"/>
      <c r="C31" s="643"/>
      <c r="D31" s="643"/>
      <c r="E31" s="643"/>
      <c r="F31" s="643"/>
      <c r="G31" s="643"/>
      <c r="H31" s="643"/>
      <c r="I31" s="643"/>
      <c r="J31" s="643"/>
    </row>
  </sheetData>
  <mergeCells count="11">
    <mergeCell ref="J7:L7"/>
    <mergeCell ref="B2:D2"/>
    <mergeCell ref="E2:G2"/>
    <mergeCell ref="H2:J2"/>
    <mergeCell ref="C5:D5"/>
    <mergeCell ref="B6:B8"/>
    <mergeCell ref="C6:D7"/>
    <mergeCell ref="E6:F7"/>
    <mergeCell ref="G6:H7"/>
    <mergeCell ref="I6:L6"/>
    <mergeCell ref="I7:I8"/>
  </mergeCells>
  <printOptions horizontalCentered="1"/>
  <pageMargins left="0.70866141732283472" right="0.70866141732283472" top="0.74803149606299213" bottom="0.74803149606299213" header="0.31496062992125984" footer="0.31496062992125984"/>
  <pageSetup paperSize="9" scale="74" orientation="landscape" r:id="rId1"/>
  <headerFooter>
    <oddFooter>&amp;R&amp;P/&amp;N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92"/>
  <sheetViews>
    <sheetView showGridLines="0" tabSelected="1" zoomScale="40" zoomScaleNormal="40" workbookViewId="0">
      <selection activeCell="B4" sqref="B4"/>
    </sheetView>
  </sheetViews>
  <sheetFormatPr defaultRowHeight="13.2" outlineLevelRow="1" outlineLevelCol="1"/>
  <cols>
    <col min="1" max="1" width="9.109375" style="14"/>
    <col min="2" max="2" width="66.44140625" style="14" customWidth="1"/>
    <col min="3" max="6" width="9.109375" style="14" customWidth="1" outlineLevel="1"/>
    <col min="7" max="8" width="9.5546875" style="14" customWidth="1" outlineLevel="1"/>
    <col min="9" max="9" width="9.6640625" style="14" customWidth="1" outlineLevel="1"/>
    <col min="10" max="10" width="18" style="14" customWidth="1" outlineLevel="1"/>
    <col min="11" max="11" width="17.5546875" style="14" customWidth="1"/>
    <col min="12" max="12" width="16.88671875" style="14" customWidth="1"/>
    <col min="13" max="13" width="17.44140625" style="14" customWidth="1"/>
    <col min="14" max="198" width="9.109375" style="14"/>
    <col min="199" max="199" width="1.6640625" style="14" customWidth="1"/>
    <col min="200" max="200" width="42.5546875" style="14" customWidth="1"/>
    <col min="201" max="202" width="14.6640625" style="14" customWidth="1"/>
    <col min="203" max="204" width="0" style="14" hidden="1" customWidth="1"/>
    <col min="205" max="210" width="14.6640625" style="14" customWidth="1"/>
    <col min="211" max="454" width="9.109375" style="14"/>
    <col min="455" max="455" width="1.6640625" style="14" customWidth="1"/>
    <col min="456" max="456" width="42.5546875" style="14" customWidth="1"/>
    <col min="457" max="458" width="14.6640625" style="14" customWidth="1"/>
    <col min="459" max="460" width="0" style="14" hidden="1" customWidth="1"/>
    <col min="461" max="466" width="14.6640625" style="14" customWidth="1"/>
    <col min="467" max="710" width="9.109375" style="14"/>
    <col min="711" max="711" width="1.6640625" style="14" customWidth="1"/>
    <col min="712" max="712" width="42.5546875" style="14" customWidth="1"/>
    <col min="713" max="714" width="14.6640625" style="14" customWidth="1"/>
    <col min="715" max="716" width="0" style="14" hidden="1" customWidth="1"/>
    <col min="717" max="722" width="14.6640625" style="14" customWidth="1"/>
    <col min="723" max="966" width="9.109375" style="14"/>
    <col min="967" max="967" width="1.6640625" style="14" customWidth="1"/>
    <col min="968" max="968" width="42.5546875" style="14" customWidth="1"/>
    <col min="969" max="970" width="14.6640625" style="14" customWidth="1"/>
    <col min="971" max="972" width="0" style="14" hidden="1" customWidth="1"/>
    <col min="973" max="978" width="14.6640625" style="14" customWidth="1"/>
    <col min="979" max="1222" width="9.109375" style="14"/>
    <col min="1223" max="1223" width="1.6640625" style="14" customWidth="1"/>
    <col min="1224" max="1224" width="42.5546875" style="14" customWidth="1"/>
    <col min="1225" max="1226" width="14.6640625" style="14" customWidth="1"/>
    <col min="1227" max="1228" width="0" style="14" hidden="1" customWidth="1"/>
    <col min="1229" max="1234" width="14.6640625" style="14" customWidth="1"/>
    <col min="1235" max="1478" width="9.109375" style="14"/>
    <col min="1479" max="1479" width="1.6640625" style="14" customWidth="1"/>
    <col min="1480" max="1480" width="42.5546875" style="14" customWidth="1"/>
    <col min="1481" max="1482" width="14.6640625" style="14" customWidth="1"/>
    <col min="1483" max="1484" width="0" style="14" hidden="1" customWidth="1"/>
    <col min="1485" max="1490" width="14.6640625" style="14" customWidth="1"/>
    <col min="1491" max="1734" width="9.109375" style="14"/>
    <col min="1735" max="1735" width="1.6640625" style="14" customWidth="1"/>
    <col min="1736" max="1736" width="42.5546875" style="14" customWidth="1"/>
    <col min="1737" max="1738" width="14.6640625" style="14" customWidth="1"/>
    <col min="1739" max="1740" width="0" style="14" hidden="1" customWidth="1"/>
    <col min="1741" max="1746" width="14.6640625" style="14" customWidth="1"/>
    <col min="1747" max="1990" width="9.109375" style="14"/>
    <col min="1991" max="1991" width="1.6640625" style="14" customWidth="1"/>
    <col min="1992" max="1992" width="42.5546875" style="14" customWidth="1"/>
    <col min="1993" max="1994" width="14.6640625" style="14" customWidth="1"/>
    <col min="1995" max="1996" width="0" style="14" hidden="1" customWidth="1"/>
    <col min="1997" max="2002" width="14.6640625" style="14" customWidth="1"/>
    <col min="2003" max="2246" width="9.109375" style="14"/>
    <col min="2247" max="2247" width="1.6640625" style="14" customWidth="1"/>
    <col min="2248" max="2248" width="42.5546875" style="14" customWidth="1"/>
    <col min="2249" max="2250" width="14.6640625" style="14" customWidth="1"/>
    <col min="2251" max="2252" width="0" style="14" hidden="1" customWidth="1"/>
    <col min="2253" max="2258" width="14.6640625" style="14" customWidth="1"/>
    <col min="2259" max="2502" width="9.109375" style="14"/>
    <col min="2503" max="2503" width="1.6640625" style="14" customWidth="1"/>
    <col min="2504" max="2504" width="42.5546875" style="14" customWidth="1"/>
    <col min="2505" max="2506" width="14.6640625" style="14" customWidth="1"/>
    <col min="2507" max="2508" width="0" style="14" hidden="1" customWidth="1"/>
    <col min="2509" max="2514" width="14.6640625" style="14" customWidth="1"/>
    <col min="2515" max="2758" width="9.109375" style="14"/>
    <col min="2759" max="2759" width="1.6640625" style="14" customWidth="1"/>
    <col min="2760" max="2760" width="42.5546875" style="14" customWidth="1"/>
    <col min="2761" max="2762" width="14.6640625" style="14" customWidth="1"/>
    <col min="2763" max="2764" width="0" style="14" hidden="1" customWidth="1"/>
    <col min="2765" max="2770" width="14.6640625" style="14" customWidth="1"/>
    <col min="2771" max="3014" width="9.109375" style="14"/>
    <col min="3015" max="3015" width="1.6640625" style="14" customWidth="1"/>
    <col min="3016" max="3016" width="42.5546875" style="14" customWidth="1"/>
    <col min="3017" max="3018" width="14.6640625" style="14" customWidth="1"/>
    <col min="3019" max="3020" width="0" style="14" hidden="1" customWidth="1"/>
    <col min="3021" max="3026" width="14.6640625" style="14" customWidth="1"/>
    <col min="3027" max="3270" width="9.109375" style="14"/>
    <col min="3271" max="3271" width="1.6640625" style="14" customWidth="1"/>
    <col min="3272" max="3272" width="42.5546875" style="14" customWidth="1"/>
    <col min="3273" max="3274" width="14.6640625" style="14" customWidth="1"/>
    <col min="3275" max="3276" width="0" style="14" hidden="1" customWidth="1"/>
    <col min="3277" max="3282" width="14.6640625" style="14" customWidth="1"/>
    <col min="3283" max="3526" width="9.109375" style="14"/>
    <col min="3527" max="3527" width="1.6640625" style="14" customWidth="1"/>
    <col min="3528" max="3528" width="42.5546875" style="14" customWidth="1"/>
    <col min="3529" max="3530" width="14.6640625" style="14" customWidth="1"/>
    <col min="3531" max="3532" width="0" style="14" hidden="1" customWidth="1"/>
    <col min="3533" max="3538" width="14.6640625" style="14" customWidth="1"/>
    <col min="3539" max="3782" width="9.109375" style="14"/>
    <col min="3783" max="3783" width="1.6640625" style="14" customWidth="1"/>
    <col min="3784" max="3784" width="42.5546875" style="14" customWidth="1"/>
    <col min="3785" max="3786" width="14.6640625" style="14" customWidth="1"/>
    <col min="3787" max="3788" width="0" style="14" hidden="1" customWidth="1"/>
    <col min="3789" max="3794" width="14.6640625" style="14" customWidth="1"/>
    <col min="3795" max="4038" width="9.109375" style="14"/>
    <col min="4039" max="4039" width="1.6640625" style="14" customWidth="1"/>
    <col min="4040" max="4040" width="42.5546875" style="14" customWidth="1"/>
    <col min="4041" max="4042" width="14.6640625" style="14" customWidth="1"/>
    <col min="4043" max="4044" width="0" style="14" hidden="1" customWidth="1"/>
    <col min="4045" max="4050" width="14.6640625" style="14" customWidth="1"/>
    <col min="4051" max="4294" width="9.109375" style="14"/>
    <col min="4295" max="4295" width="1.6640625" style="14" customWidth="1"/>
    <col min="4296" max="4296" width="42.5546875" style="14" customWidth="1"/>
    <col min="4297" max="4298" width="14.6640625" style="14" customWidth="1"/>
    <col min="4299" max="4300" width="0" style="14" hidden="1" customWidth="1"/>
    <col min="4301" max="4306" width="14.6640625" style="14" customWidth="1"/>
    <col min="4307" max="4550" width="9.109375" style="14"/>
    <col min="4551" max="4551" width="1.6640625" style="14" customWidth="1"/>
    <col min="4552" max="4552" width="42.5546875" style="14" customWidth="1"/>
    <col min="4553" max="4554" width="14.6640625" style="14" customWidth="1"/>
    <col min="4555" max="4556" width="0" style="14" hidden="1" customWidth="1"/>
    <col min="4557" max="4562" width="14.6640625" style="14" customWidth="1"/>
    <col min="4563" max="4806" width="9.109375" style="14"/>
    <col min="4807" max="4807" width="1.6640625" style="14" customWidth="1"/>
    <col min="4808" max="4808" width="42.5546875" style="14" customWidth="1"/>
    <col min="4809" max="4810" width="14.6640625" style="14" customWidth="1"/>
    <col min="4811" max="4812" width="0" style="14" hidden="1" customWidth="1"/>
    <col min="4813" max="4818" width="14.6640625" style="14" customWidth="1"/>
    <col min="4819" max="5062" width="9.109375" style="14"/>
    <col min="5063" max="5063" width="1.6640625" style="14" customWidth="1"/>
    <col min="5064" max="5064" width="42.5546875" style="14" customWidth="1"/>
    <col min="5065" max="5066" width="14.6640625" style="14" customWidth="1"/>
    <col min="5067" max="5068" width="0" style="14" hidden="1" customWidth="1"/>
    <col min="5069" max="5074" width="14.6640625" style="14" customWidth="1"/>
    <col min="5075" max="5318" width="9.109375" style="14"/>
    <col min="5319" max="5319" width="1.6640625" style="14" customWidth="1"/>
    <col min="5320" max="5320" width="42.5546875" style="14" customWidth="1"/>
    <col min="5321" max="5322" width="14.6640625" style="14" customWidth="1"/>
    <col min="5323" max="5324" width="0" style="14" hidden="1" customWidth="1"/>
    <col min="5325" max="5330" width="14.6640625" style="14" customWidth="1"/>
    <col min="5331" max="5574" width="9.109375" style="14"/>
    <col min="5575" max="5575" width="1.6640625" style="14" customWidth="1"/>
    <col min="5576" max="5576" width="42.5546875" style="14" customWidth="1"/>
    <col min="5577" max="5578" width="14.6640625" style="14" customWidth="1"/>
    <col min="5579" max="5580" width="0" style="14" hidden="1" customWidth="1"/>
    <col min="5581" max="5586" width="14.6640625" style="14" customWidth="1"/>
    <col min="5587" max="5830" width="9.109375" style="14"/>
    <col min="5831" max="5831" width="1.6640625" style="14" customWidth="1"/>
    <col min="5832" max="5832" width="42.5546875" style="14" customWidth="1"/>
    <col min="5833" max="5834" width="14.6640625" style="14" customWidth="1"/>
    <col min="5835" max="5836" width="0" style="14" hidden="1" customWidth="1"/>
    <col min="5837" max="5842" width="14.6640625" style="14" customWidth="1"/>
    <col min="5843" max="6086" width="9.109375" style="14"/>
    <col min="6087" max="6087" width="1.6640625" style="14" customWidth="1"/>
    <col min="6088" max="6088" width="42.5546875" style="14" customWidth="1"/>
    <col min="6089" max="6090" width="14.6640625" style="14" customWidth="1"/>
    <col min="6091" max="6092" width="0" style="14" hidden="1" customWidth="1"/>
    <col min="6093" max="6098" width="14.6640625" style="14" customWidth="1"/>
    <col min="6099" max="6342" width="9.109375" style="14"/>
    <col min="6343" max="6343" width="1.6640625" style="14" customWidth="1"/>
    <col min="6344" max="6344" width="42.5546875" style="14" customWidth="1"/>
    <col min="6345" max="6346" width="14.6640625" style="14" customWidth="1"/>
    <col min="6347" max="6348" width="0" style="14" hidden="1" customWidth="1"/>
    <col min="6349" max="6354" width="14.6640625" style="14" customWidth="1"/>
    <col min="6355" max="6598" width="9.109375" style="14"/>
    <col min="6599" max="6599" width="1.6640625" style="14" customWidth="1"/>
    <col min="6600" max="6600" width="42.5546875" style="14" customWidth="1"/>
    <col min="6601" max="6602" width="14.6640625" style="14" customWidth="1"/>
    <col min="6603" max="6604" width="0" style="14" hidden="1" customWidth="1"/>
    <col min="6605" max="6610" width="14.6640625" style="14" customWidth="1"/>
    <col min="6611" max="6854" width="9.109375" style="14"/>
    <col min="6855" max="6855" width="1.6640625" style="14" customWidth="1"/>
    <col min="6856" max="6856" width="42.5546875" style="14" customWidth="1"/>
    <col min="6857" max="6858" width="14.6640625" style="14" customWidth="1"/>
    <col min="6859" max="6860" width="0" style="14" hidden="1" customWidth="1"/>
    <col min="6861" max="6866" width="14.6640625" style="14" customWidth="1"/>
    <col min="6867" max="7110" width="9.109375" style="14"/>
    <col min="7111" max="7111" width="1.6640625" style="14" customWidth="1"/>
    <col min="7112" max="7112" width="42.5546875" style="14" customWidth="1"/>
    <col min="7113" max="7114" width="14.6640625" style="14" customWidth="1"/>
    <col min="7115" max="7116" width="0" style="14" hidden="1" customWidth="1"/>
    <col min="7117" max="7122" width="14.6640625" style="14" customWidth="1"/>
    <col min="7123" max="7366" width="9.109375" style="14"/>
    <col min="7367" max="7367" width="1.6640625" style="14" customWidth="1"/>
    <col min="7368" max="7368" width="42.5546875" style="14" customWidth="1"/>
    <col min="7369" max="7370" width="14.6640625" style="14" customWidth="1"/>
    <col min="7371" max="7372" width="0" style="14" hidden="1" customWidth="1"/>
    <col min="7373" max="7378" width="14.6640625" style="14" customWidth="1"/>
    <col min="7379" max="7622" width="9.109375" style="14"/>
    <col min="7623" max="7623" width="1.6640625" style="14" customWidth="1"/>
    <col min="7624" max="7624" width="42.5546875" style="14" customWidth="1"/>
    <col min="7625" max="7626" width="14.6640625" style="14" customWidth="1"/>
    <col min="7627" max="7628" width="0" style="14" hidden="1" customWidth="1"/>
    <col min="7629" max="7634" width="14.6640625" style="14" customWidth="1"/>
    <col min="7635" max="7878" width="9.109375" style="14"/>
    <col min="7879" max="7879" width="1.6640625" style="14" customWidth="1"/>
    <col min="7880" max="7880" width="42.5546875" style="14" customWidth="1"/>
    <col min="7881" max="7882" width="14.6640625" style="14" customWidth="1"/>
    <col min="7883" max="7884" width="0" style="14" hidden="1" customWidth="1"/>
    <col min="7885" max="7890" width="14.6640625" style="14" customWidth="1"/>
    <col min="7891" max="8134" width="9.109375" style="14"/>
    <col min="8135" max="8135" width="1.6640625" style="14" customWidth="1"/>
    <col min="8136" max="8136" width="42.5546875" style="14" customWidth="1"/>
    <col min="8137" max="8138" width="14.6640625" style="14" customWidth="1"/>
    <col min="8139" max="8140" width="0" style="14" hidden="1" customWidth="1"/>
    <col min="8141" max="8146" width="14.6640625" style="14" customWidth="1"/>
    <col min="8147" max="8390" width="9.109375" style="14"/>
    <col min="8391" max="8391" width="1.6640625" style="14" customWidth="1"/>
    <col min="8392" max="8392" width="42.5546875" style="14" customWidth="1"/>
    <col min="8393" max="8394" width="14.6640625" style="14" customWidth="1"/>
    <col min="8395" max="8396" width="0" style="14" hidden="1" customWidth="1"/>
    <col min="8397" max="8402" width="14.6640625" style="14" customWidth="1"/>
    <col min="8403" max="8646" width="9.109375" style="14"/>
    <col min="8647" max="8647" width="1.6640625" style="14" customWidth="1"/>
    <col min="8648" max="8648" width="42.5546875" style="14" customWidth="1"/>
    <col min="8649" max="8650" width="14.6640625" style="14" customWidth="1"/>
    <col min="8651" max="8652" width="0" style="14" hidden="1" customWidth="1"/>
    <col min="8653" max="8658" width="14.6640625" style="14" customWidth="1"/>
    <col min="8659" max="8902" width="9.109375" style="14"/>
    <col min="8903" max="8903" width="1.6640625" style="14" customWidth="1"/>
    <col min="8904" max="8904" width="42.5546875" style="14" customWidth="1"/>
    <col min="8905" max="8906" width="14.6640625" style="14" customWidth="1"/>
    <col min="8907" max="8908" width="0" style="14" hidden="1" customWidth="1"/>
    <col min="8909" max="8914" width="14.6640625" style="14" customWidth="1"/>
    <col min="8915" max="9158" width="9.109375" style="14"/>
    <col min="9159" max="9159" width="1.6640625" style="14" customWidth="1"/>
    <col min="9160" max="9160" width="42.5546875" style="14" customWidth="1"/>
    <col min="9161" max="9162" width="14.6640625" style="14" customWidth="1"/>
    <col min="9163" max="9164" width="0" style="14" hidden="1" customWidth="1"/>
    <col min="9165" max="9170" width="14.6640625" style="14" customWidth="1"/>
    <col min="9171" max="9414" width="9.109375" style="14"/>
    <col min="9415" max="9415" width="1.6640625" style="14" customWidth="1"/>
    <col min="9416" max="9416" width="42.5546875" style="14" customWidth="1"/>
    <col min="9417" max="9418" width="14.6640625" style="14" customWidth="1"/>
    <col min="9419" max="9420" width="0" style="14" hidden="1" customWidth="1"/>
    <col min="9421" max="9426" width="14.6640625" style="14" customWidth="1"/>
    <col min="9427" max="9670" width="9.109375" style="14"/>
    <col min="9671" max="9671" width="1.6640625" style="14" customWidth="1"/>
    <col min="9672" max="9672" width="42.5546875" style="14" customWidth="1"/>
    <col min="9673" max="9674" width="14.6640625" style="14" customWidth="1"/>
    <col min="9675" max="9676" width="0" style="14" hidden="1" customWidth="1"/>
    <col min="9677" max="9682" width="14.6640625" style="14" customWidth="1"/>
    <col min="9683" max="9926" width="9.109375" style="14"/>
    <col min="9927" max="9927" width="1.6640625" style="14" customWidth="1"/>
    <col min="9928" max="9928" width="42.5546875" style="14" customWidth="1"/>
    <col min="9929" max="9930" width="14.6640625" style="14" customWidth="1"/>
    <col min="9931" max="9932" width="0" style="14" hidden="1" customWidth="1"/>
    <col min="9933" max="9938" width="14.6640625" style="14" customWidth="1"/>
    <col min="9939" max="10182" width="9.109375" style="14"/>
    <col min="10183" max="10183" width="1.6640625" style="14" customWidth="1"/>
    <col min="10184" max="10184" width="42.5546875" style="14" customWidth="1"/>
    <col min="10185" max="10186" width="14.6640625" style="14" customWidth="1"/>
    <col min="10187" max="10188" width="0" style="14" hidden="1" customWidth="1"/>
    <col min="10189" max="10194" width="14.6640625" style="14" customWidth="1"/>
    <col min="10195" max="10438" width="9.109375" style="14"/>
    <col min="10439" max="10439" width="1.6640625" style="14" customWidth="1"/>
    <col min="10440" max="10440" width="42.5546875" style="14" customWidth="1"/>
    <col min="10441" max="10442" width="14.6640625" style="14" customWidth="1"/>
    <col min="10443" max="10444" width="0" style="14" hidden="1" customWidth="1"/>
    <col min="10445" max="10450" width="14.6640625" style="14" customWidth="1"/>
    <col min="10451" max="10694" width="9.109375" style="14"/>
    <col min="10695" max="10695" width="1.6640625" style="14" customWidth="1"/>
    <col min="10696" max="10696" width="42.5546875" style="14" customWidth="1"/>
    <col min="10697" max="10698" width="14.6640625" style="14" customWidth="1"/>
    <col min="10699" max="10700" width="0" style="14" hidden="1" customWidth="1"/>
    <col min="10701" max="10706" width="14.6640625" style="14" customWidth="1"/>
    <col min="10707" max="10950" width="9.109375" style="14"/>
    <col min="10951" max="10951" width="1.6640625" style="14" customWidth="1"/>
    <col min="10952" max="10952" width="42.5546875" style="14" customWidth="1"/>
    <col min="10953" max="10954" width="14.6640625" style="14" customWidth="1"/>
    <col min="10955" max="10956" width="0" style="14" hidden="1" customWidth="1"/>
    <col min="10957" max="10962" width="14.6640625" style="14" customWidth="1"/>
    <col min="10963" max="11206" width="9.109375" style="14"/>
    <col min="11207" max="11207" width="1.6640625" style="14" customWidth="1"/>
    <col min="11208" max="11208" width="42.5546875" style="14" customWidth="1"/>
    <col min="11209" max="11210" width="14.6640625" style="14" customWidth="1"/>
    <col min="11211" max="11212" width="0" style="14" hidden="1" customWidth="1"/>
    <col min="11213" max="11218" width="14.6640625" style="14" customWidth="1"/>
    <col min="11219" max="11462" width="9.109375" style="14"/>
    <col min="11463" max="11463" width="1.6640625" style="14" customWidth="1"/>
    <col min="11464" max="11464" width="42.5546875" style="14" customWidth="1"/>
    <col min="11465" max="11466" width="14.6640625" style="14" customWidth="1"/>
    <col min="11467" max="11468" width="0" style="14" hidden="1" customWidth="1"/>
    <col min="11469" max="11474" width="14.6640625" style="14" customWidth="1"/>
    <col min="11475" max="11718" width="9.109375" style="14"/>
    <col min="11719" max="11719" width="1.6640625" style="14" customWidth="1"/>
    <col min="11720" max="11720" width="42.5546875" style="14" customWidth="1"/>
    <col min="11721" max="11722" width="14.6640625" style="14" customWidth="1"/>
    <col min="11723" max="11724" width="0" style="14" hidden="1" customWidth="1"/>
    <col min="11725" max="11730" width="14.6640625" style="14" customWidth="1"/>
    <col min="11731" max="11974" width="9.109375" style="14"/>
    <col min="11975" max="11975" width="1.6640625" style="14" customWidth="1"/>
    <col min="11976" max="11976" width="42.5546875" style="14" customWidth="1"/>
    <col min="11977" max="11978" width="14.6640625" style="14" customWidth="1"/>
    <col min="11979" max="11980" width="0" style="14" hidden="1" customWidth="1"/>
    <col min="11981" max="11986" width="14.6640625" style="14" customWidth="1"/>
    <col min="11987" max="12230" width="9.109375" style="14"/>
    <col min="12231" max="12231" width="1.6640625" style="14" customWidth="1"/>
    <col min="12232" max="12232" width="42.5546875" style="14" customWidth="1"/>
    <col min="12233" max="12234" width="14.6640625" style="14" customWidth="1"/>
    <col min="12235" max="12236" width="0" style="14" hidden="1" customWidth="1"/>
    <col min="12237" max="12242" width="14.6640625" style="14" customWidth="1"/>
    <col min="12243" max="12486" width="9.109375" style="14"/>
    <col min="12487" max="12487" width="1.6640625" style="14" customWidth="1"/>
    <col min="12488" max="12488" width="42.5546875" style="14" customWidth="1"/>
    <col min="12489" max="12490" width="14.6640625" style="14" customWidth="1"/>
    <col min="12491" max="12492" width="0" style="14" hidden="1" customWidth="1"/>
    <col min="12493" max="12498" width="14.6640625" style="14" customWidth="1"/>
    <col min="12499" max="12742" width="9.109375" style="14"/>
    <col min="12743" max="12743" width="1.6640625" style="14" customWidth="1"/>
    <col min="12744" max="12744" width="42.5546875" style="14" customWidth="1"/>
    <col min="12745" max="12746" width="14.6640625" style="14" customWidth="1"/>
    <col min="12747" max="12748" width="0" style="14" hidden="1" customWidth="1"/>
    <col min="12749" max="12754" width="14.6640625" style="14" customWidth="1"/>
    <col min="12755" max="12998" width="9.109375" style="14"/>
    <col min="12999" max="12999" width="1.6640625" style="14" customWidth="1"/>
    <col min="13000" max="13000" width="42.5546875" style="14" customWidth="1"/>
    <col min="13001" max="13002" width="14.6640625" style="14" customWidth="1"/>
    <col min="13003" max="13004" width="0" style="14" hidden="1" customWidth="1"/>
    <col min="13005" max="13010" width="14.6640625" style="14" customWidth="1"/>
    <col min="13011" max="13254" width="9.109375" style="14"/>
    <col min="13255" max="13255" width="1.6640625" style="14" customWidth="1"/>
    <col min="13256" max="13256" width="42.5546875" style="14" customWidth="1"/>
    <col min="13257" max="13258" width="14.6640625" style="14" customWidth="1"/>
    <col min="13259" max="13260" width="0" style="14" hidden="1" customWidth="1"/>
    <col min="13261" max="13266" width="14.6640625" style="14" customWidth="1"/>
    <col min="13267" max="13510" width="9.109375" style="14"/>
    <col min="13511" max="13511" width="1.6640625" style="14" customWidth="1"/>
    <col min="13512" max="13512" width="42.5546875" style="14" customWidth="1"/>
    <col min="13513" max="13514" width="14.6640625" style="14" customWidth="1"/>
    <col min="13515" max="13516" width="0" style="14" hidden="1" customWidth="1"/>
    <col min="13517" max="13522" width="14.6640625" style="14" customWidth="1"/>
    <col min="13523" max="13766" width="9.109375" style="14"/>
    <col min="13767" max="13767" width="1.6640625" style="14" customWidth="1"/>
    <col min="13768" max="13768" width="42.5546875" style="14" customWidth="1"/>
    <col min="13769" max="13770" width="14.6640625" style="14" customWidth="1"/>
    <col min="13771" max="13772" width="0" style="14" hidden="1" customWidth="1"/>
    <col min="13773" max="13778" width="14.6640625" style="14" customWidth="1"/>
    <col min="13779" max="14022" width="9.109375" style="14"/>
    <col min="14023" max="14023" width="1.6640625" style="14" customWidth="1"/>
    <col min="14024" max="14024" width="42.5546875" style="14" customWidth="1"/>
    <col min="14025" max="14026" width="14.6640625" style="14" customWidth="1"/>
    <col min="14027" max="14028" width="0" style="14" hidden="1" customWidth="1"/>
    <col min="14029" max="14034" width="14.6640625" style="14" customWidth="1"/>
    <col min="14035" max="14278" width="9.109375" style="14"/>
    <col min="14279" max="14279" width="1.6640625" style="14" customWidth="1"/>
    <col min="14280" max="14280" width="42.5546875" style="14" customWidth="1"/>
    <col min="14281" max="14282" width="14.6640625" style="14" customWidth="1"/>
    <col min="14283" max="14284" width="0" style="14" hidden="1" customWidth="1"/>
    <col min="14285" max="14290" width="14.6640625" style="14" customWidth="1"/>
    <col min="14291" max="14534" width="9.109375" style="14"/>
    <col min="14535" max="14535" width="1.6640625" style="14" customWidth="1"/>
    <col min="14536" max="14536" width="42.5546875" style="14" customWidth="1"/>
    <col min="14537" max="14538" width="14.6640625" style="14" customWidth="1"/>
    <col min="14539" max="14540" width="0" style="14" hidden="1" customWidth="1"/>
    <col min="14541" max="14546" width="14.6640625" style="14" customWidth="1"/>
    <col min="14547" max="14790" width="9.109375" style="14"/>
    <col min="14791" max="14791" width="1.6640625" style="14" customWidth="1"/>
    <col min="14792" max="14792" width="42.5546875" style="14" customWidth="1"/>
    <col min="14793" max="14794" width="14.6640625" style="14" customWidth="1"/>
    <col min="14795" max="14796" width="0" style="14" hidden="1" customWidth="1"/>
    <col min="14797" max="14802" width="14.6640625" style="14" customWidth="1"/>
    <col min="14803" max="15046" width="9.109375" style="14"/>
    <col min="15047" max="15047" width="1.6640625" style="14" customWidth="1"/>
    <col min="15048" max="15048" width="42.5546875" style="14" customWidth="1"/>
    <col min="15049" max="15050" width="14.6640625" style="14" customWidth="1"/>
    <col min="15051" max="15052" width="0" style="14" hidden="1" customWidth="1"/>
    <col min="15053" max="15058" width="14.6640625" style="14" customWidth="1"/>
    <col min="15059" max="15302" width="9.109375" style="14"/>
    <col min="15303" max="15303" width="1.6640625" style="14" customWidth="1"/>
    <col min="15304" max="15304" width="42.5546875" style="14" customWidth="1"/>
    <col min="15305" max="15306" width="14.6640625" style="14" customWidth="1"/>
    <col min="15307" max="15308" width="0" style="14" hidden="1" customWidth="1"/>
    <col min="15309" max="15314" width="14.6640625" style="14" customWidth="1"/>
    <col min="15315" max="15558" width="9.109375" style="14"/>
    <col min="15559" max="15559" width="1.6640625" style="14" customWidth="1"/>
    <col min="15560" max="15560" width="42.5546875" style="14" customWidth="1"/>
    <col min="15561" max="15562" width="14.6640625" style="14" customWidth="1"/>
    <col min="15563" max="15564" width="0" style="14" hidden="1" customWidth="1"/>
    <col min="15565" max="15570" width="14.6640625" style="14" customWidth="1"/>
    <col min="15571" max="15814" width="9.109375" style="14"/>
    <col min="15815" max="15815" width="1.6640625" style="14" customWidth="1"/>
    <col min="15816" max="15816" width="42.5546875" style="14" customWidth="1"/>
    <col min="15817" max="15818" width="14.6640625" style="14" customWidth="1"/>
    <col min="15819" max="15820" width="0" style="14" hidden="1" customWidth="1"/>
    <col min="15821" max="15826" width="14.6640625" style="14" customWidth="1"/>
    <col min="15827" max="16070" width="9.109375" style="14"/>
    <col min="16071" max="16071" width="1.6640625" style="14" customWidth="1"/>
    <col min="16072" max="16072" width="42.5546875" style="14" customWidth="1"/>
    <col min="16073" max="16074" width="14.6640625" style="14" customWidth="1"/>
    <col min="16075" max="16076" width="0" style="14" hidden="1" customWidth="1"/>
    <col min="16077" max="16082" width="14.6640625" style="14" customWidth="1"/>
    <col min="16083" max="16384" width="9.109375" style="14"/>
  </cols>
  <sheetData>
    <row r="1" spans="1:12" ht="15.6">
      <c r="B1" s="1821"/>
      <c r="C1" s="1821"/>
      <c r="D1" s="1821"/>
    </row>
    <row r="2" spans="1:12" ht="15.6">
      <c r="A2" s="1000"/>
      <c r="B2" s="1801" t="s">
        <v>6400</v>
      </c>
      <c r="C2" s="1801"/>
      <c r="D2" s="1801"/>
      <c r="E2" s="1801"/>
      <c r="F2" s="1801"/>
      <c r="G2" s="1801"/>
      <c r="H2" s="1801"/>
      <c r="I2" s="1801"/>
      <c r="J2" s="1349"/>
      <c r="K2" s="1349"/>
      <c r="L2" s="1349"/>
    </row>
    <row r="3" spans="1:12" s="2" customFormat="1" ht="12.75" customHeight="1">
      <c r="B3" s="1271"/>
      <c r="C3" s="1271"/>
      <c r="D3" s="1271"/>
      <c r="E3" s="1271"/>
      <c r="F3" s="1271"/>
      <c r="G3" s="1271"/>
      <c r="H3" s="1271"/>
      <c r="I3" s="1271"/>
      <c r="J3" s="1271"/>
      <c r="K3" s="1271"/>
      <c r="L3" s="1271"/>
    </row>
    <row r="4" spans="1:12" ht="13.8">
      <c r="B4" s="647" t="s">
        <v>5846</v>
      </c>
      <c r="C4" s="647"/>
      <c r="D4" s="647"/>
      <c r="E4" s="648"/>
      <c r="F4" s="648"/>
      <c r="G4" s="648"/>
      <c r="H4" s="648"/>
      <c r="I4" s="648"/>
    </row>
    <row r="5" spans="1:12" ht="13.8">
      <c r="B5" s="648"/>
      <c r="C5" s="648"/>
      <c r="D5" s="648"/>
      <c r="E5" s="648"/>
      <c r="F5" s="648"/>
      <c r="G5" s="648"/>
      <c r="H5" s="648"/>
      <c r="I5" s="648"/>
      <c r="L5" s="617" t="s">
        <v>5979</v>
      </c>
    </row>
    <row r="6" spans="1:12" ht="14.4">
      <c r="B6" s="1878" t="s">
        <v>29</v>
      </c>
      <c r="C6" s="1881" t="s">
        <v>25</v>
      </c>
      <c r="D6" s="1882"/>
      <c r="E6" s="1881" t="s">
        <v>26</v>
      </c>
      <c r="F6" s="1882"/>
      <c r="G6" s="1881" t="s">
        <v>23</v>
      </c>
      <c r="H6" s="1882"/>
      <c r="I6" s="1886" t="s">
        <v>108</v>
      </c>
      <c r="J6" s="1886"/>
      <c r="K6" s="1886"/>
      <c r="L6" s="1886"/>
    </row>
    <row r="7" spans="1:12" ht="19.5" customHeight="1">
      <c r="B7" s="1879"/>
      <c r="C7" s="1883"/>
      <c r="D7" s="1884"/>
      <c r="E7" s="1883"/>
      <c r="F7" s="1884"/>
      <c r="G7" s="1883"/>
      <c r="H7" s="1884"/>
      <c r="I7" s="1885" t="s">
        <v>5918</v>
      </c>
      <c r="J7" s="1885" t="s">
        <v>5919</v>
      </c>
      <c r="K7" s="1885"/>
      <c r="L7" s="1885"/>
    </row>
    <row r="8" spans="1:12" ht="27.75" customHeight="1">
      <c r="B8" s="1880"/>
      <c r="C8" s="529" t="s">
        <v>5918</v>
      </c>
      <c r="D8" s="529" t="s">
        <v>5919</v>
      </c>
      <c r="E8" s="529" t="s">
        <v>5918</v>
      </c>
      <c r="F8" s="529" t="s">
        <v>5919</v>
      </c>
      <c r="G8" s="529" t="s">
        <v>5918</v>
      </c>
      <c r="H8" s="529" t="s">
        <v>5919</v>
      </c>
      <c r="I8" s="1885"/>
      <c r="J8" s="1033" t="s">
        <v>5977</v>
      </c>
      <c r="K8" s="1033" t="s">
        <v>2925</v>
      </c>
      <c r="L8" s="1034" t="s">
        <v>5978</v>
      </c>
    </row>
    <row r="9" spans="1:12" ht="9" customHeight="1">
      <c r="B9" s="648"/>
      <c r="C9" s="648"/>
      <c r="D9" s="648"/>
      <c r="E9" s="648"/>
      <c r="F9" s="648"/>
      <c r="G9" s="648"/>
      <c r="H9" s="648"/>
      <c r="I9" s="648"/>
      <c r="J9" s="648"/>
    </row>
    <row r="10" spans="1:12" ht="13.8">
      <c r="A10" s="474"/>
      <c r="B10" s="649" t="s">
        <v>48</v>
      </c>
      <c r="C10" s="650"/>
      <c r="D10" s="650"/>
      <c r="E10" s="650"/>
      <c r="F10" s="650"/>
      <c r="G10" s="650"/>
      <c r="H10" s="650"/>
      <c r="I10" s="650"/>
      <c r="J10" s="650"/>
      <c r="K10" s="650"/>
      <c r="L10" s="650"/>
    </row>
    <row r="11" spans="1:12" ht="13.8">
      <c r="A11" s="474"/>
      <c r="B11" s="651" t="s">
        <v>112</v>
      </c>
      <c r="C11" s="652"/>
      <c r="D11" s="652"/>
      <c r="E11" s="652"/>
      <c r="F11" s="652"/>
      <c r="G11" s="652"/>
      <c r="H11" s="652"/>
      <c r="I11" s="1045"/>
      <c r="J11" s="1045"/>
      <c r="K11" s="1045"/>
      <c r="L11" s="1045"/>
    </row>
    <row r="12" spans="1:12" ht="13.8">
      <c r="A12" s="474"/>
      <c r="B12" s="651" t="s">
        <v>77</v>
      </c>
      <c r="C12" s="652"/>
      <c r="D12" s="652"/>
      <c r="E12" s="652"/>
      <c r="F12" s="652"/>
      <c r="G12" s="652"/>
      <c r="H12" s="652"/>
      <c r="I12" s="1045"/>
      <c r="J12" s="1045"/>
      <c r="K12" s="1045"/>
      <c r="L12" s="1045"/>
    </row>
    <row r="13" spans="1:12" ht="13.8">
      <c r="A13" s="474"/>
      <c r="B13" s="651" t="s">
        <v>78</v>
      </c>
      <c r="C13" s="652"/>
      <c r="D13" s="652"/>
      <c r="E13" s="652"/>
      <c r="F13" s="652"/>
      <c r="G13" s="652"/>
      <c r="H13" s="652"/>
      <c r="I13" s="1045"/>
      <c r="J13" s="1045"/>
      <c r="K13" s="1045"/>
      <c r="L13" s="1045"/>
    </row>
    <row r="14" spans="1:12" ht="13.8">
      <c r="A14" s="474"/>
      <c r="B14" s="651" t="s">
        <v>79</v>
      </c>
      <c r="C14" s="652"/>
      <c r="D14" s="652"/>
      <c r="E14" s="652"/>
      <c r="F14" s="652"/>
      <c r="G14" s="652"/>
      <c r="H14" s="652"/>
      <c r="I14" s="1045"/>
      <c r="J14" s="1045"/>
      <c r="K14" s="1045"/>
      <c r="L14" s="1045"/>
    </row>
    <row r="15" spans="1:12" ht="13.8">
      <c r="A15" s="474"/>
      <c r="B15" s="651" t="s">
        <v>22</v>
      </c>
      <c r="C15" s="652"/>
      <c r="D15" s="652"/>
      <c r="E15" s="652"/>
      <c r="F15" s="652"/>
      <c r="G15" s="652"/>
      <c r="H15" s="652"/>
      <c r="I15" s="1045"/>
      <c r="J15" s="1045"/>
      <c r="K15" s="1045"/>
      <c r="L15" s="1045"/>
    </row>
    <row r="16" spans="1:12" ht="13.8">
      <c r="A16" s="474"/>
      <c r="B16" s="651" t="s">
        <v>33</v>
      </c>
      <c r="C16" s="652"/>
      <c r="D16" s="652"/>
      <c r="E16" s="652"/>
      <c r="F16" s="652"/>
      <c r="G16" s="652"/>
      <c r="H16" s="652"/>
      <c r="I16" s="1045"/>
      <c r="J16" s="1045"/>
      <c r="K16" s="1045"/>
      <c r="L16" s="1045"/>
    </row>
    <row r="17" spans="1:12" ht="6.75" customHeight="1">
      <c r="A17" s="474"/>
      <c r="B17" s="653"/>
      <c r="C17" s="654"/>
      <c r="D17" s="654"/>
      <c r="E17" s="654"/>
      <c r="F17" s="654"/>
      <c r="G17" s="654"/>
      <c r="H17" s="654"/>
      <c r="I17" s="942"/>
      <c r="J17" s="942"/>
      <c r="K17" s="942"/>
      <c r="L17" s="942"/>
    </row>
    <row r="18" spans="1:12" ht="13.8">
      <c r="A18" s="474"/>
      <c r="B18" s="655" t="s">
        <v>62</v>
      </c>
      <c r="C18" s="656"/>
      <c r="D18" s="656"/>
      <c r="E18" s="656"/>
      <c r="F18" s="656"/>
      <c r="G18" s="656"/>
      <c r="H18" s="656"/>
      <c r="I18" s="1046"/>
      <c r="J18" s="1046"/>
      <c r="K18" s="1046"/>
      <c r="L18" s="1046"/>
    </row>
    <row r="19" spans="1:12" ht="13.8">
      <c r="A19" s="474"/>
      <c r="B19" s="651" t="s">
        <v>80</v>
      </c>
      <c r="C19" s="654"/>
      <c r="D19" s="654"/>
      <c r="E19" s="654"/>
      <c r="F19" s="654"/>
      <c r="G19" s="654"/>
      <c r="H19" s="654"/>
      <c r="I19" s="942"/>
      <c r="J19" s="942"/>
      <c r="K19" s="942"/>
      <c r="L19" s="942"/>
    </row>
    <row r="20" spans="1:12" ht="13.8">
      <c r="A20" s="474"/>
      <c r="B20" s="657" t="s">
        <v>55</v>
      </c>
      <c r="C20" s="654"/>
      <c r="D20" s="652"/>
      <c r="E20" s="652"/>
      <c r="F20" s="652"/>
      <c r="G20" s="652"/>
      <c r="H20" s="652"/>
      <c r="I20" s="1045"/>
      <c r="J20" s="1045"/>
      <c r="K20" s="1045"/>
      <c r="L20" s="1045"/>
    </row>
    <row r="21" spans="1:12" ht="13.8">
      <c r="A21" s="474"/>
      <c r="B21" s="657" t="s">
        <v>3857</v>
      </c>
      <c r="C21" s="654"/>
      <c r="D21" s="652"/>
      <c r="E21" s="652"/>
      <c r="F21" s="652"/>
      <c r="G21" s="652"/>
      <c r="H21" s="652"/>
      <c r="I21" s="1045"/>
      <c r="J21" s="1045"/>
      <c r="K21" s="1045"/>
      <c r="L21" s="1045"/>
    </row>
    <row r="22" spans="1:12" ht="13.8">
      <c r="A22" s="474"/>
      <c r="B22" s="657" t="s">
        <v>5847</v>
      </c>
      <c r="C22" s="654"/>
      <c r="D22" s="654"/>
      <c r="E22" s="654"/>
      <c r="F22" s="654"/>
      <c r="G22" s="654"/>
      <c r="H22" s="654"/>
      <c r="I22" s="942"/>
      <c r="J22" s="942"/>
      <c r="K22" s="942"/>
      <c r="L22" s="942"/>
    </row>
    <row r="23" spans="1:12" ht="13.8">
      <c r="A23" s="474"/>
      <c r="B23" s="658" t="s">
        <v>53</v>
      </c>
      <c r="C23" s="654"/>
      <c r="D23" s="654"/>
      <c r="E23" s="654"/>
      <c r="F23" s="654"/>
      <c r="G23" s="654"/>
      <c r="H23" s="654"/>
      <c r="I23" s="942"/>
      <c r="J23" s="942"/>
      <c r="K23" s="942"/>
      <c r="L23" s="942"/>
    </row>
    <row r="24" spans="1:12" ht="13.8">
      <c r="A24" s="474"/>
      <c r="B24" s="659" t="s">
        <v>50</v>
      </c>
      <c r="C24" s="654"/>
      <c r="D24" s="652"/>
      <c r="E24" s="652"/>
      <c r="F24" s="652"/>
      <c r="G24" s="652"/>
      <c r="H24" s="652"/>
      <c r="I24" s="1045"/>
      <c r="J24" s="1045"/>
      <c r="K24" s="1045"/>
      <c r="L24" s="1045"/>
    </row>
    <row r="25" spans="1:12" ht="13.8">
      <c r="A25" s="474"/>
      <c r="B25" s="659" t="s">
        <v>51</v>
      </c>
      <c r="C25" s="654"/>
      <c r="D25" s="652"/>
      <c r="E25" s="652"/>
      <c r="F25" s="652"/>
      <c r="G25" s="652"/>
      <c r="H25" s="652"/>
      <c r="I25" s="1045"/>
      <c r="J25" s="1045"/>
      <c r="K25" s="1045"/>
      <c r="L25" s="1045"/>
    </row>
    <row r="26" spans="1:12" ht="13.8">
      <c r="A26" s="474"/>
      <c r="B26" s="659" t="s">
        <v>52</v>
      </c>
      <c r="C26" s="654"/>
      <c r="D26" s="652"/>
      <c r="E26" s="652"/>
      <c r="F26" s="652"/>
      <c r="G26" s="652"/>
      <c r="H26" s="652"/>
      <c r="I26" s="1045"/>
      <c r="J26" s="1045"/>
      <c r="K26" s="1045"/>
      <c r="L26" s="1045"/>
    </row>
    <row r="27" spans="1:12" ht="13.8">
      <c r="A27" s="474"/>
      <c r="B27" s="658" t="s">
        <v>105</v>
      </c>
      <c r="C27" s="654"/>
      <c r="D27" s="652"/>
      <c r="E27" s="652"/>
      <c r="F27" s="652"/>
      <c r="G27" s="652"/>
      <c r="H27" s="652"/>
      <c r="I27" s="1045"/>
      <c r="J27" s="1045"/>
      <c r="K27" s="1045"/>
      <c r="L27" s="1045"/>
    </row>
    <row r="28" spans="1:12" ht="13.8">
      <c r="A28" s="474"/>
      <c r="B28" s="657" t="s">
        <v>5848</v>
      </c>
      <c r="C28" s="654"/>
      <c r="D28" s="654"/>
      <c r="E28" s="654"/>
      <c r="F28" s="654"/>
      <c r="G28" s="654"/>
      <c r="H28" s="654"/>
      <c r="I28" s="942"/>
      <c r="J28" s="942"/>
      <c r="K28" s="942"/>
      <c r="L28" s="942"/>
    </row>
    <row r="29" spans="1:12" ht="13.8">
      <c r="A29" s="474"/>
      <c r="B29" s="658" t="s">
        <v>53</v>
      </c>
      <c r="C29" s="654"/>
      <c r="D29" s="652"/>
      <c r="E29" s="652"/>
      <c r="F29" s="652"/>
      <c r="G29" s="652"/>
      <c r="H29" s="652"/>
      <c r="I29" s="1045"/>
      <c r="J29" s="1045"/>
      <c r="K29" s="1045"/>
      <c r="L29" s="1045"/>
    </row>
    <row r="30" spans="1:12" ht="13.8">
      <c r="A30" s="474"/>
      <c r="B30" s="658" t="s">
        <v>5831</v>
      </c>
      <c r="C30" s="654"/>
      <c r="D30" s="652"/>
      <c r="E30" s="652"/>
      <c r="F30" s="652"/>
      <c r="G30" s="652"/>
      <c r="H30" s="652"/>
      <c r="I30" s="1045"/>
      <c r="J30" s="1045"/>
      <c r="K30" s="1045"/>
      <c r="L30" s="1045"/>
    </row>
    <row r="31" spans="1:12" ht="13.8">
      <c r="A31" s="474"/>
      <c r="B31" s="658" t="s">
        <v>5848</v>
      </c>
      <c r="C31" s="654"/>
      <c r="D31" s="652"/>
      <c r="E31" s="652"/>
      <c r="F31" s="652"/>
      <c r="G31" s="652"/>
      <c r="H31" s="652"/>
      <c r="I31" s="1045"/>
      <c r="J31" s="1045"/>
      <c r="K31" s="1045"/>
      <c r="L31" s="1045"/>
    </row>
    <row r="32" spans="1:12" ht="13.8">
      <c r="A32" s="474"/>
      <c r="B32" s="658" t="s">
        <v>5878</v>
      </c>
      <c r="C32" s="654"/>
      <c r="D32" s="652"/>
      <c r="E32" s="652"/>
      <c r="F32" s="652"/>
      <c r="G32" s="652"/>
      <c r="H32" s="652"/>
      <c r="I32" s="1045"/>
      <c r="J32" s="1045"/>
      <c r="K32" s="1045"/>
      <c r="L32" s="1045"/>
    </row>
    <row r="33" spans="1:14" ht="13.8">
      <c r="A33" s="474"/>
      <c r="B33" s="657" t="s">
        <v>5940</v>
      </c>
      <c r="C33" s="654"/>
      <c r="D33" s="652"/>
      <c r="E33" s="652"/>
      <c r="F33" s="652"/>
      <c r="G33" s="652"/>
      <c r="H33" s="652"/>
      <c r="I33" s="1045"/>
      <c r="J33" s="1045"/>
      <c r="K33" s="1045"/>
      <c r="L33" s="1045"/>
    </row>
    <row r="34" spans="1:14" ht="13.8">
      <c r="A34" s="474"/>
      <c r="B34" s="651" t="s">
        <v>81</v>
      </c>
      <c r="C34" s="654"/>
      <c r="D34" s="654"/>
      <c r="E34" s="654"/>
      <c r="F34" s="654"/>
      <c r="G34" s="654"/>
      <c r="H34" s="654"/>
      <c r="I34" s="942"/>
      <c r="J34" s="942"/>
      <c r="K34" s="942"/>
      <c r="L34" s="942"/>
    </row>
    <row r="35" spans="1:14" ht="13.8">
      <c r="A35" s="474"/>
      <c r="B35" s="657" t="s">
        <v>5941</v>
      </c>
      <c r="C35" s="654"/>
      <c r="D35" s="652"/>
      <c r="E35" s="652"/>
      <c r="F35" s="652"/>
      <c r="G35" s="652"/>
      <c r="H35" s="652"/>
      <c r="I35" s="1045"/>
      <c r="J35" s="1045"/>
      <c r="K35" s="1045"/>
      <c r="L35" s="1045"/>
    </row>
    <row r="36" spans="1:14" ht="13.8">
      <c r="A36" s="474"/>
      <c r="B36" s="657" t="s">
        <v>5845</v>
      </c>
      <c r="C36" s="654"/>
      <c r="D36" s="652"/>
      <c r="E36" s="652"/>
      <c r="F36" s="652"/>
      <c r="G36" s="652"/>
      <c r="H36" s="652"/>
      <c r="I36" s="1045"/>
      <c r="J36" s="1045"/>
      <c r="K36" s="1045"/>
      <c r="L36" s="1045"/>
    </row>
    <row r="37" spans="1:14" ht="13.8">
      <c r="A37" s="474"/>
      <c r="B37" s="657" t="s">
        <v>5877</v>
      </c>
      <c r="C37" s="654"/>
      <c r="D37" s="652"/>
      <c r="E37" s="652"/>
      <c r="F37" s="652"/>
      <c r="G37" s="652"/>
      <c r="H37" s="652"/>
      <c r="I37" s="1045"/>
      <c r="J37" s="1045"/>
      <c r="K37" s="1045"/>
      <c r="L37" s="1045"/>
    </row>
    <row r="38" spans="1:14" ht="13.8">
      <c r="A38" s="478"/>
      <c r="B38" s="651" t="s">
        <v>5868</v>
      </c>
      <c r="C38" s="654"/>
      <c r="D38" s="654"/>
      <c r="E38" s="654"/>
      <c r="F38" s="654"/>
      <c r="G38" s="654"/>
      <c r="H38" s="654"/>
      <c r="I38" s="1045"/>
      <c r="J38" s="1045"/>
      <c r="K38" s="1045"/>
      <c r="L38" s="1045"/>
    </row>
    <row r="39" spans="1:14" ht="6" customHeight="1">
      <c r="B39" s="653"/>
      <c r="C39" s="654"/>
      <c r="D39" s="654"/>
      <c r="E39" s="654"/>
      <c r="F39" s="654"/>
      <c r="G39" s="654"/>
      <c r="H39" s="654"/>
      <c r="I39" s="942"/>
      <c r="J39" s="942"/>
      <c r="K39" s="942"/>
      <c r="L39" s="942"/>
    </row>
    <row r="40" spans="1:14" ht="22.5" customHeight="1">
      <c r="B40" s="660" t="s">
        <v>19</v>
      </c>
      <c r="C40" s="661"/>
      <c r="D40" s="661"/>
      <c r="E40" s="661"/>
      <c r="F40" s="661"/>
      <c r="G40" s="661"/>
      <c r="H40" s="661"/>
      <c r="I40" s="661"/>
      <c r="J40" s="661"/>
      <c r="K40" s="661"/>
      <c r="L40" s="661"/>
    </row>
    <row r="41" spans="1:14" ht="18.75" customHeight="1">
      <c r="B41" s="655" t="s">
        <v>5923</v>
      </c>
      <c r="C41" s="656"/>
      <c r="D41" s="656"/>
      <c r="E41" s="656"/>
      <c r="F41" s="656"/>
      <c r="G41" s="656"/>
      <c r="H41" s="656"/>
      <c r="I41" s="656"/>
      <c r="J41" s="656"/>
      <c r="K41" s="656"/>
      <c r="L41" s="656"/>
      <c r="N41"/>
    </row>
    <row r="42" spans="1:14" ht="14.4">
      <c r="B42" s="651" t="s">
        <v>54</v>
      </c>
      <c r="C42" s="654"/>
      <c r="D42" s="654"/>
      <c r="E42" s="654"/>
      <c r="F42" s="654"/>
      <c r="G42" s="654"/>
      <c r="H42" s="654"/>
      <c r="I42" s="654"/>
      <c r="J42" s="654"/>
      <c r="K42" s="654"/>
      <c r="L42" s="654"/>
      <c r="N42"/>
    </row>
    <row r="43" spans="1:14" ht="14.4">
      <c r="B43" s="941" t="s">
        <v>6100</v>
      </c>
      <c r="C43" s="942"/>
      <c r="D43" s="942"/>
      <c r="E43" s="942"/>
      <c r="F43" s="942"/>
      <c r="G43" s="942"/>
      <c r="H43" s="942"/>
      <c r="I43" s="942"/>
      <c r="J43" s="942"/>
      <c r="K43" s="942"/>
      <c r="L43" s="942"/>
      <c r="N43"/>
    </row>
    <row r="44" spans="1:14" ht="14.4" outlineLevel="1">
      <c r="B44" s="651" t="s">
        <v>5849</v>
      </c>
      <c r="C44" s="654"/>
      <c r="D44" s="654"/>
      <c r="E44" s="654"/>
      <c r="F44" s="654"/>
      <c r="G44" s="654"/>
      <c r="H44" s="654"/>
      <c r="I44" s="654"/>
      <c r="J44" s="654"/>
      <c r="K44" s="654"/>
      <c r="L44" s="654"/>
      <c r="N44"/>
    </row>
    <row r="45" spans="1:14" ht="14.4">
      <c r="B45" s="662"/>
      <c r="C45" s="654"/>
      <c r="D45" s="654"/>
      <c r="E45" s="654"/>
      <c r="F45" s="654"/>
      <c r="G45" s="654"/>
      <c r="H45" s="654"/>
      <c r="I45" s="654"/>
      <c r="J45" s="654"/>
      <c r="K45" s="654"/>
      <c r="L45" s="654"/>
      <c r="N45"/>
    </row>
    <row r="46" spans="1:14" ht="14.4">
      <c r="B46" s="655" t="s">
        <v>5939</v>
      </c>
      <c r="C46" s="656"/>
      <c r="D46" s="656"/>
      <c r="E46" s="656"/>
      <c r="F46" s="656"/>
      <c r="G46" s="656"/>
      <c r="H46" s="656"/>
      <c r="I46" s="656"/>
      <c r="J46" s="656"/>
      <c r="K46" s="656"/>
      <c r="L46" s="656"/>
      <c r="N46"/>
    </row>
    <row r="47" spans="1:14" ht="14.4">
      <c r="B47" s="651" t="s">
        <v>5831</v>
      </c>
      <c r="C47" s="654"/>
      <c r="D47" s="652"/>
      <c r="E47" s="654"/>
      <c r="F47" s="654"/>
      <c r="G47" s="654"/>
      <c r="H47" s="654"/>
      <c r="I47" s="654"/>
      <c r="J47" s="654"/>
      <c r="K47" s="654"/>
      <c r="L47" s="654"/>
      <c r="N47"/>
    </row>
    <row r="48" spans="1:14" ht="14.4" outlineLevel="1">
      <c r="B48" s="651" t="s">
        <v>3848</v>
      </c>
      <c r="C48" s="656"/>
      <c r="D48" s="656"/>
      <c r="E48" s="656"/>
      <c r="F48" s="656"/>
      <c r="G48" s="656"/>
      <c r="H48" s="656"/>
      <c r="I48" s="656"/>
      <c r="J48" s="656"/>
      <c r="K48" s="656"/>
      <c r="L48" s="656"/>
      <c r="N48"/>
    </row>
    <row r="49" spans="1:14" ht="6.75" customHeight="1">
      <c r="B49" s="651"/>
      <c r="C49" s="656"/>
      <c r="D49" s="656"/>
      <c r="E49" s="656"/>
      <c r="F49" s="656"/>
      <c r="G49" s="656"/>
      <c r="H49" s="656"/>
      <c r="I49" s="656"/>
      <c r="J49" s="656"/>
      <c r="K49" s="656"/>
      <c r="L49" s="656"/>
      <c r="N49"/>
    </row>
    <row r="50" spans="1:14" ht="14.4">
      <c r="A50" s="478"/>
      <c r="B50" s="655" t="s">
        <v>5844</v>
      </c>
      <c r="C50" s="656"/>
      <c r="D50" s="656"/>
      <c r="E50" s="656"/>
      <c r="F50" s="656"/>
      <c r="G50" s="656"/>
      <c r="H50" s="656"/>
      <c r="I50" s="656"/>
      <c r="J50" s="656"/>
      <c r="K50" s="656"/>
      <c r="L50" s="656"/>
      <c r="N50"/>
    </row>
    <row r="51" spans="1:14" ht="14.4">
      <c r="A51" s="478"/>
      <c r="B51" s="651" t="s">
        <v>5938</v>
      </c>
      <c r="C51" s="654"/>
      <c r="D51" s="652"/>
      <c r="E51" s="654"/>
      <c r="F51" s="654"/>
      <c r="G51" s="654"/>
      <c r="H51" s="654"/>
      <c r="I51" s="654"/>
      <c r="J51" s="654"/>
      <c r="K51" s="654"/>
      <c r="L51" s="654"/>
      <c r="N51"/>
    </row>
    <row r="52" spans="1:14" ht="9.75" customHeight="1">
      <c r="B52" s="662"/>
      <c r="C52" s="656"/>
      <c r="D52" s="656"/>
      <c r="E52" s="656"/>
      <c r="F52" s="656"/>
      <c r="G52" s="656"/>
      <c r="H52" s="656"/>
      <c r="I52" s="656"/>
      <c r="J52" s="656"/>
      <c r="K52" s="656"/>
      <c r="L52" s="656"/>
      <c r="N52"/>
    </row>
    <row r="53" spans="1:14" ht="14.4">
      <c r="B53" s="655" t="s">
        <v>5937</v>
      </c>
      <c r="C53" s="656"/>
      <c r="D53" s="656"/>
      <c r="E53" s="656"/>
      <c r="F53" s="656"/>
      <c r="G53" s="656"/>
      <c r="H53" s="656"/>
      <c r="I53" s="656"/>
      <c r="J53" s="656"/>
      <c r="K53" s="656"/>
      <c r="L53" s="656"/>
      <c r="N53"/>
    </row>
    <row r="54" spans="1:14" ht="14.4">
      <c r="B54" s="651" t="s">
        <v>47</v>
      </c>
      <c r="C54" s="652"/>
      <c r="D54" s="652"/>
      <c r="E54" s="652"/>
      <c r="F54" s="652"/>
      <c r="G54" s="652"/>
      <c r="H54" s="652"/>
      <c r="I54" s="652"/>
      <c r="J54" s="652"/>
      <c r="K54" s="652"/>
      <c r="L54" s="652"/>
      <c r="N54"/>
    </row>
    <row r="55" spans="1:14" ht="13.5" hidden="1" customHeight="1" outlineLevel="1">
      <c r="B55" s="651" t="s">
        <v>5983</v>
      </c>
      <c r="C55" s="652"/>
      <c r="D55" s="652"/>
      <c r="E55" s="652"/>
      <c r="F55" s="652"/>
      <c r="G55" s="652"/>
      <c r="H55" s="652"/>
      <c r="I55" s="652"/>
      <c r="J55" s="652"/>
      <c r="K55" s="652"/>
      <c r="L55" s="652"/>
      <c r="N55"/>
    </row>
    <row r="56" spans="1:14" ht="14.4" collapsed="1">
      <c r="B56" s="651" t="s">
        <v>5850</v>
      </c>
      <c r="C56" s="652"/>
      <c r="D56" s="652"/>
      <c r="E56" s="652"/>
      <c r="F56" s="652"/>
      <c r="G56" s="652"/>
      <c r="H56" s="652"/>
      <c r="I56" s="652"/>
      <c r="J56" s="652"/>
      <c r="K56" s="652"/>
      <c r="L56" s="652"/>
      <c r="N56"/>
    </row>
    <row r="57" spans="1:14" ht="6.75" customHeight="1">
      <c r="B57" s="653"/>
      <c r="C57" s="654"/>
      <c r="D57" s="654"/>
      <c r="E57" s="654"/>
      <c r="F57" s="654"/>
      <c r="G57" s="654"/>
      <c r="H57" s="654"/>
      <c r="I57" s="654"/>
      <c r="J57" s="654"/>
      <c r="K57" s="654"/>
      <c r="L57" s="654"/>
      <c r="N57"/>
    </row>
    <row r="58" spans="1:14" ht="21.75" customHeight="1">
      <c r="B58" s="660" t="s">
        <v>19</v>
      </c>
      <c r="C58" s="661"/>
      <c r="D58" s="661"/>
      <c r="E58" s="661"/>
      <c r="F58" s="661"/>
      <c r="G58" s="661"/>
      <c r="H58" s="661"/>
      <c r="I58" s="661"/>
      <c r="J58" s="661"/>
      <c r="K58" s="661"/>
      <c r="L58" s="661"/>
      <c r="N58"/>
    </row>
    <row r="59" spans="1:14" ht="6.75" customHeight="1">
      <c r="B59" s="663"/>
      <c r="C59" s="648"/>
      <c r="D59" s="648"/>
      <c r="E59" s="664"/>
      <c r="F59" s="664"/>
      <c r="G59" s="664"/>
      <c r="H59" s="664"/>
      <c r="I59" s="664"/>
      <c r="N59"/>
    </row>
    <row r="60" spans="1:14" ht="16.5" customHeight="1">
      <c r="B60" s="525"/>
      <c r="C60" s="648"/>
      <c r="D60" s="648"/>
      <c r="E60" s="665"/>
      <c r="F60" s="665"/>
      <c r="G60" s="665"/>
      <c r="H60" s="665"/>
      <c r="I60" s="665"/>
      <c r="N60"/>
    </row>
    <row r="61" spans="1:14" ht="13.8">
      <c r="B61" s="525"/>
      <c r="C61" s="648"/>
      <c r="D61" s="648"/>
      <c r="E61" s="666"/>
      <c r="F61" s="666"/>
      <c r="G61" s="666"/>
      <c r="H61" s="666"/>
      <c r="I61" s="666"/>
    </row>
    <row r="62" spans="1:14" ht="13.8">
      <c r="B62" s="525"/>
      <c r="C62" s="667"/>
      <c r="D62" s="667"/>
      <c r="E62" s="666"/>
      <c r="F62" s="666"/>
      <c r="G62" s="666"/>
      <c r="H62" s="666"/>
      <c r="I62" s="666"/>
    </row>
    <row r="63" spans="1:14" ht="13.8">
      <c r="B63" s="525"/>
      <c r="C63" s="667"/>
      <c r="D63" s="667"/>
      <c r="E63" s="666"/>
      <c r="F63" s="666"/>
      <c r="G63" s="666"/>
      <c r="H63" s="666"/>
      <c r="I63" s="666"/>
    </row>
    <row r="64" spans="1:14" ht="13.8">
      <c r="B64" s="648"/>
      <c r="C64" s="668"/>
      <c r="D64" s="668"/>
      <c r="E64" s="666"/>
      <c r="F64" s="666"/>
      <c r="G64" s="666"/>
      <c r="H64" s="666"/>
      <c r="I64" s="666"/>
    </row>
    <row r="65" spans="2:9" ht="13.8">
      <c r="B65" s="648"/>
      <c r="C65" s="669"/>
      <c r="D65" s="669"/>
      <c r="E65" s="666"/>
      <c r="F65" s="666"/>
      <c r="G65" s="666"/>
      <c r="H65" s="666"/>
      <c r="I65" s="666"/>
    </row>
    <row r="66" spans="2:9" s="15" customFormat="1" ht="13.8">
      <c r="B66" s="482"/>
      <c r="C66" s="1877"/>
      <c r="D66" s="1877"/>
      <c r="E66" s="24"/>
      <c r="F66" s="24"/>
      <c r="G66" s="24"/>
      <c r="H66" s="24"/>
      <c r="I66" s="24"/>
    </row>
    <row r="67" spans="2:9" s="15" customFormat="1" ht="13.8">
      <c r="B67" s="1"/>
      <c r="C67" s="480"/>
      <c r="D67" s="480"/>
      <c r="E67" s="16"/>
      <c r="F67" s="16"/>
      <c r="G67" s="16"/>
      <c r="H67" s="16"/>
      <c r="I67" s="16"/>
    </row>
    <row r="68" spans="2:9" s="15" customFormat="1">
      <c r="B68" s="1"/>
      <c r="C68" s="16"/>
      <c r="D68" s="16"/>
      <c r="E68" s="16"/>
      <c r="F68" s="16"/>
      <c r="G68" s="16"/>
      <c r="H68" s="16"/>
      <c r="I68" s="16"/>
    </row>
    <row r="69" spans="2:9" s="15" customFormat="1">
      <c r="B69" s="481"/>
      <c r="C69" s="16"/>
      <c r="D69" s="16"/>
      <c r="E69" s="16"/>
      <c r="F69" s="16"/>
      <c r="G69" s="16"/>
      <c r="H69" s="16"/>
      <c r="I69" s="16"/>
    </row>
    <row r="70" spans="2:9" s="15" customFormat="1">
      <c r="B70" s="481"/>
      <c r="C70" s="16"/>
      <c r="D70" s="16"/>
      <c r="E70" s="16"/>
      <c r="F70" s="16"/>
      <c r="G70" s="16"/>
      <c r="H70" s="16"/>
      <c r="I70" s="16"/>
    </row>
    <row r="71" spans="2:9" s="15" customFormat="1">
      <c r="B71" s="481"/>
      <c r="C71" s="16"/>
      <c r="D71" s="18"/>
      <c r="E71" s="16"/>
      <c r="F71" s="16"/>
      <c r="G71" s="16"/>
      <c r="H71" s="16"/>
      <c r="I71" s="16"/>
    </row>
    <row r="72" spans="2:9" s="15" customFormat="1" ht="6.75" customHeight="1">
      <c r="B72" s="1"/>
      <c r="C72" s="18"/>
      <c r="D72" s="18"/>
      <c r="E72" s="16"/>
      <c r="F72" s="16"/>
      <c r="G72" s="16"/>
      <c r="H72" s="16"/>
      <c r="I72" s="16"/>
    </row>
    <row r="73" spans="2:9" s="15" customFormat="1" ht="21.75" customHeight="1">
      <c r="B73" s="17"/>
      <c r="C73" s="18"/>
      <c r="D73" s="18"/>
      <c r="E73" s="16"/>
      <c r="F73" s="16"/>
      <c r="G73" s="16"/>
      <c r="H73" s="16"/>
      <c r="I73" s="16"/>
    </row>
    <row r="74" spans="2:9" s="15" customFormat="1">
      <c r="B74" s="19"/>
      <c r="C74" s="16"/>
      <c r="D74" s="16"/>
      <c r="E74" s="16"/>
      <c r="F74" s="16"/>
      <c r="G74" s="16"/>
      <c r="H74" s="16"/>
      <c r="I74" s="16"/>
    </row>
    <row r="75" spans="2:9" s="15" customFormat="1">
      <c r="C75" s="16"/>
      <c r="D75" s="16"/>
      <c r="E75" s="16"/>
      <c r="F75" s="16"/>
      <c r="G75" s="16"/>
      <c r="H75" s="16"/>
      <c r="I75" s="16"/>
    </row>
    <row r="76" spans="2:9" s="15" customFormat="1">
      <c r="C76" s="16"/>
      <c r="D76" s="16"/>
      <c r="E76" s="16"/>
      <c r="F76" s="16"/>
      <c r="G76" s="16"/>
      <c r="H76" s="16"/>
      <c r="I76" s="16"/>
    </row>
    <row r="77" spans="2:9" s="15" customFormat="1">
      <c r="C77" s="16"/>
      <c r="D77" s="16"/>
      <c r="E77" s="16"/>
      <c r="F77" s="16"/>
      <c r="G77" s="16"/>
      <c r="H77" s="16"/>
      <c r="I77" s="16"/>
    </row>
    <row r="78" spans="2:9" s="15" customFormat="1">
      <c r="C78" s="16"/>
      <c r="D78" s="16"/>
      <c r="E78" s="16"/>
      <c r="F78" s="16"/>
      <c r="G78" s="16"/>
      <c r="H78" s="16"/>
      <c r="I78" s="16"/>
    </row>
    <row r="79" spans="2:9" s="15" customFormat="1"/>
    <row r="80" spans="2:9" s="15" customFormat="1"/>
    <row r="81" s="15" customFormat="1"/>
    <row r="82" s="15" customFormat="1"/>
    <row r="83" s="15" customFormat="1"/>
    <row r="84" s="15" customFormat="1"/>
    <row r="85" s="15" customFormat="1"/>
    <row r="86" s="15" customFormat="1"/>
    <row r="87" s="15" customFormat="1"/>
    <row r="88" s="15" customFormat="1"/>
    <row r="89" s="15" customFormat="1"/>
    <row r="90" s="15" customFormat="1"/>
    <row r="91" s="15" customFormat="1"/>
    <row r="92" s="15" customFormat="1"/>
  </sheetData>
  <mergeCells count="12">
    <mergeCell ref="B1:D1"/>
    <mergeCell ref="B2:D2"/>
    <mergeCell ref="E2:G2"/>
    <mergeCell ref="H2:I2"/>
    <mergeCell ref="C66:D66"/>
    <mergeCell ref="B6:B8"/>
    <mergeCell ref="C6:D7"/>
    <mergeCell ref="E6:F7"/>
    <mergeCell ref="G6:H7"/>
    <mergeCell ref="I7:I8"/>
    <mergeCell ref="I6:L6"/>
    <mergeCell ref="J7:L7"/>
  </mergeCells>
  <printOptions horizontalCentered="1"/>
  <pageMargins left="0.74803149606299213" right="0.74803149606299213" top="0.98425196850393704" bottom="0.98425196850393704" header="0.51181102362204722" footer="0.51181102362204722"/>
  <pageSetup paperSize="9" scale="51" orientation="landscape" r:id="rId1"/>
  <headerFooter alignWithMargins="0">
    <oddFooter>&amp;R&amp;P/&amp;N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K35"/>
  <sheetViews>
    <sheetView showGridLines="0" zoomScaleNormal="100" workbookViewId="0">
      <selection activeCell="B4" sqref="B4"/>
    </sheetView>
  </sheetViews>
  <sheetFormatPr defaultColWidth="9.109375" defaultRowHeight="13.8" outlineLevelRow="1" outlineLevelCol="2"/>
  <cols>
    <col min="1" max="1" width="9.109375" style="10"/>
    <col min="2" max="2" width="64.44140625" style="10" customWidth="1"/>
    <col min="3" max="3" width="10.6640625" style="10" customWidth="1" outlineLevel="2"/>
    <col min="4" max="4" width="10.6640625" style="10" customWidth="1" outlineLevel="1"/>
    <col min="5" max="5" width="10.6640625" style="10" customWidth="1" outlineLevel="2"/>
    <col min="6" max="6" width="10.6640625" style="10" customWidth="1" outlineLevel="1"/>
    <col min="7" max="7" width="10.6640625" style="10" customWidth="1" outlineLevel="2"/>
    <col min="8" max="10" width="10.6640625" style="10" customWidth="1" outlineLevel="1"/>
    <col min="11" max="11" width="2.44140625" style="462" customWidth="1"/>
    <col min="12" max="16384" width="9.109375" style="10"/>
  </cols>
  <sheetData>
    <row r="1" spans="1:11" ht="15.6">
      <c r="B1" s="1821"/>
      <c r="C1" s="1821"/>
      <c r="D1" s="1821"/>
    </row>
    <row r="2" spans="1:11" s="717" customFormat="1" ht="16.5" customHeight="1">
      <c r="A2" s="1000"/>
      <c r="B2" s="1801" t="s">
        <v>6401</v>
      </c>
      <c r="C2" s="1801"/>
      <c r="D2" s="1801"/>
      <c r="E2" s="1801"/>
      <c r="F2" s="1801"/>
      <c r="G2" s="1801"/>
      <c r="H2" s="1801"/>
      <c r="I2" s="1801"/>
      <c r="J2" s="1801"/>
      <c r="K2" s="1006"/>
    </row>
    <row r="3" spans="1:11" s="2" customFormat="1" ht="12.75" customHeight="1">
      <c r="B3" s="1327"/>
      <c r="C3" s="1327"/>
      <c r="D3" s="1327"/>
      <c r="E3" s="1327"/>
      <c r="F3" s="1327"/>
      <c r="G3" s="1327"/>
      <c r="H3" s="1327"/>
      <c r="I3" s="1327"/>
      <c r="J3" s="1327"/>
      <c r="K3" s="462"/>
    </row>
    <row r="4" spans="1:11" ht="14.4">
      <c r="B4" s="612" t="s">
        <v>5840</v>
      </c>
      <c r="C4" s="522"/>
      <c r="D4" s="522"/>
      <c r="E4" s="522"/>
      <c r="F4" s="522"/>
      <c r="G4" s="522"/>
      <c r="H4" s="522"/>
      <c r="I4" s="522"/>
      <c r="J4" s="522"/>
    </row>
    <row r="5" spans="1:11" ht="14.4">
      <c r="B5" s="525"/>
      <c r="C5" s="525"/>
      <c r="D5" s="525"/>
      <c r="E5" s="525"/>
      <c r="F5" s="525"/>
      <c r="G5" s="525"/>
      <c r="H5" s="525"/>
      <c r="I5" s="525"/>
      <c r="J5" s="720" t="s">
        <v>5981</v>
      </c>
    </row>
    <row r="6" spans="1:11" ht="14.4">
      <c r="B6" s="721"/>
      <c r="C6" s="1887" t="s">
        <v>25</v>
      </c>
      <c r="D6" s="1887"/>
      <c r="E6" s="1887" t="s">
        <v>26</v>
      </c>
      <c r="F6" s="1887"/>
      <c r="G6" s="1887" t="s">
        <v>23</v>
      </c>
      <c r="H6" s="1887"/>
      <c r="I6" s="1888" t="s">
        <v>108</v>
      </c>
      <c r="J6" s="1889"/>
    </row>
    <row r="7" spans="1:11" ht="14.4">
      <c r="B7" s="525"/>
      <c r="C7" s="722" t="s">
        <v>5918</v>
      </c>
      <c r="D7" s="722" t="s">
        <v>5919</v>
      </c>
      <c r="E7" s="722" t="s">
        <v>5918</v>
      </c>
      <c r="F7" s="722" t="s">
        <v>5919</v>
      </c>
      <c r="G7" s="722" t="s">
        <v>5918</v>
      </c>
      <c r="H7" s="722" t="s">
        <v>5919</v>
      </c>
      <c r="I7" s="722" t="s">
        <v>5918</v>
      </c>
      <c r="J7" s="722" t="s">
        <v>5919</v>
      </c>
    </row>
    <row r="8" spans="1:11" ht="14.4">
      <c r="B8" s="723" t="s">
        <v>72</v>
      </c>
      <c r="C8" s="724"/>
      <c r="D8" s="724"/>
      <c r="E8" s="724"/>
      <c r="F8" s="724"/>
      <c r="G8" s="724"/>
      <c r="H8" s="724"/>
      <c r="I8" s="725"/>
      <c r="J8" s="725"/>
    </row>
    <row r="9" spans="1:11" ht="14.4">
      <c r="B9" s="726" t="s">
        <v>49</v>
      </c>
      <c r="C9" s="727"/>
      <c r="D9" s="727"/>
      <c r="E9" s="727"/>
      <c r="F9" s="727"/>
      <c r="G9" s="727"/>
      <c r="H9" s="727"/>
      <c r="I9" s="728"/>
      <c r="J9" s="728"/>
    </row>
    <row r="10" spans="1:11" ht="16.5" hidden="1" customHeight="1" outlineLevel="1">
      <c r="B10" s="726" t="s">
        <v>22</v>
      </c>
      <c r="C10" s="727"/>
      <c r="D10" s="727"/>
      <c r="E10" s="727"/>
      <c r="F10" s="727"/>
      <c r="G10" s="727"/>
      <c r="H10" s="727"/>
      <c r="I10" s="728"/>
      <c r="J10" s="728"/>
    </row>
    <row r="11" spans="1:11" ht="14.4" collapsed="1">
      <c r="B11" s="729" t="s">
        <v>5826</v>
      </c>
      <c r="C11" s="730"/>
      <c r="D11" s="730"/>
      <c r="E11" s="730"/>
      <c r="F11" s="730"/>
      <c r="G11" s="730"/>
      <c r="H11" s="730"/>
      <c r="I11" s="731"/>
      <c r="J11" s="731"/>
    </row>
    <row r="12" spans="1:11" ht="15">
      <c r="B12" s="523" t="s">
        <v>5942</v>
      </c>
      <c r="C12" s="732"/>
      <c r="D12" s="732"/>
      <c r="E12" s="732"/>
      <c r="F12" s="732"/>
      <c r="G12" s="732"/>
      <c r="H12" s="732"/>
      <c r="I12" s="732"/>
      <c r="J12" s="732"/>
    </row>
    <row r="13" spans="1:11" ht="6.75" customHeight="1">
      <c r="B13" s="525"/>
      <c r="C13" s="525"/>
      <c r="D13" s="525"/>
      <c r="E13" s="525"/>
      <c r="F13" s="525"/>
      <c r="G13" s="525"/>
      <c r="H13" s="525"/>
      <c r="I13" s="525"/>
      <c r="J13" s="525"/>
    </row>
    <row r="14" spans="1:11" ht="15">
      <c r="B14" s="733" t="s">
        <v>5943</v>
      </c>
      <c r="C14" s="733"/>
      <c r="D14" s="733"/>
      <c r="E14" s="733"/>
      <c r="F14" s="733"/>
      <c r="G14" s="733"/>
      <c r="H14" s="733"/>
      <c r="I14" s="525"/>
      <c r="J14" s="525"/>
    </row>
    <row r="15" spans="1:11" ht="13.5" customHeight="1">
      <c r="B15" s="641"/>
      <c r="C15" s="524"/>
      <c r="D15" s="522"/>
      <c r="E15" s="522"/>
      <c r="F15" s="522"/>
      <c r="G15" s="522"/>
      <c r="H15" s="522"/>
      <c r="I15" s="522"/>
      <c r="J15" s="522"/>
    </row>
    <row r="16" spans="1:11" ht="14.4">
      <c r="B16" s="671"/>
      <c r="C16" s="522"/>
      <c r="D16" s="522"/>
      <c r="E16" s="522"/>
      <c r="F16" s="522"/>
      <c r="G16" s="522"/>
      <c r="H16" s="522"/>
      <c r="I16" s="522"/>
      <c r="J16" s="522"/>
    </row>
    <row r="17" spans="2:10">
      <c r="B17" s="22"/>
    </row>
    <row r="18" spans="2:10">
      <c r="B18" s="22"/>
    </row>
    <row r="19" spans="2:10">
      <c r="B19" s="22"/>
    </row>
    <row r="20" spans="2:10">
      <c r="B20" s="22"/>
    </row>
    <row r="21" spans="2:10">
      <c r="B21" s="22"/>
    </row>
    <row r="22" spans="2:10">
      <c r="B22" s="22"/>
    </row>
    <row r="23" spans="2:10">
      <c r="B23" s="22"/>
    </row>
    <row r="24" spans="2:10">
      <c r="B24" s="22"/>
    </row>
    <row r="25" spans="2:10">
      <c r="B25" s="22"/>
    </row>
    <row r="26" spans="2:10">
      <c r="B26" s="22"/>
    </row>
    <row r="27" spans="2:10">
      <c r="B27" s="22"/>
    </row>
    <row r="28" spans="2:10">
      <c r="B28" s="22"/>
    </row>
    <row r="29" spans="2:10">
      <c r="B29" s="22"/>
    </row>
    <row r="30" spans="2:10">
      <c r="B30" s="462"/>
      <c r="C30" s="462"/>
      <c r="D30" s="462"/>
      <c r="E30" s="462"/>
      <c r="F30" s="462"/>
      <c r="G30" s="462"/>
      <c r="H30" s="462"/>
      <c r="I30" s="462"/>
      <c r="J30" s="462"/>
    </row>
    <row r="31" spans="2:10">
      <c r="B31" s="462"/>
      <c r="C31" s="462"/>
      <c r="D31" s="462"/>
      <c r="E31" s="462"/>
      <c r="F31" s="462"/>
      <c r="G31" s="462"/>
      <c r="H31" s="462"/>
      <c r="I31" s="462"/>
      <c r="J31" s="462"/>
    </row>
    <row r="32" spans="2:10">
      <c r="B32" s="462"/>
      <c r="C32" s="462"/>
      <c r="D32" s="462"/>
      <c r="E32" s="462"/>
      <c r="F32" s="462"/>
      <c r="G32" s="462"/>
      <c r="H32" s="462"/>
      <c r="I32" s="462"/>
      <c r="J32" s="462"/>
    </row>
    <row r="33" spans="2:10">
      <c r="B33" s="462"/>
      <c r="C33" s="462"/>
      <c r="D33" s="462"/>
      <c r="E33" s="462"/>
      <c r="F33" s="462"/>
      <c r="G33" s="462"/>
      <c r="H33" s="462"/>
      <c r="I33" s="462"/>
      <c r="J33" s="462"/>
    </row>
    <row r="34" spans="2:10">
      <c r="B34" s="462"/>
      <c r="C34" s="462"/>
      <c r="D34" s="462"/>
      <c r="E34" s="462"/>
      <c r="F34" s="462"/>
      <c r="G34" s="462"/>
      <c r="H34" s="462"/>
      <c r="I34" s="462"/>
      <c r="J34" s="462"/>
    </row>
    <row r="35" spans="2:10">
      <c r="B35" s="462"/>
      <c r="C35" s="462"/>
      <c r="D35" s="462"/>
      <c r="E35" s="462"/>
      <c r="F35" s="462"/>
      <c r="G35" s="462"/>
      <c r="H35" s="462"/>
      <c r="I35" s="462"/>
      <c r="J35" s="462"/>
    </row>
  </sheetData>
  <mergeCells count="8">
    <mergeCell ref="B1:D1"/>
    <mergeCell ref="B2:D2"/>
    <mergeCell ref="E2:G2"/>
    <mergeCell ref="H2:J2"/>
    <mergeCell ref="C6:D6"/>
    <mergeCell ref="E6:F6"/>
    <mergeCell ref="G6:H6"/>
    <mergeCell ref="I6:J6"/>
  </mergeCells>
  <printOptions horizontalCentered="1"/>
  <pageMargins left="0.70866141732283472" right="0.70866141732283472" top="0.74803149606299213" bottom="0.74803149606299213" header="0.31496062992125984" footer="0.31496062992125984"/>
  <pageSetup paperSize="9" scale="82" orientation="landscape" r:id="rId1"/>
  <headerFooter>
    <oddFooter>&amp;R&amp;P/&amp;N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2:N103"/>
  <sheetViews>
    <sheetView showGridLines="0" zoomScale="85" zoomScaleNormal="85" workbookViewId="0">
      <pane ySplit="7" topLeftCell="A60" activePane="bottomLeft" state="frozen"/>
      <selection activeCell="V98" sqref="V98"/>
      <selection pane="bottomLeft" activeCell="B73" sqref="B73"/>
    </sheetView>
  </sheetViews>
  <sheetFormatPr defaultColWidth="9.109375" defaultRowHeight="14.4" outlineLevelCol="1"/>
  <cols>
    <col min="1" max="1" width="8.88671875" customWidth="1"/>
    <col min="2" max="2" width="62.109375" style="10" customWidth="1"/>
    <col min="3" max="3" width="9.88671875" style="10" bestFit="1" customWidth="1" outlineLevel="1"/>
    <col min="4" max="6" width="9.33203125" style="10" customWidth="1" outlineLevel="1"/>
    <col min="7" max="7" width="9.88671875" style="10" bestFit="1" customWidth="1" outlineLevel="1"/>
    <col min="8" max="10" width="9.33203125" style="10" customWidth="1" outlineLevel="1"/>
    <col min="11" max="11" width="3.109375" style="10" customWidth="1"/>
    <col min="12" max="16384" width="9.109375" style="10"/>
  </cols>
  <sheetData>
    <row r="2" spans="1:11" s="717" customFormat="1" ht="16.5" customHeight="1">
      <c r="A2"/>
      <c r="B2" s="1801" t="s">
        <v>6402</v>
      </c>
      <c r="C2" s="1801"/>
      <c r="D2" s="1801"/>
      <c r="E2" s="1801"/>
      <c r="F2" s="1330"/>
      <c r="G2" s="1330"/>
      <c r="H2" s="1330"/>
      <c r="I2" s="1330"/>
      <c r="J2" s="1330"/>
    </row>
    <row r="3" spans="1:11" s="2" customFormat="1" ht="12.75" customHeight="1">
      <c r="A3"/>
      <c r="B3" s="1271"/>
      <c r="C3" s="1271"/>
      <c r="D3" s="1271"/>
      <c r="E3" s="1271"/>
      <c r="F3" s="1271"/>
      <c r="G3" s="1271"/>
      <c r="H3" s="1271"/>
      <c r="I3" s="1271"/>
      <c r="J3" s="1271"/>
      <c r="K3" s="462"/>
    </row>
    <row r="4" spans="1:11" ht="15" customHeight="1">
      <c r="B4" s="521" t="s">
        <v>5835</v>
      </c>
      <c r="C4" s="522"/>
      <c r="D4" s="522"/>
      <c r="E4" s="522"/>
      <c r="F4" s="522"/>
      <c r="G4" s="522"/>
      <c r="H4" s="522"/>
      <c r="I4" s="522"/>
      <c r="J4" s="522"/>
    </row>
    <row r="5" spans="1:11" ht="12.75" customHeight="1">
      <c r="B5" s="522"/>
      <c r="C5" s="522"/>
      <c r="D5" s="522"/>
      <c r="E5" s="522"/>
      <c r="F5" s="541"/>
      <c r="G5" s="522"/>
      <c r="H5" s="522"/>
      <c r="I5" s="522"/>
      <c r="J5" s="541" t="s">
        <v>5979</v>
      </c>
    </row>
    <row r="6" spans="1:11" s="767" customFormat="1" ht="16.5" customHeight="1">
      <c r="A6"/>
      <c r="B6" s="1890" t="s">
        <v>6268</v>
      </c>
      <c r="C6" s="1892" t="s">
        <v>5918</v>
      </c>
      <c r="D6" s="1893"/>
      <c r="E6" s="1893"/>
      <c r="F6" s="1894"/>
      <c r="G6" s="1892" t="s">
        <v>5919</v>
      </c>
      <c r="H6" s="1893"/>
      <c r="I6" s="1893"/>
      <c r="J6" s="1894"/>
    </row>
    <row r="7" spans="1:11" s="767" customFormat="1" ht="43.2">
      <c r="A7"/>
      <c r="B7" s="1891"/>
      <c r="C7" s="768" t="s">
        <v>125</v>
      </c>
      <c r="D7" s="768" t="s">
        <v>147</v>
      </c>
      <c r="E7" s="768" t="s">
        <v>146</v>
      </c>
      <c r="F7" s="768" t="s">
        <v>126</v>
      </c>
      <c r="G7" s="768" t="s">
        <v>125</v>
      </c>
      <c r="H7" s="768" t="s">
        <v>147</v>
      </c>
      <c r="I7" s="768" t="s">
        <v>146</v>
      </c>
      <c r="J7" s="768" t="s">
        <v>126</v>
      </c>
    </row>
    <row r="8" spans="1:11" s="800" customFormat="1">
      <c r="A8"/>
      <c r="B8" s="770" t="s">
        <v>18</v>
      </c>
      <c r="C8" s="771"/>
      <c r="D8" s="771"/>
      <c r="E8" s="771"/>
      <c r="F8" s="771"/>
      <c r="G8" s="771"/>
      <c r="H8" s="771"/>
      <c r="I8" s="771"/>
      <c r="J8" s="771"/>
    </row>
    <row r="9" spans="1:11" s="777" customFormat="1">
      <c r="A9"/>
      <c r="B9" s="774"/>
      <c r="C9" s="801"/>
      <c r="D9" s="801"/>
      <c r="E9" s="801"/>
      <c r="F9" s="801"/>
      <c r="G9" s="801"/>
      <c r="H9" s="801"/>
      <c r="I9" s="801"/>
      <c r="J9" s="801"/>
    </row>
    <row r="10" spans="1:11" s="800" customFormat="1">
      <c r="A10"/>
      <c r="B10" s="1084" t="s">
        <v>6209</v>
      </c>
      <c r="C10" s="775"/>
      <c r="D10" s="775"/>
      <c r="E10" s="775"/>
      <c r="F10" s="775"/>
      <c r="G10" s="775"/>
      <c r="H10" s="775"/>
      <c r="I10" s="775"/>
      <c r="J10" s="775"/>
    </row>
    <row r="11" spans="1:11" s="777" customFormat="1">
      <c r="A11"/>
      <c r="B11" s="1072"/>
      <c r="C11" s="787"/>
      <c r="D11" s="787"/>
      <c r="E11" s="787"/>
      <c r="F11" s="787"/>
      <c r="G11" s="787"/>
      <c r="H11" s="787"/>
      <c r="I11" s="787"/>
      <c r="J11" s="787"/>
    </row>
    <row r="12" spans="1:11" s="777" customFormat="1">
      <c r="A12"/>
      <c r="B12" s="774" t="s">
        <v>6208</v>
      </c>
      <c r="C12" s="787"/>
      <c r="D12" s="787"/>
      <c r="E12" s="787"/>
      <c r="F12" s="787"/>
      <c r="G12" s="787"/>
      <c r="H12" s="787"/>
      <c r="I12" s="787"/>
      <c r="J12" s="787"/>
    </row>
    <row r="13" spans="1:11" s="777" customFormat="1">
      <c r="A13"/>
      <c r="B13" s="773" t="s">
        <v>148</v>
      </c>
      <c r="C13" s="787"/>
      <c r="D13" s="787"/>
      <c r="E13" s="787"/>
      <c r="F13" s="787"/>
      <c r="G13" s="787"/>
      <c r="H13" s="787"/>
      <c r="I13" s="787"/>
      <c r="J13" s="787"/>
    </row>
    <row r="14" spans="1:11" s="777" customFormat="1">
      <c r="A14"/>
      <c r="B14" s="773" t="s">
        <v>149</v>
      </c>
      <c r="C14" s="787"/>
      <c r="D14" s="787"/>
      <c r="E14" s="787"/>
      <c r="F14" s="787"/>
      <c r="G14" s="787"/>
      <c r="H14" s="787"/>
      <c r="I14" s="787"/>
      <c r="J14" s="787"/>
    </row>
    <row r="15" spans="1:11" s="800" customFormat="1">
      <c r="A15"/>
      <c r="B15" s="773" t="s">
        <v>150</v>
      </c>
      <c r="C15" s="802"/>
      <c r="D15" s="802"/>
      <c r="E15" s="802"/>
      <c r="F15" s="802"/>
      <c r="G15" s="802"/>
      <c r="H15" s="802"/>
      <c r="I15" s="802"/>
      <c r="J15" s="802"/>
    </row>
    <row r="16" spans="1:11" s="777" customFormat="1">
      <c r="A16"/>
      <c r="B16" s="1086"/>
      <c r="C16" s="789"/>
      <c r="D16" s="789"/>
      <c r="E16" s="789"/>
      <c r="F16" s="789"/>
      <c r="G16" s="789"/>
      <c r="H16" s="789"/>
      <c r="I16" s="789"/>
      <c r="J16" s="789"/>
    </row>
    <row r="17" spans="1:10" s="777" customFormat="1">
      <c r="A17"/>
      <c r="B17" s="1152" t="s">
        <v>6210</v>
      </c>
      <c r="C17" s="789"/>
      <c r="D17" s="789"/>
      <c r="E17" s="789"/>
      <c r="F17" s="789"/>
      <c r="G17" s="789"/>
      <c r="H17" s="789"/>
      <c r="I17" s="789"/>
      <c r="J17" s="789"/>
    </row>
    <row r="18" spans="1:10" s="777" customFormat="1">
      <c r="A18"/>
      <c r="B18" s="1075" t="s">
        <v>148</v>
      </c>
      <c r="C18" s="789"/>
      <c r="D18" s="789"/>
      <c r="E18" s="789"/>
      <c r="F18" s="789"/>
      <c r="G18" s="789"/>
      <c r="H18" s="789"/>
      <c r="I18" s="789"/>
      <c r="J18" s="789"/>
    </row>
    <row r="19" spans="1:10" s="777" customFormat="1">
      <c r="A19"/>
      <c r="B19" s="1075" t="s">
        <v>149</v>
      </c>
      <c r="C19" s="792"/>
      <c r="D19" s="792"/>
      <c r="E19" s="792"/>
      <c r="F19" s="792"/>
      <c r="G19" s="792"/>
      <c r="H19" s="792"/>
      <c r="I19" s="792"/>
      <c r="J19" s="792"/>
    </row>
    <row r="20" spans="1:10" s="777" customFormat="1">
      <c r="A20"/>
      <c r="B20" s="1075" t="s">
        <v>150</v>
      </c>
      <c r="C20" s="792"/>
      <c r="D20" s="792"/>
      <c r="E20" s="792"/>
      <c r="F20" s="792"/>
      <c r="G20" s="792"/>
      <c r="H20" s="792"/>
      <c r="I20" s="792"/>
      <c r="J20" s="792"/>
    </row>
    <row r="21" spans="1:10" s="777" customFormat="1">
      <c r="A21"/>
      <c r="B21" s="1075"/>
      <c r="C21" s="792"/>
      <c r="D21" s="792"/>
      <c r="E21" s="792"/>
      <c r="F21" s="792"/>
      <c r="G21" s="792"/>
      <c r="H21" s="792"/>
      <c r="I21" s="792"/>
      <c r="J21" s="792"/>
    </row>
    <row r="22" spans="1:10" s="777" customFormat="1">
      <c r="A22"/>
      <c r="B22" s="1153" t="s">
        <v>141</v>
      </c>
      <c r="C22" s="792"/>
      <c r="D22" s="792"/>
      <c r="E22" s="792"/>
      <c r="F22" s="792"/>
      <c r="G22" s="792"/>
      <c r="H22" s="792"/>
      <c r="I22" s="792"/>
      <c r="J22" s="792"/>
    </row>
    <row r="23" spans="1:10" s="777" customFormat="1">
      <c r="A23"/>
      <c r="B23" s="1154" t="s">
        <v>6211</v>
      </c>
      <c r="C23" s="792"/>
      <c r="D23" s="792"/>
      <c r="E23" s="792"/>
      <c r="F23" s="792"/>
      <c r="G23" s="792"/>
      <c r="H23" s="792"/>
      <c r="I23" s="792"/>
      <c r="J23" s="792"/>
    </row>
    <row r="24" spans="1:10" s="777" customFormat="1">
      <c r="A24"/>
      <c r="B24" s="1154" t="s">
        <v>6212</v>
      </c>
      <c r="C24" s="792"/>
      <c r="D24" s="792"/>
      <c r="E24" s="792"/>
      <c r="F24" s="792"/>
      <c r="G24" s="792"/>
      <c r="H24" s="792"/>
      <c r="I24" s="792"/>
      <c r="J24" s="792"/>
    </row>
    <row r="25" spans="1:10" s="777" customFormat="1">
      <c r="A25"/>
      <c r="B25" s="1155"/>
      <c r="C25" s="792"/>
      <c r="D25" s="792"/>
      <c r="E25" s="792"/>
      <c r="F25" s="792"/>
      <c r="G25" s="792"/>
      <c r="H25" s="792"/>
      <c r="I25" s="792"/>
      <c r="J25" s="792"/>
    </row>
    <row r="26" spans="1:10" s="777" customFormat="1" ht="14.25" customHeight="1">
      <c r="A26"/>
      <c r="B26" s="1156" t="s">
        <v>128</v>
      </c>
      <c r="C26" s="792"/>
      <c r="D26" s="792"/>
      <c r="E26" s="792"/>
      <c r="F26" s="789"/>
      <c r="G26" s="792"/>
      <c r="H26" s="792"/>
      <c r="I26" s="792"/>
      <c r="J26" s="789"/>
    </row>
    <row r="27" spans="1:10" s="777" customFormat="1">
      <c r="A27"/>
      <c r="B27" s="1157" t="s">
        <v>118</v>
      </c>
      <c r="C27" s="789"/>
      <c r="D27" s="789"/>
      <c r="E27" s="789"/>
      <c r="F27" s="789"/>
      <c r="G27" s="789"/>
      <c r="H27" s="789"/>
      <c r="I27" s="789"/>
      <c r="J27" s="789"/>
    </row>
    <row r="28" spans="1:10" s="777" customFormat="1">
      <c r="A28"/>
      <c r="B28" s="1157" t="s">
        <v>119</v>
      </c>
      <c r="C28" s="789"/>
      <c r="D28" s="789"/>
      <c r="E28" s="789"/>
      <c r="F28" s="789"/>
      <c r="G28" s="789"/>
      <c r="H28" s="789"/>
      <c r="I28" s="789"/>
      <c r="J28" s="789"/>
    </row>
    <row r="29" spans="1:10" s="777" customFormat="1">
      <c r="A29"/>
      <c r="B29" s="1157" t="s">
        <v>94</v>
      </c>
      <c r="C29" s="789"/>
      <c r="D29" s="789"/>
      <c r="E29" s="789"/>
      <c r="F29" s="789"/>
      <c r="G29" s="789"/>
      <c r="H29" s="789"/>
      <c r="I29" s="789"/>
      <c r="J29" s="789"/>
    </row>
    <row r="30" spans="1:10" s="777" customFormat="1">
      <c r="A30"/>
      <c r="B30" s="1157" t="s">
        <v>120</v>
      </c>
      <c r="C30" s="792"/>
      <c r="D30" s="792"/>
      <c r="E30" s="792"/>
      <c r="F30" s="792"/>
      <c r="G30" s="792"/>
      <c r="H30" s="792"/>
      <c r="I30" s="792"/>
      <c r="J30" s="792"/>
    </row>
    <row r="31" spans="1:10" s="777" customFormat="1">
      <c r="A31"/>
      <c r="B31" s="1157" t="s">
        <v>121</v>
      </c>
      <c r="C31" s="792"/>
      <c r="D31" s="792"/>
      <c r="E31" s="792"/>
      <c r="F31" s="792"/>
      <c r="G31" s="792"/>
      <c r="H31" s="792"/>
      <c r="I31" s="792"/>
      <c r="J31" s="792"/>
    </row>
    <row r="32" spans="1:10" s="777" customFormat="1">
      <c r="A32"/>
      <c r="B32" s="1158" t="s">
        <v>6247</v>
      </c>
      <c r="C32" s="792"/>
      <c r="D32" s="792"/>
      <c r="E32" s="792"/>
      <c r="F32" s="792"/>
      <c r="G32" s="792"/>
      <c r="H32" s="792"/>
      <c r="I32" s="792"/>
      <c r="J32" s="792"/>
    </row>
    <row r="33" spans="1:10" s="777" customFormat="1">
      <c r="A33"/>
      <c r="B33" s="1159" t="s">
        <v>122</v>
      </c>
      <c r="C33" s="792"/>
      <c r="D33" s="792"/>
      <c r="E33" s="792"/>
      <c r="F33" s="792"/>
      <c r="G33" s="792"/>
      <c r="H33" s="792"/>
      <c r="I33" s="792"/>
      <c r="J33" s="792"/>
    </row>
    <row r="34" spans="1:10" s="777" customFormat="1">
      <c r="A34"/>
      <c r="B34" s="1157" t="s">
        <v>117</v>
      </c>
      <c r="C34" s="792"/>
      <c r="D34" s="792"/>
      <c r="E34" s="792"/>
      <c r="F34" s="792"/>
      <c r="G34" s="792"/>
      <c r="H34" s="792"/>
      <c r="I34" s="792"/>
      <c r="J34" s="792"/>
    </row>
    <row r="35" spans="1:10" s="1085" customFormat="1" ht="29.4">
      <c r="A35"/>
      <c r="B35" s="1235" t="s">
        <v>6266</v>
      </c>
      <c r="C35" s="1100"/>
      <c r="D35" s="1100"/>
      <c r="E35" s="1100"/>
      <c r="F35" s="1100"/>
      <c r="G35" s="1100"/>
      <c r="H35" s="1100"/>
      <c r="I35" s="1100"/>
      <c r="J35" s="1100"/>
    </row>
    <row r="36" spans="1:10" s="777" customFormat="1">
      <c r="A36"/>
      <c r="B36" s="1160"/>
      <c r="C36" s="792"/>
      <c r="D36" s="792"/>
      <c r="E36" s="792"/>
      <c r="F36" s="792"/>
      <c r="G36" s="792"/>
      <c r="H36" s="792"/>
      <c r="I36" s="792"/>
      <c r="J36" s="792"/>
    </row>
    <row r="37" spans="1:10" s="777" customFormat="1">
      <c r="A37"/>
      <c r="B37" s="1161" t="s">
        <v>6226</v>
      </c>
      <c r="C37" s="792"/>
      <c r="D37" s="792"/>
      <c r="E37" s="792"/>
      <c r="F37" s="792"/>
      <c r="G37" s="792"/>
      <c r="H37" s="792"/>
      <c r="I37" s="792"/>
      <c r="J37" s="792"/>
    </row>
    <row r="38" spans="1:10" s="777" customFormat="1" ht="16.5" customHeight="1">
      <c r="A38"/>
      <c r="B38" s="1161" t="s">
        <v>6227</v>
      </c>
      <c r="C38" s="792"/>
      <c r="D38" s="792"/>
      <c r="E38" s="792"/>
      <c r="F38" s="792"/>
      <c r="G38" s="792"/>
      <c r="H38" s="792"/>
      <c r="I38" s="792"/>
      <c r="J38" s="792"/>
    </row>
    <row r="39" spans="1:10" s="777" customFormat="1">
      <c r="A39"/>
      <c r="B39" s="1160"/>
      <c r="C39" s="792"/>
      <c r="D39" s="792"/>
      <c r="E39" s="792"/>
      <c r="F39" s="792"/>
      <c r="G39" s="792"/>
      <c r="H39" s="792"/>
      <c r="I39" s="792"/>
      <c r="J39" s="792"/>
    </row>
    <row r="40" spans="1:10" s="777" customFormat="1" ht="15" customHeight="1">
      <c r="A40"/>
      <c r="B40" s="1156" t="s">
        <v>6242</v>
      </c>
      <c r="C40" s="792"/>
      <c r="D40" s="792"/>
      <c r="E40" s="792"/>
      <c r="F40" s="792"/>
      <c r="G40" s="792"/>
      <c r="H40" s="792"/>
      <c r="I40" s="792"/>
      <c r="J40" s="792"/>
    </row>
    <row r="41" spans="1:10" s="777" customFormat="1">
      <c r="A41"/>
      <c r="B41" s="1161" t="s">
        <v>6228</v>
      </c>
      <c r="C41" s="792"/>
      <c r="D41" s="792"/>
      <c r="E41" s="792"/>
      <c r="F41" s="792"/>
      <c r="G41" s="792"/>
      <c r="H41" s="792"/>
      <c r="I41" s="792"/>
      <c r="J41" s="792"/>
    </row>
    <row r="42" spans="1:10" s="777" customFormat="1">
      <c r="A42"/>
      <c r="B42" s="1162"/>
      <c r="C42" s="792"/>
      <c r="D42" s="792"/>
      <c r="E42" s="792"/>
      <c r="F42" s="792"/>
      <c r="G42" s="792"/>
      <c r="H42" s="792"/>
      <c r="I42" s="792"/>
      <c r="J42" s="792"/>
    </row>
    <row r="43" spans="1:10" s="777" customFormat="1">
      <c r="A43"/>
      <c r="B43" s="1156" t="s">
        <v>129</v>
      </c>
      <c r="C43" s="792"/>
      <c r="D43" s="792"/>
      <c r="E43" s="792"/>
      <c r="F43" s="792"/>
      <c r="G43" s="792"/>
      <c r="H43" s="792"/>
      <c r="I43" s="792"/>
      <c r="J43" s="792"/>
    </row>
    <row r="44" spans="1:10" s="777" customFormat="1">
      <c r="A44"/>
      <c r="B44" s="1157" t="s">
        <v>118</v>
      </c>
      <c r="C44" s="792"/>
      <c r="D44" s="792"/>
      <c r="E44" s="792"/>
      <c r="F44" s="792"/>
      <c r="G44" s="792"/>
      <c r="H44" s="792"/>
      <c r="I44" s="792"/>
      <c r="J44" s="792"/>
    </row>
    <row r="45" spans="1:10" s="777" customFormat="1">
      <c r="A45"/>
      <c r="B45" s="1157" t="s">
        <v>119</v>
      </c>
      <c r="C45" s="792"/>
      <c r="D45" s="792"/>
      <c r="E45" s="792"/>
      <c r="F45" s="792"/>
      <c r="G45" s="792"/>
      <c r="H45" s="792"/>
      <c r="I45" s="792"/>
      <c r="J45" s="792"/>
    </row>
    <row r="46" spans="1:10" s="777" customFormat="1">
      <c r="A46"/>
      <c r="B46" s="1160" t="s">
        <v>6067</v>
      </c>
      <c r="C46" s="792"/>
      <c r="D46" s="792"/>
      <c r="E46" s="792"/>
      <c r="F46" s="792"/>
      <c r="G46" s="792"/>
      <c r="H46" s="792"/>
      <c r="I46" s="792"/>
      <c r="J46" s="792"/>
    </row>
    <row r="47" spans="1:10" s="777" customFormat="1">
      <c r="A47"/>
      <c r="B47" s="1160" t="s">
        <v>6068</v>
      </c>
      <c r="C47" s="792"/>
      <c r="D47" s="792"/>
      <c r="E47" s="792"/>
      <c r="F47" s="792"/>
      <c r="G47" s="792"/>
      <c r="H47" s="792"/>
      <c r="I47" s="792"/>
      <c r="J47" s="792"/>
    </row>
    <row r="48" spans="1:10" s="777" customFormat="1">
      <c r="A48"/>
      <c r="B48" s="1157" t="s">
        <v>120</v>
      </c>
      <c r="C48" s="792"/>
      <c r="D48" s="792"/>
      <c r="E48" s="792"/>
      <c r="F48" s="792"/>
      <c r="G48" s="792"/>
      <c r="H48" s="792"/>
      <c r="I48" s="792"/>
      <c r="J48" s="792"/>
    </row>
    <row r="49" spans="1:14" s="777" customFormat="1">
      <c r="A49"/>
      <c r="B49" s="1157" t="s">
        <v>121</v>
      </c>
      <c r="C49" s="792"/>
      <c r="D49" s="792"/>
      <c r="E49" s="792"/>
      <c r="F49" s="792"/>
      <c r="G49" s="792"/>
      <c r="H49" s="792"/>
      <c r="I49" s="792"/>
      <c r="J49" s="792"/>
    </row>
    <row r="50" spans="1:14" s="777" customFormat="1">
      <c r="A50"/>
      <c r="B50" s="1158" t="s">
        <v>5967</v>
      </c>
      <c r="C50" s="792"/>
      <c r="D50" s="792"/>
      <c r="E50" s="792"/>
      <c r="F50" s="792"/>
      <c r="G50" s="792"/>
      <c r="H50" s="792"/>
      <c r="I50" s="792"/>
      <c r="J50" s="792"/>
    </row>
    <row r="51" spans="1:14" s="1085" customFormat="1">
      <c r="A51"/>
      <c r="B51" s="1159" t="s">
        <v>122</v>
      </c>
      <c r="C51" s="1100"/>
      <c r="D51" s="1100"/>
      <c r="E51" s="1100"/>
      <c r="F51" s="1100"/>
      <c r="G51" s="1100"/>
      <c r="H51" s="1100"/>
      <c r="I51" s="1100"/>
      <c r="J51" s="1100"/>
    </row>
    <row r="52" spans="1:14" s="1085" customFormat="1">
      <c r="A52"/>
      <c r="B52" s="1157" t="s">
        <v>5968</v>
      </c>
      <c r="C52" s="1100"/>
      <c r="D52" s="1100"/>
      <c r="E52" s="1100"/>
      <c r="F52" s="1100"/>
      <c r="G52" s="1100"/>
      <c r="H52" s="1100"/>
      <c r="I52" s="1100"/>
      <c r="J52" s="1100"/>
    </row>
    <row r="53" spans="1:14" s="1085" customFormat="1" ht="29.4">
      <c r="A53"/>
      <c r="B53" s="1235" t="s">
        <v>6269</v>
      </c>
      <c r="C53" s="1100"/>
      <c r="D53" s="1100"/>
      <c r="E53" s="1100"/>
      <c r="F53" s="1100"/>
      <c r="G53" s="1100"/>
      <c r="H53" s="1100"/>
      <c r="I53" s="1100"/>
      <c r="J53" s="1100"/>
    </row>
    <row r="54" spans="1:14" s="1085" customFormat="1">
      <c r="A54"/>
      <c r="B54" s="1161"/>
      <c r="C54" s="1100"/>
      <c r="D54" s="1100"/>
      <c r="E54" s="1100"/>
      <c r="F54" s="1100"/>
      <c r="G54" s="1100"/>
      <c r="H54" s="1100"/>
      <c r="I54" s="1100"/>
      <c r="J54" s="1100"/>
    </row>
    <row r="55" spans="1:14" s="1085" customFormat="1">
      <c r="A55"/>
      <c r="B55" s="1161" t="s">
        <v>6229</v>
      </c>
      <c r="C55" s="1100"/>
      <c r="D55" s="1100"/>
      <c r="E55" s="1100"/>
      <c r="F55" s="1100"/>
      <c r="G55" s="1100"/>
      <c r="H55" s="1100"/>
      <c r="I55" s="1100"/>
      <c r="J55" s="1100"/>
    </row>
    <row r="56" spans="1:14" s="1085" customFormat="1">
      <c r="A56"/>
      <c r="B56" s="1161" t="s">
        <v>6230</v>
      </c>
      <c r="C56" s="1100"/>
      <c r="D56" s="1100"/>
      <c r="E56" s="1100"/>
      <c r="F56" s="1100"/>
      <c r="G56" s="1100"/>
      <c r="H56" s="1100"/>
      <c r="I56" s="1100"/>
      <c r="J56" s="1100"/>
    </row>
    <row r="57" spans="1:14" s="1085" customFormat="1">
      <c r="A57"/>
      <c r="B57" s="1160"/>
      <c r="C57" s="1100"/>
      <c r="D57" s="1100"/>
      <c r="E57" s="1100"/>
      <c r="F57" s="1100"/>
      <c r="G57" s="1100"/>
      <c r="H57" s="1100"/>
      <c r="I57" s="1100"/>
      <c r="J57" s="1100"/>
    </row>
    <row r="58" spans="1:14" s="1085" customFormat="1">
      <c r="A58"/>
      <c r="B58" s="1161" t="s">
        <v>6231</v>
      </c>
      <c r="C58" s="1100"/>
      <c r="D58" s="1100"/>
      <c r="E58" s="1100"/>
      <c r="F58" s="1100"/>
      <c r="G58" s="1100"/>
      <c r="H58" s="1100"/>
      <c r="I58" s="1100"/>
      <c r="J58" s="1100"/>
    </row>
    <row r="59" spans="1:14" s="1085" customFormat="1">
      <c r="A59"/>
      <c r="B59" s="1161" t="s">
        <v>6232</v>
      </c>
      <c r="C59" s="1100"/>
      <c r="D59" s="1100"/>
      <c r="E59" s="1100"/>
      <c r="F59" s="1100"/>
      <c r="G59" s="1100"/>
      <c r="H59" s="1100"/>
      <c r="I59" s="1100"/>
      <c r="J59" s="1100"/>
    </row>
    <row r="60" spans="1:14" s="1085" customFormat="1">
      <c r="A60"/>
      <c r="B60" s="1162"/>
      <c r="C60" s="1100"/>
      <c r="D60" s="1100"/>
      <c r="E60" s="1100"/>
      <c r="F60" s="1100"/>
      <c r="G60" s="1100"/>
      <c r="H60" s="1100"/>
      <c r="I60" s="1100"/>
      <c r="J60" s="1100"/>
    </row>
    <row r="61" spans="1:14" s="1085" customFormat="1">
      <c r="A61"/>
      <c r="B61" s="1156" t="s">
        <v>130</v>
      </c>
      <c r="C61" s="1100"/>
      <c r="D61" s="1100"/>
      <c r="E61" s="1100"/>
      <c r="F61" s="1100"/>
      <c r="G61" s="1100"/>
      <c r="H61" s="1100"/>
      <c r="I61" s="1100"/>
      <c r="J61" s="1100"/>
    </row>
    <row r="62" spans="1:14" s="1085" customFormat="1">
      <c r="A62"/>
      <c r="B62" s="1157" t="s">
        <v>123</v>
      </c>
      <c r="C62" s="1100"/>
      <c r="D62" s="1100"/>
      <c r="E62" s="1100"/>
      <c r="F62" s="1100"/>
      <c r="G62" s="1100"/>
      <c r="H62" s="1100"/>
      <c r="I62" s="1100"/>
      <c r="J62" s="1100"/>
    </row>
    <row r="63" spans="1:14" s="1085" customFormat="1">
      <c r="A63"/>
      <c r="B63" s="1160" t="s">
        <v>6167</v>
      </c>
      <c r="C63" s="1100"/>
      <c r="D63" s="1100"/>
      <c r="E63" s="1100"/>
      <c r="F63" s="1100"/>
      <c r="G63" s="1100"/>
      <c r="H63" s="1100"/>
      <c r="I63" s="1100"/>
      <c r="J63" s="1100"/>
      <c r="N63" s="1565"/>
    </row>
    <row r="64" spans="1:14" s="1085" customFormat="1">
      <c r="A64"/>
      <c r="B64" s="1160" t="s">
        <v>6168</v>
      </c>
      <c r="C64" s="1100"/>
      <c r="D64" s="1100"/>
      <c r="E64" s="1100"/>
      <c r="F64" s="1100"/>
      <c r="G64" s="1100"/>
      <c r="H64" s="1100"/>
      <c r="I64" s="1100"/>
      <c r="J64" s="1100"/>
    </row>
    <row r="65" spans="1:10" s="1085" customFormat="1">
      <c r="A65"/>
      <c r="B65" s="1160" t="s">
        <v>6069</v>
      </c>
      <c r="C65" s="1100"/>
      <c r="D65" s="1100"/>
      <c r="E65" s="1100"/>
      <c r="F65" s="1100"/>
      <c r="G65" s="1100"/>
      <c r="H65" s="1100"/>
      <c r="I65" s="1100"/>
      <c r="J65" s="1100"/>
    </row>
    <row r="66" spans="1:10" s="1085" customFormat="1">
      <c r="A66"/>
      <c r="B66" s="1160" t="s">
        <v>6070</v>
      </c>
      <c r="C66" s="1100"/>
      <c r="D66" s="1100"/>
      <c r="E66" s="1100"/>
      <c r="F66" s="1100"/>
      <c r="G66" s="1100"/>
      <c r="H66" s="1100"/>
      <c r="I66" s="1100"/>
      <c r="J66" s="1100"/>
    </row>
    <row r="67" spans="1:10" s="1085" customFormat="1">
      <c r="A67"/>
      <c r="B67" s="1157" t="s">
        <v>95</v>
      </c>
      <c r="C67" s="1100"/>
      <c r="D67" s="1100"/>
      <c r="E67" s="1100"/>
      <c r="F67" s="1100"/>
      <c r="G67" s="1100"/>
      <c r="H67" s="1100"/>
      <c r="I67" s="1100"/>
      <c r="J67" s="1100"/>
    </row>
    <row r="68" spans="1:10" s="1085" customFormat="1">
      <c r="A68"/>
      <c r="B68" s="1158" t="s">
        <v>6247</v>
      </c>
      <c r="C68" s="1100"/>
      <c r="D68" s="1100"/>
      <c r="E68" s="1100"/>
      <c r="F68" s="1100"/>
      <c r="G68" s="1100"/>
      <c r="H68" s="1100"/>
      <c r="I68" s="1100"/>
      <c r="J68" s="1100"/>
    </row>
    <row r="69" spans="1:10" s="1085" customFormat="1">
      <c r="A69"/>
      <c r="B69" s="1159" t="s">
        <v>122</v>
      </c>
      <c r="C69" s="1100"/>
      <c r="D69" s="1100"/>
      <c r="E69" s="1100"/>
      <c r="F69" s="1100"/>
      <c r="G69" s="1100"/>
      <c r="H69" s="1100"/>
      <c r="I69" s="1100"/>
      <c r="J69" s="1100"/>
    </row>
    <row r="70" spans="1:10" s="1085" customFormat="1">
      <c r="A70"/>
      <c r="B70" s="1157" t="s">
        <v>5968</v>
      </c>
      <c r="C70" s="1100"/>
      <c r="D70" s="1100"/>
      <c r="E70" s="1100"/>
      <c r="F70" s="1100"/>
      <c r="G70" s="1100"/>
      <c r="H70" s="1100"/>
      <c r="I70" s="1100"/>
      <c r="J70" s="1100"/>
    </row>
    <row r="71" spans="1:10" s="1085" customFormat="1">
      <c r="A71"/>
      <c r="B71" s="1157" t="s">
        <v>124</v>
      </c>
      <c r="C71" s="1100"/>
      <c r="D71" s="1100"/>
      <c r="E71" s="1100"/>
      <c r="F71" s="1100"/>
      <c r="G71" s="1100"/>
      <c r="H71" s="1100"/>
      <c r="I71" s="1100"/>
      <c r="J71" s="1100"/>
    </row>
    <row r="72" spans="1:10" s="1085" customFormat="1">
      <c r="A72"/>
      <c r="B72" s="1160" t="s">
        <v>6250</v>
      </c>
      <c r="C72" s="1350"/>
      <c r="D72" s="1350"/>
      <c r="E72" s="1350"/>
      <c r="F72" s="1350"/>
      <c r="G72" s="1350"/>
      <c r="H72" s="1350"/>
      <c r="I72" s="1350"/>
      <c r="J72" s="1350"/>
    </row>
    <row r="73" spans="1:10" s="1085" customFormat="1" ht="29.4">
      <c r="A73"/>
      <c r="B73" s="1235" t="s">
        <v>6270</v>
      </c>
      <c r="C73" s="1350"/>
      <c r="D73" s="1350"/>
      <c r="E73" s="1350"/>
      <c r="F73" s="1350"/>
      <c r="G73" s="1350"/>
      <c r="H73" s="1350"/>
      <c r="I73" s="1350"/>
      <c r="J73" s="1350"/>
    </row>
    <row r="74" spans="1:10" s="1085" customFormat="1">
      <c r="A74"/>
      <c r="B74" s="1160"/>
      <c r="C74" s="1350"/>
      <c r="D74" s="1350"/>
      <c r="E74" s="1350"/>
      <c r="F74" s="1350"/>
      <c r="G74" s="1350"/>
      <c r="H74" s="1350"/>
      <c r="I74" s="1350"/>
      <c r="J74" s="1350"/>
    </row>
    <row r="75" spans="1:10" s="1085" customFormat="1">
      <c r="A75"/>
      <c r="B75" s="1161" t="s">
        <v>6234</v>
      </c>
      <c r="C75" s="1100"/>
      <c r="D75" s="1100"/>
      <c r="E75" s="1100"/>
      <c r="F75" s="1100"/>
      <c r="G75" s="1100"/>
      <c r="H75" s="1100"/>
      <c r="I75" s="1100"/>
      <c r="J75" s="1100"/>
    </row>
    <row r="76" spans="1:10" s="1085" customFormat="1">
      <c r="A76"/>
      <c r="B76" s="1161" t="s">
        <v>6235</v>
      </c>
      <c r="C76" s="1100"/>
      <c r="D76" s="1100"/>
      <c r="E76" s="1100"/>
      <c r="F76" s="1100"/>
      <c r="G76" s="1100"/>
      <c r="H76" s="1100"/>
      <c r="I76" s="1100"/>
      <c r="J76" s="1100"/>
    </row>
    <row r="77" spans="1:10" s="1085" customFormat="1">
      <c r="A77"/>
      <c r="B77" s="1160"/>
      <c r="C77" s="1100"/>
      <c r="D77" s="1100"/>
      <c r="E77" s="1100"/>
      <c r="F77" s="1100"/>
      <c r="G77" s="1100"/>
      <c r="H77" s="1100"/>
      <c r="I77" s="1100"/>
      <c r="J77" s="1100"/>
    </row>
    <row r="78" spans="1:10" s="1085" customFormat="1">
      <c r="A78"/>
      <c r="B78" s="1161" t="s">
        <v>6236</v>
      </c>
      <c r="C78" s="1100"/>
      <c r="D78" s="1100"/>
      <c r="E78" s="1100"/>
      <c r="F78" s="1100"/>
      <c r="G78" s="1100"/>
      <c r="H78" s="1100"/>
      <c r="I78" s="1100"/>
      <c r="J78" s="1100"/>
    </row>
    <row r="79" spans="1:10" s="1085" customFormat="1">
      <c r="A79"/>
      <c r="B79" s="1161" t="s">
        <v>6237</v>
      </c>
      <c r="C79" s="1100"/>
      <c r="D79" s="1100"/>
      <c r="E79" s="1100"/>
      <c r="F79" s="1100"/>
      <c r="G79" s="1100"/>
      <c r="H79" s="1100"/>
      <c r="I79" s="1100"/>
      <c r="J79" s="1100"/>
    </row>
    <row r="80" spans="1:10" s="1085" customFormat="1">
      <c r="A80"/>
      <c r="B80" s="1160"/>
      <c r="C80" s="1100"/>
      <c r="D80" s="1100"/>
      <c r="E80" s="1100"/>
      <c r="F80" s="1100"/>
      <c r="G80" s="1100"/>
      <c r="H80" s="1100"/>
      <c r="I80" s="1100"/>
      <c r="J80" s="1100"/>
    </row>
    <row r="81" spans="1:10" s="777" customFormat="1">
      <c r="A81"/>
      <c r="B81" s="1163" t="s">
        <v>127</v>
      </c>
      <c r="C81" s="802"/>
      <c r="D81" s="802"/>
      <c r="E81" s="802"/>
      <c r="F81" s="802"/>
      <c r="G81" s="802"/>
      <c r="H81" s="802"/>
      <c r="I81" s="802"/>
      <c r="J81" s="802"/>
    </row>
    <row r="82" spans="1:10" s="777" customFormat="1">
      <c r="A82"/>
      <c r="B82" s="1162"/>
      <c r="C82" s="789"/>
      <c r="D82" s="789"/>
      <c r="E82" s="789"/>
      <c r="F82" s="789"/>
      <c r="G82" s="789"/>
      <c r="H82" s="789"/>
      <c r="I82" s="789"/>
      <c r="J82" s="789"/>
    </row>
    <row r="83" spans="1:10" s="777" customFormat="1">
      <c r="A83"/>
      <c r="B83" s="1156" t="s">
        <v>140</v>
      </c>
      <c r="C83" s="789"/>
      <c r="D83" s="789"/>
      <c r="E83" s="789"/>
      <c r="F83" s="789"/>
      <c r="G83" s="789"/>
      <c r="H83" s="789"/>
      <c r="I83" s="789"/>
      <c r="J83" s="789"/>
    </row>
    <row r="84" spans="1:10" s="777" customFormat="1">
      <c r="A84"/>
      <c r="B84" s="1157" t="s">
        <v>148</v>
      </c>
      <c r="C84" s="792"/>
      <c r="D84" s="792"/>
      <c r="E84" s="792"/>
      <c r="F84" s="792"/>
      <c r="G84" s="792"/>
      <c r="H84" s="792"/>
      <c r="I84" s="792"/>
      <c r="J84" s="792"/>
    </row>
    <row r="85" spans="1:10" s="777" customFormat="1">
      <c r="A85"/>
      <c r="B85" s="1157" t="s">
        <v>149</v>
      </c>
      <c r="C85" s="792"/>
      <c r="D85" s="792"/>
      <c r="E85" s="792"/>
      <c r="F85" s="792"/>
      <c r="G85" s="792"/>
      <c r="H85" s="792"/>
      <c r="I85" s="792"/>
      <c r="J85" s="792"/>
    </row>
    <row r="86" spans="1:10" s="777" customFormat="1">
      <c r="A86"/>
      <c r="B86" s="1157" t="s">
        <v>5818</v>
      </c>
      <c r="C86" s="792"/>
      <c r="D86" s="792"/>
      <c r="E86" s="792"/>
      <c r="F86" s="792"/>
      <c r="G86" s="792"/>
      <c r="H86" s="792"/>
      <c r="I86" s="792"/>
      <c r="J86" s="792"/>
    </row>
    <row r="87" spans="1:10" s="777" customFormat="1">
      <c r="A87"/>
      <c r="B87" s="1157"/>
      <c r="C87" s="792"/>
      <c r="D87" s="792"/>
      <c r="E87" s="792"/>
      <c r="F87" s="792"/>
      <c r="G87" s="792"/>
      <c r="H87" s="792"/>
      <c r="I87" s="792"/>
      <c r="J87" s="792"/>
    </row>
    <row r="88" spans="1:10" s="777" customFormat="1">
      <c r="A88"/>
      <c r="B88" s="1156" t="s">
        <v>141</v>
      </c>
      <c r="C88" s="792"/>
      <c r="D88" s="792"/>
      <c r="E88" s="792"/>
      <c r="F88" s="792"/>
      <c r="G88" s="792"/>
      <c r="H88" s="792"/>
      <c r="I88" s="792"/>
      <c r="J88" s="792"/>
    </row>
    <row r="89" spans="1:10" s="777" customFormat="1">
      <c r="A89"/>
      <c r="B89" s="1157" t="s">
        <v>148</v>
      </c>
      <c r="C89" s="792"/>
      <c r="D89" s="792"/>
      <c r="E89" s="792"/>
      <c r="F89" s="792"/>
      <c r="G89" s="792"/>
      <c r="H89" s="792"/>
      <c r="I89" s="792"/>
      <c r="J89" s="792"/>
    </row>
    <row r="90" spans="1:10" s="777" customFormat="1">
      <c r="A90"/>
      <c r="B90" s="1157" t="s">
        <v>149</v>
      </c>
      <c r="C90" s="792"/>
      <c r="D90" s="792"/>
      <c r="E90" s="792"/>
      <c r="F90" s="792"/>
      <c r="G90" s="792"/>
      <c r="H90" s="792"/>
      <c r="I90" s="792"/>
      <c r="J90" s="792"/>
    </row>
    <row r="91" spans="1:10" s="777" customFormat="1">
      <c r="A91"/>
      <c r="B91" s="1157" t="s">
        <v>5818</v>
      </c>
      <c r="C91" s="792"/>
      <c r="D91" s="792"/>
      <c r="E91" s="792"/>
      <c r="F91" s="792"/>
      <c r="G91" s="792"/>
      <c r="H91" s="792"/>
      <c r="I91" s="792"/>
      <c r="J91" s="792"/>
    </row>
    <row r="92" spans="1:10" s="777" customFormat="1">
      <c r="A92"/>
      <c r="B92" s="1162"/>
      <c r="C92" s="789"/>
      <c r="D92" s="789"/>
      <c r="E92" s="789"/>
      <c r="F92" s="789"/>
      <c r="G92" s="789"/>
      <c r="H92" s="789"/>
      <c r="I92" s="789"/>
      <c r="J92" s="789"/>
    </row>
    <row r="93" spans="1:10" s="800" customFormat="1">
      <c r="A93"/>
      <c r="B93" s="1164" t="s">
        <v>116</v>
      </c>
      <c r="C93" s="793"/>
      <c r="D93" s="793"/>
      <c r="E93" s="793"/>
      <c r="F93" s="793"/>
      <c r="G93" s="793"/>
      <c r="H93" s="793"/>
      <c r="I93" s="793"/>
      <c r="J93" s="793"/>
    </row>
    <row r="94" spans="1:10" s="800" customFormat="1">
      <c r="A94"/>
      <c r="B94" s="803" t="s">
        <v>25</v>
      </c>
      <c r="C94" s="794"/>
      <c r="D94" s="794"/>
      <c r="E94" s="794"/>
      <c r="F94" s="794"/>
      <c r="G94" s="794"/>
      <c r="H94" s="794"/>
      <c r="I94" s="794"/>
      <c r="J94" s="794"/>
    </row>
    <row r="95" spans="1:10" s="800" customFormat="1">
      <c r="A95"/>
      <c r="B95" s="803" t="s">
        <v>26</v>
      </c>
      <c r="C95" s="794"/>
      <c r="D95" s="794"/>
      <c r="E95" s="794"/>
      <c r="F95" s="794"/>
      <c r="G95" s="794"/>
      <c r="H95" s="794"/>
      <c r="I95" s="794"/>
      <c r="J95" s="794"/>
    </row>
    <row r="96" spans="1:10" s="800" customFormat="1">
      <c r="A96"/>
      <c r="B96" s="803" t="s">
        <v>23</v>
      </c>
      <c r="C96" s="794"/>
      <c r="D96" s="794"/>
      <c r="E96" s="794"/>
      <c r="F96" s="794"/>
      <c r="G96" s="794"/>
      <c r="H96" s="794"/>
      <c r="I96" s="794"/>
      <c r="J96" s="794"/>
    </row>
    <row r="97" spans="1:10" s="800" customFormat="1">
      <c r="A97"/>
      <c r="B97" s="782"/>
      <c r="C97" s="802"/>
      <c r="D97" s="802"/>
      <c r="E97" s="802"/>
      <c r="F97" s="802"/>
      <c r="G97" s="802"/>
      <c r="H97" s="802"/>
      <c r="I97" s="802"/>
      <c r="J97" s="802"/>
    </row>
    <row r="98" spans="1:10" s="777" customFormat="1">
      <c r="A98"/>
      <c r="B98" s="783" t="s">
        <v>142</v>
      </c>
      <c r="C98" s="792"/>
      <c r="D98" s="792"/>
      <c r="E98" s="792"/>
      <c r="F98" s="792"/>
      <c r="G98" s="792"/>
      <c r="H98" s="792"/>
      <c r="I98" s="792"/>
      <c r="J98" s="792"/>
    </row>
    <row r="99" spans="1:10" s="777" customFormat="1">
      <c r="A99"/>
      <c r="B99" s="783" t="s">
        <v>167</v>
      </c>
      <c r="C99" s="792"/>
      <c r="D99" s="792"/>
      <c r="E99" s="792"/>
      <c r="F99" s="792"/>
      <c r="G99" s="792"/>
      <c r="H99" s="792"/>
      <c r="I99" s="792"/>
      <c r="J99" s="792"/>
    </row>
    <row r="100" spans="1:10" s="777" customFormat="1">
      <c r="A100"/>
      <c r="B100" s="784"/>
      <c r="C100" s="789"/>
      <c r="D100" s="789"/>
      <c r="E100" s="789"/>
      <c r="F100" s="789"/>
      <c r="G100" s="789"/>
      <c r="H100" s="789"/>
      <c r="I100" s="789"/>
      <c r="J100" s="789"/>
    </row>
    <row r="101" spans="1:10" s="800" customFormat="1">
      <c r="A101"/>
      <c r="B101" s="785" t="s">
        <v>6509</v>
      </c>
      <c r="C101" s="794"/>
      <c r="D101" s="794"/>
      <c r="E101" s="794"/>
      <c r="F101" s="794"/>
      <c r="G101" s="794"/>
      <c r="H101" s="794"/>
      <c r="I101" s="794"/>
      <c r="J101" s="794"/>
    </row>
    <row r="102" spans="1:10" s="777" customFormat="1" ht="9.75" customHeight="1">
      <c r="A102"/>
      <c r="B102" s="767"/>
    </row>
    <row r="103" spans="1:10">
      <c r="B103" s="1238" t="s">
        <v>6267</v>
      </c>
    </row>
  </sheetData>
  <mergeCells count="4">
    <mergeCell ref="B6:B7"/>
    <mergeCell ref="C6:F6"/>
    <mergeCell ref="G6:J6"/>
    <mergeCell ref="B2:E2"/>
  </mergeCells>
  <printOptions horizontalCentered="1"/>
  <pageMargins left="0.70866141732283472" right="0.70866141732283472" top="0.74803149606299213" bottom="0.74803149606299213" header="0.31496062992125984" footer="0.31496062992125984"/>
  <pageSetup paperSize="9" scale="66" orientation="portrait" r:id="rId1"/>
  <headerFooter>
    <oddFooter>&amp;R&amp;P/&amp;N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T1638"/>
  <sheetViews>
    <sheetView zoomScale="85" workbookViewId="0">
      <pane xSplit="2" ySplit="2" topLeftCell="C3" activePane="bottomRight" state="frozen"/>
      <selection activeCell="K269" sqref="K269"/>
      <selection pane="topRight" activeCell="K269" sqref="K269"/>
      <selection pane="bottomLeft" activeCell="K269" sqref="K269"/>
      <selection pane="bottomRight" activeCell="D16" sqref="D16"/>
    </sheetView>
  </sheetViews>
  <sheetFormatPr defaultColWidth="9.109375" defaultRowHeight="13.2" outlineLevelRow="2"/>
  <cols>
    <col min="1" max="1" width="13.5546875" style="241" customWidth="1"/>
    <col min="2" max="2" width="65.44140625" style="241" customWidth="1"/>
    <col min="3" max="3" width="14.5546875" style="241" bestFit="1" customWidth="1"/>
    <col min="4" max="4" width="13.5546875" style="241" bestFit="1" customWidth="1"/>
    <col min="5" max="5" width="1.88671875" style="241" customWidth="1"/>
    <col min="6" max="6" width="1.44140625" style="241" hidden="1" customWidth="1"/>
    <col min="7" max="7" width="4.6640625" style="241" hidden="1" customWidth="1"/>
    <col min="8" max="8" width="1.6640625" style="241" customWidth="1"/>
    <col min="9" max="9" width="12.5546875" style="241" customWidth="1"/>
    <col min="10" max="10" width="1.6640625" style="241" customWidth="1"/>
    <col min="11" max="11" width="14.44140625" style="241" customWidth="1"/>
    <col min="12" max="12" width="3" style="241" hidden="1" customWidth="1"/>
    <col min="13" max="13" width="4" style="241" customWidth="1"/>
    <col min="14" max="14" width="15.44140625" style="241" customWidth="1"/>
    <col min="15" max="15" width="10.88671875" style="139" bestFit="1" customWidth="1"/>
    <col min="16" max="16" width="7" style="241" bestFit="1" customWidth="1"/>
    <col min="17" max="17" width="12.88671875" style="241" customWidth="1"/>
    <col min="18" max="18" width="14.6640625" style="241" customWidth="1"/>
    <col min="19" max="19" width="12.44140625" style="241" bestFit="1" customWidth="1"/>
    <col min="20" max="20" width="10.88671875" style="241" bestFit="1" customWidth="1"/>
    <col min="21" max="16384" width="9.109375" style="241"/>
  </cols>
  <sheetData>
    <row r="1" spans="1:18">
      <c r="A1" s="397" t="s">
        <v>4427</v>
      </c>
      <c r="B1" s="240"/>
      <c r="C1" s="240"/>
      <c r="D1" s="240"/>
      <c r="E1" s="240"/>
      <c r="F1" s="240"/>
      <c r="G1" s="240"/>
      <c r="H1" s="240"/>
      <c r="I1" s="240"/>
      <c r="J1" s="240"/>
      <c r="K1" s="240"/>
      <c r="L1" s="240"/>
      <c r="M1" s="240"/>
    </row>
    <row r="2" spans="1:18" ht="23.25" customHeight="1">
      <c r="A2" s="398" t="s">
        <v>59</v>
      </c>
      <c r="C2" s="242" t="s">
        <v>2744</v>
      </c>
      <c r="D2" s="242" t="s">
        <v>2745</v>
      </c>
      <c r="E2" s="243"/>
      <c r="F2" s="242" t="s">
        <v>2922</v>
      </c>
      <c r="G2" s="244" t="s">
        <v>2923</v>
      </c>
      <c r="H2" s="243"/>
      <c r="I2" s="244" t="s">
        <v>2746</v>
      </c>
      <c r="J2" s="245"/>
      <c r="K2" s="244" t="s">
        <v>2747</v>
      </c>
      <c r="L2" s="219" t="s">
        <v>2750</v>
      </c>
      <c r="M2" s="219"/>
      <c r="O2" s="246" t="s">
        <v>2751</v>
      </c>
      <c r="Q2" s="247" t="s">
        <v>2924</v>
      </c>
      <c r="R2" s="176" t="s">
        <v>2925</v>
      </c>
    </row>
    <row r="3" spans="1:18">
      <c r="A3" s="397" t="s">
        <v>2926</v>
      </c>
      <c r="E3" s="249"/>
      <c r="F3" s="250"/>
      <c r="G3" s="250"/>
      <c r="H3" s="249"/>
      <c r="J3" s="249"/>
      <c r="L3" s="251"/>
    </row>
    <row r="4" spans="1:18" outlineLevel="1">
      <c r="A4" s="399" t="s">
        <v>2927</v>
      </c>
      <c r="C4" s="252">
        <f>SUM(C5:C13)</f>
        <v>-13749.62</v>
      </c>
      <c r="D4" s="253">
        <f>C4*-1</f>
        <v>13749.62</v>
      </c>
      <c r="E4" s="254"/>
      <c r="F4" s="255"/>
      <c r="G4" s="255"/>
      <c r="H4" s="254"/>
      <c r="I4" s="253"/>
      <c r="J4" s="254"/>
      <c r="K4" s="253">
        <f>D4+I4</f>
        <v>13749.62</v>
      </c>
      <c r="L4" s="256" t="e">
        <f>#REF!+C4</f>
        <v>#REF!</v>
      </c>
      <c r="M4" s="253"/>
      <c r="N4" s="228" t="e">
        <v>#VALUE!</v>
      </c>
      <c r="O4" s="64">
        <v>0</v>
      </c>
      <c r="P4" s="228"/>
      <c r="Q4" s="257">
        <v>13749.62</v>
      </c>
      <c r="R4" s="258">
        <f t="shared" ref="R4:R67" si="0">K4-Q4</f>
        <v>0</v>
      </c>
    </row>
    <row r="5" spans="1:18" ht="12.75" customHeight="1" outlineLevel="2">
      <c r="A5" s="400" t="s">
        <v>4428</v>
      </c>
      <c r="B5" s="44" t="s">
        <v>2928</v>
      </c>
      <c r="C5" s="259">
        <v>0</v>
      </c>
      <c r="D5" s="229">
        <f t="shared" ref="D5:D68" si="1">C5*-1</f>
        <v>0</v>
      </c>
      <c r="E5" s="254"/>
      <c r="F5" s="30"/>
      <c r="G5" s="255"/>
      <c r="H5" s="254"/>
      <c r="I5" s="229"/>
      <c r="J5" s="254"/>
      <c r="K5" s="229">
        <f t="shared" ref="K5:K68" si="2">D5+I5</f>
        <v>0</v>
      </c>
      <c r="L5" s="256"/>
      <c r="M5" s="229"/>
      <c r="N5" s="228">
        <v>0</v>
      </c>
      <c r="O5" s="64" t="s">
        <v>2927</v>
      </c>
      <c r="P5" s="241" t="b">
        <f>EXACT($A$4,O5)</f>
        <v>1</v>
      </c>
      <c r="Q5" s="257">
        <v>0</v>
      </c>
      <c r="R5" s="258">
        <f t="shared" si="0"/>
        <v>0</v>
      </c>
    </row>
    <row r="6" spans="1:18" ht="12.75" customHeight="1" outlineLevel="2">
      <c r="A6" s="271" t="s">
        <v>4429</v>
      </c>
      <c r="B6" s="195" t="s">
        <v>2929</v>
      </c>
      <c r="C6" s="259">
        <v>0</v>
      </c>
      <c r="D6" s="229">
        <f t="shared" si="1"/>
        <v>0</v>
      </c>
      <c r="E6" s="254"/>
      <c r="F6" s="30"/>
      <c r="G6" s="255"/>
      <c r="H6" s="254"/>
      <c r="I6" s="229"/>
      <c r="J6" s="254"/>
      <c r="K6" s="229">
        <f t="shared" si="2"/>
        <v>0</v>
      </c>
      <c r="L6" s="256"/>
      <c r="M6" s="229"/>
      <c r="N6" s="228">
        <v>0</v>
      </c>
      <c r="O6" s="64" t="s">
        <v>2927</v>
      </c>
      <c r="P6" s="241" t="b">
        <f t="shared" ref="P6:P13" si="3">EXACT($A$4,O6)</f>
        <v>1</v>
      </c>
      <c r="Q6" s="257">
        <v>0</v>
      </c>
      <c r="R6" s="258">
        <f t="shared" si="0"/>
        <v>0</v>
      </c>
    </row>
    <row r="7" spans="1:18" ht="12.75" customHeight="1" outlineLevel="2">
      <c r="A7" s="271" t="s">
        <v>4430</v>
      </c>
      <c r="B7" s="195" t="s">
        <v>2930</v>
      </c>
      <c r="C7" s="259">
        <v>-8209.94</v>
      </c>
      <c r="D7" s="229">
        <f t="shared" si="1"/>
        <v>8209.94</v>
      </c>
      <c r="E7" s="254"/>
      <c r="F7" s="30"/>
      <c r="G7" s="255"/>
      <c r="H7" s="254"/>
      <c r="I7" s="229"/>
      <c r="J7" s="254"/>
      <c r="K7" s="229">
        <f t="shared" si="2"/>
        <v>8209.94</v>
      </c>
      <c r="L7" s="256"/>
      <c r="M7" s="229"/>
      <c r="N7" s="228">
        <v>0</v>
      </c>
      <c r="O7" s="64" t="s">
        <v>2927</v>
      </c>
      <c r="P7" s="241" t="b">
        <f t="shared" si="3"/>
        <v>1</v>
      </c>
      <c r="Q7" s="257">
        <v>0</v>
      </c>
      <c r="R7" s="258">
        <f t="shared" si="0"/>
        <v>8209.94</v>
      </c>
    </row>
    <row r="8" spans="1:18" ht="12.75" customHeight="1" outlineLevel="2">
      <c r="A8" s="271" t="s">
        <v>4431</v>
      </c>
      <c r="B8" s="195" t="s">
        <v>2931</v>
      </c>
      <c r="C8" s="259">
        <v>0</v>
      </c>
      <c r="D8" s="229">
        <f t="shared" si="1"/>
        <v>0</v>
      </c>
      <c r="E8" s="254"/>
      <c r="F8" s="30"/>
      <c r="G8" s="255"/>
      <c r="H8" s="254"/>
      <c r="I8" s="229"/>
      <c r="J8" s="254"/>
      <c r="K8" s="229">
        <f t="shared" si="2"/>
        <v>0</v>
      </c>
      <c r="L8" s="256"/>
      <c r="M8" s="229"/>
      <c r="N8" s="228">
        <v>0</v>
      </c>
      <c r="O8" s="64" t="s">
        <v>2927</v>
      </c>
      <c r="P8" s="241" t="b">
        <f t="shared" si="3"/>
        <v>1</v>
      </c>
      <c r="Q8" s="257">
        <v>0</v>
      </c>
      <c r="R8" s="258">
        <f t="shared" si="0"/>
        <v>0</v>
      </c>
    </row>
    <row r="9" spans="1:18" ht="12.75" customHeight="1" outlineLevel="2">
      <c r="A9" s="271" t="s">
        <v>4432</v>
      </c>
      <c r="B9" s="195" t="s">
        <v>2932</v>
      </c>
      <c r="C9" s="259">
        <v>-5985.63</v>
      </c>
      <c r="D9" s="229">
        <f t="shared" si="1"/>
        <v>5985.63</v>
      </c>
      <c r="E9" s="254"/>
      <c r="F9" s="30"/>
      <c r="G9" s="255"/>
      <c r="H9" s="254"/>
      <c r="I9" s="229"/>
      <c r="J9" s="254"/>
      <c r="K9" s="229">
        <f t="shared" si="2"/>
        <v>5985.63</v>
      </c>
      <c r="L9" s="256"/>
      <c r="M9" s="229"/>
      <c r="N9" s="228">
        <v>0</v>
      </c>
      <c r="O9" s="64" t="s">
        <v>2927</v>
      </c>
      <c r="P9" s="241" t="b">
        <f t="shared" si="3"/>
        <v>1</v>
      </c>
      <c r="Q9" s="257">
        <v>0</v>
      </c>
      <c r="R9" s="258">
        <f t="shared" si="0"/>
        <v>5985.63</v>
      </c>
    </row>
    <row r="10" spans="1:18" ht="12.75" customHeight="1" outlineLevel="2">
      <c r="A10" s="271" t="s">
        <v>4433</v>
      </c>
      <c r="B10" s="195" t="s">
        <v>2933</v>
      </c>
      <c r="C10" s="259">
        <v>0</v>
      </c>
      <c r="D10" s="229">
        <f t="shared" si="1"/>
        <v>0</v>
      </c>
      <c r="E10" s="254"/>
      <c r="F10" s="30"/>
      <c r="G10" s="255"/>
      <c r="H10" s="254"/>
      <c r="I10" s="229"/>
      <c r="J10" s="254"/>
      <c r="K10" s="229">
        <f t="shared" si="2"/>
        <v>0</v>
      </c>
      <c r="L10" s="256"/>
      <c r="M10" s="229"/>
      <c r="N10" s="228">
        <v>0</v>
      </c>
      <c r="O10" s="64" t="s">
        <v>2927</v>
      </c>
      <c r="P10" s="241" t="b">
        <f t="shared" si="3"/>
        <v>1</v>
      </c>
      <c r="Q10" s="257">
        <v>0</v>
      </c>
      <c r="R10" s="258">
        <f t="shared" si="0"/>
        <v>0</v>
      </c>
    </row>
    <row r="11" spans="1:18" ht="12.75" customHeight="1" outlineLevel="2">
      <c r="A11" s="400" t="s">
        <v>4434</v>
      </c>
      <c r="B11" s="44" t="s">
        <v>2934</v>
      </c>
      <c r="C11" s="259">
        <v>201</v>
      </c>
      <c r="D11" s="229">
        <f t="shared" si="1"/>
        <v>-201</v>
      </c>
      <c r="E11" s="254"/>
      <c r="F11" s="30"/>
      <c r="G11" s="255"/>
      <c r="H11" s="254"/>
      <c r="I11" s="229"/>
      <c r="J11" s="254"/>
      <c r="K11" s="229">
        <f t="shared" si="2"/>
        <v>-201</v>
      </c>
      <c r="L11" s="256"/>
      <c r="M11" s="229"/>
      <c r="N11" s="228">
        <v>0</v>
      </c>
      <c r="O11" s="64" t="s">
        <v>2927</v>
      </c>
      <c r="P11" s="241" t="b">
        <f t="shared" si="3"/>
        <v>1</v>
      </c>
      <c r="Q11" s="257">
        <v>0</v>
      </c>
      <c r="R11" s="258">
        <f t="shared" si="0"/>
        <v>-201</v>
      </c>
    </row>
    <row r="12" spans="1:18" ht="12.75" customHeight="1" outlineLevel="2">
      <c r="A12" s="400" t="s">
        <v>4435</v>
      </c>
      <c r="B12" s="44" t="s">
        <v>2935</v>
      </c>
      <c r="C12" s="259">
        <v>244.94999999999899</v>
      </c>
      <c r="D12" s="229">
        <f t="shared" si="1"/>
        <v>-244.94999999999899</v>
      </c>
      <c r="E12" s="254"/>
      <c r="F12" s="30"/>
      <c r="G12" s="255"/>
      <c r="H12" s="254"/>
      <c r="I12" s="229"/>
      <c r="J12" s="254"/>
      <c r="K12" s="229">
        <f t="shared" si="2"/>
        <v>-244.94999999999899</v>
      </c>
      <c r="L12" s="256"/>
      <c r="M12" s="229"/>
      <c r="N12" s="228">
        <v>0</v>
      </c>
      <c r="O12" s="64" t="s">
        <v>2927</v>
      </c>
      <c r="P12" s="241" t="b">
        <f t="shared" si="3"/>
        <v>1</v>
      </c>
      <c r="Q12" s="257">
        <v>0</v>
      </c>
      <c r="R12" s="258">
        <f t="shared" si="0"/>
        <v>-244.94999999999899</v>
      </c>
    </row>
    <row r="13" spans="1:18" ht="12.75" customHeight="1" outlineLevel="2">
      <c r="A13" s="271" t="s">
        <v>4436</v>
      </c>
      <c r="B13" s="195" t="s">
        <v>2936</v>
      </c>
      <c r="C13" s="259">
        <v>0</v>
      </c>
      <c r="D13" s="229">
        <f t="shared" si="1"/>
        <v>0</v>
      </c>
      <c r="E13" s="254"/>
      <c r="F13" s="30"/>
      <c r="G13" s="255"/>
      <c r="H13" s="254"/>
      <c r="I13" s="229"/>
      <c r="J13" s="254"/>
      <c r="K13" s="229">
        <f t="shared" si="2"/>
        <v>0</v>
      </c>
      <c r="L13" s="256"/>
      <c r="M13" s="229"/>
      <c r="N13" s="228">
        <v>0</v>
      </c>
      <c r="O13" s="64" t="s">
        <v>2927</v>
      </c>
      <c r="P13" s="241" t="b">
        <f t="shared" si="3"/>
        <v>1</v>
      </c>
      <c r="Q13" s="257">
        <v>0</v>
      </c>
      <c r="R13" s="258">
        <f t="shared" si="0"/>
        <v>0</v>
      </c>
    </row>
    <row r="14" spans="1:18" outlineLevel="1">
      <c r="A14" s="399" t="s">
        <v>2937</v>
      </c>
      <c r="C14" s="253">
        <f>SUM(C15:C21)</f>
        <v>0</v>
      </c>
      <c r="D14" s="253">
        <f t="shared" si="1"/>
        <v>0</v>
      </c>
      <c r="E14" s="254"/>
      <c r="F14" s="255"/>
      <c r="G14" s="255"/>
      <c r="H14" s="254"/>
      <c r="I14" s="253"/>
      <c r="J14" s="254"/>
      <c r="K14" s="253">
        <f t="shared" si="2"/>
        <v>0</v>
      </c>
      <c r="L14" s="256" t="e">
        <f>#REF!+C14</f>
        <v>#REF!</v>
      </c>
      <c r="M14" s="253"/>
      <c r="N14" s="228" t="e">
        <v>#VALUE!</v>
      </c>
      <c r="O14" s="64">
        <v>0</v>
      </c>
      <c r="P14" s="228"/>
      <c r="Q14" s="257">
        <v>0</v>
      </c>
      <c r="R14" s="258">
        <f t="shared" si="0"/>
        <v>0</v>
      </c>
    </row>
    <row r="15" spans="1:18" ht="12.75" customHeight="1" outlineLevel="2">
      <c r="A15" s="271" t="s">
        <v>4437</v>
      </c>
      <c r="B15" s="195" t="s">
        <v>2938</v>
      </c>
      <c r="C15" s="229">
        <v>0</v>
      </c>
      <c r="D15" s="229">
        <f t="shared" si="1"/>
        <v>0</v>
      </c>
      <c r="E15" s="254"/>
      <c r="F15" s="255"/>
      <c r="G15" s="255"/>
      <c r="H15" s="254"/>
      <c r="I15" s="229"/>
      <c r="J15" s="254"/>
      <c r="K15" s="229">
        <f t="shared" si="2"/>
        <v>0</v>
      </c>
      <c r="L15" s="256"/>
      <c r="M15" s="229"/>
      <c r="N15" s="228">
        <v>0</v>
      </c>
      <c r="O15" s="64" t="s">
        <v>2937</v>
      </c>
      <c r="P15" s="241" t="b">
        <f>EXACT($A$14,O15)</f>
        <v>1</v>
      </c>
      <c r="Q15" s="257">
        <v>0</v>
      </c>
      <c r="R15" s="258">
        <f t="shared" si="0"/>
        <v>0</v>
      </c>
    </row>
    <row r="16" spans="1:18" ht="12.75" customHeight="1" outlineLevel="2">
      <c r="A16" s="271" t="s">
        <v>4438</v>
      </c>
      <c r="B16" s="195" t="s">
        <v>2939</v>
      </c>
      <c r="C16" s="229">
        <v>0</v>
      </c>
      <c r="D16" s="229">
        <f t="shared" si="1"/>
        <v>0</v>
      </c>
      <c r="E16" s="254"/>
      <c r="F16" s="255"/>
      <c r="G16" s="255"/>
      <c r="H16" s="254"/>
      <c r="I16" s="229"/>
      <c r="J16" s="254"/>
      <c r="K16" s="229">
        <f t="shared" si="2"/>
        <v>0</v>
      </c>
      <c r="L16" s="256"/>
      <c r="M16" s="229"/>
      <c r="N16" s="228">
        <v>0</v>
      </c>
      <c r="O16" s="64" t="s">
        <v>2937</v>
      </c>
      <c r="P16" s="241" t="b">
        <f t="shared" ref="P16:P21" si="4">EXACT($A$14,O16)</f>
        <v>1</v>
      </c>
      <c r="Q16" s="257">
        <v>0</v>
      </c>
      <c r="R16" s="258">
        <f t="shared" si="0"/>
        <v>0</v>
      </c>
    </row>
    <row r="17" spans="1:18" ht="12.75" customHeight="1" outlineLevel="2">
      <c r="A17" s="271" t="s">
        <v>4439</v>
      </c>
      <c r="B17" s="195" t="s">
        <v>2940</v>
      </c>
      <c r="C17" s="229">
        <v>0</v>
      </c>
      <c r="D17" s="229">
        <f t="shared" si="1"/>
        <v>0</v>
      </c>
      <c r="E17" s="254"/>
      <c r="F17" s="255"/>
      <c r="G17" s="255"/>
      <c r="H17" s="254"/>
      <c r="I17" s="229"/>
      <c r="J17" s="254"/>
      <c r="K17" s="229">
        <f t="shared" si="2"/>
        <v>0</v>
      </c>
      <c r="L17" s="256"/>
      <c r="M17" s="229"/>
      <c r="N17" s="228">
        <v>0</v>
      </c>
      <c r="O17" s="64" t="s">
        <v>2937</v>
      </c>
      <c r="P17" s="241" t="b">
        <f t="shared" si="4"/>
        <v>1</v>
      </c>
      <c r="Q17" s="257">
        <v>0</v>
      </c>
      <c r="R17" s="258">
        <f t="shared" si="0"/>
        <v>0</v>
      </c>
    </row>
    <row r="18" spans="1:18" ht="12.75" customHeight="1" outlineLevel="2">
      <c r="A18" s="271" t="s">
        <v>4440</v>
      </c>
      <c r="B18" s="195" t="s">
        <v>2941</v>
      </c>
      <c r="C18" s="229">
        <v>0</v>
      </c>
      <c r="D18" s="229">
        <f t="shared" si="1"/>
        <v>0</v>
      </c>
      <c r="E18" s="254"/>
      <c r="F18" s="255"/>
      <c r="G18" s="255"/>
      <c r="H18" s="254"/>
      <c r="I18" s="229"/>
      <c r="J18" s="254"/>
      <c r="K18" s="229">
        <f t="shared" si="2"/>
        <v>0</v>
      </c>
      <c r="L18" s="256"/>
      <c r="M18" s="229"/>
      <c r="N18" s="228">
        <v>0</v>
      </c>
      <c r="O18" s="64" t="s">
        <v>2937</v>
      </c>
      <c r="P18" s="241" t="b">
        <f t="shared" si="4"/>
        <v>1</v>
      </c>
      <c r="Q18" s="257">
        <v>0</v>
      </c>
      <c r="R18" s="258">
        <f t="shared" si="0"/>
        <v>0</v>
      </c>
    </row>
    <row r="19" spans="1:18" ht="12.75" customHeight="1" outlineLevel="2">
      <c r="A19" s="271" t="s">
        <v>4441</v>
      </c>
      <c r="B19" s="195" t="s">
        <v>2942</v>
      </c>
      <c r="C19" s="229">
        <v>0</v>
      </c>
      <c r="D19" s="229">
        <f t="shared" si="1"/>
        <v>0</v>
      </c>
      <c r="E19" s="254"/>
      <c r="F19" s="255"/>
      <c r="G19" s="255"/>
      <c r="H19" s="254"/>
      <c r="I19" s="229"/>
      <c r="J19" s="254"/>
      <c r="K19" s="229">
        <f t="shared" si="2"/>
        <v>0</v>
      </c>
      <c r="L19" s="256"/>
      <c r="M19" s="229"/>
      <c r="N19" s="228">
        <v>0</v>
      </c>
      <c r="O19" s="64" t="s">
        <v>2937</v>
      </c>
      <c r="P19" s="241" t="b">
        <f t="shared" si="4"/>
        <v>1</v>
      </c>
      <c r="Q19" s="257">
        <v>0</v>
      </c>
      <c r="R19" s="258">
        <f t="shared" si="0"/>
        <v>0</v>
      </c>
    </row>
    <row r="20" spans="1:18" ht="12.75" customHeight="1" outlineLevel="2">
      <c r="A20" s="271" t="s">
        <v>4442</v>
      </c>
      <c r="B20" s="195" t="s">
        <v>2943</v>
      </c>
      <c r="C20" s="229">
        <v>0</v>
      </c>
      <c r="D20" s="229">
        <f t="shared" si="1"/>
        <v>0</v>
      </c>
      <c r="E20" s="254"/>
      <c r="F20" s="255"/>
      <c r="G20" s="255"/>
      <c r="H20" s="254"/>
      <c r="I20" s="229"/>
      <c r="J20" s="254"/>
      <c r="K20" s="229">
        <f t="shared" si="2"/>
        <v>0</v>
      </c>
      <c r="L20" s="256"/>
      <c r="M20" s="229"/>
      <c r="N20" s="228">
        <v>0</v>
      </c>
      <c r="O20" s="64" t="s">
        <v>2937</v>
      </c>
      <c r="P20" s="241" t="b">
        <f t="shared" si="4"/>
        <v>1</v>
      </c>
      <c r="Q20" s="257">
        <v>0</v>
      </c>
      <c r="R20" s="258">
        <f t="shared" si="0"/>
        <v>0</v>
      </c>
    </row>
    <row r="21" spans="1:18" ht="12.75" customHeight="1" outlineLevel="2">
      <c r="A21" s="271" t="s">
        <v>4443</v>
      </c>
      <c r="B21" s="195" t="s">
        <v>2944</v>
      </c>
      <c r="C21" s="229">
        <v>0</v>
      </c>
      <c r="D21" s="229">
        <f t="shared" si="1"/>
        <v>0</v>
      </c>
      <c r="E21" s="254"/>
      <c r="F21" s="255"/>
      <c r="G21" s="255"/>
      <c r="H21" s="254"/>
      <c r="I21" s="229"/>
      <c r="J21" s="254"/>
      <c r="K21" s="229">
        <f t="shared" si="2"/>
        <v>0</v>
      </c>
      <c r="L21" s="256"/>
      <c r="M21" s="229"/>
      <c r="N21" s="228">
        <v>0</v>
      </c>
      <c r="O21" s="64" t="s">
        <v>2937</v>
      </c>
      <c r="P21" s="241" t="b">
        <f t="shared" si="4"/>
        <v>1</v>
      </c>
      <c r="Q21" s="257">
        <v>0</v>
      </c>
      <c r="R21" s="258">
        <f t="shared" si="0"/>
        <v>0</v>
      </c>
    </row>
    <row r="22" spans="1:18" outlineLevel="1">
      <c r="A22" s="399" t="s">
        <v>2945</v>
      </c>
      <c r="C22" s="253">
        <f>SUM(C23:C29)</f>
        <v>0</v>
      </c>
      <c r="D22" s="253">
        <f t="shared" si="1"/>
        <v>0</v>
      </c>
      <c r="E22" s="254"/>
      <c r="F22" s="255"/>
      <c r="G22" s="255"/>
      <c r="H22" s="254"/>
      <c r="I22" s="253"/>
      <c r="J22" s="254"/>
      <c r="K22" s="253">
        <f t="shared" si="2"/>
        <v>0</v>
      </c>
      <c r="L22" s="256" t="e">
        <f>#REF!+C22</f>
        <v>#REF!</v>
      </c>
      <c r="M22" s="253"/>
      <c r="N22" s="228" t="e">
        <v>#VALUE!</v>
      </c>
      <c r="O22" s="64">
        <v>0</v>
      </c>
      <c r="P22" s="228"/>
      <c r="Q22" s="257">
        <v>0</v>
      </c>
      <c r="R22" s="258">
        <f t="shared" si="0"/>
        <v>0</v>
      </c>
    </row>
    <row r="23" spans="1:18" ht="12.75" customHeight="1" outlineLevel="2">
      <c r="A23" s="400" t="s">
        <v>4444</v>
      </c>
      <c r="B23" s="44" t="s">
        <v>2946</v>
      </c>
      <c r="C23" s="229">
        <v>0</v>
      </c>
      <c r="D23" s="229">
        <f t="shared" si="1"/>
        <v>0</v>
      </c>
      <c r="E23" s="254"/>
      <c r="F23" s="255"/>
      <c r="G23" s="255"/>
      <c r="H23" s="254"/>
      <c r="I23" s="229"/>
      <c r="J23" s="254"/>
      <c r="K23" s="229">
        <f t="shared" si="2"/>
        <v>0</v>
      </c>
      <c r="L23" s="256"/>
      <c r="M23" s="229"/>
      <c r="N23" s="228">
        <v>0</v>
      </c>
      <c r="O23" s="64" t="s">
        <v>2945</v>
      </c>
      <c r="P23" s="241" t="b">
        <f>EXACT($A$22,O23)</f>
        <v>1</v>
      </c>
      <c r="Q23" s="257">
        <v>0</v>
      </c>
      <c r="R23" s="258">
        <f t="shared" si="0"/>
        <v>0</v>
      </c>
    </row>
    <row r="24" spans="1:18" ht="12.75" customHeight="1" outlineLevel="2">
      <c r="A24" s="400" t="s">
        <v>4445</v>
      </c>
      <c r="B24" s="44" t="s">
        <v>2947</v>
      </c>
      <c r="C24" s="229">
        <v>0</v>
      </c>
      <c r="D24" s="229">
        <f t="shared" si="1"/>
        <v>0</v>
      </c>
      <c r="E24" s="254"/>
      <c r="F24" s="255"/>
      <c r="G24" s="255"/>
      <c r="H24" s="254"/>
      <c r="I24" s="229"/>
      <c r="J24" s="254"/>
      <c r="K24" s="229">
        <f t="shared" si="2"/>
        <v>0</v>
      </c>
      <c r="L24" s="256"/>
      <c r="M24" s="229"/>
      <c r="N24" s="228">
        <v>0</v>
      </c>
      <c r="O24" s="64" t="s">
        <v>2945</v>
      </c>
      <c r="P24" s="241" t="b">
        <f t="shared" ref="P24:P29" si="5">EXACT($A$22,O24)</f>
        <v>1</v>
      </c>
      <c r="Q24" s="257">
        <v>0</v>
      </c>
      <c r="R24" s="258">
        <f t="shared" si="0"/>
        <v>0</v>
      </c>
    </row>
    <row r="25" spans="1:18" ht="12.75" customHeight="1" outlineLevel="2">
      <c r="A25" s="400" t="s">
        <v>4446</v>
      </c>
      <c r="B25" s="44" t="s">
        <v>2948</v>
      </c>
      <c r="C25" s="229">
        <v>0</v>
      </c>
      <c r="D25" s="229">
        <f t="shared" si="1"/>
        <v>0</v>
      </c>
      <c r="E25" s="254"/>
      <c r="F25" s="255"/>
      <c r="G25" s="255"/>
      <c r="H25" s="254"/>
      <c r="I25" s="229"/>
      <c r="J25" s="254"/>
      <c r="K25" s="229">
        <f t="shared" si="2"/>
        <v>0</v>
      </c>
      <c r="L25" s="256"/>
      <c r="M25" s="229"/>
      <c r="N25" s="228">
        <v>0</v>
      </c>
      <c r="O25" s="64" t="s">
        <v>2945</v>
      </c>
      <c r="P25" s="241" t="b">
        <f t="shared" si="5"/>
        <v>1</v>
      </c>
      <c r="Q25" s="257">
        <v>0</v>
      </c>
      <c r="R25" s="258">
        <f t="shared" si="0"/>
        <v>0</v>
      </c>
    </row>
    <row r="26" spans="1:18" ht="12.75" customHeight="1" outlineLevel="2">
      <c r="A26" s="271" t="s">
        <v>4447</v>
      </c>
      <c r="B26" s="195" t="s">
        <v>2949</v>
      </c>
      <c r="C26" s="229">
        <v>0</v>
      </c>
      <c r="D26" s="229">
        <f t="shared" si="1"/>
        <v>0</v>
      </c>
      <c r="E26" s="254"/>
      <c r="F26" s="255"/>
      <c r="G26" s="255"/>
      <c r="H26" s="254"/>
      <c r="I26" s="229"/>
      <c r="J26" s="254"/>
      <c r="K26" s="229">
        <f t="shared" si="2"/>
        <v>0</v>
      </c>
      <c r="L26" s="256"/>
      <c r="M26" s="229"/>
      <c r="N26" s="228">
        <v>0</v>
      </c>
      <c r="O26" s="64" t="s">
        <v>2945</v>
      </c>
      <c r="P26" s="241" t="b">
        <f t="shared" si="5"/>
        <v>1</v>
      </c>
      <c r="Q26" s="257">
        <v>0</v>
      </c>
      <c r="R26" s="258">
        <f t="shared" si="0"/>
        <v>0</v>
      </c>
    </row>
    <row r="27" spans="1:18" ht="12.75" customHeight="1" outlineLevel="2">
      <c r="A27" s="271" t="s">
        <v>4448</v>
      </c>
      <c r="B27" s="195" t="s">
        <v>2950</v>
      </c>
      <c r="C27" s="229">
        <v>0</v>
      </c>
      <c r="D27" s="229">
        <f t="shared" si="1"/>
        <v>0</v>
      </c>
      <c r="E27" s="254"/>
      <c r="F27" s="255"/>
      <c r="G27" s="255"/>
      <c r="H27" s="254"/>
      <c r="I27" s="229"/>
      <c r="J27" s="254"/>
      <c r="K27" s="229">
        <f t="shared" si="2"/>
        <v>0</v>
      </c>
      <c r="L27" s="256"/>
      <c r="M27" s="229"/>
      <c r="N27" s="228">
        <v>0</v>
      </c>
      <c r="O27" s="64" t="s">
        <v>2945</v>
      </c>
      <c r="P27" s="241" t="b">
        <f t="shared" si="5"/>
        <v>1</v>
      </c>
      <c r="Q27" s="257">
        <v>0</v>
      </c>
      <c r="R27" s="258">
        <f t="shared" si="0"/>
        <v>0</v>
      </c>
    </row>
    <row r="28" spans="1:18" ht="12.75" customHeight="1" outlineLevel="2">
      <c r="A28" s="271" t="s">
        <v>4449</v>
      </c>
      <c r="B28" s="195" t="s">
        <v>2951</v>
      </c>
      <c r="C28" s="229">
        <v>0</v>
      </c>
      <c r="D28" s="229">
        <f t="shared" si="1"/>
        <v>0</v>
      </c>
      <c r="E28" s="254"/>
      <c r="F28" s="255"/>
      <c r="G28" s="255"/>
      <c r="H28" s="254"/>
      <c r="I28" s="229"/>
      <c r="J28" s="254"/>
      <c r="K28" s="229">
        <f t="shared" si="2"/>
        <v>0</v>
      </c>
      <c r="L28" s="256"/>
      <c r="M28" s="229"/>
      <c r="N28" s="228">
        <v>0</v>
      </c>
      <c r="O28" s="64" t="s">
        <v>2945</v>
      </c>
      <c r="P28" s="241" t="b">
        <f t="shared" si="5"/>
        <v>1</v>
      </c>
      <c r="Q28" s="257">
        <v>0</v>
      </c>
      <c r="R28" s="258">
        <f t="shared" si="0"/>
        <v>0</v>
      </c>
    </row>
    <row r="29" spans="1:18" ht="12.75" customHeight="1" outlineLevel="2">
      <c r="A29" s="271" t="s">
        <v>4450</v>
      </c>
      <c r="B29" s="195" t="s">
        <v>2952</v>
      </c>
      <c r="C29" s="229">
        <v>0</v>
      </c>
      <c r="D29" s="229">
        <f t="shared" si="1"/>
        <v>0</v>
      </c>
      <c r="E29" s="254"/>
      <c r="F29" s="255"/>
      <c r="G29" s="255"/>
      <c r="H29" s="254"/>
      <c r="I29" s="229"/>
      <c r="J29" s="254"/>
      <c r="K29" s="229">
        <f t="shared" si="2"/>
        <v>0</v>
      </c>
      <c r="L29" s="256"/>
      <c r="M29" s="229"/>
      <c r="N29" s="228">
        <v>0</v>
      </c>
      <c r="O29" s="64" t="s">
        <v>2945</v>
      </c>
      <c r="P29" s="241" t="b">
        <f t="shared" si="5"/>
        <v>1</v>
      </c>
      <c r="Q29" s="257">
        <v>0</v>
      </c>
      <c r="R29" s="258">
        <f t="shared" si="0"/>
        <v>0</v>
      </c>
    </row>
    <row r="30" spans="1:18" outlineLevel="1">
      <c r="A30" s="399" t="s">
        <v>2953</v>
      </c>
      <c r="C30" s="253">
        <f>SUM(C31:C39)</f>
        <v>242054.87</v>
      </c>
      <c r="D30" s="253">
        <f t="shared" si="1"/>
        <v>-242054.87</v>
      </c>
      <c r="E30" s="254"/>
      <c r="F30" s="255"/>
      <c r="G30" s="255"/>
      <c r="H30" s="254"/>
      <c r="I30" s="253"/>
      <c r="J30" s="254"/>
      <c r="K30" s="253">
        <f t="shared" si="2"/>
        <v>-242054.87</v>
      </c>
      <c r="L30" s="256" t="e">
        <f>#REF!+C30</f>
        <v>#REF!</v>
      </c>
      <c r="M30" s="253"/>
      <c r="N30" s="228" t="e">
        <v>#VALUE!</v>
      </c>
      <c r="O30" s="64">
        <v>0</v>
      </c>
      <c r="P30" s="228"/>
      <c r="Q30" s="257">
        <v>-242054.87</v>
      </c>
      <c r="R30" s="258">
        <f t="shared" si="0"/>
        <v>0</v>
      </c>
    </row>
    <row r="31" spans="1:18" ht="12.75" customHeight="1" outlineLevel="2">
      <c r="A31" s="271" t="s">
        <v>4451</v>
      </c>
      <c r="B31" s="195" t="s">
        <v>2954</v>
      </c>
      <c r="C31" s="229">
        <v>0</v>
      </c>
      <c r="D31" s="229">
        <f t="shared" si="1"/>
        <v>0</v>
      </c>
      <c r="E31" s="254"/>
      <c r="F31" s="255"/>
      <c r="G31" s="255"/>
      <c r="H31" s="254"/>
      <c r="I31" s="229"/>
      <c r="J31" s="254"/>
      <c r="K31" s="229">
        <f t="shared" si="2"/>
        <v>0</v>
      </c>
      <c r="L31" s="256"/>
      <c r="M31" s="229"/>
      <c r="N31" s="228">
        <v>0</v>
      </c>
      <c r="O31" s="64" t="s">
        <v>2953</v>
      </c>
      <c r="P31" s="241" t="b">
        <f>EXACT($A$30,O31)</f>
        <v>1</v>
      </c>
      <c r="Q31" s="257">
        <v>0</v>
      </c>
      <c r="R31" s="258">
        <f t="shared" si="0"/>
        <v>0</v>
      </c>
    </row>
    <row r="32" spans="1:18" ht="12.75" customHeight="1" outlineLevel="2">
      <c r="A32" s="271" t="s">
        <v>4452</v>
      </c>
      <c r="B32" s="195" t="s">
        <v>2955</v>
      </c>
      <c r="C32" s="229">
        <v>0</v>
      </c>
      <c r="D32" s="229">
        <f t="shared" si="1"/>
        <v>0</v>
      </c>
      <c r="E32" s="254"/>
      <c r="F32" s="255"/>
      <c r="G32" s="255"/>
      <c r="H32" s="254"/>
      <c r="I32" s="229"/>
      <c r="J32" s="254"/>
      <c r="K32" s="229">
        <f t="shared" si="2"/>
        <v>0</v>
      </c>
      <c r="L32" s="256"/>
      <c r="M32" s="229"/>
      <c r="N32" s="228">
        <v>0</v>
      </c>
      <c r="O32" s="64" t="s">
        <v>2953</v>
      </c>
      <c r="P32" s="241" t="b">
        <f t="shared" ref="P32:P39" si="6">EXACT($A$30,O32)</f>
        <v>1</v>
      </c>
      <c r="Q32" s="257">
        <v>0</v>
      </c>
      <c r="R32" s="258">
        <f t="shared" si="0"/>
        <v>0</v>
      </c>
    </row>
    <row r="33" spans="1:18" ht="12.75" customHeight="1" outlineLevel="2">
      <c r="A33" s="400" t="s">
        <v>4453</v>
      </c>
      <c r="B33" s="44" t="s">
        <v>2956</v>
      </c>
      <c r="C33" s="229">
        <v>51192.94</v>
      </c>
      <c r="D33" s="229">
        <f t="shared" si="1"/>
        <v>-51192.94</v>
      </c>
      <c r="E33" s="254"/>
      <c r="F33" s="255"/>
      <c r="G33" s="255"/>
      <c r="H33" s="254"/>
      <c r="I33" s="229"/>
      <c r="J33" s="254"/>
      <c r="K33" s="229">
        <f t="shared" si="2"/>
        <v>-51192.94</v>
      </c>
      <c r="L33" s="256"/>
      <c r="M33" s="229"/>
      <c r="N33" s="228">
        <v>0</v>
      </c>
      <c r="O33" s="64" t="s">
        <v>2953</v>
      </c>
      <c r="P33" s="241" t="b">
        <f t="shared" si="6"/>
        <v>1</v>
      </c>
      <c r="Q33" s="257">
        <v>0</v>
      </c>
      <c r="R33" s="258">
        <f t="shared" si="0"/>
        <v>-51192.94</v>
      </c>
    </row>
    <row r="34" spans="1:18" ht="12.75" customHeight="1" outlineLevel="2">
      <c r="A34" s="400" t="s">
        <v>4454</v>
      </c>
      <c r="B34" s="44" t="s">
        <v>2957</v>
      </c>
      <c r="C34" s="229">
        <v>127776.19</v>
      </c>
      <c r="D34" s="229">
        <f t="shared" si="1"/>
        <v>-127776.19</v>
      </c>
      <c r="E34" s="254"/>
      <c r="F34" s="255"/>
      <c r="G34" s="255"/>
      <c r="H34" s="254"/>
      <c r="I34" s="229"/>
      <c r="J34" s="254"/>
      <c r="K34" s="229">
        <f t="shared" si="2"/>
        <v>-127776.19</v>
      </c>
      <c r="L34" s="256"/>
      <c r="M34" s="229"/>
      <c r="N34" s="228">
        <v>0</v>
      </c>
      <c r="O34" s="64" t="s">
        <v>2953</v>
      </c>
      <c r="P34" s="241" t="b">
        <f t="shared" si="6"/>
        <v>1</v>
      </c>
      <c r="Q34" s="257">
        <v>0</v>
      </c>
      <c r="R34" s="258">
        <f t="shared" si="0"/>
        <v>-127776.19</v>
      </c>
    </row>
    <row r="35" spans="1:18" ht="12.75" customHeight="1" outlineLevel="2">
      <c r="A35" s="271" t="s">
        <v>4455</v>
      </c>
      <c r="B35" s="195" t="s">
        <v>2958</v>
      </c>
      <c r="C35" s="229">
        <v>0</v>
      </c>
      <c r="D35" s="229">
        <f t="shared" si="1"/>
        <v>0</v>
      </c>
      <c r="E35" s="254"/>
      <c r="F35" s="255"/>
      <c r="G35" s="255"/>
      <c r="H35" s="254"/>
      <c r="I35" s="229"/>
      <c r="J35" s="254"/>
      <c r="K35" s="229">
        <f t="shared" si="2"/>
        <v>0</v>
      </c>
      <c r="L35" s="256"/>
      <c r="M35" s="229"/>
      <c r="N35" s="228">
        <v>0</v>
      </c>
      <c r="O35" s="64" t="s">
        <v>2953</v>
      </c>
      <c r="P35" s="241" t="b">
        <f t="shared" si="6"/>
        <v>1</v>
      </c>
      <c r="Q35" s="257">
        <v>0</v>
      </c>
      <c r="R35" s="258">
        <f t="shared" si="0"/>
        <v>0</v>
      </c>
    </row>
    <row r="36" spans="1:18" ht="12.75" customHeight="1" outlineLevel="2">
      <c r="A36" s="271" t="s">
        <v>4456</v>
      </c>
      <c r="B36" s="195" t="s">
        <v>2959</v>
      </c>
      <c r="C36" s="229">
        <v>-1073.3099999999899</v>
      </c>
      <c r="D36" s="229">
        <f t="shared" si="1"/>
        <v>1073.3099999999899</v>
      </c>
      <c r="E36" s="254"/>
      <c r="F36" s="255"/>
      <c r="G36" s="255"/>
      <c r="H36" s="254"/>
      <c r="I36" s="229"/>
      <c r="J36" s="254"/>
      <c r="K36" s="229">
        <f t="shared" si="2"/>
        <v>1073.3099999999899</v>
      </c>
      <c r="L36" s="256"/>
      <c r="M36" s="229"/>
      <c r="N36" s="228">
        <v>0</v>
      </c>
      <c r="O36" s="64" t="s">
        <v>2953</v>
      </c>
      <c r="P36" s="241" t="b">
        <f t="shared" si="6"/>
        <v>1</v>
      </c>
      <c r="Q36" s="257">
        <v>0</v>
      </c>
      <c r="R36" s="258">
        <f t="shared" si="0"/>
        <v>1073.3099999999899</v>
      </c>
    </row>
    <row r="37" spans="1:18" ht="12.75" customHeight="1" outlineLevel="2">
      <c r="A37" s="271" t="s">
        <v>4457</v>
      </c>
      <c r="B37" s="195" t="s">
        <v>2960</v>
      </c>
      <c r="C37" s="229">
        <v>0</v>
      </c>
      <c r="D37" s="229">
        <f t="shared" si="1"/>
        <v>0</v>
      </c>
      <c r="E37" s="254"/>
      <c r="F37" s="255"/>
      <c r="G37" s="255"/>
      <c r="H37" s="254"/>
      <c r="I37" s="229"/>
      <c r="J37" s="254"/>
      <c r="K37" s="229">
        <f t="shared" si="2"/>
        <v>0</v>
      </c>
      <c r="L37" s="256"/>
      <c r="M37" s="229"/>
      <c r="N37" s="228">
        <v>0</v>
      </c>
      <c r="O37" s="64" t="s">
        <v>2953</v>
      </c>
      <c r="P37" s="241" t="b">
        <f t="shared" si="6"/>
        <v>1</v>
      </c>
      <c r="Q37" s="257">
        <v>0</v>
      </c>
      <c r="R37" s="258">
        <f t="shared" si="0"/>
        <v>0</v>
      </c>
    </row>
    <row r="38" spans="1:18" ht="12.75" customHeight="1" outlineLevel="2">
      <c r="A38" s="271" t="s">
        <v>4458</v>
      </c>
      <c r="B38" s="195" t="s">
        <v>2961</v>
      </c>
      <c r="C38" s="229">
        <v>64159.05</v>
      </c>
      <c r="D38" s="229">
        <f t="shared" si="1"/>
        <v>-64159.05</v>
      </c>
      <c r="E38" s="254"/>
      <c r="F38" s="255"/>
      <c r="G38" s="255"/>
      <c r="H38" s="254"/>
      <c r="I38" s="229"/>
      <c r="J38" s="254"/>
      <c r="K38" s="229">
        <f t="shared" si="2"/>
        <v>-64159.05</v>
      </c>
      <c r="L38" s="256"/>
      <c r="M38" s="229"/>
      <c r="N38" s="228">
        <v>0</v>
      </c>
      <c r="O38" s="64" t="s">
        <v>2953</v>
      </c>
      <c r="P38" s="241" t="b">
        <f t="shared" si="6"/>
        <v>1</v>
      </c>
      <c r="Q38" s="257">
        <v>0</v>
      </c>
      <c r="R38" s="258">
        <f t="shared" si="0"/>
        <v>-64159.05</v>
      </c>
    </row>
    <row r="39" spans="1:18" ht="12.75" customHeight="1" outlineLevel="2">
      <c r="A39" s="271" t="s">
        <v>4459</v>
      </c>
      <c r="B39" s="195" t="s">
        <v>2962</v>
      </c>
      <c r="C39" s="229">
        <v>0</v>
      </c>
      <c r="D39" s="229">
        <f t="shared" si="1"/>
        <v>0</v>
      </c>
      <c r="E39" s="254"/>
      <c r="F39" s="255"/>
      <c r="G39" s="255"/>
      <c r="H39" s="254"/>
      <c r="I39" s="229"/>
      <c r="J39" s="254"/>
      <c r="K39" s="229">
        <f t="shared" si="2"/>
        <v>0</v>
      </c>
      <c r="L39" s="256"/>
      <c r="M39" s="229"/>
      <c r="N39" s="228">
        <v>0</v>
      </c>
      <c r="O39" s="64" t="s">
        <v>2953</v>
      </c>
      <c r="P39" s="241" t="b">
        <f t="shared" si="6"/>
        <v>1</v>
      </c>
      <c r="Q39" s="257">
        <v>0</v>
      </c>
      <c r="R39" s="258">
        <f t="shared" si="0"/>
        <v>0</v>
      </c>
    </row>
    <row r="40" spans="1:18" outlineLevel="1">
      <c r="A40" s="399" t="s">
        <v>2963</v>
      </c>
      <c r="C40" s="253">
        <f>SUM(C41:C47)</f>
        <v>0</v>
      </c>
      <c r="D40" s="253">
        <f t="shared" si="1"/>
        <v>0</v>
      </c>
      <c r="E40" s="254"/>
      <c r="F40" s="255"/>
      <c r="G40" s="255"/>
      <c r="H40" s="254"/>
      <c r="I40" s="253"/>
      <c r="J40" s="254"/>
      <c r="K40" s="253">
        <f t="shared" si="2"/>
        <v>0</v>
      </c>
      <c r="L40" s="256" t="e">
        <f>#REF!+C40</f>
        <v>#REF!</v>
      </c>
      <c r="M40" s="253"/>
      <c r="N40" s="228" t="e">
        <v>#VALUE!</v>
      </c>
      <c r="O40" s="64">
        <v>0</v>
      </c>
      <c r="P40" s="228"/>
      <c r="Q40" s="257">
        <v>0</v>
      </c>
      <c r="R40" s="258">
        <f t="shared" si="0"/>
        <v>0</v>
      </c>
    </row>
    <row r="41" spans="1:18" ht="12.75" customHeight="1" outlineLevel="2">
      <c r="A41" s="271" t="s">
        <v>4460</v>
      </c>
      <c r="B41" s="195" t="s">
        <v>2964</v>
      </c>
      <c r="C41" s="229">
        <v>0</v>
      </c>
      <c r="D41" s="229">
        <f t="shared" si="1"/>
        <v>0</v>
      </c>
      <c r="E41" s="254"/>
      <c r="F41" s="255"/>
      <c r="G41" s="255"/>
      <c r="H41" s="254"/>
      <c r="I41" s="229"/>
      <c r="J41" s="254"/>
      <c r="K41" s="229">
        <f t="shared" si="2"/>
        <v>0</v>
      </c>
      <c r="L41" s="256"/>
      <c r="M41" s="229"/>
      <c r="N41" s="228">
        <v>0</v>
      </c>
      <c r="O41" s="64" t="s">
        <v>2963</v>
      </c>
      <c r="P41" s="241" t="b">
        <f>EXACT($A$40,O41)</f>
        <v>1</v>
      </c>
      <c r="Q41" s="257">
        <v>0</v>
      </c>
      <c r="R41" s="258">
        <f t="shared" si="0"/>
        <v>0</v>
      </c>
    </row>
    <row r="42" spans="1:18" ht="12.75" customHeight="1" outlineLevel="2">
      <c r="A42" s="271" t="s">
        <v>4461</v>
      </c>
      <c r="B42" s="195" t="s">
        <v>2965</v>
      </c>
      <c r="C42" s="229">
        <v>0</v>
      </c>
      <c r="D42" s="229">
        <f t="shared" si="1"/>
        <v>0</v>
      </c>
      <c r="E42" s="254"/>
      <c r="F42" s="255"/>
      <c r="G42" s="255"/>
      <c r="H42" s="254"/>
      <c r="I42" s="229"/>
      <c r="J42" s="254"/>
      <c r="K42" s="229">
        <f t="shared" si="2"/>
        <v>0</v>
      </c>
      <c r="L42" s="256"/>
      <c r="M42" s="229"/>
      <c r="N42" s="228">
        <v>0</v>
      </c>
      <c r="O42" s="64" t="s">
        <v>2963</v>
      </c>
      <c r="P42" s="241" t="b">
        <f t="shared" ref="P42:P47" si="7">EXACT($A$40,O42)</f>
        <v>1</v>
      </c>
      <c r="Q42" s="257">
        <v>0</v>
      </c>
      <c r="R42" s="258">
        <f t="shared" si="0"/>
        <v>0</v>
      </c>
    </row>
    <row r="43" spans="1:18" ht="12.75" customHeight="1" outlineLevel="2">
      <c r="A43" s="271" t="s">
        <v>4462</v>
      </c>
      <c r="B43" s="195" t="s">
        <v>2966</v>
      </c>
      <c r="C43" s="229">
        <v>0</v>
      </c>
      <c r="D43" s="229">
        <f t="shared" si="1"/>
        <v>0</v>
      </c>
      <c r="E43" s="254"/>
      <c r="F43" s="255"/>
      <c r="G43" s="255"/>
      <c r="H43" s="254"/>
      <c r="I43" s="229"/>
      <c r="J43" s="254"/>
      <c r="K43" s="229">
        <f t="shared" si="2"/>
        <v>0</v>
      </c>
      <c r="L43" s="256"/>
      <c r="M43" s="229"/>
      <c r="N43" s="228">
        <v>0</v>
      </c>
      <c r="O43" s="64" t="s">
        <v>2963</v>
      </c>
      <c r="P43" s="241" t="b">
        <f t="shared" si="7"/>
        <v>1</v>
      </c>
      <c r="Q43" s="257">
        <v>0</v>
      </c>
      <c r="R43" s="258">
        <f t="shared" si="0"/>
        <v>0</v>
      </c>
    </row>
    <row r="44" spans="1:18" ht="12.75" customHeight="1" outlineLevel="2">
      <c r="A44" s="271" t="s">
        <v>4463</v>
      </c>
      <c r="B44" s="195" t="s">
        <v>2967</v>
      </c>
      <c r="C44" s="229">
        <v>0</v>
      </c>
      <c r="D44" s="229">
        <f t="shared" si="1"/>
        <v>0</v>
      </c>
      <c r="E44" s="254"/>
      <c r="F44" s="255"/>
      <c r="G44" s="255"/>
      <c r="H44" s="254"/>
      <c r="I44" s="229"/>
      <c r="J44" s="254"/>
      <c r="K44" s="229">
        <f t="shared" si="2"/>
        <v>0</v>
      </c>
      <c r="L44" s="256"/>
      <c r="M44" s="229"/>
      <c r="N44" s="228">
        <v>0</v>
      </c>
      <c r="O44" s="64" t="s">
        <v>2963</v>
      </c>
      <c r="P44" s="241" t="b">
        <f t="shared" si="7"/>
        <v>1</v>
      </c>
      <c r="Q44" s="257">
        <v>0</v>
      </c>
      <c r="R44" s="258">
        <f t="shared" si="0"/>
        <v>0</v>
      </c>
    </row>
    <row r="45" spans="1:18" ht="12.75" customHeight="1" outlineLevel="2">
      <c r="A45" s="271" t="s">
        <v>4464</v>
      </c>
      <c r="B45" s="195" t="s">
        <v>2968</v>
      </c>
      <c r="C45" s="229">
        <v>0</v>
      </c>
      <c r="D45" s="229">
        <f t="shared" si="1"/>
        <v>0</v>
      </c>
      <c r="E45" s="254"/>
      <c r="F45" s="255"/>
      <c r="G45" s="255"/>
      <c r="H45" s="254"/>
      <c r="I45" s="229"/>
      <c r="J45" s="254"/>
      <c r="K45" s="229">
        <f t="shared" si="2"/>
        <v>0</v>
      </c>
      <c r="L45" s="256"/>
      <c r="M45" s="229"/>
      <c r="N45" s="228">
        <v>0</v>
      </c>
      <c r="O45" s="64" t="s">
        <v>2963</v>
      </c>
      <c r="P45" s="241" t="b">
        <f t="shared" si="7"/>
        <v>1</v>
      </c>
      <c r="Q45" s="257">
        <v>0</v>
      </c>
      <c r="R45" s="258">
        <f t="shared" si="0"/>
        <v>0</v>
      </c>
    </row>
    <row r="46" spans="1:18" ht="12.75" customHeight="1" outlineLevel="2">
      <c r="A46" s="271" t="s">
        <v>4465</v>
      </c>
      <c r="B46" s="195" t="s">
        <v>2969</v>
      </c>
      <c r="C46" s="229">
        <v>0</v>
      </c>
      <c r="D46" s="229">
        <f t="shared" si="1"/>
        <v>0</v>
      </c>
      <c r="E46" s="254"/>
      <c r="F46" s="255"/>
      <c r="G46" s="255"/>
      <c r="H46" s="254"/>
      <c r="I46" s="229"/>
      <c r="J46" s="254"/>
      <c r="K46" s="229">
        <f t="shared" si="2"/>
        <v>0</v>
      </c>
      <c r="L46" s="256"/>
      <c r="M46" s="229"/>
      <c r="N46" s="228">
        <v>0</v>
      </c>
      <c r="O46" s="64" t="s">
        <v>2963</v>
      </c>
      <c r="P46" s="241" t="b">
        <f t="shared" si="7"/>
        <v>1</v>
      </c>
      <c r="Q46" s="257">
        <v>0</v>
      </c>
      <c r="R46" s="258">
        <f t="shared" si="0"/>
        <v>0</v>
      </c>
    </row>
    <row r="47" spans="1:18" ht="12.75" customHeight="1" outlineLevel="2">
      <c r="A47" s="271" t="s">
        <v>4466</v>
      </c>
      <c r="B47" s="195" t="s">
        <v>2970</v>
      </c>
      <c r="C47" s="229">
        <v>0</v>
      </c>
      <c r="D47" s="229">
        <f t="shared" si="1"/>
        <v>0</v>
      </c>
      <c r="E47" s="254"/>
      <c r="F47" s="255"/>
      <c r="G47" s="255"/>
      <c r="H47" s="254"/>
      <c r="I47" s="229"/>
      <c r="J47" s="254"/>
      <c r="K47" s="229">
        <f t="shared" si="2"/>
        <v>0</v>
      </c>
      <c r="L47" s="256"/>
      <c r="M47" s="229"/>
      <c r="N47" s="228">
        <v>0</v>
      </c>
      <c r="O47" s="64" t="s">
        <v>2963</v>
      </c>
      <c r="P47" s="241" t="b">
        <f t="shared" si="7"/>
        <v>1</v>
      </c>
      <c r="Q47" s="257">
        <v>0</v>
      </c>
      <c r="R47" s="258">
        <f t="shared" si="0"/>
        <v>0</v>
      </c>
    </row>
    <row r="48" spans="1:18" outlineLevel="1">
      <c r="A48" s="399" t="s">
        <v>2971</v>
      </c>
      <c r="C48" s="253">
        <f>SUM(C49:C55)</f>
        <v>435.25999999999902</v>
      </c>
      <c r="D48" s="253">
        <f t="shared" si="1"/>
        <v>-435.25999999999902</v>
      </c>
      <c r="E48" s="254"/>
      <c r="F48" s="255"/>
      <c r="G48" s="255"/>
      <c r="H48" s="254"/>
      <c r="I48" s="253"/>
      <c r="J48" s="254"/>
      <c r="K48" s="253">
        <f t="shared" si="2"/>
        <v>-435.25999999999902</v>
      </c>
      <c r="L48" s="256" t="e">
        <f>#REF!+C48</f>
        <v>#REF!</v>
      </c>
      <c r="M48" s="253"/>
      <c r="N48" s="228" t="e">
        <v>#VALUE!</v>
      </c>
      <c r="O48" s="64">
        <v>0</v>
      </c>
      <c r="P48" s="228"/>
      <c r="Q48" s="257">
        <v>-435.26</v>
      </c>
      <c r="R48" s="258">
        <f t="shared" si="0"/>
        <v>9.6633812063373625E-13</v>
      </c>
    </row>
    <row r="49" spans="1:19" ht="12.75" customHeight="1" outlineLevel="2">
      <c r="A49" s="271" t="s">
        <v>4467</v>
      </c>
      <c r="B49" s="195" t="s">
        <v>2972</v>
      </c>
      <c r="C49" s="229">
        <v>0</v>
      </c>
      <c r="D49" s="229">
        <f t="shared" si="1"/>
        <v>0</v>
      </c>
      <c r="E49" s="254"/>
      <c r="F49" s="255"/>
      <c r="G49" s="255"/>
      <c r="H49" s="254"/>
      <c r="I49" s="229"/>
      <c r="J49" s="254"/>
      <c r="K49" s="229">
        <f t="shared" si="2"/>
        <v>0</v>
      </c>
      <c r="L49" s="256"/>
      <c r="M49" s="229"/>
      <c r="N49" s="228">
        <v>0</v>
      </c>
      <c r="O49" s="64" t="s">
        <v>2971</v>
      </c>
      <c r="P49" s="241" t="b">
        <f>EXACT($A$48,O49)</f>
        <v>1</v>
      </c>
      <c r="Q49" s="257">
        <v>0</v>
      </c>
      <c r="R49" s="258">
        <f t="shared" si="0"/>
        <v>0</v>
      </c>
    </row>
    <row r="50" spans="1:19" ht="12.75" customHeight="1" outlineLevel="2">
      <c r="A50" s="271" t="s">
        <v>4468</v>
      </c>
      <c r="B50" s="195" t="s">
        <v>2973</v>
      </c>
      <c r="C50" s="229">
        <v>0</v>
      </c>
      <c r="D50" s="229">
        <f t="shared" si="1"/>
        <v>0</v>
      </c>
      <c r="E50" s="254"/>
      <c r="F50" s="255"/>
      <c r="G50" s="255"/>
      <c r="H50" s="254"/>
      <c r="I50" s="229"/>
      <c r="J50" s="254"/>
      <c r="K50" s="229">
        <f t="shared" si="2"/>
        <v>0</v>
      </c>
      <c r="L50" s="256"/>
      <c r="M50" s="229"/>
      <c r="N50" s="228">
        <v>0</v>
      </c>
      <c r="O50" s="64" t="s">
        <v>2971</v>
      </c>
      <c r="P50" s="241" t="b">
        <f t="shared" ref="P50:P55" si="8">EXACT($A$48,O50)</f>
        <v>1</v>
      </c>
      <c r="Q50" s="257">
        <v>0</v>
      </c>
      <c r="R50" s="258">
        <f t="shared" si="0"/>
        <v>0</v>
      </c>
    </row>
    <row r="51" spans="1:19" ht="12.75" customHeight="1" outlineLevel="2">
      <c r="A51" s="271" t="s">
        <v>4469</v>
      </c>
      <c r="B51" s="195" t="s">
        <v>2974</v>
      </c>
      <c r="C51" s="229">
        <v>0</v>
      </c>
      <c r="D51" s="229">
        <f t="shared" si="1"/>
        <v>0</v>
      </c>
      <c r="E51" s="254"/>
      <c r="F51" s="255"/>
      <c r="G51" s="255"/>
      <c r="H51" s="254"/>
      <c r="I51" s="229"/>
      <c r="J51" s="254"/>
      <c r="K51" s="229">
        <f t="shared" si="2"/>
        <v>0</v>
      </c>
      <c r="L51" s="256"/>
      <c r="M51" s="229"/>
      <c r="N51" s="228">
        <v>0</v>
      </c>
      <c r="O51" s="64" t="s">
        <v>2971</v>
      </c>
      <c r="P51" s="241" t="b">
        <f t="shared" si="8"/>
        <v>1</v>
      </c>
      <c r="Q51" s="257">
        <v>0</v>
      </c>
      <c r="R51" s="258">
        <f t="shared" si="0"/>
        <v>0</v>
      </c>
    </row>
    <row r="52" spans="1:19" ht="12.75" customHeight="1" outlineLevel="2">
      <c r="A52" s="271" t="s">
        <v>4470</v>
      </c>
      <c r="B52" s="195" t="s">
        <v>2975</v>
      </c>
      <c r="C52" s="229">
        <v>0</v>
      </c>
      <c r="D52" s="229">
        <f t="shared" si="1"/>
        <v>0</v>
      </c>
      <c r="E52" s="254"/>
      <c r="F52" s="255"/>
      <c r="G52" s="255"/>
      <c r="H52" s="254"/>
      <c r="I52" s="229"/>
      <c r="J52" s="254"/>
      <c r="K52" s="229">
        <f t="shared" si="2"/>
        <v>0</v>
      </c>
      <c r="L52" s="256"/>
      <c r="M52" s="229"/>
      <c r="N52" s="228">
        <v>0</v>
      </c>
      <c r="O52" s="64" t="s">
        <v>2971</v>
      </c>
      <c r="P52" s="241" t="b">
        <f t="shared" si="8"/>
        <v>1</v>
      </c>
      <c r="Q52" s="257">
        <v>0</v>
      </c>
      <c r="R52" s="258">
        <f t="shared" si="0"/>
        <v>0</v>
      </c>
    </row>
    <row r="53" spans="1:19" ht="12.75" customHeight="1" outlineLevel="2">
      <c r="A53" s="271" t="s">
        <v>4471</v>
      </c>
      <c r="B53" s="195" t="s">
        <v>2976</v>
      </c>
      <c r="C53" s="229">
        <v>0</v>
      </c>
      <c r="D53" s="229">
        <f t="shared" si="1"/>
        <v>0</v>
      </c>
      <c r="E53" s="254"/>
      <c r="F53" s="255"/>
      <c r="G53" s="255"/>
      <c r="H53" s="254"/>
      <c r="I53" s="229"/>
      <c r="J53" s="254"/>
      <c r="K53" s="229">
        <f t="shared" si="2"/>
        <v>0</v>
      </c>
      <c r="L53" s="256"/>
      <c r="M53" s="229"/>
      <c r="N53" s="228">
        <v>0</v>
      </c>
      <c r="O53" s="64" t="s">
        <v>2971</v>
      </c>
      <c r="P53" s="241" t="b">
        <f t="shared" si="8"/>
        <v>1</v>
      </c>
      <c r="Q53" s="257">
        <v>0</v>
      </c>
      <c r="R53" s="258">
        <f t="shared" si="0"/>
        <v>0</v>
      </c>
    </row>
    <row r="54" spans="1:19" ht="12.75" customHeight="1" outlineLevel="2">
      <c r="A54" s="271" t="s">
        <v>4472</v>
      </c>
      <c r="B54" s="195" t="s">
        <v>2977</v>
      </c>
      <c r="C54" s="229">
        <v>0</v>
      </c>
      <c r="D54" s="229">
        <f t="shared" si="1"/>
        <v>0</v>
      </c>
      <c r="E54" s="254"/>
      <c r="F54" s="255"/>
      <c r="G54" s="255"/>
      <c r="H54" s="254"/>
      <c r="I54" s="229"/>
      <c r="J54" s="254"/>
      <c r="K54" s="229">
        <f t="shared" si="2"/>
        <v>0</v>
      </c>
      <c r="L54" s="256"/>
      <c r="M54" s="229"/>
      <c r="N54" s="228">
        <v>0</v>
      </c>
      <c r="O54" s="64" t="s">
        <v>2971</v>
      </c>
      <c r="P54" s="241" t="b">
        <f t="shared" si="8"/>
        <v>1</v>
      </c>
      <c r="Q54" s="257">
        <v>0</v>
      </c>
      <c r="R54" s="258">
        <f t="shared" si="0"/>
        <v>0</v>
      </c>
    </row>
    <row r="55" spans="1:19" ht="12.75" customHeight="1" outlineLevel="2">
      <c r="A55" s="271" t="s">
        <v>4473</v>
      </c>
      <c r="B55" s="195" t="s">
        <v>2978</v>
      </c>
      <c r="C55" s="229">
        <v>435.25999999999902</v>
      </c>
      <c r="D55" s="229">
        <f t="shared" si="1"/>
        <v>-435.25999999999902</v>
      </c>
      <c r="E55" s="254"/>
      <c r="F55" s="255"/>
      <c r="G55" s="255"/>
      <c r="H55" s="254"/>
      <c r="I55" s="229"/>
      <c r="J55" s="254"/>
      <c r="K55" s="229">
        <f t="shared" si="2"/>
        <v>-435.25999999999902</v>
      </c>
      <c r="L55" s="256"/>
      <c r="M55" s="229"/>
      <c r="N55" s="228">
        <v>0</v>
      </c>
      <c r="O55" s="64" t="s">
        <v>2971</v>
      </c>
      <c r="P55" s="241" t="b">
        <f t="shared" si="8"/>
        <v>1</v>
      </c>
      <c r="Q55" s="257">
        <v>0</v>
      </c>
      <c r="R55" s="258">
        <f t="shared" si="0"/>
        <v>-435.25999999999902</v>
      </c>
    </row>
    <row r="56" spans="1:19" outlineLevel="1">
      <c r="A56" s="399" t="s">
        <v>2979</v>
      </c>
      <c r="C56" s="253">
        <f>SUM(C57:C65)</f>
        <v>6398756.6899999995</v>
      </c>
      <c r="D56" s="253">
        <f t="shared" si="1"/>
        <v>-6398756.6899999995</v>
      </c>
      <c r="E56" s="254"/>
      <c r="F56" s="255"/>
      <c r="G56" s="255"/>
      <c r="H56" s="254"/>
      <c r="I56" s="253"/>
      <c r="J56" s="254"/>
      <c r="K56" s="253">
        <f t="shared" si="2"/>
        <v>-6398756.6899999995</v>
      </c>
      <c r="L56" s="256" t="e">
        <f>#REF!+C56</f>
        <v>#REF!</v>
      </c>
      <c r="M56" s="253"/>
      <c r="N56" s="228" t="e">
        <v>#VALUE!</v>
      </c>
      <c r="O56" s="64">
        <v>0</v>
      </c>
      <c r="P56" s="228"/>
      <c r="Q56" s="257">
        <v>-6398756.6900000004</v>
      </c>
      <c r="R56" s="258">
        <f t="shared" si="0"/>
        <v>0</v>
      </c>
      <c r="S56" s="260"/>
    </row>
    <row r="57" spans="1:19" ht="12.75" customHeight="1" outlineLevel="2">
      <c r="A57" s="271" t="s">
        <v>4474</v>
      </c>
      <c r="B57" s="195" t="s">
        <v>2980</v>
      </c>
      <c r="C57" s="229">
        <v>0</v>
      </c>
      <c r="D57" s="229">
        <f t="shared" si="1"/>
        <v>0</v>
      </c>
      <c r="E57" s="254"/>
      <c r="F57" s="255"/>
      <c r="G57" s="255"/>
      <c r="H57" s="254"/>
      <c r="I57" s="229"/>
      <c r="J57" s="254"/>
      <c r="K57" s="229">
        <f t="shared" si="2"/>
        <v>0</v>
      </c>
      <c r="L57" s="256"/>
      <c r="M57" s="229"/>
      <c r="N57" s="228">
        <v>0</v>
      </c>
      <c r="O57" s="64" t="s">
        <v>2979</v>
      </c>
      <c r="P57" s="241" t="b">
        <f>EXACT($A$56,O57)</f>
        <v>1</v>
      </c>
      <c r="Q57" s="257">
        <v>0</v>
      </c>
      <c r="R57" s="258">
        <f t="shared" si="0"/>
        <v>0</v>
      </c>
    </row>
    <row r="58" spans="1:19" ht="12.75" customHeight="1" outlineLevel="2">
      <c r="A58" s="271" t="s">
        <v>4475</v>
      </c>
      <c r="B58" s="195" t="s">
        <v>2981</v>
      </c>
      <c r="C58" s="229">
        <v>0</v>
      </c>
      <c r="D58" s="229">
        <f t="shared" si="1"/>
        <v>0</v>
      </c>
      <c r="E58" s="254"/>
      <c r="F58" s="255"/>
      <c r="G58" s="255"/>
      <c r="H58" s="254"/>
      <c r="I58" s="229"/>
      <c r="J58" s="254"/>
      <c r="K58" s="229">
        <f t="shared" si="2"/>
        <v>0</v>
      </c>
      <c r="L58" s="256"/>
      <c r="M58" s="229"/>
      <c r="N58" s="228">
        <v>0</v>
      </c>
      <c r="O58" s="64" t="s">
        <v>2979</v>
      </c>
      <c r="P58" s="241" t="b">
        <f t="shared" ref="P58:P65" si="9">EXACT($A$56,O58)</f>
        <v>1</v>
      </c>
      <c r="Q58" s="257">
        <v>0</v>
      </c>
      <c r="R58" s="258">
        <f t="shared" si="0"/>
        <v>0</v>
      </c>
    </row>
    <row r="59" spans="1:19" ht="12.75" customHeight="1" outlineLevel="2">
      <c r="A59" s="271" t="s">
        <v>4476</v>
      </c>
      <c r="B59" s="195" t="s">
        <v>2982</v>
      </c>
      <c r="C59" s="229">
        <v>5978961</v>
      </c>
      <c r="D59" s="229">
        <f t="shared" si="1"/>
        <v>-5978961</v>
      </c>
      <c r="E59" s="254"/>
      <c r="F59" s="255"/>
      <c r="G59" s="255"/>
      <c r="H59" s="254"/>
      <c r="I59" s="229"/>
      <c r="J59" s="254"/>
      <c r="K59" s="229">
        <f t="shared" si="2"/>
        <v>-5978961</v>
      </c>
      <c r="L59" s="256"/>
      <c r="M59" s="229"/>
      <c r="N59" s="228">
        <v>0</v>
      </c>
      <c r="O59" s="64" t="s">
        <v>2979</v>
      </c>
      <c r="P59" s="241" t="b">
        <f t="shared" si="9"/>
        <v>1</v>
      </c>
      <c r="Q59" s="257">
        <v>0</v>
      </c>
      <c r="R59" s="258">
        <f t="shared" si="0"/>
        <v>-5978961</v>
      </c>
    </row>
    <row r="60" spans="1:19" ht="12.75" customHeight="1" outlineLevel="2">
      <c r="A60" s="271" t="s">
        <v>4477</v>
      </c>
      <c r="B60" s="195" t="s">
        <v>2983</v>
      </c>
      <c r="C60" s="229">
        <v>153813.399999999</v>
      </c>
      <c r="D60" s="229">
        <f t="shared" si="1"/>
        <v>-153813.399999999</v>
      </c>
      <c r="E60" s="254"/>
      <c r="F60" s="255"/>
      <c r="G60" s="255"/>
      <c r="H60" s="254"/>
      <c r="I60" s="229"/>
      <c r="J60" s="254"/>
      <c r="K60" s="229">
        <f t="shared" si="2"/>
        <v>-153813.399999999</v>
      </c>
      <c r="L60" s="256"/>
      <c r="M60" s="229"/>
      <c r="N60" s="228">
        <v>0</v>
      </c>
      <c r="O60" s="64" t="s">
        <v>2979</v>
      </c>
      <c r="P60" s="241" t="b">
        <f t="shared" si="9"/>
        <v>1</v>
      </c>
      <c r="Q60" s="257">
        <v>0</v>
      </c>
      <c r="R60" s="258">
        <f t="shared" si="0"/>
        <v>-153813.399999999</v>
      </c>
    </row>
    <row r="61" spans="1:19" ht="12.75" customHeight="1" outlineLevel="2">
      <c r="A61" s="271" t="s">
        <v>4478</v>
      </c>
      <c r="B61" s="195" t="s">
        <v>2984</v>
      </c>
      <c r="C61" s="229">
        <v>0</v>
      </c>
      <c r="D61" s="229">
        <f t="shared" si="1"/>
        <v>0</v>
      </c>
      <c r="E61" s="254"/>
      <c r="F61" s="255"/>
      <c r="G61" s="255"/>
      <c r="H61" s="254"/>
      <c r="I61" s="229"/>
      <c r="J61" s="254"/>
      <c r="K61" s="229">
        <f t="shared" si="2"/>
        <v>0</v>
      </c>
      <c r="L61" s="256"/>
      <c r="M61" s="229"/>
      <c r="N61" s="228">
        <v>0</v>
      </c>
      <c r="O61" s="64" t="s">
        <v>2979</v>
      </c>
      <c r="P61" s="241" t="b">
        <f t="shared" si="9"/>
        <v>1</v>
      </c>
      <c r="Q61" s="257">
        <v>0</v>
      </c>
      <c r="R61" s="258">
        <f t="shared" si="0"/>
        <v>0</v>
      </c>
    </row>
    <row r="62" spans="1:19" ht="12.75" customHeight="1" outlineLevel="2">
      <c r="A62" s="271" t="s">
        <v>4479</v>
      </c>
      <c r="B62" s="195" t="s">
        <v>2985</v>
      </c>
      <c r="C62" s="229">
        <v>0</v>
      </c>
      <c r="D62" s="229">
        <f t="shared" si="1"/>
        <v>0</v>
      </c>
      <c r="E62" s="254"/>
      <c r="F62" s="255"/>
      <c r="G62" s="255"/>
      <c r="H62" s="254"/>
      <c r="I62" s="229"/>
      <c r="J62" s="254"/>
      <c r="K62" s="229">
        <f t="shared" si="2"/>
        <v>0</v>
      </c>
      <c r="L62" s="256"/>
      <c r="M62" s="229"/>
      <c r="N62" s="228">
        <v>0</v>
      </c>
      <c r="O62" s="64" t="s">
        <v>2979</v>
      </c>
      <c r="P62" s="241" t="b">
        <f t="shared" si="9"/>
        <v>1</v>
      </c>
      <c r="Q62" s="257">
        <v>0</v>
      </c>
      <c r="R62" s="258">
        <f t="shared" si="0"/>
        <v>0</v>
      </c>
    </row>
    <row r="63" spans="1:19" ht="12.75" customHeight="1" outlineLevel="2">
      <c r="A63" s="271" t="s">
        <v>4480</v>
      </c>
      <c r="B63" s="195" t="s">
        <v>2986</v>
      </c>
      <c r="C63" s="229">
        <v>83612.949999999895</v>
      </c>
      <c r="D63" s="229">
        <f t="shared" si="1"/>
        <v>-83612.949999999895</v>
      </c>
      <c r="E63" s="254"/>
      <c r="F63" s="255"/>
      <c r="G63" s="255"/>
      <c r="H63" s="254"/>
      <c r="I63" s="229"/>
      <c r="J63" s="254"/>
      <c r="K63" s="229">
        <f t="shared" si="2"/>
        <v>-83612.949999999895</v>
      </c>
      <c r="L63" s="256"/>
      <c r="M63" s="229"/>
      <c r="N63" s="228">
        <v>0</v>
      </c>
      <c r="O63" s="64" t="s">
        <v>2979</v>
      </c>
      <c r="P63" s="241" t="b">
        <f t="shared" si="9"/>
        <v>1</v>
      </c>
      <c r="Q63" s="257">
        <v>0</v>
      </c>
      <c r="R63" s="258">
        <f t="shared" si="0"/>
        <v>-83612.949999999895</v>
      </c>
    </row>
    <row r="64" spans="1:19" ht="12.75" customHeight="1" outlineLevel="2">
      <c r="A64" s="271" t="s">
        <v>4481</v>
      </c>
      <c r="B64" s="195" t="s">
        <v>2987</v>
      </c>
      <c r="C64" s="229">
        <v>0</v>
      </c>
      <c r="D64" s="229">
        <f t="shared" si="1"/>
        <v>0</v>
      </c>
      <c r="E64" s="254"/>
      <c r="F64" s="255"/>
      <c r="G64" s="255"/>
      <c r="H64" s="254"/>
      <c r="I64" s="229"/>
      <c r="J64" s="254"/>
      <c r="K64" s="229">
        <f t="shared" si="2"/>
        <v>0</v>
      </c>
      <c r="L64" s="256"/>
      <c r="M64" s="229"/>
      <c r="N64" s="228">
        <v>0</v>
      </c>
      <c r="O64" s="64" t="s">
        <v>2979</v>
      </c>
      <c r="P64" s="241" t="b">
        <f t="shared" si="9"/>
        <v>1</v>
      </c>
      <c r="Q64" s="257">
        <v>0</v>
      </c>
      <c r="R64" s="258">
        <f t="shared" si="0"/>
        <v>0</v>
      </c>
    </row>
    <row r="65" spans="1:18" ht="12.75" customHeight="1" outlineLevel="2">
      <c r="A65" s="271" t="s">
        <v>4482</v>
      </c>
      <c r="B65" s="195" t="s">
        <v>2988</v>
      </c>
      <c r="C65" s="229">
        <v>182369.34</v>
      </c>
      <c r="D65" s="229">
        <f t="shared" si="1"/>
        <v>-182369.34</v>
      </c>
      <c r="E65" s="254"/>
      <c r="F65" s="255"/>
      <c r="G65" s="255"/>
      <c r="H65" s="254"/>
      <c r="I65" s="229"/>
      <c r="J65" s="254"/>
      <c r="K65" s="229">
        <f t="shared" si="2"/>
        <v>-182369.34</v>
      </c>
      <c r="L65" s="256"/>
      <c r="M65" s="229"/>
      <c r="N65" s="228">
        <v>0</v>
      </c>
      <c r="O65" s="64" t="s">
        <v>2979</v>
      </c>
      <c r="P65" s="241" t="b">
        <f t="shared" si="9"/>
        <v>1</v>
      </c>
      <c r="Q65" s="257">
        <v>0</v>
      </c>
      <c r="R65" s="258">
        <f t="shared" si="0"/>
        <v>-182369.34</v>
      </c>
    </row>
    <row r="66" spans="1:18" outlineLevel="1">
      <c r="A66" s="399" t="s">
        <v>2989</v>
      </c>
      <c r="C66" s="253">
        <f>SUM(C67:C81)</f>
        <v>0</v>
      </c>
      <c r="D66" s="253">
        <f t="shared" si="1"/>
        <v>0</v>
      </c>
      <c r="E66" s="254"/>
      <c r="F66" s="255"/>
      <c r="G66" s="255"/>
      <c r="H66" s="254"/>
      <c r="I66" s="253"/>
      <c r="J66" s="254"/>
      <c r="K66" s="253">
        <f t="shared" si="2"/>
        <v>0</v>
      </c>
      <c r="L66" s="256" t="e">
        <f>#REF!+C66</f>
        <v>#REF!</v>
      </c>
      <c r="M66" s="253"/>
      <c r="N66" s="228" t="e">
        <v>#VALUE!</v>
      </c>
      <c r="O66" s="64">
        <v>0</v>
      </c>
      <c r="P66" s="228"/>
      <c r="Q66" s="257">
        <v>0</v>
      </c>
      <c r="R66" s="258">
        <f t="shared" si="0"/>
        <v>0</v>
      </c>
    </row>
    <row r="67" spans="1:18" ht="12.75" customHeight="1" outlineLevel="2">
      <c r="A67" s="271" t="s">
        <v>4483</v>
      </c>
      <c r="B67" s="195" t="s">
        <v>2990</v>
      </c>
      <c r="C67" s="229">
        <v>0</v>
      </c>
      <c r="D67" s="229">
        <f t="shared" si="1"/>
        <v>0</v>
      </c>
      <c r="E67" s="254"/>
      <c r="F67" s="255"/>
      <c r="G67" s="255"/>
      <c r="H67" s="254"/>
      <c r="I67" s="229"/>
      <c r="J67" s="254"/>
      <c r="K67" s="229">
        <f t="shared" si="2"/>
        <v>0</v>
      </c>
      <c r="L67" s="256"/>
      <c r="M67" s="229"/>
      <c r="N67" s="228">
        <v>0</v>
      </c>
      <c r="O67" s="64" t="s">
        <v>2989</v>
      </c>
      <c r="P67" s="241" t="b">
        <f>EXACT($A$66,O67)</f>
        <v>1</v>
      </c>
      <c r="Q67" s="257">
        <v>0</v>
      </c>
      <c r="R67" s="258">
        <f t="shared" si="0"/>
        <v>0</v>
      </c>
    </row>
    <row r="68" spans="1:18" ht="12.75" customHeight="1" outlineLevel="2">
      <c r="A68" s="271" t="s">
        <v>4484</v>
      </c>
      <c r="B68" s="195" t="s">
        <v>2991</v>
      </c>
      <c r="C68" s="229">
        <v>0</v>
      </c>
      <c r="D68" s="229">
        <f t="shared" si="1"/>
        <v>0</v>
      </c>
      <c r="E68" s="254"/>
      <c r="F68" s="255"/>
      <c r="G68" s="255"/>
      <c r="H68" s="254"/>
      <c r="I68" s="229"/>
      <c r="J68" s="254"/>
      <c r="K68" s="229">
        <f t="shared" si="2"/>
        <v>0</v>
      </c>
      <c r="L68" s="256"/>
      <c r="M68" s="229"/>
      <c r="N68" s="228">
        <v>0</v>
      </c>
      <c r="O68" s="64" t="s">
        <v>2989</v>
      </c>
      <c r="P68" s="241" t="b">
        <f t="shared" ref="P68:P81" si="10">EXACT($A$66,O68)</f>
        <v>1</v>
      </c>
      <c r="Q68" s="257">
        <v>0</v>
      </c>
      <c r="R68" s="258">
        <f t="shared" ref="R68:R131" si="11">K68-Q68</f>
        <v>0</v>
      </c>
    </row>
    <row r="69" spans="1:18" ht="12.75" customHeight="1" outlineLevel="2">
      <c r="A69" s="271" t="s">
        <v>4485</v>
      </c>
      <c r="B69" s="195" t="s">
        <v>2992</v>
      </c>
      <c r="C69" s="229">
        <v>0</v>
      </c>
      <c r="D69" s="229">
        <f t="shared" ref="D69:D187" si="12">C69*-1</f>
        <v>0</v>
      </c>
      <c r="E69" s="254"/>
      <c r="F69" s="255"/>
      <c r="G69" s="255"/>
      <c r="H69" s="254"/>
      <c r="I69" s="229"/>
      <c r="J69" s="254"/>
      <c r="K69" s="229">
        <f t="shared" ref="K69:K187" si="13">D69+I69</f>
        <v>0</v>
      </c>
      <c r="L69" s="256"/>
      <c r="M69" s="229"/>
      <c r="N69" s="228">
        <v>0</v>
      </c>
      <c r="O69" s="64" t="s">
        <v>2989</v>
      </c>
      <c r="P69" s="241" t="b">
        <f t="shared" si="10"/>
        <v>1</v>
      </c>
      <c r="Q69" s="257">
        <v>0</v>
      </c>
      <c r="R69" s="258">
        <f t="shared" si="11"/>
        <v>0</v>
      </c>
    </row>
    <row r="70" spans="1:18" ht="12.75" customHeight="1" outlineLevel="2">
      <c r="A70" s="400" t="s">
        <v>4486</v>
      </c>
      <c r="B70" s="44" t="s">
        <v>2993</v>
      </c>
      <c r="C70" s="229">
        <v>0</v>
      </c>
      <c r="D70" s="229">
        <f t="shared" si="12"/>
        <v>0</v>
      </c>
      <c r="E70" s="254"/>
      <c r="F70" s="255"/>
      <c r="G70" s="255"/>
      <c r="H70" s="254"/>
      <c r="I70" s="229"/>
      <c r="J70" s="254"/>
      <c r="K70" s="229">
        <f t="shared" si="13"/>
        <v>0</v>
      </c>
      <c r="L70" s="256"/>
      <c r="M70" s="229"/>
      <c r="N70" s="228">
        <v>0</v>
      </c>
      <c r="O70" s="64" t="s">
        <v>2989</v>
      </c>
      <c r="P70" s="241" t="b">
        <f t="shared" si="10"/>
        <v>1</v>
      </c>
      <c r="Q70" s="257">
        <v>0</v>
      </c>
      <c r="R70" s="258">
        <f t="shared" si="11"/>
        <v>0</v>
      </c>
    </row>
    <row r="71" spans="1:18" ht="12.75" customHeight="1" outlineLevel="2">
      <c r="A71" s="400" t="s">
        <v>4487</v>
      </c>
      <c r="B71" s="44" t="s">
        <v>2994</v>
      </c>
      <c r="C71" s="229">
        <v>0</v>
      </c>
      <c r="D71" s="229">
        <f t="shared" si="12"/>
        <v>0</v>
      </c>
      <c r="E71" s="254"/>
      <c r="F71" s="255"/>
      <c r="G71" s="255"/>
      <c r="H71" s="254"/>
      <c r="I71" s="229"/>
      <c r="J71" s="254"/>
      <c r="K71" s="229">
        <f t="shared" si="13"/>
        <v>0</v>
      </c>
      <c r="L71" s="256"/>
      <c r="M71" s="229"/>
      <c r="N71" s="228">
        <v>0</v>
      </c>
      <c r="O71" s="64" t="s">
        <v>2989</v>
      </c>
      <c r="P71" s="241" t="b">
        <f t="shared" si="10"/>
        <v>1</v>
      </c>
      <c r="Q71" s="257">
        <v>0</v>
      </c>
      <c r="R71" s="258">
        <f t="shared" si="11"/>
        <v>0</v>
      </c>
    </row>
    <row r="72" spans="1:18" ht="12.75" customHeight="1" outlineLevel="2">
      <c r="A72" s="400" t="s">
        <v>4488</v>
      </c>
      <c r="B72" s="44" t="s">
        <v>2995</v>
      </c>
      <c r="C72" s="229">
        <v>0</v>
      </c>
      <c r="D72" s="229">
        <f t="shared" si="12"/>
        <v>0</v>
      </c>
      <c r="E72" s="254"/>
      <c r="F72" s="255"/>
      <c r="G72" s="255"/>
      <c r="H72" s="254"/>
      <c r="I72" s="229"/>
      <c r="J72" s="254"/>
      <c r="K72" s="229">
        <f t="shared" si="13"/>
        <v>0</v>
      </c>
      <c r="L72" s="256"/>
      <c r="M72" s="229"/>
      <c r="N72" s="228">
        <v>0</v>
      </c>
      <c r="O72" s="64" t="s">
        <v>2989</v>
      </c>
      <c r="P72" s="241" t="b">
        <f t="shared" si="10"/>
        <v>1</v>
      </c>
      <c r="Q72" s="257">
        <v>0</v>
      </c>
      <c r="R72" s="258">
        <f t="shared" si="11"/>
        <v>0</v>
      </c>
    </row>
    <row r="73" spans="1:18" ht="12.75" customHeight="1" outlineLevel="2">
      <c r="A73" s="400" t="s">
        <v>4489</v>
      </c>
      <c r="B73" s="44" t="s">
        <v>2996</v>
      </c>
      <c r="C73" s="229">
        <v>0</v>
      </c>
      <c r="D73" s="229">
        <f t="shared" si="12"/>
        <v>0</v>
      </c>
      <c r="E73" s="254"/>
      <c r="F73" s="255"/>
      <c r="G73" s="255"/>
      <c r="H73" s="254"/>
      <c r="I73" s="229"/>
      <c r="J73" s="254"/>
      <c r="K73" s="229">
        <f t="shared" si="13"/>
        <v>0</v>
      </c>
      <c r="L73" s="256"/>
      <c r="M73" s="229"/>
      <c r="N73" s="228">
        <v>0</v>
      </c>
      <c r="O73" s="64" t="s">
        <v>2989</v>
      </c>
      <c r="P73" s="241" t="b">
        <f t="shared" si="10"/>
        <v>1</v>
      </c>
      <c r="Q73" s="257">
        <v>0</v>
      </c>
      <c r="R73" s="258">
        <f t="shared" si="11"/>
        <v>0</v>
      </c>
    </row>
    <row r="74" spans="1:18" ht="12.75" customHeight="1" outlineLevel="2">
      <c r="A74" s="400" t="s">
        <v>4490</v>
      </c>
      <c r="B74" s="44" t="s">
        <v>2997</v>
      </c>
      <c r="C74" s="229">
        <v>0</v>
      </c>
      <c r="D74" s="229">
        <f t="shared" si="12"/>
        <v>0</v>
      </c>
      <c r="E74" s="254"/>
      <c r="F74" s="255"/>
      <c r="G74" s="255"/>
      <c r="H74" s="254"/>
      <c r="I74" s="229"/>
      <c r="J74" s="254"/>
      <c r="K74" s="229">
        <f t="shared" si="13"/>
        <v>0</v>
      </c>
      <c r="L74" s="256"/>
      <c r="M74" s="229"/>
      <c r="N74" s="228">
        <v>0</v>
      </c>
      <c r="O74" s="64" t="s">
        <v>2989</v>
      </c>
      <c r="P74" s="241" t="b">
        <f t="shared" si="10"/>
        <v>1</v>
      </c>
      <c r="Q74" s="257">
        <v>0</v>
      </c>
      <c r="R74" s="258">
        <f t="shared" si="11"/>
        <v>0</v>
      </c>
    </row>
    <row r="75" spans="1:18" ht="12.75" customHeight="1" outlineLevel="2">
      <c r="A75" s="400" t="s">
        <v>4491</v>
      </c>
      <c r="B75" s="44" t="s">
        <v>2998</v>
      </c>
      <c r="C75" s="229">
        <v>0</v>
      </c>
      <c r="D75" s="229">
        <f t="shared" si="12"/>
        <v>0</v>
      </c>
      <c r="E75" s="254"/>
      <c r="F75" s="255"/>
      <c r="G75" s="255"/>
      <c r="H75" s="254"/>
      <c r="I75" s="229"/>
      <c r="J75" s="254"/>
      <c r="K75" s="229">
        <f t="shared" si="13"/>
        <v>0</v>
      </c>
      <c r="L75" s="256"/>
      <c r="M75" s="229"/>
      <c r="N75" s="228">
        <v>0</v>
      </c>
      <c r="O75" s="64" t="s">
        <v>2989</v>
      </c>
      <c r="P75" s="241" t="b">
        <f t="shared" si="10"/>
        <v>1</v>
      </c>
      <c r="Q75" s="257">
        <v>0</v>
      </c>
      <c r="R75" s="258">
        <f t="shared" si="11"/>
        <v>0</v>
      </c>
    </row>
    <row r="76" spans="1:18" ht="12.75" customHeight="1" outlineLevel="2">
      <c r="A76" s="400" t="s">
        <v>4492</v>
      </c>
      <c r="B76" s="44" t="s">
        <v>2999</v>
      </c>
      <c r="C76" s="229">
        <v>0</v>
      </c>
      <c r="D76" s="229">
        <f t="shared" si="12"/>
        <v>0</v>
      </c>
      <c r="E76" s="254"/>
      <c r="F76" s="255"/>
      <c r="G76" s="255"/>
      <c r="H76" s="254"/>
      <c r="I76" s="229"/>
      <c r="J76" s="254"/>
      <c r="K76" s="229">
        <f t="shared" si="13"/>
        <v>0</v>
      </c>
      <c r="L76" s="256"/>
      <c r="M76" s="229"/>
      <c r="N76" s="228">
        <v>0</v>
      </c>
      <c r="O76" s="64" t="s">
        <v>2989</v>
      </c>
      <c r="P76" s="241" t="b">
        <f t="shared" si="10"/>
        <v>1</v>
      </c>
      <c r="Q76" s="257">
        <v>0</v>
      </c>
      <c r="R76" s="258">
        <f t="shared" si="11"/>
        <v>0</v>
      </c>
    </row>
    <row r="77" spans="1:18" ht="12.75" customHeight="1" outlineLevel="2">
      <c r="A77" s="400" t="s">
        <v>4493</v>
      </c>
      <c r="B77" s="44" t="s">
        <v>3000</v>
      </c>
      <c r="C77" s="229">
        <v>0</v>
      </c>
      <c r="D77" s="229">
        <f t="shared" si="12"/>
        <v>0</v>
      </c>
      <c r="E77" s="254"/>
      <c r="F77" s="255"/>
      <c r="G77" s="255"/>
      <c r="H77" s="254"/>
      <c r="I77" s="229"/>
      <c r="J77" s="254"/>
      <c r="K77" s="229">
        <f t="shared" si="13"/>
        <v>0</v>
      </c>
      <c r="L77" s="256"/>
      <c r="M77" s="229"/>
      <c r="N77" s="228">
        <v>0</v>
      </c>
      <c r="O77" s="64" t="s">
        <v>2989</v>
      </c>
      <c r="P77" s="241" t="b">
        <f t="shared" si="10"/>
        <v>1</v>
      </c>
      <c r="Q77" s="257">
        <v>0</v>
      </c>
      <c r="R77" s="258">
        <f t="shared" si="11"/>
        <v>0</v>
      </c>
    </row>
    <row r="78" spans="1:18" ht="12.75" customHeight="1" outlineLevel="2">
      <c r="A78" s="400" t="s">
        <v>4494</v>
      </c>
      <c r="B78" s="44" t="s">
        <v>3001</v>
      </c>
      <c r="C78" s="229">
        <v>0</v>
      </c>
      <c r="D78" s="229">
        <f t="shared" si="12"/>
        <v>0</v>
      </c>
      <c r="E78" s="254"/>
      <c r="F78" s="255"/>
      <c r="G78" s="255"/>
      <c r="H78" s="254"/>
      <c r="I78" s="229"/>
      <c r="J78" s="254"/>
      <c r="K78" s="229">
        <f t="shared" si="13"/>
        <v>0</v>
      </c>
      <c r="L78" s="256"/>
      <c r="M78" s="229"/>
      <c r="N78" s="228">
        <v>0</v>
      </c>
      <c r="O78" s="64" t="s">
        <v>2989</v>
      </c>
      <c r="P78" s="241" t="b">
        <f t="shared" si="10"/>
        <v>1</v>
      </c>
      <c r="Q78" s="257">
        <v>0</v>
      </c>
      <c r="R78" s="258">
        <f t="shared" si="11"/>
        <v>0</v>
      </c>
    </row>
    <row r="79" spans="1:18" ht="12.75" customHeight="1" outlineLevel="2">
      <c r="A79" s="400" t="s">
        <v>4495</v>
      </c>
      <c r="B79" s="44" t="s">
        <v>3002</v>
      </c>
      <c r="C79" s="229">
        <v>0</v>
      </c>
      <c r="D79" s="229">
        <f t="shared" si="12"/>
        <v>0</v>
      </c>
      <c r="E79" s="254"/>
      <c r="F79" s="255"/>
      <c r="G79" s="255"/>
      <c r="H79" s="254"/>
      <c r="I79" s="229"/>
      <c r="J79" s="254"/>
      <c r="K79" s="229">
        <f t="shared" si="13"/>
        <v>0</v>
      </c>
      <c r="L79" s="256"/>
      <c r="M79" s="229"/>
      <c r="N79" s="228">
        <v>0</v>
      </c>
      <c r="O79" s="64" t="s">
        <v>2989</v>
      </c>
      <c r="P79" s="241" t="b">
        <f t="shared" si="10"/>
        <v>1</v>
      </c>
      <c r="Q79" s="257">
        <v>0</v>
      </c>
      <c r="R79" s="258">
        <f t="shared" si="11"/>
        <v>0</v>
      </c>
    </row>
    <row r="80" spans="1:18" ht="12.75" customHeight="1" outlineLevel="2">
      <c r="A80" s="400" t="s">
        <v>4496</v>
      </c>
      <c r="B80" s="44" t="s">
        <v>3003</v>
      </c>
      <c r="C80" s="229">
        <v>0</v>
      </c>
      <c r="D80" s="229">
        <f t="shared" si="12"/>
        <v>0</v>
      </c>
      <c r="E80" s="254"/>
      <c r="F80" s="255"/>
      <c r="G80" s="255"/>
      <c r="H80" s="254"/>
      <c r="I80" s="229"/>
      <c r="J80" s="254"/>
      <c r="K80" s="229">
        <f t="shared" si="13"/>
        <v>0</v>
      </c>
      <c r="L80" s="256"/>
      <c r="M80" s="229"/>
      <c r="N80" s="228">
        <v>0</v>
      </c>
      <c r="O80" s="64" t="s">
        <v>2989</v>
      </c>
      <c r="P80" s="241" t="b">
        <f t="shared" si="10"/>
        <v>1</v>
      </c>
      <c r="Q80" s="257">
        <v>0</v>
      </c>
      <c r="R80" s="258">
        <f t="shared" si="11"/>
        <v>0</v>
      </c>
    </row>
    <row r="81" spans="1:18" ht="12.75" customHeight="1" outlineLevel="2">
      <c r="A81" s="400" t="s">
        <v>4497</v>
      </c>
      <c r="B81" s="44" t="s">
        <v>3004</v>
      </c>
      <c r="C81" s="229">
        <v>0</v>
      </c>
      <c r="D81" s="229">
        <f t="shared" si="12"/>
        <v>0</v>
      </c>
      <c r="E81" s="254"/>
      <c r="F81" s="255"/>
      <c r="G81" s="255"/>
      <c r="H81" s="254"/>
      <c r="I81" s="229"/>
      <c r="J81" s="254"/>
      <c r="K81" s="229">
        <f>D81+I81</f>
        <v>0</v>
      </c>
      <c r="L81" s="256"/>
      <c r="M81" s="229"/>
      <c r="N81" s="228">
        <v>0</v>
      </c>
      <c r="O81" s="64" t="s">
        <v>2989</v>
      </c>
      <c r="P81" s="241" t="b">
        <f t="shared" si="10"/>
        <v>1</v>
      </c>
      <c r="Q81" s="257">
        <v>0</v>
      </c>
      <c r="R81" s="258">
        <f t="shared" si="11"/>
        <v>0</v>
      </c>
    </row>
    <row r="82" spans="1:18" outlineLevel="1">
      <c r="A82" s="399" t="s">
        <v>3005</v>
      </c>
      <c r="C82" s="253">
        <f>SUM(C83:C97)</f>
        <v>-27.3</v>
      </c>
      <c r="D82" s="253">
        <f t="shared" si="12"/>
        <v>27.3</v>
      </c>
      <c r="E82" s="254"/>
      <c r="F82" s="255"/>
      <c r="G82" s="255"/>
      <c r="H82" s="254"/>
      <c r="I82" s="253"/>
      <c r="J82" s="254"/>
      <c r="K82" s="253">
        <f t="shared" si="13"/>
        <v>27.3</v>
      </c>
      <c r="L82" s="256" t="e">
        <f>#REF!+C82</f>
        <v>#REF!</v>
      </c>
      <c r="M82" s="253"/>
      <c r="N82" s="228" t="e">
        <v>#VALUE!</v>
      </c>
      <c r="O82" s="64">
        <v>0</v>
      </c>
      <c r="P82" s="228"/>
      <c r="Q82" s="257">
        <v>27.3</v>
      </c>
      <c r="R82" s="258">
        <f t="shared" si="11"/>
        <v>0</v>
      </c>
    </row>
    <row r="83" spans="1:18" ht="12.75" customHeight="1" outlineLevel="2">
      <c r="A83" s="271" t="s">
        <v>4498</v>
      </c>
      <c r="B83" s="195" t="s">
        <v>3006</v>
      </c>
      <c r="C83" s="229">
        <v>0</v>
      </c>
      <c r="D83" s="229">
        <f t="shared" si="12"/>
        <v>0</v>
      </c>
      <c r="E83" s="254"/>
      <c r="F83" s="255"/>
      <c r="G83" s="255"/>
      <c r="H83" s="254"/>
      <c r="I83" s="229"/>
      <c r="J83" s="254"/>
      <c r="K83" s="229">
        <f t="shared" si="13"/>
        <v>0</v>
      </c>
      <c r="L83" s="256"/>
      <c r="M83" s="229"/>
      <c r="N83" s="228">
        <v>0</v>
      </c>
      <c r="O83" s="64" t="s">
        <v>3005</v>
      </c>
      <c r="P83" s="241" t="b">
        <f>EXACT($A$82,O83)</f>
        <v>1</v>
      </c>
      <c r="Q83" s="257">
        <v>0</v>
      </c>
      <c r="R83" s="258">
        <f t="shared" si="11"/>
        <v>0</v>
      </c>
    </row>
    <row r="84" spans="1:18" ht="12.75" customHeight="1" outlineLevel="2">
      <c r="A84" s="271" t="s">
        <v>4499</v>
      </c>
      <c r="B84" s="195" t="s">
        <v>3007</v>
      </c>
      <c r="C84" s="229">
        <v>0</v>
      </c>
      <c r="D84" s="229">
        <f t="shared" si="12"/>
        <v>0</v>
      </c>
      <c r="E84" s="254"/>
      <c r="F84" s="255"/>
      <c r="G84" s="255"/>
      <c r="H84" s="254"/>
      <c r="I84" s="229"/>
      <c r="J84" s="254"/>
      <c r="K84" s="229">
        <f t="shared" si="13"/>
        <v>0</v>
      </c>
      <c r="L84" s="256"/>
      <c r="M84" s="229"/>
      <c r="N84" s="228">
        <v>0</v>
      </c>
      <c r="O84" s="64" t="s">
        <v>3005</v>
      </c>
      <c r="P84" s="241" t="b">
        <f t="shared" ref="P84:P97" si="14">EXACT($A$82,O84)</f>
        <v>1</v>
      </c>
      <c r="Q84" s="257">
        <v>0</v>
      </c>
      <c r="R84" s="258">
        <f t="shared" si="11"/>
        <v>0</v>
      </c>
    </row>
    <row r="85" spans="1:18" ht="12.75" customHeight="1" outlineLevel="2">
      <c r="A85" s="271" t="s">
        <v>4500</v>
      </c>
      <c r="B85" s="195" t="s">
        <v>3008</v>
      </c>
      <c r="C85" s="229">
        <v>0</v>
      </c>
      <c r="D85" s="229">
        <f t="shared" si="12"/>
        <v>0</v>
      </c>
      <c r="E85" s="254"/>
      <c r="F85" s="255"/>
      <c r="G85" s="255"/>
      <c r="H85" s="254"/>
      <c r="I85" s="229"/>
      <c r="J85" s="254"/>
      <c r="K85" s="229">
        <f t="shared" si="13"/>
        <v>0</v>
      </c>
      <c r="L85" s="256"/>
      <c r="M85" s="229"/>
      <c r="N85" s="228">
        <v>0</v>
      </c>
      <c r="O85" s="64" t="s">
        <v>3005</v>
      </c>
      <c r="P85" s="241" t="b">
        <f t="shared" si="14"/>
        <v>1</v>
      </c>
      <c r="Q85" s="257">
        <v>0</v>
      </c>
      <c r="R85" s="258">
        <f t="shared" si="11"/>
        <v>0</v>
      </c>
    </row>
    <row r="86" spans="1:18" ht="12.75" customHeight="1" outlineLevel="2">
      <c r="A86" s="400" t="s">
        <v>4501</v>
      </c>
      <c r="B86" s="44" t="s">
        <v>3009</v>
      </c>
      <c r="C86" s="229">
        <v>0</v>
      </c>
      <c r="D86" s="229">
        <f t="shared" si="12"/>
        <v>0</v>
      </c>
      <c r="E86" s="254"/>
      <c r="F86" s="255"/>
      <c r="G86" s="255"/>
      <c r="H86" s="254"/>
      <c r="I86" s="229"/>
      <c r="J86" s="254"/>
      <c r="K86" s="229">
        <f t="shared" si="13"/>
        <v>0</v>
      </c>
      <c r="L86" s="256"/>
      <c r="M86" s="229"/>
      <c r="N86" s="228">
        <v>0</v>
      </c>
      <c r="O86" s="64" t="s">
        <v>3005</v>
      </c>
      <c r="P86" s="241" t="b">
        <f t="shared" si="14"/>
        <v>1</v>
      </c>
      <c r="Q86" s="257">
        <v>0</v>
      </c>
      <c r="R86" s="258">
        <f t="shared" si="11"/>
        <v>0</v>
      </c>
    </row>
    <row r="87" spans="1:18" ht="12.75" customHeight="1" outlineLevel="2">
      <c r="A87" s="400" t="s">
        <v>4502</v>
      </c>
      <c r="B87" s="44" t="s">
        <v>3010</v>
      </c>
      <c r="C87" s="229">
        <v>0</v>
      </c>
      <c r="D87" s="229">
        <f t="shared" si="12"/>
        <v>0</v>
      </c>
      <c r="E87" s="254"/>
      <c r="F87" s="255"/>
      <c r="G87" s="255"/>
      <c r="H87" s="254"/>
      <c r="I87" s="229"/>
      <c r="J87" s="254"/>
      <c r="K87" s="229">
        <f t="shared" si="13"/>
        <v>0</v>
      </c>
      <c r="L87" s="256"/>
      <c r="M87" s="229"/>
      <c r="N87" s="228">
        <v>0</v>
      </c>
      <c r="O87" s="64" t="s">
        <v>3005</v>
      </c>
      <c r="P87" s="241" t="b">
        <f t="shared" si="14"/>
        <v>1</v>
      </c>
      <c r="Q87" s="257">
        <v>0</v>
      </c>
      <c r="R87" s="258">
        <f t="shared" si="11"/>
        <v>0</v>
      </c>
    </row>
    <row r="88" spans="1:18" ht="12.75" customHeight="1" outlineLevel="2">
      <c r="A88" s="400" t="s">
        <v>4503</v>
      </c>
      <c r="B88" s="44" t="s">
        <v>3011</v>
      </c>
      <c r="C88" s="229">
        <v>0</v>
      </c>
      <c r="D88" s="229">
        <f t="shared" si="12"/>
        <v>0</v>
      </c>
      <c r="E88" s="254"/>
      <c r="F88" s="255"/>
      <c r="G88" s="255"/>
      <c r="H88" s="254"/>
      <c r="I88" s="229"/>
      <c r="J88" s="254"/>
      <c r="K88" s="229">
        <f t="shared" si="13"/>
        <v>0</v>
      </c>
      <c r="L88" s="256"/>
      <c r="M88" s="229"/>
      <c r="N88" s="228">
        <v>0</v>
      </c>
      <c r="O88" s="64" t="s">
        <v>3005</v>
      </c>
      <c r="P88" s="241" t="b">
        <f t="shared" si="14"/>
        <v>1</v>
      </c>
      <c r="Q88" s="257">
        <v>0</v>
      </c>
      <c r="R88" s="258">
        <f t="shared" si="11"/>
        <v>0</v>
      </c>
    </row>
    <row r="89" spans="1:18" ht="12.75" customHeight="1" outlineLevel="2">
      <c r="A89" s="400" t="s">
        <v>4504</v>
      </c>
      <c r="B89" s="44" t="s">
        <v>3012</v>
      </c>
      <c r="C89" s="229">
        <v>0</v>
      </c>
      <c r="D89" s="229">
        <f t="shared" si="12"/>
        <v>0</v>
      </c>
      <c r="E89" s="254"/>
      <c r="F89" s="255"/>
      <c r="G89" s="255"/>
      <c r="H89" s="254"/>
      <c r="I89" s="229"/>
      <c r="J89" s="254"/>
      <c r="K89" s="229">
        <f t="shared" si="13"/>
        <v>0</v>
      </c>
      <c r="L89" s="256"/>
      <c r="M89" s="229"/>
      <c r="N89" s="228">
        <v>0</v>
      </c>
      <c r="O89" s="64" t="s">
        <v>3005</v>
      </c>
      <c r="P89" s="241" t="b">
        <f t="shared" si="14"/>
        <v>1</v>
      </c>
      <c r="Q89" s="257">
        <v>0</v>
      </c>
      <c r="R89" s="258">
        <f t="shared" si="11"/>
        <v>0</v>
      </c>
    </row>
    <row r="90" spans="1:18" ht="12.75" customHeight="1" outlineLevel="2">
      <c r="A90" s="400" t="s">
        <v>4505</v>
      </c>
      <c r="B90" s="44" t="s">
        <v>3013</v>
      </c>
      <c r="C90" s="229">
        <v>0</v>
      </c>
      <c r="D90" s="229">
        <f t="shared" si="12"/>
        <v>0</v>
      </c>
      <c r="E90" s="254"/>
      <c r="F90" s="255"/>
      <c r="G90" s="255"/>
      <c r="H90" s="254"/>
      <c r="I90" s="229"/>
      <c r="J90" s="254"/>
      <c r="K90" s="229">
        <f t="shared" si="13"/>
        <v>0</v>
      </c>
      <c r="L90" s="256"/>
      <c r="M90" s="229"/>
      <c r="N90" s="228">
        <v>0</v>
      </c>
      <c r="O90" s="64" t="s">
        <v>3005</v>
      </c>
      <c r="P90" s="241" t="b">
        <f t="shared" si="14"/>
        <v>1</v>
      </c>
      <c r="Q90" s="257">
        <v>0</v>
      </c>
      <c r="R90" s="258">
        <f t="shared" si="11"/>
        <v>0</v>
      </c>
    </row>
    <row r="91" spans="1:18" ht="12.75" customHeight="1" outlineLevel="2">
      <c r="A91" s="400" t="s">
        <v>4506</v>
      </c>
      <c r="B91" s="44" t="s">
        <v>3014</v>
      </c>
      <c r="C91" s="229">
        <v>0</v>
      </c>
      <c r="D91" s="229">
        <f t="shared" si="12"/>
        <v>0</v>
      </c>
      <c r="E91" s="254"/>
      <c r="F91" s="255"/>
      <c r="G91" s="255"/>
      <c r="H91" s="254"/>
      <c r="I91" s="229"/>
      <c r="J91" s="254"/>
      <c r="K91" s="229">
        <f t="shared" si="13"/>
        <v>0</v>
      </c>
      <c r="L91" s="256"/>
      <c r="M91" s="229"/>
      <c r="N91" s="228">
        <v>0</v>
      </c>
      <c r="O91" s="64" t="s">
        <v>3005</v>
      </c>
      <c r="P91" s="241" t="b">
        <f t="shared" si="14"/>
        <v>1</v>
      </c>
      <c r="Q91" s="257">
        <v>0</v>
      </c>
      <c r="R91" s="258">
        <f t="shared" si="11"/>
        <v>0</v>
      </c>
    </row>
    <row r="92" spans="1:18" ht="12.75" customHeight="1" outlineLevel="2">
      <c r="A92" s="400" t="s">
        <v>4507</v>
      </c>
      <c r="B92" s="44" t="s">
        <v>3015</v>
      </c>
      <c r="C92" s="229">
        <v>0</v>
      </c>
      <c r="D92" s="229">
        <f t="shared" si="12"/>
        <v>0</v>
      </c>
      <c r="E92" s="254"/>
      <c r="F92" s="255"/>
      <c r="G92" s="255"/>
      <c r="H92" s="254"/>
      <c r="I92" s="229"/>
      <c r="J92" s="254"/>
      <c r="K92" s="229">
        <f t="shared" si="13"/>
        <v>0</v>
      </c>
      <c r="L92" s="256"/>
      <c r="M92" s="229"/>
      <c r="N92" s="228">
        <v>0</v>
      </c>
      <c r="O92" s="64" t="s">
        <v>3005</v>
      </c>
      <c r="P92" s="241" t="b">
        <f t="shared" si="14"/>
        <v>1</v>
      </c>
      <c r="Q92" s="257">
        <v>0</v>
      </c>
      <c r="R92" s="258">
        <f t="shared" si="11"/>
        <v>0</v>
      </c>
    </row>
    <row r="93" spans="1:18" ht="12.75" customHeight="1" outlineLevel="2">
      <c r="A93" s="400" t="s">
        <v>4508</v>
      </c>
      <c r="B93" s="44" t="s">
        <v>3016</v>
      </c>
      <c r="C93" s="229">
        <v>0</v>
      </c>
      <c r="D93" s="229">
        <f t="shared" si="12"/>
        <v>0</v>
      </c>
      <c r="E93" s="254"/>
      <c r="F93" s="255"/>
      <c r="G93" s="255"/>
      <c r="H93" s="254"/>
      <c r="I93" s="229"/>
      <c r="J93" s="254"/>
      <c r="K93" s="229">
        <f t="shared" si="13"/>
        <v>0</v>
      </c>
      <c r="L93" s="256"/>
      <c r="M93" s="229"/>
      <c r="N93" s="228">
        <v>0</v>
      </c>
      <c r="O93" s="64" t="s">
        <v>3005</v>
      </c>
      <c r="P93" s="241" t="b">
        <f t="shared" si="14"/>
        <v>1</v>
      </c>
      <c r="Q93" s="257">
        <v>0</v>
      </c>
      <c r="R93" s="258">
        <f t="shared" si="11"/>
        <v>0</v>
      </c>
    </row>
    <row r="94" spans="1:18" ht="12.75" customHeight="1" outlineLevel="2">
      <c r="A94" s="400" t="s">
        <v>4509</v>
      </c>
      <c r="B94" s="44" t="s">
        <v>3017</v>
      </c>
      <c r="C94" s="229">
        <v>0</v>
      </c>
      <c r="D94" s="229">
        <f t="shared" si="12"/>
        <v>0</v>
      </c>
      <c r="E94" s="254"/>
      <c r="F94" s="255"/>
      <c r="G94" s="255"/>
      <c r="H94" s="254"/>
      <c r="I94" s="229"/>
      <c r="J94" s="254"/>
      <c r="K94" s="229">
        <f t="shared" si="13"/>
        <v>0</v>
      </c>
      <c r="L94" s="256"/>
      <c r="M94" s="229"/>
      <c r="N94" s="228">
        <v>0</v>
      </c>
      <c r="O94" s="64" t="s">
        <v>3005</v>
      </c>
      <c r="P94" s="241" t="b">
        <f t="shared" si="14"/>
        <v>1</v>
      </c>
      <c r="Q94" s="257">
        <v>0</v>
      </c>
      <c r="R94" s="258">
        <f t="shared" si="11"/>
        <v>0</v>
      </c>
    </row>
    <row r="95" spans="1:18" ht="12.75" customHeight="1" outlineLevel="2">
      <c r="A95" s="400" t="s">
        <v>4510</v>
      </c>
      <c r="B95" s="44" t="s">
        <v>3018</v>
      </c>
      <c r="C95" s="229">
        <v>0</v>
      </c>
      <c r="D95" s="229">
        <f t="shared" si="12"/>
        <v>0</v>
      </c>
      <c r="E95" s="254"/>
      <c r="F95" s="255"/>
      <c r="G95" s="255"/>
      <c r="H95" s="254"/>
      <c r="I95" s="229"/>
      <c r="J95" s="254"/>
      <c r="K95" s="229">
        <f t="shared" si="13"/>
        <v>0</v>
      </c>
      <c r="L95" s="256"/>
      <c r="M95" s="229"/>
      <c r="N95" s="228">
        <v>0</v>
      </c>
      <c r="O95" s="64" t="s">
        <v>3005</v>
      </c>
      <c r="P95" s="241" t="b">
        <f t="shared" si="14"/>
        <v>1</v>
      </c>
      <c r="Q95" s="257">
        <v>0</v>
      </c>
      <c r="R95" s="258">
        <f t="shared" si="11"/>
        <v>0</v>
      </c>
    </row>
    <row r="96" spans="1:18" ht="12.75" customHeight="1" outlineLevel="2">
      <c r="A96" s="400" t="s">
        <v>4511</v>
      </c>
      <c r="B96" s="44" t="s">
        <v>3019</v>
      </c>
      <c r="C96" s="229">
        <v>0</v>
      </c>
      <c r="D96" s="229">
        <f t="shared" si="12"/>
        <v>0</v>
      </c>
      <c r="E96" s="254"/>
      <c r="F96" s="255"/>
      <c r="G96" s="255"/>
      <c r="H96" s="254"/>
      <c r="I96" s="229"/>
      <c r="J96" s="254"/>
      <c r="K96" s="229">
        <f t="shared" si="13"/>
        <v>0</v>
      </c>
      <c r="L96" s="256"/>
      <c r="M96" s="229"/>
      <c r="N96" s="228">
        <v>0</v>
      </c>
      <c r="O96" s="64" t="s">
        <v>3005</v>
      </c>
      <c r="P96" s="241" t="b">
        <f t="shared" si="14"/>
        <v>1</v>
      </c>
      <c r="Q96" s="257">
        <v>0</v>
      </c>
      <c r="R96" s="258">
        <f t="shared" si="11"/>
        <v>0</v>
      </c>
    </row>
    <row r="97" spans="1:19" ht="12.75" customHeight="1" outlineLevel="2">
      <c r="A97" s="400" t="s">
        <v>4512</v>
      </c>
      <c r="B97" s="44" t="s">
        <v>3020</v>
      </c>
      <c r="C97" s="229">
        <v>-27.3</v>
      </c>
      <c r="D97" s="229">
        <f t="shared" si="12"/>
        <v>27.3</v>
      </c>
      <c r="E97" s="254"/>
      <c r="F97" s="255"/>
      <c r="G97" s="255"/>
      <c r="H97" s="254"/>
      <c r="I97" s="229"/>
      <c r="J97" s="254"/>
      <c r="K97" s="229">
        <f>D97+I97</f>
        <v>27.3</v>
      </c>
      <c r="L97" s="256"/>
      <c r="M97" s="229"/>
      <c r="N97" s="228">
        <v>0</v>
      </c>
      <c r="O97" s="64" t="s">
        <v>3005</v>
      </c>
      <c r="P97" s="241" t="b">
        <f t="shared" si="14"/>
        <v>1</v>
      </c>
      <c r="Q97" s="257">
        <v>0</v>
      </c>
      <c r="R97" s="258">
        <f t="shared" si="11"/>
        <v>27.3</v>
      </c>
    </row>
    <row r="98" spans="1:19" outlineLevel="1">
      <c r="A98" s="399" t="s">
        <v>3021</v>
      </c>
      <c r="C98" s="253">
        <f>SUM(C99:C115)</f>
        <v>-145837350.1099999</v>
      </c>
      <c r="D98" s="253">
        <f t="shared" si="12"/>
        <v>145837350.1099999</v>
      </c>
      <c r="E98" s="254"/>
      <c r="F98" s="255"/>
      <c r="G98" s="255"/>
      <c r="H98" s="254"/>
      <c r="I98" s="253"/>
      <c r="J98" s="254"/>
      <c r="K98" s="253">
        <f t="shared" si="13"/>
        <v>145837350.1099999</v>
      </c>
      <c r="L98" s="256" t="e">
        <f>#REF!+C98</f>
        <v>#REF!</v>
      </c>
      <c r="M98" s="253"/>
      <c r="N98" s="228" t="e">
        <v>#VALUE!</v>
      </c>
      <c r="O98" s="64">
        <v>0</v>
      </c>
      <c r="P98" s="228"/>
      <c r="Q98" s="257">
        <v>145837350.11000001</v>
      </c>
      <c r="R98" s="258">
        <f t="shared" si="11"/>
        <v>0</v>
      </c>
      <c r="S98" s="260"/>
    </row>
    <row r="99" spans="1:19" ht="12.75" customHeight="1" outlineLevel="2">
      <c r="A99" s="271" t="s">
        <v>4513</v>
      </c>
      <c r="B99" s="195" t="s">
        <v>3022</v>
      </c>
      <c r="C99" s="229">
        <v>0</v>
      </c>
      <c r="D99" s="229">
        <f t="shared" si="12"/>
        <v>0</v>
      </c>
      <c r="E99" s="254"/>
      <c r="F99" s="255"/>
      <c r="G99" s="255"/>
      <c r="H99" s="254"/>
      <c r="I99" s="229"/>
      <c r="J99" s="254"/>
      <c r="K99" s="229">
        <f t="shared" si="13"/>
        <v>0</v>
      </c>
      <c r="L99" s="256"/>
      <c r="M99" s="229"/>
      <c r="N99" s="228">
        <v>0</v>
      </c>
      <c r="O99" s="64" t="s">
        <v>3021</v>
      </c>
      <c r="P99" s="241" t="b">
        <f>EXACT($A$98,O99)</f>
        <v>1</v>
      </c>
      <c r="Q99" s="257">
        <v>0</v>
      </c>
      <c r="R99" s="258">
        <f t="shared" si="11"/>
        <v>0</v>
      </c>
    </row>
    <row r="100" spans="1:19" ht="12.75" customHeight="1" outlineLevel="2">
      <c r="A100" s="271" t="s">
        <v>4514</v>
      </c>
      <c r="B100" s="195" t="s">
        <v>3023</v>
      </c>
      <c r="C100" s="229">
        <v>0</v>
      </c>
      <c r="D100" s="229">
        <f t="shared" si="12"/>
        <v>0</v>
      </c>
      <c r="E100" s="254"/>
      <c r="F100" s="255"/>
      <c r="G100" s="255"/>
      <c r="H100" s="254"/>
      <c r="I100" s="229"/>
      <c r="J100" s="254"/>
      <c r="K100" s="229">
        <f t="shared" si="13"/>
        <v>0</v>
      </c>
      <c r="L100" s="256"/>
      <c r="M100" s="229"/>
      <c r="N100" s="228">
        <v>0</v>
      </c>
      <c r="O100" s="64" t="s">
        <v>3021</v>
      </c>
      <c r="P100" s="241" t="b">
        <f t="shared" ref="P100:P115" si="15">EXACT($A$98,O100)</f>
        <v>1</v>
      </c>
      <c r="Q100" s="257">
        <v>0</v>
      </c>
      <c r="R100" s="258">
        <f t="shared" si="11"/>
        <v>0</v>
      </c>
    </row>
    <row r="101" spans="1:19" ht="12.75" customHeight="1" outlineLevel="2">
      <c r="A101" s="271" t="s">
        <v>4515</v>
      </c>
      <c r="B101" s="195" t="s">
        <v>3024</v>
      </c>
      <c r="C101" s="229">
        <v>1869979</v>
      </c>
      <c r="D101" s="229">
        <f t="shared" si="12"/>
        <v>-1869979</v>
      </c>
      <c r="E101" s="254"/>
      <c r="F101" s="255"/>
      <c r="G101" s="255"/>
      <c r="H101" s="254"/>
      <c r="I101" s="229"/>
      <c r="J101" s="254"/>
      <c r="K101" s="229">
        <f t="shared" si="13"/>
        <v>-1869979</v>
      </c>
      <c r="L101" s="256"/>
      <c r="M101" s="229"/>
      <c r="N101" s="228">
        <v>0</v>
      </c>
      <c r="O101" s="64" t="s">
        <v>3021</v>
      </c>
      <c r="P101" s="241" t="b">
        <f t="shared" si="15"/>
        <v>1</v>
      </c>
      <c r="Q101" s="257">
        <v>0</v>
      </c>
      <c r="R101" s="258">
        <f t="shared" si="11"/>
        <v>-1869979</v>
      </c>
    </row>
    <row r="102" spans="1:19" ht="12.75" customHeight="1" outlineLevel="2">
      <c r="A102" s="271" t="s">
        <v>4516</v>
      </c>
      <c r="B102" s="195" t="s">
        <v>3025</v>
      </c>
      <c r="C102" s="229">
        <v>155704.69</v>
      </c>
      <c r="D102" s="229">
        <f t="shared" si="12"/>
        <v>-155704.69</v>
      </c>
      <c r="E102" s="254"/>
      <c r="F102" s="255"/>
      <c r="G102" s="255"/>
      <c r="H102" s="254"/>
      <c r="I102" s="229"/>
      <c r="J102" s="254"/>
      <c r="K102" s="229">
        <f t="shared" si="13"/>
        <v>-155704.69</v>
      </c>
      <c r="L102" s="256"/>
      <c r="M102" s="229"/>
      <c r="N102" s="228">
        <v>0</v>
      </c>
      <c r="O102" s="64" t="s">
        <v>3021</v>
      </c>
      <c r="P102" s="241" t="b">
        <f t="shared" si="15"/>
        <v>1</v>
      </c>
      <c r="Q102" s="257">
        <v>0</v>
      </c>
      <c r="R102" s="258">
        <f t="shared" si="11"/>
        <v>-155704.69</v>
      </c>
    </row>
    <row r="103" spans="1:19" ht="12.75" customHeight="1" outlineLevel="2">
      <c r="A103" s="271" t="s">
        <v>4517</v>
      </c>
      <c r="B103" s="195" t="s">
        <v>3026</v>
      </c>
      <c r="C103" s="229">
        <v>0</v>
      </c>
      <c r="D103" s="229">
        <f t="shared" si="12"/>
        <v>0</v>
      </c>
      <c r="E103" s="254"/>
      <c r="F103" s="255"/>
      <c r="G103" s="255"/>
      <c r="H103" s="254"/>
      <c r="I103" s="229"/>
      <c r="J103" s="254"/>
      <c r="K103" s="229">
        <f t="shared" si="13"/>
        <v>0</v>
      </c>
      <c r="L103" s="256"/>
      <c r="M103" s="229"/>
      <c r="N103" s="228">
        <v>0</v>
      </c>
      <c r="O103" s="64" t="s">
        <v>3021</v>
      </c>
      <c r="P103" s="241" t="b">
        <f t="shared" si="15"/>
        <v>1</v>
      </c>
      <c r="Q103" s="257">
        <v>0</v>
      </c>
      <c r="R103" s="258">
        <f t="shared" si="11"/>
        <v>0</v>
      </c>
    </row>
    <row r="104" spans="1:19" ht="12.75" customHeight="1" outlineLevel="2">
      <c r="A104" s="400" t="s">
        <v>4518</v>
      </c>
      <c r="B104" s="44" t="s">
        <v>3027</v>
      </c>
      <c r="C104" s="229">
        <v>0</v>
      </c>
      <c r="D104" s="229">
        <f t="shared" si="12"/>
        <v>0</v>
      </c>
      <c r="E104" s="254"/>
      <c r="F104" s="255"/>
      <c r="G104" s="255"/>
      <c r="H104" s="254"/>
      <c r="I104" s="229"/>
      <c r="J104" s="254"/>
      <c r="K104" s="229">
        <f t="shared" si="13"/>
        <v>0</v>
      </c>
      <c r="L104" s="256"/>
      <c r="M104" s="229"/>
      <c r="N104" s="228">
        <v>0</v>
      </c>
      <c r="O104" s="64" t="s">
        <v>3021</v>
      </c>
      <c r="P104" s="241" t="b">
        <f t="shared" si="15"/>
        <v>1</v>
      </c>
      <c r="Q104" s="257">
        <v>0</v>
      </c>
      <c r="R104" s="258">
        <f t="shared" si="11"/>
        <v>0</v>
      </c>
    </row>
    <row r="105" spans="1:19" ht="12.75" customHeight="1" outlineLevel="2">
      <c r="A105" s="400" t="s">
        <v>4519</v>
      </c>
      <c r="B105" s="44" t="s">
        <v>3028</v>
      </c>
      <c r="C105" s="229">
        <v>0</v>
      </c>
      <c r="D105" s="229">
        <f t="shared" si="12"/>
        <v>0</v>
      </c>
      <c r="E105" s="254"/>
      <c r="F105" s="255"/>
      <c r="G105" s="255"/>
      <c r="H105" s="254"/>
      <c r="I105" s="229"/>
      <c r="J105" s="254"/>
      <c r="K105" s="229">
        <f t="shared" si="13"/>
        <v>0</v>
      </c>
      <c r="L105" s="256"/>
      <c r="M105" s="229"/>
      <c r="N105" s="228">
        <v>0</v>
      </c>
      <c r="O105" s="64" t="s">
        <v>3021</v>
      </c>
      <c r="P105" s="241" t="b">
        <f t="shared" si="15"/>
        <v>1</v>
      </c>
      <c r="Q105" s="257">
        <v>0</v>
      </c>
      <c r="R105" s="258">
        <f t="shared" si="11"/>
        <v>0</v>
      </c>
    </row>
    <row r="106" spans="1:19" ht="12.75" customHeight="1" outlineLevel="2">
      <c r="A106" s="400" t="s">
        <v>4520</v>
      </c>
      <c r="B106" s="44" t="s">
        <v>3029</v>
      </c>
      <c r="C106" s="229">
        <v>0</v>
      </c>
      <c r="D106" s="229">
        <f t="shared" si="12"/>
        <v>0</v>
      </c>
      <c r="E106" s="254"/>
      <c r="F106" s="255"/>
      <c r="G106" s="255"/>
      <c r="H106" s="254"/>
      <c r="I106" s="229"/>
      <c r="J106" s="254"/>
      <c r="K106" s="229">
        <f t="shared" si="13"/>
        <v>0</v>
      </c>
      <c r="L106" s="256"/>
      <c r="M106" s="229"/>
      <c r="N106" s="228">
        <v>0</v>
      </c>
      <c r="O106" s="64" t="s">
        <v>3021</v>
      </c>
      <c r="P106" s="241" t="b">
        <f t="shared" si="15"/>
        <v>1</v>
      </c>
      <c r="Q106" s="257">
        <v>0</v>
      </c>
      <c r="R106" s="258">
        <f t="shared" si="11"/>
        <v>0</v>
      </c>
    </row>
    <row r="107" spans="1:19" ht="12.75" customHeight="1" outlineLevel="2">
      <c r="A107" s="400" t="s">
        <v>4521</v>
      </c>
      <c r="B107" s="44" t="s">
        <v>3030</v>
      </c>
      <c r="C107" s="229">
        <v>-23044958.370000001</v>
      </c>
      <c r="D107" s="229">
        <f t="shared" si="12"/>
        <v>23044958.370000001</v>
      </c>
      <c r="E107" s="254"/>
      <c r="F107" s="255"/>
      <c r="G107" s="255"/>
      <c r="H107" s="254"/>
      <c r="I107" s="229"/>
      <c r="J107" s="254"/>
      <c r="K107" s="229">
        <f t="shared" si="13"/>
        <v>23044958.370000001</v>
      </c>
      <c r="L107" s="256"/>
      <c r="M107" s="229"/>
      <c r="N107" s="228">
        <v>0</v>
      </c>
      <c r="O107" s="64" t="s">
        <v>3021</v>
      </c>
      <c r="P107" s="241" t="b">
        <f t="shared" si="15"/>
        <v>1</v>
      </c>
      <c r="Q107" s="257">
        <v>0</v>
      </c>
      <c r="R107" s="258">
        <f t="shared" si="11"/>
        <v>23044958.370000001</v>
      </c>
    </row>
    <row r="108" spans="1:19" ht="12.75" customHeight="1" outlineLevel="2">
      <c r="A108" s="400" t="s">
        <v>4522</v>
      </c>
      <c r="B108" s="44" t="s">
        <v>3031</v>
      </c>
      <c r="C108" s="229">
        <v>-16661659.550000001</v>
      </c>
      <c r="D108" s="229">
        <f t="shared" si="12"/>
        <v>16661659.550000001</v>
      </c>
      <c r="E108" s="254"/>
      <c r="F108" s="255"/>
      <c r="G108" s="255"/>
      <c r="H108" s="254"/>
      <c r="I108" s="229"/>
      <c r="J108" s="254"/>
      <c r="K108" s="229">
        <f t="shared" si="13"/>
        <v>16661659.550000001</v>
      </c>
      <c r="L108" s="256"/>
      <c r="M108" s="229"/>
      <c r="N108" s="228">
        <v>0</v>
      </c>
      <c r="O108" s="64" t="s">
        <v>3021</v>
      </c>
      <c r="P108" s="241" t="b">
        <f t="shared" si="15"/>
        <v>1</v>
      </c>
      <c r="Q108" s="257">
        <v>0</v>
      </c>
      <c r="R108" s="258">
        <f t="shared" si="11"/>
        <v>16661659.550000001</v>
      </c>
    </row>
    <row r="109" spans="1:19" ht="12.75" customHeight="1" outlineLevel="2">
      <c r="A109" s="400" t="s">
        <v>4523</v>
      </c>
      <c r="B109" s="44" t="s">
        <v>3032</v>
      </c>
      <c r="C109" s="229">
        <v>-6824452.0999999903</v>
      </c>
      <c r="D109" s="229">
        <f t="shared" si="12"/>
        <v>6824452.0999999903</v>
      </c>
      <c r="E109" s="254"/>
      <c r="F109" s="255"/>
      <c r="G109" s="255"/>
      <c r="H109" s="254"/>
      <c r="I109" s="229"/>
      <c r="J109" s="254"/>
      <c r="K109" s="229">
        <f t="shared" si="13"/>
        <v>6824452.0999999903</v>
      </c>
      <c r="L109" s="256"/>
      <c r="M109" s="229"/>
      <c r="N109" s="228">
        <v>0</v>
      </c>
      <c r="O109" s="64" t="s">
        <v>3021</v>
      </c>
      <c r="P109" s="241" t="b">
        <f t="shared" si="15"/>
        <v>1</v>
      </c>
      <c r="Q109" s="257">
        <v>0</v>
      </c>
      <c r="R109" s="258">
        <f t="shared" si="11"/>
        <v>6824452.0999999903</v>
      </c>
    </row>
    <row r="110" spans="1:19" ht="12.75" customHeight="1" outlineLevel="2">
      <c r="A110" s="400" t="s">
        <v>4524</v>
      </c>
      <c r="B110" s="44" t="s">
        <v>3033</v>
      </c>
      <c r="C110" s="229">
        <v>-30450254.440000001</v>
      </c>
      <c r="D110" s="229">
        <f t="shared" si="12"/>
        <v>30450254.440000001</v>
      </c>
      <c r="E110" s="254"/>
      <c r="F110" s="255"/>
      <c r="G110" s="255"/>
      <c r="H110" s="254"/>
      <c r="I110" s="229"/>
      <c r="J110" s="254"/>
      <c r="K110" s="229">
        <f t="shared" si="13"/>
        <v>30450254.440000001</v>
      </c>
      <c r="L110" s="256"/>
      <c r="M110" s="229"/>
      <c r="N110" s="228">
        <v>0</v>
      </c>
      <c r="O110" s="64" t="s">
        <v>3021</v>
      </c>
      <c r="P110" s="241" t="b">
        <f t="shared" si="15"/>
        <v>1</v>
      </c>
      <c r="Q110" s="257">
        <v>0</v>
      </c>
      <c r="R110" s="258">
        <f t="shared" si="11"/>
        <v>30450254.440000001</v>
      </c>
    </row>
    <row r="111" spans="1:19" ht="12.75" customHeight="1" outlineLevel="2">
      <c r="A111" s="400" t="s">
        <v>4525</v>
      </c>
      <c r="B111" s="44" t="s">
        <v>3034</v>
      </c>
      <c r="C111" s="229">
        <v>-70864768.019999906</v>
      </c>
      <c r="D111" s="229">
        <f t="shared" si="12"/>
        <v>70864768.019999906</v>
      </c>
      <c r="E111" s="254"/>
      <c r="F111" s="255"/>
      <c r="G111" s="255"/>
      <c r="H111" s="254"/>
      <c r="I111" s="229"/>
      <c r="J111" s="254"/>
      <c r="K111" s="229">
        <f t="shared" si="13"/>
        <v>70864768.019999906</v>
      </c>
      <c r="L111" s="256"/>
      <c r="M111" s="229"/>
      <c r="N111" s="228">
        <v>0</v>
      </c>
      <c r="O111" s="64" t="s">
        <v>3021</v>
      </c>
      <c r="P111" s="241" t="b">
        <f t="shared" si="15"/>
        <v>1</v>
      </c>
      <c r="Q111" s="257">
        <v>0</v>
      </c>
      <c r="R111" s="258">
        <f t="shared" si="11"/>
        <v>70864768.019999906</v>
      </c>
    </row>
    <row r="112" spans="1:19" ht="12.75" customHeight="1" outlineLevel="2">
      <c r="A112" s="400" t="s">
        <v>4526</v>
      </c>
      <c r="B112" s="44" t="s">
        <v>3035</v>
      </c>
      <c r="C112" s="229">
        <v>0</v>
      </c>
      <c r="D112" s="229">
        <f t="shared" si="12"/>
        <v>0</v>
      </c>
      <c r="E112" s="254"/>
      <c r="F112" s="255"/>
      <c r="G112" s="255"/>
      <c r="H112" s="254"/>
      <c r="I112" s="229"/>
      <c r="J112" s="254"/>
      <c r="K112" s="229">
        <f t="shared" si="13"/>
        <v>0</v>
      </c>
      <c r="L112" s="256"/>
      <c r="M112" s="229"/>
      <c r="N112" s="228">
        <v>0</v>
      </c>
      <c r="O112" s="64" t="s">
        <v>3021</v>
      </c>
      <c r="P112" s="241" t="b">
        <f t="shared" si="15"/>
        <v>1</v>
      </c>
      <c r="Q112" s="257">
        <v>0</v>
      </c>
      <c r="R112" s="258">
        <f t="shared" si="11"/>
        <v>0</v>
      </c>
    </row>
    <row r="113" spans="1:18" ht="12.75" customHeight="1" outlineLevel="2">
      <c r="A113" s="400" t="s">
        <v>4527</v>
      </c>
      <c r="B113" s="44" t="s">
        <v>3036</v>
      </c>
      <c r="C113" s="229">
        <v>-11464.639999999899</v>
      </c>
      <c r="D113" s="229">
        <f t="shared" si="12"/>
        <v>11464.639999999899</v>
      </c>
      <c r="E113" s="254"/>
      <c r="F113" s="255"/>
      <c r="G113" s="255"/>
      <c r="H113" s="254"/>
      <c r="I113" s="229"/>
      <c r="J113" s="254"/>
      <c r="K113" s="229">
        <f>D113+I113</f>
        <v>11464.639999999899</v>
      </c>
      <c r="L113" s="256"/>
      <c r="M113" s="229"/>
      <c r="N113" s="228">
        <v>0</v>
      </c>
      <c r="O113" s="64" t="s">
        <v>3021</v>
      </c>
      <c r="P113" s="241" t="b">
        <f t="shared" si="15"/>
        <v>1</v>
      </c>
      <c r="Q113" s="257">
        <v>0</v>
      </c>
      <c r="R113" s="258">
        <f t="shared" si="11"/>
        <v>11464.639999999899</v>
      </c>
    </row>
    <row r="114" spans="1:18" ht="12.75" customHeight="1" outlineLevel="2">
      <c r="A114" s="400" t="s">
        <v>4528</v>
      </c>
      <c r="B114" s="44" t="s">
        <v>3037</v>
      </c>
      <c r="C114" s="229">
        <v>0</v>
      </c>
      <c r="D114" s="229">
        <f t="shared" si="12"/>
        <v>0</v>
      </c>
      <c r="E114" s="254"/>
      <c r="F114" s="255"/>
      <c r="G114" s="255"/>
      <c r="H114" s="254"/>
      <c r="I114" s="229"/>
      <c r="J114" s="254"/>
      <c r="K114" s="229">
        <f>D114+I114</f>
        <v>0</v>
      </c>
      <c r="L114" s="256"/>
      <c r="M114" s="229"/>
      <c r="N114" s="228">
        <v>0</v>
      </c>
      <c r="O114" s="64" t="s">
        <v>3021</v>
      </c>
      <c r="P114" s="241" t="b">
        <f t="shared" si="15"/>
        <v>1</v>
      </c>
      <c r="Q114" s="257">
        <v>0</v>
      </c>
      <c r="R114" s="258">
        <f t="shared" si="11"/>
        <v>0</v>
      </c>
    </row>
    <row r="115" spans="1:18" ht="12.75" customHeight="1" outlineLevel="2">
      <c r="A115" s="400" t="s">
        <v>4529</v>
      </c>
      <c r="B115" s="44" t="s">
        <v>3038</v>
      </c>
      <c r="C115" s="229">
        <v>-5476.68</v>
      </c>
      <c r="D115" s="229">
        <f t="shared" si="12"/>
        <v>5476.68</v>
      </c>
      <c r="E115" s="254"/>
      <c r="F115" s="255"/>
      <c r="G115" s="255"/>
      <c r="H115" s="254"/>
      <c r="I115" s="229"/>
      <c r="J115" s="254"/>
      <c r="K115" s="229">
        <f>D115+I115</f>
        <v>5476.68</v>
      </c>
      <c r="L115" s="256"/>
      <c r="M115" s="229"/>
      <c r="N115" s="228">
        <v>0</v>
      </c>
      <c r="O115" s="64" t="s">
        <v>3021</v>
      </c>
      <c r="P115" s="241" t="b">
        <f t="shared" si="15"/>
        <v>1</v>
      </c>
      <c r="Q115" s="257">
        <v>0</v>
      </c>
      <c r="R115" s="258">
        <f t="shared" si="11"/>
        <v>5476.68</v>
      </c>
    </row>
    <row r="116" spans="1:18" outlineLevel="1">
      <c r="A116" s="399" t="s">
        <v>3039</v>
      </c>
      <c r="C116" s="253">
        <f>SUM(C117:C129)</f>
        <v>0</v>
      </c>
      <c r="D116" s="253">
        <f t="shared" si="12"/>
        <v>0</v>
      </c>
      <c r="E116" s="254"/>
      <c r="F116" s="255"/>
      <c r="G116" s="255"/>
      <c r="H116" s="254"/>
      <c r="I116" s="253"/>
      <c r="J116" s="254"/>
      <c r="K116" s="253">
        <f t="shared" si="13"/>
        <v>0</v>
      </c>
      <c r="L116" s="256" t="e">
        <f>#REF!+C116</f>
        <v>#REF!</v>
      </c>
      <c r="M116" s="253"/>
      <c r="N116" s="228" t="e">
        <v>#VALUE!</v>
      </c>
      <c r="O116" s="64">
        <v>0</v>
      </c>
      <c r="P116" s="228"/>
      <c r="Q116" s="257">
        <v>0</v>
      </c>
      <c r="R116" s="258">
        <f t="shared" si="11"/>
        <v>0</v>
      </c>
    </row>
    <row r="117" spans="1:18" ht="12.75" customHeight="1" outlineLevel="2">
      <c r="A117" s="400" t="s">
        <v>4530</v>
      </c>
      <c r="B117" s="44" t="s">
        <v>3040</v>
      </c>
      <c r="C117" s="229">
        <v>0</v>
      </c>
      <c r="D117" s="229">
        <f t="shared" si="12"/>
        <v>0</v>
      </c>
      <c r="E117" s="254"/>
      <c r="F117" s="255"/>
      <c r="G117" s="255"/>
      <c r="H117" s="254"/>
      <c r="I117" s="229"/>
      <c r="J117" s="254"/>
      <c r="K117" s="229">
        <f t="shared" si="13"/>
        <v>0</v>
      </c>
      <c r="L117" s="256"/>
      <c r="M117" s="229"/>
      <c r="N117" s="228">
        <v>0</v>
      </c>
      <c r="O117" s="64" t="s">
        <v>3039</v>
      </c>
      <c r="P117" s="241" t="b">
        <f>EXACT($A$116,O117)</f>
        <v>1</v>
      </c>
      <c r="Q117" s="257">
        <v>0</v>
      </c>
      <c r="R117" s="258">
        <f t="shared" si="11"/>
        <v>0</v>
      </c>
    </row>
    <row r="118" spans="1:18" ht="12.75" customHeight="1" outlineLevel="2">
      <c r="A118" s="271" t="s">
        <v>4531</v>
      </c>
      <c r="B118" s="195" t="s">
        <v>3041</v>
      </c>
      <c r="C118" s="229">
        <v>0</v>
      </c>
      <c r="D118" s="229">
        <f t="shared" si="12"/>
        <v>0</v>
      </c>
      <c r="E118" s="254"/>
      <c r="F118" s="255"/>
      <c r="G118" s="255"/>
      <c r="H118" s="254"/>
      <c r="I118" s="229"/>
      <c r="J118" s="254"/>
      <c r="K118" s="229">
        <f t="shared" si="13"/>
        <v>0</v>
      </c>
      <c r="L118" s="256"/>
      <c r="M118" s="229"/>
      <c r="N118" s="228">
        <v>0</v>
      </c>
      <c r="O118" s="64" t="s">
        <v>3039</v>
      </c>
      <c r="P118" s="241" t="b">
        <f t="shared" ref="P118:P129" si="16">EXACT($A$116,O118)</f>
        <v>1</v>
      </c>
      <c r="Q118" s="257">
        <v>0</v>
      </c>
      <c r="R118" s="258">
        <f t="shared" si="11"/>
        <v>0</v>
      </c>
    </row>
    <row r="119" spans="1:18" ht="12.75" customHeight="1" outlineLevel="2">
      <c r="A119" s="271" t="s">
        <v>4532</v>
      </c>
      <c r="B119" s="195" t="s">
        <v>3042</v>
      </c>
      <c r="C119" s="229">
        <v>0</v>
      </c>
      <c r="D119" s="229">
        <f t="shared" si="12"/>
        <v>0</v>
      </c>
      <c r="E119" s="254"/>
      <c r="F119" s="255"/>
      <c r="G119" s="255"/>
      <c r="H119" s="254"/>
      <c r="I119" s="229"/>
      <c r="J119" s="254"/>
      <c r="K119" s="229">
        <f t="shared" si="13"/>
        <v>0</v>
      </c>
      <c r="L119" s="256"/>
      <c r="M119" s="229"/>
      <c r="N119" s="228">
        <v>0</v>
      </c>
      <c r="O119" s="64" t="s">
        <v>3039</v>
      </c>
      <c r="P119" s="241" t="b">
        <f t="shared" si="16"/>
        <v>1</v>
      </c>
      <c r="Q119" s="257">
        <v>0</v>
      </c>
      <c r="R119" s="258">
        <f t="shared" si="11"/>
        <v>0</v>
      </c>
    </row>
    <row r="120" spans="1:18" ht="12.75" customHeight="1" outlineLevel="2">
      <c r="A120" s="400" t="s">
        <v>4533</v>
      </c>
      <c r="B120" s="44" t="s">
        <v>3043</v>
      </c>
      <c r="C120" s="229">
        <v>0</v>
      </c>
      <c r="D120" s="229">
        <f t="shared" si="12"/>
        <v>0</v>
      </c>
      <c r="E120" s="254"/>
      <c r="F120" s="255"/>
      <c r="G120" s="255"/>
      <c r="H120" s="254"/>
      <c r="I120" s="229"/>
      <c r="J120" s="254"/>
      <c r="K120" s="229">
        <f t="shared" si="13"/>
        <v>0</v>
      </c>
      <c r="L120" s="256"/>
      <c r="M120" s="229"/>
      <c r="N120" s="228">
        <v>0</v>
      </c>
      <c r="O120" s="64" t="s">
        <v>3039</v>
      </c>
      <c r="P120" s="241" t="b">
        <f t="shared" si="16"/>
        <v>1</v>
      </c>
      <c r="Q120" s="257">
        <v>0</v>
      </c>
      <c r="R120" s="258">
        <f t="shared" si="11"/>
        <v>0</v>
      </c>
    </row>
    <row r="121" spans="1:18" ht="12.75" customHeight="1" outlineLevel="2">
      <c r="A121" s="400" t="s">
        <v>4534</v>
      </c>
      <c r="B121" s="44" t="s">
        <v>3044</v>
      </c>
      <c r="C121" s="229">
        <v>0</v>
      </c>
      <c r="D121" s="229">
        <f t="shared" si="12"/>
        <v>0</v>
      </c>
      <c r="E121" s="254"/>
      <c r="F121" s="255"/>
      <c r="G121" s="255"/>
      <c r="H121" s="254"/>
      <c r="I121" s="229"/>
      <c r="J121" s="254"/>
      <c r="K121" s="229">
        <f t="shared" si="13"/>
        <v>0</v>
      </c>
      <c r="L121" s="256"/>
      <c r="M121" s="229"/>
      <c r="N121" s="228">
        <v>0</v>
      </c>
      <c r="O121" s="64" t="s">
        <v>3039</v>
      </c>
      <c r="P121" s="241" t="b">
        <f t="shared" si="16"/>
        <v>1</v>
      </c>
      <c r="Q121" s="257">
        <v>0</v>
      </c>
      <c r="R121" s="258">
        <f t="shared" si="11"/>
        <v>0</v>
      </c>
    </row>
    <row r="122" spans="1:18" ht="12.75" customHeight="1" outlineLevel="2">
      <c r="A122" s="400" t="s">
        <v>4535</v>
      </c>
      <c r="B122" s="44" t="s">
        <v>3045</v>
      </c>
      <c r="C122" s="229">
        <v>0</v>
      </c>
      <c r="D122" s="229">
        <f t="shared" si="12"/>
        <v>0</v>
      </c>
      <c r="E122" s="254"/>
      <c r="F122" s="255"/>
      <c r="G122" s="255"/>
      <c r="H122" s="254"/>
      <c r="I122" s="229"/>
      <c r="J122" s="254"/>
      <c r="K122" s="229">
        <f t="shared" si="13"/>
        <v>0</v>
      </c>
      <c r="L122" s="256"/>
      <c r="M122" s="229"/>
      <c r="N122" s="228">
        <v>0</v>
      </c>
      <c r="O122" s="64" t="s">
        <v>3039</v>
      </c>
      <c r="P122" s="241" t="b">
        <f t="shared" si="16"/>
        <v>1</v>
      </c>
      <c r="Q122" s="257">
        <v>0</v>
      </c>
      <c r="R122" s="258">
        <f t="shared" si="11"/>
        <v>0</v>
      </c>
    </row>
    <row r="123" spans="1:18" ht="12.75" customHeight="1" outlineLevel="2">
      <c r="A123" s="400" t="s">
        <v>4536</v>
      </c>
      <c r="B123" s="44" t="s">
        <v>3046</v>
      </c>
      <c r="C123" s="229">
        <v>0</v>
      </c>
      <c r="D123" s="229">
        <f t="shared" si="12"/>
        <v>0</v>
      </c>
      <c r="E123" s="254"/>
      <c r="F123" s="255"/>
      <c r="G123" s="255"/>
      <c r="H123" s="254"/>
      <c r="I123" s="229"/>
      <c r="J123" s="254"/>
      <c r="K123" s="229">
        <f t="shared" si="13"/>
        <v>0</v>
      </c>
      <c r="L123" s="256"/>
      <c r="M123" s="229"/>
      <c r="N123" s="228">
        <v>0</v>
      </c>
      <c r="O123" s="64" t="s">
        <v>3039</v>
      </c>
      <c r="P123" s="241" t="b">
        <f t="shared" si="16"/>
        <v>1</v>
      </c>
      <c r="Q123" s="257">
        <v>0</v>
      </c>
      <c r="R123" s="258">
        <f t="shared" si="11"/>
        <v>0</v>
      </c>
    </row>
    <row r="124" spans="1:18" ht="12.75" customHeight="1" outlineLevel="2">
      <c r="A124" s="400" t="s">
        <v>4537</v>
      </c>
      <c r="B124" s="44" t="s">
        <v>3047</v>
      </c>
      <c r="C124" s="229">
        <v>0</v>
      </c>
      <c r="D124" s="229">
        <f t="shared" si="12"/>
        <v>0</v>
      </c>
      <c r="E124" s="254"/>
      <c r="F124" s="255"/>
      <c r="G124" s="255"/>
      <c r="H124" s="254"/>
      <c r="I124" s="229"/>
      <c r="J124" s="254"/>
      <c r="K124" s="229">
        <f t="shared" si="13"/>
        <v>0</v>
      </c>
      <c r="L124" s="256"/>
      <c r="M124" s="229"/>
      <c r="N124" s="228">
        <v>0</v>
      </c>
      <c r="O124" s="64" t="s">
        <v>3039</v>
      </c>
      <c r="P124" s="241" t="b">
        <f t="shared" si="16"/>
        <v>1</v>
      </c>
      <c r="Q124" s="257">
        <v>0</v>
      </c>
      <c r="R124" s="258">
        <f t="shared" si="11"/>
        <v>0</v>
      </c>
    </row>
    <row r="125" spans="1:18" ht="12.75" customHeight="1" outlineLevel="2">
      <c r="A125" s="400" t="s">
        <v>4538</v>
      </c>
      <c r="B125" s="44" t="s">
        <v>3048</v>
      </c>
      <c r="C125" s="229">
        <v>0</v>
      </c>
      <c r="D125" s="229">
        <f t="shared" si="12"/>
        <v>0</v>
      </c>
      <c r="E125" s="254"/>
      <c r="F125" s="255"/>
      <c r="G125" s="255"/>
      <c r="H125" s="254"/>
      <c r="I125" s="229"/>
      <c r="J125" s="254"/>
      <c r="K125" s="229">
        <f t="shared" si="13"/>
        <v>0</v>
      </c>
      <c r="L125" s="256"/>
      <c r="M125" s="229"/>
      <c r="N125" s="228">
        <v>0</v>
      </c>
      <c r="O125" s="64" t="s">
        <v>3039</v>
      </c>
      <c r="P125" s="241" t="b">
        <f t="shared" si="16"/>
        <v>1</v>
      </c>
      <c r="Q125" s="257">
        <v>0</v>
      </c>
      <c r="R125" s="258">
        <f t="shared" si="11"/>
        <v>0</v>
      </c>
    </row>
    <row r="126" spans="1:18" ht="12.75" customHeight="1" outlineLevel="2">
      <c r="A126" s="400" t="s">
        <v>4539</v>
      </c>
      <c r="B126" s="44" t="s">
        <v>3049</v>
      </c>
      <c r="C126" s="229">
        <v>0</v>
      </c>
      <c r="D126" s="229">
        <f t="shared" si="12"/>
        <v>0</v>
      </c>
      <c r="E126" s="254"/>
      <c r="F126" s="255"/>
      <c r="G126" s="255"/>
      <c r="H126" s="254"/>
      <c r="I126" s="229"/>
      <c r="J126" s="254"/>
      <c r="K126" s="229">
        <f t="shared" si="13"/>
        <v>0</v>
      </c>
      <c r="L126" s="256"/>
      <c r="M126" s="229"/>
      <c r="N126" s="228">
        <v>0</v>
      </c>
      <c r="O126" s="64" t="s">
        <v>3039</v>
      </c>
      <c r="P126" s="241" t="b">
        <f t="shared" si="16"/>
        <v>1</v>
      </c>
      <c r="Q126" s="257">
        <v>0</v>
      </c>
      <c r="R126" s="258">
        <f t="shared" si="11"/>
        <v>0</v>
      </c>
    </row>
    <row r="127" spans="1:18" ht="12.75" customHeight="1" outlineLevel="2">
      <c r="A127" s="400" t="s">
        <v>4540</v>
      </c>
      <c r="B127" s="44" t="s">
        <v>3050</v>
      </c>
      <c r="C127" s="229">
        <v>0</v>
      </c>
      <c r="D127" s="229">
        <f t="shared" si="12"/>
        <v>0</v>
      </c>
      <c r="E127" s="254"/>
      <c r="F127" s="255"/>
      <c r="G127" s="255"/>
      <c r="H127" s="254"/>
      <c r="I127" s="229"/>
      <c r="J127" s="254"/>
      <c r="K127" s="229">
        <f t="shared" si="13"/>
        <v>0</v>
      </c>
      <c r="L127" s="256"/>
      <c r="M127" s="229"/>
      <c r="N127" s="228">
        <v>0</v>
      </c>
      <c r="O127" s="64" t="s">
        <v>3039</v>
      </c>
      <c r="P127" s="241" t="b">
        <f t="shared" si="16"/>
        <v>1</v>
      </c>
      <c r="Q127" s="257">
        <v>0</v>
      </c>
      <c r="R127" s="258">
        <f t="shared" si="11"/>
        <v>0</v>
      </c>
    </row>
    <row r="128" spans="1:18" ht="12.75" customHeight="1" outlineLevel="2">
      <c r="A128" s="400" t="s">
        <v>4541</v>
      </c>
      <c r="B128" s="44" t="s">
        <v>3051</v>
      </c>
      <c r="C128" s="229">
        <v>0</v>
      </c>
      <c r="D128" s="229">
        <f t="shared" si="12"/>
        <v>0</v>
      </c>
      <c r="E128" s="254"/>
      <c r="F128" s="255"/>
      <c r="G128" s="255"/>
      <c r="H128" s="254"/>
      <c r="I128" s="229"/>
      <c r="J128" s="254"/>
      <c r="K128" s="229">
        <f t="shared" si="13"/>
        <v>0</v>
      </c>
      <c r="L128" s="256"/>
      <c r="M128" s="229"/>
      <c r="N128" s="228">
        <v>0</v>
      </c>
      <c r="O128" s="64" t="s">
        <v>3039</v>
      </c>
      <c r="P128" s="241" t="b">
        <f t="shared" si="16"/>
        <v>1</v>
      </c>
      <c r="Q128" s="257">
        <v>0</v>
      </c>
      <c r="R128" s="258">
        <f t="shared" si="11"/>
        <v>0</v>
      </c>
    </row>
    <row r="129" spans="1:18" ht="12.75" customHeight="1" outlineLevel="2">
      <c r="A129" s="400" t="s">
        <v>4542</v>
      </c>
      <c r="B129" s="44" t="s">
        <v>3052</v>
      </c>
      <c r="C129" s="229">
        <v>0</v>
      </c>
      <c r="D129" s="229">
        <f t="shared" si="12"/>
        <v>0</v>
      </c>
      <c r="E129" s="254"/>
      <c r="F129" s="255"/>
      <c r="G129" s="255"/>
      <c r="H129" s="254"/>
      <c r="I129" s="229"/>
      <c r="J129" s="254"/>
      <c r="K129" s="229">
        <f t="shared" si="13"/>
        <v>0</v>
      </c>
      <c r="L129" s="256"/>
      <c r="M129" s="229"/>
      <c r="N129" s="228">
        <v>0</v>
      </c>
      <c r="O129" s="64" t="s">
        <v>3039</v>
      </c>
      <c r="P129" s="241" t="b">
        <f t="shared" si="16"/>
        <v>1</v>
      </c>
      <c r="Q129" s="257">
        <v>0</v>
      </c>
      <c r="R129" s="258">
        <f t="shared" si="11"/>
        <v>0</v>
      </c>
    </row>
    <row r="130" spans="1:18" outlineLevel="1">
      <c r="A130" s="399" t="s">
        <v>3053</v>
      </c>
      <c r="C130" s="253">
        <f>SUM(C131:C151)</f>
        <v>1528150.290000001</v>
      </c>
      <c r="D130" s="253">
        <f t="shared" si="12"/>
        <v>-1528150.290000001</v>
      </c>
      <c r="E130" s="254"/>
      <c r="F130" s="255"/>
      <c r="G130" s="255"/>
      <c r="H130" s="254"/>
      <c r="I130" s="253"/>
      <c r="J130" s="254"/>
      <c r="K130" s="253">
        <f t="shared" si="13"/>
        <v>-1528150.290000001</v>
      </c>
      <c r="L130" s="256" t="e">
        <f>#REF!+C130</f>
        <v>#REF!</v>
      </c>
      <c r="M130" s="253"/>
      <c r="N130" s="228" t="e">
        <v>#VALUE!</v>
      </c>
      <c r="O130" s="64">
        <v>0</v>
      </c>
      <c r="P130" s="228"/>
      <c r="Q130" s="257">
        <v>-1528150.29</v>
      </c>
      <c r="R130" s="258">
        <f t="shared" si="11"/>
        <v>0</v>
      </c>
    </row>
    <row r="131" spans="1:18" ht="12.75" customHeight="1" outlineLevel="2">
      <c r="A131" s="400" t="s">
        <v>4543</v>
      </c>
      <c r="B131" s="44" t="s">
        <v>3054</v>
      </c>
      <c r="C131" s="229">
        <v>0</v>
      </c>
      <c r="D131" s="229">
        <f t="shared" si="12"/>
        <v>0</v>
      </c>
      <c r="E131" s="254"/>
      <c r="F131" s="255"/>
      <c r="G131" s="255"/>
      <c r="H131" s="254"/>
      <c r="I131" s="229"/>
      <c r="J131" s="254"/>
      <c r="K131" s="229">
        <f t="shared" si="13"/>
        <v>0</v>
      </c>
      <c r="L131" s="256"/>
      <c r="M131" s="229"/>
      <c r="N131" s="228">
        <v>0</v>
      </c>
      <c r="O131" s="64" t="s">
        <v>3053</v>
      </c>
      <c r="P131" s="241" t="b">
        <f>EXACT($A$130,O131)</f>
        <v>1</v>
      </c>
      <c r="Q131" s="257">
        <v>0</v>
      </c>
      <c r="R131" s="258">
        <f t="shared" si="11"/>
        <v>0</v>
      </c>
    </row>
    <row r="132" spans="1:18" ht="12.75" customHeight="1" outlineLevel="2">
      <c r="A132" s="271" t="s">
        <v>4544</v>
      </c>
      <c r="B132" s="195" t="s">
        <v>3055</v>
      </c>
      <c r="C132" s="229">
        <v>0</v>
      </c>
      <c r="D132" s="229">
        <f t="shared" si="12"/>
        <v>0</v>
      </c>
      <c r="E132" s="254"/>
      <c r="F132" s="255"/>
      <c r="G132" s="255"/>
      <c r="H132" s="254"/>
      <c r="I132" s="229"/>
      <c r="J132" s="254"/>
      <c r="K132" s="229">
        <f t="shared" si="13"/>
        <v>0</v>
      </c>
      <c r="L132" s="256"/>
      <c r="M132" s="229"/>
      <c r="N132" s="228">
        <v>0</v>
      </c>
      <c r="O132" s="64" t="s">
        <v>3053</v>
      </c>
      <c r="P132" s="241" t="b">
        <f t="shared" ref="P132:P151" si="17">EXACT($A$130,O132)</f>
        <v>1</v>
      </c>
      <c r="Q132" s="257">
        <v>0</v>
      </c>
      <c r="R132" s="258">
        <f t="shared" ref="R132:R195" si="18">K132-Q132</f>
        <v>0</v>
      </c>
    </row>
    <row r="133" spans="1:18" ht="12.75" customHeight="1" outlineLevel="2">
      <c r="A133" s="271" t="s">
        <v>4545</v>
      </c>
      <c r="B133" s="195" t="s">
        <v>3056</v>
      </c>
      <c r="C133" s="229">
        <v>0</v>
      </c>
      <c r="D133" s="229">
        <f t="shared" si="12"/>
        <v>0</v>
      </c>
      <c r="E133" s="254"/>
      <c r="F133" s="255"/>
      <c r="G133" s="255"/>
      <c r="H133" s="254"/>
      <c r="I133" s="229"/>
      <c r="J133" s="254"/>
      <c r="K133" s="229">
        <f t="shared" si="13"/>
        <v>0</v>
      </c>
      <c r="L133" s="256"/>
      <c r="M133" s="229"/>
      <c r="N133" s="228">
        <v>0</v>
      </c>
      <c r="O133" s="64" t="s">
        <v>3053</v>
      </c>
      <c r="P133" s="241" t="b">
        <f t="shared" si="17"/>
        <v>1</v>
      </c>
      <c r="Q133" s="257">
        <v>0</v>
      </c>
      <c r="R133" s="258">
        <f t="shared" si="18"/>
        <v>0</v>
      </c>
    </row>
    <row r="134" spans="1:18" ht="12.75" customHeight="1" outlineLevel="2">
      <c r="A134" s="271" t="s">
        <v>4546</v>
      </c>
      <c r="B134" s="195" t="s">
        <v>3057</v>
      </c>
      <c r="C134" s="229">
        <v>0</v>
      </c>
      <c r="D134" s="229">
        <f t="shared" si="12"/>
        <v>0</v>
      </c>
      <c r="E134" s="254"/>
      <c r="F134" s="255"/>
      <c r="G134" s="255"/>
      <c r="H134" s="254"/>
      <c r="I134" s="229"/>
      <c r="J134" s="254"/>
      <c r="K134" s="229">
        <f t="shared" si="13"/>
        <v>0</v>
      </c>
      <c r="L134" s="256"/>
      <c r="M134" s="229"/>
      <c r="N134" s="228">
        <v>0</v>
      </c>
      <c r="O134" s="64" t="s">
        <v>3053</v>
      </c>
      <c r="P134" s="241" t="b">
        <f t="shared" si="17"/>
        <v>1</v>
      </c>
      <c r="Q134" s="257">
        <v>0</v>
      </c>
      <c r="R134" s="258">
        <f t="shared" si="18"/>
        <v>0</v>
      </c>
    </row>
    <row r="135" spans="1:18" ht="12.75" customHeight="1" outlineLevel="2">
      <c r="A135" s="271" t="s">
        <v>4547</v>
      </c>
      <c r="B135" s="195" t="s">
        <v>3058</v>
      </c>
      <c r="C135" s="229">
        <v>0</v>
      </c>
      <c r="D135" s="229">
        <f t="shared" si="12"/>
        <v>0</v>
      </c>
      <c r="E135" s="254"/>
      <c r="F135" s="255"/>
      <c r="G135" s="255"/>
      <c r="H135" s="254"/>
      <c r="I135" s="229"/>
      <c r="J135" s="254"/>
      <c r="K135" s="229">
        <f t="shared" si="13"/>
        <v>0</v>
      </c>
      <c r="L135" s="256"/>
      <c r="M135" s="229"/>
      <c r="N135" s="228">
        <v>0</v>
      </c>
      <c r="O135" s="64" t="s">
        <v>3053</v>
      </c>
      <c r="P135" s="241" t="b">
        <f t="shared" si="17"/>
        <v>1</v>
      </c>
      <c r="Q135" s="257">
        <v>0</v>
      </c>
      <c r="R135" s="258">
        <f t="shared" si="18"/>
        <v>0</v>
      </c>
    </row>
    <row r="136" spans="1:18" ht="12.75" customHeight="1" outlineLevel="2">
      <c r="A136" s="400" t="s">
        <v>4548</v>
      </c>
      <c r="B136" s="44" t="s">
        <v>3059</v>
      </c>
      <c r="C136" s="229">
        <v>0</v>
      </c>
      <c r="D136" s="229">
        <f t="shared" si="12"/>
        <v>0</v>
      </c>
      <c r="E136" s="254"/>
      <c r="F136" s="255"/>
      <c r="G136" s="255"/>
      <c r="H136" s="254"/>
      <c r="I136" s="229"/>
      <c r="J136" s="254"/>
      <c r="K136" s="229">
        <f t="shared" si="13"/>
        <v>0</v>
      </c>
      <c r="L136" s="256"/>
      <c r="M136" s="229"/>
      <c r="N136" s="228">
        <v>0</v>
      </c>
      <c r="O136" s="64" t="s">
        <v>3053</v>
      </c>
      <c r="P136" s="241" t="b">
        <f t="shared" si="17"/>
        <v>1</v>
      </c>
      <c r="Q136" s="257">
        <v>0</v>
      </c>
      <c r="R136" s="258">
        <f t="shared" si="18"/>
        <v>0</v>
      </c>
    </row>
    <row r="137" spans="1:18" ht="12.75" customHeight="1" outlineLevel="2">
      <c r="A137" s="400" t="s">
        <v>4549</v>
      </c>
      <c r="B137" s="44" t="s">
        <v>3060</v>
      </c>
      <c r="C137" s="229">
        <v>0</v>
      </c>
      <c r="D137" s="229">
        <f t="shared" si="12"/>
        <v>0</v>
      </c>
      <c r="E137" s="254"/>
      <c r="F137" s="255"/>
      <c r="G137" s="255"/>
      <c r="H137" s="254"/>
      <c r="I137" s="229"/>
      <c r="J137" s="254"/>
      <c r="K137" s="229">
        <f t="shared" si="13"/>
        <v>0</v>
      </c>
      <c r="L137" s="256"/>
      <c r="M137" s="229"/>
      <c r="N137" s="228">
        <v>0</v>
      </c>
      <c r="O137" s="64" t="s">
        <v>3053</v>
      </c>
      <c r="P137" s="241" t="b">
        <f t="shared" si="17"/>
        <v>1</v>
      </c>
      <c r="Q137" s="257">
        <v>0</v>
      </c>
      <c r="R137" s="258">
        <f t="shared" si="18"/>
        <v>0</v>
      </c>
    </row>
    <row r="138" spans="1:18" ht="12.75" customHeight="1" outlineLevel="2">
      <c r="A138" s="400" t="s">
        <v>4550</v>
      </c>
      <c r="B138" s="44" t="s">
        <v>3061</v>
      </c>
      <c r="C138" s="229">
        <v>0</v>
      </c>
      <c r="D138" s="229">
        <f t="shared" si="12"/>
        <v>0</v>
      </c>
      <c r="E138" s="254"/>
      <c r="F138" s="255"/>
      <c r="G138" s="255"/>
      <c r="H138" s="254"/>
      <c r="I138" s="229"/>
      <c r="J138" s="254"/>
      <c r="K138" s="229">
        <f t="shared" si="13"/>
        <v>0</v>
      </c>
      <c r="L138" s="256"/>
      <c r="M138" s="229"/>
      <c r="N138" s="228">
        <v>0</v>
      </c>
      <c r="O138" s="64" t="s">
        <v>3053</v>
      </c>
      <c r="P138" s="241" t="b">
        <f t="shared" si="17"/>
        <v>1</v>
      </c>
      <c r="Q138" s="257">
        <v>0</v>
      </c>
      <c r="R138" s="258">
        <f t="shared" si="18"/>
        <v>0</v>
      </c>
    </row>
    <row r="139" spans="1:18" ht="12.75" customHeight="1" outlineLevel="2">
      <c r="A139" s="400" t="s">
        <v>4551</v>
      </c>
      <c r="B139" s="44" t="s">
        <v>3062</v>
      </c>
      <c r="C139" s="229">
        <v>0</v>
      </c>
      <c r="D139" s="229">
        <f t="shared" si="12"/>
        <v>0</v>
      </c>
      <c r="E139" s="254"/>
      <c r="F139" s="255"/>
      <c r="G139" s="255"/>
      <c r="H139" s="254"/>
      <c r="I139" s="229"/>
      <c r="J139" s="254"/>
      <c r="K139" s="229">
        <f t="shared" si="13"/>
        <v>0</v>
      </c>
      <c r="L139" s="256"/>
      <c r="M139" s="229"/>
      <c r="N139" s="228">
        <v>0</v>
      </c>
      <c r="O139" s="64" t="s">
        <v>3053</v>
      </c>
      <c r="P139" s="241" t="b">
        <f t="shared" si="17"/>
        <v>1</v>
      </c>
      <c r="Q139" s="257">
        <v>0</v>
      </c>
      <c r="R139" s="258">
        <f t="shared" si="18"/>
        <v>0</v>
      </c>
    </row>
    <row r="140" spans="1:18" ht="12.75" customHeight="1" outlineLevel="2">
      <c r="A140" s="400" t="s">
        <v>4552</v>
      </c>
      <c r="B140" s="44" t="s">
        <v>3063</v>
      </c>
      <c r="C140" s="229">
        <v>0</v>
      </c>
      <c r="D140" s="229">
        <f t="shared" si="12"/>
        <v>0</v>
      </c>
      <c r="E140" s="254"/>
      <c r="F140" s="255"/>
      <c r="G140" s="255"/>
      <c r="H140" s="254"/>
      <c r="I140" s="229"/>
      <c r="J140" s="254"/>
      <c r="K140" s="229">
        <f t="shared" si="13"/>
        <v>0</v>
      </c>
      <c r="L140" s="256"/>
      <c r="M140" s="229"/>
      <c r="N140" s="228">
        <v>0</v>
      </c>
      <c r="O140" s="64" t="s">
        <v>3053</v>
      </c>
      <c r="P140" s="241" t="b">
        <f t="shared" si="17"/>
        <v>1</v>
      </c>
      <c r="Q140" s="257">
        <v>0</v>
      </c>
      <c r="R140" s="258">
        <f t="shared" si="18"/>
        <v>0</v>
      </c>
    </row>
    <row r="141" spans="1:18" ht="12.75" customHeight="1" outlineLevel="2">
      <c r="A141" s="400" t="s">
        <v>4553</v>
      </c>
      <c r="B141" s="44" t="s">
        <v>3064</v>
      </c>
      <c r="C141" s="229">
        <v>0</v>
      </c>
      <c r="D141" s="229">
        <f t="shared" si="12"/>
        <v>0</v>
      </c>
      <c r="E141" s="254"/>
      <c r="F141" s="255"/>
      <c r="G141" s="255"/>
      <c r="H141" s="254"/>
      <c r="I141" s="229"/>
      <c r="J141" s="254"/>
      <c r="K141" s="229">
        <f t="shared" si="13"/>
        <v>0</v>
      </c>
      <c r="L141" s="256"/>
      <c r="M141" s="229"/>
      <c r="N141" s="228">
        <v>0</v>
      </c>
      <c r="O141" s="64" t="s">
        <v>3053</v>
      </c>
      <c r="P141" s="241" t="b">
        <f t="shared" si="17"/>
        <v>1</v>
      </c>
      <c r="Q141" s="257">
        <v>0</v>
      </c>
      <c r="R141" s="258">
        <f t="shared" si="18"/>
        <v>0</v>
      </c>
    </row>
    <row r="142" spans="1:18" ht="12.75" customHeight="1" outlineLevel="2">
      <c r="A142" s="400" t="s">
        <v>4554</v>
      </c>
      <c r="B142" s="44" t="s">
        <v>3065</v>
      </c>
      <c r="C142" s="229">
        <v>0</v>
      </c>
      <c r="D142" s="229">
        <f t="shared" si="12"/>
        <v>0</v>
      </c>
      <c r="E142" s="254"/>
      <c r="F142" s="255"/>
      <c r="G142" s="255"/>
      <c r="H142" s="254"/>
      <c r="I142" s="229"/>
      <c r="J142" s="254"/>
      <c r="K142" s="229">
        <f t="shared" si="13"/>
        <v>0</v>
      </c>
      <c r="L142" s="256"/>
      <c r="M142" s="229"/>
      <c r="N142" s="228">
        <v>0</v>
      </c>
      <c r="O142" s="64" t="s">
        <v>3053</v>
      </c>
      <c r="P142" s="241" t="b">
        <f t="shared" si="17"/>
        <v>1</v>
      </c>
      <c r="Q142" s="257">
        <v>0</v>
      </c>
      <c r="R142" s="258">
        <f t="shared" si="18"/>
        <v>0</v>
      </c>
    </row>
    <row r="143" spans="1:18" ht="12.75" customHeight="1" outlineLevel="2">
      <c r="A143" s="400" t="s">
        <v>4555</v>
      </c>
      <c r="B143" s="44" t="s">
        <v>3066</v>
      </c>
      <c r="C143" s="229">
        <v>0</v>
      </c>
      <c r="D143" s="229">
        <f t="shared" si="12"/>
        <v>0</v>
      </c>
      <c r="E143" s="254"/>
      <c r="F143" s="255"/>
      <c r="G143" s="255"/>
      <c r="H143" s="254"/>
      <c r="I143" s="229"/>
      <c r="J143" s="254"/>
      <c r="K143" s="229">
        <f t="shared" si="13"/>
        <v>0</v>
      </c>
      <c r="L143" s="256"/>
      <c r="M143" s="229"/>
      <c r="N143" s="228">
        <v>0</v>
      </c>
      <c r="O143" s="64" t="s">
        <v>3053</v>
      </c>
      <c r="P143" s="241" t="b">
        <f t="shared" si="17"/>
        <v>1</v>
      </c>
      <c r="Q143" s="257">
        <v>0</v>
      </c>
      <c r="R143" s="258">
        <f t="shared" si="18"/>
        <v>0</v>
      </c>
    </row>
    <row r="144" spans="1:18" ht="12.75" customHeight="1" outlineLevel="2">
      <c r="A144" s="400" t="s">
        <v>4556</v>
      </c>
      <c r="B144" s="44" t="s">
        <v>3067</v>
      </c>
      <c r="C144" s="229">
        <v>0</v>
      </c>
      <c r="D144" s="229">
        <f t="shared" si="12"/>
        <v>0</v>
      </c>
      <c r="E144" s="254"/>
      <c r="F144" s="255"/>
      <c r="G144" s="255"/>
      <c r="H144" s="254"/>
      <c r="I144" s="229"/>
      <c r="J144" s="254"/>
      <c r="K144" s="229">
        <f t="shared" si="13"/>
        <v>0</v>
      </c>
      <c r="L144" s="256"/>
      <c r="M144" s="229"/>
      <c r="N144" s="228">
        <v>0</v>
      </c>
      <c r="O144" s="64" t="s">
        <v>3053</v>
      </c>
      <c r="P144" s="241" t="b">
        <f t="shared" si="17"/>
        <v>1</v>
      </c>
      <c r="Q144" s="257">
        <v>0</v>
      </c>
      <c r="R144" s="258">
        <f t="shared" si="18"/>
        <v>0</v>
      </c>
    </row>
    <row r="145" spans="1:18" ht="12.75" customHeight="1" outlineLevel="2">
      <c r="A145" s="400" t="s">
        <v>4557</v>
      </c>
      <c r="B145" s="44" t="s">
        <v>3068</v>
      </c>
      <c r="C145" s="229">
        <v>0</v>
      </c>
      <c r="D145" s="229">
        <f t="shared" si="12"/>
        <v>0</v>
      </c>
      <c r="E145" s="254"/>
      <c r="F145" s="255"/>
      <c r="G145" s="255"/>
      <c r="H145" s="254"/>
      <c r="I145" s="229"/>
      <c r="J145" s="254"/>
      <c r="K145" s="229">
        <f t="shared" si="13"/>
        <v>0</v>
      </c>
      <c r="L145" s="256"/>
      <c r="M145" s="229"/>
      <c r="N145" s="228">
        <v>0</v>
      </c>
      <c r="O145" s="64" t="s">
        <v>3053</v>
      </c>
      <c r="P145" s="241" t="b">
        <f t="shared" si="17"/>
        <v>1</v>
      </c>
      <c r="Q145" s="257">
        <v>0</v>
      </c>
      <c r="R145" s="258">
        <f t="shared" si="18"/>
        <v>0</v>
      </c>
    </row>
    <row r="146" spans="1:18" ht="12.75" customHeight="1" outlineLevel="2">
      <c r="A146" s="400" t="s">
        <v>4558</v>
      </c>
      <c r="B146" s="44" t="s">
        <v>3069</v>
      </c>
      <c r="C146" s="229">
        <v>0</v>
      </c>
      <c r="D146" s="229">
        <f t="shared" si="12"/>
        <v>0</v>
      </c>
      <c r="E146" s="254"/>
      <c r="F146" s="255"/>
      <c r="G146" s="255"/>
      <c r="H146" s="254"/>
      <c r="I146" s="229"/>
      <c r="J146" s="254"/>
      <c r="K146" s="229">
        <f t="shared" si="13"/>
        <v>0</v>
      </c>
      <c r="L146" s="256"/>
      <c r="M146" s="229"/>
      <c r="N146" s="228">
        <v>0</v>
      </c>
      <c r="O146" s="64" t="s">
        <v>3053</v>
      </c>
      <c r="P146" s="241" t="b">
        <f t="shared" si="17"/>
        <v>1</v>
      </c>
      <c r="Q146" s="257">
        <v>0</v>
      </c>
      <c r="R146" s="258">
        <f t="shared" si="18"/>
        <v>0</v>
      </c>
    </row>
    <row r="147" spans="1:18" ht="12.75" customHeight="1" outlineLevel="2">
      <c r="A147" s="271" t="s">
        <v>4559</v>
      </c>
      <c r="B147" s="195" t="s">
        <v>3070</v>
      </c>
      <c r="C147" s="229">
        <v>1703341</v>
      </c>
      <c r="D147" s="229">
        <f t="shared" si="12"/>
        <v>-1703341</v>
      </c>
      <c r="E147" s="254"/>
      <c r="F147" s="255"/>
      <c r="G147" s="255"/>
      <c r="H147" s="254"/>
      <c r="I147" s="229"/>
      <c r="J147" s="254"/>
      <c r="K147" s="229">
        <f t="shared" si="13"/>
        <v>-1703341</v>
      </c>
      <c r="L147" s="256"/>
      <c r="M147" s="229"/>
      <c r="N147" s="228">
        <v>0</v>
      </c>
      <c r="O147" s="64" t="s">
        <v>3053</v>
      </c>
      <c r="P147" s="241" t="b">
        <f t="shared" si="17"/>
        <v>1</v>
      </c>
      <c r="Q147" s="257">
        <v>0</v>
      </c>
      <c r="R147" s="258">
        <f t="shared" si="18"/>
        <v>-1703341</v>
      </c>
    </row>
    <row r="148" spans="1:18" ht="12.75" customHeight="1" outlineLevel="2">
      <c r="A148" s="271" t="s">
        <v>4560</v>
      </c>
      <c r="B148" s="195" t="s">
        <v>3071</v>
      </c>
      <c r="C148" s="229">
        <v>0</v>
      </c>
      <c r="D148" s="229">
        <f t="shared" si="12"/>
        <v>0</v>
      </c>
      <c r="E148" s="254"/>
      <c r="F148" s="255"/>
      <c r="G148" s="255"/>
      <c r="H148" s="254"/>
      <c r="I148" s="229"/>
      <c r="J148" s="254"/>
      <c r="K148" s="229">
        <f t="shared" si="13"/>
        <v>0</v>
      </c>
      <c r="L148" s="256"/>
      <c r="M148" s="229"/>
      <c r="N148" s="228">
        <v>0</v>
      </c>
      <c r="O148" s="64" t="s">
        <v>3053</v>
      </c>
      <c r="P148" s="241" t="b">
        <f t="shared" si="17"/>
        <v>1</v>
      </c>
      <c r="Q148" s="257">
        <v>0</v>
      </c>
      <c r="R148" s="258">
        <f t="shared" si="18"/>
        <v>0</v>
      </c>
    </row>
    <row r="149" spans="1:18" ht="12.75" customHeight="1" outlineLevel="2">
      <c r="A149" s="271" t="s">
        <v>4561</v>
      </c>
      <c r="B149" s="195" t="s">
        <v>3072</v>
      </c>
      <c r="C149" s="229">
        <v>-172380.989999999</v>
      </c>
      <c r="D149" s="229">
        <f t="shared" si="12"/>
        <v>172380.989999999</v>
      </c>
      <c r="E149" s="254"/>
      <c r="F149" s="255"/>
      <c r="G149" s="255"/>
      <c r="H149" s="254"/>
      <c r="I149" s="229"/>
      <c r="J149" s="254"/>
      <c r="K149" s="229">
        <f>D149+I149</f>
        <v>172380.989999999</v>
      </c>
      <c r="L149" s="256"/>
      <c r="M149" s="229"/>
      <c r="N149" s="228">
        <v>0</v>
      </c>
      <c r="O149" s="64" t="s">
        <v>3053</v>
      </c>
      <c r="P149" s="241" t="b">
        <f t="shared" si="17"/>
        <v>1</v>
      </c>
      <c r="Q149" s="257">
        <v>0</v>
      </c>
      <c r="R149" s="258">
        <f t="shared" si="18"/>
        <v>172380.989999999</v>
      </c>
    </row>
    <row r="150" spans="1:18" ht="12.75" customHeight="1" outlineLevel="2">
      <c r="A150" s="400" t="s">
        <v>4562</v>
      </c>
      <c r="B150" s="44" t="s">
        <v>3073</v>
      </c>
      <c r="C150" s="229">
        <v>0</v>
      </c>
      <c r="D150" s="229">
        <f t="shared" si="12"/>
        <v>0</v>
      </c>
      <c r="E150" s="254"/>
      <c r="F150" s="255"/>
      <c r="G150" s="255"/>
      <c r="H150" s="254"/>
      <c r="I150" s="229"/>
      <c r="J150" s="254"/>
      <c r="K150" s="229">
        <f t="shared" si="13"/>
        <v>0</v>
      </c>
      <c r="L150" s="256"/>
      <c r="M150" s="229"/>
      <c r="N150" s="228">
        <v>0</v>
      </c>
      <c r="O150" s="64" t="s">
        <v>3053</v>
      </c>
      <c r="P150" s="241" t="b">
        <f t="shared" si="17"/>
        <v>1</v>
      </c>
      <c r="Q150" s="257">
        <v>0</v>
      </c>
      <c r="R150" s="258">
        <f t="shared" si="18"/>
        <v>0</v>
      </c>
    </row>
    <row r="151" spans="1:18" ht="12.75" customHeight="1" outlineLevel="2">
      <c r="A151" s="400" t="s">
        <v>4563</v>
      </c>
      <c r="B151" s="44" t="s">
        <v>3074</v>
      </c>
      <c r="C151" s="229">
        <v>-2809.7199999999898</v>
      </c>
      <c r="D151" s="229">
        <f t="shared" si="12"/>
        <v>2809.7199999999898</v>
      </c>
      <c r="E151" s="254"/>
      <c r="F151" s="255"/>
      <c r="G151" s="255"/>
      <c r="H151" s="254"/>
      <c r="I151" s="229"/>
      <c r="J151" s="254"/>
      <c r="K151" s="229">
        <f>D151+I151</f>
        <v>2809.7199999999898</v>
      </c>
      <c r="L151" s="256"/>
      <c r="M151" s="229"/>
      <c r="N151" s="228">
        <v>0</v>
      </c>
      <c r="O151" s="64" t="s">
        <v>3053</v>
      </c>
      <c r="P151" s="241" t="b">
        <f t="shared" si="17"/>
        <v>1</v>
      </c>
      <c r="Q151" s="257">
        <v>0</v>
      </c>
      <c r="R151" s="258">
        <f t="shared" si="18"/>
        <v>2809.7199999999898</v>
      </c>
    </row>
    <row r="152" spans="1:18" outlineLevel="1">
      <c r="A152" s="399" t="s">
        <v>3075</v>
      </c>
      <c r="C152" s="253">
        <f>SUM(C153:C170)</f>
        <v>-1137455589.54</v>
      </c>
      <c r="D152" s="253">
        <f t="shared" si="12"/>
        <v>1137455589.54</v>
      </c>
      <c r="E152" s="254"/>
      <c r="F152" s="255"/>
      <c r="G152" s="255"/>
      <c r="H152" s="254"/>
      <c r="I152" s="253"/>
      <c r="J152" s="254"/>
      <c r="K152" s="253">
        <f t="shared" si="13"/>
        <v>1137455589.54</v>
      </c>
      <c r="L152" s="256" t="e">
        <f>#REF!+C152</f>
        <v>#REF!</v>
      </c>
      <c r="M152" s="253"/>
      <c r="N152" s="228" t="e">
        <v>#VALUE!</v>
      </c>
      <c r="O152" s="64">
        <v>0</v>
      </c>
      <c r="P152" s="228"/>
      <c r="Q152" s="257">
        <v>1137455589.54</v>
      </c>
      <c r="R152" s="258">
        <f t="shared" si="18"/>
        <v>0</v>
      </c>
    </row>
    <row r="153" spans="1:18" ht="12.75" customHeight="1" outlineLevel="2">
      <c r="A153" s="400" t="s">
        <v>4564</v>
      </c>
      <c r="B153" s="44" t="s">
        <v>3076</v>
      </c>
      <c r="C153" s="229">
        <v>0</v>
      </c>
      <c r="D153" s="229">
        <f t="shared" si="12"/>
        <v>0</v>
      </c>
      <c r="E153" s="254"/>
      <c r="F153" s="255"/>
      <c r="G153" s="255"/>
      <c r="H153" s="254"/>
      <c r="I153" s="229"/>
      <c r="J153" s="254"/>
      <c r="K153" s="229">
        <f t="shared" si="13"/>
        <v>0</v>
      </c>
      <c r="L153" s="256"/>
      <c r="M153" s="229"/>
      <c r="N153" s="228">
        <v>0</v>
      </c>
      <c r="O153" s="64" t="s">
        <v>3075</v>
      </c>
      <c r="P153" s="241" t="b">
        <f>EXACT($A$152,O153)</f>
        <v>1</v>
      </c>
      <c r="Q153" s="257">
        <v>0</v>
      </c>
      <c r="R153" s="258">
        <f t="shared" si="18"/>
        <v>0</v>
      </c>
    </row>
    <row r="154" spans="1:18" ht="12.75" customHeight="1" outlineLevel="2">
      <c r="A154" s="271" t="s">
        <v>4565</v>
      </c>
      <c r="B154" s="195" t="s">
        <v>3077</v>
      </c>
      <c r="C154" s="229">
        <v>84924.339999999895</v>
      </c>
      <c r="D154" s="229">
        <f t="shared" si="12"/>
        <v>-84924.339999999895</v>
      </c>
      <c r="E154" s="254"/>
      <c r="F154" s="255"/>
      <c r="G154" s="255"/>
      <c r="H154" s="254"/>
      <c r="I154" s="229"/>
      <c r="J154" s="254"/>
      <c r="K154" s="229">
        <f t="shared" si="13"/>
        <v>-84924.339999999895</v>
      </c>
      <c r="L154" s="256"/>
      <c r="M154" s="229"/>
      <c r="N154" s="228">
        <v>0</v>
      </c>
      <c r="O154" s="64" t="s">
        <v>3075</v>
      </c>
      <c r="P154" s="241" t="b">
        <f t="shared" ref="P154:P170" si="19">EXACT($A$152,O154)</f>
        <v>1</v>
      </c>
      <c r="Q154" s="257">
        <v>0</v>
      </c>
      <c r="R154" s="258">
        <f t="shared" si="18"/>
        <v>-84924.339999999895</v>
      </c>
    </row>
    <row r="155" spans="1:18" ht="12.75" customHeight="1" outlineLevel="2">
      <c r="A155" s="271" t="s">
        <v>4566</v>
      </c>
      <c r="B155" s="195" t="s">
        <v>3078</v>
      </c>
      <c r="C155" s="229">
        <v>39869746.82</v>
      </c>
      <c r="D155" s="229">
        <f t="shared" si="12"/>
        <v>-39869746.82</v>
      </c>
      <c r="E155" s="254"/>
      <c r="F155" s="255"/>
      <c r="G155" s="255"/>
      <c r="H155" s="254"/>
      <c r="I155" s="229"/>
      <c r="J155" s="254"/>
      <c r="K155" s="229">
        <f t="shared" si="13"/>
        <v>-39869746.82</v>
      </c>
      <c r="L155" s="256"/>
      <c r="M155" s="229"/>
      <c r="N155" s="228">
        <v>0</v>
      </c>
      <c r="O155" s="64" t="s">
        <v>3075</v>
      </c>
      <c r="P155" s="241" t="b">
        <f t="shared" si="19"/>
        <v>1</v>
      </c>
      <c r="Q155" s="257">
        <v>0</v>
      </c>
      <c r="R155" s="258">
        <f t="shared" si="18"/>
        <v>-39869746.82</v>
      </c>
    </row>
    <row r="156" spans="1:18" ht="12.75" customHeight="1" outlineLevel="2">
      <c r="A156" s="271" t="s">
        <v>4567</v>
      </c>
      <c r="B156" s="195" t="s">
        <v>3079</v>
      </c>
      <c r="C156" s="229">
        <v>29534200.43</v>
      </c>
      <c r="D156" s="229">
        <f t="shared" si="12"/>
        <v>-29534200.43</v>
      </c>
      <c r="E156" s="254"/>
      <c r="F156" s="255"/>
      <c r="G156" s="255"/>
      <c r="H156" s="254"/>
      <c r="I156" s="229"/>
      <c r="J156" s="254"/>
      <c r="K156" s="229">
        <f t="shared" si="13"/>
        <v>-29534200.43</v>
      </c>
      <c r="L156" s="256"/>
      <c r="M156" s="229"/>
      <c r="N156" s="228">
        <v>0</v>
      </c>
      <c r="O156" s="64" t="s">
        <v>3075</v>
      </c>
      <c r="P156" s="241" t="b">
        <f t="shared" si="19"/>
        <v>1</v>
      </c>
      <c r="Q156" s="257">
        <v>0</v>
      </c>
      <c r="R156" s="258">
        <f t="shared" si="18"/>
        <v>-29534200.43</v>
      </c>
    </row>
    <row r="157" spans="1:18" ht="12.75" customHeight="1" outlineLevel="2">
      <c r="A157" s="271" t="s">
        <v>4568</v>
      </c>
      <c r="B157" s="195" t="s">
        <v>3080</v>
      </c>
      <c r="C157" s="229">
        <v>-1799702.1</v>
      </c>
      <c r="D157" s="229">
        <f t="shared" si="12"/>
        <v>1799702.1</v>
      </c>
      <c r="E157" s="254"/>
      <c r="F157" s="255"/>
      <c r="G157" s="255"/>
      <c r="H157" s="254"/>
      <c r="I157" s="229"/>
      <c r="J157" s="254"/>
      <c r="K157" s="229">
        <f t="shared" si="13"/>
        <v>1799702.1</v>
      </c>
      <c r="L157" s="256"/>
      <c r="M157" s="229"/>
      <c r="N157" s="228">
        <v>0</v>
      </c>
      <c r="O157" s="64" t="s">
        <v>3075</v>
      </c>
      <c r="P157" s="241" t="b">
        <f t="shared" si="19"/>
        <v>1</v>
      </c>
      <c r="Q157" s="257">
        <v>0</v>
      </c>
      <c r="R157" s="258">
        <f t="shared" si="18"/>
        <v>1799702.1</v>
      </c>
    </row>
    <row r="158" spans="1:18" ht="12.75" customHeight="1" outlineLevel="2">
      <c r="A158" s="271" t="s">
        <v>4569</v>
      </c>
      <c r="B158" s="195" t="s">
        <v>3081</v>
      </c>
      <c r="C158" s="229">
        <v>-10201389.4</v>
      </c>
      <c r="D158" s="229">
        <f t="shared" si="12"/>
        <v>10201389.4</v>
      </c>
      <c r="E158" s="254"/>
      <c r="F158" s="255"/>
      <c r="G158" s="255"/>
      <c r="H158" s="254"/>
      <c r="I158" s="229"/>
      <c r="J158" s="254"/>
      <c r="K158" s="229">
        <f t="shared" si="13"/>
        <v>10201389.4</v>
      </c>
      <c r="L158" s="256"/>
      <c r="M158" s="229"/>
      <c r="N158" s="228">
        <v>0</v>
      </c>
      <c r="O158" s="64" t="s">
        <v>3075</v>
      </c>
      <c r="P158" s="241" t="b">
        <f t="shared" si="19"/>
        <v>1</v>
      </c>
      <c r="Q158" s="257">
        <v>0</v>
      </c>
      <c r="R158" s="258">
        <f t="shared" si="18"/>
        <v>10201389.4</v>
      </c>
    </row>
    <row r="159" spans="1:18" ht="12.75" customHeight="1" outlineLevel="2">
      <c r="A159" s="271" t="s">
        <v>4570</v>
      </c>
      <c r="B159" s="195" t="s">
        <v>3082</v>
      </c>
      <c r="C159" s="229">
        <v>0</v>
      </c>
      <c r="D159" s="229">
        <f t="shared" si="12"/>
        <v>0</v>
      </c>
      <c r="E159" s="254"/>
      <c r="F159" s="255"/>
      <c r="G159" s="255"/>
      <c r="H159" s="254"/>
      <c r="I159" s="229"/>
      <c r="J159" s="254"/>
      <c r="K159" s="229">
        <f t="shared" si="13"/>
        <v>0</v>
      </c>
      <c r="L159" s="256"/>
      <c r="M159" s="229"/>
      <c r="N159" s="228">
        <v>0</v>
      </c>
      <c r="O159" s="64" t="s">
        <v>3075</v>
      </c>
      <c r="P159" s="241" t="b">
        <f t="shared" si="19"/>
        <v>1</v>
      </c>
      <c r="Q159" s="257">
        <v>0</v>
      </c>
      <c r="R159" s="258">
        <f t="shared" si="18"/>
        <v>0</v>
      </c>
    </row>
    <row r="160" spans="1:18" ht="12.75" customHeight="1" outlineLevel="2">
      <c r="A160" s="400" t="s">
        <v>4571</v>
      </c>
      <c r="B160" s="44" t="s">
        <v>3083</v>
      </c>
      <c r="C160" s="229">
        <v>0</v>
      </c>
      <c r="D160" s="229">
        <f t="shared" si="12"/>
        <v>0</v>
      </c>
      <c r="E160" s="254"/>
      <c r="F160" s="255"/>
      <c r="G160" s="255"/>
      <c r="H160" s="254"/>
      <c r="I160" s="229"/>
      <c r="J160" s="254"/>
      <c r="K160" s="229">
        <f t="shared" si="13"/>
        <v>0</v>
      </c>
      <c r="L160" s="256"/>
      <c r="M160" s="229"/>
      <c r="N160" s="228">
        <v>0</v>
      </c>
      <c r="O160" s="64" t="s">
        <v>3075</v>
      </c>
      <c r="P160" s="241" t="b">
        <f t="shared" si="19"/>
        <v>1</v>
      </c>
      <c r="Q160" s="257">
        <v>0</v>
      </c>
      <c r="R160" s="258">
        <f t="shared" si="18"/>
        <v>0</v>
      </c>
    </row>
    <row r="161" spans="1:18" ht="12.75" customHeight="1" outlineLevel="2">
      <c r="A161" s="400" t="s">
        <v>4572</v>
      </c>
      <c r="B161" s="44" t="s">
        <v>3084</v>
      </c>
      <c r="C161" s="229">
        <v>0</v>
      </c>
      <c r="D161" s="229">
        <f t="shared" si="12"/>
        <v>0</v>
      </c>
      <c r="E161" s="254"/>
      <c r="F161" s="255"/>
      <c r="G161" s="255"/>
      <c r="H161" s="254"/>
      <c r="I161" s="229"/>
      <c r="J161" s="254"/>
      <c r="K161" s="229">
        <f t="shared" si="13"/>
        <v>0</v>
      </c>
      <c r="L161" s="256"/>
      <c r="M161" s="229"/>
      <c r="N161" s="228">
        <v>0</v>
      </c>
      <c r="O161" s="64" t="s">
        <v>3075</v>
      </c>
      <c r="P161" s="241" t="b">
        <f t="shared" si="19"/>
        <v>1</v>
      </c>
      <c r="Q161" s="257">
        <v>0</v>
      </c>
      <c r="R161" s="258">
        <f t="shared" si="18"/>
        <v>0</v>
      </c>
    </row>
    <row r="162" spans="1:18" ht="12.75" customHeight="1" outlineLevel="2">
      <c r="A162" s="400" t="s">
        <v>4573</v>
      </c>
      <c r="B162" s="44" t="s">
        <v>3085</v>
      </c>
      <c r="C162" s="229">
        <v>0</v>
      </c>
      <c r="D162" s="229">
        <f t="shared" si="12"/>
        <v>0</v>
      </c>
      <c r="E162" s="254"/>
      <c r="F162" s="255"/>
      <c r="G162" s="255"/>
      <c r="H162" s="254"/>
      <c r="I162" s="229"/>
      <c r="J162" s="254"/>
      <c r="K162" s="229">
        <f t="shared" si="13"/>
        <v>0</v>
      </c>
      <c r="L162" s="256"/>
      <c r="M162" s="229"/>
      <c r="N162" s="228">
        <v>0</v>
      </c>
      <c r="O162" s="64" t="s">
        <v>3075</v>
      </c>
      <c r="P162" s="241" t="b">
        <f t="shared" si="19"/>
        <v>1</v>
      </c>
      <c r="Q162" s="257">
        <v>0</v>
      </c>
      <c r="R162" s="258">
        <f t="shared" si="18"/>
        <v>0</v>
      </c>
    </row>
    <row r="163" spans="1:18" ht="12.75" customHeight="1" outlineLevel="2">
      <c r="A163" s="400" t="s">
        <v>4574</v>
      </c>
      <c r="B163" s="44" t="s">
        <v>3086</v>
      </c>
      <c r="C163" s="229">
        <v>-300139872.11000001</v>
      </c>
      <c r="D163" s="229">
        <f t="shared" si="12"/>
        <v>300139872.11000001</v>
      </c>
      <c r="E163" s="254"/>
      <c r="F163" s="255"/>
      <c r="G163" s="255"/>
      <c r="H163" s="254"/>
      <c r="I163" s="229"/>
      <c r="J163" s="254"/>
      <c r="K163" s="229">
        <f t="shared" si="13"/>
        <v>300139872.11000001</v>
      </c>
      <c r="L163" s="256"/>
      <c r="M163" s="229"/>
      <c r="N163" s="228">
        <v>0</v>
      </c>
      <c r="O163" s="64" t="s">
        <v>3075</v>
      </c>
      <c r="P163" s="241" t="b">
        <f t="shared" si="19"/>
        <v>1</v>
      </c>
      <c r="Q163" s="257">
        <v>0</v>
      </c>
      <c r="R163" s="258">
        <f t="shared" si="18"/>
        <v>300139872.11000001</v>
      </c>
    </row>
    <row r="164" spans="1:18" ht="12.75" customHeight="1" outlineLevel="2">
      <c r="A164" s="400" t="s">
        <v>4575</v>
      </c>
      <c r="B164" s="44" t="s">
        <v>3087</v>
      </c>
      <c r="C164" s="229">
        <v>-100447874.77</v>
      </c>
      <c r="D164" s="229">
        <f t="shared" si="12"/>
        <v>100447874.77</v>
      </c>
      <c r="E164" s="254"/>
      <c r="F164" s="255"/>
      <c r="G164" s="255"/>
      <c r="H164" s="254"/>
      <c r="I164" s="229"/>
      <c r="J164" s="254"/>
      <c r="K164" s="229">
        <f t="shared" si="13"/>
        <v>100447874.77</v>
      </c>
      <c r="L164" s="256"/>
      <c r="M164" s="229"/>
      <c r="N164" s="228">
        <v>0</v>
      </c>
      <c r="O164" s="64" t="s">
        <v>3075</v>
      </c>
      <c r="P164" s="241" t="b">
        <f t="shared" si="19"/>
        <v>1</v>
      </c>
      <c r="Q164" s="257">
        <v>0</v>
      </c>
      <c r="R164" s="258">
        <f t="shared" si="18"/>
        <v>100447874.77</v>
      </c>
    </row>
    <row r="165" spans="1:18" ht="12.75" customHeight="1" outlineLevel="2">
      <c r="A165" s="400" t="s">
        <v>4576</v>
      </c>
      <c r="B165" s="44" t="s">
        <v>3088</v>
      </c>
      <c r="C165" s="229">
        <v>-40622487.7999999</v>
      </c>
      <c r="D165" s="229">
        <f t="shared" si="12"/>
        <v>40622487.7999999</v>
      </c>
      <c r="E165" s="254"/>
      <c r="F165" s="255"/>
      <c r="G165" s="255"/>
      <c r="H165" s="254"/>
      <c r="I165" s="229"/>
      <c r="J165" s="254"/>
      <c r="K165" s="229">
        <f t="shared" si="13"/>
        <v>40622487.7999999</v>
      </c>
      <c r="L165" s="256"/>
      <c r="M165" s="229"/>
      <c r="N165" s="228">
        <v>0</v>
      </c>
      <c r="O165" s="64" t="s">
        <v>3075</v>
      </c>
      <c r="P165" s="241" t="b">
        <f t="shared" si="19"/>
        <v>1</v>
      </c>
      <c r="Q165" s="257">
        <v>0</v>
      </c>
      <c r="R165" s="258">
        <f t="shared" si="18"/>
        <v>40622487.7999999</v>
      </c>
    </row>
    <row r="166" spans="1:18" ht="12.75" customHeight="1" outlineLevel="2">
      <c r="A166" s="400" t="s">
        <v>4577</v>
      </c>
      <c r="B166" s="44" t="s">
        <v>3089</v>
      </c>
      <c r="C166" s="229">
        <v>-179032837.77000001</v>
      </c>
      <c r="D166" s="229">
        <f t="shared" si="12"/>
        <v>179032837.77000001</v>
      </c>
      <c r="E166" s="254"/>
      <c r="F166" s="255"/>
      <c r="G166" s="255"/>
      <c r="H166" s="254"/>
      <c r="I166" s="229"/>
      <c r="J166" s="254"/>
      <c r="K166" s="229">
        <f t="shared" si="13"/>
        <v>179032837.77000001</v>
      </c>
      <c r="L166" s="256"/>
      <c r="M166" s="229"/>
      <c r="N166" s="228">
        <v>0</v>
      </c>
      <c r="O166" s="64" t="s">
        <v>3075</v>
      </c>
      <c r="P166" s="241" t="b">
        <f t="shared" si="19"/>
        <v>1</v>
      </c>
      <c r="Q166" s="257">
        <v>0</v>
      </c>
      <c r="R166" s="258">
        <f t="shared" si="18"/>
        <v>179032837.77000001</v>
      </c>
    </row>
    <row r="167" spans="1:18" ht="12.75" customHeight="1" outlineLevel="2">
      <c r="A167" s="400" t="s">
        <v>4578</v>
      </c>
      <c r="B167" s="44" t="s">
        <v>3090</v>
      </c>
      <c r="C167" s="229">
        <v>-559089269.25</v>
      </c>
      <c r="D167" s="229">
        <f t="shared" si="12"/>
        <v>559089269.25</v>
      </c>
      <c r="E167" s="254"/>
      <c r="F167" s="255"/>
      <c r="G167" s="255"/>
      <c r="H167" s="254"/>
      <c r="I167" s="229"/>
      <c r="J167" s="254"/>
      <c r="K167" s="229">
        <f t="shared" si="13"/>
        <v>559089269.25</v>
      </c>
      <c r="L167" s="256"/>
      <c r="M167" s="229"/>
      <c r="N167" s="228">
        <v>0</v>
      </c>
      <c r="O167" s="64" t="s">
        <v>3075</v>
      </c>
      <c r="P167" s="241" t="b">
        <f t="shared" si="19"/>
        <v>1</v>
      </c>
      <c r="Q167" s="257">
        <v>0</v>
      </c>
      <c r="R167" s="258">
        <f t="shared" si="18"/>
        <v>559089269.25</v>
      </c>
    </row>
    <row r="168" spans="1:18" ht="12.75" customHeight="1" outlineLevel="2">
      <c r="A168" s="400" t="s">
        <v>4579</v>
      </c>
      <c r="B168" s="44" t="s">
        <v>3091</v>
      </c>
      <c r="C168" s="229">
        <v>-15506776.65</v>
      </c>
      <c r="D168" s="229">
        <f t="shared" si="12"/>
        <v>15506776.65</v>
      </c>
      <c r="E168" s="254"/>
      <c r="F168" s="255"/>
      <c r="G168" s="255"/>
      <c r="H168" s="254"/>
      <c r="I168" s="229"/>
      <c r="J168" s="254"/>
      <c r="K168" s="229">
        <f t="shared" si="13"/>
        <v>15506776.65</v>
      </c>
      <c r="L168" s="256"/>
      <c r="M168" s="229"/>
      <c r="N168" s="228">
        <v>0</v>
      </c>
      <c r="O168" s="64" t="s">
        <v>3075</v>
      </c>
      <c r="P168" s="241" t="b">
        <f t="shared" si="19"/>
        <v>1</v>
      </c>
      <c r="Q168" s="257">
        <v>0</v>
      </c>
      <c r="R168" s="258">
        <f t="shared" si="18"/>
        <v>15506776.65</v>
      </c>
    </row>
    <row r="169" spans="1:18" ht="12.75" customHeight="1" outlineLevel="2">
      <c r="A169" s="400" t="s">
        <v>4580</v>
      </c>
      <c r="B169" s="44" t="s">
        <v>3092</v>
      </c>
      <c r="C169" s="229">
        <v>0</v>
      </c>
      <c r="D169" s="229">
        <f t="shared" si="12"/>
        <v>0</v>
      </c>
      <c r="E169" s="254"/>
      <c r="F169" s="255"/>
      <c r="G169" s="255"/>
      <c r="H169" s="254"/>
      <c r="I169" s="229"/>
      <c r="J169" s="254"/>
      <c r="K169" s="229">
        <f t="shared" si="13"/>
        <v>0</v>
      </c>
      <c r="L169" s="256"/>
      <c r="M169" s="229"/>
      <c r="N169" s="228">
        <v>0</v>
      </c>
      <c r="O169" s="64" t="s">
        <v>3075</v>
      </c>
      <c r="P169" s="241" t="b">
        <f t="shared" si="19"/>
        <v>1</v>
      </c>
      <c r="Q169" s="257">
        <v>0</v>
      </c>
      <c r="R169" s="258">
        <f t="shared" si="18"/>
        <v>0</v>
      </c>
    </row>
    <row r="170" spans="1:18" ht="12.75" customHeight="1" outlineLevel="2">
      <c r="A170" s="400" t="s">
        <v>4581</v>
      </c>
      <c r="B170" s="44" t="s">
        <v>3093</v>
      </c>
      <c r="C170" s="229">
        <v>-104251.28</v>
      </c>
      <c r="D170" s="229">
        <f t="shared" si="12"/>
        <v>104251.28</v>
      </c>
      <c r="E170" s="254"/>
      <c r="F170" s="255"/>
      <c r="G170" s="255"/>
      <c r="H170" s="254"/>
      <c r="I170" s="229"/>
      <c r="J170" s="254"/>
      <c r="K170" s="229">
        <f t="shared" si="13"/>
        <v>104251.28</v>
      </c>
      <c r="L170" s="256"/>
      <c r="M170" s="229"/>
      <c r="N170" s="228">
        <v>0</v>
      </c>
      <c r="O170" s="64" t="s">
        <v>3075</v>
      </c>
      <c r="P170" s="241" t="b">
        <f t="shared" si="19"/>
        <v>1</v>
      </c>
      <c r="Q170" s="257">
        <v>0</v>
      </c>
      <c r="R170" s="258">
        <f t="shared" si="18"/>
        <v>104251.28</v>
      </c>
    </row>
    <row r="171" spans="1:18" outlineLevel="1">
      <c r="A171" s="399" t="s">
        <v>3094</v>
      </c>
      <c r="C171" s="253">
        <f>SUM(C172:C173)</f>
        <v>0</v>
      </c>
      <c r="D171" s="253">
        <f t="shared" si="12"/>
        <v>0</v>
      </c>
      <c r="E171" s="254"/>
      <c r="F171" s="255"/>
      <c r="G171" s="255"/>
      <c r="H171" s="254"/>
      <c r="I171" s="253"/>
      <c r="J171" s="254"/>
      <c r="K171" s="253">
        <f t="shared" si="13"/>
        <v>0</v>
      </c>
      <c r="L171" s="256" t="e">
        <f>#REF!+C171</f>
        <v>#REF!</v>
      </c>
      <c r="M171" s="253"/>
      <c r="N171" s="228" t="e">
        <v>#VALUE!</v>
      </c>
      <c r="O171" s="64">
        <v>0</v>
      </c>
      <c r="P171" s="228"/>
      <c r="Q171" s="257">
        <v>0</v>
      </c>
      <c r="R171" s="258">
        <f t="shared" si="18"/>
        <v>0</v>
      </c>
    </row>
    <row r="172" spans="1:18" ht="12.75" customHeight="1" outlineLevel="2">
      <c r="A172" s="400" t="s">
        <v>4582</v>
      </c>
      <c r="B172" s="44" t="s">
        <v>3095</v>
      </c>
      <c r="C172" s="229">
        <v>0</v>
      </c>
      <c r="D172" s="229">
        <f t="shared" si="12"/>
        <v>0</v>
      </c>
      <c r="E172" s="254"/>
      <c r="F172" s="255"/>
      <c r="G172" s="255"/>
      <c r="H172" s="254"/>
      <c r="I172" s="229"/>
      <c r="J172" s="254"/>
      <c r="K172" s="229">
        <f t="shared" si="13"/>
        <v>0</v>
      </c>
      <c r="L172" s="256"/>
      <c r="M172" s="229"/>
      <c r="N172" s="228">
        <v>0</v>
      </c>
      <c r="O172" s="64" t="s">
        <v>3094</v>
      </c>
      <c r="P172" s="241" t="b">
        <f>EXACT($A$171,O172)</f>
        <v>1</v>
      </c>
      <c r="Q172" s="257">
        <v>0</v>
      </c>
      <c r="R172" s="258">
        <f t="shared" si="18"/>
        <v>0</v>
      </c>
    </row>
    <row r="173" spans="1:18" ht="12.75" customHeight="1" outlineLevel="2">
      <c r="A173" s="400" t="s">
        <v>4583</v>
      </c>
      <c r="B173" s="44" t="s">
        <v>3096</v>
      </c>
      <c r="C173" s="229">
        <v>0</v>
      </c>
      <c r="D173" s="229">
        <f t="shared" si="12"/>
        <v>0</v>
      </c>
      <c r="E173" s="254"/>
      <c r="F173" s="255"/>
      <c r="G173" s="255"/>
      <c r="H173" s="254"/>
      <c r="I173" s="229"/>
      <c r="J173" s="254"/>
      <c r="K173" s="229">
        <f t="shared" si="13"/>
        <v>0</v>
      </c>
      <c r="L173" s="256"/>
      <c r="M173" s="229"/>
      <c r="N173" s="228">
        <v>0</v>
      </c>
      <c r="O173" s="64" t="s">
        <v>3094</v>
      </c>
      <c r="P173" s="241" t="b">
        <f>EXACT($A$171,O173)</f>
        <v>1</v>
      </c>
      <c r="Q173" s="257">
        <v>0</v>
      </c>
      <c r="R173" s="258">
        <f t="shared" si="18"/>
        <v>0</v>
      </c>
    </row>
    <row r="174" spans="1:18" outlineLevel="1">
      <c r="A174" s="399" t="s">
        <v>3097</v>
      </c>
      <c r="C174" s="253">
        <f>SUM(C175:C176)</f>
        <v>0</v>
      </c>
      <c r="D174" s="253">
        <f t="shared" si="12"/>
        <v>0</v>
      </c>
      <c r="E174" s="254"/>
      <c r="F174" s="255"/>
      <c r="G174" s="255"/>
      <c r="H174" s="254"/>
      <c r="I174" s="253"/>
      <c r="J174" s="254"/>
      <c r="K174" s="253">
        <f t="shared" si="13"/>
        <v>0</v>
      </c>
      <c r="L174" s="256" t="e">
        <f>#REF!+C174</f>
        <v>#REF!</v>
      </c>
      <c r="M174" s="253"/>
      <c r="N174" s="228" t="e">
        <v>#VALUE!</v>
      </c>
      <c r="O174" s="64">
        <v>0</v>
      </c>
      <c r="P174" s="228"/>
      <c r="Q174" s="257">
        <v>0</v>
      </c>
      <c r="R174" s="258">
        <f t="shared" si="18"/>
        <v>0</v>
      </c>
    </row>
    <row r="175" spans="1:18" ht="12.75" customHeight="1" outlineLevel="2">
      <c r="A175" s="400" t="s">
        <v>4584</v>
      </c>
      <c r="B175" s="44" t="s">
        <v>3098</v>
      </c>
      <c r="C175" s="229">
        <v>0</v>
      </c>
      <c r="D175" s="229">
        <f t="shared" si="12"/>
        <v>0</v>
      </c>
      <c r="E175" s="254"/>
      <c r="F175" s="255"/>
      <c r="G175" s="255"/>
      <c r="H175" s="254"/>
      <c r="I175" s="229"/>
      <c r="J175" s="254"/>
      <c r="K175" s="229">
        <f t="shared" si="13"/>
        <v>0</v>
      </c>
      <c r="L175" s="256"/>
      <c r="M175" s="229"/>
      <c r="N175" s="228">
        <v>0</v>
      </c>
      <c r="O175" s="64" t="s">
        <v>3097</v>
      </c>
      <c r="P175" s="241" t="b">
        <f>EXACT($A$174,O175)</f>
        <v>1</v>
      </c>
      <c r="Q175" s="257">
        <v>0</v>
      </c>
      <c r="R175" s="258">
        <f t="shared" si="18"/>
        <v>0</v>
      </c>
    </row>
    <row r="176" spans="1:18" ht="12.75" customHeight="1" outlineLevel="2">
      <c r="A176" s="271" t="s">
        <v>4585</v>
      </c>
      <c r="B176" s="195" t="s">
        <v>3099</v>
      </c>
      <c r="C176" s="229">
        <v>0</v>
      </c>
      <c r="D176" s="229">
        <f t="shared" si="12"/>
        <v>0</v>
      </c>
      <c r="E176" s="254"/>
      <c r="F176" s="255"/>
      <c r="G176" s="255"/>
      <c r="H176" s="254"/>
      <c r="I176" s="229"/>
      <c r="J176" s="254"/>
      <c r="K176" s="229">
        <f t="shared" si="13"/>
        <v>0</v>
      </c>
      <c r="L176" s="256"/>
      <c r="M176" s="229"/>
      <c r="N176" s="228">
        <v>0</v>
      </c>
      <c r="O176" s="64" t="s">
        <v>3097</v>
      </c>
      <c r="P176" s="241" t="b">
        <f>EXACT($A$174,O176)</f>
        <v>1</v>
      </c>
      <c r="Q176" s="257">
        <v>0</v>
      </c>
      <c r="R176" s="258">
        <f t="shared" si="18"/>
        <v>0</v>
      </c>
    </row>
    <row r="177" spans="1:18" outlineLevel="1">
      <c r="A177" s="399" t="s">
        <v>3100</v>
      </c>
      <c r="C177" s="253">
        <f>SUM(C178:C179)</f>
        <v>0</v>
      </c>
      <c r="D177" s="253">
        <f t="shared" si="12"/>
        <v>0</v>
      </c>
      <c r="E177" s="254"/>
      <c r="F177" s="255"/>
      <c r="G177" s="255"/>
      <c r="H177" s="254"/>
      <c r="I177" s="253"/>
      <c r="J177" s="254"/>
      <c r="K177" s="253">
        <f t="shared" si="13"/>
        <v>0</v>
      </c>
      <c r="L177" s="256" t="e">
        <f>#REF!+C177</f>
        <v>#REF!</v>
      </c>
      <c r="M177" s="253"/>
      <c r="N177" s="228" t="e">
        <v>#VALUE!</v>
      </c>
      <c r="O177" s="64">
        <v>0</v>
      </c>
      <c r="P177" s="228"/>
      <c r="Q177" s="257">
        <v>0</v>
      </c>
      <c r="R177" s="258">
        <f t="shared" si="18"/>
        <v>0</v>
      </c>
    </row>
    <row r="178" spans="1:18" ht="12.75" customHeight="1" outlineLevel="2">
      <c r="A178" s="400" t="s">
        <v>4586</v>
      </c>
      <c r="B178" s="44" t="s">
        <v>3101</v>
      </c>
      <c r="C178" s="229">
        <v>0</v>
      </c>
      <c r="D178" s="229">
        <f t="shared" si="12"/>
        <v>0</v>
      </c>
      <c r="E178" s="254"/>
      <c r="F178" s="255"/>
      <c r="G178" s="255"/>
      <c r="H178" s="254"/>
      <c r="I178" s="229"/>
      <c r="J178" s="254"/>
      <c r="K178" s="229">
        <f t="shared" si="13"/>
        <v>0</v>
      </c>
      <c r="L178" s="256"/>
      <c r="M178" s="229"/>
      <c r="N178" s="228">
        <v>0</v>
      </c>
      <c r="O178" s="64" t="s">
        <v>3100</v>
      </c>
      <c r="P178" s="241" t="b">
        <f>EXACT($A$177,O178)</f>
        <v>1</v>
      </c>
      <c r="Q178" s="257">
        <v>0</v>
      </c>
      <c r="R178" s="258">
        <f t="shared" si="18"/>
        <v>0</v>
      </c>
    </row>
    <row r="179" spans="1:18" ht="12.75" customHeight="1" outlineLevel="2">
      <c r="A179" s="271" t="s">
        <v>4587</v>
      </c>
      <c r="B179" s="195" t="s">
        <v>3102</v>
      </c>
      <c r="C179" s="229">
        <v>0</v>
      </c>
      <c r="D179" s="229">
        <f t="shared" si="12"/>
        <v>0</v>
      </c>
      <c r="E179" s="254"/>
      <c r="F179" s="255"/>
      <c r="G179" s="255"/>
      <c r="H179" s="254"/>
      <c r="I179" s="229"/>
      <c r="J179" s="254"/>
      <c r="K179" s="229">
        <f t="shared" si="13"/>
        <v>0</v>
      </c>
      <c r="L179" s="256"/>
      <c r="M179" s="229"/>
      <c r="N179" s="228">
        <v>0</v>
      </c>
      <c r="O179" s="64" t="s">
        <v>3100</v>
      </c>
      <c r="P179" s="241" t="b">
        <f>EXACT($A$177,O179)</f>
        <v>1</v>
      </c>
      <c r="Q179" s="257">
        <v>0</v>
      </c>
      <c r="R179" s="258">
        <f t="shared" si="18"/>
        <v>0</v>
      </c>
    </row>
    <row r="180" spans="1:18" outlineLevel="1">
      <c r="A180" s="399" t="s">
        <v>3103</v>
      </c>
      <c r="C180" s="253">
        <f>SUM(C181:C182)</f>
        <v>0</v>
      </c>
      <c r="D180" s="253">
        <f t="shared" si="12"/>
        <v>0</v>
      </c>
      <c r="E180" s="254"/>
      <c r="F180" s="255"/>
      <c r="G180" s="255"/>
      <c r="H180" s="254"/>
      <c r="I180" s="253"/>
      <c r="J180" s="254"/>
      <c r="K180" s="253">
        <f t="shared" si="13"/>
        <v>0</v>
      </c>
      <c r="L180" s="256" t="e">
        <f>#REF!+C180</f>
        <v>#REF!</v>
      </c>
      <c r="M180" s="253"/>
      <c r="N180" s="228" t="e">
        <v>#VALUE!</v>
      </c>
      <c r="O180" s="64">
        <v>0</v>
      </c>
      <c r="P180" s="228"/>
      <c r="Q180" s="257">
        <v>0</v>
      </c>
      <c r="R180" s="258">
        <f t="shared" si="18"/>
        <v>0</v>
      </c>
    </row>
    <row r="181" spans="1:18" ht="12.75" customHeight="1" outlineLevel="2">
      <c r="A181" s="400" t="s">
        <v>4588</v>
      </c>
      <c r="B181" s="44" t="s">
        <v>3104</v>
      </c>
      <c r="C181" s="229">
        <v>0</v>
      </c>
      <c r="D181" s="229">
        <f t="shared" si="12"/>
        <v>0</v>
      </c>
      <c r="E181" s="254"/>
      <c r="F181" s="255"/>
      <c r="G181" s="255"/>
      <c r="H181" s="254"/>
      <c r="I181" s="229"/>
      <c r="J181" s="254"/>
      <c r="K181" s="229">
        <f t="shared" si="13"/>
        <v>0</v>
      </c>
      <c r="L181" s="256"/>
      <c r="M181" s="229"/>
      <c r="N181" s="228">
        <v>0</v>
      </c>
      <c r="O181" s="64" t="s">
        <v>3103</v>
      </c>
      <c r="P181" s="241" t="b">
        <f>EXACT($A$180,O181)</f>
        <v>1</v>
      </c>
      <c r="Q181" s="257">
        <v>0</v>
      </c>
      <c r="R181" s="258">
        <f t="shared" si="18"/>
        <v>0</v>
      </c>
    </row>
    <row r="182" spans="1:18" ht="12.75" customHeight="1" outlineLevel="2">
      <c r="A182" s="271" t="s">
        <v>4589</v>
      </c>
      <c r="B182" s="195" t="s">
        <v>3105</v>
      </c>
      <c r="C182" s="229">
        <v>0</v>
      </c>
      <c r="D182" s="229">
        <f t="shared" si="12"/>
        <v>0</v>
      </c>
      <c r="E182" s="254"/>
      <c r="F182" s="255"/>
      <c r="G182" s="255"/>
      <c r="H182" s="254"/>
      <c r="I182" s="229"/>
      <c r="J182" s="254"/>
      <c r="K182" s="229">
        <f t="shared" si="13"/>
        <v>0</v>
      </c>
      <c r="L182" s="256"/>
      <c r="M182" s="229"/>
      <c r="N182" s="228">
        <v>0</v>
      </c>
      <c r="O182" s="64" t="s">
        <v>3103</v>
      </c>
      <c r="P182" s="241" t="b">
        <f>EXACT($A$180,O182)</f>
        <v>1</v>
      </c>
      <c r="Q182" s="257">
        <v>0</v>
      </c>
      <c r="R182" s="258">
        <f t="shared" si="18"/>
        <v>0</v>
      </c>
    </row>
    <row r="183" spans="1:18" outlineLevel="1">
      <c r="A183" s="399" t="s">
        <v>3106</v>
      </c>
      <c r="C183" s="253">
        <f>SUM(C184:C185)</f>
        <v>0</v>
      </c>
      <c r="D183" s="253">
        <f t="shared" si="12"/>
        <v>0</v>
      </c>
      <c r="E183" s="254"/>
      <c r="F183" s="255"/>
      <c r="G183" s="255"/>
      <c r="H183" s="254"/>
      <c r="I183" s="253"/>
      <c r="J183" s="254"/>
      <c r="K183" s="253">
        <f t="shared" si="13"/>
        <v>0</v>
      </c>
      <c r="L183" s="256" t="e">
        <f>#REF!+C183</f>
        <v>#REF!</v>
      </c>
      <c r="M183" s="253"/>
      <c r="N183" s="228" t="e">
        <v>#VALUE!</v>
      </c>
      <c r="O183" s="64">
        <v>0</v>
      </c>
      <c r="P183" s="228"/>
      <c r="Q183" s="257">
        <v>0</v>
      </c>
      <c r="R183" s="258">
        <f t="shared" si="18"/>
        <v>0</v>
      </c>
    </row>
    <row r="184" spans="1:18" ht="12.75" customHeight="1" outlineLevel="2">
      <c r="A184" s="400" t="s">
        <v>4590</v>
      </c>
      <c r="B184" s="44" t="s">
        <v>3107</v>
      </c>
      <c r="C184" s="229">
        <v>0</v>
      </c>
      <c r="D184" s="229">
        <f t="shared" si="12"/>
        <v>0</v>
      </c>
      <c r="E184" s="254"/>
      <c r="F184" s="255"/>
      <c r="G184" s="255"/>
      <c r="H184" s="254"/>
      <c r="I184" s="229"/>
      <c r="J184" s="254"/>
      <c r="K184" s="229">
        <f t="shared" si="13"/>
        <v>0</v>
      </c>
      <c r="L184" s="256"/>
      <c r="M184" s="229"/>
      <c r="N184" s="228">
        <v>0</v>
      </c>
      <c r="O184" s="64" t="s">
        <v>3106</v>
      </c>
      <c r="P184" s="241" t="b">
        <f>EXACT($A$183,O184)</f>
        <v>1</v>
      </c>
      <c r="Q184" s="257">
        <v>0</v>
      </c>
      <c r="R184" s="258">
        <f t="shared" si="18"/>
        <v>0</v>
      </c>
    </row>
    <row r="185" spans="1:18" ht="12.75" customHeight="1" outlineLevel="2">
      <c r="A185" s="271" t="s">
        <v>4591</v>
      </c>
      <c r="B185" s="195" t="s">
        <v>3108</v>
      </c>
      <c r="C185" s="229">
        <v>0</v>
      </c>
      <c r="D185" s="229">
        <f t="shared" si="12"/>
        <v>0</v>
      </c>
      <c r="E185" s="254"/>
      <c r="F185" s="255"/>
      <c r="G185" s="255"/>
      <c r="H185" s="254"/>
      <c r="I185" s="229"/>
      <c r="J185" s="254"/>
      <c r="K185" s="229">
        <f t="shared" si="13"/>
        <v>0</v>
      </c>
      <c r="L185" s="256"/>
      <c r="M185" s="229"/>
      <c r="N185" s="228">
        <v>0</v>
      </c>
      <c r="O185" s="64" t="s">
        <v>3106</v>
      </c>
      <c r="P185" s="241" t="b">
        <f>EXACT($A$183,O185)</f>
        <v>1</v>
      </c>
      <c r="Q185" s="257">
        <v>0</v>
      </c>
      <c r="R185" s="258">
        <f t="shared" si="18"/>
        <v>0</v>
      </c>
    </row>
    <row r="186" spans="1:18" outlineLevel="1">
      <c r="A186" s="399" t="s">
        <v>3109</v>
      </c>
      <c r="C186" s="253">
        <f>SUM(C187:C189)</f>
        <v>0</v>
      </c>
      <c r="D186" s="253">
        <f t="shared" si="12"/>
        <v>0</v>
      </c>
      <c r="E186" s="254"/>
      <c r="F186" s="255"/>
      <c r="G186" s="255"/>
      <c r="H186" s="254"/>
      <c r="I186" s="253"/>
      <c r="J186" s="254"/>
      <c r="K186" s="253">
        <f t="shared" si="13"/>
        <v>0</v>
      </c>
      <c r="L186" s="256" t="e">
        <f>#REF!+C186</f>
        <v>#REF!</v>
      </c>
      <c r="M186" s="253"/>
      <c r="N186" s="228" t="e">
        <v>#VALUE!</v>
      </c>
      <c r="O186" s="64">
        <v>0</v>
      </c>
      <c r="P186" s="228"/>
      <c r="Q186" s="257">
        <v>0</v>
      </c>
      <c r="R186" s="258">
        <f t="shared" si="18"/>
        <v>0</v>
      </c>
    </row>
    <row r="187" spans="1:18" ht="12.75" customHeight="1" outlineLevel="2">
      <c r="A187" s="400" t="s">
        <v>4592</v>
      </c>
      <c r="B187" s="44" t="s">
        <v>3110</v>
      </c>
      <c r="C187" s="229">
        <v>0</v>
      </c>
      <c r="D187" s="229">
        <f t="shared" si="12"/>
        <v>0</v>
      </c>
      <c r="E187" s="254"/>
      <c r="F187" s="255"/>
      <c r="G187" s="255"/>
      <c r="H187" s="254"/>
      <c r="I187" s="229"/>
      <c r="J187" s="254"/>
      <c r="K187" s="229">
        <f t="shared" si="13"/>
        <v>0</v>
      </c>
      <c r="L187" s="256"/>
      <c r="M187" s="229"/>
      <c r="N187" s="228">
        <v>0</v>
      </c>
      <c r="O187" s="64" t="s">
        <v>3109</v>
      </c>
      <c r="P187" s="241" t="b">
        <f>EXACT($A$186,O187)</f>
        <v>1</v>
      </c>
      <c r="Q187" s="257">
        <v>0</v>
      </c>
      <c r="R187" s="258">
        <f t="shared" si="18"/>
        <v>0</v>
      </c>
    </row>
    <row r="188" spans="1:18" ht="12.75" customHeight="1" outlineLevel="2">
      <c r="A188" s="400" t="s">
        <v>4593</v>
      </c>
      <c r="B188" s="44" t="s">
        <v>3111</v>
      </c>
      <c r="C188" s="229">
        <v>0</v>
      </c>
      <c r="D188" s="229">
        <f t="shared" ref="D188:D307" si="20">C188*-1</f>
        <v>0</v>
      </c>
      <c r="E188" s="254"/>
      <c r="F188" s="255"/>
      <c r="G188" s="255"/>
      <c r="H188" s="254"/>
      <c r="I188" s="229"/>
      <c r="J188" s="254"/>
      <c r="K188" s="229">
        <f t="shared" ref="K188:K307" si="21">D188+I188</f>
        <v>0</v>
      </c>
      <c r="L188" s="256"/>
      <c r="M188" s="229"/>
      <c r="N188" s="228">
        <v>0</v>
      </c>
      <c r="O188" s="64" t="s">
        <v>3109</v>
      </c>
      <c r="P188" s="241" t="b">
        <f>EXACT($A$186,O188)</f>
        <v>1</v>
      </c>
      <c r="Q188" s="257">
        <v>0</v>
      </c>
      <c r="R188" s="258">
        <f t="shared" si="18"/>
        <v>0</v>
      </c>
    </row>
    <row r="189" spans="1:18" ht="12.75" customHeight="1" outlineLevel="2">
      <c r="A189" s="400" t="s">
        <v>4594</v>
      </c>
      <c r="B189" s="44" t="s">
        <v>3112</v>
      </c>
      <c r="C189" s="229">
        <v>0</v>
      </c>
      <c r="D189" s="229">
        <f t="shared" si="20"/>
        <v>0</v>
      </c>
      <c r="E189" s="254"/>
      <c r="F189" s="255"/>
      <c r="G189" s="255"/>
      <c r="H189" s="254"/>
      <c r="I189" s="229"/>
      <c r="J189" s="254"/>
      <c r="K189" s="229">
        <f t="shared" si="21"/>
        <v>0</v>
      </c>
      <c r="L189" s="256"/>
      <c r="M189" s="229"/>
      <c r="N189" s="228">
        <v>0</v>
      </c>
      <c r="O189" s="64" t="s">
        <v>3109</v>
      </c>
      <c r="P189" s="241" t="b">
        <f>EXACT($A$186,O189)</f>
        <v>1</v>
      </c>
      <c r="Q189" s="257">
        <v>0</v>
      </c>
      <c r="R189" s="258">
        <f t="shared" si="18"/>
        <v>0</v>
      </c>
    </row>
    <row r="190" spans="1:18" outlineLevel="1">
      <c r="A190" s="399" t="s">
        <v>3113</v>
      </c>
      <c r="C190" s="253">
        <f>SUM(C191:C193)</f>
        <v>0</v>
      </c>
      <c r="D190" s="253">
        <f t="shared" si="20"/>
        <v>0</v>
      </c>
      <c r="E190" s="254"/>
      <c r="F190" s="255"/>
      <c r="G190" s="255"/>
      <c r="H190" s="254"/>
      <c r="I190" s="253"/>
      <c r="J190" s="254"/>
      <c r="K190" s="253">
        <f t="shared" si="21"/>
        <v>0</v>
      </c>
      <c r="L190" s="256" t="e">
        <f>#REF!+C190</f>
        <v>#REF!</v>
      </c>
      <c r="M190" s="253"/>
      <c r="N190" s="228" t="e">
        <v>#VALUE!</v>
      </c>
      <c r="O190" s="64">
        <v>0</v>
      </c>
      <c r="P190" s="228"/>
      <c r="Q190" s="257">
        <v>0</v>
      </c>
      <c r="R190" s="258">
        <f t="shared" si="18"/>
        <v>0</v>
      </c>
    </row>
    <row r="191" spans="1:18" ht="12.75" customHeight="1" outlineLevel="2">
      <c r="A191" s="400" t="s">
        <v>4595</v>
      </c>
      <c r="B191" s="44" t="s">
        <v>3114</v>
      </c>
      <c r="C191" s="229">
        <v>0</v>
      </c>
      <c r="D191" s="229">
        <f t="shared" si="20"/>
        <v>0</v>
      </c>
      <c r="E191" s="254"/>
      <c r="F191" s="255"/>
      <c r="G191" s="255"/>
      <c r="H191" s="254"/>
      <c r="I191" s="229"/>
      <c r="J191" s="254"/>
      <c r="K191" s="229">
        <f t="shared" si="21"/>
        <v>0</v>
      </c>
      <c r="L191" s="256"/>
      <c r="M191" s="229"/>
      <c r="N191" s="228">
        <v>0</v>
      </c>
      <c r="O191" s="64" t="s">
        <v>3113</v>
      </c>
      <c r="P191" s="241" t="b">
        <f>EXACT($A$190,O191)</f>
        <v>1</v>
      </c>
      <c r="Q191" s="257">
        <v>0</v>
      </c>
      <c r="R191" s="258">
        <f t="shared" si="18"/>
        <v>0</v>
      </c>
    </row>
    <row r="192" spans="1:18" ht="12.75" customHeight="1" outlineLevel="2">
      <c r="A192" s="400" t="s">
        <v>4596</v>
      </c>
      <c r="B192" s="44" t="s">
        <v>3115</v>
      </c>
      <c r="C192" s="229">
        <v>0</v>
      </c>
      <c r="D192" s="229">
        <f t="shared" si="20"/>
        <v>0</v>
      </c>
      <c r="E192" s="254"/>
      <c r="F192" s="255"/>
      <c r="G192" s="255"/>
      <c r="H192" s="254"/>
      <c r="I192" s="229"/>
      <c r="J192" s="254"/>
      <c r="K192" s="229">
        <f t="shared" si="21"/>
        <v>0</v>
      </c>
      <c r="L192" s="256"/>
      <c r="M192" s="229"/>
      <c r="N192" s="228">
        <v>0</v>
      </c>
      <c r="O192" s="64" t="s">
        <v>3113</v>
      </c>
      <c r="P192" s="241" t="b">
        <f>EXACT($A$190,O192)</f>
        <v>1</v>
      </c>
      <c r="Q192" s="257">
        <v>0</v>
      </c>
      <c r="R192" s="258">
        <f t="shared" si="18"/>
        <v>0</v>
      </c>
    </row>
    <row r="193" spans="1:18" ht="12.75" customHeight="1" outlineLevel="2">
      <c r="A193" s="400" t="s">
        <v>4597</v>
      </c>
      <c r="B193" s="44" t="s">
        <v>3116</v>
      </c>
      <c r="C193" s="229">
        <v>0</v>
      </c>
      <c r="D193" s="229">
        <f t="shared" si="20"/>
        <v>0</v>
      </c>
      <c r="E193" s="254"/>
      <c r="F193" s="255"/>
      <c r="G193" s="255"/>
      <c r="H193" s="254"/>
      <c r="I193" s="229"/>
      <c r="J193" s="254"/>
      <c r="K193" s="229">
        <f t="shared" si="21"/>
        <v>0</v>
      </c>
      <c r="L193" s="256"/>
      <c r="M193" s="229"/>
      <c r="N193" s="228">
        <v>0</v>
      </c>
      <c r="O193" s="64" t="s">
        <v>3113</v>
      </c>
      <c r="P193" s="241" t="b">
        <f>EXACT($A$190,O193)</f>
        <v>1</v>
      </c>
      <c r="Q193" s="257">
        <v>0</v>
      </c>
      <c r="R193" s="258">
        <f t="shared" si="18"/>
        <v>0</v>
      </c>
    </row>
    <row r="194" spans="1:18" outlineLevel="1">
      <c r="A194" s="399" t="s">
        <v>3117</v>
      </c>
      <c r="C194" s="253">
        <f>SUM(C195:C197)</f>
        <v>9374.7899999999918</v>
      </c>
      <c r="D194" s="253">
        <f t="shared" si="20"/>
        <v>-9374.7899999999918</v>
      </c>
      <c r="E194" s="254"/>
      <c r="F194" s="255"/>
      <c r="G194" s="255"/>
      <c r="H194" s="254"/>
      <c r="I194" s="253"/>
      <c r="J194" s="254"/>
      <c r="K194" s="253">
        <f t="shared" si="21"/>
        <v>-9374.7899999999918</v>
      </c>
      <c r="L194" s="256" t="e">
        <f>#REF!+C194</f>
        <v>#REF!</v>
      </c>
      <c r="M194" s="253" t="s">
        <v>3118</v>
      </c>
      <c r="N194" s="228" t="e">
        <v>#VALUE!</v>
      </c>
      <c r="O194" s="64">
        <v>0</v>
      </c>
      <c r="P194" s="228"/>
      <c r="Q194" s="257">
        <v>-9374.7900000000009</v>
      </c>
      <c r="R194" s="258">
        <f t="shared" si="18"/>
        <v>0</v>
      </c>
    </row>
    <row r="195" spans="1:18" ht="12.75" customHeight="1" outlineLevel="2">
      <c r="A195" s="400" t="s">
        <v>4598</v>
      </c>
      <c r="B195" s="44" t="s">
        <v>3119</v>
      </c>
      <c r="C195" s="229">
        <v>37.43</v>
      </c>
      <c r="D195" s="229">
        <f t="shared" si="20"/>
        <v>-37.43</v>
      </c>
      <c r="E195" s="254"/>
      <c r="F195" s="255"/>
      <c r="G195" s="255"/>
      <c r="H195" s="254"/>
      <c r="I195" s="229"/>
      <c r="J195" s="254"/>
      <c r="K195" s="229">
        <f t="shared" si="21"/>
        <v>-37.43</v>
      </c>
      <c r="L195" s="256"/>
      <c r="M195" s="229"/>
      <c r="N195" s="228">
        <v>0</v>
      </c>
      <c r="O195" s="64" t="s">
        <v>3117</v>
      </c>
      <c r="P195" s="241" t="b">
        <f>EXACT($A$194,O195)</f>
        <v>1</v>
      </c>
      <c r="Q195" s="257">
        <v>0</v>
      </c>
      <c r="R195" s="258">
        <f t="shared" si="18"/>
        <v>-37.43</v>
      </c>
    </row>
    <row r="196" spans="1:18" ht="12.75" customHeight="1" outlineLevel="2">
      <c r="A196" s="400" t="s">
        <v>4599</v>
      </c>
      <c r="B196" s="44" t="s">
        <v>3120</v>
      </c>
      <c r="C196" s="229">
        <v>9430.3199999999906</v>
      </c>
      <c r="D196" s="229">
        <f t="shared" si="20"/>
        <v>-9430.3199999999906</v>
      </c>
      <c r="E196" s="254"/>
      <c r="F196" s="255"/>
      <c r="G196" s="255"/>
      <c r="H196" s="254"/>
      <c r="I196" s="229"/>
      <c r="J196" s="254"/>
      <c r="K196" s="229">
        <f t="shared" si="21"/>
        <v>-9430.3199999999906</v>
      </c>
      <c r="L196" s="256"/>
      <c r="M196" s="229"/>
      <c r="N196" s="228">
        <v>0</v>
      </c>
      <c r="O196" s="64" t="s">
        <v>3117</v>
      </c>
      <c r="P196" s="241" t="b">
        <f>EXACT($A$194,O196)</f>
        <v>1</v>
      </c>
      <c r="Q196" s="257">
        <v>0</v>
      </c>
      <c r="R196" s="258">
        <f t="shared" ref="R196:R259" si="22">K196-Q196</f>
        <v>-9430.3199999999906</v>
      </c>
    </row>
    <row r="197" spans="1:18" ht="12.75" customHeight="1" outlineLevel="2">
      <c r="A197" s="400" t="s">
        <v>4600</v>
      </c>
      <c r="B197" s="44" t="s">
        <v>3121</v>
      </c>
      <c r="C197" s="229">
        <v>-92.959999999999894</v>
      </c>
      <c r="D197" s="229">
        <f t="shared" si="20"/>
        <v>92.959999999999894</v>
      </c>
      <c r="E197" s="254"/>
      <c r="F197" s="255"/>
      <c r="G197" s="255"/>
      <c r="H197" s="254"/>
      <c r="I197" s="229"/>
      <c r="J197" s="254"/>
      <c r="K197" s="229">
        <f t="shared" si="21"/>
        <v>92.959999999999894</v>
      </c>
      <c r="L197" s="256"/>
      <c r="M197" s="229"/>
      <c r="N197" s="228">
        <v>0</v>
      </c>
      <c r="O197" s="64" t="s">
        <v>3117</v>
      </c>
      <c r="P197" s="241" t="b">
        <f>EXACT($A$194,O197)</f>
        <v>1</v>
      </c>
      <c r="Q197" s="257">
        <v>0</v>
      </c>
      <c r="R197" s="258">
        <f t="shared" si="22"/>
        <v>92.959999999999894</v>
      </c>
    </row>
    <row r="198" spans="1:18" ht="12.75" customHeight="1" outlineLevel="1">
      <c r="A198" s="399" t="s">
        <v>3122</v>
      </c>
      <c r="B198" s="44"/>
      <c r="C198" s="253">
        <f>SUM(C199:C201)</f>
        <v>-24532.119999999879</v>
      </c>
      <c r="D198" s="253">
        <f t="shared" si="20"/>
        <v>24532.119999999879</v>
      </c>
      <c r="E198" s="254"/>
      <c r="F198" s="255"/>
      <c r="G198" s="255"/>
      <c r="H198" s="254"/>
      <c r="I198" s="253"/>
      <c r="J198" s="254"/>
      <c r="K198" s="253">
        <f>D198+I198</f>
        <v>24532.119999999879</v>
      </c>
      <c r="L198" s="256"/>
      <c r="M198" s="229"/>
      <c r="N198" s="228" t="e">
        <v>#VALUE!</v>
      </c>
      <c r="O198" s="64">
        <v>0</v>
      </c>
      <c r="P198" s="228"/>
      <c r="Q198" s="257">
        <v>24532.12</v>
      </c>
      <c r="R198" s="258">
        <f t="shared" si="22"/>
        <v>-1.2005330063402653E-10</v>
      </c>
    </row>
    <row r="199" spans="1:18" ht="12.75" customHeight="1" outlineLevel="2">
      <c r="A199" s="400" t="s">
        <v>4601</v>
      </c>
      <c r="B199" s="44" t="s">
        <v>3123</v>
      </c>
      <c r="C199" s="229">
        <v>-4788.3599999999897</v>
      </c>
      <c r="D199" s="229">
        <f t="shared" si="20"/>
        <v>4788.3599999999897</v>
      </c>
      <c r="E199" s="254"/>
      <c r="F199" s="255"/>
      <c r="G199" s="255"/>
      <c r="H199" s="254"/>
      <c r="I199" s="229"/>
      <c r="J199" s="254"/>
      <c r="K199" s="229">
        <f>D199+I199</f>
        <v>4788.3599999999897</v>
      </c>
      <c r="L199" s="256"/>
      <c r="M199" s="229"/>
      <c r="N199" s="228">
        <v>0</v>
      </c>
      <c r="O199" s="64" t="s">
        <v>3122</v>
      </c>
      <c r="P199" s="241" t="b">
        <f>EXACT($A$198,O199)</f>
        <v>1</v>
      </c>
      <c r="Q199" s="257">
        <v>0</v>
      </c>
      <c r="R199" s="258">
        <f t="shared" si="22"/>
        <v>4788.3599999999897</v>
      </c>
    </row>
    <row r="200" spans="1:18" ht="12.75" customHeight="1" outlineLevel="2">
      <c r="A200" s="400" t="s">
        <v>4602</v>
      </c>
      <c r="B200" s="44" t="s">
        <v>3124</v>
      </c>
      <c r="C200" s="229">
        <v>-4626.1999999999898</v>
      </c>
      <c r="D200" s="229">
        <f t="shared" si="20"/>
        <v>4626.1999999999898</v>
      </c>
      <c r="E200" s="254"/>
      <c r="F200" s="255"/>
      <c r="G200" s="255"/>
      <c r="H200" s="254"/>
      <c r="I200" s="229"/>
      <c r="J200" s="254"/>
      <c r="K200" s="229">
        <f>D200+I200</f>
        <v>4626.1999999999898</v>
      </c>
      <c r="L200" s="256"/>
      <c r="M200" s="229"/>
      <c r="N200" s="228">
        <v>0</v>
      </c>
      <c r="O200" s="64" t="s">
        <v>3122</v>
      </c>
      <c r="P200" s="241" t="b">
        <f>EXACT($A$198,O200)</f>
        <v>1</v>
      </c>
      <c r="Q200" s="257">
        <v>0</v>
      </c>
      <c r="R200" s="258">
        <f t="shared" si="22"/>
        <v>4626.1999999999898</v>
      </c>
    </row>
    <row r="201" spans="1:18" ht="12.75" customHeight="1" outlineLevel="2">
      <c r="A201" s="400" t="s">
        <v>4603</v>
      </c>
      <c r="B201" s="44" t="s">
        <v>3125</v>
      </c>
      <c r="C201" s="229">
        <v>-15117.559999999899</v>
      </c>
      <c r="D201" s="229">
        <f t="shared" si="20"/>
        <v>15117.559999999899</v>
      </c>
      <c r="E201" s="254"/>
      <c r="F201" s="255"/>
      <c r="G201" s="255"/>
      <c r="H201" s="254"/>
      <c r="I201" s="229"/>
      <c r="J201" s="254"/>
      <c r="K201" s="229">
        <f>D201+I201</f>
        <v>15117.559999999899</v>
      </c>
      <c r="L201" s="256"/>
      <c r="M201" s="229"/>
      <c r="N201" s="228">
        <v>0</v>
      </c>
      <c r="O201" s="64" t="s">
        <v>3122</v>
      </c>
      <c r="P201" s="241" t="b">
        <f>EXACT($A$198,O201)</f>
        <v>1</v>
      </c>
      <c r="Q201" s="257">
        <v>0</v>
      </c>
      <c r="R201" s="258">
        <f t="shared" si="22"/>
        <v>15117.559999999899</v>
      </c>
    </row>
    <row r="202" spans="1:18" outlineLevel="1">
      <c r="A202" s="399" t="s">
        <v>3126</v>
      </c>
      <c r="B202" s="261"/>
      <c r="C202" s="253">
        <f>SUM(C203:C219)</f>
        <v>2670765</v>
      </c>
      <c r="D202" s="253">
        <f t="shared" si="20"/>
        <v>-2670765</v>
      </c>
      <c r="E202" s="254"/>
      <c r="F202" s="255"/>
      <c r="G202" s="255"/>
      <c r="H202" s="254"/>
      <c r="I202" s="253"/>
      <c r="J202" s="254"/>
      <c r="K202" s="253">
        <f t="shared" si="21"/>
        <v>-2670765</v>
      </c>
      <c r="L202" s="256" t="e">
        <f>#REF!+C202</f>
        <v>#REF!</v>
      </c>
      <c r="M202" s="228"/>
      <c r="N202" s="228" t="e">
        <v>#VALUE!</v>
      </c>
      <c r="O202" s="64">
        <v>0</v>
      </c>
      <c r="P202" s="228"/>
      <c r="Q202" s="257">
        <v>-2670765</v>
      </c>
      <c r="R202" s="258">
        <f t="shared" si="22"/>
        <v>0</v>
      </c>
    </row>
    <row r="203" spans="1:18" outlineLevel="2">
      <c r="A203" s="271" t="s">
        <v>4604</v>
      </c>
      <c r="B203" s="195" t="s">
        <v>3128</v>
      </c>
      <c r="C203" s="229">
        <v>2670765</v>
      </c>
      <c r="D203" s="229">
        <f t="shared" si="20"/>
        <v>-2670765</v>
      </c>
      <c r="E203" s="254"/>
      <c r="F203" s="255"/>
      <c r="G203" s="255"/>
      <c r="H203" s="254"/>
      <c r="I203" s="229"/>
      <c r="J203" s="254"/>
      <c r="K203" s="229">
        <f t="shared" si="21"/>
        <v>-2670765</v>
      </c>
      <c r="L203" s="256"/>
      <c r="M203" s="229"/>
      <c r="N203" s="228">
        <v>0</v>
      </c>
      <c r="O203" s="64" t="s">
        <v>3126</v>
      </c>
      <c r="P203" s="241" t="b">
        <f>EXACT($A$202,O203)</f>
        <v>1</v>
      </c>
      <c r="Q203" s="257">
        <v>0</v>
      </c>
      <c r="R203" s="258">
        <f t="shared" si="22"/>
        <v>-2670765</v>
      </c>
    </row>
    <row r="204" spans="1:18" outlineLevel="2">
      <c r="A204" s="400" t="s">
        <v>4605</v>
      </c>
      <c r="B204" s="44" t="s">
        <v>3129</v>
      </c>
      <c r="C204" s="229">
        <v>0</v>
      </c>
      <c r="D204" s="229">
        <f t="shared" si="20"/>
        <v>0</v>
      </c>
      <c r="E204" s="254"/>
      <c r="F204" s="255"/>
      <c r="G204" s="255"/>
      <c r="H204" s="254"/>
      <c r="I204" s="229"/>
      <c r="J204" s="254"/>
      <c r="K204" s="229">
        <f t="shared" si="21"/>
        <v>0</v>
      </c>
      <c r="L204" s="256"/>
      <c r="M204" s="229"/>
      <c r="N204" s="228">
        <v>0</v>
      </c>
      <c r="O204" s="64" t="s">
        <v>3126</v>
      </c>
      <c r="P204" s="241" t="b">
        <f>EXACT($A$202,O204)</f>
        <v>1</v>
      </c>
      <c r="Q204" s="257">
        <v>0</v>
      </c>
      <c r="R204" s="258">
        <f t="shared" si="22"/>
        <v>0</v>
      </c>
    </row>
    <row r="205" spans="1:18" outlineLevel="2">
      <c r="A205" s="271" t="s">
        <v>4606</v>
      </c>
      <c r="B205" s="195" t="s">
        <v>3130</v>
      </c>
      <c r="C205" s="229">
        <v>0</v>
      </c>
      <c r="D205" s="229">
        <f t="shared" si="20"/>
        <v>0</v>
      </c>
      <c r="E205" s="254"/>
      <c r="F205" s="255"/>
      <c r="G205" s="255"/>
      <c r="H205" s="254"/>
      <c r="I205" s="229"/>
      <c r="J205" s="254"/>
      <c r="K205" s="229">
        <f t="shared" si="21"/>
        <v>0</v>
      </c>
      <c r="L205" s="256"/>
      <c r="M205" s="229"/>
      <c r="N205" s="228">
        <v>0</v>
      </c>
      <c r="O205" s="64" t="s">
        <v>3126</v>
      </c>
      <c r="P205" s="241" t="b">
        <f t="shared" ref="P205:P219" si="23">EXACT($A$202,O205)</f>
        <v>1</v>
      </c>
      <c r="Q205" s="257">
        <v>0</v>
      </c>
      <c r="R205" s="258">
        <f t="shared" si="22"/>
        <v>0</v>
      </c>
    </row>
    <row r="206" spans="1:18" outlineLevel="2">
      <c r="A206" s="400" t="s">
        <v>4607</v>
      </c>
      <c r="B206" s="44" t="s">
        <v>3131</v>
      </c>
      <c r="C206" s="229">
        <v>0</v>
      </c>
      <c r="D206" s="229">
        <f t="shared" si="20"/>
        <v>0</v>
      </c>
      <c r="E206" s="254"/>
      <c r="F206" s="255"/>
      <c r="G206" s="255"/>
      <c r="H206" s="254"/>
      <c r="I206" s="229"/>
      <c r="J206" s="254"/>
      <c r="K206" s="229">
        <f t="shared" si="21"/>
        <v>0</v>
      </c>
      <c r="L206" s="256"/>
      <c r="M206" s="229"/>
      <c r="N206" s="228">
        <v>0</v>
      </c>
      <c r="O206" s="64" t="s">
        <v>3126</v>
      </c>
      <c r="P206" s="241" t="b">
        <f t="shared" si="23"/>
        <v>1</v>
      </c>
      <c r="Q206" s="257">
        <v>0</v>
      </c>
      <c r="R206" s="258">
        <f t="shared" si="22"/>
        <v>0</v>
      </c>
    </row>
    <row r="207" spans="1:18" outlineLevel="2">
      <c r="A207" s="400" t="s">
        <v>4608</v>
      </c>
      <c r="B207" s="44" t="s">
        <v>3132</v>
      </c>
      <c r="C207" s="229">
        <v>0</v>
      </c>
      <c r="D207" s="229">
        <f t="shared" si="20"/>
        <v>0</v>
      </c>
      <c r="E207" s="254"/>
      <c r="F207" s="255"/>
      <c r="G207" s="255"/>
      <c r="H207" s="254"/>
      <c r="I207" s="229"/>
      <c r="J207" s="254"/>
      <c r="K207" s="229">
        <f t="shared" si="21"/>
        <v>0</v>
      </c>
      <c r="L207" s="256"/>
      <c r="M207" s="229"/>
      <c r="N207" s="228">
        <v>0</v>
      </c>
      <c r="O207" s="64" t="s">
        <v>3126</v>
      </c>
      <c r="P207" s="241" t="b">
        <f t="shared" si="23"/>
        <v>1</v>
      </c>
      <c r="Q207" s="257">
        <v>0</v>
      </c>
      <c r="R207" s="258">
        <f t="shared" si="22"/>
        <v>0</v>
      </c>
    </row>
    <row r="208" spans="1:18" outlineLevel="2">
      <c r="A208" s="400" t="s">
        <v>4609</v>
      </c>
      <c r="B208" s="44" t="s">
        <v>3133</v>
      </c>
      <c r="C208" s="229">
        <v>0</v>
      </c>
      <c r="D208" s="229">
        <f t="shared" si="20"/>
        <v>0</v>
      </c>
      <c r="E208" s="254"/>
      <c r="F208" s="255"/>
      <c r="G208" s="255"/>
      <c r="H208" s="254"/>
      <c r="I208" s="229"/>
      <c r="J208" s="254"/>
      <c r="K208" s="229">
        <f t="shared" si="21"/>
        <v>0</v>
      </c>
      <c r="L208" s="256"/>
      <c r="M208" s="229"/>
      <c r="N208" s="228">
        <v>0</v>
      </c>
      <c r="O208" s="64" t="s">
        <v>3126</v>
      </c>
      <c r="P208" s="241" t="b">
        <f t="shared" si="23"/>
        <v>1</v>
      </c>
      <c r="Q208" s="257">
        <v>0</v>
      </c>
      <c r="R208" s="258">
        <f t="shared" si="22"/>
        <v>0</v>
      </c>
    </row>
    <row r="209" spans="1:18" outlineLevel="2">
      <c r="A209" s="400" t="s">
        <v>4610</v>
      </c>
      <c r="B209" s="44" t="s">
        <v>3134</v>
      </c>
      <c r="C209" s="229">
        <v>0</v>
      </c>
      <c r="D209" s="229">
        <f t="shared" si="20"/>
        <v>0</v>
      </c>
      <c r="E209" s="254"/>
      <c r="F209" s="255"/>
      <c r="G209" s="255"/>
      <c r="H209" s="254"/>
      <c r="I209" s="229"/>
      <c r="J209" s="254"/>
      <c r="K209" s="229">
        <f t="shared" si="21"/>
        <v>0</v>
      </c>
      <c r="L209" s="256"/>
      <c r="M209" s="229"/>
      <c r="N209" s="228">
        <v>0</v>
      </c>
      <c r="O209" s="64" t="s">
        <v>3126</v>
      </c>
      <c r="P209" s="241" t="b">
        <f t="shared" si="23"/>
        <v>1</v>
      </c>
      <c r="Q209" s="257">
        <v>0</v>
      </c>
      <c r="R209" s="258">
        <f t="shared" si="22"/>
        <v>0</v>
      </c>
    </row>
    <row r="210" spans="1:18" outlineLevel="2">
      <c r="A210" s="400" t="s">
        <v>4611</v>
      </c>
      <c r="B210" s="44" t="s">
        <v>3135</v>
      </c>
      <c r="C210" s="229">
        <v>0</v>
      </c>
      <c r="D210" s="229">
        <f t="shared" si="20"/>
        <v>0</v>
      </c>
      <c r="E210" s="254"/>
      <c r="F210" s="255"/>
      <c r="G210" s="255"/>
      <c r="H210" s="254"/>
      <c r="I210" s="229"/>
      <c r="J210" s="254"/>
      <c r="K210" s="229">
        <f t="shared" si="21"/>
        <v>0</v>
      </c>
      <c r="L210" s="256"/>
      <c r="M210" s="229"/>
      <c r="N210" s="228">
        <v>0</v>
      </c>
      <c r="O210" s="64" t="s">
        <v>3126</v>
      </c>
      <c r="P210" s="241" t="b">
        <f t="shared" si="23"/>
        <v>1</v>
      </c>
      <c r="Q210" s="257">
        <v>0</v>
      </c>
      <c r="R210" s="258">
        <f t="shared" si="22"/>
        <v>0</v>
      </c>
    </row>
    <row r="211" spans="1:18" outlineLevel="2">
      <c r="A211" s="400" t="s">
        <v>4612</v>
      </c>
      <c r="B211" s="44" t="s">
        <v>3136</v>
      </c>
      <c r="C211" s="229">
        <v>0</v>
      </c>
      <c r="D211" s="229">
        <f t="shared" si="20"/>
        <v>0</v>
      </c>
      <c r="E211" s="254"/>
      <c r="F211" s="255"/>
      <c r="G211" s="255"/>
      <c r="H211" s="254"/>
      <c r="I211" s="229"/>
      <c r="J211" s="254"/>
      <c r="K211" s="229">
        <f t="shared" si="21"/>
        <v>0</v>
      </c>
      <c r="L211" s="256"/>
      <c r="M211" s="229"/>
      <c r="N211" s="228">
        <v>0</v>
      </c>
      <c r="O211" s="64" t="s">
        <v>3126</v>
      </c>
      <c r="P211" s="241" t="b">
        <f t="shared" si="23"/>
        <v>1</v>
      </c>
      <c r="Q211" s="257">
        <v>0</v>
      </c>
      <c r="R211" s="258">
        <f t="shared" si="22"/>
        <v>0</v>
      </c>
    </row>
    <row r="212" spans="1:18" outlineLevel="2">
      <c r="A212" s="400" t="s">
        <v>4613</v>
      </c>
      <c r="B212" s="44" t="s">
        <v>3137</v>
      </c>
      <c r="C212" s="229">
        <v>0</v>
      </c>
      <c r="D212" s="229">
        <f t="shared" si="20"/>
        <v>0</v>
      </c>
      <c r="E212" s="254"/>
      <c r="F212" s="255"/>
      <c r="G212" s="255"/>
      <c r="H212" s="254"/>
      <c r="I212" s="229"/>
      <c r="J212" s="254"/>
      <c r="K212" s="229">
        <f t="shared" si="21"/>
        <v>0</v>
      </c>
      <c r="L212" s="256"/>
      <c r="M212" s="229"/>
      <c r="N212" s="228">
        <v>0</v>
      </c>
      <c r="O212" s="64" t="s">
        <v>3126</v>
      </c>
      <c r="P212" s="241" t="b">
        <f t="shared" si="23"/>
        <v>1</v>
      </c>
      <c r="Q212" s="257">
        <v>0</v>
      </c>
      <c r="R212" s="258">
        <f t="shared" si="22"/>
        <v>0</v>
      </c>
    </row>
    <row r="213" spans="1:18" outlineLevel="2">
      <c r="A213" s="400" t="s">
        <v>4614</v>
      </c>
      <c r="B213" s="44" t="s">
        <v>3138</v>
      </c>
      <c r="C213" s="229">
        <v>0</v>
      </c>
      <c r="D213" s="229">
        <f t="shared" si="20"/>
        <v>0</v>
      </c>
      <c r="E213" s="254"/>
      <c r="F213" s="255"/>
      <c r="G213" s="255"/>
      <c r="H213" s="254"/>
      <c r="I213" s="229"/>
      <c r="J213" s="254"/>
      <c r="K213" s="229">
        <f t="shared" si="21"/>
        <v>0</v>
      </c>
      <c r="L213" s="256"/>
      <c r="M213" s="229"/>
      <c r="N213" s="228">
        <v>0</v>
      </c>
      <c r="O213" s="64" t="s">
        <v>3126</v>
      </c>
      <c r="P213" s="241" t="b">
        <f t="shared" si="23"/>
        <v>1</v>
      </c>
      <c r="Q213" s="257">
        <v>0</v>
      </c>
      <c r="R213" s="258">
        <f t="shared" si="22"/>
        <v>0</v>
      </c>
    </row>
    <row r="214" spans="1:18" outlineLevel="2">
      <c r="A214" s="400" t="s">
        <v>4615</v>
      </c>
      <c r="B214" s="44" t="s">
        <v>3139</v>
      </c>
      <c r="C214" s="229">
        <v>0</v>
      </c>
      <c r="D214" s="229">
        <f t="shared" si="20"/>
        <v>0</v>
      </c>
      <c r="E214" s="254"/>
      <c r="F214" s="255"/>
      <c r="G214" s="255"/>
      <c r="H214" s="254"/>
      <c r="I214" s="229"/>
      <c r="J214" s="254"/>
      <c r="K214" s="229">
        <f t="shared" si="21"/>
        <v>0</v>
      </c>
      <c r="L214" s="256"/>
      <c r="M214" s="229"/>
      <c r="N214" s="228">
        <v>0</v>
      </c>
      <c r="O214" s="64" t="s">
        <v>3126</v>
      </c>
      <c r="P214" s="241" t="b">
        <f t="shared" si="23"/>
        <v>1</v>
      </c>
      <c r="Q214" s="257">
        <v>0</v>
      </c>
      <c r="R214" s="258">
        <f t="shared" si="22"/>
        <v>0</v>
      </c>
    </row>
    <row r="215" spans="1:18" outlineLevel="2">
      <c r="A215" s="400" t="s">
        <v>4616</v>
      </c>
      <c r="B215" s="44" t="s">
        <v>3140</v>
      </c>
      <c r="C215" s="229">
        <v>0</v>
      </c>
      <c r="D215" s="229">
        <f t="shared" si="20"/>
        <v>0</v>
      </c>
      <c r="E215" s="254"/>
      <c r="F215" s="255"/>
      <c r="G215" s="255"/>
      <c r="H215" s="254"/>
      <c r="I215" s="229"/>
      <c r="J215" s="254"/>
      <c r="K215" s="229">
        <f t="shared" si="21"/>
        <v>0</v>
      </c>
      <c r="L215" s="256"/>
      <c r="M215" s="229"/>
      <c r="N215" s="228">
        <v>0</v>
      </c>
      <c r="O215" s="64" t="s">
        <v>3126</v>
      </c>
      <c r="P215" s="241" t="b">
        <f t="shared" si="23"/>
        <v>1</v>
      </c>
      <c r="Q215" s="257">
        <v>0</v>
      </c>
      <c r="R215" s="258">
        <f t="shared" si="22"/>
        <v>0</v>
      </c>
    </row>
    <row r="216" spans="1:18" outlineLevel="2">
      <c r="A216" s="400" t="s">
        <v>4617</v>
      </c>
      <c r="B216" s="44" t="s">
        <v>3141</v>
      </c>
      <c r="C216" s="229">
        <v>0</v>
      </c>
      <c r="D216" s="229">
        <f t="shared" si="20"/>
        <v>0</v>
      </c>
      <c r="E216" s="254"/>
      <c r="F216" s="255"/>
      <c r="G216" s="255"/>
      <c r="H216" s="254"/>
      <c r="I216" s="229"/>
      <c r="J216" s="254"/>
      <c r="K216" s="229">
        <f t="shared" si="21"/>
        <v>0</v>
      </c>
      <c r="L216" s="256"/>
      <c r="M216" s="229"/>
      <c r="N216" s="228">
        <v>0</v>
      </c>
      <c r="O216" s="64" t="s">
        <v>3126</v>
      </c>
      <c r="P216" s="241" t="b">
        <f t="shared" si="23"/>
        <v>1</v>
      </c>
      <c r="Q216" s="257">
        <v>0</v>
      </c>
      <c r="R216" s="258">
        <f t="shared" si="22"/>
        <v>0</v>
      </c>
    </row>
    <row r="217" spans="1:18" outlineLevel="2">
      <c r="A217" s="400" t="s">
        <v>4618</v>
      </c>
      <c r="B217" s="44" t="s">
        <v>3142</v>
      </c>
      <c r="C217" s="229">
        <v>0</v>
      </c>
      <c r="D217" s="229">
        <f t="shared" si="20"/>
        <v>0</v>
      </c>
      <c r="E217" s="254"/>
      <c r="F217" s="255"/>
      <c r="G217" s="255"/>
      <c r="H217" s="254"/>
      <c r="I217" s="229"/>
      <c r="J217" s="254"/>
      <c r="K217" s="229">
        <f t="shared" si="21"/>
        <v>0</v>
      </c>
      <c r="L217" s="256"/>
      <c r="M217" s="229"/>
      <c r="N217" s="228">
        <v>0</v>
      </c>
      <c r="O217" s="64" t="s">
        <v>3126</v>
      </c>
      <c r="P217" s="241" t="b">
        <f t="shared" si="23"/>
        <v>1</v>
      </c>
      <c r="Q217" s="257">
        <v>0</v>
      </c>
      <c r="R217" s="258">
        <f t="shared" si="22"/>
        <v>0</v>
      </c>
    </row>
    <row r="218" spans="1:18" outlineLevel="2">
      <c r="A218" s="400" t="s">
        <v>4619</v>
      </c>
      <c r="B218" s="44" t="s">
        <v>3143</v>
      </c>
      <c r="C218" s="229">
        <v>0</v>
      </c>
      <c r="D218" s="229">
        <f t="shared" si="20"/>
        <v>0</v>
      </c>
      <c r="E218" s="254"/>
      <c r="F218" s="255"/>
      <c r="G218" s="255"/>
      <c r="H218" s="254"/>
      <c r="I218" s="229"/>
      <c r="J218" s="254"/>
      <c r="K218" s="229">
        <f t="shared" si="21"/>
        <v>0</v>
      </c>
      <c r="L218" s="256"/>
      <c r="M218" s="229"/>
      <c r="N218" s="228">
        <v>0</v>
      </c>
      <c r="O218" s="64" t="s">
        <v>3126</v>
      </c>
      <c r="P218" s="241" t="b">
        <f t="shared" si="23"/>
        <v>1</v>
      </c>
      <c r="Q218" s="257">
        <v>0</v>
      </c>
      <c r="R218" s="258">
        <f t="shared" si="22"/>
        <v>0</v>
      </c>
    </row>
    <row r="219" spans="1:18" outlineLevel="2">
      <c r="A219" s="400" t="s">
        <v>4620</v>
      </c>
      <c r="B219" s="44" t="s">
        <v>3144</v>
      </c>
      <c r="C219" s="229">
        <v>0</v>
      </c>
      <c r="D219" s="229">
        <f t="shared" si="20"/>
        <v>0</v>
      </c>
      <c r="E219" s="254"/>
      <c r="F219" s="255"/>
      <c r="G219" s="255"/>
      <c r="H219" s="254"/>
      <c r="I219" s="229"/>
      <c r="J219" s="254"/>
      <c r="K219" s="229">
        <f t="shared" si="21"/>
        <v>0</v>
      </c>
      <c r="L219" s="256"/>
      <c r="M219" s="229"/>
      <c r="N219" s="228">
        <v>0</v>
      </c>
      <c r="O219" s="64" t="s">
        <v>3126</v>
      </c>
      <c r="P219" s="241" t="b">
        <f t="shared" si="23"/>
        <v>1</v>
      </c>
      <c r="Q219" s="257">
        <v>0</v>
      </c>
      <c r="R219" s="258">
        <f t="shared" si="22"/>
        <v>0</v>
      </c>
    </row>
    <row r="220" spans="1:18" outlineLevel="1">
      <c r="A220" s="399" t="s">
        <v>3145</v>
      </c>
      <c r="C220" s="253">
        <f>SUM(C221:C224)</f>
        <v>3236861.3500000108</v>
      </c>
      <c r="D220" s="253">
        <f t="shared" si="20"/>
        <v>-3236861.3500000108</v>
      </c>
      <c r="E220" s="254"/>
      <c r="F220" s="255"/>
      <c r="G220" s="255"/>
      <c r="H220" s="254"/>
      <c r="I220" s="253"/>
      <c r="J220" s="254"/>
      <c r="K220" s="253">
        <f t="shared" si="21"/>
        <v>-3236861.3500000108</v>
      </c>
      <c r="L220" s="256" t="e">
        <f>#REF!+C220</f>
        <v>#REF!</v>
      </c>
      <c r="M220" s="253"/>
      <c r="N220" s="228" t="e">
        <v>#VALUE!</v>
      </c>
      <c r="O220" s="64">
        <v>0</v>
      </c>
      <c r="P220" s="228"/>
      <c r="Q220" s="257">
        <v>-3236861.35</v>
      </c>
      <c r="R220" s="258">
        <f t="shared" si="22"/>
        <v>-1.0710209608078003E-8</v>
      </c>
    </row>
    <row r="221" spans="1:18" ht="12.75" customHeight="1" outlineLevel="2">
      <c r="A221" s="271" t="s">
        <v>4621</v>
      </c>
      <c r="B221" s="195" t="s">
        <v>3146</v>
      </c>
      <c r="C221" s="229">
        <v>-6872225.6699999897</v>
      </c>
      <c r="D221" s="229">
        <f t="shared" si="20"/>
        <v>6872225.6699999897</v>
      </c>
      <c r="E221" s="254"/>
      <c r="F221" s="255"/>
      <c r="G221" s="255"/>
      <c r="H221" s="254"/>
      <c r="I221" s="229"/>
      <c r="J221" s="254"/>
      <c r="K221" s="229">
        <f t="shared" si="21"/>
        <v>6872225.6699999897</v>
      </c>
      <c r="L221" s="256"/>
      <c r="M221" s="229"/>
      <c r="N221" s="228">
        <v>0</v>
      </c>
      <c r="O221" s="64" t="s">
        <v>3145</v>
      </c>
      <c r="P221" s="241" t="b">
        <f>EXACT($A$220,O221)</f>
        <v>1</v>
      </c>
      <c r="Q221" s="257">
        <v>0</v>
      </c>
      <c r="R221" s="258">
        <f t="shared" si="22"/>
        <v>6872225.6699999897</v>
      </c>
    </row>
    <row r="222" spans="1:18" ht="12.75" customHeight="1" outlineLevel="2">
      <c r="A222" s="271" t="s">
        <v>4622</v>
      </c>
      <c r="B222" s="195" t="s">
        <v>3147</v>
      </c>
      <c r="C222" s="229">
        <v>-801234.62</v>
      </c>
      <c r="D222" s="229">
        <f t="shared" si="20"/>
        <v>801234.62</v>
      </c>
      <c r="E222" s="254"/>
      <c r="F222" s="255"/>
      <c r="G222" s="255"/>
      <c r="H222" s="254"/>
      <c r="I222" s="229"/>
      <c r="J222" s="254"/>
      <c r="K222" s="229">
        <f>D222+I222</f>
        <v>801234.62</v>
      </c>
      <c r="L222" s="256"/>
      <c r="M222" s="229"/>
      <c r="N222" s="228">
        <v>0</v>
      </c>
      <c r="O222" s="64" t="s">
        <v>3145</v>
      </c>
      <c r="P222" s="241" t="b">
        <f>EXACT($A$220,O222)</f>
        <v>1</v>
      </c>
      <c r="Q222" s="257">
        <v>0</v>
      </c>
      <c r="R222" s="258">
        <f t="shared" si="22"/>
        <v>801234.62</v>
      </c>
    </row>
    <row r="223" spans="1:18" ht="12.75" customHeight="1" outlineLevel="2">
      <c r="A223" s="271" t="s">
        <v>4623</v>
      </c>
      <c r="B223" s="195" t="s">
        <v>3148</v>
      </c>
      <c r="C223" s="229">
        <v>11308821.73</v>
      </c>
      <c r="D223" s="229">
        <f t="shared" si="20"/>
        <v>-11308821.73</v>
      </c>
      <c r="E223" s="254"/>
      <c r="F223" s="255"/>
      <c r="G223" s="255"/>
      <c r="H223" s="254"/>
      <c r="I223" s="229"/>
      <c r="J223" s="254"/>
      <c r="K223" s="229">
        <f>D223+I223</f>
        <v>-11308821.73</v>
      </c>
      <c r="L223" s="256"/>
      <c r="M223" s="229"/>
      <c r="N223" s="228">
        <v>0</v>
      </c>
      <c r="O223" s="64" t="s">
        <v>3145</v>
      </c>
      <c r="P223" s="241" t="b">
        <f>EXACT($A$220,O223)</f>
        <v>1</v>
      </c>
      <c r="Q223" s="257">
        <v>0</v>
      </c>
      <c r="R223" s="258">
        <f>K223-Q223</f>
        <v>-11308821.73</v>
      </c>
    </row>
    <row r="224" spans="1:18" ht="12.75" customHeight="1" outlineLevel="2">
      <c r="A224" s="271" t="s">
        <v>4624</v>
      </c>
      <c r="B224" s="195" t="s">
        <v>3149</v>
      </c>
      <c r="C224" s="229">
        <v>-398500.09</v>
      </c>
      <c r="D224" s="229">
        <f t="shared" si="20"/>
        <v>398500.09</v>
      </c>
      <c r="E224" s="254"/>
      <c r="F224" s="255"/>
      <c r="G224" s="255"/>
      <c r="H224" s="254"/>
      <c r="I224" s="229"/>
      <c r="J224" s="254"/>
      <c r="K224" s="229">
        <f>D224+I224</f>
        <v>398500.09</v>
      </c>
      <c r="L224" s="256"/>
      <c r="M224" s="229"/>
      <c r="N224" s="228">
        <v>0</v>
      </c>
      <c r="O224" s="64" t="s">
        <v>3145</v>
      </c>
      <c r="P224" s="241" t="b">
        <f>EXACT($A$220,O224)</f>
        <v>1</v>
      </c>
      <c r="Q224" s="257">
        <v>0</v>
      </c>
      <c r="R224" s="258">
        <f>K224-Q224</f>
        <v>398500.09</v>
      </c>
    </row>
    <row r="225" spans="1:18" outlineLevel="1">
      <c r="A225" s="399" t="s">
        <v>3150</v>
      </c>
      <c r="C225" s="253">
        <f>SUM(C226)</f>
        <v>0</v>
      </c>
      <c r="D225" s="253">
        <f t="shared" si="20"/>
        <v>0</v>
      </c>
      <c r="E225" s="254"/>
      <c r="F225" s="255"/>
      <c r="G225" s="255"/>
      <c r="H225" s="254"/>
      <c r="I225" s="253"/>
      <c r="J225" s="254"/>
      <c r="K225" s="253">
        <f t="shared" si="21"/>
        <v>0</v>
      </c>
      <c r="L225" s="256" t="e">
        <f>#REF!+C225</f>
        <v>#REF!</v>
      </c>
      <c r="M225" s="253"/>
      <c r="N225" s="228" t="e">
        <v>#VALUE!</v>
      </c>
      <c r="O225" s="64">
        <v>0</v>
      </c>
      <c r="P225" s="228"/>
      <c r="Q225" s="257">
        <v>0</v>
      </c>
      <c r="R225" s="258">
        <f t="shared" si="22"/>
        <v>0</v>
      </c>
    </row>
    <row r="226" spans="1:18" ht="12.75" customHeight="1" outlineLevel="2">
      <c r="A226" s="271" t="s">
        <v>4625</v>
      </c>
      <c r="B226" s="195" t="s">
        <v>3151</v>
      </c>
      <c r="C226" s="229">
        <v>0</v>
      </c>
      <c r="D226" s="229">
        <f t="shared" si="20"/>
        <v>0</v>
      </c>
      <c r="E226" s="254"/>
      <c r="F226" s="255"/>
      <c r="G226" s="255"/>
      <c r="H226" s="254"/>
      <c r="I226" s="229"/>
      <c r="J226" s="254"/>
      <c r="K226" s="229">
        <f t="shared" si="21"/>
        <v>0</v>
      </c>
      <c r="L226" s="256"/>
      <c r="M226" s="229"/>
      <c r="N226" s="228">
        <v>0</v>
      </c>
      <c r="O226" s="64" t="s">
        <v>3150</v>
      </c>
      <c r="P226" s="241" t="b">
        <f>EXACT($A$225,O226)</f>
        <v>1</v>
      </c>
      <c r="Q226" s="257">
        <v>0</v>
      </c>
      <c r="R226" s="258">
        <f t="shared" si="22"/>
        <v>0</v>
      </c>
    </row>
    <row r="227" spans="1:18" outlineLevel="1">
      <c r="A227" s="399" t="s">
        <v>3152</v>
      </c>
      <c r="C227" s="253">
        <f>SUM(C228)</f>
        <v>0</v>
      </c>
      <c r="D227" s="253">
        <f t="shared" si="20"/>
        <v>0</v>
      </c>
      <c r="E227" s="254"/>
      <c r="F227" s="255"/>
      <c r="G227" s="255"/>
      <c r="H227" s="254"/>
      <c r="I227" s="253"/>
      <c r="J227" s="254"/>
      <c r="K227" s="253">
        <f t="shared" si="21"/>
        <v>0</v>
      </c>
      <c r="L227" s="256" t="e">
        <f>#REF!+C227</f>
        <v>#REF!</v>
      </c>
      <c r="N227" s="228" t="e">
        <v>#VALUE!</v>
      </c>
      <c r="O227" s="64">
        <v>0</v>
      </c>
      <c r="P227" s="228"/>
      <c r="Q227" s="257">
        <v>0</v>
      </c>
      <c r="R227" s="258">
        <f t="shared" si="22"/>
        <v>0</v>
      </c>
    </row>
    <row r="228" spans="1:18" ht="12.75" customHeight="1" outlineLevel="2">
      <c r="A228" s="271" t="s">
        <v>4626</v>
      </c>
      <c r="B228" s="195" t="s">
        <v>3153</v>
      </c>
      <c r="C228" s="229">
        <v>0</v>
      </c>
      <c r="D228" s="229">
        <f t="shared" si="20"/>
        <v>0</v>
      </c>
      <c r="E228" s="254"/>
      <c r="F228" s="255"/>
      <c r="G228" s="255"/>
      <c r="H228" s="254"/>
      <c r="I228" s="229"/>
      <c r="J228" s="254"/>
      <c r="K228" s="229">
        <f t="shared" si="21"/>
        <v>0</v>
      </c>
      <c r="L228" s="256"/>
      <c r="M228" s="229"/>
      <c r="N228" s="228">
        <v>0</v>
      </c>
      <c r="O228" s="64" t="s">
        <v>3152</v>
      </c>
      <c r="P228" s="241" t="b">
        <f>EXACT($A227,O228)</f>
        <v>1</v>
      </c>
      <c r="Q228" s="257">
        <v>0</v>
      </c>
      <c r="R228" s="258">
        <f t="shared" si="22"/>
        <v>0</v>
      </c>
    </row>
    <row r="229" spans="1:18" outlineLevel="1">
      <c r="A229" s="399" t="s">
        <v>3154</v>
      </c>
      <c r="C229" s="253">
        <f>SUM(C230:C233)</f>
        <v>10361199.559999911</v>
      </c>
      <c r="D229" s="253">
        <f t="shared" si="20"/>
        <v>-10361199.559999911</v>
      </c>
      <c r="E229" s="254"/>
      <c r="F229" s="255"/>
      <c r="G229" s="255"/>
      <c r="H229" s="254"/>
      <c r="I229" s="253"/>
      <c r="J229" s="254"/>
      <c r="K229" s="253">
        <f t="shared" si="21"/>
        <v>-10361199.559999911</v>
      </c>
      <c r="L229" s="256" t="e">
        <f>#REF!+C229</f>
        <v>#REF!</v>
      </c>
      <c r="M229" s="253"/>
      <c r="N229" s="228" t="e">
        <v>#VALUE!</v>
      </c>
      <c r="O229" s="64">
        <v>0</v>
      </c>
      <c r="Q229" s="257">
        <v>-10361199.560000001</v>
      </c>
      <c r="R229" s="258">
        <f t="shared" si="22"/>
        <v>8.9406967163085938E-8</v>
      </c>
    </row>
    <row r="230" spans="1:18" ht="12.75" customHeight="1" outlineLevel="2">
      <c r="A230" s="271" t="s">
        <v>4627</v>
      </c>
      <c r="B230" s="195" t="s">
        <v>3155</v>
      </c>
      <c r="C230" s="229">
        <v>-19444123.920000002</v>
      </c>
      <c r="D230" s="229">
        <f t="shared" si="20"/>
        <v>19444123.920000002</v>
      </c>
      <c r="E230" s="254"/>
      <c r="F230" s="255"/>
      <c r="G230" s="255"/>
      <c r="H230" s="254"/>
      <c r="I230" s="229"/>
      <c r="J230" s="254"/>
      <c r="K230" s="229">
        <f t="shared" si="21"/>
        <v>19444123.920000002</v>
      </c>
      <c r="L230" s="256"/>
      <c r="M230" s="229"/>
      <c r="N230" s="228">
        <v>0</v>
      </c>
      <c r="O230" s="64" t="s">
        <v>3154</v>
      </c>
      <c r="P230" s="241" t="b">
        <f>EXACT($A229,O230)</f>
        <v>1</v>
      </c>
      <c r="Q230" s="257">
        <v>0</v>
      </c>
      <c r="R230" s="258">
        <f t="shared" si="22"/>
        <v>19444123.920000002</v>
      </c>
    </row>
    <row r="231" spans="1:18" ht="12.75" customHeight="1" outlineLevel="2">
      <c r="A231" s="271" t="s">
        <v>4628</v>
      </c>
      <c r="B231" s="195" t="s">
        <v>3156</v>
      </c>
      <c r="C231" s="229">
        <v>-1906975.6799999899</v>
      </c>
      <c r="D231" s="229">
        <f t="shared" si="20"/>
        <v>1906975.6799999899</v>
      </c>
      <c r="E231" s="254"/>
      <c r="F231" s="255"/>
      <c r="G231" s="255"/>
      <c r="H231" s="254"/>
      <c r="I231" s="229"/>
      <c r="J231" s="254"/>
      <c r="K231" s="229">
        <f>D231+I231</f>
        <v>1906975.6799999899</v>
      </c>
      <c r="L231" s="256"/>
      <c r="M231" s="229"/>
      <c r="N231" s="228">
        <v>0</v>
      </c>
      <c r="O231" s="64" t="s">
        <v>3154</v>
      </c>
      <c r="P231" s="241" t="b">
        <f>EXACT($A229,O231)</f>
        <v>1</v>
      </c>
      <c r="Q231" s="257">
        <v>0</v>
      </c>
      <c r="R231" s="258">
        <f t="shared" si="22"/>
        <v>1906975.6799999899</v>
      </c>
    </row>
    <row r="232" spans="1:18" ht="12.75" customHeight="1" outlineLevel="2">
      <c r="A232" s="271" t="s">
        <v>4629</v>
      </c>
      <c r="B232" s="195" t="s">
        <v>3157</v>
      </c>
      <c r="C232" s="229">
        <v>32684438.329999901</v>
      </c>
      <c r="D232" s="229">
        <f t="shared" si="20"/>
        <v>-32684438.329999901</v>
      </c>
      <c r="E232" s="254"/>
      <c r="F232" s="255"/>
      <c r="G232" s="255"/>
      <c r="H232" s="254"/>
      <c r="I232" s="229"/>
      <c r="J232" s="254"/>
      <c r="K232" s="229">
        <f>D232+I232</f>
        <v>-32684438.329999901</v>
      </c>
      <c r="L232" s="256"/>
      <c r="M232" s="229"/>
      <c r="N232" s="228">
        <v>0</v>
      </c>
      <c r="O232" s="64" t="s">
        <v>3154</v>
      </c>
      <c r="P232" s="241" t="b">
        <f>EXACT($A229,O232)</f>
        <v>1</v>
      </c>
      <c r="Q232" s="257">
        <v>0</v>
      </c>
      <c r="R232" s="258">
        <f>K232-Q232</f>
        <v>-32684438.329999901</v>
      </c>
    </row>
    <row r="233" spans="1:18" ht="12.75" customHeight="1" outlineLevel="2">
      <c r="A233" s="271" t="s">
        <v>4630</v>
      </c>
      <c r="B233" s="195" t="s">
        <v>3158</v>
      </c>
      <c r="C233" s="229">
        <v>-972139.17</v>
      </c>
      <c r="D233" s="229">
        <f t="shared" si="20"/>
        <v>972139.17</v>
      </c>
      <c r="E233" s="254"/>
      <c r="F233" s="255"/>
      <c r="G233" s="255"/>
      <c r="H233" s="254"/>
      <c r="I233" s="229"/>
      <c r="J233" s="254"/>
      <c r="K233" s="229">
        <f>D233+I233</f>
        <v>972139.17</v>
      </c>
      <c r="L233" s="256"/>
      <c r="M233" s="229"/>
      <c r="N233" s="228">
        <v>0</v>
      </c>
      <c r="O233" s="64" t="s">
        <v>3154</v>
      </c>
      <c r="P233" s="241" t="b">
        <f>EXACT($A229,O233)</f>
        <v>1</v>
      </c>
      <c r="Q233" s="257">
        <v>0</v>
      </c>
      <c r="R233" s="258">
        <f>K233-Q233</f>
        <v>972139.17</v>
      </c>
    </row>
    <row r="234" spans="1:18" outlineLevel="1">
      <c r="A234" s="399" t="s">
        <v>3159</v>
      </c>
      <c r="C234" s="253">
        <f>SUM(C235)</f>
        <v>0</v>
      </c>
      <c r="D234" s="253">
        <f t="shared" si="20"/>
        <v>0</v>
      </c>
      <c r="E234" s="254"/>
      <c r="F234" s="255"/>
      <c r="G234" s="255"/>
      <c r="H234" s="254"/>
      <c r="I234" s="253"/>
      <c r="J234" s="254"/>
      <c r="K234" s="253">
        <f t="shared" si="21"/>
        <v>0</v>
      </c>
      <c r="L234" s="256" t="e">
        <f>#REF!+C234</f>
        <v>#REF!</v>
      </c>
      <c r="M234" s="253"/>
      <c r="N234" s="228" t="e">
        <v>#VALUE!</v>
      </c>
      <c r="O234" s="64">
        <v>0</v>
      </c>
      <c r="Q234" s="257">
        <v>0</v>
      </c>
      <c r="R234" s="258">
        <f t="shared" si="22"/>
        <v>0</v>
      </c>
    </row>
    <row r="235" spans="1:18" ht="12.75" customHeight="1" outlineLevel="2">
      <c r="A235" s="271" t="s">
        <v>4631</v>
      </c>
      <c r="B235" s="195" t="s">
        <v>3160</v>
      </c>
      <c r="C235" s="229">
        <v>0</v>
      </c>
      <c r="D235" s="229">
        <f t="shared" si="20"/>
        <v>0</v>
      </c>
      <c r="E235" s="254"/>
      <c r="F235" s="255"/>
      <c r="G235" s="255"/>
      <c r="H235" s="254"/>
      <c r="I235" s="229"/>
      <c r="J235" s="254"/>
      <c r="K235" s="229">
        <f t="shared" si="21"/>
        <v>0</v>
      </c>
      <c r="L235" s="256"/>
      <c r="M235" s="229"/>
      <c r="N235" s="228">
        <v>0</v>
      </c>
      <c r="O235" s="64" t="s">
        <v>3159</v>
      </c>
      <c r="P235" s="241" t="b">
        <f>EXACT($A234,O235)</f>
        <v>1</v>
      </c>
      <c r="Q235" s="257">
        <v>0</v>
      </c>
      <c r="R235" s="258">
        <f t="shared" si="22"/>
        <v>0</v>
      </c>
    </row>
    <row r="236" spans="1:18" outlineLevel="1">
      <c r="A236" s="399" t="s">
        <v>3161</v>
      </c>
      <c r="C236" s="253">
        <f>SUM(C237)</f>
        <v>0</v>
      </c>
      <c r="D236" s="253">
        <f t="shared" si="20"/>
        <v>0</v>
      </c>
      <c r="E236" s="254"/>
      <c r="F236" s="255"/>
      <c r="G236" s="255"/>
      <c r="H236" s="254"/>
      <c r="I236" s="253"/>
      <c r="J236" s="254"/>
      <c r="K236" s="253">
        <f t="shared" si="21"/>
        <v>0</v>
      </c>
      <c r="L236" s="256" t="e">
        <f>#REF!+C236</f>
        <v>#REF!</v>
      </c>
      <c r="M236" s="253"/>
      <c r="N236" s="228" t="e">
        <v>#VALUE!</v>
      </c>
      <c r="O236" s="64">
        <v>0</v>
      </c>
      <c r="Q236" s="257">
        <v>0</v>
      </c>
      <c r="R236" s="258">
        <f t="shared" si="22"/>
        <v>0</v>
      </c>
    </row>
    <row r="237" spans="1:18" ht="12.75" customHeight="1" outlineLevel="2">
      <c r="A237" s="271" t="s">
        <v>4632</v>
      </c>
      <c r="B237" s="195" t="s">
        <v>3162</v>
      </c>
      <c r="C237" s="229">
        <v>0</v>
      </c>
      <c r="D237" s="229">
        <f t="shared" si="20"/>
        <v>0</v>
      </c>
      <c r="E237" s="254"/>
      <c r="F237" s="255"/>
      <c r="G237" s="255"/>
      <c r="H237" s="254"/>
      <c r="I237" s="229"/>
      <c r="J237" s="254"/>
      <c r="K237" s="229">
        <f t="shared" si="21"/>
        <v>0</v>
      </c>
      <c r="L237" s="256"/>
      <c r="M237" s="229"/>
      <c r="N237" s="228">
        <v>0</v>
      </c>
      <c r="O237" s="64" t="s">
        <v>3161</v>
      </c>
      <c r="P237" s="241" t="b">
        <f>EXACT($A236,O237)</f>
        <v>1</v>
      </c>
      <c r="Q237" s="257">
        <v>0</v>
      </c>
      <c r="R237" s="258">
        <f t="shared" si="22"/>
        <v>0</v>
      </c>
    </row>
    <row r="238" spans="1:18" outlineLevel="1">
      <c r="A238" s="399" t="s">
        <v>3163</v>
      </c>
      <c r="C238" s="253">
        <f>SUM(C239:C242)</f>
        <v>16245463.390000004</v>
      </c>
      <c r="D238" s="253">
        <f t="shared" si="20"/>
        <v>-16245463.390000004</v>
      </c>
      <c r="E238" s="254"/>
      <c r="F238" s="255"/>
      <c r="G238" s="255"/>
      <c r="H238" s="254"/>
      <c r="I238" s="253"/>
      <c r="J238" s="254"/>
      <c r="K238" s="253">
        <f t="shared" si="21"/>
        <v>-16245463.390000004</v>
      </c>
      <c r="L238" s="256" t="e">
        <f>#REF!+C238</f>
        <v>#REF!</v>
      </c>
      <c r="M238" s="253"/>
      <c r="N238" s="228" t="e">
        <v>#VALUE!</v>
      </c>
      <c r="O238" s="64">
        <v>0</v>
      </c>
      <c r="Q238" s="257">
        <v>-16245463.390000001</v>
      </c>
      <c r="R238" s="258">
        <f t="shared" si="22"/>
        <v>0</v>
      </c>
    </row>
    <row r="239" spans="1:18" ht="12.75" customHeight="1" outlineLevel="2">
      <c r="A239" s="271" t="s">
        <v>4633</v>
      </c>
      <c r="B239" s="195" t="s">
        <v>3164</v>
      </c>
      <c r="C239" s="229">
        <v>-53246182.689999901</v>
      </c>
      <c r="D239" s="229">
        <f t="shared" si="20"/>
        <v>53246182.689999901</v>
      </c>
      <c r="E239" s="254"/>
      <c r="F239" s="255"/>
      <c r="G239" s="255"/>
      <c r="H239" s="254"/>
      <c r="I239" s="229"/>
      <c r="J239" s="254"/>
      <c r="K239" s="229">
        <f t="shared" si="21"/>
        <v>53246182.689999901</v>
      </c>
      <c r="L239" s="256"/>
      <c r="M239" s="229"/>
      <c r="N239" s="228">
        <v>0</v>
      </c>
      <c r="O239" s="64" t="s">
        <v>3163</v>
      </c>
      <c r="P239" s="241" t="b">
        <f>EXACT($A238,O239)</f>
        <v>1</v>
      </c>
      <c r="Q239" s="257">
        <v>0</v>
      </c>
      <c r="R239" s="258">
        <f t="shared" si="22"/>
        <v>53246182.689999901</v>
      </c>
    </row>
    <row r="240" spans="1:18" ht="12.75" customHeight="1" outlineLevel="2">
      <c r="A240" s="271" t="s">
        <v>4634</v>
      </c>
      <c r="B240" s="195" t="s">
        <v>3165</v>
      </c>
      <c r="C240" s="229">
        <v>-7710848.8399999896</v>
      </c>
      <c r="D240" s="229">
        <f t="shared" si="20"/>
        <v>7710848.8399999896</v>
      </c>
      <c r="E240" s="254"/>
      <c r="F240" s="255"/>
      <c r="G240" s="255"/>
      <c r="H240" s="254"/>
      <c r="I240" s="229"/>
      <c r="J240" s="254"/>
      <c r="K240" s="229">
        <f t="shared" si="21"/>
        <v>7710848.8399999896</v>
      </c>
      <c r="L240" s="256"/>
      <c r="M240" s="229"/>
      <c r="N240" s="228">
        <v>0</v>
      </c>
      <c r="O240" s="64" t="s">
        <v>3163</v>
      </c>
      <c r="P240" s="241" t="b">
        <f>EXACT($A238,O240)</f>
        <v>1</v>
      </c>
      <c r="Q240" s="257">
        <v>0</v>
      </c>
      <c r="R240" s="258">
        <f t="shared" si="22"/>
        <v>7710848.8399999896</v>
      </c>
    </row>
    <row r="241" spans="1:18" ht="12.75" customHeight="1" outlineLevel="2">
      <c r="A241" s="271" t="s">
        <v>4635</v>
      </c>
      <c r="B241" s="195" t="s">
        <v>3166</v>
      </c>
      <c r="C241" s="229">
        <v>81128738.689999893</v>
      </c>
      <c r="D241" s="229">
        <f t="shared" si="20"/>
        <v>-81128738.689999893</v>
      </c>
      <c r="E241" s="254"/>
      <c r="F241" s="255"/>
      <c r="G241" s="255"/>
      <c r="H241" s="254"/>
      <c r="I241" s="229"/>
      <c r="J241" s="254"/>
      <c r="K241" s="229">
        <f>D241+I241</f>
        <v>-81128738.689999893</v>
      </c>
      <c r="L241" s="256"/>
      <c r="M241" s="229"/>
      <c r="N241" s="228">
        <v>0</v>
      </c>
      <c r="O241" s="64" t="s">
        <v>3163</v>
      </c>
      <c r="P241" s="241" t="b">
        <f>EXACT($A238,O241)</f>
        <v>1</v>
      </c>
      <c r="Q241" s="257">
        <v>0</v>
      </c>
      <c r="R241" s="258">
        <f>K241-Q241</f>
        <v>-81128738.689999893</v>
      </c>
    </row>
    <row r="242" spans="1:18" ht="12.75" customHeight="1" outlineLevel="2">
      <c r="A242" s="271" t="s">
        <v>4636</v>
      </c>
      <c r="B242" s="195" t="s">
        <v>3167</v>
      </c>
      <c r="C242" s="229">
        <v>-3926243.77</v>
      </c>
      <c r="D242" s="229">
        <f t="shared" si="20"/>
        <v>3926243.77</v>
      </c>
      <c r="E242" s="254"/>
      <c r="F242" s="255"/>
      <c r="G242" s="255"/>
      <c r="H242" s="254"/>
      <c r="I242" s="229"/>
      <c r="J242" s="254"/>
      <c r="K242" s="229">
        <f>D242+I242</f>
        <v>3926243.77</v>
      </c>
      <c r="L242" s="256"/>
      <c r="M242" s="229"/>
      <c r="N242" s="228">
        <v>0</v>
      </c>
      <c r="O242" s="64" t="s">
        <v>3163</v>
      </c>
      <c r="P242" s="241" t="b">
        <f>EXACT($A238,O242)</f>
        <v>1</v>
      </c>
      <c r="Q242" s="257">
        <v>0</v>
      </c>
      <c r="R242" s="258">
        <f>K242-Q242</f>
        <v>3926243.77</v>
      </c>
    </row>
    <row r="243" spans="1:18" ht="12.75" customHeight="1" outlineLevel="1">
      <c r="A243" s="399" t="s">
        <v>3168</v>
      </c>
      <c r="C243" s="253">
        <f>SUM(C244:C245)</f>
        <v>0</v>
      </c>
      <c r="D243" s="253">
        <f t="shared" si="20"/>
        <v>0</v>
      </c>
      <c r="E243" s="254"/>
      <c r="F243" s="255"/>
      <c r="G243" s="255"/>
      <c r="H243" s="254"/>
      <c r="I243" s="253"/>
      <c r="J243" s="254"/>
      <c r="K243" s="253">
        <f t="shared" si="21"/>
        <v>0</v>
      </c>
      <c r="L243" s="256" t="e">
        <f>#REF!+C243</f>
        <v>#REF!</v>
      </c>
      <c r="M243" s="253"/>
      <c r="N243" s="228" t="e">
        <v>#VALUE!</v>
      </c>
      <c r="O243" s="64">
        <v>0</v>
      </c>
      <c r="Q243" s="257">
        <v>0</v>
      </c>
      <c r="R243" s="258">
        <f t="shared" si="22"/>
        <v>0</v>
      </c>
    </row>
    <row r="244" spans="1:18" ht="12.75" customHeight="1" outlineLevel="2">
      <c r="A244" s="271" t="s">
        <v>4637</v>
      </c>
      <c r="B244" s="195" t="s">
        <v>3169</v>
      </c>
      <c r="C244" s="229">
        <v>0</v>
      </c>
      <c r="D244" s="229">
        <f t="shared" si="20"/>
        <v>0</v>
      </c>
      <c r="E244" s="254"/>
      <c r="F244" s="255"/>
      <c r="G244" s="255"/>
      <c r="H244" s="254"/>
      <c r="I244" s="229"/>
      <c r="J244" s="254"/>
      <c r="K244" s="229">
        <f t="shared" si="21"/>
        <v>0</v>
      </c>
      <c r="L244" s="256"/>
      <c r="M244" s="229"/>
      <c r="N244" s="228">
        <v>0</v>
      </c>
      <c r="O244" s="64" t="s">
        <v>3168</v>
      </c>
      <c r="P244" s="241" t="b">
        <f>EXACT($A243,O244)</f>
        <v>1</v>
      </c>
      <c r="Q244" s="257">
        <v>0</v>
      </c>
      <c r="R244" s="258">
        <f t="shared" si="22"/>
        <v>0</v>
      </c>
    </row>
    <row r="245" spans="1:18" ht="12.75" customHeight="1" outlineLevel="2">
      <c r="A245" s="271" t="s">
        <v>4638</v>
      </c>
      <c r="B245" s="195" t="s">
        <v>3170</v>
      </c>
      <c r="C245" s="229">
        <v>0</v>
      </c>
      <c r="D245" s="229">
        <f t="shared" si="20"/>
        <v>0</v>
      </c>
      <c r="E245" s="254"/>
      <c r="F245" s="255"/>
      <c r="G245" s="255"/>
      <c r="H245" s="254"/>
      <c r="I245" s="229"/>
      <c r="J245" s="254"/>
      <c r="K245" s="229">
        <f t="shared" si="21"/>
        <v>0</v>
      </c>
      <c r="L245" s="256"/>
      <c r="M245" s="229"/>
      <c r="N245" s="228">
        <v>0</v>
      </c>
      <c r="O245" s="64" t="s">
        <v>3168</v>
      </c>
      <c r="P245" s="241" t="b">
        <f>EXACT($A243,O245)</f>
        <v>1</v>
      </c>
      <c r="Q245" s="257">
        <v>0</v>
      </c>
      <c r="R245" s="258">
        <f t="shared" si="22"/>
        <v>0</v>
      </c>
    </row>
    <row r="246" spans="1:18" ht="12.75" customHeight="1" outlineLevel="1">
      <c r="A246" s="401" t="s">
        <v>3171</v>
      </c>
      <c r="B246" s="137"/>
      <c r="C246" s="253">
        <f>SUM(C247:C252)</f>
        <v>-7386334.5999999987</v>
      </c>
      <c r="D246" s="253">
        <f t="shared" si="20"/>
        <v>7386334.5999999987</v>
      </c>
      <c r="E246" s="254"/>
      <c r="F246" s="255"/>
      <c r="G246" s="255"/>
      <c r="H246" s="254"/>
      <c r="I246" s="253"/>
      <c r="J246" s="254"/>
      <c r="K246" s="253">
        <f t="shared" si="21"/>
        <v>7386334.5999999987</v>
      </c>
      <c r="L246" s="256" t="e">
        <f>#REF!+C246</f>
        <v>#REF!</v>
      </c>
      <c r="M246" s="253"/>
      <c r="N246" s="228" t="e">
        <v>#VALUE!</v>
      </c>
      <c r="O246" s="64">
        <v>0</v>
      </c>
      <c r="Q246" s="257">
        <v>7386334.5999999996</v>
      </c>
      <c r="R246" s="258">
        <f t="shared" si="22"/>
        <v>0</v>
      </c>
    </row>
    <row r="247" spans="1:18" ht="12.75" customHeight="1" outlineLevel="2">
      <c r="A247" s="271" t="s">
        <v>4639</v>
      </c>
      <c r="B247" s="195" t="s">
        <v>3172</v>
      </c>
      <c r="C247" s="229">
        <v>-19705184.82</v>
      </c>
      <c r="D247" s="229">
        <f t="shared" si="20"/>
        <v>19705184.82</v>
      </c>
      <c r="E247" s="254"/>
      <c r="F247" s="255"/>
      <c r="G247" s="255"/>
      <c r="H247" s="254"/>
      <c r="I247" s="229"/>
      <c r="J247" s="254"/>
      <c r="K247" s="229">
        <f t="shared" si="21"/>
        <v>19705184.82</v>
      </c>
      <c r="L247" s="256"/>
      <c r="M247" s="229"/>
      <c r="N247" s="228">
        <v>0</v>
      </c>
      <c r="O247" s="64" t="s">
        <v>3171</v>
      </c>
      <c r="P247" s="241" t="b">
        <f>EXACT($A246,O247)</f>
        <v>1</v>
      </c>
      <c r="Q247" s="257">
        <v>0</v>
      </c>
      <c r="R247" s="258">
        <f t="shared" si="22"/>
        <v>19705184.82</v>
      </c>
    </row>
    <row r="248" spans="1:18" ht="12.75" customHeight="1" outlineLevel="2">
      <c r="A248" s="271" t="s">
        <v>4640</v>
      </c>
      <c r="B248" s="195" t="s">
        <v>3173</v>
      </c>
      <c r="C248" s="229">
        <v>0</v>
      </c>
      <c r="D248" s="229">
        <f t="shared" si="20"/>
        <v>0</v>
      </c>
      <c r="E248" s="254"/>
      <c r="F248" s="255"/>
      <c r="G248" s="255"/>
      <c r="H248" s="254"/>
      <c r="I248" s="229"/>
      <c r="J248" s="254"/>
      <c r="K248" s="229">
        <f t="shared" si="21"/>
        <v>0</v>
      </c>
      <c r="L248" s="256"/>
      <c r="M248" s="229"/>
      <c r="N248" s="228">
        <v>0</v>
      </c>
      <c r="O248" s="64" t="s">
        <v>3171</v>
      </c>
      <c r="P248" s="241" t="b">
        <f>EXACT($A246,O248)</f>
        <v>1</v>
      </c>
      <c r="Q248" s="257">
        <v>0</v>
      </c>
      <c r="R248" s="258">
        <f t="shared" si="22"/>
        <v>0</v>
      </c>
    </row>
    <row r="249" spans="1:18" ht="12.75" customHeight="1" outlineLevel="2">
      <c r="A249" s="271" t="s">
        <v>4641</v>
      </c>
      <c r="B249" s="195" t="s">
        <v>3174</v>
      </c>
      <c r="C249" s="229">
        <v>0</v>
      </c>
      <c r="D249" s="229">
        <f t="shared" si="20"/>
        <v>0</v>
      </c>
      <c r="E249" s="254"/>
      <c r="F249" s="255"/>
      <c r="G249" s="255"/>
      <c r="H249" s="254"/>
      <c r="I249" s="229"/>
      <c r="J249" s="254"/>
      <c r="K249" s="229">
        <f t="shared" si="21"/>
        <v>0</v>
      </c>
      <c r="L249" s="256"/>
      <c r="M249" s="229"/>
      <c r="N249" s="228">
        <v>0</v>
      </c>
      <c r="O249" s="64" t="s">
        <v>3171</v>
      </c>
      <c r="P249" s="241" t="b">
        <f>EXACT($A246,O249)</f>
        <v>1</v>
      </c>
      <c r="Q249" s="257">
        <v>0</v>
      </c>
      <c r="R249" s="258">
        <f t="shared" si="22"/>
        <v>0</v>
      </c>
    </row>
    <row r="250" spans="1:18" ht="12.75" customHeight="1" outlineLevel="2">
      <c r="A250" s="271" t="s">
        <v>4642</v>
      </c>
      <c r="B250" s="195" t="s">
        <v>3175</v>
      </c>
      <c r="C250" s="229">
        <v>-605862.79</v>
      </c>
      <c r="D250" s="229">
        <f t="shared" si="20"/>
        <v>605862.79</v>
      </c>
      <c r="E250" s="254"/>
      <c r="F250" s="255"/>
      <c r="G250" s="255"/>
      <c r="H250" s="254"/>
      <c r="I250" s="229"/>
      <c r="J250" s="254"/>
      <c r="K250" s="229">
        <f>D250+I250</f>
        <v>605862.79</v>
      </c>
      <c r="L250" s="256"/>
      <c r="M250" s="229"/>
      <c r="N250" s="228">
        <v>0</v>
      </c>
      <c r="O250" s="64" t="s">
        <v>3171</v>
      </c>
      <c r="P250" s="241" t="b">
        <f>EXACT($A246,O250)</f>
        <v>1</v>
      </c>
      <c r="Q250" s="257">
        <v>0</v>
      </c>
      <c r="R250" s="258">
        <f t="shared" si="22"/>
        <v>605862.79</v>
      </c>
    </row>
    <row r="251" spans="1:18" ht="12.75" customHeight="1" outlineLevel="2">
      <c r="A251" s="271" t="s">
        <v>4643</v>
      </c>
      <c r="B251" s="195" t="s">
        <v>3176</v>
      </c>
      <c r="C251" s="229">
        <v>13233370.57</v>
      </c>
      <c r="D251" s="229">
        <f>C251*-1</f>
        <v>-13233370.57</v>
      </c>
      <c r="E251" s="254"/>
      <c r="F251" s="255"/>
      <c r="G251" s="255"/>
      <c r="H251" s="254"/>
      <c r="I251" s="229"/>
      <c r="J251" s="254"/>
      <c r="K251" s="229">
        <f>D251+I251</f>
        <v>-13233370.57</v>
      </c>
      <c r="L251" s="256"/>
      <c r="M251" s="229"/>
      <c r="N251" s="228">
        <v>0</v>
      </c>
      <c r="O251" s="64" t="s">
        <v>3171</v>
      </c>
      <c r="P251" s="241" t="b">
        <f>EXACT($A246,O251)</f>
        <v>1</v>
      </c>
      <c r="Q251" s="257">
        <v>0</v>
      </c>
      <c r="R251" s="258">
        <f>K251-Q251</f>
        <v>-13233370.57</v>
      </c>
    </row>
    <row r="252" spans="1:18" ht="12.75" customHeight="1" outlineLevel="2">
      <c r="A252" s="271" t="s">
        <v>4644</v>
      </c>
      <c r="B252" s="195" t="s">
        <v>3177</v>
      </c>
      <c r="C252" s="229">
        <v>-308657.56</v>
      </c>
      <c r="D252" s="229">
        <f>C252*-1</f>
        <v>308657.56</v>
      </c>
      <c r="E252" s="254"/>
      <c r="F252" s="255"/>
      <c r="G252" s="255"/>
      <c r="H252" s="254"/>
      <c r="I252" s="229"/>
      <c r="J252" s="254"/>
      <c r="K252" s="229">
        <f>D252+I252</f>
        <v>308657.56</v>
      </c>
      <c r="L252" s="256"/>
      <c r="M252" s="229"/>
      <c r="N252" s="228">
        <v>0</v>
      </c>
      <c r="O252" s="64" t="s">
        <v>3171</v>
      </c>
      <c r="P252" s="241" t="b">
        <f>EXACT($A246,O252)</f>
        <v>1</v>
      </c>
      <c r="Q252" s="257">
        <v>0</v>
      </c>
      <c r="R252" s="258">
        <f>K252-Q252</f>
        <v>308657.56</v>
      </c>
    </row>
    <row r="253" spans="1:18" ht="12.75" customHeight="1" outlineLevel="1">
      <c r="A253" s="401" t="s">
        <v>3178</v>
      </c>
      <c r="B253" s="153"/>
      <c r="C253" s="253">
        <f>SUM(C254:C259)</f>
        <v>85747004.700000018</v>
      </c>
      <c r="D253" s="253">
        <f t="shared" si="20"/>
        <v>-85747004.700000018</v>
      </c>
      <c r="E253" s="254"/>
      <c r="F253" s="255"/>
      <c r="G253" s="255"/>
      <c r="H253" s="254"/>
      <c r="I253" s="253"/>
      <c r="J253" s="254"/>
      <c r="K253" s="253">
        <f t="shared" si="21"/>
        <v>-85747004.700000018</v>
      </c>
      <c r="L253" s="256" t="e">
        <f>#REF!+C253</f>
        <v>#REF!</v>
      </c>
      <c r="M253" s="253"/>
      <c r="N253" s="228" t="e">
        <v>#VALUE!</v>
      </c>
      <c r="O253" s="64">
        <v>0</v>
      </c>
      <c r="Q253" s="257">
        <v>-85747004.700000003</v>
      </c>
      <c r="R253" s="258">
        <f t="shared" si="22"/>
        <v>0</v>
      </c>
    </row>
    <row r="254" spans="1:18" ht="12.75" customHeight="1" outlineLevel="2">
      <c r="A254" s="271" t="s">
        <v>4645</v>
      </c>
      <c r="B254" s="195" t="s">
        <v>3179</v>
      </c>
      <c r="C254" s="229">
        <v>-3211846.0899999901</v>
      </c>
      <c r="D254" s="229">
        <f t="shared" si="20"/>
        <v>3211846.0899999901</v>
      </c>
      <c r="E254" s="254"/>
      <c r="F254" s="255"/>
      <c r="G254" s="255"/>
      <c r="H254" s="254"/>
      <c r="I254" s="229"/>
      <c r="J254" s="254"/>
      <c r="K254" s="229">
        <f t="shared" si="21"/>
        <v>3211846.0899999901</v>
      </c>
      <c r="L254" s="256"/>
      <c r="M254" s="229"/>
      <c r="N254" s="228">
        <v>0</v>
      </c>
      <c r="O254" s="64" t="s">
        <v>3178</v>
      </c>
      <c r="P254" s="241" t="b">
        <f>EXACT($A253,O254)</f>
        <v>1</v>
      </c>
      <c r="Q254" s="257">
        <v>0</v>
      </c>
      <c r="R254" s="258">
        <f t="shared" si="22"/>
        <v>3211846.0899999901</v>
      </c>
    </row>
    <row r="255" spans="1:18" ht="12.75" customHeight="1" outlineLevel="2">
      <c r="A255" s="271" t="s">
        <v>4646</v>
      </c>
      <c r="B255" s="195" t="s">
        <v>3180</v>
      </c>
      <c r="C255" s="229">
        <v>29699613.41</v>
      </c>
      <c r="D255" s="229">
        <f t="shared" si="20"/>
        <v>-29699613.41</v>
      </c>
      <c r="E255" s="254"/>
      <c r="F255" s="255"/>
      <c r="G255" s="255"/>
      <c r="H255" s="254"/>
      <c r="I255" s="229"/>
      <c r="J255" s="254"/>
      <c r="K255" s="229">
        <f>D255+I255</f>
        <v>-29699613.41</v>
      </c>
      <c r="L255" s="256"/>
      <c r="M255" s="229"/>
      <c r="N255" s="228">
        <v>0</v>
      </c>
      <c r="O255" s="64" t="s">
        <v>3178</v>
      </c>
      <c r="P255" s="241" t="b">
        <f>EXACT($A253,O255)</f>
        <v>1</v>
      </c>
      <c r="Q255" s="257">
        <v>0</v>
      </c>
      <c r="R255" s="258">
        <f>K255-Q255</f>
        <v>-29699613.41</v>
      </c>
    </row>
    <row r="256" spans="1:18" ht="12.75" customHeight="1" outlineLevel="2">
      <c r="A256" s="271" t="s">
        <v>4647</v>
      </c>
      <c r="B256" s="195" t="s">
        <v>3181</v>
      </c>
      <c r="C256" s="229">
        <v>-1636190.59</v>
      </c>
      <c r="D256" s="229">
        <f t="shared" si="20"/>
        <v>1636190.59</v>
      </c>
      <c r="E256" s="254"/>
      <c r="F256" s="255"/>
      <c r="G256" s="255"/>
      <c r="H256" s="254"/>
      <c r="I256" s="229"/>
      <c r="J256" s="254"/>
      <c r="K256" s="229">
        <f t="shared" si="21"/>
        <v>1636190.59</v>
      </c>
      <c r="L256" s="256"/>
      <c r="M256" s="229"/>
      <c r="N256" s="228">
        <v>0</v>
      </c>
      <c r="O256" s="64" t="s">
        <v>3178</v>
      </c>
      <c r="P256" s="241" t="b">
        <f>EXACT($A253,O256)</f>
        <v>1</v>
      </c>
      <c r="Q256" s="257">
        <v>0</v>
      </c>
      <c r="R256" s="258">
        <f t="shared" si="22"/>
        <v>1636190.59</v>
      </c>
    </row>
    <row r="257" spans="1:18" ht="12.75" customHeight="1" outlineLevel="2">
      <c r="A257" s="271" t="s">
        <v>4648</v>
      </c>
      <c r="B257" s="195" t="s">
        <v>3182</v>
      </c>
      <c r="C257" s="229">
        <v>-59168340.020000003</v>
      </c>
      <c r="D257" s="229">
        <f t="shared" si="20"/>
        <v>59168340.020000003</v>
      </c>
      <c r="E257" s="254"/>
      <c r="F257" s="255"/>
      <c r="G257" s="255"/>
      <c r="H257" s="254"/>
      <c r="I257" s="229"/>
      <c r="J257" s="254"/>
      <c r="K257" s="229">
        <f t="shared" si="21"/>
        <v>59168340.020000003</v>
      </c>
      <c r="L257" s="256"/>
      <c r="M257" s="229"/>
      <c r="N257" s="228">
        <v>0</v>
      </c>
      <c r="O257" s="64" t="s">
        <v>3178</v>
      </c>
      <c r="P257" s="241" t="b">
        <f>EXACT($A253,O257)</f>
        <v>1</v>
      </c>
      <c r="Q257" s="257">
        <v>0</v>
      </c>
      <c r="R257" s="258">
        <f t="shared" si="22"/>
        <v>59168340.020000003</v>
      </c>
    </row>
    <row r="258" spans="1:18" ht="12.75" customHeight="1" outlineLevel="2">
      <c r="A258" s="271" t="s">
        <v>4649</v>
      </c>
      <c r="B258" s="195" t="s">
        <v>3183</v>
      </c>
      <c r="C258" s="229">
        <v>146881144.61000001</v>
      </c>
      <c r="D258" s="229">
        <f t="shared" si="20"/>
        <v>-146881144.61000001</v>
      </c>
      <c r="E258" s="254"/>
      <c r="F258" s="255"/>
      <c r="G258" s="255"/>
      <c r="H258" s="254"/>
      <c r="I258" s="229"/>
      <c r="J258" s="254"/>
      <c r="K258" s="229">
        <f>D258+I258</f>
        <v>-146881144.61000001</v>
      </c>
      <c r="L258" s="256"/>
      <c r="M258" s="229"/>
      <c r="N258" s="228">
        <v>0</v>
      </c>
      <c r="O258" s="64" t="s">
        <v>3178</v>
      </c>
      <c r="P258" s="241" t="b">
        <f>EXACT($A253,O258)</f>
        <v>1</v>
      </c>
      <c r="Q258" s="257">
        <v>0</v>
      </c>
      <c r="R258" s="258">
        <f>K258-Q258</f>
        <v>-146881144.61000001</v>
      </c>
    </row>
    <row r="259" spans="1:18" ht="12.75" customHeight="1" outlineLevel="2">
      <c r="A259" s="271" t="s">
        <v>4650</v>
      </c>
      <c r="B259" s="195" t="s">
        <v>3184</v>
      </c>
      <c r="C259" s="229">
        <v>-26817376.620000001</v>
      </c>
      <c r="D259" s="229">
        <f t="shared" si="20"/>
        <v>26817376.620000001</v>
      </c>
      <c r="E259" s="254"/>
      <c r="F259" s="255"/>
      <c r="G259" s="255"/>
      <c r="H259" s="254"/>
      <c r="I259" s="229"/>
      <c r="J259" s="254"/>
      <c r="K259" s="229">
        <f t="shared" si="21"/>
        <v>26817376.620000001</v>
      </c>
      <c r="L259" s="256"/>
      <c r="M259" s="229"/>
      <c r="N259" s="228">
        <v>0</v>
      </c>
      <c r="O259" s="64" t="s">
        <v>3178</v>
      </c>
      <c r="P259" s="241" t="b">
        <f>EXACT($A253,O259)</f>
        <v>1</v>
      </c>
      <c r="Q259" s="257">
        <v>0</v>
      </c>
      <c r="R259" s="258">
        <f t="shared" si="22"/>
        <v>26817376.620000001</v>
      </c>
    </row>
    <row r="260" spans="1:18" outlineLevel="1">
      <c r="A260" s="399" t="s">
        <v>3185</v>
      </c>
      <c r="C260" s="253">
        <f>SUM(C261:C263)</f>
        <v>-1519135.589999998</v>
      </c>
      <c r="D260" s="253">
        <f t="shared" si="20"/>
        <v>1519135.589999998</v>
      </c>
      <c r="E260" s="254"/>
      <c r="F260" s="255"/>
      <c r="G260" s="255"/>
      <c r="H260" s="254"/>
      <c r="I260" s="253"/>
      <c r="J260" s="254"/>
      <c r="K260" s="253">
        <f t="shared" si="21"/>
        <v>1519135.589999998</v>
      </c>
      <c r="L260" s="256" t="e">
        <f>#REF!+C260</f>
        <v>#REF!</v>
      </c>
      <c r="M260" s="253"/>
      <c r="N260" s="228" t="e">
        <v>#VALUE!</v>
      </c>
      <c r="O260" s="64">
        <v>0</v>
      </c>
      <c r="Q260" s="257">
        <v>1519135.59</v>
      </c>
      <c r="R260" s="258">
        <f t="shared" ref="R260:R347" si="24">K260-Q260</f>
        <v>-2.0954757928848267E-9</v>
      </c>
    </row>
    <row r="261" spans="1:18" ht="12.75" customHeight="1" outlineLevel="2">
      <c r="A261" s="400" t="s">
        <v>4651</v>
      </c>
      <c r="B261" s="44" t="s">
        <v>3186</v>
      </c>
      <c r="C261" s="229">
        <v>-1058190.5900000001</v>
      </c>
      <c r="D261" s="229">
        <f t="shared" si="20"/>
        <v>1058190.5900000001</v>
      </c>
      <c r="E261" s="254"/>
      <c r="F261" s="255"/>
      <c r="G261" s="255"/>
      <c r="H261" s="254"/>
      <c r="I261" s="229"/>
      <c r="J261" s="254"/>
      <c r="K261" s="229">
        <f t="shared" si="21"/>
        <v>1058190.5900000001</v>
      </c>
      <c r="L261" s="256"/>
      <c r="M261" s="229"/>
      <c r="N261" s="228">
        <v>0</v>
      </c>
      <c r="O261" s="64" t="s">
        <v>3185</v>
      </c>
      <c r="P261" s="241" t="b">
        <f>EXACT($A260,O261)</f>
        <v>1</v>
      </c>
      <c r="Q261" s="257">
        <v>0</v>
      </c>
      <c r="R261" s="258">
        <f t="shared" si="24"/>
        <v>1058190.5900000001</v>
      </c>
    </row>
    <row r="262" spans="1:18" ht="12.75" customHeight="1" outlineLevel="2">
      <c r="A262" s="271" t="s">
        <v>4652</v>
      </c>
      <c r="B262" s="195" t="s">
        <v>3187</v>
      </c>
      <c r="C262" s="229">
        <v>-305301.28999999899</v>
      </c>
      <c r="D262" s="229">
        <f t="shared" si="20"/>
        <v>305301.28999999899</v>
      </c>
      <c r="E262" s="254"/>
      <c r="F262" s="255"/>
      <c r="G262" s="255"/>
      <c r="H262" s="254"/>
      <c r="I262" s="229"/>
      <c r="J262" s="254"/>
      <c r="K262" s="229">
        <f>D262+I262</f>
        <v>305301.28999999899</v>
      </c>
      <c r="L262" s="256"/>
      <c r="M262" s="229"/>
      <c r="N262" s="228">
        <v>0</v>
      </c>
      <c r="O262" s="64" t="s">
        <v>3185</v>
      </c>
      <c r="P262" s="241" t="b">
        <f>EXACT($A260,O262)</f>
        <v>1</v>
      </c>
      <c r="Q262" s="257">
        <v>0</v>
      </c>
      <c r="R262" s="258">
        <f t="shared" si="24"/>
        <v>305301.28999999899</v>
      </c>
    </row>
    <row r="263" spans="1:18" ht="12.75" customHeight="1" outlineLevel="2">
      <c r="A263" s="271" t="s">
        <v>4653</v>
      </c>
      <c r="B263" s="195" t="s">
        <v>3188</v>
      </c>
      <c r="C263" s="229">
        <v>-155643.709999999</v>
      </c>
      <c r="D263" s="229">
        <f t="shared" si="20"/>
        <v>155643.709999999</v>
      </c>
      <c r="E263" s="254"/>
      <c r="F263" s="255"/>
      <c r="G263" s="255"/>
      <c r="H263" s="254"/>
      <c r="I263" s="229"/>
      <c r="J263" s="254"/>
      <c r="K263" s="229">
        <f>D263+I263</f>
        <v>155643.709999999</v>
      </c>
      <c r="L263" s="256"/>
      <c r="M263" s="229"/>
      <c r="N263" s="228">
        <v>0</v>
      </c>
      <c r="O263" s="64" t="s">
        <v>3185</v>
      </c>
      <c r="P263" s="241" t="b">
        <f>EXACT($A260,O263)</f>
        <v>1</v>
      </c>
      <c r="Q263" s="257">
        <v>0</v>
      </c>
      <c r="R263" s="258">
        <f t="shared" si="24"/>
        <v>155643.709999999</v>
      </c>
    </row>
    <row r="264" spans="1:18" ht="12.75" customHeight="1" outlineLevel="1">
      <c r="A264" s="399" t="s">
        <v>3189</v>
      </c>
      <c r="B264" s="195"/>
      <c r="C264" s="253">
        <f>SUM(C265)</f>
        <v>1784399.6499999899</v>
      </c>
      <c r="D264" s="253">
        <f>C264*-1</f>
        <v>-1784399.6499999899</v>
      </c>
      <c r="E264" s="254"/>
      <c r="F264" s="255"/>
      <c r="G264" s="255"/>
      <c r="H264" s="254"/>
      <c r="I264" s="253"/>
      <c r="J264" s="254"/>
      <c r="K264" s="253">
        <f>D264+I264</f>
        <v>-1784399.6499999899</v>
      </c>
      <c r="L264" s="256" t="e">
        <f>#REF!+C264</f>
        <v>#REF!</v>
      </c>
      <c r="M264" s="253"/>
      <c r="N264" s="228" t="e">
        <v>#VALUE!</v>
      </c>
      <c r="O264" s="64">
        <v>0</v>
      </c>
      <c r="Q264" s="257">
        <v>-1784399.65</v>
      </c>
      <c r="R264" s="258">
        <f t="shared" si="24"/>
        <v>1.0011717677116394E-8</v>
      </c>
    </row>
    <row r="265" spans="1:18" ht="12.75" customHeight="1" outlineLevel="2">
      <c r="A265" s="271" t="s">
        <v>4654</v>
      </c>
      <c r="B265" s="195" t="s">
        <v>3191</v>
      </c>
      <c r="C265" s="229">
        <v>1784399.6499999899</v>
      </c>
      <c r="D265" s="229">
        <f>C265*-1</f>
        <v>-1784399.6499999899</v>
      </c>
      <c r="E265" s="254"/>
      <c r="F265" s="255"/>
      <c r="G265" s="255"/>
      <c r="H265" s="254"/>
      <c r="I265" s="229"/>
      <c r="J265" s="254"/>
      <c r="K265" s="229">
        <f>D265+I265</f>
        <v>-1784399.6499999899</v>
      </c>
      <c r="L265" s="256"/>
      <c r="M265" s="229"/>
      <c r="N265" s="228">
        <v>0</v>
      </c>
      <c r="O265" s="64" t="s">
        <v>3189</v>
      </c>
      <c r="P265" s="241" t="b">
        <f>EXACT($A264,O265)</f>
        <v>1</v>
      </c>
      <c r="Q265" s="257">
        <v>0</v>
      </c>
      <c r="R265" s="258">
        <f t="shared" si="24"/>
        <v>-1784399.6499999899</v>
      </c>
    </row>
    <row r="266" spans="1:18" outlineLevel="1">
      <c r="A266" s="399" t="s">
        <v>3192</v>
      </c>
      <c r="C266" s="253">
        <f>SUM(C267:C271)</f>
        <v>6179614.5500000035</v>
      </c>
      <c r="D266" s="253">
        <f t="shared" si="20"/>
        <v>-6179614.5500000035</v>
      </c>
      <c r="E266" s="254"/>
      <c r="F266" s="255"/>
      <c r="G266" s="255"/>
      <c r="H266" s="254"/>
      <c r="I266" s="253"/>
      <c r="J266" s="254"/>
      <c r="K266" s="253">
        <f t="shared" si="21"/>
        <v>-6179614.5500000035</v>
      </c>
      <c r="L266" s="256" t="e">
        <f>#REF!+C266</f>
        <v>#REF!</v>
      </c>
      <c r="M266" s="253"/>
      <c r="N266" s="228" t="e">
        <v>#VALUE!</v>
      </c>
      <c r="O266" s="64">
        <v>0</v>
      </c>
      <c r="Q266" s="257">
        <v>-6179614.5499999998</v>
      </c>
      <c r="R266" s="258">
        <f t="shared" si="24"/>
        <v>0</v>
      </c>
    </row>
    <row r="267" spans="1:18" ht="12.75" customHeight="1" outlineLevel="2">
      <c r="A267" s="271" t="s">
        <v>4655</v>
      </c>
      <c r="B267" s="195" t="s">
        <v>3193</v>
      </c>
      <c r="C267" s="229">
        <v>-10587900.27</v>
      </c>
      <c r="D267" s="229">
        <f t="shared" si="20"/>
        <v>10587900.27</v>
      </c>
      <c r="E267" s="254"/>
      <c r="F267" s="255"/>
      <c r="G267" s="255"/>
      <c r="H267" s="254"/>
      <c r="I267" s="229"/>
      <c r="J267" s="254"/>
      <c r="K267" s="229">
        <f t="shared" si="21"/>
        <v>10587900.27</v>
      </c>
      <c r="L267" s="256"/>
      <c r="M267" s="229"/>
      <c r="N267" s="228">
        <v>0</v>
      </c>
      <c r="O267" s="64" t="s">
        <v>3192</v>
      </c>
      <c r="P267" s="241" t="b">
        <f>EXACT($A$266,O267)</f>
        <v>1</v>
      </c>
      <c r="Q267" s="257">
        <v>0</v>
      </c>
      <c r="R267" s="258">
        <f t="shared" si="24"/>
        <v>10587900.27</v>
      </c>
    </row>
    <row r="268" spans="1:18" ht="12.75" customHeight="1" outlineLevel="2">
      <c r="A268" s="271" t="s">
        <v>4656</v>
      </c>
      <c r="B268" s="195" t="s">
        <v>3194</v>
      </c>
      <c r="C268" s="229">
        <v>-696250.04</v>
      </c>
      <c r="D268" s="229">
        <f t="shared" si="20"/>
        <v>696250.04</v>
      </c>
      <c r="E268" s="254"/>
      <c r="F268" s="255"/>
      <c r="G268" s="255"/>
      <c r="H268" s="254"/>
      <c r="I268" s="229"/>
      <c r="J268" s="254"/>
      <c r="K268" s="229">
        <f>D268+I268</f>
        <v>696250.04</v>
      </c>
      <c r="L268" s="256"/>
      <c r="M268" s="229"/>
      <c r="N268" s="228">
        <v>0</v>
      </c>
      <c r="O268" s="64" t="s">
        <v>3192</v>
      </c>
      <c r="P268" s="241" t="b">
        <f>EXACT($A$266,O268)</f>
        <v>1</v>
      </c>
      <c r="Q268" s="257">
        <v>0</v>
      </c>
      <c r="R268" s="258">
        <f t="shared" si="24"/>
        <v>696250.04</v>
      </c>
    </row>
    <row r="269" spans="1:18" ht="12.75" customHeight="1" outlineLevel="2">
      <c r="A269" s="271" t="s">
        <v>4657</v>
      </c>
      <c r="B269" s="195" t="s">
        <v>3195</v>
      </c>
      <c r="C269" s="229">
        <v>17818715.850000001</v>
      </c>
      <c r="D269" s="229">
        <f>C269*-1</f>
        <v>-17818715.850000001</v>
      </c>
      <c r="E269" s="254"/>
      <c r="F269" s="255"/>
      <c r="G269" s="255"/>
      <c r="H269" s="254"/>
      <c r="I269" s="229"/>
      <c r="J269" s="254"/>
      <c r="K269" s="229">
        <f>D269+I269</f>
        <v>-17818715.850000001</v>
      </c>
      <c r="L269" s="256"/>
      <c r="M269" s="229"/>
      <c r="N269" s="228">
        <v>0</v>
      </c>
      <c r="O269" s="64" t="s">
        <v>3192</v>
      </c>
      <c r="P269" s="241" t="b">
        <f>EXACT($A$266,O269)</f>
        <v>1</v>
      </c>
      <c r="Q269" s="257">
        <v>0</v>
      </c>
      <c r="R269" s="258">
        <f>K269-Q269</f>
        <v>-17818715.850000001</v>
      </c>
    </row>
    <row r="270" spans="1:18" ht="12.75" customHeight="1" outlineLevel="2">
      <c r="A270" s="271" t="s">
        <v>4658</v>
      </c>
      <c r="B270" s="195" t="s">
        <v>3196</v>
      </c>
      <c r="C270" s="229">
        <v>-354950.989999999</v>
      </c>
      <c r="D270" s="229">
        <f>C270*-1</f>
        <v>354950.989999999</v>
      </c>
      <c r="E270" s="254"/>
      <c r="F270" s="255"/>
      <c r="G270" s="255"/>
      <c r="H270" s="254"/>
      <c r="I270" s="229"/>
      <c r="J270" s="254"/>
      <c r="K270" s="229">
        <f>D270+I270</f>
        <v>354950.989999999</v>
      </c>
      <c r="L270" s="256"/>
      <c r="M270" s="229"/>
      <c r="N270" s="228">
        <v>0</v>
      </c>
      <c r="O270" s="64" t="s">
        <v>3192</v>
      </c>
      <c r="P270" s="241" t="b">
        <f>EXACT($A$266,O270)</f>
        <v>1</v>
      </c>
      <c r="Q270" s="257">
        <v>0</v>
      </c>
      <c r="R270" s="258">
        <f>K270-Q270</f>
        <v>354950.989999999</v>
      </c>
    </row>
    <row r="271" spans="1:18" ht="12.75" customHeight="1" outlineLevel="2">
      <c r="A271" s="400" t="s">
        <v>4659</v>
      </c>
      <c r="B271" s="44" t="s">
        <v>3197</v>
      </c>
      <c r="C271" s="229">
        <v>0</v>
      </c>
      <c r="D271" s="229">
        <f t="shared" si="20"/>
        <v>0</v>
      </c>
      <c r="E271" s="254"/>
      <c r="F271" s="255"/>
      <c r="G271" s="255"/>
      <c r="H271" s="254"/>
      <c r="I271" s="229"/>
      <c r="J271" s="254"/>
      <c r="K271" s="229">
        <f t="shared" si="21"/>
        <v>0</v>
      </c>
      <c r="L271" s="256"/>
      <c r="M271" s="229"/>
      <c r="N271" s="228">
        <v>0</v>
      </c>
      <c r="O271" s="64" t="s">
        <v>3192</v>
      </c>
      <c r="P271" s="241" t="b">
        <f>EXACT($A$266,O271)</f>
        <v>1</v>
      </c>
      <c r="Q271" s="257">
        <v>0</v>
      </c>
      <c r="R271" s="258">
        <f t="shared" si="24"/>
        <v>0</v>
      </c>
    </row>
    <row r="272" spans="1:18" outlineLevel="1">
      <c r="A272" s="402" t="s">
        <v>3198</v>
      </c>
      <c r="C272" s="253">
        <f>SUM(C273:C275)</f>
        <v>2513.92</v>
      </c>
      <c r="D272" s="253">
        <f t="shared" si="20"/>
        <v>-2513.92</v>
      </c>
      <c r="E272" s="254"/>
      <c r="F272" s="255"/>
      <c r="G272" s="255"/>
      <c r="H272" s="254"/>
      <c r="I272" s="253"/>
      <c r="J272" s="254"/>
      <c r="K272" s="253">
        <f t="shared" si="21"/>
        <v>-2513.92</v>
      </c>
      <c r="L272" s="256" t="e">
        <f>#REF!+C272</f>
        <v>#REF!</v>
      </c>
      <c r="M272" s="253"/>
      <c r="N272" s="228" t="e">
        <v>#VALUE!</v>
      </c>
      <c r="O272" s="64">
        <v>0</v>
      </c>
      <c r="Q272" s="257">
        <v>-2513.92</v>
      </c>
      <c r="R272" s="258">
        <f t="shared" si="24"/>
        <v>0</v>
      </c>
    </row>
    <row r="273" spans="1:18" ht="12.75" customHeight="1" outlineLevel="2">
      <c r="A273" s="271" t="s">
        <v>4660</v>
      </c>
      <c r="B273" s="195" t="s">
        <v>3199</v>
      </c>
      <c r="C273" s="229">
        <v>0</v>
      </c>
      <c r="D273" s="229">
        <f t="shared" si="20"/>
        <v>0</v>
      </c>
      <c r="E273" s="254"/>
      <c r="F273" s="255"/>
      <c r="G273" s="255"/>
      <c r="H273" s="254"/>
      <c r="I273" s="229"/>
      <c r="J273" s="254"/>
      <c r="K273" s="229">
        <f t="shared" si="21"/>
        <v>0</v>
      </c>
      <c r="L273" s="256"/>
      <c r="M273" s="229"/>
      <c r="N273" s="228">
        <v>0</v>
      </c>
      <c r="O273" s="64" t="s">
        <v>3198</v>
      </c>
      <c r="P273" s="241" t="b">
        <f>EXACT($A272,O273)</f>
        <v>1</v>
      </c>
      <c r="Q273" s="257">
        <v>0</v>
      </c>
      <c r="R273" s="258">
        <f t="shared" si="24"/>
        <v>0</v>
      </c>
    </row>
    <row r="274" spans="1:18" ht="12.75" customHeight="1" outlineLevel="2">
      <c r="A274" s="403" t="s">
        <v>4661</v>
      </c>
      <c r="B274" s="263" t="s">
        <v>3200</v>
      </c>
      <c r="C274" s="229">
        <v>-8918.59</v>
      </c>
      <c r="D274" s="229">
        <f t="shared" si="20"/>
        <v>8918.59</v>
      </c>
      <c r="E274" s="254"/>
      <c r="F274" s="255"/>
      <c r="G274" s="255"/>
      <c r="H274" s="254"/>
      <c r="I274" s="229"/>
      <c r="J274" s="254"/>
      <c r="K274" s="229">
        <f>D274+I274</f>
        <v>8918.59</v>
      </c>
      <c r="L274" s="256"/>
      <c r="M274" s="229"/>
      <c r="N274" s="228">
        <v>0</v>
      </c>
      <c r="O274" s="64" t="s">
        <v>3198</v>
      </c>
      <c r="P274" s="241" t="b">
        <f>EXACT($A272,O274)</f>
        <v>1</v>
      </c>
      <c r="Q274" s="257">
        <v>0</v>
      </c>
      <c r="R274" s="258">
        <f>K274-Q274</f>
        <v>8918.59</v>
      </c>
    </row>
    <row r="275" spans="1:18" ht="12.75" customHeight="1" outlineLevel="2">
      <c r="A275" s="271" t="s">
        <v>4662</v>
      </c>
      <c r="B275" s="195" t="s">
        <v>3201</v>
      </c>
      <c r="C275" s="229">
        <v>11432.51</v>
      </c>
      <c r="D275" s="229">
        <f t="shared" si="20"/>
        <v>-11432.51</v>
      </c>
      <c r="E275" s="254"/>
      <c r="F275" s="255"/>
      <c r="G275" s="255"/>
      <c r="H275" s="254"/>
      <c r="I275" s="229"/>
      <c r="J275" s="254"/>
      <c r="K275" s="229">
        <f>D275+I275</f>
        <v>-11432.51</v>
      </c>
      <c r="L275" s="256"/>
      <c r="M275" s="229"/>
      <c r="N275" s="228">
        <v>0</v>
      </c>
      <c r="O275" s="64" t="s">
        <v>3198</v>
      </c>
      <c r="P275" s="241" t="b">
        <f>EXACT($A272,O275)</f>
        <v>1</v>
      </c>
      <c r="Q275" s="257">
        <v>0</v>
      </c>
      <c r="R275" s="258">
        <f>K275-Q275</f>
        <v>-11432.51</v>
      </c>
    </row>
    <row r="276" spans="1:18" outlineLevel="1">
      <c r="A276" s="399" t="s">
        <v>3202</v>
      </c>
      <c r="C276" s="253">
        <f>SUM(C277:C279)</f>
        <v>44916.569999999992</v>
      </c>
      <c r="D276" s="253">
        <f t="shared" si="20"/>
        <v>-44916.569999999992</v>
      </c>
      <c r="E276" s="254"/>
      <c r="F276" s="255"/>
      <c r="G276" s="255"/>
      <c r="H276" s="254"/>
      <c r="I276" s="253"/>
      <c r="J276" s="254"/>
      <c r="K276" s="253">
        <f t="shared" si="21"/>
        <v>-44916.569999999992</v>
      </c>
      <c r="L276" s="256" t="e">
        <f>#REF!+C276</f>
        <v>#REF!</v>
      </c>
      <c r="M276" s="253"/>
      <c r="N276" s="228" t="e">
        <v>#VALUE!</v>
      </c>
      <c r="O276" s="64">
        <v>0</v>
      </c>
      <c r="Q276" s="257">
        <v>-45453.7</v>
      </c>
      <c r="R276" s="258">
        <f t="shared" si="24"/>
        <v>537.13000000000466</v>
      </c>
    </row>
    <row r="277" spans="1:18" ht="12.75" customHeight="1" outlineLevel="2">
      <c r="A277" s="271" t="s">
        <v>4663</v>
      </c>
      <c r="B277" s="195" t="s">
        <v>3203</v>
      </c>
      <c r="C277" s="229">
        <v>-68388.460000000006</v>
      </c>
      <c r="D277" s="229">
        <f t="shared" si="20"/>
        <v>68388.460000000006</v>
      </c>
      <c r="E277" s="254"/>
      <c r="F277" s="255"/>
      <c r="G277" s="255"/>
      <c r="H277" s="254"/>
      <c r="I277" s="229"/>
      <c r="J277" s="254"/>
      <c r="K277" s="229">
        <f t="shared" si="21"/>
        <v>68388.460000000006</v>
      </c>
      <c r="L277" s="256"/>
      <c r="M277" s="229"/>
      <c r="N277" s="228">
        <v>0</v>
      </c>
      <c r="O277" s="64" t="s">
        <v>3202</v>
      </c>
      <c r="P277" s="241" t="b">
        <f>EXACT($A276,O277)</f>
        <v>1</v>
      </c>
      <c r="Q277" s="257">
        <v>0</v>
      </c>
      <c r="R277" s="258">
        <f t="shared" si="24"/>
        <v>68388.460000000006</v>
      </c>
    </row>
    <row r="278" spans="1:18" ht="12.75" customHeight="1" outlineLevel="2">
      <c r="A278" s="403" t="s">
        <v>4664</v>
      </c>
      <c r="B278" s="263" t="s">
        <v>3204</v>
      </c>
      <c r="C278" s="229">
        <v>-369.19999999999902</v>
      </c>
      <c r="D278" s="229">
        <f t="shared" si="20"/>
        <v>369.19999999999902</v>
      </c>
      <c r="E278" s="254"/>
      <c r="F278" s="255"/>
      <c r="G278" s="255"/>
      <c r="H278" s="254"/>
      <c r="I278" s="229"/>
      <c r="J278" s="254"/>
      <c r="K278" s="229">
        <f>D278+I278</f>
        <v>369.19999999999902</v>
      </c>
      <c r="L278" s="256"/>
      <c r="M278" s="229"/>
      <c r="N278" s="228">
        <v>0</v>
      </c>
      <c r="O278" s="64" t="s">
        <v>3212</v>
      </c>
      <c r="P278" s="241" t="b">
        <f>EXACT($A276,O278)</f>
        <v>0</v>
      </c>
      <c r="Q278" s="257">
        <v>0</v>
      </c>
      <c r="R278" s="258">
        <f>K278-Q278</f>
        <v>369.19999999999902</v>
      </c>
    </row>
    <row r="279" spans="1:18" ht="12.75" customHeight="1" outlineLevel="2">
      <c r="A279" s="271" t="s">
        <v>4665</v>
      </c>
      <c r="B279" s="195" t="s">
        <v>3205</v>
      </c>
      <c r="C279" s="229">
        <v>113674.23</v>
      </c>
      <c r="D279" s="229">
        <f>C279*-1</f>
        <v>-113674.23</v>
      </c>
      <c r="E279" s="254"/>
      <c r="F279" s="255"/>
      <c r="G279" s="255"/>
      <c r="H279" s="254"/>
      <c r="I279" s="229"/>
      <c r="J279" s="254"/>
      <c r="K279" s="229">
        <f>D279+I279</f>
        <v>-113674.23</v>
      </c>
      <c r="L279" s="256"/>
      <c r="M279" s="229"/>
      <c r="N279" s="228">
        <v>0</v>
      </c>
      <c r="O279" s="64" t="s">
        <v>3202</v>
      </c>
      <c r="P279" s="241" t="b">
        <f>EXACT($A276,O279)</f>
        <v>1</v>
      </c>
      <c r="Q279" s="257">
        <v>0</v>
      </c>
      <c r="R279" s="258">
        <f>K279-Q279</f>
        <v>-113674.23</v>
      </c>
    </row>
    <row r="280" spans="1:18" outlineLevel="1">
      <c r="A280" s="399" t="s">
        <v>3206</v>
      </c>
      <c r="C280" s="253">
        <f>SUM(C281:C285)</f>
        <v>13001786.319999911</v>
      </c>
      <c r="D280" s="253">
        <f t="shared" si="20"/>
        <v>-13001786.319999911</v>
      </c>
      <c r="E280" s="254"/>
      <c r="F280" s="255"/>
      <c r="G280" s="255"/>
      <c r="H280" s="254"/>
      <c r="I280" s="253"/>
      <c r="J280" s="254"/>
      <c r="K280" s="253">
        <f t="shared" si="21"/>
        <v>-13001786.319999911</v>
      </c>
      <c r="L280" s="256" t="e">
        <f>#REF!+C280</f>
        <v>#REF!</v>
      </c>
      <c r="M280" s="253"/>
      <c r="N280" s="228" t="e">
        <v>#VALUE!</v>
      </c>
      <c r="O280" s="64">
        <v>0</v>
      </c>
      <c r="Q280" s="257">
        <v>-13001786.32</v>
      </c>
      <c r="R280" s="258">
        <f t="shared" si="24"/>
        <v>8.9406967163085938E-8</v>
      </c>
    </row>
    <row r="281" spans="1:18" ht="12.75" customHeight="1" outlineLevel="2">
      <c r="A281" s="271" t="s">
        <v>4666</v>
      </c>
      <c r="B281" s="195" t="s">
        <v>3207</v>
      </c>
      <c r="C281" s="229">
        <v>-25065467.25</v>
      </c>
      <c r="D281" s="229">
        <f t="shared" si="20"/>
        <v>25065467.25</v>
      </c>
      <c r="E281" s="254"/>
      <c r="F281" s="255"/>
      <c r="G281" s="255"/>
      <c r="H281" s="254"/>
      <c r="I281" s="229"/>
      <c r="J281" s="254"/>
      <c r="K281" s="229">
        <f t="shared" si="21"/>
        <v>25065467.25</v>
      </c>
      <c r="L281" s="256"/>
      <c r="M281" s="229"/>
      <c r="N281" s="228">
        <v>0</v>
      </c>
      <c r="O281" s="64" t="s">
        <v>3206</v>
      </c>
      <c r="P281" s="241" t="b">
        <f>EXACT($A$280,O281)</f>
        <v>1</v>
      </c>
      <c r="Q281" s="257">
        <v>0</v>
      </c>
      <c r="R281" s="258">
        <f t="shared" si="24"/>
        <v>25065467.25</v>
      </c>
    </row>
    <row r="282" spans="1:18" ht="12.75" customHeight="1" outlineLevel="2">
      <c r="A282" s="271" t="s">
        <v>4667</v>
      </c>
      <c r="B282" s="195" t="s">
        <v>3208</v>
      </c>
      <c r="C282" s="229">
        <v>-2367391.1499999901</v>
      </c>
      <c r="D282" s="229">
        <f t="shared" si="20"/>
        <v>2367391.1499999901</v>
      </c>
      <c r="E282" s="254"/>
      <c r="F282" s="255"/>
      <c r="G282" s="255"/>
      <c r="H282" s="254"/>
      <c r="I282" s="229"/>
      <c r="J282" s="254"/>
      <c r="K282" s="229">
        <f>D282+I282</f>
        <v>2367391.1499999901</v>
      </c>
      <c r="L282" s="256"/>
      <c r="M282" s="229"/>
      <c r="N282" s="228">
        <v>0</v>
      </c>
      <c r="O282" s="64" t="s">
        <v>3206</v>
      </c>
      <c r="P282" s="241" t="b">
        <f>EXACT($A$280,O282)</f>
        <v>1</v>
      </c>
      <c r="Q282" s="257">
        <v>0</v>
      </c>
      <c r="R282" s="258">
        <f t="shared" si="24"/>
        <v>2367391.1499999901</v>
      </c>
    </row>
    <row r="283" spans="1:18" ht="12.75" customHeight="1" outlineLevel="2">
      <c r="A283" s="271" t="s">
        <v>4668</v>
      </c>
      <c r="B283" s="195" t="s">
        <v>3209</v>
      </c>
      <c r="C283" s="229">
        <v>41641543.219999902</v>
      </c>
      <c r="D283" s="229">
        <f t="shared" si="20"/>
        <v>-41641543.219999902</v>
      </c>
      <c r="E283" s="254"/>
      <c r="F283" s="255"/>
      <c r="G283" s="255"/>
      <c r="H283" s="254"/>
      <c r="I283" s="229"/>
      <c r="J283" s="254"/>
      <c r="K283" s="229">
        <f>D283+I283</f>
        <v>-41641543.219999902</v>
      </c>
      <c r="L283" s="256"/>
      <c r="M283" s="229"/>
      <c r="N283" s="228">
        <v>0</v>
      </c>
      <c r="O283" s="64" t="s">
        <v>3206</v>
      </c>
      <c r="P283" s="241" t="b">
        <f>EXACT($A$280,O283)</f>
        <v>1</v>
      </c>
      <c r="Q283" s="257">
        <v>0</v>
      </c>
      <c r="R283" s="258">
        <f>K283-Q283</f>
        <v>-41641543.219999902</v>
      </c>
    </row>
    <row r="284" spans="1:18" ht="12.75" customHeight="1" outlineLevel="2">
      <c r="A284" s="271" t="s">
        <v>4669</v>
      </c>
      <c r="B284" s="195" t="s">
        <v>3210</v>
      </c>
      <c r="C284" s="229">
        <v>-1206898.5</v>
      </c>
      <c r="D284" s="229">
        <f t="shared" si="20"/>
        <v>1206898.5</v>
      </c>
      <c r="E284" s="254"/>
      <c r="F284" s="255"/>
      <c r="G284" s="255"/>
      <c r="H284" s="254"/>
      <c r="I284" s="229"/>
      <c r="J284" s="254"/>
      <c r="K284" s="229">
        <f>D284+I284</f>
        <v>1206898.5</v>
      </c>
      <c r="L284" s="256"/>
      <c r="M284" s="229"/>
      <c r="N284" s="228">
        <v>0</v>
      </c>
      <c r="O284" s="64" t="s">
        <v>3206</v>
      </c>
      <c r="P284" s="241" t="b">
        <f>EXACT($A$280,O284)</f>
        <v>1</v>
      </c>
      <c r="Q284" s="257">
        <v>0</v>
      </c>
      <c r="R284" s="258">
        <f>K284-Q284</f>
        <v>1206898.5</v>
      </c>
    </row>
    <row r="285" spans="1:18" ht="12.75" customHeight="1" outlineLevel="2">
      <c r="A285" s="400" t="s">
        <v>4670</v>
      </c>
      <c r="B285" s="44" t="s">
        <v>3211</v>
      </c>
      <c r="C285" s="229">
        <v>0</v>
      </c>
      <c r="D285" s="229">
        <f t="shared" si="20"/>
        <v>0</v>
      </c>
      <c r="E285" s="254"/>
      <c r="F285" s="255"/>
      <c r="G285" s="255"/>
      <c r="H285" s="254"/>
      <c r="I285" s="229"/>
      <c r="J285" s="254"/>
      <c r="K285" s="229">
        <f t="shared" si="21"/>
        <v>0</v>
      </c>
      <c r="L285" s="256"/>
      <c r="M285" s="229"/>
      <c r="N285" s="228">
        <v>0</v>
      </c>
      <c r="O285" s="64" t="s">
        <v>3206</v>
      </c>
      <c r="P285" s="241" t="b">
        <f>EXACT($A$280,O285)</f>
        <v>1</v>
      </c>
      <c r="Q285" s="257">
        <v>0</v>
      </c>
      <c r="R285" s="258">
        <f t="shared" si="24"/>
        <v>0</v>
      </c>
    </row>
    <row r="286" spans="1:18" ht="12.75" customHeight="1" outlineLevel="1">
      <c r="A286" s="399" t="s">
        <v>3212</v>
      </c>
      <c r="B286" s="44"/>
      <c r="C286" s="253">
        <f>SUM(C287)</f>
        <v>537.13</v>
      </c>
      <c r="D286" s="253">
        <f>C286*-1</f>
        <v>-537.13</v>
      </c>
      <c r="E286" s="254"/>
      <c r="F286" s="255"/>
      <c r="G286" s="255"/>
      <c r="H286" s="254"/>
      <c r="I286" s="253"/>
      <c r="J286" s="254"/>
      <c r="K286" s="253">
        <f>D286+I286</f>
        <v>-537.13</v>
      </c>
      <c r="L286" s="256" t="e">
        <f>#REF!+C286</f>
        <v>#REF!</v>
      </c>
      <c r="M286" s="253"/>
      <c r="N286" s="228" t="e">
        <v>#VALUE!</v>
      </c>
      <c r="O286" s="64">
        <v>0</v>
      </c>
      <c r="Q286" s="257">
        <v>0</v>
      </c>
      <c r="R286" s="258">
        <f t="shared" si="24"/>
        <v>-537.13</v>
      </c>
    </row>
    <row r="287" spans="1:18" ht="12.75" customHeight="1" outlineLevel="2">
      <c r="A287" s="400" t="s">
        <v>4671</v>
      </c>
      <c r="B287" s="44" t="s">
        <v>3213</v>
      </c>
      <c r="C287" s="229">
        <v>537.13</v>
      </c>
      <c r="D287" s="229">
        <f>C287*-1</f>
        <v>-537.13</v>
      </c>
      <c r="E287" s="254"/>
      <c r="F287" s="255"/>
      <c r="G287" s="255"/>
      <c r="H287" s="254"/>
      <c r="I287" s="229"/>
      <c r="J287" s="254"/>
      <c r="K287" s="229">
        <f>D287+I287</f>
        <v>-537.13</v>
      </c>
      <c r="L287" s="256"/>
      <c r="M287" s="229"/>
      <c r="N287" s="228">
        <v>0</v>
      </c>
      <c r="O287" s="64" t="s">
        <v>3212</v>
      </c>
      <c r="P287" s="241" t="b">
        <f>EXACT($A286,O287)</f>
        <v>1</v>
      </c>
      <c r="Q287" s="257">
        <v>0</v>
      </c>
      <c r="R287" s="258">
        <f t="shared" si="24"/>
        <v>-537.13</v>
      </c>
    </row>
    <row r="288" spans="1:18" ht="12.75" customHeight="1" outlineLevel="1">
      <c r="A288" s="402" t="s">
        <v>3214</v>
      </c>
      <c r="B288" s="44"/>
      <c r="C288" s="253">
        <f>SUM(C289:C296)</f>
        <v>-10030034.259999987</v>
      </c>
      <c r="D288" s="253">
        <f t="shared" si="20"/>
        <v>10030034.259999987</v>
      </c>
      <c r="E288" s="254"/>
      <c r="F288" s="255"/>
      <c r="G288" s="255"/>
      <c r="H288" s="254"/>
      <c r="I288" s="253"/>
      <c r="J288" s="254"/>
      <c r="K288" s="253">
        <f t="shared" ref="K288:K296" si="25">D288+I288</f>
        <v>10030034.259999987</v>
      </c>
      <c r="L288" s="256" t="e">
        <f>#REF!+C288</f>
        <v>#REF!</v>
      </c>
      <c r="M288" s="253"/>
      <c r="N288" s="228" t="e">
        <v>#VALUE!</v>
      </c>
      <c r="O288" s="64">
        <v>0</v>
      </c>
      <c r="Q288" s="257">
        <v>10030034.26</v>
      </c>
      <c r="R288" s="258">
        <f t="shared" si="24"/>
        <v>0</v>
      </c>
    </row>
    <row r="289" spans="1:18" ht="12.75" customHeight="1" outlineLevel="2">
      <c r="A289" s="403" t="s">
        <v>4672</v>
      </c>
      <c r="B289" s="263" t="s">
        <v>3215</v>
      </c>
      <c r="C289" s="264">
        <v>-2751774.48</v>
      </c>
      <c r="D289" s="229">
        <f t="shared" si="20"/>
        <v>2751774.48</v>
      </c>
      <c r="E289" s="254"/>
      <c r="F289" s="255"/>
      <c r="G289" s="255"/>
      <c r="H289" s="254"/>
      <c r="I289" s="229"/>
      <c r="J289" s="254"/>
      <c r="K289" s="229">
        <f t="shared" si="25"/>
        <v>2751774.48</v>
      </c>
      <c r="L289" s="256"/>
      <c r="M289" s="229"/>
      <c r="N289" s="228">
        <v>0</v>
      </c>
      <c r="O289" s="64" t="s">
        <v>3214</v>
      </c>
      <c r="P289" s="241" t="b">
        <f t="shared" ref="P289:P296" si="26">EXACT($A$288,O289)</f>
        <v>1</v>
      </c>
      <c r="Q289" s="257">
        <v>0</v>
      </c>
      <c r="R289" s="258">
        <f t="shared" si="24"/>
        <v>2751774.48</v>
      </c>
    </row>
    <row r="290" spans="1:18" ht="12.75" customHeight="1" outlineLevel="2">
      <c r="A290" s="271" t="s">
        <v>4673</v>
      </c>
      <c r="B290" s="195" t="s">
        <v>3216</v>
      </c>
      <c r="C290" s="229">
        <v>-281727.22999999899</v>
      </c>
      <c r="D290" s="229">
        <f t="shared" si="20"/>
        <v>281727.22999999899</v>
      </c>
      <c r="E290" s="254"/>
      <c r="F290" s="255"/>
      <c r="G290" s="255"/>
      <c r="H290" s="254"/>
      <c r="I290" s="229"/>
      <c r="J290" s="254"/>
      <c r="K290" s="229">
        <f t="shared" si="25"/>
        <v>281727.22999999899</v>
      </c>
      <c r="L290" s="256"/>
      <c r="M290" s="229"/>
      <c r="N290" s="228">
        <v>0</v>
      </c>
      <c r="O290" s="64" t="s">
        <v>3214</v>
      </c>
      <c r="P290" s="241" t="b">
        <f t="shared" si="26"/>
        <v>1</v>
      </c>
      <c r="Q290" s="257">
        <v>0</v>
      </c>
      <c r="R290" s="258">
        <f t="shared" si="24"/>
        <v>281727.22999999899</v>
      </c>
    </row>
    <row r="291" spans="1:18" ht="12.75" customHeight="1" outlineLevel="2">
      <c r="A291" s="271" t="s">
        <v>4674</v>
      </c>
      <c r="B291" s="195" t="s">
        <v>3217</v>
      </c>
      <c r="C291" s="229">
        <v>3942275.74</v>
      </c>
      <c r="D291" s="229">
        <f t="shared" si="20"/>
        <v>-3942275.74</v>
      </c>
      <c r="E291" s="254"/>
      <c r="F291" s="255"/>
      <c r="G291" s="255"/>
      <c r="H291" s="254"/>
      <c r="I291" s="229"/>
      <c r="J291" s="254"/>
      <c r="K291" s="229">
        <f>D291+I291</f>
        <v>-3942275.74</v>
      </c>
      <c r="L291" s="256"/>
      <c r="M291" s="229"/>
      <c r="N291" s="228">
        <v>0</v>
      </c>
      <c r="O291" s="64" t="s">
        <v>3214</v>
      </c>
      <c r="P291" s="241" t="b">
        <f t="shared" si="26"/>
        <v>1</v>
      </c>
      <c r="Q291" s="257">
        <v>0</v>
      </c>
      <c r="R291" s="258">
        <f>K291-Q291</f>
        <v>-3942275.74</v>
      </c>
    </row>
    <row r="292" spans="1:18" ht="12.75" customHeight="1" outlineLevel="2">
      <c r="A292" s="271" t="s">
        <v>4675</v>
      </c>
      <c r="B292" s="195" t="s">
        <v>3218</v>
      </c>
      <c r="C292" s="229">
        <v>-143602.04</v>
      </c>
      <c r="D292" s="229">
        <f t="shared" si="20"/>
        <v>143602.04</v>
      </c>
      <c r="E292" s="254"/>
      <c r="F292" s="255"/>
      <c r="G292" s="255"/>
      <c r="H292" s="254"/>
      <c r="I292" s="229"/>
      <c r="J292" s="254"/>
      <c r="K292" s="229">
        <f t="shared" si="25"/>
        <v>143602.04</v>
      </c>
      <c r="L292" s="256"/>
      <c r="M292" s="229"/>
      <c r="N292" s="228">
        <v>0</v>
      </c>
      <c r="O292" s="64" t="s">
        <v>3214</v>
      </c>
      <c r="P292" s="241" t="b">
        <f t="shared" si="26"/>
        <v>1</v>
      </c>
      <c r="Q292" s="257">
        <v>0</v>
      </c>
      <c r="R292" s="258">
        <f t="shared" si="24"/>
        <v>143602.04</v>
      </c>
    </row>
    <row r="293" spans="1:18" ht="12.75" customHeight="1" outlineLevel="2">
      <c r="A293" s="403" t="s">
        <v>4676</v>
      </c>
      <c r="B293" s="263" t="s">
        <v>3219</v>
      </c>
      <c r="C293" s="264">
        <v>-14037128.93</v>
      </c>
      <c r="D293" s="229">
        <f t="shared" si="20"/>
        <v>14037128.93</v>
      </c>
      <c r="E293" s="254"/>
      <c r="F293" s="255"/>
      <c r="G293" s="255"/>
      <c r="H293" s="254"/>
      <c r="I293" s="229"/>
      <c r="J293" s="254"/>
      <c r="K293" s="229">
        <f t="shared" si="25"/>
        <v>14037128.93</v>
      </c>
      <c r="L293" s="256"/>
      <c r="M293" s="229"/>
      <c r="N293" s="228">
        <v>0</v>
      </c>
      <c r="O293" s="64" t="s">
        <v>3214</v>
      </c>
      <c r="P293" s="241" t="b">
        <f t="shared" si="26"/>
        <v>1</v>
      </c>
      <c r="Q293" s="257">
        <v>0</v>
      </c>
      <c r="R293" s="258">
        <f t="shared" si="24"/>
        <v>14037128.93</v>
      </c>
    </row>
    <row r="294" spans="1:18" ht="12.75" customHeight="1" outlineLevel="2">
      <c r="A294" s="271" t="s">
        <v>4677</v>
      </c>
      <c r="B294" s="195" t="s">
        <v>3220</v>
      </c>
      <c r="C294" s="229">
        <v>-3938229.6899999902</v>
      </c>
      <c r="D294" s="229">
        <f t="shared" si="20"/>
        <v>3938229.6899999902</v>
      </c>
      <c r="E294" s="254"/>
      <c r="F294" s="255"/>
      <c r="G294" s="255"/>
      <c r="H294" s="254"/>
      <c r="I294" s="229"/>
      <c r="J294" s="254"/>
      <c r="K294" s="229">
        <f t="shared" si="25"/>
        <v>3938229.6899999902</v>
      </c>
      <c r="L294" s="256"/>
      <c r="M294" s="229"/>
      <c r="N294" s="228">
        <v>0</v>
      </c>
      <c r="O294" s="64" t="s">
        <v>3214</v>
      </c>
      <c r="P294" s="241" t="b">
        <f t="shared" si="26"/>
        <v>1</v>
      </c>
      <c r="Q294" s="257">
        <v>0</v>
      </c>
      <c r="R294" s="258">
        <f t="shared" si="24"/>
        <v>3938229.6899999902</v>
      </c>
    </row>
    <row r="295" spans="1:18" ht="12.75" customHeight="1" outlineLevel="2">
      <c r="A295" s="271" t="s">
        <v>4678</v>
      </c>
      <c r="B295" s="195" t="s">
        <v>3221</v>
      </c>
      <c r="C295" s="229">
        <v>9181112.7599999905</v>
      </c>
      <c r="D295" s="229">
        <f t="shared" si="20"/>
        <v>-9181112.7599999905</v>
      </c>
      <c r="E295" s="254"/>
      <c r="F295" s="255"/>
      <c r="G295" s="255"/>
      <c r="H295" s="254"/>
      <c r="I295" s="229"/>
      <c r="J295" s="254"/>
      <c r="K295" s="229">
        <f>D295+I295</f>
        <v>-9181112.7599999905</v>
      </c>
      <c r="L295" s="256"/>
      <c r="M295" s="229"/>
      <c r="N295" s="228">
        <v>0</v>
      </c>
      <c r="O295" s="64" t="s">
        <v>3214</v>
      </c>
      <c r="P295" s="241" t="b">
        <f t="shared" si="26"/>
        <v>1</v>
      </c>
      <c r="Q295" s="257">
        <v>0</v>
      </c>
      <c r="R295" s="258">
        <f>K295-Q295</f>
        <v>-9181112.7599999905</v>
      </c>
    </row>
    <row r="296" spans="1:18" ht="12.75" customHeight="1" outlineLevel="2">
      <c r="A296" s="271" t="s">
        <v>4679</v>
      </c>
      <c r="B296" s="195" t="s">
        <v>3222</v>
      </c>
      <c r="C296" s="229">
        <v>-2000960.3899999899</v>
      </c>
      <c r="D296" s="229">
        <f t="shared" si="20"/>
        <v>2000960.3899999899</v>
      </c>
      <c r="E296" s="254"/>
      <c r="F296" s="255"/>
      <c r="G296" s="255"/>
      <c r="H296" s="254"/>
      <c r="I296" s="229"/>
      <c r="J296" s="254"/>
      <c r="K296" s="229">
        <f t="shared" si="25"/>
        <v>2000960.3899999899</v>
      </c>
      <c r="L296" s="256"/>
      <c r="M296" s="229"/>
      <c r="N296" s="228">
        <v>0</v>
      </c>
      <c r="O296" s="64" t="s">
        <v>3214</v>
      </c>
      <c r="P296" s="241" t="b">
        <f t="shared" si="26"/>
        <v>1</v>
      </c>
      <c r="Q296" s="257">
        <v>0</v>
      </c>
      <c r="R296" s="258">
        <f t="shared" si="24"/>
        <v>2000960.3899999899</v>
      </c>
    </row>
    <row r="297" spans="1:18" outlineLevel="1">
      <c r="A297" s="399" t="s">
        <v>3223</v>
      </c>
      <c r="C297" s="253">
        <f>SUM(C298)</f>
        <v>-2944250.54999999</v>
      </c>
      <c r="D297" s="253">
        <f t="shared" si="20"/>
        <v>2944250.54999999</v>
      </c>
      <c r="E297" s="254"/>
      <c r="F297" s="255"/>
      <c r="G297" s="255"/>
      <c r="H297" s="254"/>
      <c r="I297" s="253"/>
      <c r="J297" s="254"/>
      <c r="K297" s="253">
        <f t="shared" si="21"/>
        <v>2944250.54999999</v>
      </c>
      <c r="L297" s="256" t="e">
        <f>#REF!+C297</f>
        <v>#REF!</v>
      </c>
      <c r="M297" s="253"/>
      <c r="N297" s="228" t="e">
        <v>#VALUE!</v>
      </c>
      <c r="O297" s="64">
        <v>0</v>
      </c>
      <c r="Q297" s="257">
        <v>2944250.55</v>
      </c>
      <c r="R297" s="258">
        <f t="shared" si="24"/>
        <v>-9.7788870334625244E-9</v>
      </c>
    </row>
    <row r="298" spans="1:18" ht="12.75" customHeight="1" outlineLevel="2">
      <c r="A298" s="271" t="s">
        <v>4680</v>
      </c>
      <c r="B298" s="195" t="s">
        <v>3224</v>
      </c>
      <c r="C298" s="229">
        <v>-2944250.54999999</v>
      </c>
      <c r="D298" s="229">
        <f t="shared" si="20"/>
        <v>2944250.54999999</v>
      </c>
      <c r="E298" s="254"/>
      <c r="F298" s="255"/>
      <c r="G298" s="255"/>
      <c r="H298" s="254"/>
      <c r="I298" s="229"/>
      <c r="J298" s="254"/>
      <c r="K298" s="229">
        <f t="shared" si="21"/>
        <v>2944250.54999999</v>
      </c>
      <c r="L298" s="256"/>
      <c r="M298" s="229"/>
      <c r="N298" s="228">
        <v>0</v>
      </c>
      <c r="O298" s="64" t="s">
        <v>3223</v>
      </c>
      <c r="P298" s="241" t="b">
        <f>EXACT($A297,O298)</f>
        <v>1</v>
      </c>
      <c r="Q298" s="257">
        <v>0</v>
      </c>
      <c r="R298" s="258">
        <f t="shared" si="24"/>
        <v>2944250.54999999</v>
      </c>
    </row>
    <row r="299" spans="1:18" outlineLevel="1">
      <c r="A299" s="399" t="s">
        <v>3225</v>
      </c>
      <c r="C299" s="253">
        <f>SUM(C300)</f>
        <v>0</v>
      </c>
      <c r="D299" s="253">
        <f t="shared" si="20"/>
        <v>0</v>
      </c>
      <c r="E299" s="254"/>
      <c r="F299" s="255"/>
      <c r="G299" s="255"/>
      <c r="H299" s="254"/>
      <c r="I299" s="253"/>
      <c r="J299" s="254"/>
      <c r="K299" s="253">
        <f t="shared" si="21"/>
        <v>0</v>
      </c>
      <c r="L299" s="256" t="e">
        <f>#REF!+C299</f>
        <v>#REF!</v>
      </c>
      <c r="M299" s="253"/>
      <c r="N299" s="228" t="e">
        <v>#VALUE!</v>
      </c>
      <c r="O299" s="64">
        <v>0</v>
      </c>
      <c r="Q299" s="257">
        <v>0</v>
      </c>
      <c r="R299" s="258">
        <f t="shared" si="24"/>
        <v>0</v>
      </c>
    </row>
    <row r="300" spans="1:18" ht="12.75" customHeight="1" outlineLevel="2">
      <c r="A300" s="271" t="s">
        <v>4681</v>
      </c>
      <c r="B300" s="195" t="s">
        <v>3226</v>
      </c>
      <c r="C300" s="229">
        <v>0</v>
      </c>
      <c r="D300" s="229">
        <f t="shared" si="20"/>
        <v>0</v>
      </c>
      <c r="E300" s="254"/>
      <c r="F300" s="255"/>
      <c r="G300" s="255"/>
      <c r="H300" s="254"/>
      <c r="I300" s="229"/>
      <c r="J300" s="254"/>
      <c r="K300" s="229">
        <f t="shared" si="21"/>
        <v>0</v>
      </c>
      <c r="L300" s="256"/>
      <c r="M300" s="229"/>
      <c r="N300" s="228">
        <v>0</v>
      </c>
      <c r="O300" s="64" t="s">
        <v>3225</v>
      </c>
      <c r="P300" s="241" t="b">
        <f>EXACT($A299,O300)</f>
        <v>1</v>
      </c>
      <c r="Q300" s="257">
        <v>0</v>
      </c>
      <c r="R300" s="258">
        <f t="shared" si="24"/>
        <v>0</v>
      </c>
    </row>
    <row r="301" spans="1:18" outlineLevel="1">
      <c r="A301" s="399" t="s">
        <v>3227</v>
      </c>
      <c r="C301" s="253">
        <f>C302</f>
        <v>-3982893.3999999901</v>
      </c>
      <c r="D301" s="253">
        <f t="shared" si="20"/>
        <v>3982893.3999999901</v>
      </c>
      <c r="E301" s="254"/>
      <c r="F301" s="255"/>
      <c r="G301" s="255"/>
      <c r="H301" s="254"/>
      <c r="I301" s="253"/>
      <c r="J301" s="254"/>
      <c r="K301" s="253">
        <f t="shared" si="21"/>
        <v>3982893.3999999901</v>
      </c>
      <c r="L301" s="256" t="e">
        <f>#REF!+C301</f>
        <v>#REF!</v>
      </c>
      <c r="M301" s="253"/>
      <c r="N301" s="228" t="e">
        <v>#VALUE!</v>
      </c>
      <c r="O301" s="64">
        <v>0</v>
      </c>
      <c r="Q301" s="257">
        <v>3982893.4</v>
      </c>
      <c r="R301" s="258">
        <f t="shared" si="24"/>
        <v>-9.7788870334625244E-9</v>
      </c>
    </row>
    <row r="302" spans="1:18" ht="12.75" customHeight="1" outlineLevel="2">
      <c r="A302" s="400" t="s">
        <v>4682</v>
      </c>
      <c r="B302" s="44" t="s">
        <v>3228</v>
      </c>
      <c r="C302" s="229">
        <v>-3982893.3999999901</v>
      </c>
      <c r="D302" s="229">
        <f t="shared" si="20"/>
        <v>3982893.3999999901</v>
      </c>
      <c r="E302" s="254"/>
      <c r="F302" s="255"/>
      <c r="G302" s="255"/>
      <c r="H302" s="254"/>
      <c r="I302" s="229"/>
      <c r="J302" s="254"/>
      <c r="K302" s="229">
        <f>D302+I302</f>
        <v>3982893.3999999901</v>
      </c>
      <c r="L302" s="256"/>
      <c r="M302" s="229"/>
      <c r="N302" s="228">
        <v>0</v>
      </c>
      <c r="O302" s="64" t="s">
        <v>3227</v>
      </c>
      <c r="P302" s="241" t="b">
        <f>EXACT($A$301,O302)</f>
        <v>1</v>
      </c>
      <c r="Q302" s="257">
        <v>0</v>
      </c>
      <c r="R302" s="258">
        <f t="shared" si="24"/>
        <v>3982893.3999999901</v>
      </c>
    </row>
    <row r="303" spans="1:18" outlineLevel="1">
      <c r="A303" s="399" t="s">
        <v>3229</v>
      </c>
      <c r="C303" s="253">
        <f>SUM(C304)</f>
        <v>-14702944.970000001</v>
      </c>
      <c r="D303" s="253">
        <f t="shared" si="20"/>
        <v>14702944.970000001</v>
      </c>
      <c r="E303" s="254"/>
      <c r="F303" s="255"/>
      <c r="G303" s="255"/>
      <c r="H303" s="254"/>
      <c r="I303" s="253"/>
      <c r="J303" s="254"/>
      <c r="K303" s="253">
        <f t="shared" si="21"/>
        <v>14702944.970000001</v>
      </c>
      <c r="L303" s="256" t="e">
        <f>#REF!+C303</f>
        <v>#REF!</v>
      </c>
      <c r="M303" s="253"/>
      <c r="N303" s="228" t="e">
        <v>#VALUE!</v>
      </c>
      <c r="O303" s="64">
        <v>0</v>
      </c>
      <c r="Q303" s="257">
        <v>14702944.970000001</v>
      </c>
      <c r="R303" s="258">
        <f t="shared" si="24"/>
        <v>0</v>
      </c>
    </row>
    <row r="304" spans="1:18" ht="12.75" customHeight="1" outlineLevel="2">
      <c r="A304" s="271" t="s">
        <v>4683</v>
      </c>
      <c r="B304" s="195" t="s">
        <v>3230</v>
      </c>
      <c r="C304" s="229">
        <v>-14702944.970000001</v>
      </c>
      <c r="D304" s="229">
        <f t="shared" si="20"/>
        <v>14702944.970000001</v>
      </c>
      <c r="E304" s="254"/>
      <c r="F304" s="255"/>
      <c r="G304" s="255"/>
      <c r="H304" s="254"/>
      <c r="I304" s="229"/>
      <c r="J304" s="254"/>
      <c r="K304" s="229">
        <f t="shared" si="21"/>
        <v>14702944.970000001</v>
      </c>
      <c r="L304" s="256"/>
      <c r="M304" s="229"/>
      <c r="N304" s="228">
        <v>0</v>
      </c>
      <c r="O304" s="64" t="s">
        <v>3229</v>
      </c>
      <c r="P304" s="241" t="b">
        <f>EXACT($A303,O304)</f>
        <v>1</v>
      </c>
      <c r="Q304" s="257">
        <v>0</v>
      </c>
      <c r="R304" s="258">
        <f t="shared" si="24"/>
        <v>14702944.970000001</v>
      </c>
    </row>
    <row r="305" spans="1:18" outlineLevel="1">
      <c r="A305" s="399" t="s">
        <v>3231</v>
      </c>
      <c r="C305" s="253">
        <f>SUM(C306)</f>
        <v>0</v>
      </c>
      <c r="D305" s="253">
        <f t="shared" si="20"/>
        <v>0</v>
      </c>
      <c r="E305" s="254"/>
      <c r="F305" s="255"/>
      <c r="G305" s="255"/>
      <c r="H305" s="254"/>
      <c r="I305" s="253"/>
      <c r="J305" s="254"/>
      <c r="K305" s="253">
        <f t="shared" si="21"/>
        <v>0</v>
      </c>
      <c r="L305" s="256" t="e">
        <f>#REF!+C305</f>
        <v>#REF!</v>
      </c>
      <c r="M305" s="253"/>
      <c r="N305" s="228" t="e">
        <v>#VALUE!</v>
      </c>
      <c r="O305" s="64">
        <v>0</v>
      </c>
      <c r="Q305" s="257">
        <v>0</v>
      </c>
      <c r="R305" s="258">
        <f t="shared" si="24"/>
        <v>0</v>
      </c>
    </row>
    <row r="306" spans="1:18" ht="12.75" customHeight="1" outlineLevel="2">
      <c r="A306" s="271" t="s">
        <v>4684</v>
      </c>
      <c r="B306" s="195" t="s">
        <v>3232</v>
      </c>
      <c r="C306" s="229">
        <v>0</v>
      </c>
      <c r="D306" s="229">
        <f t="shared" si="20"/>
        <v>0</v>
      </c>
      <c r="E306" s="265"/>
      <c r="F306" s="255"/>
      <c r="G306" s="255"/>
      <c r="H306" s="254"/>
      <c r="I306" s="229"/>
      <c r="J306" s="254"/>
      <c r="K306" s="229">
        <f t="shared" si="21"/>
        <v>0</v>
      </c>
      <c r="L306" s="256"/>
      <c r="M306" s="229"/>
      <c r="N306" s="228">
        <v>0</v>
      </c>
      <c r="O306" s="64" t="s">
        <v>3231</v>
      </c>
      <c r="P306" s="241" t="b">
        <f>EXACT($A305,O306)</f>
        <v>1</v>
      </c>
      <c r="Q306" s="257">
        <v>0</v>
      </c>
      <c r="R306" s="258">
        <f t="shared" si="24"/>
        <v>0</v>
      </c>
    </row>
    <row r="307" spans="1:18" outlineLevel="1">
      <c r="A307" s="399" t="s">
        <v>3233</v>
      </c>
      <c r="C307" s="253">
        <f>SUM(C308:C309)</f>
        <v>0</v>
      </c>
      <c r="D307" s="253">
        <f t="shared" si="20"/>
        <v>0</v>
      </c>
      <c r="E307" s="254"/>
      <c r="F307" s="255"/>
      <c r="G307" s="255"/>
      <c r="H307" s="254"/>
      <c r="I307" s="253"/>
      <c r="J307" s="254"/>
      <c r="K307" s="253">
        <f t="shared" si="21"/>
        <v>0</v>
      </c>
      <c r="L307" s="256" t="e">
        <f>#REF!+C307</f>
        <v>#REF!</v>
      </c>
      <c r="M307" s="253"/>
      <c r="N307" s="228" t="e">
        <v>#VALUE!</v>
      </c>
      <c r="O307" s="64">
        <v>0</v>
      </c>
      <c r="Q307" s="257">
        <v>0</v>
      </c>
      <c r="R307" s="258">
        <f t="shared" si="24"/>
        <v>0</v>
      </c>
    </row>
    <row r="308" spans="1:18" outlineLevel="2">
      <c r="A308" s="400" t="s">
        <v>4685</v>
      </c>
      <c r="B308" s="44" t="s">
        <v>3234</v>
      </c>
      <c r="C308" s="229">
        <v>0</v>
      </c>
      <c r="D308" s="229">
        <f t="shared" ref="D308:D390" si="27">C308*-1</f>
        <v>0</v>
      </c>
      <c r="E308" s="254"/>
      <c r="F308" s="255"/>
      <c r="G308" s="255"/>
      <c r="H308" s="254"/>
      <c r="I308" s="229"/>
      <c r="J308" s="254"/>
      <c r="K308" s="229">
        <f>D308+I308</f>
        <v>0</v>
      </c>
      <c r="L308" s="256"/>
      <c r="M308" s="253"/>
      <c r="N308" s="228"/>
      <c r="O308" s="64" t="s">
        <v>3227</v>
      </c>
      <c r="P308" s="241" t="b">
        <f>EXACT($A307,O308)</f>
        <v>0</v>
      </c>
      <c r="Q308" s="257">
        <v>0</v>
      </c>
      <c r="R308" s="258">
        <f t="shared" si="24"/>
        <v>0</v>
      </c>
    </row>
    <row r="309" spans="1:18" ht="12.75" customHeight="1" outlineLevel="2">
      <c r="A309" s="271" t="s">
        <v>4686</v>
      </c>
      <c r="B309" s="195" t="s">
        <v>3235</v>
      </c>
      <c r="C309" s="229">
        <v>0</v>
      </c>
      <c r="D309" s="229">
        <f t="shared" si="27"/>
        <v>0</v>
      </c>
      <c r="E309" s="254"/>
      <c r="F309" s="255"/>
      <c r="G309" s="255"/>
      <c r="H309" s="254"/>
      <c r="I309" s="229"/>
      <c r="J309" s="254"/>
      <c r="K309" s="229">
        <f t="shared" ref="K309:K390" si="28">D309+I309</f>
        <v>0</v>
      </c>
      <c r="L309" s="256"/>
      <c r="M309" s="229"/>
      <c r="N309" s="228">
        <v>0</v>
      </c>
      <c r="O309" s="64" t="s">
        <v>3233</v>
      </c>
      <c r="P309" s="241" t="b">
        <f>EXACT($A307,O309)</f>
        <v>1</v>
      </c>
      <c r="Q309" s="257">
        <v>0</v>
      </c>
      <c r="R309" s="258">
        <f t="shared" si="24"/>
        <v>0</v>
      </c>
    </row>
    <row r="310" spans="1:18" outlineLevel="1">
      <c r="A310" s="399" t="s">
        <v>3236</v>
      </c>
      <c r="C310" s="253">
        <f>SUM(C311)</f>
        <v>-43467364.219999902</v>
      </c>
      <c r="D310" s="253">
        <f t="shared" si="27"/>
        <v>43467364.219999902</v>
      </c>
      <c r="E310" s="254"/>
      <c r="F310" s="255"/>
      <c r="G310" s="255"/>
      <c r="H310" s="254"/>
      <c r="I310" s="253"/>
      <c r="J310" s="254"/>
      <c r="K310" s="253">
        <f t="shared" si="28"/>
        <v>43467364.219999902</v>
      </c>
      <c r="L310" s="256" t="e">
        <f>#REF!+C310</f>
        <v>#REF!</v>
      </c>
      <c r="M310" s="253"/>
      <c r="N310" s="228" t="e">
        <v>#VALUE!</v>
      </c>
      <c r="O310" s="64">
        <v>0</v>
      </c>
      <c r="Q310" s="257">
        <v>43467364.219999999</v>
      </c>
      <c r="R310" s="258">
        <f t="shared" si="24"/>
        <v>-9.6857547760009766E-8</v>
      </c>
    </row>
    <row r="311" spans="1:18" ht="12.75" customHeight="1" outlineLevel="2">
      <c r="A311" s="271" t="s">
        <v>4687</v>
      </c>
      <c r="B311" s="195" t="s">
        <v>3237</v>
      </c>
      <c r="C311" s="229">
        <v>-43467364.219999902</v>
      </c>
      <c r="D311" s="229">
        <f t="shared" si="27"/>
        <v>43467364.219999902</v>
      </c>
      <c r="E311" s="254"/>
      <c r="F311" s="255"/>
      <c r="G311" s="255"/>
      <c r="H311" s="254"/>
      <c r="I311" s="229"/>
      <c r="J311" s="254"/>
      <c r="K311" s="229">
        <f t="shared" si="28"/>
        <v>43467364.219999902</v>
      </c>
      <c r="L311" s="256"/>
      <c r="M311" s="229"/>
      <c r="N311" s="228">
        <v>0</v>
      </c>
      <c r="O311" s="64" t="s">
        <v>3236</v>
      </c>
      <c r="P311" s="241" t="b">
        <f>EXACT($A310,O311)</f>
        <v>1</v>
      </c>
      <c r="Q311" s="257">
        <v>0</v>
      </c>
      <c r="R311" s="258">
        <f t="shared" si="24"/>
        <v>43467364.219999902</v>
      </c>
    </row>
    <row r="312" spans="1:18" outlineLevel="1">
      <c r="A312" s="399" t="s">
        <v>3238</v>
      </c>
      <c r="C312" s="253">
        <f>SUM(C313:C314)</f>
        <v>-900470.13</v>
      </c>
      <c r="D312" s="253">
        <f t="shared" si="27"/>
        <v>900470.13</v>
      </c>
      <c r="E312" s="254"/>
      <c r="F312" s="255"/>
      <c r="G312" s="255"/>
      <c r="H312" s="254"/>
      <c r="I312" s="253"/>
      <c r="J312" s="254"/>
      <c r="K312" s="253">
        <f t="shared" si="28"/>
        <v>900470.13</v>
      </c>
      <c r="L312" s="256" t="e">
        <f>#REF!+C312</f>
        <v>#REF!</v>
      </c>
      <c r="M312" s="253"/>
      <c r="N312" s="228" t="e">
        <v>#VALUE!</v>
      </c>
      <c r="O312" s="64">
        <v>0</v>
      </c>
      <c r="Q312" s="257">
        <v>900470.13</v>
      </c>
      <c r="R312" s="258">
        <f t="shared" si="24"/>
        <v>0</v>
      </c>
    </row>
    <row r="313" spans="1:18" ht="12.75" customHeight="1" outlineLevel="2">
      <c r="A313" s="400" t="s">
        <v>4688</v>
      </c>
      <c r="B313" s="44" t="s">
        <v>3239</v>
      </c>
      <c r="C313" s="229">
        <v>-900470.13</v>
      </c>
      <c r="D313" s="229">
        <f t="shared" si="27"/>
        <v>900470.13</v>
      </c>
      <c r="E313" s="254"/>
      <c r="F313" s="255"/>
      <c r="G313" s="255"/>
      <c r="H313" s="254"/>
      <c r="I313" s="229"/>
      <c r="J313" s="254"/>
      <c r="K313" s="229">
        <f t="shared" si="28"/>
        <v>900470.13</v>
      </c>
      <c r="L313" s="256"/>
      <c r="M313" s="229"/>
      <c r="N313" s="228">
        <v>0</v>
      </c>
      <c r="O313" s="64" t="s">
        <v>3238</v>
      </c>
      <c r="P313" s="241" t="b">
        <f>EXACT($A$312,O313)</f>
        <v>1</v>
      </c>
      <c r="Q313" s="257">
        <v>0</v>
      </c>
      <c r="R313" s="258">
        <f t="shared" si="24"/>
        <v>900470.13</v>
      </c>
    </row>
    <row r="314" spans="1:18" ht="12.75" customHeight="1" outlineLevel="2">
      <c r="A314" s="400" t="s">
        <v>4689</v>
      </c>
      <c r="B314" s="44" t="s">
        <v>3240</v>
      </c>
      <c r="C314" s="229">
        <v>0</v>
      </c>
      <c r="D314" s="229">
        <f t="shared" si="27"/>
        <v>0</v>
      </c>
      <c r="E314" s="254"/>
      <c r="F314" s="255"/>
      <c r="G314" s="255"/>
      <c r="H314" s="254"/>
      <c r="I314" s="229"/>
      <c r="J314" s="254"/>
      <c r="K314" s="229">
        <f t="shared" si="28"/>
        <v>0</v>
      </c>
      <c r="L314" s="256"/>
      <c r="M314" s="229"/>
      <c r="N314" s="228">
        <v>0</v>
      </c>
      <c r="O314" s="64" t="s">
        <v>3238</v>
      </c>
      <c r="P314" s="241" t="b">
        <f>EXACT($A$312,O314)</f>
        <v>1</v>
      </c>
      <c r="Q314" s="257">
        <v>0</v>
      </c>
      <c r="R314" s="258">
        <f t="shared" si="24"/>
        <v>0</v>
      </c>
    </row>
    <row r="315" spans="1:18" outlineLevel="1">
      <c r="A315" s="399" t="s">
        <v>3241</v>
      </c>
      <c r="C315" s="253">
        <f>SUM(C316:C317)</f>
        <v>-7719049.8700000001</v>
      </c>
      <c r="D315" s="253">
        <f t="shared" si="27"/>
        <v>7719049.8700000001</v>
      </c>
      <c r="E315" s="265"/>
      <c r="F315" s="255"/>
      <c r="G315" s="255"/>
      <c r="H315" s="254"/>
      <c r="I315" s="253"/>
      <c r="J315" s="254"/>
      <c r="K315" s="253">
        <f t="shared" si="28"/>
        <v>7719049.8700000001</v>
      </c>
      <c r="L315" s="256" t="e">
        <f>#REF!+C315</f>
        <v>#REF!</v>
      </c>
      <c r="M315" s="253"/>
      <c r="N315" s="228" t="e">
        <v>#VALUE!</v>
      </c>
      <c r="O315" s="64">
        <v>0</v>
      </c>
      <c r="Q315" s="257">
        <v>7719049.8700000001</v>
      </c>
      <c r="R315" s="258">
        <f t="shared" si="24"/>
        <v>0</v>
      </c>
    </row>
    <row r="316" spans="1:18" ht="12.75" customHeight="1" outlineLevel="2">
      <c r="A316" s="271" t="s">
        <v>4690</v>
      </c>
      <c r="B316" s="195" t="s">
        <v>3242</v>
      </c>
      <c r="C316" s="229">
        <v>-7719049.8700000001</v>
      </c>
      <c r="D316" s="229">
        <f t="shared" si="27"/>
        <v>7719049.8700000001</v>
      </c>
      <c r="E316" s="265"/>
      <c r="F316" s="255"/>
      <c r="G316" s="255"/>
      <c r="H316" s="254"/>
      <c r="I316" s="229"/>
      <c r="J316" s="254"/>
      <c r="K316" s="229">
        <f t="shared" si="28"/>
        <v>7719049.8700000001</v>
      </c>
      <c r="L316" s="256"/>
      <c r="M316" s="229"/>
      <c r="N316" s="228">
        <v>0</v>
      </c>
      <c r="O316" s="64" t="s">
        <v>3241</v>
      </c>
      <c r="P316" s="241" t="b">
        <f>EXACT($A$315,O316)</f>
        <v>1</v>
      </c>
      <c r="Q316" s="257">
        <v>0</v>
      </c>
      <c r="R316" s="258">
        <f t="shared" si="24"/>
        <v>7719049.8700000001</v>
      </c>
    </row>
    <row r="317" spans="1:18" ht="12.75" customHeight="1" outlineLevel="2">
      <c r="A317" s="400" t="s">
        <v>4691</v>
      </c>
      <c r="B317" s="44" t="s">
        <v>3243</v>
      </c>
      <c r="C317" s="229">
        <v>0</v>
      </c>
      <c r="D317" s="229">
        <f t="shared" si="27"/>
        <v>0</v>
      </c>
      <c r="E317" s="254"/>
      <c r="F317" s="255"/>
      <c r="G317" s="255"/>
      <c r="H317" s="254"/>
      <c r="I317" s="229"/>
      <c r="J317" s="254"/>
      <c r="K317" s="229">
        <f t="shared" si="28"/>
        <v>0</v>
      </c>
      <c r="L317" s="256"/>
      <c r="M317" s="229"/>
      <c r="N317" s="228">
        <v>0</v>
      </c>
      <c r="O317" s="64" t="s">
        <v>3241</v>
      </c>
      <c r="P317" s="241" t="b">
        <f>EXACT($A$315,O317)</f>
        <v>1</v>
      </c>
      <c r="Q317" s="257">
        <v>0</v>
      </c>
      <c r="R317" s="258">
        <f t="shared" si="24"/>
        <v>0</v>
      </c>
    </row>
    <row r="318" spans="1:18" outlineLevel="1">
      <c r="A318" s="402" t="s">
        <v>3244</v>
      </c>
      <c r="C318" s="253">
        <f>SUM(C319:C320)</f>
        <v>-6606.89</v>
      </c>
      <c r="D318" s="253">
        <f t="shared" si="27"/>
        <v>6606.89</v>
      </c>
      <c r="E318" s="254"/>
      <c r="F318" s="255"/>
      <c r="G318" s="255"/>
      <c r="H318" s="254"/>
      <c r="I318" s="253"/>
      <c r="J318" s="254"/>
      <c r="K318" s="253">
        <f t="shared" si="28"/>
        <v>6606.89</v>
      </c>
      <c r="L318" s="256" t="e">
        <f>#REF!+C318</f>
        <v>#REF!</v>
      </c>
      <c r="M318" s="253"/>
      <c r="N318" s="228" t="e">
        <v>#VALUE!</v>
      </c>
      <c r="O318" s="64">
        <v>0</v>
      </c>
      <c r="Q318" s="257">
        <v>6606.89</v>
      </c>
      <c r="R318" s="258">
        <f t="shared" si="24"/>
        <v>0</v>
      </c>
    </row>
    <row r="319" spans="1:18" ht="12.75" customHeight="1" outlineLevel="2">
      <c r="A319" s="271" t="s">
        <v>4692</v>
      </c>
      <c r="B319" s="195" t="s">
        <v>3245</v>
      </c>
      <c r="C319" s="229">
        <v>0</v>
      </c>
      <c r="D319" s="229">
        <f t="shared" si="27"/>
        <v>0</v>
      </c>
      <c r="E319" s="254"/>
      <c r="F319" s="255"/>
      <c r="G319" s="255"/>
      <c r="H319" s="254"/>
      <c r="I319" s="229"/>
      <c r="J319" s="254"/>
      <c r="K319" s="229">
        <f t="shared" si="28"/>
        <v>0</v>
      </c>
      <c r="L319" s="256"/>
      <c r="M319" s="229"/>
      <c r="N319" s="228">
        <v>0</v>
      </c>
      <c r="O319" s="64" t="s">
        <v>3244</v>
      </c>
      <c r="P319" s="241" t="b">
        <f>EXACT($A318,O319)</f>
        <v>1</v>
      </c>
      <c r="Q319" s="257">
        <v>0</v>
      </c>
      <c r="R319" s="258">
        <f t="shared" si="24"/>
        <v>0</v>
      </c>
    </row>
    <row r="320" spans="1:18" ht="12.75" customHeight="1" outlineLevel="2">
      <c r="A320" s="403" t="s">
        <v>4693</v>
      </c>
      <c r="B320" s="263" t="s">
        <v>3246</v>
      </c>
      <c r="C320" s="264">
        <v>-6606.89</v>
      </c>
      <c r="D320" s="229">
        <f t="shared" si="27"/>
        <v>6606.89</v>
      </c>
      <c r="E320" s="254"/>
      <c r="F320" s="255"/>
      <c r="G320" s="255"/>
      <c r="H320" s="254"/>
      <c r="I320" s="229"/>
      <c r="J320" s="254"/>
      <c r="K320" s="229">
        <f>D320+I320</f>
        <v>6606.89</v>
      </c>
      <c r="L320" s="256"/>
      <c r="M320" s="229"/>
      <c r="N320" s="228">
        <v>0</v>
      </c>
      <c r="O320" s="64" t="s">
        <v>3244</v>
      </c>
      <c r="P320" s="241" t="b">
        <f>EXACT($A318,O320)</f>
        <v>1</v>
      </c>
      <c r="Q320" s="257">
        <v>0</v>
      </c>
      <c r="R320" s="258">
        <f t="shared" si="24"/>
        <v>6606.89</v>
      </c>
    </row>
    <row r="321" spans="1:18" outlineLevel="1">
      <c r="A321" s="402" t="s">
        <v>3247</v>
      </c>
      <c r="C321" s="253">
        <f>SUM(C322:C323)</f>
        <v>-48804.179999999898</v>
      </c>
      <c r="D321" s="253">
        <f t="shared" si="27"/>
        <v>48804.179999999898</v>
      </c>
      <c r="E321" s="254"/>
      <c r="F321" s="255"/>
      <c r="G321" s="255"/>
      <c r="H321" s="254"/>
      <c r="I321" s="253"/>
      <c r="J321" s="254"/>
      <c r="K321" s="253">
        <f t="shared" si="28"/>
        <v>48804.179999999898</v>
      </c>
      <c r="L321" s="256" t="e">
        <f>#REF!+C321</f>
        <v>#REF!</v>
      </c>
      <c r="M321" s="253"/>
      <c r="N321" s="228" t="e">
        <v>#VALUE!</v>
      </c>
      <c r="O321" s="64">
        <v>0</v>
      </c>
      <c r="Q321" s="257">
        <v>48804.18</v>
      </c>
      <c r="R321" s="258">
        <f t="shared" si="24"/>
        <v>-1.0186340659856796E-10</v>
      </c>
    </row>
    <row r="322" spans="1:18" ht="12.75" customHeight="1" outlineLevel="2">
      <c r="A322" s="271" t="s">
        <v>4694</v>
      </c>
      <c r="B322" s="195" t="s">
        <v>3248</v>
      </c>
      <c r="C322" s="229">
        <v>-48432.669999999896</v>
      </c>
      <c r="D322" s="229">
        <f t="shared" si="27"/>
        <v>48432.669999999896</v>
      </c>
      <c r="E322" s="254"/>
      <c r="F322" s="255"/>
      <c r="G322" s="255"/>
      <c r="H322" s="254"/>
      <c r="I322" s="229"/>
      <c r="J322" s="254"/>
      <c r="K322" s="229">
        <f t="shared" si="28"/>
        <v>48432.669999999896</v>
      </c>
      <c r="L322" s="256"/>
      <c r="M322" s="229"/>
      <c r="N322" s="228">
        <v>0</v>
      </c>
      <c r="O322" s="64" t="s">
        <v>3247</v>
      </c>
      <c r="P322" s="241" t="b">
        <f>EXACT($A321,O322)</f>
        <v>1</v>
      </c>
      <c r="Q322" s="257">
        <v>0</v>
      </c>
      <c r="R322" s="258">
        <f t="shared" si="24"/>
        <v>48432.669999999896</v>
      </c>
    </row>
    <row r="323" spans="1:18" ht="12.75" customHeight="1" outlineLevel="2">
      <c r="A323" s="403" t="s">
        <v>4695</v>
      </c>
      <c r="B323" s="263" t="s">
        <v>3249</v>
      </c>
      <c r="C323" s="264">
        <v>-371.50999999999902</v>
      </c>
      <c r="D323" s="229">
        <f t="shared" si="27"/>
        <v>371.50999999999902</v>
      </c>
      <c r="E323" s="254"/>
      <c r="F323" s="255"/>
      <c r="G323" s="255"/>
      <c r="H323" s="254"/>
      <c r="I323" s="229"/>
      <c r="J323" s="254"/>
      <c r="K323" s="229">
        <f>D323+I323</f>
        <v>371.50999999999902</v>
      </c>
      <c r="L323" s="256"/>
      <c r="M323" s="229"/>
      <c r="N323" s="228">
        <v>0</v>
      </c>
      <c r="O323" s="64" t="s">
        <v>3247</v>
      </c>
      <c r="P323" s="241" t="b">
        <f>EXACT($A321,O323)</f>
        <v>1</v>
      </c>
      <c r="Q323" s="257">
        <v>0</v>
      </c>
      <c r="R323" s="258">
        <f t="shared" si="24"/>
        <v>371.50999999999902</v>
      </c>
    </row>
    <row r="324" spans="1:18" outlineLevel="1">
      <c r="A324" s="402" t="s">
        <v>3250</v>
      </c>
      <c r="C324" s="253">
        <f>SUM(C325:C328)</f>
        <v>-31568900.309999991</v>
      </c>
      <c r="D324" s="253">
        <f t="shared" si="27"/>
        <v>31568900.309999991</v>
      </c>
      <c r="E324" s="254"/>
      <c r="F324" s="255"/>
      <c r="G324" s="255"/>
      <c r="H324" s="254"/>
      <c r="I324" s="253"/>
      <c r="J324" s="254"/>
      <c r="K324" s="253">
        <f t="shared" si="28"/>
        <v>31568900.309999991</v>
      </c>
      <c r="L324" s="256" t="e">
        <f>#REF!+C324</f>
        <v>#REF!</v>
      </c>
      <c r="M324" s="253"/>
      <c r="N324" s="228" t="e">
        <v>#VALUE!</v>
      </c>
      <c r="O324" s="64">
        <v>0</v>
      </c>
      <c r="Q324" s="257">
        <v>31568900.309999999</v>
      </c>
      <c r="R324" s="258">
        <f t="shared" si="24"/>
        <v>0</v>
      </c>
    </row>
    <row r="325" spans="1:18" ht="12.75" customHeight="1" outlineLevel="2">
      <c r="A325" s="271" t="s">
        <v>4696</v>
      </c>
      <c r="B325" s="195" t="s">
        <v>3251</v>
      </c>
      <c r="C325" s="229">
        <v>-23877243.640000001</v>
      </c>
      <c r="D325" s="229">
        <f t="shared" si="27"/>
        <v>23877243.640000001</v>
      </c>
      <c r="E325" s="254"/>
      <c r="F325" s="255"/>
      <c r="G325" s="255"/>
      <c r="H325" s="254"/>
      <c r="I325" s="229"/>
      <c r="J325" s="254"/>
      <c r="K325" s="229">
        <f t="shared" si="28"/>
        <v>23877243.640000001</v>
      </c>
      <c r="L325" s="256"/>
      <c r="M325" s="229"/>
      <c r="N325" s="228">
        <v>0</v>
      </c>
      <c r="O325" s="64" t="s">
        <v>3250</v>
      </c>
      <c r="P325" s="241" t="b">
        <f>EXACT($A$324,O325)</f>
        <v>1</v>
      </c>
      <c r="Q325" s="257">
        <v>0</v>
      </c>
      <c r="R325" s="258">
        <f t="shared" si="24"/>
        <v>23877243.640000001</v>
      </c>
    </row>
    <row r="326" spans="1:18" ht="12.75" customHeight="1" outlineLevel="2">
      <c r="A326" s="403" t="s">
        <v>4697</v>
      </c>
      <c r="B326" s="263" t="s">
        <v>3252</v>
      </c>
      <c r="C326" s="264">
        <v>-2260644</v>
      </c>
      <c r="D326" s="229">
        <f t="shared" si="27"/>
        <v>2260644</v>
      </c>
      <c r="E326" s="254"/>
      <c r="F326" s="255"/>
      <c r="G326" s="255"/>
      <c r="H326" s="254"/>
      <c r="I326" s="229"/>
      <c r="J326" s="254"/>
      <c r="K326" s="229">
        <f>D326+I326</f>
        <v>2260644</v>
      </c>
      <c r="L326" s="256"/>
      <c r="M326" s="229"/>
      <c r="N326" s="228">
        <v>0</v>
      </c>
      <c r="O326" s="64" t="s">
        <v>3250</v>
      </c>
      <c r="P326" s="241" t="b">
        <f>EXACT($A$324,O326)</f>
        <v>1</v>
      </c>
      <c r="Q326" s="257">
        <v>0</v>
      </c>
      <c r="R326" s="258">
        <f t="shared" si="24"/>
        <v>2260644</v>
      </c>
    </row>
    <row r="327" spans="1:18" ht="12.75" customHeight="1" outlineLevel="2">
      <c r="A327" s="403" t="s">
        <v>4698</v>
      </c>
      <c r="B327" s="263" t="s">
        <v>3253</v>
      </c>
      <c r="C327" s="264">
        <v>-5431012.6699999897</v>
      </c>
      <c r="D327" s="229">
        <f t="shared" si="27"/>
        <v>5431012.6699999897</v>
      </c>
      <c r="E327" s="254"/>
      <c r="F327" s="255"/>
      <c r="G327" s="255"/>
      <c r="H327" s="254"/>
      <c r="I327" s="229"/>
      <c r="J327" s="254"/>
      <c r="K327" s="229">
        <f>D327+I327</f>
        <v>5431012.6699999897</v>
      </c>
      <c r="L327" s="256"/>
      <c r="M327" s="229"/>
      <c r="N327" s="228">
        <v>0</v>
      </c>
      <c r="O327" s="64" t="s">
        <v>3250</v>
      </c>
      <c r="P327" s="241" t="b">
        <f>EXACT($A$324,O327)</f>
        <v>1</v>
      </c>
      <c r="Q327" s="257">
        <v>0</v>
      </c>
      <c r="R327" s="258">
        <f t="shared" si="24"/>
        <v>5431012.6699999897</v>
      </c>
    </row>
    <row r="328" spans="1:18" ht="12.75" customHeight="1" outlineLevel="2">
      <c r="A328" s="400" t="s">
        <v>4699</v>
      </c>
      <c r="B328" s="44" t="s">
        <v>3254</v>
      </c>
      <c r="C328" s="229">
        <v>0</v>
      </c>
      <c r="D328" s="229">
        <f t="shared" si="27"/>
        <v>0</v>
      </c>
      <c r="E328" s="254"/>
      <c r="F328" s="255"/>
      <c r="G328" s="255"/>
      <c r="H328" s="254"/>
      <c r="I328" s="229"/>
      <c r="J328" s="254"/>
      <c r="K328" s="229">
        <f t="shared" si="28"/>
        <v>0</v>
      </c>
      <c r="L328" s="256"/>
      <c r="M328" s="229"/>
      <c r="N328" s="228">
        <v>0</v>
      </c>
      <c r="O328" s="64" t="s">
        <v>3250</v>
      </c>
      <c r="P328" s="241" t="b">
        <f>EXACT($A$324,O328)</f>
        <v>1</v>
      </c>
      <c r="Q328" s="257">
        <v>0</v>
      </c>
      <c r="R328" s="258">
        <f t="shared" si="24"/>
        <v>0</v>
      </c>
    </row>
    <row r="329" spans="1:18" outlineLevel="1">
      <c r="A329" s="399" t="s">
        <v>3255</v>
      </c>
      <c r="C329" s="253">
        <f>SUM(C330)</f>
        <v>0</v>
      </c>
      <c r="D329" s="253">
        <f t="shared" si="27"/>
        <v>0</v>
      </c>
      <c r="E329" s="254"/>
      <c r="F329" s="255"/>
      <c r="G329" s="255"/>
      <c r="H329" s="254"/>
      <c r="I329" s="253"/>
      <c r="J329" s="254"/>
      <c r="K329" s="253">
        <f t="shared" si="28"/>
        <v>0</v>
      </c>
      <c r="L329" s="256" t="e">
        <f>#REF!+C329</f>
        <v>#REF!</v>
      </c>
      <c r="M329" s="253"/>
      <c r="N329" s="228" t="e">
        <v>#VALUE!</v>
      </c>
      <c r="O329" s="64">
        <v>0</v>
      </c>
      <c r="Q329" s="257">
        <v>0</v>
      </c>
      <c r="R329" s="258">
        <f t="shared" si="24"/>
        <v>0</v>
      </c>
    </row>
    <row r="330" spans="1:18" ht="12.75" customHeight="1" outlineLevel="2">
      <c r="A330" s="271" t="s">
        <v>4700</v>
      </c>
      <c r="B330" s="195" t="s">
        <v>3256</v>
      </c>
      <c r="C330" s="229">
        <v>0</v>
      </c>
      <c r="D330" s="229">
        <f t="shared" si="27"/>
        <v>0</v>
      </c>
      <c r="E330" s="254"/>
      <c r="F330" s="255"/>
      <c r="G330" s="255"/>
      <c r="H330" s="254"/>
      <c r="I330" s="229"/>
      <c r="J330" s="254"/>
      <c r="K330" s="229">
        <f t="shared" si="28"/>
        <v>0</v>
      </c>
      <c r="L330" s="256"/>
      <c r="M330" s="229"/>
      <c r="N330" s="228">
        <v>0</v>
      </c>
      <c r="O330" s="64" t="s">
        <v>3255</v>
      </c>
      <c r="P330" s="241" t="b">
        <f>EXACT($A329,O330)</f>
        <v>1</v>
      </c>
      <c r="Q330" s="257">
        <v>0</v>
      </c>
      <c r="R330" s="258">
        <f t="shared" si="24"/>
        <v>0</v>
      </c>
    </row>
    <row r="331" spans="1:18" outlineLevel="1">
      <c r="A331" s="399" t="s">
        <v>3257</v>
      </c>
      <c r="C331" s="253">
        <f>C332+C333</f>
        <v>-1680943.08</v>
      </c>
      <c r="D331" s="253">
        <f t="shared" si="27"/>
        <v>1680943.08</v>
      </c>
      <c r="E331" s="254"/>
      <c r="F331" s="255"/>
      <c r="G331" s="255"/>
      <c r="H331" s="254"/>
      <c r="I331" s="253"/>
      <c r="J331" s="254"/>
      <c r="K331" s="253">
        <f t="shared" si="28"/>
        <v>1680943.08</v>
      </c>
      <c r="L331" s="256" t="e">
        <f>#REF!+C331</f>
        <v>#REF!</v>
      </c>
      <c r="M331" s="253"/>
      <c r="N331" s="228" t="e">
        <v>#VALUE!</v>
      </c>
      <c r="O331" s="64">
        <v>0</v>
      </c>
      <c r="Q331" s="257">
        <v>1680943.08</v>
      </c>
      <c r="R331" s="258">
        <f t="shared" si="24"/>
        <v>0</v>
      </c>
    </row>
    <row r="332" spans="1:18" ht="12.75" customHeight="1" outlineLevel="2">
      <c r="A332" s="271" t="s">
        <v>4701</v>
      </c>
      <c r="B332" s="195" t="s">
        <v>3258</v>
      </c>
      <c r="C332" s="229">
        <v>0</v>
      </c>
      <c r="D332" s="229">
        <f t="shared" si="27"/>
        <v>0</v>
      </c>
      <c r="E332" s="254"/>
      <c r="F332" s="255"/>
      <c r="G332" s="255"/>
      <c r="H332" s="254"/>
      <c r="I332" s="229"/>
      <c r="J332" s="254"/>
      <c r="K332" s="229">
        <f t="shared" si="28"/>
        <v>0</v>
      </c>
      <c r="L332" s="256"/>
      <c r="M332" s="229"/>
      <c r="N332" s="228">
        <v>0</v>
      </c>
      <c r="O332" s="64" t="s">
        <v>3257</v>
      </c>
      <c r="P332" s="241" t="b">
        <f>EXACT($A$331,O332)</f>
        <v>1</v>
      </c>
      <c r="Q332" s="257">
        <v>0</v>
      </c>
      <c r="R332" s="258">
        <f t="shared" si="24"/>
        <v>0</v>
      </c>
    </row>
    <row r="333" spans="1:18" ht="12.75" customHeight="1" outlineLevel="2">
      <c r="A333" s="271" t="s">
        <v>4702</v>
      </c>
      <c r="B333" s="195" t="s">
        <v>3259</v>
      </c>
      <c r="C333" s="229">
        <v>-1680943.08</v>
      </c>
      <c r="D333" s="229">
        <f t="shared" si="27"/>
        <v>1680943.08</v>
      </c>
      <c r="E333" s="254"/>
      <c r="F333" s="255"/>
      <c r="G333" s="255"/>
      <c r="H333" s="254"/>
      <c r="I333" s="229"/>
      <c r="J333" s="254"/>
      <c r="K333" s="229">
        <f>D333+I333</f>
        <v>1680943.08</v>
      </c>
      <c r="L333" s="256"/>
      <c r="M333" s="229"/>
      <c r="N333" s="228">
        <v>0</v>
      </c>
      <c r="O333" s="64" t="s">
        <v>3257</v>
      </c>
      <c r="P333" s="241" t="b">
        <f>EXACT($A$331,O333)</f>
        <v>1</v>
      </c>
      <c r="Q333" s="257">
        <v>0</v>
      </c>
      <c r="R333" s="258">
        <f t="shared" si="24"/>
        <v>1680943.08</v>
      </c>
    </row>
    <row r="334" spans="1:18" outlineLevel="1">
      <c r="A334" s="399" t="s">
        <v>3260</v>
      </c>
      <c r="C334" s="253">
        <f>SUM(C335:C336)</f>
        <v>-7865129.8200000003</v>
      </c>
      <c r="D334" s="253">
        <f t="shared" si="27"/>
        <v>7865129.8200000003</v>
      </c>
      <c r="E334" s="254"/>
      <c r="F334" s="255"/>
      <c r="G334" s="255"/>
      <c r="H334" s="254"/>
      <c r="I334" s="253"/>
      <c r="J334" s="254"/>
      <c r="K334" s="253">
        <f t="shared" si="28"/>
        <v>7865129.8200000003</v>
      </c>
      <c r="L334" s="256" t="e">
        <f>#REF!+C334</f>
        <v>#REF!</v>
      </c>
      <c r="M334" s="253"/>
      <c r="N334" s="228" t="e">
        <v>#VALUE!</v>
      </c>
      <c r="O334" s="64">
        <v>0</v>
      </c>
      <c r="Q334" s="257">
        <v>7865129.8200000003</v>
      </c>
      <c r="R334" s="258">
        <f t="shared" si="24"/>
        <v>0</v>
      </c>
    </row>
    <row r="335" spans="1:18" ht="12.75" customHeight="1" outlineLevel="2">
      <c r="A335" s="271" t="s">
        <v>4703</v>
      </c>
      <c r="B335" s="195" t="s">
        <v>3261</v>
      </c>
      <c r="C335" s="229">
        <v>-7865129.8200000003</v>
      </c>
      <c r="D335" s="229">
        <f t="shared" si="27"/>
        <v>7865129.8200000003</v>
      </c>
      <c r="E335" s="254"/>
      <c r="F335" s="255"/>
      <c r="G335" s="255"/>
      <c r="H335" s="254"/>
      <c r="I335" s="229"/>
      <c r="J335" s="254"/>
      <c r="K335" s="229">
        <f t="shared" si="28"/>
        <v>7865129.8200000003</v>
      </c>
      <c r="L335" s="256"/>
      <c r="M335" s="229"/>
      <c r="N335" s="228">
        <v>0</v>
      </c>
      <c r="O335" s="64" t="s">
        <v>3260</v>
      </c>
      <c r="P335" s="241" t="b">
        <f>EXACT($A$334,O335)</f>
        <v>1</v>
      </c>
      <c r="Q335" s="257">
        <v>0</v>
      </c>
      <c r="R335" s="258">
        <f t="shared" si="24"/>
        <v>7865129.8200000003</v>
      </c>
    </row>
    <row r="336" spans="1:18" ht="12.75" customHeight="1" outlineLevel="2">
      <c r="A336" s="271" t="s">
        <v>4704</v>
      </c>
      <c r="B336" s="195" t="s">
        <v>3262</v>
      </c>
      <c r="C336" s="229">
        <v>0</v>
      </c>
      <c r="D336" s="229">
        <f t="shared" si="27"/>
        <v>0</v>
      </c>
      <c r="E336" s="254"/>
      <c r="F336" s="255"/>
      <c r="G336" s="255"/>
      <c r="H336" s="254"/>
      <c r="I336" s="229"/>
      <c r="J336" s="254"/>
      <c r="K336" s="229">
        <f t="shared" si="28"/>
        <v>0</v>
      </c>
      <c r="L336" s="256"/>
      <c r="M336" s="229"/>
      <c r="N336" s="228">
        <v>0</v>
      </c>
      <c r="O336" s="64" t="s">
        <v>3260</v>
      </c>
      <c r="P336" s="241" t="b">
        <f>EXACT($A$334,O336)</f>
        <v>1</v>
      </c>
      <c r="Q336" s="257">
        <v>0</v>
      </c>
      <c r="R336" s="258">
        <f t="shared" si="24"/>
        <v>0</v>
      </c>
    </row>
    <row r="337" spans="1:18" outlineLevel="1">
      <c r="A337" s="399" t="s">
        <v>3263</v>
      </c>
      <c r="C337" s="253">
        <f>SUM(C338:C339)</f>
        <v>0</v>
      </c>
      <c r="D337" s="253">
        <f t="shared" si="27"/>
        <v>0</v>
      </c>
      <c r="E337" s="254"/>
      <c r="F337" s="255"/>
      <c r="G337" s="255"/>
      <c r="H337" s="254"/>
      <c r="I337" s="253"/>
      <c r="J337" s="254"/>
      <c r="K337" s="253">
        <f t="shared" si="28"/>
        <v>0</v>
      </c>
      <c r="L337" s="256" t="e">
        <f>#REF!+C337</f>
        <v>#REF!</v>
      </c>
      <c r="M337" s="253"/>
      <c r="N337" s="228" t="e">
        <v>#VALUE!</v>
      </c>
      <c r="O337" s="64">
        <v>0</v>
      </c>
      <c r="Q337" s="257">
        <v>0</v>
      </c>
      <c r="R337" s="258">
        <f t="shared" si="24"/>
        <v>0</v>
      </c>
    </row>
    <row r="338" spans="1:18" ht="12.75" customHeight="1" outlineLevel="2">
      <c r="A338" s="271" t="s">
        <v>4705</v>
      </c>
      <c r="B338" s="195" t="s">
        <v>3264</v>
      </c>
      <c r="C338" s="229">
        <v>0</v>
      </c>
      <c r="D338" s="229">
        <f t="shared" si="27"/>
        <v>0</v>
      </c>
      <c r="E338" s="254"/>
      <c r="F338" s="255"/>
      <c r="G338" s="255"/>
      <c r="H338" s="254"/>
      <c r="I338" s="229"/>
      <c r="J338" s="254"/>
      <c r="K338" s="229">
        <f t="shared" si="28"/>
        <v>0</v>
      </c>
      <c r="L338" s="256"/>
      <c r="M338" s="229"/>
      <c r="N338" s="228">
        <v>0</v>
      </c>
      <c r="O338" s="64" t="s">
        <v>3263</v>
      </c>
      <c r="P338" s="241" t="b">
        <f>EXACT($A$337,O338)</f>
        <v>1</v>
      </c>
      <c r="Q338" s="257">
        <v>0</v>
      </c>
      <c r="R338" s="258">
        <f t="shared" si="24"/>
        <v>0</v>
      </c>
    </row>
    <row r="339" spans="1:18" ht="12.75" customHeight="1" outlineLevel="2">
      <c r="A339" s="271" t="s">
        <v>4706</v>
      </c>
      <c r="B339" s="195" t="s">
        <v>3265</v>
      </c>
      <c r="C339" s="229">
        <v>0</v>
      </c>
      <c r="D339" s="229">
        <f t="shared" si="27"/>
        <v>0</v>
      </c>
      <c r="E339" s="254"/>
      <c r="F339" s="255"/>
      <c r="G339" s="255"/>
      <c r="H339" s="254"/>
      <c r="I339" s="229"/>
      <c r="J339" s="254"/>
      <c r="K339" s="229">
        <f t="shared" si="28"/>
        <v>0</v>
      </c>
      <c r="L339" s="256"/>
      <c r="M339" s="229"/>
      <c r="N339" s="228">
        <v>0</v>
      </c>
      <c r="O339" s="64" t="s">
        <v>3263</v>
      </c>
      <c r="P339" s="241" t="b">
        <f>EXACT($A$337,O339)</f>
        <v>1</v>
      </c>
      <c r="Q339" s="257">
        <v>0</v>
      </c>
      <c r="R339" s="258">
        <f t="shared" si="24"/>
        <v>0</v>
      </c>
    </row>
    <row r="340" spans="1:18" outlineLevel="1">
      <c r="A340" s="399" t="s">
        <v>3266</v>
      </c>
      <c r="C340" s="253">
        <f>C341+C342+C343</f>
        <v>-7113184.9199999897</v>
      </c>
      <c r="D340" s="253">
        <f t="shared" si="27"/>
        <v>7113184.9199999897</v>
      </c>
      <c r="E340" s="254"/>
      <c r="F340" s="255"/>
      <c r="G340" s="255"/>
      <c r="H340" s="254"/>
      <c r="I340" s="253"/>
      <c r="J340" s="254"/>
      <c r="K340" s="253">
        <f t="shared" si="28"/>
        <v>7113184.9199999897</v>
      </c>
      <c r="L340" s="256" t="e">
        <f>#REF!+C340</f>
        <v>#REF!</v>
      </c>
      <c r="M340" s="253"/>
      <c r="N340" s="228" t="e">
        <v>#VALUE!</v>
      </c>
      <c r="O340" s="64">
        <v>0</v>
      </c>
      <c r="Q340" s="257">
        <v>7113184.9199999999</v>
      </c>
      <c r="R340" s="258">
        <f t="shared" si="24"/>
        <v>-1.0244548320770264E-8</v>
      </c>
    </row>
    <row r="341" spans="1:18" ht="12.75" customHeight="1" outlineLevel="2">
      <c r="A341" s="271" t="s">
        <v>4707</v>
      </c>
      <c r="B341" s="195" t="s">
        <v>3267</v>
      </c>
      <c r="C341" s="229">
        <v>0</v>
      </c>
      <c r="D341" s="229">
        <f t="shared" si="27"/>
        <v>0</v>
      </c>
      <c r="E341" s="254"/>
      <c r="F341" s="255"/>
      <c r="G341" s="255"/>
      <c r="H341" s="254"/>
      <c r="I341" s="229"/>
      <c r="J341" s="254"/>
      <c r="K341" s="229">
        <f t="shared" si="28"/>
        <v>0</v>
      </c>
      <c r="L341" s="256"/>
      <c r="M341" s="229"/>
      <c r="N341" s="228">
        <v>0</v>
      </c>
      <c r="O341" s="64" t="s">
        <v>3266</v>
      </c>
      <c r="P341" s="241" t="b">
        <f>EXACT($A$340,O341)</f>
        <v>1</v>
      </c>
      <c r="Q341" s="257">
        <v>0</v>
      </c>
      <c r="R341" s="258">
        <f t="shared" si="24"/>
        <v>0</v>
      </c>
    </row>
    <row r="342" spans="1:18" ht="12.75" customHeight="1" outlineLevel="2">
      <c r="A342" s="271" t="s">
        <v>4708</v>
      </c>
      <c r="B342" s="195" t="s">
        <v>3268</v>
      </c>
      <c r="C342" s="229">
        <v>0</v>
      </c>
      <c r="D342" s="229">
        <f t="shared" si="27"/>
        <v>0</v>
      </c>
      <c r="E342" s="254"/>
      <c r="F342" s="255"/>
      <c r="G342" s="255"/>
      <c r="H342" s="254"/>
      <c r="I342" s="229"/>
      <c r="J342" s="254"/>
      <c r="K342" s="229">
        <f t="shared" si="28"/>
        <v>0</v>
      </c>
      <c r="L342" s="256"/>
      <c r="M342" s="229"/>
      <c r="N342" s="228">
        <v>0</v>
      </c>
      <c r="O342" s="64" t="s">
        <v>3266</v>
      </c>
      <c r="P342" s="241" t="b">
        <f>EXACT($A$340,O342)</f>
        <v>1</v>
      </c>
      <c r="Q342" s="257">
        <v>0</v>
      </c>
      <c r="R342" s="258">
        <f t="shared" si="24"/>
        <v>0</v>
      </c>
    </row>
    <row r="343" spans="1:18" ht="12.75" customHeight="1" outlineLevel="2">
      <c r="A343" s="271" t="s">
        <v>4709</v>
      </c>
      <c r="B343" s="195" t="s">
        <v>3269</v>
      </c>
      <c r="C343" s="229">
        <v>-7113184.9199999897</v>
      </c>
      <c r="D343" s="229">
        <f t="shared" si="27"/>
        <v>7113184.9199999897</v>
      </c>
      <c r="E343" s="254"/>
      <c r="F343" s="255"/>
      <c r="G343" s="255"/>
      <c r="H343" s="254"/>
      <c r="I343" s="229"/>
      <c r="J343" s="254"/>
      <c r="K343" s="229">
        <f>D343+I343</f>
        <v>7113184.9199999897</v>
      </c>
      <c r="L343" s="256"/>
      <c r="M343" s="229"/>
      <c r="N343" s="228">
        <v>0</v>
      </c>
      <c r="O343" s="64" t="s">
        <v>3266</v>
      </c>
      <c r="P343" s="241" t="b">
        <f>EXACT($A$340,O343)</f>
        <v>1</v>
      </c>
      <c r="Q343" s="257">
        <v>0</v>
      </c>
      <c r="R343" s="258">
        <f t="shared" si="24"/>
        <v>7113184.9199999897</v>
      </c>
    </row>
    <row r="344" spans="1:18" outlineLevel="1">
      <c r="A344" s="399" t="s">
        <v>3270</v>
      </c>
      <c r="C344" s="253">
        <f>SUM(C345:C347)</f>
        <v>-133296391.23999989</v>
      </c>
      <c r="D344" s="253">
        <f t="shared" si="27"/>
        <v>133296391.23999989</v>
      </c>
      <c r="E344" s="254"/>
      <c r="F344" s="255"/>
      <c r="G344" s="255"/>
      <c r="H344" s="254"/>
      <c r="I344" s="253"/>
      <c r="J344" s="254"/>
      <c r="K344" s="253">
        <f t="shared" si="28"/>
        <v>133296391.23999989</v>
      </c>
      <c r="L344" s="256" t="e">
        <f>#REF!+C344</f>
        <v>#REF!</v>
      </c>
      <c r="M344" s="253"/>
      <c r="N344" s="228" t="e">
        <v>#VALUE!</v>
      </c>
      <c r="O344" s="64">
        <v>0</v>
      </c>
      <c r="Q344" s="257">
        <v>133296391.23999999</v>
      </c>
      <c r="R344" s="258">
        <f t="shared" si="24"/>
        <v>0</v>
      </c>
    </row>
    <row r="345" spans="1:18" ht="12.75" customHeight="1" outlineLevel="2">
      <c r="A345" s="271" t="s">
        <v>4710</v>
      </c>
      <c r="B345" s="195" t="s">
        <v>3271</v>
      </c>
      <c r="C345" s="229">
        <v>-18137131.719999898</v>
      </c>
      <c r="D345" s="229">
        <f t="shared" si="27"/>
        <v>18137131.719999898</v>
      </c>
      <c r="E345" s="254"/>
      <c r="F345" s="255"/>
      <c r="G345" s="255"/>
      <c r="H345" s="254"/>
      <c r="I345" s="229"/>
      <c r="J345" s="254"/>
      <c r="K345" s="229">
        <f t="shared" si="28"/>
        <v>18137131.719999898</v>
      </c>
      <c r="L345" s="256"/>
      <c r="M345" s="229"/>
      <c r="N345" s="228">
        <v>0</v>
      </c>
      <c r="O345" s="64" t="s">
        <v>3270</v>
      </c>
      <c r="P345" s="241" t="b">
        <f>EXACT($A$344,O345)</f>
        <v>1</v>
      </c>
      <c r="Q345" s="257">
        <v>0</v>
      </c>
      <c r="R345" s="258">
        <f t="shared" si="24"/>
        <v>18137131.719999898</v>
      </c>
    </row>
    <row r="346" spans="1:18" ht="12.75" customHeight="1" outlineLevel="2">
      <c r="A346" s="271" t="s">
        <v>4711</v>
      </c>
      <c r="B346" s="195" t="s">
        <v>3272</v>
      </c>
      <c r="C346" s="229">
        <v>-115159259.52</v>
      </c>
      <c r="D346" s="229">
        <f t="shared" si="27"/>
        <v>115159259.52</v>
      </c>
      <c r="E346" s="254"/>
      <c r="F346" s="255"/>
      <c r="G346" s="255"/>
      <c r="H346" s="254"/>
      <c r="I346" s="229"/>
      <c r="J346" s="254"/>
      <c r="K346" s="229">
        <f t="shared" si="28"/>
        <v>115159259.52</v>
      </c>
      <c r="L346" s="256"/>
      <c r="M346" s="229"/>
      <c r="N346" s="228">
        <v>0</v>
      </c>
      <c r="O346" s="64" t="s">
        <v>3270</v>
      </c>
      <c r="P346" s="241" t="b">
        <f>EXACT($A$344,O346)</f>
        <v>1</v>
      </c>
      <c r="Q346" s="257">
        <v>0</v>
      </c>
      <c r="R346" s="258">
        <f t="shared" si="24"/>
        <v>115159259.52</v>
      </c>
    </row>
    <row r="347" spans="1:18" ht="12.75" customHeight="1" outlineLevel="2">
      <c r="A347" s="400" t="s">
        <v>4712</v>
      </c>
      <c r="B347" s="44" t="s">
        <v>3273</v>
      </c>
      <c r="C347" s="229">
        <v>0</v>
      </c>
      <c r="D347" s="229">
        <f t="shared" si="27"/>
        <v>0</v>
      </c>
      <c r="E347" s="254"/>
      <c r="F347" s="255"/>
      <c r="G347" s="255"/>
      <c r="H347" s="254"/>
      <c r="I347" s="229"/>
      <c r="J347" s="254"/>
      <c r="K347" s="229">
        <f t="shared" si="28"/>
        <v>0</v>
      </c>
      <c r="L347" s="256"/>
      <c r="M347" s="229"/>
      <c r="N347" s="228">
        <v>0</v>
      </c>
      <c r="O347" s="64" t="s">
        <v>3270</v>
      </c>
      <c r="P347" s="241" t="b">
        <f>EXACT($A$344,O347)</f>
        <v>1</v>
      </c>
      <c r="Q347" s="257">
        <v>0</v>
      </c>
      <c r="R347" s="258">
        <f t="shared" si="24"/>
        <v>0</v>
      </c>
    </row>
    <row r="348" spans="1:18" ht="12.75" customHeight="1" outlineLevel="1">
      <c r="A348" s="399" t="s">
        <v>3274</v>
      </c>
      <c r="C348" s="253">
        <f>C349</f>
        <v>-14226461.689999901</v>
      </c>
      <c r="D348" s="253">
        <f t="shared" si="27"/>
        <v>14226461.689999901</v>
      </c>
      <c r="E348" s="254"/>
      <c r="F348" s="255"/>
      <c r="G348" s="255"/>
      <c r="H348" s="254"/>
      <c r="I348" s="253"/>
      <c r="J348" s="254"/>
      <c r="K348" s="253">
        <f>D348+I348</f>
        <v>14226461.689999901</v>
      </c>
      <c r="L348" s="256"/>
      <c r="M348" s="229"/>
      <c r="N348" s="228" t="e">
        <v>#VALUE!</v>
      </c>
      <c r="O348" s="64">
        <v>0</v>
      </c>
      <c r="Q348" s="257">
        <v>14226461.689999999</v>
      </c>
      <c r="R348" s="258">
        <f t="shared" ref="R348:R415" si="29">K348-Q348</f>
        <v>-9.8720192909240723E-8</v>
      </c>
    </row>
    <row r="349" spans="1:18" ht="12.75" customHeight="1" outlineLevel="2">
      <c r="A349" s="271" t="s">
        <v>4713</v>
      </c>
      <c r="B349" s="195" t="s">
        <v>3275</v>
      </c>
      <c r="C349" s="229">
        <v>-14226461.689999901</v>
      </c>
      <c r="D349" s="229">
        <f t="shared" si="27"/>
        <v>14226461.689999901</v>
      </c>
      <c r="E349" s="254"/>
      <c r="F349" s="255"/>
      <c r="G349" s="255"/>
      <c r="H349" s="254"/>
      <c r="I349" s="229"/>
      <c r="J349" s="254"/>
      <c r="K349" s="229">
        <f>D349+I349</f>
        <v>14226461.689999901</v>
      </c>
      <c r="L349" s="256"/>
      <c r="M349" s="229"/>
      <c r="N349" s="228">
        <v>0</v>
      </c>
      <c r="O349" s="64" t="s">
        <v>3274</v>
      </c>
      <c r="P349" s="241" t="b">
        <f>EXACT($A348,O349)</f>
        <v>1</v>
      </c>
      <c r="Q349" s="257">
        <v>0</v>
      </c>
      <c r="R349" s="258">
        <f t="shared" si="29"/>
        <v>14226461.689999901</v>
      </c>
    </row>
    <row r="350" spans="1:18" outlineLevel="1">
      <c r="A350" s="399" t="s">
        <v>3276</v>
      </c>
      <c r="B350" s="44"/>
      <c r="C350" s="253">
        <f>SUM(C351:C353)</f>
        <v>-3555707.81</v>
      </c>
      <c r="D350" s="253">
        <f t="shared" si="27"/>
        <v>3555707.81</v>
      </c>
      <c r="E350" s="254"/>
      <c r="F350" s="255"/>
      <c r="G350" s="255"/>
      <c r="H350" s="254"/>
      <c r="I350" s="253"/>
      <c r="J350" s="254"/>
      <c r="K350" s="253">
        <f t="shared" si="28"/>
        <v>3555707.81</v>
      </c>
      <c r="L350" s="256" t="e">
        <f>#REF!+C350</f>
        <v>#REF!</v>
      </c>
      <c r="M350" s="253"/>
      <c r="N350" s="228" t="e">
        <v>#VALUE!</v>
      </c>
      <c r="O350" s="64">
        <v>0</v>
      </c>
      <c r="Q350" s="257">
        <v>3555707.81</v>
      </c>
      <c r="R350" s="258">
        <f t="shared" si="29"/>
        <v>0</v>
      </c>
    </row>
    <row r="351" spans="1:18" outlineLevel="2">
      <c r="A351" s="271" t="s">
        <v>4714</v>
      </c>
      <c r="B351" s="195" t="s">
        <v>3277</v>
      </c>
      <c r="C351" s="229">
        <v>-3555707.81</v>
      </c>
      <c r="D351" s="229">
        <f t="shared" si="27"/>
        <v>3555707.81</v>
      </c>
      <c r="E351" s="254"/>
      <c r="F351" s="255"/>
      <c r="G351" s="255"/>
      <c r="H351" s="254"/>
      <c r="I351" s="229"/>
      <c r="J351" s="254"/>
      <c r="K351" s="229">
        <f t="shared" si="28"/>
        <v>3555707.81</v>
      </c>
      <c r="L351" s="256"/>
      <c r="M351" s="229"/>
      <c r="N351" s="228">
        <v>0</v>
      </c>
      <c r="O351" s="64" t="s">
        <v>3276</v>
      </c>
      <c r="P351" s="241" t="b">
        <f>EXACT($A$350,O351)</f>
        <v>1</v>
      </c>
      <c r="Q351" s="257">
        <v>0</v>
      </c>
      <c r="R351" s="258">
        <f t="shared" si="29"/>
        <v>3555707.81</v>
      </c>
    </row>
    <row r="352" spans="1:18" outlineLevel="2">
      <c r="A352" s="400" t="s">
        <v>4715</v>
      </c>
      <c r="B352" s="44" t="s">
        <v>3278</v>
      </c>
      <c r="C352" s="229">
        <v>0</v>
      </c>
      <c r="D352" s="229">
        <f t="shared" si="27"/>
        <v>0</v>
      </c>
      <c r="E352" s="254"/>
      <c r="F352" s="255"/>
      <c r="G352" s="255"/>
      <c r="H352" s="254"/>
      <c r="I352" s="229"/>
      <c r="J352" s="254"/>
      <c r="K352" s="229">
        <f t="shared" si="28"/>
        <v>0</v>
      </c>
      <c r="L352" s="256"/>
      <c r="M352" s="229"/>
      <c r="N352" s="228">
        <v>0</v>
      </c>
      <c r="O352" s="64" t="s">
        <v>3276</v>
      </c>
      <c r="P352" s="241" t="b">
        <f>EXACT($A$350,O352)</f>
        <v>1</v>
      </c>
      <c r="Q352" s="257">
        <v>0</v>
      </c>
      <c r="R352" s="258">
        <f t="shared" si="29"/>
        <v>0</v>
      </c>
    </row>
    <row r="353" spans="1:18" outlineLevel="2">
      <c r="A353" s="400" t="s">
        <v>4716</v>
      </c>
      <c r="B353" s="44" t="s">
        <v>3279</v>
      </c>
      <c r="C353" s="229">
        <v>0</v>
      </c>
      <c r="D353" s="229">
        <f t="shared" si="27"/>
        <v>0</v>
      </c>
      <c r="E353" s="254"/>
      <c r="F353" s="255"/>
      <c r="G353" s="255"/>
      <c r="H353" s="254"/>
      <c r="I353" s="229"/>
      <c r="J353" s="254"/>
      <c r="K353" s="229">
        <f t="shared" si="28"/>
        <v>0</v>
      </c>
      <c r="L353" s="256"/>
      <c r="M353" s="229"/>
      <c r="N353" s="228">
        <v>0</v>
      </c>
      <c r="O353" s="64" t="s">
        <v>3276</v>
      </c>
      <c r="P353" s="241" t="b">
        <f>EXACT($A$350,O353)</f>
        <v>1</v>
      </c>
      <c r="Q353" s="257">
        <v>0</v>
      </c>
      <c r="R353" s="258">
        <f t="shared" si="29"/>
        <v>0</v>
      </c>
    </row>
    <row r="354" spans="1:18" outlineLevel="1">
      <c r="A354" s="399" t="s">
        <v>3280</v>
      </c>
      <c r="C354" s="253">
        <f>SUM(C355:C359)</f>
        <v>-41851.990000000005</v>
      </c>
      <c r="D354" s="253">
        <f t="shared" si="27"/>
        <v>41851.990000000005</v>
      </c>
      <c r="E354" s="254"/>
      <c r="F354" s="255"/>
      <c r="G354" s="255"/>
      <c r="H354" s="254"/>
      <c r="I354" s="253"/>
      <c r="J354" s="254"/>
      <c r="K354" s="253">
        <f t="shared" si="28"/>
        <v>41851.990000000005</v>
      </c>
      <c r="L354" s="256" t="e">
        <f>#REF!+C354</f>
        <v>#REF!</v>
      </c>
      <c r="M354" s="253"/>
      <c r="N354" s="228" t="e">
        <v>#VALUE!</v>
      </c>
      <c r="O354" s="64">
        <v>0</v>
      </c>
      <c r="Q354" s="257">
        <v>41851.99</v>
      </c>
      <c r="R354" s="258">
        <f t="shared" si="29"/>
        <v>0</v>
      </c>
    </row>
    <row r="355" spans="1:18" outlineLevel="2">
      <c r="A355" s="271" t="s">
        <v>4717</v>
      </c>
      <c r="B355" s="195" t="s">
        <v>3281</v>
      </c>
      <c r="C355" s="229">
        <v>0</v>
      </c>
      <c r="D355" s="229">
        <f t="shared" si="27"/>
        <v>0</v>
      </c>
      <c r="E355" s="265"/>
      <c r="F355" s="255"/>
      <c r="G355" s="255"/>
      <c r="H355" s="254"/>
      <c r="I355" s="229"/>
      <c r="J355" s="254"/>
      <c r="K355" s="229">
        <f t="shared" si="28"/>
        <v>0</v>
      </c>
      <c r="L355" s="256"/>
      <c r="M355" s="229"/>
      <c r="N355" s="228">
        <v>0</v>
      </c>
      <c r="O355" s="64" t="s">
        <v>3280</v>
      </c>
      <c r="P355" s="241" t="b">
        <f>EXACT($A$354,O355)</f>
        <v>1</v>
      </c>
      <c r="Q355" s="257">
        <v>0</v>
      </c>
      <c r="R355" s="258">
        <f t="shared" si="29"/>
        <v>0</v>
      </c>
    </row>
    <row r="356" spans="1:18" outlineLevel="2">
      <c r="A356" s="271" t="s">
        <v>4718</v>
      </c>
      <c r="B356" s="195" t="s">
        <v>3282</v>
      </c>
      <c r="C356" s="229">
        <v>0</v>
      </c>
      <c r="D356" s="229">
        <f t="shared" si="27"/>
        <v>0</v>
      </c>
      <c r="E356" s="265"/>
      <c r="F356" s="255"/>
      <c r="G356" s="255"/>
      <c r="H356" s="254"/>
      <c r="I356" s="229"/>
      <c r="J356" s="254"/>
      <c r="K356" s="229">
        <f t="shared" si="28"/>
        <v>0</v>
      </c>
      <c r="L356" s="256"/>
      <c r="M356" s="229"/>
      <c r="N356" s="228">
        <v>0</v>
      </c>
      <c r="O356" s="64" t="s">
        <v>3280</v>
      </c>
      <c r="P356" s="241" t="b">
        <f>EXACT($A$354,O356)</f>
        <v>1</v>
      </c>
      <c r="Q356" s="257">
        <v>0</v>
      </c>
      <c r="R356" s="258">
        <f t="shared" si="29"/>
        <v>0</v>
      </c>
    </row>
    <row r="357" spans="1:18" outlineLevel="2">
      <c r="A357" s="403" t="s">
        <v>4719</v>
      </c>
      <c r="B357" s="266" t="s">
        <v>3283</v>
      </c>
      <c r="C357" s="264">
        <v>-2714.25</v>
      </c>
      <c r="D357" s="229">
        <f t="shared" si="27"/>
        <v>2714.25</v>
      </c>
      <c r="E357" s="254"/>
      <c r="F357" s="255"/>
      <c r="G357" s="255"/>
      <c r="H357" s="254"/>
      <c r="I357" s="229"/>
      <c r="J357" s="254"/>
      <c r="K357" s="229">
        <f>D357+I357</f>
        <v>2714.25</v>
      </c>
      <c r="L357" s="256"/>
      <c r="M357" s="229"/>
      <c r="N357" s="228">
        <v>0</v>
      </c>
      <c r="O357" s="64" t="s">
        <v>3280</v>
      </c>
      <c r="P357" s="241" t="b">
        <f>EXACT($A$354,O357)</f>
        <v>1</v>
      </c>
      <c r="Q357" s="257">
        <v>0</v>
      </c>
      <c r="R357" s="258">
        <f t="shared" si="29"/>
        <v>2714.25</v>
      </c>
    </row>
    <row r="358" spans="1:18" outlineLevel="2">
      <c r="A358" s="403" t="s">
        <v>4720</v>
      </c>
      <c r="B358" s="266" t="s">
        <v>3284</v>
      </c>
      <c r="C358" s="264">
        <v>-12099.86</v>
      </c>
      <c r="D358" s="229">
        <f t="shared" si="27"/>
        <v>12099.86</v>
      </c>
      <c r="E358" s="254"/>
      <c r="F358" s="255"/>
      <c r="G358" s="255"/>
      <c r="H358" s="254"/>
      <c r="I358" s="229"/>
      <c r="J358" s="254"/>
      <c r="K358" s="229">
        <f>D358+I358</f>
        <v>12099.86</v>
      </c>
      <c r="L358" s="256"/>
      <c r="M358" s="229"/>
      <c r="N358" s="228">
        <v>0</v>
      </c>
      <c r="O358" s="64" t="s">
        <v>3280</v>
      </c>
      <c r="P358" s="241" t="b">
        <f>EXACT($A$354,O358)</f>
        <v>1</v>
      </c>
      <c r="Q358" s="257">
        <v>0</v>
      </c>
      <c r="R358" s="258">
        <f t="shared" si="29"/>
        <v>12099.86</v>
      </c>
    </row>
    <row r="359" spans="1:18" outlineLevel="2">
      <c r="A359" s="403" t="s">
        <v>4721</v>
      </c>
      <c r="B359" s="266" t="s">
        <v>3285</v>
      </c>
      <c r="C359" s="264">
        <v>-27037.88</v>
      </c>
      <c r="D359" s="229">
        <f t="shared" si="27"/>
        <v>27037.88</v>
      </c>
      <c r="E359" s="254"/>
      <c r="F359" s="255"/>
      <c r="G359" s="255"/>
      <c r="H359" s="254"/>
      <c r="I359" s="229"/>
      <c r="J359" s="254"/>
      <c r="K359" s="229">
        <f>D359+I359</f>
        <v>27037.88</v>
      </c>
      <c r="L359" s="256"/>
      <c r="M359" s="229"/>
      <c r="N359" s="228">
        <v>0</v>
      </c>
      <c r="O359" s="64" t="s">
        <v>3280</v>
      </c>
      <c r="P359" s="241" t="b">
        <f>EXACT($A$354,O359)</f>
        <v>1</v>
      </c>
      <c r="Q359" s="257">
        <v>0</v>
      </c>
      <c r="R359" s="258">
        <f t="shared" si="29"/>
        <v>27037.88</v>
      </c>
    </row>
    <row r="360" spans="1:18" outlineLevel="1">
      <c r="A360" s="399" t="s">
        <v>3286</v>
      </c>
      <c r="C360" s="253">
        <f>SUM(C361:C365)</f>
        <v>-128654.29999999999</v>
      </c>
      <c r="D360" s="253">
        <f t="shared" si="27"/>
        <v>128654.29999999999</v>
      </c>
      <c r="E360" s="265"/>
      <c r="F360" s="255"/>
      <c r="G360" s="255"/>
      <c r="H360" s="254"/>
      <c r="I360" s="253"/>
      <c r="J360" s="254"/>
      <c r="K360" s="253">
        <f t="shared" si="28"/>
        <v>128654.29999999999</v>
      </c>
      <c r="L360" s="256" t="e">
        <f>#REF!+C360</f>
        <v>#REF!</v>
      </c>
      <c r="M360" s="253"/>
      <c r="N360" s="228" t="e">
        <v>#VALUE!</v>
      </c>
      <c r="O360" s="64">
        <v>0</v>
      </c>
      <c r="Q360" s="257">
        <v>128654.3</v>
      </c>
      <c r="R360" s="258">
        <f t="shared" si="29"/>
        <v>0</v>
      </c>
    </row>
    <row r="361" spans="1:18" outlineLevel="2">
      <c r="A361" s="271" t="s">
        <v>4722</v>
      </c>
      <c r="B361" s="195" t="s">
        <v>3287</v>
      </c>
      <c r="C361" s="229">
        <v>-20257.23</v>
      </c>
      <c r="D361" s="229">
        <f t="shared" si="27"/>
        <v>20257.23</v>
      </c>
      <c r="E361" s="265"/>
      <c r="F361" s="255"/>
      <c r="G361" s="255"/>
      <c r="H361" s="254"/>
      <c r="I361" s="229"/>
      <c r="J361" s="254"/>
      <c r="K361" s="229">
        <f t="shared" si="28"/>
        <v>20257.23</v>
      </c>
      <c r="L361" s="256"/>
      <c r="M361" s="229"/>
      <c r="N361" s="228">
        <v>0</v>
      </c>
      <c r="O361" s="64" t="s">
        <v>3286</v>
      </c>
      <c r="P361" s="241" t="b">
        <f>EXACT($A$360,O361)</f>
        <v>1</v>
      </c>
      <c r="Q361" s="257">
        <v>0</v>
      </c>
      <c r="R361" s="258">
        <f t="shared" si="29"/>
        <v>20257.23</v>
      </c>
    </row>
    <row r="362" spans="1:18" outlineLevel="2">
      <c r="A362" s="271" t="s">
        <v>4723</v>
      </c>
      <c r="B362" s="195" t="s">
        <v>3288</v>
      </c>
      <c r="C362" s="229">
        <v>-105904.55</v>
      </c>
      <c r="D362" s="229">
        <f t="shared" si="27"/>
        <v>105904.55</v>
      </c>
      <c r="E362" s="265"/>
      <c r="F362" s="255"/>
      <c r="G362" s="255"/>
      <c r="H362" s="254"/>
      <c r="I362" s="229"/>
      <c r="J362" s="254"/>
      <c r="K362" s="229">
        <f t="shared" si="28"/>
        <v>105904.55</v>
      </c>
      <c r="L362" s="256"/>
      <c r="M362" s="229"/>
      <c r="N362" s="228">
        <v>0</v>
      </c>
      <c r="O362" s="64" t="s">
        <v>3286</v>
      </c>
      <c r="P362" s="241" t="b">
        <f>EXACT($A$360,O362)</f>
        <v>1</v>
      </c>
      <c r="Q362" s="257">
        <v>0</v>
      </c>
      <c r="R362" s="258">
        <f t="shared" si="29"/>
        <v>105904.55</v>
      </c>
    </row>
    <row r="363" spans="1:18" outlineLevel="2">
      <c r="A363" s="403" t="s">
        <v>4724</v>
      </c>
      <c r="B363" s="266" t="s">
        <v>3289</v>
      </c>
      <c r="C363" s="264">
        <v>-146.009999999999</v>
      </c>
      <c r="D363" s="229">
        <f t="shared" si="27"/>
        <v>146.009999999999</v>
      </c>
      <c r="E363" s="254"/>
      <c r="F363" s="255"/>
      <c r="G363" s="255"/>
      <c r="H363" s="254"/>
      <c r="I363" s="229"/>
      <c r="J363" s="254"/>
      <c r="K363" s="229">
        <f>D363+I363</f>
        <v>146.009999999999</v>
      </c>
      <c r="L363" s="256"/>
      <c r="M363" s="229"/>
      <c r="N363" s="228">
        <v>0</v>
      </c>
      <c r="O363" s="64" t="s">
        <v>3286</v>
      </c>
      <c r="P363" s="241" t="b">
        <f>EXACT($A$360,O363)</f>
        <v>1</v>
      </c>
      <c r="Q363" s="257">
        <v>0</v>
      </c>
      <c r="R363" s="258">
        <f t="shared" si="29"/>
        <v>146.009999999999</v>
      </c>
    </row>
    <row r="364" spans="1:18" outlineLevel="2">
      <c r="A364" s="403" t="s">
        <v>4725</v>
      </c>
      <c r="B364" s="266" t="s">
        <v>3290</v>
      </c>
      <c r="C364" s="264">
        <v>-668.75999999999897</v>
      </c>
      <c r="D364" s="229">
        <f t="shared" si="27"/>
        <v>668.75999999999897</v>
      </c>
      <c r="E364" s="254"/>
      <c r="F364" s="255"/>
      <c r="G364" s="255"/>
      <c r="H364" s="254"/>
      <c r="I364" s="229"/>
      <c r="J364" s="254"/>
      <c r="K364" s="229">
        <f>D364+I364</f>
        <v>668.75999999999897</v>
      </c>
      <c r="L364" s="256"/>
      <c r="M364" s="229"/>
      <c r="N364" s="228">
        <v>0</v>
      </c>
      <c r="O364" s="64" t="s">
        <v>3286</v>
      </c>
      <c r="P364" s="241" t="b">
        <f>EXACT($A$360,O364)</f>
        <v>1</v>
      </c>
      <c r="Q364" s="257">
        <v>0</v>
      </c>
      <c r="R364" s="258">
        <f t="shared" si="29"/>
        <v>668.75999999999897</v>
      </c>
    </row>
    <row r="365" spans="1:18" outlineLevel="2">
      <c r="A365" s="403" t="s">
        <v>4726</v>
      </c>
      <c r="B365" s="266" t="s">
        <v>3291</v>
      </c>
      <c r="C365" s="264">
        <v>-1677.75</v>
      </c>
      <c r="D365" s="229">
        <f t="shared" si="27"/>
        <v>1677.75</v>
      </c>
      <c r="E365" s="254"/>
      <c r="F365" s="255"/>
      <c r="G365" s="255"/>
      <c r="H365" s="254"/>
      <c r="I365" s="229"/>
      <c r="J365" s="254"/>
      <c r="K365" s="229">
        <f>D365+I365</f>
        <v>1677.75</v>
      </c>
      <c r="L365" s="256"/>
      <c r="M365" s="229"/>
      <c r="N365" s="228">
        <v>0</v>
      </c>
      <c r="O365" s="64" t="s">
        <v>3286</v>
      </c>
      <c r="P365" s="241" t="b">
        <f>EXACT($A$360,O365)</f>
        <v>1</v>
      </c>
      <c r="Q365" s="257">
        <v>0</v>
      </c>
      <c r="R365" s="258">
        <f t="shared" si="29"/>
        <v>1677.75</v>
      </c>
    </row>
    <row r="366" spans="1:18" outlineLevel="1">
      <c r="A366" s="402" t="s">
        <v>3292</v>
      </c>
      <c r="C366" s="253">
        <f>SUM(C367:C373)</f>
        <v>-72581940.569999993</v>
      </c>
      <c r="D366" s="253">
        <f t="shared" si="27"/>
        <v>72581940.569999993</v>
      </c>
      <c r="E366" s="265"/>
      <c r="F366" s="255"/>
      <c r="G366" s="255"/>
      <c r="H366" s="254"/>
      <c r="I366" s="253"/>
      <c r="J366" s="254"/>
      <c r="K366" s="253">
        <f t="shared" si="28"/>
        <v>72581940.569999993</v>
      </c>
      <c r="L366" s="256" t="e">
        <f>#REF!+C366</f>
        <v>#REF!</v>
      </c>
      <c r="M366" s="253"/>
      <c r="N366" s="228" t="e">
        <v>#VALUE!</v>
      </c>
      <c r="O366" s="64">
        <v>0</v>
      </c>
      <c r="Q366" s="257">
        <v>72581940.569999993</v>
      </c>
      <c r="R366" s="258">
        <f t="shared" si="29"/>
        <v>0</v>
      </c>
    </row>
    <row r="367" spans="1:18" outlineLevel="2">
      <c r="A367" s="400" t="s">
        <v>4727</v>
      </c>
      <c r="B367" s="44" t="s">
        <v>743</v>
      </c>
      <c r="C367" s="229">
        <v>-9800117.3599999901</v>
      </c>
      <c r="D367" s="229">
        <f t="shared" si="27"/>
        <v>9800117.3599999901</v>
      </c>
      <c r="E367" s="254"/>
      <c r="F367" s="255"/>
      <c r="G367" s="255"/>
      <c r="H367" s="254"/>
      <c r="I367" s="229"/>
      <c r="J367" s="254"/>
      <c r="K367" s="229">
        <f t="shared" si="28"/>
        <v>9800117.3599999901</v>
      </c>
      <c r="L367" s="256"/>
      <c r="M367" s="229"/>
      <c r="N367" s="228">
        <v>0</v>
      </c>
      <c r="O367" s="64" t="s">
        <v>3292</v>
      </c>
      <c r="P367" s="241" t="b">
        <f t="shared" ref="P367:P373" si="30">EXACT($A$366,O367)</f>
        <v>1</v>
      </c>
      <c r="Q367" s="257">
        <v>0</v>
      </c>
      <c r="R367" s="258">
        <f t="shared" si="29"/>
        <v>9800117.3599999901</v>
      </c>
    </row>
    <row r="368" spans="1:18" outlineLevel="2">
      <c r="A368" s="400" t="s">
        <v>4728</v>
      </c>
      <c r="B368" s="44" t="s">
        <v>744</v>
      </c>
      <c r="C368" s="229">
        <v>-49300898.890000001</v>
      </c>
      <c r="D368" s="229">
        <f t="shared" si="27"/>
        <v>49300898.890000001</v>
      </c>
      <c r="E368" s="254"/>
      <c r="F368" s="255"/>
      <c r="G368" s="255"/>
      <c r="H368" s="254"/>
      <c r="I368" s="229"/>
      <c r="J368" s="254"/>
      <c r="K368" s="229">
        <f t="shared" si="28"/>
        <v>49300898.890000001</v>
      </c>
      <c r="L368" s="256"/>
      <c r="M368" s="229"/>
      <c r="N368" s="228">
        <v>0</v>
      </c>
      <c r="O368" s="64" t="s">
        <v>3292</v>
      </c>
      <c r="P368" s="241" t="b">
        <f t="shared" si="30"/>
        <v>1</v>
      </c>
      <c r="Q368" s="257">
        <v>0</v>
      </c>
      <c r="R368" s="258">
        <f t="shared" si="29"/>
        <v>49300898.890000001</v>
      </c>
    </row>
    <row r="369" spans="1:19" outlineLevel="2">
      <c r="A369" s="403" t="s">
        <v>4729</v>
      </c>
      <c r="B369" s="263" t="s">
        <v>3293</v>
      </c>
      <c r="C369" s="264">
        <v>-917029.37</v>
      </c>
      <c r="D369" s="229">
        <f t="shared" si="27"/>
        <v>917029.37</v>
      </c>
      <c r="E369" s="254"/>
      <c r="F369" s="255"/>
      <c r="G369" s="255"/>
      <c r="H369" s="254"/>
      <c r="I369" s="229"/>
      <c r="J369" s="254"/>
      <c r="K369" s="229">
        <f>D369+I369</f>
        <v>917029.37</v>
      </c>
      <c r="L369" s="256"/>
      <c r="M369" s="229"/>
      <c r="N369" s="228">
        <v>0</v>
      </c>
      <c r="O369" s="64" t="s">
        <v>3292</v>
      </c>
      <c r="P369" s="241" t="b">
        <f t="shared" si="30"/>
        <v>1</v>
      </c>
      <c r="Q369" s="257">
        <v>0</v>
      </c>
      <c r="R369" s="258">
        <f t="shared" si="29"/>
        <v>917029.37</v>
      </c>
    </row>
    <row r="370" spans="1:19" outlineLevel="2">
      <c r="A370" s="403" t="s">
        <v>4730</v>
      </c>
      <c r="B370" s="263" t="s">
        <v>3294</v>
      </c>
      <c r="C370" s="264">
        <v>-4119873.79</v>
      </c>
      <c r="D370" s="229">
        <f t="shared" si="27"/>
        <v>4119873.79</v>
      </c>
      <c r="E370" s="254"/>
      <c r="F370" s="255"/>
      <c r="G370" s="255"/>
      <c r="H370" s="254"/>
      <c r="I370" s="229"/>
      <c r="J370" s="254"/>
      <c r="K370" s="229">
        <f>D370+I370</f>
        <v>4119873.79</v>
      </c>
      <c r="L370" s="256"/>
      <c r="M370" s="229"/>
      <c r="N370" s="228">
        <v>0</v>
      </c>
      <c r="O370" s="64" t="s">
        <v>3292</v>
      </c>
      <c r="P370" s="241" t="b">
        <f t="shared" si="30"/>
        <v>1</v>
      </c>
      <c r="Q370" s="257">
        <v>0</v>
      </c>
      <c r="R370" s="258">
        <f t="shared" si="29"/>
        <v>4119873.79</v>
      </c>
    </row>
    <row r="371" spans="1:19" outlineLevel="2">
      <c r="A371" s="403" t="s">
        <v>4731</v>
      </c>
      <c r="B371" s="263" t="s">
        <v>3295</v>
      </c>
      <c r="C371" s="264">
        <v>-8444021.1600000001</v>
      </c>
      <c r="D371" s="229">
        <f t="shared" si="27"/>
        <v>8444021.1600000001</v>
      </c>
      <c r="E371" s="254"/>
      <c r="F371" s="255"/>
      <c r="G371" s="255"/>
      <c r="H371" s="254"/>
      <c r="I371" s="229"/>
      <c r="J371" s="254"/>
      <c r="K371" s="229">
        <f>D371+I371</f>
        <v>8444021.1600000001</v>
      </c>
      <c r="L371" s="256"/>
      <c r="M371" s="229"/>
      <c r="N371" s="228">
        <v>0</v>
      </c>
      <c r="O371" s="64" t="s">
        <v>3292</v>
      </c>
      <c r="P371" s="241" t="b">
        <f t="shared" si="30"/>
        <v>1</v>
      </c>
      <c r="Q371" s="257">
        <v>0</v>
      </c>
      <c r="R371" s="258">
        <f t="shared" si="29"/>
        <v>8444021.1600000001</v>
      </c>
    </row>
    <row r="372" spans="1:19" outlineLevel="2">
      <c r="A372" s="400" t="s">
        <v>4732</v>
      </c>
      <c r="B372" s="44" t="s">
        <v>3296</v>
      </c>
      <c r="C372" s="229">
        <v>0</v>
      </c>
      <c r="D372" s="229">
        <f t="shared" si="27"/>
        <v>0</v>
      </c>
      <c r="E372" s="254"/>
      <c r="F372" s="255"/>
      <c r="G372" s="255"/>
      <c r="H372" s="254"/>
      <c r="I372" s="229"/>
      <c r="J372" s="254"/>
      <c r="K372" s="229">
        <f t="shared" si="28"/>
        <v>0</v>
      </c>
      <c r="L372" s="256"/>
      <c r="M372" s="229"/>
      <c r="N372" s="228">
        <v>0</v>
      </c>
      <c r="O372" s="64" t="s">
        <v>3292</v>
      </c>
      <c r="P372" s="241" t="b">
        <f t="shared" si="30"/>
        <v>1</v>
      </c>
      <c r="Q372" s="257">
        <v>0</v>
      </c>
      <c r="R372" s="258">
        <f t="shared" si="29"/>
        <v>0</v>
      </c>
    </row>
    <row r="373" spans="1:19" outlineLevel="2">
      <c r="A373" s="400" t="s">
        <v>4733</v>
      </c>
      <c r="B373" s="44" t="s">
        <v>3297</v>
      </c>
      <c r="C373" s="229">
        <v>0</v>
      </c>
      <c r="D373" s="229">
        <f t="shared" si="27"/>
        <v>0</v>
      </c>
      <c r="E373" s="254"/>
      <c r="F373" s="255"/>
      <c r="G373" s="255"/>
      <c r="H373" s="254"/>
      <c r="I373" s="229"/>
      <c r="J373" s="254"/>
      <c r="K373" s="229">
        <f t="shared" si="28"/>
        <v>0</v>
      </c>
      <c r="L373" s="256"/>
      <c r="M373" s="229"/>
      <c r="N373" s="228">
        <v>0</v>
      </c>
      <c r="O373" s="64" t="s">
        <v>3292</v>
      </c>
      <c r="P373" s="241" t="b">
        <f t="shared" si="30"/>
        <v>1</v>
      </c>
      <c r="Q373" s="257">
        <v>0</v>
      </c>
      <c r="R373" s="258">
        <f t="shared" si="29"/>
        <v>0</v>
      </c>
    </row>
    <row r="374" spans="1:19" outlineLevel="1">
      <c r="A374" s="402" t="s">
        <v>3298</v>
      </c>
      <c r="B374" s="44"/>
      <c r="C374" s="253">
        <f>SUM(C375:C377)</f>
        <v>-45709633.279999904</v>
      </c>
      <c r="D374" s="253">
        <f t="shared" si="27"/>
        <v>45709633.279999904</v>
      </c>
      <c r="E374" s="265"/>
      <c r="F374" s="255"/>
      <c r="G374" s="255"/>
      <c r="H374" s="254"/>
      <c r="I374" s="253"/>
      <c r="J374" s="254"/>
      <c r="K374" s="253">
        <f t="shared" si="28"/>
        <v>45709633.279999904</v>
      </c>
      <c r="L374" s="256"/>
      <c r="M374" s="253"/>
      <c r="N374" s="228"/>
      <c r="O374" s="64">
        <v>0</v>
      </c>
      <c r="Q374" s="257">
        <v>45709633.280000001</v>
      </c>
      <c r="R374" s="258">
        <f>K374-Q374</f>
        <v>-9.6857547760009766E-8</v>
      </c>
    </row>
    <row r="375" spans="1:19" ht="12.75" customHeight="1" outlineLevel="2">
      <c r="A375" s="403" t="s">
        <v>4734</v>
      </c>
      <c r="B375" s="263" t="s">
        <v>3299</v>
      </c>
      <c r="C375" s="264">
        <v>-2222802.64</v>
      </c>
      <c r="D375" s="229">
        <f>C375*-1</f>
        <v>2222802.64</v>
      </c>
      <c r="E375" s="254"/>
      <c r="F375" s="255"/>
      <c r="G375" s="255"/>
      <c r="H375" s="254"/>
      <c r="I375" s="229"/>
      <c r="J375" s="254"/>
      <c r="K375" s="229">
        <f>D375+I375</f>
        <v>2222802.64</v>
      </c>
      <c r="L375" s="256"/>
      <c r="M375" s="229"/>
      <c r="N375" s="228">
        <v>0</v>
      </c>
      <c r="O375" s="64" t="s">
        <v>3298</v>
      </c>
      <c r="P375" s="241" t="b">
        <f>EXACT($A$374,O375)</f>
        <v>1</v>
      </c>
      <c r="Q375" s="257">
        <v>0</v>
      </c>
      <c r="R375" s="258">
        <f>K375-Q375</f>
        <v>2222802.64</v>
      </c>
    </row>
    <row r="376" spans="1:19" ht="12.75" customHeight="1" outlineLevel="2">
      <c r="A376" s="403" t="s">
        <v>4735</v>
      </c>
      <c r="B376" s="263" t="s">
        <v>3300</v>
      </c>
      <c r="C376" s="264">
        <v>-9813468.0600000005</v>
      </c>
      <c r="D376" s="229">
        <f>C376*-1</f>
        <v>9813468.0600000005</v>
      </c>
      <c r="E376" s="254"/>
      <c r="F376" s="255"/>
      <c r="G376" s="255"/>
      <c r="H376" s="254"/>
      <c r="I376" s="229"/>
      <c r="J376" s="254"/>
      <c r="K376" s="229">
        <f>D376+I376</f>
        <v>9813468.0600000005</v>
      </c>
      <c r="L376" s="256"/>
      <c r="M376" s="229"/>
      <c r="N376" s="228">
        <v>0</v>
      </c>
      <c r="O376" s="64" t="s">
        <v>3298</v>
      </c>
      <c r="P376" s="241" t="b">
        <f>EXACT($A$374,O376)</f>
        <v>1</v>
      </c>
      <c r="Q376" s="257">
        <v>0</v>
      </c>
      <c r="R376" s="258">
        <f>K376-Q376</f>
        <v>9813468.0600000005</v>
      </c>
    </row>
    <row r="377" spans="1:19" ht="12.75" customHeight="1" outlineLevel="2">
      <c r="A377" s="403" t="s">
        <v>4736</v>
      </c>
      <c r="B377" s="263" t="s">
        <v>3301</v>
      </c>
      <c r="C377" s="264">
        <v>-33673362.579999901</v>
      </c>
      <c r="D377" s="229">
        <f>C377*-1</f>
        <v>33673362.579999901</v>
      </c>
      <c r="E377" s="254"/>
      <c r="F377" s="255"/>
      <c r="G377" s="255"/>
      <c r="H377" s="254"/>
      <c r="I377" s="229"/>
      <c r="J377" s="254"/>
      <c r="K377" s="229">
        <f>D377+I377</f>
        <v>33673362.579999901</v>
      </c>
      <c r="L377" s="256"/>
      <c r="M377" s="229"/>
      <c r="N377" s="228">
        <v>0</v>
      </c>
      <c r="O377" s="64" t="s">
        <v>3298</v>
      </c>
      <c r="P377" s="241" t="b">
        <f>EXACT($A$374,O377)</f>
        <v>1</v>
      </c>
      <c r="Q377" s="257">
        <v>0</v>
      </c>
      <c r="R377" s="258">
        <f>K377-Q377</f>
        <v>33673362.579999901</v>
      </c>
    </row>
    <row r="378" spans="1:19" outlineLevel="1">
      <c r="A378" s="399" t="s">
        <v>3302</v>
      </c>
      <c r="C378" s="253">
        <f>SUM(C379:C384)</f>
        <v>-116848501.75</v>
      </c>
      <c r="D378" s="253">
        <f t="shared" si="27"/>
        <v>116848501.75</v>
      </c>
      <c r="E378" s="254"/>
      <c r="F378" s="255"/>
      <c r="G378" s="255"/>
      <c r="H378" s="254"/>
      <c r="I378" s="253">
        <f>SUM(I380:I383)</f>
        <v>0</v>
      </c>
      <c r="J378" s="254"/>
      <c r="K378" s="253">
        <f t="shared" si="28"/>
        <v>116848501.75</v>
      </c>
      <c r="L378" s="256" t="e">
        <f>#REF!+C378</f>
        <v>#REF!</v>
      </c>
      <c r="M378" s="253"/>
      <c r="N378" s="228" t="e">
        <v>#VALUE!</v>
      </c>
      <c r="O378" s="64">
        <v>0</v>
      </c>
      <c r="Q378" s="257">
        <v>116848501.75</v>
      </c>
      <c r="R378" s="258">
        <f t="shared" si="29"/>
        <v>0</v>
      </c>
      <c r="S378" s="258"/>
    </row>
    <row r="379" spans="1:19" outlineLevel="2">
      <c r="A379" s="271" t="s">
        <v>4737</v>
      </c>
      <c r="B379" s="195" t="s">
        <v>3303</v>
      </c>
      <c r="C379" s="229">
        <v>78972</v>
      </c>
      <c r="D379" s="229">
        <f t="shared" si="27"/>
        <v>-78972</v>
      </c>
      <c r="E379" s="254"/>
      <c r="F379" s="255"/>
      <c r="G379" s="255"/>
      <c r="H379" s="254"/>
      <c r="I379" s="229"/>
      <c r="J379" s="254"/>
      <c r="K379" s="229">
        <f>D379+I379</f>
        <v>-78972</v>
      </c>
      <c r="L379" s="256"/>
      <c r="M379" s="229"/>
      <c r="N379" s="228">
        <v>0</v>
      </c>
      <c r="O379" s="64" t="s">
        <v>3302</v>
      </c>
      <c r="P379" s="241" t="b">
        <f t="shared" ref="P379:P384" si="31">EXACT($A$378,O379)</f>
        <v>1</v>
      </c>
      <c r="Q379" s="257">
        <v>0</v>
      </c>
      <c r="R379" s="258">
        <f>K379-Q379</f>
        <v>-78972</v>
      </c>
      <c r="S379" s="258"/>
    </row>
    <row r="380" spans="1:19" ht="12.75" customHeight="1" outlineLevel="2">
      <c r="A380" s="271" t="s">
        <v>4738</v>
      </c>
      <c r="B380" s="195" t="s">
        <v>3304</v>
      </c>
      <c r="C380" s="229">
        <v>23513904</v>
      </c>
      <c r="D380" s="229">
        <f t="shared" si="27"/>
        <v>-23513904</v>
      </c>
      <c r="E380" s="254"/>
      <c r="F380" s="255"/>
      <c r="G380" s="255"/>
      <c r="H380" s="254"/>
      <c r="I380" s="229"/>
      <c r="J380" s="254"/>
      <c r="K380" s="229">
        <f t="shared" si="28"/>
        <v>-23513904</v>
      </c>
      <c r="L380" s="256"/>
      <c r="M380" s="229"/>
      <c r="N380" s="228">
        <v>0</v>
      </c>
      <c r="O380" s="64" t="s">
        <v>3302</v>
      </c>
      <c r="P380" s="241" t="b">
        <f t="shared" si="31"/>
        <v>1</v>
      </c>
      <c r="Q380" s="257">
        <v>0</v>
      </c>
      <c r="R380" s="258">
        <f t="shared" si="29"/>
        <v>-23513904</v>
      </c>
    </row>
    <row r="381" spans="1:19" ht="12.75" customHeight="1" outlineLevel="2">
      <c r="A381" s="271" t="s">
        <v>4739</v>
      </c>
      <c r="B381" s="195" t="s">
        <v>3305</v>
      </c>
      <c r="C381" s="229">
        <v>-135070000</v>
      </c>
      <c r="D381" s="229">
        <f t="shared" si="27"/>
        <v>135070000</v>
      </c>
      <c r="E381" s="254"/>
      <c r="F381" s="255"/>
      <c r="G381" s="255"/>
      <c r="H381" s="254"/>
      <c r="I381" s="229"/>
      <c r="J381" s="254"/>
      <c r="K381" s="229">
        <f t="shared" si="28"/>
        <v>135070000</v>
      </c>
      <c r="L381" s="256"/>
      <c r="M381" s="229"/>
      <c r="N381" s="228">
        <v>0</v>
      </c>
      <c r="O381" s="64" t="s">
        <v>3302</v>
      </c>
      <c r="P381" s="241" t="b">
        <f t="shared" si="31"/>
        <v>1</v>
      </c>
      <c r="Q381" s="257">
        <v>0</v>
      </c>
      <c r="R381" s="258">
        <f t="shared" si="29"/>
        <v>135070000</v>
      </c>
    </row>
    <row r="382" spans="1:19" ht="12.75" customHeight="1" outlineLevel="2">
      <c r="A382" s="400" t="s">
        <v>4740</v>
      </c>
      <c r="B382" s="44" t="s">
        <v>3306</v>
      </c>
      <c r="C382" s="229">
        <v>18076228.800000001</v>
      </c>
      <c r="D382" s="229">
        <f t="shared" si="27"/>
        <v>-18076228.800000001</v>
      </c>
      <c r="E382" s="254"/>
      <c r="F382" s="255"/>
      <c r="G382" s="255"/>
      <c r="H382" s="254"/>
      <c r="I382" s="229"/>
      <c r="J382" s="254"/>
      <c r="K382" s="229">
        <f t="shared" si="28"/>
        <v>-18076228.800000001</v>
      </c>
      <c r="L382" s="256"/>
      <c r="M382" s="229"/>
      <c r="N382" s="228">
        <v>0</v>
      </c>
      <c r="O382" s="64" t="s">
        <v>3302</v>
      </c>
      <c r="P382" s="241" t="b">
        <f t="shared" si="31"/>
        <v>1</v>
      </c>
      <c r="Q382" s="257">
        <v>0</v>
      </c>
      <c r="R382" s="258">
        <f t="shared" si="29"/>
        <v>-18076228.800000001</v>
      </c>
    </row>
    <row r="383" spans="1:19" ht="12.75" customHeight="1" outlineLevel="2">
      <c r="A383" s="404" t="s">
        <v>4741</v>
      </c>
      <c r="B383" s="267" t="s">
        <v>3307</v>
      </c>
      <c r="C383" s="229">
        <v>-23447606.550000001</v>
      </c>
      <c r="D383" s="229">
        <f t="shared" si="27"/>
        <v>23447606.550000001</v>
      </c>
      <c r="E383" s="254"/>
      <c r="F383" s="255"/>
      <c r="G383" s="255"/>
      <c r="H383" s="254"/>
      <c r="I383" s="229">
        <v>0</v>
      </c>
      <c r="J383" s="254"/>
      <c r="K383" s="229">
        <f>D383+I383</f>
        <v>23447606.550000001</v>
      </c>
      <c r="L383" s="256"/>
      <c r="M383" s="229"/>
      <c r="N383" s="228">
        <v>0</v>
      </c>
      <c r="O383" s="64" t="s">
        <v>3302</v>
      </c>
      <c r="P383" s="241" t="b">
        <f t="shared" si="31"/>
        <v>1</v>
      </c>
      <c r="Q383" s="257">
        <v>0</v>
      </c>
      <c r="R383" s="258">
        <f t="shared" si="29"/>
        <v>23447606.550000001</v>
      </c>
    </row>
    <row r="384" spans="1:19" ht="12.75" customHeight="1" outlineLevel="2">
      <c r="A384" s="271" t="s">
        <v>4742</v>
      </c>
      <c r="B384" s="195" t="s">
        <v>3308</v>
      </c>
      <c r="C384" s="229">
        <v>0</v>
      </c>
      <c r="D384" s="229">
        <f t="shared" si="27"/>
        <v>0</v>
      </c>
      <c r="E384" s="254"/>
      <c r="F384" s="255"/>
      <c r="G384" s="255"/>
      <c r="H384" s="254"/>
      <c r="I384" s="229"/>
      <c r="J384" s="254"/>
      <c r="K384" s="229">
        <f>D384+I384</f>
        <v>0</v>
      </c>
      <c r="L384" s="256"/>
      <c r="M384" s="229"/>
      <c r="N384" s="228"/>
      <c r="O384" s="64" t="s">
        <v>3302</v>
      </c>
      <c r="P384" s="241" t="b">
        <f t="shared" si="31"/>
        <v>1</v>
      </c>
      <c r="Q384" s="257">
        <v>0</v>
      </c>
      <c r="R384" s="258">
        <f t="shared" si="29"/>
        <v>0</v>
      </c>
    </row>
    <row r="385" spans="1:19" outlineLevel="1">
      <c r="A385" s="399" t="s">
        <v>3309</v>
      </c>
      <c r="C385" s="253">
        <f>SUM(C386:C388)</f>
        <v>0</v>
      </c>
      <c r="D385" s="253">
        <f t="shared" si="27"/>
        <v>0</v>
      </c>
      <c r="E385" s="254"/>
      <c r="F385" s="255"/>
      <c r="G385" s="255"/>
      <c r="H385" s="254"/>
      <c r="I385" s="253">
        <f>I386</f>
        <v>0</v>
      </c>
      <c r="J385" s="254"/>
      <c r="K385" s="253">
        <f t="shared" si="28"/>
        <v>0</v>
      </c>
      <c r="L385" s="256" t="e">
        <f>#REF!+C385</f>
        <v>#REF!</v>
      </c>
      <c r="M385" s="253"/>
      <c r="N385" s="228" t="e">
        <v>#VALUE!</v>
      </c>
      <c r="O385" s="64">
        <v>0</v>
      </c>
      <c r="Q385" s="257">
        <v>0</v>
      </c>
      <c r="R385" s="258">
        <f t="shared" si="29"/>
        <v>0</v>
      </c>
      <c r="S385" s="228"/>
    </row>
    <row r="386" spans="1:19" outlineLevel="2">
      <c r="A386" s="271" t="s">
        <v>4743</v>
      </c>
      <c r="B386" s="195" t="s">
        <v>3310</v>
      </c>
      <c r="C386" s="229">
        <v>0</v>
      </c>
      <c r="D386" s="229">
        <f t="shared" si="27"/>
        <v>0</v>
      </c>
      <c r="E386" s="254"/>
      <c r="F386" s="255"/>
      <c r="G386" s="255"/>
      <c r="H386" s="254"/>
      <c r="I386" s="229">
        <v>0</v>
      </c>
      <c r="J386" s="254"/>
      <c r="K386" s="229">
        <f t="shared" si="28"/>
        <v>0</v>
      </c>
      <c r="L386" s="256"/>
      <c r="M386" s="229"/>
      <c r="N386" s="228">
        <v>0</v>
      </c>
      <c r="O386" s="64" t="s">
        <v>3309</v>
      </c>
      <c r="P386" s="241" t="b">
        <f>EXACT($A$385,O386)</f>
        <v>1</v>
      </c>
      <c r="Q386" s="257">
        <v>0</v>
      </c>
      <c r="R386" s="258">
        <f t="shared" si="29"/>
        <v>0</v>
      </c>
    </row>
    <row r="387" spans="1:19" outlineLevel="2">
      <c r="A387" s="400" t="s">
        <v>4744</v>
      </c>
      <c r="B387" s="44" t="s">
        <v>3311</v>
      </c>
      <c r="C387" s="229">
        <v>0</v>
      </c>
      <c r="D387" s="229">
        <f t="shared" si="27"/>
        <v>0</v>
      </c>
      <c r="E387" s="254"/>
      <c r="F387" s="255"/>
      <c r="G387" s="255"/>
      <c r="H387" s="254"/>
      <c r="I387" s="229"/>
      <c r="J387" s="254"/>
      <c r="K387" s="229">
        <f t="shared" si="28"/>
        <v>0</v>
      </c>
      <c r="L387" s="256"/>
      <c r="M387" s="229"/>
      <c r="N387" s="228">
        <v>0</v>
      </c>
      <c r="O387" s="64" t="s">
        <v>3309</v>
      </c>
      <c r="P387" s="241" t="b">
        <f>EXACT($A$385,O387)</f>
        <v>1</v>
      </c>
      <c r="Q387" s="257">
        <v>0</v>
      </c>
      <c r="R387" s="258">
        <f t="shared" si="29"/>
        <v>0</v>
      </c>
    </row>
    <row r="388" spans="1:19" outlineLevel="2">
      <c r="A388" s="400" t="s">
        <v>4745</v>
      </c>
      <c r="B388" s="44" t="s">
        <v>3312</v>
      </c>
      <c r="C388" s="229">
        <v>0</v>
      </c>
      <c r="D388" s="229">
        <f t="shared" si="27"/>
        <v>0</v>
      </c>
      <c r="E388" s="254"/>
      <c r="F388" s="255"/>
      <c r="G388" s="255"/>
      <c r="H388" s="254"/>
      <c r="I388" s="229"/>
      <c r="J388" s="254"/>
      <c r="K388" s="229">
        <f t="shared" si="28"/>
        <v>0</v>
      </c>
      <c r="L388" s="256"/>
      <c r="M388" s="229"/>
      <c r="N388" s="228">
        <v>0</v>
      </c>
      <c r="O388" s="64" t="s">
        <v>3309</v>
      </c>
      <c r="P388" s="241" t="b">
        <f>EXACT($A$385,O388)</f>
        <v>1</v>
      </c>
      <c r="Q388" s="257">
        <v>0</v>
      </c>
      <c r="R388" s="258">
        <f t="shared" si="29"/>
        <v>0</v>
      </c>
    </row>
    <row r="389" spans="1:19" outlineLevel="1">
      <c r="A389" s="399" t="s">
        <v>3313</v>
      </c>
      <c r="C389" s="253">
        <f>SUM(C390:C392)</f>
        <v>0</v>
      </c>
      <c r="D389" s="253">
        <f t="shared" si="27"/>
        <v>0</v>
      </c>
      <c r="E389" s="254"/>
      <c r="F389" s="255"/>
      <c r="G389" s="255"/>
      <c r="H389" s="254"/>
      <c r="I389" s="253"/>
      <c r="J389" s="254"/>
      <c r="K389" s="253">
        <f t="shared" si="28"/>
        <v>0</v>
      </c>
      <c r="L389" s="256" t="e">
        <f>#REF!+C389</f>
        <v>#REF!</v>
      </c>
      <c r="M389" s="253"/>
      <c r="N389" s="228" t="e">
        <v>#VALUE!</v>
      </c>
      <c r="O389" s="64">
        <v>0</v>
      </c>
      <c r="Q389" s="257">
        <v>0</v>
      </c>
      <c r="R389" s="258">
        <f t="shared" si="29"/>
        <v>0</v>
      </c>
    </row>
    <row r="390" spans="1:19" outlineLevel="2">
      <c r="A390" s="271" t="s">
        <v>4746</v>
      </c>
      <c r="B390" s="195" t="s">
        <v>3314</v>
      </c>
      <c r="C390" s="229">
        <v>0</v>
      </c>
      <c r="D390" s="229">
        <f t="shared" si="27"/>
        <v>0</v>
      </c>
      <c r="E390" s="254"/>
      <c r="F390" s="255"/>
      <c r="G390" s="255"/>
      <c r="H390" s="254"/>
      <c r="I390" s="229"/>
      <c r="J390" s="254"/>
      <c r="K390" s="229">
        <f t="shared" si="28"/>
        <v>0</v>
      </c>
      <c r="L390" s="256"/>
      <c r="M390" s="229"/>
      <c r="N390" s="228">
        <v>0</v>
      </c>
      <c r="O390" s="64" t="s">
        <v>3313</v>
      </c>
      <c r="P390" s="241" t="b">
        <f>EXACT($A$389,O390)</f>
        <v>1</v>
      </c>
      <c r="Q390" s="257">
        <v>0</v>
      </c>
      <c r="R390" s="258">
        <f t="shared" si="29"/>
        <v>0</v>
      </c>
    </row>
    <row r="391" spans="1:19" outlineLevel="2">
      <c r="A391" s="400" t="s">
        <v>4747</v>
      </c>
      <c r="B391" s="44" t="s">
        <v>3315</v>
      </c>
      <c r="C391" s="229">
        <v>0</v>
      </c>
      <c r="D391" s="229">
        <f t="shared" ref="D391:D532" si="32">C391*-1</f>
        <v>0</v>
      </c>
      <c r="E391" s="254"/>
      <c r="F391" s="255"/>
      <c r="G391" s="255"/>
      <c r="H391" s="254"/>
      <c r="I391" s="229"/>
      <c r="J391" s="254"/>
      <c r="K391" s="229">
        <f t="shared" ref="K391:K408" si="33">D391+I391</f>
        <v>0</v>
      </c>
      <c r="L391" s="256"/>
      <c r="M391" s="229"/>
      <c r="N391" s="228">
        <v>0</v>
      </c>
      <c r="O391" s="64" t="s">
        <v>3313</v>
      </c>
      <c r="P391" s="241" t="b">
        <f>EXACT($A$389,O391)</f>
        <v>1</v>
      </c>
      <c r="Q391" s="257">
        <v>0</v>
      </c>
      <c r="R391" s="258">
        <f t="shared" si="29"/>
        <v>0</v>
      </c>
    </row>
    <row r="392" spans="1:19" outlineLevel="2">
      <c r="A392" s="400" t="s">
        <v>4748</v>
      </c>
      <c r="B392" s="44" t="s">
        <v>3316</v>
      </c>
      <c r="C392" s="229">
        <v>0</v>
      </c>
      <c r="D392" s="229">
        <f t="shared" si="32"/>
        <v>0</v>
      </c>
      <c r="E392" s="254"/>
      <c r="F392" s="255"/>
      <c r="G392" s="255"/>
      <c r="H392" s="254"/>
      <c r="I392" s="229"/>
      <c r="J392" s="254"/>
      <c r="K392" s="229">
        <f t="shared" si="33"/>
        <v>0</v>
      </c>
      <c r="L392" s="256"/>
      <c r="M392" s="229"/>
      <c r="N392" s="228">
        <v>0</v>
      </c>
      <c r="O392" s="64" t="s">
        <v>3313</v>
      </c>
      <c r="P392" s="241" t="b">
        <f>EXACT($A$389,O392)</f>
        <v>1</v>
      </c>
      <c r="Q392" s="257">
        <v>0</v>
      </c>
      <c r="R392" s="258">
        <f t="shared" si="29"/>
        <v>0</v>
      </c>
    </row>
    <row r="393" spans="1:19" outlineLevel="1">
      <c r="A393" s="399" t="s">
        <v>3317</v>
      </c>
      <c r="C393" s="253">
        <f>SUM(C394:C396)</f>
        <v>0</v>
      </c>
      <c r="D393" s="253">
        <f t="shared" si="32"/>
        <v>0</v>
      </c>
      <c r="E393" s="254"/>
      <c r="F393" s="255"/>
      <c r="G393" s="255"/>
      <c r="H393" s="254"/>
      <c r="I393" s="253"/>
      <c r="J393" s="254"/>
      <c r="K393" s="253">
        <f t="shared" si="33"/>
        <v>0</v>
      </c>
      <c r="L393" s="256" t="e">
        <f>#REF!+C393</f>
        <v>#REF!</v>
      </c>
      <c r="M393" s="253"/>
      <c r="N393" s="228" t="e">
        <v>#VALUE!</v>
      </c>
      <c r="O393" s="64">
        <v>0</v>
      </c>
      <c r="Q393" s="257">
        <v>0</v>
      </c>
      <c r="R393" s="258">
        <f t="shared" si="29"/>
        <v>0</v>
      </c>
    </row>
    <row r="394" spans="1:19" outlineLevel="2">
      <c r="A394" s="271" t="s">
        <v>4749</v>
      </c>
      <c r="B394" s="195" t="s">
        <v>3318</v>
      </c>
      <c r="C394" s="229">
        <v>0</v>
      </c>
      <c r="D394" s="229">
        <f t="shared" si="32"/>
        <v>0</v>
      </c>
      <c r="E394" s="254"/>
      <c r="F394" s="255"/>
      <c r="G394" s="255"/>
      <c r="H394" s="254"/>
      <c r="I394" s="229"/>
      <c r="J394" s="254"/>
      <c r="K394" s="229">
        <f t="shared" si="33"/>
        <v>0</v>
      </c>
      <c r="L394" s="256"/>
      <c r="M394" s="229"/>
      <c r="N394" s="228">
        <v>0</v>
      </c>
      <c r="O394" s="64" t="s">
        <v>3317</v>
      </c>
      <c r="P394" s="241" t="b">
        <f>EXACT($A$393,O394)</f>
        <v>1</v>
      </c>
      <c r="Q394" s="257">
        <v>0</v>
      </c>
      <c r="R394" s="258">
        <f t="shared" si="29"/>
        <v>0</v>
      </c>
    </row>
    <row r="395" spans="1:19" outlineLevel="2">
      <c r="A395" s="400" t="s">
        <v>4750</v>
      </c>
      <c r="B395" s="44" t="s">
        <v>3319</v>
      </c>
      <c r="C395" s="229">
        <v>0</v>
      </c>
      <c r="D395" s="229">
        <f t="shared" si="32"/>
        <v>0</v>
      </c>
      <c r="E395" s="254"/>
      <c r="F395" s="255"/>
      <c r="G395" s="255"/>
      <c r="H395" s="254"/>
      <c r="I395" s="229"/>
      <c r="J395" s="254"/>
      <c r="K395" s="229">
        <f t="shared" si="33"/>
        <v>0</v>
      </c>
      <c r="L395" s="256"/>
      <c r="M395" s="229"/>
      <c r="N395" s="228">
        <v>0</v>
      </c>
      <c r="O395" s="64" t="s">
        <v>3317</v>
      </c>
      <c r="P395" s="241" t="b">
        <f>EXACT($A$393,O395)</f>
        <v>1</v>
      </c>
      <c r="Q395" s="257">
        <v>0</v>
      </c>
      <c r="R395" s="258">
        <f t="shared" si="29"/>
        <v>0</v>
      </c>
    </row>
    <row r="396" spans="1:19" outlineLevel="2">
      <c r="A396" s="400" t="s">
        <v>4751</v>
      </c>
      <c r="B396" s="44" t="s">
        <v>3320</v>
      </c>
      <c r="C396" s="229">
        <v>0</v>
      </c>
      <c r="D396" s="229">
        <f t="shared" si="32"/>
        <v>0</v>
      </c>
      <c r="E396" s="254"/>
      <c r="F396" s="255"/>
      <c r="G396" s="255"/>
      <c r="H396" s="254"/>
      <c r="I396" s="229"/>
      <c r="J396" s="254"/>
      <c r="K396" s="229">
        <f t="shared" si="33"/>
        <v>0</v>
      </c>
      <c r="L396" s="256"/>
      <c r="M396" s="229"/>
      <c r="N396" s="228">
        <v>0</v>
      </c>
      <c r="O396" s="64" t="s">
        <v>3317</v>
      </c>
      <c r="P396" s="241" t="b">
        <f>EXACT($A$393,O396)</f>
        <v>1</v>
      </c>
      <c r="Q396" s="257">
        <v>0</v>
      </c>
      <c r="R396" s="258">
        <f t="shared" si="29"/>
        <v>0</v>
      </c>
    </row>
    <row r="397" spans="1:19" outlineLevel="1">
      <c r="A397" s="399" t="s">
        <v>3321</v>
      </c>
      <c r="B397" s="44"/>
      <c r="C397" s="253">
        <f>SUM(C398:C408)</f>
        <v>0</v>
      </c>
      <c r="D397" s="253">
        <f t="shared" si="32"/>
        <v>0</v>
      </c>
      <c r="E397" s="254"/>
      <c r="F397" s="255"/>
      <c r="G397" s="255"/>
      <c r="H397" s="254"/>
      <c r="I397" s="229"/>
      <c r="J397" s="254"/>
      <c r="K397" s="253">
        <f t="shared" si="33"/>
        <v>0</v>
      </c>
      <c r="L397" s="256"/>
      <c r="M397" s="229"/>
      <c r="N397" s="228" t="e">
        <v>#VALUE!</v>
      </c>
      <c r="O397" s="64">
        <v>0</v>
      </c>
      <c r="Q397" s="257">
        <v>0</v>
      </c>
      <c r="R397" s="258">
        <f t="shared" si="29"/>
        <v>0</v>
      </c>
    </row>
    <row r="398" spans="1:19" outlineLevel="2">
      <c r="A398" s="400" t="s">
        <v>4752</v>
      </c>
      <c r="B398" s="44" t="s">
        <v>3322</v>
      </c>
      <c r="C398" s="229">
        <v>0</v>
      </c>
      <c r="D398" s="229">
        <f t="shared" si="32"/>
        <v>0</v>
      </c>
      <c r="E398" s="254"/>
      <c r="F398" s="255"/>
      <c r="G398" s="255"/>
      <c r="H398" s="254"/>
      <c r="I398" s="229"/>
      <c r="J398" s="254"/>
      <c r="K398" s="229">
        <f t="shared" si="33"/>
        <v>0</v>
      </c>
      <c r="L398" s="256"/>
      <c r="M398" s="229"/>
      <c r="N398" s="228">
        <v>0</v>
      </c>
      <c r="O398" s="64" t="s">
        <v>3321</v>
      </c>
      <c r="P398" s="241" t="b">
        <f>EXACT($A$397,O398)</f>
        <v>1</v>
      </c>
      <c r="Q398" s="257">
        <v>0</v>
      </c>
      <c r="R398" s="258">
        <f t="shared" si="29"/>
        <v>0</v>
      </c>
    </row>
    <row r="399" spans="1:19" outlineLevel="2">
      <c r="A399" s="400" t="s">
        <v>4753</v>
      </c>
      <c r="B399" s="44" t="s">
        <v>3323</v>
      </c>
      <c r="C399" s="229">
        <v>0</v>
      </c>
      <c r="D399" s="229">
        <f t="shared" si="32"/>
        <v>0</v>
      </c>
      <c r="E399" s="254"/>
      <c r="F399" s="255"/>
      <c r="G399" s="255"/>
      <c r="H399" s="254"/>
      <c r="I399" s="229"/>
      <c r="J399" s="254"/>
      <c r="K399" s="229">
        <f t="shared" si="33"/>
        <v>0</v>
      </c>
      <c r="L399" s="256"/>
      <c r="M399" s="229"/>
      <c r="N399" s="228">
        <v>0</v>
      </c>
      <c r="O399" s="64" t="s">
        <v>3321</v>
      </c>
      <c r="P399" s="241" t="b">
        <f t="shared" ref="P399:P408" si="34">EXACT($A$397,O399)</f>
        <v>1</v>
      </c>
      <c r="Q399" s="257">
        <v>0</v>
      </c>
      <c r="R399" s="258">
        <f t="shared" si="29"/>
        <v>0</v>
      </c>
    </row>
    <row r="400" spans="1:19" outlineLevel="2">
      <c r="A400" s="400" t="s">
        <v>4754</v>
      </c>
      <c r="B400" s="44" t="s">
        <v>3324</v>
      </c>
      <c r="C400" s="229">
        <v>0</v>
      </c>
      <c r="D400" s="229">
        <f t="shared" si="32"/>
        <v>0</v>
      </c>
      <c r="E400" s="254"/>
      <c r="F400" s="255"/>
      <c r="G400" s="255"/>
      <c r="H400" s="254"/>
      <c r="I400" s="229"/>
      <c r="J400" s="254"/>
      <c r="K400" s="229">
        <f t="shared" si="33"/>
        <v>0</v>
      </c>
      <c r="L400" s="256"/>
      <c r="M400" s="229"/>
      <c r="N400" s="228">
        <v>0</v>
      </c>
      <c r="O400" s="64" t="s">
        <v>3321</v>
      </c>
      <c r="P400" s="241" t="b">
        <f t="shared" si="34"/>
        <v>1</v>
      </c>
      <c r="Q400" s="257">
        <v>0</v>
      </c>
      <c r="R400" s="258">
        <f t="shared" si="29"/>
        <v>0</v>
      </c>
    </row>
    <row r="401" spans="1:18" outlineLevel="2">
      <c r="A401" s="400" t="s">
        <v>4755</v>
      </c>
      <c r="B401" s="44" t="s">
        <v>3325</v>
      </c>
      <c r="C401" s="229">
        <v>0</v>
      </c>
      <c r="D401" s="229">
        <f t="shared" si="32"/>
        <v>0</v>
      </c>
      <c r="E401" s="254"/>
      <c r="F401" s="255"/>
      <c r="G401" s="255"/>
      <c r="H401" s="254"/>
      <c r="I401" s="229"/>
      <c r="J401" s="254"/>
      <c r="K401" s="229">
        <f t="shared" si="33"/>
        <v>0</v>
      </c>
      <c r="L401" s="256"/>
      <c r="M401" s="229"/>
      <c r="N401" s="228">
        <v>0</v>
      </c>
      <c r="O401" s="64" t="s">
        <v>3321</v>
      </c>
      <c r="P401" s="241" t="b">
        <f t="shared" si="34"/>
        <v>1</v>
      </c>
      <c r="Q401" s="257">
        <v>0</v>
      </c>
      <c r="R401" s="258">
        <f t="shared" si="29"/>
        <v>0</v>
      </c>
    </row>
    <row r="402" spans="1:18" outlineLevel="2">
      <c r="A402" s="400" t="s">
        <v>4756</v>
      </c>
      <c r="B402" s="44" t="s">
        <v>3326</v>
      </c>
      <c r="C402" s="229">
        <v>0</v>
      </c>
      <c r="D402" s="229">
        <f t="shared" si="32"/>
        <v>0</v>
      </c>
      <c r="E402" s="254"/>
      <c r="F402" s="255"/>
      <c r="G402" s="255"/>
      <c r="H402" s="254"/>
      <c r="I402" s="229"/>
      <c r="J402" s="254"/>
      <c r="K402" s="229">
        <f t="shared" si="33"/>
        <v>0</v>
      </c>
      <c r="L402" s="256"/>
      <c r="M402" s="229"/>
      <c r="N402" s="228">
        <v>0</v>
      </c>
      <c r="O402" s="64" t="s">
        <v>3321</v>
      </c>
      <c r="P402" s="241" t="b">
        <f t="shared" si="34"/>
        <v>1</v>
      </c>
      <c r="Q402" s="257">
        <v>0</v>
      </c>
      <c r="R402" s="258">
        <f t="shared" si="29"/>
        <v>0</v>
      </c>
    </row>
    <row r="403" spans="1:18" outlineLevel="2">
      <c r="A403" s="400" t="s">
        <v>4757</v>
      </c>
      <c r="B403" s="44" t="s">
        <v>3327</v>
      </c>
      <c r="C403" s="229">
        <v>0</v>
      </c>
      <c r="D403" s="229">
        <f t="shared" si="32"/>
        <v>0</v>
      </c>
      <c r="E403" s="254"/>
      <c r="F403" s="255"/>
      <c r="G403" s="255"/>
      <c r="H403" s="254"/>
      <c r="I403" s="229"/>
      <c r="J403" s="254"/>
      <c r="K403" s="229">
        <f t="shared" si="33"/>
        <v>0</v>
      </c>
      <c r="L403" s="256"/>
      <c r="M403" s="229"/>
      <c r="N403" s="228">
        <v>0</v>
      </c>
      <c r="O403" s="64" t="s">
        <v>3321</v>
      </c>
      <c r="P403" s="241" t="b">
        <f t="shared" si="34"/>
        <v>1</v>
      </c>
      <c r="Q403" s="257">
        <v>0</v>
      </c>
      <c r="R403" s="258">
        <f t="shared" si="29"/>
        <v>0</v>
      </c>
    </row>
    <row r="404" spans="1:18" outlineLevel="2">
      <c r="A404" s="400" t="s">
        <v>4758</v>
      </c>
      <c r="B404" s="44" t="s">
        <v>3328</v>
      </c>
      <c r="C404" s="229">
        <v>0</v>
      </c>
      <c r="D404" s="229">
        <f t="shared" si="32"/>
        <v>0</v>
      </c>
      <c r="E404" s="254"/>
      <c r="F404" s="255"/>
      <c r="G404" s="255"/>
      <c r="H404" s="254"/>
      <c r="I404" s="229"/>
      <c r="J404" s="254"/>
      <c r="K404" s="229">
        <f t="shared" si="33"/>
        <v>0</v>
      </c>
      <c r="L404" s="256"/>
      <c r="M404" s="229"/>
      <c r="N404" s="228">
        <v>0</v>
      </c>
      <c r="O404" s="64" t="s">
        <v>3321</v>
      </c>
      <c r="P404" s="241" t="b">
        <f t="shared" si="34"/>
        <v>1</v>
      </c>
      <c r="Q404" s="257">
        <v>0</v>
      </c>
      <c r="R404" s="258">
        <f t="shared" si="29"/>
        <v>0</v>
      </c>
    </row>
    <row r="405" spans="1:18" outlineLevel="2">
      <c r="A405" s="400" t="s">
        <v>4759</v>
      </c>
      <c r="B405" s="44" t="s">
        <v>3329</v>
      </c>
      <c r="C405" s="229">
        <v>0</v>
      </c>
      <c r="D405" s="229">
        <f t="shared" si="32"/>
        <v>0</v>
      </c>
      <c r="E405" s="254"/>
      <c r="F405" s="255"/>
      <c r="G405" s="255"/>
      <c r="H405" s="254"/>
      <c r="I405" s="229"/>
      <c r="J405" s="254"/>
      <c r="K405" s="229">
        <f t="shared" si="33"/>
        <v>0</v>
      </c>
      <c r="L405" s="256"/>
      <c r="M405" s="229"/>
      <c r="N405" s="228">
        <v>0</v>
      </c>
      <c r="O405" s="64" t="s">
        <v>3321</v>
      </c>
      <c r="P405" s="241" t="b">
        <f t="shared" si="34"/>
        <v>1</v>
      </c>
      <c r="Q405" s="257">
        <v>0</v>
      </c>
      <c r="R405" s="258">
        <f t="shared" si="29"/>
        <v>0</v>
      </c>
    </row>
    <row r="406" spans="1:18" outlineLevel="2">
      <c r="A406" s="400" t="s">
        <v>4760</v>
      </c>
      <c r="B406" s="44" t="s">
        <v>3330</v>
      </c>
      <c r="C406" s="229">
        <v>0</v>
      </c>
      <c r="D406" s="229">
        <f t="shared" si="32"/>
        <v>0</v>
      </c>
      <c r="E406" s="254"/>
      <c r="F406" s="255"/>
      <c r="G406" s="255"/>
      <c r="H406" s="254"/>
      <c r="I406" s="229"/>
      <c r="J406" s="254"/>
      <c r="K406" s="229">
        <f t="shared" si="33"/>
        <v>0</v>
      </c>
      <c r="L406" s="256"/>
      <c r="M406" s="229"/>
      <c r="N406" s="228">
        <v>0</v>
      </c>
      <c r="O406" s="64" t="s">
        <v>3321</v>
      </c>
      <c r="P406" s="241" t="b">
        <f t="shared" si="34"/>
        <v>1</v>
      </c>
      <c r="Q406" s="257">
        <v>0</v>
      </c>
      <c r="R406" s="258">
        <f t="shared" si="29"/>
        <v>0</v>
      </c>
    </row>
    <row r="407" spans="1:18" outlineLevel="2">
      <c r="A407" s="400" t="s">
        <v>4761</v>
      </c>
      <c r="B407" s="44" t="s">
        <v>3331</v>
      </c>
      <c r="C407" s="229">
        <v>0</v>
      </c>
      <c r="D407" s="229">
        <f t="shared" si="32"/>
        <v>0</v>
      </c>
      <c r="E407" s="254"/>
      <c r="F407" s="255"/>
      <c r="G407" s="255"/>
      <c r="H407" s="254"/>
      <c r="I407" s="229"/>
      <c r="J407" s="254"/>
      <c r="K407" s="229">
        <f t="shared" si="33"/>
        <v>0</v>
      </c>
      <c r="L407" s="256"/>
      <c r="M407" s="229"/>
      <c r="N407" s="228">
        <v>0</v>
      </c>
      <c r="O407" s="64" t="s">
        <v>3321</v>
      </c>
      <c r="P407" s="241" t="b">
        <f t="shared" si="34"/>
        <v>1</v>
      </c>
      <c r="Q407" s="257">
        <v>0</v>
      </c>
      <c r="R407" s="258">
        <f t="shared" si="29"/>
        <v>0</v>
      </c>
    </row>
    <row r="408" spans="1:18" outlineLevel="2">
      <c r="A408" s="400" t="s">
        <v>4762</v>
      </c>
      <c r="B408" s="44" t="s">
        <v>3332</v>
      </c>
      <c r="C408" s="229">
        <v>0</v>
      </c>
      <c r="D408" s="229">
        <f t="shared" si="32"/>
        <v>0</v>
      </c>
      <c r="E408" s="254"/>
      <c r="F408" s="255"/>
      <c r="G408" s="255"/>
      <c r="H408" s="254"/>
      <c r="I408" s="229"/>
      <c r="J408" s="254"/>
      <c r="K408" s="229">
        <f t="shared" si="33"/>
        <v>0</v>
      </c>
      <c r="L408" s="256"/>
      <c r="M408" s="229"/>
      <c r="N408" s="228">
        <v>0</v>
      </c>
      <c r="O408" s="64" t="s">
        <v>3321</v>
      </c>
      <c r="P408" s="241" t="b">
        <f t="shared" si="34"/>
        <v>1</v>
      </c>
      <c r="Q408" s="257">
        <v>0</v>
      </c>
      <c r="R408" s="258">
        <f t="shared" si="29"/>
        <v>0</v>
      </c>
    </row>
    <row r="409" spans="1:18" outlineLevel="1">
      <c r="A409" s="30"/>
      <c r="B409" s="44"/>
      <c r="C409" s="229"/>
      <c r="D409" s="268"/>
      <c r="E409" s="254"/>
      <c r="F409" s="255"/>
      <c r="G409" s="255"/>
      <c r="H409" s="254"/>
      <c r="I409" s="229"/>
      <c r="J409" s="254"/>
      <c r="K409" s="229"/>
      <c r="L409" s="256"/>
      <c r="M409" s="229"/>
      <c r="N409" s="228"/>
      <c r="O409" s="64"/>
      <c r="Q409" s="257"/>
      <c r="R409" s="258"/>
    </row>
    <row r="410" spans="1:18">
      <c r="A410" s="399" t="s">
        <v>3333</v>
      </c>
      <c r="B410" s="248"/>
      <c r="C410" s="228">
        <f>C4+C14+C22+C30+C40+C48+C56+C66+C82+C98+C116+C130+C152+C171+C174+C177+C180+C183+C186+C190+C194+C198+C202+C220+C225+C227+C229+C234+C236+C238+C243+C253+C260+C264+C266+C272+C276+C280+C286+C288+C297+C299+C301+C303+C305+C307+C310+C312+C315+C318+C321+C324+C329+C331+C334+C337+C340+C344+C348+C350+C354+C360+C366+C374+C378+C385+C389+C393+C397+C246</f>
        <v>-1663202604.069999</v>
      </c>
      <c r="D410" s="228">
        <f t="shared" si="32"/>
        <v>1663202604.069999</v>
      </c>
      <c r="E410" s="254"/>
      <c r="F410" s="255"/>
      <c r="G410" s="255"/>
      <c r="H410" s="254"/>
      <c r="I410" s="228">
        <f>I4+I14+I22+I30+I40+I48+I56+I66+I82+I98+I116+I130+I152+I171+I174+I177+I180+I183+I186+I190+I194+I202+I220+I225+I227+I229+I234+I236+I238+I260+I266+I272+I276+I280+I297+I299+I301+I303+I305+I307+I310+I312+I315+I318+I321+I324+I329+I331+I334+I337+I340+I344+I350+I354+I360+I366+I378+I413+I385+I389+I393</f>
        <v>0</v>
      </c>
      <c r="J410" s="265"/>
      <c r="K410" s="228">
        <f>D410+I410</f>
        <v>1663202604.069999</v>
      </c>
      <c r="L410" s="256" t="e">
        <f>#REF!+C410</f>
        <v>#REF!</v>
      </c>
      <c r="M410" s="218"/>
      <c r="N410" s="228" t="e">
        <v>#VALUE!</v>
      </c>
      <c r="O410" s="64"/>
      <c r="P410" s="228"/>
      <c r="Q410" s="257"/>
      <c r="R410" s="258"/>
    </row>
    <row r="411" spans="1:18" outlineLevel="1">
      <c r="A411" s="399" t="s">
        <v>3334</v>
      </c>
      <c r="B411" s="195"/>
      <c r="C411" s="253">
        <f>SUM(C412)</f>
        <v>77647.279999999897</v>
      </c>
      <c r="D411" s="253">
        <f t="shared" si="32"/>
        <v>-77647.279999999897</v>
      </c>
      <c r="E411" s="254"/>
      <c r="F411" s="255"/>
      <c r="G411" s="255"/>
      <c r="H411" s="254"/>
      <c r="I411" s="253"/>
      <c r="J411" s="254"/>
      <c r="K411" s="253">
        <f t="shared" ref="K411:K419" si="35">D411+I411</f>
        <v>-77647.279999999897</v>
      </c>
      <c r="L411" s="256" t="e">
        <f>#REF!+C411</f>
        <v>#REF!</v>
      </c>
      <c r="M411" s="253"/>
      <c r="N411" s="228" t="e">
        <v>#VALUE!</v>
      </c>
      <c r="O411" s="64">
        <v>0</v>
      </c>
      <c r="Q411" s="257">
        <v>-77647.28</v>
      </c>
      <c r="R411" s="258">
        <f>K411-Q411</f>
        <v>0</v>
      </c>
    </row>
    <row r="412" spans="1:18" outlineLevel="2">
      <c r="A412" s="271" t="s">
        <v>4763</v>
      </c>
      <c r="B412" s="195" t="s">
        <v>3335</v>
      </c>
      <c r="C412" s="229">
        <v>77647.279999999897</v>
      </c>
      <c r="D412" s="229">
        <f t="shared" si="32"/>
        <v>-77647.279999999897</v>
      </c>
      <c r="E412" s="254"/>
      <c r="F412" s="255"/>
      <c r="G412" s="255"/>
      <c r="H412" s="254"/>
      <c r="I412" s="229"/>
      <c r="J412" s="254"/>
      <c r="K412" s="229">
        <f t="shared" si="35"/>
        <v>-77647.279999999897</v>
      </c>
      <c r="L412" s="251"/>
      <c r="M412" s="229"/>
      <c r="N412" s="228">
        <v>0</v>
      </c>
      <c r="O412" s="64" t="s">
        <v>3334</v>
      </c>
      <c r="P412" s="241" t="b">
        <f>EXACT($A411,O412)</f>
        <v>1</v>
      </c>
      <c r="Q412" s="257">
        <v>0</v>
      </c>
      <c r="R412" s="258">
        <f>K412-Q412</f>
        <v>-77647.279999999897</v>
      </c>
    </row>
    <row r="413" spans="1:18" outlineLevel="1">
      <c r="A413" s="399" t="s">
        <v>3336</v>
      </c>
      <c r="C413" s="253">
        <f>SUM(C414:C419)</f>
        <v>-5174245.9399999902</v>
      </c>
      <c r="D413" s="253">
        <f t="shared" si="32"/>
        <v>5174245.9399999902</v>
      </c>
      <c r="E413" s="254"/>
      <c r="F413" s="255"/>
      <c r="G413" s="255"/>
      <c r="H413" s="254"/>
      <c r="I413" s="253"/>
      <c r="J413" s="254"/>
      <c r="K413" s="253">
        <f t="shared" si="35"/>
        <v>5174245.9399999902</v>
      </c>
      <c r="L413" s="256" t="e">
        <f>#REF!+C413</f>
        <v>#REF!</v>
      </c>
      <c r="M413" s="253"/>
      <c r="N413" s="228" t="e">
        <v>#VALUE!</v>
      </c>
      <c r="O413" s="64">
        <v>0</v>
      </c>
      <c r="Q413" s="257">
        <v>5174245.9400000004</v>
      </c>
      <c r="R413" s="258">
        <f t="shared" si="29"/>
        <v>-1.0244548320770264E-8</v>
      </c>
    </row>
    <row r="414" spans="1:18" outlineLevel="2">
      <c r="A414" s="271" t="s">
        <v>4764</v>
      </c>
      <c r="B414" s="195" t="s">
        <v>3337</v>
      </c>
      <c r="C414" s="229">
        <v>-4835202.1699999897</v>
      </c>
      <c r="D414" s="229">
        <f t="shared" si="32"/>
        <v>4835202.1699999897</v>
      </c>
      <c r="E414" s="254"/>
      <c r="F414" s="255"/>
      <c r="G414" s="255"/>
      <c r="H414" s="254"/>
      <c r="I414" s="229"/>
      <c r="J414" s="254"/>
      <c r="K414" s="229">
        <f t="shared" si="35"/>
        <v>4835202.1699999897</v>
      </c>
      <c r="L414" s="256"/>
      <c r="M414" s="229"/>
      <c r="N414" s="228">
        <v>0</v>
      </c>
      <c r="O414" s="64" t="s">
        <v>3336</v>
      </c>
      <c r="P414" s="241" t="b">
        <f t="shared" ref="P414:P419" si="36">EXACT($A$413,O414)</f>
        <v>1</v>
      </c>
      <c r="Q414" s="257">
        <v>0</v>
      </c>
      <c r="R414" s="258">
        <f t="shared" si="29"/>
        <v>4835202.1699999897</v>
      </c>
    </row>
    <row r="415" spans="1:18" outlineLevel="2">
      <c r="A415" s="271" t="s">
        <v>4765</v>
      </c>
      <c r="B415" s="195" t="s">
        <v>3338</v>
      </c>
      <c r="C415" s="229">
        <v>-339043.77</v>
      </c>
      <c r="D415" s="229">
        <f t="shared" si="32"/>
        <v>339043.77</v>
      </c>
      <c r="E415" s="254"/>
      <c r="F415" s="255"/>
      <c r="G415" s="255"/>
      <c r="H415" s="254"/>
      <c r="I415" s="229"/>
      <c r="J415" s="254"/>
      <c r="K415" s="229">
        <f t="shared" si="35"/>
        <v>339043.77</v>
      </c>
      <c r="L415" s="256"/>
      <c r="M415" s="229"/>
      <c r="N415" s="228">
        <v>0</v>
      </c>
      <c r="O415" s="64" t="s">
        <v>3336</v>
      </c>
      <c r="P415" s="241" t="b">
        <f t="shared" si="36"/>
        <v>1</v>
      </c>
      <c r="Q415" s="257">
        <v>0</v>
      </c>
      <c r="R415" s="258">
        <f t="shared" si="29"/>
        <v>339043.77</v>
      </c>
    </row>
    <row r="416" spans="1:18" outlineLevel="2">
      <c r="A416" s="400" t="s">
        <v>4766</v>
      </c>
      <c r="B416" s="44" t="s">
        <v>3339</v>
      </c>
      <c r="C416" s="229">
        <v>0</v>
      </c>
      <c r="D416" s="229">
        <f t="shared" si="32"/>
        <v>0</v>
      </c>
      <c r="E416" s="254"/>
      <c r="F416" s="255"/>
      <c r="G416" s="255"/>
      <c r="H416" s="254"/>
      <c r="I416" s="229"/>
      <c r="J416" s="254"/>
      <c r="K416" s="229">
        <f t="shared" si="35"/>
        <v>0</v>
      </c>
      <c r="L416" s="256"/>
      <c r="M416" s="229"/>
      <c r="N416" s="228">
        <v>0</v>
      </c>
      <c r="O416" s="64" t="s">
        <v>3336</v>
      </c>
      <c r="P416" s="241" t="b">
        <f t="shared" si="36"/>
        <v>1</v>
      </c>
      <c r="Q416" s="257">
        <v>0</v>
      </c>
      <c r="R416" s="258">
        <f>K416-Q416</f>
        <v>0</v>
      </c>
    </row>
    <row r="417" spans="1:18" outlineLevel="2">
      <c r="A417" s="400" t="s">
        <v>4767</v>
      </c>
      <c r="B417" s="44" t="s">
        <v>3340</v>
      </c>
      <c r="C417" s="229">
        <v>0</v>
      </c>
      <c r="D417" s="229">
        <f t="shared" si="32"/>
        <v>0</v>
      </c>
      <c r="E417" s="254"/>
      <c r="F417" s="269"/>
      <c r="G417" s="269"/>
      <c r="H417" s="265"/>
      <c r="I417" s="229"/>
      <c r="J417" s="254"/>
      <c r="K417" s="229">
        <f t="shared" si="35"/>
        <v>0</v>
      </c>
      <c r="L417" s="256"/>
      <c r="M417" s="229"/>
      <c r="N417" s="228">
        <v>0</v>
      </c>
      <c r="O417" s="64" t="s">
        <v>3336</v>
      </c>
      <c r="P417" s="241" t="b">
        <f t="shared" si="36"/>
        <v>1</v>
      </c>
      <c r="Q417" s="257">
        <v>0</v>
      </c>
      <c r="R417" s="258">
        <f>K417-Q417</f>
        <v>0</v>
      </c>
    </row>
    <row r="418" spans="1:18" outlineLevel="2">
      <c r="A418" s="400" t="s">
        <v>4768</v>
      </c>
      <c r="B418" s="44" t="s">
        <v>3341</v>
      </c>
      <c r="C418" s="229">
        <v>0</v>
      </c>
      <c r="D418" s="229">
        <f t="shared" si="32"/>
        <v>0</v>
      </c>
      <c r="E418" s="254"/>
      <c r="F418" s="255"/>
      <c r="G418" s="255"/>
      <c r="H418" s="254"/>
      <c r="I418" s="229"/>
      <c r="J418" s="254"/>
      <c r="K418" s="229">
        <f t="shared" si="35"/>
        <v>0</v>
      </c>
      <c r="L418" s="256"/>
      <c r="M418" s="229"/>
      <c r="N418" s="228">
        <v>0</v>
      </c>
      <c r="O418" s="64" t="s">
        <v>3336</v>
      </c>
      <c r="P418" s="241" t="b">
        <f t="shared" si="36"/>
        <v>1</v>
      </c>
      <c r="Q418" s="257">
        <v>0</v>
      </c>
      <c r="R418" s="258">
        <f>K418-Q418</f>
        <v>0</v>
      </c>
    </row>
    <row r="419" spans="1:18" outlineLevel="2">
      <c r="A419" s="400" t="s">
        <v>4769</v>
      </c>
      <c r="B419" s="44" t="s">
        <v>3342</v>
      </c>
      <c r="C419" s="229">
        <v>0</v>
      </c>
      <c r="D419" s="229">
        <f t="shared" si="32"/>
        <v>0</v>
      </c>
      <c r="E419" s="254"/>
      <c r="F419" s="255"/>
      <c r="G419" s="255"/>
      <c r="H419" s="254"/>
      <c r="I419" s="229"/>
      <c r="J419" s="254"/>
      <c r="K419" s="229">
        <f t="shared" si="35"/>
        <v>0</v>
      </c>
      <c r="L419" s="256"/>
      <c r="M419" s="229"/>
      <c r="N419" s="228">
        <v>0</v>
      </c>
      <c r="O419" s="64" t="s">
        <v>3336</v>
      </c>
      <c r="P419" s="241" t="b">
        <f t="shared" si="36"/>
        <v>1</v>
      </c>
      <c r="Q419" s="257">
        <v>0</v>
      </c>
      <c r="R419" s="258">
        <f>K419-Q419</f>
        <v>0</v>
      </c>
    </row>
    <row r="420" spans="1:18" outlineLevel="1">
      <c r="A420" s="248"/>
      <c r="B420" s="248"/>
      <c r="C420" s="228"/>
      <c r="D420" s="228"/>
      <c r="E420" s="254"/>
      <c r="F420" s="255"/>
      <c r="G420" s="255"/>
      <c r="H420" s="254"/>
      <c r="I420" s="218"/>
      <c r="J420" s="265"/>
      <c r="K420" s="218"/>
      <c r="L420" s="256"/>
      <c r="M420" s="218"/>
      <c r="N420" s="228"/>
      <c r="O420" s="64"/>
      <c r="P420" s="228"/>
      <c r="Q420" s="257"/>
      <c r="R420" s="258"/>
    </row>
    <row r="421" spans="1:18">
      <c r="A421" s="399" t="s">
        <v>3343</v>
      </c>
      <c r="B421" s="248"/>
      <c r="C421" s="228">
        <f>C413+C411</f>
        <v>-5096598.6599999899</v>
      </c>
      <c r="D421" s="228">
        <f t="shared" si="32"/>
        <v>5096598.6599999899</v>
      </c>
      <c r="E421" s="254"/>
      <c r="F421" s="255"/>
      <c r="G421" s="255"/>
      <c r="H421" s="254"/>
      <c r="I421" s="228">
        <f>I413</f>
        <v>0</v>
      </c>
      <c r="J421" s="265"/>
      <c r="K421" s="228">
        <f>D421+I421</f>
        <v>5096598.6599999899</v>
      </c>
      <c r="L421" s="256"/>
      <c r="M421" s="218"/>
      <c r="N421" s="228" t="e">
        <v>#VALUE!</v>
      </c>
      <c r="O421" s="64">
        <v>0</v>
      </c>
      <c r="P421" s="228"/>
      <c r="Q421" s="257"/>
      <c r="R421" s="258"/>
    </row>
    <row r="422" spans="1:18" outlineLevel="1">
      <c r="A422" s="399" t="s">
        <v>3344</v>
      </c>
      <c r="C422" s="253">
        <f>SUM(C423)</f>
        <v>0</v>
      </c>
      <c r="D422" s="253">
        <f t="shared" si="32"/>
        <v>0</v>
      </c>
      <c r="E422" s="254"/>
      <c r="F422" s="255"/>
      <c r="G422" s="255"/>
      <c r="H422" s="254"/>
      <c r="I422" s="253"/>
      <c r="J422" s="254"/>
      <c r="K422" s="253">
        <f t="shared" ref="K422:K449" si="37">D422+I422</f>
        <v>0</v>
      </c>
      <c r="L422" s="256" t="e">
        <f>#REF!+C422</f>
        <v>#REF!</v>
      </c>
      <c r="M422" s="253"/>
      <c r="N422" s="228" t="e">
        <v>#VALUE!</v>
      </c>
      <c r="O422" s="64">
        <v>0</v>
      </c>
      <c r="Q422" s="257">
        <v>0</v>
      </c>
      <c r="R422" s="258">
        <f t="shared" ref="R422:R449" si="38">K422-Q422</f>
        <v>0</v>
      </c>
    </row>
    <row r="423" spans="1:18" outlineLevel="2">
      <c r="A423" s="271" t="s">
        <v>4770</v>
      </c>
      <c r="B423" s="195" t="s">
        <v>3345</v>
      </c>
      <c r="C423" s="229">
        <v>0</v>
      </c>
      <c r="D423" s="229">
        <f t="shared" si="32"/>
        <v>0</v>
      </c>
      <c r="E423" s="254"/>
      <c r="F423" s="255"/>
      <c r="G423" s="255"/>
      <c r="H423" s="254"/>
      <c r="I423" s="229"/>
      <c r="J423" s="254"/>
      <c r="K423" s="229">
        <f t="shared" si="37"/>
        <v>0</v>
      </c>
      <c r="L423" s="256"/>
      <c r="M423" s="229"/>
      <c r="N423" s="228">
        <v>0</v>
      </c>
      <c r="O423" s="64" t="s">
        <v>3344</v>
      </c>
      <c r="P423" s="241" t="b">
        <f>EXACT($A422,O423)</f>
        <v>1</v>
      </c>
      <c r="Q423" s="257">
        <v>0</v>
      </c>
      <c r="R423" s="258">
        <f t="shared" si="38"/>
        <v>0</v>
      </c>
    </row>
    <row r="424" spans="1:18" outlineLevel="1">
      <c r="A424" s="399" t="s">
        <v>3346</v>
      </c>
      <c r="C424" s="253">
        <f>SUM(C425)</f>
        <v>-336</v>
      </c>
      <c r="D424" s="253">
        <f t="shared" si="32"/>
        <v>336</v>
      </c>
      <c r="E424" s="254"/>
      <c r="F424" s="255"/>
      <c r="G424" s="255"/>
      <c r="H424" s="254"/>
      <c r="I424" s="253"/>
      <c r="J424" s="254"/>
      <c r="K424" s="253">
        <f t="shared" si="37"/>
        <v>336</v>
      </c>
      <c r="L424" s="256" t="e">
        <f>#REF!+C424</f>
        <v>#REF!</v>
      </c>
      <c r="M424" s="253"/>
      <c r="N424" s="228" t="e">
        <v>#VALUE!</v>
      </c>
      <c r="O424" s="64">
        <v>0</v>
      </c>
      <c r="Q424" s="257">
        <v>336</v>
      </c>
      <c r="R424" s="258">
        <f t="shared" si="38"/>
        <v>0</v>
      </c>
    </row>
    <row r="425" spans="1:18" outlineLevel="2">
      <c r="A425" s="271" t="s">
        <v>4771</v>
      </c>
      <c r="B425" s="195" t="s">
        <v>3347</v>
      </c>
      <c r="C425" s="229">
        <v>-336</v>
      </c>
      <c r="D425" s="229">
        <f t="shared" si="32"/>
        <v>336</v>
      </c>
      <c r="E425" s="254"/>
      <c r="F425" s="269"/>
      <c r="G425" s="269"/>
      <c r="H425" s="265"/>
      <c r="I425" s="229"/>
      <c r="J425" s="254"/>
      <c r="K425" s="229">
        <f t="shared" si="37"/>
        <v>336</v>
      </c>
      <c r="L425" s="256"/>
      <c r="M425" s="229"/>
      <c r="N425" s="228">
        <v>0</v>
      </c>
      <c r="O425" s="64" t="s">
        <v>3346</v>
      </c>
      <c r="P425" s="241" t="b">
        <f>EXACT($A424,O425)</f>
        <v>1</v>
      </c>
      <c r="Q425" s="257">
        <v>0</v>
      </c>
      <c r="R425" s="258">
        <f t="shared" si="38"/>
        <v>336</v>
      </c>
    </row>
    <row r="426" spans="1:18" outlineLevel="1">
      <c r="A426" s="399" t="s">
        <v>3348</v>
      </c>
      <c r="C426" s="253">
        <f>SUM(C427)</f>
        <v>-340144</v>
      </c>
      <c r="D426" s="253">
        <f t="shared" si="32"/>
        <v>340144</v>
      </c>
      <c r="E426" s="254"/>
      <c r="F426" s="269"/>
      <c r="G426" s="269"/>
      <c r="H426" s="265"/>
      <c r="I426" s="253"/>
      <c r="J426" s="254"/>
      <c r="K426" s="253">
        <f t="shared" si="37"/>
        <v>340144</v>
      </c>
      <c r="L426" s="256" t="e">
        <f>#REF!+C426</f>
        <v>#REF!</v>
      </c>
      <c r="M426" s="253"/>
      <c r="N426" s="228" t="e">
        <v>#VALUE!</v>
      </c>
      <c r="O426" s="64">
        <v>0</v>
      </c>
      <c r="Q426" s="257">
        <v>340144</v>
      </c>
      <c r="R426" s="258">
        <f t="shared" si="38"/>
        <v>0</v>
      </c>
    </row>
    <row r="427" spans="1:18" outlineLevel="2">
      <c r="A427" s="271" t="s">
        <v>4772</v>
      </c>
      <c r="B427" s="195" t="s">
        <v>3349</v>
      </c>
      <c r="C427" s="229">
        <v>-340144</v>
      </c>
      <c r="D427" s="229">
        <f t="shared" si="32"/>
        <v>340144</v>
      </c>
      <c r="E427" s="254"/>
      <c r="F427" s="255"/>
      <c r="G427" s="255"/>
      <c r="H427" s="254"/>
      <c r="I427" s="229"/>
      <c r="J427" s="254"/>
      <c r="K427" s="229">
        <f t="shared" si="37"/>
        <v>340144</v>
      </c>
      <c r="L427" s="256"/>
      <c r="M427" s="229"/>
      <c r="N427" s="228">
        <v>0</v>
      </c>
      <c r="O427" s="64" t="s">
        <v>3348</v>
      </c>
      <c r="P427" s="241" t="b">
        <f>EXACT($A426,O427)</f>
        <v>1</v>
      </c>
      <c r="Q427" s="257">
        <v>0</v>
      </c>
      <c r="R427" s="258">
        <f t="shared" si="38"/>
        <v>340144</v>
      </c>
    </row>
    <row r="428" spans="1:18" outlineLevel="1">
      <c r="A428" s="399" t="s">
        <v>3350</v>
      </c>
      <c r="C428" s="253">
        <f>SUM(C429)</f>
        <v>-733835.31999999902</v>
      </c>
      <c r="D428" s="253">
        <f t="shared" si="32"/>
        <v>733835.31999999902</v>
      </c>
      <c r="E428" s="254"/>
      <c r="F428" s="255"/>
      <c r="G428" s="255"/>
      <c r="H428" s="254"/>
      <c r="I428" s="253"/>
      <c r="J428" s="254"/>
      <c r="K428" s="253">
        <f t="shared" si="37"/>
        <v>733835.31999999902</v>
      </c>
      <c r="L428" s="256" t="e">
        <f>#REF!+C428</f>
        <v>#REF!</v>
      </c>
      <c r="M428" s="253"/>
      <c r="N428" s="228" t="e">
        <v>#VALUE!</v>
      </c>
      <c r="O428" s="64">
        <v>0</v>
      </c>
      <c r="Q428" s="257">
        <v>733835.32</v>
      </c>
      <c r="R428" s="258">
        <f t="shared" si="38"/>
        <v>-9.3132257461547852E-10</v>
      </c>
    </row>
    <row r="429" spans="1:18" outlineLevel="2">
      <c r="A429" s="271" t="s">
        <v>4773</v>
      </c>
      <c r="B429" s="195" t="s">
        <v>3351</v>
      </c>
      <c r="C429" s="229">
        <v>-733835.31999999902</v>
      </c>
      <c r="D429" s="229">
        <f t="shared" si="32"/>
        <v>733835.31999999902</v>
      </c>
      <c r="E429" s="254"/>
      <c r="F429" s="255"/>
      <c r="G429" s="255"/>
      <c r="H429" s="254"/>
      <c r="I429" s="229"/>
      <c r="J429" s="254"/>
      <c r="K429" s="229">
        <f t="shared" si="37"/>
        <v>733835.31999999902</v>
      </c>
      <c r="L429" s="256"/>
      <c r="M429" s="229"/>
      <c r="N429" s="228">
        <v>0</v>
      </c>
      <c r="O429" s="64" t="s">
        <v>3350</v>
      </c>
      <c r="P429" s="241" t="b">
        <f>EXACT($A428,O429)</f>
        <v>1</v>
      </c>
      <c r="Q429" s="257">
        <v>0</v>
      </c>
      <c r="R429" s="258">
        <f t="shared" si="38"/>
        <v>733835.31999999902</v>
      </c>
    </row>
    <row r="430" spans="1:18" outlineLevel="1">
      <c r="A430" s="399" t="s">
        <v>3352</v>
      </c>
      <c r="C430" s="253">
        <f>SUM(C431)</f>
        <v>-970104.25</v>
      </c>
      <c r="D430" s="253">
        <f t="shared" si="32"/>
        <v>970104.25</v>
      </c>
      <c r="E430" s="265"/>
      <c r="F430" s="255"/>
      <c r="G430" s="255"/>
      <c r="H430" s="254"/>
      <c r="I430" s="253"/>
      <c r="J430" s="254"/>
      <c r="K430" s="253">
        <f t="shared" si="37"/>
        <v>970104.25</v>
      </c>
      <c r="L430" s="256" t="e">
        <f>#REF!+C430</f>
        <v>#REF!</v>
      </c>
      <c r="M430" s="253"/>
      <c r="N430" s="228" t="e">
        <v>#VALUE!</v>
      </c>
      <c r="O430" s="64">
        <v>0</v>
      </c>
      <c r="Q430" s="257">
        <v>970104.25</v>
      </c>
      <c r="R430" s="258">
        <f t="shared" si="38"/>
        <v>0</v>
      </c>
    </row>
    <row r="431" spans="1:18" outlineLevel="2">
      <c r="A431" s="271" t="s">
        <v>4774</v>
      </c>
      <c r="B431" s="195" t="s">
        <v>3353</v>
      </c>
      <c r="C431" s="229">
        <v>-970104.25</v>
      </c>
      <c r="D431" s="229">
        <f t="shared" si="32"/>
        <v>970104.25</v>
      </c>
      <c r="E431" s="265"/>
      <c r="F431" s="255"/>
      <c r="G431" s="255"/>
      <c r="H431" s="254"/>
      <c r="I431" s="229"/>
      <c r="J431" s="254"/>
      <c r="K431" s="229">
        <f t="shared" si="37"/>
        <v>970104.25</v>
      </c>
      <c r="L431" s="256"/>
      <c r="M431" s="229"/>
      <c r="N431" s="228">
        <v>0</v>
      </c>
      <c r="O431" s="64" t="s">
        <v>3352</v>
      </c>
      <c r="P431" s="241" t="b">
        <f>EXACT($A430,O431)</f>
        <v>1</v>
      </c>
      <c r="Q431" s="257">
        <v>0</v>
      </c>
      <c r="R431" s="258">
        <f t="shared" si="38"/>
        <v>970104.25</v>
      </c>
    </row>
    <row r="432" spans="1:18" outlineLevel="1">
      <c r="A432" s="399" t="s">
        <v>3354</v>
      </c>
      <c r="C432" s="253">
        <f>SUM(C433)</f>
        <v>-5118.0200000000004</v>
      </c>
      <c r="D432" s="253">
        <f t="shared" si="32"/>
        <v>5118.0200000000004</v>
      </c>
      <c r="E432" s="265"/>
      <c r="F432" s="255"/>
      <c r="G432" s="255"/>
      <c r="H432" s="254"/>
      <c r="I432" s="253"/>
      <c r="J432" s="254"/>
      <c r="K432" s="253">
        <f t="shared" si="37"/>
        <v>5118.0200000000004</v>
      </c>
      <c r="L432" s="256" t="e">
        <f>#REF!+C432</f>
        <v>#REF!</v>
      </c>
      <c r="M432" s="253"/>
      <c r="N432" s="228" t="e">
        <v>#VALUE!</v>
      </c>
      <c r="O432" s="64">
        <v>0</v>
      </c>
      <c r="Q432" s="257">
        <v>5118.0200000000004</v>
      </c>
      <c r="R432" s="258">
        <f t="shared" si="38"/>
        <v>0</v>
      </c>
    </row>
    <row r="433" spans="1:18" outlineLevel="2">
      <c r="A433" s="271" t="s">
        <v>4775</v>
      </c>
      <c r="B433" s="195" t="s">
        <v>3355</v>
      </c>
      <c r="C433" s="229">
        <v>-5118.0200000000004</v>
      </c>
      <c r="D433" s="229">
        <f t="shared" si="32"/>
        <v>5118.0200000000004</v>
      </c>
      <c r="E433" s="265"/>
      <c r="F433" s="255"/>
      <c r="G433" s="255"/>
      <c r="H433" s="254"/>
      <c r="I433" s="229"/>
      <c r="J433" s="254"/>
      <c r="K433" s="229">
        <f t="shared" si="37"/>
        <v>5118.0200000000004</v>
      </c>
      <c r="L433" s="256"/>
      <c r="M433" s="229"/>
      <c r="N433" s="228">
        <v>0</v>
      </c>
      <c r="O433" s="64" t="s">
        <v>3354</v>
      </c>
      <c r="P433" s="241" t="b">
        <f>EXACT($A432,O433)</f>
        <v>1</v>
      </c>
      <c r="Q433" s="257">
        <v>0</v>
      </c>
      <c r="R433" s="258">
        <f t="shared" si="38"/>
        <v>5118.0200000000004</v>
      </c>
    </row>
    <row r="434" spans="1:18" outlineLevel="1">
      <c r="A434" s="399" t="s">
        <v>3356</v>
      </c>
      <c r="C434" s="253">
        <f>SUM(C435)</f>
        <v>-462366.989999999</v>
      </c>
      <c r="D434" s="253">
        <f t="shared" si="32"/>
        <v>462366.989999999</v>
      </c>
      <c r="E434" s="265"/>
      <c r="F434" s="255"/>
      <c r="G434" s="255"/>
      <c r="H434" s="254"/>
      <c r="I434" s="253"/>
      <c r="J434" s="254"/>
      <c r="K434" s="253">
        <f t="shared" si="37"/>
        <v>462366.989999999</v>
      </c>
      <c r="L434" s="256" t="e">
        <f>#REF!+C434</f>
        <v>#REF!</v>
      </c>
      <c r="M434" s="253"/>
      <c r="N434" s="228" t="e">
        <v>#VALUE!</v>
      </c>
      <c r="O434" s="64">
        <v>0</v>
      </c>
      <c r="Q434" s="257">
        <v>462366.99</v>
      </c>
      <c r="R434" s="258">
        <f t="shared" si="38"/>
        <v>-9.8953023552894592E-10</v>
      </c>
    </row>
    <row r="435" spans="1:18" outlineLevel="2">
      <c r="A435" s="271" t="s">
        <v>4776</v>
      </c>
      <c r="B435" s="195" t="s">
        <v>3357</v>
      </c>
      <c r="C435" s="229">
        <v>-462366.989999999</v>
      </c>
      <c r="D435" s="229">
        <f t="shared" si="32"/>
        <v>462366.989999999</v>
      </c>
      <c r="E435" s="265"/>
      <c r="F435" s="255"/>
      <c r="G435" s="255"/>
      <c r="H435" s="254"/>
      <c r="I435" s="229"/>
      <c r="J435" s="254"/>
      <c r="K435" s="229">
        <f t="shared" si="37"/>
        <v>462366.989999999</v>
      </c>
      <c r="L435" s="256"/>
      <c r="M435" s="229"/>
      <c r="N435" s="228">
        <v>0</v>
      </c>
      <c r="O435" s="64" t="s">
        <v>3356</v>
      </c>
      <c r="P435" s="241" t="b">
        <f>EXACT($A434,O435)</f>
        <v>1</v>
      </c>
      <c r="Q435" s="257">
        <v>0</v>
      </c>
      <c r="R435" s="258">
        <f t="shared" si="38"/>
        <v>462366.989999999</v>
      </c>
    </row>
    <row r="436" spans="1:18" outlineLevel="1">
      <c r="A436" s="399" t="s">
        <v>3358</v>
      </c>
      <c r="C436" s="253">
        <f>SUM(C437)</f>
        <v>-28898.77</v>
      </c>
      <c r="D436" s="253">
        <f t="shared" si="32"/>
        <v>28898.77</v>
      </c>
      <c r="E436" s="254"/>
      <c r="F436" s="255"/>
      <c r="G436" s="255"/>
      <c r="H436" s="254"/>
      <c r="I436" s="253"/>
      <c r="J436" s="254"/>
      <c r="K436" s="253">
        <f t="shared" si="37"/>
        <v>28898.77</v>
      </c>
      <c r="L436" s="256" t="e">
        <f>#REF!+C436</f>
        <v>#REF!</v>
      </c>
      <c r="M436" s="253"/>
      <c r="N436" s="228" t="e">
        <v>#VALUE!</v>
      </c>
      <c r="O436" s="64">
        <v>0</v>
      </c>
      <c r="Q436" s="257">
        <v>28898.77</v>
      </c>
      <c r="R436" s="258">
        <f t="shared" si="38"/>
        <v>0</v>
      </c>
    </row>
    <row r="437" spans="1:18" outlineLevel="2">
      <c r="A437" s="271" t="s">
        <v>4777</v>
      </c>
      <c r="B437" s="195" t="s">
        <v>3359</v>
      </c>
      <c r="C437" s="229">
        <v>-28898.77</v>
      </c>
      <c r="D437" s="229">
        <f t="shared" si="32"/>
        <v>28898.77</v>
      </c>
      <c r="E437" s="254"/>
      <c r="F437" s="255"/>
      <c r="G437" s="255"/>
      <c r="H437" s="254"/>
      <c r="I437" s="229"/>
      <c r="J437" s="254"/>
      <c r="K437" s="229">
        <f t="shared" si="37"/>
        <v>28898.77</v>
      </c>
      <c r="L437" s="256"/>
      <c r="M437" s="229"/>
      <c r="N437" s="228">
        <v>0</v>
      </c>
      <c r="O437" s="64" t="s">
        <v>3358</v>
      </c>
      <c r="P437" s="241" t="b">
        <f>EXACT($A436,O437)</f>
        <v>1</v>
      </c>
      <c r="Q437" s="257">
        <v>0</v>
      </c>
      <c r="R437" s="258">
        <f t="shared" si="38"/>
        <v>28898.77</v>
      </c>
    </row>
    <row r="438" spans="1:18" outlineLevel="1">
      <c r="A438" s="399" t="s">
        <v>3364</v>
      </c>
      <c r="B438" s="195"/>
      <c r="C438" s="253">
        <f>SUM(C439)</f>
        <v>-12412170.970000001</v>
      </c>
      <c r="D438" s="253">
        <f>C438*-1</f>
        <v>12412170.970000001</v>
      </c>
      <c r="E438" s="254"/>
      <c r="F438" s="255"/>
      <c r="G438" s="255"/>
      <c r="H438" s="254"/>
      <c r="I438" s="253"/>
      <c r="J438" s="254"/>
      <c r="K438" s="253">
        <f>D438+I438</f>
        <v>12412170.970000001</v>
      </c>
      <c r="L438" s="256" t="e">
        <f>#REF!+C438</f>
        <v>#REF!</v>
      </c>
      <c r="M438" s="253"/>
      <c r="N438" s="228" t="e">
        <v>#VALUE!</v>
      </c>
      <c r="O438" s="64">
        <v>0</v>
      </c>
      <c r="Q438" s="257">
        <v>12412170.970000001</v>
      </c>
      <c r="R438" s="258">
        <f>K438-Q438</f>
        <v>0</v>
      </c>
    </row>
    <row r="439" spans="1:18" outlineLevel="2">
      <c r="A439" s="271" t="s">
        <v>4778</v>
      </c>
      <c r="B439" s="195" t="s">
        <v>3365</v>
      </c>
      <c r="C439" s="229">
        <v>-12412170.970000001</v>
      </c>
      <c r="D439" s="229">
        <f>C439*-1</f>
        <v>12412170.970000001</v>
      </c>
      <c r="E439" s="254"/>
      <c r="F439" s="255"/>
      <c r="G439" s="255"/>
      <c r="H439" s="254"/>
      <c r="I439" s="229"/>
      <c r="J439" s="254"/>
      <c r="K439" s="229">
        <f>D439+I439</f>
        <v>12412170.970000001</v>
      </c>
      <c r="L439" s="256"/>
      <c r="M439" s="229"/>
      <c r="N439" s="228">
        <v>0</v>
      </c>
      <c r="O439" s="64" t="s">
        <v>3364</v>
      </c>
      <c r="P439" s="241" t="b">
        <f>EXACT($A438,O439)</f>
        <v>1</v>
      </c>
      <c r="Q439" s="257">
        <v>0</v>
      </c>
      <c r="R439" s="258">
        <f>K439-Q439</f>
        <v>12412170.970000001</v>
      </c>
    </row>
    <row r="440" spans="1:18" outlineLevel="1">
      <c r="A440" s="399" t="s">
        <v>3366</v>
      </c>
      <c r="C440" s="253">
        <f>SUM(C441:C449)</f>
        <v>-406277.429999999</v>
      </c>
      <c r="D440" s="253">
        <f t="shared" si="32"/>
        <v>406277.429999999</v>
      </c>
      <c r="E440" s="254"/>
      <c r="F440" s="255"/>
      <c r="G440" s="255"/>
      <c r="H440" s="254"/>
      <c r="I440" s="253"/>
      <c r="J440" s="254"/>
      <c r="K440" s="253">
        <f t="shared" si="37"/>
        <v>406277.429999999</v>
      </c>
      <c r="L440" s="256" t="e">
        <f>#REF!+C440</f>
        <v>#REF!</v>
      </c>
      <c r="M440" s="253"/>
      <c r="N440" s="228" t="e">
        <v>#VALUE!</v>
      </c>
      <c r="O440" s="64">
        <v>0</v>
      </c>
      <c r="Q440" s="257">
        <v>406277.43</v>
      </c>
      <c r="R440" s="258">
        <f t="shared" si="38"/>
        <v>-9.8953023552894592E-10</v>
      </c>
    </row>
    <row r="441" spans="1:18" outlineLevel="2">
      <c r="A441" s="400" t="s">
        <v>4779</v>
      </c>
      <c r="B441" s="44" t="s">
        <v>3367</v>
      </c>
      <c r="C441" s="229">
        <v>0</v>
      </c>
      <c r="D441" s="229">
        <f t="shared" si="32"/>
        <v>0</v>
      </c>
      <c r="E441" s="254"/>
      <c r="F441" s="255"/>
      <c r="G441" s="255"/>
      <c r="H441" s="254"/>
      <c r="I441" s="229"/>
      <c r="J441" s="254"/>
      <c r="K441" s="229">
        <f t="shared" si="37"/>
        <v>0</v>
      </c>
      <c r="L441" s="256"/>
      <c r="M441" s="229"/>
      <c r="N441" s="228">
        <v>0</v>
      </c>
      <c r="O441" s="64" t="s">
        <v>3366</v>
      </c>
      <c r="P441" s="241" t="b">
        <f t="shared" ref="P441:P449" si="39">EXACT($A$440,O441)</f>
        <v>1</v>
      </c>
      <c r="Q441" s="257">
        <v>0</v>
      </c>
      <c r="R441" s="258">
        <f t="shared" si="38"/>
        <v>0</v>
      </c>
    </row>
    <row r="442" spans="1:18" outlineLevel="2">
      <c r="A442" s="271" t="s">
        <v>4780</v>
      </c>
      <c r="B442" s="195" t="s">
        <v>3368</v>
      </c>
      <c r="C442" s="229">
        <v>0</v>
      </c>
      <c r="D442" s="229">
        <f t="shared" si="32"/>
        <v>0</v>
      </c>
      <c r="E442" s="254"/>
      <c r="F442" s="255"/>
      <c r="G442" s="255"/>
      <c r="H442" s="254"/>
      <c r="I442" s="229"/>
      <c r="J442" s="254"/>
      <c r="K442" s="229">
        <f t="shared" si="37"/>
        <v>0</v>
      </c>
      <c r="L442" s="256"/>
      <c r="M442" s="229"/>
      <c r="N442" s="228">
        <v>0</v>
      </c>
      <c r="O442" s="64" t="s">
        <v>3366</v>
      </c>
      <c r="P442" s="241" t="b">
        <f t="shared" si="39"/>
        <v>1</v>
      </c>
      <c r="Q442" s="257">
        <v>0</v>
      </c>
      <c r="R442" s="258">
        <f t="shared" si="38"/>
        <v>0</v>
      </c>
    </row>
    <row r="443" spans="1:18" outlineLevel="2">
      <c r="A443" s="271" t="s">
        <v>4781</v>
      </c>
      <c r="B443" s="195" t="s">
        <v>3369</v>
      </c>
      <c r="C443" s="229">
        <v>0</v>
      </c>
      <c r="D443" s="229">
        <f t="shared" si="32"/>
        <v>0</v>
      </c>
      <c r="E443" s="254"/>
      <c r="F443" s="255"/>
      <c r="G443" s="255"/>
      <c r="H443" s="254"/>
      <c r="I443" s="229"/>
      <c r="J443" s="254"/>
      <c r="K443" s="229">
        <f t="shared" si="37"/>
        <v>0</v>
      </c>
      <c r="L443" s="256"/>
      <c r="M443" s="229"/>
      <c r="N443" s="228">
        <v>0</v>
      </c>
      <c r="O443" s="64" t="s">
        <v>3366</v>
      </c>
      <c r="P443" s="241" t="b">
        <f t="shared" si="39"/>
        <v>1</v>
      </c>
      <c r="Q443" s="257">
        <v>0</v>
      </c>
      <c r="R443" s="258">
        <f t="shared" si="38"/>
        <v>0</v>
      </c>
    </row>
    <row r="444" spans="1:18" outlineLevel="2">
      <c r="A444" s="271" t="s">
        <v>4782</v>
      </c>
      <c r="B444" s="195" t="s">
        <v>3370</v>
      </c>
      <c r="C444" s="229">
        <v>0</v>
      </c>
      <c r="D444" s="229">
        <f t="shared" si="32"/>
        <v>0</v>
      </c>
      <c r="E444" s="254"/>
      <c r="F444" s="255"/>
      <c r="G444" s="255"/>
      <c r="H444" s="254"/>
      <c r="I444" s="229"/>
      <c r="J444" s="254"/>
      <c r="K444" s="229">
        <f t="shared" si="37"/>
        <v>0</v>
      </c>
      <c r="L444" s="256"/>
      <c r="M444" s="229"/>
      <c r="N444" s="228">
        <v>0</v>
      </c>
      <c r="O444" s="64" t="s">
        <v>3366</v>
      </c>
      <c r="P444" s="241" t="b">
        <f t="shared" si="39"/>
        <v>1</v>
      </c>
      <c r="Q444" s="257">
        <v>0</v>
      </c>
      <c r="R444" s="258">
        <f t="shared" si="38"/>
        <v>0</v>
      </c>
    </row>
    <row r="445" spans="1:18" outlineLevel="2">
      <c r="A445" s="271" t="s">
        <v>4783</v>
      </c>
      <c r="B445" s="195" t="s">
        <v>3371</v>
      </c>
      <c r="C445" s="229">
        <v>0</v>
      </c>
      <c r="D445" s="229">
        <f t="shared" si="32"/>
        <v>0</v>
      </c>
      <c r="E445" s="254"/>
      <c r="F445" s="255"/>
      <c r="G445" s="255"/>
      <c r="H445" s="254"/>
      <c r="I445" s="229"/>
      <c r="J445" s="254"/>
      <c r="K445" s="229">
        <f t="shared" si="37"/>
        <v>0</v>
      </c>
      <c r="L445" s="256"/>
      <c r="M445" s="229"/>
      <c r="N445" s="228">
        <v>0</v>
      </c>
      <c r="O445" s="64" t="s">
        <v>3366</v>
      </c>
      <c r="P445" s="241" t="b">
        <f t="shared" si="39"/>
        <v>1</v>
      </c>
      <c r="Q445" s="257">
        <v>0</v>
      </c>
      <c r="R445" s="258">
        <f t="shared" si="38"/>
        <v>0</v>
      </c>
    </row>
    <row r="446" spans="1:18" outlineLevel="2">
      <c r="A446" s="271" t="s">
        <v>4784</v>
      </c>
      <c r="B446" s="195" t="s">
        <v>113</v>
      </c>
      <c r="C446" s="229">
        <v>0</v>
      </c>
      <c r="D446" s="229">
        <f t="shared" si="32"/>
        <v>0</v>
      </c>
      <c r="E446" s="254"/>
      <c r="F446" s="255"/>
      <c r="G446" s="255"/>
      <c r="H446" s="254"/>
      <c r="I446" s="229"/>
      <c r="J446" s="254"/>
      <c r="K446" s="229">
        <f t="shared" si="37"/>
        <v>0</v>
      </c>
      <c r="L446" s="256"/>
      <c r="M446" s="229"/>
      <c r="N446" s="228">
        <v>0</v>
      </c>
      <c r="O446" s="64" t="s">
        <v>3366</v>
      </c>
      <c r="P446" s="241" t="b">
        <f t="shared" si="39"/>
        <v>1</v>
      </c>
      <c r="Q446" s="257">
        <v>0</v>
      </c>
      <c r="R446" s="258">
        <f t="shared" si="38"/>
        <v>0</v>
      </c>
    </row>
    <row r="447" spans="1:18" outlineLevel="2">
      <c r="A447" s="271" t="s">
        <v>4785</v>
      </c>
      <c r="B447" s="195" t="s">
        <v>3372</v>
      </c>
      <c r="C447" s="229">
        <v>0</v>
      </c>
      <c r="D447" s="229">
        <f t="shared" si="32"/>
        <v>0</v>
      </c>
      <c r="E447" s="254"/>
      <c r="F447" s="255"/>
      <c r="G447" s="255"/>
      <c r="H447" s="254"/>
      <c r="I447" s="229"/>
      <c r="J447" s="254"/>
      <c r="K447" s="229">
        <f t="shared" si="37"/>
        <v>0</v>
      </c>
      <c r="L447" s="256"/>
      <c r="M447" s="229"/>
      <c r="N447" s="228">
        <v>0</v>
      </c>
      <c r="O447" s="64" t="s">
        <v>3366</v>
      </c>
      <c r="P447" s="241" t="b">
        <f t="shared" si="39"/>
        <v>1</v>
      </c>
      <c r="Q447" s="257">
        <v>0</v>
      </c>
      <c r="R447" s="258">
        <f t="shared" si="38"/>
        <v>0</v>
      </c>
    </row>
    <row r="448" spans="1:18" outlineLevel="2">
      <c r="A448" s="400" t="s">
        <v>4786</v>
      </c>
      <c r="B448" s="44" t="s">
        <v>3373</v>
      </c>
      <c r="C448" s="229">
        <v>0</v>
      </c>
      <c r="D448" s="229">
        <f t="shared" si="32"/>
        <v>0</v>
      </c>
      <c r="E448" s="254"/>
      <c r="F448" s="255"/>
      <c r="G448" s="255"/>
      <c r="H448" s="254"/>
      <c r="I448" s="229"/>
      <c r="J448" s="254"/>
      <c r="K448" s="229">
        <f t="shared" si="37"/>
        <v>0</v>
      </c>
      <c r="L448" s="256"/>
      <c r="M448" s="229"/>
      <c r="N448" s="228">
        <v>0</v>
      </c>
      <c r="O448" s="64" t="s">
        <v>3366</v>
      </c>
      <c r="P448" s="241" t="b">
        <f t="shared" si="39"/>
        <v>1</v>
      </c>
      <c r="Q448" s="257">
        <v>0</v>
      </c>
      <c r="R448" s="258">
        <f t="shared" si="38"/>
        <v>0</v>
      </c>
    </row>
    <row r="449" spans="1:18" outlineLevel="2">
      <c r="A449" s="271" t="s">
        <v>4787</v>
      </c>
      <c r="B449" s="195" t="s">
        <v>3374</v>
      </c>
      <c r="C449" s="229">
        <v>-406277.429999999</v>
      </c>
      <c r="D449" s="229">
        <f t="shared" si="32"/>
        <v>406277.429999999</v>
      </c>
      <c r="E449" s="254"/>
      <c r="F449" s="255"/>
      <c r="G449" s="255"/>
      <c r="H449" s="254"/>
      <c r="I449" s="229"/>
      <c r="J449" s="254"/>
      <c r="K449" s="229">
        <f t="shared" si="37"/>
        <v>406277.429999999</v>
      </c>
      <c r="L449" s="256"/>
      <c r="M449" s="229"/>
      <c r="N449" s="228">
        <v>0</v>
      </c>
      <c r="O449" s="64" t="s">
        <v>3366</v>
      </c>
      <c r="P449" s="241" t="b">
        <f t="shared" si="39"/>
        <v>1</v>
      </c>
      <c r="Q449" s="257">
        <v>0</v>
      </c>
      <c r="R449" s="258">
        <f t="shared" si="38"/>
        <v>406277.429999999</v>
      </c>
    </row>
    <row r="450" spans="1:18" outlineLevel="1">
      <c r="C450" s="228"/>
      <c r="D450" s="228"/>
      <c r="E450" s="254"/>
      <c r="F450" s="255"/>
      <c r="G450" s="255"/>
      <c r="H450" s="254"/>
      <c r="I450" s="228"/>
      <c r="J450" s="254"/>
      <c r="K450" s="228"/>
      <c r="L450" s="251"/>
      <c r="M450" s="228"/>
      <c r="N450" s="228"/>
      <c r="O450" s="64"/>
      <c r="Q450" s="257"/>
      <c r="R450" s="258"/>
    </row>
    <row r="451" spans="1:18" outlineLevel="1">
      <c r="C451" s="228"/>
      <c r="D451" s="228"/>
      <c r="E451" s="254"/>
      <c r="F451" s="255"/>
      <c r="G451" s="255"/>
      <c r="H451" s="254"/>
      <c r="I451" s="228"/>
      <c r="J451" s="254"/>
      <c r="K451" s="228"/>
      <c r="L451" s="251"/>
      <c r="M451" s="228"/>
      <c r="N451" s="228"/>
      <c r="O451" s="64"/>
      <c r="Q451" s="257"/>
      <c r="R451" s="258"/>
    </row>
    <row r="452" spans="1:18">
      <c r="A452" s="399" t="s">
        <v>3375</v>
      </c>
      <c r="B452" s="248"/>
      <c r="C452" s="228">
        <f>C422+C424+C426+C428+C430+C432+C434+C436+C438+C440</f>
        <v>-15359251.749999998</v>
      </c>
      <c r="D452" s="228">
        <f>C452*-1</f>
        <v>15359251.749999998</v>
      </c>
      <c r="E452" s="254"/>
      <c r="F452" s="255"/>
      <c r="G452" s="255"/>
      <c r="H452" s="254"/>
      <c r="I452" s="228">
        <f>I422+I424+I426+I428+I430+I432+I434+I436+I440</f>
        <v>0</v>
      </c>
      <c r="J452" s="265"/>
      <c r="K452" s="228">
        <f>D452+I452</f>
        <v>15359251.749999998</v>
      </c>
      <c r="L452" s="256" t="e">
        <f>#REF!+C452</f>
        <v>#REF!</v>
      </c>
      <c r="M452" s="218"/>
      <c r="N452" s="228" t="e">
        <v>#VALUE!</v>
      </c>
      <c r="O452" s="64"/>
      <c r="Q452" s="257"/>
      <c r="R452" s="258"/>
    </row>
    <row r="453" spans="1:18">
      <c r="A453" s="248"/>
      <c r="C453" s="218"/>
      <c r="D453" s="218"/>
      <c r="E453" s="254"/>
      <c r="F453" s="255"/>
      <c r="G453" s="255"/>
      <c r="H453" s="254"/>
      <c r="I453" s="218"/>
      <c r="J453" s="265"/>
      <c r="K453" s="218"/>
      <c r="L453" s="256"/>
      <c r="M453" s="218"/>
      <c r="N453" s="228"/>
      <c r="O453" s="64"/>
      <c r="Q453" s="257"/>
      <c r="R453" s="258"/>
    </row>
    <row r="454" spans="1:18">
      <c r="A454" s="397" t="s">
        <v>3376</v>
      </c>
      <c r="B454" s="248"/>
      <c r="C454" s="218">
        <f>C410+C452+C421</f>
        <v>-1683658454.4799991</v>
      </c>
      <c r="D454" s="218">
        <f>C454*-1</f>
        <v>1683658454.4799991</v>
      </c>
      <c r="E454" s="254"/>
      <c r="F454" s="255"/>
      <c r="G454" s="255"/>
      <c r="H454" s="254"/>
      <c r="I454" s="218">
        <f>I410+I452</f>
        <v>0</v>
      </c>
      <c r="J454" s="265"/>
      <c r="K454" s="218">
        <f>D454+I454</f>
        <v>1683658454.4799991</v>
      </c>
      <c r="L454" s="256"/>
      <c r="M454" s="218"/>
      <c r="N454" s="228" t="e">
        <v>#VALUE!</v>
      </c>
      <c r="O454" s="64"/>
      <c r="Q454" s="257"/>
      <c r="R454" s="258"/>
    </row>
    <row r="455" spans="1:18">
      <c r="A455" s="248"/>
      <c r="B455" s="248"/>
      <c r="C455" s="218"/>
      <c r="D455" s="218"/>
      <c r="E455" s="254"/>
      <c r="F455" s="255"/>
      <c r="G455" s="255"/>
      <c r="H455" s="254"/>
      <c r="I455" s="218"/>
      <c r="J455" s="265"/>
      <c r="K455" s="218"/>
      <c r="L455" s="256"/>
      <c r="M455" s="218"/>
      <c r="N455" s="228"/>
      <c r="O455" s="64"/>
      <c r="Q455" s="257"/>
      <c r="R455" s="258"/>
    </row>
    <row r="456" spans="1:18">
      <c r="A456" s="397" t="s">
        <v>3377</v>
      </c>
      <c r="B456" s="248"/>
      <c r="C456" s="218"/>
      <c r="D456" s="218"/>
      <c r="E456" s="254"/>
      <c r="F456" s="255"/>
      <c r="G456" s="255"/>
      <c r="H456" s="254"/>
      <c r="I456" s="218"/>
      <c r="J456" s="265"/>
      <c r="K456" s="218"/>
      <c r="L456" s="256"/>
      <c r="M456" s="218"/>
      <c r="N456" s="228" t="e">
        <v>#VALUE!</v>
      </c>
      <c r="O456" s="64"/>
      <c r="Q456" s="257"/>
      <c r="R456" s="258"/>
    </row>
    <row r="457" spans="1:18">
      <c r="A457" s="248"/>
      <c r="B457" s="248"/>
      <c r="C457" s="218"/>
      <c r="D457" s="218"/>
      <c r="E457" s="254"/>
      <c r="F457" s="269"/>
      <c r="G457" s="269"/>
      <c r="H457" s="265"/>
      <c r="I457" s="218"/>
      <c r="J457" s="265"/>
      <c r="K457" s="218"/>
      <c r="L457" s="256"/>
      <c r="M457" s="218"/>
      <c r="N457" s="228"/>
      <c r="O457" s="64"/>
      <c r="Q457" s="257"/>
      <c r="R457" s="258"/>
    </row>
    <row r="458" spans="1:18" outlineLevel="1">
      <c r="A458" s="399" t="s">
        <v>3378</v>
      </c>
      <c r="C458" s="253">
        <f>SUM(C459)</f>
        <v>0</v>
      </c>
      <c r="D458" s="253">
        <f t="shared" si="32"/>
        <v>0</v>
      </c>
      <c r="E458" s="254"/>
      <c r="F458" s="269"/>
      <c r="G458" s="269"/>
      <c r="H458" s="265"/>
      <c r="I458" s="253"/>
      <c r="J458" s="254"/>
      <c r="K458" s="253">
        <f t="shared" ref="K458:K505" si="40">D458+I458</f>
        <v>0</v>
      </c>
      <c r="L458" s="256" t="e">
        <f>#REF!+C458</f>
        <v>#REF!</v>
      </c>
      <c r="M458" s="253"/>
      <c r="N458" s="228" t="e">
        <v>#VALUE!</v>
      </c>
      <c r="O458" s="64">
        <v>0</v>
      </c>
      <c r="Q458" s="257">
        <v>0</v>
      </c>
      <c r="R458" s="258">
        <f>K458-Q458</f>
        <v>0</v>
      </c>
    </row>
    <row r="459" spans="1:18" outlineLevel="2">
      <c r="A459" s="271" t="s">
        <v>4788</v>
      </c>
      <c r="B459" s="195" t="s">
        <v>3379</v>
      </c>
      <c r="C459" s="229">
        <v>0</v>
      </c>
      <c r="D459" s="229">
        <f t="shared" si="32"/>
        <v>0</v>
      </c>
      <c r="E459" s="254"/>
      <c r="F459" s="269"/>
      <c r="G459" s="269"/>
      <c r="H459" s="265"/>
      <c r="I459" s="229"/>
      <c r="J459" s="254"/>
      <c r="K459" s="229">
        <f t="shared" si="40"/>
        <v>0</v>
      </c>
      <c r="L459" s="256"/>
      <c r="M459" s="229"/>
      <c r="N459" s="228">
        <v>0</v>
      </c>
      <c r="O459" s="64" t="s">
        <v>3378</v>
      </c>
      <c r="P459" s="241" t="b">
        <f>EXACT($A458,O459)</f>
        <v>1</v>
      </c>
      <c r="Q459" s="257">
        <v>0</v>
      </c>
      <c r="R459" s="258">
        <f t="shared" ref="R459:R504" si="41">K459-Q459</f>
        <v>0</v>
      </c>
    </row>
    <row r="460" spans="1:18" outlineLevel="1">
      <c r="A460" s="399" t="s">
        <v>3380</v>
      </c>
      <c r="C460" s="253">
        <f>SUM(C461)</f>
        <v>0</v>
      </c>
      <c r="D460" s="253">
        <f t="shared" si="32"/>
        <v>0</v>
      </c>
      <c r="E460" s="254"/>
      <c r="F460" s="269"/>
      <c r="G460" s="269"/>
      <c r="H460" s="265"/>
      <c r="I460" s="253"/>
      <c r="J460" s="254"/>
      <c r="K460" s="253">
        <f t="shared" si="40"/>
        <v>0</v>
      </c>
      <c r="L460" s="256" t="e">
        <f>#REF!+C460</f>
        <v>#REF!</v>
      </c>
      <c r="M460" s="253"/>
      <c r="N460" s="228" t="e">
        <v>#VALUE!</v>
      </c>
      <c r="O460" s="64">
        <v>0</v>
      </c>
      <c r="Q460" s="257">
        <v>0</v>
      </c>
      <c r="R460" s="258">
        <f t="shared" si="41"/>
        <v>0</v>
      </c>
    </row>
    <row r="461" spans="1:18" outlineLevel="2">
      <c r="A461" s="271" t="s">
        <v>4789</v>
      </c>
      <c r="B461" s="195" t="s">
        <v>3381</v>
      </c>
      <c r="C461" s="229">
        <v>0</v>
      </c>
      <c r="D461" s="229">
        <f t="shared" si="32"/>
        <v>0</v>
      </c>
      <c r="E461" s="254"/>
      <c r="F461" s="269"/>
      <c r="G461" s="269"/>
      <c r="H461" s="265"/>
      <c r="I461" s="229"/>
      <c r="J461" s="254"/>
      <c r="K461" s="229">
        <f t="shared" si="40"/>
        <v>0</v>
      </c>
      <c r="L461" s="256"/>
      <c r="M461" s="229"/>
      <c r="N461" s="228">
        <v>0</v>
      </c>
      <c r="O461" s="64" t="s">
        <v>3380</v>
      </c>
      <c r="P461" s="241" t="b">
        <f>EXACT($A460,O461)</f>
        <v>1</v>
      </c>
      <c r="Q461" s="257">
        <v>0</v>
      </c>
      <c r="R461" s="258">
        <f t="shared" si="41"/>
        <v>0</v>
      </c>
    </row>
    <row r="462" spans="1:18" outlineLevel="1">
      <c r="A462" s="399" t="s">
        <v>3382</v>
      </c>
      <c r="C462" s="253">
        <f>SUM(C463)</f>
        <v>0</v>
      </c>
      <c r="D462" s="253">
        <f t="shared" si="32"/>
        <v>0</v>
      </c>
      <c r="E462" s="254"/>
      <c r="F462" s="269"/>
      <c r="G462" s="269"/>
      <c r="H462" s="265"/>
      <c r="I462" s="253"/>
      <c r="J462" s="254"/>
      <c r="K462" s="253">
        <f t="shared" si="40"/>
        <v>0</v>
      </c>
      <c r="L462" s="256" t="e">
        <f>#REF!+C462</f>
        <v>#REF!</v>
      </c>
      <c r="M462" s="253"/>
      <c r="N462" s="228" t="e">
        <v>#VALUE!</v>
      </c>
      <c r="O462" s="64">
        <v>0</v>
      </c>
      <c r="Q462" s="257">
        <v>0</v>
      </c>
      <c r="R462" s="258">
        <f t="shared" si="41"/>
        <v>0</v>
      </c>
    </row>
    <row r="463" spans="1:18" outlineLevel="2">
      <c r="A463" s="271" t="s">
        <v>4790</v>
      </c>
      <c r="B463" s="195" t="s">
        <v>3383</v>
      </c>
      <c r="C463" s="229">
        <v>0</v>
      </c>
      <c r="D463" s="229">
        <f t="shared" si="32"/>
        <v>0</v>
      </c>
      <c r="E463" s="254"/>
      <c r="F463" s="255"/>
      <c r="G463" s="255"/>
      <c r="H463" s="254"/>
      <c r="I463" s="229"/>
      <c r="J463" s="254"/>
      <c r="K463" s="229">
        <f t="shared" si="40"/>
        <v>0</v>
      </c>
      <c r="L463" s="256"/>
      <c r="M463" s="229"/>
      <c r="N463" s="228">
        <v>0</v>
      </c>
      <c r="O463" s="64" t="s">
        <v>3382</v>
      </c>
      <c r="P463" s="241" t="b">
        <f>EXACT($A462,O463)</f>
        <v>1</v>
      </c>
      <c r="Q463" s="257">
        <v>0</v>
      </c>
      <c r="R463" s="258">
        <f t="shared" si="41"/>
        <v>0</v>
      </c>
    </row>
    <row r="464" spans="1:18" outlineLevel="1">
      <c r="A464" s="399" t="s">
        <v>3384</v>
      </c>
      <c r="C464" s="253">
        <f>SUM(C465:C468)</f>
        <v>0</v>
      </c>
      <c r="D464" s="253">
        <f t="shared" si="32"/>
        <v>0</v>
      </c>
      <c r="E464" s="254"/>
      <c r="F464" s="255"/>
      <c r="G464" s="255"/>
      <c r="H464" s="254"/>
      <c r="I464" s="253"/>
      <c r="J464" s="254"/>
      <c r="K464" s="253">
        <f t="shared" si="40"/>
        <v>0</v>
      </c>
      <c r="L464" s="256" t="e">
        <f>#REF!+C464</f>
        <v>#REF!</v>
      </c>
      <c r="M464" s="253"/>
      <c r="N464" s="228" t="e">
        <v>#VALUE!</v>
      </c>
      <c r="O464" s="64">
        <v>0</v>
      </c>
      <c r="Q464" s="257">
        <v>0</v>
      </c>
      <c r="R464" s="258">
        <f t="shared" si="41"/>
        <v>0</v>
      </c>
    </row>
    <row r="465" spans="1:18" outlineLevel="2">
      <c r="A465" s="271" t="s">
        <v>4791</v>
      </c>
      <c r="B465" s="195" t="s">
        <v>3385</v>
      </c>
      <c r="C465" s="229">
        <v>0</v>
      </c>
      <c r="D465" s="229">
        <f t="shared" si="32"/>
        <v>0</v>
      </c>
      <c r="E465" s="254"/>
      <c r="F465" s="255"/>
      <c r="G465" s="255"/>
      <c r="H465" s="254"/>
      <c r="I465" s="229"/>
      <c r="J465" s="254"/>
      <c r="K465" s="229">
        <f t="shared" si="40"/>
        <v>0</v>
      </c>
      <c r="L465" s="256"/>
      <c r="M465" s="229"/>
      <c r="N465" s="228">
        <v>0</v>
      </c>
      <c r="O465" s="64" t="s">
        <v>3384</v>
      </c>
      <c r="P465" s="241" t="b">
        <f>EXACT($A$464,O465)</f>
        <v>1</v>
      </c>
      <c r="Q465" s="257">
        <v>0</v>
      </c>
      <c r="R465" s="258">
        <f t="shared" si="41"/>
        <v>0</v>
      </c>
    </row>
    <row r="466" spans="1:18" outlineLevel="2">
      <c r="A466" s="271" t="s">
        <v>4792</v>
      </c>
      <c r="B466" s="195" t="s">
        <v>3386</v>
      </c>
      <c r="C466" s="272">
        <v>0</v>
      </c>
      <c r="D466" s="229">
        <f t="shared" si="32"/>
        <v>0</v>
      </c>
      <c r="E466" s="254"/>
      <c r="F466" s="255"/>
      <c r="G466" s="255"/>
      <c r="H466" s="254"/>
      <c r="I466" s="229"/>
      <c r="J466" s="254"/>
      <c r="K466" s="229">
        <f t="shared" si="40"/>
        <v>0</v>
      </c>
      <c r="L466" s="256"/>
      <c r="M466" s="229"/>
      <c r="N466" s="228">
        <v>0</v>
      </c>
      <c r="O466" s="64" t="s">
        <v>3384</v>
      </c>
      <c r="P466" s="241" t="b">
        <f>EXACT($A$464,O466)</f>
        <v>1</v>
      </c>
      <c r="Q466" s="257">
        <v>0</v>
      </c>
      <c r="R466" s="258">
        <f t="shared" si="41"/>
        <v>0</v>
      </c>
    </row>
    <row r="467" spans="1:18" outlineLevel="2">
      <c r="A467" s="271" t="s">
        <v>4793</v>
      </c>
      <c r="B467" s="195" t="s">
        <v>3387</v>
      </c>
      <c r="C467" s="272">
        <v>0</v>
      </c>
      <c r="D467" s="229">
        <f t="shared" si="32"/>
        <v>0</v>
      </c>
      <c r="E467" s="254"/>
      <c r="F467" s="255"/>
      <c r="G467" s="255"/>
      <c r="H467" s="254"/>
      <c r="I467" s="229"/>
      <c r="J467" s="254"/>
      <c r="K467" s="229">
        <f t="shared" si="40"/>
        <v>0</v>
      </c>
      <c r="L467" s="256"/>
      <c r="M467" s="229"/>
      <c r="N467" s="228">
        <v>0</v>
      </c>
      <c r="O467" s="64" t="s">
        <v>3384</v>
      </c>
      <c r="P467" s="241" t="b">
        <f>EXACT($A$464,O467)</f>
        <v>1</v>
      </c>
      <c r="Q467" s="257">
        <v>0</v>
      </c>
      <c r="R467" s="258">
        <f t="shared" si="41"/>
        <v>0</v>
      </c>
    </row>
    <row r="468" spans="1:18" outlineLevel="2">
      <c r="A468" s="271" t="s">
        <v>4794</v>
      </c>
      <c r="B468" s="195" t="s">
        <v>3388</v>
      </c>
      <c r="C468" s="229">
        <v>0</v>
      </c>
      <c r="D468" s="229">
        <f t="shared" si="32"/>
        <v>0</v>
      </c>
      <c r="E468" s="254"/>
      <c r="F468" s="255"/>
      <c r="G468" s="255"/>
      <c r="H468" s="254"/>
      <c r="I468" s="229"/>
      <c r="J468" s="254"/>
      <c r="K468" s="229">
        <f t="shared" si="40"/>
        <v>0</v>
      </c>
      <c r="L468" s="256"/>
      <c r="M468" s="229"/>
      <c r="N468" s="228">
        <v>0</v>
      </c>
      <c r="O468" s="64" t="s">
        <v>3384</v>
      </c>
      <c r="P468" s="241" t="b">
        <f>EXACT($A$464,O468)</f>
        <v>1</v>
      </c>
      <c r="Q468" s="257">
        <v>0</v>
      </c>
      <c r="R468" s="258">
        <f t="shared" si="41"/>
        <v>0</v>
      </c>
    </row>
    <row r="469" spans="1:18" outlineLevel="1">
      <c r="A469" s="399" t="s">
        <v>3389</v>
      </c>
      <c r="C469" s="253">
        <f>SUM(C470)</f>
        <v>-143894136.72</v>
      </c>
      <c r="D469" s="253">
        <f t="shared" si="32"/>
        <v>143894136.72</v>
      </c>
      <c r="E469" s="254"/>
      <c r="F469" s="255"/>
      <c r="G469" s="255"/>
      <c r="H469" s="254"/>
      <c r="I469" s="253"/>
      <c r="J469" s="254"/>
      <c r="K469" s="253">
        <f t="shared" si="40"/>
        <v>143894136.72</v>
      </c>
      <c r="L469" s="256" t="e">
        <f>#REF!+C469</f>
        <v>#REF!</v>
      </c>
      <c r="M469" s="253"/>
      <c r="N469" s="228" t="e">
        <v>#VALUE!</v>
      </c>
      <c r="O469" s="64">
        <v>0</v>
      </c>
      <c r="Q469" s="257">
        <v>143894136.72</v>
      </c>
      <c r="R469" s="258">
        <f t="shared" si="41"/>
        <v>0</v>
      </c>
    </row>
    <row r="470" spans="1:18" outlineLevel="2">
      <c r="A470" s="271" t="s">
        <v>4795</v>
      </c>
      <c r="B470" s="195" t="s">
        <v>3390</v>
      </c>
      <c r="C470" s="229">
        <v>-143894136.72</v>
      </c>
      <c r="D470" s="229">
        <f t="shared" si="32"/>
        <v>143894136.72</v>
      </c>
      <c r="E470" s="254"/>
      <c r="F470" s="255"/>
      <c r="G470" s="255"/>
      <c r="H470" s="254"/>
      <c r="I470" s="229"/>
      <c r="J470" s="254"/>
      <c r="K470" s="229">
        <f t="shared" si="40"/>
        <v>143894136.72</v>
      </c>
      <c r="L470" s="256"/>
      <c r="M470" s="229"/>
      <c r="N470" s="228">
        <v>0</v>
      </c>
      <c r="O470" s="64" t="s">
        <v>3389</v>
      </c>
      <c r="P470" s="241" t="b">
        <f>EXACT($A469,O470)</f>
        <v>1</v>
      </c>
      <c r="Q470" s="257">
        <v>0</v>
      </c>
      <c r="R470" s="258">
        <f t="shared" si="41"/>
        <v>143894136.72</v>
      </c>
    </row>
    <row r="471" spans="1:18" outlineLevel="1">
      <c r="A471" s="399" t="s">
        <v>3391</v>
      </c>
      <c r="B471" s="195"/>
      <c r="C471" s="253">
        <f>C472</f>
        <v>-7830534.2400000002</v>
      </c>
      <c r="D471" s="253">
        <f t="shared" si="32"/>
        <v>7830534.2400000002</v>
      </c>
      <c r="E471" s="254"/>
      <c r="F471" s="255"/>
      <c r="G471" s="255"/>
      <c r="H471" s="254"/>
      <c r="I471" s="253"/>
      <c r="J471" s="254"/>
      <c r="K471" s="253">
        <f t="shared" si="40"/>
        <v>7830534.2400000002</v>
      </c>
      <c r="L471" s="256"/>
      <c r="M471" s="229"/>
      <c r="N471" s="228" t="e">
        <v>#VALUE!</v>
      </c>
      <c r="O471" s="64">
        <v>0</v>
      </c>
      <c r="Q471" s="257">
        <v>7830534.2400000002</v>
      </c>
      <c r="R471" s="258">
        <f t="shared" si="41"/>
        <v>0</v>
      </c>
    </row>
    <row r="472" spans="1:18" outlineLevel="2">
      <c r="A472" s="271" t="s">
        <v>4796</v>
      </c>
      <c r="B472" s="195" t="s">
        <v>3392</v>
      </c>
      <c r="C472" s="229">
        <v>-7830534.2400000002</v>
      </c>
      <c r="D472" s="229">
        <f t="shared" si="32"/>
        <v>7830534.2400000002</v>
      </c>
      <c r="E472" s="254"/>
      <c r="F472" s="255"/>
      <c r="G472" s="255"/>
      <c r="H472" s="254"/>
      <c r="I472" s="229"/>
      <c r="J472" s="254"/>
      <c r="K472" s="229">
        <f t="shared" si="40"/>
        <v>7830534.2400000002</v>
      </c>
      <c r="L472" s="256"/>
      <c r="M472" s="229"/>
      <c r="N472" s="228">
        <v>0</v>
      </c>
      <c r="O472" s="64" t="s">
        <v>3391</v>
      </c>
      <c r="P472" s="241" t="b">
        <f>EXACT($A471,O472)</f>
        <v>1</v>
      </c>
      <c r="Q472" s="257">
        <v>0</v>
      </c>
      <c r="R472" s="258">
        <f t="shared" si="41"/>
        <v>7830534.2400000002</v>
      </c>
    </row>
    <row r="473" spans="1:18" outlineLevel="1">
      <c r="A473" s="399" t="s">
        <v>3393</v>
      </c>
      <c r="B473" s="195"/>
      <c r="C473" s="253">
        <f>C474</f>
        <v>-30390617.760000002</v>
      </c>
      <c r="D473" s="253">
        <f t="shared" si="32"/>
        <v>30390617.760000002</v>
      </c>
      <c r="E473" s="254"/>
      <c r="F473" s="255"/>
      <c r="G473" s="255"/>
      <c r="H473" s="254"/>
      <c r="I473" s="253"/>
      <c r="J473" s="254"/>
      <c r="K473" s="253">
        <f t="shared" si="40"/>
        <v>30390617.760000002</v>
      </c>
      <c r="L473" s="256"/>
      <c r="M473" s="229"/>
      <c r="N473" s="228" t="e">
        <v>#VALUE!</v>
      </c>
      <c r="O473" s="64">
        <v>0</v>
      </c>
      <c r="Q473" s="257">
        <v>30390617.760000002</v>
      </c>
      <c r="R473" s="258">
        <f t="shared" si="41"/>
        <v>0</v>
      </c>
    </row>
    <row r="474" spans="1:18" outlineLevel="2">
      <c r="A474" s="271" t="s">
        <v>4797</v>
      </c>
      <c r="B474" s="195" t="s">
        <v>3394</v>
      </c>
      <c r="C474" s="229">
        <v>-30390617.760000002</v>
      </c>
      <c r="D474" s="229">
        <f t="shared" si="32"/>
        <v>30390617.760000002</v>
      </c>
      <c r="E474" s="254"/>
      <c r="F474" s="255"/>
      <c r="G474" s="255"/>
      <c r="H474" s="254"/>
      <c r="I474" s="229"/>
      <c r="J474" s="254"/>
      <c r="K474" s="229">
        <f t="shared" si="40"/>
        <v>30390617.760000002</v>
      </c>
      <c r="L474" s="256"/>
      <c r="M474" s="229"/>
      <c r="N474" s="228">
        <v>0</v>
      </c>
      <c r="O474" s="64" t="s">
        <v>3393</v>
      </c>
      <c r="P474" s="241" t="b">
        <f>EXACT($A473,O474)</f>
        <v>1</v>
      </c>
      <c r="Q474" s="257">
        <v>0</v>
      </c>
      <c r="R474" s="258">
        <f t="shared" si="41"/>
        <v>30390617.760000002</v>
      </c>
    </row>
    <row r="475" spans="1:18" outlineLevel="1">
      <c r="A475" s="399" t="s">
        <v>3395</v>
      </c>
      <c r="B475" s="195"/>
      <c r="C475" s="253">
        <f>C476</f>
        <v>-1771406.76</v>
      </c>
      <c r="D475" s="253">
        <f t="shared" si="32"/>
        <v>1771406.76</v>
      </c>
      <c r="E475" s="254"/>
      <c r="F475" s="255"/>
      <c r="G475" s="255"/>
      <c r="H475" s="254"/>
      <c r="I475" s="253"/>
      <c r="J475" s="254"/>
      <c r="K475" s="253">
        <f t="shared" si="40"/>
        <v>1771406.76</v>
      </c>
      <c r="L475" s="256"/>
      <c r="M475" s="229"/>
      <c r="N475" s="228" t="e">
        <v>#VALUE!</v>
      </c>
      <c r="O475" s="64">
        <v>0</v>
      </c>
      <c r="Q475" s="257">
        <v>1771406.76</v>
      </c>
      <c r="R475" s="258">
        <f t="shared" si="41"/>
        <v>0</v>
      </c>
    </row>
    <row r="476" spans="1:18" outlineLevel="2">
      <c r="A476" s="271" t="s">
        <v>4798</v>
      </c>
      <c r="B476" s="195" t="s">
        <v>3396</v>
      </c>
      <c r="C476" s="229">
        <v>-1771406.76</v>
      </c>
      <c r="D476" s="229">
        <f t="shared" si="32"/>
        <v>1771406.76</v>
      </c>
      <c r="E476" s="254"/>
      <c r="F476" s="255"/>
      <c r="G476" s="255"/>
      <c r="H476" s="254"/>
      <c r="I476" s="229"/>
      <c r="J476" s="254"/>
      <c r="K476" s="229">
        <f t="shared" si="40"/>
        <v>1771406.76</v>
      </c>
      <c r="L476" s="256"/>
      <c r="M476" s="229"/>
      <c r="N476" s="228">
        <v>0</v>
      </c>
      <c r="O476" s="64" t="s">
        <v>3395</v>
      </c>
      <c r="P476" s="241" t="b">
        <f>EXACT($A475,O476)</f>
        <v>1</v>
      </c>
      <c r="Q476" s="257">
        <v>0</v>
      </c>
      <c r="R476" s="258">
        <f t="shared" si="41"/>
        <v>1771406.76</v>
      </c>
    </row>
    <row r="477" spans="1:18" outlineLevel="1">
      <c r="A477" s="399" t="s">
        <v>3397</v>
      </c>
      <c r="B477" s="195"/>
      <c r="C477" s="253">
        <f>C478</f>
        <v>-2758012.2</v>
      </c>
      <c r="D477" s="253">
        <f t="shared" si="32"/>
        <v>2758012.2</v>
      </c>
      <c r="E477" s="254"/>
      <c r="F477" s="255"/>
      <c r="G477" s="255"/>
      <c r="H477" s="254"/>
      <c r="I477" s="253"/>
      <c r="J477" s="254"/>
      <c r="K477" s="253">
        <f t="shared" si="40"/>
        <v>2758012.2</v>
      </c>
      <c r="L477" s="256"/>
      <c r="M477" s="229"/>
      <c r="N477" s="228" t="e">
        <v>#VALUE!</v>
      </c>
      <c r="O477" s="64">
        <v>0</v>
      </c>
      <c r="Q477" s="257">
        <v>2758012.2</v>
      </c>
      <c r="R477" s="258">
        <f t="shared" si="41"/>
        <v>0</v>
      </c>
    </row>
    <row r="478" spans="1:18" outlineLevel="2">
      <c r="A478" s="271" t="s">
        <v>4799</v>
      </c>
      <c r="B478" s="195" t="s">
        <v>3398</v>
      </c>
      <c r="C478" s="229">
        <v>-2758012.2</v>
      </c>
      <c r="D478" s="229">
        <f t="shared" si="32"/>
        <v>2758012.2</v>
      </c>
      <c r="E478" s="254"/>
      <c r="F478" s="255"/>
      <c r="G478" s="255"/>
      <c r="H478" s="254"/>
      <c r="I478" s="229"/>
      <c r="J478" s="254"/>
      <c r="K478" s="229">
        <f t="shared" si="40"/>
        <v>2758012.2</v>
      </c>
      <c r="L478" s="256"/>
      <c r="M478" s="229"/>
      <c r="N478" s="228">
        <v>0</v>
      </c>
      <c r="O478" s="64" t="s">
        <v>3397</v>
      </c>
      <c r="P478" s="241" t="b">
        <f>EXACT($A477,O478)</f>
        <v>1</v>
      </c>
      <c r="Q478" s="257">
        <v>0</v>
      </c>
      <c r="R478" s="258">
        <f t="shared" si="41"/>
        <v>2758012.2</v>
      </c>
    </row>
    <row r="479" spans="1:18" outlineLevel="1">
      <c r="A479" s="399" t="s">
        <v>3399</v>
      </c>
      <c r="B479" s="195"/>
      <c r="C479" s="253">
        <f>C480</f>
        <v>-2190724.56</v>
      </c>
      <c r="D479" s="253">
        <f t="shared" si="32"/>
        <v>2190724.56</v>
      </c>
      <c r="E479" s="254"/>
      <c r="F479" s="255"/>
      <c r="G479" s="255"/>
      <c r="H479" s="254"/>
      <c r="I479" s="253"/>
      <c r="J479" s="254"/>
      <c r="K479" s="253">
        <f t="shared" si="40"/>
        <v>2190724.56</v>
      </c>
      <c r="L479" s="256"/>
      <c r="M479" s="229"/>
      <c r="N479" s="228" t="e">
        <v>#VALUE!</v>
      </c>
      <c r="O479" s="64">
        <v>0</v>
      </c>
      <c r="Q479" s="257">
        <v>2190724.56</v>
      </c>
      <c r="R479" s="258">
        <f t="shared" si="41"/>
        <v>0</v>
      </c>
    </row>
    <row r="480" spans="1:18" outlineLevel="2">
      <c r="A480" s="271" t="s">
        <v>4800</v>
      </c>
      <c r="B480" s="195" t="s">
        <v>3400</v>
      </c>
      <c r="C480" s="229">
        <v>-2190724.56</v>
      </c>
      <c r="D480" s="229">
        <f t="shared" si="32"/>
        <v>2190724.56</v>
      </c>
      <c r="E480" s="254"/>
      <c r="F480" s="255"/>
      <c r="G480" s="255"/>
      <c r="H480" s="254"/>
      <c r="I480" s="229"/>
      <c r="J480" s="254"/>
      <c r="K480" s="229">
        <f t="shared" si="40"/>
        <v>2190724.56</v>
      </c>
      <c r="L480" s="256"/>
      <c r="M480" s="229"/>
      <c r="N480" s="228">
        <v>0</v>
      </c>
      <c r="O480" s="64" t="s">
        <v>3399</v>
      </c>
      <c r="P480" s="241" t="b">
        <f>EXACT($A479,O480)</f>
        <v>1</v>
      </c>
      <c r="Q480" s="257">
        <v>0</v>
      </c>
      <c r="R480" s="258">
        <f t="shared" si="41"/>
        <v>2190724.56</v>
      </c>
    </row>
    <row r="481" spans="1:18" outlineLevel="1">
      <c r="A481" s="399" t="s">
        <v>3401</v>
      </c>
      <c r="C481" s="253">
        <f>SUM(C482:C483)</f>
        <v>-38829949.7999999</v>
      </c>
      <c r="D481" s="253">
        <f t="shared" si="32"/>
        <v>38829949.7999999</v>
      </c>
      <c r="E481" s="254"/>
      <c r="F481" s="255"/>
      <c r="G481" s="255"/>
      <c r="H481" s="254"/>
      <c r="I481" s="253"/>
      <c r="J481" s="254"/>
      <c r="K481" s="253">
        <f t="shared" si="40"/>
        <v>38829949.7999999</v>
      </c>
      <c r="L481" s="256" t="e">
        <f>#REF!+C481</f>
        <v>#REF!</v>
      </c>
      <c r="M481" s="253"/>
      <c r="N481" s="228" t="e">
        <v>#VALUE!</v>
      </c>
      <c r="O481" s="64">
        <v>0</v>
      </c>
      <c r="Q481" s="257">
        <v>38829949.799999997</v>
      </c>
      <c r="R481" s="258">
        <f t="shared" si="41"/>
        <v>-9.6857547760009766E-8</v>
      </c>
    </row>
    <row r="482" spans="1:18" outlineLevel="2">
      <c r="A482" s="271" t="s">
        <v>4801</v>
      </c>
      <c r="B482" s="195" t="s">
        <v>3402</v>
      </c>
      <c r="C482" s="229">
        <v>-35606366.759999901</v>
      </c>
      <c r="D482" s="229">
        <f t="shared" si="32"/>
        <v>35606366.759999901</v>
      </c>
      <c r="E482" s="254"/>
      <c r="F482" s="255"/>
      <c r="G482" s="255"/>
      <c r="H482" s="254"/>
      <c r="I482" s="229"/>
      <c r="J482" s="254"/>
      <c r="K482" s="229">
        <f t="shared" si="40"/>
        <v>35606366.759999901</v>
      </c>
      <c r="L482" s="256"/>
      <c r="M482" s="229"/>
      <c r="N482" s="228">
        <v>0</v>
      </c>
      <c r="O482" s="64" t="s">
        <v>3401</v>
      </c>
      <c r="P482" s="241" t="b">
        <f>EXACT($A481,O482)</f>
        <v>1</v>
      </c>
      <c r="Q482" s="257">
        <v>0</v>
      </c>
      <c r="R482" s="258">
        <f t="shared" si="41"/>
        <v>35606366.759999901</v>
      </c>
    </row>
    <row r="483" spans="1:18" outlineLevel="2">
      <c r="A483" s="271" t="s">
        <v>4802</v>
      </c>
      <c r="B483" s="195" t="s">
        <v>3403</v>
      </c>
      <c r="C483" s="229">
        <v>-3223583.04</v>
      </c>
      <c r="D483" s="229">
        <f t="shared" si="32"/>
        <v>3223583.04</v>
      </c>
      <c r="E483" s="254"/>
      <c r="F483" s="255"/>
      <c r="G483" s="255"/>
      <c r="H483" s="254"/>
      <c r="I483" s="229"/>
      <c r="J483" s="254"/>
      <c r="K483" s="229">
        <f t="shared" si="40"/>
        <v>3223583.04</v>
      </c>
      <c r="L483" s="256"/>
      <c r="M483" s="229"/>
      <c r="N483" s="228">
        <v>0</v>
      </c>
      <c r="O483" s="64" t="s">
        <v>3401</v>
      </c>
      <c r="Q483" s="257">
        <v>0</v>
      </c>
      <c r="R483" s="258">
        <f t="shared" si="41"/>
        <v>3223583.04</v>
      </c>
    </row>
    <row r="484" spans="1:18" outlineLevel="1">
      <c r="A484" s="399" t="s">
        <v>3404</v>
      </c>
      <c r="C484" s="253">
        <f>SUM(C486)+C485</f>
        <v>-122021259.239999</v>
      </c>
      <c r="D484" s="253">
        <f t="shared" si="32"/>
        <v>122021259.239999</v>
      </c>
      <c r="E484" s="254"/>
      <c r="F484" s="255"/>
      <c r="G484" s="255"/>
      <c r="H484" s="254"/>
      <c r="I484" s="253"/>
      <c r="J484" s="254"/>
      <c r="K484" s="253">
        <f t="shared" si="40"/>
        <v>122021259.239999</v>
      </c>
      <c r="L484" s="256"/>
      <c r="M484" s="229"/>
      <c r="N484" s="228" t="e">
        <v>#VALUE!</v>
      </c>
      <c r="O484" s="64">
        <v>0</v>
      </c>
      <c r="Q484" s="257">
        <v>122021259.23999999</v>
      </c>
      <c r="R484" s="258">
        <f t="shared" si="41"/>
        <v>-9.9837779998779297E-7</v>
      </c>
    </row>
    <row r="485" spans="1:18" outlineLevel="2">
      <c r="A485" s="271" t="s">
        <v>4803</v>
      </c>
      <c r="B485" s="195" t="s">
        <v>3405</v>
      </c>
      <c r="C485" s="229">
        <v>-122021259.239999</v>
      </c>
      <c r="D485" s="229">
        <f t="shared" si="32"/>
        <v>122021259.239999</v>
      </c>
      <c r="E485" s="254"/>
      <c r="F485" s="255"/>
      <c r="G485" s="255"/>
      <c r="H485" s="254"/>
      <c r="I485" s="229"/>
      <c r="J485" s="254"/>
      <c r="K485" s="229">
        <f>D485+I485</f>
        <v>122021259.239999</v>
      </c>
      <c r="L485" s="256"/>
      <c r="M485" s="229"/>
      <c r="N485" s="228"/>
      <c r="O485" s="64" t="s">
        <v>3404</v>
      </c>
      <c r="P485" s="241" t="b">
        <f>EXACT($A484,O485)</f>
        <v>1</v>
      </c>
      <c r="Q485" s="257">
        <v>0</v>
      </c>
      <c r="R485" s="258">
        <f t="shared" si="41"/>
        <v>122021259.239999</v>
      </c>
    </row>
    <row r="486" spans="1:18" outlineLevel="2">
      <c r="A486" s="271" t="s">
        <v>4804</v>
      </c>
      <c r="B486" s="195" t="s">
        <v>3402</v>
      </c>
      <c r="C486" s="229">
        <v>0</v>
      </c>
      <c r="D486" s="229">
        <f t="shared" si="32"/>
        <v>0</v>
      </c>
      <c r="E486" s="254"/>
      <c r="F486" s="255"/>
      <c r="G486" s="255"/>
      <c r="H486" s="254"/>
      <c r="I486" s="229"/>
      <c r="J486" s="254"/>
      <c r="K486" s="229">
        <f t="shared" si="40"/>
        <v>0</v>
      </c>
      <c r="L486" s="256"/>
      <c r="M486" s="229"/>
      <c r="N486" s="228">
        <v>0</v>
      </c>
      <c r="O486" s="64" t="s">
        <v>3404</v>
      </c>
      <c r="Q486" s="257">
        <v>0</v>
      </c>
      <c r="R486" s="258">
        <f t="shared" si="41"/>
        <v>0</v>
      </c>
    </row>
    <row r="487" spans="1:18" outlineLevel="1">
      <c r="A487" s="399" t="s">
        <v>3406</v>
      </c>
      <c r="C487" s="253">
        <f>C488</f>
        <v>-1950870.72</v>
      </c>
      <c r="D487" s="253">
        <f t="shared" si="32"/>
        <v>1950870.72</v>
      </c>
      <c r="E487" s="254"/>
      <c r="F487" s="255"/>
      <c r="G487" s="255"/>
      <c r="H487" s="254"/>
      <c r="I487" s="253"/>
      <c r="J487" s="254"/>
      <c r="K487" s="253">
        <f>D487+I487</f>
        <v>1950870.72</v>
      </c>
      <c r="L487" s="256"/>
      <c r="M487" s="229"/>
      <c r="N487" s="228" t="e">
        <v>#VALUE!</v>
      </c>
      <c r="O487" s="64">
        <v>0</v>
      </c>
      <c r="Q487" s="257">
        <v>1950870.72</v>
      </c>
      <c r="R487" s="258">
        <f t="shared" si="41"/>
        <v>0</v>
      </c>
    </row>
    <row r="488" spans="1:18" outlineLevel="2">
      <c r="A488" s="271" t="s">
        <v>4805</v>
      </c>
      <c r="B488" s="195" t="s">
        <v>3407</v>
      </c>
      <c r="C488" s="229">
        <v>-1950870.72</v>
      </c>
      <c r="D488" s="229">
        <f t="shared" si="32"/>
        <v>1950870.72</v>
      </c>
      <c r="E488" s="254"/>
      <c r="F488" s="255"/>
      <c r="G488" s="255"/>
      <c r="H488" s="254"/>
      <c r="I488" s="229"/>
      <c r="J488" s="254"/>
      <c r="K488" s="229">
        <f>D488+I488</f>
        <v>1950870.72</v>
      </c>
      <c r="L488" s="256"/>
      <c r="M488" s="229"/>
      <c r="N488" s="228">
        <v>0</v>
      </c>
      <c r="O488" s="64" t="s">
        <v>3406</v>
      </c>
      <c r="P488" s="241" t="b">
        <f>EXACT($A487,O488)</f>
        <v>1</v>
      </c>
      <c r="Q488" s="257">
        <v>0</v>
      </c>
      <c r="R488" s="258">
        <f t="shared" si="41"/>
        <v>1950870.72</v>
      </c>
    </row>
    <row r="489" spans="1:18" outlineLevel="1">
      <c r="A489" s="399" t="s">
        <v>3408</v>
      </c>
      <c r="C489" s="253">
        <f>SUM(C490:C494)</f>
        <v>0</v>
      </c>
      <c r="D489" s="253">
        <f t="shared" si="32"/>
        <v>0</v>
      </c>
      <c r="E489" s="254"/>
      <c r="F489" s="255"/>
      <c r="G489" s="255"/>
      <c r="H489" s="254"/>
      <c r="I489" s="253"/>
      <c r="J489" s="254"/>
      <c r="K489" s="253">
        <f t="shared" si="40"/>
        <v>0</v>
      </c>
      <c r="L489" s="256" t="e">
        <f>#REF!+C489</f>
        <v>#REF!</v>
      </c>
      <c r="M489" s="253"/>
      <c r="N489" s="228" t="e">
        <v>#VALUE!</v>
      </c>
      <c r="O489" s="64">
        <v>0</v>
      </c>
      <c r="Q489" s="257">
        <v>0</v>
      </c>
      <c r="R489" s="258">
        <f t="shared" si="41"/>
        <v>0</v>
      </c>
    </row>
    <row r="490" spans="1:18" outlineLevel="2">
      <c r="A490" s="271" t="s">
        <v>4806</v>
      </c>
      <c r="B490" s="195" t="s">
        <v>3409</v>
      </c>
      <c r="C490" s="229">
        <v>0</v>
      </c>
      <c r="D490" s="229">
        <f t="shared" si="32"/>
        <v>0</v>
      </c>
      <c r="E490" s="254"/>
      <c r="F490" s="255"/>
      <c r="G490" s="255"/>
      <c r="H490" s="254"/>
      <c r="I490" s="229"/>
      <c r="J490" s="254"/>
      <c r="K490" s="229">
        <f t="shared" si="40"/>
        <v>0</v>
      </c>
      <c r="L490" s="256"/>
      <c r="M490" s="229"/>
      <c r="N490" s="228">
        <v>0</v>
      </c>
      <c r="O490" s="64" t="s">
        <v>3408</v>
      </c>
      <c r="P490" s="241" t="b">
        <f>EXACT($A$489,O490)</f>
        <v>1</v>
      </c>
      <c r="Q490" s="257">
        <v>0</v>
      </c>
      <c r="R490" s="258">
        <f t="shared" si="41"/>
        <v>0</v>
      </c>
    </row>
    <row r="491" spans="1:18" outlineLevel="2">
      <c r="A491" s="271" t="s">
        <v>4807</v>
      </c>
      <c r="B491" s="195" t="s">
        <v>3410</v>
      </c>
      <c r="C491" s="229">
        <v>0</v>
      </c>
      <c r="D491" s="229">
        <f t="shared" si="32"/>
        <v>0</v>
      </c>
      <c r="E491" s="254"/>
      <c r="F491" s="255"/>
      <c r="G491" s="255"/>
      <c r="H491" s="254"/>
      <c r="I491" s="229"/>
      <c r="J491" s="254"/>
      <c r="K491" s="229">
        <f t="shared" si="40"/>
        <v>0</v>
      </c>
      <c r="L491" s="256"/>
      <c r="M491" s="229"/>
      <c r="N491" s="228">
        <v>0</v>
      </c>
      <c r="O491" s="64" t="s">
        <v>3408</v>
      </c>
      <c r="P491" s="241" t="b">
        <f>EXACT($A$489,O491)</f>
        <v>1</v>
      </c>
      <c r="Q491" s="257">
        <v>0</v>
      </c>
      <c r="R491" s="258">
        <f t="shared" si="41"/>
        <v>0</v>
      </c>
    </row>
    <row r="492" spans="1:18" outlineLevel="2">
      <c r="A492" s="271" t="s">
        <v>4808</v>
      </c>
      <c r="B492" s="195" t="s">
        <v>3411</v>
      </c>
      <c r="C492" s="229">
        <v>0</v>
      </c>
      <c r="D492" s="229">
        <f t="shared" si="32"/>
        <v>0</v>
      </c>
      <c r="E492" s="254"/>
      <c r="F492" s="255"/>
      <c r="G492" s="255"/>
      <c r="H492" s="254"/>
      <c r="I492" s="229"/>
      <c r="J492" s="254"/>
      <c r="K492" s="229">
        <f t="shared" si="40"/>
        <v>0</v>
      </c>
      <c r="L492" s="256"/>
      <c r="M492" s="229"/>
      <c r="N492" s="228">
        <v>0</v>
      </c>
      <c r="O492" s="64" t="s">
        <v>3408</v>
      </c>
      <c r="P492" s="241" t="b">
        <f>EXACT($A$489,O492)</f>
        <v>1</v>
      </c>
      <c r="Q492" s="257">
        <v>0</v>
      </c>
      <c r="R492" s="258">
        <f t="shared" si="41"/>
        <v>0</v>
      </c>
    </row>
    <row r="493" spans="1:18" outlineLevel="2">
      <c r="A493" s="400" t="s">
        <v>4809</v>
      </c>
      <c r="B493" s="44" t="s">
        <v>3412</v>
      </c>
      <c r="C493" s="229">
        <v>0</v>
      </c>
      <c r="D493" s="229">
        <f t="shared" si="32"/>
        <v>0</v>
      </c>
      <c r="E493" s="254"/>
      <c r="F493" s="255"/>
      <c r="G493" s="255"/>
      <c r="H493" s="254"/>
      <c r="I493" s="229"/>
      <c r="J493" s="254"/>
      <c r="K493" s="229">
        <f t="shared" si="40"/>
        <v>0</v>
      </c>
      <c r="L493" s="256"/>
      <c r="M493" s="229"/>
      <c r="N493" s="228">
        <v>0</v>
      </c>
      <c r="O493" s="64" t="s">
        <v>3408</v>
      </c>
      <c r="P493" s="241" t="b">
        <f>EXACT($A$489,O493)</f>
        <v>1</v>
      </c>
      <c r="Q493" s="257">
        <v>0</v>
      </c>
      <c r="R493" s="258">
        <f t="shared" si="41"/>
        <v>0</v>
      </c>
    </row>
    <row r="494" spans="1:18" outlineLevel="2">
      <c r="A494" s="400" t="s">
        <v>4810</v>
      </c>
      <c r="B494" s="44" t="s">
        <v>3413</v>
      </c>
      <c r="C494" s="229">
        <v>0</v>
      </c>
      <c r="D494" s="229">
        <f t="shared" si="32"/>
        <v>0</v>
      </c>
      <c r="E494" s="254"/>
      <c r="F494" s="255"/>
      <c r="G494" s="255"/>
      <c r="H494" s="254"/>
      <c r="I494" s="229"/>
      <c r="J494" s="254"/>
      <c r="K494" s="229">
        <f t="shared" si="40"/>
        <v>0</v>
      </c>
      <c r="L494" s="256"/>
      <c r="M494" s="229"/>
      <c r="N494" s="228">
        <v>0</v>
      </c>
      <c r="O494" s="64" t="s">
        <v>3408</v>
      </c>
      <c r="P494" s="241" t="b">
        <f>EXACT($A$489,O494)</f>
        <v>1</v>
      </c>
      <c r="Q494" s="257">
        <v>0</v>
      </c>
      <c r="R494" s="258">
        <f t="shared" si="41"/>
        <v>0</v>
      </c>
    </row>
    <row r="495" spans="1:18" outlineLevel="1">
      <c r="A495" s="399" t="s">
        <v>3414</v>
      </c>
      <c r="B495" s="44"/>
      <c r="C495" s="253">
        <f>SUM(C496)</f>
        <v>0</v>
      </c>
      <c r="D495" s="253">
        <f t="shared" si="32"/>
        <v>0</v>
      </c>
      <c r="E495" s="254"/>
      <c r="F495" s="255"/>
      <c r="G495" s="255"/>
      <c r="H495" s="254"/>
      <c r="I495" s="253"/>
      <c r="J495" s="254"/>
      <c r="K495" s="253">
        <f t="shared" si="40"/>
        <v>0</v>
      </c>
      <c r="L495" s="256"/>
      <c r="M495" s="229"/>
      <c r="N495" s="228" t="e">
        <v>#VALUE!</v>
      </c>
      <c r="O495" s="64">
        <v>0</v>
      </c>
      <c r="Q495" s="257">
        <v>0</v>
      </c>
      <c r="R495" s="258">
        <f t="shared" si="41"/>
        <v>0</v>
      </c>
    </row>
    <row r="496" spans="1:18" outlineLevel="2">
      <c r="A496" s="400" t="s">
        <v>4811</v>
      </c>
      <c r="B496" s="44" t="s">
        <v>3415</v>
      </c>
      <c r="C496" s="229">
        <v>0</v>
      </c>
      <c r="D496" s="229">
        <f t="shared" si="32"/>
        <v>0</v>
      </c>
      <c r="E496" s="254"/>
      <c r="F496" s="255"/>
      <c r="G496" s="255"/>
      <c r="H496" s="254"/>
      <c r="I496" s="229"/>
      <c r="J496" s="254"/>
      <c r="K496" s="229">
        <f t="shared" si="40"/>
        <v>0</v>
      </c>
      <c r="L496" s="256"/>
      <c r="M496" s="229"/>
      <c r="N496" s="228">
        <v>0</v>
      </c>
      <c r="O496" s="64" t="s">
        <v>5419</v>
      </c>
      <c r="P496" s="241" t="b">
        <f>EXACT($A495,O496)</f>
        <v>0</v>
      </c>
      <c r="Q496" s="257">
        <v>0</v>
      </c>
      <c r="R496" s="258">
        <f t="shared" si="41"/>
        <v>0</v>
      </c>
    </row>
    <row r="497" spans="1:18" outlineLevel="1">
      <c r="A497" s="399" t="s">
        <v>3416</v>
      </c>
      <c r="C497" s="253">
        <f>C498+C499</f>
        <v>567536191.73999906</v>
      </c>
      <c r="D497" s="253">
        <f t="shared" si="32"/>
        <v>-567536191.73999906</v>
      </c>
      <c r="E497" s="254"/>
      <c r="F497" s="255"/>
      <c r="G497" s="255"/>
      <c r="H497" s="254"/>
      <c r="I497" s="253"/>
      <c r="J497" s="254"/>
      <c r="K497" s="253">
        <f t="shared" si="40"/>
        <v>-567536191.73999906</v>
      </c>
      <c r="L497" s="256" t="e">
        <f>#REF!+C497</f>
        <v>#REF!</v>
      </c>
      <c r="M497" s="253"/>
      <c r="N497" s="228" t="e">
        <v>#VALUE!</v>
      </c>
      <c r="O497" s="64">
        <v>0</v>
      </c>
      <c r="Q497" s="257">
        <v>-567536191.74000001</v>
      </c>
      <c r="R497" s="258">
        <f t="shared" si="41"/>
        <v>9.5367431640625E-7</v>
      </c>
    </row>
    <row r="498" spans="1:18" outlineLevel="2">
      <c r="A498" s="271" t="s">
        <v>4812</v>
      </c>
      <c r="B498" s="195" t="s">
        <v>3417</v>
      </c>
      <c r="C498" s="229">
        <v>316282797.89999902</v>
      </c>
      <c r="D498" s="229">
        <f t="shared" si="32"/>
        <v>-316282797.89999902</v>
      </c>
      <c r="E498" s="254"/>
      <c r="F498" s="255"/>
      <c r="G498" s="255"/>
      <c r="H498" s="254"/>
      <c r="I498" s="229"/>
      <c r="J498" s="254"/>
      <c r="K498" s="229">
        <f t="shared" si="40"/>
        <v>-316282797.89999902</v>
      </c>
      <c r="L498" s="256"/>
      <c r="M498" s="229"/>
      <c r="N498" s="228">
        <v>0</v>
      </c>
      <c r="O498" s="64" t="s">
        <v>3416</v>
      </c>
      <c r="P498" s="241" t="b">
        <f>EXACT($A497,O498)</f>
        <v>1</v>
      </c>
      <c r="Q498" s="257">
        <v>0</v>
      </c>
      <c r="R498" s="258">
        <f t="shared" si="41"/>
        <v>-316282797.89999902</v>
      </c>
    </row>
    <row r="499" spans="1:18" outlineLevel="2">
      <c r="A499" s="271" t="s">
        <v>4813</v>
      </c>
      <c r="B499" s="195" t="s">
        <v>3418</v>
      </c>
      <c r="C499" s="229">
        <v>251253393.84</v>
      </c>
      <c r="D499" s="229">
        <f t="shared" si="32"/>
        <v>-251253393.84</v>
      </c>
      <c r="E499" s="254"/>
      <c r="F499" s="255"/>
      <c r="G499" s="255"/>
      <c r="H499" s="254"/>
      <c r="I499" s="229"/>
      <c r="J499" s="254"/>
      <c r="K499" s="229">
        <f>D499+I499</f>
        <v>-251253393.84</v>
      </c>
      <c r="L499" s="256"/>
      <c r="M499" s="229"/>
      <c r="N499" s="228">
        <v>0</v>
      </c>
      <c r="O499" s="64" t="s">
        <v>3416</v>
      </c>
      <c r="P499" s="241" t="b">
        <f>EXACT($A497,O499)</f>
        <v>1</v>
      </c>
      <c r="Q499" s="257">
        <v>0</v>
      </c>
      <c r="R499" s="258">
        <f t="shared" si="41"/>
        <v>-251253393.84</v>
      </c>
    </row>
    <row r="500" spans="1:18" outlineLevel="1">
      <c r="A500" s="399" t="s">
        <v>3419</v>
      </c>
      <c r="C500" s="253">
        <f>SUM(C501)</f>
        <v>8332630.0899999896</v>
      </c>
      <c r="D500" s="253">
        <f t="shared" si="32"/>
        <v>-8332630.0899999896</v>
      </c>
      <c r="E500" s="254"/>
      <c r="F500" s="255"/>
      <c r="G500" s="255"/>
      <c r="H500" s="254"/>
      <c r="I500" s="253"/>
      <c r="J500" s="254"/>
      <c r="K500" s="253">
        <f t="shared" si="40"/>
        <v>-8332630.0899999896</v>
      </c>
      <c r="L500" s="256" t="e">
        <f>#REF!+C500</f>
        <v>#REF!</v>
      </c>
      <c r="M500" s="253"/>
      <c r="N500" s="228" t="e">
        <v>#VALUE!</v>
      </c>
      <c r="O500" s="64">
        <v>0</v>
      </c>
      <c r="Q500" s="257">
        <v>-8332630.0899999999</v>
      </c>
      <c r="R500" s="258">
        <f t="shared" si="41"/>
        <v>1.0244548320770264E-8</v>
      </c>
    </row>
    <row r="501" spans="1:18" outlineLevel="2">
      <c r="A501" s="271" t="s">
        <v>4814</v>
      </c>
      <c r="B501" s="195" t="s">
        <v>3420</v>
      </c>
      <c r="C501" s="229">
        <v>8332630.0899999896</v>
      </c>
      <c r="D501" s="229">
        <f t="shared" si="32"/>
        <v>-8332630.0899999896</v>
      </c>
      <c r="E501" s="254"/>
      <c r="F501" s="255"/>
      <c r="G501" s="255"/>
      <c r="H501" s="254"/>
      <c r="I501" s="229"/>
      <c r="J501" s="254"/>
      <c r="K501" s="229">
        <f t="shared" si="40"/>
        <v>-8332630.0899999896</v>
      </c>
      <c r="L501" s="256"/>
      <c r="M501" s="229"/>
      <c r="N501" s="228">
        <v>0</v>
      </c>
      <c r="O501" s="64" t="s">
        <v>3419</v>
      </c>
      <c r="P501" s="241" t="b">
        <f>EXACT($A500,O501)</f>
        <v>1</v>
      </c>
      <c r="Q501" s="257">
        <v>0</v>
      </c>
      <c r="R501" s="258">
        <f t="shared" si="41"/>
        <v>-8332630.0899999896</v>
      </c>
    </row>
    <row r="502" spans="1:18" outlineLevel="1">
      <c r="A502" s="399" t="s">
        <v>3421</v>
      </c>
      <c r="C502" s="253">
        <f>SUM(C503)</f>
        <v>225414968.93000001</v>
      </c>
      <c r="D502" s="253">
        <f t="shared" si="32"/>
        <v>-225414968.93000001</v>
      </c>
      <c r="E502" s="254"/>
      <c r="F502" s="255"/>
      <c r="G502" s="255"/>
      <c r="H502" s="254"/>
      <c r="I502" s="253"/>
      <c r="J502" s="254"/>
      <c r="K502" s="253">
        <f t="shared" si="40"/>
        <v>-225414968.93000001</v>
      </c>
      <c r="L502" s="256" t="e">
        <f>#REF!+C502</f>
        <v>#REF!</v>
      </c>
      <c r="M502" s="253"/>
      <c r="N502" s="228" t="e">
        <v>#VALUE!</v>
      </c>
      <c r="O502" s="64">
        <v>0</v>
      </c>
      <c r="Q502" s="257">
        <v>-225414968.93000001</v>
      </c>
      <c r="R502" s="258">
        <f t="shared" si="41"/>
        <v>0</v>
      </c>
    </row>
    <row r="503" spans="1:18" outlineLevel="2">
      <c r="A503" s="271" t="s">
        <v>4815</v>
      </c>
      <c r="B503" s="195" t="s">
        <v>3422</v>
      </c>
      <c r="C503" s="229">
        <v>225414968.93000001</v>
      </c>
      <c r="D503" s="229">
        <f t="shared" si="32"/>
        <v>-225414968.93000001</v>
      </c>
      <c r="E503" s="254"/>
      <c r="F503" s="255"/>
      <c r="G503" s="255"/>
      <c r="H503" s="254"/>
      <c r="I503" s="229"/>
      <c r="J503" s="254"/>
      <c r="K503" s="229">
        <f t="shared" si="40"/>
        <v>-225414968.93000001</v>
      </c>
      <c r="L503" s="256"/>
      <c r="M503" s="229"/>
      <c r="N503" s="228">
        <v>0</v>
      </c>
      <c r="O503" s="64" t="s">
        <v>3421</v>
      </c>
      <c r="P503" s="241" t="b">
        <f>EXACT($A502,O503)</f>
        <v>1</v>
      </c>
      <c r="Q503" s="257">
        <v>0</v>
      </c>
      <c r="R503" s="258">
        <f t="shared" si="41"/>
        <v>-225414968.93000001</v>
      </c>
    </row>
    <row r="504" spans="1:18" outlineLevel="1">
      <c r="A504" s="399" t="s">
        <v>3423</v>
      </c>
      <c r="B504" s="195"/>
      <c r="C504" s="253">
        <f>C505</f>
        <v>0</v>
      </c>
      <c r="D504" s="253">
        <f t="shared" si="32"/>
        <v>0</v>
      </c>
      <c r="E504" s="254"/>
      <c r="F504" s="255"/>
      <c r="G504" s="255"/>
      <c r="H504" s="254"/>
      <c r="I504" s="229"/>
      <c r="J504" s="254"/>
      <c r="K504" s="253">
        <f t="shared" si="40"/>
        <v>0</v>
      </c>
      <c r="L504" s="256"/>
      <c r="M504" s="229"/>
      <c r="N504" s="228" t="e">
        <v>#VALUE!</v>
      </c>
      <c r="O504" s="64">
        <v>0</v>
      </c>
      <c r="Q504" s="257">
        <v>0</v>
      </c>
      <c r="R504" s="258">
        <f t="shared" si="41"/>
        <v>0</v>
      </c>
    </row>
    <row r="505" spans="1:18" outlineLevel="2">
      <c r="A505" s="271" t="s">
        <v>4816</v>
      </c>
      <c r="B505" s="195" t="s">
        <v>3424</v>
      </c>
      <c r="C505" s="229">
        <v>0</v>
      </c>
      <c r="D505" s="229">
        <f t="shared" si="32"/>
        <v>0</v>
      </c>
      <c r="E505" s="254"/>
      <c r="F505" s="255"/>
      <c r="G505" s="255"/>
      <c r="H505" s="254"/>
      <c r="I505" s="229"/>
      <c r="J505" s="254"/>
      <c r="K505" s="229">
        <f t="shared" si="40"/>
        <v>0</v>
      </c>
      <c r="L505" s="256"/>
      <c r="M505" s="229"/>
      <c r="N505" s="228">
        <v>0</v>
      </c>
      <c r="O505" s="64" t="s">
        <v>3423</v>
      </c>
      <c r="P505" s="241" t="b">
        <f>EXACT($A504,O505)</f>
        <v>1</v>
      </c>
      <c r="Q505" s="257">
        <v>0</v>
      </c>
      <c r="R505" s="258">
        <f>K505-Q505</f>
        <v>0</v>
      </c>
    </row>
    <row r="506" spans="1:18" outlineLevel="1">
      <c r="C506" s="228"/>
      <c r="D506" s="228"/>
      <c r="E506" s="254"/>
      <c r="F506" s="255"/>
      <c r="G506" s="255"/>
      <c r="H506" s="254"/>
      <c r="I506" s="228"/>
      <c r="J506" s="254"/>
      <c r="K506" s="228"/>
      <c r="L506" s="256"/>
      <c r="M506" s="228"/>
      <c r="N506" s="228"/>
      <c r="O506" s="64"/>
      <c r="Q506" s="257"/>
      <c r="R506" s="258"/>
    </row>
    <row r="507" spans="1:18">
      <c r="A507" s="399" t="s">
        <v>3425</v>
      </c>
      <c r="C507" s="228">
        <f>C458+C460+C462+C464+C469+C481+C489+C497+C500+C502+C504+C495+C484+C471+C473+C475+C477+C479+C487</f>
        <v>449646278.76000017</v>
      </c>
      <c r="D507" s="228">
        <f>C507*-1</f>
        <v>-449646278.76000017</v>
      </c>
      <c r="E507" s="254"/>
      <c r="F507" s="255"/>
      <c r="G507" s="255"/>
      <c r="H507" s="254"/>
      <c r="I507" s="228">
        <f>I458+I460+I462+I464+I469+I481+I489+I497+I500+I502+I504</f>
        <v>0</v>
      </c>
      <c r="J507" s="254"/>
      <c r="K507" s="228">
        <f t="shared" ref="K507:K526" si="42">D507+I507</f>
        <v>-449646278.76000017</v>
      </c>
      <c r="L507" s="256"/>
      <c r="M507" s="228"/>
      <c r="N507" s="228" t="e">
        <v>#VALUE!</v>
      </c>
      <c r="O507" s="64"/>
      <c r="Q507" s="257"/>
      <c r="R507" s="258"/>
    </row>
    <row r="508" spans="1:18" outlineLevel="1">
      <c r="A508" s="399" t="s">
        <v>3426</v>
      </c>
      <c r="C508" s="253">
        <f>SUM(C509:C511)</f>
        <v>87412949.960000008</v>
      </c>
      <c r="D508" s="253">
        <f t="shared" si="32"/>
        <v>-87412949.960000008</v>
      </c>
      <c r="E508" s="254"/>
      <c r="F508" s="255"/>
      <c r="G508" s="255"/>
      <c r="H508" s="254"/>
      <c r="I508" s="228"/>
      <c r="J508" s="254"/>
      <c r="K508" s="253">
        <f t="shared" si="42"/>
        <v>-87412949.960000008</v>
      </c>
      <c r="L508" s="256"/>
      <c r="M508" s="228"/>
      <c r="N508" s="228" t="e">
        <v>#VALUE!</v>
      </c>
      <c r="O508" s="64">
        <v>0</v>
      </c>
      <c r="Q508" s="257">
        <v>-87412949.959999993</v>
      </c>
      <c r="R508" s="258">
        <f>K508-Q508</f>
        <v>0</v>
      </c>
    </row>
    <row r="509" spans="1:18" outlineLevel="2">
      <c r="A509" s="271" t="s">
        <v>4817</v>
      </c>
      <c r="B509" s="195" t="s">
        <v>3427</v>
      </c>
      <c r="C509" s="229">
        <v>7618162.0800000001</v>
      </c>
      <c r="D509" s="229">
        <f t="shared" si="32"/>
        <v>-7618162.0800000001</v>
      </c>
      <c r="E509" s="254"/>
      <c r="F509" s="255"/>
      <c r="G509" s="255"/>
      <c r="H509" s="254"/>
      <c r="I509" s="228"/>
      <c r="J509" s="254"/>
      <c r="K509" s="229">
        <f t="shared" si="42"/>
        <v>-7618162.0800000001</v>
      </c>
      <c r="L509" s="256"/>
      <c r="M509" s="229"/>
      <c r="N509" s="228">
        <v>0</v>
      </c>
      <c r="O509" s="64" t="s">
        <v>3426</v>
      </c>
      <c r="P509" s="241" t="b">
        <f>EXACT($A508,O509)</f>
        <v>1</v>
      </c>
      <c r="Q509" s="257">
        <v>0</v>
      </c>
      <c r="R509" s="258">
        <f t="shared" ref="R509:R525" si="43">K509-Q509</f>
        <v>-7618162.0800000001</v>
      </c>
    </row>
    <row r="510" spans="1:18" outlineLevel="2">
      <c r="A510" s="271" t="s">
        <v>4818</v>
      </c>
      <c r="B510" s="195" t="s">
        <v>3428</v>
      </c>
      <c r="C510" s="229">
        <v>75716064.340000004</v>
      </c>
      <c r="D510" s="229">
        <f t="shared" si="32"/>
        <v>-75716064.340000004</v>
      </c>
      <c r="E510" s="254"/>
      <c r="F510" s="255"/>
      <c r="G510" s="255"/>
      <c r="H510" s="254"/>
      <c r="I510" s="229"/>
      <c r="J510" s="254"/>
      <c r="K510" s="229">
        <f t="shared" si="42"/>
        <v>-75716064.340000004</v>
      </c>
      <c r="L510" s="256"/>
      <c r="M510" s="229"/>
      <c r="N510" s="228">
        <v>0</v>
      </c>
      <c r="O510" s="64" t="s">
        <v>3426</v>
      </c>
      <c r="P510" s="241" t="b">
        <f>EXACT($A508,O510)</f>
        <v>1</v>
      </c>
      <c r="Q510" s="257">
        <v>0</v>
      </c>
      <c r="R510" s="258">
        <f t="shared" si="43"/>
        <v>-75716064.340000004</v>
      </c>
    </row>
    <row r="511" spans="1:18" outlineLevel="2">
      <c r="A511" s="271" t="s">
        <v>4819</v>
      </c>
      <c r="B511" s="195" t="s">
        <v>3429</v>
      </c>
      <c r="C511" s="229">
        <v>4078723.54</v>
      </c>
      <c r="D511" s="229">
        <f t="shared" si="32"/>
        <v>-4078723.54</v>
      </c>
      <c r="E511" s="254"/>
      <c r="F511" s="255"/>
      <c r="G511" s="255"/>
      <c r="H511" s="254"/>
      <c r="I511" s="229"/>
      <c r="J511" s="254"/>
      <c r="K511" s="229">
        <f>D511+I511</f>
        <v>-4078723.54</v>
      </c>
      <c r="L511" s="256"/>
      <c r="M511" s="229"/>
      <c r="N511" s="228">
        <v>0</v>
      </c>
      <c r="O511" s="64" t="s">
        <v>3426</v>
      </c>
      <c r="P511" s="241" t="b">
        <f>EXACT($A508,O511)</f>
        <v>1</v>
      </c>
      <c r="Q511" s="257">
        <v>0</v>
      </c>
      <c r="R511" s="258">
        <f t="shared" si="43"/>
        <v>-4078723.54</v>
      </c>
    </row>
    <row r="512" spans="1:18" outlineLevel="1">
      <c r="A512" s="405" t="s">
        <v>3430</v>
      </c>
      <c r="B512" s="195"/>
      <c r="C512" s="253">
        <f>C513</f>
        <v>0</v>
      </c>
      <c r="D512" s="253">
        <f t="shared" si="32"/>
        <v>0</v>
      </c>
      <c r="E512" s="254"/>
      <c r="F512" s="255"/>
      <c r="G512" s="255"/>
      <c r="H512" s="254"/>
      <c r="I512" s="228"/>
      <c r="J512" s="254"/>
      <c r="K512" s="253">
        <f t="shared" si="42"/>
        <v>0</v>
      </c>
      <c r="L512" s="256"/>
      <c r="M512" s="229"/>
      <c r="N512" s="228" t="e">
        <v>#VALUE!</v>
      </c>
      <c r="O512" s="64">
        <v>0</v>
      </c>
      <c r="Q512" s="257">
        <v>0</v>
      </c>
      <c r="R512" s="258">
        <f t="shared" si="43"/>
        <v>0</v>
      </c>
    </row>
    <row r="513" spans="1:18" outlineLevel="2">
      <c r="A513" s="271" t="s">
        <v>4820</v>
      </c>
      <c r="B513" s="195" t="s">
        <v>3431</v>
      </c>
      <c r="C513" s="229">
        <v>0</v>
      </c>
      <c r="D513" s="229">
        <f t="shared" si="32"/>
        <v>0</v>
      </c>
      <c r="E513" s="254"/>
      <c r="F513" s="255"/>
      <c r="G513" s="255"/>
      <c r="H513" s="254"/>
      <c r="I513" s="228"/>
      <c r="J513" s="254"/>
      <c r="K513" s="229">
        <f t="shared" si="42"/>
        <v>0</v>
      </c>
      <c r="L513" s="256"/>
      <c r="M513" s="229"/>
      <c r="N513" s="228">
        <v>0</v>
      </c>
      <c r="O513" s="64" t="s">
        <v>3430</v>
      </c>
      <c r="P513" s="241" t="b">
        <f>EXACT($A512,O513)</f>
        <v>1</v>
      </c>
      <c r="Q513" s="257">
        <v>0</v>
      </c>
      <c r="R513" s="258">
        <f t="shared" si="43"/>
        <v>0</v>
      </c>
    </row>
    <row r="514" spans="1:18" outlineLevel="1">
      <c r="A514" s="399" t="s">
        <v>3432</v>
      </c>
      <c r="C514" s="253">
        <f>SUM(C515:C516)</f>
        <v>-188644.989999999</v>
      </c>
      <c r="D514" s="253">
        <f t="shared" si="32"/>
        <v>188644.989999999</v>
      </c>
      <c r="E514" s="254"/>
      <c r="F514" s="255"/>
      <c r="G514" s="255"/>
      <c r="H514" s="254"/>
      <c r="I514" s="228"/>
      <c r="J514" s="254"/>
      <c r="K514" s="253">
        <f t="shared" si="42"/>
        <v>188644.989999999</v>
      </c>
      <c r="L514" s="256" t="e">
        <f>#REF!+C514</f>
        <v>#REF!</v>
      </c>
      <c r="M514" s="253"/>
      <c r="N514" s="228" t="e">
        <v>#VALUE!</v>
      </c>
      <c r="O514" s="64">
        <v>0</v>
      </c>
      <c r="Q514" s="257">
        <v>188644.99</v>
      </c>
      <c r="R514" s="258">
        <f t="shared" si="43"/>
        <v>-9.8953023552894592E-10</v>
      </c>
    </row>
    <row r="515" spans="1:18" outlineLevel="2">
      <c r="A515" s="406" t="s">
        <v>4821</v>
      </c>
      <c r="B515" s="273" t="s">
        <v>3433</v>
      </c>
      <c r="C515" s="229">
        <v>0</v>
      </c>
      <c r="D515" s="229">
        <f t="shared" si="32"/>
        <v>0</v>
      </c>
      <c r="E515" s="254"/>
      <c r="F515" s="255"/>
      <c r="G515" s="255"/>
      <c r="H515" s="254"/>
      <c r="I515" s="228"/>
      <c r="J515" s="254"/>
      <c r="K515" s="229">
        <f t="shared" si="42"/>
        <v>0</v>
      </c>
      <c r="L515" s="256"/>
      <c r="M515" s="229"/>
      <c r="N515" s="228">
        <v>0</v>
      </c>
      <c r="O515" s="64" t="s">
        <v>3432</v>
      </c>
      <c r="P515" s="241" t="b">
        <f>EXACT($A514,O515)</f>
        <v>1</v>
      </c>
      <c r="Q515" s="257">
        <v>0</v>
      </c>
      <c r="R515" s="258">
        <f t="shared" si="43"/>
        <v>0</v>
      </c>
    </row>
    <row r="516" spans="1:18" outlineLevel="2">
      <c r="A516" s="406" t="s">
        <v>4822</v>
      </c>
      <c r="B516" s="273" t="s">
        <v>3434</v>
      </c>
      <c r="C516" s="229">
        <v>-188644.989999999</v>
      </c>
      <c r="D516" s="229">
        <v>188644.989999999</v>
      </c>
      <c r="E516" s="254"/>
      <c r="F516" s="255"/>
      <c r="G516" s="255"/>
      <c r="H516" s="254"/>
      <c r="I516" s="228"/>
      <c r="J516" s="254"/>
      <c r="K516" s="229">
        <v>188644.989999999</v>
      </c>
      <c r="L516" s="256"/>
      <c r="M516" s="229"/>
      <c r="N516" s="228">
        <v>0</v>
      </c>
      <c r="O516" s="64" t="s">
        <v>3432</v>
      </c>
      <c r="P516" s="241" t="b">
        <v>1</v>
      </c>
      <c r="Q516" s="257">
        <v>0</v>
      </c>
      <c r="R516" s="258">
        <v>188644.989999999</v>
      </c>
    </row>
    <row r="517" spans="1:18" outlineLevel="1">
      <c r="A517" s="399" t="s">
        <v>3435</v>
      </c>
      <c r="C517" s="253">
        <f>SUM(C518)</f>
        <v>308512.56</v>
      </c>
      <c r="D517" s="253">
        <f t="shared" si="32"/>
        <v>-308512.56</v>
      </c>
      <c r="E517" s="254"/>
      <c r="F517" s="255"/>
      <c r="G517" s="255"/>
      <c r="H517" s="254"/>
      <c r="I517" s="228"/>
      <c r="J517" s="254"/>
      <c r="K517" s="253">
        <f t="shared" si="42"/>
        <v>-308512.56</v>
      </c>
      <c r="L517" s="256" t="e">
        <f>#REF!+C517</f>
        <v>#REF!</v>
      </c>
      <c r="M517" s="253"/>
      <c r="N517" s="228" t="e">
        <v>#VALUE!</v>
      </c>
      <c r="O517" s="64">
        <v>0</v>
      </c>
      <c r="Q517" s="257">
        <v>-308512.56</v>
      </c>
      <c r="R517" s="258">
        <f t="shared" si="43"/>
        <v>0</v>
      </c>
    </row>
    <row r="518" spans="1:18" outlineLevel="2">
      <c r="A518" s="271" t="s">
        <v>4823</v>
      </c>
      <c r="B518" s="195" t="s">
        <v>3436</v>
      </c>
      <c r="C518" s="229">
        <v>308512.56</v>
      </c>
      <c r="D518" s="229">
        <f t="shared" si="32"/>
        <v>-308512.56</v>
      </c>
      <c r="E518" s="254"/>
      <c r="F518" s="255"/>
      <c r="G518" s="255"/>
      <c r="H518" s="254"/>
      <c r="I518" s="228"/>
      <c r="J518" s="254"/>
      <c r="K518" s="229">
        <f t="shared" si="42"/>
        <v>-308512.56</v>
      </c>
      <c r="L518" s="256"/>
      <c r="M518" s="229"/>
      <c r="N518" s="228">
        <v>0</v>
      </c>
      <c r="O518" s="64" t="s">
        <v>3435</v>
      </c>
      <c r="P518" s="241" t="b">
        <f>EXACT($A517,O518)</f>
        <v>1</v>
      </c>
      <c r="Q518" s="257">
        <v>0</v>
      </c>
      <c r="R518" s="258">
        <f t="shared" si="43"/>
        <v>-308512.56</v>
      </c>
    </row>
    <row r="519" spans="1:18" outlineLevel="1">
      <c r="A519" s="399" t="s">
        <v>3437</v>
      </c>
      <c r="C519" s="253">
        <f>SUM(C520)</f>
        <v>309369.46000000002</v>
      </c>
      <c r="D519" s="253">
        <f t="shared" si="32"/>
        <v>-309369.46000000002</v>
      </c>
      <c r="E519" s="254"/>
      <c r="F519" s="255"/>
      <c r="G519" s="255"/>
      <c r="H519" s="254"/>
      <c r="I519" s="228"/>
      <c r="J519" s="254"/>
      <c r="K519" s="253">
        <f t="shared" si="42"/>
        <v>-309369.46000000002</v>
      </c>
      <c r="L519" s="256"/>
      <c r="M519" s="229"/>
      <c r="N519" s="228" t="e">
        <v>#VALUE!</v>
      </c>
      <c r="O519" s="64">
        <v>0</v>
      </c>
      <c r="Q519" s="257">
        <v>-309369.46000000002</v>
      </c>
      <c r="R519" s="258">
        <f t="shared" si="43"/>
        <v>0</v>
      </c>
    </row>
    <row r="520" spans="1:18" outlineLevel="2">
      <c r="A520" s="271" t="s">
        <v>4824</v>
      </c>
      <c r="B520" s="195" t="s">
        <v>3438</v>
      </c>
      <c r="C520" s="229">
        <v>309369.46000000002</v>
      </c>
      <c r="D520" s="229">
        <f t="shared" si="32"/>
        <v>-309369.46000000002</v>
      </c>
      <c r="E520" s="254"/>
      <c r="F520" s="255"/>
      <c r="G520" s="255"/>
      <c r="H520" s="254"/>
      <c r="I520" s="228"/>
      <c r="J520" s="254"/>
      <c r="K520" s="229">
        <f t="shared" si="42"/>
        <v>-309369.46000000002</v>
      </c>
      <c r="L520" s="256"/>
      <c r="M520" s="229"/>
      <c r="N520" s="228">
        <v>0</v>
      </c>
      <c r="O520" s="64" t="s">
        <v>3437</v>
      </c>
      <c r="P520" s="241" t="b">
        <f>EXACT($A519,O520)</f>
        <v>1</v>
      </c>
      <c r="Q520" s="257">
        <v>0</v>
      </c>
      <c r="R520" s="258">
        <f t="shared" si="43"/>
        <v>-309369.46000000002</v>
      </c>
    </row>
    <row r="521" spans="1:18" outlineLevel="1">
      <c r="A521" s="399" t="s">
        <v>3439</v>
      </c>
      <c r="C521" s="253">
        <f>SUM(C522)</f>
        <v>-75716064.340000004</v>
      </c>
      <c r="D521" s="253">
        <f t="shared" si="32"/>
        <v>75716064.340000004</v>
      </c>
      <c r="E521" s="254"/>
      <c r="F521" s="255"/>
      <c r="G521" s="255"/>
      <c r="H521" s="254"/>
      <c r="I521" s="253"/>
      <c r="J521" s="254"/>
      <c r="K521" s="253">
        <f t="shared" si="42"/>
        <v>75716064.340000004</v>
      </c>
      <c r="L521" s="256" t="e">
        <f>#REF!+C521</f>
        <v>#REF!</v>
      </c>
      <c r="M521" s="253"/>
      <c r="N521" s="228" t="e">
        <v>#VALUE!</v>
      </c>
      <c r="O521" s="64">
        <v>0</v>
      </c>
      <c r="Q521" s="257">
        <v>75716064.340000004</v>
      </c>
      <c r="R521" s="258">
        <f t="shared" si="43"/>
        <v>0</v>
      </c>
    </row>
    <row r="522" spans="1:18" outlineLevel="2">
      <c r="A522" s="271" t="s">
        <v>4825</v>
      </c>
      <c r="B522" s="195" t="s">
        <v>3440</v>
      </c>
      <c r="C522" s="229">
        <v>-75716064.340000004</v>
      </c>
      <c r="D522" s="229">
        <f t="shared" si="32"/>
        <v>75716064.340000004</v>
      </c>
      <c r="E522" s="254"/>
      <c r="F522" s="255"/>
      <c r="G522" s="255"/>
      <c r="H522" s="254"/>
      <c r="I522" s="229"/>
      <c r="J522" s="254"/>
      <c r="K522" s="229">
        <f t="shared" si="42"/>
        <v>75716064.340000004</v>
      </c>
      <c r="L522" s="256"/>
      <c r="M522" s="229"/>
      <c r="N522" s="228">
        <v>0</v>
      </c>
      <c r="O522" s="64">
        <v>0</v>
      </c>
      <c r="P522" s="241" t="b">
        <f>EXACT($A521,O522)</f>
        <v>0</v>
      </c>
      <c r="Q522" s="257">
        <v>0</v>
      </c>
      <c r="R522" s="258">
        <f t="shared" si="43"/>
        <v>75716064.340000004</v>
      </c>
    </row>
    <row r="523" spans="1:18" outlineLevel="1">
      <c r="A523" s="399" t="s">
        <v>3441</v>
      </c>
      <c r="C523" s="253">
        <f>SUM(C524)</f>
        <v>-22249.279999999901</v>
      </c>
      <c r="D523" s="253">
        <f t="shared" si="32"/>
        <v>22249.279999999901</v>
      </c>
      <c r="E523" s="254"/>
      <c r="F523" s="255"/>
      <c r="G523" s="255"/>
      <c r="H523" s="254"/>
      <c r="I523" s="228"/>
      <c r="J523" s="254"/>
      <c r="K523" s="253">
        <f t="shared" si="42"/>
        <v>22249.279999999901</v>
      </c>
      <c r="L523" s="256"/>
      <c r="M523" s="229"/>
      <c r="N523" s="228" t="e">
        <v>#VALUE!</v>
      </c>
      <c r="O523" s="64">
        <v>0</v>
      </c>
      <c r="Q523" s="257">
        <v>22249.279999999999</v>
      </c>
      <c r="R523" s="258">
        <f t="shared" si="43"/>
        <v>-9.822542779147625E-11</v>
      </c>
    </row>
    <row r="524" spans="1:18" outlineLevel="2">
      <c r="A524" s="271" t="s">
        <v>4826</v>
      </c>
      <c r="B524" s="195" t="s">
        <v>3442</v>
      </c>
      <c r="C524" s="229">
        <v>-22249.279999999901</v>
      </c>
      <c r="D524" s="229">
        <f t="shared" si="32"/>
        <v>22249.279999999901</v>
      </c>
      <c r="E524" s="254"/>
      <c r="F524" s="255"/>
      <c r="G524" s="255"/>
      <c r="H524" s="254"/>
      <c r="I524" s="228"/>
      <c r="J524" s="254"/>
      <c r="K524" s="229">
        <f t="shared" si="42"/>
        <v>22249.279999999901</v>
      </c>
      <c r="L524" s="256"/>
      <c r="M524" s="229"/>
      <c r="N524" s="228">
        <v>0</v>
      </c>
      <c r="O524" s="64" t="s">
        <v>3441</v>
      </c>
      <c r="P524" s="241" t="b">
        <f>EXACT($A523,O524)</f>
        <v>1</v>
      </c>
      <c r="Q524" s="257">
        <v>0</v>
      </c>
      <c r="R524" s="258">
        <f t="shared" si="43"/>
        <v>22249.279999999901</v>
      </c>
    </row>
    <row r="525" spans="1:18" outlineLevel="1">
      <c r="A525" s="399" t="s">
        <v>3443</v>
      </c>
      <c r="C525" s="253">
        <f>SUM(C526)</f>
        <v>0</v>
      </c>
      <c r="D525" s="253">
        <f t="shared" si="32"/>
        <v>0</v>
      </c>
      <c r="E525" s="254"/>
      <c r="F525" s="255"/>
      <c r="G525" s="255"/>
      <c r="H525" s="254"/>
      <c r="I525" s="228"/>
      <c r="J525" s="254"/>
      <c r="K525" s="253">
        <f t="shared" si="42"/>
        <v>0</v>
      </c>
      <c r="L525" s="256"/>
      <c r="M525" s="229"/>
      <c r="N525" s="228" t="e">
        <v>#VALUE!</v>
      </c>
      <c r="O525" s="64">
        <v>0</v>
      </c>
      <c r="Q525" s="257">
        <v>0</v>
      </c>
      <c r="R525" s="258">
        <f t="shared" si="43"/>
        <v>0</v>
      </c>
    </row>
    <row r="526" spans="1:18" outlineLevel="2">
      <c r="A526" s="271" t="s">
        <v>4827</v>
      </c>
      <c r="B526" s="195" t="s">
        <v>3444</v>
      </c>
      <c r="C526" s="229">
        <v>0</v>
      </c>
      <c r="D526" s="229">
        <f t="shared" si="32"/>
        <v>0</v>
      </c>
      <c r="E526" s="254"/>
      <c r="F526" s="255"/>
      <c r="G526" s="255"/>
      <c r="H526" s="254"/>
      <c r="I526" s="228"/>
      <c r="J526" s="254"/>
      <c r="K526" s="229">
        <f t="shared" si="42"/>
        <v>0</v>
      </c>
      <c r="L526" s="256"/>
      <c r="M526" s="229"/>
      <c r="N526" s="228">
        <v>0</v>
      </c>
      <c r="O526" s="64" t="s">
        <v>3443</v>
      </c>
      <c r="P526" s="241" t="b">
        <f>EXACT($A525,O526)</f>
        <v>1</v>
      </c>
      <c r="Q526" s="257">
        <v>0</v>
      </c>
      <c r="R526" s="258">
        <f>K526-Q526</f>
        <v>0</v>
      </c>
    </row>
    <row r="527" spans="1:18" outlineLevel="1">
      <c r="C527" s="228"/>
      <c r="D527" s="228"/>
      <c r="E527" s="254"/>
      <c r="F527" s="255"/>
      <c r="G527" s="255"/>
      <c r="H527" s="254"/>
      <c r="I527" s="228"/>
      <c r="J527" s="254"/>
      <c r="K527" s="228"/>
      <c r="L527" s="256"/>
      <c r="M527" s="228"/>
      <c r="N527" s="228"/>
      <c r="O527" s="64"/>
      <c r="Q527" s="257"/>
      <c r="R527" s="258"/>
    </row>
    <row r="528" spans="1:18">
      <c r="A528" s="399" t="s">
        <v>3445</v>
      </c>
      <c r="C528" s="228">
        <f>C508+C517+C519+C523+C525+C512+C521+C514</f>
        <v>12103873.370000001</v>
      </c>
      <c r="D528" s="228">
        <f>C528*-1</f>
        <v>-12103873.370000001</v>
      </c>
      <c r="E528" s="254"/>
      <c r="F528" s="255"/>
      <c r="G528" s="255"/>
      <c r="H528" s="254"/>
      <c r="I528" s="228">
        <f>I508+I517</f>
        <v>0</v>
      </c>
      <c r="J528" s="254"/>
      <c r="K528" s="228">
        <f>D528+I528</f>
        <v>-12103873.370000001</v>
      </c>
      <c r="L528" s="256"/>
      <c r="M528" s="228"/>
      <c r="N528" s="228" t="e">
        <v>#VALUE!</v>
      </c>
      <c r="O528" s="64"/>
      <c r="Q528" s="257"/>
      <c r="R528" s="258"/>
    </row>
    <row r="529" spans="1:18">
      <c r="C529" s="228"/>
      <c r="D529" s="228"/>
      <c r="E529" s="254"/>
      <c r="F529" s="255"/>
      <c r="G529" s="255"/>
      <c r="H529" s="254"/>
      <c r="I529" s="228"/>
      <c r="J529" s="254"/>
      <c r="K529" s="228"/>
      <c r="L529" s="256"/>
      <c r="M529" s="228"/>
      <c r="N529" s="228"/>
      <c r="O529" s="64"/>
      <c r="Q529" s="257"/>
      <c r="R529" s="258"/>
    </row>
    <row r="530" spans="1:18">
      <c r="A530" s="397" t="s">
        <v>3446</v>
      </c>
      <c r="B530" s="248"/>
      <c r="C530" s="218">
        <f>C507+C528</f>
        <v>461750152.13000017</v>
      </c>
      <c r="D530" s="218">
        <f t="shared" si="32"/>
        <v>-461750152.13000017</v>
      </c>
      <c r="E530" s="254"/>
      <c r="F530" s="255"/>
      <c r="G530" s="255"/>
      <c r="H530" s="254"/>
      <c r="I530" s="218">
        <f>I507+I528</f>
        <v>0</v>
      </c>
      <c r="J530" s="265"/>
      <c r="K530" s="218">
        <f>D530+I530</f>
        <v>-461750152.13000017</v>
      </c>
      <c r="L530" s="256" t="e">
        <f>#REF!+C530</f>
        <v>#REF!</v>
      </c>
      <c r="M530" s="218"/>
      <c r="N530" s="228" t="e">
        <v>#VALUE!</v>
      </c>
      <c r="O530" s="64"/>
      <c r="Q530" s="257"/>
      <c r="R530" s="258"/>
    </row>
    <row r="531" spans="1:18">
      <c r="A531" s="248"/>
      <c r="B531" s="248"/>
      <c r="C531" s="218"/>
      <c r="D531" s="218"/>
      <c r="E531" s="254"/>
      <c r="F531" s="255"/>
      <c r="G531" s="255"/>
      <c r="H531" s="254"/>
      <c r="I531" s="218"/>
      <c r="J531" s="265"/>
      <c r="K531" s="218"/>
      <c r="L531" s="256"/>
      <c r="M531" s="218"/>
      <c r="N531" s="228"/>
      <c r="O531" s="64"/>
      <c r="Q531" s="257"/>
      <c r="R531" s="258"/>
    </row>
    <row r="532" spans="1:18">
      <c r="A532" s="397" t="s">
        <v>3447</v>
      </c>
      <c r="B532" s="248"/>
      <c r="C532" s="218">
        <f>C454+C530</f>
        <v>-1221908302.349999</v>
      </c>
      <c r="D532" s="218">
        <f t="shared" si="32"/>
        <v>1221908302.349999</v>
      </c>
      <c r="E532" s="254"/>
      <c r="F532" s="255"/>
      <c r="G532" s="255"/>
      <c r="H532" s="254"/>
      <c r="I532" s="218">
        <f>I410+I530</f>
        <v>0</v>
      </c>
      <c r="J532" s="265"/>
      <c r="K532" s="218">
        <f>D532+I532</f>
        <v>1221908302.349999</v>
      </c>
      <c r="L532" s="256" t="e">
        <f>#REF!+C532</f>
        <v>#REF!</v>
      </c>
      <c r="M532" s="218"/>
      <c r="N532" s="228" t="e">
        <v>#VALUE!</v>
      </c>
      <c r="O532" s="64"/>
      <c r="Q532" s="257"/>
      <c r="R532" s="258"/>
    </row>
    <row r="533" spans="1:18">
      <c r="A533" s="248"/>
      <c r="B533" s="248"/>
      <c r="C533" s="218"/>
      <c r="D533" s="218"/>
      <c r="E533" s="254"/>
      <c r="F533" s="255"/>
      <c r="G533" s="255"/>
      <c r="H533" s="254"/>
      <c r="I533" s="218"/>
      <c r="J533" s="265"/>
      <c r="K533" s="218"/>
      <c r="L533" s="256"/>
      <c r="M533" s="218"/>
      <c r="N533" s="228">
        <v>0</v>
      </c>
      <c r="O533" s="64"/>
      <c r="Q533" s="257"/>
      <c r="R533" s="258"/>
    </row>
    <row r="534" spans="1:18">
      <c r="A534" s="397" t="s">
        <v>3448</v>
      </c>
      <c r="B534" s="248"/>
      <c r="C534" s="218"/>
      <c r="D534" s="218"/>
      <c r="E534" s="254"/>
      <c r="F534" s="255"/>
      <c r="G534" s="255"/>
      <c r="H534" s="254"/>
      <c r="I534" s="218"/>
      <c r="J534" s="265"/>
      <c r="K534" s="218"/>
      <c r="L534" s="256"/>
      <c r="M534" s="218"/>
      <c r="N534" s="228" t="e">
        <v>#VALUE!</v>
      </c>
      <c r="O534" s="64"/>
      <c r="Q534" s="257"/>
      <c r="R534" s="258"/>
    </row>
    <row r="535" spans="1:18">
      <c r="A535" s="248"/>
      <c r="B535" s="218"/>
      <c r="C535" s="218"/>
      <c r="D535" s="218"/>
      <c r="E535" s="254"/>
      <c r="F535" s="255"/>
      <c r="G535" s="255"/>
      <c r="H535" s="254"/>
      <c r="I535" s="218"/>
      <c r="J535" s="265"/>
      <c r="K535" s="218"/>
      <c r="L535" s="256"/>
      <c r="M535" s="218"/>
      <c r="N535" s="228">
        <v>0</v>
      </c>
      <c r="O535" s="64"/>
      <c r="Q535" s="257"/>
      <c r="R535" s="258"/>
    </row>
    <row r="536" spans="1:18" outlineLevel="1">
      <c r="A536" s="399" t="s">
        <v>3451</v>
      </c>
      <c r="C536" s="253">
        <f>C537</f>
        <v>2149159.5899999901</v>
      </c>
      <c r="D536" s="253">
        <f t="shared" ref="D536:D599" si="44">C536*-1</f>
        <v>-2149159.5899999901</v>
      </c>
      <c r="E536" s="254"/>
      <c r="F536" s="255"/>
      <c r="G536" s="255"/>
      <c r="H536" s="254"/>
      <c r="I536" s="253"/>
      <c r="J536" s="254"/>
      <c r="K536" s="253">
        <f>D536+I536</f>
        <v>-2149159.5899999901</v>
      </c>
      <c r="L536" s="256" t="e">
        <f>#REF!+C536</f>
        <v>#REF!</v>
      </c>
      <c r="M536" s="253"/>
      <c r="N536" s="228" t="e">
        <v>#VALUE!</v>
      </c>
      <c r="O536" s="64">
        <v>0</v>
      </c>
      <c r="Q536" s="257">
        <v>-2149159.59</v>
      </c>
      <c r="R536" s="258">
        <f>K536-Q536</f>
        <v>9.7788870334625244E-9</v>
      </c>
    </row>
    <row r="537" spans="1:18" outlineLevel="2">
      <c r="A537" s="400" t="s">
        <v>4828</v>
      </c>
      <c r="B537" s="44" t="s">
        <v>3452</v>
      </c>
      <c r="C537" s="229">
        <v>2149159.5899999901</v>
      </c>
      <c r="D537" s="229">
        <f t="shared" si="44"/>
        <v>-2149159.5899999901</v>
      </c>
      <c r="E537" s="254"/>
      <c r="F537" s="255"/>
      <c r="G537" s="255"/>
      <c r="H537" s="254"/>
      <c r="I537" s="229"/>
      <c r="J537" s="254"/>
      <c r="K537" s="229">
        <f>D537+I537</f>
        <v>-2149159.5899999901</v>
      </c>
      <c r="L537" s="256"/>
      <c r="M537" s="229"/>
      <c r="N537" s="228">
        <v>0</v>
      </c>
      <c r="O537" s="64" t="s">
        <v>3451</v>
      </c>
      <c r="P537" s="241" t="b">
        <f>EXACT($A536,O537)</f>
        <v>1</v>
      </c>
      <c r="Q537" s="257">
        <v>0</v>
      </c>
      <c r="R537" s="258">
        <f t="shared" ref="R537:R601" si="45">K537-Q537</f>
        <v>-2149159.5899999901</v>
      </c>
    </row>
    <row r="538" spans="1:18" outlineLevel="1">
      <c r="A538" s="399" t="s">
        <v>3453</v>
      </c>
      <c r="C538" s="253">
        <f>SUM(C539:C542)</f>
        <v>4118539.15</v>
      </c>
      <c r="D538" s="253">
        <f t="shared" si="44"/>
        <v>-4118539.15</v>
      </c>
      <c r="E538" s="254"/>
      <c r="F538" s="255"/>
      <c r="G538" s="255"/>
      <c r="H538" s="254"/>
      <c r="I538" s="253"/>
      <c r="J538" s="254"/>
      <c r="K538" s="253">
        <f t="shared" ref="K538:K567" si="46">D538+I538</f>
        <v>-4118539.15</v>
      </c>
      <c r="L538" s="256" t="e">
        <f>#REF!+C538</f>
        <v>#REF!</v>
      </c>
      <c r="M538" s="253"/>
      <c r="N538" s="228" t="e">
        <v>#VALUE!</v>
      </c>
      <c r="O538" s="64">
        <v>0</v>
      </c>
      <c r="Q538" s="257">
        <v>-4118539.15</v>
      </c>
      <c r="R538" s="258">
        <f t="shared" si="45"/>
        <v>0</v>
      </c>
    </row>
    <row r="539" spans="1:18" outlineLevel="2">
      <c r="A539" s="400" t="s">
        <v>4829</v>
      </c>
      <c r="B539" s="44" t="s">
        <v>3454</v>
      </c>
      <c r="C539" s="229">
        <v>0</v>
      </c>
      <c r="D539" s="229">
        <f t="shared" si="44"/>
        <v>0</v>
      </c>
      <c r="E539" s="254"/>
      <c r="F539" s="255"/>
      <c r="G539" s="255"/>
      <c r="H539" s="254"/>
      <c r="I539" s="229"/>
      <c r="J539" s="254"/>
      <c r="K539" s="229">
        <f t="shared" si="46"/>
        <v>0</v>
      </c>
      <c r="L539" s="256"/>
      <c r="M539" s="229"/>
      <c r="N539" s="228">
        <v>0</v>
      </c>
      <c r="O539" s="64" t="s">
        <v>3453</v>
      </c>
      <c r="P539" s="241" t="b">
        <f>EXACT($A$538,O539)</f>
        <v>1</v>
      </c>
      <c r="Q539" s="257">
        <v>0</v>
      </c>
      <c r="R539" s="258">
        <f t="shared" si="45"/>
        <v>0</v>
      </c>
    </row>
    <row r="540" spans="1:18" outlineLevel="2">
      <c r="A540" s="271" t="s">
        <v>4830</v>
      </c>
      <c r="B540" s="195" t="s">
        <v>3455</v>
      </c>
      <c r="C540" s="229">
        <v>4116081.6</v>
      </c>
      <c r="D540" s="229">
        <f t="shared" si="44"/>
        <v>-4116081.6</v>
      </c>
      <c r="E540" s="254"/>
      <c r="F540" s="255"/>
      <c r="G540" s="255"/>
      <c r="H540" s="254"/>
      <c r="I540" s="229"/>
      <c r="J540" s="254"/>
      <c r="K540" s="229">
        <f t="shared" si="46"/>
        <v>-4116081.6</v>
      </c>
      <c r="L540" s="256"/>
      <c r="M540" s="229"/>
      <c r="N540" s="228">
        <v>0</v>
      </c>
      <c r="O540" s="64" t="s">
        <v>3453</v>
      </c>
      <c r="P540" s="241" t="b">
        <f>EXACT($A$538,O540)</f>
        <v>1</v>
      </c>
      <c r="Q540" s="257">
        <v>0</v>
      </c>
      <c r="R540" s="258">
        <f t="shared" si="45"/>
        <v>-4116081.6</v>
      </c>
    </row>
    <row r="541" spans="1:18" outlineLevel="2">
      <c r="A541" s="271" t="s">
        <v>4831</v>
      </c>
      <c r="B541" s="195" t="s">
        <v>3456</v>
      </c>
      <c r="C541" s="229">
        <v>2457.5500000000002</v>
      </c>
      <c r="D541" s="229">
        <f t="shared" si="44"/>
        <v>-2457.5500000000002</v>
      </c>
      <c r="E541" s="254"/>
      <c r="F541" s="255"/>
      <c r="G541" s="255"/>
      <c r="H541" s="254"/>
      <c r="I541" s="229"/>
      <c r="J541" s="254"/>
      <c r="K541" s="229">
        <f t="shared" si="46"/>
        <v>-2457.5500000000002</v>
      </c>
      <c r="L541" s="256"/>
      <c r="M541" s="229"/>
      <c r="N541" s="228">
        <v>0</v>
      </c>
      <c r="O541" s="64" t="s">
        <v>3453</v>
      </c>
      <c r="P541" s="241" t="b">
        <f>EXACT($A$538,O541)</f>
        <v>1</v>
      </c>
      <c r="Q541" s="257">
        <v>0</v>
      </c>
      <c r="R541" s="258">
        <f t="shared" si="45"/>
        <v>-2457.5500000000002</v>
      </c>
    </row>
    <row r="542" spans="1:18" outlineLevel="2">
      <c r="A542" s="271" t="s">
        <v>4832</v>
      </c>
      <c r="B542" s="195" t="s">
        <v>3457</v>
      </c>
      <c r="C542" s="229">
        <v>0</v>
      </c>
      <c r="D542" s="229">
        <f t="shared" si="44"/>
        <v>0</v>
      </c>
      <c r="E542" s="254"/>
      <c r="F542" s="255"/>
      <c r="G542" s="255"/>
      <c r="H542" s="254"/>
      <c r="I542" s="229"/>
      <c r="J542" s="254"/>
      <c r="K542" s="229">
        <f t="shared" si="46"/>
        <v>0</v>
      </c>
      <c r="L542" s="256"/>
      <c r="M542" s="229"/>
      <c r="N542" s="228">
        <v>0</v>
      </c>
      <c r="O542" s="64" t="s">
        <v>3453</v>
      </c>
      <c r="P542" s="241" t="b">
        <f>EXACT($A$538,O542)</f>
        <v>1</v>
      </c>
      <c r="Q542" s="257">
        <v>0</v>
      </c>
      <c r="R542" s="258">
        <f t="shared" si="45"/>
        <v>0</v>
      </c>
    </row>
    <row r="543" spans="1:18" outlineLevel="1">
      <c r="A543" s="399" t="s">
        <v>3458</v>
      </c>
      <c r="C543" s="253">
        <f>SUM(C544:C545)</f>
        <v>141769.62</v>
      </c>
      <c r="D543" s="253">
        <f t="shared" si="44"/>
        <v>-141769.62</v>
      </c>
      <c r="E543" s="254"/>
      <c r="F543" s="255"/>
      <c r="G543" s="255"/>
      <c r="H543" s="254"/>
      <c r="I543" s="253"/>
      <c r="J543" s="254"/>
      <c r="K543" s="253">
        <f t="shared" si="46"/>
        <v>-141769.62</v>
      </c>
      <c r="L543" s="256" t="e">
        <f>#REF!+C543</f>
        <v>#REF!</v>
      </c>
      <c r="M543" s="253"/>
      <c r="N543" s="228" t="e">
        <v>#VALUE!</v>
      </c>
      <c r="O543" s="64">
        <v>0</v>
      </c>
      <c r="Q543" s="257">
        <v>-141769.62</v>
      </c>
      <c r="R543" s="258">
        <f t="shared" si="45"/>
        <v>0</v>
      </c>
    </row>
    <row r="544" spans="1:18" outlineLevel="2">
      <c r="A544" s="400" t="s">
        <v>4833</v>
      </c>
      <c r="B544" s="44" t="s">
        <v>3459</v>
      </c>
      <c r="C544" s="229">
        <v>0</v>
      </c>
      <c r="D544" s="229">
        <f t="shared" si="44"/>
        <v>0</v>
      </c>
      <c r="E544" s="254"/>
      <c r="F544" s="255"/>
      <c r="G544" s="255"/>
      <c r="H544" s="254"/>
      <c r="I544" s="229"/>
      <c r="J544" s="254"/>
      <c r="K544" s="229">
        <f t="shared" si="46"/>
        <v>0</v>
      </c>
      <c r="L544" s="256"/>
      <c r="M544" s="229"/>
      <c r="N544" s="228">
        <v>0</v>
      </c>
      <c r="O544" s="64" t="s">
        <v>3458</v>
      </c>
      <c r="P544" s="241" t="b">
        <f>EXACT($A$543,O544)</f>
        <v>1</v>
      </c>
      <c r="Q544" s="257">
        <v>0</v>
      </c>
      <c r="R544" s="258">
        <f t="shared" si="45"/>
        <v>0</v>
      </c>
    </row>
    <row r="545" spans="1:18" outlineLevel="2">
      <c r="A545" s="271" t="s">
        <v>4834</v>
      </c>
      <c r="B545" s="195" t="s">
        <v>3459</v>
      </c>
      <c r="C545" s="229">
        <v>141769.62</v>
      </c>
      <c r="D545" s="229">
        <f t="shared" si="44"/>
        <v>-141769.62</v>
      </c>
      <c r="E545" s="254"/>
      <c r="F545" s="255"/>
      <c r="G545" s="255"/>
      <c r="H545" s="254"/>
      <c r="I545" s="229"/>
      <c r="J545" s="254"/>
      <c r="K545" s="229">
        <f t="shared" si="46"/>
        <v>-141769.62</v>
      </c>
      <c r="L545" s="256"/>
      <c r="M545" s="229"/>
      <c r="N545" s="228">
        <v>0</v>
      </c>
      <c r="O545" s="64" t="s">
        <v>3458</v>
      </c>
      <c r="P545" s="241" t="b">
        <f>EXACT($A$543,O545)</f>
        <v>1</v>
      </c>
      <c r="Q545" s="257">
        <v>0</v>
      </c>
      <c r="R545" s="258">
        <f t="shared" si="45"/>
        <v>-141769.62</v>
      </c>
    </row>
    <row r="546" spans="1:18" outlineLevel="1">
      <c r="A546" s="399" t="s">
        <v>3460</v>
      </c>
      <c r="C546" s="253">
        <f>SUM(C547:C548)</f>
        <v>8850.0300000000007</v>
      </c>
      <c r="D546" s="253">
        <f t="shared" si="44"/>
        <v>-8850.0300000000007</v>
      </c>
      <c r="E546" s="254"/>
      <c r="F546" s="255"/>
      <c r="G546" s="255"/>
      <c r="H546" s="254"/>
      <c r="I546" s="253"/>
      <c r="J546" s="254"/>
      <c r="K546" s="253">
        <f t="shared" si="46"/>
        <v>-8850.0300000000007</v>
      </c>
      <c r="L546" s="256" t="e">
        <f>#REF!+C546</f>
        <v>#REF!</v>
      </c>
      <c r="M546" s="253"/>
      <c r="N546" s="228" t="e">
        <v>#VALUE!</v>
      </c>
      <c r="O546" s="64">
        <v>0</v>
      </c>
      <c r="Q546" s="257">
        <v>-8850.0300000000007</v>
      </c>
      <c r="R546" s="258">
        <f t="shared" si="45"/>
        <v>0</v>
      </c>
    </row>
    <row r="547" spans="1:18" outlineLevel="2">
      <c r="A547" s="400" t="s">
        <v>4835</v>
      </c>
      <c r="B547" s="44" t="s">
        <v>3461</v>
      </c>
      <c r="C547" s="229">
        <v>0</v>
      </c>
      <c r="D547" s="229">
        <f t="shared" si="44"/>
        <v>0</v>
      </c>
      <c r="E547" s="254"/>
      <c r="F547" s="255"/>
      <c r="G547" s="255"/>
      <c r="H547" s="254"/>
      <c r="I547" s="229"/>
      <c r="J547" s="254"/>
      <c r="K547" s="229">
        <f t="shared" si="46"/>
        <v>0</v>
      </c>
      <c r="L547" s="256"/>
      <c r="M547" s="229"/>
      <c r="N547" s="228">
        <v>0</v>
      </c>
      <c r="O547" s="64" t="s">
        <v>3460</v>
      </c>
      <c r="P547" s="241" t="b">
        <f>EXACT($A$546,O547)</f>
        <v>1</v>
      </c>
      <c r="Q547" s="257">
        <v>0</v>
      </c>
      <c r="R547" s="258">
        <f t="shared" si="45"/>
        <v>0</v>
      </c>
    </row>
    <row r="548" spans="1:18" outlineLevel="2">
      <c r="A548" s="271" t="s">
        <v>4836</v>
      </c>
      <c r="B548" s="195" t="s">
        <v>3461</v>
      </c>
      <c r="C548" s="229">
        <v>8850.0300000000007</v>
      </c>
      <c r="D548" s="229">
        <f t="shared" si="44"/>
        <v>-8850.0300000000007</v>
      </c>
      <c r="E548" s="254"/>
      <c r="F548" s="255"/>
      <c r="G548" s="255"/>
      <c r="H548" s="254"/>
      <c r="I548" s="229"/>
      <c r="J548" s="254"/>
      <c r="K548" s="229">
        <f t="shared" si="46"/>
        <v>-8850.0300000000007</v>
      </c>
      <c r="L548" s="256"/>
      <c r="M548" s="229"/>
      <c r="N548" s="228">
        <v>0</v>
      </c>
      <c r="O548" s="64" t="s">
        <v>3460</v>
      </c>
      <c r="P548" s="241" t="b">
        <f>EXACT($A$546,O548)</f>
        <v>1</v>
      </c>
      <c r="Q548" s="257">
        <v>0</v>
      </c>
      <c r="R548" s="258">
        <f t="shared" si="45"/>
        <v>-8850.0300000000007</v>
      </c>
    </row>
    <row r="549" spans="1:18" outlineLevel="1">
      <c r="A549" s="399" t="s">
        <v>3462</v>
      </c>
      <c r="C549" s="253">
        <f>SUM(C550:C555)</f>
        <v>456647.72999999888</v>
      </c>
      <c r="D549" s="253">
        <f t="shared" si="44"/>
        <v>-456647.72999999888</v>
      </c>
      <c r="E549" s="254"/>
      <c r="F549" s="255"/>
      <c r="G549" s="255"/>
      <c r="H549" s="254"/>
      <c r="I549" s="253">
        <f>I555</f>
        <v>118540</v>
      </c>
      <c r="J549" s="254"/>
      <c r="K549" s="253">
        <f t="shared" si="46"/>
        <v>-338107.72999999888</v>
      </c>
      <c r="L549" s="256" t="e">
        <f>#REF!+C549</f>
        <v>#REF!</v>
      </c>
      <c r="M549" s="253"/>
      <c r="N549" s="228" t="e">
        <v>#VALUE!</v>
      </c>
      <c r="O549" s="64">
        <v>0</v>
      </c>
      <c r="Q549" s="257">
        <v>-338107.73</v>
      </c>
      <c r="R549" s="258">
        <f t="shared" si="45"/>
        <v>1.1059455573558807E-9</v>
      </c>
    </row>
    <row r="550" spans="1:18" outlineLevel="2">
      <c r="A550" s="400" t="s">
        <v>4837</v>
      </c>
      <c r="B550" s="44" t="s">
        <v>3463</v>
      </c>
      <c r="C550" s="229">
        <v>0</v>
      </c>
      <c r="D550" s="229">
        <f t="shared" si="44"/>
        <v>0</v>
      </c>
      <c r="E550" s="254"/>
      <c r="F550" s="255"/>
      <c r="G550" s="255"/>
      <c r="H550" s="254"/>
      <c r="I550" s="229"/>
      <c r="J550" s="254"/>
      <c r="K550" s="229">
        <f t="shared" si="46"/>
        <v>0</v>
      </c>
      <c r="L550" s="256"/>
      <c r="M550" s="229"/>
      <c r="N550" s="228">
        <v>0</v>
      </c>
      <c r="O550" s="64" t="s">
        <v>3462</v>
      </c>
      <c r="P550" s="241" t="b">
        <f t="shared" ref="P550:P555" si="47">EXACT($A$549,O550)</f>
        <v>1</v>
      </c>
      <c r="Q550" s="257">
        <v>0</v>
      </c>
      <c r="R550" s="258">
        <f t="shared" si="45"/>
        <v>0</v>
      </c>
    </row>
    <row r="551" spans="1:18" outlineLevel="2">
      <c r="A551" s="271" t="s">
        <v>4838</v>
      </c>
      <c r="B551" s="195" t="s">
        <v>3463</v>
      </c>
      <c r="C551" s="229">
        <v>316184.21999999898</v>
      </c>
      <c r="D551" s="229">
        <f t="shared" si="44"/>
        <v>-316184.21999999898</v>
      </c>
      <c r="E551" s="254"/>
      <c r="F551" s="255"/>
      <c r="G551" s="255"/>
      <c r="H551" s="254"/>
      <c r="I551" s="229"/>
      <c r="J551" s="254"/>
      <c r="K551" s="229">
        <f t="shared" si="46"/>
        <v>-316184.21999999898</v>
      </c>
      <c r="L551" s="256"/>
      <c r="M551" s="229"/>
      <c r="N551" s="228">
        <v>0</v>
      </c>
      <c r="O551" s="64" t="s">
        <v>3462</v>
      </c>
      <c r="P551" s="241" t="b">
        <f t="shared" si="47"/>
        <v>1</v>
      </c>
      <c r="Q551" s="257">
        <v>0</v>
      </c>
      <c r="R551" s="258">
        <f t="shared" si="45"/>
        <v>-316184.21999999898</v>
      </c>
    </row>
    <row r="552" spans="1:18" outlineLevel="2">
      <c r="A552" s="271" t="s">
        <v>4839</v>
      </c>
      <c r="B552" s="195" t="s">
        <v>3464</v>
      </c>
      <c r="C552" s="229">
        <v>21923.5099999999</v>
      </c>
      <c r="D552" s="229">
        <f t="shared" si="44"/>
        <v>-21923.5099999999</v>
      </c>
      <c r="E552" s="254"/>
      <c r="F552" s="255"/>
      <c r="G552" s="255"/>
      <c r="H552" s="254"/>
      <c r="I552" s="229"/>
      <c r="J552" s="254"/>
      <c r="K552" s="229">
        <f t="shared" si="46"/>
        <v>-21923.5099999999</v>
      </c>
      <c r="L552" s="256"/>
      <c r="M552" s="229"/>
      <c r="N552" s="228">
        <v>0</v>
      </c>
      <c r="O552" s="64" t="s">
        <v>3462</v>
      </c>
      <c r="P552" s="241" t="b">
        <f t="shared" si="47"/>
        <v>1</v>
      </c>
      <c r="Q552" s="257">
        <v>0</v>
      </c>
      <c r="R552" s="258">
        <f t="shared" si="45"/>
        <v>-21923.5099999999</v>
      </c>
    </row>
    <row r="553" spans="1:18" outlineLevel="2">
      <c r="A553" s="271" t="s">
        <v>4840</v>
      </c>
      <c r="B553" s="195" t="s">
        <v>3465</v>
      </c>
      <c r="C553" s="229">
        <v>0</v>
      </c>
      <c r="D553" s="229">
        <f t="shared" si="44"/>
        <v>0</v>
      </c>
      <c r="E553" s="254"/>
      <c r="F553" s="269"/>
      <c r="G553" s="269"/>
      <c r="H553" s="265"/>
      <c r="I553" s="229"/>
      <c r="J553" s="254"/>
      <c r="K553" s="229">
        <f t="shared" si="46"/>
        <v>0</v>
      </c>
      <c r="L553" s="256"/>
      <c r="M553" s="229"/>
      <c r="N553" s="228">
        <v>0</v>
      </c>
      <c r="O553" s="64" t="s">
        <v>3462</v>
      </c>
      <c r="P553" s="241" t="b">
        <f t="shared" si="47"/>
        <v>1</v>
      </c>
      <c r="Q553" s="257">
        <v>0</v>
      </c>
      <c r="R553" s="258">
        <f t="shared" si="45"/>
        <v>0</v>
      </c>
    </row>
    <row r="554" spans="1:18" outlineLevel="2">
      <c r="A554" s="271" t="s">
        <v>4841</v>
      </c>
      <c r="B554" s="195" t="s">
        <v>3466</v>
      </c>
      <c r="C554" s="229">
        <v>0</v>
      </c>
      <c r="D554" s="229">
        <f t="shared" si="44"/>
        <v>0</v>
      </c>
      <c r="E554" s="254"/>
      <c r="F554" s="269"/>
      <c r="G554" s="269"/>
      <c r="H554" s="265"/>
      <c r="I554" s="229"/>
      <c r="J554" s="254"/>
      <c r="K554" s="229">
        <f t="shared" si="46"/>
        <v>0</v>
      </c>
      <c r="L554" s="256"/>
      <c r="M554" s="229"/>
      <c r="N554" s="228">
        <v>0</v>
      </c>
      <c r="O554" s="64" t="s">
        <v>3462</v>
      </c>
      <c r="P554" s="241" t="b">
        <f t="shared" si="47"/>
        <v>1</v>
      </c>
      <c r="Q554" s="257">
        <v>0</v>
      </c>
      <c r="R554" s="258">
        <f t="shared" si="45"/>
        <v>0</v>
      </c>
    </row>
    <row r="555" spans="1:18" outlineLevel="2">
      <c r="A555" s="271" t="s">
        <v>4842</v>
      </c>
      <c r="B555" s="195" t="s">
        <v>3467</v>
      </c>
      <c r="C555" s="229">
        <v>118540</v>
      </c>
      <c r="D555" s="229">
        <f t="shared" si="44"/>
        <v>-118540</v>
      </c>
      <c r="E555" s="254"/>
      <c r="F555" s="269"/>
      <c r="G555" s="269"/>
      <c r="H555" s="265"/>
      <c r="I555" s="229">
        <v>118540</v>
      </c>
      <c r="J555" s="254"/>
      <c r="K555" s="229">
        <f>D555+I555</f>
        <v>0</v>
      </c>
      <c r="L555" s="256"/>
      <c r="M555" s="229"/>
      <c r="N555" s="228">
        <v>0</v>
      </c>
      <c r="O555" s="64" t="s">
        <v>3462</v>
      </c>
      <c r="P555" s="241" t="b">
        <f t="shared" si="47"/>
        <v>1</v>
      </c>
      <c r="Q555" s="257">
        <v>0</v>
      </c>
      <c r="R555" s="258">
        <f t="shared" si="45"/>
        <v>0</v>
      </c>
    </row>
    <row r="556" spans="1:18" outlineLevel="1">
      <c r="A556" s="399" t="s">
        <v>3468</v>
      </c>
      <c r="C556" s="253">
        <f>SUM(C557:C559)</f>
        <v>43363.949999999903</v>
      </c>
      <c r="D556" s="253">
        <f t="shared" si="44"/>
        <v>-43363.949999999903</v>
      </c>
      <c r="E556" s="254"/>
      <c r="F556" s="255"/>
      <c r="G556" s="255"/>
      <c r="H556" s="254"/>
      <c r="I556" s="253"/>
      <c r="J556" s="254"/>
      <c r="K556" s="253">
        <f t="shared" si="46"/>
        <v>-43363.949999999903</v>
      </c>
      <c r="L556" s="256" t="e">
        <f>#REF!+C556</f>
        <v>#REF!</v>
      </c>
      <c r="M556" s="253"/>
      <c r="N556" s="228" t="e">
        <v>#VALUE!</v>
      </c>
      <c r="O556" s="64">
        <v>0</v>
      </c>
      <c r="Q556" s="257">
        <v>-43363.95</v>
      </c>
      <c r="R556" s="258">
        <f t="shared" si="45"/>
        <v>9.4587448984384537E-11</v>
      </c>
    </row>
    <row r="557" spans="1:18" outlineLevel="2">
      <c r="A557" s="400" t="s">
        <v>4843</v>
      </c>
      <c r="B557" s="44" t="s">
        <v>3469</v>
      </c>
      <c r="C557" s="229">
        <v>0</v>
      </c>
      <c r="D557" s="229">
        <f t="shared" si="44"/>
        <v>0</v>
      </c>
      <c r="E557" s="254"/>
      <c r="F557" s="255"/>
      <c r="G557" s="255"/>
      <c r="H557" s="254"/>
      <c r="I557" s="229"/>
      <c r="J557" s="254"/>
      <c r="K557" s="229">
        <f t="shared" si="46"/>
        <v>0</v>
      </c>
      <c r="L557" s="256"/>
      <c r="M557" s="229"/>
      <c r="N557" s="228">
        <v>0</v>
      </c>
      <c r="O557" s="64" t="s">
        <v>3468</v>
      </c>
      <c r="P557" s="241" t="b">
        <f>EXACT($A$556,O557)</f>
        <v>1</v>
      </c>
      <c r="Q557" s="257">
        <v>0</v>
      </c>
      <c r="R557" s="258">
        <f t="shared" si="45"/>
        <v>0</v>
      </c>
    </row>
    <row r="558" spans="1:18" outlineLevel="2">
      <c r="A558" s="271" t="s">
        <v>4844</v>
      </c>
      <c r="B558" s="195" t="s">
        <v>3470</v>
      </c>
      <c r="C558" s="229">
        <v>43363.949999999903</v>
      </c>
      <c r="D558" s="229">
        <f t="shared" si="44"/>
        <v>-43363.949999999903</v>
      </c>
      <c r="E558" s="254"/>
      <c r="F558" s="255"/>
      <c r="G558" s="255"/>
      <c r="H558" s="254"/>
      <c r="I558" s="229"/>
      <c r="J558" s="254"/>
      <c r="K558" s="229">
        <f t="shared" si="46"/>
        <v>-43363.949999999903</v>
      </c>
      <c r="L558" s="256"/>
      <c r="M558" s="229"/>
      <c r="N558" s="228">
        <v>0</v>
      </c>
      <c r="O558" s="64" t="s">
        <v>3468</v>
      </c>
      <c r="P558" s="241" t="b">
        <f>EXACT($A$556,O558)</f>
        <v>1</v>
      </c>
      <c r="Q558" s="257">
        <v>0</v>
      </c>
      <c r="R558" s="258">
        <f t="shared" si="45"/>
        <v>-43363.949999999903</v>
      </c>
    </row>
    <row r="559" spans="1:18" outlineLevel="2">
      <c r="A559" s="271" t="s">
        <v>4845</v>
      </c>
      <c r="B559" s="195" t="s">
        <v>3471</v>
      </c>
      <c r="C559" s="229">
        <v>0</v>
      </c>
      <c r="D559" s="229">
        <f t="shared" si="44"/>
        <v>0</v>
      </c>
      <c r="E559" s="254"/>
      <c r="F559" s="255"/>
      <c r="G559" s="255"/>
      <c r="H559" s="254"/>
      <c r="I559" s="229"/>
      <c r="J559" s="254"/>
      <c r="K559" s="229">
        <f t="shared" si="46"/>
        <v>0</v>
      </c>
      <c r="L559" s="256"/>
      <c r="M559" s="229"/>
      <c r="N559" s="228">
        <v>0</v>
      </c>
      <c r="O559" s="64" t="s">
        <v>3468</v>
      </c>
      <c r="P559" s="241" t="b">
        <f>EXACT($A$556,O559)</f>
        <v>1</v>
      </c>
      <c r="Q559" s="257">
        <v>0</v>
      </c>
      <c r="R559" s="258">
        <f t="shared" si="45"/>
        <v>0</v>
      </c>
    </row>
    <row r="560" spans="1:18" outlineLevel="1">
      <c r="A560" s="399" t="s">
        <v>3472</v>
      </c>
      <c r="C560" s="253">
        <f>SUM(C561:C562)</f>
        <v>175482.35</v>
      </c>
      <c r="D560" s="253">
        <f t="shared" si="44"/>
        <v>-175482.35</v>
      </c>
      <c r="E560" s="254"/>
      <c r="F560" s="255"/>
      <c r="G560" s="255"/>
      <c r="H560" s="254"/>
      <c r="I560" s="253"/>
      <c r="J560" s="254"/>
      <c r="K560" s="253">
        <f t="shared" si="46"/>
        <v>-175482.35</v>
      </c>
      <c r="L560" s="256" t="e">
        <f>#REF!+C560</f>
        <v>#REF!</v>
      </c>
      <c r="M560" s="253"/>
      <c r="N560" s="228" t="e">
        <v>#VALUE!</v>
      </c>
      <c r="O560" s="64">
        <v>0</v>
      </c>
      <c r="Q560" s="257">
        <v>-175482.35</v>
      </c>
      <c r="R560" s="258">
        <f t="shared" si="45"/>
        <v>0</v>
      </c>
    </row>
    <row r="561" spans="1:18" outlineLevel="2">
      <c r="A561" s="400" t="s">
        <v>4846</v>
      </c>
      <c r="B561" s="44" t="s">
        <v>3473</v>
      </c>
      <c r="C561" s="229">
        <v>0</v>
      </c>
      <c r="D561" s="229">
        <f t="shared" si="44"/>
        <v>0</v>
      </c>
      <c r="E561" s="254"/>
      <c r="F561" s="255"/>
      <c r="G561" s="255"/>
      <c r="H561" s="254"/>
      <c r="I561" s="229"/>
      <c r="J561" s="254"/>
      <c r="K561" s="229">
        <f t="shared" si="46"/>
        <v>0</v>
      </c>
      <c r="L561" s="256"/>
      <c r="M561" s="229"/>
      <c r="N561" s="228">
        <v>0</v>
      </c>
      <c r="O561" s="64" t="s">
        <v>3472</v>
      </c>
      <c r="P561" s="241" t="b">
        <f>EXACT($A$560,O561)</f>
        <v>1</v>
      </c>
      <c r="Q561" s="257">
        <v>0</v>
      </c>
      <c r="R561" s="258">
        <f t="shared" si="45"/>
        <v>0</v>
      </c>
    </row>
    <row r="562" spans="1:18" outlineLevel="2">
      <c r="A562" s="271" t="s">
        <v>4847</v>
      </c>
      <c r="B562" s="195" t="s">
        <v>3473</v>
      </c>
      <c r="C562" s="229">
        <v>175482.35</v>
      </c>
      <c r="D562" s="229">
        <f t="shared" si="44"/>
        <v>-175482.35</v>
      </c>
      <c r="E562" s="254"/>
      <c r="F562" s="255"/>
      <c r="G562" s="255"/>
      <c r="H562" s="254"/>
      <c r="I562" s="229"/>
      <c r="J562" s="254"/>
      <c r="K562" s="229">
        <f t="shared" si="46"/>
        <v>-175482.35</v>
      </c>
      <c r="L562" s="256"/>
      <c r="M562" s="229"/>
      <c r="N562" s="228">
        <v>0</v>
      </c>
      <c r="O562" s="64" t="s">
        <v>3472</v>
      </c>
      <c r="P562" s="241" t="b">
        <f>EXACT($A$560,O562)</f>
        <v>1</v>
      </c>
      <c r="Q562" s="257">
        <v>0</v>
      </c>
      <c r="R562" s="258">
        <f t="shared" si="45"/>
        <v>-175482.35</v>
      </c>
    </row>
    <row r="563" spans="1:18" outlineLevel="1">
      <c r="A563" s="399" t="s">
        <v>3474</v>
      </c>
      <c r="B563" s="195"/>
      <c r="C563" s="253">
        <f>SUM(C564:C565)</f>
        <v>693405</v>
      </c>
      <c r="D563" s="253">
        <f t="shared" si="44"/>
        <v>-693405</v>
      </c>
      <c r="E563" s="254"/>
      <c r="F563" s="255"/>
      <c r="G563" s="255"/>
      <c r="H563" s="254"/>
      <c r="I563" s="253">
        <f>I565</f>
        <v>644264.36</v>
      </c>
      <c r="J563" s="254"/>
      <c r="K563" s="253">
        <f>D563+I563</f>
        <v>-49140.640000000014</v>
      </c>
      <c r="L563" s="256" t="e">
        <f>#REF!+C563</f>
        <v>#REF!</v>
      </c>
      <c r="M563" s="253"/>
      <c r="N563" s="228" t="e">
        <v>#VALUE!</v>
      </c>
      <c r="O563" s="64">
        <v>0</v>
      </c>
      <c r="Q563" s="257">
        <v>-49140.639999999999</v>
      </c>
      <c r="R563" s="258">
        <f t="shared" si="45"/>
        <v>0</v>
      </c>
    </row>
    <row r="564" spans="1:18" outlineLevel="2">
      <c r="A564" s="400" t="s">
        <v>4848</v>
      </c>
      <c r="B564" s="44" t="s">
        <v>3475</v>
      </c>
      <c r="C564" s="229">
        <v>0</v>
      </c>
      <c r="D564" s="229">
        <f t="shared" si="44"/>
        <v>0</v>
      </c>
      <c r="E564" s="254"/>
      <c r="F564" s="255"/>
      <c r="G564" s="255"/>
      <c r="H564" s="254"/>
      <c r="I564" s="229"/>
      <c r="J564" s="254"/>
      <c r="K564" s="229">
        <f>D564+I564</f>
        <v>0</v>
      </c>
      <c r="L564" s="256"/>
      <c r="M564" s="229"/>
      <c r="N564" s="228">
        <v>0</v>
      </c>
      <c r="O564" s="64" t="s">
        <v>3474</v>
      </c>
      <c r="P564" s="241" t="b">
        <f>EXACT($A$563,O564)</f>
        <v>1</v>
      </c>
      <c r="Q564" s="257">
        <v>0</v>
      </c>
      <c r="R564" s="258">
        <f t="shared" si="45"/>
        <v>0</v>
      </c>
    </row>
    <row r="565" spans="1:18" outlineLevel="2">
      <c r="A565" s="400" t="s">
        <v>4849</v>
      </c>
      <c r="B565" s="44" t="s">
        <v>3475</v>
      </c>
      <c r="C565" s="229">
        <v>693405</v>
      </c>
      <c r="D565" s="229">
        <f t="shared" si="44"/>
        <v>-693405</v>
      </c>
      <c r="E565" s="254"/>
      <c r="F565" s="255"/>
      <c r="G565" s="255"/>
      <c r="H565" s="254"/>
      <c r="I565" s="229">
        <v>644264.36</v>
      </c>
      <c r="J565" s="254"/>
      <c r="K565" s="229">
        <f>D565+I565</f>
        <v>-49140.640000000014</v>
      </c>
      <c r="L565" s="256"/>
      <c r="M565" s="229"/>
      <c r="N565" s="228">
        <v>0</v>
      </c>
      <c r="O565" s="64" t="s">
        <v>3474</v>
      </c>
      <c r="P565" s="241" t="b">
        <f>EXACT($A$563,O565)</f>
        <v>1</v>
      </c>
      <c r="Q565" s="257">
        <v>0</v>
      </c>
      <c r="R565" s="258">
        <f t="shared" si="45"/>
        <v>-49140.640000000014</v>
      </c>
    </row>
    <row r="566" spans="1:18" outlineLevel="1">
      <c r="A566" s="399" t="s">
        <v>3476</v>
      </c>
      <c r="C566" s="253">
        <f>SUM(C567)</f>
        <v>268716.81</v>
      </c>
      <c r="D566" s="253">
        <f t="shared" si="44"/>
        <v>-268716.81</v>
      </c>
      <c r="E566" s="254"/>
      <c r="F566" s="255"/>
      <c r="G566" s="255"/>
      <c r="H566" s="254"/>
      <c r="I566" s="253"/>
      <c r="J566" s="254"/>
      <c r="K566" s="253">
        <f t="shared" si="46"/>
        <v>-268716.81</v>
      </c>
      <c r="L566" s="256" t="e">
        <f>#REF!+C566</f>
        <v>#REF!</v>
      </c>
      <c r="M566" s="253"/>
      <c r="N566" s="228" t="e">
        <v>#VALUE!</v>
      </c>
      <c r="O566" s="64">
        <v>0</v>
      </c>
      <c r="Q566" s="257">
        <v>-268716.81</v>
      </c>
      <c r="R566" s="258">
        <f t="shared" si="45"/>
        <v>0</v>
      </c>
    </row>
    <row r="567" spans="1:18" outlineLevel="2">
      <c r="A567" s="271" t="s">
        <v>4850</v>
      </c>
      <c r="B567" s="195" t="s">
        <v>3477</v>
      </c>
      <c r="C567" s="229">
        <v>268716.81</v>
      </c>
      <c r="D567" s="229">
        <f t="shared" si="44"/>
        <v>-268716.81</v>
      </c>
      <c r="E567" s="254"/>
      <c r="F567" s="255"/>
      <c r="G567" s="255"/>
      <c r="H567" s="254"/>
      <c r="I567" s="229"/>
      <c r="J567" s="254"/>
      <c r="K567" s="229">
        <f t="shared" si="46"/>
        <v>-268716.81</v>
      </c>
      <c r="L567" s="256"/>
      <c r="M567" s="229"/>
      <c r="N567" s="228">
        <v>0</v>
      </c>
      <c r="O567" s="64" t="s">
        <v>3476</v>
      </c>
      <c r="P567" s="241" t="b">
        <f>EXACT($A566,O567)</f>
        <v>1</v>
      </c>
      <c r="Q567" s="257">
        <v>0</v>
      </c>
      <c r="R567" s="258">
        <f t="shared" si="45"/>
        <v>-268716.81</v>
      </c>
    </row>
    <row r="568" spans="1:18" outlineLevel="1">
      <c r="A568" s="399" t="s">
        <v>3478</v>
      </c>
      <c r="C568" s="253">
        <f>SUM(C569:C570)</f>
        <v>30121.77</v>
      </c>
      <c r="D568" s="253">
        <f t="shared" si="44"/>
        <v>-30121.77</v>
      </c>
      <c r="E568" s="254"/>
      <c r="F568" s="255"/>
      <c r="G568" s="255"/>
      <c r="H568" s="254"/>
      <c r="I568" s="253"/>
      <c r="J568" s="254"/>
      <c r="K568" s="253">
        <f>D568+I568</f>
        <v>-30121.77</v>
      </c>
      <c r="L568" s="256" t="e">
        <f>#REF!+C568</f>
        <v>#REF!</v>
      </c>
      <c r="M568" s="253"/>
      <c r="N568" s="228" t="e">
        <v>#VALUE!</v>
      </c>
      <c r="O568" s="64">
        <v>0</v>
      </c>
      <c r="Q568" s="257">
        <v>-30121.77</v>
      </c>
      <c r="R568" s="258">
        <f t="shared" si="45"/>
        <v>0</v>
      </c>
    </row>
    <row r="569" spans="1:18" outlineLevel="2">
      <c r="A569" s="400" t="s">
        <v>4851</v>
      </c>
      <c r="B569" s="44" t="s">
        <v>3479</v>
      </c>
      <c r="C569" s="229">
        <v>0</v>
      </c>
      <c r="D569" s="229">
        <f t="shared" si="44"/>
        <v>0</v>
      </c>
      <c r="E569" s="254"/>
      <c r="F569" s="255"/>
      <c r="G569" s="255"/>
      <c r="H569" s="254"/>
      <c r="I569" s="229"/>
      <c r="J569" s="254"/>
      <c r="K569" s="229">
        <f>D569+I569</f>
        <v>0</v>
      </c>
      <c r="L569" s="256"/>
      <c r="M569" s="229"/>
      <c r="N569" s="228">
        <v>0</v>
      </c>
      <c r="O569" s="64" t="s">
        <v>3478</v>
      </c>
      <c r="P569" s="241" t="b">
        <f>EXACT($A$568,O569)</f>
        <v>1</v>
      </c>
      <c r="Q569" s="257">
        <v>0</v>
      </c>
      <c r="R569" s="258">
        <f t="shared" si="45"/>
        <v>0</v>
      </c>
    </row>
    <row r="570" spans="1:18" outlineLevel="2">
      <c r="A570" s="271" t="s">
        <v>4852</v>
      </c>
      <c r="B570" s="195" t="s">
        <v>3480</v>
      </c>
      <c r="C570" s="229">
        <v>30121.77</v>
      </c>
      <c r="D570" s="229">
        <f t="shared" si="44"/>
        <v>-30121.77</v>
      </c>
      <c r="E570" s="254"/>
      <c r="F570" s="255"/>
      <c r="G570" s="255"/>
      <c r="H570" s="254"/>
      <c r="I570" s="229"/>
      <c r="J570" s="254"/>
      <c r="K570" s="229">
        <f t="shared" ref="K570:K633" si="48">D570+I570</f>
        <v>-30121.77</v>
      </c>
      <c r="L570" s="256"/>
      <c r="M570" s="229"/>
      <c r="N570" s="228">
        <v>0</v>
      </c>
      <c r="O570" s="64" t="s">
        <v>3478</v>
      </c>
      <c r="P570" s="241" t="b">
        <f>EXACT($A$568,O570)</f>
        <v>1</v>
      </c>
      <c r="Q570" s="257">
        <v>0</v>
      </c>
      <c r="R570" s="258">
        <f t="shared" si="45"/>
        <v>-30121.77</v>
      </c>
    </row>
    <row r="571" spans="1:18" outlineLevel="1">
      <c r="A571" s="399" t="s">
        <v>3481</v>
      </c>
      <c r="B571" s="44"/>
      <c r="C571" s="253">
        <f>SUM(C572:C574)</f>
        <v>6537984.7199999997</v>
      </c>
      <c r="D571" s="253">
        <f t="shared" si="44"/>
        <v>-6537984.7199999997</v>
      </c>
      <c r="E571" s="254"/>
      <c r="F571" s="255"/>
      <c r="G571" s="255"/>
      <c r="H571" s="254"/>
      <c r="I571" s="253"/>
      <c r="J571" s="254"/>
      <c r="K571" s="253">
        <f t="shared" si="48"/>
        <v>-6537984.7199999997</v>
      </c>
      <c r="L571" s="256" t="e">
        <f>#REF!+C571</f>
        <v>#REF!</v>
      </c>
      <c r="M571" s="253"/>
      <c r="N571" s="228" t="e">
        <v>#VALUE!</v>
      </c>
      <c r="O571" s="64">
        <v>0</v>
      </c>
      <c r="Q571" s="257">
        <v>-6537984.7199999997</v>
      </c>
      <c r="R571" s="258">
        <f t="shared" si="45"/>
        <v>0</v>
      </c>
    </row>
    <row r="572" spans="1:18" outlineLevel="2">
      <c r="A572" s="271" t="s">
        <v>4853</v>
      </c>
      <c r="B572" s="195" t="s">
        <v>3482</v>
      </c>
      <c r="C572" s="229">
        <v>6397351.25</v>
      </c>
      <c r="D572" s="229">
        <f t="shared" si="44"/>
        <v>-6397351.25</v>
      </c>
      <c r="E572" s="254"/>
      <c r="F572" s="255"/>
      <c r="G572" s="255"/>
      <c r="H572" s="254"/>
      <c r="I572" s="229"/>
      <c r="J572" s="254"/>
      <c r="K572" s="229">
        <f t="shared" si="48"/>
        <v>-6397351.25</v>
      </c>
      <c r="L572" s="256"/>
      <c r="M572" s="229"/>
      <c r="N572" s="228">
        <v>0</v>
      </c>
      <c r="O572" s="64" t="s">
        <v>3481</v>
      </c>
      <c r="P572" s="241" t="b">
        <f>EXACT($A$571,O572)</f>
        <v>1</v>
      </c>
      <c r="Q572" s="257">
        <v>0</v>
      </c>
      <c r="R572" s="258">
        <f t="shared" si="45"/>
        <v>-6397351.25</v>
      </c>
    </row>
    <row r="573" spans="1:18" outlineLevel="2">
      <c r="A573" s="271" t="s">
        <v>4854</v>
      </c>
      <c r="B573" s="195" t="s">
        <v>3483</v>
      </c>
      <c r="C573" s="229">
        <v>140633.47</v>
      </c>
      <c r="D573" s="229">
        <f t="shared" si="44"/>
        <v>-140633.47</v>
      </c>
      <c r="E573" s="254"/>
      <c r="F573" s="255"/>
      <c r="G573" s="255"/>
      <c r="H573" s="254"/>
      <c r="I573" s="229"/>
      <c r="J573" s="254"/>
      <c r="K573" s="229">
        <f t="shared" si="48"/>
        <v>-140633.47</v>
      </c>
      <c r="L573" s="256"/>
      <c r="M573" s="229"/>
      <c r="N573" s="228">
        <v>0</v>
      </c>
      <c r="O573" s="64" t="s">
        <v>3481</v>
      </c>
      <c r="P573" s="241" t="b">
        <f>EXACT($A$571,O573)</f>
        <v>1</v>
      </c>
      <c r="Q573" s="257">
        <v>0</v>
      </c>
      <c r="R573" s="258">
        <f t="shared" si="45"/>
        <v>-140633.47</v>
      </c>
    </row>
    <row r="574" spans="1:18" outlineLevel="2">
      <c r="A574" s="271" t="s">
        <v>4855</v>
      </c>
      <c r="B574" s="195" t="s">
        <v>3484</v>
      </c>
      <c r="C574" s="229">
        <v>0</v>
      </c>
      <c r="D574" s="229">
        <f t="shared" si="44"/>
        <v>0</v>
      </c>
      <c r="E574" s="254"/>
      <c r="F574" s="255"/>
      <c r="G574" s="255"/>
      <c r="H574" s="254"/>
      <c r="I574" s="229"/>
      <c r="J574" s="254"/>
      <c r="K574" s="229">
        <f t="shared" si="48"/>
        <v>0</v>
      </c>
      <c r="L574" s="256"/>
      <c r="M574" s="229"/>
      <c r="N574" s="228">
        <v>0</v>
      </c>
      <c r="O574" s="64" t="s">
        <v>3481</v>
      </c>
      <c r="P574" s="241" t="b">
        <f>EXACT($A$571,O574)</f>
        <v>1</v>
      </c>
      <c r="Q574" s="257">
        <v>0</v>
      </c>
      <c r="R574" s="258">
        <f t="shared" si="45"/>
        <v>0</v>
      </c>
    </row>
    <row r="575" spans="1:18" outlineLevel="1">
      <c r="A575" s="399" t="s">
        <v>3486</v>
      </c>
      <c r="B575" s="195"/>
      <c r="C575" s="253">
        <f>SUM(C576:C580)</f>
        <v>0</v>
      </c>
      <c r="D575" s="253">
        <f t="shared" si="44"/>
        <v>0</v>
      </c>
      <c r="E575" s="254"/>
      <c r="F575" s="255"/>
      <c r="G575" s="255"/>
      <c r="H575" s="254"/>
      <c r="I575" s="253"/>
      <c r="J575" s="254"/>
      <c r="K575" s="253">
        <f t="shared" si="48"/>
        <v>0</v>
      </c>
      <c r="L575" s="256" t="e">
        <f>#REF!+C575</f>
        <v>#REF!</v>
      </c>
      <c r="M575" s="253"/>
      <c r="N575" s="228" t="e">
        <v>#VALUE!</v>
      </c>
      <c r="O575" s="64">
        <v>0</v>
      </c>
      <c r="Q575" s="257">
        <v>0</v>
      </c>
      <c r="R575" s="258">
        <f t="shared" si="45"/>
        <v>0</v>
      </c>
    </row>
    <row r="576" spans="1:18" outlineLevel="2">
      <c r="A576" s="400" t="s">
        <v>4856</v>
      </c>
      <c r="B576" s="44" t="s">
        <v>3487</v>
      </c>
      <c r="C576" s="229">
        <v>0</v>
      </c>
      <c r="D576" s="229">
        <f t="shared" si="44"/>
        <v>0</v>
      </c>
      <c r="E576" s="254"/>
      <c r="F576" s="255"/>
      <c r="G576" s="255"/>
      <c r="H576" s="254"/>
      <c r="I576" s="229"/>
      <c r="J576" s="254"/>
      <c r="K576" s="229">
        <f t="shared" si="48"/>
        <v>0</v>
      </c>
      <c r="L576" s="256"/>
      <c r="M576" s="229"/>
      <c r="N576" s="228">
        <v>0</v>
      </c>
      <c r="O576" s="64" t="s">
        <v>3486</v>
      </c>
      <c r="P576" s="241" t="b">
        <f>EXACT($A$575,O576)</f>
        <v>1</v>
      </c>
      <c r="Q576" s="257">
        <v>0</v>
      </c>
      <c r="R576" s="258">
        <f t="shared" si="45"/>
        <v>0</v>
      </c>
    </row>
    <row r="577" spans="1:18" outlineLevel="2">
      <c r="A577" s="271" t="s">
        <v>4857</v>
      </c>
      <c r="B577" s="195" t="s">
        <v>3488</v>
      </c>
      <c r="C577" s="229">
        <v>0</v>
      </c>
      <c r="D577" s="229">
        <f t="shared" si="44"/>
        <v>0</v>
      </c>
      <c r="E577" s="254"/>
      <c r="F577" s="255"/>
      <c r="G577" s="255"/>
      <c r="H577" s="254"/>
      <c r="I577" s="229"/>
      <c r="J577" s="254"/>
      <c r="K577" s="229">
        <f t="shared" si="48"/>
        <v>0</v>
      </c>
      <c r="L577" s="256"/>
      <c r="M577" s="229"/>
      <c r="N577" s="228">
        <v>0</v>
      </c>
      <c r="O577" s="64" t="s">
        <v>3486</v>
      </c>
      <c r="P577" s="241" t="b">
        <f>EXACT($A$575,O577)</f>
        <v>1</v>
      </c>
      <c r="Q577" s="257">
        <v>0</v>
      </c>
      <c r="R577" s="258">
        <f t="shared" si="45"/>
        <v>0</v>
      </c>
    </row>
    <row r="578" spans="1:18" outlineLevel="2">
      <c r="A578" s="271" t="s">
        <v>4858</v>
      </c>
      <c r="B578" s="195" t="s">
        <v>3489</v>
      </c>
      <c r="C578" s="229">
        <v>0</v>
      </c>
      <c r="D578" s="229">
        <f t="shared" si="44"/>
        <v>0</v>
      </c>
      <c r="E578" s="254"/>
      <c r="F578" s="255"/>
      <c r="G578" s="255"/>
      <c r="H578" s="254"/>
      <c r="I578" s="229"/>
      <c r="J578" s="254"/>
      <c r="K578" s="229">
        <f t="shared" si="48"/>
        <v>0</v>
      </c>
      <c r="L578" s="256"/>
      <c r="M578" s="229"/>
      <c r="N578" s="228">
        <v>0</v>
      </c>
      <c r="O578" s="64" t="s">
        <v>3486</v>
      </c>
      <c r="P578" s="241" t="b">
        <f>EXACT($A$575,O578)</f>
        <v>1</v>
      </c>
      <c r="Q578" s="257">
        <v>0</v>
      </c>
      <c r="R578" s="258">
        <f t="shared" si="45"/>
        <v>0</v>
      </c>
    </row>
    <row r="579" spans="1:18" outlineLevel="2">
      <c r="A579" s="400" t="s">
        <v>4859</v>
      </c>
      <c r="B579" s="44" t="s">
        <v>3490</v>
      </c>
      <c r="C579" s="229">
        <v>0</v>
      </c>
      <c r="D579" s="229">
        <f t="shared" si="44"/>
        <v>0</v>
      </c>
      <c r="E579" s="254"/>
      <c r="F579" s="255"/>
      <c r="G579" s="255"/>
      <c r="H579" s="254"/>
      <c r="I579" s="229"/>
      <c r="J579" s="254"/>
      <c r="K579" s="229">
        <f t="shared" si="48"/>
        <v>0</v>
      </c>
      <c r="L579" s="256"/>
      <c r="M579" s="229"/>
      <c r="N579" s="228">
        <v>0</v>
      </c>
      <c r="O579" s="64" t="s">
        <v>3486</v>
      </c>
      <c r="P579" s="241" t="b">
        <f>EXACT($A$575,O579)</f>
        <v>1</v>
      </c>
      <c r="Q579" s="257">
        <v>0</v>
      </c>
      <c r="R579" s="258">
        <f t="shared" si="45"/>
        <v>0</v>
      </c>
    </row>
    <row r="580" spans="1:18" outlineLevel="2">
      <c r="A580" s="271" t="s">
        <v>4860</v>
      </c>
      <c r="B580" s="195" t="s">
        <v>3491</v>
      </c>
      <c r="C580" s="229">
        <v>0</v>
      </c>
      <c r="D580" s="229">
        <f t="shared" si="44"/>
        <v>0</v>
      </c>
      <c r="E580" s="254"/>
      <c r="F580" s="255"/>
      <c r="G580" s="255"/>
      <c r="H580" s="254"/>
      <c r="I580" s="229"/>
      <c r="J580" s="254"/>
      <c r="K580" s="229">
        <f t="shared" si="48"/>
        <v>0</v>
      </c>
      <c r="L580" s="256"/>
      <c r="M580" s="229"/>
      <c r="N580" s="228">
        <v>0</v>
      </c>
      <c r="O580" s="64" t="s">
        <v>3486</v>
      </c>
      <c r="P580" s="241" t="b">
        <f>EXACT($A$575,O580)</f>
        <v>1</v>
      </c>
      <c r="Q580" s="257">
        <v>0</v>
      </c>
      <c r="R580" s="258">
        <f t="shared" si="45"/>
        <v>0</v>
      </c>
    </row>
    <row r="581" spans="1:18" outlineLevel="1">
      <c r="A581" s="399" t="s">
        <v>3492</v>
      </c>
      <c r="B581" s="195"/>
      <c r="C581" s="253">
        <f>SUM(C582:C583)</f>
        <v>1334.51</v>
      </c>
      <c r="D581" s="253">
        <f t="shared" si="44"/>
        <v>-1334.51</v>
      </c>
      <c r="E581" s="254"/>
      <c r="F581" s="255"/>
      <c r="G581" s="255"/>
      <c r="H581" s="254"/>
      <c r="I581" s="253"/>
      <c r="J581" s="254"/>
      <c r="K581" s="253">
        <f t="shared" si="48"/>
        <v>-1334.51</v>
      </c>
      <c r="L581" s="256" t="e">
        <f>#REF!+C581</f>
        <v>#REF!</v>
      </c>
      <c r="M581" s="253"/>
      <c r="N581" s="228" t="e">
        <v>#VALUE!</v>
      </c>
      <c r="O581" s="64">
        <v>0</v>
      </c>
      <c r="Q581" s="257">
        <v>-1334.51</v>
      </c>
      <c r="R581" s="258">
        <f t="shared" si="45"/>
        <v>0</v>
      </c>
    </row>
    <row r="582" spans="1:18" outlineLevel="2">
      <c r="A582" s="271" t="s">
        <v>4861</v>
      </c>
      <c r="B582" s="195" t="s">
        <v>3493</v>
      </c>
      <c r="C582" s="229">
        <v>1334.51</v>
      </c>
      <c r="D582" s="229">
        <f t="shared" si="44"/>
        <v>-1334.51</v>
      </c>
      <c r="E582" s="254"/>
      <c r="F582" s="255"/>
      <c r="G582" s="255"/>
      <c r="H582" s="254"/>
      <c r="I582" s="229"/>
      <c r="J582" s="254"/>
      <c r="K582" s="229">
        <f t="shared" si="48"/>
        <v>-1334.51</v>
      </c>
      <c r="L582" s="256"/>
      <c r="M582" s="229"/>
      <c r="N582" s="228">
        <v>0</v>
      </c>
      <c r="O582" s="64" t="s">
        <v>3492</v>
      </c>
      <c r="P582" s="241" t="b">
        <f>EXACT($A$581,O582)</f>
        <v>1</v>
      </c>
      <c r="Q582" s="257">
        <v>0</v>
      </c>
      <c r="R582" s="258">
        <f t="shared" si="45"/>
        <v>-1334.51</v>
      </c>
    </row>
    <row r="583" spans="1:18" outlineLevel="2">
      <c r="A583" s="271" t="s">
        <v>4862</v>
      </c>
      <c r="B583" s="195" t="s">
        <v>3494</v>
      </c>
      <c r="C583" s="229">
        <v>0</v>
      </c>
      <c r="D583" s="229">
        <f t="shared" si="44"/>
        <v>0</v>
      </c>
      <c r="E583" s="254"/>
      <c r="F583" s="255"/>
      <c r="G583" s="255"/>
      <c r="H583" s="254"/>
      <c r="I583" s="229"/>
      <c r="J583" s="254"/>
      <c r="K583" s="229">
        <f t="shared" si="48"/>
        <v>0</v>
      </c>
      <c r="L583" s="256"/>
      <c r="M583" s="229"/>
      <c r="N583" s="228">
        <v>0</v>
      </c>
      <c r="O583" s="64" t="s">
        <v>3492</v>
      </c>
      <c r="P583" s="241" t="b">
        <f>EXACT($A$581,O583)</f>
        <v>1</v>
      </c>
      <c r="Q583" s="257">
        <v>0</v>
      </c>
      <c r="R583" s="258">
        <f t="shared" si="45"/>
        <v>0</v>
      </c>
    </row>
    <row r="584" spans="1:18" outlineLevel="1">
      <c r="A584" s="399" t="s">
        <v>3495</v>
      </c>
      <c r="B584" s="195"/>
      <c r="C584" s="253">
        <f>SUM(C585:C591)</f>
        <v>9945061.52999999</v>
      </c>
      <c r="D584" s="253">
        <f t="shared" si="44"/>
        <v>-9945061.52999999</v>
      </c>
      <c r="E584" s="254"/>
      <c r="F584" s="255"/>
      <c r="G584" s="255"/>
      <c r="H584" s="254"/>
      <c r="I584" s="253"/>
      <c r="J584" s="254"/>
      <c r="K584" s="253">
        <f t="shared" si="48"/>
        <v>-9945061.52999999</v>
      </c>
      <c r="L584" s="256" t="e">
        <f>#REF!+C584</f>
        <v>#REF!</v>
      </c>
      <c r="M584" s="253"/>
      <c r="N584" s="228" t="e">
        <v>#VALUE!</v>
      </c>
      <c r="O584" s="64">
        <v>0</v>
      </c>
      <c r="Q584" s="257">
        <v>-9945061.5299999993</v>
      </c>
      <c r="R584" s="258">
        <f t="shared" si="45"/>
        <v>0</v>
      </c>
    </row>
    <row r="585" spans="1:18" outlineLevel="2">
      <c r="A585" s="400" t="s">
        <v>4863</v>
      </c>
      <c r="B585" s="44" t="s">
        <v>3496</v>
      </c>
      <c r="C585" s="229">
        <v>0</v>
      </c>
      <c r="D585" s="229">
        <f t="shared" si="44"/>
        <v>0</v>
      </c>
      <c r="E585" s="254"/>
      <c r="F585" s="255"/>
      <c r="G585" s="255"/>
      <c r="H585" s="254"/>
      <c r="I585" s="229"/>
      <c r="J585" s="254"/>
      <c r="K585" s="229">
        <f>D585+I585</f>
        <v>0</v>
      </c>
      <c r="L585" s="256"/>
      <c r="M585" s="229"/>
      <c r="N585" s="228">
        <v>0</v>
      </c>
      <c r="O585" s="64" t="s">
        <v>3495</v>
      </c>
      <c r="P585" s="241" t="b">
        <f t="shared" ref="P585:P591" si="49">EXACT($A$584,O585)</f>
        <v>1</v>
      </c>
      <c r="Q585" s="257">
        <v>0</v>
      </c>
      <c r="R585" s="258">
        <f t="shared" si="45"/>
        <v>0</v>
      </c>
    </row>
    <row r="586" spans="1:18" outlineLevel="2">
      <c r="A586" s="271" t="s">
        <v>4864</v>
      </c>
      <c r="B586" s="195" t="s">
        <v>3497</v>
      </c>
      <c r="C586" s="229">
        <v>0</v>
      </c>
      <c r="D586" s="229">
        <f t="shared" si="44"/>
        <v>0</v>
      </c>
      <c r="E586" s="254"/>
      <c r="F586" s="255"/>
      <c r="G586" s="255"/>
      <c r="H586" s="254"/>
      <c r="I586" s="229"/>
      <c r="J586" s="254"/>
      <c r="K586" s="229">
        <f>D586+I586</f>
        <v>0</v>
      </c>
      <c r="L586" s="256"/>
      <c r="M586" s="229"/>
      <c r="N586" s="228">
        <v>0</v>
      </c>
      <c r="O586" s="64" t="s">
        <v>3495</v>
      </c>
      <c r="P586" s="241" t="b">
        <f t="shared" si="49"/>
        <v>1</v>
      </c>
      <c r="Q586" s="257">
        <v>0</v>
      </c>
      <c r="R586" s="258">
        <f t="shared" si="45"/>
        <v>0</v>
      </c>
    </row>
    <row r="587" spans="1:18" outlineLevel="2">
      <c r="A587" s="271" t="s">
        <v>4865</v>
      </c>
      <c r="B587" s="207" t="s">
        <v>3498</v>
      </c>
      <c r="C587" s="229">
        <v>9945061.52999999</v>
      </c>
      <c r="D587" s="229">
        <f t="shared" si="44"/>
        <v>-9945061.52999999</v>
      </c>
      <c r="E587" s="254"/>
      <c r="F587" s="255"/>
      <c r="G587" s="255"/>
      <c r="H587" s="254"/>
      <c r="I587" s="229"/>
      <c r="J587" s="254"/>
      <c r="K587" s="229">
        <f t="shared" si="48"/>
        <v>-9945061.52999999</v>
      </c>
      <c r="L587" s="256"/>
      <c r="M587" s="229"/>
      <c r="N587" s="228">
        <v>0</v>
      </c>
      <c r="O587" s="64" t="s">
        <v>3495</v>
      </c>
      <c r="P587" s="241" t="b">
        <f t="shared" si="49"/>
        <v>1</v>
      </c>
      <c r="Q587" s="257">
        <v>0</v>
      </c>
      <c r="R587" s="258">
        <f t="shared" si="45"/>
        <v>-9945061.52999999</v>
      </c>
    </row>
    <row r="588" spans="1:18" outlineLevel="2">
      <c r="A588" s="271" t="s">
        <v>4866</v>
      </c>
      <c r="B588" s="195" t="s">
        <v>3499</v>
      </c>
      <c r="C588" s="229">
        <v>0</v>
      </c>
      <c r="D588" s="229">
        <f t="shared" si="44"/>
        <v>0</v>
      </c>
      <c r="E588" s="254"/>
      <c r="F588" s="255"/>
      <c r="G588" s="255"/>
      <c r="H588" s="254"/>
      <c r="I588" s="229"/>
      <c r="J588" s="254"/>
      <c r="K588" s="229">
        <f t="shared" ref="K588:K593" si="50">D588+I588</f>
        <v>0</v>
      </c>
      <c r="L588" s="256"/>
      <c r="M588" s="229"/>
      <c r="N588" s="228">
        <v>0</v>
      </c>
      <c r="O588" s="64" t="s">
        <v>3495</v>
      </c>
      <c r="P588" s="241" t="b">
        <f t="shared" si="49"/>
        <v>1</v>
      </c>
      <c r="Q588" s="257">
        <v>0</v>
      </c>
      <c r="R588" s="258">
        <f t="shared" si="45"/>
        <v>0</v>
      </c>
    </row>
    <row r="589" spans="1:18" outlineLevel="2">
      <c r="A589" s="400" t="s">
        <v>4867</v>
      </c>
      <c r="B589" s="44" t="s">
        <v>3500</v>
      </c>
      <c r="C589" s="229">
        <v>0</v>
      </c>
      <c r="D589" s="229">
        <f t="shared" si="44"/>
        <v>0</v>
      </c>
      <c r="E589" s="254"/>
      <c r="F589" s="255"/>
      <c r="G589" s="255"/>
      <c r="H589" s="254"/>
      <c r="I589" s="229"/>
      <c r="J589" s="254"/>
      <c r="K589" s="229">
        <f t="shared" si="50"/>
        <v>0</v>
      </c>
      <c r="L589" s="256"/>
      <c r="M589" s="229"/>
      <c r="N589" s="228">
        <v>0</v>
      </c>
      <c r="O589" s="64" t="s">
        <v>3495</v>
      </c>
      <c r="P589" s="241" t="b">
        <f t="shared" si="49"/>
        <v>1</v>
      </c>
      <c r="Q589" s="257">
        <v>0</v>
      </c>
      <c r="R589" s="258">
        <f t="shared" si="45"/>
        <v>0</v>
      </c>
    </row>
    <row r="590" spans="1:18" outlineLevel="2">
      <c r="A590" s="400" t="s">
        <v>4868</v>
      </c>
      <c r="B590" s="44" t="s">
        <v>3501</v>
      </c>
      <c r="C590" s="229">
        <v>0</v>
      </c>
      <c r="D590" s="229">
        <f t="shared" si="44"/>
        <v>0</v>
      </c>
      <c r="E590" s="254"/>
      <c r="F590" s="255"/>
      <c r="G590" s="255"/>
      <c r="H590" s="254"/>
      <c r="I590" s="229"/>
      <c r="J590" s="254"/>
      <c r="K590" s="229">
        <f t="shared" si="50"/>
        <v>0</v>
      </c>
      <c r="L590" s="256"/>
      <c r="M590" s="229"/>
      <c r="N590" s="228">
        <v>0</v>
      </c>
      <c r="O590" s="64" t="s">
        <v>3495</v>
      </c>
      <c r="P590" s="241" t="b">
        <f t="shared" si="49"/>
        <v>1</v>
      </c>
      <c r="Q590" s="257">
        <v>0</v>
      </c>
      <c r="R590" s="258">
        <f t="shared" si="45"/>
        <v>0</v>
      </c>
    </row>
    <row r="591" spans="1:18" outlineLevel="2">
      <c r="A591" s="400" t="s">
        <v>4869</v>
      </c>
      <c r="B591" s="44" t="s">
        <v>3502</v>
      </c>
      <c r="C591" s="229">
        <v>0</v>
      </c>
      <c r="D591" s="229">
        <f t="shared" si="44"/>
        <v>0</v>
      </c>
      <c r="E591" s="254"/>
      <c r="F591" s="255"/>
      <c r="G591" s="255"/>
      <c r="H591" s="254"/>
      <c r="I591" s="229"/>
      <c r="J591" s="254"/>
      <c r="K591" s="229">
        <f t="shared" si="50"/>
        <v>0</v>
      </c>
      <c r="L591" s="256"/>
      <c r="M591" s="229"/>
      <c r="N591" s="228">
        <v>0</v>
      </c>
      <c r="O591" s="64" t="s">
        <v>3495</v>
      </c>
      <c r="P591" s="241" t="b">
        <f t="shared" si="49"/>
        <v>1</v>
      </c>
      <c r="Q591" s="257">
        <v>0</v>
      </c>
      <c r="R591" s="258">
        <f t="shared" si="45"/>
        <v>0</v>
      </c>
    </row>
    <row r="592" spans="1:18" outlineLevel="1">
      <c r="A592" s="399" t="s">
        <v>3503</v>
      </c>
      <c r="B592" s="270"/>
      <c r="C592" s="253">
        <f>SUM(C593)</f>
        <v>2067268.3899999899</v>
      </c>
      <c r="D592" s="253">
        <f t="shared" si="44"/>
        <v>-2067268.3899999899</v>
      </c>
      <c r="E592" s="265"/>
      <c r="F592" s="255"/>
      <c r="G592" s="255"/>
      <c r="H592" s="254"/>
      <c r="I592" s="253"/>
      <c r="J592" s="254"/>
      <c r="K592" s="253">
        <f t="shared" si="50"/>
        <v>-2067268.3899999899</v>
      </c>
      <c r="L592" s="256" t="e">
        <f>#REF!+C592</f>
        <v>#REF!</v>
      </c>
      <c r="M592" s="253"/>
      <c r="N592" s="228" t="e">
        <v>#VALUE!</v>
      </c>
      <c r="O592" s="64">
        <v>0</v>
      </c>
      <c r="Q592" s="257">
        <v>-2067268.39</v>
      </c>
      <c r="R592" s="258">
        <f t="shared" si="45"/>
        <v>1.0011717677116394E-8</v>
      </c>
    </row>
    <row r="593" spans="1:18" outlineLevel="2">
      <c r="A593" s="271" t="s">
        <v>4870</v>
      </c>
      <c r="B593" s="195" t="s">
        <v>3504</v>
      </c>
      <c r="C593" s="229">
        <v>2067268.3899999899</v>
      </c>
      <c r="D593" s="229">
        <f t="shared" si="44"/>
        <v>-2067268.3899999899</v>
      </c>
      <c r="E593" s="254"/>
      <c r="F593" s="255"/>
      <c r="G593" s="255"/>
      <c r="H593" s="254"/>
      <c r="I593" s="229"/>
      <c r="J593" s="254"/>
      <c r="K593" s="229">
        <f t="shared" si="50"/>
        <v>-2067268.3899999899</v>
      </c>
      <c r="L593" s="256"/>
      <c r="M593" s="229"/>
      <c r="N593" s="228">
        <v>0</v>
      </c>
      <c r="O593" s="64" t="s">
        <v>3503</v>
      </c>
      <c r="P593" s="241" t="b">
        <f>EXACT(A592,O593)</f>
        <v>1</v>
      </c>
      <c r="Q593" s="257">
        <v>0</v>
      </c>
      <c r="R593" s="258">
        <f t="shared" si="45"/>
        <v>-2067268.3899999899</v>
      </c>
    </row>
    <row r="594" spans="1:18" outlineLevel="1">
      <c r="A594" s="399" t="s">
        <v>3505</v>
      </c>
      <c r="C594" s="253">
        <f>SUM(C595:C596)</f>
        <v>218722.92</v>
      </c>
      <c r="D594" s="253">
        <f t="shared" si="44"/>
        <v>-218722.92</v>
      </c>
      <c r="E594" s="254"/>
      <c r="F594" s="255"/>
      <c r="G594" s="255"/>
      <c r="H594" s="254"/>
      <c r="I594" s="253"/>
      <c r="J594" s="254"/>
      <c r="K594" s="253">
        <f t="shared" si="48"/>
        <v>-218722.92</v>
      </c>
      <c r="L594" s="256" t="e">
        <f>#REF!+C594</f>
        <v>#REF!</v>
      </c>
      <c r="M594" s="253"/>
      <c r="N594" s="228" t="e">
        <v>#VALUE!</v>
      </c>
      <c r="O594" s="64">
        <v>0</v>
      </c>
      <c r="Q594" s="257">
        <v>-218722.92</v>
      </c>
      <c r="R594" s="258">
        <f t="shared" si="45"/>
        <v>0</v>
      </c>
    </row>
    <row r="595" spans="1:18" outlineLevel="2">
      <c r="A595" s="400" t="s">
        <v>4871</v>
      </c>
      <c r="B595" s="44" t="s">
        <v>3506</v>
      </c>
      <c r="C595" s="229">
        <v>0</v>
      </c>
      <c r="D595" s="229">
        <f t="shared" si="44"/>
        <v>0</v>
      </c>
      <c r="E595" s="254"/>
      <c r="F595" s="255"/>
      <c r="G595" s="255"/>
      <c r="H595" s="254"/>
      <c r="I595" s="229"/>
      <c r="J595" s="254"/>
      <c r="K595" s="229">
        <f t="shared" si="48"/>
        <v>0</v>
      </c>
      <c r="L595" s="256"/>
      <c r="M595" s="229"/>
      <c r="N595" s="228">
        <v>0</v>
      </c>
      <c r="O595" s="64" t="s">
        <v>3505</v>
      </c>
      <c r="P595" s="241" t="b">
        <f>EXACT($A$594,O595)</f>
        <v>1</v>
      </c>
      <c r="Q595" s="257">
        <v>0</v>
      </c>
      <c r="R595" s="258">
        <f t="shared" si="45"/>
        <v>0</v>
      </c>
    </row>
    <row r="596" spans="1:18" outlineLevel="2">
      <c r="A596" s="271" t="s">
        <v>4872</v>
      </c>
      <c r="B596" s="195" t="s">
        <v>3506</v>
      </c>
      <c r="C596" s="229">
        <v>218722.92</v>
      </c>
      <c r="D596" s="229">
        <f t="shared" si="44"/>
        <v>-218722.92</v>
      </c>
      <c r="E596" s="254"/>
      <c r="F596" s="255"/>
      <c r="G596" s="255"/>
      <c r="H596" s="254"/>
      <c r="I596" s="229"/>
      <c r="J596" s="254"/>
      <c r="K596" s="229">
        <f t="shared" si="48"/>
        <v>-218722.92</v>
      </c>
      <c r="L596" s="256"/>
      <c r="M596" s="229"/>
      <c r="N596" s="228">
        <v>0</v>
      </c>
      <c r="O596" s="64" t="s">
        <v>3505</v>
      </c>
      <c r="P596" s="241" t="b">
        <f>EXACT($A$594,O596)</f>
        <v>1</v>
      </c>
      <c r="Q596" s="257">
        <v>0</v>
      </c>
      <c r="R596" s="258">
        <f t="shared" si="45"/>
        <v>-218722.92</v>
      </c>
    </row>
    <row r="597" spans="1:18" outlineLevel="1">
      <c r="A597" s="399" t="s">
        <v>3507</v>
      </c>
      <c r="C597" s="253">
        <f>SUM(C598:C603)</f>
        <v>1665910.54</v>
      </c>
      <c r="D597" s="253">
        <f t="shared" si="44"/>
        <v>-1665910.54</v>
      </c>
      <c r="E597" s="254"/>
      <c r="F597" s="255"/>
      <c r="G597" s="255"/>
      <c r="H597" s="254"/>
      <c r="I597" s="253"/>
      <c r="J597" s="254"/>
      <c r="K597" s="253">
        <f t="shared" si="48"/>
        <v>-1665910.54</v>
      </c>
      <c r="L597" s="256" t="e">
        <f>#REF!+C597</f>
        <v>#REF!</v>
      </c>
      <c r="M597" s="253"/>
      <c r="N597" s="228" t="e">
        <v>#VALUE!</v>
      </c>
      <c r="O597" s="64">
        <v>0</v>
      </c>
      <c r="Q597" s="257">
        <v>-1665910.54</v>
      </c>
      <c r="R597" s="258">
        <f t="shared" si="45"/>
        <v>0</v>
      </c>
    </row>
    <row r="598" spans="1:18" outlineLevel="2">
      <c r="A598" s="400" t="s">
        <v>4873</v>
      </c>
      <c r="B598" s="44" t="s">
        <v>3508</v>
      </c>
      <c r="C598" s="229">
        <v>0</v>
      </c>
      <c r="D598" s="229">
        <f t="shared" si="44"/>
        <v>0</v>
      </c>
      <c r="E598" s="254"/>
      <c r="F598" s="255"/>
      <c r="G598" s="255"/>
      <c r="H598" s="254"/>
      <c r="I598" s="229"/>
      <c r="J598" s="254"/>
      <c r="K598" s="229">
        <f t="shared" si="48"/>
        <v>0</v>
      </c>
      <c r="L598" s="256"/>
      <c r="M598" s="229"/>
      <c r="N598" s="228">
        <v>0</v>
      </c>
      <c r="O598" s="64" t="s">
        <v>3507</v>
      </c>
      <c r="P598" s="241" t="b">
        <f t="shared" ref="P598:P603" si="51">EXACT($A$597,O598)</f>
        <v>1</v>
      </c>
      <c r="Q598" s="257">
        <v>0</v>
      </c>
      <c r="R598" s="258">
        <f t="shared" si="45"/>
        <v>0</v>
      </c>
    </row>
    <row r="599" spans="1:18" outlineLevel="2">
      <c r="A599" s="271" t="s">
        <v>4874</v>
      </c>
      <c r="B599" s="195" t="s">
        <v>3509</v>
      </c>
      <c r="C599" s="229">
        <v>1638158.62</v>
      </c>
      <c r="D599" s="229">
        <f t="shared" si="44"/>
        <v>-1638158.62</v>
      </c>
      <c r="E599" s="254"/>
      <c r="F599" s="255"/>
      <c r="G599" s="255"/>
      <c r="H599" s="254"/>
      <c r="I599" s="229"/>
      <c r="J599" s="254"/>
      <c r="K599" s="229">
        <f t="shared" si="48"/>
        <v>-1638158.62</v>
      </c>
      <c r="L599" s="256"/>
      <c r="M599" s="229"/>
      <c r="N599" s="228">
        <v>0</v>
      </c>
      <c r="O599" s="64" t="s">
        <v>3507</v>
      </c>
      <c r="P599" s="241" t="b">
        <f t="shared" si="51"/>
        <v>1</v>
      </c>
      <c r="Q599" s="257">
        <v>0</v>
      </c>
      <c r="R599" s="258">
        <f t="shared" si="45"/>
        <v>-1638158.62</v>
      </c>
    </row>
    <row r="600" spans="1:18" outlineLevel="2">
      <c r="A600" s="271" t="s">
        <v>4875</v>
      </c>
      <c r="B600" s="195" t="s">
        <v>3510</v>
      </c>
      <c r="C600" s="229">
        <v>0</v>
      </c>
      <c r="D600" s="229">
        <f t="shared" ref="D600:D685" si="52">C600*-1</f>
        <v>0</v>
      </c>
      <c r="E600" s="254"/>
      <c r="F600" s="255"/>
      <c r="G600" s="255"/>
      <c r="H600" s="254"/>
      <c r="I600" s="229"/>
      <c r="J600" s="254"/>
      <c r="K600" s="229">
        <f t="shared" si="48"/>
        <v>0</v>
      </c>
      <c r="L600" s="256"/>
      <c r="M600" s="229"/>
      <c r="N600" s="228">
        <v>0</v>
      </c>
      <c r="O600" s="64" t="s">
        <v>3507</v>
      </c>
      <c r="P600" s="241" t="b">
        <f t="shared" si="51"/>
        <v>1</v>
      </c>
      <c r="Q600" s="257">
        <v>0</v>
      </c>
      <c r="R600" s="258">
        <f t="shared" si="45"/>
        <v>0</v>
      </c>
    </row>
    <row r="601" spans="1:18" outlineLevel="2">
      <c r="A601" s="271" t="s">
        <v>4876</v>
      </c>
      <c r="B601" s="195" t="s">
        <v>3511</v>
      </c>
      <c r="C601" s="229">
        <v>23224.639999999901</v>
      </c>
      <c r="D601" s="229">
        <f t="shared" si="52"/>
        <v>-23224.639999999901</v>
      </c>
      <c r="E601" s="254"/>
      <c r="F601" s="255"/>
      <c r="G601" s="255"/>
      <c r="H601" s="254"/>
      <c r="I601" s="229"/>
      <c r="J601" s="254"/>
      <c r="K601" s="229">
        <f t="shared" si="48"/>
        <v>-23224.639999999901</v>
      </c>
      <c r="L601" s="256"/>
      <c r="M601" s="229"/>
      <c r="N601" s="228">
        <v>0</v>
      </c>
      <c r="O601" s="64" t="s">
        <v>3507</v>
      </c>
      <c r="P601" s="241" t="b">
        <f t="shared" si="51"/>
        <v>1</v>
      </c>
      <c r="Q601" s="257">
        <v>0</v>
      </c>
      <c r="R601" s="258">
        <f t="shared" si="45"/>
        <v>-23224.639999999901</v>
      </c>
    </row>
    <row r="602" spans="1:18" outlineLevel="2">
      <c r="A602" s="271" t="s">
        <v>4877</v>
      </c>
      <c r="B602" s="195" t="s">
        <v>3512</v>
      </c>
      <c r="C602" s="229">
        <v>0</v>
      </c>
      <c r="D602" s="229">
        <f t="shared" si="52"/>
        <v>0</v>
      </c>
      <c r="E602" s="254"/>
      <c r="F602" s="255"/>
      <c r="G602" s="255"/>
      <c r="H602" s="254"/>
      <c r="I602" s="229"/>
      <c r="J602" s="254"/>
      <c r="K602" s="229">
        <f t="shared" si="48"/>
        <v>0</v>
      </c>
      <c r="L602" s="256"/>
      <c r="M602" s="229"/>
      <c r="N602" s="228">
        <v>0</v>
      </c>
      <c r="O602" s="64" t="s">
        <v>3507</v>
      </c>
      <c r="P602" s="241" t="b">
        <f t="shared" si="51"/>
        <v>1</v>
      </c>
      <c r="Q602" s="257">
        <v>0</v>
      </c>
      <c r="R602" s="258">
        <f t="shared" ref="R602:R668" si="53">K602-Q602</f>
        <v>0</v>
      </c>
    </row>
    <row r="603" spans="1:18" outlineLevel="2">
      <c r="A603" s="271" t="s">
        <v>4878</v>
      </c>
      <c r="B603" s="195" t="s">
        <v>3513</v>
      </c>
      <c r="C603" s="229">
        <v>4527.2799999999897</v>
      </c>
      <c r="D603" s="229">
        <f t="shared" si="52"/>
        <v>-4527.2799999999897</v>
      </c>
      <c r="E603" s="254"/>
      <c r="F603" s="255"/>
      <c r="G603" s="255"/>
      <c r="H603" s="254"/>
      <c r="I603" s="229"/>
      <c r="J603" s="254"/>
      <c r="K603" s="229">
        <f t="shared" si="48"/>
        <v>-4527.2799999999897</v>
      </c>
      <c r="L603" s="256"/>
      <c r="M603" s="229"/>
      <c r="N603" s="228">
        <v>0</v>
      </c>
      <c r="O603" s="64" t="s">
        <v>3507</v>
      </c>
      <c r="P603" s="241" t="b">
        <f t="shared" si="51"/>
        <v>1</v>
      </c>
      <c r="Q603" s="257">
        <v>0</v>
      </c>
      <c r="R603" s="258">
        <f t="shared" si="53"/>
        <v>-4527.2799999999897</v>
      </c>
    </row>
    <row r="604" spans="1:18" outlineLevel="1">
      <c r="A604" s="399" t="s">
        <v>3514</v>
      </c>
      <c r="B604" s="195"/>
      <c r="C604" s="253">
        <f>SUM(C605)</f>
        <v>2323405.1</v>
      </c>
      <c r="D604" s="253">
        <f>C604*-1</f>
        <v>-2323405.1</v>
      </c>
      <c r="E604" s="265"/>
      <c r="F604" s="255"/>
      <c r="G604" s="255"/>
      <c r="H604" s="254"/>
      <c r="I604" s="253"/>
      <c r="J604" s="254"/>
      <c r="K604" s="253">
        <f>D604+I604</f>
        <v>-2323405.1</v>
      </c>
      <c r="L604" s="256" t="e">
        <f>#REF!+C604</f>
        <v>#REF!</v>
      </c>
      <c r="M604" s="253"/>
      <c r="N604" s="228" t="e">
        <v>#VALUE!</v>
      </c>
      <c r="O604" s="64">
        <v>0</v>
      </c>
      <c r="Q604" s="257">
        <v>-2323405.1</v>
      </c>
      <c r="R604" s="258">
        <f t="shared" si="53"/>
        <v>0</v>
      </c>
    </row>
    <row r="605" spans="1:18" outlineLevel="2">
      <c r="A605" s="271" t="s">
        <v>4879</v>
      </c>
      <c r="B605" s="195" t="s">
        <v>3515</v>
      </c>
      <c r="C605" s="229">
        <v>2323405.1</v>
      </c>
      <c r="D605" s="229">
        <f>C605*-1</f>
        <v>-2323405.1</v>
      </c>
      <c r="E605" s="254"/>
      <c r="F605" s="255"/>
      <c r="G605" s="255"/>
      <c r="H605" s="254"/>
      <c r="I605" s="229"/>
      <c r="J605" s="254"/>
      <c r="K605" s="229">
        <f>D605+I605</f>
        <v>-2323405.1</v>
      </c>
      <c r="L605" s="256"/>
      <c r="M605" s="229"/>
      <c r="N605" s="228">
        <v>0</v>
      </c>
      <c r="O605" s="64" t="s">
        <v>3514</v>
      </c>
      <c r="P605" s="241" t="b">
        <f>EXACT(A604,O605)</f>
        <v>1</v>
      </c>
      <c r="Q605" s="257">
        <v>0</v>
      </c>
      <c r="R605" s="258">
        <f t="shared" si="53"/>
        <v>-2323405.1</v>
      </c>
    </row>
    <row r="606" spans="1:18" outlineLevel="1">
      <c r="A606" s="399" t="s">
        <v>3516</v>
      </c>
      <c r="B606" s="195"/>
      <c r="C606" s="253">
        <f>SUM(C607)</f>
        <v>221870.76</v>
      </c>
      <c r="D606" s="253">
        <f>C606*-1</f>
        <v>-221870.76</v>
      </c>
      <c r="E606" s="265"/>
      <c r="F606" s="255"/>
      <c r="G606" s="255"/>
      <c r="H606" s="254"/>
      <c r="I606" s="253"/>
      <c r="J606" s="254"/>
      <c r="K606" s="253">
        <f>D606+I606</f>
        <v>-221870.76</v>
      </c>
      <c r="L606" s="256" t="e">
        <f>#REF!+C606</f>
        <v>#REF!</v>
      </c>
      <c r="M606" s="253"/>
      <c r="N606" s="228" t="e">
        <v>#VALUE!</v>
      </c>
      <c r="O606" s="64">
        <v>0</v>
      </c>
      <c r="Q606" s="257">
        <v>-221870.76</v>
      </c>
      <c r="R606" s="258">
        <f t="shared" si="53"/>
        <v>0</v>
      </c>
    </row>
    <row r="607" spans="1:18" outlineLevel="2">
      <c r="A607" s="271" t="s">
        <v>4880</v>
      </c>
      <c r="B607" s="195" t="s">
        <v>3517</v>
      </c>
      <c r="C607" s="229">
        <v>221870.76</v>
      </c>
      <c r="D607" s="229">
        <f>C607*-1</f>
        <v>-221870.76</v>
      </c>
      <c r="E607" s="254"/>
      <c r="F607" s="255"/>
      <c r="G607" s="255"/>
      <c r="H607" s="254"/>
      <c r="I607" s="229"/>
      <c r="J607" s="254"/>
      <c r="K607" s="229">
        <f>D607+I607</f>
        <v>-221870.76</v>
      </c>
      <c r="L607" s="256"/>
      <c r="M607" s="229"/>
      <c r="N607" s="228">
        <v>0</v>
      </c>
      <c r="O607" s="64" t="s">
        <v>3516</v>
      </c>
      <c r="P607" s="241" t="b">
        <f>EXACT(A606,O607)</f>
        <v>1</v>
      </c>
      <c r="Q607" s="257">
        <v>0</v>
      </c>
      <c r="R607" s="258">
        <f t="shared" si="53"/>
        <v>-221870.76</v>
      </c>
    </row>
    <row r="608" spans="1:18" outlineLevel="1">
      <c r="A608" s="399" t="s">
        <v>3518</v>
      </c>
      <c r="C608" s="253">
        <f>SUM(C609)</f>
        <v>1252379.28</v>
      </c>
      <c r="D608" s="253">
        <f t="shared" si="52"/>
        <v>-1252379.28</v>
      </c>
      <c r="E608" s="265"/>
      <c r="F608" s="255"/>
      <c r="G608" s="255"/>
      <c r="H608" s="254"/>
      <c r="I608" s="253"/>
      <c r="J608" s="254"/>
      <c r="K608" s="253">
        <f t="shared" si="48"/>
        <v>-1252379.28</v>
      </c>
      <c r="L608" s="256" t="e">
        <f>#REF!+C608</f>
        <v>#REF!</v>
      </c>
      <c r="M608" s="253"/>
      <c r="N608" s="228" t="e">
        <v>#VALUE!</v>
      </c>
      <c r="O608" s="64">
        <v>0</v>
      </c>
      <c r="Q608" s="257">
        <v>-1252379.28</v>
      </c>
      <c r="R608" s="258">
        <f t="shared" si="53"/>
        <v>0</v>
      </c>
    </row>
    <row r="609" spans="1:18" outlineLevel="2">
      <c r="A609" s="400" t="s">
        <v>4881</v>
      </c>
      <c r="B609" s="44" t="s">
        <v>3519</v>
      </c>
      <c r="C609" s="229">
        <v>1252379.28</v>
      </c>
      <c r="D609" s="229">
        <f t="shared" si="52"/>
        <v>-1252379.28</v>
      </c>
      <c r="E609" s="254"/>
      <c r="F609" s="255"/>
      <c r="G609" s="255"/>
      <c r="H609" s="254"/>
      <c r="I609" s="229"/>
      <c r="J609" s="254"/>
      <c r="K609" s="229">
        <f t="shared" si="48"/>
        <v>-1252379.28</v>
      </c>
      <c r="L609" s="256"/>
      <c r="M609" s="229"/>
      <c r="N609" s="228">
        <v>0</v>
      </c>
      <c r="O609" s="64" t="s">
        <v>3518</v>
      </c>
      <c r="P609" s="241" t="b">
        <f>EXACT(A608,O609)</f>
        <v>1</v>
      </c>
      <c r="Q609" s="257">
        <v>0</v>
      </c>
      <c r="R609" s="258">
        <f t="shared" si="53"/>
        <v>-1252379.28</v>
      </c>
    </row>
    <row r="610" spans="1:18" outlineLevel="1">
      <c r="A610" s="399" t="s">
        <v>3520</v>
      </c>
      <c r="B610" s="44"/>
      <c r="C610" s="253">
        <f>SUM(C611)</f>
        <v>4196231.2199999904</v>
      </c>
      <c r="D610" s="253">
        <f t="shared" si="52"/>
        <v>-4196231.2199999904</v>
      </c>
      <c r="E610" s="265"/>
      <c r="F610" s="255"/>
      <c r="G610" s="255"/>
      <c r="H610" s="254"/>
      <c r="I610" s="253"/>
      <c r="J610" s="254"/>
      <c r="K610" s="253">
        <f t="shared" si="48"/>
        <v>-4196231.2199999904</v>
      </c>
      <c r="L610" s="256" t="e">
        <f>#REF!+C610</f>
        <v>#REF!</v>
      </c>
      <c r="M610" s="253"/>
      <c r="N610" s="228" t="e">
        <v>#VALUE!</v>
      </c>
      <c r="O610" s="64">
        <v>0</v>
      </c>
      <c r="Q610" s="257">
        <v>-4196231.22</v>
      </c>
      <c r="R610" s="258">
        <f t="shared" si="53"/>
        <v>9.3132257461547852E-9</v>
      </c>
    </row>
    <row r="611" spans="1:18" outlineLevel="2">
      <c r="A611" s="271" t="s">
        <v>4882</v>
      </c>
      <c r="B611" s="195" t="s">
        <v>3521</v>
      </c>
      <c r="C611" s="229">
        <v>4196231.2199999904</v>
      </c>
      <c r="D611" s="229">
        <f t="shared" si="52"/>
        <v>-4196231.2199999904</v>
      </c>
      <c r="E611" s="254"/>
      <c r="F611" s="255"/>
      <c r="G611" s="255"/>
      <c r="H611" s="254"/>
      <c r="I611" s="229"/>
      <c r="J611" s="254"/>
      <c r="K611" s="229">
        <f t="shared" si="48"/>
        <v>-4196231.2199999904</v>
      </c>
      <c r="L611" s="256"/>
      <c r="M611" s="229"/>
      <c r="N611" s="228">
        <v>0</v>
      </c>
      <c r="O611" s="64" t="s">
        <v>3520</v>
      </c>
      <c r="P611" s="241" t="b">
        <f>EXACT(A610,O611)</f>
        <v>1</v>
      </c>
      <c r="Q611" s="257">
        <v>0</v>
      </c>
      <c r="R611" s="258">
        <f t="shared" si="53"/>
        <v>-4196231.2199999904</v>
      </c>
    </row>
    <row r="612" spans="1:18" outlineLevel="1">
      <c r="A612" s="399" t="s">
        <v>3522</v>
      </c>
      <c r="B612" s="195"/>
      <c r="C612" s="253">
        <f>SUM(C613)</f>
        <v>0</v>
      </c>
      <c r="D612" s="253">
        <f t="shared" si="52"/>
        <v>0</v>
      </c>
      <c r="E612" s="265"/>
      <c r="F612" s="255"/>
      <c r="G612" s="255"/>
      <c r="H612" s="254"/>
      <c r="I612" s="253"/>
      <c r="J612" s="254"/>
      <c r="K612" s="253">
        <f t="shared" si="48"/>
        <v>0</v>
      </c>
      <c r="L612" s="256" t="e">
        <f>#REF!+C612</f>
        <v>#REF!</v>
      </c>
      <c r="M612" s="253"/>
      <c r="N612" s="228" t="e">
        <v>#VALUE!</v>
      </c>
      <c r="O612" s="64">
        <v>0</v>
      </c>
      <c r="Q612" s="257">
        <v>0</v>
      </c>
      <c r="R612" s="258">
        <f t="shared" si="53"/>
        <v>0</v>
      </c>
    </row>
    <row r="613" spans="1:18" outlineLevel="2">
      <c r="A613" s="271" t="s">
        <v>4883</v>
      </c>
      <c r="B613" s="195" t="s">
        <v>3523</v>
      </c>
      <c r="C613" s="229">
        <v>0</v>
      </c>
      <c r="D613" s="229">
        <f t="shared" si="52"/>
        <v>0</v>
      </c>
      <c r="E613" s="254"/>
      <c r="F613" s="255"/>
      <c r="G613" s="255"/>
      <c r="H613" s="254"/>
      <c r="I613" s="229"/>
      <c r="J613" s="254"/>
      <c r="K613" s="229">
        <f t="shared" si="48"/>
        <v>0</v>
      </c>
      <c r="L613" s="256"/>
      <c r="M613" s="229"/>
      <c r="N613" s="228">
        <v>0</v>
      </c>
      <c r="O613" s="64" t="s">
        <v>3522</v>
      </c>
      <c r="P613" s="241" t="b">
        <f>EXACT(A612,O613)</f>
        <v>1</v>
      </c>
      <c r="Q613" s="257">
        <v>0</v>
      </c>
      <c r="R613" s="258">
        <f t="shared" si="53"/>
        <v>0</v>
      </c>
    </row>
    <row r="614" spans="1:18" outlineLevel="1">
      <c r="A614" s="399" t="s">
        <v>3524</v>
      </c>
      <c r="B614" s="195"/>
      <c r="C614" s="253">
        <f>SUM(C615)</f>
        <v>2897072.3999999901</v>
      </c>
      <c r="D614" s="253">
        <f t="shared" si="52"/>
        <v>-2897072.3999999901</v>
      </c>
      <c r="E614" s="265"/>
      <c r="F614" s="255"/>
      <c r="G614" s="255"/>
      <c r="H614" s="254"/>
      <c r="I614" s="253"/>
      <c r="J614" s="254"/>
      <c r="K614" s="253">
        <f t="shared" si="48"/>
        <v>-2897072.3999999901</v>
      </c>
      <c r="L614" s="256" t="e">
        <f>#REF!+C614</f>
        <v>#REF!</v>
      </c>
      <c r="M614" s="253"/>
      <c r="N614" s="228" t="e">
        <v>#VALUE!</v>
      </c>
      <c r="O614" s="64">
        <v>0</v>
      </c>
      <c r="Q614" s="257">
        <v>-2897072.4</v>
      </c>
      <c r="R614" s="258">
        <f t="shared" si="53"/>
        <v>9.7788870334625244E-9</v>
      </c>
    </row>
    <row r="615" spans="1:18" outlineLevel="2">
      <c r="A615" s="271" t="s">
        <v>4884</v>
      </c>
      <c r="B615" s="195" t="s">
        <v>3525</v>
      </c>
      <c r="C615" s="229">
        <v>2897072.3999999901</v>
      </c>
      <c r="D615" s="229">
        <f t="shared" si="52"/>
        <v>-2897072.3999999901</v>
      </c>
      <c r="E615" s="254"/>
      <c r="F615" s="255"/>
      <c r="G615" s="255"/>
      <c r="H615" s="254"/>
      <c r="I615" s="229"/>
      <c r="J615" s="254"/>
      <c r="K615" s="229">
        <f t="shared" si="48"/>
        <v>-2897072.3999999901</v>
      </c>
      <c r="L615" s="256"/>
      <c r="M615" s="229"/>
      <c r="N615" s="228">
        <v>0</v>
      </c>
      <c r="O615" s="64" t="s">
        <v>3524</v>
      </c>
      <c r="P615" s="241" t="b">
        <f>EXACT(A614,O615)</f>
        <v>1</v>
      </c>
      <c r="Q615" s="257">
        <v>0</v>
      </c>
      <c r="R615" s="258">
        <f t="shared" si="53"/>
        <v>-2897072.3999999901</v>
      </c>
    </row>
    <row r="616" spans="1:18" outlineLevel="1">
      <c r="A616" s="399" t="s">
        <v>3526</v>
      </c>
      <c r="B616" s="195"/>
      <c r="C616" s="253">
        <f>SUM(C617)</f>
        <v>0</v>
      </c>
      <c r="D616" s="253">
        <f t="shared" si="52"/>
        <v>0</v>
      </c>
      <c r="E616" s="265"/>
      <c r="F616" s="255"/>
      <c r="G616" s="255"/>
      <c r="H616" s="254"/>
      <c r="I616" s="253"/>
      <c r="J616" s="254"/>
      <c r="K616" s="253">
        <f t="shared" si="48"/>
        <v>0</v>
      </c>
      <c r="L616" s="256" t="e">
        <f>#REF!+C616</f>
        <v>#REF!</v>
      </c>
      <c r="M616" s="253"/>
      <c r="N616" s="228" t="e">
        <v>#VALUE!</v>
      </c>
      <c r="O616" s="64">
        <v>0</v>
      </c>
      <c r="Q616" s="257">
        <v>0</v>
      </c>
      <c r="R616" s="258">
        <f t="shared" si="53"/>
        <v>0</v>
      </c>
    </row>
    <row r="617" spans="1:18" outlineLevel="2">
      <c r="A617" s="407" t="s">
        <v>3527</v>
      </c>
      <c r="B617" s="274" t="s">
        <v>3528</v>
      </c>
      <c r="C617" s="229">
        <v>0</v>
      </c>
      <c r="D617" s="229">
        <f t="shared" si="52"/>
        <v>0</v>
      </c>
      <c r="E617" s="254"/>
      <c r="F617" s="255"/>
      <c r="G617" s="255"/>
      <c r="H617" s="254"/>
      <c r="I617" s="229"/>
      <c r="J617" s="254"/>
      <c r="K617" s="229">
        <f t="shared" si="48"/>
        <v>0</v>
      </c>
      <c r="L617" s="256"/>
      <c r="M617" s="229"/>
      <c r="N617" s="228" t="e">
        <v>#VALUE!</v>
      </c>
      <c r="O617" s="64">
        <v>0</v>
      </c>
      <c r="P617" s="241" t="b">
        <f>EXACT(A616,O617)</f>
        <v>0</v>
      </c>
      <c r="Q617" s="257">
        <v>0</v>
      </c>
      <c r="R617" s="258">
        <f t="shared" si="53"/>
        <v>0</v>
      </c>
    </row>
    <row r="618" spans="1:18" outlineLevel="1">
      <c r="A618" s="399" t="s">
        <v>3529</v>
      </c>
      <c r="B618" s="195"/>
      <c r="C618" s="253">
        <f>SUM(C619)</f>
        <v>101191.96</v>
      </c>
      <c r="D618" s="253">
        <f t="shared" si="52"/>
        <v>-101191.96</v>
      </c>
      <c r="E618" s="265"/>
      <c r="F618" s="255"/>
      <c r="G618" s="255"/>
      <c r="H618" s="254"/>
      <c r="I618" s="253"/>
      <c r="J618" s="254"/>
      <c r="K618" s="253">
        <f t="shared" si="48"/>
        <v>-101191.96</v>
      </c>
      <c r="L618" s="256" t="e">
        <f>#REF!+C618</f>
        <v>#REF!</v>
      </c>
      <c r="M618" s="253"/>
      <c r="N618" s="228" t="e">
        <v>#VALUE!</v>
      </c>
      <c r="O618" s="64">
        <v>0</v>
      </c>
      <c r="Q618" s="257">
        <v>-101191.96</v>
      </c>
      <c r="R618" s="258">
        <f t="shared" si="53"/>
        <v>0</v>
      </c>
    </row>
    <row r="619" spans="1:18" outlineLevel="2">
      <c r="A619" s="271" t="s">
        <v>4885</v>
      </c>
      <c r="B619" s="195" t="s">
        <v>3530</v>
      </c>
      <c r="C619" s="229">
        <v>101191.96</v>
      </c>
      <c r="D619" s="229">
        <f t="shared" si="52"/>
        <v>-101191.96</v>
      </c>
      <c r="E619" s="254"/>
      <c r="F619" s="255"/>
      <c r="G619" s="255"/>
      <c r="H619" s="254"/>
      <c r="I619" s="229"/>
      <c r="J619" s="254"/>
      <c r="K619" s="229">
        <f t="shared" si="48"/>
        <v>-101191.96</v>
      </c>
      <c r="L619" s="256"/>
      <c r="M619" s="229"/>
      <c r="N619" s="228">
        <v>0</v>
      </c>
      <c r="O619" s="64" t="s">
        <v>3529</v>
      </c>
      <c r="P619" s="241" t="b">
        <f>EXACT(A618,O619)</f>
        <v>1</v>
      </c>
      <c r="Q619" s="257">
        <v>0</v>
      </c>
      <c r="R619" s="258">
        <f t="shared" si="53"/>
        <v>-101191.96</v>
      </c>
    </row>
    <row r="620" spans="1:18" outlineLevel="1">
      <c r="A620" s="399" t="s">
        <v>3531</v>
      </c>
      <c r="B620" s="195"/>
      <c r="C620" s="253">
        <f>SUM(C621)</f>
        <v>364275.76</v>
      </c>
      <c r="D620" s="253">
        <f t="shared" si="52"/>
        <v>-364275.76</v>
      </c>
      <c r="E620" s="265"/>
      <c r="F620" s="255"/>
      <c r="G620" s="255"/>
      <c r="H620" s="254"/>
      <c r="I620" s="253"/>
      <c r="J620" s="254"/>
      <c r="K620" s="253">
        <f t="shared" si="48"/>
        <v>-364275.76</v>
      </c>
      <c r="L620" s="256" t="e">
        <f>#REF!+C620</f>
        <v>#REF!</v>
      </c>
      <c r="M620" s="253"/>
      <c r="N620" s="228" t="e">
        <v>#VALUE!</v>
      </c>
      <c r="O620" s="64">
        <v>0</v>
      </c>
      <c r="Q620" s="257">
        <v>-364275.76</v>
      </c>
      <c r="R620" s="258">
        <f t="shared" si="53"/>
        <v>0</v>
      </c>
    </row>
    <row r="621" spans="1:18" outlineLevel="2">
      <c r="A621" s="271" t="s">
        <v>4886</v>
      </c>
      <c r="B621" s="195" t="s">
        <v>3532</v>
      </c>
      <c r="C621" s="229">
        <v>364275.76</v>
      </c>
      <c r="D621" s="229">
        <f t="shared" si="52"/>
        <v>-364275.76</v>
      </c>
      <c r="E621" s="254"/>
      <c r="F621" s="255"/>
      <c r="G621" s="255"/>
      <c r="H621" s="254"/>
      <c r="I621" s="229"/>
      <c r="J621" s="254"/>
      <c r="K621" s="229">
        <f t="shared" si="48"/>
        <v>-364275.76</v>
      </c>
      <c r="L621" s="256"/>
      <c r="M621" s="229"/>
      <c r="N621" s="228">
        <v>0</v>
      </c>
      <c r="O621" s="64" t="s">
        <v>3531</v>
      </c>
      <c r="P621" s="241" t="b">
        <f>EXACT(A620,O621)</f>
        <v>1</v>
      </c>
      <c r="Q621" s="257">
        <v>0</v>
      </c>
      <c r="R621" s="258">
        <f t="shared" si="53"/>
        <v>-364275.76</v>
      </c>
    </row>
    <row r="622" spans="1:18" outlineLevel="1">
      <c r="A622" s="399" t="s">
        <v>3533</v>
      </c>
      <c r="B622" s="195"/>
      <c r="C622" s="253">
        <f>SUM(C623)</f>
        <v>0</v>
      </c>
      <c r="D622" s="253">
        <f t="shared" si="52"/>
        <v>0</v>
      </c>
      <c r="E622" s="265"/>
      <c r="F622" s="255"/>
      <c r="G622" s="255"/>
      <c r="H622" s="254"/>
      <c r="I622" s="253"/>
      <c r="J622" s="254"/>
      <c r="K622" s="253">
        <f t="shared" si="48"/>
        <v>0</v>
      </c>
      <c r="L622" s="256" t="e">
        <f>#REF!+C622</f>
        <v>#REF!</v>
      </c>
      <c r="M622" s="253"/>
      <c r="N622" s="228" t="e">
        <v>#VALUE!</v>
      </c>
      <c r="O622" s="64">
        <v>0</v>
      </c>
      <c r="Q622" s="257">
        <v>0</v>
      </c>
      <c r="R622" s="258">
        <f t="shared" si="53"/>
        <v>0</v>
      </c>
    </row>
    <row r="623" spans="1:18" outlineLevel="2">
      <c r="A623" s="271" t="s">
        <v>4887</v>
      </c>
      <c r="B623" s="195" t="s">
        <v>3534</v>
      </c>
      <c r="C623" s="229">
        <v>0</v>
      </c>
      <c r="D623" s="229">
        <f t="shared" si="52"/>
        <v>0</v>
      </c>
      <c r="E623" s="254"/>
      <c r="F623" s="255"/>
      <c r="G623" s="255"/>
      <c r="H623" s="254"/>
      <c r="I623" s="229"/>
      <c r="J623" s="254"/>
      <c r="K623" s="229">
        <f t="shared" si="48"/>
        <v>0</v>
      </c>
      <c r="L623" s="256"/>
      <c r="M623" s="229"/>
      <c r="N623" s="228">
        <v>0</v>
      </c>
      <c r="O623" s="64" t="s">
        <v>3533</v>
      </c>
      <c r="P623" s="241" t="b">
        <f>EXACT(A622,O623)</f>
        <v>1</v>
      </c>
      <c r="Q623" s="257">
        <v>0</v>
      </c>
      <c r="R623" s="258">
        <f t="shared" si="53"/>
        <v>0</v>
      </c>
    </row>
    <row r="624" spans="1:18" outlineLevel="1">
      <c r="A624" s="399" t="s">
        <v>3535</v>
      </c>
      <c r="B624" s="195"/>
      <c r="C624" s="253">
        <f>SUM(C625)</f>
        <v>0</v>
      </c>
      <c r="D624" s="253">
        <f t="shared" si="52"/>
        <v>0</v>
      </c>
      <c r="E624" s="265"/>
      <c r="F624" s="255"/>
      <c r="G624" s="255"/>
      <c r="H624" s="254"/>
      <c r="I624" s="253"/>
      <c r="J624" s="254"/>
      <c r="K624" s="253">
        <f t="shared" si="48"/>
        <v>0</v>
      </c>
      <c r="L624" s="256" t="e">
        <f>#REF!+C624</f>
        <v>#REF!</v>
      </c>
      <c r="M624" s="253"/>
      <c r="N624" s="228" t="e">
        <v>#VALUE!</v>
      </c>
      <c r="O624" s="64">
        <v>0</v>
      </c>
      <c r="Q624" s="257">
        <v>0</v>
      </c>
      <c r="R624" s="258">
        <f t="shared" si="53"/>
        <v>0</v>
      </c>
    </row>
    <row r="625" spans="1:18" outlineLevel="2">
      <c r="A625" s="400" t="s">
        <v>4888</v>
      </c>
      <c r="B625" s="44" t="s">
        <v>3536</v>
      </c>
      <c r="C625" s="229">
        <v>0</v>
      </c>
      <c r="D625" s="229">
        <f t="shared" si="52"/>
        <v>0</v>
      </c>
      <c r="E625" s="254"/>
      <c r="F625" s="255"/>
      <c r="G625" s="255"/>
      <c r="H625" s="254"/>
      <c r="I625" s="229"/>
      <c r="J625" s="254"/>
      <c r="K625" s="229">
        <f t="shared" si="48"/>
        <v>0</v>
      </c>
      <c r="L625" s="256"/>
      <c r="M625" s="229"/>
      <c r="N625" s="228">
        <v>0</v>
      </c>
      <c r="O625" s="64" t="s">
        <v>3535</v>
      </c>
      <c r="P625" s="241" t="b">
        <f>EXACT(A624,O625)</f>
        <v>1</v>
      </c>
      <c r="Q625" s="257">
        <v>0</v>
      </c>
      <c r="R625" s="258">
        <f t="shared" si="53"/>
        <v>0</v>
      </c>
    </row>
    <row r="626" spans="1:18" outlineLevel="1">
      <c r="A626" s="399" t="s">
        <v>3537</v>
      </c>
      <c r="B626" s="44"/>
      <c r="C626" s="253">
        <f>SUM(C627)</f>
        <v>0</v>
      </c>
      <c r="D626" s="253">
        <f t="shared" si="52"/>
        <v>0</v>
      </c>
      <c r="E626" s="265"/>
      <c r="F626" s="255"/>
      <c r="G626" s="255"/>
      <c r="H626" s="254"/>
      <c r="I626" s="253"/>
      <c r="J626" s="254"/>
      <c r="K626" s="253">
        <f t="shared" si="48"/>
        <v>0</v>
      </c>
      <c r="L626" s="256" t="e">
        <f>#REF!+C626</f>
        <v>#REF!</v>
      </c>
      <c r="M626" s="253"/>
      <c r="N626" s="228" t="e">
        <v>#VALUE!</v>
      </c>
      <c r="O626" s="64">
        <v>0</v>
      </c>
      <c r="Q626" s="257">
        <v>0</v>
      </c>
      <c r="R626" s="258">
        <f t="shared" si="53"/>
        <v>0</v>
      </c>
    </row>
    <row r="627" spans="1:18" outlineLevel="2">
      <c r="A627" s="400" t="s">
        <v>4889</v>
      </c>
      <c r="B627" s="207" t="s">
        <v>3538</v>
      </c>
      <c r="C627" s="229">
        <v>0</v>
      </c>
      <c r="D627" s="229">
        <f t="shared" si="52"/>
        <v>0</v>
      </c>
      <c r="E627" s="254"/>
      <c r="F627" s="255"/>
      <c r="G627" s="255"/>
      <c r="H627" s="254"/>
      <c r="I627" s="229"/>
      <c r="J627" s="254"/>
      <c r="K627" s="229">
        <f t="shared" si="48"/>
        <v>0</v>
      </c>
      <c r="L627" s="256"/>
      <c r="M627" s="229"/>
      <c r="N627" s="228">
        <v>0</v>
      </c>
      <c r="O627" s="64" t="s">
        <v>3537</v>
      </c>
      <c r="P627" s="241" t="b">
        <f>EXACT(A626,O627)</f>
        <v>1</v>
      </c>
      <c r="Q627" s="257">
        <v>0</v>
      </c>
      <c r="R627" s="258">
        <f t="shared" si="53"/>
        <v>0</v>
      </c>
    </row>
    <row r="628" spans="1:18" outlineLevel="1">
      <c r="A628" s="399" t="s">
        <v>3539</v>
      </c>
      <c r="B628" s="207"/>
      <c r="C628" s="253">
        <f>SUM(C629)</f>
        <v>32649.459999999901</v>
      </c>
      <c r="D628" s="253">
        <f t="shared" si="52"/>
        <v>-32649.459999999901</v>
      </c>
      <c r="E628" s="265"/>
      <c r="F628" s="255"/>
      <c r="G628" s="255"/>
      <c r="H628" s="254"/>
      <c r="I628" s="253"/>
      <c r="J628" s="254"/>
      <c r="K628" s="253">
        <f t="shared" si="48"/>
        <v>-32649.459999999901</v>
      </c>
      <c r="L628" s="256" t="e">
        <f>#REF!+C628</f>
        <v>#REF!</v>
      </c>
      <c r="M628" s="253"/>
      <c r="N628" s="228" t="e">
        <v>#VALUE!</v>
      </c>
      <c r="O628" s="64">
        <v>0</v>
      </c>
      <c r="Q628" s="257">
        <v>-32649.46</v>
      </c>
      <c r="R628" s="258">
        <f t="shared" si="53"/>
        <v>9.822542779147625E-11</v>
      </c>
    </row>
    <row r="629" spans="1:18" outlineLevel="2">
      <c r="A629" s="400" t="s">
        <v>4890</v>
      </c>
      <c r="B629" s="207" t="s">
        <v>3540</v>
      </c>
      <c r="C629" s="229">
        <v>32649.459999999901</v>
      </c>
      <c r="D629" s="229">
        <f t="shared" si="52"/>
        <v>-32649.459999999901</v>
      </c>
      <c r="E629" s="254"/>
      <c r="F629" s="255"/>
      <c r="G629" s="255"/>
      <c r="H629" s="254"/>
      <c r="I629" s="229"/>
      <c r="J629" s="254"/>
      <c r="K629" s="229">
        <f t="shared" si="48"/>
        <v>-32649.459999999901</v>
      </c>
      <c r="L629" s="256"/>
      <c r="M629" s="229"/>
      <c r="N629" s="228">
        <v>0</v>
      </c>
      <c r="O629" s="64" t="s">
        <v>3539</v>
      </c>
      <c r="P629" s="241" t="b">
        <f>EXACT(A628,O629)</f>
        <v>1</v>
      </c>
      <c r="Q629" s="257">
        <v>0</v>
      </c>
      <c r="R629" s="258">
        <f t="shared" si="53"/>
        <v>-32649.459999999901</v>
      </c>
    </row>
    <row r="630" spans="1:18" outlineLevel="1">
      <c r="A630" s="408" t="s">
        <v>3541</v>
      </c>
      <c r="B630" s="275" t="s">
        <v>4383</v>
      </c>
      <c r="C630" s="253">
        <f>SUM(C631)</f>
        <v>295.75</v>
      </c>
      <c r="D630" s="253">
        <f t="shared" si="52"/>
        <v>-295.75</v>
      </c>
      <c r="E630" s="265"/>
      <c r="F630" s="255"/>
      <c r="G630" s="255"/>
      <c r="H630" s="254"/>
      <c r="I630" s="253"/>
      <c r="J630" s="254"/>
      <c r="K630" s="253">
        <f t="shared" si="48"/>
        <v>-295.75</v>
      </c>
      <c r="L630" s="256" t="e">
        <f>#REF!+C630</f>
        <v>#REF!</v>
      </c>
      <c r="M630" s="253"/>
      <c r="N630" s="228" t="e">
        <v>#VALUE!</v>
      </c>
      <c r="O630" s="64">
        <v>0</v>
      </c>
      <c r="Q630" s="257">
        <v>-295.75</v>
      </c>
      <c r="R630" s="258">
        <f t="shared" si="53"/>
        <v>0</v>
      </c>
    </row>
    <row r="631" spans="1:18" outlineLevel="2">
      <c r="A631" s="400" t="s">
        <v>4891</v>
      </c>
      <c r="B631" s="207" t="s">
        <v>3543</v>
      </c>
      <c r="C631" s="229">
        <v>295.75</v>
      </c>
      <c r="D631" s="229">
        <f t="shared" si="52"/>
        <v>-295.75</v>
      </c>
      <c r="E631" s="254"/>
      <c r="F631" s="255"/>
      <c r="G631" s="255"/>
      <c r="H631" s="254"/>
      <c r="I631" s="229"/>
      <c r="J631" s="254"/>
      <c r="K631" s="229">
        <f t="shared" si="48"/>
        <v>-295.75</v>
      </c>
      <c r="L631" s="256"/>
      <c r="M631" s="229"/>
      <c r="N631" s="228">
        <v>0</v>
      </c>
      <c r="O631" s="64" t="s">
        <v>3541</v>
      </c>
      <c r="P631" s="241" t="b">
        <f>EXACT(A630,O631)</f>
        <v>1</v>
      </c>
      <c r="Q631" s="257">
        <v>0</v>
      </c>
      <c r="R631" s="258">
        <f t="shared" si="53"/>
        <v>-295.75</v>
      </c>
    </row>
    <row r="632" spans="1:18" outlineLevel="1">
      <c r="A632" s="408" t="s">
        <v>3544</v>
      </c>
      <c r="B632" s="207"/>
      <c r="C632" s="253">
        <f>SUM(C633)</f>
        <v>394.26999999999902</v>
      </c>
      <c r="D632" s="253">
        <f t="shared" si="52"/>
        <v>-394.26999999999902</v>
      </c>
      <c r="E632" s="265"/>
      <c r="F632" s="255"/>
      <c r="G632" s="255"/>
      <c r="H632" s="254"/>
      <c r="I632" s="253"/>
      <c r="J632" s="254"/>
      <c r="K632" s="253">
        <f t="shared" si="48"/>
        <v>-394.26999999999902</v>
      </c>
      <c r="L632" s="256" t="e">
        <f>#REF!+C632</f>
        <v>#REF!</v>
      </c>
      <c r="M632" s="253"/>
      <c r="N632" s="228" t="e">
        <v>#VALUE!</v>
      </c>
      <c r="O632" s="64">
        <v>0</v>
      </c>
      <c r="Q632" s="257">
        <v>-394.27</v>
      </c>
      <c r="R632" s="258">
        <f t="shared" si="53"/>
        <v>9.6633812063373625E-13</v>
      </c>
    </row>
    <row r="633" spans="1:18" outlineLevel="2">
      <c r="A633" s="400" t="s">
        <v>4892</v>
      </c>
      <c r="B633" s="207" t="s">
        <v>3545</v>
      </c>
      <c r="C633" s="229">
        <v>394.26999999999902</v>
      </c>
      <c r="D633" s="229">
        <f t="shared" si="52"/>
        <v>-394.26999999999902</v>
      </c>
      <c r="E633" s="254"/>
      <c r="F633" s="255"/>
      <c r="G633" s="255"/>
      <c r="H633" s="254"/>
      <c r="I633" s="229"/>
      <c r="J633" s="254"/>
      <c r="K633" s="229">
        <f t="shared" si="48"/>
        <v>-394.26999999999902</v>
      </c>
      <c r="L633" s="256"/>
      <c r="M633" s="229"/>
      <c r="N633" s="228">
        <v>0</v>
      </c>
      <c r="O633" s="64" t="s">
        <v>3544</v>
      </c>
      <c r="P633" s="241" t="b">
        <f>EXACT(A632,O633)</f>
        <v>1</v>
      </c>
      <c r="Q633" s="257">
        <v>0</v>
      </c>
      <c r="R633" s="258">
        <f t="shared" si="53"/>
        <v>-394.26999999999902</v>
      </c>
    </row>
    <row r="634" spans="1:18" outlineLevel="1">
      <c r="A634" s="408" t="s">
        <v>3546</v>
      </c>
      <c r="B634" s="207"/>
      <c r="C634" s="253">
        <f>SUM(C635)</f>
        <v>218.8</v>
      </c>
      <c r="D634" s="253">
        <f t="shared" si="52"/>
        <v>-218.8</v>
      </c>
      <c r="E634" s="265"/>
      <c r="F634" s="255"/>
      <c r="G634" s="255"/>
      <c r="H634" s="254"/>
      <c r="I634" s="253"/>
      <c r="J634" s="254"/>
      <c r="K634" s="253">
        <f t="shared" ref="K634:K697" si="54">D634+I634</f>
        <v>-218.8</v>
      </c>
      <c r="L634" s="256" t="e">
        <f>#REF!+C634</f>
        <v>#REF!</v>
      </c>
      <c r="M634" s="253"/>
      <c r="N634" s="228" t="e">
        <v>#VALUE!</v>
      </c>
      <c r="O634" s="64">
        <v>0</v>
      </c>
      <c r="Q634" s="257">
        <v>-218.8</v>
      </c>
      <c r="R634" s="258">
        <f t="shared" si="53"/>
        <v>0</v>
      </c>
    </row>
    <row r="635" spans="1:18" outlineLevel="2">
      <c r="A635" s="400" t="s">
        <v>4893</v>
      </c>
      <c r="B635" s="207" t="s">
        <v>3547</v>
      </c>
      <c r="C635" s="229">
        <v>218.8</v>
      </c>
      <c r="D635" s="229">
        <f t="shared" si="52"/>
        <v>-218.8</v>
      </c>
      <c r="E635" s="254"/>
      <c r="F635" s="255"/>
      <c r="G635" s="255"/>
      <c r="H635" s="254"/>
      <c r="I635" s="229"/>
      <c r="J635" s="254"/>
      <c r="K635" s="229">
        <f t="shared" si="54"/>
        <v>-218.8</v>
      </c>
      <c r="L635" s="256"/>
      <c r="M635" s="229"/>
      <c r="N635" s="228">
        <v>0</v>
      </c>
      <c r="O635" s="64" t="s">
        <v>3546</v>
      </c>
      <c r="P635" s="241" t="b">
        <f>EXACT(A634,O635)</f>
        <v>1</v>
      </c>
      <c r="Q635" s="257">
        <v>0</v>
      </c>
      <c r="R635" s="258">
        <f t="shared" si="53"/>
        <v>-218.8</v>
      </c>
    </row>
    <row r="636" spans="1:18" outlineLevel="1">
      <c r="A636" s="408" t="s">
        <v>3548</v>
      </c>
      <c r="B636" s="207"/>
      <c r="C636" s="253">
        <f>SUM(C637)</f>
        <v>401.82999999999902</v>
      </c>
      <c r="D636" s="253">
        <f t="shared" si="52"/>
        <v>-401.82999999999902</v>
      </c>
      <c r="E636" s="265"/>
      <c r="F636" s="255"/>
      <c r="G636" s="255"/>
      <c r="H636" s="254"/>
      <c r="I636" s="253"/>
      <c r="J636" s="254"/>
      <c r="K636" s="253">
        <f t="shared" si="54"/>
        <v>-401.82999999999902</v>
      </c>
      <c r="L636" s="256" t="e">
        <f>#REF!+C636</f>
        <v>#REF!</v>
      </c>
      <c r="M636" s="253"/>
      <c r="N636" s="228" t="e">
        <v>#VALUE!</v>
      </c>
      <c r="O636" s="64">
        <v>0</v>
      </c>
      <c r="Q636" s="257">
        <v>-401.83</v>
      </c>
      <c r="R636" s="258">
        <f t="shared" si="53"/>
        <v>9.6633812063373625E-13</v>
      </c>
    </row>
    <row r="637" spans="1:18" outlineLevel="2">
      <c r="A637" s="400" t="s">
        <v>4894</v>
      </c>
      <c r="B637" s="207" t="s">
        <v>3549</v>
      </c>
      <c r="C637" s="229">
        <v>401.82999999999902</v>
      </c>
      <c r="D637" s="229">
        <f t="shared" si="52"/>
        <v>-401.82999999999902</v>
      </c>
      <c r="E637" s="254"/>
      <c r="F637" s="255"/>
      <c r="G637" s="255"/>
      <c r="H637" s="254"/>
      <c r="I637" s="229"/>
      <c r="J637" s="254"/>
      <c r="K637" s="229">
        <f t="shared" si="54"/>
        <v>-401.82999999999902</v>
      </c>
      <c r="L637" s="256"/>
      <c r="M637" s="229"/>
      <c r="N637" s="228">
        <v>0</v>
      </c>
      <c r="O637" s="64" t="s">
        <v>3548</v>
      </c>
      <c r="P637" s="241" t="b">
        <f>EXACT(A636,O637)</f>
        <v>1</v>
      </c>
      <c r="Q637" s="257">
        <v>0</v>
      </c>
      <c r="R637" s="258">
        <f t="shared" si="53"/>
        <v>-401.82999999999902</v>
      </c>
    </row>
    <row r="638" spans="1:18" outlineLevel="1">
      <c r="A638" s="408" t="s">
        <v>3550</v>
      </c>
      <c r="B638" s="207"/>
      <c r="C638" s="253">
        <f>SUM(C639)</f>
        <v>971.7</v>
      </c>
      <c r="D638" s="253">
        <f t="shared" si="52"/>
        <v>-971.7</v>
      </c>
      <c r="E638" s="265"/>
      <c r="F638" s="255"/>
      <c r="G638" s="255"/>
      <c r="H638" s="254"/>
      <c r="I638" s="253"/>
      <c r="J638" s="254"/>
      <c r="K638" s="253">
        <f t="shared" si="54"/>
        <v>-971.7</v>
      </c>
      <c r="L638" s="256" t="e">
        <f>#REF!+C638</f>
        <v>#REF!</v>
      </c>
      <c r="M638" s="253"/>
      <c r="N638" s="228" t="e">
        <v>#VALUE!</v>
      </c>
      <c r="O638" s="64">
        <v>0</v>
      </c>
      <c r="Q638" s="257">
        <v>-971.7</v>
      </c>
      <c r="R638" s="258">
        <f t="shared" si="53"/>
        <v>0</v>
      </c>
    </row>
    <row r="639" spans="1:18" outlineLevel="2">
      <c r="A639" s="400" t="s">
        <v>4895</v>
      </c>
      <c r="B639" s="207" t="s">
        <v>3551</v>
      </c>
      <c r="C639" s="229">
        <v>971.7</v>
      </c>
      <c r="D639" s="229">
        <f t="shared" si="52"/>
        <v>-971.7</v>
      </c>
      <c r="E639" s="254"/>
      <c r="F639" s="255"/>
      <c r="G639" s="255"/>
      <c r="H639" s="254"/>
      <c r="I639" s="229"/>
      <c r="J639" s="254"/>
      <c r="K639" s="229">
        <f t="shared" si="54"/>
        <v>-971.7</v>
      </c>
      <c r="L639" s="256"/>
      <c r="M639" s="229"/>
      <c r="N639" s="228">
        <v>0</v>
      </c>
      <c r="O639" s="64" t="s">
        <v>3550</v>
      </c>
      <c r="P639" s="241" t="b">
        <f>EXACT(A638,O639)</f>
        <v>1</v>
      </c>
      <c r="Q639" s="257">
        <v>0</v>
      </c>
      <c r="R639" s="258">
        <f t="shared" si="53"/>
        <v>-971.7</v>
      </c>
    </row>
    <row r="640" spans="1:18" outlineLevel="1">
      <c r="A640" s="399" t="s">
        <v>3554</v>
      </c>
      <c r="B640" s="44"/>
      <c r="C640" s="253">
        <f>SUM(C641:C642)</f>
        <v>16900.010000000002</v>
      </c>
      <c r="D640" s="253">
        <f t="shared" si="52"/>
        <v>-16900.010000000002</v>
      </c>
      <c r="E640" s="265"/>
      <c r="F640" s="255"/>
      <c r="G640" s="255"/>
      <c r="H640" s="254"/>
      <c r="I640" s="253"/>
      <c r="J640" s="254"/>
      <c r="K640" s="253">
        <f t="shared" si="54"/>
        <v>-16900.010000000002</v>
      </c>
      <c r="L640" s="256" t="e">
        <f>#REF!+C640</f>
        <v>#REF!</v>
      </c>
      <c r="M640" s="253"/>
      <c r="N640" s="228" t="e">
        <v>#VALUE!</v>
      </c>
      <c r="O640" s="64">
        <v>0</v>
      </c>
      <c r="Q640" s="257">
        <v>19255.37</v>
      </c>
      <c r="R640" s="258">
        <f t="shared" si="53"/>
        <v>-36155.380000000005</v>
      </c>
    </row>
    <row r="641" spans="1:18" outlineLevel="2">
      <c r="A641" s="271" t="s">
        <v>4896</v>
      </c>
      <c r="B641" s="195" t="s">
        <v>3555</v>
      </c>
      <c r="C641" s="229">
        <v>-19255.369999999901</v>
      </c>
      <c r="D641" s="229">
        <f t="shared" si="52"/>
        <v>19255.369999999901</v>
      </c>
      <c r="E641" s="254"/>
      <c r="F641" s="255"/>
      <c r="G641" s="255"/>
      <c r="H641" s="254"/>
      <c r="I641" s="229"/>
      <c r="J641" s="254"/>
      <c r="K641" s="229">
        <f t="shared" si="54"/>
        <v>19255.369999999901</v>
      </c>
      <c r="L641" s="256"/>
      <c r="M641" s="229"/>
      <c r="N641" s="228">
        <v>0</v>
      </c>
      <c r="O641" s="64" t="s">
        <v>3554</v>
      </c>
      <c r="P641" s="241" t="b">
        <f>EXACT(A640,O641)</f>
        <v>1</v>
      </c>
      <c r="Q641" s="257">
        <v>0</v>
      </c>
      <c r="R641" s="258">
        <f t="shared" si="53"/>
        <v>19255.369999999901</v>
      </c>
    </row>
    <row r="642" spans="1:18" outlineLevel="2">
      <c r="A642" s="271" t="s">
        <v>4897</v>
      </c>
      <c r="B642" s="195" t="s">
        <v>3553</v>
      </c>
      <c r="C642" s="229">
        <v>36155.379999999903</v>
      </c>
      <c r="D642" s="229">
        <f t="shared" si="52"/>
        <v>-36155.379999999903</v>
      </c>
      <c r="E642" s="254"/>
      <c r="F642" s="255"/>
      <c r="G642" s="255"/>
      <c r="H642" s="254"/>
      <c r="I642" s="229"/>
      <c r="J642" s="254"/>
      <c r="K642" s="229">
        <f t="shared" si="54"/>
        <v>-36155.379999999903</v>
      </c>
      <c r="L642" s="256"/>
      <c r="M642" s="229"/>
      <c r="N642" s="228">
        <v>0</v>
      </c>
      <c r="O642" s="64" t="s">
        <v>3552</v>
      </c>
      <c r="P642" s="241" t="b">
        <f>EXACT(A641,O642)</f>
        <v>0</v>
      </c>
      <c r="Q642" s="257">
        <v>0</v>
      </c>
      <c r="R642" s="258">
        <f t="shared" si="53"/>
        <v>-36155.379999999903</v>
      </c>
    </row>
    <row r="643" spans="1:18" outlineLevel="1">
      <c r="A643" s="399" t="s">
        <v>3556</v>
      </c>
      <c r="C643" s="253">
        <f>SUM(C644:C645)</f>
        <v>6849.06</v>
      </c>
      <c r="D643" s="253">
        <f t="shared" si="52"/>
        <v>-6849.06</v>
      </c>
      <c r="E643" s="254"/>
      <c r="F643" s="255"/>
      <c r="G643" s="255"/>
      <c r="H643" s="254"/>
      <c r="I643" s="253"/>
      <c r="J643" s="254"/>
      <c r="K643" s="253">
        <f t="shared" si="54"/>
        <v>-6849.06</v>
      </c>
      <c r="L643" s="256" t="e">
        <f>#REF!+C643</f>
        <v>#REF!</v>
      </c>
      <c r="M643" s="253"/>
      <c r="N643" s="228" t="e">
        <v>#VALUE!</v>
      </c>
      <c r="O643" s="64">
        <v>0</v>
      </c>
      <c r="Q643" s="257">
        <v>-6849.06</v>
      </c>
      <c r="R643" s="258">
        <f t="shared" si="53"/>
        <v>0</v>
      </c>
    </row>
    <row r="644" spans="1:18" outlineLevel="2">
      <c r="A644" s="400" t="s">
        <v>4898</v>
      </c>
      <c r="B644" s="44" t="s">
        <v>3557</v>
      </c>
      <c r="C644" s="229">
        <v>0</v>
      </c>
      <c r="D644" s="229">
        <f t="shared" si="52"/>
        <v>0</v>
      </c>
      <c r="E644" s="254"/>
      <c r="F644" s="255"/>
      <c r="G644" s="255"/>
      <c r="H644" s="254"/>
      <c r="I644" s="229"/>
      <c r="J644" s="254"/>
      <c r="K644" s="229">
        <f t="shared" si="54"/>
        <v>0</v>
      </c>
      <c r="L644" s="256"/>
      <c r="M644" s="229"/>
      <c r="N644" s="228">
        <v>0</v>
      </c>
      <c r="O644" s="64" t="s">
        <v>3556</v>
      </c>
      <c r="P644" s="241" t="b">
        <f>EXACT($A$643,O644)</f>
        <v>1</v>
      </c>
      <c r="Q644" s="257">
        <v>0</v>
      </c>
      <c r="R644" s="258">
        <f t="shared" si="53"/>
        <v>0</v>
      </c>
    </row>
    <row r="645" spans="1:18" outlineLevel="2">
      <c r="A645" s="271" t="s">
        <v>4899</v>
      </c>
      <c r="B645" s="195" t="s">
        <v>3557</v>
      </c>
      <c r="C645" s="229">
        <v>6849.06</v>
      </c>
      <c r="D645" s="229">
        <f t="shared" si="52"/>
        <v>-6849.06</v>
      </c>
      <c r="E645" s="254"/>
      <c r="F645" s="255"/>
      <c r="G645" s="255"/>
      <c r="H645" s="254"/>
      <c r="I645" s="229"/>
      <c r="J645" s="254"/>
      <c r="K645" s="229">
        <f t="shared" si="54"/>
        <v>-6849.06</v>
      </c>
      <c r="L645" s="256"/>
      <c r="M645" s="229"/>
      <c r="N645" s="228">
        <v>0</v>
      </c>
      <c r="O645" s="64" t="s">
        <v>3556</v>
      </c>
      <c r="P645" s="241" t="b">
        <f>EXACT($A$643,O645)</f>
        <v>1</v>
      </c>
      <c r="Q645" s="257">
        <v>0</v>
      </c>
      <c r="R645" s="258">
        <f t="shared" si="53"/>
        <v>-6849.06</v>
      </c>
    </row>
    <row r="646" spans="1:18" outlineLevel="1">
      <c r="A646" s="399" t="s">
        <v>3558</v>
      </c>
      <c r="C646" s="253">
        <f>SUM(C647:C648)</f>
        <v>638.1</v>
      </c>
      <c r="D646" s="253">
        <f t="shared" si="52"/>
        <v>-638.1</v>
      </c>
      <c r="E646" s="254"/>
      <c r="F646" s="255"/>
      <c r="G646" s="255"/>
      <c r="H646" s="254"/>
      <c r="I646" s="253"/>
      <c r="J646" s="254"/>
      <c r="K646" s="253">
        <f t="shared" si="54"/>
        <v>-638.1</v>
      </c>
      <c r="L646" s="256" t="e">
        <f>#REF!+C646</f>
        <v>#REF!</v>
      </c>
      <c r="M646" s="253"/>
      <c r="N646" s="228" t="e">
        <v>#VALUE!</v>
      </c>
      <c r="O646" s="64">
        <v>0</v>
      </c>
      <c r="Q646" s="257">
        <v>-638.1</v>
      </c>
      <c r="R646" s="258">
        <f t="shared" si="53"/>
        <v>0</v>
      </c>
    </row>
    <row r="647" spans="1:18" outlineLevel="2">
      <c r="A647" s="400" t="s">
        <v>4900</v>
      </c>
      <c r="B647" s="44" t="s">
        <v>3559</v>
      </c>
      <c r="C647" s="229">
        <v>0</v>
      </c>
      <c r="D647" s="229">
        <f t="shared" si="52"/>
        <v>0</v>
      </c>
      <c r="E647" s="254"/>
      <c r="F647" s="255"/>
      <c r="G647" s="255"/>
      <c r="H647" s="254"/>
      <c r="I647" s="229"/>
      <c r="J647" s="254"/>
      <c r="K647" s="229">
        <f t="shared" si="54"/>
        <v>0</v>
      </c>
      <c r="L647" s="256"/>
      <c r="M647" s="229"/>
      <c r="N647" s="228">
        <v>0</v>
      </c>
      <c r="O647" s="64" t="s">
        <v>3558</v>
      </c>
      <c r="P647" s="241" t="b">
        <f>EXACT($A$646,O647)</f>
        <v>1</v>
      </c>
      <c r="Q647" s="257">
        <v>0</v>
      </c>
      <c r="R647" s="258">
        <f t="shared" si="53"/>
        <v>0</v>
      </c>
    </row>
    <row r="648" spans="1:18" outlineLevel="2">
      <c r="A648" s="271" t="s">
        <v>4901</v>
      </c>
      <c r="B648" s="195" t="s">
        <v>3560</v>
      </c>
      <c r="C648" s="229">
        <v>638.1</v>
      </c>
      <c r="D648" s="229">
        <f t="shared" si="52"/>
        <v>-638.1</v>
      </c>
      <c r="E648" s="254"/>
      <c r="F648" s="255"/>
      <c r="G648" s="255"/>
      <c r="H648" s="254"/>
      <c r="I648" s="229"/>
      <c r="J648" s="254"/>
      <c r="K648" s="229">
        <f t="shared" si="54"/>
        <v>-638.1</v>
      </c>
      <c r="L648" s="256"/>
      <c r="M648" s="229"/>
      <c r="N648" s="228">
        <v>0</v>
      </c>
      <c r="O648" s="64" t="s">
        <v>3558</v>
      </c>
      <c r="P648" s="241" t="b">
        <f>EXACT($A$646,O648)</f>
        <v>1</v>
      </c>
      <c r="Q648" s="257">
        <v>0</v>
      </c>
      <c r="R648" s="258">
        <f t="shared" si="53"/>
        <v>-638.1</v>
      </c>
    </row>
    <row r="649" spans="1:18" outlineLevel="1">
      <c r="A649" s="399" t="s">
        <v>3561</v>
      </c>
      <c r="C649" s="253">
        <f>SUM(C650:C659)</f>
        <v>1641653.29</v>
      </c>
      <c r="D649" s="253">
        <f t="shared" si="52"/>
        <v>-1641653.29</v>
      </c>
      <c r="E649" s="254"/>
      <c r="F649" s="255"/>
      <c r="G649" s="255"/>
      <c r="H649" s="254"/>
      <c r="I649" s="253"/>
      <c r="J649" s="254"/>
      <c r="K649" s="253">
        <f t="shared" si="54"/>
        <v>-1641653.29</v>
      </c>
      <c r="L649" s="256" t="e">
        <f>#REF!+C649</f>
        <v>#REF!</v>
      </c>
      <c r="M649" s="253"/>
      <c r="N649" s="228" t="e">
        <v>#VALUE!</v>
      </c>
      <c r="O649" s="64">
        <v>0</v>
      </c>
      <c r="Q649" s="257">
        <v>-1641653.29</v>
      </c>
      <c r="R649" s="258">
        <f t="shared" si="53"/>
        <v>0</v>
      </c>
    </row>
    <row r="650" spans="1:18" outlineLevel="2">
      <c r="A650" s="400" t="s">
        <v>4902</v>
      </c>
      <c r="B650" s="44" t="s">
        <v>3562</v>
      </c>
      <c r="C650" s="229">
        <v>0</v>
      </c>
      <c r="D650" s="229">
        <f t="shared" si="52"/>
        <v>0</v>
      </c>
      <c r="E650" s="254"/>
      <c r="F650" s="255"/>
      <c r="G650" s="255"/>
      <c r="H650" s="254"/>
      <c r="I650" s="229"/>
      <c r="J650" s="254"/>
      <c r="K650" s="229">
        <f t="shared" si="54"/>
        <v>0</v>
      </c>
      <c r="L650" s="256"/>
      <c r="M650" s="229"/>
      <c r="N650" s="228">
        <v>0</v>
      </c>
      <c r="O650" s="64" t="s">
        <v>3561</v>
      </c>
      <c r="P650" s="241" t="b">
        <f>EXACT($A$649,O650)</f>
        <v>1</v>
      </c>
      <c r="Q650" s="257">
        <v>0</v>
      </c>
      <c r="R650" s="258">
        <f t="shared" si="53"/>
        <v>0</v>
      </c>
    </row>
    <row r="651" spans="1:18" outlineLevel="2">
      <c r="A651" s="271" t="s">
        <v>4903</v>
      </c>
      <c r="B651" s="195" t="s">
        <v>3563</v>
      </c>
      <c r="C651" s="229">
        <v>382903.26</v>
      </c>
      <c r="D651" s="229">
        <f t="shared" si="52"/>
        <v>-382903.26</v>
      </c>
      <c r="E651" s="254"/>
      <c r="F651" s="255"/>
      <c r="G651" s="255"/>
      <c r="H651" s="254"/>
      <c r="I651" s="229"/>
      <c r="J651" s="254"/>
      <c r="K651" s="229">
        <f t="shared" si="54"/>
        <v>-382903.26</v>
      </c>
      <c r="L651" s="256"/>
      <c r="M651" s="229"/>
      <c r="N651" s="228">
        <v>0</v>
      </c>
      <c r="O651" s="64" t="s">
        <v>3561</v>
      </c>
      <c r="P651" s="241" t="b">
        <f t="shared" ref="P651:P658" si="55">EXACT($A$649,O651)</f>
        <v>1</v>
      </c>
      <c r="Q651" s="257">
        <v>0</v>
      </c>
      <c r="R651" s="258">
        <f t="shared" si="53"/>
        <v>-382903.26</v>
      </c>
    </row>
    <row r="652" spans="1:18" outlineLevel="2">
      <c r="A652" s="271" t="s">
        <v>4904</v>
      </c>
      <c r="B652" s="195" t="s">
        <v>3564</v>
      </c>
      <c r="C652" s="229">
        <v>121304.2</v>
      </c>
      <c r="D652" s="229">
        <f t="shared" si="52"/>
        <v>-121304.2</v>
      </c>
      <c r="E652" s="254"/>
      <c r="F652" s="255"/>
      <c r="G652" s="255"/>
      <c r="H652" s="254"/>
      <c r="I652" s="229"/>
      <c r="J652" s="254"/>
      <c r="K652" s="229">
        <f t="shared" si="54"/>
        <v>-121304.2</v>
      </c>
      <c r="L652" s="256"/>
      <c r="M652" s="229"/>
      <c r="N652" s="228">
        <v>0</v>
      </c>
      <c r="O652" s="64" t="s">
        <v>3561</v>
      </c>
      <c r="P652" s="241" t="b">
        <f t="shared" si="55"/>
        <v>1</v>
      </c>
      <c r="Q652" s="257">
        <v>0</v>
      </c>
      <c r="R652" s="258">
        <f t="shared" si="53"/>
        <v>-121304.2</v>
      </c>
    </row>
    <row r="653" spans="1:18" outlineLevel="2">
      <c r="A653" s="271" t="s">
        <v>4905</v>
      </c>
      <c r="B653" s="195" t="s">
        <v>3565</v>
      </c>
      <c r="C653" s="229">
        <v>467233.82</v>
      </c>
      <c r="D653" s="229">
        <f t="shared" si="52"/>
        <v>-467233.82</v>
      </c>
      <c r="E653" s="254"/>
      <c r="F653" s="255"/>
      <c r="G653" s="255"/>
      <c r="H653" s="254"/>
      <c r="I653" s="229"/>
      <c r="J653" s="254"/>
      <c r="K653" s="229">
        <f t="shared" si="54"/>
        <v>-467233.82</v>
      </c>
      <c r="L653" s="256"/>
      <c r="M653" s="229"/>
      <c r="N653" s="228">
        <v>0</v>
      </c>
      <c r="O653" s="64" t="s">
        <v>3561</v>
      </c>
      <c r="P653" s="241" t="b">
        <f t="shared" si="55"/>
        <v>1</v>
      </c>
      <c r="Q653" s="257">
        <v>0</v>
      </c>
      <c r="R653" s="258">
        <f t="shared" si="53"/>
        <v>-467233.82</v>
      </c>
    </row>
    <row r="654" spans="1:18" outlineLevel="2">
      <c r="A654" s="271" t="s">
        <v>4906</v>
      </c>
      <c r="B654" s="195" t="s">
        <v>3566</v>
      </c>
      <c r="C654" s="229">
        <v>7873.67</v>
      </c>
      <c r="D654" s="229">
        <f t="shared" si="52"/>
        <v>-7873.67</v>
      </c>
      <c r="E654" s="254"/>
      <c r="F654" s="255"/>
      <c r="G654" s="255"/>
      <c r="H654" s="254"/>
      <c r="I654" s="229"/>
      <c r="J654" s="254"/>
      <c r="K654" s="229">
        <f t="shared" si="54"/>
        <v>-7873.67</v>
      </c>
      <c r="L654" s="256"/>
      <c r="M654" s="229"/>
      <c r="N654" s="228">
        <v>0</v>
      </c>
      <c r="O654" s="64" t="s">
        <v>3561</v>
      </c>
      <c r="P654" s="241" t="b">
        <f t="shared" si="55"/>
        <v>1</v>
      </c>
      <c r="Q654" s="257">
        <v>0</v>
      </c>
      <c r="R654" s="258">
        <f t="shared" si="53"/>
        <v>-7873.67</v>
      </c>
    </row>
    <row r="655" spans="1:18" outlineLevel="2">
      <c r="A655" s="271" t="s">
        <v>4907</v>
      </c>
      <c r="B655" s="195" t="s">
        <v>3567</v>
      </c>
      <c r="C655" s="229">
        <v>5704.96</v>
      </c>
      <c r="D655" s="229">
        <f t="shared" si="52"/>
        <v>-5704.96</v>
      </c>
      <c r="E655" s="254"/>
      <c r="F655" s="255"/>
      <c r="G655" s="255"/>
      <c r="H655" s="254"/>
      <c r="I655" s="229"/>
      <c r="J655" s="254"/>
      <c r="K655" s="229">
        <f t="shared" si="54"/>
        <v>-5704.96</v>
      </c>
      <c r="L655" s="256"/>
      <c r="M655" s="229"/>
      <c r="N655" s="228">
        <v>0</v>
      </c>
      <c r="O655" s="64" t="s">
        <v>3561</v>
      </c>
      <c r="P655" s="241" t="b">
        <f t="shared" si="55"/>
        <v>1</v>
      </c>
      <c r="Q655" s="257">
        <v>0</v>
      </c>
      <c r="R655" s="258">
        <f t="shared" si="53"/>
        <v>-5704.96</v>
      </c>
    </row>
    <row r="656" spans="1:18" outlineLevel="2">
      <c r="A656" s="271" t="s">
        <v>4908</v>
      </c>
      <c r="B656" s="195" t="s">
        <v>3568</v>
      </c>
      <c r="C656" s="229">
        <v>52.35</v>
      </c>
      <c r="D656" s="229">
        <f t="shared" si="52"/>
        <v>-52.35</v>
      </c>
      <c r="E656" s="254"/>
      <c r="F656" s="255"/>
      <c r="G656" s="255"/>
      <c r="H656" s="254"/>
      <c r="I656" s="229"/>
      <c r="J656" s="254"/>
      <c r="K656" s="229">
        <f t="shared" si="54"/>
        <v>-52.35</v>
      </c>
      <c r="L656" s="256"/>
      <c r="M656" s="229"/>
      <c r="N656" s="228">
        <v>0</v>
      </c>
      <c r="O656" s="64" t="s">
        <v>3561</v>
      </c>
      <c r="P656" s="241" t="b">
        <f t="shared" si="55"/>
        <v>1</v>
      </c>
      <c r="Q656" s="257">
        <v>0</v>
      </c>
      <c r="R656" s="258">
        <f t="shared" si="53"/>
        <v>-52.35</v>
      </c>
    </row>
    <row r="657" spans="1:18" outlineLevel="2">
      <c r="A657" s="400" t="s">
        <v>4909</v>
      </c>
      <c r="B657" s="44" t="s">
        <v>3569</v>
      </c>
      <c r="C657" s="229">
        <v>0</v>
      </c>
      <c r="D657" s="229">
        <f t="shared" si="52"/>
        <v>0</v>
      </c>
      <c r="E657" s="254"/>
      <c r="F657" s="255"/>
      <c r="G657" s="255"/>
      <c r="H657" s="254"/>
      <c r="I657" s="229"/>
      <c r="J657" s="254"/>
      <c r="K657" s="229">
        <f t="shared" si="54"/>
        <v>0</v>
      </c>
      <c r="L657" s="256"/>
      <c r="M657" s="229"/>
      <c r="N657" s="228">
        <v>0</v>
      </c>
      <c r="O657" s="64" t="s">
        <v>3561</v>
      </c>
      <c r="P657" s="241" t="b">
        <f t="shared" si="55"/>
        <v>1</v>
      </c>
      <c r="Q657" s="257">
        <v>0</v>
      </c>
      <c r="R657" s="258">
        <f t="shared" si="53"/>
        <v>0</v>
      </c>
    </row>
    <row r="658" spans="1:18" outlineLevel="2">
      <c r="A658" s="271" t="s">
        <v>4910</v>
      </c>
      <c r="B658" s="195" t="s">
        <v>3570</v>
      </c>
      <c r="C658" s="229">
        <v>656581.03</v>
      </c>
      <c r="D658" s="229">
        <f t="shared" si="52"/>
        <v>-656581.03</v>
      </c>
      <c r="E658" s="254"/>
      <c r="F658" s="255"/>
      <c r="G658" s="255"/>
      <c r="H658" s="254"/>
      <c r="I658" s="229"/>
      <c r="J658" s="254"/>
      <c r="K658" s="229">
        <f t="shared" si="54"/>
        <v>-656581.03</v>
      </c>
      <c r="L658" s="256"/>
      <c r="M658" s="229"/>
      <c r="N658" s="228">
        <v>0</v>
      </c>
      <c r="O658" s="64" t="s">
        <v>3561</v>
      </c>
      <c r="P658" s="241" t="b">
        <f t="shared" si="55"/>
        <v>1</v>
      </c>
      <c r="Q658" s="257">
        <v>0</v>
      </c>
      <c r="R658" s="258">
        <f t="shared" si="53"/>
        <v>-656581.03</v>
      </c>
    </row>
    <row r="659" spans="1:18" outlineLevel="2">
      <c r="A659" s="271" t="s">
        <v>4911</v>
      </c>
      <c r="B659" s="195" t="s">
        <v>3571</v>
      </c>
      <c r="C659" s="229">
        <v>0</v>
      </c>
      <c r="D659" s="229">
        <f t="shared" si="52"/>
        <v>0</v>
      </c>
      <c r="E659" s="254"/>
      <c r="F659" s="255"/>
      <c r="G659" s="255"/>
      <c r="H659" s="254"/>
      <c r="I659" s="229"/>
      <c r="J659" s="254"/>
      <c r="K659" s="229">
        <f t="shared" si="54"/>
        <v>0</v>
      </c>
      <c r="L659" s="256"/>
      <c r="M659" s="229"/>
      <c r="N659" s="228">
        <v>0</v>
      </c>
      <c r="O659" s="64" t="s">
        <v>3561</v>
      </c>
      <c r="P659" s="241" t="b">
        <f>EXACT(A649,O659)</f>
        <v>1</v>
      </c>
      <c r="Q659" s="257">
        <v>0</v>
      </c>
      <c r="R659" s="258">
        <f t="shared" si="53"/>
        <v>0</v>
      </c>
    </row>
    <row r="660" spans="1:18" outlineLevel="1">
      <c r="A660" s="399" t="s">
        <v>3572</v>
      </c>
      <c r="B660" s="195"/>
      <c r="C660" s="253">
        <f>SUM(C661)</f>
        <v>2130.48</v>
      </c>
      <c r="D660" s="253">
        <f t="shared" si="52"/>
        <v>-2130.48</v>
      </c>
      <c r="E660" s="265"/>
      <c r="F660" s="255"/>
      <c r="G660" s="255"/>
      <c r="H660" s="254"/>
      <c r="I660" s="253"/>
      <c r="J660" s="254"/>
      <c r="K660" s="253">
        <f t="shared" si="54"/>
        <v>-2130.48</v>
      </c>
      <c r="L660" s="256" t="e">
        <f>#REF!+C660</f>
        <v>#REF!</v>
      </c>
      <c r="M660" s="253"/>
      <c r="N660" s="228" t="e">
        <v>#VALUE!</v>
      </c>
      <c r="O660" s="64">
        <v>0</v>
      </c>
      <c r="Q660" s="257">
        <v>-2130.48</v>
      </c>
      <c r="R660" s="258">
        <f t="shared" si="53"/>
        <v>0</v>
      </c>
    </row>
    <row r="661" spans="1:18" outlineLevel="2">
      <c r="A661" s="271" t="s">
        <v>4912</v>
      </c>
      <c r="B661" s="195" t="s">
        <v>3573</v>
      </c>
      <c r="C661" s="229">
        <v>2130.48</v>
      </c>
      <c r="D661" s="229">
        <f t="shared" si="52"/>
        <v>-2130.48</v>
      </c>
      <c r="E661" s="254"/>
      <c r="F661" s="255"/>
      <c r="G661" s="255"/>
      <c r="H661" s="254"/>
      <c r="I661" s="229"/>
      <c r="J661" s="254"/>
      <c r="K661" s="229">
        <f t="shared" si="54"/>
        <v>-2130.48</v>
      </c>
      <c r="L661" s="256"/>
      <c r="M661" s="229"/>
      <c r="N661" s="228">
        <v>0</v>
      </c>
      <c r="O661" s="64" t="s">
        <v>3572</v>
      </c>
      <c r="P661" s="241" t="b">
        <f>EXACT(A660,O661)</f>
        <v>1</v>
      </c>
      <c r="Q661" s="257">
        <v>0</v>
      </c>
      <c r="R661" s="258">
        <f t="shared" si="53"/>
        <v>-2130.48</v>
      </c>
    </row>
    <row r="662" spans="1:18" outlineLevel="1">
      <c r="A662" s="399" t="s">
        <v>3574</v>
      </c>
      <c r="C662" s="253">
        <f>SUM(C663:C682)</f>
        <v>0</v>
      </c>
      <c r="D662" s="253">
        <f t="shared" si="52"/>
        <v>0</v>
      </c>
      <c r="E662" s="254"/>
      <c r="F662" s="255"/>
      <c r="G662" s="255"/>
      <c r="H662" s="254"/>
      <c r="I662" s="253"/>
      <c r="J662" s="254"/>
      <c r="K662" s="253">
        <f t="shared" si="54"/>
        <v>0</v>
      </c>
      <c r="L662" s="256" t="e">
        <f>#REF!+C662</f>
        <v>#REF!</v>
      </c>
      <c r="M662" s="253"/>
      <c r="N662" s="228" t="e">
        <v>#VALUE!</v>
      </c>
      <c r="O662" s="64">
        <v>0</v>
      </c>
      <c r="Q662" s="257">
        <v>0</v>
      </c>
      <c r="R662" s="258">
        <f t="shared" si="53"/>
        <v>0</v>
      </c>
    </row>
    <row r="663" spans="1:18" outlineLevel="2">
      <c r="A663" s="271" t="s">
        <v>4913</v>
      </c>
      <c r="B663" s="195" t="s">
        <v>3575</v>
      </c>
      <c r="C663" s="229">
        <v>0</v>
      </c>
      <c r="D663" s="229">
        <f t="shared" si="52"/>
        <v>0</v>
      </c>
      <c r="E663" s="254"/>
      <c r="F663" s="255"/>
      <c r="G663" s="255"/>
      <c r="H663" s="254"/>
      <c r="I663" s="229"/>
      <c r="J663" s="254"/>
      <c r="K663" s="229">
        <f t="shared" si="54"/>
        <v>0</v>
      </c>
      <c r="L663" s="256"/>
      <c r="M663" s="229"/>
      <c r="N663" s="228">
        <v>0</v>
      </c>
      <c r="O663" s="64" t="s">
        <v>3574</v>
      </c>
      <c r="P663" s="241" t="b">
        <f t="shared" ref="P663:P682" si="56">EXACT($A$662,O663)</f>
        <v>1</v>
      </c>
      <c r="Q663" s="257">
        <v>0</v>
      </c>
      <c r="R663" s="258">
        <f t="shared" si="53"/>
        <v>0</v>
      </c>
    </row>
    <row r="664" spans="1:18" outlineLevel="2">
      <c r="A664" s="271" t="s">
        <v>4914</v>
      </c>
      <c r="B664" s="195" t="s">
        <v>3576</v>
      </c>
      <c r="C664" s="229">
        <v>0</v>
      </c>
      <c r="D664" s="229">
        <f t="shared" si="52"/>
        <v>0</v>
      </c>
      <c r="E664" s="254"/>
      <c r="F664" s="255"/>
      <c r="G664" s="255"/>
      <c r="H664" s="254"/>
      <c r="I664" s="229"/>
      <c r="J664" s="254"/>
      <c r="K664" s="229">
        <f t="shared" si="54"/>
        <v>0</v>
      </c>
      <c r="L664" s="256"/>
      <c r="M664" s="229"/>
      <c r="N664" s="228">
        <v>0</v>
      </c>
      <c r="O664" s="64" t="s">
        <v>3574</v>
      </c>
      <c r="P664" s="241" t="b">
        <f t="shared" si="56"/>
        <v>1</v>
      </c>
      <c r="Q664" s="257">
        <v>0</v>
      </c>
      <c r="R664" s="258">
        <f t="shared" si="53"/>
        <v>0</v>
      </c>
    </row>
    <row r="665" spans="1:18" outlineLevel="2">
      <c r="A665" s="271" t="s">
        <v>4915</v>
      </c>
      <c r="B665" s="195" t="s">
        <v>3577</v>
      </c>
      <c r="C665" s="229">
        <v>0</v>
      </c>
      <c r="D665" s="229">
        <f t="shared" si="52"/>
        <v>0</v>
      </c>
      <c r="E665" s="254"/>
      <c r="F665" s="255"/>
      <c r="G665" s="255"/>
      <c r="H665" s="254"/>
      <c r="I665" s="229"/>
      <c r="J665" s="254"/>
      <c r="K665" s="229">
        <f t="shared" si="54"/>
        <v>0</v>
      </c>
      <c r="L665" s="256"/>
      <c r="M665" s="229"/>
      <c r="N665" s="228">
        <v>0</v>
      </c>
      <c r="O665" s="64" t="s">
        <v>3574</v>
      </c>
      <c r="P665" s="241" t="b">
        <f t="shared" si="56"/>
        <v>1</v>
      </c>
      <c r="Q665" s="257">
        <v>0</v>
      </c>
      <c r="R665" s="258">
        <f t="shared" si="53"/>
        <v>0</v>
      </c>
    </row>
    <row r="666" spans="1:18" outlineLevel="2">
      <c r="A666" s="271" t="s">
        <v>4916</v>
      </c>
      <c r="B666" s="195" t="s">
        <v>3578</v>
      </c>
      <c r="C666" s="229">
        <v>0</v>
      </c>
      <c r="D666" s="229">
        <f t="shared" si="52"/>
        <v>0</v>
      </c>
      <c r="E666" s="254"/>
      <c r="F666" s="255"/>
      <c r="G666" s="255"/>
      <c r="H666" s="254"/>
      <c r="I666" s="229"/>
      <c r="J666" s="254"/>
      <c r="K666" s="229">
        <f t="shared" si="54"/>
        <v>0</v>
      </c>
      <c r="L666" s="256"/>
      <c r="M666" s="229"/>
      <c r="N666" s="228">
        <v>0</v>
      </c>
      <c r="O666" s="64" t="s">
        <v>3574</v>
      </c>
      <c r="P666" s="241" t="b">
        <f t="shared" si="56"/>
        <v>1</v>
      </c>
      <c r="Q666" s="257">
        <v>0</v>
      </c>
      <c r="R666" s="258">
        <f t="shared" si="53"/>
        <v>0</v>
      </c>
    </row>
    <row r="667" spans="1:18" outlineLevel="2">
      <c r="A667" s="271" t="s">
        <v>4917</v>
      </c>
      <c r="B667" s="195" t="s">
        <v>3579</v>
      </c>
      <c r="C667" s="229">
        <v>0</v>
      </c>
      <c r="D667" s="229">
        <f t="shared" si="52"/>
        <v>0</v>
      </c>
      <c r="E667" s="254"/>
      <c r="F667" s="255"/>
      <c r="G667" s="255"/>
      <c r="H667" s="254"/>
      <c r="I667" s="229"/>
      <c r="J667" s="254"/>
      <c r="K667" s="229">
        <f t="shared" si="54"/>
        <v>0</v>
      </c>
      <c r="L667" s="256"/>
      <c r="M667" s="229"/>
      <c r="N667" s="228">
        <v>0</v>
      </c>
      <c r="O667" s="64" t="s">
        <v>3574</v>
      </c>
      <c r="P667" s="241" t="b">
        <f t="shared" si="56"/>
        <v>1</v>
      </c>
      <c r="Q667" s="257">
        <v>0</v>
      </c>
      <c r="R667" s="258">
        <f t="shared" si="53"/>
        <v>0</v>
      </c>
    </row>
    <row r="668" spans="1:18" outlineLevel="2">
      <c r="A668" s="271" t="s">
        <v>4918</v>
      </c>
      <c r="B668" s="195" t="s">
        <v>3580</v>
      </c>
      <c r="C668" s="229">
        <v>0</v>
      </c>
      <c r="D668" s="229">
        <f t="shared" si="52"/>
        <v>0</v>
      </c>
      <c r="E668" s="254"/>
      <c r="F668" s="255"/>
      <c r="G668" s="255"/>
      <c r="H668" s="254"/>
      <c r="I668" s="229"/>
      <c r="J668" s="254"/>
      <c r="K668" s="229">
        <f t="shared" si="54"/>
        <v>0</v>
      </c>
      <c r="L668" s="256"/>
      <c r="M668" s="229"/>
      <c r="N668" s="228">
        <v>0</v>
      </c>
      <c r="O668" s="64" t="s">
        <v>3574</v>
      </c>
      <c r="P668" s="241" t="b">
        <f t="shared" si="56"/>
        <v>1</v>
      </c>
      <c r="Q668" s="257">
        <v>0</v>
      </c>
      <c r="R668" s="258">
        <f t="shared" si="53"/>
        <v>0</v>
      </c>
    </row>
    <row r="669" spans="1:18" outlineLevel="2">
      <c r="A669" s="271" t="s">
        <v>4919</v>
      </c>
      <c r="B669" s="195" t="s">
        <v>3581</v>
      </c>
      <c r="C669" s="229">
        <v>0</v>
      </c>
      <c r="D669" s="229">
        <f t="shared" si="52"/>
        <v>0</v>
      </c>
      <c r="E669" s="254"/>
      <c r="F669" s="255"/>
      <c r="G669" s="255"/>
      <c r="H669" s="254"/>
      <c r="I669" s="229"/>
      <c r="J669" s="254"/>
      <c r="K669" s="229">
        <f t="shared" si="54"/>
        <v>0</v>
      </c>
      <c r="L669" s="256"/>
      <c r="M669" s="229"/>
      <c r="N669" s="228">
        <v>0</v>
      </c>
      <c r="O669" s="64" t="s">
        <v>3574</v>
      </c>
      <c r="P669" s="241" t="b">
        <f t="shared" si="56"/>
        <v>1</v>
      </c>
      <c r="Q669" s="257">
        <v>0</v>
      </c>
      <c r="R669" s="258">
        <f t="shared" ref="R669:R733" si="57">K669-Q669</f>
        <v>0</v>
      </c>
    </row>
    <row r="670" spans="1:18" outlineLevel="2">
      <c r="A670" s="271" t="s">
        <v>4920</v>
      </c>
      <c r="B670" s="195" t="s">
        <v>3582</v>
      </c>
      <c r="C670" s="229">
        <v>0</v>
      </c>
      <c r="D670" s="229">
        <f t="shared" si="52"/>
        <v>0</v>
      </c>
      <c r="E670" s="254"/>
      <c r="F670" s="255"/>
      <c r="G670" s="255"/>
      <c r="H670" s="254"/>
      <c r="I670" s="229"/>
      <c r="J670" s="254"/>
      <c r="K670" s="229">
        <f t="shared" si="54"/>
        <v>0</v>
      </c>
      <c r="L670" s="256"/>
      <c r="M670" s="229"/>
      <c r="N670" s="228">
        <v>0</v>
      </c>
      <c r="O670" s="64" t="s">
        <v>3574</v>
      </c>
      <c r="P670" s="241" t="b">
        <f t="shared" si="56"/>
        <v>1</v>
      </c>
      <c r="Q670" s="257">
        <v>0</v>
      </c>
      <c r="R670" s="258">
        <f t="shared" si="57"/>
        <v>0</v>
      </c>
    </row>
    <row r="671" spans="1:18" outlineLevel="2">
      <c r="A671" s="271" t="s">
        <v>4921</v>
      </c>
      <c r="B671" s="195" t="s">
        <v>3583</v>
      </c>
      <c r="C671" s="229">
        <v>0</v>
      </c>
      <c r="D671" s="229">
        <f t="shared" si="52"/>
        <v>0</v>
      </c>
      <c r="E671" s="254"/>
      <c r="F671" s="255"/>
      <c r="G671" s="255"/>
      <c r="H671" s="254"/>
      <c r="I671" s="229"/>
      <c r="J671" s="254"/>
      <c r="K671" s="229">
        <f t="shared" si="54"/>
        <v>0</v>
      </c>
      <c r="L671" s="256"/>
      <c r="M671" s="229"/>
      <c r="N671" s="228">
        <v>0</v>
      </c>
      <c r="O671" s="64" t="s">
        <v>3574</v>
      </c>
      <c r="P671" s="241" t="b">
        <f t="shared" si="56"/>
        <v>1</v>
      </c>
      <c r="Q671" s="257">
        <v>0</v>
      </c>
      <c r="R671" s="258">
        <f t="shared" si="57"/>
        <v>0</v>
      </c>
    </row>
    <row r="672" spans="1:18" outlineLevel="2">
      <c r="A672" s="271" t="s">
        <v>4922</v>
      </c>
      <c r="B672" s="195" t="s">
        <v>3584</v>
      </c>
      <c r="C672" s="229">
        <v>0</v>
      </c>
      <c r="D672" s="229">
        <f t="shared" si="52"/>
        <v>0</v>
      </c>
      <c r="E672" s="254"/>
      <c r="F672" s="255"/>
      <c r="G672" s="255"/>
      <c r="H672" s="254"/>
      <c r="I672" s="229"/>
      <c r="J672" s="254"/>
      <c r="K672" s="229">
        <f t="shared" si="54"/>
        <v>0</v>
      </c>
      <c r="L672" s="256"/>
      <c r="M672" s="229"/>
      <c r="N672" s="228">
        <v>0</v>
      </c>
      <c r="O672" s="64" t="s">
        <v>3574</v>
      </c>
      <c r="P672" s="241" t="b">
        <f t="shared" si="56"/>
        <v>1</v>
      </c>
      <c r="Q672" s="257">
        <v>0</v>
      </c>
      <c r="R672" s="258">
        <f t="shared" si="57"/>
        <v>0</v>
      </c>
    </row>
    <row r="673" spans="1:18" outlineLevel="2">
      <c r="A673" s="271" t="s">
        <v>4923</v>
      </c>
      <c r="B673" s="195" t="s">
        <v>3585</v>
      </c>
      <c r="C673" s="229">
        <v>0</v>
      </c>
      <c r="D673" s="229">
        <f t="shared" si="52"/>
        <v>0</v>
      </c>
      <c r="E673" s="254"/>
      <c r="F673" s="255"/>
      <c r="G673" s="255"/>
      <c r="H673" s="254"/>
      <c r="I673" s="229"/>
      <c r="J673" s="254"/>
      <c r="K673" s="229">
        <f t="shared" si="54"/>
        <v>0</v>
      </c>
      <c r="L673" s="256"/>
      <c r="M673" s="229"/>
      <c r="N673" s="228">
        <v>0</v>
      </c>
      <c r="O673" s="64" t="s">
        <v>3574</v>
      </c>
      <c r="P673" s="241" t="b">
        <f t="shared" si="56"/>
        <v>1</v>
      </c>
      <c r="Q673" s="257">
        <v>0</v>
      </c>
      <c r="R673" s="258">
        <f t="shared" si="57"/>
        <v>0</v>
      </c>
    </row>
    <row r="674" spans="1:18" outlineLevel="2">
      <c r="A674" s="271" t="s">
        <v>4924</v>
      </c>
      <c r="B674" s="195" t="s">
        <v>3586</v>
      </c>
      <c r="C674" s="229">
        <v>0</v>
      </c>
      <c r="D674" s="229">
        <f t="shared" si="52"/>
        <v>0</v>
      </c>
      <c r="E674" s="254"/>
      <c r="F674" s="255"/>
      <c r="G674" s="255"/>
      <c r="H674" s="254"/>
      <c r="I674" s="229"/>
      <c r="J674" s="254"/>
      <c r="K674" s="229">
        <f t="shared" si="54"/>
        <v>0</v>
      </c>
      <c r="L674" s="256"/>
      <c r="M674" s="229"/>
      <c r="N674" s="228">
        <v>0</v>
      </c>
      <c r="O674" s="64" t="s">
        <v>3574</v>
      </c>
      <c r="P674" s="241" t="b">
        <f t="shared" si="56"/>
        <v>1</v>
      </c>
      <c r="Q674" s="257">
        <v>0</v>
      </c>
      <c r="R674" s="258">
        <f t="shared" si="57"/>
        <v>0</v>
      </c>
    </row>
    <row r="675" spans="1:18" outlineLevel="2">
      <c r="A675" s="271" t="s">
        <v>4925</v>
      </c>
      <c r="B675" s="195" t="s">
        <v>3587</v>
      </c>
      <c r="C675" s="229">
        <v>0</v>
      </c>
      <c r="D675" s="229">
        <f t="shared" si="52"/>
        <v>0</v>
      </c>
      <c r="E675" s="254"/>
      <c r="F675" s="255"/>
      <c r="G675" s="255"/>
      <c r="H675" s="254"/>
      <c r="I675" s="229"/>
      <c r="J675" s="254"/>
      <c r="K675" s="229">
        <f t="shared" si="54"/>
        <v>0</v>
      </c>
      <c r="L675" s="256"/>
      <c r="M675" s="229"/>
      <c r="N675" s="228">
        <v>0</v>
      </c>
      <c r="O675" s="64" t="s">
        <v>3574</v>
      </c>
      <c r="P675" s="241" t="b">
        <f t="shared" si="56"/>
        <v>1</v>
      </c>
      <c r="Q675" s="257">
        <v>0</v>
      </c>
      <c r="R675" s="258">
        <f t="shared" si="57"/>
        <v>0</v>
      </c>
    </row>
    <row r="676" spans="1:18" outlineLevel="2">
      <c r="A676" s="271" t="s">
        <v>4926</v>
      </c>
      <c r="B676" s="195" t="s">
        <v>3588</v>
      </c>
      <c r="C676" s="229">
        <v>0</v>
      </c>
      <c r="D676" s="229">
        <f t="shared" si="52"/>
        <v>0</v>
      </c>
      <c r="E676" s="254"/>
      <c r="F676" s="255"/>
      <c r="G676" s="255"/>
      <c r="H676" s="254"/>
      <c r="I676" s="229"/>
      <c r="J676" s="254"/>
      <c r="K676" s="229">
        <f t="shared" si="54"/>
        <v>0</v>
      </c>
      <c r="L676" s="256"/>
      <c r="M676" s="229"/>
      <c r="N676" s="228">
        <v>0</v>
      </c>
      <c r="O676" s="64" t="s">
        <v>3574</v>
      </c>
      <c r="P676" s="241" t="b">
        <f t="shared" si="56"/>
        <v>1</v>
      </c>
      <c r="Q676" s="257">
        <v>0</v>
      </c>
      <c r="R676" s="258">
        <f t="shared" si="57"/>
        <v>0</v>
      </c>
    </row>
    <row r="677" spans="1:18" outlineLevel="2">
      <c r="A677" s="271" t="s">
        <v>4927</v>
      </c>
      <c r="B677" s="195" t="s">
        <v>3589</v>
      </c>
      <c r="C677" s="229">
        <v>0</v>
      </c>
      <c r="D677" s="229">
        <f t="shared" si="52"/>
        <v>0</v>
      </c>
      <c r="E677" s="254"/>
      <c r="F677" s="255"/>
      <c r="G677" s="255"/>
      <c r="H677" s="254"/>
      <c r="I677" s="229"/>
      <c r="J677" s="254"/>
      <c r="K677" s="229">
        <f t="shared" si="54"/>
        <v>0</v>
      </c>
      <c r="L677" s="256"/>
      <c r="M677" s="229"/>
      <c r="N677" s="228">
        <v>0</v>
      </c>
      <c r="O677" s="64" t="s">
        <v>3574</v>
      </c>
      <c r="P677" s="241" t="b">
        <f t="shared" si="56"/>
        <v>1</v>
      </c>
      <c r="Q677" s="257">
        <v>0</v>
      </c>
      <c r="R677" s="258">
        <f t="shared" si="57"/>
        <v>0</v>
      </c>
    </row>
    <row r="678" spans="1:18" outlineLevel="2">
      <c r="A678" s="271" t="s">
        <v>4928</v>
      </c>
      <c r="B678" s="195" t="s">
        <v>3590</v>
      </c>
      <c r="C678" s="229">
        <v>0</v>
      </c>
      <c r="D678" s="229">
        <f t="shared" si="52"/>
        <v>0</v>
      </c>
      <c r="E678" s="254"/>
      <c r="F678" s="255"/>
      <c r="G678" s="255"/>
      <c r="H678" s="254"/>
      <c r="I678" s="229"/>
      <c r="J678" s="254"/>
      <c r="K678" s="229">
        <f t="shared" si="54"/>
        <v>0</v>
      </c>
      <c r="L678" s="256"/>
      <c r="M678" s="229"/>
      <c r="N678" s="228">
        <v>0</v>
      </c>
      <c r="O678" s="64" t="s">
        <v>3574</v>
      </c>
      <c r="P678" s="241" t="b">
        <f t="shared" si="56"/>
        <v>1</v>
      </c>
      <c r="Q678" s="257">
        <v>0</v>
      </c>
      <c r="R678" s="258">
        <f t="shared" si="57"/>
        <v>0</v>
      </c>
    </row>
    <row r="679" spans="1:18" outlineLevel="2">
      <c r="A679" s="271" t="s">
        <v>4929</v>
      </c>
      <c r="B679" s="195" t="s">
        <v>3591</v>
      </c>
      <c r="C679" s="229">
        <v>0</v>
      </c>
      <c r="D679" s="229">
        <f t="shared" si="52"/>
        <v>0</v>
      </c>
      <c r="E679" s="254"/>
      <c r="F679" s="255"/>
      <c r="G679" s="255"/>
      <c r="H679" s="254"/>
      <c r="I679" s="229"/>
      <c r="J679" s="254"/>
      <c r="K679" s="229">
        <f t="shared" si="54"/>
        <v>0</v>
      </c>
      <c r="L679" s="256"/>
      <c r="M679" s="229"/>
      <c r="N679" s="228">
        <v>0</v>
      </c>
      <c r="O679" s="64" t="s">
        <v>3574</v>
      </c>
      <c r="P679" s="241" t="b">
        <f t="shared" si="56"/>
        <v>1</v>
      </c>
      <c r="Q679" s="257">
        <v>0</v>
      </c>
      <c r="R679" s="258">
        <f t="shared" si="57"/>
        <v>0</v>
      </c>
    </row>
    <row r="680" spans="1:18" outlineLevel="2">
      <c r="A680" s="271" t="s">
        <v>4930</v>
      </c>
      <c r="B680" s="195" t="s">
        <v>3592</v>
      </c>
      <c r="C680" s="229">
        <v>0</v>
      </c>
      <c r="D680" s="229">
        <f t="shared" si="52"/>
        <v>0</v>
      </c>
      <c r="E680" s="254"/>
      <c r="F680" s="255"/>
      <c r="G680" s="255"/>
      <c r="H680" s="254"/>
      <c r="I680" s="229"/>
      <c r="J680" s="254"/>
      <c r="K680" s="229">
        <f t="shared" si="54"/>
        <v>0</v>
      </c>
      <c r="L680" s="256"/>
      <c r="M680" s="229"/>
      <c r="N680" s="228">
        <v>0</v>
      </c>
      <c r="O680" s="64" t="s">
        <v>3574</v>
      </c>
      <c r="P680" s="241" t="b">
        <f t="shared" si="56"/>
        <v>1</v>
      </c>
      <c r="Q680" s="257">
        <v>0</v>
      </c>
      <c r="R680" s="258">
        <f t="shared" si="57"/>
        <v>0</v>
      </c>
    </row>
    <row r="681" spans="1:18" outlineLevel="2">
      <c r="A681" s="271" t="s">
        <v>4931</v>
      </c>
      <c r="B681" s="195" t="s">
        <v>3593</v>
      </c>
      <c r="C681" s="229">
        <v>0</v>
      </c>
      <c r="D681" s="229">
        <f t="shared" si="52"/>
        <v>0</v>
      </c>
      <c r="E681" s="254"/>
      <c r="F681" s="255"/>
      <c r="G681" s="255"/>
      <c r="H681" s="254"/>
      <c r="I681" s="229"/>
      <c r="J681" s="254"/>
      <c r="K681" s="229">
        <f t="shared" si="54"/>
        <v>0</v>
      </c>
      <c r="L681" s="256"/>
      <c r="M681" s="229"/>
      <c r="N681" s="228">
        <v>0</v>
      </c>
      <c r="O681" s="64" t="s">
        <v>3574</v>
      </c>
      <c r="P681" s="241" t="b">
        <f t="shared" si="56"/>
        <v>1</v>
      </c>
      <c r="Q681" s="257">
        <v>0</v>
      </c>
      <c r="R681" s="258">
        <f t="shared" si="57"/>
        <v>0</v>
      </c>
    </row>
    <row r="682" spans="1:18" outlineLevel="2">
      <c r="A682" s="400" t="s">
        <v>4932</v>
      </c>
      <c r="B682" s="44" t="s">
        <v>3594</v>
      </c>
      <c r="C682" s="229">
        <v>0</v>
      </c>
      <c r="D682" s="229">
        <f t="shared" si="52"/>
        <v>0</v>
      </c>
      <c r="E682" s="254"/>
      <c r="F682" s="255"/>
      <c r="G682" s="255"/>
      <c r="H682" s="254"/>
      <c r="I682" s="229"/>
      <c r="J682" s="254"/>
      <c r="K682" s="229">
        <f t="shared" si="54"/>
        <v>0</v>
      </c>
      <c r="L682" s="256"/>
      <c r="M682" s="229"/>
      <c r="N682" s="228">
        <v>0</v>
      </c>
      <c r="O682" s="64" t="s">
        <v>3574</v>
      </c>
      <c r="P682" s="241" t="b">
        <f t="shared" si="56"/>
        <v>1</v>
      </c>
      <c r="Q682" s="257">
        <v>0</v>
      </c>
      <c r="R682" s="258">
        <f t="shared" si="57"/>
        <v>0</v>
      </c>
    </row>
    <row r="683" spans="1:18" outlineLevel="1">
      <c r="A683" s="399" t="s">
        <v>3595</v>
      </c>
      <c r="B683" s="44"/>
      <c r="C683" s="253">
        <f>SUM(C684:C687)</f>
        <v>27228.799999999901</v>
      </c>
      <c r="D683" s="253">
        <f t="shared" si="52"/>
        <v>-27228.799999999901</v>
      </c>
      <c r="E683" s="254"/>
      <c r="F683" s="255"/>
      <c r="G683" s="255"/>
      <c r="H683" s="254"/>
      <c r="I683" s="253"/>
      <c r="J683" s="254"/>
      <c r="K683" s="253">
        <f t="shared" si="54"/>
        <v>-27228.799999999901</v>
      </c>
      <c r="L683" s="256" t="e">
        <f>#REF!+C683</f>
        <v>#REF!</v>
      </c>
      <c r="M683" s="253"/>
      <c r="N683" s="228" t="e">
        <v>#VALUE!</v>
      </c>
      <c r="O683" s="64">
        <v>0</v>
      </c>
      <c r="Q683" s="257">
        <v>-27228.799999999999</v>
      </c>
      <c r="R683" s="258">
        <f t="shared" si="57"/>
        <v>9.822542779147625E-11</v>
      </c>
    </row>
    <row r="684" spans="1:18" outlineLevel="2">
      <c r="A684" s="400" t="s">
        <v>4933</v>
      </c>
      <c r="B684" s="44" t="s">
        <v>3596</v>
      </c>
      <c r="C684" s="229">
        <v>0</v>
      </c>
      <c r="D684" s="229">
        <f t="shared" si="52"/>
        <v>0</v>
      </c>
      <c r="E684" s="254"/>
      <c r="F684" s="255"/>
      <c r="G684" s="255"/>
      <c r="H684" s="254"/>
      <c r="I684" s="229"/>
      <c r="J684" s="254"/>
      <c r="K684" s="229">
        <f t="shared" si="54"/>
        <v>0</v>
      </c>
      <c r="L684" s="256"/>
      <c r="M684" s="229"/>
      <c r="N684" s="228">
        <v>0</v>
      </c>
      <c r="O684" s="64" t="s">
        <v>3595</v>
      </c>
      <c r="P684" s="241" t="b">
        <f>EXACT($A$683,O684)</f>
        <v>1</v>
      </c>
      <c r="Q684" s="257">
        <v>0</v>
      </c>
      <c r="R684" s="258">
        <f t="shared" si="57"/>
        <v>0</v>
      </c>
    </row>
    <row r="685" spans="1:18" outlineLevel="2">
      <c r="A685" s="400" t="s">
        <v>4934</v>
      </c>
      <c r="B685" s="44" t="s">
        <v>3596</v>
      </c>
      <c r="C685" s="229">
        <v>27228.799999999901</v>
      </c>
      <c r="D685" s="229">
        <f t="shared" si="52"/>
        <v>-27228.799999999901</v>
      </c>
      <c r="E685" s="254"/>
      <c r="F685" s="255"/>
      <c r="G685" s="255"/>
      <c r="H685" s="254"/>
      <c r="I685" s="229"/>
      <c r="J685" s="254"/>
      <c r="K685" s="229">
        <f t="shared" si="54"/>
        <v>-27228.799999999901</v>
      </c>
      <c r="L685" s="256"/>
      <c r="M685" s="229"/>
      <c r="N685" s="228">
        <v>0</v>
      </c>
      <c r="O685" s="64" t="s">
        <v>3595</v>
      </c>
      <c r="P685" s="241" t="b">
        <f>EXACT($A$683,O685)</f>
        <v>1</v>
      </c>
      <c r="Q685" s="257">
        <v>0</v>
      </c>
      <c r="R685" s="258">
        <f t="shared" si="57"/>
        <v>-27228.799999999901</v>
      </c>
    </row>
    <row r="686" spans="1:18" outlineLevel="2">
      <c r="A686" s="400" t="s">
        <v>4935</v>
      </c>
      <c r="B686" s="44" t="s">
        <v>3597</v>
      </c>
      <c r="C686" s="229">
        <v>0</v>
      </c>
      <c r="D686" s="229">
        <f t="shared" ref="D686:D776" si="58">C686*-1</f>
        <v>0</v>
      </c>
      <c r="E686" s="254"/>
      <c r="F686" s="255"/>
      <c r="G686" s="255"/>
      <c r="H686" s="254"/>
      <c r="I686" s="229"/>
      <c r="J686" s="254"/>
      <c r="K686" s="229">
        <f t="shared" si="54"/>
        <v>0</v>
      </c>
      <c r="L686" s="256"/>
      <c r="M686" s="229"/>
      <c r="N686" s="228">
        <v>0</v>
      </c>
      <c r="O686" s="64" t="s">
        <v>3595</v>
      </c>
      <c r="P686" s="241" t="b">
        <f>EXACT($A$683,O686)</f>
        <v>1</v>
      </c>
      <c r="Q686" s="257">
        <v>0</v>
      </c>
      <c r="R686" s="258">
        <f t="shared" si="57"/>
        <v>0</v>
      </c>
    </row>
    <row r="687" spans="1:18" outlineLevel="2">
      <c r="A687" s="400" t="s">
        <v>4936</v>
      </c>
      <c r="B687" s="44" t="s">
        <v>3598</v>
      </c>
      <c r="C687" s="229">
        <v>0</v>
      </c>
      <c r="D687" s="229">
        <f t="shared" si="58"/>
        <v>0</v>
      </c>
      <c r="E687" s="254"/>
      <c r="F687" s="255"/>
      <c r="G687" s="255"/>
      <c r="H687" s="254"/>
      <c r="I687" s="229"/>
      <c r="J687" s="254"/>
      <c r="K687" s="229">
        <f t="shared" si="54"/>
        <v>0</v>
      </c>
      <c r="L687" s="256"/>
      <c r="M687" s="229"/>
      <c r="N687" s="228">
        <v>0</v>
      </c>
      <c r="O687" s="64" t="s">
        <v>3595</v>
      </c>
      <c r="P687" s="241" t="b">
        <f>EXACT($A$683,O687)</f>
        <v>1</v>
      </c>
      <c r="Q687" s="257">
        <v>0</v>
      </c>
      <c r="R687" s="258">
        <f t="shared" si="57"/>
        <v>0</v>
      </c>
    </row>
    <row r="688" spans="1:18" outlineLevel="1">
      <c r="A688" s="399" t="s">
        <v>3599</v>
      </c>
      <c r="B688" s="44"/>
      <c r="C688" s="253">
        <f>SUM(C689)</f>
        <v>463347.489999999</v>
      </c>
      <c r="D688" s="253">
        <f t="shared" si="58"/>
        <v>-463347.489999999</v>
      </c>
      <c r="E688" s="254"/>
      <c r="F688" s="255"/>
      <c r="G688" s="255"/>
      <c r="H688" s="254"/>
      <c r="I688" s="253"/>
      <c r="J688" s="254"/>
      <c r="K688" s="253">
        <f t="shared" si="54"/>
        <v>-463347.489999999</v>
      </c>
      <c r="L688" s="256" t="e">
        <f>#REF!+C688</f>
        <v>#REF!</v>
      </c>
      <c r="M688" s="253"/>
      <c r="N688" s="228" t="e">
        <v>#VALUE!</v>
      </c>
      <c r="O688" s="64">
        <v>0</v>
      </c>
      <c r="Q688" s="257">
        <v>-463347.49</v>
      </c>
      <c r="R688" s="258">
        <f t="shared" si="57"/>
        <v>9.8953023552894592E-10</v>
      </c>
    </row>
    <row r="689" spans="1:18" outlineLevel="2">
      <c r="A689" s="271" t="s">
        <v>4937</v>
      </c>
      <c r="B689" s="195" t="s">
        <v>3600</v>
      </c>
      <c r="C689" s="229">
        <v>463347.489999999</v>
      </c>
      <c r="D689" s="229">
        <f>C689*-1</f>
        <v>-463347.489999999</v>
      </c>
      <c r="E689" s="254"/>
      <c r="F689" s="255"/>
      <c r="G689" s="255"/>
      <c r="H689" s="254"/>
      <c r="I689" s="229"/>
      <c r="J689" s="254"/>
      <c r="K689" s="229">
        <f t="shared" si="54"/>
        <v>-463347.489999999</v>
      </c>
      <c r="L689" s="256"/>
      <c r="M689" s="229"/>
      <c r="N689" s="228">
        <v>0</v>
      </c>
      <c r="O689" s="64" t="s">
        <v>3599</v>
      </c>
      <c r="P689" s="241" t="b">
        <f>EXACT($A$688,O689)</f>
        <v>1</v>
      </c>
      <c r="Q689" s="257">
        <v>0</v>
      </c>
      <c r="R689" s="258">
        <f t="shared" si="57"/>
        <v>-463347.489999999</v>
      </c>
    </row>
    <row r="690" spans="1:18" outlineLevel="1">
      <c r="A690" s="399" t="s">
        <v>3601</v>
      </c>
      <c r="C690" s="253">
        <f>SUM(C691:C692)</f>
        <v>107564.25</v>
      </c>
      <c r="D690" s="253">
        <f t="shared" si="58"/>
        <v>-107564.25</v>
      </c>
      <c r="E690" s="254"/>
      <c r="F690" s="255"/>
      <c r="G690" s="255"/>
      <c r="H690" s="254"/>
      <c r="I690" s="253"/>
      <c r="J690" s="254"/>
      <c r="K690" s="253">
        <f t="shared" si="54"/>
        <v>-107564.25</v>
      </c>
      <c r="L690" s="256" t="e">
        <f>#REF!+C690</f>
        <v>#REF!</v>
      </c>
      <c r="M690" s="253"/>
      <c r="N690" s="228" t="e">
        <v>#VALUE!</v>
      </c>
      <c r="O690" s="64">
        <v>0</v>
      </c>
      <c r="Q690" s="257">
        <v>-107564.25</v>
      </c>
      <c r="R690" s="258">
        <f t="shared" si="57"/>
        <v>0</v>
      </c>
    </row>
    <row r="691" spans="1:18" outlineLevel="2">
      <c r="A691" s="400" t="s">
        <v>4938</v>
      </c>
      <c r="B691" s="44" t="s">
        <v>3602</v>
      </c>
      <c r="C691" s="229">
        <v>0</v>
      </c>
      <c r="D691" s="229">
        <f t="shared" si="58"/>
        <v>0</v>
      </c>
      <c r="E691" s="254"/>
      <c r="F691" s="255"/>
      <c r="G691" s="255"/>
      <c r="H691" s="254"/>
      <c r="I691" s="229"/>
      <c r="J691" s="254"/>
      <c r="K691" s="229">
        <f t="shared" si="54"/>
        <v>0</v>
      </c>
      <c r="L691" s="256"/>
      <c r="M691" s="229"/>
      <c r="N691" s="228">
        <v>0</v>
      </c>
      <c r="O691" s="64" t="s">
        <v>3601</v>
      </c>
      <c r="P691" s="241" t="b">
        <f>EXACT($A$690,O691)</f>
        <v>1</v>
      </c>
      <c r="Q691" s="257">
        <v>0</v>
      </c>
      <c r="R691" s="258">
        <f t="shared" si="57"/>
        <v>0</v>
      </c>
    </row>
    <row r="692" spans="1:18" outlineLevel="2">
      <c r="A692" s="400" t="s">
        <v>4939</v>
      </c>
      <c r="B692" s="44" t="s">
        <v>3602</v>
      </c>
      <c r="C692" s="229">
        <v>107564.25</v>
      </c>
      <c r="D692" s="229">
        <f t="shared" si="58"/>
        <v>-107564.25</v>
      </c>
      <c r="E692" s="254"/>
      <c r="F692" s="255"/>
      <c r="G692" s="255"/>
      <c r="H692" s="254"/>
      <c r="I692" s="229"/>
      <c r="J692" s="254"/>
      <c r="K692" s="229">
        <f t="shared" si="54"/>
        <v>-107564.25</v>
      </c>
      <c r="L692" s="256"/>
      <c r="M692" s="229"/>
      <c r="N692" s="228">
        <v>0</v>
      </c>
      <c r="O692" s="64" t="s">
        <v>3601</v>
      </c>
      <c r="P692" s="241" t="b">
        <f>EXACT($A$690,O692)</f>
        <v>1</v>
      </c>
      <c r="Q692" s="257">
        <v>0</v>
      </c>
      <c r="R692" s="258">
        <f t="shared" si="57"/>
        <v>-107564.25</v>
      </c>
    </row>
    <row r="693" spans="1:18" outlineLevel="1">
      <c r="A693" s="399" t="s">
        <v>3603</v>
      </c>
      <c r="C693" s="253">
        <f>SUM(C694:C707)</f>
        <v>8867385.5499999914</v>
      </c>
      <c r="D693" s="253">
        <f t="shared" si="58"/>
        <v>-8867385.5499999914</v>
      </c>
      <c r="E693" s="254"/>
      <c r="F693" s="255"/>
      <c r="G693" s="255"/>
      <c r="H693" s="254"/>
      <c r="I693" s="253"/>
      <c r="J693" s="254"/>
      <c r="K693" s="253">
        <f t="shared" si="54"/>
        <v>-8867385.5499999914</v>
      </c>
      <c r="L693" s="256" t="e">
        <f>#REF!+C693</f>
        <v>#REF!</v>
      </c>
      <c r="M693" s="253"/>
      <c r="N693" s="228" t="e">
        <v>#VALUE!</v>
      </c>
      <c r="O693" s="64">
        <v>0</v>
      </c>
      <c r="Q693" s="257">
        <v>-8867385.5500000007</v>
      </c>
      <c r="R693" s="258">
        <f t="shared" si="57"/>
        <v>0</v>
      </c>
    </row>
    <row r="694" spans="1:18" outlineLevel="2">
      <c r="A694" s="271" t="s">
        <v>4940</v>
      </c>
      <c r="B694" s="195" t="s">
        <v>3604</v>
      </c>
      <c r="C694" s="229">
        <v>0</v>
      </c>
      <c r="D694" s="229">
        <f t="shared" si="58"/>
        <v>0</v>
      </c>
      <c r="E694" s="254"/>
      <c r="F694" s="255"/>
      <c r="G694" s="255"/>
      <c r="H694" s="254"/>
      <c r="I694" s="229"/>
      <c r="J694" s="254"/>
      <c r="K694" s="229">
        <f t="shared" si="54"/>
        <v>0</v>
      </c>
      <c r="L694" s="256"/>
      <c r="M694" s="229"/>
      <c r="N694" s="228">
        <v>0</v>
      </c>
      <c r="O694" s="64" t="s">
        <v>3603</v>
      </c>
      <c r="P694" s="241" t="b">
        <f>EXACT($A$693,O694)</f>
        <v>1</v>
      </c>
      <c r="Q694" s="257">
        <v>0</v>
      </c>
      <c r="R694" s="258">
        <f t="shared" si="57"/>
        <v>0</v>
      </c>
    </row>
    <row r="695" spans="1:18" outlineLevel="2">
      <c r="A695" s="271" t="s">
        <v>4941</v>
      </c>
      <c r="B695" s="195" t="s">
        <v>3605</v>
      </c>
      <c r="C695" s="229">
        <v>858832.17</v>
      </c>
      <c r="D695" s="229">
        <f t="shared" si="58"/>
        <v>-858832.17</v>
      </c>
      <c r="E695" s="254"/>
      <c r="F695" s="255"/>
      <c r="G695" s="255"/>
      <c r="H695" s="254"/>
      <c r="I695" s="229"/>
      <c r="J695" s="254"/>
      <c r="K695" s="229">
        <f t="shared" si="54"/>
        <v>-858832.17</v>
      </c>
      <c r="L695" s="256"/>
      <c r="M695" s="229"/>
      <c r="N695" s="228">
        <v>0</v>
      </c>
      <c r="O695" s="64" t="s">
        <v>3603</v>
      </c>
      <c r="P695" s="241" t="b">
        <f>EXACT($A$693,O695)</f>
        <v>1</v>
      </c>
      <c r="Q695" s="257">
        <v>0</v>
      </c>
      <c r="R695" s="258">
        <f t="shared" si="57"/>
        <v>-858832.17</v>
      </c>
    </row>
    <row r="696" spans="1:18" outlineLevel="2">
      <c r="A696" s="271" t="s">
        <v>4942</v>
      </c>
      <c r="B696" s="195" t="s">
        <v>3606</v>
      </c>
      <c r="C696" s="229">
        <v>-168378.239999999</v>
      </c>
      <c r="D696" s="229">
        <f t="shared" si="58"/>
        <v>168378.239999999</v>
      </c>
      <c r="E696" s="254"/>
      <c r="F696" s="255"/>
      <c r="G696" s="255"/>
      <c r="H696" s="254"/>
      <c r="I696" s="229"/>
      <c r="J696" s="254"/>
      <c r="K696" s="229">
        <f t="shared" si="54"/>
        <v>168378.239999999</v>
      </c>
      <c r="L696" s="256"/>
      <c r="M696" s="229"/>
      <c r="N696" s="228">
        <v>0</v>
      </c>
      <c r="O696" s="64" t="s">
        <v>3603</v>
      </c>
      <c r="P696" s="241" t="b">
        <f>EXACT($A$693,O696)</f>
        <v>1</v>
      </c>
      <c r="Q696" s="257">
        <v>0</v>
      </c>
      <c r="R696" s="258">
        <f t="shared" si="57"/>
        <v>168378.239999999</v>
      </c>
    </row>
    <row r="697" spans="1:18" outlineLevel="2">
      <c r="A697" s="271" t="s">
        <v>4943</v>
      </c>
      <c r="B697" s="195" t="s">
        <v>3607</v>
      </c>
      <c r="C697" s="229">
        <v>6793478.7000000002</v>
      </c>
      <c r="D697" s="229">
        <f t="shared" si="58"/>
        <v>-6793478.7000000002</v>
      </c>
      <c r="E697" s="254"/>
      <c r="F697" s="255"/>
      <c r="G697" s="255"/>
      <c r="H697" s="254"/>
      <c r="I697" s="229"/>
      <c r="J697" s="254"/>
      <c r="K697" s="229">
        <f t="shared" si="54"/>
        <v>-6793478.7000000002</v>
      </c>
      <c r="L697" s="256"/>
      <c r="M697" s="229"/>
      <c r="N697" s="228">
        <v>0</v>
      </c>
      <c r="O697" s="64" t="s">
        <v>3603</v>
      </c>
      <c r="P697" s="241" t="b">
        <f>EXACT($A$693,O697)</f>
        <v>1</v>
      </c>
      <c r="Q697" s="257">
        <v>0</v>
      </c>
      <c r="R697" s="258">
        <f t="shared" si="57"/>
        <v>-6793478.7000000002</v>
      </c>
    </row>
    <row r="698" spans="1:18" outlineLevel="2">
      <c r="A698" s="271" t="s">
        <v>4944</v>
      </c>
      <c r="B698" s="195" t="s">
        <v>3608</v>
      </c>
      <c r="C698" s="229">
        <v>0</v>
      </c>
      <c r="D698" s="229">
        <f t="shared" si="58"/>
        <v>0</v>
      </c>
      <c r="E698" s="254"/>
      <c r="F698" s="255"/>
      <c r="G698" s="255"/>
      <c r="H698" s="254"/>
      <c r="I698" s="229"/>
      <c r="J698" s="254"/>
      <c r="K698" s="229">
        <f t="shared" ref="K698:K761" si="59">D698+I698</f>
        <v>0</v>
      </c>
      <c r="L698" s="256"/>
      <c r="M698" s="229"/>
      <c r="N698" s="228">
        <v>0</v>
      </c>
      <c r="O698" s="64" t="s">
        <v>3603</v>
      </c>
      <c r="P698" s="241" t="b">
        <f>EXACT($A$693,O698)</f>
        <v>1</v>
      </c>
      <c r="Q698" s="257">
        <v>0</v>
      </c>
      <c r="R698" s="258">
        <f t="shared" si="57"/>
        <v>0</v>
      </c>
    </row>
    <row r="699" spans="1:18" outlineLevel="2">
      <c r="A699" s="271" t="s">
        <v>4945</v>
      </c>
      <c r="B699" s="195" t="s">
        <v>3610</v>
      </c>
      <c r="C699" s="229">
        <v>3109</v>
      </c>
      <c r="D699" s="229">
        <f t="shared" si="58"/>
        <v>-3109</v>
      </c>
      <c r="E699" s="254"/>
      <c r="F699" s="255"/>
      <c r="G699" s="255"/>
      <c r="H699" s="254"/>
      <c r="I699" s="229"/>
      <c r="J699" s="254"/>
      <c r="K699" s="229">
        <f t="shared" si="59"/>
        <v>-3109</v>
      </c>
      <c r="L699" s="256"/>
      <c r="M699" s="229"/>
      <c r="N699" s="228">
        <v>0</v>
      </c>
      <c r="O699" s="64" t="s">
        <v>3603</v>
      </c>
      <c r="P699" s="241" t="b">
        <f>EXACT(A693,O699)</f>
        <v>1</v>
      </c>
      <c r="Q699" s="257">
        <v>0</v>
      </c>
      <c r="R699" s="258">
        <f t="shared" si="57"/>
        <v>-3109</v>
      </c>
    </row>
    <row r="700" spans="1:18" outlineLevel="2">
      <c r="A700" s="271" t="s">
        <v>4946</v>
      </c>
      <c r="B700" s="195" t="s">
        <v>3611</v>
      </c>
      <c r="C700" s="229">
        <v>0</v>
      </c>
      <c r="D700" s="229">
        <f t="shared" si="58"/>
        <v>0</v>
      </c>
      <c r="E700" s="254"/>
      <c r="F700" s="255"/>
      <c r="G700" s="255"/>
      <c r="H700" s="254"/>
      <c r="I700" s="229"/>
      <c r="J700" s="254"/>
      <c r="K700" s="229">
        <f t="shared" si="59"/>
        <v>0</v>
      </c>
      <c r="L700" s="256"/>
      <c r="M700" s="229"/>
      <c r="N700" s="228">
        <v>0</v>
      </c>
      <c r="O700" s="64" t="s">
        <v>3603</v>
      </c>
      <c r="P700" s="241" t="b">
        <f>EXACT(A693,O700)</f>
        <v>1</v>
      </c>
      <c r="Q700" s="257">
        <v>0</v>
      </c>
      <c r="R700" s="258">
        <f t="shared" si="57"/>
        <v>0</v>
      </c>
    </row>
    <row r="701" spans="1:18" outlineLevel="2">
      <c r="A701" s="271" t="s">
        <v>4947</v>
      </c>
      <c r="B701" s="195" t="s">
        <v>3612</v>
      </c>
      <c r="C701" s="229">
        <v>0</v>
      </c>
      <c r="D701" s="229">
        <f t="shared" si="58"/>
        <v>0</v>
      </c>
      <c r="E701" s="254"/>
      <c r="F701" s="255"/>
      <c r="G701" s="255"/>
      <c r="H701" s="254"/>
      <c r="I701" s="229"/>
      <c r="J701" s="254"/>
      <c r="K701" s="229">
        <f t="shared" si="59"/>
        <v>0</v>
      </c>
      <c r="L701" s="256"/>
      <c r="M701" s="229"/>
      <c r="N701" s="228">
        <v>0</v>
      </c>
      <c r="O701" s="64" t="s">
        <v>3603</v>
      </c>
      <c r="P701" s="241" t="b">
        <f>EXACT(A693,O701)</f>
        <v>1</v>
      </c>
      <c r="Q701" s="257">
        <v>0</v>
      </c>
      <c r="R701" s="258">
        <f t="shared" si="57"/>
        <v>0</v>
      </c>
    </row>
    <row r="702" spans="1:18" outlineLevel="2">
      <c r="A702" s="271" t="s">
        <v>4948</v>
      </c>
      <c r="B702" s="195" t="s">
        <v>3613</v>
      </c>
      <c r="C702" s="229">
        <v>0</v>
      </c>
      <c r="D702" s="229">
        <f t="shared" si="58"/>
        <v>0</v>
      </c>
      <c r="E702" s="254"/>
      <c r="F702" s="255"/>
      <c r="G702" s="255"/>
      <c r="H702" s="254"/>
      <c r="I702" s="229"/>
      <c r="J702" s="254"/>
      <c r="K702" s="229">
        <f t="shared" si="59"/>
        <v>0</v>
      </c>
      <c r="L702" s="256"/>
      <c r="M702" s="229"/>
      <c r="N702" s="228">
        <v>0</v>
      </c>
      <c r="O702" s="64" t="s">
        <v>3603</v>
      </c>
      <c r="P702" s="241" t="b">
        <f>EXACT(A693,O702)</f>
        <v>1</v>
      </c>
      <c r="Q702" s="257">
        <v>0</v>
      </c>
      <c r="R702" s="258">
        <f t="shared" si="57"/>
        <v>0</v>
      </c>
    </row>
    <row r="703" spans="1:18" outlineLevel="2">
      <c r="A703" s="271" t="s">
        <v>4949</v>
      </c>
      <c r="B703" s="195" t="s">
        <v>3614</v>
      </c>
      <c r="C703" s="229">
        <v>0</v>
      </c>
      <c r="D703" s="229">
        <f t="shared" si="58"/>
        <v>0</v>
      </c>
      <c r="E703" s="254"/>
      <c r="F703" s="255"/>
      <c r="G703" s="255"/>
      <c r="H703" s="254"/>
      <c r="I703" s="229"/>
      <c r="J703" s="254"/>
      <c r="K703" s="229">
        <f t="shared" si="59"/>
        <v>0</v>
      </c>
      <c r="L703" s="256"/>
      <c r="M703" s="229"/>
      <c r="N703" s="228">
        <v>0</v>
      </c>
      <c r="O703" s="64" t="s">
        <v>3603</v>
      </c>
      <c r="P703" s="241" t="b">
        <f>EXACT(A693,O703)</f>
        <v>1</v>
      </c>
      <c r="Q703" s="257">
        <v>0</v>
      </c>
      <c r="R703" s="258">
        <f t="shared" si="57"/>
        <v>0</v>
      </c>
    </row>
    <row r="704" spans="1:18" outlineLevel="2">
      <c r="A704" s="271" t="s">
        <v>4950</v>
      </c>
      <c r="B704" s="195" t="s">
        <v>3615</v>
      </c>
      <c r="C704" s="229">
        <v>0</v>
      </c>
      <c r="D704" s="229">
        <f t="shared" si="58"/>
        <v>0</v>
      </c>
      <c r="E704" s="254"/>
      <c r="F704" s="255"/>
      <c r="G704" s="255"/>
      <c r="H704" s="254"/>
      <c r="I704" s="229"/>
      <c r="J704" s="254"/>
      <c r="K704" s="229">
        <f t="shared" si="59"/>
        <v>0</v>
      </c>
      <c r="L704" s="256"/>
      <c r="M704" s="229"/>
      <c r="N704" s="228">
        <v>0</v>
      </c>
      <c r="O704" s="64" t="s">
        <v>3603</v>
      </c>
      <c r="P704" s="241" t="b">
        <f>EXACT(A693,O704)</f>
        <v>1</v>
      </c>
      <c r="Q704" s="257">
        <v>0</v>
      </c>
      <c r="R704" s="258">
        <f t="shared" si="57"/>
        <v>0</v>
      </c>
    </row>
    <row r="705" spans="1:18" outlineLevel="2">
      <c r="A705" s="271" t="s">
        <v>4951</v>
      </c>
      <c r="B705" s="195" t="s">
        <v>3616</v>
      </c>
      <c r="C705" s="229">
        <v>0</v>
      </c>
      <c r="D705" s="229">
        <f t="shared" si="58"/>
        <v>0</v>
      </c>
      <c r="E705" s="254"/>
      <c r="F705" s="255"/>
      <c r="G705" s="255"/>
      <c r="H705" s="254"/>
      <c r="I705" s="229"/>
      <c r="J705" s="254"/>
      <c r="K705" s="229">
        <f t="shared" si="59"/>
        <v>0</v>
      </c>
      <c r="L705" s="256"/>
      <c r="M705" s="229"/>
      <c r="N705" s="228">
        <v>0</v>
      </c>
      <c r="O705" s="64" t="s">
        <v>3603</v>
      </c>
      <c r="P705" s="241" t="b">
        <f>EXACT($A$693,O705)</f>
        <v>1</v>
      </c>
      <c r="Q705" s="257">
        <v>0</v>
      </c>
      <c r="R705" s="258">
        <f t="shared" si="57"/>
        <v>0</v>
      </c>
    </row>
    <row r="706" spans="1:18" outlineLevel="2">
      <c r="A706" s="271" t="s">
        <v>4952</v>
      </c>
      <c r="B706" s="195" t="s">
        <v>3617</v>
      </c>
      <c r="C706" s="229">
        <v>0</v>
      </c>
      <c r="D706" s="229">
        <f t="shared" si="58"/>
        <v>0</v>
      </c>
      <c r="E706" s="254"/>
      <c r="F706" s="255"/>
      <c r="G706" s="255"/>
      <c r="H706" s="254"/>
      <c r="I706" s="229"/>
      <c r="J706" s="254"/>
      <c r="K706" s="229">
        <f t="shared" si="59"/>
        <v>0</v>
      </c>
      <c r="L706" s="256"/>
      <c r="M706" s="229"/>
      <c r="N706" s="228">
        <v>0</v>
      </c>
      <c r="O706" s="64" t="s">
        <v>3603</v>
      </c>
      <c r="P706" s="241" t="b">
        <f>EXACT($A$693,O706)</f>
        <v>1</v>
      </c>
      <c r="Q706" s="257">
        <v>0</v>
      </c>
      <c r="R706" s="258">
        <f t="shared" si="57"/>
        <v>0</v>
      </c>
    </row>
    <row r="707" spans="1:18" outlineLevel="2">
      <c r="A707" s="271" t="s">
        <v>4953</v>
      </c>
      <c r="B707" s="195" t="s">
        <v>3618</v>
      </c>
      <c r="C707" s="229">
        <v>1380343.9199999899</v>
      </c>
      <c r="D707" s="229">
        <f t="shared" si="58"/>
        <v>-1380343.9199999899</v>
      </c>
      <c r="E707" s="254"/>
      <c r="F707" s="255"/>
      <c r="G707" s="255"/>
      <c r="H707" s="254"/>
      <c r="I707" s="229"/>
      <c r="J707" s="254"/>
      <c r="K707" s="229">
        <f t="shared" si="59"/>
        <v>-1380343.9199999899</v>
      </c>
      <c r="L707" s="256"/>
      <c r="M707" s="229"/>
      <c r="N707" s="228">
        <v>0</v>
      </c>
      <c r="O707" s="64" t="s">
        <v>3603</v>
      </c>
      <c r="P707" s="241" t="b">
        <f>EXACT($A$693,O707)</f>
        <v>1</v>
      </c>
      <c r="Q707" s="257">
        <v>0</v>
      </c>
      <c r="R707" s="258">
        <f t="shared" si="57"/>
        <v>-1380343.9199999899</v>
      </c>
    </row>
    <row r="708" spans="1:18" outlineLevel="1">
      <c r="A708" s="399" t="s">
        <v>3619</v>
      </c>
      <c r="C708" s="253">
        <f>SUM(C709)</f>
        <v>32141.81</v>
      </c>
      <c r="D708" s="253">
        <f t="shared" si="58"/>
        <v>-32141.81</v>
      </c>
      <c r="E708" s="265"/>
      <c r="F708" s="255"/>
      <c r="G708" s="255"/>
      <c r="H708" s="254"/>
      <c r="I708" s="253"/>
      <c r="J708" s="254"/>
      <c r="K708" s="253">
        <f t="shared" si="59"/>
        <v>-32141.81</v>
      </c>
      <c r="L708" s="256" t="e">
        <f>#REF!+C708</f>
        <v>#REF!</v>
      </c>
      <c r="M708" s="253"/>
      <c r="N708" s="228" t="e">
        <v>#VALUE!</v>
      </c>
      <c r="O708" s="64">
        <v>0</v>
      </c>
      <c r="Q708" s="257">
        <v>-32141.81</v>
      </c>
      <c r="R708" s="258">
        <f t="shared" si="57"/>
        <v>0</v>
      </c>
    </row>
    <row r="709" spans="1:18" outlineLevel="2">
      <c r="A709" s="271" t="s">
        <v>4954</v>
      </c>
      <c r="B709" s="195" t="s">
        <v>3620</v>
      </c>
      <c r="C709" s="229">
        <v>32141.81</v>
      </c>
      <c r="D709" s="229">
        <f t="shared" si="58"/>
        <v>-32141.81</v>
      </c>
      <c r="E709" s="254"/>
      <c r="F709" s="255"/>
      <c r="G709" s="255"/>
      <c r="H709" s="254"/>
      <c r="I709" s="229"/>
      <c r="J709" s="254"/>
      <c r="K709" s="229">
        <f t="shared" si="59"/>
        <v>-32141.81</v>
      </c>
      <c r="L709" s="256"/>
      <c r="M709" s="229"/>
      <c r="N709" s="228">
        <v>0</v>
      </c>
      <c r="O709" s="64" t="s">
        <v>3619</v>
      </c>
      <c r="P709" s="241" t="b">
        <f>EXACT($A708,O709)</f>
        <v>1</v>
      </c>
      <c r="Q709" s="257">
        <v>0</v>
      </c>
      <c r="R709" s="258">
        <f t="shared" si="57"/>
        <v>-32141.81</v>
      </c>
    </row>
    <row r="710" spans="1:18" outlineLevel="1">
      <c r="A710" s="399" t="s">
        <v>3621</v>
      </c>
      <c r="B710" s="195"/>
      <c r="C710" s="253">
        <f>SUM(C711:C713)</f>
        <v>-8762.6799999999894</v>
      </c>
      <c r="D710" s="253">
        <f t="shared" si="58"/>
        <v>8762.6799999999894</v>
      </c>
      <c r="E710" s="265"/>
      <c r="F710" s="255"/>
      <c r="G710" s="255"/>
      <c r="H710" s="254"/>
      <c r="I710" s="253"/>
      <c r="J710" s="254"/>
      <c r="K710" s="253">
        <f t="shared" si="59"/>
        <v>8762.6799999999894</v>
      </c>
      <c r="L710" s="256" t="e">
        <f>#REF!+C710</f>
        <v>#REF!</v>
      </c>
      <c r="M710" s="253"/>
      <c r="N710" s="228" t="e">
        <v>#VALUE!</v>
      </c>
      <c r="O710" s="64">
        <v>0</v>
      </c>
      <c r="Q710" s="257">
        <v>8762.68</v>
      </c>
      <c r="R710" s="258">
        <f t="shared" si="57"/>
        <v>0</v>
      </c>
    </row>
    <row r="711" spans="1:18" outlineLevel="2">
      <c r="A711" s="271" t="s">
        <v>4955</v>
      </c>
      <c r="B711" s="195" t="s">
        <v>3622</v>
      </c>
      <c r="C711" s="229">
        <v>-9191.9699999999903</v>
      </c>
      <c r="D711" s="229">
        <f t="shared" si="58"/>
        <v>9191.9699999999903</v>
      </c>
      <c r="E711" s="254"/>
      <c r="F711" s="255"/>
      <c r="G711" s="255"/>
      <c r="H711" s="254"/>
      <c r="I711" s="229"/>
      <c r="J711" s="254"/>
      <c r="K711" s="229">
        <f t="shared" si="59"/>
        <v>9191.9699999999903</v>
      </c>
      <c r="L711" s="256"/>
      <c r="M711" s="229"/>
      <c r="N711" s="228">
        <v>0</v>
      </c>
      <c r="O711" s="64" t="s">
        <v>3621</v>
      </c>
      <c r="P711" s="241" t="b">
        <f>EXACT($A$710,O711)</f>
        <v>1</v>
      </c>
      <c r="Q711" s="257">
        <v>0</v>
      </c>
      <c r="R711" s="258">
        <f t="shared" si="57"/>
        <v>9191.9699999999903</v>
      </c>
    </row>
    <row r="712" spans="1:18" outlineLevel="2">
      <c r="A712" s="271" t="s">
        <v>4956</v>
      </c>
      <c r="B712" s="195" t="s">
        <v>3623</v>
      </c>
      <c r="C712" s="229">
        <v>429.29</v>
      </c>
      <c r="D712" s="229">
        <f t="shared" si="58"/>
        <v>-429.29</v>
      </c>
      <c r="E712" s="254"/>
      <c r="F712" s="255"/>
      <c r="G712" s="255"/>
      <c r="H712" s="254"/>
      <c r="I712" s="229"/>
      <c r="J712" s="254"/>
      <c r="K712" s="229">
        <f t="shared" si="59"/>
        <v>-429.29</v>
      </c>
      <c r="L712" s="256"/>
      <c r="M712" s="229"/>
      <c r="N712" s="228">
        <v>0</v>
      </c>
      <c r="O712" s="64" t="s">
        <v>3621</v>
      </c>
      <c r="P712" s="241" t="b">
        <f>EXACT(A710,O712)</f>
        <v>1</v>
      </c>
      <c r="Q712" s="257">
        <v>0</v>
      </c>
      <c r="R712" s="258">
        <f t="shared" si="57"/>
        <v>-429.29</v>
      </c>
    </row>
    <row r="713" spans="1:18" outlineLevel="2">
      <c r="A713" s="271" t="s">
        <v>4957</v>
      </c>
      <c r="B713" s="195" t="s">
        <v>3624</v>
      </c>
      <c r="C713" s="229">
        <v>0</v>
      </c>
      <c r="D713" s="229">
        <f t="shared" si="58"/>
        <v>0</v>
      </c>
      <c r="E713" s="276"/>
      <c r="F713" s="255"/>
      <c r="G713" s="255"/>
      <c r="H713" s="254"/>
      <c r="I713" s="229"/>
      <c r="J713" s="254"/>
      <c r="K713" s="229">
        <f t="shared" si="59"/>
        <v>0</v>
      </c>
      <c r="L713" s="256"/>
      <c r="M713" s="229"/>
      <c r="N713" s="228">
        <v>0</v>
      </c>
      <c r="O713" s="64" t="s">
        <v>3621</v>
      </c>
      <c r="P713" s="241" t="b">
        <f>EXACT(A710,O713)</f>
        <v>1</v>
      </c>
      <c r="Q713" s="257">
        <v>0</v>
      </c>
      <c r="R713" s="258">
        <f t="shared" si="57"/>
        <v>0</v>
      </c>
    </row>
    <row r="714" spans="1:18" outlineLevel="1">
      <c r="A714" s="399" t="s">
        <v>3625</v>
      </c>
      <c r="B714" s="195"/>
      <c r="C714" s="253">
        <f>SUM(C715:C717)</f>
        <v>25428943.700000003</v>
      </c>
      <c r="D714" s="253">
        <f t="shared" si="58"/>
        <v>-25428943.700000003</v>
      </c>
      <c r="E714" s="265"/>
      <c r="F714" s="255"/>
      <c r="G714" s="255"/>
      <c r="H714" s="254"/>
      <c r="I714" s="253"/>
      <c r="J714" s="254"/>
      <c r="K714" s="253">
        <f t="shared" si="59"/>
        <v>-25428943.700000003</v>
      </c>
      <c r="L714" s="256" t="e">
        <f>#REF!+C714</f>
        <v>#REF!</v>
      </c>
      <c r="M714" s="253"/>
      <c r="N714" s="228" t="e">
        <v>#VALUE!</v>
      </c>
      <c r="O714" s="64">
        <v>0</v>
      </c>
      <c r="Q714" s="257">
        <v>-25428943.699999999</v>
      </c>
      <c r="R714" s="258">
        <f t="shared" si="57"/>
        <v>0</v>
      </c>
    </row>
    <row r="715" spans="1:18" outlineLevel="2">
      <c r="A715" s="271" t="s">
        <v>4958</v>
      </c>
      <c r="B715" s="195" t="s">
        <v>3626</v>
      </c>
      <c r="C715" s="229">
        <v>581080.33999999904</v>
      </c>
      <c r="D715" s="229">
        <f t="shared" si="58"/>
        <v>-581080.33999999904</v>
      </c>
      <c r="E715" s="254"/>
      <c r="F715" s="255"/>
      <c r="G715" s="255"/>
      <c r="H715" s="254"/>
      <c r="I715" s="229"/>
      <c r="J715" s="254"/>
      <c r="K715" s="229">
        <f t="shared" si="59"/>
        <v>-581080.33999999904</v>
      </c>
      <c r="L715" s="256"/>
      <c r="M715" s="229"/>
      <c r="N715" s="228">
        <v>0</v>
      </c>
      <c r="O715" s="64" t="s">
        <v>3625</v>
      </c>
      <c r="P715" s="241" t="b">
        <f>EXACT(A714,O715)</f>
        <v>1</v>
      </c>
      <c r="Q715" s="257">
        <v>0</v>
      </c>
      <c r="R715" s="258">
        <f t="shared" si="57"/>
        <v>-581080.33999999904</v>
      </c>
    </row>
    <row r="716" spans="1:18" outlineLevel="2">
      <c r="A716" s="271" t="s">
        <v>4959</v>
      </c>
      <c r="B716" s="195" t="s">
        <v>3627</v>
      </c>
      <c r="C716" s="229">
        <v>17669462.530000001</v>
      </c>
      <c r="D716" s="229">
        <f t="shared" si="58"/>
        <v>-17669462.530000001</v>
      </c>
      <c r="E716" s="276"/>
      <c r="F716" s="255"/>
      <c r="G716" s="255"/>
      <c r="H716" s="254"/>
      <c r="I716" s="229"/>
      <c r="J716" s="254"/>
      <c r="K716" s="229">
        <f t="shared" si="59"/>
        <v>-17669462.530000001</v>
      </c>
      <c r="L716" s="256"/>
      <c r="M716" s="229"/>
      <c r="N716" s="228">
        <v>0</v>
      </c>
      <c r="O716" s="64" t="s">
        <v>3625</v>
      </c>
      <c r="P716" s="241" t="b">
        <f>EXACT(A714,O716)</f>
        <v>1</v>
      </c>
      <c r="Q716" s="257">
        <v>0</v>
      </c>
      <c r="R716" s="258">
        <f t="shared" si="57"/>
        <v>-17669462.530000001</v>
      </c>
    </row>
    <row r="717" spans="1:18" outlineLevel="2">
      <c r="A717" s="271" t="s">
        <v>4960</v>
      </c>
      <c r="B717" s="195" t="s">
        <v>3628</v>
      </c>
      <c r="C717" s="229">
        <v>7178400.8300000001</v>
      </c>
      <c r="D717" s="229">
        <f t="shared" si="58"/>
        <v>-7178400.8300000001</v>
      </c>
      <c r="E717" s="254"/>
      <c r="F717" s="255"/>
      <c r="G717" s="255"/>
      <c r="H717" s="254"/>
      <c r="I717" s="229"/>
      <c r="J717" s="254"/>
      <c r="K717" s="229">
        <f t="shared" si="59"/>
        <v>-7178400.8300000001</v>
      </c>
      <c r="L717" s="256"/>
      <c r="M717" s="229"/>
      <c r="N717" s="228">
        <v>0</v>
      </c>
      <c r="O717" s="64" t="s">
        <v>3625</v>
      </c>
      <c r="P717" s="241" t="b">
        <f>EXACT(A714,O717)</f>
        <v>1</v>
      </c>
      <c r="Q717" s="257">
        <v>0</v>
      </c>
      <c r="R717" s="258">
        <f t="shared" si="57"/>
        <v>-7178400.8300000001</v>
      </c>
    </row>
    <row r="718" spans="1:18" outlineLevel="1">
      <c r="A718" s="399" t="s">
        <v>3629</v>
      </c>
      <c r="B718" s="195"/>
      <c r="C718" s="253">
        <f>SUM(C719:C721)</f>
        <v>11886435.950000001</v>
      </c>
      <c r="D718" s="253">
        <f t="shared" si="58"/>
        <v>-11886435.950000001</v>
      </c>
      <c r="E718" s="265"/>
      <c r="F718" s="255"/>
      <c r="G718" s="255"/>
      <c r="H718" s="254"/>
      <c r="I718" s="253"/>
      <c r="J718" s="254"/>
      <c r="K718" s="253">
        <f t="shared" si="59"/>
        <v>-11886435.950000001</v>
      </c>
      <c r="L718" s="256" t="e">
        <f>#REF!+C718</f>
        <v>#REF!</v>
      </c>
      <c r="M718" s="253"/>
      <c r="N718" s="228" t="e">
        <v>#VALUE!</v>
      </c>
      <c r="O718" s="64">
        <v>0</v>
      </c>
      <c r="Q718" s="257">
        <v>-11886435.949999999</v>
      </c>
      <c r="R718" s="258">
        <f t="shared" si="57"/>
        <v>0</v>
      </c>
    </row>
    <row r="719" spans="1:18" outlineLevel="2">
      <c r="A719" s="271" t="s">
        <v>4961</v>
      </c>
      <c r="B719" s="195" t="s">
        <v>3630</v>
      </c>
      <c r="C719" s="229">
        <v>62013.849999999897</v>
      </c>
      <c r="D719" s="229">
        <f t="shared" si="58"/>
        <v>-62013.849999999897</v>
      </c>
      <c r="E719" s="254"/>
      <c r="F719" s="255"/>
      <c r="G719" s="255"/>
      <c r="H719" s="254"/>
      <c r="I719" s="229"/>
      <c r="J719" s="254"/>
      <c r="K719" s="229">
        <f t="shared" si="59"/>
        <v>-62013.849999999897</v>
      </c>
      <c r="L719" s="256"/>
      <c r="M719" s="229"/>
      <c r="N719" s="228">
        <v>0</v>
      </c>
      <c r="O719" s="64" t="s">
        <v>3629</v>
      </c>
      <c r="P719" s="241" t="b">
        <f>EXACT(A718,O719)</f>
        <v>1</v>
      </c>
      <c r="Q719" s="257">
        <v>0</v>
      </c>
      <c r="R719" s="258">
        <f t="shared" si="57"/>
        <v>-62013.849999999897</v>
      </c>
    </row>
    <row r="720" spans="1:18" outlineLevel="2">
      <c r="A720" s="271" t="s">
        <v>4962</v>
      </c>
      <c r="B720" s="195" t="s">
        <v>3631</v>
      </c>
      <c r="C720" s="229">
        <v>11783939.960000001</v>
      </c>
      <c r="D720" s="229">
        <f t="shared" si="58"/>
        <v>-11783939.960000001</v>
      </c>
      <c r="E720" s="254"/>
      <c r="F720" s="255"/>
      <c r="G720" s="255"/>
      <c r="H720" s="254"/>
      <c r="I720" s="229"/>
      <c r="J720" s="254"/>
      <c r="K720" s="229">
        <f t="shared" si="59"/>
        <v>-11783939.960000001</v>
      </c>
      <c r="L720" s="256"/>
      <c r="M720" s="229"/>
      <c r="N720" s="228">
        <v>0</v>
      </c>
      <c r="O720" s="64" t="s">
        <v>3629</v>
      </c>
      <c r="P720" s="241" t="b">
        <f>EXACT(A718,O720)</f>
        <v>1</v>
      </c>
      <c r="Q720" s="257">
        <v>0</v>
      </c>
      <c r="R720" s="258">
        <f t="shared" si="57"/>
        <v>-11783939.960000001</v>
      </c>
    </row>
    <row r="721" spans="1:18" outlineLevel="2">
      <c r="A721" s="271" t="s">
        <v>4963</v>
      </c>
      <c r="B721" s="195" t="s">
        <v>3632</v>
      </c>
      <c r="C721" s="229">
        <v>40482.139999999898</v>
      </c>
      <c r="D721" s="229">
        <f t="shared" si="58"/>
        <v>-40482.139999999898</v>
      </c>
      <c r="E721" s="254"/>
      <c r="F721" s="255"/>
      <c r="G721" s="255"/>
      <c r="H721" s="254"/>
      <c r="I721" s="229"/>
      <c r="J721" s="254"/>
      <c r="K721" s="229">
        <f t="shared" si="59"/>
        <v>-40482.139999999898</v>
      </c>
      <c r="L721" s="256"/>
      <c r="M721" s="229"/>
      <c r="N721" s="228">
        <v>0</v>
      </c>
      <c r="O721" s="64" t="s">
        <v>3629</v>
      </c>
      <c r="P721" s="241" t="b">
        <f>EXACT(A718,O721)</f>
        <v>1</v>
      </c>
      <c r="Q721" s="257">
        <v>0</v>
      </c>
      <c r="R721" s="258">
        <f t="shared" si="57"/>
        <v>-40482.139999999898</v>
      </c>
    </row>
    <row r="722" spans="1:18" outlineLevel="1">
      <c r="A722" s="399" t="s">
        <v>3633</v>
      </c>
      <c r="B722" s="195"/>
      <c r="C722" s="253">
        <f>SUM(C723:C724)</f>
        <v>1081460.0599999991</v>
      </c>
      <c r="D722" s="253">
        <f t="shared" si="58"/>
        <v>-1081460.0599999991</v>
      </c>
      <c r="E722" s="265"/>
      <c r="F722" s="255"/>
      <c r="G722" s="255"/>
      <c r="H722" s="254"/>
      <c r="I722" s="253"/>
      <c r="J722" s="254"/>
      <c r="K722" s="253">
        <f t="shared" si="59"/>
        <v>-1081460.0599999991</v>
      </c>
      <c r="L722" s="256" t="e">
        <f>#REF!+C722</f>
        <v>#REF!</v>
      </c>
      <c r="M722" s="253"/>
      <c r="N722" s="228" t="e">
        <v>#VALUE!</v>
      </c>
      <c r="O722" s="64">
        <v>0</v>
      </c>
      <c r="Q722" s="257">
        <v>-1081460.06</v>
      </c>
      <c r="R722" s="258">
        <f t="shared" si="57"/>
        <v>0</v>
      </c>
    </row>
    <row r="723" spans="1:18" outlineLevel="2">
      <c r="A723" s="271" t="s">
        <v>4964</v>
      </c>
      <c r="B723" s="195" t="s">
        <v>3634</v>
      </c>
      <c r="C723" s="229">
        <v>990764.34999999905</v>
      </c>
      <c r="D723" s="229">
        <f t="shared" si="58"/>
        <v>-990764.34999999905</v>
      </c>
      <c r="E723" s="254"/>
      <c r="F723" s="255"/>
      <c r="G723" s="255"/>
      <c r="H723" s="254"/>
      <c r="I723" s="229"/>
      <c r="J723" s="254"/>
      <c r="K723" s="229">
        <f t="shared" si="59"/>
        <v>-990764.34999999905</v>
      </c>
      <c r="L723" s="256"/>
      <c r="M723" s="229"/>
      <c r="N723" s="228">
        <v>0</v>
      </c>
      <c r="O723" s="64" t="s">
        <v>3633</v>
      </c>
      <c r="P723" s="241" t="b">
        <f>EXACT(A722,O723)</f>
        <v>1</v>
      </c>
      <c r="Q723" s="257">
        <v>0</v>
      </c>
      <c r="R723" s="258">
        <f t="shared" si="57"/>
        <v>-990764.34999999905</v>
      </c>
    </row>
    <row r="724" spans="1:18" outlineLevel="2">
      <c r="A724" s="271" t="s">
        <v>4965</v>
      </c>
      <c r="B724" s="195" t="s">
        <v>3635</v>
      </c>
      <c r="C724" s="229">
        <v>90695.71</v>
      </c>
      <c r="D724" s="229">
        <f t="shared" si="58"/>
        <v>-90695.71</v>
      </c>
      <c r="E724" s="254"/>
      <c r="F724" s="255"/>
      <c r="G724" s="255"/>
      <c r="H724" s="254"/>
      <c r="I724" s="229"/>
      <c r="J724" s="254"/>
      <c r="K724" s="229">
        <f t="shared" si="59"/>
        <v>-90695.71</v>
      </c>
      <c r="L724" s="256"/>
      <c r="M724" s="229"/>
      <c r="N724" s="228">
        <v>0</v>
      </c>
      <c r="O724" s="64" t="s">
        <v>3633</v>
      </c>
      <c r="P724" s="241" t="b">
        <f>EXACT(A722,O724)</f>
        <v>1</v>
      </c>
      <c r="Q724" s="257">
        <v>0</v>
      </c>
      <c r="R724" s="258">
        <f t="shared" si="57"/>
        <v>-90695.71</v>
      </c>
    </row>
    <row r="725" spans="1:18" outlineLevel="1">
      <c r="A725" s="399" t="s">
        <v>3636</v>
      </c>
      <c r="B725" s="195"/>
      <c r="C725" s="253">
        <f>SUM(C726:C728)</f>
        <v>1508904.6399999899</v>
      </c>
      <c r="D725" s="253">
        <f t="shared" si="58"/>
        <v>-1508904.6399999899</v>
      </c>
      <c r="E725" s="265"/>
      <c r="F725" s="255"/>
      <c r="G725" s="255"/>
      <c r="H725" s="254"/>
      <c r="I725" s="253"/>
      <c r="J725" s="254"/>
      <c r="K725" s="253">
        <f t="shared" si="59"/>
        <v>-1508904.6399999899</v>
      </c>
      <c r="L725" s="256" t="e">
        <f>#REF!+C725</f>
        <v>#REF!</v>
      </c>
      <c r="M725" s="253"/>
      <c r="N725" s="228" t="e">
        <v>#VALUE!</v>
      </c>
      <c r="O725" s="64">
        <v>0</v>
      </c>
      <c r="Q725" s="257">
        <v>-1508904.64</v>
      </c>
      <c r="R725" s="258">
        <f t="shared" si="57"/>
        <v>1.0011717677116394E-8</v>
      </c>
    </row>
    <row r="726" spans="1:18" outlineLevel="2">
      <c r="A726" s="271" t="s">
        <v>4966</v>
      </c>
      <c r="B726" s="195" t="s">
        <v>3637</v>
      </c>
      <c r="C726" s="229">
        <v>1508904.6399999899</v>
      </c>
      <c r="D726" s="229">
        <f t="shared" si="58"/>
        <v>-1508904.6399999899</v>
      </c>
      <c r="E726" s="254"/>
      <c r="F726" s="255"/>
      <c r="G726" s="255"/>
      <c r="H726" s="254"/>
      <c r="I726" s="229"/>
      <c r="J726" s="254"/>
      <c r="K726" s="229">
        <f t="shared" si="59"/>
        <v>-1508904.6399999899</v>
      </c>
      <c r="L726" s="256"/>
      <c r="M726" s="229"/>
      <c r="N726" s="228">
        <v>0</v>
      </c>
      <c r="O726" s="64" t="s">
        <v>3636</v>
      </c>
      <c r="P726" s="241" t="b">
        <f>EXACT(A725,O726)</f>
        <v>1</v>
      </c>
      <c r="Q726" s="257">
        <v>0</v>
      </c>
      <c r="R726" s="258">
        <f t="shared" si="57"/>
        <v>-1508904.6399999899</v>
      </c>
    </row>
    <row r="727" spans="1:18" outlineLevel="2">
      <c r="A727" s="271" t="s">
        <v>4967</v>
      </c>
      <c r="B727" s="195" t="s">
        <v>3638</v>
      </c>
      <c r="C727" s="229">
        <v>0</v>
      </c>
      <c r="D727" s="229">
        <f t="shared" si="58"/>
        <v>0</v>
      </c>
      <c r="E727" s="254"/>
      <c r="F727" s="255"/>
      <c r="G727" s="255"/>
      <c r="H727" s="254"/>
      <c r="I727" s="229"/>
      <c r="J727" s="254"/>
      <c r="K727" s="229">
        <f t="shared" si="59"/>
        <v>0</v>
      </c>
      <c r="L727" s="256"/>
      <c r="M727" s="229"/>
      <c r="N727" s="228">
        <v>0</v>
      </c>
      <c r="O727" s="64" t="s">
        <v>3636</v>
      </c>
      <c r="P727" s="241" t="b">
        <f>EXACT(A725,O727)</f>
        <v>1</v>
      </c>
      <c r="Q727" s="257">
        <v>0</v>
      </c>
      <c r="R727" s="258">
        <f t="shared" si="57"/>
        <v>0</v>
      </c>
    </row>
    <row r="728" spans="1:18" outlineLevel="2">
      <c r="A728" s="271" t="s">
        <v>4968</v>
      </c>
      <c r="B728" s="195" t="s">
        <v>3639</v>
      </c>
      <c r="C728" s="229">
        <v>0</v>
      </c>
      <c r="D728" s="229">
        <f t="shared" si="58"/>
        <v>0</v>
      </c>
      <c r="E728" s="254"/>
      <c r="F728" s="255"/>
      <c r="G728" s="255"/>
      <c r="H728" s="254"/>
      <c r="I728" s="229"/>
      <c r="J728" s="254"/>
      <c r="K728" s="229">
        <f t="shared" si="59"/>
        <v>0</v>
      </c>
      <c r="L728" s="256"/>
      <c r="M728" s="229"/>
      <c r="N728" s="228">
        <v>0</v>
      </c>
      <c r="O728" s="64" t="s">
        <v>3636</v>
      </c>
      <c r="P728" s="241" t="b">
        <f>EXACT(A725,O728)</f>
        <v>1</v>
      </c>
      <c r="Q728" s="257">
        <v>0</v>
      </c>
      <c r="R728" s="258">
        <f t="shared" si="57"/>
        <v>0</v>
      </c>
    </row>
    <row r="729" spans="1:18" outlineLevel="1">
      <c r="A729" s="399" t="s">
        <v>3640</v>
      </c>
      <c r="B729" s="195"/>
      <c r="C729" s="253">
        <f>SUM(C730:C732)</f>
        <v>293537.01999999897</v>
      </c>
      <c r="D729" s="253">
        <f t="shared" si="58"/>
        <v>-293537.01999999897</v>
      </c>
      <c r="E729" s="265"/>
      <c r="F729" s="255"/>
      <c r="G729" s="255"/>
      <c r="H729" s="254"/>
      <c r="I729" s="253"/>
      <c r="J729" s="254"/>
      <c r="K729" s="253">
        <f t="shared" si="59"/>
        <v>-293537.01999999897</v>
      </c>
      <c r="L729" s="256" t="e">
        <f>#REF!+C729</f>
        <v>#REF!</v>
      </c>
      <c r="M729" s="253"/>
      <c r="N729" s="228" t="e">
        <v>#VALUE!</v>
      </c>
      <c r="O729" s="64">
        <v>0</v>
      </c>
      <c r="Q729" s="257">
        <v>-293537.02</v>
      </c>
      <c r="R729" s="258">
        <f t="shared" si="57"/>
        <v>1.0477378964424133E-9</v>
      </c>
    </row>
    <row r="730" spans="1:18" outlineLevel="2">
      <c r="A730" s="271" t="s">
        <v>4969</v>
      </c>
      <c r="B730" s="195" t="s">
        <v>3641</v>
      </c>
      <c r="C730" s="229">
        <v>251383.019999999</v>
      </c>
      <c r="D730" s="229">
        <f t="shared" si="58"/>
        <v>-251383.019999999</v>
      </c>
      <c r="E730" s="254"/>
      <c r="F730" s="255"/>
      <c r="G730" s="255"/>
      <c r="H730" s="254"/>
      <c r="I730" s="229"/>
      <c r="J730" s="254"/>
      <c r="K730" s="229">
        <f t="shared" si="59"/>
        <v>-251383.019999999</v>
      </c>
      <c r="L730" s="256"/>
      <c r="M730" s="229"/>
      <c r="N730" s="228">
        <v>0</v>
      </c>
      <c r="O730" s="64" t="s">
        <v>3640</v>
      </c>
      <c r="P730" s="241" t="b">
        <f>EXACT(A729,O730)</f>
        <v>1</v>
      </c>
      <c r="Q730" s="257">
        <v>0</v>
      </c>
      <c r="R730" s="258">
        <f t="shared" si="57"/>
        <v>-251383.019999999</v>
      </c>
    </row>
    <row r="731" spans="1:18" outlineLevel="2">
      <c r="A731" s="271" t="s">
        <v>4970</v>
      </c>
      <c r="B731" s="195" t="s">
        <v>3642</v>
      </c>
      <c r="C731" s="229">
        <v>42154</v>
      </c>
      <c r="D731" s="229">
        <f t="shared" si="58"/>
        <v>-42154</v>
      </c>
      <c r="E731" s="254"/>
      <c r="F731" s="255"/>
      <c r="G731" s="255"/>
      <c r="H731" s="254"/>
      <c r="I731" s="229"/>
      <c r="J731" s="254"/>
      <c r="K731" s="229">
        <f t="shared" si="59"/>
        <v>-42154</v>
      </c>
      <c r="L731" s="256"/>
      <c r="M731" s="229"/>
      <c r="N731" s="228">
        <v>0</v>
      </c>
      <c r="O731" s="64" t="s">
        <v>3640</v>
      </c>
      <c r="P731" s="241" t="b">
        <f>EXACT(A729,O731)</f>
        <v>1</v>
      </c>
      <c r="Q731" s="257">
        <v>0</v>
      </c>
      <c r="R731" s="258">
        <f t="shared" si="57"/>
        <v>-42154</v>
      </c>
    </row>
    <row r="732" spans="1:18" outlineLevel="2">
      <c r="A732" s="271" t="s">
        <v>4971</v>
      </c>
      <c r="B732" s="195" t="s">
        <v>3643</v>
      </c>
      <c r="C732" s="229">
        <v>0</v>
      </c>
      <c r="D732" s="229">
        <f t="shared" si="58"/>
        <v>0</v>
      </c>
      <c r="E732" s="254"/>
      <c r="F732" s="255"/>
      <c r="G732" s="255"/>
      <c r="H732" s="254"/>
      <c r="I732" s="229"/>
      <c r="J732" s="254"/>
      <c r="K732" s="229">
        <f t="shared" si="59"/>
        <v>0</v>
      </c>
      <c r="L732" s="256"/>
      <c r="M732" s="229"/>
      <c r="N732" s="228">
        <v>0</v>
      </c>
      <c r="O732" s="64" t="s">
        <v>3640</v>
      </c>
      <c r="P732" s="241" t="b">
        <f>EXACT(A729,O732)</f>
        <v>1</v>
      </c>
      <c r="Q732" s="257">
        <v>0</v>
      </c>
      <c r="R732" s="258">
        <f t="shared" si="57"/>
        <v>0</v>
      </c>
    </row>
    <row r="733" spans="1:18" outlineLevel="1">
      <c r="A733" s="399" t="s">
        <v>3644</v>
      </c>
      <c r="B733" s="195"/>
      <c r="C733" s="253">
        <f>SUM(C737:C738)</f>
        <v>4014602.96999999</v>
      </c>
      <c r="D733" s="253">
        <f t="shared" si="58"/>
        <v>-4014602.96999999</v>
      </c>
      <c r="E733" s="265"/>
      <c r="F733" s="255"/>
      <c r="G733" s="255"/>
      <c r="H733" s="254"/>
      <c r="I733" s="253"/>
      <c r="J733" s="254"/>
      <c r="K733" s="253">
        <f t="shared" si="59"/>
        <v>-4014602.96999999</v>
      </c>
      <c r="L733" s="256" t="e">
        <f>#REF!+C733</f>
        <v>#REF!</v>
      </c>
      <c r="M733" s="253"/>
      <c r="N733" s="228" t="e">
        <v>#VALUE!</v>
      </c>
      <c r="O733" s="64">
        <v>0</v>
      </c>
      <c r="Q733" s="257">
        <v>-4014602.97</v>
      </c>
      <c r="R733" s="258">
        <f t="shared" si="57"/>
        <v>1.0244548320770264E-8</v>
      </c>
    </row>
    <row r="734" spans="1:18" outlineLevel="2">
      <c r="A734" s="271" t="s">
        <v>4972</v>
      </c>
      <c r="B734" s="195" t="s">
        <v>3645</v>
      </c>
      <c r="C734" s="229">
        <v>0</v>
      </c>
      <c r="D734" s="229">
        <f t="shared" si="58"/>
        <v>0</v>
      </c>
      <c r="E734" s="254"/>
      <c r="F734" s="255"/>
      <c r="G734" s="255"/>
      <c r="H734" s="254"/>
      <c r="I734" s="229"/>
      <c r="J734" s="254"/>
      <c r="K734" s="229">
        <f t="shared" si="59"/>
        <v>0</v>
      </c>
      <c r="L734" s="256"/>
      <c r="M734" s="229"/>
      <c r="N734" s="228">
        <v>0</v>
      </c>
      <c r="O734" s="64" t="s">
        <v>3644</v>
      </c>
      <c r="P734" s="241" t="b">
        <f>EXACT(A733,O734)</f>
        <v>1</v>
      </c>
      <c r="Q734" s="257">
        <v>0</v>
      </c>
      <c r="R734" s="258">
        <f t="shared" ref="R734:R799" si="60">K734-Q734</f>
        <v>0</v>
      </c>
    </row>
    <row r="735" spans="1:18" outlineLevel="2">
      <c r="A735" s="271" t="s">
        <v>4973</v>
      </c>
      <c r="B735" s="195" t="s">
        <v>3646</v>
      </c>
      <c r="C735" s="229">
        <v>0</v>
      </c>
      <c r="D735" s="229">
        <f t="shared" si="58"/>
        <v>0</v>
      </c>
      <c r="E735" s="254"/>
      <c r="F735" s="255"/>
      <c r="G735" s="255"/>
      <c r="H735" s="254"/>
      <c r="I735" s="229"/>
      <c r="J735" s="254"/>
      <c r="K735" s="229">
        <f t="shared" si="59"/>
        <v>0</v>
      </c>
      <c r="L735" s="256"/>
      <c r="M735" s="229"/>
      <c r="N735" s="228">
        <v>0</v>
      </c>
      <c r="O735" s="64" t="s">
        <v>3644</v>
      </c>
      <c r="P735" s="241" t="b">
        <f>EXACT(A733,O735)</f>
        <v>1</v>
      </c>
      <c r="Q735" s="257">
        <v>0</v>
      </c>
      <c r="R735" s="258">
        <f t="shared" si="60"/>
        <v>0</v>
      </c>
    </row>
    <row r="736" spans="1:18" outlineLevel="2">
      <c r="A736" s="271" t="s">
        <v>4974</v>
      </c>
      <c r="B736" s="195" t="s">
        <v>3647</v>
      </c>
      <c r="C736" s="229">
        <v>0</v>
      </c>
      <c r="D736" s="229">
        <f t="shared" si="58"/>
        <v>0</v>
      </c>
      <c r="E736" s="254"/>
      <c r="F736" s="255"/>
      <c r="G736" s="255"/>
      <c r="H736" s="254"/>
      <c r="I736" s="229"/>
      <c r="J736" s="254"/>
      <c r="K736" s="229">
        <f t="shared" si="59"/>
        <v>0</v>
      </c>
      <c r="L736" s="256"/>
      <c r="M736" s="229"/>
      <c r="N736" s="228">
        <v>0</v>
      </c>
      <c r="O736" s="64" t="s">
        <v>3644</v>
      </c>
      <c r="P736" s="241" t="b">
        <f>EXACT(A733,O736)</f>
        <v>1</v>
      </c>
      <c r="Q736" s="257">
        <v>0</v>
      </c>
      <c r="R736" s="258">
        <f t="shared" si="60"/>
        <v>0</v>
      </c>
    </row>
    <row r="737" spans="1:18" outlineLevel="2">
      <c r="A737" s="271" t="s">
        <v>4975</v>
      </c>
      <c r="B737" s="195" t="s">
        <v>3648</v>
      </c>
      <c r="C737" s="229">
        <v>14878.379999999899</v>
      </c>
      <c r="D737" s="229">
        <f t="shared" si="58"/>
        <v>-14878.379999999899</v>
      </c>
      <c r="E737" s="254"/>
      <c r="F737" s="255"/>
      <c r="G737" s="255"/>
      <c r="H737" s="254"/>
      <c r="I737" s="229"/>
      <c r="J737" s="254"/>
      <c r="K737" s="229">
        <f t="shared" si="59"/>
        <v>-14878.379999999899</v>
      </c>
      <c r="L737" s="256"/>
      <c r="M737" s="229"/>
      <c r="N737" s="228">
        <v>0</v>
      </c>
      <c r="O737" s="64" t="s">
        <v>3644</v>
      </c>
      <c r="P737" s="241" t="b">
        <f>EXACT(A733,O737)</f>
        <v>1</v>
      </c>
      <c r="Q737" s="257">
        <v>0</v>
      </c>
      <c r="R737" s="258">
        <f t="shared" si="60"/>
        <v>-14878.379999999899</v>
      </c>
    </row>
    <row r="738" spans="1:18" outlineLevel="2">
      <c r="A738" s="271" t="s">
        <v>4976</v>
      </c>
      <c r="B738" s="195" t="s">
        <v>3649</v>
      </c>
      <c r="C738" s="229">
        <v>3999724.5899999901</v>
      </c>
      <c r="D738" s="229">
        <f t="shared" si="58"/>
        <v>-3999724.5899999901</v>
      </c>
      <c r="E738" s="254"/>
      <c r="F738" s="255"/>
      <c r="G738" s="255"/>
      <c r="H738" s="254"/>
      <c r="I738" s="229"/>
      <c r="J738" s="254"/>
      <c r="K738" s="229">
        <f t="shared" si="59"/>
        <v>-3999724.5899999901</v>
      </c>
      <c r="L738" s="256"/>
      <c r="M738" s="229"/>
      <c r="N738" s="228">
        <v>0</v>
      </c>
      <c r="O738" s="64" t="s">
        <v>3644</v>
      </c>
      <c r="P738" s="241" t="b">
        <f>EXACT(A733,O738)</f>
        <v>1</v>
      </c>
      <c r="Q738" s="257">
        <v>0</v>
      </c>
      <c r="R738" s="258">
        <f t="shared" si="60"/>
        <v>-3999724.5899999901</v>
      </c>
    </row>
    <row r="739" spans="1:18" outlineLevel="1">
      <c r="A739" s="399" t="s">
        <v>3650</v>
      </c>
      <c r="C739" s="253">
        <f>SUM(C740:C742)</f>
        <v>813018.42</v>
      </c>
      <c r="D739" s="253">
        <f t="shared" si="58"/>
        <v>-813018.42</v>
      </c>
      <c r="E739" s="254"/>
      <c r="F739" s="255"/>
      <c r="G739" s="255"/>
      <c r="H739" s="254"/>
      <c r="I739" s="253"/>
      <c r="J739" s="254"/>
      <c r="K739" s="253">
        <f t="shared" si="59"/>
        <v>-813018.42</v>
      </c>
      <c r="L739" s="256" t="e">
        <f>#REF!+C739</f>
        <v>#REF!</v>
      </c>
      <c r="M739" s="253"/>
      <c r="N739" s="228" t="e">
        <v>#VALUE!</v>
      </c>
      <c r="O739" s="64">
        <v>0</v>
      </c>
      <c r="Q739" s="257">
        <v>-813018.42</v>
      </c>
      <c r="R739" s="258">
        <f t="shared" si="60"/>
        <v>0</v>
      </c>
    </row>
    <row r="740" spans="1:18" outlineLevel="2">
      <c r="A740" s="400" t="s">
        <v>4977</v>
      </c>
      <c r="B740" s="44" t="s">
        <v>3651</v>
      </c>
      <c r="C740" s="229">
        <v>0</v>
      </c>
      <c r="D740" s="229">
        <f t="shared" si="58"/>
        <v>0</v>
      </c>
      <c r="E740" s="254"/>
      <c r="F740" s="255"/>
      <c r="G740" s="255"/>
      <c r="H740" s="254"/>
      <c r="I740" s="229"/>
      <c r="J740" s="254"/>
      <c r="K740" s="229">
        <f t="shared" si="59"/>
        <v>0</v>
      </c>
      <c r="L740" s="256"/>
      <c r="M740" s="229"/>
      <c r="N740" s="228">
        <v>0</v>
      </c>
      <c r="O740" s="64" t="s">
        <v>3650</v>
      </c>
      <c r="P740" s="241" t="b">
        <f>EXACT($A$739,O740)</f>
        <v>1</v>
      </c>
      <c r="Q740" s="257">
        <v>0</v>
      </c>
      <c r="R740" s="258">
        <f t="shared" si="60"/>
        <v>0</v>
      </c>
    </row>
    <row r="741" spans="1:18" outlineLevel="2">
      <c r="A741" s="400" t="s">
        <v>4978</v>
      </c>
      <c r="B741" s="44" t="s">
        <v>3651</v>
      </c>
      <c r="C741" s="229">
        <v>813018.42</v>
      </c>
      <c r="D741" s="229">
        <f t="shared" si="58"/>
        <v>-813018.42</v>
      </c>
      <c r="E741" s="254"/>
      <c r="F741" s="255"/>
      <c r="G741" s="255"/>
      <c r="H741" s="254"/>
      <c r="I741" s="229"/>
      <c r="J741" s="254"/>
      <c r="K741" s="229">
        <f t="shared" si="59"/>
        <v>-813018.42</v>
      </c>
      <c r="L741" s="256"/>
      <c r="M741" s="229"/>
      <c r="N741" s="228">
        <v>0</v>
      </c>
      <c r="O741" s="64" t="s">
        <v>3650</v>
      </c>
      <c r="P741" s="241" t="b">
        <f>EXACT($A$739,O741)</f>
        <v>1</v>
      </c>
      <c r="Q741" s="257">
        <v>0</v>
      </c>
      <c r="R741" s="258">
        <f t="shared" si="60"/>
        <v>-813018.42</v>
      </c>
    </row>
    <row r="742" spans="1:18" outlineLevel="2">
      <c r="A742" s="400" t="s">
        <v>4979</v>
      </c>
      <c r="B742" s="44" t="s">
        <v>3652</v>
      </c>
      <c r="C742" s="229">
        <v>0</v>
      </c>
      <c r="D742" s="229">
        <f t="shared" si="58"/>
        <v>0</v>
      </c>
      <c r="E742" s="254"/>
      <c r="F742" s="255"/>
      <c r="G742" s="255"/>
      <c r="H742" s="254"/>
      <c r="I742" s="229"/>
      <c r="J742" s="254"/>
      <c r="K742" s="229">
        <f t="shared" si="59"/>
        <v>0</v>
      </c>
      <c r="L742" s="256"/>
      <c r="M742" s="229"/>
      <c r="N742" s="228">
        <v>0</v>
      </c>
      <c r="O742" s="64" t="s">
        <v>3650</v>
      </c>
      <c r="P742" s="241" t="b">
        <f>EXACT($A$739,O742)</f>
        <v>1</v>
      </c>
      <c r="Q742" s="257">
        <v>0</v>
      </c>
      <c r="R742" s="258">
        <f t="shared" si="60"/>
        <v>0</v>
      </c>
    </row>
    <row r="743" spans="1:18" outlineLevel="1">
      <c r="A743" s="399" t="s">
        <v>3653</v>
      </c>
      <c r="C743" s="253">
        <f>SUM(C744:C745)</f>
        <v>1423128.46</v>
      </c>
      <c r="D743" s="253">
        <f t="shared" si="58"/>
        <v>-1423128.46</v>
      </c>
      <c r="E743" s="254"/>
      <c r="F743" s="255"/>
      <c r="G743" s="255"/>
      <c r="H743" s="254"/>
      <c r="I743" s="253"/>
      <c r="J743" s="254"/>
      <c r="K743" s="253">
        <f t="shared" si="59"/>
        <v>-1423128.46</v>
      </c>
      <c r="L743" s="256" t="e">
        <f>#REF!+C743</f>
        <v>#REF!</v>
      </c>
      <c r="M743" s="253"/>
      <c r="N743" s="228" t="e">
        <v>#VALUE!</v>
      </c>
      <c r="O743" s="64">
        <v>0</v>
      </c>
      <c r="Q743" s="257">
        <v>-1423128.46</v>
      </c>
      <c r="R743" s="258">
        <f t="shared" si="60"/>
        <v>0</v>
      </c>
    </row>
    <row r="744" spans="1:18" outlineLevel="2">
      <c r="A744" s="400" t="s">
        <v>4980</v>
      </c>
      <c r="B744" s="44" t="s">
        <v>3654</v>
      </c>
      <c r="C744" s="229">
        <v>0</v>
      </c>
      <c r="D744" s="229">
        <f t="shared" si="58"/>
        <v>0</v>
      </c>
      <c r="E744" s="254"/>
      <c r="F744" s="255"/>
      <c r="G744" s="255"/>
      <c r="H744" s="254"/>
      <c r="I744" s="229"/>
      <c r="J744" s="254"/>
      <c r="K744" s="229">
        <f t="shared" si="59"/>
        <v>0</v>
      </c>
      <c r="L744" s="256"/>
      <c r="M744" s="229"/>
      <c r="N744" s="228">
        <v>0</v>
      </c>
      <c r="O744" s="64" t="s">
        <v>3653</v>
      </c>
      <c r="P744" s="241" t="b">
        <f>EXACT($A$743,O744)</f>
        <v>1</v>
      </c>
      <c r="Q744" s="257">
        <v>0</v>
      </c>
      <c r="R744" s="258">
        <f t="shared" si="60"/>
        <v>0</v>
      </c>
    </row>
    <row r="745" spans="1:18" outlineLevel="2">
      <c r="A745" s="400" t="s">
        <v>4981</v>
      </c>
      <c r="B745" s="44" t="s">
        <v>3654</v>
      </c>
      <c r="C745" s="229">
        <v>1423128.46</v>
      </c>
      <c r="D745" s="229">
        <f t="shared" si="58"/>
        <v>-1423128.46</v>
      </c>
      <c r="E745" s="254"/>
      <c r="F745" s="255"/>
      <c r="G745" s="255"/>
      <c r="H745" s="254"/>
      <c r="I745" s="229"/>
      <c r="J745" s="254"/>
      <c r="K745" s="229">
        <f t="shared" si="59"/>
        <v>-1423128.46</v>
      </c>
      <c r="L745" s="256"/>
      <c r="M745" s="229"/>
      <c r="N745" s="228">
        <v>0</v>
      </c>
      <c r="O745" s="64" t="s">
        <v>3653</v>
      </c>
      <c r="P745" s="241" t="b">
        <f>EXACT($A$743,O745)</f>
        <v>1</v>
      </c>
      <c r="Q745" s="257">
        <v>0</v>
      </c>
      <c r="R745" s="258">
        <f t="shared" si="60"/>
        <v>-1423128.46</v>
      </c>
    </row>
    <row r="746" spans="1:18" outlineLevel="1">
      <c r="A746" s="399" t="s">
        <v>3655</v>
      </c>
      <c r="C746" s="253">
        <f>SUM(C747:C748)</f>
        <v>1939136.6399999899</v>
      </c>
      <c r="D746" s="253">
        <f t="shared" si="58"/>
        <v>-1939136.6399999899</v>
      </c>
      <c r="E746" s="254"/>
      <c r="F746" s="255"/>
      <c r="G746" s="255"/>
      <c r="H746" s="254"/>
      <c r="I746" s="253"/>
      <c r="J746" s="254"/>
      <c r="K746" s="253">
        <f t="shared" si="59"/>
        <v>-1939136.6399999899</v>
      </c>
      <c r="L746" s="256" t="e">
        <f>#REF!+C746</f>
        <v>#REF!</v>
      </c>
      <c r="M746" s="253"/>
      <c r="N746" s="228" t="e">
        <v>#VALUE!</v>
      </c>
      <c r="O746" s="64">
        <v>0</v>
      </c>
      <c r="Q746" s="257">
        <v>-1939136.64</v>
      </c>
      <c r="R746" s="258">
        <f t="shared" si="60"/>
        <v>1.0011717677116394E-8</v>
      </c>
    </row>
    <row r="747" spans="1:18" outlineLevel="2">
      <c r="A747" s="400" t="s">
        <v>4982</v>
      </c>
      <c r="B747" s="44" t="s">
        <v>3656</v>
      </c>
      <c r="C747" s="229">
        <v>0</v>
      </c>
      <c r="D747" s="229">
        <f t="shared" si="58"/>
        <v>0</v>
      </c>
      <c r="E747" s="254"/>
      <c r="F747" s="255"/>
      <c r="G747" s="255"/>
      <c r="H747" s="254"/>
      <c r="I747" s="229"/>
      <c r="J747" s="254"/>
      <c r="K747" s="229">
        <f t="shared" si="59"/>
        <v>0</v>
      </c>
      <c r="L747" s="256"/>
      <c r="M747" s="229"/>
      <c r="N747" s="228">
        <v>0</v>
      </c>
      <c r="O747" s="64" t="s">
        <v>3655</v>
      </c>
      <c r="P747" s="241" t="b">
        <f>EXACT($A$746,O747)</f>
        <v>1</v>
      </c>
      <c r="Q747" s="257">
        <v>0</v>
      </c>
      <c r="R747" s="258">
        <f t="shared" si="60"/>
        <v>0</v>
      </c>
    </row>
    <row r="748" spans="1:18" outlineLevel="2">
      <c r="A748" s="400" t="s">
        <v>4983</v>
      </c>
      <c r="B748" s="44" t="s">
        <v>3656</v>
      </c>
      <c r="C748" s="229">
        <v>1939136.6399999899</v>
      </c>
      <c r="D748" s="229">
        <f t="shared" si="58"/>
        <v>-1939136.6399999899</v>
      </c>
      <c r="E748" s="254"/>
      <c r="F748" s="255"/>
      <c r="G748" s="255"/>
      <c r="H748" s="254"/>
      <c r="I748" s="229"/>
      <c r="J748" s="254"/>
      <c r="K748" s="229">
        <f t="shared" si="59"/>
        <v>-1939136.6399999899</v>
      </c>
      <c r="L748" s="256"/>
      <c r="M748" s="229"/>
      <c r="N748" s="228">
        <v>0</v>
      </c>
      <c r="O748" s="64" t="s">
        <v>3655</v>
      </c>
      <c r="P748" s="241" t="b">
        <f>EXACT($A$746,O748)</f>
        <v>1</v>
      </c>
      <c r="Q748" s="257">
        <v>0</v>
      </c>
      <c r="R748" s="258">
        <f t="shared" si="60"/>
        <v>-1939136.6399999899</v>
      </c>
    </row>
    <row r="749" spans="1:18" outlineLevel="1">
      <c r="A749" s="399" t="s">
        <v>3657</v>
      </c>
      <c r="C749" s="253">
        <f>SUM(C750:C752)</f>
        <v>1064391.6599999899</v>
      </c>
      <c r="D749" s="253">
        <f t="shared" si="58"/>
        <v>-1064391.6599999899</v>
      </c>
      <c r="E749" s="254"/>
      <c r="F749" s="255"/>
      <c r="G749" s="255"/>
      <c r="H749" s="254"/>
      <c r="I749" s="253"/>
      <c r="J749" s="254"/>
      <c r="K749" s="253">
        <f t="shared" si="59"/>
        <v>-1064391.6599999899</v>
      </c>
      <c r="L749" s="256" t="e">
        <f>#REF!+C749</f>
        <v>#REF!</v>
      </c>
      <c r="M749" s="253"/>
      <c r="N749" s="228" t="e">
        <v>#VALUE!</v>
      </c>
      <c r="O749" s="64">
        <v>0</v>
      </c>
      <c r="Q749" s="257">
        <v>-1064391.6599999999</v>
      </c>
      <c r="R749" s="258">
        <f t="shared" si="60"/>
        <v>1.0011717677116394E-8</v>
      </c>
    </row>
    <row r="750" spans="1:18" outlineLevel="2">
      <c r="A750" s="271" t="s">
        <v>4984</v>
      </c>
      <c r="B750" s="195" t="s">
        <v>3658</v>
      </c>
      <c r="C750" s="229">
        <v>0</v>
      </c>
      <c r="D750" s="229">
        <f t="shared" si="58"/>
        <v>0</v>
      </c>
      <c r="E750" s="254"/>
      <c r="F750" s="255"/>
      <c r="G750" s="255"/>
      <c r="H750" s="254"/>
      <c r="I750" s="229"/>
      <c r="J750" s="254"/>
      <c r="K750" s="229">
        <f t="shared" si="59"/>
        <v>0</v>
      </c>
      <c r="L750" s="256"/>
      <c r="M750" s="229"/>
      <c r="N750" s="228">
        <v>0</v>
      </c>
      <c r="O750" s="64" t="s">
        <v>3657</v>
      </c>
      <c r="P750" s="241" t="b">
        <f>EXACT($A$749,O750)</f>
        <v>1</v>
      </c>
      <c r="Q750" s="257">
        <v>0</v>
      </c>
      <c r="R750" s="258">
        <f t="shared" si="60"/>
        <v>0</v>
      </c>
    </row>
    <row r="751" spans="1:18" outlineLevel="2">
      <c r="A751" s="271" t="s">
        <v>4985</v>
      </c>
      <c r="B751" s="195" t="s">
        <v>3659</v>
      </c>
      <c r="C751" s="229">
        <v>0</v>
      </c>
      <c r="D751" s="229">
        <f t="shared" si="58"/>
        <v>0</v>
      </c>
      <c r="E751" s="254"/>
      <c r="F751" s="255"/>
      <c r="G751" s="255"/>
      <c r="H751" s="254"/>
      <c r="I751" s="229"/>
      <c r="J751" s="254"/>
      <c r="K751" s="229">
        <f t="shared" si="59"/>
        <v>0</v>
      </c>
      <c r="L751" s="256"/>
      <c r="M751" s="229"/>
      <c r="N751" s="228">
        <v>0</v>
      </c>
      <c r="O751" s="64" t="s">
        <v>3657</v>
      </c>
      <c r="P751" s="241" t="b">
        <f>EXACT($A$749,O751)</f>
        <v>1</v>
      </c>
      <c r="Q751" s="257">
        <v>0</v>
      </c>
      <c r="R751" s="258">
        <f t="shared" si="60"/>
        <v>0</v>
      </c>
    </row>
    <row r="752" spans="1:18" outlineLevel="2">
      <c r="A752" s="271" t="s">
        <v>4986</v>
      </c>
      <c r="B752" s="195" t="s">
        <v>3660</v>
      </c>
      <c r="C752" s="229">
        <v>1064391.6599999899</v>
      </c>
      <c r="D752" s="229">
        <f t="shared" si="58"/>
        <v>-1064391.6599999899</v>
      </c>
      <c r="E752" s="254"/>
      <c r="F752" s="255"/>
      <c r="G752" s="255"/>
      <c r="H752" s="254"/>
      <c r="I752" s="229"/>
      <c r="J752" s="254"/>
      <c r="K752" s="229">
        <f>D752+I752</f>
        <v>-1064391.6599999899</v>
      </c>
      <c r="L752" s="256"/>
      <c r="M752" s="229"/>
      <c r="N752" s="228">
        <v>0</v>
      </c>
      <c r="O752" s="64" t="s">
        <v>3657</v>
      </c>
      <c r="P752" s="241" t="b">
        <f>EXACT(A749,O752)</f>
        <v>1</v>
      </c>
      <c r="Q752" s="257">
        <v>0</v>
      </c>
      <c r="R752" s="258">
        <f t="shared" si="60"/>
        <v>-1064391.6599999899</v>
      </c>
    </row>
    <row r="753" spans="1:18" outlineLevel="1">
      <c r="A753" s="399" t="s">
        <v>3661</v>
      </c>
      <c r="C753" s="253">
        <f>SUM(C754:C758)</f>
        <v>0</v>
      </c>
      <c r="D753" s="253">
        <f t="shared" si="58"/>
        <v>0</v>
      </c>
      <c r="E753" s="254"/>
      <c r="F753" s="255"/>
      <c r="G753" s="255"/>
      <c r="H753" s="254"/>
      <c r="I753" s="253"/>
      <c r="J753" s="254"/>
      <c r="K753" s="253">
        <f t="shared" ref="K753:K758" si="61">D753+I753</f>
        <v>0</v>
      </c>
      <c r="L753" s="256"/>
      <c r="M753" s="229"/>
      <c r="N753" s="228" t="e">
        <v>#VALUE!</v>
      </c>
      <c r="O753" s="64">
        <v>0</v>
      </c>
      <c r="Q753" s="257">
        <v>0</v>
      </c>
      <c r="R753" s="258">
        <f t="shared" si="60"/>
        <v>0</v>
      </c>
    </row>
    <row r="754" spans="1:18" outlineLevel="2">
      <c r="A754" s="271" t="s">
        <v>4987</v>
      </c>
      <c r="B754" s="195" t="s">
        <v>3662</v>
      </c>
      <c r="C754" s="229">
        <v>0</v>
      </c>
      <c r="D754" s="229">
        <f t="shared" si="58"/>
        <v>0</v>
      </c>
      <c r="E754" s="254"/>
      <c r="F754" s="255"/>
      <c r="G754" s="255"/>
      <c r="H754" s="254"/>
      <c r="I754" s="229"/>
      <c r="J754" s="254"/>
      <c r="K754" s="229">
        <f t="shared" si="61"/>
        <v>0</v>
      </c>
      <c r="L754" s="256"/>
      <c r="M754" s="229"/>
      <c r="N754" s="228">
        <v>0</v>
      </c>
      <c r="O754" s="64" t="s">
        <v>3661</v>
      </c>
      <c r="P754" s="241" t="b">
        <f>EXACT($A$753,O754)</f>
        <v>1</v>
      </c>
      <c r="Q754" s="257">
        <v>0</v>
      </c>
      <c r="R754" s="258">
        <f t="shared" si="60"/>
        <v>0</v>
      </c>
    </row>
    <row r="755" spans="1:18" outlineLevel="2">
      <c r="A755" s="271" t="s">
        <v>4988</v>
      </c>
      <c r="B755" s="195" t="s">
        <v>3663</v>
      </c>
      <c r="C755" s="229">
        <v>0</v>
      </c>
      <c r="D755" s="229">
        <f t="shared" si="58"/>
        <v>0</v>
      </c>
      <c r="E755" s="254"/>
      <c r="F755" s="255"/>
      <c r="G755" s="255"/>
      <c r="H755" s="254"/>
      <c r="I755" s="229"/>
      <c r="J755" s="254"/>
      <c r="K755" s="229">
        <f t="shared" si="61"/>
        <v>0</v>
      </c>
      <c r="L755" s="256"/>
      <c r="M755" s="229"/>
      <c r="N755" s="228">
        <v>0</v>
      </c>
      <c r="O755" s="64" t="s">
        <v>3661</v>
      </c>
      <c r="P755" s="241" t="b">
        <f>EXACT($A$753,O755)</f>
        <v>1</v>
      </c>
      <c r="Q755" s="257">
        <v>0</v>
      </c>
      <c r="R755" s="258">
        <f t="shared" si="60"/>
        <v>0</v>
      </c>
    </row>
    <row r="756" spans="1:18" outlineLevel="2">
      <c r="A756" s="271" t="s">
        <v>4989</v>
      </c>
      <c r="B756" s="195" t="s">
        <v>3664</v>
      </c>
      <c r="C756" s="229">
        <v>0</v>
      </c>
      <c r="D756" s="229">
        <f t="shared" si="58"/>
        <v>0</v>
      </c>
      <c r="E756" s="254"/>
      <c r="F756" s="255"/>
      <c r="G756" s="255"/>
      <c r="H756" s="254"/>
      <c r="I756" s="229"/>
      <c r="J756" s="254"/>
      <c r="K756" s="229">
        <f t="shared" si="61"/>
        <v>0</v>
      </c>
      <c r="L756" s="256"/>
      <c r="M756" s="229"/>
      <c r="N756" s="228">
        <v>0</v>
      </c>
      <c r="O756" s="64" t="s">
        <v>3661</v>
      </c>
      <c r="P756" s="241" t="b">
        <f>EXACT($A$753,O756)</f>
        <v>1</v>
      </c>
      <c r="Q756" s="257">
        <v>0</v>
      </c>
      <c r="R756" s="258">
        <f t="shared" si="60"/>
        <v>0</v>
      </c>
    </row>
    <row r="757" spans="1:18" outlineLevel="2">
      <c r="A757" s="271" t="s">
        <v>4990</v>
      </c>
      <c r="B757" s="195" t="s">
        <v>3665</v>
      </c>
      <c r="C757" s="229">
        <v>0</v>
      </c>
      <c r="D757" s="229">
        <f t="shared" si="58"/>
        <v>0</v>
      </c>
      <c r="E757" s="254"/>
      <c r="F757" s="255"/>
      <c r="G757" s="255"/>
      <c r="H757" s="254"/>
      <c r="I757" s="229"/>
      <c r="J757" s="254"/>
      <c r="K757" s="229">
        <f t="shared" si="61"/>
        <v>0</v>
      </c>
      <c r="L757" s="256"/>
      <c r="M757" s="229"/>
      <c r="N757" s="228">
        <v>0</v>
      </c>
      <c r="O757" s="64" t="s">
        <v>3661</v>
      </c>
      <c r="P757" s="241" t="b">
        <f>EXACT($A$753,O757)</f>
        <v>1</v>
      </c>
      <c r="Q757" s="257">
        <v>0</v>
      </c>
      <c r="R757" s="258">
        <f t="shared" si="60"/>
        <v>0</v>
      </c>
    </row>
    <row r="758" spans="1:18" outlineLevel="2">
      <c r="A758" s="271" t="s">
        <v>4991</v>
      </c>
      <c r="B758" s="195" t="s">
        <v>3666</v>
      </c>
      <c r="C758" s="229">
        <v>0</v>
      </c>
      <c r="D758" s="229">
        <f t="shared" si="58"/>
        <v>0</v>
      </c>
      <c r="E758" s="254"/>
      <c r="F758" s="255"/>
      <c r="G758" s="255"/>
      <c r="H758" s="254"/>
      <c r="I758" s="229"/>
      <c r="J758" s="254"/>
      <c r="K758" s="229">
        <f t="shared" si="61"/>
        <v>0</v>
      </c>
      <c r="L758" s="256"/>
      <c r="M758" s="229"/>
      <c r="N758" s="228">
        <v>0</v>
      </c>
      <c r="O758" s="64" t="s">
        <v>3661</v>
      </c>
      <c r="P758" s="241" t="b">
        <f>EXACT($A$753,O758)</f>
        <v>1</v>
      </c>
      <c r="Q758" s="257">
        <v>0</v>
      </c>
      <c r="R758" s="258">
        <f t="shared" si="60"/>
        <v>0</v>
      </c>
    </row>
    <row r="759" spans="1:18" outlineLevel="1">
      <c r="A759" s="399" t="s">
        <v>3667</v>
      </c>
      <c r="C759" s="253">
        <f>SUM(C760)</f>
        <v>8560830.52999999</v>
      </c>
      <c r="D759" s="253">
        <f t="shared" si="58"/>
        <v>-8560830.52999999</v>
      </c>
      <c r="E759" s="254"/>
      <c r="F759" s="255"/>
      <c r="G759" s="255"/>
      <c r="H759" s="254"/>
      <c r="I759" s="253"/>
      <c r="J759" s="254"/>
      <c r="K759" s="253">
        <f t="shared" si="59"/>
        <v>-8560830.52999999</v>
      </c>
      <c r="L759" s="256" t="e">
        <f>#REF!+C759</f>
        <v>#REF!</v>
      </c>
      <c r="M759" s="253"/>
      <c r="N759" s="228" t="e">
        <v>#VALUE!</v>
      </c>
      <c r="O759" s="64">
        <v>0</v>
      </c>
      <c r="Q759" s="257">
        <v>-8560830.5299999993</v>
      </c>
      <c r="R759" s="258">
        <f t="shared" si="60"/>
        <v>0</v>
      </c>
    </row>
    <row r="760" spans="1:18" outlineLevel="2">
      <c r="A760" s="271" t="s">
        <v>4992</v>
      </c>
      <c r="B760" s="195" t="s">
        <v>3668</v>
      </c>
      <c r="C760" s="229">
        <v>8560830.52999999</v>
      </c>
      <c r="D760" s="229">
        <f t="shared" si="58"/>
        <v>-8560830.52999999</v>
      </c>
      <c r="E760" s="254"/>
      <c r="F760" s="255"/>
      <c r="G760" s="255"/>
      <c r="H760" s="254"/>
      <c r="I760" s="229"/>
      <c r="J760" s="254"/>
      <c r="K760" s="229">
        <f t="shared" si="59"/>
        <v>-8560830.52999999</v>
      </c>
      <c r="L760" s="256"/>
      <c r="M760" s="229"/>
      <c r="N760" s="228">
        <v>0</v>
      </c>
      <c r="O760" s="64" t="s">
        <v>3667</v>
      </c>
      <c r="P760" s="241" t="b">
        <f>EXACT($A759,O760)</f>
        <v>1</v>
      </c>
      <c r="Q760" s="257">
        <v>0</v>
      </c>
      <c r="R760" s="258">
        <f t="shared" si="60"/>
        <v>-8560830.52999999</v>
      </c>
    </row>
    <row r="761" spans="1:18" outlineLevel="1">
      <c r="A761" s="399" t="s">
        <v>3669</v>
      </c>
      <c r="C761" s="253">
        <f>SUM(C762:C767)</f>
        <v>6700841.2199999988</v>
      </c>
      <c r="D761" s="253">
        <f t="shared" si="58"/>
        <v>-6700841.2199999988</v>
      </c>
      <c r="E761" s="254"/>
      <c r="F761" s="255"/>
      <c r="G761" s="255"/>
      <c r="H761" s="254"/>
      <c r="I761" s="253"/>
      <c r="J761" s="254"/>
      <c r="K761" s="253">
        <f t="shared" si="59"/>
        <v>-6700841.2199999988</v>
      </c>
      <c r="L761" s="256" t="e">
        <f>#REF!+C761</f>
        <v>#REF!</v>
      </c>
      <c r="M761" s="253"/>
      <c r="N761" s="228" t="e">
        <v>#VALUE!</v>
      </c>
      <c r="O761" s="64">
        <v>0</v>
      </c>
      <c r="Q761" s="257">
        <v>-6700841.2199999997</v>
      </c>
      <c r="R761" s="258">
        <f t="shared" si="60"/>
        <v>0</v>
      </c>
    </row>
    <row r="762" spans="1:18" outlineLevel="2">
      <c r="A762" s="271" t="s">
        <v>4993</v>
      </c>
      <c r="B762" s="195" t="s">
        <v>3670</v>
      </c>
      <c r="C762" s="229">
        <v>3101258.77</v>
      </c>
      <c r="D762" s="229">
        <f t="shared" si="58"/>
        <v>-3101258.77</v>
      </c>
      <c r="E762" s="254"/>
      <c r="F762" s="255"/>
      <c r="G762" s="255"/>
      <c r="H762" s="254"/>
      <c r="I762" s="229"/>
      <c r="J762" s="254"/>
      <c r="K762" s="229">
        <f t="shared" ref="K762:K789" si="62">D762+I762</f>
        <v>-3101258.77</v>
      </c>
      <c r="L762" s="256"/>
      <c r="M762" s="229"/>
      <c r="N762" s="228">
        <v>0</v>
      </c>
      <c r="O762" s="64" t="s">
        <v>3669</v>
      </c>
      <c r="P762" s="241" t="b">
        <f t="shared" ref="P762:P767" si="63">EXACT($A$761,O762)</f>
        <v>1</v>
      </c>
      <c r="Q762" s="257">
        <v>0</v>
      </c>
      <c r="R762" s="258">
        <f t="shared" si="60"/>
        <v>-3101258.77</v>
      </c>
    </row>
    <row r="763" spans="1:18" outlineLevel="2">
      <c r="A763" s="271" t="s">
        <v>4994</v>
      </c>
      <c r="B763" s="207" t="s">
        <v>3671</v>
      </c>
      <c r="C763" s="229">
        <v>3220652.47</v>
      </c>
      <c r="D763" s="229">
        <f t="shared" si="58"/>
        <v>-3220652.47</v>
      </c>
      <c r="E763" s="254"/>
      <c r="F763" s="255"/>
      <c r="G763" s="255"/>
      <c r="H763" s="254"/>
      <c r="I763" s="229"/>
      <c r="J763" s="254"/>
      <c r="K763" s="229">
        <f t="shared" si="62"/>
        <v>-3220652.47</v>
      </c>
      <c r="L763" s="256"/>
      <c r="M763" s="229"/>
      <c r="N763" s="228">
        <v>0</v>
      </c>
      <c r="O763" s="64" t="s">
        <v>3669</v>
      </c>
      <c r="P763" s="241" t="b">
        <f t="shared" si="63"/>
        <v>1</v>
      </c>
      <c r="Q763" s="257">
        <v>0</v>
      </c>
      <c r="R763" s="258">
        <f t="shared" si="60"/>
        <v>-3220652.47</v>
      </c>
    </row>
    <row r="764" spans="1:18" outlineLevel="2">
      <c r="A764" s="271" t="s">
        <v>4995</v>
      </c>
      <c r="B764" s="207" t="s">
        <v>3672</v>
      </c>
      <c r="C764" s="229">
        <v>378929.97999999899</v>
      </c>
      <c r="D764" s="229">
        <f t="shared" si="58"/>
        <v>-378929.97999999899</v>
      </c>
      <c r="E764" s="254"/>
      <c r="F764" s="255"/>
      <c r="G764" s="255"/>
      <c r="H764" s="254"/>
      <c r="I764" s="229"/>
      <c r="J764" s="254"/>
      <c r="K764" s="229">
        <f t="shared" si="62"/>
        <v>-378929.97999999899</v>
      </c>
      <c r="L764" s="256"/>
      <c r="M764" s="229"/>
      <c r="N764" s="228">
        <v>0</v>
      </c>
      <c r="O764" s="64" t="s">
        <v>3669</v>
      </c>
      <c r="P764" s="241" t="b">
        <f t="shared" si="63"/>
        <v>1</v>
      </c>
      <c r="Q764" s="257">
        <v>0</v>
      </c>
      <c r="R764" s="258">
        <f t="shared" si="60"/>
        <v>-378929.97999999899</v>
      </c>
    </row>
    <row r="765" spans="1:18" outlineLevel="2">
      <c r="A765" s="271" t="s">
        <v>4996</v>
      </c>
      <c r="B765" s="195" t="s">
        <v>3674</v>
      </c>
      <c r="C765" s="229">
        <v>0</v>
      </c>
      <c r="D765" s="229">
        <f t="shared" si="58"/>
        <v>0</v>
      </c>
      <c r="E765" s="254"/>
      <c r="F765" s="255"/>
      <c r="G765" s="255"/>
      <c r="H765" s="254"/>
      <c r="I765" s="229"/>
      <c r="J765" s="254"/>
      <c r="K765" s="229">
        <f t="shared" si="62"/>
        <v>0</v>
      </c>
      <c r="L765" s="256"/>
      <c r="M765" s="229"/>
      <c r="N765" s="228">
        <v>0</v>
      </c>
      <c r="O765" s="64" t="s">
        <v>3669</v>
      </c>
      <c r="P765" s="241" t="b">
        <f t="shared" si="63"/>
        <v>1</v>
      </c>
      <c r="Q765" s="257">
        <v>0</v>
      </c>
      <c r="R765" s="258">
        <f t="shared" si="60"/>
        <v>0</v>
      </c>
    </row>
    <row r="766" spans="1:18" outlineLevel="2">
      <c r="A766" s="271" t="s">
        <v>4997</v>
      </c>
      <c r="B766" s="195" t="s">
        <v>3675</v>
      </c>
      <c r="C766" s="229">
        <v>0</v>
      </c>
      <c r="D766" s="229">
        <f t="shared" si="58"/>
        <v>0</v>
      </c>
      <c r="E766" s="254"/>
      <c r="F766" s="255"/>
      <c r="G766" s="255"/>
      <c r="H766" s="254"/>
      <c r="I766" s="229"/>
      <c r="J766" s="254"/>
      <c r="K766" s="229">
        <f t="shared" si="62"/>
        <v>0</v>
      </c>
      <c r="L766" s="256"/>
      <c r="M766" s="229"/>
      <c r="N766" s="228">
        <v>0</v>
      </c>
      <c r="O766" s="64" t="s">
        <v>3669</v>
      </c>
      <c r="P766" s="241" t="b">
        <f t="shared" si="63"/>
        <v>1</v>
      </c>
      <c r="Q766" s="257">
        <v>0</v>
      </c>
      <c r="R766" s="258">
        <f t="shared" si="60"/>
        <v>0</v>
      </c>
    </row>
    <row r="767" spans="1:18" outlineLevel="2">
      <c r="A767" s="400" t="s">
        <v>4998</v>
      </c>
      <c r="B767" s="44" t="s">
        <v>3676</v>
      </c>
      <c r="C767" s="229">
        <v>0</v>
      </c>
      <c r="D767" s="229">
        <f t="shared" si="58"/>
        <v>0</v>
      </c>
      <c r="E767" s="254"/>
      <c r="F767" s="255"/>
      <c r="G767" s="255"/>
      <c r="H767" s="254"/>
      <c r="I767" s="229"/>
      <c r="J767" s="254"/>
      <c r="K767" s="229">
        <f t="shared" si="62"/>
        <v>0</v>
      </c>
      <c r="L767" s="256"/>
      <c r="M767" s="229"/>
      <c r="N767" s="228">
        <v>0</v>
      </c>
      <c r="O767" s="64" t="s">
        <v>3669</v>
      </c>
      <c r="P767" s="241" t="b">
        <f t="shared" si="63"/>
        <v>1</v>
      </c>
      <c r="Q767" s="257">
        <v>0</v>
      </c>
      <c r="R767" s="258">
        <f t="shared" si="60"/>
        <v>0</v>
      </c>
    </row>
    <row r="768" spans="1:18" outlineLevel="1">
      <c r="A768" s="399" t="s">
        <v>3677</v>
      </c>
      <c r="B768" s="44"/>
      <c r="C768" s="253">
        <f>SUM(C769)</f>
        <v>621644.43000000005</v>
      </c>
      <c r="D768" s="253">
        <f t="shared" si="58"/>
        <v>-621644.43000000005</v>
      </c>
      <c r="E768" s="254"/>
      <c r="F768" s="255"/>
      <c r="G768" s="255"/>
      <c r="H768" s="254"/>
      <c r="I768" s="253"/>
      <c r="J768" s="254"/>
      <c r="K768" s="253">
        <f t="shared" si="62"/>
        <v>-621644.43000000005</v>
      </c>
      <c r="L768" s="256" t="e">
        <f>#REF!+C768</f>
        <v>#REF!</v>
      </c>
      <c r="M768" s="253"/>
      <c r="N768" s="228" t="e">
        <v>#VALUE!</v>
      </c>
      <c r="O768" s="64">
        <v>0</v>
      </c>
      <c r="Q768" s="257">
        <v>-621644.43000000005</v>
      </c>
      <c r="R768" s="258">
        <f t="shared" si="60"/>
        <v>0</v>
      </c>
    </row>
    <row r="769" spans="1:18" outlineLevel="2">
      <c r="A769" s="400" t="s">
        <v>4999</v>
      </c>
      <c r="B769" s="44" t="s">
        <v>3678</v>
      </c>
      <c r="C769" s="229">
        <v>621644.43000000005</v>
      </c>
      <c r="D769" s="229">
        <f t="shared" si="58"/>
        <v>-621644.43000000005</v>
      </c>
      <c r="E769" s="254"/>
      <c r="F769" s="255"/>
      <c r="G769" s="255"/>
      <c r="H769" s="254"/>
      <c r="I769" s="229"/>
      <c r="J769" s="254"/>
      <c r="K769" s="229">
        <f t="shared" si="62"/>
        <v>-621644.43000000005</v>
      </c>
      <c r="L769" s="256"/>
      <c r="M769" s="229"/>
      <c r="N769" s="228">
        <v>0</v>
      </c>
      <c r="O769" s="64" t="s">
        <v>3677</v>
      </c>
      <c r="P769" s="241" t="b">
        <f>EXACT($A$768,O769)</f>
        <v>1</v>
      </c>
      <c r="Q769" s="257">
        <v>0</v>
      </c>
      <c r="R769" s="258">
        <f t="shared" si="60"/>
        <v>-621644.43000000005</v>
      </c>
    </row>
    <row r="770" spans="1:18" outlineLevel="1">
      <c r="A770" s="399" t="s">
        <v>3679</v>
      </c>
      <c r="C770" s="253">
        <f>SUM(C771:C774)</f>
        <v>2307085.9499999899</v>
      </c>
      <c r="D770" s="253">
        <f t="shared" si="58"/>
        <v>-2307085.9499999899</v>
      </c>
      <c r="E770" s="254"/>
      <c r="F770" s="255"/>
      <c r="G770" s="255"/>
      <c r="H770" s="254"/>
      <c r="I770" s="253">
        <f>I774+I772</f>
        <v>253259.41</v>
      </c>
      <c r="J770" s="254"/>
      <c r="K770" s="253">
        <f t="shared" si="62"/>
        <v>-2053826.53999999</v>
      </c>
      <c r="L770" s="256" t="e">
        <f>#REF!+C770</f>
        <v>#REF!</v>
      </c>
      <c r="M770" s="253"/>
      <c r="N770" s="228" t="e">
        <v>#VALUE!</v>
      </c>
      <c r="O770" s="64">
        <v>0</v>
      </c>
      <c r="Q770" s="257">
        <v>-2053826.54</v>
      </c>
      <c r="R770" s="258">
        <f t="shared" si="60"/>
        <v>1.0011717677116394E-8</v>
      </c>
    </row>
    <row r="771" spans="1:18" outlineLevel="2">
      <c r="A771" s="271" t="s">
        <v>5000</v>
      </c>
      <c r="B771" s="195" t="s">
        <v>3680</v>
      </c>
      <c r="C771" s="229">
        <v>0</v>
      </c>
      <c r="D771" s="229">
        <f t="shared" si="58"/>
        <v>0</v>
      </c>
      <c r="E771" s="254"/>
      <c r="F771" s="255"/>
      <c r="G771" s="255"/>
      <c r="H771" s="254"/>
      <c r="I771" s="229"/>
      <c r="J771" s="254"/>
      <c r="K771" s="229">
        <f t="shared" si="62"/>
        <v>0</v>
      </c>
      <c r="L771" s="256"/>
      <c r="M771" s="229"/>
      <c r="N771" s="228">
        <v>0</v>
      </c>
      <c r="O771" s="64" t="s">
        <v>3679</v>
      </c>
      <c r="P771" s="241" t="b">
        <f>EXACT($A$770,O771)</f>
        <v>1</v>
      </c>
      <c r="Q771" s="257">
        <v>0</v>
      </c>
      <c r="R771" s="258">
        <f t="shared" si="60"/>
        <v>0</v>
      </c>
    </row>
    <row r="772" spans="1:18" outlineLevel="2">
      <c r="A772" s="271" t="s">
        <v>5001</v>
      </c>
      <c r="B772" s="195" t="s">
        <v>3681</v>
      </c>
      <c r="C772" s="229">
        <v>901292.78</v>
      </c>
      <c r="D772" s="229">
        <f t="shared" si="58"/>
        <v>-901292.78</v>
      </c>
      <c r="E772" s="254"/>
      <c r="F772" s="255"/>
      <c r="G772" s="255"/>
      <c r="H772" s="254"/>
      <c r="I772" s="229">
        <v>8700</v>
      </c>
      <c r="J772" s="254"/>
      <c r="K772" s="229">
        <f t="shared" si="62"/>
        <v>-892592.78</v>
      </c>
      <c r="L772" s="256"/>
      <c r="M772" s="229"/>
      <c r="N772" s="228">
        <v>0</v>
      </c>
      <c r="O772" s="64" t="s">
        <v>3679</v>
      </c>
      <c r="P772" s="241" t="b">
        <f>EXACT($A$770,O772)</f>
        <v>1</v>
      </c>
      <c r="Q772" s="257">
        <v>0</v>
      </c>
      <c r="R772" s="258">
        <f t="shared" si="60"/>
        <v>-892592.78</v>
      </c>
    </row>
    <row r="773" spans="1:18" outlineLevel="2">
      <c r="A773" s="271" t="s">
        <v>5002</v>
      </c>
      <c r="B773" s="195" t="s">
        <v>3682</v>
      </c>
      <c r="C773" s="229">
        <v>0</v>
      </c>
      <c r="D773" s="229">
        <f t="shared" si="58"/>
        <v>0</v>
      </c>
      <c r="E773" s="254"/>
      <c r="F773" s="255"/>
      <c r="G773" s="255"/>
      <c r="H773" s="254"/>
      <c r="I773" s="229"/>
      <c r="J773" s="254"/>
      <c r="K773" s="229">
        <f t="shared" si="62"/>
        <v>0</v>
      </c>
      <c r="L773" s="256"/>
      <c r="M773" s="229"/>
      <c r="N773" s="228">
        <v>0</v>
      </c>
      <c r="O773" s="64" t="s">
        <v>3679</v>
      </c>
      <c r="P773" s="241" t="b">
        <f>EXACT($A$770,O773)</f>
        <v>1</v>
      </c>
      <c r="Q773" s="257">
        <v>0</v>
      </c>
      <c r="R773" s="258">
        <f t="shared" si="60"/>
        <v>0</v>
      </c>
    </row>
    <row r="774" spans="1:18" outlineLevel="2">
      <c r="A774" s="271" t="s">
        <v>5003</v>
      </c>
      <c r="B774" s="195" t="s">
        <v>3683</v>
      </c>
      <c r="C774" s="229">
        <v>1405793.1699999899</v>
      </c>
      <c r="D774" s="229">
        <f t="shared" si="58"/>
        <v>-1405793.1699999899</v>
      </c>
      <c r="E774" s="254"/>
      <c r="F774" s="255"/>
      <c r="G774" s="255"/>
      <c r="H774" s="254"/>
      <c r="I774" s="229">
        <v>244559.41</v>
      </c>
      <c r="J774" s="254"/>
      <c r="K774" s="229">
        <f t="shared" si="62"/>
        <v>-1161233.75999999</v>
      </c>
      <c r="L774" s="256"/>
      <c r="M774" s="229"/>
      <c r="N774" s="228">
        <v>0</v>
      </c>
      <c r="O774" s="64" t="s">
        <v>3679</v>
      </c>
      <c r="P774" s="241" t="b">
        <f>EXACT(A770,O774)</f>
        <v>1</v>
      </c>
      <c r="Q774" s="257">
        <v>0</v>
      </c>
      <c r="R774" s="258">
        <f t="shared" si="60"/>
        <v>-1161233.75999999</v>
      </c>
    </row>
    <row r="775" spans="1:18" outlineLevel="1">
      <c r="A775" s="399" t="s">
        <v>3684</v>
      </c>
      <c r="B775" s="195"/>
      <c r="C775" s="253">
        <f>SUM(C776)</f>
        <v>1522.5</v>
      </c>
      <c r="D775" s="253">
        <f t="shared" si="58"/>
        <v>-1522.5</v>
      </c>
      <c r="E775" s="254"/>
      <c r="F775" s="255"/>
      <c r="G775" s="255"/>
      <c r="H775" s="254"/>
      <c r="I775" s="253"/>
      <c r="J775" s="254"/>
      <c r="K775" s="253">
        <f t="shared" si="62"/>
        <v>-1522.5</v>
      </c>
      <c r="L775" s="256" t="e">
        <f>#REF!+C775</f>
        <v>#REF!</v>
      </c>
      <c r="M775" s="253"/>
      <c r="N775" s="228" t="e">
        <v>#VALUE!</v>
      </c>
      <c r="O775" s="64">
        <v>0</v>
      </c>
      <c r="Q775" s="257">
        <v>-1522.5</v>
      </c>
      <c r="R775" s="258">
        <f t="shared" si="60"/>
        <v>0</v>
      </c>
    </row>
    <row r="776" spans="1:18" outlineLevel="2">
      <c r="A776" s="271" t="s">
        <v>5004</v>
      </c>
      <c r="B776" s="195" t="s">
        <v>3685</v>
      </c>
      <c r="C776" s="229">
        <v>1522.5</v>
      </c>
      <c r="D776" s="229">
        <f t="shared" si="58"/>
        <v>-1522.5</v>
      </c>
      <c r="E776" s="254"/>
      <c r="F776" s="255"/>
      <c r="G776" s="255"/>
      <c r="H776" s="254"/>
      <c r="I776" s="229"/>
      <c r="J776" s="254"/>
      <c r="K776" s="229">
        <f t="shared" si="62"/>
        <v>-1522.5</v>
      </c>
      <c r="L776" s="256"/>
      <c r="M776" s="229"/>
      <c r="N776" s="228">
        <v>0</v>
      </c>
      <c r="O776" s="64" t="s">
        <v>3684</v>
      </c>
      <c r="P776" s="241" t="b">
        <f>EXACT($A775,O776)</f>
        <v>1</v>
      </c>
      <c r="Q776" s="257">
        <v>0</v>
      </c>
      <c r="R776" s="258">
        <f t="shared" si="60"/>
        <v>-1522.5</v>
      </c>
    </row>
    <row r="777" spans="1:18" outlineLevel="1">
      <c r="A777" s="399" t="s">
        <v>3686</v>
      </c>
      <c r="C777" s="253">
        <f>SUM(C778)</f>
        <v>16161349</v>
      </c>
      <c r="D777" s="253">
        <f t="shared" ref="D777:D853" si="64">C777*-1</f>
        <v>-16161349</v>
      </c>
      <c r="E777" s="254"/>
      <c r="F777" s="255"/>
      <c r="G777" s="255"/>
      <c r="H777" s="254"/>
      <c r="I777" s="253"/>
      <c r="J777" s="254"/>
      <c r="K777" s="253">
        <f t="shared" si="62"/>
        <v>-16161349</v>
      </c>
      <c r="L777" s="256" t="e">
        <f>#REF!+C777</f>
        <v>#REF!</v>
      </c>
      <c r="M777" s="253"/>
      <c r="N777" s="228" t="e">
        <v>#VALUE!</v>
      </c>
      <c r="O777" s="64">
        <v>0</v>
      </c>
      <c r="Q777" s="257">
        <v>-16161349</v>
      </c>
      <c r="R777" s="258">
        <f t="shared" si="60"/>
        <v>0</v>
      </c>
    </row>
    <row r="778" spans="1:18" outlineLevel="2">
      <c r="A778" s="271" t="s">
        <v>5005</v>
      </c>
      <c r="B778" s="195" t="s">
        <v>3687</v>
      </c>
      <c r="C778" s="229">
        <v>16161349</v>
      </c>
      <c r="D778" s="229">
        <f t="shared" si="64"/>
        <v>-16161349</v>
      </c>
      <c r="E778" s="254"/>
      <c r="F778" s="255"/>
      <c r="G778" s="255"/>
      <c r="H778" s="254"/>
      <c r="I778" s="229"/>
      <c r="J778" s="254"/>
      <c r="K778" s="229">
        <f t="shared" si="62"/>
        <v>-16161349</v>
      </c>
      <c r="L778" s="256"/>
      <c r="M778" s="229"/>
      <c r="N778" s="228">
        <v>0</v>
      </c>
      <c r="O778" s="64" t="s">
        <v>3686</v>
      </c>
      <c r="P778" s="241" t="b">
        <f>EXACT($A777,O778)</f>
        <v>1</v>
      </c>
      <c r="Q778" s="257">
        <v>0</v>
      </c>
      <c r="R778" s="258">
        <f t="shared" si="60"/>
        <v>-16161349</v>
      </c>
    </row>
    <row r="779" spans="1:18" outlineLevel="1">
      <c r="A779" s="399" t="s">
        <v>3688</v>
      </c>
      <c r="C779" s="253">
        <f>SUM(C780:C784)</f>
        <v>79828159.689999804</v>
      </c>
      <c r="D779" s="253">
        <f t="shared" si="64"/>
        <v>-79828159.689999804</v>
      </c>
      <c r="E779" s="254"/>
      <c r="F779" s="255"/>
      <c r="G779" s="255"/>
      <c r="H779" s="254"/>
      <c r="I779" s="253"/>
      <c r="J779" s="254"/>
      <c r="K779" s="253">
        <f t="shared" si="62"/>
        <v>-79828159.689999804</v>
      </c>
      <c r="L779" s="256" t="e">
        <f>#REF!+C779</f>
        <v>#REF!</v>
      </c>
      <c r="M779" s="253"/>
      <c r="N779" s="228" t="e">
        <v>#VALUE!</v>
      </c>
      <c r="O779" s="64">
        <v>0</v>
      </c>
      <c r="Q779" s="257">
        <v>-79828159.689999998</v>
      </c>
      <c r="R779" s="258">
        <f t="shared" si="60"/>
        <v>1.9371509552001953E-7</v>
      </c>
    </row>
    <row r="780" spans="1:18" outlineLevel="2">
      <c r="A780" s="271" t="s">
        <v>5006</v>
      </c>
      <c r="B780" s="195" t="s">
        <v>3690</v>
      </c>
      <c r="C780" s="229">
        <v>24513285.699999899</v>
      </c>
      <c r="D780" s="229">
        <f t="shared" si="64"/>
        <v>-24513285.699999899</v>
      </c>
      <c r="E780" s="254"/>
      <c r="F780" s="255"/>
      <c r="G780" s="255"/>
      <c r="H780" s="254"/>
      <c r="I780" s="229"/>
      <c r="J780" s="254"/>
      <c r="K780" s="229">
        <f t="shared" si="62"/>
        <v>-24513285.699999899</v>
      </c>
      <c r="L780" s="256"/>
      <c r="M780" s="229"/>
      <c r="N780" s="228">
        <v>0</v>
      </c>
      <c r="O780" s="64" t="s">
        <v>3688</v>
      </c>
      <c r="P780" s="241" t="b">
        <f>EXACT($A$779,O780)</f>
        <v>1</v>
      </c>
      <c r="Q780" s="257">
        <v>0</v>
      </c>
      <c r="R780" s="258">
        <f t="shared" si="60"/>
        <v>-24513285.699999899</v>
      </c>
    </row>
    <row r="781" spans="1:18" outlineLevel="2">
      <c r="A781" s="271" t="s">
        <v>5007</v>
      </c>
      <c r="B781" s="195" t="s">
        <v>3713</v>
      </c>
      <c r="C781" s="229">
        <v>53301382.7299999</v>
      </c>
      <c r="D781" s="229">
        <f t="shared" si="64"/>
        <v>-53301382.7299999</v>
      </c>
      <c r="E781" s="254"/>
      <c r="F781" s="255"/>
      <c r="G781" s="255"/>
      <c r="H781" s="254"/>
      <c r="I781" s="229"/>
      <c r="J781" s="254"/>
      <c r="K781" s="229">
        <f t="shared" si="62"/>
        <v>-53301382.7299999</v>
      </c>
      <c r="L781" s="256"/>
      <c r="M781" s="229"/>
      <c r="N781" s="228">
        <v>0</v>
      </c>
      <c r="O781" s="64" t="s">
        <v>3688</v>
      </c>
      <c r="P781" s="241" t="b">
        <f>EXACT(A779,O781)</f>
        <v>1</v>
      </c>
      <c r="Q781" s="257">
        <v>0</v>
      </c>
      <c r="R781" s="258">
        <f t="shared" si="60"/>
        <v>-53301382.7299999</v>
      </c>
    </row>
    <row r="782" spans="1:18" outlineLevel="2">
      <c r="A782" s="271" t="s">
        <v>5008</v>
      </c>
      <c r="B782" s="195" t="s">
        <v>3691</v>
      </c>
      <c r="C782" s="229">
        <v>0</v>
      </c>
      <c r="D782" s="229">
        <f t="shared" si="64"/>
        <v>0</v>
      </c>
      <c r="E782" s="254"/>
      <c r="F782" s="255"/>
      <c r="G782" s="255"/>
      <c r="H782" s="254"/>
      <c r="I782" s="229"/>
      <c r="J782" s="254"/>
      <c r="K782" s="229">
        <f t="shared" si="62"/>
        <v>0</v>
      </c>
      <c r="L782" s="256"/>
      <c r="M782" s="229"/>
      <c r="N782" s="228">
        <v>0</v>
      </c>
      <c r="O782" s="64" t="s">
        <v>3688</v>
      </c>
      <c r="P782" s="241" t="b">
        <f>EXACT(A779,O782)</f>
        <v>1</v>
      </c>
      <c r="Q782" s="257">
        <v>0</v>
      </c>
      <c r="R782" s="258">
        <f t="shared" si="60"/>
        <v>0</v>
      </c>
    </row>
    <row r="783" spans="1:18" outlineLevel="2">
      <c r="A783" s="271" t="s">
        <v>5009</v>
      </c>
      <c r="B783" s="195" t="s">
        <v>3692</v>
      </c>
      <c r="C783" s="229">
        <v>1928920.48</v>
      </c>
      <c r="D783" s="229">
        <f t="shared" si="64"/>
        <v>-1928920.48</v>
      </c>
      <c r="E783" s="254"/>
      <c r="F783" s="255"/>
      <c r="G783" s="255"/>
      <c r="H783" s="254"/>
      <c r="I783" s="229"/>
      <c r="J783" s="254"/>
      <c r="K783" s="229">
        <f t="shared" si="62"/>
        <v>-1928920.48</v>
      </c>
      <c r="L783" s="256"/>
      <c r="M783" s="229"/>
      <c r="N783" s="228">
        <v>0</v>
      </c>
      <c r="O783" s="64" t="s">
        <v>3688</v>
      </c>
      <c r="P783" s="241" t="b">
        <f>EXACT($A$779,O783)</f>
        <v>1</v>
      </c>
      <c r="Q783" s="257">
        <v>0</v>
      </c>
      <c r="R783" s="258">
        <f t="shared" si="60"/>
        <v>-1928920.48</v>
      </c>
    </row>
    <row r="784" spans="1:18" outlineLevel="2">
      <c r="A784" s="271" t="s">
        <v>5010</v>
      </c>
      <c r="B784" s="195" t="s">
        <v>3693</v>
      </c>
      <c r="C784" s="229">
        <v>84570.779999999897</v>
      </c>
      <c r="D784" s="229">
        <f t="shared" si="64"/>
        <v>-84570.779999999897</v>
      </c>
      <c r="E784" s="254"/>
      <c r="F784" s="255"/>
      <c r="G784" s="255"/>
      <c r="H784" s="254"/>
      <c r="I784" s="229"/>
      <c r="J784" s="254"/>
      <c r="K784" s="229">
        <f t="shared" si="62"/>
        <v>-84570.779999999897</v>
      </c>
      <c r="L784" s="256"/>
      <c r="M784" s="229"/>
      <c r="N784" s="228">
        <v>0</v>
      </c>
      <c r="O784" s="64" t="s">
        <v>3688</v>
      </c>
      <c r="P784" s="241" t="b">
        <f>EXACT($A$779,O784)</f>
        <v>1</v>
      </c>
      <c r="Q784" s="257">
        <v>0</v>
      </c>
      <c r="R784" s="258">
        <f t="shared" si="60"/>
        <v>-84570.779999999897</v>
      </c>
    </row>
    <row r="785" spans="1:18" outlineLevel="1">
      <c r="A785" s="399" t="s">
        <v>3694</v>
      </c>
      <c r="B785" s="195"/>
      <c r="C785" s="253">
        <f>SUM(C786:C788)</f>
        <v>355431</v>
      </c>
      <c r="D785" s="253">
        <f t="shared" si="64"/>
        <v>-355431</v>
      </c>
      <c r="E785" s="254"/>
      <c r="F785" s="255"/>
      <c r="G785" s="255"/>
      <c r="H785" s="254"/>
      <c r="I785" s="253"/>
      <c r="J785" s="254"/>
      <c r="K785" s="253">
        <f t="shared" si="62"/>
        <v>-355431</v>
      </c>
      <c r="L785" s="256" t="e">
        <f>#REF!+C785</f>
        <v>#REF!</v>
      </c>
      <c r="M785" s="253"/>
      <c r="N785" s="228" t="e">
        <v>#VALUE!</v>
      </c>
      <c r="O785" s="64">
        <v>0</v>
      </c>
      <c r="Q785" s="257">
        <v>-355431</v>
      </c>
      <c r="R785" s="258">
        <f t="shared" si="60"/>
        <v>0</v>
      </c>
    </row>
    <row r="786" spans="1:18" outlineLevel="2">
      <c r="A786" s="271" t="s">
        <v>5011</v>
      </c>
      <c r="B786" s="195" t="s">
        <v>3695</v>
      </c>
      <c r="C786" s="229">
        <v>179594</v>
      </c>
      <c r="D786" s="229">
        <f t="shared" si="64"/>
        <v>-179594</v>
      </c>
      <c r="E786" s="254"/>
      <c r="F786" s="255"/>
      <c r="G786" s="255"/>
      <c r="H786" s="254"/>
      <c r="I786" s="229"/>
      <c r="J786" s="254"/>
      <c r="K786" s="229">
        <f t="shared" si="62"/>
        <v>-179594</v>
      </c>
      <c r="L786" s="256"/>
      <c r="M786" s="229"/>
      <c r="N786" s="228">
        <v>0</v>
      </c>
      <c r="O786" s="64" t="s">
        <v>3694</v>
      </c>
      <c r="P786" s="241" t="b">
        <f>EXACT(A785,O786)</f>
        <v>1</v>
      </c>
      <c r="Q786" s="257">
        <v>0</v>
      </c>
      <c r="R786" s="258">
        <f t="shared" si="60"/>
        <v>-179594</v>
      </c>
    </row>
    <row r="787" spans="1:18" outlineLevel="2">
      <c r="A787" s="271" t="s">
        <v>5012</v>
      </c>
      <c r="B787" s="195" t="s">
        <v>3696</v>
      </c>
      <c r="C787" s="229">
        <v>19500</v>
      </c>
      <c r="D787" s="229">
        <f t="shared" si="64"/>
        <v>-19500</v>
      </c>
      <c r="E787" s="254"/>
      <c r="F787" s="255"/>
      <c r="G787" s="255"/>
      <c r="H787" s="254"/>
      <c r="I787" s="229"/>
      <c r="J787" s="254"/>
      <c r="K787" s="229">
        <f t="shared" si="62"/>
        <v>-19500</v>
      </c>
      <c r="L787" s="256"/>
      <c r="M787" s="229"/>
      <c r="N787" s="228">
        <v>0</v>
      </c>
      <c r="O787" s="64" t="s">
        <v>3694</v>
      </c>
      <c r="P787" s="241" t="b">
        <f>EXACT(A785,O787)</f>
        <v>1</v>
      </c>
      <c r="Q787" s="257">
        <v>0</v>
      </c>
      <c r="R787" s="258">
        <f t="shared" si="60"/>
        <v>-19500</v>
      </c>
    </row>
    <row r="788" spans="1:18" outlineLevel="2">
      <c r="A788" s="271" t="s">
        <v>5013</v>
      </c>
      <c r="B788" s="195" t="s">
        <v>3697</v>
      </c>
      <c r="C788" s="229">
        <v>156337</v>
      </c>
      <c r="D788" s="229">
        <f t="shared" si="64"/>
        <v>-156337</v>
      </c>
      <c r="E788" s="254"/>
      <c r="F788" s="255"/>
      <c r="G788" s="255"/>
      <c r="H788" s="254"/>
      <c r="I788" s="229"/>
      <c r="J788" s="254"/>
      <c r="K788" s="229">
        <f t="shared" si="62"/>
        <v>-156337</v>
      </c>
      <c r="L788" s="256"/>
      <c r="M788" s="229"/>
      <c r="N788" s="228">
        <v>0</v>
      </c>
      <c r="O788" s="64" t="s">
        <v>3694</v>
      </c>
      <c r="P788" s="241" t="b">
        <f>EXACT(A785,O788)</f>
        <v>1</v>
      </c>
      <c r="Q788" s="257">
        <v>0</v>
      </c>
      <c r="R788" s="258">
        <f t="shared" si="60"/>
        <v>-156337</v>
      </c>
    </row>
    <row r="789" spans="1:18" outlineLevel="1">
      <c r="A789" s="399" t="s">
        <v>3698</v>
      </c>
      <c r="B789" s="195"/>
      <c r="C789" s="253">
        <f>SUM(C790:C795)</f>
        <v>1568955.1699999899</v>
      </c>
      <c r="D789" s="253">
        <f t="shared" si="64"/>
        <v>-1568955.1699999899</v>
      </c>
      <c r="E789" s="254"/>
      <c r="F789" s="255"/>
      <c r="G789" s="255"/>
      <c r="H789" s="254"/>
      <c r="I789" s="253"/>
      <c r="J789" s="254"/>
      <c r="K789" s="253">
        <f t="shared" si="62"/>
        <v>-1568955.1699999899</v>
      </c>
      <c r="L789" s="256" t="e">
        <f>#REF!+C789</f>
        <v>#REF!</v>
      </c>
      <c r="M789" s="253"/>
      <c r="N789" s="228" t="e">
        <v>#VALUE!</v>
      </c>
      <c r="O789" s="64">
        <v>0</v>
      </c>
      <c r="Q789" s="257">
        <v>-1568955.17</v>
      </c>
      <c r="R789" s="258">
        <f t="shared" si="60"/>
        <v>1.0011717677116394E-8</v>
      </c>
    </row>
    <row r="790" spans="1:18" outlineLevel="2">
      <c r="A790" s="271" t="s">
        <v>5014</v>
      </c>
      <c r="B790" s="195" t="s">
        <v>3699</v>
      </c>
      <c r="C790" s="229">
        <v>0</v>
      </c>
      <c r="D790" s="229">
        <f t="shared" si="64"/>
        <v>0</v>
      </c>
      <c r="E790" s="254"/>
      <c r="F790" s="255"/>
      <c r="G790" s="255"/>
      <c r="H790" s="254"/>
      <c r="I790" s="229"/>
      <c r="J790" s="254"/>
      <c r="K790" s="229">
        <f t="shared" ref="K790:K795" si="65">D790+I790</f>
        <v>0</v>
      </c>
      <c r="L790" s="256"/>
      <c r="M790" s="229"/>
      <c r="N790" s="228">
        <v>0</v>
      </c>
      <c r="O790" s="64" t="s">
        <v>3698</v>
      </c>
      <c r="P790" s="241" t="b">
        <f>EXACT(A789,O790)</f>
        <v>1</v>
      </c>
      <c r="Q790" s="257">
        <v>0</v>
      </c>
      <c r="R790" s="258">
        <f t="shared" si="60"/>
        <v>0</v>
      </c>
    </row>
    <row r="791" spans="1:18" outlineLevel="2">
      <c r="A791" s="271" t="s">
        <v>5015</v>
      </c>
      <c r="B791" s="195" t="s">
        <v>3700</v>
      </c>
      <c r="C791" s="229">
        <v>0</v>
      </c>
      <c r="D791" s="229">
        <f t="shared" si="64"/>
        <v>0</v>
      </c>
      <c r="E791" s="254"/>
      <c r="F791" s="255"/>
      <c r="G791" s="255"/>
      <c r="H791" s="254"/>
      <c r="I791" s="229"/>
      <c r="J791" s="254"/>
      <c r="K791" s="229">
        <f t="shared" si="65"/>
        <v>0</v>
      </c>
      <c r="L791" s="256"/>
      <c r="M791" s="229"/>
      <c r="N791" s="228">
        <v>0</v>
      </c>
      <c r="O791" s="64" t="s">
        <v>3698</v>
      </c>
      <c r="P791" s="241" t="b">
        <f>EXACT(A789,O791)</f>
        <v>1</v>
      </c>
      <c r="Q791" s="257">
        <v>0</v>
      </c>
      <c r="R791" s="258">
        <f t="shared" si="60"/>
        <v>0</v>
      </c>
    </row>
    <row r="792" spans="1:18" outlineLevel="2">
      <c r="A792" s="271" t="s">
        <v>5016</v>
      </c>
      <c r="B792" s="195" t="s">
        <v>3701</v>
      </c>
      <c r="C792" s="229">
        <v>1568955.1699999899</v>
      </c>
      <c r="D792" s="229">
        <f t="shared" si="64"/>
        <v>-1568955.1699999899</v>
      </c>
      <c r="E792" s="254"/>
      <c r="F792" s="255"/>
      <c r="G792" s="255"/>
      <c r="H792" s="254"/>
      <c r="I792" s="229"/>
      <c r="J792" s="254"/>
      <c r="K792" s="229">
        <f t="shared" si="65"/>
        <v>-1568955.1699999899</v>
      </c>
      <c r="L792" s="256"/>
      <c r="M792" s="229"/>
      <c r="N792" s="228">
        <v>0</v>
      </c>
      <c r="O792" s="64" t="s">
        <v>3698</v>
      </c>
      <c r="P792" s="241" t="b">
        <f>EXACT(A789,O792)</f>
        <v>1</v>
      </c>
      <c r="Q792" s="257">
        <v>0</v>
      </c>
      <c r="R792" s="258">
        <f t="shared" si="60"/>
        <v>-1568955.1699999899</v>
      </c>
    </row>
    <row r="793" spans="1:18" outlineLevel="2">
      <c r="A793" s="271" t="s">
        <v>5017</v>
      </c>
      <c r="B793" s="195" t="s">
        <v>3702</v>
      </c>
      <c r="C793" s="229">
        <v>0</v>
      </c>
      <c r="D793" s="229">
        <f t="shared" si="64"/>
        <v>0</v>
      </c>
      <c r="E793" s="254"/>
      <c r="F793" s="255"/>
      <c r="G793" s="255"/>
      <c r="H793" s="254"/>
      <c r="I793" s="229"/>
      <c r="J793" s="254"/>
      <c r="K793" s="229">
        <f t="shared" si="65"/>
        <v>0</v>
      </c>
      <c r="L793" s="256"/>
      <c r="M793" s="229"/>
      <c r="N793" s="228">
        <v>0</v>
      </c>
      <c r="O793" s="64" t="s">
        <v>3698</v>
      </c>
      <c r="P793" s="241" t="b">
        <f>EXACT(A789,O793)</f>
        <v>1</v>
      </c>
      <c r="Q793" s="257">
        <v>0</v>
      </c>
      <c r="R793" s="258">
        <f t="shared" si="60"/>
        <v>0</v>
      </c>
    </row>
    <row r="794" spans="1:18" outlineLevel="2">
      <c r="A794" s="271" t="s">
        <v>5018</v>
      </c>
      <c r="B794" s="195" t="s">
        <v>3703</v>
      </c>
      <c r="C794" s="229">
        <v>0</v>
      </c>
      <c r="D794" s="229">
        <f t="shared" si="64"/>
        <v>0</v>
      </c>
      <c r="E794" s="254"/>
      <c r="F794" s="255"/>
      <c r="G794" s="255"/>
      <c r="H794" s="254"/>
      <c r="I794" s="229"/>
      <c r="J794" s="254"/>
      <c r="K794" s="229">
        <f t="shared" si="65"/>
        <v>0</v>
      </c>
      <c r="L794" s="256"/>
      <c r="M794" s="229"/>
      <c r="N794" s="228">
        <v>0</v>
      </c>
      <c r="O794" s="64" t="s">
        <v>3698</v>
      </c>
      <c r="P794" s="241" t="b">
        <f>EXACT(A789,O794)</f>
        <v>1</v>
      </c>
      <c r="Q794" s="257">
        <v>0</v>
      </c>
      <c r="R794" s="258">
        <f t="shared" si="60"/>
        <v>0</v>
      </c>
    </row>
    <row r="795" spans="1:18" outlineLevel="2">
      <c r="A795" s="271" t="s">
        <v>5019</v>
      </c>
      <c r="B795" s="195" t="s">
        <v>3704</v>
      </c>
      <c r="C795" s="229">
        <v>0</v>
      </c>
      <c r="D795" s="229">
        <f t="shared" si="64"/>
        <v>0</v>
      </c>
      <c r="E795" s="254"/>
      <c r="F795" s="255"/>
      <c r="G795" s="255"/>
      <c r="H795" s="254"/>
      <c r="I795" s="229"/>
      <c r="J795" s="254"/>
      <c r="K795" s="229">
        <f t="shared" si="65"/>
        <v>0</v>
      </c>
      <c r="L795" s="256"/>
      <c r="M795" s="229"/>
      <c r="N795" s="228">
        <v>0</v>
      </c>
      <c r="O795" s="64" t="s">
        <v>3698</v>
      </c>
      <c r="P795" s="241" t="b">
        <f>EXACT(A789,O795)</f>
        <v>1</v>
      </c>
      <c r="Q795" s="257">
        <v>0</v>
      </c>
      <c r="R795" s="258">
        <f t="shared" si="60"/>
        <v>0</v>
      </c>
    </row>
    <row r="796" spans="1:18" outlineLevel="1">
      <c r="A796" s="399" t="s">
        <v>3714</v>
      </c>
      <c r="C796" s="253">
        <f>SUM(C797:C805)</f>
        <v>3688610.0799999889</v>
      </c>
      <c r="D796" s="253">
        <f t="shared" si="64"/>
        <v>-3688610.0799999889</v>
      </c>
      <c r="E796" s="254"/>
      <c r="F796" s="255"/>
      <c r="G796" s="255"/>
      <c r="H796" s="254"/>
      <c r="I796" s="253">
        <f>I798+I805</f>
        <v>936.14</v>
      </c>
      <c r="J796" s="254"/>
      <c r="K796" s="253">
        <f t="shared" ref="K796:K806" si="66">D796+I796</f>
        <v>-3687673.9399999888</v>
      </c>
      <c r="L796" s="256" t="e">
        <f>#REF!+C796</f>
        <v>#REF!</v>
      </c>
      <c r="M796" s="253"/>
      <c r="N796" s="228" t="e">
        <v>#VALUE!</v>
      </c>
      <c r="O796" s="64">
        <v>0</v>
      </c>
      <c r="Q796" s="257">
        <v>-3687673.94</v>
      </c>
      <c r="R796" s="258">
        <f t="shared" si="60"/>
        <v>1.1175870895385742E-8</v>
      </c>
    </row>
    <row r="797" spans="1:18" outlineLevel="2">
      <c r="A797" s="400" t="s">
        <v>5020</v>
      </c>
      <c r="B797" s="44" t="s">
        <v>3715</v>
      </c>
      <c r="C797" s="229">
        <v>0</v>
      </c>
      <c r="D797" s="229">
        <f t="shared" si="64"/>
        <v>0</v>
      </c>
      <c r="E797" s="254"/>
      <c r="F797" s="255"/>
      <c r="G797" s="255"/>
      <c r="H797" s="254"/>
      <c r="I797" s="229"/>
      <c r="J797" s="254"/>
      <c r="K797" s="229">
        <f t="shared" si="66"/>
        <v>0</v>
      </c>
      <c r="L797" s="256"/>
      <c r="M797" s="229"/>
      <c r="N797" s="228">
        <v>0</v>
      </c>
      <c r="O797" s="64" t="s">
        <v>3714</v>
      </c>
      <c r="P797" s="241" t="b">
        <f>EXACT($A$796,O797)</f>
        <v>1</v>
      </c>
      <c r="Q797" s="257">
        <v>0</v>
      </c>
      <c r="R797" s="258">
        <f t="shared" si="60"/>
        <v>0</v>
      </c>
    </row>
    <row r="798" spans="1:18" outlineLevel="2">
      <c r="A798" s="271" t="s">
        <v>5021</v>
      </c>
      <c r="B798" s="195" t="s">
        <v>3716</v>
      </c>
      <c r="C798" s="229">
        <v>1295190.1799999899</v>
      </c>
      <c r="D798" s="229">
        <f t="shared" si="64"/>
        <v>-1295190.1799999899</v>
      </c>
      <c r="E798" s="254"/>
      <c r="F798" s="255"/>
      <c r="G798" s="255"/>
      <c r="H798" s="254"/>
      <c r="I798" s="229"/>
      <c r="J798" s="254"/>
      <c r="K798" s="229">
        <f t="shared" si="66"/>
        <v>-1295190.1799999899</v>
      </c>
      <c r="L798" s="256"/>
      <c r="M798" s="229"/>
      <c r="N798" s="228">
        <v>0</v>
      </c>
      <c r="O798" s="64" t="s">
        <v>3714</v>
      </c>
      <c r="P798" s="241" t="b">
        <f t="shared" ref="P798:P805" si="67">EXACT($A$796,O798)</f>
        <v>1</v>
      </c>
      <c r="Q798" s="257">
        <v>0</v>
      </c>
      <c r="R798" s="258">
        <f t="shared" si="60"/>
        <v>-1295190.1799999899</v>
      </c>
    </row>
    <row r="799" spans="1:18" outlineLevel="2">
      <c r="A799" s="271" t="s">
        <v>5022</v>
      </c>
      <c r="B799" s="195" t="s">
        <v>3710</v>
      </c>
      <c r="C799" s="229">
        <v>0</v>
      </c>
      <c r="D799" s="229">
        <f t="shared" si="64"/>
        <v>0</v>
      </c>
      <c r="E799" s="254"/>
      <c r="F799" s="255"/>
      <c r="G799" s="255"/>
      <c r="H799" s="254"/>
      <c r="I799" s="229"/>
      <c r="J799" s="254"/>
      <c r="K799" s="229">
        <f t="shared" si="66"/>
        <v>0</v>
      </c>
      <c r="L799" s="256"/>
      <c r="M799" s="229"/>
      <c r="N799" s="228">
        <v>0</v>
      </c>
      <c r="O799" s="64" t="s">
        <v>3709</v>
      </c>
      <c r="P799" s="241" t="b">
        <f t="shared" si="67"/>
        <v>0</v>
      </c>
      <c r="Q799" s="257">
        <v>0</v>
      </c>
      <c r="R799" s="258">
        <f t="shared" si="60"/>
        <v>0</v>
      </c>
    </row>
    <row r="800" spans="1:18" outlineLevel="2">
      <c r="A800" s="271" t="s">
        <v>5023</v>
      </c>
      <c r="B800" s="195" t="s">
        <v>3711</v>
      </c>
      <c r="C800" s="229">
        <v>0</v>
      </c>
      <c r="D800" s="229">
        <f t="shared" si="64"/>
        <v>0</v>
      </c>
      <c r="E800" s="254"/>
      <c r="F800" s="255"/>
      <c r="G800" s="255"/>
      <c r="H800" s="254"/>
      <c r="I800" s="229"/>
      <c r="J800" s="254"/>
      <c r="K800" s="229">
        <f t="shared" si="66"/>
        <v>0</v>
      </c>
      <c r="L800" s="256"/>
      <c r="M800" s="229"/>
      <c r="N800" s="228">
        <v>0</v>
      </c>
      <c r="O800" s="64" t="s">
        <v>3709</v>
      </c>
      <c r="P800" s="241" t="b">
        <f t="shared" si="67"/>
        <v>0</v>
      </c>
      <c r="Q800" s="257">
        <v>0</v>
      </c>
      <c r="R800" s="258">
        <f t="shared" ref="R800:R853" si="68">K800-Q800</f>
        <v>0</v>
      </c>
    </row>
    <row r="801" spans="1:18" outlineLevel="2">
      <c r="A801" s="271" t="s">
        <v>5024</v>
      </c>
      <c r="B801" s="195" t="s">
        <v>3712</v>
      </c>
      <c r="C801" s="229">
        <v>0</v>
      </c>
      <c r="D801" s="229">
        <f t="shared" si="64"/>
        <v>0</v>
      </c>
      <c r="E801" s="254"/>
      <c r="F801" s="255"/>
      <c r="G801" s="255"/>
      <c r="H801" s="254"/>
      <c r="I801" s="229"/>
      <c r="J801" s="254"/>
      <c r="K801" s="229">
        <f t="shared" si="66"/>
        <v>0</v>
      </c>
      <c r="L801" s="256"/>
      <c r="M801" s="229"/>
      <c r="N801" s="228">
        <v>0</v>
      </c>
      <c r="O801" s="64" t="s">
        <v>3709</v>
      </c>
      <c r="P801" s="241" t="b">
        <f t="shared" si="67"/>
        <v>0</v>
      </c>
      <c r="Q801" s="257">
        <v>0</v>
      </c>
      <c r="R801" s="258">
        <f t="shared" si="68"/>
        <v>0</v>
      </c>
    </row>
    <row r="802" spans="1:18" outlineLevel="2">
      <c r="A802" s="271" t="s">
        <v>5025</v>
      </c>
      <c r="B802" s="195" t="s">
        <v>3718</v>
      </c>
      <c r="C802" s="229">
        <v>0</v>
      </c>
      <c r="D802" s="229">
        <f t="shared" si="64"/>
        <v>0</v>
      </c>
      <c r="E802" s="254"/>
      <c r="F802" s="255"/>
      <c r="G802" s="255"/>
      <c r="H802" s="254"/>
      <c r="I802" s="229"/>
      <c r="J802" s="254"/>
      <c r="K802" s="229">
        <f t="shared" si="66"/>
        <v>0</v>
      </c>
      <c r="L802" s="256"/>
      <c r="M802" s="229"/>
      <c r="N802" s="228">
        <v>0</v>
      </c>
      <c r="O802" s="64" t="s">
        <v>3714</v>
      </c>
      <c r="P802" s="241" t="b">
        <f t="shared" si="67"/>
        <v>1</v>
      </c>
      <c r="Q802" s="257">
        <v>0</v>
      </c>
      <c r="R802" s="258">
        <f t="shared" si="68"/>
        <v>0</v>
      </c>
    </row>
    <row r="803" spans="1:18" outlineLevel="2">
      <c r="A803" s="271" t="s">
        <v>5026</v>
      </c>
      <c r="B803" s="195" t="s">
        <v>3719</v>
      </c>
      <c r="C803" s="229">
        <v>316181.799999999</v>
      </c>
      <c r="D803" s="229">
        <f t="shared" si="64"/>
        <v>-316181.799999999</v>
      </c>
      <c r="E803" s="254"/>
      <c r="F803" s="255"/>
      <c r="G803" s="255"/>
      <c r="H803" s="254"/>
      <c r="I803" s="229"/>
      <c r="J803" s="254"/>
      <c r="K803" s="229">
        <f t="shared" si="66"/>
        <v>-316181.799999999</v>
      </c>
      <c r="L803" s="256"/>
      <c r="M803" s="229"/>
      <c r="N803" s="228">
        <v>0</v>
      </c>
      <c r="O803" s="64" t="s">
        <v>3714</v>
      </c>
      <c r="P803" s="241" t="b">
        <f t="shared" si="67"/>
        <v>1</v>
      </c>
      <c r="Q803" s="257">
        <v>0</v>
      </c>
      <c r="R803" s="258">
        <f t="shared" si="68"/>
        <v>-316181.799999999</v>
      </c>
    </row>
    <row r="804" spans="1:18" outlineLevel="2">
      <c r="A804" s="271" t="s">
        <v>5027</v>
      </c>
      <c r="B804" s="195" t="s">
        <v>3720</v>
      </c>
      <c r="C804" s="229">
        <v>0</v>
      </c>
      <c r="D804" s="229">
        <f t="shared" si="64"/>
        <v>0</v>
      </c>
      <c r="E804" s="254"/>
      <c r="F804" s="255"/>
      <c r="G804" s="255"/>
      <c r="H804" s="254"/>
      <c r="I804" s="229"/>
      <c r="J804" s="254"/>
      <c r="K804" s="229">
        <f t="shared" si="66"/>
        <v>0</v>
      </c>
      <c r="L804" s="256"/>
      <c r="M804" s="229"/>
      <c r="N804" s="228">
        <v>0</v>
      </c>
      <c r="O804" s="64" t="s">
        <v>3714</v>
      </c>
      <c r="P804" s="241" t="b">
        <f t="shared" si="67"/>
        <v>1</v>
      </c>
      <c r="Q804" s="257">
        <v>0</v>
      </c>
      <c r="R804" s="258">
        <f t="shared" si="68"/>
        <v>0</v>
      </c>
    </row>
    <row r="805" spans="1:18" outlineLevel="2">
      <c r="A805" s="271" t="s">
        <v>5028</v>
      </c>
      <c r="B805" s="195" t="s">
        <v>3721</v>
      </c>
      <c r="C805" s="229">
        <v>2077238.1</v>
      </c>
      <c r="D805" s="229">
        <f t="shared" si="64"/>
        <v>-2077238.1</v>
      </c>
      <c r="E805" s="254"/>
      <c r="F805" s="255"/>
      <c r="G805" s="255"/>
      <c r="H805" s="254"/>
      <c r="I805" s="229">
        <v>936.14</v>
      </c>
      <c r="J805" s="254"/>
      <c r="K805" s="229">
        <f t="shared" si="66"/>
        <v>-2076301.9600000002</v>
      </c>
      <c r="L805" s="256"/>
      <c r="M805" s="229"/>
      <c r="N805" s="228">
        <v>0</v>
      </c>
      <c r="O805" s="64" t="s">
        <v>3714</v>
      </c>
      <c r="P805" s="241" t="b">
        <f t="shared" si="67"/>
        <v>1</v>
      </c>
      <c r="Q805" s="257">
        <v>0</v>
      </c>
      <c r="R805" s="258">
        <f t="shared" si="68"/>
        <v>-2076301.9600000002</v>
      </c>
    </row>
    <row r="806" spans="1:18" outlineLevel="1">
      <c r="A806" s="399" t="s">
        <v>3722</v>
      </c>
      <c r="B806" s="195"/>
      <c r="C806" s="253">
        <f>SUM(C807:C813)</f>
        <v>1979.5999999999899</v>
      </c>
      <c r="D806" s="253">
        <f t="shared" si="64"/>
        <v>-1979.5999999999899</v>
      </c>
      <c r="E806" s="254"/>
      <c r="F806" s="255"/>
      <c r="G806" s="255"/>
      <c r="H806" s="254"/>
      <c r="I806" s="253">
        <f>I842</f>
        <v>0</v>
      </c>
      <c r="J806" s="254"/>
      <c r="K806" s="253">
        <f t="shared" si="66"/>
        <v>-1979.5999999999899</v>
      </c>
      <c r="L806" s="256" t="e">
        <f>#REF!+C806</f>
        <v>#REF!</v>
      </c>
      <c r="M806" s="253"/>
      <c r="N806" s="228" t="e">
        <v>#VALUE!</v>
      </c>
      <c r="O806" s="64">
        <v>0</v>
      </c>
      <c r="Q806" s="257">
        <v>-1979.6</v>
      </c>
      <c r="R806" s="258">
        <f t="shared" si="68"/>
        <v>1.0004441719502211E-11</v>
      </c>
    </row>
    <row r="807" spans="1:18" outlineLevel="2">
      <c r="A807" s="271" t="s">
        <v>5029</v>
      </c>
      <c r="B807" s="195" t="s">
        <v>3723</v>
      </c>
      <c r="C807" s="229">
        <v>0</v>
      </c>
      <c r="D807" s="229">
        <f t="shared" si="64"/>
        <v>0</v>
      </c>
      <c r="E807" s="254"/>
      <c r="F807" s="269"/>
      <c r="G807" s="269"/>
      <c r="H807" s="265"/>
      <c r="I807" s="229"/>
      <c r="J807" s="254"/>
      <c r="K807" s="229">
        <f t="shared" ref="K807:K813" si="69">D807+I807</f>
        <v>0</v>
      </c>
      <c r="L807" s="256"/>
      <c r="M807" s="229"/>
      <c r="N807" s="228">
        <v>0</v>
      </c>
      <c r="O807" s="64" t="s">
        <v>3722</v>
      </c>
      <c r="P807" s="241" t="b">
        <f>EXACT($A$806,O807)</f>
        <v>1</v>
      </c>
      <c r="Q807" s="257">
        <v>0</v>
      </c>
      <c r="R807" s="258">
        <f t="shared" si="68"/>
        <v>0</v>
      </c>
    </row>
    <row r="808" spans="1:18" outlineLevel="2">
      <c r="A808" s="271" t="s">
        <v>5030</v>
      </c>
      <c r="B808" s="195" t="s">
        <v>3724</v>
      </c>
      <c r="C808" s="229">
        <v>0</v>
      </c>
      <c r="D808" s="229">
        <f t="shared" si="64"/>
        <v>0</v>
      </c>
      <c r="E808" s="254"/>
      <c r="F808" s="269"/>
      <c r="G808" s="269"/>
      <c r="H808" s="265"/>
      <c r="I808" s="229"/>
      <c r="J808" s="254"/>
      <c r="K808" s="229">
        <f t="shared" si="69"/>
        <v>0</v>
      </c>
      <c r="L808" s="256"/>
      <c r="M808" s="229"/>
      <c r="N808" s="228">
        <v>0</v>
      </c>
      <c r="O808" s="64" t="s">
        <v>3722</v>
      </c>
      <c r="P808" s="241" t="b">
        <f>EXACT(A806,O808)</f>
        <v>1</v>
      </c>
      <c r="Q808" s="257">
        <v>0</v>
      </c>
      <c r="R808" s="258">
        <f t="shared" si="68"/>
        <v>0</v>
      </c>
    </row>
    <row r="809" spans="1:18" outlineLevel="2">
      <c r="A809" s="271" t="s">
        <v>5031</v>
      </c>
      <c r="B809" s="195" t="s">
        <v>3725</v>
      </c>
      <c r="C809" s="229">
        <v>0</v>
      </c>
      <c r="D809" s="229">
        <f t="shared" si="64"/>
        <v>0</v>
      </c>
      <c r="E809" s="254"/>
      <c r="F809" s="269"/>
      <c r="G809" s="269"/>
      <c r="H809" s="265"/>
      <c r="I809" s="229"/>
      <c r="J809" s="254"/>
      <c r="K809" s="229">
        <f t="shared" si="69"/>
        <v>0</v>
      </c>
      <c r="L809" s="256"/>
      <c r="M809" s="229"/>
      <c r="N809" s="228">
        <v>0</v>
      </c>
      <c r="O809" s="64" t="s">
        <v>3722</v>
      </c>
      <c r="P809" s="241" t="b">
        <f>EXACT(A806,O809)</f>
        <v>1</v>
      </c>
      <c r="Q809" s="257">
        <v>0</v>
      </c>
      <c r="R809" s="258">
        <f t="shared" si="68"/>
        <v>0</v>
      </c>
    </row>
    <row r="810" spans="1:18" outlineLevel="2">
      <c r="A810" s="271" t="s">
        <v>5032</v>
      </c>
      <c r="B810" s="195" t="s">
        <v>3726</v>
      </c>
      <c r="C810" s="229">
        <v>0</v>
      </c>
      <c r="D810" s="229">
        <f t="shared" si="64"/>
        <v>0</v>
      </c>
      <c r="E810" s="254"/>
      <c r="F810" s="269"/>
      <c r="G810" s="269"/>
      <c r="H810" s="265"/>
      <c r="I810" s="229"/>
      <c r="J810" s="254"/>
      <c r="K810" s="229">
        <f t="shared" si="69"/>
        <v>0</v>
      </c>
      <c r="L810" s="256"/>
      <c r="M810" s="229"/>
      <c r="N810" s="228">
        <v>0</v>
      </c>
      <c r="O810" s="64" t="s">
        <v>3722</v>
      </c>
      <c r="P810" s="241" t="b">
        <f>EXACT(A806,O810)</f>
        <v>1</v>
      </c>
      <c r="Q810" s="257">
        <v>0</v>
      </c>
      <c r="R810" s="258">
        <f t="shared" si="68"/>
        <v>0</v>
      </c>
    </row>
    <row r="811" spans="1:18" outlineLevel="2">
      <c r="A811" s="271" t="s">
        <v>5033</v>
      </c>
      <c r="B811" s="195" t="s">
        <v>3727</v>
      </c>
      <c r="C811" s="229">
        <v>0</v>
      </c>
      <c r="D811" s="229">
        <f t="shared" si="64"/>
        <v>0</v>
      </c>
      <c r="E811" s="254"/>
      <c r="F811" s="255"/>
      <c r="G811" s="255"/>
      <c r="H811" s="254"/>
      <c r="I811" s="229"/>
      <c r="J811" s="254"/>
      <c r="K811" s="229">
        <f t="shared" si="69"/>
        <v>0</v>
      </c>
      <c r="L811" s="256"/>
      <c r="M811" s="229"/>
      <c r="N811" s="228">
        <v>0</v>
      </c>
      <c r="O811" s="64" t="s">
        <v>3722</v>
      </c>
      <c r="P811" s="241" t="b">
        <f>EXACT(A806,O811)</f>
        <v>1</v>
      </c>
      <c r="Q811" s="257">
        <v>0</v>
      </c>
      <c r="R811" s="258">
        <f t="shared" si="68"/>
        <v>0</v>
      </c>
    </row>
    <row r="812" spans="1:18" outlineLevel="2">
      <c r="A812" s="271" t="s">
        <v>5034</v>
      </c>
      <c r="B812" s="195" t="s">
        <v>3728</v>
      </c>
      <c r="C812" s="229">
        <v>0</v>
      </c>
      <c r="D812" s="229">
        <f t="shared" si="64"/>
        <v>0</v>
      </c>
      <c r="E812" s="254"/>
      <c r="F812" s="255"/>
      <c r="G812" s="255"/>
      <c r="H812" s="254"/>
      <c r="I812" s="229"/>
      <c r="J812" s="254"/>
      <c r="K812" s="229">
        <f t="shared" si="69"/>
        <v>0</v>
      </c>
      <c r="L812" s="256"/>
      <c r="M812" s="229"/>
      <c r="N812" s="228">
        <v>0</v>
      </c>
      <c r="O812" s="64" t="s">
        <v>3722</v>
      </c>
      <c r="P812" s="241" t="b">
        <f>EXACT(A806,O812)</f>
        <v>1</v>
      </c>
      <c r="Q812" s="257">
        <v>0</v>
      </c>
      <c r="R812" s="258">
        <f t="shared" si="68"/>
        <v>0</v>
      </c>
    </row>
    <row r="813" spans="1:18" outlineLevel="2">
      <c r="A813" s="271" t="s">
        <v>5035</v>
      </c>
      <c r="B813" s="195" t="s">
        <v>3729</v>
      </c>
      <c r="C813" s="229">
        <v>1979.5999999999899</v>
      </c>
      <c r="D813" s="229">
        <f t="shared" si="64"/>
        <v>-1979.5999999999899</v>
      </c>
      <c r="E813" s="254"/>
      <c r="F813" s="255"/>
      <c r="G813" s="255"/>
      <c r="H813" s="254"/>
      <c r="I813" s="229"/>
      <c r="J813" s="254"/>
      <c r="K813" s="229">
        <f t="shared" si="69"/>
        <v>-1979.5999999999899</v>
      </c>
      <c r="L813" s="256"/>
      <c r="M813" s="229"/>
      <c r="N813" s="228">
        <v>0</v>
      </c>
      <c r="O813" s="64" t="s">
        <v>3722</v>
      </c>
      <c r="P813" s="241" t="b">
        <f>EXACT(A806,O813)</f>
        <v>1</v>
      </c>
      <c r="Q813" s="257">
        <v>0</v>
      </c>
      <c r="R813" s="258">
        <f t="shared" si="68"/>
        <v>-1979.5999999999899</v>
      </c>
    </row>
    <row r="814" spans="1:18" outlineLevel="1">
      <c r="A814" s="399" t="s">
        <v>3730</v>
      </c>
      <c r="C814" s="253">
        <f>SUM(C815:C819)</f>
        <v>2355231.0899999901</v>
      </c>
      <c r="D814" s="253">
        <f t="shared" si="64"/>
        <v>-2355231.0899999901</v>
      </c>
      <c r="E814" s="254"/>
      <c r="F814" s="255"/>
      <c r="G814" s="255"/>
      <c r="H814" s="254"/>
      <c r="I814" s="253"/>
      <c r="J814" s="254"/>
      <c r="K814" s="253">
        <f t="shared" ref="K814:K828" si="70">D814+I814</f>
        <v>-2355231.0899999901</v>
      </c>
      <c r="L814" s="256" t="e">
        <f>#REF!+C814</f>
        <v>#REF!</v>
      </c>
      <c r="M814" s="253"/>
      <c r="N814" s="228" t="e">
        <v>#VALUE!</v>
      </c>
      <c r="O814" s="64">
        <v>0</v>
      </c>
      <c r="Q814" s="257">
        <v>-2355231.09</v>
      </c>
      <c r="R814" s="258">
        <f t="shared" si="68"/>
        <v>9.7788870334625244E-9</v>
      </c>
    </row>
    <row r="815" spans="1:18" outlineLevel="2">
      <c r="A815" s="271" t="s">
        <v>5036</v>
      </c>
      <c r="B815" s="195" t="s">
        <v>3731</v>
      </c>
      <c r="C815" s="229">
        <v>0</v>
      </c>
      <c r="D815" s="229">
        <f t="shared" si="64"/>
        <v>0</v>
      </c>
      <c r="E815" s="254"/>
      <c r="F815" s="255"/>
      <c r="G815" s="255"/>
      <c r="H815" s="254"/>
      <c r="I815" s="229"/>
      <c r="J815" s="254"/>
      <c r="K815" s="229">
        <f t="shared" si="70"/>
        <v>0</v>
      </c>
      <c r="L815" s="256"/>
      <c r="M815" s="229"/>
      <c r="N815" s="228">
        <v>0</v>
      </c>
      <c r="O815" s="64" t="s">
        <v>3730</v>
      </c>
      <c r="P815" s="241" t="b">
        <f>EXACT(A814,O815)</f>
        <v>1</v>
      </c>
      <c r="Q815" s="257">
        <v>0</v>
      </c>
      <c r="R815" s="258">
        <f t="shared" si="68"/>
        <v>0</v>
      </c>
    </row>
    <row r="816" spans="1:18" outlineLevel="2">
      <c r="A816" s="400" t="s">
        <v>5037</v>
      </c>
      <c r="B816" s="44" t="s">
        <v>3733</v>
      </c>
      <c r="C816" s="229">
        <v>0</v>
      </c>
      <c r="D816" s="229">
        <f t="shared" si="64"/>
        <v>0</v>
      </c>
      <c r="E816" s="254"/>
      <c r="F816" s="255"/>
      <c r="G816" s="255"/>
      <c r="H816" s="254"/>
      <c r="I816" s="229"/>
      <c r="J816" s="254"/>
      <c r="K816" s="229">
        <f t="shared" si="70"/>
        <v>0</v>
      </c>
      <c r="L816" s="256"/>
      <c r="M816" s="229"/>
      <c r="N816" s="228">
        <v>0</v>
      </c>
      <c r="O816" s="64" t="s">
        <v>3730</v>
      </c>
      <c r="P816" s="241" t="b">
        <f>EXACT(A814,O816)</f>
        <v>1</v>
      </c>
      <c r="Q816" s="257">
        <v>0</v>
      </c>
      <c r="R816" s="258">
        <f t="shared" si="68"/>
        <v>0</v>
      </c>
    </row>
    <row r="817" spans="1:18" outlineLevel="2">
      <c r="A817" s="271" t="s">
        <v>5038</v>
      </c>
      <c r="B817" s="195" t="s">
        <v>3734</v>
      </c>
      <c r="C817" s="229">
        <v>2352546.0899999901</v>
      </c>
      <c r="D817" s="229">
        <f t="shared" si="64"/>
        <v>-2352546.0899999901</v>
      </c>
      <c r="E817" s="254"/>
      <c r="F817" s="255"/>
      <c r="G817" s="255"/>
      <c r="H817" s="254"/>
      <c r="I817" s="229"/>
      <c r="J817" s="254"/>
      <c r="K817" s="229">
        <f t="shared" si="70"/>
        <v>-2352546.0899999901</v>
      </c>
      <c r="L817" s="256"/>
      <c r="M817" s="229"/>
      <c r="N817" s="228">
        <v>0</v>
      </c>
      <c r="O817" s="64" t="s">
        <v>3730</v>
      </c>
      <c r="P817" s="241" t="b">
        <f>EXACT($A$814,O817)</f>
        <v>1</v>
      </c>
      <c r="Q817" s="257">
        <v>0</v>
      </c>
      <c r="R817" s="258">
        <f t="shared" si="68"/>
        <v>-2352546.0899999901</v>
      </c>
    </row>
    <row r="818" spans="1:18" outlineLevel="2">
      <c r="A818" s="271" t="s">
        <v>5039</v>
      </c>
      <c r="B818" s="195" t="s">
        <v>3735</v>
      </c>
      <c r="C818" s="229">
        <v>1045</v>
      </c>
      <c r="D818" s="229">
        <f t="shared" si="64"/>
        <v>-1045</v>
      </c>
      <c r="E818" s="254"/>
      <c r="F818" s="255"/>
      <c r="G818" s="255"/>
      <c r="H818" s="254"/>
      <c r="I818" s="229"/>
      <c r="J818" s="254"/>
      <c r="K818" s="229">
        <f t="shared" si="70"/>
        <v>-1045</v>
      </c>
      <c r="L818" s="256"/>
      <c r="M818" s="229"/>
      <c r="N818" s="228">
        <v>0</v>
      </c>
      <c r="O818" s="64" t="s">
        <v>3730</v>
      </c>
      <c r="P818" s="241" t="b">
        <f>EXACT($A$814,O818)</f>
        <v>1</v>
      </c>
      <c r="Q818" s="257">
        <v>0</v>
      </c>
      <c r="R818" s="258">
        <f t="shared" si="68"/>
        <v>-1045</v>
      </c>
    </row>
    <row r="819" spans="1:18" outlineLevel="2">
      <c r="A819" s="271" t="s">
        <v>5040</v>
      </c>
      <c r="B819" s="195" t="s">
        <v>3736</v>
      </c>
      <c r="C819" s="229">
        <v>1640</v>
      </c>
      <c r="D819" s="229">
        <f t="shared" si="64"/>
        <v>-1640</v>
      </c>
      <c r="E819" s="254"/>
      <c r="F819" s="255"/>
      <c r="G819" s="255"/>
      <c r="H819" s="254"/>
      <c r="I819" s="229"/>
      <c r="J819" s="254"/>
      <c r="K819" s="229">
        <f t="shared" si="70"/>
        <v>-1640</v>
      </c>
      <c r="L819" s="256"/>
      <c r="M819" s="229"/>
      <c r="N819" s="228">
        <v>0</v>
      </c>
      <c r="O819" s="64" t="s">
        <v>3730</v>
      </c>
      <c r="P819" s="241" t="b">
        <f>EXACT($A$814,O819)</f>
        <v>1</v>
      </c>
      <c r="Q819" s="257">
        <v>0</v>
      </c>
      <c r="R819" s="258">
        <f t="shared" si="68"/>
        <v>-1640</v>
      </c>
    </row>
    <row r="820" spans="1:18" outlineLevel="1">
      <c r="A820" s="399" t="s">
        <v>3737</v>
      </c>
      <c r="C820" s="253">
        <f>SUM(C821:C822)</f>
        <v>105590.99</v>
      </c>
      <c r="D820" s="253">
        <f t="shared" si="64"/>
        <v>-105590.99</v>
      </c>
      <c r="E820" s="254"/>
      <c r="F820" s="255"/>
      <c r="G820" s="255"/>
      <c r="H820" s="254"/>
      <c r="I820" s="253"/>
      <c r="J820" s="254"/>
      <c r="K820" s="253">
        <f t="shared" si="70"/>
        <v>-105590.99</v>
      </c>
      <c r="L820" s="256" t="e">
        <f>#REF!+C820</f>
        <v>#REF!</v>
      </c>
      <c r="M820" s="253"/>
      <c r="N820" s="228" t="e">
        <v>#VALUE!</v>
      </c>
      <c r="O820" s="64">
        <v>0</v>
      </c>
      <c r="Q820" s="257">
        <v>-105590.99</v>
      </c>
      <c r="R820" s="258">
        <f t="shared" si="68"/>
        <v>0</v>
      </c>
    </row>
    <row r="821" spans="1:18" outlineLevel="2">
      <c r="A821" s="271" t="s">
        <v>5041</v>
      </c>
      <c r="B821" s="195" t="s">
        <v>3738</v>
      </c>
      <c r="C821" s="229">
        <v>0</v>
      </c>
      <c r="D821" s="229">
        <f t="shared" si="64"/>
        <v>0</v>
      </c>
      <c r="E821" s="254"/>
      <c r="F821" s="255"/>
      <c r="G821" s="255"/>
      <c r="H821" s="254"/>
      <c r="I821" s="229"/>
      <c r="J821" s="254"/>
      <c r="K821" s="229">
        <f t="shared" si="70"/>
        <v>0</v>
      </c>
      <c r="L821" s="256"/>
      <c r="M821" s="229"/>
      <c r="N821" s="228">
        <v>0</v>
      </c>
      <c r="O821" s="64" t="s">
        <v>3737</v>
      </c>
      <c r="P821" s="241" t="b">
        <f>EXACT(A820,O821)</f>
        <v>1</v>
      </c>
      <c r="Q821" s="257">
        <v>0</v>
      </c>
      <c r="R821" s="258">
        <f t="shared" si="68"/>
        <v>0</v>
      </c>
    </row>
    <row r="822" spans="1:18" outlineLevel="2">
      <c r="A822" s="271" t="s">
        <v>5042</v>
      </c>
      <c r="B822" s="195" t="s">
        <v>3739</v>
      </c>
      <c r="C822" s="229">
        <v>105590.99</v>
      </c>
      <c r="D822" s="229">
        <f t="shared" si="64"/>
        <v>-105590.99</v>
      </c>
      <c r="E822" s="254"/>
      <c r="F822" s="255"/>
      <c r="G822" s="255"/>
      <c r="H822" s="254"/>
      <c r="I822" s="229"/>
      <c r="J822" s="254"/>
      <c r="K822" s="229">
        <f t="shared" si="70"/>
        <v>-105590.99</v>
      </c>
      <c r="L822" s="256"/>
      <c r="M822" s="229"/>
      <c r="N822" s="228">
        <v>0</v>
      </c>
      <c r="O822" s="64" t="s">
        <v>3737</v>
      </c>
      <c r="P822" s="241" t="b">
        <f>EXACT($A820,O822)</f>
        <v>1</v>
      </c>
      <c r="Q822" s="257">
        <v>0</v>
      </c>
      <c r="R822" s="258">
        <f t="shared" si="68"/>
        <v>-105590.99</v>
      </c>
    </row>
    <row r="823" spans="1:18" outlineLevel="1">
      <c r="A823" s="399" t="s">
        <v>3740</v>
      </c>
      <c r="C823" s="253">
        <f>SUM(C824:C825)</f>
        <v>1069.46</v>
      </c>
      <c r="D823" s="253">
        <f t="shared" si="64"/>
        <v>-1069.46</v>
      </c>
      <c r="E823" s="254"/>
      <c r="F823" s="255"/>
      <c r="G823" s="255"/>
      <c r="H823" s="254"/>
      <c r="I823" s="253"/>
      <c r="J823" s="254"/>
      <c r="K823" s="253">
        <f t="shared" si="70"/>
        <v>-1069.46</v>
      </c>
      <c r="L823" s="256" t="e">
        <f>#REF!+C823</f>
        <v>#REF!</v>
      </c>
      <c r="M823" s="253"/>
      <c r="N823" s="228" t="e">
        <v>#VALUE!</v>
      </c>
      <c r="O823" s="64">
        <v>0</v>
      </c>
      <c r="Q823" s="257">
        <v>-1069.46</v>
      </c>
      <c r="R823" s="258">
        <f t="shared" si="68"/>
        <v>0</v>
      </c>
    </row>
    <row r="824" spans="1:18" outlineLevel="2">
      <c r="A824" s="271" t="s">
        <v>5043</v>
      </c>
      <c r="B824" s="195" t="s">
        <v>3741</v>
      </c>
      <c r="C824" s="229">
        <v>1069.46</v>
      </c>
      <c r="D824" s="229">
        <f t="shared" si="64"/>
        <v>-1069.46</v>
      </c>
      <c r="E824" s="254"/>
      <c r="F824" s="255"/>
      <c r="G824" s="255"/>
      <c r="H824" s="254"/>
      <c r="I824" s="229"/>
      <c r="J824" s="254"/>
      <c r="K824" s="229">
        <f t="shared" si="70"/>
        <v>-1069.46</v>
      </c>
      <c r="L824" s="256"/>
      <c r="M824" s="229"/>
      <c r="N824" s="228">
        <v>0</v>
      </c>
      <c r="O824" s="64" t="s">
        <v>3740</v>
      </c>
      <c r="P824" s="241" t="b">
        <f>EXACT($A$823,O824)</f>
        <v>1</v>
      </c>
      <c r="Q824" s="257">
        <v>0</v>
      </c>
      <c r="R824" s="258">
        <f t="shared" si="68"/>
        <v>-1069.46</v>
      </c>
    </row>
    <row r="825" spans="1:18" outlineLevel="2">
      <c r="A825" s="271" t="s">
        <v>5044</v>
      </c>
      <c r="B825" s="195" t="s">
        <v>3742</v>
      </c>
      <c r="C825" s="229">
        <v>0</v>
      </c>
      <c r="D825" s="229">
        <f t="shared" si="64"/>
        <v>0</v>
      </c>
      <c r="E825" s="254"/>
      <c r="F825" s="255"/>
      <c r="G825" s="255"/>
      <c r="H825" s="254"/>
      <c r="I825" s="229"/>
      <c r="J825" s="254"/>
      <c r="K825" s="229">
        <f t="shared" si="70"/>
        <v>0</v>
      </c>
      <c r="L825" s="256"/>
      <c r="M825" s="229"/>
      <c r="N825" s="228">
        <v>0</v>
      </c>
      <c r="O825" s="64" t="s">
        <v>3740</v>
      </c>
      <c r="P825" s="241" t="b">
        <f>EXACT($A$823,O825)</f>
        <v>1</v>
      </c>
      <c r="Q825" s="257">
        <v>0</v>
      </c>
      <c r="R825" s="258">
        <f t="shared" si="68"/>
        <v>0</v>
      </c>
    </row>
    <row r="826" spans="1:18" outlineLevel="1">
      <c r="A826" s="399" t="s">
        <v>3743</v>
      </c>
      <c r="B826" s="195"/>
      <c r="C826" s="277">
        <f>SUM(C827:C828)</f>
        <v>3564248.439999999</v>
      </c>
      <c r="D826" s="253">
        <f t="shared" si="64"/>
        <v>-3564248.439999999</v>
      </c>
      <c r="E826" s="254"/>
      <c r="F826" s="255"/>
      <c r="G826" s="255"/>
      <c r="H826" s="254"/>
      <c r="I826" s="235">
        <v>0</v>
      </c>
      <c r="J826" s="254"/>
      <c r="K826" s="253">
        <f t="shared" si="70"/>
        <v>-3564248.439999999</v>
      </c>
      <c r="L826" s="256"/>
      <c r="M826" s="229"/>
      <c r="N826" s="228" t="e">
        <v>#VALUE!</v>
      </c>
      <c r="O826" s="64">
        <v>0</v>
      </c>
      <c r="Q826" s="257">
        <v>-3564248.44</v>
      </c>
      <c r="R826" s="258">
        <f t="shared" si="68"/>
        <v>0</v>
      </c>
    </row>
    <row r="827" spans="1:18" outlineLevel="2">
      <c r="A827" s="271" t="s">
        <v>5045</v>
      </c>
      <c r="B827" s="195" t="s">
        <v>3744</v>
      </c>
      <c r="C827" s="229">
        <v>609352.58999999904</v>
      </c>
      <c r="D827" s="229">
        <f t="shared" si="64"/>
        <v>-609352.58999999904</v>
      </c>
      <c r="E827" s="254"/>
      <c r="F827" s="255"/>
      <c r="G827" s="255"/>
      <c r="H827" s="254"/>
      <c r="I827" s="229"/>
      <c r="J827" s="254"/>
      <c r="K827" s="229">
        <f t="shared" si="70"/>
        <v>-609352.58999999904</v>
      </c>
      <c r="L827" s="256"/>
      <c r="M827" s="229"/>
      <c r="N827" s="228">
        <v>0</v>
      </c>
      <c r="O827" s="64" t="s">
        <v>3743</v>
      </c>
      <c r="P827" s="241" t="b">
        <f>EXACT($A826,O827)</f>
        <v>1</v>
      </c>
      <c r="Q827" s="257">
        <v>0</v>
      </c>
      <c r="R827" s="258">
        <f t="shared" si="68"/>
        <v>-609352.58999999904</v>
      </c>
    </row>
    <row r="828" spans="1:18" outlineLevel="2">
      <c r="A828" s="271" t="s">
        <v>5046</v>
      </c>
      <c r="B828" s="195" t="s">
        <v>3745</v>
      </c>
      <c r="C828" s="229">
        <v>2954895.85</v>
      </c>
      <c r="D828" s="229">
        <f t="shared" si="64"/>
        <v>-2954895.85</v>
      </c>
      <c r="E828" s="254"/>
      <c r="F828" s="255"/>
      <c r="G828" s="255"/>
      <c r="H828" s="254"/>
      <c r="I828" s="229"/>
      <c r="J828" s="254"/>
      <c r="K828" s="229">
        <f t="shared" si="70"/>
        <v>-2954895.85</v>
      </c>
      <c r="L828" s="256"/>
      <c r="M828" s="229"/>
      <c r="N828" s="228">
        <v>0</v>
      </c>
      <c r="O828" s="64" t="s">
        <v>3743</v>
      </c>
      <c r="P828" s="241" t="b">
        <f>EXACT($A826,O828)</f>
        <v>1</v>
      </c>
      <c r="Q828" s="257">
        <v>0</v>
      </c>
      <c r="R828" s="258">
        <f t="shared" si="68"/>
        <v>-2954895.85</v>
      </c>
    </row>
    <row r="829" spans="1:18" outlineLevel="1">
      <c r="A829" s="399" t="s">
        <v>3746</v>
      </c>
      <c r="B829" s="195"/>
      <c r="C829" s="253">
        <f>SUM(C830)</f>
        <v>19921</v>
      </c>
      <c r="D829" s="253">
        <f t="shared" si="64"/>
        <v>-19921</v>
      </c>
      <c r="E829" s="254"/>
      <c r="F829" s="255"/>
      <c r="G829" s="255"/>
      <c r="H829" s="254"/>
      <c r="I829" s="235">
        <v>0</v>
      </c>
      <c r="J829" s="254"/>
      <c r="K829" s="253">
        <f t="shared" ref="K829:K836" si="71">D829+I829</f>
        <v>-19921</v>
      </c>
      <c r="L829" s="256"/>
      <c r="M829" s="229"/>
      <c r="N829" s="228" t="e">
        <v>#VALUE!</v>
      </c>
      <c r="O829" s="64">
        <v>0</v>
      </c>
      <c r="Q829" s="257">
        <v>-19921</v>
      </c>
      <c r="R829" s="258">
        <f t="shared" si="68"/>
        <v>0</v>
      </c>
    </row>
    <row r="830" spans="1:18" outlineLevel="2">
      <c r="A830" s="271" t="s">
        <v>5047</v>
      </c>
      <c r="B830" s="195" t="s">
        <v>3747</v>
      </c>
      <c r="C830" s="229">
        <v>19921</v>
      </c>
      <c r="D830" s="229">
        <f t="shared" si="64"/>
        <v>-19921</v>
      </c>
      <c r="E830" s="254"/>
      <c r="F830" s="255"/>
      <c r="G830" s="255"/>
      <c r="H830" s="254"/>
      <c r="I830" s="229"/>
      <c r="J830" s="254"/>
      <c r="K830" s="229">
        <f t="shared" si="71"/>
        <v>-19921</v>
      </c>
      <c r="L830" s="256"/>
      <c r="M830" s="229"/>
      <c r="N830" s="228">
        <v>0</v>
      </c>
      <c r="O830" s="64" t="s">
        <v>3746</v>
      </c>
      <c r="P830" s="241" t="b">
        <f>EXACT($A829,O830)</f>
        <v>1</v>
      </c>
      <c r="Q830" s="257">
        <v>0</v>
      </c>
      <c r="R830" s="258">
        <f t="shared" si="68"/>
        <v>-19921</v>
      </c>
    </row>
    <row r="831" spans="1:18" outlineLevel="1">
      <c r="A831" s="399" t="s">
        <v>3748</v>
      </c>
      <c r="B831" s="195"/>
      <c r="C831" s="253">
        <f>SUM(C832)</f>
        <v>7247</v>
      </c>
      <c r="D831" s="253">
        <f t="shared" si="64"/>
        <v>-7247</v>
      </c>
      <c r="E831" s="265"/>
      <c r="F831" s="255"/>
      <c r="G831" s="255"/>
      <c r="H831" s="254"/>
      <c r="I831" s="235">
        <f>I832</f>
        <v>0</v>
      </c>
      <c r="J831" s="254"/>
      <c r="K831" s="253">
        <f t="shared" si="71"/>
        <v>-7247</v>
      </c>
      <c r="L831" s="256"/>
      <c r="M831" s="229"/>
      <c r="N831" s="228" t="e">
        <v>#VALUE!</v>
      </c>
      <c r="O831" s="64">
        <v>0</v>
      </c>
      <c r="Q831" s="257">
        <v>-7247</v>
      </c>
      <c r="R831" s="258">
        <f t="shared" si="68"/>
        <v>0</v>
      </c>
    </row>
    <row r="832" spans="1:18" outlineLevel="2">
      <c r="A832" s="271" t="s">
        <v>5048</v>
      </c>
      <c r="B832" s="195" t="s">
        <v>3749</v>
      </c>
      <c r="C832" s="229">
        <v>7247</v>
      </c>
      <c r="D832" s="229">
        <f t="shared" si="64"/>
        <v>-7247</v>
      </c>
      <c r="E832" s="254"/>
      <c r="F832" s="255"/>
      <c r="G832" s="255"/>
      <c r="H832" s="254"/>
      <c r="I832" s="229">
        <v>0</v>
      </c>
      <c r="J832" s="254"/>
      <c r="K832" s="229">
        <f t="shared" si="71"/>
        <v>-7247</v>
      </c>
      <c r="L832" s="256"/>
      <c r="M832" s="229"/>
      <c r="N832" s="228">
        <v>0</v>
      </c>
      <c r="O832" s="64" t="s">
        <v>3748</v>
      </c>
      <c r="P832" s="241" t="b">
        <f>EXACT($A831,O832)</f>
        <v>1</v>
      </c>
      <c r="Q832" s="257">
        <v>0</v>
      </c>
      <c r="R832" s="258">
        <f t="shared" si="68"/>
        <v>-7247</v>
      </c>
    </row>
    <row r="833" spans="1:19" outlineLevel="1">
      <c r="A833" s="399" t="s">
        <v>3750</v>
      </c>
      <c r="B833" s="195"/>
      <c r="C833" s="253">
        <f>C834</f>
        <v>5082</v>
      </c>
      <c r="D833" s="253">
        <f t="shared" si="64"/>
        <v>-5082</v>
      </c>
      <c r="E833" s="254"/>
      <c r="F833" s="255"/>
      <c r="G833" s="255"/>
      <c r="H833" s="254"/>
      <c r="I833" s="235">
        <v>0</v>
      </c>
      <c r="J833" s="254"/>
      <c r="K833" s="253">
        <f t="shared" si="71"/>
        <v>-5082</v>
      </c>
      <c r="L833" s="256"/>
      <c r="M833" s="229"/>
      <c r="N833" s="228" t="e">
        <v>#VALUE!</v>
      </c>
      <c r="O833" s="64">
        <v>0</v>
      </c>
      <c r="Q833" s="257">
        <v>-5082</v>
      </c>
      <c r="R833" s="258">
        <f t="shared" si="68"/>
        <v>0</v>
      </c>
    </row>
    <row r="834" spans="1:19" outlineLevel="2">
      <c r="A834" s="271" t="s">
        <v>5049</v>
      </c>
      <c r="B834" s="195" t="s">
        <v>3751</v>
      </c>
      <c r="C834" s="229">
        <v>5082</v>
      </c>
      <c r="D834" s="229">
        <f t="shared" si="64"/>
        <v>-5082</v>
      </c>
      <c r="E834" s="254"/>
      <c r="F834" s="255"/>
      <c r="G834" s="255"/>
      <c r="H834" s="254"/>
      <c r="I834" s="229"/>
      <c r="J834" s="254"/>
      <c r="K834" s="229">
        <f t="shared" si="71"/>
        <v>-5082</v>
      </c>
      <c r="L834" s="256"/>
      <c r="M834" s="229"/>
      <c r="N834" s="228">
        <v>0</v>
      </c>
      <c r="O834" s="64" t="s">
        <v>3750</v>
      </c>
      <c r="P834" s="241" t="b">
        <f>EXACT($A833,O834)</f>
        <v>1</v>
      </c>
      <c r="Q834" s="257">
        <v>0</v>
      </c>
      <c r="R834" s="258">
        <f t="shared" si="68"/>
        <v>-5082</v>
      </c>
    </row>
    <row r="835" spans="1:19" outlineLevel="1">
      <c r="A835" s="399" t="s">
        <v>3752</v>
      </c>
      <c r="B835" s="195"/>
      <c r="C835" s="253">
        <f>C836</f>
        <v>545</v>
      </c>
      <c r="D835" s="253">
        <f t="shared" si="64"/>
        <v>-545</v>
      </c>
      <c r="E835" s="254"/>
      <c r="F835" s="255"/>
      <c r="G835" s="255"/>
      <c r="H835" s="254"/>
      <c r="I835" s="235">
        <f>I836</f>
        <v>0</v>
      </c>
      <c r="J835" s="254"/>
      <c r="K835" s="253">
        <f t="shared" si="71"/>
        <v>-545</v>
      </c>
      <c r="L835" s="256"/>
      <c r="M835" s="229"/>
      <c r="N835" s="228" t="e">
        <v>#VALUE!</v>
      </c>
      <c r="O835" s="64">
        <v>0</v>
      </c>
      <c r="Q835" s="257">
        <v>-545</v>
      </c>
      <c r="R835" s="258">
        <f t="shared" si="68"/>
        <v>0</v>
      </c>
    </row>
    <row r="836" spans="1:19" outlineLevel="2">
      <c r="A836" s="271" t="s">
        <v>5050</v>
      </c>
      <c r="B836" s="195" t="s">
        <v>3753</v>
      </c>
      <c r="C836" s="229">
        <v>545</v>
      </c>
      <c r="D836" s="229">
        <f t="shared" si="64"/>
        <v>-545</v>
      </c>
      <c r="E836" s="254"/>
      <c r="F836" s="255"/>
      <c r="G836" s="255"/>
      <c r="H836" s="254"/>
      <c r="I836" s="229">
        <v>0</v>
      </c>
      <c r="J836" s="254"/>
      <c r="K836" s="229">
        <f t="shared" si="71"/>
        <v>-545</v>
      </c>
      <c r="L836" s="256"/>
      <c r="M836" s="229"/>
      <c r="N836" s="228">
        <v>0</v>
      </c>
      <c r="O836" s="64" t="s">
        <v>3752</v>
      </c>
      <c r="P836" s="241" t="b">
        <f>EXACT($A835,O836)</f>
        <v>1</v>
      </c>
      <c r="Q836" s="257">
        <v>0</v>
      </c>
      <c r="R836" s="258">
        <f t="shared" si="68"/>
        <v>-545</v>
      </c>
    </row>
    <row r="837" spans="1:19" outlineLevel="1">
      <c r="A837" s="409" t="s">
        <v>3754</v>
      </c>
      <c r="B837" s="195"/>
      <c r="C837" s="253">
        <f>SUM(C838:C839)</f>
        <v>7737.88</v>
      </c>
      <c r="D837" s="253">
        <f t="shared" si="64"/>
        <v>-7737.88</v>
      </c>
      <c r="E837" s="254"/>
      <c r="F837" s="255"/>
      <c r="G837" s="255"/>
      <c r="H837" s="254"/>
      <c r="I837" s="235">
        <v>0</v>
      </c>
      <c r="J837" s="254"/>
      <c r="K837" s="253">
        <f t="shared" ref="K837:K846" si="72">D837+I837</f>
        <v>-7737.88</v>
      </c>
      <c r="L837" s="256"/>
      <c r="M837" s="229"/>
      <c r="N837" s="228" t="e">
        <v>#VALUE!</v>
      </c>
      <c r="O837" s="64">
        <v>0</v>
      </c>
      <c r="Q837" s="257">
        <v>-7737.88</v>
      </c>
      <c r="R837" s="258">
        <f t="shared" si="68"/>
        <v>0</v>
      </c>
    </row>
    <row r="838" spans="1:19" outlineLevel="2">
      <c r="A838" s="271" t="s">
        <v>5051</v>
      </c>
      <c r="B838" s="195" t="s">
        <v>3755</v>
      </c>
      <c r="C838" s="229">
        <v>7737.88</v>
      </c>
      <c r="D838" s="229">
        <f>C838*-1</f>
        <v>-7737.88</v>
      </c>
      <c r="E838" s="254"/>
      <c r="F838" s="255"/>
      <c r="G838" s="255"/>
      <c r="H838" s="254"/>
      <c r="I838" s="229"/>
      <c r="J838" s="254"/>
      <c r="K838" s="229">
        <f t="shared" si="72"/>
        <v>-7737.88</v>
      </c>
      <c r="L838" s="256"/>
      <c r="M838" s="229"/>
      <c r="N838" s="228">
        <v>0</v>
      </c>
      <c r="O838" s="64" t="s">
        <v>3754</v>
      </c>
      <c r="P838" s="241" t="b">
        <f>EXACT(A837,O838)</f>
        <v>1</v>
      </c>
      <c r="Q838" s="257">
        <v>0</v>
      </c>
      <c r="R838" s="258">
        <f t="shared" si="68"/>
        <v>-7737.88</v>
      </c>
    </row>
    <row r="839" spans="1:19" outlineLevel="2">
      <c r="A839" s="271" t="s">
        <v>5052</v>
      </c>
      <c r="B839" s="195" t="s">
        <v>3756</v>
      </c>
      <c r="C839" s="229">
        <v>0</v>
      </c>
      <c r="D839" s="229">
        <f>C839*-1</f>
        <v>0</v>
      </c>
      <c r="E839" s="254"/>
      <c r="F839" s="255"/>
      <c r="G839" s="255"/>
      <c r="H839" s="254"/>
      <c r="I839" s="229"/>
      <c r="J839" s="254"/>
      <c r="K839" s="229">
        <f t="shared" si="72"/>
        <v>0</v>
      </c>
      <c r="L839" s="256"/>
      <c r="M839" s="229"/>
      <c r="N839" s="228">
        <v>0</v>
      </c>
      <c r="O839" s="64" t="s">
        <v>3754</v>
      </c>
      <c r="P839" s="241" t="b">
        <f>EXACT(A837,O839)</f>
        <v>1</v>
      </c>
      <c r="Q839" s="257">
        <v>0</v>
      </c>
      <c r="R839" s="258">
        <f t="shared" si="68"/>
        <v>0</v>
      </c>
    </row>
    <row r="840" spans="1:19" outlineLevel="1">
      <c r="A840" s="399" t="s">
        <v>3757</v>
      </c>
      <c r="C840" s="253">
        <f>SUM(C841:C845)</f>
        <v>2255869.6</v>
      </c>
      <c r="D840" s="253">
        <f t="shared" si="64"/>
        <v>-2255869.6</v>
      </c>
      <c r="E840" s="254"/>
      <c r="F840" s="255"/>
      <c r="G840" s="255"/>
      <c r="H840" s="254"/>
      <c r="I840" s="235">
        <f>+I841+I843+I844+I845</f>
        <v>2911581.88</v>
      </c>
      <c r="J840" s="254"/>
      <c r="K840" s="253">
        <f t="shared" si="72"/>
        <v>655712.2799999998</v>
      </c>
      <c r="L840" s="256" t="e">
        <f>#REF!+C840</f>
        <v>#REF!</v>
      </c>
      <c r="M840" s="253"/>
      <c r="N840" s="228" t="e">
        <v>#VALUE!</v>
      </c>
      <c r="O840" s="64">
        <v>0</v>
      </c>
      <c r="Q840" s="257">
        <v>655712.47</v>
      </c>
      <c r="R840" s="258">
        <f t="shared" si="68"/>
        <v>-0.19000000017695129</v>
      </c>
      <c r="S840" s="228"/>
    </row>
    <row r="841" spans="1:19" outlineLevel="2">
      <c r="A841" s="400" t="s">
        <v>5053</v>
      </c>
      <c r="B841" s="44" t="s">
        <v>3758</v>
      </c>
      <c r="C841" s="229">
        <v>0</v>
      </c>
      <c r="D841" s="229">
        <f t="shared" si="64"/>
        <v>0</v>
      </c>
      <c r="E841" s="254"/>
      <c r="F841" s="255"/>
      <c r="G841" s="255"/>
      <c r="H841" s="254"/>
      <c r="I841" s="229">
        <v>1986000</v>
      </c>
      <c r="J841" s="254"/>
      <c r="K841" s="229">
        <f t="shared" si="72"/>
        <v>1986000</v>
      </c>
      <c r="L841" s="256"/>
      <c r="M841" s="229"/>
      <c r="N841" s="228">
        <v>0</v>
      </c>
      <c r="O841" s="64" t="s">
        <v>3757</v>
      </c>
      <c r="P841" s="241" t="b">
        <f>EXACT($A$840,O841)</f>
        <v>1</v>
      </c>
      <c r="Q841" s="257">
        <v>0</v>
      </c>
      <c r="R841" s="258">
        <f t="shared" si="68"/>
        <v>1986000</v>
      </c>
      <c r="S841" s="228"/>
    </row>
    <row r="842" spans="1:19" outlineLevel="2">
      <c r="A842" s="271" t="s">
        <v>5054</v>
      </c>
      <c r="B842" s="195" t="s">
        <v>3759</v>
      </c>
      <c r="C842" s="229">
        <v>0</v>
      </c>
      <c r="D842" s="229">
        <f t="shared" si="64"/>
        <v>0</v>
      </c>
      <c r="E842" s="254"/>
      <c r="F842" s="255"/>
      <c r="G842" s="255"/>
      <c r="H842" s="254"/>
      <c r="I842" s="229"/>
      <c r="J842" s="254"/>
      <c r="K842" s="229">
        <f t="shared" si="72"/>
        <v>0</v>
      </c>
      <c r="L842" s="256"/>
      <c r="M842" s="229"/>
      <c r="N842" s="228">
        <v>0</v>
      </c>
      <c r="O842" s="64" t="s">
        <v>3757</v>
      </c>
      <c r="P842" s="241" t="b">
        <f>EXACT($A$840,O842)</f>
        <v>1</v>
      </c>
      <c r="Q842" s="257">
        <v>0</v>
      </c>
      <c r="R842" s="258">
        <f t="shared" si="68"/>
        <v>0</v>
      </c>
    </row>
    <row r="843" spans="1:19" outlineLevel="2">
      <c r="A843" s="271" t="s">
        <v>5055</v>
      </c>
      <c r="B843" s="195" t="s">
        <v>3760</v>
      </c>
      <c r="C843" s="229">
        <v>0</v>
      </c>
      <c r="D843" s="229">
        <f t="shared" si="64"/>
        <v>0</v>
      </c>
      <c r="E843" s="254"/>
      <c r="F843" s="255"/>
      <c r="G843" s="255"/>
      <c r="H843" s="254"/>
      <c r="I843" s="229">
        <v>893440.07</v>
      </c>
      <c r="J843" s="254"/>
      <c r="K843" s="229">
        <f t="shared" si="72"/>
        <v>893440.07</v>
      </c>
      <c r="L843" s="256"/>
      <c r="M843" s="229"/>
      <c r="N843" s="228">
        <v>0</v>
      </c>
      <c r="O843" s="64" t="s">
        <v>3757</v>
      </c>
      <c r="P843" s="241" t="b">
        <f>EXACT($A$840,O843)</f>
        <v>1</v>
      </c>
      <c r="Q843" s="257">
        <v>0</v>
      </c>
      <c r="R843" s="258">
        <f t="shared" si="68"/>
        <v>893440.07</v>
      </c>
    </row>
    <row r="844" spans="1:19" outlineLevel="2">
      <c r="A844" s="400" t="s">
        <v>5056</v>
      </c>
      <c r="B844" s="44" t="s">
        <v>3761</v>
      </c>
      <c r="C844" s="229">
        <v>0</v>
      </c>
      <c r="D844" s="229">
        <f t="shared" si="64"/>
        <v>0</v>
      </c>
      <c r="E844" s="254"/>
      <c r="F844" s="255"/>
      <c r="G844" s="255"/>
      <c r="H844" s="254"/>
      <c r="I844" s="229">
        <v>0</v>
      </c>
      <c r="J844" s="254"/>
      <c r="K844" s="229">
        <f t="shared" si="72"/>
        <v>0</v>
      </c>
      <c r="L844" s="256"/>
      <c r="M844" s="229"/>
      <c r="N844" s="228">
        <v>0</v>
      </c>
      <c r="O844" s="64" t="s">
        <v>3757</v>
      </c>
      <c r="P844" s="241" t="b">
        <f>EXACT($A$840,O844)</f>
        <v>1</v>
      </c>
      <c r="Q844" s="257">
        <v>0</v>
      </c>
      <c r="R844" s="258">
        <f t="shared" si="68"/>
        <v>0</v>
      </c>
    </row>
    <row r="845" spans="1:19" outlineLevel="2">
      <c r="A845" s="271" t="s">
        <v>5057</v>
      </c>
      <c r="B845" s="195" t="s">
        <v>3762</v>
      </c>
      <c r="C845" s="229">
        <v>2255869.6</v>
      </c>
      <c r="D845" s="229">
        <f t="shared" si="64"/>
        <v>-2255869.6</v>
      </c>
      <c r="E845" s="254"/>
      <c r="F845" s="255"/>
      <c r="G845" s="255"/>
      <c r="H845" s="254"/>
      <c r="I845" s="229">
        <v>32141.81</v>
      </c>
      <c r="J845" s="254"/>
      <c r="K845" s="229">
        <f t="shared" si="72"/>
        <v>-2223727.79</v>
      </c>
      <c r="L845" s="256"/>
      <c r="M845" s="229"/>
      <c r="N845" s="228">
        <v>0</v>
      </c>
      <c r="O845" s="64" t="s">
        <v>3757</v>
      </c>
      <c r="P845" s="241" t="b">
        <f>EXACT($A$840,O845)</f>
        <v>1</v>
      </c>
      <c r="Q845" s="257">
        <v>0</v>
      </c>
      <c r="R845" s="258">
        <f t="shared" si="68"/>
        <v>-2223727.79</v>
      </c>
    </row>
    <row r="846" spans="1:19" outlineLevel="1">
      <c r="A846" s="399" t="s">
        <v>3763</v>
      </c>
      <c r="C846" s="253">
        <f>SUM(C847)</f>
        <v>0</v>
      </c>
      <c r="D846" s="253">
        <f t="shared" si="64"/>
        <v>0</v>
      </c>
      <c r="E846" s="254"/>
      <c r="F846" s="255"/>
      <c r="G846" s="255"/>
      <c r="H846" s="254"/>
      <c r="I846" s="235">
        <f>I861</f>
        <v>0</v>
      </c>
      <c r="J846" s="254"/>
      <c r="K846" s="253">
        <f t="shared" si="72"/>
        <v>0</v>
      </c>
      <c r="L846" s="256"/>
      <c r="M846" s="229"/>
      <c r="N846" s="228" t="e">
        <v>#VALUE!</v>
      </c>
      <c r="O846" s="64">
        <v>0</v>
      </c>
      <c r="Q846" s="257">
        <v>0</v>
      </c>
      <c r="R846" s="258">
        <f t="shared" si="68"/>
        <v>0</v>
      </c>
    </row>
    <row r="847" spans="1:19" outlineLevel="2">
      <c r="A847" s="32"/>
      <c r="B847" s="45"/>
      <c r="C847" s="229"/>
      <c r="D847" s="229"/>
      <c r="E847" s="254"/>
      <c r="F847" s="255"/>
      <c r="G847" s="255"/>
      <c r="H847" s="254"/>
      <c r="I847" s="229"/>
      <c r="J847" s="254"/>
      <c r="K847" s="229"/>
      <c r="L847" s="256"/>
      <c r="M847" s="229"/>
      <c r="N847" s="228"/>
      <c r="O847" s="64">
        <v>0</v>
      </c>
      <c r="Q847" s="257">
        <v>0</v>
      </c>
      <c r="R847" s="258">
        <f t="shared" si="68"/>
        <v>0</v>
      </c>
    </row>
    <row r="848" spans="1:19" outlineLevel="1">
      <c r="A848" s="399" t="s">
        <v>3764</v>
      </c>
      <c r="B848" s="195"/>
      <c r="C848" s="253">
        <f>SUM(C849)</f>
        <v>0</v>
      </c>
      <c r="D848" s="253">
        <f t="shared" si="64"/>
        <v>0</v>
      </c>
      <c r="E848" s="254"/>
      <c r="F848" s="255"/>
      <c r="G848" s="255"/>
      <c r="H848" s="254"/>
      <c r="I848" s="235">
        <f>I849</f>
        <v>0</v>
      </c>
      <c r="J848" s="254"/>
      <c r="K848" s="253">
        <f t="shared" ref="K848:K853" si="73">D848+I848</f>
        <v>0</v>
      </c>
      <c r="L848" s="256"/>
      <c r="M848" s="229"/>
      <c r="N848" s="228" t="e">
        <v>#VALUE!</v>
      </c>
      <c r="O848" s="64">
        <v>0</v>
      </c>
      <c r="Q848" s="257">
        <v>0</v>
      </c>
      <c r="R848" s="258">
        <f t="shared" si="68"/>
        <v>0</v>
      </c>
    </row>
    <row r="849" spans="1:18" outlineLevel="2">
      <c r="A849" s="271" t="s">
        <v>5058</v>
      </c>
      <c r="B849" s="195" t="s">
        <v>3765</v>
      </c>
      <c r="C849" s="229">
        <v>0</v>
      </c>
      <c r="D849" s="229">
        <f t="shared" si="64"/>
        <v>0</v>
      </c>
      <c r="E849" s="254"/>
      <c r="F849" s="255"/>
      <c r="G849" s="255"/>
      <c r="H849" s="254"/>
      <c r="I849" s="229">
        <v>0</v>
      </c>
      <c r="J849" s="254"/>
      <c r="K849" s="229">
        <f t="shared" si="73"/>
        <v>0</v>
      </c>
      <c r="L849" s="256"/>
      <c r="M849" s="229"/>
      <c r="N849" s="228">
        <v>0</v>
      </c>
      <c r="O849" s="64" t="s">
        <v>3764</v>
      </c>
      <c r="P849" s="241" t="b">
        <f>EXACT($A848,O849)</f>
        <v>1</v>
      </c>
      <c r="Q849" s="257">
        <v>0</v>
      </c>
      <c r="R849" s="258">
        <f t="shared" si="68"/>
        <v>0</v>
      </c>
    </row>
    <row r="850" spans="1:18" outlineLevel="1">
      <c r="A850" s="399" t="s">
        <v>3766</v>
      </c>
      <c r="B850" s="195"/>
      <c r="C850" s="253">
        <f>SUM(C851)</f>
        <v>0</v>
      </c>
      <c r="D850" s="253">
        <f t="shared" si="64"/>
        <v>0</v>
      </c>
      <c r="E850" s="254"/>
      <c r="F850" s="255"/>
      <c r="G850" s="255"/>
      <c r="H850" s="254"/>
      <c r="I850" s="235">
        <f>I865</f>
        <v>0</v>
      </c>
      <c r="J850" s="254"/>
      <c r="K850" s="253">
        <f t="shared" si="73"/>
        <v>0</v>
      </c>
      <c r="L850" s="256"/>
      <c r="M850" s="229"/>
      <c r="N850" s="228" t="e">
        <v>#VALUE!</v>
      </c>
      <c r="O850" s="64">
        <v>0</v>
      </c>
      <c r="Q850" s="257">
        <v>0</v>
      </c>
      <c r="R850" s="258">
        <f t="shared" si="68"/>
        <v>0</v>
      </c>
    </row>
    <row r="851" spans="1:18" outlineLevel="2">
      <c r="A851" s="271" t="s">
        <v>5059</v>
      </c>
      <c r="B851" s="195" t="s">
        <v>3767</v>
      </c>
      <c r="C851" s="229">
        <v>0</v>
      </c>
      <c r="D851" s="229">
        <f t="shared" si="64"/>
        <v>0</v>
      </c>
      <c r="E851" s="265"/>
      <c r="F851" s="255"/>
      <c r="G851" s="255"/>
      <c r="H851" s="254"/>
      <c r="I851" s="229">
        <v>0</v>
      </c>
      <c r="J851" s="254"/>
      <c r="K851" s="229">
        <f t="shared" si="73"/>
        <v>0</v>
      </c>
      <c r="L851" s="256"/>
      <c r="M851" s="229"/>
      <c r="N851" s="228">
        <v>0</v>
      </c>
      <c r="O851" s="64" t="s">
        <v>3766</v>
      </c>
      <c r="P851" s="241" t="b">
        <f>EXACT($A850,O851)</f>
        <v>1</v>
      </c>
      <c r="Q851" s="257">
        <v>0</v>
      </c>
      <c r="R851" s="258">
        <f t="shared" si="68"/>
        <v>0</v>
      </c>
    </row>
    <row r="852" spans="1:18" outlineLevel="1">
      <c r="A852" s="399" t="s">
        <v>3768</v>
      </c>
      <c r="B852" s="195" t="s">
        <v>3769</v>
      </c>
      <c r="C852" s="228"/>
      <c r="D852" s="228">
        <f t="shared" si="64"/>
        <v>0</v>
      </c>
      <c r="E852" s="265"/>
      <c r="F852" s="255"/>
      <c r="G852" s="255"/>
      <c r="H852" s="254"/>
      <c r="I852" s="228"/>
      <c r="J852" s="254"/>
      <c r="K852" s="228">
        <f t="shared" si="73"/>
        <v>0</v>
      </c>
      <c r="L852" s="278" t="e">
        <f>#REF!+C852</f>
        <v>#REF!</v>
      </c>
      <c r="M852" s="228"/>
      <c r="N852" s="228" t="e">
        <v>#VALUE!</v>
      </c>
      <c r="O852" s="64">
        <v>0</v>
      </c>
      <c r="Q852" s="257">
        <v>0</v>
      </c>
      <c r="R852" s="258">
        <f t="shared" si="68"/>
        <v>0</v>
      </c>
    </row>
    <row r="853" spans="1:18" outlineLevel="1">
      <c r="A853" s="399" t="s">
        <v>3770</v>
      </c>
      <c r="B853" s="279"/>
      <c r="C853" s="228"/>
      <c r="D853" s="228">
        <f t="shared" si="64"/>
        <v>0</v>
      </c>
      <c r="E853" s="265"/>
      <c r="F853" s="255"/>
      <c r="G853" s="255"/>
      <c r="H853" s="254"/>
      <c r="I853" s="228"/>
      <c r="J853" s="254"/>
      <c r="K853" s="228">
        <f t="shared" si="73"/>
        <v>0</v>
      </c>
      <c r="L853" s="278" t="e">
        <f>#REF!+C853</f>
        <v>#REF!</v>
      </c>
      <c r="M853" s="228"/>
      <c r="N853" s="228" t="e">
        <v>#VALUE!</v>
      </c>
      <c r="O853" s="64">
        <v>0</v>
      </c>
      <c r="Q853" s="257">
        <v>0</v>
      </c>
      <c r="R853" s="258">
        <f t="shared" si="68"/>
        <v>0</v>
      </c>
    </row>
    <row r="854" spans="1:18" outlineLevel="1">
      <c r="B854" s="280"/>
      <c r="C854" s="228"/>
      <c r="D854" s="228"/>
      <c r="E854" s="249"/>
      <c r="F854" s="255"/>
      <c r="G854" s="255"/>
      <c r="H854" s="254"/>
      <c r="I854" s="228"/>
      <c r="J854" s="254"/>
      <c r="K854" s="228"/>
      <c r="L854" s="256"/>
      <c r="M854" s="228"/>
      <c r="N854" s="228"/>
      <c r="O854" s="64"/>
      <c r="Q854" s="257"/>
      <c r="R854" s="258"/>
    </row>
    <row r="855" spans="1:18">
      <c r="A855" s="399" t="s">
        <v>3771</v>
      </c>
      <c r="B855" s="248"/>
      <c r="C855" s="228">
        <f>C536+C538+C543+C546+C549+C556+C560+C563+C566+C568+C571+C575+C581+C584+C592+C594+C597+C604+C606+C608+C610+C612+C614+C616+C618+C620+C622+C624+C626+C628+C630+C632+C634+C636+C638+C640+C643+C646+C649+C660+C662+C683+C688+C690+C693+C708+C710+C714+C718+C722+C725+C729+C733+C739+C743+C746+C749+C753+C759+C761+C768+C770+C775+C777+C779+C785+C789+C796+C806+C814+C820+C823+C826+C829+C831+C833+C835+C837+C840+C846+C848+C850</f>
        <v>228643284.20999965</v>
      </c>
      <c r="D855" s="228">
        <f>C855*-1</f>
        <v>-228643284.20999965</v>
      </c>
      <c r="E855" s="249"/>
      <c r="F855" s="255"/>
      <c r="G855" s="255"/>
      <c r="H855" s="254"/>
      <c r="I855" s="281">
        <f>I538+I543+I546+I549+I556+I560+I563+I566+I568+I594+I597+I643+I646+I649+I662+I690+I693+I708+I739+I743+I746+I749+I759+I761+I770+I777+I779+I796+I814+I820+I823+I840+I831+I835</f>
        <v>3928581.79</v>
      </c>
      <c r="J855" s="254"/>
      <c r="K855" s="228">
        <f>D855+I855</f>
        <v>-224714702.41999966</v>
      </c>
      <c r="L855" s="256" t="e">
        <f>#REF!+C855</f>
        <v>#REF!</v>
      </c>
      <c r="M855" s="218"/>
      <c r="N855" s="228" t="e">
        <v>#VALUE!</v>
      </c>
      <c r="O855" s="64"/>
      <c r="Q855" s="257"/>
      <c r="R855" s="258"/>
    </row>
    <row r="856" spans="1:18" outlineLevel="1">
      <c r="A856" s="399" t="s">
        <v>3772</v>
      </c>
      <c r="C856" s="253">
        <f>SUM(C857:C861)</f>
        <v>504892.50000000012</v>
      </c>
      <c r="D856" s="253">
        <f t="shared" ref="D856:D919" si="74">C856*-1</f>
        <v>-504892.50000000012</v>
      </c>
      <c r="E856" s="249"/>
      <c r="F856" s="255"/>
      <c r="G856" s="255"/>
      <c r="H856" s="254"/>
      <c r="I856" s="253"/>
      <c r="J856" s="254"/>
      <c r="K856" s="253">
        <f t="shared" ref="K856:K919" si="75">D856+I856</f>
        <v>-504892.50000000012</v>
      </c>
      <c r="L856" s="256" t="e">
        <f>#REF!+C856</f>
        <v>#REF!</v>
      </c>
      <c r="M856" s="253"/>
      <c r="N856" s="228" t="e">
        <v>#VALUE!</v>
      </c>
      <c r="O856" s="64">
        <v>0</v>
      </c>
      <c r="Q856" s="257">
        <v>-504892.5</v>
      </c>
      <c r="R856" s="258">
        <f>K856-Q856</f>
        <v>0</v>
      </c>
    </row>
    <row r="857" spans="1:18" ht="12.75" customHeight="1" outlineLevel="2">
      <c r="A857" s="271" t="s">
        <v>5060</v>
      </c>
      <c r="B857" s="195" t="s">
        <v>3773</v>
      </c>
      <c r="C857" s="229">
        <v>524688.80000000005</v>
      </c>
      <c r="D857" s="229">
        <f t="shared" si="74"/>
        <v>-524688.80000000005</v>
      </c>
      <c r="E857" s="254"/>
      <c r="F857" s="255"/>
      <c r="G857" s="255"/>
      <c r="H857" s="254"/>
      <c r="I857" s="229"/>
      <c r="J857" s="254"/>
      <c r="K857" s="229">
        <f t="shared" si="75"/>
        <v>-524688.80000000005</v>
      </c>
      <c r="L857" s="251"/>
      <c r="M857" s="229"/>
      <c r="N857" s="228">
        <v>0</v>
      </c>
      <c r="O857" s="64" t="s">
        <v>3772</v>
      </c>
      <c r="P857" s="241" t="b">
        <f>EXACT($A$856,O857)</f>
        <v>1</v>
      </c>
      <c r="Q857" s="257">
        <v>0</v>
      </c>
      <c r="R857" s="258">
        <f t="shared" ref="R857:R920" si="76">K857-Q857</f>
        <v>-524688.80000000005</v>
      </c>
    </row>
    <row r="858" spans="1:18" ht="12.75" customHeight="1" outlineLevel="2">
      <c r="A858" s="410" t="s">
        <v>5061</v>
      </c>
      <c r="B858" s="282" t="s">
        <v>3774</v>
      </c>
      <c r="C858" s="229">
        <v>-19796.299999999901</v>
      </c>
      <c r="D858" s="229">
        <f>C858*-1</f>
        <v>19796.299999999901</v>
      </c>
      <c r="E858" s="254"/>
      <c r="F858" s="255"/>
      <c r="G858" s="255"/>
      <c r="H858" s="254"/>
      <c r="I858" s="229"/>
      <c r="J858" s="254"/>
      <c r="K858" s="229">
        <f>D858+I858</f>
        <v>19796.299999999901</v>
      </c>
      <c r="L858" s="251"/>
      <c r="M858" s="229"/>
      <c r="N858" s="228">
        <v>0</v>
      </c>
      <c r="O858" s="64" t="s">
        <v>3772</v>
      </c>
      <c r="P858" s="241" t="b">
        <f>EXACT($A$856,O858)</f>
        <v>1</v>
      </c>
      <c r="Q858" s="257">
        <v>0</v>
      </c>
      <c r="R858" s="258">
        <f t="shared" si="76"/>
        <v>19796.299999999901</v>
      </c>
    </row>
    <row r="859" spans="1:18" ht="12.75" customHeight="1" outlineLevel="2">
      <c r="A859" s="400" t="s">
        <v>5062</v>
      </c>
      <c r="B859" s="44" t="s">
        <v>3775</v>
      </c>
      <c r="C859" s="229">
        <v>0</v>
      </c>
      <c r="D859" s="229">
        <f t="shared" si="74"/>
        <v>0</v>
      </c>
      <c r="E859" s="254"/>
      <c r="F859" s="255"/>
      <c r="G859" s="255"/>
      <c r="H859" s="254"/>
      <c r="I859" s="229"/>
      <c r="J859" s="254"/>
      <c r="K859" s="229">
        <f t="shared" si="75"/>
        <v>0</v>
      </c>
      <c r="L859" s="251"/>
      <c r="M859" s="229"/>
      <c r="N859" s="228">
        <v>0</v>
      </c>
      <c r="O859" s="64" t="s">
        <v>3772</v>
      </c>
      <c r="P859" s="241" t="b">
        <f>EXACT($A$856,O859)</f>
        <v>1</v>
      </c>
      <c r="Q859" s="257">
        <v>0</v>
      </c>
      <c r="R859" s="258">
        <f t="shared" si="76"/>
        <v>0</v>
      </c>
    </row>
    <row r="860" spans="1:18" ht="12.75" customHeight="1" outlineLevel="2">
      <c r="A860" s="400" t="s">
        <v>5063</v>
      </c>
      <c r="B860" s="44" t="s">
        <v>3776</v>
      </c>
      <c r="C860" s="229">
        <v>0</v>
      </c>
      <c r="D860" s="229">
        <f t="shared" si="74"/>
        <v>0</v>
      </c>
      <c r="E860" s="254"/>
      <c r="F860" s="255"/>
      <c r="G860" s="255"/>
      <c r="H860" s="254"/>
      <c r="I860" s="229"/>
      <c r="J860" s="254"/>
      <c r="K860" s="229">
        <f t="shared" si="75"/>
        <v>0</v>
      </c>
      <c r="L860" s="251"/>
      <c r="M860" s="229"/>
      <c r="N860" s="228">
        <v>0</v>
      </c>
      <c r="O860" s="64" t="s">
        <v>3772</v>
      </c>
      <c r="P860" s="241" t="b">
        <f>EXACT($A$856,O860)</f>
        <v>1</v>
      </c>
      <c r="Q860" s="257">
        <v>0</v>
      </c>
      <c r="R860" s="258">
        <f t="shared" si="76"/>
        <v>0</v>
      </c>
    </row>
    <row r="861" spans="1:18" ht="12.75" customHeight="1" outlineLevel="2">
      <c r="A861" s="400" t="s">
        <v>5064</v>
      </c>
      <c r="B861" s="44" t="s">
        <v>3777</v>
      </c>
      <c r="C861" s="229">
        <v>0</v>
      </c>
      <c r="D861" s="229">
        <f t="shared" si="74"/>
        <v>0</v>
      </c>
      <c r="E861" s="249"/>
      <c r="F861" s="255"/>
      <c r="G861" s="255"/>
      <c r="H861" s="254"/>
      <c r="I861" s="229"/>
      <c r="J861" s="254"/>
      <c r="K861" s="229">
        <f t="shared" si="75"/>
        <v>0</v>
      </c>
      <c r="L861" s="251"/>
      <c r="M861" s="229"/>
      <c r="N861" s="228">
        <v>0</v>
      </c>
      <c r="O861" s="64" t="s">
        <v>3772</v>
      </c>
      <c r="P861" s="241" t="b">
        <f>EXACT($A$856,O861)</f>
        <v>1</v>
      </c>
      <c r="Q861" s="257">
        <v>0</v>
      </c>
      <c r="R861" s="258">
        <f t="shared" si="76"/>
        <v>0</v>
      </c>
    </row>
    <row r="862" spans="1:18" outlineLevel="1">
      <c r="A862" s="399" t="s">
        <v>3778</v>
      </c>
      <c r="C862" s="253">
        <f>SUM(C863)</f>
        <v>77928577.019999906</v>
      </c>
      <c r="D862" s="253">
        <f t="shared" si="74"/>
        <v>-77928577.019999906</v>
      </c>
      <c r="E862" s="254"/>
      <c r="F862" s="255"/>
      <c r="G862" s="255"/>
      <c r="H862" s="254"/>
      <c r="I862" s="253">
        <f>I863</f>
        <v>0</v>
      </c>
      <c r="J862" s="254"/>
      <c r="K862" s="253">
        <f t="shared" si="75"/>
        <v>-77928577.019999906</v>
      </c>
      <c r="L862" s="256" t="e">
        <f>#REF!+C862</f>
        <v>#REF!</v>
      </c>
      <c r="M862" s="253"/>
      <c r="N862" s="228" t="e">
        <v>#VALUE!</v>
      </c>
      <c r="O862" s="64">
        <v>0</v>
      </c>
      <c r="Q862" s="257">
        <v>-77928577.019999996</v>
      </c>
      <c r="R862" s="258">
        <f t="shared" si="76"/>
        <v>0</v>
      </c>
    </row>
    <row r="863" spans="1:18" ht="12.75" customHeight="1" outlineLevel="2">
      <c r="A863" s="271" t="s">
        <v>5065</v>
      </c>
      <c r="B863" s="195" t="s">
        <v>3779</v>
      </c>
      <c r="C863" s="229">
        <v>77928577.019999906</v>
      </c>
      <c r="D863" s="229">
        <f t="shared" si="74"/>
        <v>-77928577.019999906</v>
      </c>
      <c r="E863" s="254"/>
      <c r="F863" s="255"/>
      <c r="G863" s="255"/>
      <c r="H863" s="254"/>
      <c r="I863" s="229">
        <v>0</v>
      </c>
      <c r="J863" s="254"/>
      <c r="K863" s="229">
        <f t="shared" si="75"/>
        <v>-77928577.019999906</v>
      </c>
      <c r="L863" s="251"/>
      <c r="M863" s="229"/>
      <c r="N863" s="228">
        <v>0</v>
      </c>
      <c r="O863" s="64" t="s">
        <v>3778</v>
      </c>
      <c r="P863" s="241" t="b">
        <f>EXACT($A862,O863)</f>
        <v>1</v>
      </c>
      <c r="Q863" s="257">
        <v>0</v>
      </c>
      <c r="R863" s="258">
        <f t="shared" si="76"/>
        <v>-77928577.019999906</v>
      </c>
    </row>
    <row r="864" spans="1:18" outlineLevel="1">
      <c r="A864" s="399" t="s">
        <v>3780</v>
      </c>
      <c r="C864" s="253">
        <f>SUM(C865:C887)</f>
        <v>53223552.219999768</v>
      </c>
      <c r="D864" s="253">
        <f t="shared" si="74"/>
        <v>-53223552.219999768</v>
      </c>
      <c r="E864" s="254"/>
      <c r="F864" s="255"/>
      <c r="G864" s="255"/>
      <c r="H864" s="254"/>
      <c r="I864" s="253"/>
      <c r="J864" s="254"/>
      <c r="K864" s="253">
        <f t="shared" si="75"/>
        <v>-53223552.219999768</v>
      </c>
      <c r="L864" s="256" t="e">
        <f>#REF!+C864</f>
        <v>#REF!</v>
      </c>
      <c r="M864" s="253"/>
      <c r="N864" s="228" t="e">
        <v>#VALUE!</v>
      </c>
      <c r="O864" s="64">
        <v>0</v>
      </c>
      <c r="Q864" s="257">
        <v>-53223552.219999999</v>
      </c>
      <c r="R864" s="258">
        <f t="shared" si="76"/>
        <v>2.3096799850463867E-7</v>
      </c>
    </row>
    <row r="865" spans="1:18" ht="12.75" customHeight="1" outlineLevel="2">
      <c r="A865" s="271" t="s">
        <v>5066</v>
      </c>
      <c r="B865" s="195" t="s">
        <v>3781</v>
      </c>
      <c r="C865" s="229">
        <v>13658956.6199999</v>
      </c>
      <c r="D865" s="229">
        <f t="shared" si="74"/>
        <v>-13658956.6199999</v>
      </c>
      <c r="E865" s="254"/>
      <c r="F865" s="255"/>
      <c r="G865" s="255"/>
      <c r="H865" s="254"/>
      <c r="I865" s="229"/>
      <c r="J865" s="254"/>
      <c r="K865" s="229">
        <f t="shared" si="75"/>
        <v>-13658956.6199999</v>
      </c>
      <c r="L865" s="251"/>
      <c r="M865" s="229"/>
      <c r="N865" s="228">
        <v>0</v>
      </c>
      <c r="O865" s="64" t="s">
        <v>3780</v>
      </c>
      <c r="P865" s="241" t="b">
        <f>EXACT($A$864,O865)</f>
        <v>1</v>
      </c>
      <c r="Q865" s="257">
        <v>0</v>
      </c>
      <c r="R865" s="258">
        <f t="shared" si="76"/>
        <v>-13658956.6199999</v>
      </c>
    </row>
    <row r="866" spans="1:18" ht="12.75" customHeight="1" outlineLevel="2">
      <c r="A866" s="271" t="s">
        <v>5067</v>
      </c>
      <c r="B866" s="195" t="s">
        <v>3782</v>
      </c>
      <c r="C866" s="229">
        <v>8704166.2699999902</v>
      </c>
      <c r="D866" s="229">
        <f t="shared" si="74"/>
        <v>-8704166.2699999902</v>
      </c>
      <c r="E866" s="254"/>
      <c r="F866" s="255"/>
      <c r="G866" s="255"/>
      <c r="H866" s="254"/>
      <c r="I866" s="229"/>
      <c r="J866" s="254"/>
      <c r="K866" s="229">
        <f t="shared" si="75"/>
        <v>-8704166.2699999902</v>
      </c>
      <c r="L866" s="251"/>
      <c r="M866" s="229"/>
      <c r="N866" s="228">
        <v>0</v>
      </c>
      <c r="O866" s="64" t="s">
        <v>3780</v>
      </c>
      <c r="P866" s="241" t="b">
        <f t="shared" ref="P866:P887" si="77">EXACT($A$864,O866)</f>
        <v>1</v>
      </c>
      <c r="Q866" s="257">
        <v>0</v>
      </c>
      <c r="R866" s="258">
        <f t="shared" si="76"/>
        <v>-8704166.2699999902</v>
      </c>
    </row>
    <row r="867" spans="1:18" ht="12.75" customHeight="1" outlineLevel="2">
      <c r="A867" s="271" t="s">
        <v>5068</v>
      </c>
      <c r="B867" s="195" t="s">
        <v>3783</v>
      </c>
      <c r="C867" s="229">
        <v>8537019.5</v>
      </c>
      <c r="D867" s="229">
        <f t="shared" si="74"/>
        <v>-8537019.5</v>
      </c>
      <c r="E867" s="254"/>
      <c r="F867" s="255"/>
      <c r="G867" s="255"/>
      <c r="H867" s="254"/>
      <c r="I867" s="229"/>
      <c r="J867" s="254"/>
      <c r="K867" s="229">
        <f t="shared" si="75"/>
        <v>-8537019.5</v>
      </c>
      <c r="L867" s="251"/>
      <c r="M867" s="229"/>
      <c r="N867" s="228">
        <v>0</v>
      </c>
      <c r="O867" s="64" t="s">
        <v>3780</v>
      </c>
      <c r="P867" s="241" t="b">
        <f t="shared" si="77"/>
        <v>1</v>
      </c>
      <c r="Q867" s="257">
        <v>0</v>
      </c>
      <c r="R867" s="258">
        <f t="shared" si="76"/>
        <v>-8537019.5</v>
      </c>
    </row>
    <row r="868" spans="1:18" ht="12.75" customHeight="1" outlineLevel="2">
      <c r="A868" s="271" t="s">
        <v>5069</v>
      </c>
      <c r="B868" s="195" t="s">
        <v>3784</v>
      </c>
      <c r="C868" s="229">
        <v>3694453.08</v>
      </c>
      <c r="D868" s="229">
        <f t="shared" si="74"/>
        <v>-3694453.08</v>
      </c>
      <c r="E868" s="254"/>
      <c r="F868" s="255"/>
      <c r="G868" s="255"/>
      <c r="H868" s="254"/>
      <c r="I868" s="229"/>
      <c r="J868" s="254"/>
      <c r="K868" s="229">
        <f t="shared" si="75"/>
        <v>-3694453.08</v>
      </c>
      <c r="L868" s="251"/>
      <c r="M868" s="229"/>
      <c r="N868" s="228">
        <v>0</v>
      </c>
      <c r="O868" s="64" t="s">
        <v>3780</v>
      </c>
      <c r="P868" s="241" t="b">
        <f t="shared" si="77"/>
        <v>1</v>
      </c>
      <c r="Q868" s="257">
        <v>0</v>
      </c>
      <c r="R868" s="258">
        <f t="shared" si="76"/>
        <v>-3694453.08</v>
      </c>
    </row>
    <row r="869" spans="1:18" ht="12.75" customHeight="1" outlineLevel="2">
      <c r="A869" s="271" t="s">
        <v>5070</v>
      </c>
      <c r="B869" s="195" t="s">
        <v>3785</v>
      </c>
      <c r="C869" s="229">
        <v>4098747.8599999901</v>
      </c>
      <c r="D869" s="229">
        <f t="shared" si="74"/>
        <v>-4098747.8599999901</v>
      </c>
      <c r="E869" s="254"/>
      <c r="F869" s="255"/>
      <c r="G869" s="255"/>
      <c r="H869" s="254"/>
      <c r="I869" s="229"/>
      <c r="J869" s="254"/>
      <c r="K869" s="229">
        <f t="shared" si="75"/>
        <v>-4098747.8599999901</v>
      </c>
      <c r="L869" s="251"/>
      <c r="M869" s="229"/>
      <c r="N869" s="228">
        <v>0</v>
      </c>
      <c r="O869" s="64" t="s">
        <v>3780</v>
      </c>
      <c r="P869" s="241" t="b">
        <f t="shared" si="77"/>
        <v>1</v>
      </c>
      <c r="Q869" s="257">
        <v>0</v>
      </c>
      <c r="R869" s="258">
        <f t="shared" si="76"/>
        <v>-4098747.8599999901</v>
      </c>
    </row>
    <row r="870" spans="1:18" ht="12.75" customHeight="1" outlineLevel="2">
      <c r="A870" s="271" t="s">
        <v>5071</v>
      </c>
      <c r="B870" s="195" t="s">
        <v>3786</v>
      </c>
      <c r="C870" s="229">
        <v>1380024</v>
      </c>
      <c r="D870" s="229">
        <f t="shared" si="74"/>
        <v>-1380024</v>
      </c>
      <c r="E870" s="254"/>
      <c r="F870" s="255"/>
      <c r="G870" s="255"/>
      <c r="H870" s="254"/>
      <c r="I870" s="229"/>
      <c r="J870" s="254"/>
      <c r="K870" s="229">
        <f t="shared" si="75"/>
        <v>-1380024</v>
      </c>
      <c r="L870" s="251"/>
      <c r="M870" s="229"/>
      <c r="N870" s="228">
        <v>0</v>
      </c>
      <c r="O870" s="64" t="s">
        <v>3780</v>
      </c>
      <c r="P870" s="241" t="b">
        <f t="shared" si="77"/>
        <v>1</v>
      </c>
      <c r="Q870" s="257">
        <v>0</v>
      </c>
      <c r="R870" s="258">
        <f t="shared" si="76"/>
        <v>-1380024</v>
      </c>
    </row>
    <row r="871" spans="1:18" ht="12.75" customHeight="1" outlineLevel="2">
      <c r="A871" s="271" t="s">
        <v>5072</v>
      </c>
      <c r="B871" s="195" t="s">
        <v>3787</v>
      </c>
      <c r="C871" s="229">
        <v>80105.350000000006</v>
      </c>
      <c r="D871" s="229">
        <f t="shared" si="74"/>
        <v>-80105.350000000006</v>
      </c>
      <c r="E871" s="254"/>
      <c r="F871" s="255"/>
      <c r="G871" s="255"/>
      <c r="H871" s="254"/>
      <c r="I871" s="229"/>
      <c r="J871" s="254"/>
      <c r="K871" s="229">
        <f t="shared" si="75"/>
        <v>-80105.350000000006</v>
      </c>
      <c r="L871" s="251"/>
      <c r="M871" s="229"/>
      <c r="N871" s="228">
        <v>0</v>
      </c>
      <c r="O871" s="64" t="s">
        <v>3780</v>
      </c>
      <c r="P871" s="241" t="b">
        <f t="shared" si="77"/>
        <v>1</v>
      </c>
      <c r="Q871" s="257">
        <v>0</v>
      </c>
      <c r="R871" s="258">
        <f t="shared" si="76"/>
        <v>-80105.350000000006</v>
      </c>
    </row>
    <row r="872" spans="1:18" ht="12.75" customHeight="1" outlineLevel="2">
      <c r="A872" s="271" t="s">
        <v>5073</v>
      </c>
      <c r="B872" s="195" t="s">
        <v>3788</v>
      </c>
      <c r="C872" s="229">
        <v>2455521.0899999901</v>
      </c>
      <c r="D872" s="229">
        <f t="shared" si="74"/>
        <v>-2455521.0899999901</v>
      </c>
      <c r="E872" s="254"/>
      <c r="F872" s="255"/>
      <c r="G872" s="255"/>
      <c r="H872" s="254"/>
      <c r="I872" s="229"/>
      <c r="J872" s="254"/>
      <c r="K872" s="229">
        <f t="shared" si="75"/>
        <v>-2455521.0899999901</v>
      </c>
      <c r="L872" s="251"/>
      <c r="M872" s="229"/>
      <c r="N872" s="228">
        <v>0</v>
      </c>
      <c r="O872" s="64" t="s">
        <v>3780</v>
      </c>
      <c r="P872" s="241" t="b">
        <f t="shared" si="77"/>
        <v>1</v>
      </c>
      <c r="Q872" s="257">
        <v>0</v>
      </c>
      <c r="R872" s="258">
        <f t="shared" si="76"/>
        <v>-2455521.0899999901</v>
      </c>
    </row>
    <row r="873" spans="1:18" ht="12.75" customHeight="1" outlineLevel="2">
      <c r="A873" s="271" t="s">
        <v>5074</v>
      </c>
      <c r="B873" s="195" t="s">
        <v>3789</v>
      </c>
      <c r="C873" s="229">
        <v>6424.56</v>
      </c>
      <c r="D873" s="229">
        <f t="shared" si="74"/>
        <v>-6424.56</v>
      </c>
      <c r="E873" s="254"/>
      <c r="F873" s="255"/>
      <c r="G873" s="255"/>
      <c r="H873" s="254"/>
      <c r="I873" s="229"/>
      <c r="J873" s="254"/>
      <c r="K873" s="229">
        <f t="shared" si="75"/>
        <v>-6424.56</v>
      </c>
      <c r="L873" s="251"/>
      <c r="M873" s="229"/>
      <c r="N873" s="228">
        <v>0</v>
      </c>
      <c r="O873" s="64" t="s">
        <v>3780</v>
      </c>
      <c r="P873" s="241" t="b">
        <f t="shared" si="77"/>
        <v>1</v>
      </c>
      <c r="Q873" s="257">
        <v>0</v>
      </c>
      <c r="R873" s="258">
        <f t="shared" si="76"/>
        <v>-6424.56</v>
      </c>
    </row>
    <row r="874" spans="1:18" ht="12.75" customHeight="1" outlineLevel="2">
      <c r="A874" s="271" t="s">
        <v>5075</v>
      </c>
      <c r="B874" s="195" t="s">
        <v>3790</v>
      </c>
      <c r="C874" s="229">
        <v>1678.0799999999899</v>
      </c>
      <c r="D874" s="229">
        <f t="shared" si="74"/>
        <v>-1678.0799999999899</v>
      </c>
      <c r="E874" s="254"/>
      <c r="F874" s="255"/>
      <c r="G874" s="255"/>
      <c r="H874" s="254"/>
      <c r="I874" s="229"/>
      <c r="J874" s="254"/>
      <c r="K874" s="229">
        <f t="shared" si="75"/>
        <v>-1678.0799999999899</v>
      </c>
      <c r="L874" s="251"/>
      <c r="M874" s="229"/>
      <c r="N874" s="228">
        <v>0</v>
      </c>
      <c r="O874" s="64" t="s">
        <v>3780</v>
      </c>
      <c r="P874" s="241" t="b">
        <f t="shared" si="77"/>
        <v>1</v>
      </c>
      <c r="Q874" s="257">
        <v>0</v>
      </c>
      <c r="R874" s="258">
        <f t="shared" si="76"/>
        <v>-1678.0799999999899</v>
      </c>
    </row>
    <row r="875" spans="1:18" ht="12.75" customHeight="1" outlineLevel="2">
      <c r="A875" s="271" t="s">
        <v>5076</v>
      </c>
      <c r="B875" s="195" t="s">
        <v>3791</v>
      </c>
      <c r="C875" s="229">
        <v>485805.03</v>
      </c>
      <c r="D875" s="229">
        <f t="shared" si="74"/>
        <v>-485805.03</v>
      </c>
      <c r="E875" s="254"/>
      <c r="F875" s="255"/>
      <c r="G875" s="255"/>
      <c r="H875" s="254"/>
      <c r="I875" s="229"/>
      <c r="J875" s="254"/>
      <c r="K875" s="229">
        <f t="shared" si="75"/>
        <v>-485805.03</v>
      </c>
      <c r="L875" s="251"/>
      <c r="M875" s="229"/>
      <c r="N875" s="228">
        <v>0</v>
      </c>
      <c r="O875" s="64" t="s">
        <v>3780</v>
      </c>
      <c r="P875" s="241" t="b">
        <f t="shared" si="77"/>
        <v>1</v>
      </c>
      <c r="Q875" s="257">
        <v>0</v>
      </c>
      <c r="R875" s="258">
        <f t="shared" si="76"/>
        <v>-485805.03</v>
      </c>
    </row>
    <row r="876" spans="1:18" ht="12.75" customHeight="1" outlineLevel="2">
      <c r="A876" s="271" t="s">
        <v>5077</v>
      </c>
      <c r="B876" s="195" t="s">
        <v>3792</v>
      </c>
      <c r="C876" s="229">
        <v>1476797.74</v>
      </c>
      <c r="D876" s="229">
        <f t="shared" si="74"/>
        <v>-1476797.74</v>
      </c>
      <c r="E876" s="254"/>
      <c r="F876" s="255"/>
      <c r="G876" s="255"/>
      <c r="H876" s="254"/>
      <c r="I876" s="229"/>
      <c r="J876" s="254"/>
      <c r="K876" s="229">
        <f t="shared" si="75"/>
        <v>-1476797.74</v>
      </c>
      <c r="L876" s="251"/>
      <c r="M876" s="229"/>
      <c r="N876" s="228">
        <v>0</v>
      </c>
      <c r="O876" s="64" t="s">
        <v>3780</v>
      </c>
      <c r="P876" s="241" t="b">
        <f t="shared" si="77"/>
        <v>1</v>
      </c>
      <c r="Q876" s="257">
        <v>0</v>
      </c>
      <c r="R876" s="258">
        <f t="shared" si="76"/>
        <v>-1476797.74</v>
      </c>
    </row>
    <row r="877" spans="1:18" ht="12.75" customHeight="1" outlineLevel="2">
      <c r="A877" s="271" t="s">
        <v>5078</v>
      </c>
      <c r="B877" s="195" t="s">
        <v>3793</v>
      </c>
      <c r="C877" s="229">
        <v>1187697.78</v>
      </c>
      <c r="D877" s="229">
        <f t="shared" si="74"/>
        <v>-1187697.78</v>
      </c>
      <c r="E877" s="254"/>
      <c r="F877" s="255"/>
      <c r="G877" s="255"/>
      <c r="H877" s="254"/>
      <c r="I877" s="229"/>
      <c r="J877" s="254"/>
      <c r="K877" s="229">
        <f t="shared" si="75"/>
        <v>-1187697.78</v>
      </c>
      <c r="L877" s="251"/>
      <c r="M877" s="229"/>
      <c r="N877" s="228">
        <v>0</v>
      </c>
      <c r="O877" s="64" t="s">
        <v>3780</v>
      </c>
      <c r="P877" s="241" t="b">
        <f t="shared" si="77"/>
        <v>1</v>
      </c>
      <c r="Q877" s="257">
        <v>0</v>
      </c>
      <c r="R877" s="258">
        <f t="shared" si="76"/>
        <v>-1187697.78</v>
      </c>
    </row>
    <row r="878" spans="1:18" ht="12.75" customHeight="1" outlineLevel="2">
      <c r="A878" s="271" t="s">
        <v>5079</v>
      </c>
      <c r="B878" s="195" t="s">
        <v>3794</v>
      </c>
      <c r="C878" s="229">
        <v>30.6</v>
      </c>
      <c r="D878" s="229">
        <f t="shared" si="74"/>
        <v>-30.6</v>
      </c>
      <c r="E878" s="254"/>
      <c r="F878" s="269"/>
      <c r="G878" s="269"/>
      <c r="H878" s="265"/>
      <c r="I878" s="229"/>
      <c r="J878" s="254"/>
      <c r="K878" s="229">
        <f t="shared" si="75"/>
        <v>-30.6</v>
      </c>
      <c r="L878" s="251"/>
      <c r="M878" s="229"/>
      <c r="N878" s="228">
        <v>0</v>
      </c>
      <c r="O878" s="64" t="s">
        <v>3780</v>
      </c>
      <c r="P878" s="241" t="b">
        <f t="shared" si="77"/>
        <v>1</v>
      </c>
      <c r="Q878" s="257">
        <v>0</v>
      </c>
      <c r="R878" s="258">
        <f t="shared" si="76"/>
        <v>-30.6</v>
      </c>
    </row>
    <row r="879" spans="1:18" ht="12.75" customHeight="1" outlineLevel="2">
      <c r="A879" s="271" t="s">
        <v>5080</v>
      </c>
      <c r="B879" s="195" t="s">
        <v>3804</v>
      </c>
      <c r="C879" s="229">
        <v>257662.649999999</v>
      </c>
      <c r="D879" s="229">
        <f t="shared" si="74"/>
        <v>-257662.649999999</v>
      </c>
      <c r="E879" s="254"/>
      <c r="F879" s="255"/>
      <c r="G879" s="255"/>
      <c r="H879" s="254"/>
      <c r="I879" s="229"/>
      <c r="J879" s="254"/>
      <c r="K879" s="229">
        <f t="shared" si="75"/>
        <v>-257662.649999999</v>
      </c>
      <c r="L879" s="251"/>
      <c r="M879" s="229"/>
      <c r="N879" s="228">
        <v>0</v>
      </c>
      <c r="O879" s="64" t="s">
        <v>3780</v>
      </c>
      <c r="P879" s="241" t="b">
        <f t="shared" si="77"/>
        <v>1</v>
      </c>
      <c r="Q879" s="257">
        <v>0</v>
      </c>
      <c r="R879" s="258">
        <f t="shared" si="76"/>
        <v>-257662.649999999</v>
      </c>
    </row>
    <row r="880" spans="1:18" ht="12.75" customHeight="1" outlineLevel="2">
      <c r="A880" s="271" t="s">
        <v>5081</v>
      </c>
      <c r="B880" s="195" t="s">
        <v>3795</v>
      </c>
      <c r="C880" s="229">
        <v>6908840.7599999905</v>
      </c>
      <c r="D880" s="229">
        <f t="shared" si="74"/>
        <v>-6908840.7599999905</v>
      </c>
      <c r="E880" s="254"/>
      <c r="F880" s="255"/>
      <c r="G880" s="255"/>
      <c r="H880" s="254"/>
      <c r="I880" s="229"/>
      <c r="J880" s="254"/>
      <c r="K880" s="229">
        <f t="shared" si="75"/>
        <v>-6908840.7599999905</v>
      </c>
      <c r="L880" s="251"/>
      <c r="M880" s="229"/>
      <c r="N880" s="228">
        <v>0</v>
      </c>
      <c r="O880" s="64" t="s">
        <v>3780</v>
      </c>
      <c r="P880" s="241" t="b">
        <f t="shared" si="77"/>
        <v>1</v>
      </c>
      <c r="Q880" s="257">
        <v>0</v>
      </c>
      <c r="R880" s="258">
        <f t="shared" si="76"/>
        <v>-6908840.7599999905</v>
      </c>
    </row>
    <row r="881" spans="1:18" ht="12.75" customHeight="1" outlineLevel="2">
      <c r="A881" s="271" t="s">
        <v>5082</v>
      </c>
      <c r="B881" s="195" t="s">
        <v>3796</v>
      </c>
      <c r="C881" s="229">
        <v>309756.46000000002</v>
      </c>
      <c r="D881" s="229">
        <f t="shared" si="74"/>
        <v>-309756.46000000002</v>
      </c>
      <c r="E881" s="254"/>
      <c r="F881" s="255"/>
      <c r="G881" s="255"/>
      <c r="H881" s="254"/>
      <c r="I881" s="229"/>
      <c r="J881" s="254"/>
      <c r="K881" s="229">
        <f t="shared" si="75"/>
        <v>-309756.46000000002</v>
      </c>
      <c r="L881" s="251"/>
      <c r="M881" s="229"/>
      <c r="N881" s="228">
        <v>0</v>
      </c>
      <c r="O881" s="64" t="s">
        <v>3780</v>
      </c>
      <c r="P881" s="241" t="b">
        <f t="shared" si="77"/>
        <v>1</v>
      </c>
      <c r="Q881" s="257">
        <v>0</v>
      </c>
      <c r="R881" s="258">
        <f t="shared" si="76"/>
        <v>-309756.46000000002</v>
      </c>
    </row>
    <row r="882" spans="1:18" ht="12.75" customHeight="1" outlineLevel="2">
      <c r="A882" s="271" t="s">
        <v>5083</v>
      </c>
      <c r="B882" s="195" t="s">
        <v>3797</v>
      </c>
      <c r="C882" s="229">
        <v>0</v>
      </c>
      <c r="D882" s="229">
        <f t="shared" si="74"/>
        <v>0</v>
      </c>
      <c r="E882" s="254"/>
      <c r="F882" s="255"/>
      <c r="G882" s="255"/>
      <c r="H882" s="254"/>
      <c r="I882" s="229"/>
      <c r="J882" s="254"/>
      <c r="K882" s="229">
        <f t="shared" si="75"/>
        <v>0</v>
      </c>
      <c r="L882" s="251"/>
      <c r="M882" s="229"/>
      <c r="N882" s="228">
        <v>0</v>
      </c>
      <c r="O882" s="64" t="s">
        <v>3780</v>
      </c>
      <c r="P882" s="241" t="b">
        <f t="shared" si="77"/>
        <v>1</v>
      </c>
      <c r="Q882" s="257">
        <v>0</v>
      </c>
      <c r="R882" s="258">
        <f t="shared" si="76"/>
        <v>0</v>
      </c>
    </row>
    <row r="883" spans="1:18" ht="12.75" customHeight="1" outlineLevel="2">
      <c r="A883" s="400" t="s">
        <v>5084</v>
      </c>
      <c r="B883" s="44" t="s">
        <v>3798</v>
      </c>
      <c r="C883" s="229">
        <v>0</v>
      </c>
      <c r="D883" s="229">
        <f t="shared" si="74"/>
        <v>0</v>
      </c>
      <c r="E883" s="254"/>
      <c r="F883" s="255"/>
      <c r="G883" s="255"/>
      <c r="H883" s="254"/>
      <c r="I883" s="229"/>
      <c r="J883" s="254"/>
      <c r="K883" s="229">
        <f t="shared" si="75"/>
        <v>0</v>
      </c>
      <c r="L883" s="251"/>
      <c r="M883" s="229"/>
      <c r="N883" s="228">
        <v>0</v>
      </c>
      <c r="O883" s="64" t="s">
        <v>3780</v>
      </c>
      <c r="P883" s="241" t="b">
        <f t="shared" si="77"/>
        <v>1</v>
      </c>
      <c r="Q883" s="257">
        <v>0</v>
      </c>
      <c r="R883" s="258">
        <f t="shared" si="76"/>
        <v>0</v>
      </c>
    </row>
    <row r="884" spans="1:18" ht="12.75" customHeight="1" outlineLevel="2">
      <c r="A884" s="400" t="s">
        <v>5085</v>
      </c>
      <c r="B884" s="44" t="s">
        <v>3799</v>
      </c>
      <c r="C884" s="229">
        <v>0</v>
      </c>
      <c r="D884" s="229">
        <f t="shared" si="74"/>
        <v>0</v>
      </c>
      <c r="E884" s="254"/>
      <c r="F884" s="255"/>
      <c r="G884" s="255"/>
      <c r="H884" s="254"/>
      <c r="I884" s="229"/>
      <c r="J884" s="254"/>
      <c r="K884" s="229">
        <f t="shared" si="75"/>
        <v>0</v>
      </c>
      <c r="L884" s="251"/>
      <c r="M884" s="229"/>
      <c r="N884" s="228">
        <v>0</v>
      </c>
      <c r="O884" s="64" t="s">
        <v>3780</v>
      </c>
      <c r="P884" s="241" t="b">
        <f t="shared" si="77"/>
        <v>1</v>
      </c>
      <c r="Q884" s="257">
        <v>0</v>
      </c>
      <c r="R884" s="258">
        <f t="shared" si="76"/>
        <v>0</v>
      </c>
    </row>
    <row r="885" spans="1:18" ht="12.75" customHeight="1" outlineLevel="2">
      <c r="A885" s="271" t="s">
        <v>5086</v>
      </c>
      <c r="B885" s="195" t="s">
        <v>3800</v>
      </c>
      <c r="C885" s="229">
        <v>0</v>
      </c>
      <c r="D885" s="229">
        <f t="shared" si="74"/>
        <v>0</v>
      </c>
      <c r="E885" s="254"/>
      <c r="F885" s="255"/>
      <c r="G885" s="255"/>
      <c r="H885" s="254"/>
      <c r="I885" s="229"/>
      <c r="J885" s="254"/>
      <c r="K885" s="229">
        <f t="shared" si="75"/>
        <v>0</v>
      </c>
      <c r="L885" s="251"/>
      <c r="M885" s="229"/>
      <c r="N885" s="228">
        <v>0</v>
      </c>
      <c r="O885" s="64" t="s">
        <v>3780</v>
      </c>
      <c r="P885" s="241" t="b">
        <f t="shared" si="77"/>
        <v>1</v>
      </c>
      <c r="Q885" s="257">
        <v>0</v>
      </c>
      <c r="R885" s="258">
        <f t="shared" si="76"/>
        <v>0</v>
      </c>
    </row>
    <row r="886" spans="1:18" ht="12.75" customHeight="1" outlineLevel="2">
      <c r="A886" s="271" t="s">
        <v>5087</v>
      </c>
      <c r="B886" s="195" t="s">
        <v>3801</v>
      </c>
      <c r="C886" s="229">
        <v>10036585.6199999</v>
      </c>
      <c r="D886" s="229">
        <f t="shared" si="74"/>
        <v>-10036585.6199999</v>
      </c>
      <c r="E886" s="254"/>
      <c r="F886" s="255"/>
      <c r="G886" s="255"/>
      <c r="H886" s="254"/>
      <c r="I886" s="229"/>
      <c r="J886" s="254"/>
      <c r="K886" s="229">
        <f t="shared" si="75"/>
        <v>-10036585.6199999</v>
      </c>
      <c r="L886" s="251"/>
      <c r="M886" s="229"/>
      <c r="N886" s="228">
        <v>0</v>
      </c>
      <c r="O886" s="64" t="s">
        <v>3780</v>
      </c>
      <c r="P886" s="241" t="b">
        <f t="shared" si="77"/>
        <v>1</v>
      </c>
      <c r="Q886" s="257">
        <v>0</v>
      </c>
      <c r="R886" s="258">
        <f t="shared" si="76"/>
        <v>-10036585.6199999</v>
      </c>
    </row>
    <row r="887" spans="1:18" ht="12.75" customHeight="1" outlineLevel="2">
      <c r="A887" s="410" t="s">
        <v>5088</v>
      </c>
      <c r="B887" s="282" t="s">
        <v>3802</v>
      </c>
      <c r="C887" s="229">
        <v>-10056720.83</v>
      </c>
      <c r="D887" s="229">
        <f t="shared" si="74"/>
        <v>10056720.83</v>
      </c>
      <c r="E887" s="254"/>
      <c r="F887" s="255"/>
      <c r="G887" s="255"/>
      <c r="H887" s="254"/>
      <c r="I887" s="229"/>
      <c r="J887" s="254"/>
      <c r="K887" s="229">
        <f>D887+I887</f>
        <v>10056720.83</v>
      </c>
      <c r="L887" s="251"/>
      <c r="M887" s="229"/>
      <c r="N887" s="228">
        <v>0</v>
      </c>
      <c r="O887" s="64" t="s">
        <v>3780</v>
      </c>
      <c r="P887" s="241" t="b">
        <f t="shared" si="77"/>
        <v>1</v>
      </c>
      <c r="Q887" s="257">
        <v>0</v>
      </c>
      <c r="R887" s="258">
        <f t="shared" si="76"/>
        <v>10056720.83</v>
      </c>
    </row>
    <row r="888" spans="1:18" outlineLevel="1">
      <c r="A888" s="399" t="s">
        <v>3805</v>
      </c>
      <c r="C888" s="253">
        <f>SUM(C889:C890)</f>
        <v>31062293.119999908</v>
      </c>
      <c r="D888" s="253">
        <f t="shared" si="74"/>
        <v>-31062293.119999908</v>
      </c>
      <c r="E888" s="254"/>
      <c r="F888" s="255"/>
      <c r="G888" s="255"/>
      <c r="H888" s="254"/>
      <c r="I888" s="253">
        <f>I889</f>
        <v>0</v>
      </c>
      <c r="J888" s="254"/>
      <c r="K888" s="253">
        <f t="shared" si="75"/>
        <v>-31062293.119999908</v>
      </c>
      <c r="L888" s="256" t="e">
        <f>#REF!+C888</f>
        <v>#REF!</v>
      </c>
      <c r="M888" s="253"/>
      <c r="N888" s="228" t="e">
        <v>#VALUE!</v>
      </c>
      <c r="O888" s="64">
        <v>0</v>
      </c>
      <c r="Q888" s="257">
        <v>-31062293.120000001</v>
      </c>
      <c r="R888" s="258">
        <f t="shared" si="76"/>
        <v>9.3132257461547852E-8</v>
      </c>
    </row>
    <row r="889" spans="1:18" ht="12.75" customHeight="1" outlineLevel="2">
      <c r="A889" s="271" t="s">
        <v>5089</v>
      </c>
      <c r="B889" s="195" t="s">
        <v>3806</v>
      </c>
      <c r="C889" s="229">
        <v>33465209.379999898</v>
      </c>
      <c r="D889" s="229">
        <f t="shared" si="74"/>
        <v>-33465209.379999898</v>
      </c>
      <c r="E889" s="254"/>
      <c r="F889" s="255"/>
      <c r="G889" s="255"/>
      <c r="H889" s="254"/>
      <c r="I889" s="229">
        <v>0</v>
      </c>
      <c r="J889" s="254"/>
      <c r="K889" s="229">
        <f t="shared" si="75"/>
        <v>-33465209.379999898</v>
      </c>
      <c r="L889" s="251"/>
      <c r="M889" s="229"/>
      <c r="N889" s="228">
        <v>0</v>
      </c>
      <c r="O889" s="64" t="s">
        <v>3805</v>
      </c>
      <c r="P889" s="241" t="b">
        <f>EXACT($A888,O889)</f>
        <v>1</v>
      </c>
      <c r="Q889" s="257">
        <v>0</v>
      </c>
      <c r="R889" s="258">
        <f t="shared" si="76"/>
        <v>-33465209.379999898</v>
      </c>
    </row>
    <row r="890" spans="1:18" ht="12.75" customHeight="1" outlineLevel="2">
      <c r="A890" s="410" t="s">
        <v>5090</v>
      </c>
      <c r="B890" s="282" t="s">
        <v>3807</v>
      </c>
      <c r="C890" s="229">
        <v>-2402916.25999999</v>
      </c>
      <c r="D890" s="229">
        <f t="shared" si="74"/>
        <v>2402916.25999999</v>
      </c>
      <c r="E890" s="254"/>
      <c r="F890" s="255"/>
      <c r="G890" s="255"/>
      <c r="H890" s="254"/>
      <c r="I890" s="229">
        <v>0</v>
      </c>
      <c r="J890" s="254"/>
      <c r="K890" s="229">
        <f>D890+I890</f>
        <v>2402916.25999999</v>
      </c>
      <c r="L890" s="251"/>
      <c r="M890" s="229"/>
      <c r="N890" s="228">
        <v>0</v>
      </c>
      <c r="O890" s="64" t="s">
        <v>3805</v>
      </c>
      <c r="P890" s="241" t="b">
        <f>EXACT($A888,O890)</f>
        <v>1</v>
      </c>
      <c r="Q890" s="257">
        <v>0</v>
      </c>
      <c r="R890" s="258">
        <f t="shared" si="76"/>
        <v>2402916.25999999</v>
      </c>
    </row>
    <row r="891" spans="1:18" outlineLevel="1">
      <c r="A891" s="399" t="s">
        <v>3808</v>
      </c>
      <c r="C891" s="253">
        <f>SUM(C892:C893)</f>
        <v>1026909.77999999</v>
      </c>
      <c r="D891" s="253">
        <f t="shared" si="74"/>
        <v>-1026909.77999999</v>
      </c>
      <c r="E891" s="254"/>
      <c r="F891" s="255"/>
      <c r="G891" s="255"/>
      <c r="H891" s="254"/>
      <c r="I891" s="253"/>
      <c r="J891" s="254"/>
      <c r="K891" s="253">
        <f t="shared" si="75"/>
        <v>-1026909.77999999</v>
      </c>
      <c r="L891" s="256" t="e">
        <f>#REF!+C891</f>
        <v>#REF!</v>
      </c>
      <c r="M891" s="253"/>
      <c r="N891" s="228" t="e">
        <v>#VALUE!</v>
      </c>
      <c r="O891" s="64">
        <v>0</v>
      </c>
      <c r="Q891" s="257">
        <v>-1026909.78</v>
      </c>
      <c r="R891" s="258">
        <f t="shared" si="76"/>
        <v>1.0011717677116394E-8</v>
      </c>
    </row>
    <row r="892" spans="1:18" ht="12.75" customHeight="1" outlineLevel="2">
      <c r="A892" s="271" t="s">
        <v>5091</v>
      </c>
      <c r="B892" s="195" t="s">
        <v>3528</v>
      </c>
      <c r="C892" s="229">
        <v>1110085.9299999899</v>
      </c>
      <c r="D892" s="229">
        <f t="shared" si="74"/>
        <v>-1110085.9299999899</v>
      </c>
      <c r="E892" s="254"/>
      <c r="F892" s="255"/>
      <c r="G892" s="255"/>
      <c r="H892" s="254"/>
      <c r="I892" s="229"/>
      <c r="J892" s="254"/>
      <c r="K892" s="229">
        <f t="shared" si="75"/>
        <v>-1110085.9299999899</v>
      </c>
      <c r="L892" s="251"/>
      <c r="M892" s="229"/>
      <c r="N892" s="228">
        <v>0</v>
      </c>
      <c r="O892" s="64" t="s">
        <v>3808</v>
      </c>
      <c r="P892" s="241" t="b">
        <f>EXACT($A891,O892)</f>
        <v>1</v>
      </c>
      <c r="Q892" s="257">
        <v>0</v>
      </c>
      <c r="R892" s="258">
        <f t="shared" si="76"/>
        <v>-1110085.9299999899</v>
      </c>
    </row>
    <row r="893" spans="1:18" ht="12.75" customHeight="1" outlineLevel="2">
      <c r="A893" s="410" t="s">
        <v>5092</v>
      </c>
      <c r="B893" s="282" t="s">
        <v>3809</v>
      </c>
      <c r="C893" s="229">
        <v>-83176.149999999907</v>
      </c>
      <c r="D893" s="229">
        <f t="shared" si="74"/>
        <v>83176.149999999907</v>
      </c>
      <c r="E893" s="254"/>
      <c r="F893" s="255"/>
      <c r="G893" s="255"/>
      <c r="H893" s="254"/>
      <c r="I893" s="229"/>
      <c r="J893" s="254"/>
      <c r="K893" s="229">
        <f>D893+I893</f>
        <v>83176.149999999907</v>
      </c>
      <c r="L893" s="251"/>
      <c r="M893" s="229"/>
      <c r="N893" s="228">
        <v>0</v>
      </c>
      <c r="O893" s="64" t="s">
        <v>3808</v>
      </c>
      <c r="P893" s="241" t="b">
        <f>EXACT($A891,O893)</f>
        <v>1</v>
      </c>
      <c r="Q893" s="257">
        <v>0</v>
      </c>
      <c r="R893" s="258">
        <f t="shared" si="76"/>
        <v>83176.149999999907</v>
      </c>
    </row>
    <row r="894" spans="1:18" outlineLevel="1">
      <c r="A894" s="399" t="s">
        <v>2823</v>
      </c>
      <c r="C894" s="253">
        <f>SUM(C895:C906)</f>
        <v>4493593.8699999982</v>
      </c>
      <c r="D894" s="253">
        <f t="shared" si="74"/>
        <v>-4493593.8699999982</v>
      </c>
      <c r="E894" s="254"/>
      <c r="F894" s="255"/>
      <c r="G894" s="255"/>
      <c r="H894" s="254"/>
      <c r="I894" s="253">
        <f>I899</f>
        <v>2359990.83</v>
      </c>
      <c r="J894" s="254"/>
      <c r="K894" s="253">
        <f t="shared" si="75"/>
        <v>-2133603.0399999982</v>
      </c>
      <c r="L894" s="256" t="e">
        <f>#REF!+C894</f>
        <v>#REF!</v>
      </c>
      <c r="M894" s="253"/>
      <c r="N894" s="228" t="e">
        <v>#VALUE!</v>
      </c>
      <c r="O894" s="64">
        <v>0</v>
      </c>
      <c r="Q894" s="257">
        <v>-2133602.87</v>
      </c>
      <c r="R894" s="258">
        <f t="shared" si="76"/>
        <v>-0.16999999806284904</v>
      </c>
    </row>
    <row r="895" spans="1:18" ht="12.75" customHeight="1" outlineLevel="2">
      <c r="A895" s="271" t="s">
        <v>5093</v>
      </c>
      <c r="B895" s="195" t="s">
        <v>3810</v>
      </c>
      <c r="C895" s="229">
        <v>153698.429999999</v>
      </c>
      <c r="D895" s="229">
        <f t="shared" si="74"/>
        <v>-153698.429999999</v>
      </c>
      <c r="E895" s="254"/>
      <c r="F895" s="255"/>
      <c r="G895" s="255"/>
      <c r="H895" s="254"/>
      <c r="I895" s="229"/>
      <c r="J895" s="254"/>
      <c r="K895" s="229">
        <f t="shared" si="75"/>
        <v>-153698.429999999</v>
      </c>
      <c r="L895" s="251"/>
      <c r="M895" s="229"/>
      <c r="N895" s="228">
        <v>0</v>
      </c>
      <c r="O895" s="64" t="s">
        <v>2823</v>
      </c>
      <c r="P895" s="241" t="b">
        <f>EXACT($A$894,O895)</f>
        <v>1</v>
      </c>
      <c r="Q895" s="257">
        <v>0</v>
      </c>
      <c r="R895" s="258">
        <f t="shared" si="76"/>
        <v>-153698.429999999</v>
      </c>
    </row>
    <row r="896" spans="1:18" ht="12.75" customHeight="1" outlineLevel="2">
      <c r="A896" s="271" t="s">
        <v>5094</v>
      </c>
      <c r="B896" s="195" t="s">
        <v>3811</v>
      </c>
      <c r="C896" s="229">
        <v>-242.03</v>
      </c>
      <c r="D896" s="229">
        <f t="shared" si="74"/>
        <v>242.03</v>
      </c>
      <c r="E896" s="254"/>
      <c r="F896" s="255"/>
      <c r="G896" s="255"/>
      <c r="H896" s="254"/>
      <c r="I896" s="229"/>
      <c r="J896" s="254"/>
      <c r="K896" s="229">
        <f t="shared" si="75"/>
        <v>242.03</v>
      </c>
      <c r="L896" s="251"/>
      <c r="M896" s="229"/>
      <c r="N896" s="228">
        <v>0</v>
      </c>
      <c r="O896" s="64" t="s">
        <v>2823</v>
      </c>
      <c r="P896" s="241" t="b">
        <f t="shared" ref="P896:P906" si="78">EXACT($A$894,O896)</f>
        <v>1</v>
      </c>
      <c r="Q896" s="257">
        <v>0</v>
      </c>
      <c r="R896" s="258">
        <f t="shared" si="76"/>
        <v>242.03</v>
      </c>
    </row>
    <row r="897" spans="1:18" ht="12.75" customHeight="1" outlineLevel="2">
      <c r="A897" s="271" t="s">
        <v>5095</v>
      </c>
      <c r="B897" s="195" t="s">
        <v>3812</v>
      </c>
      <c r="C897" s="229">
        <v>122567.25999999901</v>
      </c>
      <c r="D897" s="229">
        <f t="shared" si="74"/>
        <v>-122567.25999999901</v>
      </c>
      <c r="E897" s="254"/>
      <c r="F897" s="255"/>
      <c r="G897" s="255"/>
      <c r="H897" s="254"/>
      <c r="I897" s="229"/>
      <c r="J897" s="254"/>
      <c r="K897" s="229">
        <f t="shared" si="75"/>
        <v>-122567.25999999901</v>
      </c>
      <c r="L897" s="251"/>
      <c r="M897" s="229"/>
      <c r="N897" s="228">
        <v>0</v>
      </c>
      <c r="O897" s="64" t="s">
        <v>2823</v>
      </c>
      <c r="P897" s="241" t="b">
        <f t="shared" si="78"/>
        <v>1</v>
      </c>
      <c r="Q897" s="257">
        <v>0</v>
      </c>
      <c r="R897" s="258">
        <f t="shared" si="76"/>
        <v>-122567.25999999901</v>
      </c>
    </row>
    <row r="898" spans="1:18" ht="12.75" customHeight="1" outlineLevel="2">
      <c r="A898" s="271" t="s">
        <v>5096</v>
      </c>
      <c r="B898" s="195" t="s">
        <v>3813</v>
      </c>
      <c r="C898" s="229">
        <v>0</v>
      </c>
      <c r="D898" s="229">
        <f t="shared" si="74"/>
        <v>0</v>
      </c>
      <c r="E898" s="254"/>
      <c r="F898" s="255"/>
      <c r="G898" s="255"/>
      <c r="H898" s="254"/>
      <c r="I898" s="229"/>
      <c r="J898" s="254"/>
      <c r="K898" s="229">
        <f t="shared" si="75"/>
        <v>0</v>
      </c>
      <c r="L898" s="251"/>
      <c r="M898" s="229"/>
      <c r="N898" s="228">
        <v>0</v>
      </c>
      <c r="O898" s="64" t="s">
        <v>2823</v>
      </c>
      <c r="P898" s="241" t="b">
        <f t="shared" si="78"/>
        <v>1</v>
      </c>
      <c r="Q898" s="257">
        <v>0</v>
      </c>
      <c r="R898" s="258">
        <f t="shared" si="76"/>
        <v>0</v>
      </c>
    </row>
    <row r="899" spans="1:18" ht="12.75" customHeight="1" outlineLevel="2">
      <c r="A899" s="271" t="s">
        <v>5097</v>
      </c>
      <c r="B899" s="195" t="s">
        <v>3814</v>
      </c>
      <c r="C899" s="229">
        <v>2359990.83</v>
      </c>
      <c r="D899" s="229">
        <f t="shared" si="74"/>
        <v>-2359990.83</v>
      </c>
      <c r="E899" s="254"/>
      <c r="F899" s="255"/>
      <c r="G899" s="255"/>
      <c r="H899" s="254"/>
      <c r="I899" s="229">
        <v>2359990.83</v>
      </c>
      <c r="J899" s="254"/>
      <c r="K899" s="229">
        <f t="shared" si="75"/>
        <v>0</v>
      </c>
      <c r="L899" s="251"/>
      <c r="M899" s="229"/>
      <c r="N899" s="228">
        <v>0</v>
      </c>
      <c r="O899" s="64" t="s">
        <v>2823</v>
      </c>
      <c r="P899" s="241" t="b">
        <f t="shared" si="78"/>
        <v>1</v>
      </c>
      <c r="Q899" s="257">
        <v>0</v>
      </c>
      <c r="R899" s="258">
        <f t="shared" si="76"/>
        <v>0</v>
      </c>
    </row>
    <row r="900" spans="1:18" ht="12.75" customHeight="1" outlineLevel="2">
      <c r="A900" s="271" t="s">
        <v>5098</v>
      </c>
      <c r="B900" s="195" t="s">
        <v>3815</v>
      </c>
      <c r="C900" s="229">
        <v>76674.139999999898</v>
      </c>
      <c r="D900" s="229">
        <f t="shared" si="74"/>
        <v>-76674.139999999898</v>
      </c>
      <c r="E900" s="254"/>
      <c r="F900" s="255"/>
      <c r="G900" s="255"/>
      <c r="H900" s="254"/>
      <c r="I900" s="229"/>
      <c r="J900" s="254"/>
      <c r="K900" s="229">
        <f t="shared" si="75"/>
        <v>-76674.139999999898</v>
      </c>
      <c r="L900" s="251"/>
      <c r="M900" s="229"/>
      <c r="N900" s="228">
        <v>0</v>
      </c>
      <c r="O900" s="64" t="s">
        <v>2823</v>
      </c>
      <c r="P900" s="241" t="b">
        <f t="shared" si="78"/>
        <v>1</v>
      </c>
      <c r="Q900" s="257">
        <v>0</v>
      </c>
      <c r="R900" s="258">
        <f t="shared" si="76"/>
        <v>-76674.139999999898</v>
      </c>
    </row>
    <row r="901" spans="1:18" ht="12.75" customHeight="1" outlineLevel="2">
      <c r="A901" s="271" t="s">
        <v>5099</v>
      </c>
      <c r="B901" s="195" t="s">
        <v>3816</v>
      </c>
      <c r="C901" s="229">
        <v>1774229.24</v>
      </c>
      <c r="D901" s="229">
        <f t="shared" si="74"/>
        <v>-1774229.24</v>
      </c>
      <c r="E901" s="254"/>
      <c r="F901" s="255"/>
      <c r="G901" s="255"/>
      <c r="H901" s="254"/>
      <c r="I901" s="229"/>
      <c r="J901" s="254"/>
      <c r="K901" s="229">
        <f t="shared" si="75"/>
        <v>-1774229.24</v>
      </c>
      <c r="L901" s="251"/>
      <c r="M901" s="229"/>
      <c r="N901" s="228">
        <v>0</v>
      </c>
      <c r="O901" s="64" t="s">
        <v>2823</v>
      </c>
      <c r="P901" s="241" t="b">
        <f t="shared" si="78"/>
        <v>1</v>
      </c>
      <c r="Q901" s="257">
        <v>0</v>
      </c>
      <c r="R901" s="258">
        <f t="shared" si="76"/>
        <v>-1774229.24</v>
      </c>
    </row>
    <row r="902" spans="1:18" ht="12.75" customHeight="1" outlineLevel="2">
      <c r="A902" s="271" t="s">
        <v>5100</v>
      </c>
      <c r="B902" s="207" t="s">
        <v>3817</v>
      </c>
      <c r="C902" s="229">
        <v>0</v>
      </c>
      <c r="D902" s="229">
        <f t="shared" si="74"/>
        <v>0</v>
      </c>
      <c r="E902" s="254"/>
      <c r="F902" s="255"/>
      <c r="G902" s="255"/>
      <c r="H902" s="254"/>
      <c r="I902" s="229"/>
      <c r="J902" s="254"/>
      <c r="K902" s="229">
        <f t="shared" si="75"/>
        <v>0</v>
      </c>
      <c r="L902" s="251"/>
      <c r="M902" s="229"/>
      <c r="N902" s="228">
        <v>0</v>
      </c>
      <c r="O902" s="64" t="s">
        <v>2823</v>
      </c>
      <c r="P902" s="241" t="b">
        <f t="shared" si="78"/>
        <v>1</v>
      </c>
      <c r="Q902" s="257">
        <v>0</v>
      </c>
      <c r="R902" s="258">
        <f t="shared" si="76"/>
        <v>0</v>
      </c>
    </row>
    <row r="903" spans="1:18" ht="12.75" customHeight="1" outlineLevel="2">
      <c r="A903" s="271" t="s">
        <v>5101</v>
      </c>
      <c r="B903" s="207" t="s">
        <v>3818</v>
      </c>
      <c r="C903" s="229">
        <v>5153.5</v>
      </c>
      <c r="D903" s="229">
        <f t="shared" si="74"/>
        <v>-5153.5</v>
      </c>
      <c r="E903" s="254"/>
      <c r="F903" s="255"/>
      <c r="G903" s="255"/>
      <c r="H903" s="254"/>
      <c r="I903" s="229"/>
      <c r="J903" s="254"/>
      <c r="K903" s="229">
        <f t="shared" si="75"/>
        <v>-5153.5</v>
      </c>
      <c r="L903" s="251"/>
      <c r="M903" s="229"/>
      <c r="N903" s="228">
        <v>0</v>
      </c>
      <c r="O903" s="64" t="s">
        <v>2823</v>
      </c>
      <c r="P903" s="241" t="b">
        <f t="shared" si="78"/>
        <v>1</v>
      </c>
      <c r="Q903" s="257">
        <v>0</v>
      </c>
      <c r="R903" s="258">
        <f t="shared" si="76"/>
        <v>-5153.5</v>
      </c>
    </row>
    <row r="904" spans="1:18" ht="12.75" customHeight="1" outlineLevel="2">
      <c r="A904" s="271" t="s">
        <v>5102</v>
      </c>
      <c r="B904" s="207" t="s">
        <v>3819</v>
      </c>
      <c r="C904" s="229">
        <v>0</v>
      </c>
      <c r="D904" s="229">
        <f t="shared" si="74"/>
        <v>0</v>
      </c>
      <c r="E904" s="254"/>
      <c r="F904" s="255"/>
      <c r="G904" s="255"/>
      <c r="H904" s="254"/>
      <c r="I904" s="229"/>
      <c r="J904" s="254"/>
      <c r="K904" s="229">
        <f t="shared" si="75"/>
        <v>0</v>
      </c>
      <c r="L904" s="251"/>
      <c r="M904" s="229"/>
      <c r="N904" s="228">
        <v>0</v>
      </c>
      <c r="O904" s="64" t="s">
        <v>2823</v>
      </c>
      <c r="P904" s="241" t="b">
        <f t="shared" si="78"/>
        <v>1</v>
      </c>
      <c r="Q904" s="257">
        <v>0</v>
      </c>
      <c r="R904" s="258">
        <f t="shared" si="76"/>
        <v>0</v>
      </c>
    </row>
    <row r="905" spans="1:18" ht="12.75" customHeight="1" outlineLevel="2">
      <c r="A905" s="271" t="s">
        <v>5103</v>
      </c>
      <c r="B905" s="195" t="s">
        <v>3820</v>
      </c>
      <c r="C905" s="229">
        <v>0</v>
      </c>
      <c r="D905" s="229">
        <f t="shared" si="74"/>
        <v>0</v>
      </c>
      <c r="E905" s="254"/>
      <c r="F905" s="255"/>
      <c r="G905" s="255"/>
      <c r="H905" s="254"/>
      <c r="J905" s="254"/>
      <c r="K905" s="229">
        <f>D905+I905</f>
        <v>0</v>
      </c>
      <c r="L905" s="251"/>
      <c r="M905" s="229"/>
      <c r="N905" s="228">
        <v>0</v>
      </c>
      <c r="O905" s="64" t="s">
        <v>2823</v>
      </c>
      <c r="P905" s="241" t="b">
        <f t="shared" si="78"/>
        <v>1</v>
      </c>
      <c r="Q905" s="257">
        <v>0</v>
      </c>
      <c r="R905" s="258">
        <f t="shared" si="76"/>
        <v>0</v>
      </c>
    </row>
    <row r="906" spans="1:18" ht="12.75" customHeight="1" outlineLevel="2">
      <c r="A906" s="400" t="s">
        <v>5104</v>
      </c>
      <c r="B906" s="44" t="s">
        <v>3821</v>
      </c>
      <c r="C906" s="229">
        <v>1522.5</v>
      </c>
      <c r="D906" s="229">
        <f t="shared" si="74"/>
        <v>-1522.5</v>
      </c>
      <c r="E906" s="254"/>
      <c r="F906" s="255"/>
      <c r="G906" s="255"/>
      <c r="H906" s="254"/>
      <c r="I906" s="229"/>
      <c r="J906" s="254"/>
      <c r="K906" s="229">
        <f t="shared" si="75"/>
        <v>-1522.5</v>
      </c>
      <c r="L906" s="251"/>
      <c r="M906" s="229"/>
      <c r="N906" s="228">
        <v>0</v>
      </c>
      <c r="O906" s="64" t="s">
        <v>2823</v>
      </c>
      <c r="P906" s="241" t="b">
        <f t="shared" si="78"/>
        <v>1</v>
      </c>
      <c r="Q906" s="257">
        <v>0</v>
      </c>
      <c r="R906" s="258">
        <f t="shared" si="76"/>
        <v>-1522.5</v>
      </c>
    </row>
    <row r="907" spans="1:18" outlineLevel="1">
      <c r="A907" s="399" t="s">
        <v>3822</v>
      </c>
      <c r="C907" s="253">
        <f>SUM(C908)</f>
        <v>2911661.41</v>
      </c>
      <c r="D907" s="253">
        <f t="shared" si="74"/>
        <v>-2911661.41</v>
      </c>
      <c r="E907" s="254"/>
      <c r="F907" s="255"/>
      <c r="G907" s="255"/>
      <c r="H907" s="254"/>
      <c r="I907" s="253"/>
      <c r="J907" s="254"/>
      <c r="K907" s="253">
        <f t="shared" si="75"/>
        <v>-2911661.41</v>
      </c>
      <c r="L907" s="256" t="e">
        <f>#REF!+C907</f>
        <v>#REF!</v>
      </c>
      <c r="M907" s="253"/>
      <c r="N907" s="228" t="e">
        <v>#VALUE!</v>
      </c>
      <c r="O907" s="64">
        <v>0</v>
      </c>
      <c r="Q907" s="257">
        <v>-2911661.41</v>
      </c>
      <c r="R907" s="258">
        <f t="shared" si="76"/>
        <v>0</v>
      </c>
    </row>
    <row r="908" spans="1:18" ht="12.75" customHeight="1" outlineLevel="2">
      <c r="A908" s="271" t="s">
        <v>5105</v>
      </c>
      <c r="B908" s="195" t="s">
        <v>3823</v>
      </c>
      <c r="C908" s="229">
        <v>2911661.41</v>
      </c>
      <c r="D908" s="229">
        <f t="shared" si="74"/>
        <v>-2911661.41</v>
      </c>
      <c r="E908" s="254"/>
      <c r="F908" s="255"/>
      <c r="G908" s="255"/>
      <c r="H908" s="254"/>
      <c r="I908" s="229"/>
      <c r="J908" s="254"/>
      <c r="K908" s="229">
        <f t="shared" si="75"/>
        <v>-2911661.41</v>
      </c>
      <c r="L908" s="251"/>
      <c r="M908" s="229"/>
      <c r="N908" s="228">
        <v>0</v>
      </c>
      <c r="O908" s="64" t="s">
        <v>3822</v>
      </c>
      <c r="P908" s="241" t="b">
        <f>EXACT($A907,O908)</f>
        <v>1</v>
      </c>
      <c r="Q908" s="257">
        <v>0</v>
      </c>
      <c r="R908" s="258">
        <f t="shared" si="76"/>
        <v>-2911661.41</v>
      </c>
    </row>
    <row r="909" spans="1:18" outlineLevel="1">
      <c r="A909" s="399" t="s">
        <v>3824</v>
      </c>
      <c r="C909" s="253">
        <f>SUM(C910)</f>
        <v>130424.24</v>
      </c>
      <c r="D909" s="253">
        <f t="shared" si="74"/>
        <v>-130424.24</v>
      </c>
      <c r="E909" s="254"/>
      <c r="F909" s="255"/>
      <c r="G909" s="255"/>
      <c r="H909" s="254"/>
      <c r="I909" s="253"/>
      <c r="J909" s="254"/>
      <c r="K909" s="253">
        <f t="shared" si="75"/>
        <v>-130424.24</v>
      </c>
      <c r="L909" s="256" t="e">
        <f>#REF!+C909</f>
        <v>#REF!</v>
      </c>
      <c r="M909" s="253"/>
      <c r="N909" s="228" t="e">
        <v>#VALUE!</v>
      </c>
      <c r="O909" s="64">
        <v>0</v>
      </c>
      <c r="Q909" s="257">
        <v>-130424.24</v>
      </c>
      <c r="R909" s="258">
        <f t="shared" si="76"/>
        <v>0</v>
      </c>
    </row>
    <row r="910" spans="1:18" ht="12.75" customHeight="1" outlineLevel="2">
      <c r="A910" s="271" t="s">
        <v>5106</v>
      </c>
      <c r="B910" s="195" t="s">
        <v>3825</v>
      </c>
      <c r="C910" s="229">
        <v>130424.24</v>
      </c>
      <c r="D910" s="229">
        <f t="shared" si="74"/>
        <v>-130424.24</v>
      </c>
      <c r="E910" s="254"/>
      <c r="F910" s="255"/>
      <c r="G910" s="255"/>
      <c r="H910" s="254"/>
      <c r="I910" s="229"/>
      <c r="J910" s="254"/>
      <c r="K910" s="229">
        <f t="shared" si="75"/>
        <v>-130424.24</v>
      </c>
      <c r="L910" s="251"/>
      <c r="M910" s="229"/>
      <c r="N910" s="228">
        <v>0</v>
      </c>
      <c r="O910" s="64" t="s">
        <v>3824</v>
      </c>
      <c r="P910" s="241" t="b">
        <f>EXACT($A909,O910)</f>
        <v>1</v>
      </c>
      <c r="Q910" s="257">
        <v>0</v>
      </c>
      <c r="R910" s="258">
        <f t="shared" si="76"/>
        <v>-130424.24</v>
      </c>
    </row>
    <row r="911" spans="1:18" outlineLevel="1">
      <c r="A911" s="399" t="s">
        <v>3826</v>
      </c>
      <c r="C911" s="253">
        <f>SUM(C912)</f>
        <v>520305.63</v>
      </c>
      <c r="D911" s="253">
        <f t="shared" si="74"/>
        <v>-520305.63</v>
      </c>
      <c r="E911" s="254"/>
      <c r="F911" s="255"/>
      <c r="G911" s="255"/>
      <c r="H911" s="254"/>
      <c r="I911" s="253"/>
      <c r="J911" s="254"/>
      <c r="K911" s="253">
        <f t="shared" si="75"/>
        <v>-520305.63</v>
      </c>
      <c r="L911" s="256" t="e">
        <f>#REF!+C911</f>
        <v>#REF!</v>
      </c>
      <c r="M911" s="253"/>
      <c r="N911" s="228" t="e">
        <v>#VALUE!</v>
      </c>
      <c r="O911" s="64">
        <v>0</v>
      </c>
      <c r="Q911" s="257">
        <v>-520305.63</v>
      </c>
      <c r="R911" s="258">
        <f t="shared" si="76"/>
        <v>0</v>
      </c>
    </row>
    <row r="912" spans="1:18" ht="12.75" customHeight="1" outlineLevel="2">
      <c r="A912" s="271" t="s">
        <v>5107</v>
      </c>
      <c r="B912" s="195" t="s">
        <v>3827</v>
      </c>
      <c r="C912" s="229">
        <v>520305.63</v>
      </c>
      <c r="D912" s="229">
        <f t="shared" si="74"/>
        <v>-520305.63</v>
      </c>
      <c r="E912" s="254"/>
      <c r="F912" s="255"/>
      <c r="G912" s="255"/>
      <c r="H912" s="254"/>
      <c r="I912" s="229"/>
      <c r="J912" s="254"/>
      <c r="K912" s="229">
        <f t="shared" si="75"/>
        <v>-520305.63</v>
      </c>
      <c r="L912" s="251"/>
      <c r="M912" s="229"/>
      <c r="N912" s="228">
        <v>0</v>
      </c>
      <c r="O912" s="64" t="s">
        <v>3826</v>
      </c>
      <c r="P912" s="241" t="b">
        <f>EXACT($A911,O912)</f>
        <v>1</v>
      </c>
      <c r="Q912" s="257">
        <v>0</v>
      </c>
      <c r="R912" s="258">
        <f t="shared" si="76"/>
        <v>-520305.63</v>
      </c>
    </row>
    <row r="913" spans="1:18" outlineLevel="1">
      <c r="A913" s="399" t="s">
        <v>3828</v>
      </c>
      <c r="C913" s="253">
        <f>SUM(C914)</f>
        <v>4060363</v>
      </c>
      <c r="D913" s="253">
        <f t="shared" si="74"/>
        <v>-4060363</v>
      </c>
      <c r="E913" s="254"/>
      <c r="F913" s="255"/>
      <c r="G913" s="255"/>
      <c r="H913" s="254"/>
      <c r="I913" s="253"/>
      <c r="J913" s="254"/>
      <c r="K913" s="253">
        <f t="shared" si="75"/>
        <v>-4060363</v>
      </c>
      <c r="L913" s="256" t="e">
        <f>#REF!+C913</f>
        <v>#REF!</v>
      </c>
      <c r="M913" s="253"/>
      <c r="N913" s="228" t="e">
        <v>#VALUE!</v>
      </c>
      <c r="O913" s="64">
        <v>0</v>
      </c>
      <c r="Q913" s="257">
        <v>-4060363</v>
      </c>
      <c r="R913" s="258">
        <f t="shared" si="76"/>
        <v>0</v>
      </c>
    </row>
    <row r="914" spans="1:18" ht="12.75" customHeight="1" outlineLevel="2">
      <c r="A914" s="271" t="s">
        <v>5108</v>
      </c>
      <c r="B914" s="195" t="s">
        <v>3829</v>
      </c>
      <c r="C914" s="229">
        <v>4060363</v>
      </c>
      <c r="D914" s="229">
        <f t="shared" si="74"/>
        <v>-4060363</v>
      </c>
      <c r="E914" s="254"/>
      <c r="F914" s="255"/>
      <c r="G914" s="255"/>
      <c r="H914" s="254"/>
      <c r="I914" s="229"/>
      <c r="J914" s="254"/>
      <c r="K914" s="229">
        <f t="shared" si="75"/>
        <v>-4060363</v>
      </c>
      <c r="L914" s="251"/>
      <c r="M914" s="229"/>
      <c r="N914" s="228">
        <v>0</v>
      </c>
      <c r="O914" s="64" t="s">
        <v>3828</v>
      </c>
      <c r="P914" s="241" t="b">
        <f>EXACT($A913,O914)</f>
        <v>1</v>
      </c>
      <c r="Q914" s="257">
        <v>0</v>
      </c>
      <c r="R914" s="258">
        <f t="shared" si="76"/>
        <v>-4060363</v>
      </c>
    </row>
    <row r="915" spans="1:18" outlineLevel="1">
      <c r="A915" s="399" t="s">
        <v>3830</v>
      </c>
      <c r="C915" s="253">
        <f>SUM(C916)</f>
        <v>1392.5</v>
      </c>
      <c r="D915" s="253">
        <f t="shared" si="74"/>
        <v>-1392.5</v>
      </c>
      <c r="E915" s="254"/>
      <c r="F915" s="255"/>
      <c r="G915" s="255"/>
      <c r="H915" s="254"/>
      <c r="I915" s="253"/>
      <c r="J915" s="254"/>
      <c r="K915" s="253">
        <f t="shared" si="75"/>
        <v>-1392.5</v>
      </c>
      <c r="L915" s="256" t="e">
        <f>#REF!+C915</f>
        <v>#REF!</v>
      </c>
      <c r="M915" s="253"/>
      <c r="N915" s="228" t="e">
        <v>#VALUE!</v>
      </c>
      <c r="O915" s="64">
        <v>0</v>
      </c>
      <c r="Q915" s="257">
        <v>-1392.5</v>
      </c>
      <c r="R915" s="258">
        <f t="shared" si="76"/>
        <v>0</v>
      </c>
    </row>
    <row r="916" spans="1:18" ht="12.75" customHeight="1" outlineLevel="2">
      <c r="A916" s="271" t="s">
        <v>5109</v>
      </c>
      <c r="B916" s="195" t="s">
        <v>3831</v>
      </c>
      <c r="C916" s="229">
        <v>1392.5</v>
      </c>
      <c r="D916" s="229">
        <f t="shared" si="74"/>
        <v>-1392.5</v>
      </c>
      <c r="E916" s="254"/>
      <c r="F916" s="255"/>
      <c r="G916" s="255"/>
      <c r="H916" s="254"/>
      <c r="I916" s="229"/>
      <c r="J916" s="254"/>
      <c r="K916" s="229">
        <f t="shared" si="75"/>
        <v>-1392.5</v>
      </c>
      <c r="L916" s="251"/>
      <c r="M916" s="229"/>
      <c r="N916" s="228">
        <v>0</v>
      </c>
      <c r="O916" s="64" t="s">
        <v>3830</v>
      </c>
      <c r="P916" s="241" t="b">
        <f>EXACT($A915,O916)</f>
        <v>1</v>
      </c>
      <c r="Q916" s="257">
        <v>0</v>
      </c>
      <c r="R916" s="258">
        <f t="shared" si="76"/>
        <v>-1392.5</v>
      </c>
    </row>
    <row r="917" spans="1:18" outlineLevel="1">
      <c r="A917" s="399" t="s">
        <v>2860</v>
      </c>
      <c r="B917" s="144"/>
      <c r="C917" s="253">
        <f>SUM(C918)</f>
        <v>0</v>
      </c>
      <c r="D917" s="253">
        <f t="shared" si="74"/>
        <v>0</v>
      </c>
      <c r="E917" s="254"/>
      <c r="F917" s="255"/>
      <c r="G917" s="255"/>
      <c r="H917" s="254"/>
      <c r="I917" s="235">
        <f>I918</f>
        <v>-12417734</v>
      </c>
      <c r="J917" s="254"/>
      <c r="K917" s="253">
        <f t="shared" si="75"/>
        <v>-12417734</v>
      </c>
      <c r="L917" s="256" t="e">
        <f>#REF!+C917</f>
        <v>#REF!</v>
      </c>
      <c r="M917" s="253"/>
      <c r="N917" s="228" t="e">
        <v>#VALUE!</v>
      </c>
      <c r="O917" s="64">
        <v>0</v>
      </c>
      <c r="Q917" s="257">
        <v>-12417734</v>
      </c>
      <c r="R917" s="258">
        <f t="shared" si="76"/>
        <v>0</v>
      </c>
    </row>
    <row r="918" spans="1:18" ht="12.75" customHeight="1" outlineLevel="2">
      <c r="A918" s="271" t="s">
        <v>5110</v>
      </c>
      <c r="B918" s="195" t="s">
        <v>3832</v>
      </c>
      <c r="C918" s="229">
        <v>0</v>
      </c>
      <c r="D918" s="229">
        <f t="shared" si="74"/>
        <v>0</v>
      </c>
      <c r="E918" s="254"/>
      <c r="F918" s="255"/>
      <c r="G918" s="255"/>
      <c r="H918" s="254"/>
      <c r="I918" s="229">
        <v>-12417734</v>
      </c>
      <c r="J918" s="254"/>
      <c r="K918" s="229">
        <f t="shared" si="75"/>
        <v>-12417734</v>
      </c>
      <c r="L918" s="251"/>
      <c r="M918" s="229"/>
      <c r="N918" s="228">
        <v>0</v>
      </c>
      <c r="O918" s="64" t="s">
        <v>2860</v>
      </c>
      <c r="P918" s="241" t="b">
        <f>EXACT($A917,O918)</f>
        <v>1</v>
      </c>
      <c r="Q918" s="257">
        <v>0</v>
      </c>
      <c r="R918" s="258">
        <f t="shared" si="76"/>
        <v>-12417734</v>
      </c>
    </row>
    <row r="919" spans="1:18" outlineLevel="1">
      <c r="A919" s="399" t="s">
        <v>3836</v>
      </c>
      <c r="C919" s="253">
        <f>SUM(C920:C926)</f>
        <v>245168.88999999891</v>
      </c>
      <c r="D919" s="253">
        <f t="shared" si="74"/>
        <v>-245168.88999999891</v>
      </c>
      <c r="E919" s="254"/>
      <c r="F919" s="255"/>
      <c r="G919" s="255"/>
      <c r="H919" s="254"/>
      <c r="I919" s="253"/>
      <c r="J919" s="254"/>
      <c r="K919" s="253">
        <f t="shared" si="75"/>
        <v>-245168.88999999891</v>
      </c>
      <c r="L919" s="256" t="e">
        <f>#REF!+C919</f>
        <v>#REF!</v>
      </c>
      <c r="M919" s="253"/>
      <c r="N919" s="228" t="e">
        <v>#VALUE!</v>
      </c>
      <c r="O919" s="64">
        <v>0</v>
      </c>
      <c r="Q919" s="257">
        <v>-245168.89</v>
      </c>
      <c r="R919" s="258">
        <f t="shared" si="76"/>
        <v>1.1059455573558807E-9</v>
      </c>
    </row>
    <row r="920" spans="1:18" ht="12.75" customHeight="1" outlineLevel="2">
      <c r="A920" s="271" t="s">
        <v>5111</v>
      </c>
      <c r="B920" s="195" t="s">
        <v>3837</v>
      </c>
      <c r="C920" s="229">
        <v>360</v>
      </c>
      <c r="D920" s="229">
        <f t="shared" ref="D920:D977" si="79">C920*-1</f>
        <v>-360</v>
      </c>
      <c r="E920" s="254"/>
      <c r="F920" s="255"/>
      <c r="G920" s="255"/>
      <c r="H920" s="254"/>
      <c r="I920" s="229"/>
      <c r="J920" s="254"/>
      <c r="K920" s="229">
        <f t="shared" ref="K920:K938" si="80">D920+I920</f>
        <v>-360</v>
      </c>
      <c r="L920" s="251"/>
      <c r="M920" s="229"/>
      <c r="N920" s="228">
        <v>0</v>
      </c>
      <c r="O920" s="64" t="s">
        <v>3836</v>
      </c>
      <c r="P920" s="241" t="b">
        <f>EXACT($A$919,O920)</f>
        <v>1</v>
      </c>
      <c r="Q920" s="257">
        <v>0</v>
      </c>
      <c r="R920" s="258">
        <f t="shared" si="76"/>
        <v>-360</v>
      </c>
    </row>
    <row r="921" spans="1:18" ht="12.75" customHeight="1" outlineLevel="2">
      <c r="A921" s="271" t="s">
        <v>5112</v>
      </c>
      <c r="B921" s="195" t="s">
        <v>3838</v>
      </c>
      <c r="C921" s="229">
        <v>0</v>
      </c>
      <c r="D921" s="229">
        <f t="shared" si="79"/>
        <v>0</v>
      </c>
      <c r="E921" s="254"/>
      <c r="F921" s="255"/>
      <c r="G921" s="255"/>
      <c r="H921" s="254"/>
      <c r="I921" s="229"/>
      <c r="J921" s="254"/>
      <c r="K921" s="229">
        <f t="shared" si="80"/>
        <v>0</v>
      </c>
      <c r="L921" s="251"/>
      <c r="M921" s="229"/>
      <c r="N921" s="228">
        <v>0</v>
      </c>
      <c r="O921" s="64" t="s">
        <v>3836</v>
      </c>
      <c r="P921" s="241" t="b">
        <f t="shared" ref="P921:P926" si="81">EXACT($A$919,O921)</f>
        <v>1</v>
      </c>
      <c r="Q921" s="257">
        <v>0</v>
      </c>
      <c r="R921" s="258">
        <f t="shared" ref="R921:R935" si="82">K921-Q921</f>
        <v>0</v>
      </c>
    </row>
    <row r="922" spans="1:18" ht="12.75" customHeight="1" outlineLevel="2">
      <c r="A922" s="400" t="s">
        <v>5113</v>
      </c>
      <c r="B922" s="44" t="s">
        <v>3839</v>
      </c>
      <c r="C922" s="229">
        <v>0</v>
      </c>
      <c r="D922" s="229">
        <f t="shared" si="79"/>
        <v>0</v>
      </c>
      <c r="E922" s="254"/>
      <c r="F922" s="255"/>
      <c r="G922" s="255"/>
      <c r="H922" s="254"/>
      <c r="I922" s="229"/>
      <c r="J922" s="254"/>
      <c r="K922" s="229">
        <f t="shared" si="80"/>
        <v>0</v>
      </c>
      <c r="L922" s="251"/>
      <c r="M922" s="229"/>
      <c r="N922" s="228">
        <v>0</v>
      </c>
      <c r="O922" s="64" t="s">
        <v>3836</v>
      </c>
      <c r="P922" s="241" t="b">
        <f t="shared" si="81"/>
        <v>1</v>
      </c>
      <c r="Q922" s="257">
        <v>0</v>
      </c>
      <c r="R922" s="258">
        <f t="shared" si="82"/>
        <v>0</v>
      </c>
    </row>
    <row r="923" spans="1:18" ht="12.75" customHeight="1" outlineLevel="2">
      <c r="A923" s="400" t="s">
        <v>5114</v>
      </c>
      <c r="B923" s="44" t="s">
        <v>3840</v>
      </c>
      <c r="C923" s="229">
        <v>0</v>
      </c>
      <c r="D923" s="229">
        <f t="shared" si="79"/>
        <v>0</v>
      </c>
      <c r="E923" s="254"/>
      <c r="F923" s="255"/>
      <c r="G923" s="255"/>
      <c r="H923" s="254"/>
      <c r="I923" s="229"/>
      <c r="J923" s="254"/>
      <c r="K923" s="229">
        <f t="shared" si="80"/>
        <v>0</v>
      </c>
      <c r="L923" s="251"/>
      <c r="M923" s="229"/>
      <c r="N923" s="228">
        <v>0</v>
      </c>
      <c r="O923" s="64" t="s">
        <v>3836</v>
      </c>
      <c r="P923" s="241" t="b">
        <f t="shared" si="81"/>
        <v>1</v>
      </c>
      <c r="Q923" s="257">
        <v>0</v>
      </c>
      <c r="R923" s="258">
        <f t="shared" si="82"/>
        <v>0</v>
      </c>
    </row>
    <row r="924" spans="1:18" ht="12.75" customHeight="1" outlineLevel="2">
      <c r="A924" s="400" t="s">
        <v>5115</v>
      </c>
      <c r="B924" s="44" t="s">
        <v>3841</v>
      </c>
      <c r="C924" s="229">
        <v>0</v>
      </c>
      <c r="D924" s="229">
        <f t="shared" si="79"/>
        <v>0</v>
      </c>
      <c r="E924" s="254"/>
      <c r="F924" s="255"/>
      <c r="G924" s="255"/>
      <c r="H924" s="254"/>
      <c r="I924" s="229"/>
      <c r="J924" s="254"/>
      <c r="K924" s="229">
        <f t="shared" si="80"/>
        <v>0</v>
      </c>
      <c r="L924" s="251"/>
      <c r="M924" s="229"/>
      <c r="N924" s="228">
        <v>0</v>
      </c>
      <c r="O924" s="64" t="s">
        <v>3836</v>
      </c>
      <c r="P924" s="241" t="b">
        <f t="shared" si="81"/>
        <v>1</v>
      </c>
      <c r="Q924" s="257">
        <v>0</v>
      </c>
      <c r="R924" s="258">
        <f t="shared" si="82"/>
        <v>0</v>
      </c>
    </row>
    <row r="925" spans="1:18" ht="12.75" customHeight="1" outlineLevel="2">
      <c r="A925" s="271" t="s">
        <v>5116</v>
      </c>
      <c r="B925" s="195" t="s">
        <v>3842</v>
      </c>
      <c r="C925" s="229">
        <v>205859.299999999</v>
      </c>
      <c r="D925" s="229">
        <f t="shared" si="79"/>
        <v>-205859.299999999</v>
      </c>
      <c r="E925" s="254"/>
      <c r="F925" s="255"/>
      <c r="G925" s="255"/>
      <c r="H925" s="254"/>
      <c r="I925" s="229"/>
      <c r="J925" s="254"/>
      <c r="K925" s="229">
        <f t="shared" si="80"/>
        <v>-205859.299999999</v>
      </c>
      <c r="L925" s="251"/>
      <c r="M925" s="229"/>
      <c r="N925" s="228">
        <v>0</v>
      </c>
      <c r="O925" s="64" t="s">
        <v>3836</v>
      </c>
      <c r="P925" s="241" t="b">
        <f t="shared" si="81"/>
        <v>1</v>
      </c>
      <c r="Q925" s="257">
        <v>0</v>
      </c>
      <c r="R925" s="258">
        <f t="shared" si="82"/>
        <v>-205859.299999999</v>
      </c>
    </row>
    <row r="926" spans="1:18" ht="12.75" customHeight="1" outlineLevel="2">
      <c r="A926" s="271" t="s">
        <v>5117</v>
      </c>
      <c r="B926" s="195" t="s">
        <v>3843</v>
      </c>
      <c r="C926" s="229">
        <v>38949.589999999902</v>
      </c>
      <c r="D926" s="229">
        <f t="shared" si="79"/>
        <v>-38949.589999999902</v>
      </c>
      <c r="E926" s="254"/>
      <c r="F926" s="255"/>
      <c r="G926" s="255"/>
      <c r="H926" s="254"/>
      <c r="I926" s="229"/>
      <c r="J926" s="254"/>
      <c r="K926" s="229">
        <f t="shared" si="80"/>
        <v>-38949.589999999902</v>
      </c>
      <c r="L926" s="251"/>
      <c r="M926" s="229"/>
      <c r="N926" s="228">
        <v>0</v>
      </c>
      <c r="O926" s="64" t="s">
        <v>3836</v>
      </c>
      <c r="P926" s="241" t="b">
        <f t="shared" si="81"/>
        <v>1</v>
      </c>
      <c r="Q926" s="257">
        <v>0</v>
      </c>
      <c r="R926" s="258">
        <f t="shared" si="82"/>
        <v>-38949.589999999902</v>
      </c>
    </row>
    <row r="927" spans="1:18" outlineLevel="1">
      <c r="A927" s="399" t="s">
        <v>2760</v>
      </c>
      <c r="C927" s="253">
        <f>SUM(C928)</f>
        <v>0</v>
      </c>
      <c r="D927" s="253">
        <f t="shared" si="79"/>
        <v>0</v>
      </c>
      <c r="E927" s="254"/>
      <c r="F927" s="255"/>
      <c r="G927" s="255"/>
      <c r="H927" s="254"/>
      <c r="I927" s="253">
        <f>I928</f>
        <v>53700039.209999993</v>
      </c>
      <c r="J927" s="254"/>
      <c r="K927" s="253">
        <f t="shared" si="80"/>
        <v>53700039.209999993</v>
      </c>
      <c r="L927" s="256" t="e">
        <f>#REF!+C927</f>
        <v>#REF!</v>
      </c>
      <c r="M927" s="253"/>
      <c r="N927" s="228" t="e">
        <v>#VALUE!</v>
      </c>
      <c r="O927" s="64">
        <v>0</v>
      </c>
      <c r="Q927" s="257">
        <v>53700039</v>
      </c>
      <c r="R927" s="258">
        <f t="shared" si="82"/>
        <v>0.20999999344348907</v>
      </c>
    </row>
    <row r="928" spans="1:18" ht="12.75" customHeight="1" outlineLevel="2">
      <c r="A928" s="411" t="s">
        <v>5118</v>
      </c>
      <c r="B928" s="45" t="s">
        <v>3844</v>
      </c>
      <c r="C928" s="283"/>
      <c r="D928" s="283"/>
      <c r="E928" s="254"/>
      <c r="F928" s="255"/>
      <c r="G928" s="255"/>
      <c r="H928" s="254"/>
      <c r="I928" s="229">
        <v>53700039.209999993</v>
      </c>
      <c r="J928" s="254"/>
      <c r="K928" s="283">
        <f>D928+I928</f>
        <v>53700039.209999993</v>
      </c>
      <c r="L928" s="256"/>
      <c r="M928" s="229"/>
      <c r="N928" s="228">
        <v>-6499000</v>
      </c>
      <c r="O928" s="64">
        <v>0</v>
      </c>
      <c r="P928" s="241" t="b">
        <f>EXACT($A$927,O928)</f>
        <v>0</v>
      </c>
      <c r="Q928" s="257">
        <v>0</v>
      </c>
      <c r="R928" s="258">
        <f t="shared" si="82"/>
        <v>53700039.209999993</v>
      </c>
    </row>
    <row r="929" spans="1:18" outlineLevel="1">
      <c r="A929" s="399" t="s">
        <v>3845</v>
      </c>
      <c r="C929" s="253">
        <f>SUM(C930)</f>
        <v>533.37</v>
      </c>
      <c r="D929" s="253">
        <f t="shared" si="79"/>
        <v>-533.37</v>
      </c>
      <c r="E929" s="254"/>
      <c r="F929" s="255"/>
      <c r="G929" s="255"/>
      <c r="H929" s="254"/>
      <c r="I929" s="253">
        <f>I930</f>
        <v>0</v>
      </c>
      <c r="J929" s="254"/>
      <c r="K929" s="253">
        <f t="shared" si="80"/>
        <v>-533.37</v>
      </c>
      <c r="L929" s="256" t="e">
        <f>#REF!+C929</f>
        <v>#REF!</v>
      </c>
      <c r="M929" s="253"/>
      <c r="N929" s="228" t="e">
        <v>#VALUE!</v>
      </c>
      <c r="O929" s="64">
        <v>0</v>
      </c>
      <c r="Q929" s="257">
        <v>-533.37</v>
      </c>
      <c r="R929" s="258">
        <f t="shared" si="82"/>
        <v>0</v>
      </c>
    </row>
    <row r="930" spans="1:18" ht="12.75" customHeight="1" outlineLevel="2">
      <c r="A930" s="271" t="s">
        <v>5119</v>
      </c>
      <c r="B930" s="195" t="s">
        <v>3846</v>
      </c>
      <c r="C930" s="229">
        <v>533.37</v>
      </c>
      <c r="D930" s="229">
        <f t="shared" si="79"/>
        <v>-533.37</v>
      </c>
      <c r="E930" s="254"/>
      <c r="F930" s="255"/>
      <c r="G930" s="255"/>
      <c r="H930" s="254"/>
      <c r="I930" s="229">
        <v>0</v>
      </c>
      <c r="J930" s="254"/>
      <c r="K930" s="229">
        <f t="shared" si="80"/>
        <v>-533.37</v>
      </c>
      <c r="L930" s="251"/>
      <c r="M930" s="229"/>
      <c r="N930" s="228">
        <v>0</v>
      </c>
      <c r="O930" s="64" t="s">
        <v>3845</v>
      </c>
      <c r="P930" s="241" t="b">
        <f>EXACT($A929,O930)</f>
        <v>1</v>
      </c>
      <c r="Q930" s="257">
        <v>0</v>
      </c>
      <c r="R930" s="258">
        <f t="shared" si="82"/>
        <v>-533.37</v>
      </c>
    </row>
    <row r="931" spans="1:18" outlineLevel="1">
      <c r="A931" s="399" t="s">
        <v>3847</v>
      </c>
      <c r="C931" s="253">
        <f>SUM(C932)</f>
        <v>312756.7</v>
      </c>
      <c r="D931" s="253">
        <f t="shared" si="79"/>
        <v>-312756.7</v>
      </c>
      <c r="E931" s="254"/>
      <c r="F931" s="255"/>
      <c r="G931" s="255"/>
      <c r="H931" s="254"/>
      <c r="I931" s="253"/>
      <c r="J931" s="254"/>
      <c r="K931" s="253">
        <f t="shared" si="80"/>
        <v>-312756.7</v>
      </c>
      <c r="L931" s="256" t="e">
        <f>#REF!+C931</f>
        <v>#REF!</v>
      </c>
      <c r="M931" s="253"/>
      <c r="N931" s="228" t="e">
        <v>#VALUE!</v>
      </c>
      <c r="O931" s="64">
        <v>0</v>
      </c>
      <c r="Q931" s="257">
        <v>-312756.7</v>
      </c>
      <c r="R931" s="258">
        <f t="shared" si="82"/>
        <v>0</v>
      </c>
    </row>
    <row r="932" spans="1:18" ht="12.75" customHeight="1" outlineLevel="2">
      <c r="A932" s="271" t="s">
        <v>5120</v>
      </c>
      <c r="B932" s="195" t="s">
        <v>3848</v>
      </c>
      <c r="C932" s="229">
        <v>312756.7</v>
      </c>
      <c r="D932" s="229">
        <f t="shared" si="79"/>
        <v>-312756.7</v>
      </c>
      <c r="E932" s="254"/>
      <c r="F932" s="255"/>
      <c r="G932" s="255"/>
      <c r="H932" s="254"/>
      <c r="I932" s="229"/>
      <c r="J932" s="254"/>
      <c r="K932" s="229">
        <f t="shared" si="80"/>
        <v>-312756.7</v>
      </c>
      <c r="L932" s="251"/>
      <c r="M932" s="229"/>
      <c r="N932" s="228">
        <v>0</v>
      </c>
      <c r="O932" s="64" t="s">
        <v>3847</v>
      </c>
      <c r="P932" s="241" t="b">
        <f>EXACT($A931,O932)</f>
        <v>1</v>
      </c>
      <c r="Q932" s="257">
        <v>0</v>
      </c>
      <c r="R932" s="258">
        <f t="shared" si="82"/>
        <v>-312756.7</v>
      </c>
    </row>
    <row r="933" spans="1:18" outlineLevel="1">
      <c r="A933" s="399" t="s">
        <v>3849</v>
      </c>
      <c r="C933" s="253">
        <f>SUM(C934)</f>
        <v>0</v>
      </c>
      <c r="D933" s="253">
        <f t="shared" si="79"/>
        <v>0</v>
      </c>
      <c r="E933" s="254"/>
      <c r="F933" s="255"/>
      <c r="G933" s="255"/>
      <c r="H933" s="254"/>
      <c r="I933" s="253">
        <f>I934</f>
        <v>0</v>
      </c>
      <c r="J933" s="254"/>
      <c r="K933" s="253">
        <f>D933+I933</f>
        <v>0</v>
      </c>
      <c r="L933" s="251"/>
      <c r="M933" s="229"/>
      <c r="N933" s="228" t="e">
        <v>#VALUE!</v>
      </c>
      <c r="O933" s="64">
        <v>0</v>
      </c>
      <c r="Q933" s="257">
        <v>0</v>
      </c>
      <c r="R933" s="258">
        <f t="shared" si="82"/>
        <v>0</v>
      </c>
    </row>
    <row r="934" spans="1:18" ht="12.75" customHeight="1" outlineLevel="2">
      <c r="A934" s="271" t="s">
        <v>5121</v>
      </c>
      <c r="B934" s="195" t="s">
        <v>3850</v>
      </c>
      <c r="C934" s="229">
        <v>0</v>
      </c>
      <c r="D934" s="229">
        <f t="shared" si="79"/>
        <v>0</v>
      </c>
      <c r="E934" s="254"/>
      <c r="F934" s="255"/>
      <c r="G934" s="255"/>
      <c r="H934" s="254"/>
      <c r="I934" s="229">
        <v>0</v>
      </c>
      <c r="J934" s="254"/>
      <c r="K934" s="229">
        <f>D934+I934</f>
        <v>0</v>
      </c>
      <c r="L934" s="251"/>
      <c r="M934" s="229"/>
      <c r="N934" s="228">
        <v>0</v>
      </c>
      <c r="O934" s="64" t="s">
        <v>3849</v>
      </c>
      <c r="P934" s="241" t="b">
        <f>EXACT($A933,O934)</f>
        <v>1</v>
      </c>
      <c r="Q934" s="257">
        <v>0</v>
      </c>
      <c r="R934" s="258">
        <f t="shared" si="82"/>
        <v>0</v>
      </c>
    </row>
    <row r="935" spans="1:18" outlineLevel="1">
      <c r="A935" s="399" t="s">
        <v>3851</v>
      </c>
      <c r="B935" s="284"/>
      <c r="C935" s="253">
        <f>SUM(C936)</f>
        <v>0</v>
      </c>
      <c r="D935" s="253">
        <f t="shared" si="79"/>
        <v>0</v>
      </c>
      <c r="E935" s="254"/>
      <c r="F935" s="255"/>
      <c r="G935" s="255"/>
      <c r="H935" s="254"/>
      <c r="I935" s="253"/>
      <c r="J935" s="254"/>
      <c r="K935" s="253">
        <f>D935+I935</f>
        <v>0</v>
      </c>
      <c r="L935" s="251"/>
      <c r="M935" s="229"/>
      <c r="N935" s="228" t="e">
        <v>#VALUE!</v>
      </c>
      <c r="O935" s="64">
        <v>0</v>
      </c>
      <c r="Q935" s="257">
        <v>0</v>
      </c>
      <c r="R935" s="258">
        <f t="shared" si="82"/>
        <v>0</v>
      </c>
    </row>
    <row r="936" spans="1:18" ht="12.75" customHeight="1" outlineLevel="2">
      <c r="A936" s="271" t="s">
        <v>5122</v>
      </c>
      <c r="B936" s="195" t="s">
        <v>3852</v>
      </c>
      <c r="C936" s="229">
        <v>0</v>
      </c>
      <c r="D936" s="229">
        <f t="shared" si="79"/>
        <v>0</v>
      </c>
      <c r="E936" s="254"/>
      <c r="F936" s="255"/>
      <c r="G936" s="255"/>
      <c r="H936" s="254"/>
      <c r="I936" s="229"/>
      <c r="J936" s="254"/>
      <c r="K936" s="229">
        <f>D936+I936</f>
        <v>0</v>
      </c>
      <c r="L936" s="251"/>
      <c r="M936" s="229"/>
      <c r="N936" s="228">
        <v>0</v>
      </c>
      <c r="O936" s="64" t="s">
        <v>3851</v>
      </c>
      <c r="P936" s="241" t="b">
        <f>EXACT($A935,O936)</f>
        <v>1</v>
      </c>
      <c r="Q936" s="257">
        <v>0</v>
      </c>
      <c r="R936" s="258">
        <f>K936-Q936</f>
        <v>0</v>
      </c>
    </row>
    <row r="937" spans="1:18" outlineLevel="1">
      <c r="A937" s="189"/>
      <c r="B937" s="284"/>
      <c r="C937" s="228"/>
      <c r="D937" s="228">
        <f t="shared" si="79"/>
        <v>0</v>
      </c>
      <c r="E937" s="254"/>
      <c r="F937" s="255"/>
      <c r="G937" s="255"/>
      <c r="H937" s="254"/>
      <c r="I937" s="228"/>
      <c r="J937" s="254"/>
      <c r="K937" s="228">
        <f t="shared" si="80"/>
        <v>0</v>
      </c>
      <c r="L937" s="251"/>
      <c r="M937" s="228"/>
      <c r="N937" s="228"/>
      <c r="O937" s="64"/>
      <c r="Q937" s="257"/>
      <c r="R937" s="258"/>
    </row>
    <row r="938" spans="1:18">
      <c r="A938" s="399" t="s">
        <v>3853</v>
      </c>
      <c r="B938" s="248"/>
      <c r="C938" s="228">
        <f>C856+C862+C864+C888+C891+C894+C907+C909+C911+C913+C915+C917+C919+C929+C931+C935+C933+C927</f>
        <v>176422424.24999958</v>
      </c>
      <c r="D938" s="228">
        <f t="shared" si="79"/>
        <v>-176422424.24999958</v>
      </c>
      <c r="E938" s="265"/>
      <c r="F938" s="255"/>
      <c r="G938" s="255"/>
      <c r="H938" s="254"/>
      <c r="I938" s="228">
        <f>I856+I862+I864+I888+I891+I894+I907+I909+I911+I913+I915+I917+I919+I929+I931+I927+I933</f>
        <v>43642296.039999992</v>
      </c>
      <c r="J938" s="254"/>
      <c r="K938" s="228">
        <f t="shared" si="80"/>
        <v>-132780128.20999959</v>
      </c>
      <c r="L938" s="256" t="e">
        <f>#REF!+C938</f>
        <v>#REF!</v>
      </c>
      <c r="M938" s="218"/>
      <c r="N938" s="228" t="e">
        <v>#VALUE!</v>
      </c>
      <c r="O938" s="64">
        <v>0</v>
      </c>
      <c r="Q938" s="257"/>
      <c r="R938" s="258"/>
    </row>
    <row r="939" spans="1:18" outlineLevel="1" collapsed="1">
      <c r="A939" s="399" t="s">
        <v>2812</v>
      </c>
      <c r="C939" s="253">
        <f>SUM(C940)</f>
        <v>81297192.060000002</v>
      </c>
      <c r="D939" s="253">
        <f t="shared" si="79"/>
        <v>-81297192.060000002</v>
      </c>
      <c r="E939" s="254"/>
      <c r="F939" s="255"/>
      <c r="G939" s="255"/>
      <c r="H939" s="254"/>
      <c r="I939" s="253">
        <f>I940</f>
        <v>81297192.060000002</v>
      </c>
      <c r="J939" s="254"/>
      <c r="K939" s="253">
        <f>D939+I939</f>
        <v>0</v>
      </c>
      <c r="L939" s="256" t="e">
        <f>#REF!+C939</f>
        <v>#REF!</v>
      </c>
      <c r="M939" s="253"/>
      <c r="N939" s="228" t="e">
        <v>#VALUE!</v>
      </c>
      <c r="O939" s="64">
        <v>0</v>
      </c>
      <c r="Q939" s="257">
        <v>-6.0000002384185798E-2</v>
      </c>
      <c r="R939" s="258">
        <f>K939-Q939</f>
        <v>6.0000002384185798E-2</v>
      </c>
    </row>
    <row r="940" spans="1:18" outlineLevel="2">
      <c r="A940" s="271" t="s">
        <v>5123</v>
      </c>
      <c r="B940" s="195" t="s">
        <v>2813</v>
      </c>
      <c r="C940" s="229">
        <v>81297192.060000002</v>
      </c>
      <c r="D940" s="229">
        <f t="shared" si="79"/>
        <v>-81297192.060000002</v>
      </c>
      <c r="E940" s="254"/>
      <c r="F940" s="255"/>
      <c r="G940" s="255"/>
      <c r="H940" s="254"/>
      <c r="I940" s="229">
        <v>81297192.060000002</v>
      </c>
      <c r="J940" s="254"/>
      <c r="K940" s="229">
        <f>D940+I940</f>
        <v>0</v>
      </c>
      <c r="L940" s="251"/>
      <c r="M940" s="218"/>
      <c r="N940" s="228">
        <v>0</v>
      </c>
      <c r="O940" s="64" t="s">
        <v>2812</v>
      </c>
      <c r="P940" s="241" t="b">
        <f>EXACT($A939,O940)</f>
        <v>1</v>
      </c>
      <c r="Q940" s="257">
        <v>0</v>
      </c>
      <c r="R940" s="258">
        <f t="shared" ref="R940:R977" si="83">K940-Q940</f>
        <v>0</v>
      </c>
    </row>
    <row r="941" spans="1:18" outlineLevel="1">
      <c r="A941" s="399" t="s">
        <v>3854</v>
      </c>
      <c r="B941" s="195"/>
      <c r="C941" s="253">
        <f>C942</f>
        <v>6089.76</v>
      </c>
      <c r="D941" s="253">
        <f t="shared" si="79"/>
        <v>-6089.76</v>
      </c>
      <c r="E941" s="254"/>
      <c r="F941" s="255"/>
      <c r="G941" s="255"/>
      <c r="H941" s="254"/>
      <c r="I941" s="253">
        <f>I942</f>
        <v>0</v>
      </c>
      <c r="J941" s="254"/>
      <c r="K941" s="253">
        <f t="shared" ref="K941:K977" si="84">D941+I941</f>
        <v>-6089.76</v>
      </c>
      <c r="L941" s="251"/>
      <c r="M941" s="218"/>
      <c r="N941" s="228"/>
      <c r="O941" s="64">
        <v>0</v>
      </c>
      <c r="Q941" s="257">
        <v>-6089.76</v>
      </c>
      <c r="R941" s="258">
        <f t="shared" si="83"/>
        <v>0</v>
      </c>
    </row>
    <row r="942" spans="1:18" outlineLevel="2">
      <c r="A942" s="271" t="s">
        <v>5124</v>
      </c>
      <c r="B942" s="207" t="s">
        <v>3855</v>
      </c>
      <c r="C942" s="229">
        <v>6089.76</v>
      </c>
      <c r="D942" s="229">
        <f t="shared" si="79"/>
        <v>-6089.76</v>
      </c>
      <c r="E942" s="254"/>
      <c r="F942" s="255"/>
      <c r="G942" s="255"/>
      <c r="H942" s="254"/>
      <c r="I942" s="229"/>
      <c r="J942" s="254"/>
      <c r="K942" s="229">
        <f t="shared" si="84"/>
        <v>-6089.76</v>
      </c>
      <c r="L942" s="251"/>
      <c r="M942" s="218"/>
      <c r="N942" s="228">
        <v>0</v>
      </c>
      <c r="O942" s="64" t="s">
        <v>3854</v>
      </c>
      <c r="P942" s="241" t="b">
        <f>EXACT($A941,O942)</f>
        <v>1</v>
      </c>
      <c r="Q942" s="257">
        <v>0</v>
      </c>
      <c r="R942" s="258">
        <f t="shared" si="83"/>
        <v>-6089.76</v>
      </c>
    </row>
    <row r="943" spans="1:18" outlineLevel="1">
      <c r="A943" s="399" t="s">
        <v>2815</v>
      </c>
      <c r="B943" s="195"/>
      <c r="C943" s="253">
        <f>SUM(C944:C947)</f>
        <v>14208002.60999999</v>
      </c>
      <c r="D943" s="253">
        <f t="shared" si="79"/>
        <v>-14208002.60999999</v>
      </c>
      <c r="E943" s="254"/>
      <c r="F943" s="255"/>
      <c r="G943" s="255"/>
      <c r="H943" s="254"/>
      <c r="I943" s="253">
        <f>SUM(I944:I947)</f>
        <v>14208002.60999999</v>
      </c>
      <c r="J943" s="254"/>
      <c r="K943" s="253">
        <f t="shared" si="84"/>
        <v>0</v>
      </c>
      <c r="L943" s="256" t="e">
        <f>#REF!+C943</f>
        <v>#REF!</v>
      </c>
      <c r="M943" s="218"/>
      <c r="N943" s="228" t="e">
        <v>#VALUE!</v>
      </c>
      <c r="O943" s="64">
        <v>0</v>
      </c>
      <c r="Q943" s="257">
        <v>0.390000000596046</v>
      </c>
      <c r="R943" s="258">
        <f t="shared" si="83"/>
        <v>-0.390000000596046</v>
      </c>
    </row>
    <row r="944" spans="1:18" outlineLevel="2">
      <c r="A944" s="271" t="s">
        <v>5125</v>
      </c>
      <c r="B944" s="195" t="s">
        <v>2816</v>
      </c>
      <c r="C944" s="229">
        <v>7296265.5499999896</v>
      </c>
      <c r="D944" s="229">
        <f t="shared" si="79"/>
        <v>-7296265.5499999896</v>
      </c>
      <c r="E944" s="254"/>
      <c r="F944" s="255"/>
      <c r="G944" s="255"/>
      <c r="H944" s="254"/>
      <c r="I944" s="272">
        <v>7296265.5499999896</v>
      </c>
      <c r="J944" s="254"/>
      <c r="K944" s="229">
        <f t="shared" si="84"/>
        <v>0</v>
      </c>
      <c r="L944" s="251"/>
      <c r="M944" s="218"/>
      <c r="N944" s="228">
        <v>0</v>
      </c>
      <c r="O944" s="64" t="s">
        <v>2815</v>
      </c>
      <c r="P944" s="241" t="b">
        <f>EXACT($A943,O944)</f>
        <v>1</v>
      </c>
      <c r="Q944" s="257">
        <v>0</v>
      </c>
      <c r="R944" s="258">
        <f t="shared" si="83"/>
        <v>0</v>
      </c>
    </row>
    <row r="945" spans="1:18" outlineLevel="2">
      <c r="A945" s="271" t="s">
        <v>5126</v>
      </c>
      <c r="B945" s="195" t="s">
        <v>2817</v>
      </c>
      <c r="C945" s="229">
        <v>6883001.5099999905</v>
      </c>
      <c r="D945" s="229">
        <f t="shared" si="79"/>
        <v>-6883001.5099999905</v>
      </c>
      <c r="E945" s="254"/>
      <c r="F945" s="255"/>
      <c r="G945" s="255"/>
      <c r="H945" s="254"/>
      <c r="I945" s="272">
        <v>6883001.5099999905</v>
      </c>
      <c r="J945" s="254"/>
      <c r="K945" s="229">
        <f t="shared" si="84"/>
        <v>0</v>
      </c>
      <c r="L945" s="251"/>
      <c r="M945" s="218"/>
      <c r="N945" s="228">
        <v>0</v>
      </c>
      <c r="O945" s="64" t="s">
        <v>2815</v>
      </c>
      <c r="P945" s="241" t="b">
        <f>EXACT($A943,O945)</f>
        <v>1</v>
      </c>
      <c r="Q945" s="257">
        <v>0</v>
      </c>
      <c r="R945" s="258">
        <f t="shared" si="83"/>
        <v>0</v>
      </c>
    </row>
    <row r="946" spans="1:18" outlineLevel="2">
      <c r="A946" s="410" t="s">
        <v>5127</v>
      </c>
      <c r="B946" s="282" t="s">
        <v>2818</v>
      </c>
      <c r="C946" s="229">
        <v>-6807746.9299999904</v>
      </c>
      <c r="D946" s="229">
        <f t="shared" si="79"/>
        <v>6807746.9299999904</v>
      </c>
      <c r="E946" s="254"/>
      <c r="F946" s="255"/>
      <c r="G946" s="255"/>
      <c r="H946" s="254"/>
      <c r="I946" s="272">
        <v>-6807746.9299999904</v>
      </c>
      <c r="J946" s="254"/>
      <c r="K946" s="229">
        <f t="shared" si="84"/>
        <v>0</v>
      </c>
      <c r="L946" s="251"/>
      <c r="M946" s="218"/>
      <c r="N946" s="228">
        <v>0</v>
      </c>
      <c r="O946" s="64" t="s">
        <v>2815</v>
      </c>
      <c r="P946" s="241" t="b">
        <f>EXACT($A943,O946)</f>
        <v>1</v>
      </c>
      <c r="Q946" s="257">
        <v>0</v>
      </c>
      <c r="R946" s="258">
        <f t="shared" si="83"/>
        <v>0</v>
      </c>
    </row>
    <row r="947" spans="1:18" outlineLevel="2">
      <c r="A947" s="271" t="s">
        <v>5128</v>
      </c>
      <c r="B947" s="195" t="s">
        <v>2819</v>
      </c>
      <c r="C947" s="229">
        <v>6836482.4800000004</v>
      </c>
      <c r="D947" s="229">
        <f t="shared" si="79"/>
        <v>-6836482.4800000004</v>
      </c>
      <c r="E947" s="254"/>
      <c r="F947" s="255"/>
      <c r="G947" s="255"/>
      <c r="H947" s="254"/>
      <c r="I947" s="272">
        <v>6836482.4800000004</v>
      </c>
      <c r="J947" s="254"/>
      <c r="K947" s="229">
        <f t="shared" si="84"/>
        <v>0</v>
      </c>
      <c r="L947" s="251"/>
      <c r="M947" s="218"/>
      <c r="N947" s="228">
        <v>0</v>
      </c>
      <c r="O947" s="64" t="s">
        <v>2815</v>
      </c>
      <c r="P947" s="241" t="b">
        <f>EXACT($A943,O947)</f>
        <v>1</v>
      </c>
      <c r="Q947" s="257">
        <v>0</v>
      </c>
      <c r="R947" s="258">
        <f t="shared" si="83"/>
        <v>0</v>
      </c>
    </row>
    <row r="948" spans="1:18" outlineLevel="1">
      <c r="A948" s="399" t="s">
        <v>2833</v>
      </c>
      <c r="C948" s="253">
        <f>SUM(C949)</f>
        <v>2730319.75</v>
      </c>
      <c r="D948" s="253">
        <f t="shared" si="79"/>
        <v>-2730319.75</v>
      </c>
      <c r="E948" s="254"/>
      <c r="F948" s="255"/>
      <c r="G948" s="255"/>
      <c r="H948" s="254"/>
      <c r="I948" s="253">
        <f>I949</f>
        <v>2522343</v>
      </c>
      <c r="J948" s="254"/>
      <c r="K948" s="253">
        <f t="shared" si="84"/>
        <v>-207976.75</v>
      </c>
      <c r="L948" s="256" t="e">
        <f>#REF!+C948</f>
        <v>#REF!</v>
      </c>
      <c r="M948" s="218"/>
      <c r="N948" s="228" t="e">
        <v>#VALUE!</v>
      </c>
      <c r="O948" s="64">
        <v>0</v>
      </c>
      <c r="Q948" s="257">
        <v>-207976.75</v>
      </c>
      <c r="R948" s="258">
        <f t="shared" si="83"/>
        <v>0</v>
      </c>
    </row>
    <row r="949" spans="1:18" outlineLevel="2">
      <c r="A949" s="271" t="s">
        <v>5129</v>
      </c>
      <c r="B949" s="195" t="s">
        <v>2834</v>
      </c>
      <c r="C949" s="229">
        <v>2730319.75</v>
      </c>
      <c r="D949" s="229">
        <f t="shared" si="79"/>
        <v>-2730319.75</v>
      </c>
      <c r="E949" s="254"/>
      <c r="F949" s="255"/>
      <c r="G949" s="255"/>
      <c r="H949" s="254"/>
      <c r="I949" s="229">
        <v>2522343</v>
      </c>
      <c r="J949" s="254"/>
      <c r="K949" s="229">
        <f t="shared" si="84"/>
        <v>-207976.75</v>
      </c>
      <c r="L949" s="251"/>
      <c r="M949" s="218"/>
      <c r="N949" s="228">
        <v>0</v>
      </c>
      <c r="O949" s="64" t="s">
        <v>2833</v>
      </c>
      <c r="P949" s="241" t="b">
        <f>EXACT($A948,O949)</f>
        <v>1</v>
      </c>
      <c r="Q949" s="257">
        <v>0</v>
      </c>
      <c r="R949" s="258">
        <f t="shared" si="83"/>
        <v>-207976.75</v>
      </c>
    </row>
    <row r="950" spans="1:18" outlineLevel="1">
      <c r="A950" s="399" t="s">
        <v>3856</v>
      </c>
      <c r="B950" s="195"/>
      <c r="C950" s="253">
        <f>SUM(C951:C951)</f>
        <v>0</v>
      </c>
      <c r="D950" s="253">
        <f t="shared" si="79"/>
        <v>0</v>
      </c>
      <c r="E950" s="254"/>
      <c r="F950" s="255"/>
      <c r="G950" s="255"/>
      <c r="H950" s="254"/>
      <c r="I950" s="253">
        <f>I951</f>
        <v>0</v>
      </c>
      <c r="J950" s="254"/>
      <c r="K950" s="253">
        <f t="shared" si="84"/>
        <v>0</v>
      </c>
      <c r="L950" s="256" t="e">
        <f>#REF!+C950</f>
        <v>#REF!</v>
      </c>
      <c r="M950" s="218"/>
      <c r="N950" s="228" t="e">
        <v>#VALUE!</v>
      </c>
      <c r="O950" s="64">
        <v>0</v>
      </c>
      <c r="Q950" s="257">
        <v>0</v>
      </c>
      <c r="R950" s="258">
        <f t="shared" si="83"/>
        <v>0</v>
      </c>
    </row>
    <row r="951" spans="1:18" outlineLevel="2">
      <c r="A951" s="271" t="s">
        <v>5130</v>
      </c>
      <c r="B951" s="195" t="s">
        <v>3857</v>
      </c>
      <c r="C951" s="229">
        <v>0</v>
      </c>
      <c r="D951" s="229">
        <f t="shared" si="79"/>
        <v>0</v>
      </c>
      <c r="E951" s="254"/>
      <c r="F951" s="255"/>
      <c r="G951" s="255"/>
      <c r="H951" s="254"/>
      <c r="I951" s="229"/>
      <c r="J951" s="254"/>
      <c r="K951" s="229">
        <f t="shared" si="84"/>
        <v>0</v>
      </c>
      <c r="L951" s="251"/>
      <c r="M951" s="218"/>
      <c r="N951" s="228">
        <v>0</v>
      </c>
      <c r="O951" s="64" t="s">
        <v>3856</v>
      </c>
      <c r="P951" s="241" t="b">
        <f>EXACT($A$950,O951)</f>
        <v>1</v>
      </c>
      <c r="Q951" s="257">
        <v>0</v>
      </c>
      <c r="R951" s="258">
        <f t="shared" si="83"/>
        <v>0</v>
      </c>
    </row>
    <row r="952" spans="1:18" outlineLevel="1">
      <c r="A952" s="399" t="s">
        <v>2809</v>
      </c>
      <c r="B952" s="195"/>
      <c r="C952" s="253">
        <f>C953</f>
        <v>0</v>
      </c>
      <c r="D952" s="253">
        <f t="shared" si="79"/>
        <v>0</v>
      </c>
      <c r="E952" s="254"/>
      <c r="F952" s="255"/>
      <c r="G952" s="255"/>
      <c r="H952" s="254"/>
      <c r="I952" s="253">
        <f>I953</f>
        <v>0</v>
      </c>
      <c r="J952" s="254"/>
      <c r="K952" s="253">
        <f t="shared" si="84"/>
        <v>0</v>
      </c>
      <c r="L952" s="251"/>
      <c r="M952" s="218"/>
      <c r="N952" s="228"/>
      <c r="O952" s="64">
        <v>0</v>
      </c>
      <c r="Q952" s="257">
        <v>0</v>
      </c>
      <c r="R952" s="258">
        <f t="shared" si="83"/>
        <v>0</v>
      </c>
    </row>
    <row r="953" spans="1:18" outlineLevel="2">
      <c r="A953" s="271" t="s">
        <v>5131</v>
      </c>
      <c r="B953" s="195" t="s">
        <v>3858</v>
      </c>
      <c r="C953" s="229">
        <v>0</v>
      </c>
      <c r="D953" s="229">
        <f t="shared" si="79"/>
        <v>0</v>
      </c>
      <c r="E953" s="254"/>
      <c r="F953" s="255"/>
      <c r="G953" s="255"/>
      <c r="H953" s="254"/>
      <c r="I953" s="229">
        <v>0</v>
      </c>
      <c r="J953" s="254"/>
      <c r="K953" s="229">
        <f t="shared" si="84"/>
        <v>0</v>
      </c>
      <c r="L953" s="251"/>
      <c r="M953" s="218"/>
      <c r="N953" s="228"/>
      <c r="O953" s="64" t="s">
        <v>2809</v>
      </c>
      <c r="P953" s="241" t="b">
        <f>EXACT($A952,O953)</f>
        <v>1</v>
      </c>
      <c r="Q953" s="257">
        <v>0</v>
      </c>
      <c r="R953" s="258">
        <f t="shared" si="83"/>
        <v>0</v>
      </c>
    </row>
    <row r="954" spans="1:18" outlineLevel="1">
      <c r="A954" s="399" t="s">
        <v>2820</v>
      </c>
      <c r="C954" s="253">
        <f>SUM(C955:C956)</f>
        <v>13800988.5</v>
      </c>
      <c r="D954" s="253">
        <f>C954*-1</f>
        <v>-13800988.5</v>
      </c>
      <c r="E954" s="254"/>
      <c r="F954" s="255"/>
      <c r="G954" s="255"/>
      <c r="H954" s="254"/>
      <c r="I954" s="253">
        <f>I955+I956</f>
        <v>13800988.5</v>
      </c>
      <c r="J954" s="254"/>
      <c r="K954" s="253">
        <f t="shared" si="84"/>
        <v>0</v>
      </c>
      <c r="L954" s="256" t="e">
        <f>#REF!+C954</f>
        <v>#REF!</v>
      </c>
      <c r="M954" s="253"/>
      <c r="N954" s="228" t="e">
        <v>#VALUE!</v>
      </c>
      <c r="O954" s="64">
        <v>0</v>
      </c>
      <c r="Q954" s="257">
        <v>0.5</v>
      </c>
      <c r="R954" s="258">
        <f t="shared" si="83"/>
        <v>-0.5</v>
      </c>
    </row>
    <row r="955" spans="1:18" outlineLevel="2">
      <c r="A955" s="271" t="s">
        <v>5132</v>
      </c>
      <c r="B955" s="207" t="s">
        <v>3860</v>
      </c>
      <c r="C955" s="229">
        <v>14760093.27</v>
      </c>
      <c r="D955" s="229">
        <f>C955*-1</f>
        <v>-14760093.27</v>
      </c>
      <c r="E955" s="254"/>
      <c r="F955" s="255"/>
      <c r="G955" s="255"/>
      <c r="H955" s="254"/>
      <c r="I955" s="272">
        <v>14760093.27</v>
      </c>
      <c r="J955" s="254"/>
      <c r="K955" s="229">
        <f t="shared" si="84"/>
        <v>0</v>
      </c>
      <c r="L955" s="251"/>
      <c r="M955" s="229"/>
      <c r="N955" s="228">
        <v>0</v>
      </c>
      <c r="O955" s="64" t="s">
        <v>2820</v>
      </c>
      <c r="P955" s="241" t="b">
        <f>EXACT($A954,O955)</f>
        <v>1</v>
      </c>
      <c r="Q955" s="257">
        <v>0</v>
      </c>
      <c r="R955" s="258">
        <f t="shared" si="83"/>
        <v>0</v>
      </c>
    </row>
    <row r="956" spans="1:18" outlineLevel="2">
      <c r="A956" s="410" t="s">
        <v>5133</v>
      </c>
      <c r="B956" s="282" t="s">
        <v>2822</v>
      </c>
      <c r="C956" s="229">
        <v>-959104.77</v>
      </c>
      <c r="D956" s="229">
        <f>C956*-1</f>
        <v>959104.77</v>
      </c>
      <c r="E956" s="254"/>
      <c r="F956" s="255"/>
      <c r="G956" s="255"/>
      <c r="H956" s="254"/>
      <c r="I956" s="272">
        <v>-959104.77</v>
      </c>
      <c r="J956" s="254"/>
      <c r="K956" s="229">
        <f t="shared" si="84"/>
        <v>0</v>
      </c>
      <c r="L956" s="251"/>
      <c r="M956" s="229"/>
      <c r="N956" s="228">
        <v>0</v>
      </c>
      <c r="O956" s="64" t="s">
        <v>2820</v>
      </c>
      <c r="P956" s="241" t="b">
        <f>EXACT($A954,O956)</f>
        <v>1</v>
      </c>
      <c r="Q956" s="257">
        <v>0</v>
      </c>
      <c r="R956" s="258">
        <f t="shared" si="83"/>
        <v>0</v>
      </c>
    </row>
    <row r="957" spans="1:18" outlineLevel="1">
      <c r="A957" s="399" t="s">
        <v>3861</v>
      </c>
      <c r="C957" s="253">
        <f>SUM(C958)</f>
        <v>24923158.800000001</v>
      </c>
      <c r="D957" s="253">
        <f t="shared" si="79"/>
        <v>-24923158.800000001</v>
      </c>
      <c r="E957" s="254"/>
      <c r="F957" s="255"/>
      <c r="G957" s="255"/>
      <c r="H957" s="254"/>
      <c r="I957" s="253"/>
      <c r="J957" s="254"/>
      <c r="K957" s="253">
        <f t="shared" si="84"/>
        <v>-24923158.800000001</v>
      </c>
      <c r="L957" s="256" t="e">
        <f>#REF!+C957</f>
        <v>#REF!</v>
      </c>
      <c r="M957" s="218"/>
      <c r="N957" s="228" t="e">
        <v>#VALUE!</v>
      </c>
      <c r="O957" s="64">
        <v>0</v>
      </c>
      <c r="Q957" s="257">
        <v>-24923158.800000001</v>
      </c>
      <c r="R957" s="258">
        <f t="shared" si="83"/>
        <v>0</v>
      </c>
    </row>
    <row r="958" spans="1:18" outlineLevel="2">
      <c r="A958" s="271" t="s">
        <v>5134</v>
      </c>
      <c r="B958" s="195" t="s">
        <v>3862</v>
      </c>
      <c r="C958" s="229">
        <v>24923158.800000001</v>
      </c>
      <c r="D958" s="229">
        <f t="shared" si="79"/>
        <v>-24923158.800000001</v>
      </c>
      <c r="E958" s="254"/>
      <c r="F958" s="255"/>
      <c r="G958" s="255"/>
      <c r="H958" s="254"/>
      <c r="I958" s="229"/>
      <c r="J958" s="254"/>
      <c r="K958" s="229">
        <f t="shared" si="84"/>
        <v>-24923158.800000001</v>
      </c>
      <c r="L958" s="251"/>
      <c r="M958" s="218"/>
      <c r="N958" s="228">
        <v>0</v>
      </c>
      <c r="O958" s="64" t="s">
        <v>3861</v>
      </c>
      <c r="P958" s="241" t="b">
        <f>EXACT($A957,O958)</f>
        <v>1</v>
      </c>
      <c r="Q958" s="257">
        <v>0</v>
      </c>
      <c r="R958" s="258">
        <f t="shared" si="83"/>
        <v>-24923158.800000001</v>
      </c>
    </row>
    <row r="959" spans="1:18" outlineLevel="1">
      <c r="A959" s="399" t="s">
        <v>3863</v>
      </c>
      <c r="C959" s="253">
        <f>SUM(C960)</f>
        <v>774265</v>
      </c>
      <c r="D959" s="253">
        <f t="shared" si="79"/>
        <v>-774265</v>
      </c>
      <c r="E959" s="254"/>
      <c r="F959" s="255"/>
      <c r="G959" s="255"/>
      <c r="H959" s="254"/>
      <c r="I959" s="253"/>
      <c r="J959" s="254"/>
      <c r="K959" s="253">
        <f t="shared" si="84"/>
        <v>-774265</v>
      </c>
      <c r="L959" s="256" t="e">
        <f>#REF!+C959</f>
        <v>#REF!</v>
      </c>
      <c r="M959" s="218"/>
      <c r="N959" s="228" t="e">
        <v>#VALUE!</v>
      </c>
      <c r="O959" s="64">
        <v>0</v>
      </c>
      <c r="Q959" s="257">
        <v>-774265</v>
      </c>
      <c r="R959" s="258">
        <f t="shared" si="83"/>
        <v>0</v>
      </c>
    </row>
    <row r="960" spans="1:18" outlineLevel="2">
      <c r="A960" s="271" t="s">
        <v>5135</v>
      </c>
      <c r="B960" s="195" t="s">
        <v>3864</v>
      </c>
      <c r="C960" s="229">
        <v>774265</v>
      </c>
      <c r="D960" s="229">
        <f t="shared" si="79"/>
        <v>-774265</v>
      </c>
      <c r="E960" s="254"/>
      <c r="F960" s="255"/>
      <c r="G960" s="255"/>
      <c r="H960" s="254"/>
      <c r="I960" s="229"/>
      <c r="J960" s="254"/>
      <c r="K960" s="229">
        <f t="shared" si="84"/>
        <v>-774265</v>
      </c>
      <c r="L960" s="251"/>
      <c r="M960" s="218"/>
      <c r="N960" s="228">
        <v>0</v>
      </c>
      <c r="O960" s="64" t="s">
        <v>3863</v>
      </c>
      <c r="P960" s="241" t="b">
        <f>EXACT($A959,O960)</f>
        <v>1</v>
      </c>
      <c r="Q960" s="257">
        <v>0</v>
      </c>
      <c r="R960" s="258">
        <f t="shared" si="83"/>
        <v>-774265</v>
      </c>
    </row>
    <row r="961" spans="1:20" outlineLevel="1">
      <c r="A961" s="399" t="s">
        <v>3865</v>
      </c>
      <c r="B961" s="285" t="s">
        <v>3866</v>
      </c>
      <c r="C961" s="253">
        <f>SUM(C962:C963)</f>
        <v>16063456</v>
      </c>
      <c r="D961" s="253">
        <f>C961*-1</f>
        <v>-16063456</v>
      </c>
      <c r="E961" s="254"/>
      <c r="F961" s="255"/>
      <c r="G961" s="255"/>
      <c r="H961" s="254"/>
      <c r="I961" s="253">
        <f>I963+I962</f>
        <v>3349080</v>
      </c>
      <c r="J961" s="254"/>
      <c r="K961" s="253">
        <f t="shared" si="84"/>
        <v>-12714376</v>
      </c>
      <c r="L961" s="251"/>
      <c r="M961" s="218"/>
      <c r="N961" s="228" t="e">
        <v>#VALUE!</v>
      </c>
      <c r="O961" s="64">
        <v>0</v>
      </c>
      <c r="Q961" s="257">
        <v>-12714376</v>
      </c>
      <c r="R961" s="258">
        <f t="shared" si="83"/>
        <v>0</v>
      </c>
    </row>
    <row r="962" spans="1:20" outlineLevel="2">
      <c r="A962" s="412" t="s">
        <v>5136</v>
      </c>
      <c r="B962" s="286" t="s">
        <v>3867</v>
      </c>
      <c r="C962" s="229">
        <v>15286284</v>
      </c>
      <c r="D962" s="229">
        <f>C962*-1</f>
        <v>-15286284</v>
      </c>
      <c r="E962" s="254"/>
      <c r="F962" s="255"/>
      <c r="G962" s="255"/>
      <c r="H962" s="254"/>
      <c r="I962" s="229">
        <v>3349080</v>
      </c>
      <c r="J962" s="254"/>
      <c r="K962" s="229">
        <f t="shared" si="84"/>
        <v>-11937204</v>
      </c>
      <c r="L962" s="251"/>
      <c r="M962" s="218"/>
      <c r="N962" s="228">
        <v>0</v>
      </c>
      <c r="O962" s="64" t="s">
        <v>3865</v>
      </c>
      <c r="P962" s="241" t="b">
        <f>EXACT($A961,O962)</f>
        <v>1</v>
      </c>
      <c r="Q962" s="257">
        <v>0</v>
      </c>
      <c r="R962" s="258">
        <f t="shared" si="83"/>
        <v>-11937204</v>
      </c>
    </row>
    <row r="963" spans="1:20" outlineLevel="2">
      <c r="A963" s="412" t="s">
        <v>5137</v>
      </c>
      <c r="B963" s="286" t="s">
        <v>3868</v>
      </c>
      <c r="C963" s="229">
        <v>777172</v>
      </c>
      <c r="D963" s="229">
        <f>C963*-1</f>
        <v>-777172</v>
      </c>
      <c r="E963" s="254"/>
      <c r="F963" s="255"/>
      <c r="G963" s="255"/>
      <c r="H963" s="254"/>
      <c r="I963" s="229"/>
      <c r="J963" s="254"/>
      <c r="K963" s="229">
        <f t="shared" si="84"/>
        <v>-777172</v>
      </c>
      <c r="L963" s="251"/>
      <c r="M963" s="218"/>
      <c r="N963" s="228">
        <v>0</v>
      </c>
      <c r="O963" s="64" t="s">
        <v>3865</v>
      </c>
      <c r="P963" s="241" t="b">
        <f>EXACT($A961,O963)</f>
        <v>1</v>
      </c>
      <c r="Q963" s="257">
        <v>0</v>
      </c>
      <c r="R963" s="258">
        <f t="shared" si="83"/>
        <v>-777172</v>
      </c>
    </row>
    <row r="964" spans="1:20" outlineLevel="1">
      <c r="A964" s="399" t="s">
        <v>2830</v>
      </c>
      <c r="C964" s="253">
        <f>SUM(C965)</f>
        <v>50087037</v>
      </c>
      <c r="D964" s="253">
        <f t="shared" si="79"/>
        <v>-50087037</v>
      </c>
      <c r="E964" s="254"/>
      <c r="F964" s="255"/>
      <c r="G964" s="255"/>
      <c r="H964" s="254"/>
      <c r="I964" s="253">
        <f>I965</f>
        <v>8519915</v>
      </c>
      <c r="J964" s="254"/>
      <c r="K964" s="253">
        <f t="shared" si="84"/>
        <v>-41567122</v>
      </c>
      <c r="L964" s="251"/>
      <c r="M964" s="218"/>
      <c r="N964" s="228" t="e">
        <v>#VALUE!</v>
      </c>
      <c r="O964" s="64">
        <v>0</v>
      </c>
      <c r="Q964" s="257">
        <v>-41567122</v>
      </c>
      <c r="R964" s="258">
        <f t="shared" si="83"/>
        <v>0</v>
      </c>
    </row>
    <row r="965" spans="1:20" ht="12.75" customHeight="1" outlineLevel="2">
      <c r="A965" s="271" t="s">
        <v>5138</v>
      </c>
      <c r="B965" s="195" t="s">
        <v>2831</v>
      </c>
      <c r="C965" s="229">
        <v>50087037</v>
      </c>
      <c r="D965" s="229">
        <f t="shared" si="79"/>
        <v>-50087037</v>
      </c>
      <c r="E965" s="254"/>
      <c r="F965" s="255"/>
      <c r="G965" s="255"/>
      <c r="H965" s="254"/>
      <c r="I965" s="229">
        <v>8519915</v>
      </c>
      <c r="J965" s="254"/>
      <c r="K965" s="229">
        <f t="shared" si="84"/>
        <v>-41567122</v>
      </c>
      <c r="L965" s="251"/>
      <c r="M965" s="218"/>
      <c r="N965" s="228">
        <v>0</v>
      </c>
      <c r="O965" s="64" t="s">
        <v>2830</v>
      </c>
      <c r="P965" s="241" t="b">
        <f>EXACT($A964,O965)</f>
        <v>1</v>
      </c>
      <c r="Q965" s="257">
        <v>0</v>
      </c>
      <c r="R965" s="258">
        <f t="shared" si="83"/>
        <v>-41567122</v>
      </c>
    </row>
    <row r="966" spans="1:20" outlineLevel="1">
      <c r="A966" s="399" t="s">
        <v>3869</v>
      </c>
      <c r="C966" s="253">
        <f>SUM(C967)</f>
        <v>37903010</v>
      </c>
      <c r="D966" s="253">
        <f t="shared" si="79"/>
        <v>-37903010</v>
      </c>
      <c r="E966" s="254"/>
      <c r="F966" s="255"/>
      <c r="G966" s="255"/>
      <c r="H966" s="254"/>
      <c r="I966" s="253">
        <f>I967</f>
        <v>0</v>
      </c>
      <c r="J966" s="254"/>
      <c r="K966" s="253">
        <f t="shared" si="84"/>
        <v>-37903010</v>
      </c>
      <c r="L966" s="256" t="e">
        <f>#REF!+C966</f>
        <v>#REF!</v>
      </c>
      <c r="M966" s="218"/>
      <c r="N966" s="228" t="e">
        <v>#VALUE!</v>
      </c>
      <c r="O966" s="64">
        <v>0</v>
      </c>
      <c r="Q966" s="257">
        <v>-37903010</v>
      </c>
      <c r="R966" s="258">
        <f t="shared" si="83"/>
        <v>0</v>
      </c>
      <c r="T966" s="228"/>
    </row>
    <row r="967" spans="1:20" ht="12.75" customHeight="1" outlineLevel="2">
      <c r="A967" s="271" t="s">
        <v>5139</v>
      </c>
      <c r="B967" s="195" t="s">
        <v>3870</v>
      </c>
      <c r="C967" s="229">
        <v>37903010</v>
      </c>
      <c r="D967" s="229">
        <f t="shared" si="79"/>
        <v>-37903010</v>
      </c>
      <c r="E967" s="254"/>
      <c r="F967" s="255"/>
      <c r="G967" s="255"/>
      <c r="H967" s="254"/>
      <c r="I967" s="229">
        <v>0</v>
      </c>
      <c r="J967" s="254"/>
      <c r="K967" s="229">
        <f t="shared" si="84"/>
        <v>-37903010</v>
      </c>
      <c r="L967" s="251"/>
      <c r="M967" s="218"/>
      <c r="N967" s="228">
        <v>0</v>
      </c>
      <c r="O967" s="64" t="s">
        <v>3869</v>
      </c>
      <c r="P967" s="241" t="b">
        <f>EXACT($A966,O967)</f>
        <v>1</v>
      </c>
      <c r="Q967" s="257">
        <v>0</v>
      </c>
      <c r="R967" s="258">
        <f t="shared" si="83"/>
        <v>-37903010</v>
      </c>
    </row>
    <row r="968" spans="1:20" outlineLevel="1">
      <c r="A968" s="399" t="s">
        <v>2842</v>
      </c>
      <c r="C968" s="253">
        <f>C969</f>
        <v>7034267</v>
      </c>
      <c r="D968" s="253">
        <f t="shared" si="79"/>
        <v>-7034267</v>
      </c>
      <c r="E968" s="254"/>
      <c r="F968" s="255"/>
      <c r="G968" s="255"/>
      <c r="H968" s="254"/>
      <c r="I968" s="253">
        <f>I969</f>
        <v>7034267</v>
      </c>
      <c r="J968" s="254"/>
      <c r="K968" s="253">
        <f t="shared" si="84"/>
        <v>0</v>
      </c>
      <c r="L968" s="251"/>
      <c r="M968" s="218"/>
      <c r="N968" s="228" t="e">
        <v>#VALUE!</v>
      </c>
      <c r="O968" s="64">
        <v>0</v>
      </c>
      <c r="Q968" s="257">
        <v>0</v>
      </c>
      <c r="R968" s="258">
        <f t="shared" si="83"/>
        <v>0</v>
      </c>
    </row>
    <row r="969" spans="1:20" outlineLevel="2">
      <c r="A969" s="271" t="s">
        <v>5140</v>
      </c>
      <c r="B969" s="195" t="s">
        <v>3871</v>
      </c>
      <c r="C969" s="229">
        <v>7034267</v>
      </c>
      <c r="D969" s="229">
        <f t="shared" si="79"/>
        <v>-7034267</v>
      </c>
      <c r="E969" s="254"/>
      <c r="F969" s="255"/>
      <c r="G969" s="255"/>
      <c r="H969" s="254"/>
      <c r="I969" s="229">
        <v>7034267</v>
      </c>
      <c r="J969" s="254"/>
      <c r="K969" s="229">
        <f t="shared" si="84"/>
        <v>0</v>
      </c>
      <c r="L969" s="251"/>
      <c r="M969" s="218"/>
      <c r="N969" s="228">
        <v>0</v>
      </c>
      <c r="O969" s="64" t="s">
        <v>2842</v>
      </c>
      <c r="P969" s="241" t="b">
        <f>EXACT($A968,O969)</f>
        <v>1</v>
      </c>
      <c r="Q969" s="257">
        <v>0</v>
      </c>
      <c r="R969" s="258">
        <f t="shared" si="83"/>
        <v>0</v>
      </c>
    </row>
    <row r="970" spans="1:20" outlineLevel="1">
      <c r="A970" s="413" t="s">
        <v>3873</v>
      </c>
      <c r="B970" s="195"/>
      <c r="C970" s="253">
        <f>C971</f>
        <v>0</v>
      </c>
      <c r="D970" s="253">
        <f t="shared" si="79"/>
        <v>0</v>
      </c>
      <c r="E970" s="254"/>
      <c r="F970" s="255"/>
      <c r="G970" s="255"/>
      <c r="H970" s="254"/>
      <c r="I970" s="253">
        <f>I971</f>
        <v>0</v>
      </c>
      <c r="J970" s="254"/>
      <c r="K970" s="253">
        <f t="shared" si="84"/>
        <v>0</v>
      </c>
      <c r="L970" s="251"/>
      <c r="M970" s="218"/>
      <c r="N970" s="228" t="e">
        <v>#VALUE!</v>
      </c>
      <c r="O970" s="64">
        <v>0</v>
      </c>
      <c r="Q970" s="257">
        <v>0</v>
      </c>
      <c r="R970" s="258">
        <f t="shared" si="83"/>
        <v>0</v>
      </c>
      <c r="S970" s="241">
        <f>R964*0.265</f>
        <v>0</v>
      </c>
    </row>
    <row r="971" spans="1:20" outlineLevel="2">
      <c r="A971" s="271" t="s">
        <v>5141</v>
      </c>
      <c r="B971" s="195" t="s">
        <v>3874</v>
      </c>
      <c r="C971" s="229">
        <v>0</v>
      </c>
      <c r="D971" s="229">
        <f t="shared" si="79"/>
        <v>0</v>
      </c>
      <c r="E971" s="254"/>
      <c r="F971" s="255"/>
      <c r="G971" s="255"/>
      <c r="H971" s="254"/>
      <c r="I971" s="229">
        <v>0</v>
      </c>
      <c r="J971" s="254"/>
      <c r="K971" s="229">
        <f t="shared" si="84"/>
        <v>0</v>
      </c>
      <c r="L971" s="251"/>
      <c r="M971" s="218"/>
      <c r="N971" s="228">
        <v>0</v>
      </c>
      <c r="O971" s="64" t="s">
        <v>3873</v>
      </c>
      <c r="P971" s="241" t="b">
        <f>EXACT($A970,O971)</f>
        <v>1</v>
      </c>
      <c r="Q971" s="257">
        <v>0</v>
      </c>
      <c r="R971" s="258">
        <f t="shared" si="83"/>
        <v>0</v>
      </c>
    </row>
    <row r="972" spans="1:20" outlineLevel="1">
      <c r="A972" s="399" t="s">
        <v>3875</v>
      </c>
      <c r="C972" s="253">
        <f>SUM(C973)</f>
        <v>-30920688.219999898</v>
      </c>
      <c r="D972" s="253">
        <f t="shared" si="79"/>
        <v>30920688.219999898</v>
      </c>
      <c r="E972" s="254"/>
      <c r="F972" s="255"/>
      <c r="G972" s="255"/>
      <c r="H972" s="254"/>
      <c r="I972" s="253">
        <f>I973</f>
        <v>-2359990.83</v>
      </c>
      <c r="J972" s="254"/>
      <c r="K972" s="253">
        <f t="shared" si="84"/>
        <v>28560697.389999896</v>
      </c>
      <c r="L972" s="256" t="e">
        <f>#REF!+C972</f>
        <v>#REF!</v>
      </c>
      <c r="M972" s="218"/>
      <c r="N972" s="228" t="e">
        <v>#VALUE!</v>
      </c>
      <c r="O972" s="64">
        <v>0</v>
      </c>
      <c r="Q972" s="257">
        <v>28560697.219999999</v>
      </c>
      <c r="R972" s="258">
        <f t="shared" si="83"/>
        <v>0.16999989748001099</v>
      </c>
    </row>
    <row r="973" spans="1:20" outlineLevel="2">
      <c r="A973" s="271" t="s">
        <v>5142</v>
      </c>
      <c r="B973" s="195" t="s">
        <v>3876</v>
      </c>
      <c r="C973" s="229">
        <v>-30920688.219999898</v>
      </c>
      <c r="D973" s="229">
        <f t="shared" si="79"/>
        <v>30920688.219999898</v>
      </c>
      <c r="E973" s="254"/>
      <c r="F973" s="255"/>
      <c r="G973" s="255"/>
      <c r="H973" s="254"/>
      <c r="I973" s="229">
        <v>-2359990.83</v>
      </c>
      <c r="J973" s="254"/>
      <c r="K973" s="229">
        <f t="shared" si="84"/>
        <v>28560697.389999896</v>
      </c>
      <c r="L973" s="251"/>
      <c r="M973" s="218"/>
      <c r="N973" s="228">
        <v>0</v>
      </c>
      <c r="O973" s="64" t="s">
        <v>3875</v>
      </c>
      <c r="P973" s="241" t="b">
        <f>EXACT($A972,O973)</f>
        <v>1</v>
      </c>
      <c r="Q973" s="257">
        <v>0</v>
      </c>
      <c r="R973" s="258">
        <f t="shared" si="83"/>
        <v>28560697.389999896</v>
      </c>
    </row>
    <row r="974" spans="1:20" outlineLevel="1">
      <c r="A974" s="399" t="s">
        <v>2826</v>
      </c>
      <c r="C974" s="253">
        <f>SUM(C975:C977)</f>
        <v>-113681968.25999981</v>
      </c>
      <c r="D974" s="253">
        <f t="shared" si="79"/>
        <v>113681968.25999981</v>
      </c>
      <c r="E974" s="254"/>
      <c r="F974" s="269"/>
      <c r="G974" s="269"/>
      <c r="H974" s="265"/>
      <c r="I974" s="253">
        <f>I975+I976+I977</f>
        <v>-113681968.25999981</v>
      </c>
      <c r="J974" s="254"/>
      <c r="K974" s="253">
        <f t="shared" si="84"/>
        <v>0</v>
      </c>
      <c r="L974" s="256" t="e">
        <f>#REF!+C974</f>
        <v>#REF!</v>
      </c>
      <c r="M974" s="218"/>
      <c r="N974" s="228" t="e">
        <v>#VALUE!</v>
      </c>
      <c r="O974" s="64">
        <v>0</v>
      </c>
      <c r="Q974" s="257">
        <v>0.26000000536441797</v>
      </c>
      <c r="R974" s="258">
        <f t="shared" si="83"/>
        <v>-0.26000000536441797</v>
      </c>
      <c r="S974" s="228"/>
    </row>
    <row r="975" spans="1:20" outlineLevel="2">
      <c r="A975" s="271" t="s">
        <v>5143</v>
      </c>
      <c r="B975" s="195" t="s">
        <v>3877</v>
      </c>
      <c r="C975" s="229">
        <v>-76503662.709999904</v>
      </c>
      <c r="D975" s="229">
        <f t="shared" si="79"/>
        <v>76503662.709999904</v>
      </c>
      <c r="E975" s="254"/>
      <c r="F975" s="255"/>
      <c r="G975" s="255"/>
      <c r="H975" s="254"/>
      <c r="I975" s="229">
        <v>-76503662.709999904</v>
      </c>
      <c r="J975" s="254"/>
      <c r="K975" s="229">
        <f t="shared" si="84"/>
        <v>0</v>
      </c>
      <c r="L975" s="251"/>
      <c r="M975" s="218"/>
      <c r="N975" s="228">
        <v>0</v>
      </c>
      <c r="O975" s="64" t="s">
        <v>2826</v>
      </c>
      <c r="P975" s="241" t="b">
        <f>EXACT($A$974,O975)</f>
        <v>1</v>
      </c>
      <c r="Q975" s="257">
        <v>0</v>
      </c>
      <c r="R975" s="258">
        <f t="shared" si="83"/>
        <v>0</v>
      </c>
    </row>
    <row r="976" spans="1:20" outlineLevel="2">
      <c r="A976" s="271" t="s">
        <v>5144</v>
      </c>
      <c r="B976" s="195" t="s">
        <v>2836</v>
      </c>
      <c r="C976" s="229">
        <v>-35192305.5499999</v>
      </c>
      <c r="D976" s="229">
        <f t="shared" si="79"/>
        <v>35192305.5499999</v>
      </c>
      <c r="E976" s="254"/>
      <c r="F976" s="255"/>
      <c r="G976" s="255"/>
      <c r="H976" s="254"/>
      <c r="I976" s="229">
        <v>-35192305.5499999</v>
      </c>
      <c r="J976" s="254"/>
      <c r="K976" s="229">
        <f t="shared" si="84"/>
        <v>0</v>
      </c>
      <c r="L976" s="251"/>
      <c r="M976" s="218"/>
      <c r="N976" s="228">
        <v>0</v>
      </c>
      <c r="O976" s="64" t="s">
        <v>2826</v>
      </c>
      <c r="P976" s="241" t="b">
        <f>EXACT($A$974,O976)</f>
        <v>1</v>
      </c>
      <c r="Q976" s="257">
        <v>0</v>
      </c>
      <c r="R976" s="258">
        <f t="shared" si="83"/>
        <v>0</v>
      </c>
    </row>
    <row r="977" spans="1:20" outlineLevel="2">
      <c r="A977" s="400" t="s">
        <v>5145</v>
      </c>
      <c r="B977" s="44" t="s">
        <v>2824</v>
      </c>
      <c r="C977" s="229">
        <v>-1986000</v>
      </c>
      <c r="D977" s="229">
        <f t="shared" si="79"/>
        <v>1986000</v>
      </c>
      <c r="E977" s="254"/>
      <c r="F977" s="255"/>
      <c r="G977" s="255"/>
      <c r="H977" s="254"/>
      <c r="I977" s="229">
        <v>-1986000</v>
      </c>
      <c r="J977" s="254"/>
      <c r="K977" s="229">
        <f t="shared" si="84"/>
        <v>0</v>
      </c>
      <c r="L977" s="251"/>
      <c r="M977" s="218"/>
      <c r="N977" s="228">
        <v>0</v>
      </c>
      <c r="O977" s="64" t="s">
        <v>2826</v>
      </c>
      <c r="P977" s="241" t="b">
        <f>EXACT($A$974,O977)</f>
        <v>1</v>
      </c>
      <c r="Q977" s="257">
        <v>0</v>
      </c>
      <c r="R977" s="258">
        <f t="shared" si="83"/>
        <v>0</v>
      </c>
    </row>
    <row r="978" spans="1:20" outlineLevel="1">
      <c r="E978" s="254"/>
      <c r="F978" s="255"/>
      <c r="G978" s="255"/>
      <c r="H978" s="254"/>
      <c r="I978" s="253"/>
      <c r="J978" s="254"/>
      <c r="O978" s="64"/>
      <c r="Q978" s="257"/>
      <c r="R978" s="258"/>
    </row>
    <row r="979" spans="1:20">
      <c r="A979" s="399" t="s">
        <v>3878</v>
      </c>
      <c r="B979" s="248"/>
      <c r="C979" s="228">
        <f>C939+C941+C943+C948+C950+C952+C954+C957+C959+C961+C964+C966+C968+C970+C972+C974</f>
        <v>104225130.00000027</v>
      </c>
      <c r="D979" s="228">
        <f>C979*-1</f>
        <v>-104225130.00000027</v>
      </c>
      <c r="E979" s="254"/>
      <c r="F979" s="255"/>
      <c r="G979" s="255"/>
      <c r="H979" s="254"/>
      <c r="I979" s="228">
        <f>I939+I948+I950+I957+I959+I954+I966+I970+I972+I974+I961+I964+I952+I968+I943</f>
        <v>14689829.080000183</v>
      </c>
      <c r="J979" s="254"/>
      <c r="K979" s="228">
        <f>D979+I979</f>
        <v>-89535300.920000091</v>
      </c>
      <c r="L979" s="256" t="e">
        <f>#REF!+C979</f>
        <v>#REF!</v>
      </c>
      <c r="M979" s="218"/>
      <c r="N979" s="228" t="e">
        <v>#VALUE!</v>
      </c>
      <c r="O979" s="64"/>
      <c r="Q979" s="257"/>
      <c r="R979" s="258"/>
      <c r="S979" s="228"/>
      <c r="T979" s="228"/>
    </row>
    <row r="980" spans="1:20">
      <c r="A980" s="248"/>
      <c r="B980" s="218"/>
      <c r="C980" s="218"/>
      <c r="D980" s="218"/>
      <c r="E980" s="254"/>
      <c r="F980" s="255"/>
      <c r="G980" s="255"/>
      <c r="H980" s="254"/>
      <c r="I980" s="218"/>
      <c r="J980" s="265"/>
      <c r="K980" s="197"/>
      <c r="L980" s="251"/>
      <c r="M980" s="218"/>
      <c r="N980" s="228"/>
      <c r="O980" s="64"/>
      <c r="Q980" s="257"/>
      <c r="R980" s="258"/>
    </row>
    <row r="981" spans="1:20">
      <c r="A981" s="397" t="s">
        <v>3446</v>
      </c>
      <c r="B981" s="248"/>
      <c r="C981" s="218">
        <f>C855+C938+C979</f>
        <v>509290838.45999944</v>
      </c>
      <c r="D981" s="218">
        <f>C981*-1</f>
        <v>-509290838.45999944</v>
      </c>
      <c r="E981" s="254"/>
      <c r="F981" s="255"/>
      <c r="G981" s="255"/>
      <c r="H981" s="254"/>
      <c r="I981" s="218">
        <f>I855+I938+I979</f>
        <v>62260706.910000175</v>
      </c>
      <c r="J981" s="265"/>
      <c r="K981" s="218">
        <f>D981+I981</f>
        <v>-447030131.54999924</v>
      </c>
      <c r="L981" s="256"/>
      <c r="M981" s="218"/>
      <c r="N981" s="228" t="e">
        <v>#VALUE!</v>
      </c>
      <c r="O981" s="64"/>
      <c r="Q981" s="257"/>
      <c r="R981" s="258"/>
    </row>
    <row r="982" spans="1:20">
      <c r="E982" s="254"/>
      <c r="F982" s="255"/>
      <c r="G982" s="255"/>
      <c r="H982" s="254"/>
      <c r="J982" s="249"/>
      <c r="N982" s="228"/>
      <c r="O982" s="64"/>
      <c r="Q982" s="257"/>
      <c r="R982" s="258"/>
    </row>
    <row r="983" spans="1:20">
      <c r="A983" s="397" t="s">
        <v>3879</v>
      </c>
      <c r="E983" s="254"/>
      <c r="F983" s="255"/>
      <c r="G983" s="255"/>
      <c r="H983" s="254"/>
      <c r="J983" s="249"/>
      <c r="N983" s="228" t="e">
        <v>#VALUE!</v>
      </c>
      <c r="O983" s="64"/>
      <c r="Q983" s="257"/>
      <c r="R983" s="258"/>
    </row>
    <row r="984" spans="1:20">
      <c r="A984" s="248"/>
      <c r="E984" s="254"/>
      <c r="F984" s="255"/>
      <c r="G984" s="255"/>
      <c r="H984" s="254"/>
      <c r="J984" s="249"/>
      <c r="N984" s="228"/>
      <c r="O984" s="64"/>
      <c r="Q984" s="257"/>
      <c r="R984" s="258"/>
    </row>
    <row r="985" spans="1:20" outlineLevel="1" collapsed="1">
      <c r="A985" s="399" t="s">
        <v>3880</v>
      </c>
      <c r="C985" s="253">
        <f>SUM(C986)</f>
        <v>239536391.28</v>
      </c>
      <c r="D985" s="253">
        <f>C985*-1</f>
        <v>-239536391.28</v>
      </c>
      <c r="E985" s="254"/>
      <c r="F985" s="255"/>
      <c r="G985" s="255"/>
      <c r="H985" s="254"/>
      <c r="I985" s="253">
        <f>H985*-1</f>
        <v>0</v>
      </c>
      <c r="J985" s="254"/>
      <c r="K985" s="253">
        <f>D985+I985</f>
        <v>-239536391.28</v>
      </c>
      <c r="L985" s="256" t="e">
        <f>#REF!+C985</f>
        <v>#REF!</v>
      </c>
      <c r="M985" s="253"/>
      <c r="N985" s="228" t="e">
        <v>#VALUE!</v>
      </c>
      <c r="O985" s="64">
        <v>0</v>
      </c>
      <c r="Q985" s="257">
        <v>-239536391.28</v>
      </c>
      <c r="R985" s="258">
        <f>K985-Q985</f>
        <v>0</v>
      </c>
    </row>
    <row r="986" spans="1:20" outlineLevel="2">
      <c r="A986" s="271" t="s">
        <v>5146</v>
      </c>
      <c r="B986" s="195" t="s">
        <v>3881</v>
      </c>
      <c r="C986" s="229">
        <v>239536391.28</v>
      </c>
      <c r="D986" s="229">
        <f>C986*-1</f>
        <v>-239536391.28</v>
      </c>
      <c r="E986" s="254"/>
      <c r="F986" s="255"/>
      <c r="G986" s="255"/>
      <c r="H986" s="254"/>
      <c r="I986" s="229">
        <v>0</v>
      </c>
      <c r="J986" s="254"/>
      <c r="K986" s="229">
        <f>D986+I986</f>
        <v>-239536391.28</v>
      </c>
      <c r="L986" s="251"/>
      <c r="M986" s="229"/>
      <c r="N986" s="228">
        <v>0</v>
      </c>
      <c r="O986" s="64" t="s">
        <v>3880</v>
      </c>
      <c r="P986" s="241" t="b">
        <f>EXACT($A985,O986)</f>
        <v>1</v>
      </c>
      <c r="Q986" s="257">
        <v>0</v>
      </c>
      <c r="R986" s="258">
        <f>K986-Q986</f>
        <v>-239536391.28</v>
      </c>
    </row>
    <row r="987" spans="1:20" outlineLevel="1">
      <c r="A987" s="399" t="s">
        <v>3882</v>
      </c>
      <c r="B987" s="195"/>
      <c r="C987" s="253">
        <f>SUM(C988)</f>
        <v>0</v>
      </c>
      <c r="D987" s="253">
        <f>C987*-1</f>
        <v>0</v>
      </c>
      <c r="E987" s="254"/>
      <c r="F987" s="255"/>
      <c r="G987" s="255"/>
      <c r="H987" s="254"/>
      <c r="I987" s="253"/>
      <c r="J987" s="254"/>
      <c r="K987" s="253">
        <f>D987+I987</f>
        <v>0</v>
      </c>
      <c r="L987" s="256" t="e">
        <f>#REF!+C987</f>
        <v>#REF!</v>
      </c>
      <c r="M987" s="253"/>
      <c r="N987" s="228" t="e">
        <v>#VALUE!</v>
      </c>
      <c r="O987" s="64">
        <v>0</v>
      </c>
      <c r="Q987" s="257">
        <v>0</v>
      </c>
      <c r="R987" s="258">
        <f>K987-Q987</f>
        <v>0</v>
      </c>
    </row>
    <row r="988" spans="1:20" outlineLevel="2">
      <c r="A988" s="271" t="s">
        <v>5147</v>
      </c>
      <c r="B988" s="195" t="s">
        <v>3883</v>
      </c>
      <c r="C988" s="229">
        <v>0</v>
      </c>
      <c r="D988" s="229">
        <f>C988*-1</f>
        <v>0</v>
      </c>
      <c r="E988" s="254"/>
      <c r="F988" s="255"/>
      <c r="G988" s="255"/>
      <c r="H988" s="254"/>
      <c r="I988" s="229"/>
      <c r="J988" s="254"/>
      <c r="K988" s="229">
        <f>D988+I988</f>
        <v>0</v>
      </c>
      <c r="L988" s="251"/>
      <c r="M988" s="229"/>
      <c r="N988" s="228">
        <v>0</v>
      </c>
      <c r="O988" s="64" t="s">
        <v>3882</v>
      </c>
      <c r="P988" s="241" t="b">
        <f>EXACT($A987,O988)</f>
        <v>1</v>
      </c>
      <c r="Q988" s="257">
        <v>0</v>
      </c>
      <c r="R988" s="258">
        <f>K988+Q988</f>
        <v>0</v>
      </c>
    </row>
    <row r="989" spans="1:20" outlineLevel="1">
      <c r="A989" s="189"/>
      <c r="B989" s="195"/>
      <c r="C989" s="229"/>
      <c r="D989" s="229"/>
      <c r="E989" s="254"/>
      <c r="F989" s="255"/>
      <c r="G989" s="255"/>
      <c r="H989" s="254"/>
      <c r="I989" s="229"/>
      <c r="J989" s="254"/>
      <c r="K989" s="229"/>
      <c r="L989" s="250"/>
      <c r="M989" s="229"/>
      <c r="N989" s="228"/>
      <c r="O989" s="64"/>
      <c r="Q989" s="257"/>
      <c r="R989" s="258"/>
    </row>
    <row r="990" spans="1:20">
      <c r="A990" s="399" t="s">
        <v>3884</v>
      </c>
      <c r="C990" s="287">
        <f>C985+C987</f>
        <v>239536391.28</v>
      </c>
      <c r="D990" s="287">
        <f>C990*-1</f>
        <v>-239536391.28</v>
      </c>
      <c r="E990" s="254"/>
      <c r="F990" s="255"/>
      <c r="G990" s="255"/>
      <c r="H990" s="254"/>
      <c r="I990" s="228">
        <f>I985</f>
        <v>0</v>
      </c>
      <c r="J990" s="249"/>
      <c r="K990" s="287">
        <f>D990+I990</f>
        <v>-239536391.28</v>
      </c>
      <c r="N990" s="228" t="e">
        <v>#VALUE!</v>
      </c>
      <c r="O990" s="64">
        <v>0</v>
      </c>
      <c r="Q990" s="257"/>
      <c r="R990" s="258"/>
    </row>
    <row r="991" spans="1:20" outlineLevel="1">
      <c r="A991" s="399" t="s">
        <v>3885</v>
      </c>
      <c r="C991" s="253">
        <f>SUM(C992)</f>
        <v>0</v>
      </c>
      <c r="D991" s="253">
        <f t="shared" ref="D991:D1058" si="85">C991*-1</f>
        <v>0</v>
      </c>
      <c r="E991" s="254"/>
      <c r="F991" s="255"/>
      <c r="G991" s="255"/>
      <c r="H991" s="254"/>
      <c r="I991" s="253"/>
      <c r="J991" s="254"/>
      <c r="K991" s="253">
        <f t="shared" ref="K991:K1058" si="86">D991+I991</f>
        <v>0</v>
      </c>
      <c r="L991" s="256" t="e">
        <f>#REF!+C991</f>
        <v>#REF!</v>
      </c>
      <c r="M991" s="228"/>
      <c r="N991" s="228" t="e">
        <v>#VALUE!</v>
      </c>
      <c r="O991" s="64">
        <v>0</v>
      </c>
      <c r="Q991" s="257">
        <v>0</v>
      </c>
      <c r="R991" s="258">
        <f>K991+Q991</f>
        <v>0</v>
      </c>
    </row>
    <row r="992" spans="1:20" outlineLevel="2">
      <c r="A992" s="400" t="s">
        <v>5148</v>
      </c>
      <c r="B992" s="44" t="s">
        <v>3886</v>
      </c>
      <c r="C992" s="229">
        <v>0</v>
      </c>
      <c r="D992" s="229">
        <f t="shared" si="85"/>
        <v>0</v>
      </c>
      <c r="E992" s="254"/>
      <c r="F992" s="255"/>
      <c r="G992" s="255"/>
      <c r="H992" s="254"/>
      <c r="I992" s="229"/>
      <c r="J992" s="254"/>
      <c r="K992" s="229">
        <f t="shared" si="86"/>
        <v>0</v>
      </c>
      <c r="L992" s="256"/>
      <c r="M992" s="229"/>
      <c r="N992" s="228">
        <v>0</v>
      </c>
      <c r="O992" s="64" t="s">
        <v>3885</v>
      </c>
      <c r="P992" s="241" t="b">
        <f>EXACT($A991,O992)</f>
        <v>1</v>
      </c>
      <c r="Q992" s="257">
        <v>0</v>
      </c>
      <c r="R992" s="258">
        <f t="shared" ref="R992:R1055" si="87">K992-Q992</f>
        <v>0</v>
      </c>
    </row>
    <row r="993" spans="1:18" outlineLevel="1">
      <c r="A993" s="399" t="s">
        <v>3887</v>
      </c>
      <c r="B993" s="195"/>
      <c r="C993" s="253">
        <f>SUM(C994)</f>
        <v>0</v>
      </c>
      <c r="D993" s="253">
        <f t="shared" si="85"/>
        <v>0</v>
      </c>
      <c r="E993" s="254"/>
      <c r="F993" s="255"/>
      <c r="G993" s="255"/>
      <c r="H993" s="254"/>
      <c r="I993" s="253"/>
      <c r="J993" s="254"/>
      <c r="K993" s="253">
        <f t="shared" si="86"/>
        <v>0</v>
      </c>
      <c r="L993" s="256"/>
      <c r="M993" s="229"/>
      <c r="N993" s="228" t="e">
        <v>#VALUE!</v>
      </c>
      <c r="O993" s="64">
        <v>0</v>
      </c>
      <c r="Q993" s="257">
        <v>0</v>
      </c>
      <c r="R993" s="258">
        <f>K993+Q993</f>
        <v>0</v>
      </c>
    </row>
    <row r="994" spans="1:18" outlineLevel="2">
      <c r="A994" s="271" t="s">
        <v>5149</v>
      </c>
      <c r="B994" s="195" t="s">
        <v>3888</v>
      </c>
      <c r="C994" s="229">
        <v>0</v>
      </c>
      <c r="D994" s="229">
        <f t="shared" si="85"/>
        <v>0</v>
      </c>
      <c r="E994" s="254"/>
      <c r="F994" s="255"/>
      <c r="G994" s="255"/>
      <c r="H994" s="254"/>
      <c r="I994" s="229"/>
      <c r="J994" s="254"/>
      <c r="K994" s="229">
        <f t="shared" si="86"/>
        <v>0</v>
      </c>
      <c r="L994" s="256"/>
      <c r="M994" s="229"/>
      <c r="N994" s="228">
        <v>0</v>
      </c>
      <c r="O994" s="64" t="s">
        <v>3887</v>
      </c>
      <c r="P994" s="241" t="b">
        <f>EXACT($A993,O994)</f>
        <v>1</v>
      </c>
      <c r="Q994" s="257">
        <v>0</v>
      </c>
      <c r="R994" s="258">
        <f t="shared" si="87"/>
        <v>0</v>
      </c>
    </row>
    <row r="995" spans="1:18" outlineLevel="1">
      <c r="A995" s="399" t="s">
        <v>3889</v>
      </c>
      <c r="C995" s="253">
        <f>SUM(C996)</f>
        <v>0</v>
      </c>
      <c r="D995" s="253">
        <f t="shared" si="85"/>
        <v>0</v>
      </c>
      <c r="E995" s="254"/>
      <c r="F995" s="255"/>
      <c r="G995" s="255"/>
      <c r="H995" s="254"/>
      <c r="I995" s="253"/>
      <c r="J995" s="254"/>
      <c r="K995" s="253">
        <f t="shared" si="86"/>
        <v>0</v>
      </c>
      <c r="L995" s="256"/>
      <c r="M995" s="229"/>
      <c r="N995" s="228" t="e">
        <v>#VALUE!</v>
      </c>
      <c r="O995" s="64">
        <v>0</v>
      </c>
      <c r="Q995" s="257">
        <v>0</v>
      </c>
      <c r="R995" s="258">
        <f t="shared" si="87"/>
        <v>0</v>
      </c>
    </row>
    <row r="996" spans="1:18" outlineLevel="2">
      <c r="A996" s="271" t="s">
        <v>5150</v>
      </c>
      <c r="B996" s="195" t="s">
        <v>3890</v>
      </c>
      <c r="C996" s="229">
        <v>0</v>
      </c>
      <c r="D996" s="229">
        <f t="shared" si="85"/>
        <v>0</v>
      </c>
      <c r="E996" s="254"/>
      <c r="F996" s="255"/>
      <c r="G996" s="255"/>
      <c r="H996" s="254"/>
      <c r="I996" s="229"/>
      <c r="J996" s="254"/>
      <c r="K996" s="229">
        <f t="shared" si="86"/>
        <v>0</v>
      </c>
      <c r="L996" s="256"/>
      <c r="M996" s="229"/>
      <c r="N996" s="228">
        <v>0</v>
      </c>
      <c r="O996" s="64" t="s">
        <v>3889</v>
      </c>
      <c r="P996" s="241" t="b">
        <f>EXACT($A995,O996)</f>
        <v>1</v>
      </c>
      <c r="Q996" s="257">
        <v>0</v>
      </c>
      <c r="R996" s="258">
        <f t="shared" si="87"/>
        <v>0</v>
      </c>
    </row>
    <row r="997" spans="1:18" outlineLevel="1">
      <c r="A997" s="399" t="s">
        <v>3891</v>
      </c>
      <c r="B997" s="44"/>
      <c r="C997" s="253">
        <f>C998</f>
        <v>5705.05</v>
      </c>
      <c r="D997" s="253">
        <f t="shared" si="85"/>
        <v>-5705.05</v>
      </c>
      <c r="E997" s="254"/>
      <c r="F997" s="255"/>
      <c r="G997" s="255"/>
      <c r="H997" s="254"/>
      <c r="I997" s="253"/>
      <c r="J997" s="254"/>
      <c r="K997" s="253">
        <f t="shared" si="86"/>
        <v>-5705.05</v>
      </c>
      <c r="L997" s="256"/>
      <c r="M997" s="229"/>
      <c r="N997" s="228" t="e">
        <v>#VALUE!</v>
      </c>
      <c r="O997" s="64">
        <v>0</v>
      </c>
      <c r="Q997" s="257">
        <v>-5705.05</v>
      </c>
      <c r="R997" s="258">
        <f>K997-Q997</f>
        <v>0</v>
      </c>
    </row>
    <row r="998" spans="1:18" outlineLevel="2">
      <c r="A998" s="400" t="s">
        <v>5151</v>
      </c>
      <c r="B998" s="44" t="s">
        <v>3892</v>
      </c>
      <c r="C998" s="229">
        <v>5705.05</v>
      </c>
      <c r="D998" s="229">
        <f t="shared" si="85"/>
        <v>-5705.05</v>
      </c>
      <c r="E998" s="254"/>
      <c r="F998" s="255"/>
      <c r="G998" s="255"/>
      <c r="H998" s="254"/>
      <c r="I998" s="229"/>
      <c r="J998" s="254"/>
      <c r="K998" s="229">
        <f t="shared" si="86"/>
        <v>-5705.05</v>
      </c>
      <c r="L998" s="256"/>
      <c r="M998" s="229"/>
      <c r="N998" s="228">
        <v>0</v>
      </c>
      <c r="O998" s="64" t="s">
        <v>3891</v>
      </c>
      <c r="P998" s="241" t="b">
        <f>EXACT($A997,O998)</f>
        <v>1</v>
      </c>
      <c r="Q998" s="257">
        <v>0</v>
      </c>
      <c r="R998" s="258">
        <f t="shared" si="87"/>
        <v>-5705.05</v>
      </c>
    </row>
    <row r="999" spans="1:18" outlineLevel="1">
      <c r="A999" s="399" t="s">
        <v>3893</v>
      </c>
      <c r="C999" s="253">
        <f>SUM(C1000)</f>
        <v>-3248349.97</v>
      </c>
      <c r="D999" s="253">
        <f t="shared" si="85"/>
        <v>3248349.97</v>
      </c>
      <c r="E999" s="254"/>
      <c r="F999" s="255"/>
      <c r="G999" s="255"/>
      <c r="H999" s="254"/>
      <c r="I999" s="253"/>
      <c r="J999" s="254"/>
      <c r="K999" s="253">
        <f t="shared" si="86"/>
        <v>3248349.97</v>
      </c>
      <c r="L999" s="256" t="e">
        <f>#REF!+C999</f>
        <v>#REF!</v>
      </c>
      <c r="M999" s="228"/>
      <c r="N999" s="228" t="e">
        <v>#VALUE!</v>
      </c>
      <c r="O999" s="64">
        <v>0</v>
      </c>
      <c r="Q999" s="257">
        <v>3248349.97</v>
      </c>
      <c r="R999" s="258">
        <f t="shared" si="87"/>
        <v>0</v>
      </c>
    </row>
    <row r="1000" spans="1:18" outlineLevel="2">
      <c r="A1000" s="271" t="s">
        <v>5152</v>
      </c>
      <c r="B1000" s="195" t="s">
        <v>3894</v>
      </c>
      <c r="C1000" s="229">
        <v>-3248349.97</v>
      </c>
      <c r="D1000" s="229">
        <f t="shared" si="85"/>
        <v>3248349.97</v>
      </c>
      <c r="E1000" s="254"/>
      <c r="F1000" s="255"/>
      <c r="G1000" s="255"/>
      <c r="H1000" s="254"/>
      <c r="I1000" s="229"/>
      <c r="J1000" s="254"/>
      <c r="K1000" s="229">
        <f t="shared" si="86"/>
        <v>3248349.97</v>
      </c>
      <c r="L1000" s="256"/>
      <c r="M1000" s="229"/>
      <c r="N1000" s="228">
        <v>0</v>
      </c>
      <c r="O1000" s="64" t="s">
        <v>3893</v>
      </c>
      <c r="P1000" s="241" t="b">
        <f>EXACT($A999,O1000)</f>
        <v>1</v>
      </c>
      <c r="Q1000" s="257">
        <v>0</v>
      </c>
      <c r="R1000" s="258">
        <f t="shared" si="87"/>
        <v>3248349.97</v>
      </c>
    </row>
    <row r="1001" spans="1:18" outlineLevel="1">
      <c r="A1001" s="399" t="s">
        <v>3895</v>
      </c>
      <c r="C1001" s="253">
        <f>SUM(C1002)</f>
        <v>-4275829.8099999903</v>
      </c>
      <c r="D1001" s="253">
        <f t="shared" si="85"/>
        <v>4275829.8099999903</v>
      </c>
      <c r="E1001" s="254"/>
      <c r="F1001" s="255"/>
      <c r="G1001" s="255"/>
      <c r="H1001" s="254"/>
      <c r="I1001" s="253"/>
      <c r="J1001" s="254"/>
      <c r="K1001" s="253">
        <f t="shared" si="86"/>
        <v>4275829.8099999903</v>
      </c>
      <c r="L1001" s="256" t="e">
        <f>#REF!+C1001</f>
        <v>#REF!</v>
      </c>
      <c r="M1001" s="228"/>
      <c r="N1001" s="228" t="e">
        <v>#VALUE!</v>
      </c>
      <c r="O1001" s="64">
        <v>0</v>
      </c>
      <c r="Q1001" s="257">
        <v>4275829.8099999996</v>
      </c>
      <c r="R1001" s="258">
        <f t="shared" si="87"/>
        <v>-9.3132257461547852E-9</v>
      </c>
    </row>
    <row r="1002" spans="1:18" outlineLevel="2">
      <c r="A1002" s="271" t="s">
        <v>5153</v>
      </c>
      <c r="B1002" s="195" t="s">
        <v>3896</v>
      </c>
      <c r="C1002" s="229">
        <v>-4275829.8099999903</v>
      </c>
      <c r="D1002" s="229">
        <f t="shared" si="85"/>
        <v>4275829.8099999903</v>
      </c>
      <c r="E1002" s="254"/>
      <c r="F1002" s="255"/>
      <c r="G1002" s="255"/>
      <c r="H1002" s="254"/>
      <c r="I1002" s="229"/>
      <c r="J1002" s="254"/>
      <c r="K1002" s="229">
        <f t="shared" si="86"/>
        <v>4275829.8099999903</v>
      </c>
      <c r="L1002" s="256"/>
      <c r="M1002" s="229"/>
      <c r="N1002" s="228">
        <v>0</v>
      </c>
      <c r="O1002" s="64" t="s">
        <v>3895</v>
      </c>
      <c r="P1002" s="241" t="b">
        <f>EXACT($A1001,O1002)</f>
        <v>1</v>
      </c>
      <c r="Q1002" s="257">
        <v>0</v>
      </c>
      <c r="R1002" s="258">
        <f t="shared" si="87"/>
        <v>4275829.8099999903</v>
      </c>
    </row>
    <row r="1003" spans="1:18" outlineLevel="1">
      <c r="A1003" s="399" t="s">
        <v>3897</v>
      </c>
      <c r="B1003" s="195"/>
      <c r="C1003" s="253">
        <f>SUM(C1004)</f>
        <v>-350543.69</v>
      </c>
      <c r="D1003" s="253">
        <f>C1003*-1</f>
        <v>350543.69</v>
      </c>
      <c r="E1003" s="254"/>
      <c r="F1003" s="255"/>
      <c r="G1003" s="255"/>
      <c r="H1003" s="254"/>
      <c r="I1003" s="253"/>
      <c r="J1003" s="254"/>
      <c r="K1003" s="253">
        <f>D1003+I1003</f>
        <v>350543.69</v>
      </c>
      <c r="L1003" s="256" t="e">
        <f>#REF!+C1003</f>
        <v>#REF!</v>
      </c>
      <c r="M1003" s="228"/>
      <c r="N1003" s="228" t="e">
        <v>#VALUE!</v>
      </c>
      <c r="O1003" s="64">
        <v>0</v>
      </c>
      <c r="Q1003" s="257">
        <v>350543.69</v>
      </c>
      <c r="R1003" s="258">
        <f>K1003-Q1003</f>
        <v>0</v>
      </c>
    </row>
    <row r="1004" spans="1:18" outlineLevel="2">
      <c r="A1004" s="271" t="s">
        <v>5154</v>
      </c>
      <c r="B1004" s="195" t="s">
        <v>3898</v>
      </c>
      <c r="C1004" s="229">
        <v>-350543.69</v>
      </c>
      <c r="D1004" s="229">
        <f>C1004*-1</f>
        <v>350543.69</v>
      </c>
      <c r="E1004" s="254"/>
      <c r="F1004" s="255"/>
      <c r="G1004" s="255"/>
      <c r="H1004" s="254"/>
      <c r="I1004" s="229"/>
      <c r="J1004" s="254"/>
      <c r="K1004" s="229">
        <f>D1004+I1004</f>
        <v>350543.69</v>
      </c>
      <c r="L1004" s="256"/>
      <c r="M1004" s="229"/>
      <c r="N1004" s="228">
        <v>0</v>
      </c>
      <c r="O1004" s="64">
        <v>0</v>
      </c>
      <c r="P1004" s="241" t="b">
        <f>EXACT($A1003,O1004)</f>
        <v>0</v>
      </c>
      <c r="Q1004" s="257">
        <v>0</v>
      </c>
      <c r="R1004" s="258">
        <f>K1004-Q1004</f>
        <v>350543.69</v>
      </c>
    </row>
    <row r="1005" spans="1:18" outlineLevel="1">
      <c r="A1005" s="399" t="s">
        <v>3899</v>
      </c>
      <c r="C1005" s="253">
        <f>SUM(C1006)</f>
        <v>-3050687.1</v>
      </c>
      <c r="D1005" s="253">
        <f t="shared" si="85"/>
        <v>3050687.1</v>
      </c>
      <c r="E1005" s="254"/>
      <c r="F1005" s="269"/>
      <c r="G1005" s="269"/>
      <c r="H1005" s="265"/>
      <c r="I1005" s="253"/>
      <c r="J1005" s="254"/>
      <c r="K1005" s="253">
        <f t="shared" si="86"/>
        <v>3050687.1</v>
      </c>
      <c r="L1005" s="256" t="e">
        <f>#REF!+C1005</f>
        <v>#REF!</v>
      </c>
      <c r="M1005" s="228"/>
      <c r="N1005" s="228" t="e">
        <v>#VALUE!</v>
      </c>
      <c r="O1005" s="64">
        <v>0</v>
      </c>
      <c r="Q1005" s="257">
        <v>3050687.1</v>
      </c>
      <c r="R1005" s="258">
        <f t="shared" si="87"/>
        <v>0</v>
      </c>
    </row>
    <row r="1006" spans="1:18" outlineLevel="2">
      <c r="A1006" s="271" t="s">
        <v>5155</v>
      </c>
      <c r="B1006" s="195" t="s">
        <v>3900</v>
      </c>
      <c r="C1006" s="229">
        <v>-3050687.1</v>
      </c>
      <c r="D1006" s="229">
        <f t="shared" si="85"/>
        <v>3050687.1</v>
      </c>
      <c r="E1006" s="254"/>
      <c r="F1006" s="269"/>
      <c r="G1006" s="269"/>
      <c r="H1006" s="265"/>
      <c r="I1006" s="229"/>
      <c r="J1006" s="254"/>
      <c r="K1006" s="229">
        <f t="shared" si="86"/>
        <v>3050687.1</v>
      </c>
      <c r="L1006" s="256"/>
      <c r="M1006" s="229"/>
      <c r="N1006" s="228">
        <v>0</v>
      </c>
      <c r="O1006" s="64">
        <v>0</v>
      </c>
      <c r="P1006" s="241" t="b">
        <f>EXACT($A1005,O1006)</f>
        <v>0</v>
      </c>
      <c r="Q1006" s="257">
        <v>0</v>
      </c>
      <c r="R1006" s="258">
        <f t="shared" si="87"/>
        <v>3050687.1</v>
      </c>
    </row>
    <row r="1007" spans="1:18" outlineLevel="1">
      <c r="A1007" s="399" t="s">
        <v>3901</v>
      </c>
      <c r="C1007" s="253">
        <f>SUM(C1008)</f>
        <v>-2088165.1</v>
      </c>
      <c r="D1007" s="253">
        <f t="shared" si="85"/>
        <v>2088165.1</v>
      </c>
      <c r="E1007" s="254"/>
      <c r="F1007" s="269"/>
      <c r="G1007" s="269"/>
      <c r="H1007" s="265"/>
      <c r="I1007" s="253">
        <f>I1008</f>
        <v>-2120023.4699999997</v>
      </c>
      <c r="J1007" s="254"/>
      <c r="K1007" s="253">
        <f t="shared" si="86"/>
        <v>-31858.369999999646</v>
      </c>
      <c r="L1007" s="256" t="e">
        <f>#REF!+C1007</f>
        <v>#REF!</v>
      </c>
      <c r="M1007" s="228"/>
      <c r="N1007" s="228" t="e">
        <v>#VALUE!</v>
      </c>
      <c r="O1007" s="64">
        <v>0</v>
      </c>
      <c r="Q1007" s="257">
        <v>-31858.370000000101</v>
      </c>
      <c r="R1007" s="258">
        <f t="shared" si="87"/>
        <v>4.5474735088646412E-10</v>
      </c>
    </row>
    <row r="1008" spans="1:18" outlineLevel="2">
      <c r="A1008" s="271" t="s">
        <v>5156</v>
      </c>
      <c r="B1008" s="195" t="s">
        <v>3902</v>
      </c>
      <c r="C1008" s="229">
        <v>-2088165.1</v>
      </c>
      <c r="D1008" s="229">
        <f t="shared" si="85"/>
        <v>2088165.1</v>
      </c>
      <c r="E1008" s="254"/>
      <c r="F1008" s="250"/>
      <c r="G1008" s="250"/>
      <c r="H1008" s="249"/>
      <c r="I1008" s="229">
        <v>-2120023.4699999997</v>
      </c>
      <c r="J1008" s="254"/>
      <c r="K1008" s="229">
        <f t="shared" si="86"/>
        <v>-31858.369999999646</v>
      </c>
      <c r="L1008" s="256"/>
      <c r="M1008" s="229"/>
      <c r="N1008" s="228">
        <v>0</v>
      </c>
      <c r="O1008" s="64">
        <v>0</v>
      </c>
      <c r="P1008" s="241" t="b">
        <f>EXACT($A1007,O1008)</f>
        <v>0</v>
      </c>
      <c r="Q1008" s="257">
        <v>0</v>
      </c>
      <c r="R1008" s="258">
        <f t="shared" si="87"/>
        <v>-31858.369999999646</v>
      </c>
    </row>
    <row r="1009" spans="1:18" outlineLevel="1">
      <c r="A1009" s="399" t="s">
        <v>3903</v>
      </c>
      <c r="B1009" s="195"/>
      <c r="C1009" s="253">
        <f>SUM(C1010)</f>
        <v>-123486.14</v>
      </c>
      <c r="D1009" s="253">
        <f t="shared" si="85"/>
        <v>123486.14</v>
      </c>
      <c r="E1009" s="254"/>
      <c r="F1009" s="269"/>
      <c r="G1009" s="269"/>
      <c r="H1009" s="265"/>
      <c r="I1009" s="253">
        <f>I1010</f>
        <v>0</v>
      </c>
      <c r="J1009" s="254"/>
      <c r="K1009" s="253">
        <f>D1009+I1009</f>
        <v>123486.14</v>
      </c>
      <c r="L1009" s="256" t="e">
        <f>#REF!+C1009</f>
        <v>#REF!</v>
      </c>
      <c r="M1009" s="228"/>
      <c r="N1009" s="228" t="e">
        <v>#VALUE!</v>
      </c>
      <c r="O1009" s="64">
        <v>0</v>
      </c>
      <c r="Q1009" s="257">
        <v>123486.14</v>
      </c>
      <c r="R1009" s="258">
        <f>K1009-Q1009</f>
        <v>0</v>
      </c>
    </row>
    <row r="1010" spans="1:18" outlineLevel="2">
      <c r="A1010" s="271" t="s">
        <v>5157</v>
      </c>
      <c r="B1010" s="195" t="s">
        <v>3904</v>
      </c>
      <c r="C1010" s="229">
        <v>-123486.14</v>
      </c>
      <c r="D1010" s="229">
        <f t="shared" si="85"/>
        <v>123486.14</v>
      </c>
      <c r="E1010" s="254"/>
      <c r="F1010" s="250"/>
      <c r="G1010" s="250"/>
      <c r="H1010" s="249"/>
      <c r="I1010" s="229">
        <v>0</v>
      </c>
      <c r="J1010" s="254"/>
      <c r="K1010" s="229">
        <f>D1010+I1010</f>
        <v>123486.14</v>
      </c>
      <c r="L1010" s="256"/>
      <c r="M1010" s="229"/>
      <c r="N1010" s="228">
        <v>0</v>
      </c>
      <c r="O1010" s="64">
        <v>0</v>
      </c>
      <c r="P1010" s="241" t="b">
        <f>EXACT($A1009,O1010)</f>
        <v>0</v>
      </c>
      <c r="Q1010" s="257">
        <v>0</v>
      </c>
      <c r="R1010" s="258">
        <f>K1010-Q1010</f>
        <v>123486.14</v>
      </c>
    </row>
    <row r="1011" spans="1:18" outlineLevel="1">
      <c r="A1011" s="399" t="s">
        <v>3905</v>
      </c>
      <c r="C1011" s="253">
        <f>SUM(C1012:C1017)</f>
        <v>-20167680.850000001</v>
      </c>
      <c r="D1011" s="253">
        <f t="shared" si="85"/>
        <v>20167680.850000001</v>
      </c>
      <c r="E1011" s="254"/>
      <c r="F1011" s="250"/>
      <c r="G1011" s="250"/>
      <c r="H1011" s="249"/>
      <c r="I1011" s="253">
        <f>I1012</f>
        <v>-20167680.449999999</v>
      </c>
      <c r="J1011" s="254"/>
      <c r="K1011" s="253">
        <f t="shared" si="86"/>
        <v>0.40000000223517418</v>
      </c>
      <c r="L1011" s="256" t="e">
        <f>#REF!+C1011</f>
        <v>#REF!</v>
      </c>
      <c r="M1011" s="228"/>
      <c r="N1011" s="228" t="e">
        <v>#VALUE!</v>
      </c>
      <c r="O1011" s="64">
        <v>0</v>
      </c>
      <c r="Q1011" s="257">
        <v>-0.14999999850988399</v>
      </c>
      <c r="R1011" s="258">
        <f t="shared" si="87"/>
        <v>0.55000000074505817</v>
      </c>
    </row>
    <row r="1012" spans="1:18" outlineLevel="2">
      <c r="A1012" s="271" t="s">
        <v>5158</v>
      </c>
      <c r="B1012" s="195" t="s">
        <v>3906</v>
      </c>
      <c r="C1012" s="229">
        <v>-1848065.33</v>
      </c>
      <c r="D1012" s="229">
        <f t="shared" si="85"/>
        <v>1848065.33</v>
      </c>
      <c r="E1012" s="254"/>
      <c r="F1012" s="250"/>
      <c r="G1012" s="250"/>
      <c r="H1012" s="249"/>
      <c r="I1012" s="283">
        <v>-20167680.449999999</v>
      </c>
      <c r="J1012" s="254"/>
      <c r="K1012" s="229">
        <f t="shared" si="86"/>
        <v>-18319615.119999997</v>
      </c>
      <c r="L1012" s="256"/>
      <c r="M1012" s="229"/>
      <c r="N1012" s="228">
        <v>0</v>
      </c>
      <c r="O1012" s="64">
        <v>0</v>
      </c>
      <c r="P1012" s="241" t="b">
        <f>EXACT($A$1011,O1012)</f>
        <v>0</v>
      </c>
      <c r="Q1012" s="257">
        <v>0</v>
      </c>
      <c r="R1012" s="258">
        <f t="shared" si="87"/>
        <v>-18319615.119999997</v>
      </c>
    </row>
    <row r="1013" spans="1:18" outlineLevel="2">
      <c r="A1013" s="400" t="s">
        <v>3907</v>
      </c>
      <c r="B1013" s="44" t="s">
        <v>3906</v>
      </c>
      <c r="C1013" s="229">
        <v>0</v>
      </c>
      <c r="D1013" s="229">
        <f t="shared" si="85"/>
        <v>0</v>
      </c>
      <c r="E1013" s="254"/>
      <c r="F1013" s="255"/>
      <c r="G1013" s="255"/>
      <c r="H1013" s="254"/>
      <c r="I1013" s="229"/>
      <c r="J1013" s="254"/>
      <c r="K1013" s="229">
        <f t="shared" si="86"/>
        <v>0</v>
      </c>
      <c r="L1013" s="256" t="e">
        <f>#REF!+C1013</f>
        <v>#REF!</v>
      </c>
      <c r="M1013" s="229"/>
      <c r="N1013" s="228" t="e">
        <v>#VALUE!</v>
      </c>
      <c r="O1013" s="64">
        <v>0</v>
      </c>
      <c r="P1013" s="241" t="b">
        <f>EXACT($A$1011,O1013)</f>
        <v>0</v>
      </c>
      <c r="Q1013" s="257">
        <v>0</v>
      </c>
      <c r="R1013" s="258">
        <f t="shared" si="87"/>
        <v>0</v>
      </c>
    </row>
    <row r="1014" spans="1:18" outlineLevel="2">
      <c r="A1014" s="411" t="s">
        <v>5159</v>
      </c>
      <c r="B1014" s="45" t="s">
        <v>3909</v>
      </c>
      <c r="C1014" s="229">
        <v>-555948.03</v>
      </c>
      <c r="D1014" s="229">
        <f t="shared" si="85"/>
        <v>555948.03</v>
      </c>
      <c r="E1014" s="254"/>
      <c r="F1014" s="255"/>
      <c r="G1014" s="255"/>
      <c r="H1014" s="254"/>
      <c r="I1014" s="229">
        <v>0</v>
      </c>
      <c r="J1014" s="254"/>
      <c r="K1014" s="229">
        <f>D1014+I1014</f>
        <v>555948.03</v>
      </c>
      <c r="L1014" s="256"/>
      <c r="M1014" s="229"/>
      <c r="N1014" s="228">
        <v>0</v>
      </c>
      <c r="O1014" s="64">
        <v>0</v>
      </c>
      <c r="P1014" s="241" t="b">
        <f>EXACT($A$1011,O1014)</f>
        <v>0</v>
      </c>
      <c r="Q1014" s="257">
        <v>0</v>
      </c>
      <c r="R1014" s="258">
        <f t="shared" si="87"/>
        <v>555948.03</v>
      </c>
    </row>
    <row r="1015" spans="1:18" outlineLevel="2">
      <c r="A1015" s="411" t="s">
        <v>5160</v>
      </c>
      <c r="B1015" s="45" t="s">
        <v>3911</v>
      </c>
      <c r="C1015" s="229">
        <v>-7411.0699999999897</v>
      </c>
      <c r="D1015" s="229">
        <f>C1015*-1</f>
        <v>7411.0699999999897</v>
      </c>
      <c r="E1015" s="254"/>
      <c r="F1015" s="255"/>
      <c r="G1015" s="255"/>
      <c r="H1015" s="254"/>
      <c r="I1015" s="283"/>
      <c r="J1015" s="254"/>
      <c r="K1015" s="229">
        <f>D1015+I1015</f>
        <v>7411.0699999999897</v>
      </c>
      <c r="L1015" s="251"/>
      <c r="M1015" s="229"/>
      <c r="N1015" s="228">
        <v>0</v>
      </c>
      <c r="O1015" s="64">
        <v>0</v>
      </c>
      <c r="P1015" s="241" t="b">
        <f>EXACT($A1011,O1015)</f>
        <v>0</v>
      </c>
      <c r="Q1015" s="257">
        <v>0</v>
      </c>
      <c r="R1015" s="258">
        <f t="shared" si="87"/>
        <v>7411.0699999999897</v>
      </c>
    </row>
    <row r="1016" spans="1:18" outlineLevel="2">
      <c r="A1016" s="411" t="s">
        <v>5161</v>
      </c>
      <c r="B1016" s="45" t="s">
        <v>3913</v>
      </c>
      <c r="C1016" s="229">
        <v>-17756261.550000001</v>
      </c>
      <c r="D1016" s="229">
        <f>C1016*-1</f>
        <v>17756261.550000001</v>
      </c>
      <c r="E1016" s="254"/>
      <c r="F1016" s="255"/>
      <c r="G1016" s="255"/>
      <c r="H1016" s="254"/>
      <c r="I1016" s="229"/>
      <c r="J1016" s="254"/>
      <c r="K1016" s="229">
        <f>D1016+I1016</f>
        <v>17756261.550000001</v>
      </c>
      <c r="L1016" s="256"/>
      <c r="M1016" s="229"/>
      <c r="N1016" s="228"/>
      <c r="O1016" s="64">
        <v>0</v>
      </c>
      <c r="P1016" s="241" t="b">
        <f>EXACT($A1011,O1016)</f>
        <v>0</v>
      </c>
      <c r="Q1016" s="257">
        <v>0</v>
      </c>
      <c r="R1016" s="258">
        <f t="shared" si="87"/>
        <v>17756261.550000001</v>
      </c>
    </row>
    <row r="1017" spans="1:18" outlineLevel="2">
      <c r="A1017" s="411" t="s">
        <v>5162</v>
      </c>
      <c r="B1017" s="45" t="s">
        <v>3914</v>
      </c>
      <c r="C1017" s="229">
        <v>5.1299999999999901</v>
      </c>
      <c r="D1017" s="229">
        <f>C1017*-1</f>
        <v>-5.1299999999999901</v>
      </c>
      <c r="E1017" s="254"/>
      <c r="F1017" s="250"/>
      <c r="G1017" s="250"/>
      <c r="H1017" s="249"/>
      <c r="I1017" s="229"/>
      <c r="J1017" s="254"/>
      <c r="K1017" s="229">
        <f>D1017+I1017</f>
        <v>-5.1299999999999901</v>
      </c>
      <c r="L1017" s="256"/>
      <c r="M1017" s="229"/>
      <c r="N1017" s="228">
        <v>0</v>
      </c>
      <c r="O1017" s="64">
        <v>0</v>
      </c>
      <c r="P1017" s="241" t="b">
        <f>EXACT($A$1011,O1017)</f>
        <v>0</v>
      </c>
      <c r="Q1017" s="257">
        <v>0</v>
      </c>
      <c r="R1017" s="258">
        <f t="shared" si="87"/>
        <v>-5.1299999999999901</v>
      </c>
    </row>
    <row r="1018" spans="1:18" outlineLevel="1">
      <c r="A1018" s="399" t="s">
        <v>3915</v>
      </c>
      <c r="C1018" s="253">
        <f>SUM(C1019:C1020)</f>
        <v>-57579800.439999901</v>
      </c>
      <c r="D1018" s="253">
        <f t="shared" si="85"/>
        <v>57579800.439999901</v>
      </c>
      <c r="E1018" s="254"/>
      <c r="F1018" s="255"/>
      <c r="G1018" s="255"/>
      <c r="H1018" s="254"/>
      <c r="I1018" s="253">
        <f>I1019</f>
        <v>-57579800.457499966</v>
      </c>
      <c r="J1018" s="254"/>
      <c r="K1018" s="253">
        <f t="shared" si="86"/>
        <v>-1.7500065267086029E-2</v>
      </c>
      <c r="L1018" s="256" t="e">
        <f>#REF!+C1018</f>
        <v>#REF!</v>
      </c>
      <c r="M1018" s="228"/>
      <c r="N1018" s="228" t="e">
        <v>#VALUE!</v>
      </c>
      <c r="O1018" s="64">
        <v>0</v>
      </c>
      <c r="Q1018" s="257">
        <v>0.43999999761581399</v>
      </c>
      <c r="R1018" s="258">
        <f t="shared" si="87"/>
        <v>-0.45750006288290002</v>
      </c>
    </row>
    <row r="1019" spans="1:18" outlineLevel="2">
      <c r="A1019" s="271" t="s">
        <v>5163</v>
      </c>
      <c r="B1019" s="195" t="s">
        <v>3916</v>
      </c>
      <c r="C1019" s="229">
        <v>-57579800.439999901</v>
      </c>
      <c r="D1019" s="229">
        <f t="shared" si="85"/>
        <v>57579800.439999901</v>
      </c>
      <c r="E1019" s="254"/>
      <c r="F1019" s="255"/>
      <c r="G1019" s="255"/>
      <c r="H1019" s="254"/>
      <c r="I1019" s="283">
        <v>-57579800.457499966</v>
      </c>
      <c r="J1019" s="254"/>
      <c r="K1019" s="229">
        <f t="shared" si="86"/>
        <v>-1.7500065267086029E-2</v>
      </c>
      <c r="L1019" s="256"/>
      <c r="M1019" s="229"/>
      <c r="N1019" s="228">
        <v>0</v>
      </c>
      <c r="O1019" s="64">
        <v>0</v>
      </c>
      <c r="P1019" s="241" t="b">
        <f>EXACT($A$1018,O1019)</f>
        <v>0</v>
      </c>
      <c r="Q1019" s="257">
        <v>0</v>
      </c>
      <c r="R1019" s="258">
        <f t="shared" si="87"/>
        <v>-1.7500065267086029E-2</v>
      </c>
    </row>
    <row r="1020" spans="1:18" outlineLevel="2">
      <c r="A1020" s="400" t="s">
        <v>3917</v>
      </c>
      <c r="B1020" s="44" t="s">
        <v>3916</v>
      </c>
      <c r="C1020" s="229">
        <v>0</v>
      </c>
      <c r="D1020" s="229">
        <f t="shared" si="85"/>
        <v>0</v>
      </c>
      <c r="E1020" s="254"/>
      <c r="F1020" s="255"/>
      <c r="G1020" s="255"/>
      <c r="H1020" s="254"/>
      <c r="I1020" s="229"/>
      <c r="J1020" s="254"/>
      <c r="K1020" s="229">
        <f t="shared" si="86"/>
        <v>0</v>
      </c>
      <c r="L1020" s="256"/>
      <c r="M1020" s="229"/>
      <c r="N1020" s="228" t="e">
        <v>#VALUE!</v>
      </c>
      <c r="O1020" s="64">
        <v>0</v>
      </c>
      <c r="P1020" s="241" t="b">
        <f>EXACT($A$1018,O1020)</f>
        <v>0</v>
      </c>
      <c r="Q1020" s="257">
        <v>0</v>
      </c>
      <c r="R1020" s="258">
        <f t="shared" si="87"/>
        <v>0</v>
      </c>
    </row>
    <row r="1021" spans="1:18" outlineLevel="1">
      <c r="A1021" s="399" t="s">
        <v>3918</v>
      </c>
      <c r="C1021" s="253">
        <f>C1022+C1023</f>
        <v>-4325333.5</v>
      </c>
      <c r="D1021" s="253">
        <f t="shared" si="85"/>
        <v>4325333.5</v>
      </c>
      <c r="E1021" s="254"/>
      <c r="F1021" s="255"/>
      <c r="G1021" s="255"/>
      <c r="H1021" s="254"/>
      <c r="I1021" s="253">
        <f>I1022</f>
        <v>0</v>
      </c>
      <c r="J1021" s="254"/>
      <c r="K1021" s="253">
        <f>D1021+I1021</f>
        <v>4325333.5</v>
      </c>
      <c r="L1021" s="256"/>
      <c r="M1021" s="229"/>
      <c r="N1021" s="228" t="e">
        <v>#VALUE!</v>
      </c>
      <c r="O1021" s="64">
        <v>0</v>
      </c>
      <c r="Q1021" s="257">
        <v>4325333.5</v>
      </c>
      <c r="R1021" s="291">
        <f t="shared" si="87"/>
        <v>0</v>
      </c>
    </row>
    <row r="1022" spans="1:18" outlineLevel="2">
      <c r="A1022" s="271" t="s">
        <v>5164</v>
      </c>
      <c r="B1022" s="195" t="s">
        <v>3919</v>
      </c>
      <c r="C1022" s="229">
        <v>-2515337.5</v>
      </c>
      <c r="D1022" s="229">
        <f t="shared" si="85"/>
        <v>2515337.5</v>
      </c>
      <c r="E1022" s="254"/>
      <c r="F1022" s="255"/>
      <c r="G1022" s="255"/>
      <c r="H1022" s="254"/>
      <c r="I1022" s="229">
        <v>0</v>
      </c>
      <c r="J1022" s="254"/>
      <c r="K1022" s="229">
        <f>D1022+I1022</f>
        <v>2515337.5</v>
      </c>
      <c r="L1022" s="256"/>
      <c r="M1022" s="229"/>
      <c r="N1022" s="228">
        <v>0</v>
      </c>
      <c r="O1022" s="64">
        <v>0</v>
      </c>
      <c r="P1022" s="241" t="b">
        <f>EXACT($A1021,O1022)</f>
        <v>0</v>
      </c>
      <c r="Q1022" s="257">
        <v>0</v>
      </c>
      <c r="R1022" s="258">
        <f t="shared" si="87"/>
        <v>2515337.5</v>
      </c>
    </row>
    <row r="1023" spans="1:18" outlineLevel="2">
      <c r="A1023" s="271" t="s">
        <v>5165</v>
      </c>
      <c r="B1023" s="195" t="s">
        <v>3920</v>
      </c>
      <c r="C1023" s="229">
        <v>-1809996</v>
      </c>
      <c r="D1023" s="229">
        <f t="shared" si="85"/>
        <v>1809996</v>
      </c>
      <c r="E1023" s="254"/>
      <c r="F1023" s="255"/>
      <c r="G1023" s="255"/>
      <c r="H1023" s="254"/>
      <c r="I1023" s="229"/>
      <c r="J1023" s="254"/>
      <c r="K1023" s="229">
        <f>D1023+I1023</f>
        <v>1809996</v>
      </c>
      <c r="L1023" s="256"/>
      <c r="M1023" s="229"/>
      <c r="N1023" s="228">
        <v>0</v>
      </c>
      <c r="O1023" s="64">
        <v>0</v>
      </c>
      <c r="P1023" s="241" t="b">
        <f>EXACT($A1021,O1023)</f>
        <v>0</v>
      </c>
      <c r="Q1023" s="257">
        <v>0</v>
      </c>
      <c r="R1023" s="258">
        <f>K1023-Q1023</f>
        <v>1809996</v>
      </c>
    </row>
    <row r="1024" spans="1:18" outlineLevel="1">
      <c r="A1024" s="399" t="s">
        <v>3921</v>
      </c>
      <c r="C1024" s="253">
        <f>SUM(C1025)</f>
        <v>-7625297.8600000003</v>
      </c>
      <c r="D1024" s="253">
        <f t="shared" si="85"/>
        <v>7625297.8600000003</v>
      </c>
      <c r="E1024" s="254"/>
      <c r="F1024" s="255"/>
      <c r="G1024" s="255"/>
      <c r="H1024" s="254"/>
      <c r="I1024" s="253"/>
      <c r="J1024" s="254"/>
      <c r="K1024" s="253">
        <f t="shared" si="86"/>
        <v>7625297.8600000003</v>
      </c>
      <c r="L1024" s="256" t="e">
        <f>#REF!+C1024</f>
        <v>#REF!</v>
      </c>
      <c r="M1024" s="228"/>
      <c r="N1024" s="228" t="e">
        <v>#VALUE!</v>
      </c>
      <c r="O1024" s="64">
        <v>0</v>
      </c>
      <c r="Q1024" s="257">
        <v>7625297.8600000003</v>
      </c>
      <c r="R1024" s="258">
        <f t="shared" si="87"/>
        <v>0</v>
      </c>
    </row>
    <row r="1025" spans="1:19" outlineLevel="2">
      <c r="A1025" s="271" t="s">
        <v>5166</v>
      </c>
      <c r="B1025" s="195" t="s">
        <v>3922</v>
      </c>
      <c r="C1025" s="229">
        <v>-7625297.8600000003</v>
      </c>
      <c r="D1025" s="229">
        <f t="shared" si="85"/>
        <v>7625297.8600000003</v>
      </c>
      <c r="E1025" s="254"/>
      <c r="F1025" s="255"/>
      <c r="G1025" s="255"/>
      <c r="H1025" s="254"/>
      <c r="I1025" s="229"/>
      <c r="J1025" s="254"/>
      <c r="K1025" s="229">
        <f t="shared" si="86"/>
        <v>7625297.8600000003</v>
      </c>
      <c r="L1025" s="256"/>
      <c r="M1025" s="229"/>
      <c r="N1025" s="228">
        <v>0</v>
      </c>
      <c r="O1025" s="64">
        <v>0</v>
      </c>
      <c r="P1025" s="241" t="b">
        <f>EXACT($A1024,O1025)</f>
        <v>0</v>
      </c>
      <c r="Q1025" s="257">
        <v>0</v>
      </c>
      <c r="R1025" s="258">
        <f t="shared" si="87"/>
        <v>7625297.8600000003</v>
      </c>
    </row>
    <row r="1026" spans="1:19" outlineLevel="1">
      <c r="A1026" s="399" t="s">
        <v>3923</v>
      </c>
      <c r="C1026" s="253">
        <f>SUM(C1027:C1028)</f>
        <v>-128955.48999999982</v>
      </c>
      <c r="D1026" s="253">
        <f t="shared" si="85"/>
        <v>128955.48999999982</v>
      </c>
      <c r="E1026" s="254"/>
      <c r="F1026" s="255"/>
      <c r="G1026" s="255"/>
      <c r="H1026" s="254"/>
      <c r="I1026" s="253"/>
      <c r="J1026" s="254"/>
      <c r="K1026" s="253">
        <f t="shared" si="86"/>
        <v>128955.48999999982</v>
      </c>
      <c r="L1026" s="256" t="e">
        <f>#REF!+C1026</f>
        <v>#REF!</v>
      </c>
      <c r="M1026" s="228"/>
      <c r="N1026" s="228" t="e">
        <v>#VALUE!</v>
      </c>
      <c r="O1026" s="64">
        <v>0</v>
      </c>
      <c r="Q1026" s="257">
        <v>128955.49</v>
      </c>
      <c r="R1026" s="258">
        <f t="shared" si="87"/>
        <v>-1.8917489796876907E-10</v>
      </c>
      <c r="S1026" s="291"/>
    </row>
    <row r="1027" spans="1:19" outlineLevel="2">
      <c r="A1027" s="271" t="s">
        <v>5167</v>
      </c>
      <c r="B1027" s="195" t="s">
        <v>3924</v>
      </c>
      <c r="C1027" s="229">
        <v>-34912.589999999902</v>
      </c>
      <c r="D1027" s="229">
        <f t="shared" si="85"/>
        <v>34912.589999999902</v>
      </c>
      <c r="E1027" s="254"/>
      <c r="F1027" s="255"/>
      <c r="G1027" s="255"/>
      <c r="H1027" s="254"/>
      <c r="I1027" s="229"/>
      <c r="J1027" s="254"/>
      <c r="K1027" s="229">
        <f t="shared" si="86"/>
        <v>34912.589999999902</v>
      </c>
      <c r="L1027" s="256"/>
      <c r="M1027" s="229"/>
      <c r="N1027" s="228">
        <v>0</v>
      </c>
      <c r="O1027" s="64">
        <v>0</v>
      </c>
      <c r="P1027" s="241" t="b">
        <f>EXACT($A$1026,O1027)</f>
        <v>0</v>
      </c>
      <c r="Q1027" s="257">
        <v>0</v>
      </c>
      <c r="R1027" s="258">
        <f t="shared" si="87"/>
        <v>34912.589999999902</v>
      </c>
    </row>
    <row r="1028" spans="1:19" outlineLevel="2">
      <c r="A1028" s="271" t="s">
        <v>5168</v>
      </c>
      <c r="B1028" s="195" t="s">
        <v>3924</v>
      </c>
      <c r="C1028" s="292">
        <v>-94042.899999999907</v>
      </c>
      <c r="D1028" s="229">
        <f t="shared" si="85"/>
        <v>94042.899999999907</v>
      </c>
      <c r="E1028" s="254"/>
      <c r="F1028" s="255"/>
      <c r="G1028" s="255"/>
      <c r="H1028" s="254"/>
      <c r="I1028" s="229"/>
      <c r="J1028" s="254"/>
      <c r="K1028" s="229">
        <f t="shared" si="86"/>
        <v>94042.899999999907</v>
      </c>
      <c r="L1028" s="256"/>
      <c r="M1028" s="229"/>
      <c r="N1028" s="228">
        <v>0</v>
      </c>
      <c r="O1028" s="64">
        <v>0</v>
      </c>
      <c r="P1028" s="241" t="b">
        <f>EXACT($A$1026,O1028)</f>
        <v>0</v>
      </c>
      <c r="Q1028" s="257">
        <v>0</v>
      </c>
      <c r="R1028" s="258">
        <f t="shared" si="87"/>
        <v>94042.899999999907</v>
      </c>
    </row>
    <row r="1029" spans="1:19" outlineLevel="1">
      <c r="A1029" s="399" t="s">
        <v>3925</v>
      </c>
      <c r="C1029" s="253">
        <f>SUM(C1030:C1034)</f>
        <v>-2712756.4399999902</v>
      </c>
      <c r="D1029" s="253">
        <f t="shared" si="85"/>
        <v>2712756.4399999902</v>
      </c>
      <c r="E1029" s="254"/>
      <c r="F1029" s="255"/>
      <c r="G1029" s="255"/>
      <c r="H1029" s="254"/>
      <c r="I1029" s="253">
        <v>0</v>
      </c>
      <c r="J1029" s="254"/>
      <c r="K1029" s="253">
        <f t="shared" si="86"/>
        <v>2712756.4399999902</v>
      </c>
      <c r="L1029" s="256" t="e">
        <f>#REF!+C1029</f>
        <v>#REF!</v>
      </c>
      <c r="M1029" s="228"/>
      <c r="N1029" s="228" t="e">
        <v>#VALUE!</v>
      </c>
      <c r="O1029" s="64">
        <v>0</v>
      </c>
      <c r="Q1029" s="257">
        <v>2712756.44</v>
      </c>
      <c r="R1029" s="258">
        <f t="shared" si="87"/>
        <v>-9.7788870334625244E-9</v>
      </c>
      <c r="S1029" s="228"/>
    </row>
    <row r="1030" spans="1:19" outlineLevel="2">
      <c r="A1030" s="400" t="s">
        <v>5169</v>
      </c>
      <c r="B1030" s="44" t="s">
        <v>3926</v>
      </c>
      <c r="C1030" s="229">
        <v>0</v>
      </c>
      <c r="D1030" s="229">
        <f t="shared" si="85"/>
        <v>0</v>
      </c>
      <c r="E1030" s="254"/>
      <c r="F1030" s="255"/>
      <c r="G1030" s="255"/>
      <c r="H1030" s="254"/>
      <c r="I1030" s="229"/>
      <c r="J1030" s="254"/>
      <c r="K1030" s="229">
        <f t="shared" si="86"/>
        <v>0</v>
      </c>
      <c r="L1030" s="256"/>
      <c r="M1030" s="229"/>
      <c r="N1030" s="228">
        <v>0</v>
      </c>
      <c r="O1030" s="64">
        <v>0</v>
      </c>
      <c r="P1030" s="241" t="b">
        <f>EXACT($A$1029,O1030)</f>
        <v>0</v>
      </c>
      <c r="Q1030" s="257">
        <v>0</v>
      </c>
      <c r="R1030" s="258">
        <f t="shared" si="87"/>
        <v>0</v>
      </c>
    </row>
    <row r="1031" spans="1:19" outlineLevel="2">
      <c r="A1031" s="414" t="s">
        <v>5170</v>
      </c>
      <c r="B1031" s="44" t="s">
        <v>3927</v>
      </c>
      <c r="C1031" s="229">
        <v>0</v>
      </c>
      <c r="D1031" s="229">
        <f t="shared" si="85"/>
        <v>0</v>
      </c>
      <c r="E1031" s="254"/>
      <c r="F1031" s="255"/>
      <c r="G1031" s="255"/>
      <c r="H1031" s="254"/>
      <c r="I1031" s="229"/>
      <c r="J1031" s="254"/>
      <c r="K1031" s="229">
        <f t="shared" si="86"/>
        <v>0</v>
      </c>
      <c r="L1031" s="256"/>
      <c r="M1031" s="229"/>
      <c r="N1031" s="228">
        <v>0</v>
      </c>
      <c r="O1031" s="64">
        <v>0</v>
      </c>
      <c r="P1031" s="241" t="b">
        <f>EXACT($A$1029,O1031)</f>
        <v>0</v>
      </c>
      <c r="Q1031" s="257">
        <v>0</v>
      </c>
      <c r="R1031" s="258">
        <f t="shared" si="87"/>
        <v>0</v>
      </c>
    </row>
    <row r="1032" spans="1:19" outlineLevel="2">
      <c r="A1032" s="400" t="s">
        <v>5171</v>
      </c>
      <c r="B1032" s="195" t="s">
        <v>3928</v>
      </c>
      <c r="C1032" s="229">
        <v>-55</v>
      </c>
      <c r="D1032" s="229">
        <f t="shared" si="85"/>
        <v>55</v>
      </c>
      <c r="E1032" s="254"/>
      <c r="F1032" s="255"/>
      <c r="G1032" s="255"/>
      <c r="H1032" s="254"/>
      <c r="I1032" s="229"/>
      <c r="J1032" s="254"/>
      <c r="K1032" s="229">
        <f>D1032+I1032</f>
        <v>55</v>
      </c>
      <c r="L1032" s="256"/>
      <c r="M1032" s="229"/>
      <c r="N1032" s="228">
        <v>0</v>
      </c>
      <c r="O1032" s="64">
        <v>0</v>
      </c>
      <c r="P1032" s="241" t="b">
        <f>EXACT($A$1029,O1032)</f>
        <v>0</v>
      </c>
      <c r="Q1032" s="257">
        <v>0</v>
      </c>
      <c r="R1032" s="258">
        <f>K1032-Q1032</f>
        <v>55</v>
      </c>
    </row>
    <row r="1033" spans="1:19" outlineLevel="2">
      <c r="A1033" s="400" t="s">
        <v>5172</v>
      </c>
      <c r="B1033" s="195" t="s">
        <v>3929</v>
      </c>
      <c r="C1033" s="229">
        <v>-2305325.8199999901</v>
      </c>
      <c r="D1033" s="229">
        <f t="shared" si="85"/>
        <v>2305325.8199999901</v>
      </c>
      <c r="E1033" s="254"/>
      <c r="F1033" s="255"/>
      <c r="G1033" s="255"/>
      <c r="H1033" s="254"/>
      <c r="I1033" s="229"/>
      <c r="J1033" s="254"/>
      <c r="K1033" s="229">
        <f>D1033+I1033</f>
        <v>2305325.8199999901</v>
      </c>
      <c r="L1033" s="256"/>
      <c r="M1033" s="229"/>
      <c r="N1033" s="228">
        <v>0</v>
      </c>
      <c r="O1033" s="64">
        <v>0</v>
      </c>
      <c r="P1033" s="241" t="b">
        <f>EXACT($A$1029,O1033)</f>
        <v>0</v>
      </c>
      <c r="Q1033" s="257">
        <v>0</v>
      </c>
      <c r="R1033" s="258">
        <f>K1033-Q1033</f>
        <v>2305325.8199999901</v>
      </c>
    </row>
    <row r="1034" spans="1:19" outlineLevel="2">
      <c r="A1034" s="400" t="s">
        <v>5173</v>
      </c>
      <c r="B1034" s="195" t="s">
        <v>3930</v>
      </c>
      <c r="C1034" s="229">
        <v>-407375.62</v>
      </c>
      <c r="D1034" s="229">
        <f t="shared" si="85"/>
        <v>407375.62</v>
      </c>
      <c r="E1034" s="254"/>
      <c r="F1034" s="255"/>
      <c r="G1034" s="255"/>
      <c r="H1034" s="254"/>
      <c r="I1034" s="229"/>
      <c r="J1034" s="254"/>
      <c r="K1034" s="229">
        <f>D1034+I1034</f>
        <v>407375.62</v>
      </c>
      <c r="L1034" s="256"/>
      <c r="M1034" s="229"/>
      <c r="N1034" s="228">
        <v>0</v>
      </c>
      <c r="O1034" s="64">
        <v>0</v>
      </c>
      <c r="P1034" s="241" t="b">
        <f>EXACT($A$1029,O1034)</f>
        <v>0</v>
      </c>
      <c r="Q1034" s="257">
        <v>0</v>
      </c>
      <c r="R1034" s="258">
        <f>K1034-Q1034</f>
        <v>407375.62</v>
      </c>
    </row>
    <row r="1035" spans="1:19" outlineLevel="1">
      <c r="A1035" s="399" t="s">
        <v>3931</v>
      </c>
      <c r="C1035" s="253">
        <f>SUM(C1036)</f>
        <v>-7567.21</v>
      </c>
      <c r="D1035" s="253">
        <f t="shared" si="85"/>
        <v>7567.21</v>
      </c>
      <c r="E1035" s="254"/>
      <c r="F1035" s="255"/>
      <c r="G1035" s="255"/>
      <c r="H1035" s="254"/>
      <c r="I1035" s="253"/>
      <c r="J1035" s="254"/>
      <c r="K1035" s="253">
        <f t="shared" si="86"/>
        <v>7567.21</v>
      </c>
      <c r="L1035" s="256" t="e">
        <f>#REF!+C1035</f>
        <v>#REF!</v>
      </c>
      <c r="M1035" s="228"/>
      <c r="N1035" s="228" t="e">
        <v>#VALUE!</v>
      </c>
      <c r="O1035" s="64">
        <v>0</v>
      </c>
      <c r="Q1035" s="257">
        <v>7567.21</v>
      </c>
      <c r="R1035" s="258">
        <f t="shared" si="87"/>
        <v>0</v>
      </c>
    </row>
    <row r="1036" spans="1:19" outlineLevel="2">
      <c r="A1036" s="271" t="s">
        <v>5174</v>
      </c>
      <c r="B1036" s="195" t="s">
        <v>3932</v>
      </c>
      <c r="C1036" s="229">
        <v>-7567.21</v>
      </c>
      <c r="D1036" s="229">
        <f t="shared" si="85"/>
        <v>7567.21</v>
      </c>
      <c r="E1036" s="254"/>
      <c r="F1036" s="255"/>
      <c r="G1036" s="255"/>
      <c r="H1036" s="254"/>
      <c r="I1036" s="229"/>
      <c r="J1036" s="254"/>
      <c r="K1036" s="229">
        <f t="shared" si="86"/>
        <v>7567.21</v>
      </c>
      <c r="L1036" s="256"/>
      <c r="M1036" s="229"/>
      <c r="N1036" s="228">
        <v>0</v>
      </c>
      <c r="O1036" s="64" t="s">
        <v>3931</v>
      </c>
      <c r="P1036" s="241" t="b">
        <f>EXACT($A1035,O1036)</f>
        <v>1</v>
      </c>
      <c r="Q1036" s="257">
        <v>0</v>
      </c>
      <c r="R1036" s="258">
        <f t="shared" si="87"/>
        <v>7567.21</v>
      </c>
    </row>
    <row r="1037" spans="1:19" outlineLevel="1">
      <c r="A1037" s="399" t="s">
        <v>3933</v>
      </c>
      <c r="C1037" s="253">
        <f>SUM(C1038)</f>
        <v>6006652.3499999903</v>
      </c>
      <c r="D1037" s="253">
        <f t="shared" si="85"/>
        <v>-6006652.3499999903</v>
      </c>
      <c r="E1037" s="254"/>
      <c r="F1037" s="255"/>
      <c r="G1037" s="255"/>
      <c r="H1037" s="254"/>
      <c r="I1037" s="253"/>
      <c r="J1037" s="254"/>
      <c r="K1037" s="253">
        <f t="shared" si="86"/>
        <v>-6006652.3499999903</v>
      </c>
      <c r="L1037" s="256" t="e">
        <f>#REF!+C1037</f>
        <v>#REF!</v>
      </c>
      <c r="M1037" s="228"/>
      <c r="N1037" s="228" t="e">
        <v>#VALUE!</v>
      </c>
      <c r="O1037" s="64">
        <v>0</v>
      </c>
      <c r="Q1037" s="257">
        <v>-6006652.3499999996</v>
      </c>
      <c r="R1037" s="258">
        <f t="shared" si="87"/>
        <v>9.3132257461547852E-9</v>
      </c>
    </row>
    <row r="1038" spans="1:19" outlineLevel="2">
      <c r="A1038" s="271" t="s">
        <v>5175</v>
      </c>
      <c r="B1038" s="195" t="s">
        <v>3934</v>
      </c>
      <c r="C1038" s="229">
        <v>6006652.3499999903</v>
      </c>
      <c r="D1038" s="229">
        <f t="shared" si="85"/>
        <v>-6006652.3499999903</v>
      </c>
      <c r="E1038" s="254"/>
      <c r="F1038" s="255"/>
      <c r="G1038" s="255"/>
      <c r="H1038" s="254"/>
      <c r="I1038" s="229"/>
      <c r="J1038" s="254"/>
      <c r="K1038" s="229">
        <f t="shared" si="86"/>
        <v>-6006652.3499999903</v>
      </c>
      <c r="L1038" s="256"/>
      <c r="M1038" s="229"/>
      <c r="N1038" s="228">
        <v>0</v>
      </c>
      <c r="O1038" s="64" t="s">
        <v>3933</v>
      </c>
      <c r="P1038" s="241" t="b">
        <f>EXACT($A1037,O1038)</f>
        <v>1</v>
      </c>
      <c r="Q1038" s="257">
        <v>0</v>
      </c>
      <c r="R1038" s="258">
        <f t="shared" si="87"/>
        <v>-6006652.3499999903</v>
      </c>
    </row>
    <row r="1039" spans="1:19" outlineLevel="1">
      <c r="A1039" s="399" t="s">
        <v>3935</v>
      </c>
      <c r="C1039" s="253">
        <f>SUM(C1040)</f>
        <v>-5857173.1900000004</v>
      </c>
      <c r="D1039" s="253">
        <f t="shared" si="85"/>
        <v>5857173.1900000004</v>
      </c>
      <c r="E1039" s="254"/>
      <c r="F1039" s="255"/>
      <c r="G1039" s="255"/>
      <c r="H1039" s="254"/>
      <c r="I1039" s="253"/>
      <c r="J1039" s="254"/>
      <c r="K1039" s="253">
        <f t="shared" si="86"/>
        <v>5857173.1900000004</v>
      </c>
      <c r="L1039" s="256" t="e">
        <f>#REF!+C1039</f>
        <v>#REF!</v>
      </c>
      <c r="M1039" s="228"/>
      <c r="N1039" s="228" t="e">
        <v>#VALUE!</v>
      </c>
      <c r="O1039" s="64">
        <v>0</v>
      </c>
      <c r="Q1039" s="257">
        <v>5857173.1900000004</v>
      </c>
      <c r="R1039" s="258">
        <f t="shared" si="87"/>
        <v>0</v>
      </c>
    </row>
    <row r="1040" spans="1:19" outlineLevel="2">
      <c r="A1040" s="271" t="s">
        <v>5176</v>
      </c>
      <c r="B1040" s="195" t="s">
        <v>3936</v>
      </c>
      <c r="C1040" s="229">
        <v>-5857173.1900000004</v>
      </c>
      <c r="D1040" s="229">
        <f t="shared" si="85"/>
        <v>5857173.1900000004</v>
      </c>
      <c r="E1040" s="254"/>
      <c r="F1040" s="255"/>
      <c r="G1040" s="255"/>
      <c r="H1040" s="254"/>
      <c r="I1040" s="229"/>
      <c r="J1040" s="254"/>
      <c r="K1040" s="229">
        <f t="shared" si="86"/>
        <v>5857173.1900000004</v>
      </c>
      <c r="L1040" s="256"/>
      <c r="M1040" s="229"/>
      <c r="N1040" s="228">
        <v>0</v>
      </c>
      <c r="O1040" s="64" t="s">
        <v>3935</v>
      </c>
      <c r="P1040" s="241" t="b">
        <f>EXACT($A1039,O1040)</f>
        <v>1</v>
      </c>
      <c r="Q1040" s="257">
        <v>0</v>
      </c>
      <c r="R1040" s="258">
        <f t="shared" si="87"/>
        <v>5857173.1900000004</v>
      </c>
    </row>
    <row r="1041" spans="1:18" outlineLevel="1">
      <c r="A1041" s="399" t="s">
        <v>3937</v>
      </c>
      <c r="C1041" s="253">
        <f>SUM(C1042)</f>
        <v>-1363273.5</v>
      </c>
      <c r="D1041" s="253">
        <f t="shared" si="85"/>
        <v>1363273.5</v>
      </c>
      <c r="E1041" s="254"/>
      <c r="F1041" s="255"/>
      <c r="G1041" s="255"/>
      <c r="H1041" s="254"/>
      <c r="I1041" s="253"/>
      <c r="J1041" s="254"/>
      <c r="K1041" s="253">
        <f t="shared" si="86"/>
        <v>1363273.5</v>
      </c>
      <c r="L1041" s="256" t="e">
        <f>#REF!+C1041</f>
        <v>#REF!</v>
      </c>
      <c r="M1041" s="228"/>
      <c r="N1041" s="228" t="e">
        <v>#VALUE!</v>
      </c>
      <c r="O1041" s="64">
        <v>0</v>
      </c>
      <c r="Q1041" s="257">
        <v>1363273.5</v>
      </c>
      <c r="R1041" s="258">
        <f t="shared" si="87"/>
        <v>0</v>
      </c>
    </row>
    <row r="1042" spans="1:18" outlineLevel="2">
      <c r="A1042" s="271" t="s">
        <v>5177</v>
      </c>
      <c r="B1042" s="195" t="s">
        <v>3938</v>
      </c>
      <c r="C1042" s="229">
        <v>-1363273.5</v>
      </c>
      <c r="D1042" s="229">
        <f t="shared" si="85"/>
        <v>1363273.5</v>
      </c>
      <c r="E1042" s="254"/>
      <c r="F1042" s="255"/>
      <c r="G1042" s="255"/>
      <c r="H1042" s="254"/>
      <c r="I1042" s="229"/>
      <c r="J1042" s="254"/>
      <c r="K1042" s="229">
        <f t="shared" si="86"/>
        <v>1363273.5</v>
      </c>
      <c r="L1042" s="256"/>
      <c r="M1042" s="229"/>
      <c r="N1042" s="228">
        <v>0</v>
      </c>
      <c r="O1042" s="64" t="s">
        <v>3937</v>
      </c>
      <c r="P1042" s="241" t="b">
        <f>EXACT($A1041,O1042)</f>
        <v>1</v>
      </c>
      <c r="Q1042" s="257">
        <v>0</v>
      </c>
      <c r="R1042" s="258">
        <f t="shared" si="87"/>
        <v>1363273.5</v>
      </c>
    </row>
    <row r="1043" spans="1:18" outlineLevel="1">
      <c r="A1043" s="399" t="s">
        <v>3939</v>
      </c>
      <c r="B1043" s="195"/>
      <c r="C1043" s="253">
        <f>SUM(C1044)</f>
        <v>0</v>
      </c>
      <c r="D1043" s="253">
        <f t="shared" si="85"/>
        <v>0</v>
      </c>
      <c r="E1043" s="254"/>
      <c r="F1043" s="255"/>
      <c r="G1043" s="255"/>
      <c r="H1043" s="254"/>
      <c r="I1043" s="253"/>
      <c r="J1043" s="254"/>
      <c r="K1043" s="253">
        <f>D1043+I1043</f>
        <v>0</v>
      </c>
      <c r="L1043" s="256" t="e">
        <f>#REF!+C1043</f>
        <v>#REF!</v>
      </c>
      <c r="M1043" s="228"/>
      <c r="N1043" s="228" t="e">
        <v>#VALUE!</v>
      </c>
      <c r="O1043" s="64">
        <v>0</v>
      </c>
      <c r="Q1043" s="257">
        <v>0</v>
      </c>
      <c r="R1043" s="258">
        <f>K1043-Q1043</f>
        <v>0</v>
      </c>
    </row>
    <row r="1044" spans="1:18" outlineLevel="2">
      <c r="A1044" s="271" t="s">
        <v>5178</v>
      </c>
      <c r="B1044" s="195" t="s">
        <v>3940</v>
      </c>
      <c r="C1044" s="229">
        <v>0</v>
      </c>
      <c r="D1044" s="229">
        <f t="shared" si="85"/>
        <v>0</v>
      </c>
      <c r="E1044" s="254"/>
      <c r="F1044" s="255"/>
      <c r="G1044" s="255"/>
      <c r="H1044" s="254"/>
      <c r="I1044" s="229"/>
      <c r="J1044" s="254"/>
      <c r="K1044" s="229">
        <f>D1044+I1044</f>
        <v>0</v>
      </c>
      <c r="L1044" s="256"/>
      <c r="M1044" s="229"/>
      <c r="N1044" s="228">
        <v>0</v>
      </c>
      <c r="O1044" s="64" t="s">
        <v>3939</v>
      </c>
      <c r="P1044" s="241" t="b">
        <f>EXACT($A1043,O1044)</f>
        <v>1</v>
      </c>
      <c r="Q1044" s="257">
        <v>0</v>
      </c>
      <c r="R1044" s="258">
        <f>K1044-Q1044</f>
        <v>0</v>
      </c>
    </row>
    <row r="1045" spans="1:18" outlineLevel="1">
      <c r="A1045" s="399" t="s">
        <v>3941</v>
      </c>
      <c r="C1045" s="253">
        <f>SUM(C1046)</f>
        <v>28701.459999999901</v>
      </c>
      <c r="D1045" s="253">
        <f t="shared" si="85"/>
        <v>-28701.459999999901</v>
      </c>
      <c r="E1045" s="254"/>
      <c r="F1045" s="255"/>
      <c r="G1045" s="255"/>
      <c r="H1045" s="254"/>
      <c r="I1045" s="253"/>
      <c r="J1045" s="254"/>
      <c r="K1045" s="253">
        <f t="shared" si="86"/>
        <v>-28701.459999999901</v>
      </c>
      <c r="L1045" s="256" t="e">
        <f>#REF!+C1045</f>
        <v>#REF!</v>
      </c>
      <c r="M1045" s="228"/>
      <c r="N1045" s="228" t="e">
        <v>#VALUE!</v>
      </c>
      <c r="O1045" s="64">
        <v>0</v>
      </c>
      <c r="Q1045" s="257">
        <v>-28701.46</v>
      </c>
      <c r="R1045" s="258">
        <f t="shared" si="87"/>
        <v>9.822542779147625E-11</v>
      </c>
    </row>
    <row r="1046" spans="1:18" outlineLevel="2">
      <c r="A1046" s="271" t="s">
        <v>5179</v>
      </c>
      <c r="B1046" s="195" t="s">
        <v>3942</v>
      </c>
      <c r="C1046" s="229">
        <v>28701.459999999901</v>
      </c>
      <c r="D1046" s="229">
        <f t="shared" si="85"/>
        <v>-28701.459999999901</v>
      </c>
      <c r="E1046" s="254"/>
      <c r="F1046" s="255"/>
      <c r="G1046" s="255"/>
      <c r="H1046" s="254"/>
      <c r="I1046" s="229"/>
      <c r="J1046" s="254"/>
      <c r="K1046" s="229">
        <f t="shared" si="86"/>
        <v>-28701.459999999901</v>
      </c>
      <c r="L1046" s="256"/>
      <c r="M1046" s="229"/>
      <c r="N1046" s="228">
        <v>0</v>
      </c>
      <c r="O1046" s="64" t="s">
        <v>3941</v>
      </c>
      <c r="P1046" s="241" t="b">
        <f>EXACT($A1045,O1046)</f>
        <v>1</v>
      </c>
      <c r="Q1046" s="257">
        <v>0</v>
      </c>
      <c r="R1046" s="258">
        <f t="shared" si="87"/>
        <v>-28701.459999999901</v>
      </c>
    </row>
    <row r="1047" spans="1:18" outlineLevel="1">
      <c r="A1047" s="399" t="s">
        <v>3943</v>
      </c>
      <c r="C1047" s="253">
        <f>SUM(C1048)</f>
        <v>-28701.459999999901</v>
      </c>
      <c r="D1047" s="253">
        <f t="shared" si="85"/>
        <v>28701.459999999901</v>
      </c>
      <c r="E1047" s="254"/>
      <c r="F1047" s="255"/>
      <c r="G1047" s="255"/>
      <c r="H1047" s="254"/>
      <c r="I1047" s="253"/>
      <c r="J1047" s="254"/>
      <c r="K1047" s="253">
        <f t="shared" si="86"/>
        <v>28701.459999999901</v>
      </c>
      <c r="L1047" s="256" t="e">
        <f>#REF!+C1047</f>
        <v>#REF!</v>
      </c>
      <c r="M1047" s="228"/>
      <c r="N1047" s="228" t="e">
        <v>#VALUE!</v>
      </c>
      <c r="O1047" s="64">
        <v>0</v>
      </c>
      <c r="Q1047" s="257">
        <v>28701.46</v>
      </c>
      <c r="R1047" s="258">
        <f t="shared" si="87"/>
        <v>-9.822542779147625E-11</v>
      </c>
    </row>
    <row r="1048" spans="1:18" outlineLevel="2">
      <c r="A1048" s="271" t="s">
        <v>5180</v>
      </c>
      <c r="B1048" s="195" t="s">
        <v>3944</v>
      </c>
      <c r="C1048" s="229">
        <v>-28701.459999999901</v>
      </c>
      <c r="D1048" s="229">
        <f t="shared" si="85"/>
        <v>28701.459999999901</v>
      </c>
      <c r="E1048" s="254"/>
      <c r="F1048" s="255"/>
      <c r="G1048" s="255"/>
      <c r="H1048" s="254"/>
      <c r="I1048" s="229"/>
      <c r="J1048" s="254"/>
      <c r="K1048" s="229">
        <f t="shared" si="86"/>
        <v>28701.459999999901</v>
      </c>
      <c r="L1048" s="256"/>
      <c r="M1048" s="229"/>
      <c r="N1048" s="228">
        <v>0</v>
      </c>
      <c r="O1048" s="64" t="s">
        <v>3943</v>
      </c>
      <c r="P1048" s="241" t="b">
        <f>EXACT($A1047,O1048)</f>
        <v>1</v>
      </c>
      <c r="Q1048" s="257">
        <v>0</v>
      </c>
      <c r="R1048" s="258">
        <f t="shared" si="87"/>
        <v>28701.459999999901</v>
      </c>
    </row>
    <row r="1049" spans="1:18" outlineLevel="1">
      <c r="A1049" s="399" t="s">
        <v>3945</v>
      </c>
      <c r="C1049" s="253">
        <f>SUM(C1050)</f>
        <v>-12335</v>
      </c>
      <c r="D1049" s="253">
        <f t="shared" si="85"/>
        <v>12335</v>
      </c>
      <c r="E1049" s="254"/>
      <c r="F1049" s="255"/>
      <c r="G1049" s="255"/>
      <c r="H1049" s="254"/>
      <c r="I1049" s="253"/>
      <c r="J1049" s="254"/>
      <c r="K1049" s="253">
        <f t="shared" si="86"/>
        <v>12335</v>
      </c>
      <c r="L1049" s="256" t="e">
        <f>#REF!+C1049</f>
        <v>#REF!</v>
      </c>
      <c r="M1049" s="228"/>
      <c r="N1049" s="228" t="e">
        <v>#VALUE!</v>
      </c>
      <c r="O1049" s="64">
        <v>0</v>
      </c>
      <c r="Q1049" s="257">
        <v>12335</v>
      </c>
      <c r="R1049" s="258">
        <f t="shared" si="87"/>
        <v>0</v>
      </c>
    </row>
    <row r="1050" spans="1:18" outlineLevel="2">
      <c r="A1050" s="271" t="s">
        <v>5181</v>
      </c>
      <c r="B1050" s="195" t="s">
        <v>3946</v>
      </c>
      <c r="C1050" s="229">
        <v>-12335</v>
      </c>
      <c r="D1050" s="229">
        <f t="shared" si="85"/>
        <v>12335</v>
      </c>
      <c r="E1050" s="254"/>
      <c r="F1050" s="255"/>
      <c r="G1050" s="255"/>
      <c r="H1050" s="254"/>
      <c r="I1050" s="229"/>
      <c r="J1050" s="254"/>
      <c r="K1050" s="229">
        <f t="shared" si="86"/>
        <v>12335</v>
      </c>
      <c r="L1050" s="256"/>
      <c r="M1050" s="229"/>
      <c r="N1050" s="228">
        <v>0</v>
      </c>
      <c r="O1050" s="64" t="s">
        <v>3945</v>
      </c>
      <c r="P1050" s="241" t="b">
        <f>EXACT($A1049,O1050)</f>
        <v>1</v>
      </c>
      <c r="Q1050" s="257">
        <v>0</v>
      </c>
      <c r="R1050" s="258">
        <f t="shared" si="87"/>
        <v>12335</v>
      </c>
    </row>
    <row r="1051" spans="1:18" outlineLevel="1">
      <c r="A1051" s="399" t="s">
        <v>3947</v>
      </c>
      <c r="C1051" s="253">
        <f>SUM(C1052)</f>
        <v>-20736.2</v>
      </c>
      <c r="D1051" s="253">
        <f t="shared" si="85"/>
        <v>20736.2</v>
      </c>
      <c r="E1051" s="254"/>
      <c r="F1051" s="255"/>
      <c r="G1051" s="255"/>
      <c r="H1051" s="254"/>
      <c r="I1051" s="253"/>
      <c r="J1051" s="254"/>
      <c r="K1051" s="253">
        <f t="shared" si="86"/>
        <v>20736.2</v>
      </c>
      <c r="L1051" s="256" t="e">
        <f>#REF!+C1051</f>
        <v>#REF!</v>
      </c>
      <c r="M1051" s="228"/>
      <c r="N1051" s="228" t="e">
        <v>#VALUE!</v>
      </c>
      <c r="O1051" s="64">
        <v>0</v>
      </c>
      <c r="Q1051" s="257">
        <v>20736.2</v>
      </c>
      <c r="R1051" s="258">
        <f t="shared" si="87"/>
        <v>0</v>
      </c>
    </row>
    <row r="1052" spans="1:18" outlineLevel="2">
      <c r="A1052" s="271" t="s">
        <v>5182</v>
      </c>
      <c r="B1052" s="195" t="s">
        <v>3948</v>
      </c>
      <c r="C1052" s="229">
        <v>-20736.2</v>
      </c>
      <c r="D1052" s="229">
        <f t="shared" si="85"/>
        <v>20736.2</v>
      </c>
      <c r="E1052" s="254"/>
      <c r="F1052" s="255"/>
      <c r="G1052" s="255"/>
      <c r="H1052" s="254"/>
      <c r="I1052" s="229"/>
      <c r="J1052" s="254"/>
      <c r="K1052" s="229">
        <f t="shared" si="86"/>
        <v>20736.2</v>
      </c>
      <c r="L1052" s="256"/>
      <c r="M1052" s="229"/>
      <c r="N1052" s="228">
        <v>0</v>
      </c>
      <c r="O1052" s="64" t="s">
        <v>3947</v>
      </c>
      <c r="P1052" s="241" t="b">
        <f>EXACT($A1051,O1052)</f>
        <v>1</v>
      </c>
      <c r="Q1052" s="257">
        <v>0</v>
      </c>
      <c r="R1052" s="258">
        <f t="shared" si="87"/>
        <v>20736.2</v>
      </c>
    </row>
    <row r="1053" spans="1:18" outlineLevel="1">
      <c r="A1053" s="399" t="s">
        <v>3949</v>
      </c>
      <c r="C1053" s="253">
        <f>SUM(C1054)</f>
        <v>-139583.95000000001</v>
      </c>
      <c r="D1053" s="253">
        <f t="shared" si="85"/>
        <v>139583.95000000001</v>
      </c>
      <c r="E1053" s="254"/>
      <c r="F1053" s="255"/>
      <c r="G1053" s="255"/>
      <c r="H1053" s="254"/>
      <c r="I1053" s="253"/>
      <c r="J1053" s="254"/>
      <c r="K1053" s="253">
        <f>D1053+I1053</f>
        <v>139583.95000000001</v>
      </c>
      <c r="L1053" s="256"/>
      <c r="M1053" s="229"/>
      <c r="N1053" s="228" t="e">
        <v>#VALUE!</v>
      </c>
      <c r="O1053" s="64">
        <v>0</v>
      </c>
      <c r="Q1053" s="257">
        <v>139583.95000000001</v>
      </c>
      <c r="R1053" s="258">
        <f t="shared" si="87"/>
        <v>0</v>
      </c>
    </row>
    <row r="1054" spans="1:18" outlineLevel="2">
      <c r="A1054" s="271" t="s">
        <v>5183</v>
      </c>
      <c r="B1054" s="195" t="s">
        <v>3950</v>
      </c>
      <c r="C1054" s="229">
        <v>-139583.95000000001</v>
      </c>
      <c r="D1054" s="229">
        <f t="shared" si="85"/>
        <v>139583.95000000001</v>
      </c>
      <c r="E1054" s="254"/>
      <c r="F1054" s="255"/>
      <c r="G1054" s="255"/>
      <c r="H1054" s="254"/>
      <c r="I1054" s="229"/>
      <c r="J1054" s="254"/>
      <c r="K1054" s="229">
        <f>D1054+I1054</f>
        <v>139583.95000000001</v>
      </c>
      <c r="L1054" s="256"/>
      <c r="M1054" s="229"/>
      <c r="N1054" s="228">
        <v>0</v>
      </c>
      <c r="O1054" s="64" t="s">
        <v>3949</v>
      </c>
      <c r="P1054" s="241" t="b">
        <f>EXACT($A1053,O1054)</f>
        <v>1</v>
      </c>
      <c r="Q1054" s="257">
        <v>0</v>
      </c>
      <c r="R1054" s="258">
        <f t="shared" si="87"/>
        <v>139583.95000000001</v>
      </c>
    </row>
    <row r="1055" spans="1:18" outlineLevel="1">
      <c r="A1055" s="399" t="s">
        <v>3951</v>
      </c>
      <c r="C1055" s="253">
        <f>SUM(C1056:C1057)</f>
        <v>0</v>
      </c>
      <c r="D1055" s="253">
        <f t="shared" si="85"/>
        <v>0</v>
      </c>
      <c r="E1055" s="254"/>
      <c r="F1055" s="255"/>
      <c r="G1055" s="255"/>
      <c r="H1055" s="254"/>
      <c r="I1055" s="253"/>
      <c r="J1055" s="254"/>
      <c r="K1055" s="253">
        <f t="shared" si="86"/>
        <v>0</v>
      </c>
      <c r="L1055" s="256" t="e">
        <f>#REF!+C1055</f>
        <v>#REF!</v>
      </c>
      <c r="M1055" s="228"/>
      <c r="N1055" s="228" t="e">
        <v>#VALUE!</v>
      </c>
      <c r="O1055" s="64">
        <v>0</v>
      </c>
      <c r="Q1055" s="257">
        <v>0</v>
      </c>
      <c r="R1055" s="258">
        <f t="shared" si="87"/>
        <v>0</v>
      </c>
    </row>
    <row r="1056" spans="1:18" outlineLevel="2">
      <c r="A1056" s="415" t="s">
        <v>5184</v>
      </c>
      <c r="B1056" s="293" t="s">
        <v>3952</v>
      </c>
      <c r="C1056" s="229">
        <v>0</v>
      </c>
      <c r="D1056" s="229">
        <f t="shared" si="85"/>
        <v>0</v>
      </c>
      <c r="E1056" s="254"/>
      <c r="F1056" s="255"/>
      <c r="G1056" s="255"/>
      <c r="H1056" s="254"/>
      <c r="I1056" s="229"/>
      <c r="J1056" s="254"/>
      <c r="K1056" s="229">
        <f t="shared" si="86"/>
        <v>0</v>
      </c>
      <c r="L1056" s="256"/>
      <c r="M1056" s="229"/>
      <c r="N1056" s="228">
        <v>0</v>
      </c>
      <c r="O1056" s="64" t="s">
        <v>3951</v>
      </c>
      <c r="P1056" s="241" t="b">
        <f>EXACT($A$1055,O1056)</f>
        <v>1</v>
      </c>
      <c r="Q1056" s="257">
        <v>0</v>
      </c>
      <c r="R1056" s="258">
        <f t="shared" ref="R1056:R1088" si="88">K1056-Q1056</f>
        <v>0</v>
      </c>
    </row>
    <row r="1057" spans="1:19" outlineLevel="2">
      <c r="A1057" s="406" t="s">
        <v>5185</v>
      </c>
      <c r="B1057" s="273" t="s">
        <v>3953</v>
      </c>
      <c r="C1057" s="229">
        <v>0</v>
      </c>
      <c r="D1057" s="229">
        <f t="shared" si="85"/>
        <v>0</v>
      </c>
      <c r="E1057" s="254"/>
      <c r="F1057" s="255"/>
      <c r="G1057" s="255"/>
      <c r="H1057" s="254"/>
      <c r="I1057" s="229"/>
      <c r="J1057" s="254"/>
      <c r="K1057" s="229">
        <f t="shared" si="86"/>
        <v>0</v>
      </c>
      <c r="L1057" s="256"/>
      <c r="M1057" s="229"/>
      <c r="N1057" s="228">
        <v>0</v>
      </c>
      <c r="O1057" s="64" t="s">
        <v>3951</v>
      </c>
      <c r="P1057" s="241" t="b">
        <f>EXACT($A$1055,O1057)</f>
        <v>1</v>
      </c>
      <c r="Q1057" s="257">
        <v>0</v>
      </c>
      <c r="R1057" s="258">
        <f t="shared" si="88"/>
        <v>0</v>
      </c>
    </row>
    <row r="1058" spans="1:19" outlineLevel="1">
      <c r="A1058" s="399" t="s">
        <v>3954</v>
      </c>
      <c r="C1058" s="253">
        <f>SUM(C1059:C1060)</f>
        <v>-5148770.5499999896</v>
      </c>
      <c r="D1058" s="253">
        <f t="shared" si="85"/>
        <v>5148770.5499999896</v>
      </c>
      <c r="E1058" s="254"/>
      <c r="F1058" s="255"/>
      <c r="G1058" s="255"/>
      <c r="H1058" s="254"/>
      <c r="I1058" s="253"/>
      <c r="J1058" s="254"/>
      <c r="K1058" s="253">
        <f t="shared" si="86"/>
        <v>5148770.5499999896</v>
      </c>
      <c r="L1058" s="256" t="e">
        <f>#REF!+C1058</f>
        <v>#REF!</v>
      </c>
      <c r="M1058" s="228"/>
      <c r="N1058" s="228" t="e">
        <v>#VALUE!</v>
      </c>
      <c r="O1058" s="64">
        <v>0</v>
      </c>
      <c r="Q1058" s="257">
        <v>5148770.55</v>
      </c>
      <c r="R1058" s="258">
        <f t="shared" si="88"/>
        <v>-1.0244548320770264E-8</v>
      </c>
      <c r="S1058" s="294"/>
    </row>
    <row r="1059" spans="1:19" outlineLevel="2">
      <c r="A1059" s="415" t="s">
        <v>5186</v>
      </c>
      <c r="B1059" s="293" t="s">
        <v>3955</v>
      </c>
      <c r="C1059" s="229">
        <v>-5148770.5499999896</v>
      </c>
      <c r="D1059" s="229">
        <f t="shared" ref="D1059:D1109" si="89">C1059*-1</f>
        <v>5148770.5499999896</v>
      </c>
      <c r="E1059" s="254"/>
      <c r="F1059" s="255"/>
      <c r="G1059" s="255"/>
      <c r="H1059" s="254"/>
      <c r="I1059" s="229"/>
      <c r="J1059" s="254"/>
      <c r="K1059" s="229">
        <f t="shared" ref="K1059:K1108" si="90">D1059+I1059</f>
        <v>5148770.5499999896</v>
      </c>
      <c r="L1059" s="256"/>
      <c r="M1059" s="229"/>
      <c r="N1059" s="228">
        <v>0</v>
      </c>
      <c r="O1059" s="64" t="s">
        <v>3954</v>
      </c>
      <c r="P1059" s="241" t="b">
        <f>EXACT($A$1058,O1059)</f>
        <v>1</v>
      </c>
      <c r="Q1059" s="257">
        <v>0</v>
      </c>
      <c r="R1059" s="258">
        <f t="shared" si="88"/>
        <v>5148770.5499999896</v>
      </c>
    </row>
    <row r="1060" spans="1:19" outlineLevel="2">
      <c r="A1060" s="406" t="s">
        <v>5187</v>
      </c>
      <c r="B1060" s="273" t="s">
        <v>3956</v>
      </c>
      <c r="C1060" s="229">
        <v>0</v>
      </c>
      <c r="D1060" s="229">
        <f t="shared" si="89"/>
        <v>0</v>
      </c>
      <c r="E1060" s="254"/>
      <c r="F1060" s="255"/>
      <c r="G1060" s="255"/>
      <c r="H1060" s="254"/>
      <c r="I1060" s="229"/>
      <c r="J1060" s="254"/>
      <c r="K1060" s="229">
        <f t="shared" si="90"/>
        <v>0</v>
      </c>
      <c r="L1060" s="256" t="e">
        <f>#REF!+C1060</f>
        <v>#REF!</v>
      </c>
      <c r="M1060" s="229"/>
      <c r="N1060" s="228">
        <v>0</v>
      </c>
      <c r="O1060" s="64" t="s">
        <v>3954</v>
      </c>
      <c r="P1060" s="241" t="b">
        <f>EXACT($A$1058,O1060)</f>
        <v>1</v>
      </c>
      <c r="Q1060" s="257">
        <v>0</v>
      </c>
      <c r="R1060" s="258">
        <f t="shared" si="88"/>
        <v>0</v>
      </c>
    </row>
    <row r="1061" spans="1:19" outlineLevel="1">
      <c r="A1061" s="399" t="s">
        <v>3957</v>
      </c>
      <c r="C1061" s="253">
        <f>SUM(C1062)</f>
        <v>-2300296.1699999901</v>
      </c>
      <c r="D1061" s="253">
        <f t="shared" si="89"/>
        <v>2300296.1699999901</v>
      </c>
      <c r="E1061" s="265"/>
      <c r="F1061" s="255"/>
      <c r="G1061" s="255"/>
      <c r="H1061" s="254"/>
      <c r="I1061" s="253"/>
      <c r="J1061" s="254"/>
      <c r="K1061" s="253">
        <f>D1061+I1061</f>
        <v>2300296.1699999901</v>
      </c>
      <c r="L1061" s="256"/>
      <c r="M1061" s="229"/>
      <c r="N1061" s="228" t="e">
        <v>#VALUE!</v>
      </c>
      <c r="O1061" s="64">
        <v>0</v>
      </c>
      <c r="Q1061" s="257">
        <v>2300296.17</v>
      </c>
      <c r="R1061" s="258">
        <f t="shared" si="88"/>
        <v>-9.7788870334625244E-9</v>
      </c>
    </row>
    <row r="1062" spans="1:19" outlineLevel="2">
      <c r="A1062" s="415" t="s">
        <v>5188</v>
      </c>
      <c r="B1062" s="293" t="s">
        <v>3958</v>
      </c>
      <c r="C1062" s="229">
        <v>-2300296.1699999901</v>
      </c>
      <c r="D1062" s="229">
        <f t="shared" si="89"/>
        <v>2300296.1699999901</v>
      </c>
      <c r="E1062" s="265"/>
      <c r="F1062" s="255"/>
      <c r="G1062" s="255"/>
      <c r="H1062" s="254"/>
      <c r="I1062" s="229"/>
      <c r="J1062" s="254"/>
      <c r="K1062" s="229">
        <f>D1062+I1062</f>
        <v>2300296.1699999901</v>
      </c>
      <c r="L1062" s="256"/>
      <c r="M1062" s="229"/>
      <c r="N1062" s="228">
        <v>0</v>
      </c>
      <c r="O1062" s="64" t="s">
        <v>3957</v>
      </c>
      <c r="P1062" s="241" t="b">
        <f>EXACT($A1061,O1062)</f>
        <v>1</v>
      </c>
      <c r="Q1062" s="257">
        <v>0</v>
      </c>
      <c r="R1062" s="258">
        <f t="shared" si="88"/>
        <v>2300296.1699999901</v>
      </c>
    </row>
    <row r="1063" spans="1:19" outlineLevel="1">
      <c r="A1063" s="399" t="s">
        <v>3959</v>
      </c>
      <c r="C1063" s="253">
        <f>SUM(C1064:C1065)</f>
        <v>-1450392.8999999899</v>
      </c>
      <c r="D1063" s="253">
        <f t="shared" si="89"/>
        <v>1450392.8999999899</v>
      </c>
      <c r="E1063" s="254"/>
      <c r="F1063" s="255"/>
      <c r="G1063" s="255"/>
      <c r="H1063" s="254"/>
      <c r="I1063" s="253"/>
      <c r="J1063" s="254"/>
      <c r="K1063" s="253">
        <f t="shared" si="90"/>
        <v>1450392.8999999899</v>
      </c>
      <c r="L1063" s="256" t="e">
        <f>#REF!+C1063</f>
        <v>#REF!</v>
      </c>
      <c r="M1063" s="228"/>
      <c r="N1063" s="228" t="e">
        <v>#VALUE!</v>
      </c>
      <c r="O1063" s="64">
        <v>0</v>
      </c>
      <c r="Q1063" s="257">
        <v>1450392.9</v>
      </c>
      <c r="R1063" s="258">
        <f t="shared" si="88"/>
        <v>-1.0011717677116394E-8</v>
      </c>
    </row>
    <row r="1064" spans="1:19" outlineLevel="2">
      <c r="A1064" s="415" t="s">
        <v>5189</v>
      </c>
      <c r="B1064" s="293" t="s">
        <v>3960</v>
      </c>
      <c r="C1064" s="229">
        <v>-1450392.8999999899</v>
      </c>
      <c r="D1064" s="229">
        <f t="shared" si="89"/>
        <v>1450392.8999999899</v>
      </c>
      <c r="E1064" s="254"/>
      <c r="F1064" s="255"/>
      <c r="G1064" s="255"/>
      <c r="H1064" s="254"/>
      <c r="I1064" s="229"/>
      <c r="J1064" s="254"/>
      <c r="K1064" s="229">
        <f t="shared" si="90"/>
        <v>1450392.8999999899</v>
      </c>
      <c r="L1064" s="256"/>
      <c r="M1064" s="229"/>
      <c r="N1064" s="228">
        <v>0</v>
      </c>
      <c r="O1064" s="64" t="s">
        <v>3959</v>
      </c>
      <c r="P1064" s="241" t="b">
        <f>EXACT($A$1063,O1064)</f>
        <v>1</v>
      </c>
      <c r="Q1064" s="257">
        <v>0</v>
      </c>
      <c r="R1064" s="258">
        <f t="shared" si="88"/>
        <v>1450392.8999999899</v>
      </c>
    </row>
    <row r="1065" spans="1:19" outlineLevel="2">
      <c r="A1065" s="406" t="s">
        <v>5190</v>
      </c>
      <c r="B1065" s="273" t="s">
        <v>3961</v>
      </c>
      <c r="C1065" s="229">
        <v>0</v>
      </c>
      <c r="D1065" s="229">
        <f t="shared" si="89"/>
        <v>0</v>
      </c>
      <c r="E1065" s="254"/>
      <c r="F1065" s="255"/>
      <c r="G1065" s="255"/>
      <c r="H1065" s="254"/>
      <c r="I1065" s="229"/>
      <c r="J1065" s="254"/>
      <c r="K1065" s="229">
        <f t="shared" si="90"/>
        <v>0</v>
      </c>
      <c r="L1065" s="256"/>
      <c r="M1065" s="229"/>
      <c r="N1065" s="228">
        <v>0</v>
      </c>
      <c r="O1065" s="64" t="s">
        <v>3959</v>
      </c>
      <c r="P1065" s="241" t="b">
        <f>EXACT($A$1063,O1065)</f>
        <v>1</v>
      </c>
      <c r="Q1065" s="257">
        <v>0</v>
      </c>
      <c r="R1065" s="258">
        <f t="shared" si="88"/>
        <v>0</v>
      </c>
    </row>
    <row r="1066" spans="1:19" outlineLevel="1">
      <c r="A1066" s="399" t="s">
        <v>3962</v>
      </c>
      <c r="C1066" s="253">
        <f>SUM(C1067:C1068)</f>
        <v>-353786.15999999898</v>
      </c>
      <c r="D1066" s="253">
        <f t="shared" si="89"/>
        <v>353786.15999999898</v>
      </c>
      <c r="E1066" s="254"/>
      <c r="F1066" s="255"/>
      <c r="G1066" s="255"/>
      <c r="H1066" s="254"/>
      <c r="I1066" s="253"/>
      <c r="J1066" s="254"/>
      <c r="K1066" s="253">
        <f t="shared" si="90"/>
        <v>353786.15999999898</v>
      </c>
      <c r="L1066" s="256" t="e">
        <f>#REF!+C1066</f>
        <v>#REF!</v>
      </c>
      <c r="M1066" s="228"/>
      <c r="N1066" s="228" t="e">
        <v>#VALUE!</v>
      </c>
      <c r="O1066" s="64">
        <v>0</v>
      </c>
      <c r="Q1066" s="257">
        <v>353786.16</v>
      </c>
      <c r="R1066" s="258">
        <f t="shared" si="88"/>
        <v>-9.8953023552894592E-10</v>
      </c>
    </row>
    <row r="1067" spans="1:19" outlineLevel="2">
      <c r="A1067" s="415" t="s">
        <v>5191</v>
      </c>
      <c r="B1067" s="293" t="s">
        <v>3963</v>
      </c>
      <c r="C1067" s="229">
        <v>-353786.15999999898</v>
      </c>
      <c r="D1067" s="229">
        <f t="shared" si="89"/>
        <v>353786.15999999898</v>
      </c>
      <c r="E1067" s="254"/>
      <c r="F1067" s="255"/>
      <c r="G1067" s="255"/>
      <c r="H1067" s="254"/>
      <c r="I1067" s="229"/>
      <c r="J1067" s="254"/>
      <c r="K1067" s="229">
        <f t="shared" si="90"/>
        <v>353786.15999999898</v>
      </c>
      <c r="L1067" s="256"/>
      <c r="M1067" s="229"/>
      <c r="N1067" s="228">
        <v>0</v>
      </c>
      <c r="O1067" s="64" t="s">
        <v>3962</v>
      </c>
      <c r="P1067" s="241" t="b">
        <f>EXACT($A$1066,O1067)</f>
        <v>1</v>
      </c>
      <c r="Q1067" s="257">
        <v>0</v>
      </c>
      <c r="R1067" s="258">
        <f t="shared" si="88"/>
        <v>353786.15999999898</v>
      </c>
    </row>
    <row r="1068" spans="1:19" outlineLevel="2">
      <c r="A1068" s="406" t="s">
        <v>5192</v>
      </c>
      <c r="B1068" s="273" t="s">
        <v>3964</v>
      </c>
      <c r="C1068" s="229">
        <v>0</v>
      </c>
      <c r="D1068" s="229">
        <f t="shared" si="89"/>
        <v>0</v>
      </c>
      <c r="E1068" s="254"/>
      <c r="F1068" s="255"/>
      <c r="G1068" s="255"/>
      <c r="H1068" s="254"/>
      <c r="I1068" s="229"/>
      <c r="J1068" s="254"/>
      <c r="K1068" s="229">
        <f t="shared" si="90"/>
        <v>0</v>
      </c>
      <c r="L1068" s="256"/>
      <c r="M1068" s="229"/>
      <c r="N1068" s="228">
        <v>0</v>
      </c>
      <c r="O1068" s="64" t="s">
        <v>3962</v>
      </c>
      <c r="P1068" s="241" t="b">
        <f>EXACT($A$1066,O1068)</f>
        <v>1</v>
      </c>
      <c r="Q1068" s="257">
        <v>0</v>
      </c>
      <c r="R1068" s="258">
        <f t="shared" si="88"/>
        <v>0</v>
      </c>
    </row>
    <row r="1069" spans="1:19" outlineLevel="1">
      <c r="A1069" s="405" t="s">
        <v>3965</v>
      </c>
      <c r="C1069" s="253">
        <f>SUM(C1070)</f>
        <v>0</v>
      </c>
      <c r="D1069" s="253">
        <f t="shared" si="89"/>
        <v>0</v>
      </c>
      <c r="E1069" s="265"/>
      <c r="F1069" s="255"/>
      <c r="G1069" s="255"/>
      <c r="H1069" s="254"/>
      <c r="I1069" s="253"/>
      <c r="J1069" s="254"/>
      <c r="K1069" s="253">
        <f>D1069+I1069</f>
        <v>0</v>
      </c>
      <c r="L1069" s="256"/>
      <c r="M1069" s="229"/>
      <c r="N1069" s="228" t="e">
        <v>#VALUE!</v>
      </c>
      <c r="O1069" s="64">
        <v>0</v>
      </c>
      <c r="Q1069" s="257">
        <v>0</v>
      </c>
      <c r="R1069" s="258">
        <f t="shared" si="88"/>
        <v>0</v>
      </c>
    </row>
    <row r="1070" spans="1:19" outlineLevel="2">
      <c r="A1070" s="415" t="s">
        <v>5193</v>
      </c>
      <c r="B1070" s="293" t="s">
        <v>3966</v>
      </c>
      <c r="C1070" s="229">
        <v>0</v>
      </c>
      <c r="D1070" s="229">
        <f t="shared" si="89"/>
        <v>0</v>
      </c>
      <c r="E1070" s="265"/>
      <c r="F1070" s="255"/>
      <c r="G1070" s="255"/>
      <c r="H1070" s="254"/>
      <c r="I1070" s="229"/>
      <c r="J1070" s="254"/>
      <c r="K1070" s="229">
        <f>D1070+I1070</f>
        <v>0</v>
      </c>
      <c r="L1070" s="256"/>
      <c r="M1070" s="229"/>
      <c r="N1070" s="228">
        <v>0</v>
      </c>
      <c r="O1070" s="64" t="s">
        <v>3965</v>
      </c>
      <c r="P1070" s="241" t="b">
        <f>EXACT($A1069,O1070)</f>
        <v>1</v>
      </c>
      <c r="Q1070" s="257">
        <v>0</v>
      </c>
      <c r="R1070" s="258">
        <f t="shared" si="88"/>
        <v>0</v>
      </c>
    </row>
    <row r="1071" spans="1:19" outlineLevel="1">
      <c r="A1071" s="399" t="s">
        <v>3967</v>
      </c>
      <c r="C1071" s="253">
        <f>SUM(C1072:C1075)</f>
        <v>-70217.229999999894</v>
      </c>
      <c r="D1071" s="253">
        <f t="shared" si="89"/>
        <v>70217.229999999894</v>
      </c>
      <c r="E1071" s="265"/>
      <c r="F1071" s="255"/>
      <c r="G1071" s="255"/>
      <c r="H1071" s="254"/>
      <c r="I1071" s="253"/>
      <c r="J1071" s="254"/>
      <c r="K1071" s="253">
        <f t="shared" si="90"/>
        <v>70217.229999999894</v>
      </c>
      <c r="L1071" s="256" t="e">
        <f>#REF!+C1071</f>
        <v>#REF!</v>
      </c>
      <c r="M1071" s="228"/>
      <c r="N1071" s="228" t="e">
        <v>#VALUE!</v>
      </c>
      <c r="O1071" s="64">
        <v>0</v>
      </c>
      <c r="Q1071" s="257">
        <v>70217.23</v>
      </c>
      <c r="R1071" s="258">
        <f t="shared" si="88"/>
        <v>0</v>
      </c>
    </row>
    <row r="1072" spans="1:19" outlineLevel="2">
      <c r="A1072" s="415" t="s">
        <v>5194</v>
      </c>
      <c r="B1072" s="293" t="s">
        <v>3968</v>
      </c>
      <c r="C1072" s="229">
        <v>0</v>
      </c>
      <c r="D1072" s="229">
        <f t="shared" si="89"/>
        <v>0</v>
      </c>
      <c r="E1072" s="265"/>
      <c r="F1072" s="255"/>
      <c r="G1072" s="255"/>
      <c r="H1072" s="254"/>
      <c r="I1072" s="229"/>
      <c r="J1072" s="254"/>
      <c r="K1072" s="229">
        <f t="shared" si="90"/>
        <v>0</v>
      </c>
      <c r="L1072" s="256"/>
      <c r="M1072" s="229"/>
      <c r="N1072" s="228">
        <v>0</v>
      </c>
      <c r="O1072" s="64" t="s">
        <v>3967</v>
      </c>
      <c r="P1072" s="241" t="b">
        <f>EXACT($A$1071,O1072)</f>
        <v>1</v>
      </c>
      <c r="Q1072" s="257">
        <v>0</v>
      </c>
      <c r="R1072" s="258">
        <f t="shared" si="88"/>
        <v>0</v>
      </c>
    </row>
    <row r="1073" spans="1:18" outlineLevel="2">
      <c r="A1073" s="415" t="s">
        <v>5195</v>
      </c>
      <c r="B1073" s="293" t="s">
        <v>3969</v>
      </c>
      <c r="C1073" s="229">
        <v>-70217.229999999894</v>
      </c>
      <c r="D1073" s="229">
        <f t="shared" si="89"/>
        <v>70217.229999999894</v>
      </c>
      <c r="E1073" s="254"/>
      <c r="F1073" s="255"/>
      <c r="G1073" s="255"/>
      <c r="H1073" s="254"/>
      <c r="I1073" s="229"/>
      <c r="J1073" s="254"/>
      <c r="K1073" s="229">
        <f t="shared" si="90"/>
        <v>70217.229999999894</v>
      </c>
      <c r="L1073" s="256"/>
      <c r="M1073" s="229"/>
      <c r="N1073" s="228">
        <v>0</v>
      </c>
      <c r="O1073" s="64" t="s">
        <v>3967</v>
      </c>
      <c r="P1073" s="241" t="b">
        <f>EXACT($A$1071,O1073)</f>
        <v>1</v>
      </c>
      <c r="Q1073" s="257">
        <v>0</v>
      </c>
      <c r="R1073" s="258">
        <f t="shared" si="88"/>
        <v>70217.229999999894</v>
      </c>
    </row>
    <row r="1074" spans="1:18" outlineLevel="2">
      <c r="A1074" s="416" t="s">
        <v>5196</v>
      </c>
      <c r="B1074" s="295" t="s">
        <v>3970</v>
      </c>
      <c r="C1074" s="229">
        <v>0</v>
      </c>
      <c r="D1074" s="229">
        <f t="shared" si="89"/>
        <v>0</v>
      </c>
      <c r="E1074" s="254"/>
      <c r="F1074" s="255"/>
      <c r="G1074" s="255"/>
      <c r="H1074" s="254"/>
      <c r="I1074" s="229"/>
      <c r="J1074" s="254"/>
      <c r="K1074" s="229">
        <f t="shared" si="90"/>
        <v>0</v>
      </c>
      <c r="L1074" s="256"/>
      <c r="M1074" s="229"/>
      <c r="N1074" s="228">
        <v>0</v>
      </c>
      <c r="O1074" s="64" t="s">
        <v>3967</v>
      </c>
      <c r="P1074" s="241" t="b">
        <f>EXACT($A$1071,O1074)</f>
        <v>1</v>
      </c>
      <c r="Q1074" s="257">
        <v>0</v>
      </c>
      <c r="R1074" s="258">
        <f t="shared" si="88"/>
        <v>0</v>
      </c>
    </row>
    <row r="1075" spans="1:18" outlineLevel="2">
      <c r="A1075" s="406" t="s">
        <v>5197</v>
      </c>
      <c r="B1075" s="273" t="s">
        <v>3971</v>
      </c>
      <c r="C1075" s="229">
        <v>0</v>
      </c>
      <c r="D1075" s="229">
        <f t="shared" si="89"/>
        <v>0</v>
      </c>
      <c r="E1075" s="296"/>
      <c r="F1075" s="255"/>
      <c r="G1075" s="255"/>
      <c r="H1075" s="254"/>
      <c r="I1075" s="229"/>
      <c r="J1075" s="254"/>
      <c r="K1075" s="229">
        <f t="shared" si="90"/>
        <v>0</v>
      </c>
      <c r="L1075" s="256"/>
      <c r="M1075" s="229"/>
      <c r="N1075" s="228">
        <v>0</v>
      </c>
      <c r="O1075" s="64" t="s">
        <v>3967</v>
      </c>
      <c r="P1075" s="241" t="b">
        <f>EXACT($A$1071,O1075)</f>
        <v>1</v>
      </c>
      <c r="Q1075" s="257">
        <v>0</v>
      </c>
      <c r="R1075" s="258">
        <f t="shared" si="88"/>
        <v>0</v>
      </c>
    </row>
    <row r="1076" spans="1:18" outlineLevel="1">
      <c r="A1076" s="399" t="s">
        <v>3972</v>
      </c>
      <c r="C1076" s="253">
        <f>SUM(C1077:C1078)</f>
        <v>-24645.6699999999</v>
      </c>
      <c r="D1076" s="253">
        <f t="shared" si="89"/>
        <v>24645.6699999999</v>
      </c>
      <c r="E1076" s="296"/>
      <c r="F1076" s="255"/>
      <c r="G1076" s="255"/>
      <c r="H1076" s="254"/>
      <c r="I1076" s="253"/>
      <c r="J1076" s="254"/>
      <c r="K1076" s="253">
        <f t="shared" si="90"/>
        <v>24645.6699999999</v>
      </c>
      <c r="L1076" s="256" t="e">
        <f>#REF!+C1076</f>
        <v>#REF!</v>
      </c>
      <c r="M1076" s="228"/>
      <c r="N1076" s="228" t="e">
        <v>#VALUE!</v>
      </c>
      <c r="O1076" s="64">
        <v>0</v>
      </c>
      <c r="Q1076" s="257">
        <v>24645.67</v>
      </c>
      <c r="R1076" s="258">
        <f t="shared" si="88"/>
        <v>-9.822542779147625E-11</v>
      </c>
    </row>
    <row r="1077" spans="1:18" outlineLevel="2">
      <c r="A1077" s="415" t="s">
        <v>5198</v>
      </c>
      <c r="B1077" s="293" t="s">
        <v>3973</v>
      </c>
      <c r="C1077" s="229">
        <v>-24645.6699999999</v>
      </c>
      <c r="D1077" s="229">
        <f t="shared" si="89"/>
        <v>24645.6699999999</v>
      </c>
      <c r="E1077" s="254"/>
      <c r="F1077" s="255"/>
      <c r="G1077" s="255"/>
      <c r="H1077" s="254"/>
      <c r="I1077" s="229"/>
      <c r="J1077" s="254"/>
      <c r="K1077" s="229">
        <f t="shared" si="90"/>
        <v>24645.6699999999</v>
      </c>
      <c r="L1077" s="256"/>
      <c r="M1077" s="229"/>
      <c r="N1077" s="228">
        <v>0</v>
      </c>
      <c r="O1077" s="64" t="s">
        <v>3972</v>
      </c>
      <c r="P1077" s="241" t="b">
        <f>EXACT($A$1076,O1077)</f>
        <v>1</v>
      </c>
      <c r="Q1077" s="257">
        <v>0</v>
      </c>
      <c r="R1077" s="258">
        <f t="shared" si="88"/>
        <v>24645.6699999999</v>
      </c>
    </row>
    <row r="1078" spans="1:18" outlineLevel="2">
      <c r="A1078" s="406" t="s">
        <v>5199</v>
      </c>
      <c r="B1078" s="273" t="s">
        <v>3974</v>
      </c>
      <c r="C1078" s="229">
        <v>0</v>
      </c>
      <c r="D1078" s="229">
        <f t="shared" si="89"/>
        <v>0</v>
      </c>
      <c r="E1078" s="254"/>
      <c r="F1078" s="255"/>
      <c r="G1078" s="255"/>
      <c r="H1078" s="254"/>
      <c r="I1078" s="229"/>
      <c r="J1078" s="254"/>
      <c r="K1078" s="229">
        <f t="shared" si="90"/>
        <v>0</v>
      </c>
      <c r="L1078" s="256"/>
      <c r="M1078" s="229"/>
      <c r="N1078" s="228">
        <v>0</v>
      </c>
      <c r="O1078" s="64" t="s">
        <v>3972</v>
      </c>
      <c r="P1078" s="241" t="b">
        <f>EXACT($A$1076,O1078)</f>
        <v>1</v>
      </c>
      <c r="Q1078" s="257">
        <v>0</v>
      </c>
      <c r="R1078" s="258">
        <f t="shared" si="88"/>
        <v>0</v>
      </c>
    </row>
    <row r="1079" spans="1:18" outlineLevel="1">
      <c r="A1079" s="399" t="s">
        <v>3975</v>
      </c>
      <c r="C1079" s="253">
        <f>C1080</f>
        <v>0</v>
      </c>
      <c r="D1079" s="253">
        <f t="shared" si="89"/>
        <v>0</v>
      </c>
      <c r="E1079" s="254"/>
      <c r="F1079" s="255"/>
      <c r="G1079" s="255"/>
      <c r="H1079" s="254"/>
      <c r="I1079" s="253"/>
      <c r="J1079" s="254"/>
      <c r="K1079" s="253">
        <f t="shared" si="90"/>
        <v>0</v>
      </c>
      <c r="L1079" s="256" t="e">
        <f>#REF!+C1079</f>
        <v>#REF!</v>
      </c>
      <c r="M1079" s="228"/>
      <c r="N1079" s="228" t="e">
        <v>#VALUE!</v>
      </c>
      <c r="O1079" s="64">
        <v>0</v>
      </c>
      <c r="Q1079" s="257">
        <v>0</v>
      </c>
      <c r="R1079" s="258">
        <f t="shared" si="88"/>
        <v>0</v>
      </c>
    </row>
    <row r="1080" spans="1:18" outlineLevel="2">
      <c r="A1080" s="271" t="s">
        <v>5200</v>
      </c>
      <c r="B1080" s="195" t="s">
        <v>3976</v>
      </c>
      <c r="C1080" s="229">
        <v>0</v>
      </c>
      <c r="D1080" s="229">
        <f>C1080*-1</f>
        <v>0</v>
      </c>
      <c r="E1080" s="254"/>
      <c r="F1080" s="228"/>
      <c r="G1080" s="228"/>
      <c r="H1080" s="254"/>
      <c r="I1080" s="229"/>
      <c r="J1080" s="254"/>
      <c r="K1080" s="229">
        <f>D1080+I1080</f>
        <v>0</v>
      </c>
      <c r="L1080" s="251"/>
      <c r="M1080" s="229"/>
      <c r="N1080" s="228">
        <v>0</v>
      </c>
      <c r="O1080" s="64" t="s">
        <v>3975</v>
      </c>
      <c r="P1080" s="241" t="b">
        <f>EXACT($A$1079,O1080)</f>
        <v>1</v>
      </c>
      <c r="Q1080" s="257">
        <v>0</v>
      </c>
      <c r="R1080" s="258">
        <f t="shared" si="88"/>
        <v>0</v>
      </c>
    </row>
    <row r="1081" spans="1:18" outlineLevel="1">
      <c r="A1081" s="399" t="s">
        <v>3977</v>
      </c>
      <c r="B1081" s="195"/>
      <c r="C1081" s="253">
        <f>C1082</f>
        <v>0</v>
      </c>
      <c r="D1081" s="253">
        <f t="shared" si="89"/>
        <v>0</v>
      </c>
      <c r="E1081" s="254"/>
      <c r="F1081" s="255"/>
      <c r="G1081" s="255"/>
      <c r="H1081" s="254"/>
      <c r="I1081" s="253"/>
      <c r="J1081" s="254"/>
      <c r="K1081" s="253">
        <f>D1081+I1081</f>
        <v>0</v>
      </c>
      <c r="L1081" s="256" t="e">
        <f>#REF!+C1081</f>
        <v>#REF!</v>
      </c>
      <c r="M1081" s="228"/>
      <c r="N1081" s="228" t="e">
        <v>#VALUE!</v>
      </c>
      <c r="O1081" s="64">
        <v>0</v>
      </c>
      <c r="Q1081" s="257">
        <v>0</v>
      </c>
      <c r="R1081" s="258">
        <f>K1081-Q1081</f>
        <v>0</v>
      </c>
    </row>
    <row r="1082" spans="1:18" outlineLevel="2">
      <c r="A1082" s="417" t="s">
        <v>5201</v>
      </c>
      <c r="B1082" s="297" t="s">
        <v>3978</v>
      </c>
      <c r="C1082" s="229">
        <v>0</v>
      </c>
      <c r="D1082" s="229">
        <f>C1082*-1</f>
        <v>0</v>
      </c>
      <c r="E1082" s="254"/>
      <c r="F1082" s="228"/>
      <c r="G1082" s="228"/>
      <c r="H1082" s="254"/>
      <c r="I1082" s="229"/>
      <c r="J1082" s="254"/>
      <c r="K1082" s="229">
        <f>D1082+I1082</f>
        <v>0</v>
      </c>
      <c r="L1082" s="251"/>
      <c r="M1082" s="229"/>
      <c r="N1082" s="228">
        <v>0</v>
      </c>
      <c r="O1082" s="64" t="s">
        <v>3977</v>
      </c>
      <c r="P1082" s="241" t="b">
        <f>EXACT($A$1081,O1082)</f>
        <v>1</v>
      </c>
      <c r="Q1082" s="257">
        <v>0</v>
      </c>
      <c r="R1082" s="258">
        <f>K1082-Q1082</f>
        <v>0</v>
      </c>
    </row>
    <row r="1083" spans="1:18" outlineLevel="1">
      <c r="A1083" s="399" t="s">
        <v>3981</v>
      </c>
      <c r="C1083" s="253">
        <f>C1084</f>
        <v>-8200751.21</v>
      </c>
      <c r="D1083" s="253">
        <f t="shared" si="89"/>
        <v>8200751.21</v>
      </c>
      <c r="E1083" s="254"/>
      <c r="F1083" s="255"/>
      <c r="G1083" s="255"/>
      <c r="H1083" s="254"/>
      <c r="I1083" s="253">
        <f>I1084</f>
        <v>0</v>
      </c>
      <c r="J1083" s="254"/>
      <c r="K1083" s="253">
        <f>D1083+I1083</f>
        <v>8200751.21</v>
      </c>
      <c r="L1083" s="256" t="e">
        <f>#REF!+C1083</f>
        <v>#REF!</v>
      </c>
      <c r="M1083" s="228"/>
      <c r="N1083" s="228" t="e">
        <v>#VALUE!</v>
      </c>
      <c r="O1083" s="64">
        <v>0</v>
      </c>
      <c r="Q1083" s="257">
        <v>8200751.21</v>
      </c>
      <c r="R1083" s="258">
        <f t="shared" si="88"/>
        <v>0</v>
      </c>
    </row>
    <row r="1084" spans="1:18" outlineLevel="2">
      <c r="A1084" s="271" t="s">
        <v>5202</v>
      </c>
      <c r="B1084" s="195" t="s">
        <v>3982</v>
      </c>
      <c r="C1084" s="229">
        <v>-8200751.21</v>
      </c>
      <c r="D1084" s="229">
        <f t="shared" si="89"/>
        <v>8200751.21</v>
      </c>
      <c r="E1084" s="254"/>
      <c r="F1084" s="255"/>
      <c r="G1084" s="255"/>
      <c r="H1084" s="254"/>
      <c r="I1084" s="283">
        <v>0</v>
      </c>
      <c r="J1084" s="254"/>
      <c r="K1084" s="229">
        <f>D1084+I1084</f>
        <v>8200751.21</v>
      </c>
      <c r="L1084" s="256"/>
      <c r="M1084" s="229"/>
      <c r="N1084" s="228">
        <v>0</v>
      </c>
      <c r="O1084" s="64" t="s">
        <v>3981</v>
      </c>
      <c r="P1084" s="241" t="b">
        <f>EXACT($A$1083,O1084)</f>
        <v>1</v>
      </c>
      <c r="Q1084" s="257">
        <v>0</v>
      </c>
      <c r="R1084" s="258">
        <f t="shared" si="88"/>
        <v>8200751.21</v>
      </c>
    </row>
    <row r="1085" spans="1:18" outlineLevel="1">
      <c r="A1085" s="399" t="s">
        <v>3983</v>
      </c>
      <c r="C1085" s="253">
        <f>SUM(C1086:C1087)</f>
        <v>-2106476.8099999903</v>
      </c>
      <c r="D1085" s="253">
        <f t="shared" si="89"/>
        <v>2106476.8099999903</v>
      </c>
      <c r="E1085" s="254"/>
      <c r="F1085" s="255"/>
      <c r="G1085" s="255"/>
      <c r="H1085" s="254"/>
      <c r="I1085" s="253">
        <f>I1087</f>
        <v>-1030296</v>
      </c>
      <c r="J1085" s="254"/>
      <c r="K1085" s="253">
        <f t="shared" si="90"/>
        <v>1076180.8099999903</v>
      </c>
      <c r="L1085" s="256" t="e">
        <f>#REF!+C1085</f>
        <v>#REF!</v>
      </c>
      <c r="M1085" s="228"/>
      <c r="N1085" s="228" t="e">
        <v>#VALUE!</v>
      </c>
      <c r="O1085" s="64">
        <v>0</v>
      </c>
      <c r="Q1085" s="257">
        <v>1076180.81</v>
      </c>
      <c r="R1085" s="258">
        <f t="shared" si="88"/>
        <v>-9.7788870334625244E-9</v>
      </c>
    </row>
    <row r="1086" spans="1:18" ht="12.75" customHeight="1" outlineLevel="2">
      <c r="A1086" s="271" t="s">
        <v>5203</v>
      </c>
      <c r="B1086" s="195" t="s">
        <v>3984</v>
      </c>
      <c r="C1086" s="283">
        <v>-28.969999999999899</v>
      </c>
      <c r="D1086" s="283">
        <f t="shared" si="89"/>
        <v>28.969999999999899</v>
      </c>
      <c r="E1086" s="254"/>
      <c r="F1086" s="255"/>
      <c r="G1086" s="255"/>
      <c r="H1086" s="254"/>
      <c r="I1086" s="229"/>
      <c r="J1086" s="254"/>
      <c r="K1086" s="283">
        <f t="shared" si="90"/>
        <v>28.969999999999899</v>
      </c>
      <c r="L1086" s="256"/>
      <c r="M1086" s="229"/>
      <c r="N1086" s="228">
        <v>0</v>
      </c>
      <c r="O1086" s="64" t="s">
        <v>3983</v>
      </c>
      <c r="P1086" s="241" t="b">
        <f>EXACT($A$1085,O1086)</f>
        <v>1</v>
      </c>
      <c r="Q1086" s="257">
        <v>0</v>
      </c>
      <c r="R1086" s="258">
        <f t="shared" si="88"/>
        <v>28.969999999999899</v>
      </c>
    </row>
    <row r="1087" spans="1:18" ht="12.75" customHeight="1" outlineLevel="2">
      <c r="A1087" s="271" t="s">
        <v>5204</v>
      </c>
      <c r="B1087" s="195" t="s">
        <v>3985</v>
      </c>
      <c r="C1087" s="283">
        <v>-2106447.8399999901</v>
      </c>
      <c r="D1087" s="283">
        <f t="shared" si="89"/>
        <v>2106447.8399999901</v>
      </c>
      <c r="E1087" s="254"/>
      <c r="F1087" s="255"/>
      <c r="G1087" s="255"/>
      <c r="H1087" s="254"/>
      <c r="I1087" s="229">
        <v>-1030296</v>
      </c>
      <c r="J1087" s="254"/>
      <c r="K1087" s="283">
        <f t="shared" si="90"/>
        <v>1076151.8399999901</v>
      </c>
      <c r="L1087" s="256"/>
      <c r="M1087" s="229"/>
      <c r="N1087" s="228">
        <v>0</v>
      </c>
      <c r="O1087" s="64" t="s">
        <v>3983</v>
      </c>
      <c r="P1087" s="241" t="b">
        <f>EXACT($A$1085,O1087)</f>
        <v>1</v>
      </c>
      <c r="Q1087" s="257">
        <v>0</v>
      </c>
      <c r="R1087" s="258">
        <f t="shared" si="88"/>
        <v>1076151.8399999901</v>
      </c>
    </row>
    <row r="1088" spans="1:18" outlineLevel="1">
      <c r="B1088" s="228"/>
      <c r="C1088" s="298"/>
      <c r="D1088" s="298"/>
      <c r="E1088" s="254"/>
      <c r="F1088" s="255"/>
      <c r="G1088" s="255"/>
      <c r="H1088" s="254"/>
      <c r="I1088" s="218"/>
      <c r="J1088" s="254"/>
      <c r="K1088" s="298"/>
      <c r="L1088" s="256"/>
      <c r="M1088" s="218"/>
      <c r="N1088" s="228"/>
      <c r="O1088" s="64"/>
      <c r="Q1088" s="257">
        <v>0</v>
      </c>
      <c r="R1088" s="258">
        <f t="shared" si="88"/>
        <v>0</v>
      </c>
    </row>
    <row r="1089" spans="1:18">
      <c r="A1089" s="418" t="s">
        <v>3986</v>
      </c>
      <c r="B1089" s="248"/>
      <c r="C1089" s="287">
        <f>C991+C993+C995+C997+C999+C1001+C1003+C1005+C1007+C1009+C1011+C1018+C1021+C1024+C1026+C1029+C1035+C1037+C1039+C1041+C1043+C1045+C1047+C1049+C1051+C1053+C1055+C1058+C1061+C1063+C1066+C1069+C1071+C1076+C1079+C1081+C1083+C1085</f>
        <v>-126720534.73999985</v>
      </c>
      <c r="D1089" s="287">
        <f t="shared" si="89"/>
        <v>126720534.73999985</v>
      </c>
      <c r="E1089" s="254"/>
      <c r="F1089" s="255"/>
      <c r="G1089" s="255"/>
      <c r="H1089" s="254"/>
      <c r="I1089" s="287">
        <f>I1007+I1009+I1011+I1018+I1083+I1021+I1085</f>
        <v>-80897800.377499968</v>
      </c>
      <c r="J1089" s="265"/>
      <c r="K1089" s="287">
        <f t="shared" si="90"/>
        <v>45822734.362499878</v>
      </c>
      <c r="L1089" s="256" t="e">
        <f>#REF!+C1089</f>
        <v>#REF!</v>
      </c>
      <c r="M1089" s="218"/>
      <c r="N1089" s="228" t="e">
        <v>#VALUE!</v>
      </c>
      <c r="O1089" s="64">
        <v>0</v>
      </c>
      <c r="Q1089" s="257"/>
      <c r="R1089" s="258"/>
    </row>
    <row r="1090" spans="1:18" outlineLevel="1">
      <c r="A1090" s="399" t="s">
        <v>3987</v>
      </c>
      <c r="C1090" s="253">
        <f>SUM(C1091:C1092)</f>
        <v>158116.209999999</v>
      </c>
      <c r="D1090" s="253">
        <f t="shared" si="89"/>
        <v>-158116.209999999</v>
      </c>
      <c r="E1090" s="254"/>
      <c r="F1090" s="255"/>
      <c r="G1090" s="255"/>
      <c r="H1090" s="254"/>
      <c r="I1090" s="253"/>
      <c r="J1090" s="254"/>
      <c r="K1090" s="253">
        <f t="shared" si="90"/>
        <v>-158116.209999999</v>
      </c>
      <c r="L1090" s="256" t="e">
        <f>#REF!+C1090</f>
        <v>#REF!</v>
      </c>
      <c r="M1090" s="253"/>
      <c r="N1090" s="228" t="e">
        <v>#VALUE!</v>
      </c>
      <c r="O1090" s="64">
        <v>0</v>
      </c>
      <c r="Q1090" s="257">
        <v>-158116.21</v>
      </c>
      <c r="R1090" s="258">
        <f>K1090-Q1090</f>
        <v>9.8953023552894592E-10</v>
      </c>
    </row>
    <row r="1091" spans="1:18" outlineLevel="2">
      <c r="A1091" s="271" t="s">
        <v>5205</v>
      </c>
      <c r="B1091" s="195" t="s">
        <v>3988</v>
      </c>
      <c r="C1091" s="229">
        <v>1790.75</v>
      </c>
      <c r="D1091" s="229">
        <f t="shared" si="89"/>
        <v>-1790.75</v>
      </c>
      <c r="E1091" s="254"/>
      <c r="F1091" s="255"/>
      <c r="G1091" s="255"/>
      <c r="H1091" s="254"/>
      <c r="I1091" s="229"/>
      <c r="J1091" s="254"/>
      <c r="K1091" s="229">
        <f t="shared" si="90"/>
        <v>-1790.75</v>
      </c>
      <c r="L1091" s="251"/>
      <c r="M1091" s="229"/>
      <c r="N1091" s="228">
        <v>0</v>
      </c>
      <c r="O1091" s="64" t="s">
        <v>3987</v>
      </c>
      <c r="P1091" s="241" t="b">
        <f>EXACT($A$1090,O1091)</f>
        <v>1</v>
      </c>
      <c r="Q1091" s="257">
        <v>0</v>
      </c>
      <c r="R1091" s="258">
        <f t="shared" ref="R1091:R1154" si="91">K1091-Q1091</f>
        <v>-1790.75</v>
      </c>
    </row>
    <row r="1092" spans="1:18" outlineLevel="2">
      <c r="A1092" s="271" t="s">
        <v>5206</v>
      </c>
      <c r="B1092" s="195" t="s">
        <v>3989</v>
      </c>
      <c r="C1092" s="229">
        <v>156325.459999999</v>
      </c>
      <c r="D1092" s="229">
        <f t="shared" si="89"/>
        <v>-156325.459999999</v>
      </c>
      <c r="E1092" s="254"/>
      <c r="F1092" s="255"/>
      <c r="G1092" s="255"/>
      <c r="H1092" s="254"/>
      <c r="I1092" s="229"/>
      <c r="J1092" s="254"/>
      <c r="K1092" s="229">
        <f t="shared" si="90"/>
        <v>-156325.459999999</v>
      </c>
      <c r="L1092" s="251"/>
      <c r="M1092" s="229"/>
      <c r="N1092" s="228">
        <v>0</v>
      </c>
      <c r="O1092" s="64" t="s">
        <v>3987</v>
      </c>
      <c r="P1092" s="241" t="b">
        <f>EXACT($A$1090,O1092)</f>
        <v>1</v>
      </c>
      <c r="Q1092" s="257">
        <v>0</v>
      </c>
      <c r="R1092" s="258">
        <f t="shared" si="91"/>
        <v>-156325.459999999</v>
      </c>
    </row>
    <row r="1093" spans="1:18" outlineLevel="1">
      <c r="A1093" s="399" t="s">
        <v>3990</v>
      </c>
      <c r="C1093" s="253">
        <f>SUM(C1094:C1096)</f>
        <v>6015.0699999999897</v>
      </c>
      <c r="D1093" s="253">
        <f t="shared" si="89"/>
        <v>-6015.0699999999897</v>
      </c>
      <c r="E1093" s="254"/>
      <c r="F1093" s="255"/>
      <c r="G1093" s="255"/>
      <c r="H1093" s="254"/>
      <c r="I1093" s="253"/>
      <c r="J1093" s="254"/>
      <c r="K1093" s="253">
        <f t="shared" si="90"/>
        <v>-6015.0699999999897</v>
      </c>
      <c r="L1093" s="256" t="e">
        <f>#REF!+C1093</f>
        <v>#REF!</v>
      </c>
      <c r="M1093" s="253"/>
      <c r="N1093" s="228" t="e">
        <v>#VALUE!</v>
      </c>
      <c r="O1093" s="64">
        <v>0</v>
      </c>
      <c r="Q1093" s="257">
        <v>-6015.07</v>
      </c>
      <c r="R1093" s="258">
        <f t="shared" si="91"/>
        <v>1.0004441719502211E-11</v>
      </c>
    </row>
    <row r="1094" spans="1:18" outlineLevel="2">
      <c r="A1094" s="271" t="s">
        <v>5207</v>
      </c>
      <c r="B1094" s="195" t="s">
        <v>3991</v>
      </c>
      <c r="C1094" s="229">
        <v>6015.0699999999897</v>
      </c>
      <c r="D1094" s="229">
        <f t="shared" si="89"/>
        <v>-6015.0699999999897</v>
      </c>
      <c r="E1094" s="254"/>
      <c r="F1094" s="255"/>
      <c r="G1094" s="255"/>
      <c r="H1094" s="254"/>
      <c r="I1094" s="229"/>
      <c r="J1094" s="254"/>
      <c r="K1094" s="229">
        <f t="shared" si="90"/>
        <v>-6015.0699999999897</v>
      </c>
      <c r="L1094" s="251"/>
      <c r="M1094" s="229"/>
      <c r="N1094" s="228">
        <v>0</v>
      </c>
      <c r="O1094" s="64" t="s">
        <v>3990</v>
      </c>
      <c r="P1094" s="241" t="b">
        <f>EXACT($A$1093,O1094)</f>
        <v>1</v>
      </c>
      <c r="Q1094" s="257">
        <v>0</v>
      </c>
      <c r="R1094" s="258">
        <f t="shared" si="91"/>
        <v>-6015.0699999999897</v>
      </c>
    </row>
    <row r="1095" spans="1:18" outlineLevel="2">
      <c r="A1095" s="271" t="s">
        <v>5208</v>
      </c>
      <c r="B1095" s="195" t="s">
        <v>3992</v>
      </c>
      <c r="C1095" s="229">
        <v>0</v>
      </c>
      <c r="D1095" s="229">
        <f t="shared" si="89"/>
        <v>0</v>
      </c>
      <c r="E1095" s="254"/>
      <c r="F1095" s="255"/>
      <c r="G1095" s="255"/>
      <c r="H1095" s="254"/>
      <c r="I1095" s="229"/>
      <c r="J1095" s="254"/>
      <c r="K1095" s="229">
        <f t="shared" si="90"/>
        <v>0</v>
      </c>
      <c r="L1095" s="251"/>
      <c r="M1095" s="229"/>
      <c r="N1095" s="228">
        <v>0</v>
      </c>
      <c r="O1095" s="64" t="s">
        <v>3990</v>
      </c>
      <c r="P1095" s="241" t="b">
        <f>EXACT($A$1093,O1095)</f>
        <v>1</v>
      </c>
      <c r="Q1095" s="257">
        <v>0</v>
      </c>
      <c r="R1095" s="258">
        <f t="shared" si="91"/>
        <v>0</v>
      </c>
    </row>
    <row r="1096" spans="1:18" outlineLevel="2">
      <c r="A1096" s="271" t="s">
        <v>5209</v>
      </c>
      <c r="B1096" s="195" t="s">
        <v>3993</v>
      </c>
      <c r="C1096" s="229">
        <v>0</v>
      </c>
      <c r="D1096" s="229">
        <f t="shared" si="89"/>
        <v>0</v>
      </c>
      <c r="E1096" s="254"/>
      <c r="F1096" s="255"/>
      <c r="G1096" s="255"/>
      <c r="H1096" s="254"/>
      <c r="I1096" s="229"/>
      <c r="J1096" s="254"/>
      <c r="K1096" s="229">
        <f t="shared" si="90"/>
        <v>0</v>
      </c>
      <c r="L1096" s="251"/>
      <c r="M1096" s="229"/>
      <c r="N1096" s="228">
        <v>0</v>
      </c>
      <c r="O1096" s="64" t="s">
        <v>3990</v>
      </c>
      <c r="P1096" s="241" t="b">
        <f>EXACT($A$1093,O1096)</f>
        <v>1</v>
      </c>
      <c r="Q1096" s="257">
        <v>0</v>
      </c>
      <c r="R1096" s="258">
        <f t="shared" si="91"/>
        <v>0</v>
      </c>
    </row>
    <row r="1097" spans="1:18" outlineLevel="1">
      <c r="A1097" s="399" t="s">
        <v>3994</v>
      </c>
      <c r="C1097" s="253">
        <f>SUM(C1098)</f>
        <v>113822.23</v>
      </c>
      <c r="D1097" s="253">
        <f t="shared" si="89"/>
        <v>-113822.23</v>
      </c>
      <c r="E1097" s="254"/>
      <c r="F1097" s="255"/>
      <c r="G1097" s="255"/>
      <c r="H1097" s="254"/>
      <c r="I1097" s="229"/>
      <c r="J1097" s="254"/>
      <c r="K1097" s="253">
        <f t="shared" si="90"/>
        <v>-113822.23</v>
      </c>
      <c r="L1097" s="251"/>
      <c r="M1097" s="229"/>
      <c r="N1097" s="228" t="e">
        <v>#VALUE!</v>
      </c>
      <c r="O1097" s="64">
        <v>0</v>
      </c>
      <c r="Q1097" s="257">
        <v>-113822.23</v>
      </c>
      <c r="R1097" s="258">
        <f t="shared" si="91"/>
        <v>0</v>
      </c>
    </row>
    <row r="1098" spans="1:18" outlineLevel="2">
      <c r="A1098" s="271" t="s">
        <v>5210</v>
      </c>
      <c r="B1098" s="195" t="s">
        <v>3995</v>
      </c>
      <c r="C1098" s="229">
        <v>113822.23</v>
      </c>
      <c r="D1098" s="229">
        <f t="shared" si="89"/>
        <v>-113822.23</v>
      </c>
      <c r="E1098" s="254"/>
      <c r="F1098" s="255"/>
      <c r="G1098" s="255"/>
      <c r="H1098" s="254"/>
      <c r="I1098" s="229"/>
      <c r="J1098" s="254"/>
      <c r="K1098" s="229">
        <f t="shared" si="90"/>
        <v>-113822.23</v>
      </c>
      <c r="L1098" s="251"/>
      <c r="M1098" s="229"/>
      <c r="N1098" s="228">
        <v>0</v>
      </c>
      <c r="O1098" s="64" t="s">
        <v>3994</v>
      </c>
      <c r="P1098" s="241" t="b">
        <f>EXACT($A1097,O1098)</f>
        <v>1</v>
      </c>
      <c r="Q1098" s="257">
        <v>0</v>
      </c>
      <c r="R1098" s="258">
        <f t="shared" si="91"/>
        <v>-113822.23</v>
      </c>
    </row>
    <row r="1099" spans="1:18" outlineLevel="1">
      <c r="A1099" s="399" t="s">
        <v>3996</v>
      </c>
      <c r="C1099" s="253">
        <f>SUM(C1100:C1103)</f>
        <v>1330418.0199999991</v>
      </c>
      <c r="D1099" s="253">
        <f t="shared" si="89"/>
        <v>-1330418.0199999991</v>
      </c>
      <c r="E1099" s="254"/>
      <c r="F1099" s="255"/>
      <c r="G1099" s="255"/>
      <c r="H1099" s="254"/>
      <c r="I1099" s="253">
        <f>I1102</f>
        <v>149583.49</v>
      </c>
      <c r="J1099" s="254"/>
      <c r="K1099" s="253">
        <f t="shared" si="90"/>
        <v>-1180834.5299999991</v>
      </c>
      <c r="L1099" s="256" t="e">
        <f>#REF!+C1099</f>
        <v>#REF!</v>
      </c>
      <c r="M1099" s="253"/>
      <c r="N1099" s="228" t="e">
        <v>#VALUE!</v>
      </c>
      <c r="O1099" s="64">
        <v>0</v>
      </c>
      <c r="Q1099" s="257">
        <v>-1180834.53</v>
      </c>
      <c r="R1099" s="258">
        <f t="shared" si="91"/>
        <v>0</v>
      </c>
    </row>
    <row r="1100" spans="1:18" outlineLevel="2">
      <c r="A1100" s="271" t="s">
        <v>5211</v>
      </c>
      <c r="B1100" s="195" t="s">
        <v>3997</v>
      </c>
      <c r="C1100" s="229">
        <v>792740.95999999903</v>
      </c>
      <c r="D1100" s="229">
        <f t="shared" si="89"/>
        <v>-792740.95999999903</v>
      </c>
      <c r="E1100" s="254"/>
      <c r="F1100" s="255"/>
      <c r="G1100" s="255"/>
      <c r="H1100" s="254"/>
      <c r="I1100" s="229"/>
      <c r="J1100" s="254"/>
      <c r="K1100" s="229">
        <f t="shared" si="90"/>
        <v>-792740.95999999903</v>
      </c>
      <c r="L1100" s="251"/>
      <c r="M1100" s="229"/>
      <c r="N1100" s="228">
        <v>0</v>
      </c>
      <c r="O1100" s="64" t="s">
        <v>3996</v>
      </c>
      <c r="P1100" s="241" t="b">
        <f>EXACT($A$1099,O1100)</f>
        <v>1</v>
      </c>
      <c r="Q1100" s="257">
        <v>0</v>
      </c>
      <c r="R1100" s="258">
        <f t="shared" si="91"/>
        <v>-792740.95999999903</v>
      </c>
    </row>
    <row r="1101" spans="1:18" outlineLevel="2">
      <c r="A1101" s="271" t="s">
        <v>5212</v>
      </c>
      <c r="B1101" s="195" t="s">
        <v>3998</v>
      </c>
      <c r="C1101" s="229">
        <v>161.58000000000001</v>
      </c>
      <c r="D1101" s="229">
        <f t="shared" si="89"/>
        <v>-161.58000000000001</v>
      </c>
      <c r="E1101" s="254"/>
      <c r="F1101" s="255"/>
      <c r="G1101" s="255"/>
      <c r="H1101" s="254"/>
      <c r="I1101" s="229"/>
      <c r="J1101" s="254"/>
      <c r="K1101" s="229">
        <f t="shared" si="90"/>
        <v>-161.58000000000001</v>
      </c>
      <c r="L1101" s="251"/>
      <c r="M1101" s="229"/>
      <c r="N1101" s="228">
        <v>0</v>
      </c>
      <c r="O1101" s="64" t="s">
        <v>3996</v>
      </c>
      <c r="P1101" s="241" t="b">
        <f>EXACT($A$1099,O1101)</f>
        <v>1</v>
      </c>
      <c r="Q1101" s="257">
        <v>0</v>
      </c>
      <c r="R1101" s="258">
        <f t="shared" si="91"/>
        <v>-161.58000000000001</v>
      </c>
    </row>
    <row r="1102" spans="1:18" outlineLevel="2">
      <c r="A1102" s="271" t="s">
        <v>5213</v>
      </c>
      <c r="B1102" s="195" t="s">
        <v>3999</v>
      </c>
      <c r="C1102" s="229">
        <v>387952.64000000001</v>
      </c>
      <c r="D1102" s="229">
        <f t="shared" si="89"/>
        <v>-387952.64000000001</v>
      </c>
      <c r="E1102" s="254"/>
      <c r="F1102" s="255"/>
      <c r="G1102" s="255"/>
      <c r="H1102" s="254"/>
      <c r="I1102" s="229">
        <v>149583.49</v>
      </c>
      <c r="J1102" s="254"/>
      <c r="K1102" s="229">
        <f t="shared" si="90"/>
        <v>-238369.15000000002</v>
      </c>
      <c r="L1102" s="251"/>
      <c r="M1102" s="229"/>
      <c r="N1102" s="228">
        <v>0</v>
      </c>
      <c r="O1102" s="64" t="s">
        <v>3996</v>
      </c>
      <c r="P1102" s="241" t="b">
        <f>EXACT($A$1099,O1102)</f>
        <v>1</v>
      </c>
      <c r="Q1102" s="257">
        <v>0</v>
      </c>
      <c r="R1102" s="258">
        <f t="shared" si="91"/>
        <v>-238369.15000000002</v>
      </c>
    </row>
    <row r="1103" spans="1:18" outlineLevel="2">
      <c r="A1103" s="271" t="s">
        <v>5214</v>
      </c>
      <c r="B1103" s="195" t="s">
        <v>4000</v>
      </c>
      <c r="C1103" s="229">
        <v>149562.84</v>
      </c>
      <c r="D1103" s="229">
        <f t="shared" si="89"/>
        <v>-149562.84</v>
      </c>
      <c r="E1103" s="254"/>
      <c r="F1103" s="255"/>
      <c r="G1103" s="255"/>
      <c r="H1103" s="254"/>
      <c r="I1103" s="229"/>
      <c r="J1103" s="254"/>
      <c r="K1103" s="229">
        <f>D1103+I1103</f>
        <v>-149562.84</v>
      </c>
      <c r="L1103" s="251"/>
      <c r="M1103" s="229"/>
      <c r="N1103" s="228">
        <v>0</v>
      </c>
      <c r="O1103" s="64" t="s">
        <v>3996</v>
      </c>
      <c r="P1103" s="241" t="b">
        <f>EXACT($A$1099,O1103)</f>
        <v>1</v>
      </c>
      <c r="Q1103" s="257">
        <v>0</v>
      </c>
      <c r="R1103" s="258">
        <f t="shared" si="91"/>
        <v>-149562.84</v>
      </c>
    </row>
    <row r="1104" spans="1:18" outlineLevel="1">
      <c r="A1104" s="399" t="s">
        <v>4001</v>
      </c>
      <c r="B1104" s="195"/>
      <c r="C1104" s="253">
        <f>SUM(C1105)</f>
        <v>0</v>
      </c>
      <c r="D1104" s="253">
        <f t="shared" si="89"/>
        <v>0</v>
      </c>
      <c r="E1104" s="254"/>
      <c r="F1104" s="255"/>
      <c r="G1104" s="255"/>
      <c r="H1104" s="254"/>
      <c r="I1104" s="229"/>
      <c r="J1104" s="254"/>
      <c r="K1104" s="253">
        <f>D1104+I1104</f>
        <v>0</v>
      </c>
      <c r="L1104" s="251"/>
      <c r="M1104" s="229"/>
      <c r="N1104" s="228" t="e">
        <v>#VALUE!</v>
      </c>
      <c r="O1104" s="64">
        <v>0</v>
      </c>
      <c r="Q1104" s="257">
        <v>0</v>
      </c>
      <c r="R1104" s="258">
        <f t="shared" si="91"/>
        <v>0</v>
      </c>
    </row>
    <row r="1105" spans="1:19" outlineLevel="2">
      <c r="A1105" s="271" t="s">
        <v>5215</v>
      </c>
      <c r="B1105" s="195" t="s">
        <v>4002</v>
      </c>
      <c r="C1105" s="229">
        <v>0</v>
      </c>
      <c r="D1105" s="229">
        <f t="shared" si="89"/>
        <v>0</v>
      </c>
      <c r="E1105" s="254"/>
      <c r="F1105" s="255"/>
      <c r="G1105" s="255"/>
      <c r="H1105" s="254"/>
      <c r="I1105" s="229"/>
      <c r="J1105" s="254"/>
      <c r="K1105" s="229">
        <f>D1105+I1105</f>
        <v>0</v>
      </c>
      <c r="L1105" s="251"/>
      <c r="M1105" s="229"/>
      <c r="N1105" s="228">
        <v>0</v>
      </c>
      <c r="O1105" s="64" t="s">
        <v>4001</v>
      </c>
      <c r="P1105" s="241" t="b">
        <f>EXACT($A1104,O1105)</f>
        <v>1</v>
      </c>
      <c r="Q1105" s="257">
        <v>0</v>
      </c>
      <c r="R1105" s="258">
        <f t="shared" si="91"/>
        <v>0</v>
      </c>
    </row>
    <row r="1106" spans="1:19" outlineLevel="1">
      <c r="A1106" s="399" t="s">
        <v>4003</v>
      </c>
      <c r="C1106" s="253">
        <f>SUM(C1107:C1108)</f>
        <v>265239.27</v>
      </c>
      <c r="D1106" s="253">
        <f t="shared" si="89"/>
        <v>-265239.27</v>
      </c>
      <c r="E1106" s="254"/>
      <c r="F1106" s="255"/>
      <c r="G1106" s="255"/>
      <c r="H1106" s="254"/>
      <c r="I1106" s="253">
        <f>SUM(I1107:I1108)</f>
        <v>0</v>
      </c>
      <c r="J1106" s="254"/>
      <c r="K1106" s="253">
        <f t="shared" si="90"/>
        <v>-265239.27</v>
      </c>
      <c r="L1106" s="256" t="e">
        <f>#REF!+C1106</f>
        <v>#REF!</v>
      </c>
      <c r="M1106" s="253"/>
      <c r="N1106" s="228" t="e">
        <v>#VALUE!</v>
      </c>
      <c r="O1106" s="64">
        <v>0</v>
      </c>
      <c r="Q1106" s="257">
        <v>-265239.27</v>
      </c>
      <c r="R1106" s="258">
        <f t="shared" si="91"/>
        <v>0</v>
      </c>
      <c r="S1106" s="228"/>
    </row>
    <row r="1107" spans="1:19" outlineLevel="2">
      <c r="A1107" s="271" t="s">
        <v>5216</v>
      </c>
      <c r="B1107" s="195" t="s">
        <v>4004</v>
      </c>
      <c r="C1107" s="229">
        <v>223734.45</v>
      </c>
      <c r="D1107" s="229">
        <f t="shared" si="89"/>
        <v>-223734.45</v>
      </c>
      <c r="E1107" s="254"/>
      <c r="F1107" s="255"/>
      <c r="G1107" s="255"/>
      <c r="H1107" s="254"/>
      <c r="I1107" s="229"/>
      <c r="J1107" s="254"/>
      <c r="K1107" s="229">
        <f t="shared" si="90"/>
        <v>-223734.45</v>
      </c>
      <c r="L1107" s="251"/>
      <c r="M1107" s="229"/>
      <c r="N1107" s="228">
        <v>0</v>
      </c>
      <c r="O1107" s="64" t="s">
        <v>4003</v>
      </c>
      <c r="P1107" s="241" t="b">
        <f>EXACT($A$1106,O1107)</f>
        <v>1</v>
      </c>
      <c r="Q1107" s="257">
        <v>0</v>
      </c>
      <c r="R1107" s="258">
        <f t="shared" si="91"/>
        <v>-223734.45</v>
      </c>
    </row>
    <row r="1108" spans="1:19" outlineLevel="2">
      <c r="A1108" s="271" t="s">
        <v>5217</v>
      </c>
      <c r="B1108" s="195" t="s">
        <v>4005</v>
      </c>
      <c r="C1108" s="229">
        <v>41504.82</v>
      </c>
      <c r="D1108" s="229">
        <f t="shared" si="89"/>
        <v>-41504.82</v>
      </c>
      <c r="E1108" s="254"/>
      <c r="F1108" s="255"/>
      <c r="G1108" s="255"/>
      <c r="H1108" s="254"/>
      <c r="I1108" s="229">
        <v>0</v>
      </c>
      <c r="J1108" s="254"/>
      <c r="K1108" s="229">
        <f t="shared" si="90"/>
        <v>-41504.82</v>
      </c>
      <c r="L1108" s="251"/>
      <c r="M1108" s="229"/>
      <c r="N1108" s="228">
        <v>0</v>
      </c>
      <c r="O1108" s="64" t="s">
        <v>4003</v>
      </c>
      <c r="P1108" s="241" t="b">
        <f>EXACT($A$1106,O1108)</f>
        <v>1</v>
      </c>
      <c r="Q1108" s="257">
        <v>0</v>
      </c>
      <c r="R1108" s="258">
        <f t="shared" si="91"/>
        <v>-41504.82</v>
      </c>
    </row>
    <row r="1109" spans="1:19" outlineLevel="1">
      <c r="A1109" s="399" t="s">
        <v>4006</v>
      </c>
      <c r="B1109" s="300"/>
      <c r="C1109" s="253">
        <f>SUM(C1110)</f>
        <v>0</v>
      </c>
      <c r="D1109" s="253">
        <f t="shared" si="89"/>
        <v>0</v>
      </c>
      <c r="E1109" s="254"/>
      <c r="F1109" s="255"/>
      <c r="G1109" s="255"/>
      <c r="H1109" s="254"/>
      <c r="I1109" s="253"/>
      <c r="J1109" s="254"/>
      <c r="K1109" s="253">
        <f>D1109+I1109</f>
        <v>0</v>
      </c>
      <c r="L1109" s="251"/>
      <c r="M1109" s="229"/>
      <c r="N1109" s="228" t="e">
        <v>#VALUE!</v>
      </c>
      <c r="O1109" s="64">
        <v>0</v>
      </c>
      <c r="Q1109" s="257">
        <v>0</v>
      </c>
      <c r="R1109" s="258">
        <f t="shared" si="91"/>
        <v>0</v>
      </c>
    </row>
    <row r="1110" spans="1:19" outlineLevel="2">
      <c r="A1110" s="32"/>
      <c r="B1110" s="45"/>
      <c r="C1110" s="229"/>
      <c r="D1110" s="229"/>
      <c r="E1110" s="254"/>
      <c r="F1110" s="255"/>
      <c r="G1110" s="255"/>
      <c r="H1110" s="254"/>
      <c r="I1110" s="229"/>
      <c r="J1110" s="254"/>
      <c r="K1110" s="229"/>
      <c r="L1110" s="251"/>
      <c r="M1110" s="229"/>
      <c r="N1110" s="228"/>
      <c r="O1110" s="64">
        <v>0</v>
      </c>
      <c r="Q1110" s="257">
        <v>0</v>
      </c>
      <c r="R1110" s="258">
        <f t="shared" si="91"/>
        <v>0</v>
      </c>
    </row>
    <row r="1111" spans="1:19" outlineLevel="1">
      <c r="A1111" s="399" t="s">
        <v>4007</v>
      </c>
      <c r="B1111" s="300"/>
      <c r="C1111" s="253">
        <f>SUM(C1112)</f>
        <v>42992.43</v>
      </c>
      <c r="D1111" s="253">
        <f t="shared" ref="D1111:D1194" si="92">C1111*-1</f>
        <v>-42992.43</v>
      </c>
      <c r="E1111" s="254"/>
      <c r="F1111" s="255"/>
      <c r="G1111" s="255"/>
      <c r="H1111" s="254"/>
      <c r="I1111" s="253"/>
      <c r="J1111" s="254"/>
      <c r="K1111" s="253">
        <f t="shared" ref="K1111:K1194" si="93">D1111+I1111</f>
        <v>-42992.43</v>
      </c>
      <c r="L1111" s="256" t="e">
        <f>#REF!+C1111</f>
        <v>#REF!</v>
      </c>
      <c r="M1111" s="253"/>
      <c r="N1111" s="228" t="e">
        <v>#VALUE!</v>
      </c>
      <c r="O1111" s="64">
        <v>0</v>
      </c>
      <c r="Q1111" s="257">
        <v>-42992.43</v>
      </c>
      <c r="R1111" s="258">
        <f t="shared" si="91"/>
        <v>0</v>
      </c>
    </row>
    <row r="1112" spans="1:19" outlineLevel="2">
      <c r="A1112" s="271" t="s">
        <v>5218</v>
      </c>
      <c r="B1112" s="195" t="s">
        <v>4008</v>
      </c>
      <c r="C1112" s="229">
        <v>42992.43</v>
      </c>
      <c r="D1112" s="229">
        <f t="shared" si="92"/>
        <v>-42992.43</v>
      </c>
      <c r="E1112" s="254"/>
      <c r="F1112" s="255"/>
      <c r="G1112" s="255"/>
      <c r="H1112" s="254"/>
      <c r="I1112" s="229"/>
      <c r="J1112" s="254"/>
      <c r="K1112" s="229">
        <f t="shared" si="93"/>
        <v>-42992.43</v>
      </c>
      <c r="L1112" s="251"/>
      <c r="M1112" s="229"/>
      <c r="N1112" s="228">
        <v>0</v>
      </c>
      <c r="O1112" s="64" t="s">
        <v>4007</v>
      </c>
      <c r="P1112" s="241" t="b">
        <f>EXACT($A1111,O1112)</f>
        <v>1</v>
      </c>
      <c r="Q1112" s="257">
        <v>0</v>
      </c>
      <c r="R1112" s="258">
        <f t="shared" si="91"/>
        <v>-42992.43</v>
      </c>
    </row>
    <row r="1113" spans="1:19" outlineLevel="1">
      <c r="A1113" s="399" t="s">
        <v>4009</v>
      </c>
      <c r="B1113" s="300"/>
      <c r="C1113" s="253">
        <f>SUM(C1114)</f>
        <v>689396.17</v>
      </c>
      <c r="D1113" s="253">
        <f>C1113*-1</f>
        <v>-689396.17</v>
      </c>
      <c r="E1113" s="254"/>
      <c r="F1113" s="255"/>
      <c r="G1113" s="255"/>
      <c r="H1113" s="254"/>
      <c r="I1113" s="253"/>
      <c r="J1113" s="254"/>
      <c r="K1113" s="253">
        <f>D1113+I1113</f>
        <v>-689396.17</v>
      </c>
      <c r="L1113" s="256" t="e">
        <f>#REF!+C1113</f>
        <v>#REF!</v>
      </c>
      <c r="M1113" s="253"/>
      <c r="N1113" s="228" t="e">
        <v>#VALUE!</v>
      </c>
      <c r="O1113" s="64">
        <v>0</v>
      </c>
      <c r="Q1113" s="257">
        <v>-689396.17</v>
      </c>
      <c r="R1113" s="258">
        <f t="shared" si="91"/>
        <v>0</v>
      </c>
    </row>
    <row r="1114" spans="1:19" outlineLevel="2">
      <c r="A1114" s="271" t="s">
        <v>5219</v>
      </c>
      <c r="B1114" s="195" t="s">
        <v>4010</v>
      </c>
      <c r="C1114" s="229">
        <v>689396.17</v>
      </c>
      <c r="D1114" s="229">
        <f>C1114*-1</f>
        <v>-689396.17</v>
      </c>
      <c r="E1114" s="254"/>
      <c r="F1114" s="255"/>
      <c r="G1114" s="255"/>
      <c r="H1114" s="254"/>
      <c r="I1114" s="229"/>
      <c r="J1114" s="254"/>
      <c r="K1114" s="229">
        <f>D1114+I1114</f>
        <v>-689396.17</v>
      </c>
      <c r="L1114" s="251"/>
      <c r="M1114" s="229"/>
      <c r="N1114" s="228">
        <v>0</v>
      </c>
      <c r="O1114" s="64" t="s">
        <v>4009</v>
      </c>
      <c r="P1114" s="241" t="b">
        <f>EXACT($A1113,O1114)</f>
        <v>1</v>
      </c>
      <c r="Q1114" s="257">
        <v>0</v>
      </c>
      <c r="R1114" s="258">
        <f t="shared" si="91"/>
        <v>-689396.17</v>
      </c>
    </row>
    <row r="1115" spans="1:19" outlineLevel="1">
      <c r="A1115" s="399" t="s">
        <v>4011</v>
      </c>
      <c r="B1115" s="300"/>
      <c r="C1115" s="253">
        <f>SUM(C1116)</f>
        <v>108407.39</v>
      </c>
      <c r="D1115" s="253">
        <f t="shared" si="92"/>
        <v>-108407.39</v>
      </c>
      <c r="E1115" s="254"/>
      <c r="F1115" s="255"/>
      <c r="G1115" s="255"/>
      <c r="H1115" s="254"/>
      <c r="I1115" s="253"/>
      <c r="J1115" s="254"/>
      <c r="K1115" s="253">
        <f t="shared" si="93"/>
        <v>-108407.39</v>
      </c>
      <c r="L1115" s="256" t="e">
        <f>#REF!+C1115</f>
        <v>#REF!</v>
      </c>
      <c r="M1115" s="253"/>
      <c r="N1115" s="228" t="e">
        <v>#VALUE!</v>
      </c>
      <c r="O1115" s="64">
        <v>0</v>
      </c>
      <c r="Q1115" s="257">
        <v>-108407.39</v>
      </c>
      <c r="R1115" s="258">
        <f t="shared" si="91"/>
        <v>0</v>
      </c>
    </row>
    <row r="1116" spans="1:19" outlineLevel="2">
      <c r="A1116" s="271" t="s">
        <v>5220</v>
      </c>
      <c r="B1116" s="195" t="s">
        <v>4012</v>
      </c>
      <c r="C1116" s="229">
        <v>108407.39</v>
      </c>
      <c r="D1116" s="229">
        <f t="shared" si="92"/>
        <v>-108407.39</v>
      </c>
      <c r="E1116" s="254"/>
      <c r="F1116" s="255"/>
      <c r="G1116" s="255"/>
      <c r="H1116" s="254"/>
      <c r="I1116" s="229"/>
      <c r="J1116" s="254"/>
      <c r="K1116" s="229">
        <f t="shared" si="93"/>
        <v>-108407.39</v>
      </c>
      <c r="L1116" s="251"/>
      <c r="M1116" s="229"/>
      <c r="N1116" s="228">
        <v>0</v>
      </c>
      <c r="O1116" s="64" t="s">
        <v>4011</v>
      </c>
      <c r="P1116" s="241" t="b">
        <f>EXACT($A1115,O1116)</f>
        <v>1</v>
      </c>
      <c r="Q1116" s="257">
        <v>0</v>
      </c>
      <c r="R1116" s="258">
        <f t="shared" si="91"/>
        <v>-108407.39</v>
      </c>
    </row>
    <row r="1117" spans="1:19" outlineLevel="1">
      <c r="A1117" s="399" t="s">
        <v>4013</v>
      </c>
      <c r="B1117" s="300"/>
      <c r="C1117" s="253">
        <f>C1118</f>
        <v>0</v>
      </c>
      <c r="D1117" s="253">
        <f t="shared" si="92"/>
        <v>0</v>
      </c>
      <c r="E1117" s="254"/>
      <c r="F1117" s="255"/>
      <c r="G1117" s="255"/>
      <c r="H1117" s="254"/>
      <c r="I1117" s="229"/>
      <c r="J1117" s="254"/>
      <c r="K1117" s="253">
        <f t="shared" si="93"/>
        <v>0</v>
      </c>
      <c r="L1117" s="251"/>
      <c r="M1117" s="229"/>
      <c r="N1117" s="228" t="e">
        <v>#VALUE!</v>
      </c>
      <c r="O1117" s="64">
        <v>0</v>
      </c>
      <c r="Q1117" s="257">
        <v>0</v>
      </c>
      <c r="R1117" s="258">
        <f t="shared" si="91"/>
        <v>0</v>
      </c>
    </row>
    <row r="1118" spans="1:19" outlineLevel="2">
      <c r="A1118" s="271" t="s">
        <v>5221</v>
      </c>
      <c r="B1118" s="195" t="s">
        <v>4014</v>
      </c>
      <c r="C1118" s="229">
        <v>0</v>
      </c>
      <c r="D1118" s="229">
        <f t="shared" si="92"/>
        <v>0</v>
      </c>
      <c r="E1118" s="254"/>
      <c r="F1118" s="269"/>
      <c r="G1118" s="269"/>
      <c r="H1118" s="265"/>
      <c r="I1118" s="229"/>
      <c r="J1118" s="254"/>
      <c r="K1118" s="229">
        <f>D1118+I1118</f>
        <v>0</v>
      </c>
      <c r="L1118" s="251"/>
      <c r="M1118" s="229"/>
      <c r="N1118" s="228">
        <v>0</v>
      </c>
      <c r="O1118" s="64" t="s">
        <v>4013</v>
      </c>
      <c r="P1118" s="241" t="b">
        <f>EXACT($A1117,O1118)</f>
        <v>1</v>
      </c>
      <c r="Q1118" s="257">
        <v>0</v>
      </c>
      <c r="R1118" s="258">
        <f t="shared" si="91"/>
        <v>0</v>
      </c>
    </row>
    <row r="1119" spans="1:19" outlineLevel="1">
      <c r="A1119" s="399" t="s">
        <v>4015</v>
      </c>
      <c r="B1119" s="300"/>
      <c r="C1119" s="253">
        <f>SUM(C1120)</f>
        <v>1152271.4399999899</v>
      </c>
      <c r="D1119" s="253">
        <f t="shared" si="92"/>
        <v>-1152271.4399999899</v>
      </c>
      <c r="E1119" s="254"/>
      <c r="F1119" s="255"/>
      <c r="G1119" s="255"/>
      <c r="H1119" s="254"/>
      <c r="I1119" s="253"/>
      <c r="J1119" s="254"/>
      <c r="K1119" s="253">
        <f t="shared" si="93"/>
        <v>-1152271.4399999899</v>
      </c>
      <c r="L1119" s="256" t="e">
        <f>#REF!+C1119</f>
        <v>#REF!</v>
      </c>
      <c r="M1119" s="253"/>
      <c r="N1119" s="228" t="e">
        <v>#VALUE!</v>
      </c>
      <c r="O1119" s="64">
        <v>0</v>
      </c>
      <c r="Q1119" s="257">
        <v>-1152271.44</v>
      </c>
      <c r="R1119" s="258">
        <f t="shared" si="91"/>
        <v>1.0011717677116394E-8</v>
      </c>
    </row>
    <row r="1120" spans="1:19" outlineLevel="2">
      <c r="A1120" s="271" t="s">
        <v>5222</v>
      </c>
      <c r="B1120" s="195" t="s">
        <v>4016</v>
      </c>
      <c r="C1120" s="229">
        <v>1152271.4399999899</v>
      </c>
      <c r="D1120" s="229">
        <f t="shared" si="92"/>
        <v>-1152271.4399999899</v>
      </c>
      <c r="E1120" s="254"/>
      <c r="F1120" s="255"/>
      <c r="G1120" s="255"/>
      <c r="H1120" s="254"/>
      <c r="I1120" s="229"/>
      <c r="J1120" s="254"/>
      <c r="K1120" s="229">
        <f t="shared" si="93"/>
        <v>-1152271.4399999899</v>
      </c>
      <c r="L1120" s="251"/>
      <c r="M1120" s="229"/>
      <c r="N1120" s="228">
        <v>0</v>
      </c>
      <c r="O1120" s="64" t="s">
        <v>4015</v>
      </c>
      <c r="P1120" s="241" t="b">
        <f>EXACT($A1119,O1120)</f>
        <v>1</v>
      </c>
      <c r="Q1120" s="257">
        <v>0</v>
      </c>
      <c r="R1120" s="258">
        <f t="shared" si="91"/>
        <v>-1152271.4399999899</v>
      </c>
    </row>
    <row r="1121" spans="1:18" outlineLevel="1">
      <c r="A1121" s="399" t="s">
        <v>4017</v>
      </c>
      <c r="B1121" s="300"/>
      <c r="C1121" s="253">
        <f>SUM(C1122:C1130)</f>
        <v>961102</v>
      </c>
      <c r="D1121" s="253">
        <f t="shared" si="92"/>
        <v>-961102</v>
      </c>
      <c r="E1121" s="254"/>
      <c r="F1121" s="255"/>
      <c r="G1121" s="255"/>
      <c r="H1121" s="254"/>
      <c r="I1121" s="253"/>
      <c r="J1121" s="254"/>
      <c r="K1121" s="253">
        <f t="shared" si="93"/>
        <v>-961102</v>
      </c>
      <c r="L1121" s="256" t="e">
        <f>#REF!+C1121</f>
        <v>#REF!</v>
      </c>
      <c r="M1121" s="253"/>
      <c r="N1121" s="228" t="e">
        <v>#VALUE!</v>
      </c>
      <c r="O1121" s="64">
        <v>0</v>
      </c>
      <c r="Q1121" s="257">
        <v>-961102</v>
      </c>
      <c r="R1121" s="258">
        <f t="shared" si="91"/>
        <v>0</v>
      </c>
    </row>
    <row r="1122" spans="1:18" outlineLevel="2">
      <c r="A1122" s="271" t="s">
        <v>5223</v>
      </c>
      <c r="B1122" s="195" t="s">
        <v>4018</v>
      </c>
      <c r="C1122" s="229">
        <v>19308</v>
      </c>
      <c r="D1122" s="229">
        <f t="shared" si="92"/>
        <v>-19308</v>
      </c>
      <c r="E1122" s="254"/>
      <c r="F1122" s="255"/>
      <c r="G1122" s="255"/>
      <c r="H1122" s="254"/>
      <c r="I1122" s="229"/>
      <c r="J1122" s="254"/>
      <c r="K1122" s="229">
        <f t="shared" si="93"/>
        <v>-19308</v>
      </c>
      <c r="L1122" s="251"/>
      <c r="M1122" s="229"/>
      <c r="N1122" s="228">
        <v>0</v>
      </c>
      <c r="O1122" s="64" t="s">
        <v>4017</v>
      </c>
      <c r="P1122" s="241" t="b">
        <f>EXACT($A$1121,O1122)</f>
        <v>1</v>
      </c>
      <c r="Q1122" s="257">
        <v>0</v>
      </c>
      <c r="R1122" s="258">
        <f t="shared" si="91"/>
        <v>-19308</v>
      </c>
    </row>
    <row r="1123" spans="1:18" outlineLevel="2">
      <c r="A1123" s="271" t="s">
        <v>5224</v>
      </c>
      <c r="B1123" s="195" t="s">
        <v>4019</v>
      </c>
      <c r="C1123" s="229">
        <v>93288</v>
      </c>
      <c r="D1123" s="229">
        <f t="shared" si="92"/>
        <v>-93288</v>
      </c>
      <c r="E1123" s="254"/>
      <c r="F1123" s="255"/>
      <c r="G1123" s="255"/>
      <c r="H1123" s="254"/>
      <c r="I1123" s="229"/>
      <c r="J1123" s="254"/>
      <c r="K1123" s="229">
        <f t="shared" si="93"/>
        <v>-93288</v>
      </c>
      <c r="L1123" s="251"/>
      <c r="M1123" s="229"/>
      <c r="N1123" s="228">
        <v>0</v>
      </c>
      <c r="O1123" s="64" t="s">
        <v>4017</v>
      </c>
      <c r="P1123" s="241" t="b">
        <f t="shared" ref="P1123:P1130" si="94">EXACT($A$1121,O1123)</f>
        <v>1</v>
      </c>
      <c r="Q1123" s="257">
        <v>0</v>
      </c>
      <c r="R1123" s="258">
        <f t="shared" si="91"/>
        <v>-93288</v>
      </c>
    </row>
    <row r="1124" spans="1:18" outlineLevel="2">
      <c r="A1124" s="271" t="s">
        <v>5225</v>
      </c>
      <c r="B1124" s="195" t="s">
        <v>4020</v>
      </c>
      <c r="C1124" s="229">
        <v>77874</v>
      </c>
      <c r="D1124" s="229">
        <f t="shared" si="92"/>
        <v>-77874</v>
      </c>
      <c r="E1124" s="254"/>
      <c r="F1124" s="255"/>
      <c r="G1124" s="255"/>
      <c r="H1124" s="254"/>
      <c r="I1124" s="229"/>
      <c r="J1124" s="254"/>
      <c r="K1124" s="229">
        <f t="shared" si="93"/>
        <v>-77874</v>
      </c>
      <c r="L1124" s="251"/>
      <c r="M1124" s="229"/>
      <c r="N1124" s="228">
        <v>0</v>
      </c>
      <c r="O1124" s="64" t="s">
        <v>4017</v>
      </c>
      <c r="P1124" s="241" t="b">
        <f t="shared" si="94"/>
        <v>1</v>
      </c>
      <c r="Q1124" s="257">
        <v>0</v>
      </c>
      <c r="R1124" s="258">
        <f t="shared" si="91"/>
        <v>-77874</v>
      </c>
    </row>
    <row r="1125" spans="1:18" outlineLevel="2">
      <c r="A1125" s="271" t="s">
        <v>5226</v>
      </c>
      <c r="B1125" s="195" t="s">
        <v>4021</v>
      </c>
      <c r="C1125" s="229">
        <v>0</v>
      </c>
      <c r="D1125" s="229">
        <f t="shared" si="92"/>
        <v>0</v>
      </c>
      <c r="E1125" s="254"/>
      <c r="F1125" s="255"/>
      <c r="G1125" s="255"/>
      <c r="H1125" s="254"/>
      <c r="I1125" s="229"/>
      <c r="J1125" s="254"/>
      <c r="K1125" s="229">
        <f t="shared" si="93"/>
        <v>0</v>
      </c>
      <c r="L1125" s="251"/>
      <c r="M1125" s="229"/>
      <c r="N1125" s="228">
        <v>0</v>
      </c>
      <c r="O1125" s="64" t="s">
        <v>4017</v>
      </c>
      <c r="P1125" s="241" t="b">
        <f t="shared" si="94"/>
        <v>1</v>
      </c>
      <c r="Q1125" s="257">
        <v>0</v>
      </c>
      <c r="R1125" s="258">
        <f t="shared" si="91"/>
        <v>0</v>
      </c>
    </row>
    <row r="1126" spans="1:18" outlineLevel="2">
      <c r="A1126" s="271" t="s">
        <v>5227</v>
      </c>
      <c r="B1126" s="195" t="s">
        <v>4022</v>
      </c>
      <c r="C1126" s="229">
        <v>15428</v>
      </c>
      <c r="D1126" s="229">
        <f t="shared" si="92"/>
        <v>-15428</v>
      </c>
      <c r="E1126" s="254"/>
      <c r="F1126" s="255"/>
      <c r="G1126" s="255"/>
      <c r="H1126" s="254"/>
      <c r="I1126" s="229"/>
      <c r="J1126" s="254"/>
      <c r="K1126" s="229">
        <f t="shared" si="93"/>
        <v>-15428</v>
      </c>
      <c r="L1126" s="251"/>
      <c r="M1126" s="229"/>
      <c r="N1126" s="228">
        <v>0</v>
      </c>
      <c r="O1126" s="64" t="s">
        <v>4017</v>
      </c>
      <c r="P1126" s="241" t="b">
        <f t="shared" si="94"/>
        <v>1</v>
      </c>
      <c r="Q1126" s="257">
        <v>0</v>
      </c>
      <c r="R1126" s="258">
        <f t="shared" si="91"/>
        <v>-15428</v>
      </c>
    </row>
    <row r="1127" spans="1:18" outlineLevel="2">
      <c r="A1127" s="271" t="s">
        <v>5228</v>
      </c>
      <c r="B1127" s="195" t="s">
        <v>4025</v>
      </c>
      <c r="C1127" s="229">
        <v>29196</v>
      </c>
      <c r="D1127" s="229">
        <f t="shared" si="92"/>
        <v>-29196</v>
      </c>
      <c r="E1127" s="254"/>
      <c r="F1127" s="255"/>
      <c r="G1127" s="255"/>
      <c r="H1127" s="254"/>
      <c r="I1127" s="229"/>
      <c r="J1127" s="254"/>
      <c r="K1127" s="229">
        <f>D1127+I1127</f>
        <v>-29196</v>
      </c>
      <c r="L1127" s="251"/>
      <c r="M1127" s="229"/>
      <c r="N1127" s="228">
        <v>0</v>
      </c>
      <c r="O1127" s="64" t="s">
        <v>4017</v>
      </c>
      <c r="P1127" s="241" t="b">
        <f t="shared" si="94"/>
        <v>1</v>
      </c>
      <c r="Q1127" s="257">
        <v>0</v>
      </c>
      <c r="R1127" s="258">
        <f t="shared" si="91"/>
        <v>-29196</v>
      </c>
    </row>
    <row r="1128" spans="1:18" outlineLevel="2">
      <c r="A1128" s="400" t="s">
        <v>5229</v>
      </c>
      <c r="B1128" s="44" t="s">
        <v>4026</v>
      </c>
      <c r="C1128" s="229">
        <v>1008</v>
      </c>
      <c r="D1128" s="229">
        <f t="shared" si="92"/>
        <v>-1008</v>
      </c>
      <c r="E1128" s="254"/>
      <c r="F1128" s="255"/>
      <c r="G1128" s="255"/>
      <c r="H1128" s="254"/>
      <c r="I1128" s="229"/>
      <c r="J1128" s="254"/>
      <c r="K1128" s="229">
        <f t="shared" si="93"/>
        <v>-1008</v>
      </c>
      <c r="L1128" s="251"/>
      <c r="M1128" s="229"/>
      <c r="N1128" s="228">
        <v>0</v>
      </c>
      <c r="O1128" s="64" t="s">
        <v>4017</v>
      </c>
      <c r="P1128" s="241" t="b">
        <f t="shared" si="94"/>
        <v>1</v>
      </c>
      <c r="Q1128" s="257">
        <v>0</v>
      </c>
      <c r="R1128" s="258">
        <f t="shared" si="91"/>
        <v>-1008</v>
      </c>
    </row>
    <row r="1129" spans="1:18" outlineLevel="2">
      <c r="A1129" s="271" t="s">
        <v>5230</v>
      </c>
      <c r="B1129" s="195" t="s">
        <v>4027</v>
      </c>
      <c r="C1129" s="229">
        <v>0</v>
      </c>
      <c r="D1129" s="229">
        <f t="shared" si="92"/>
        <v>0</v>
      </c>
      <c r="E1129" s="254"/>
      <c r="F1129" s="255"/>
      <c r="G1129" s="255"/>
      <c r="H1129" s="254"/>
      <c r="I1129" s="229"/>
      <c r="J1129" s="254"/>
      <c r="K1129" s="229">
        <f t="shared" si="93"/>
        <v>0</v>
      </c>
      <c r="L1129" s="251"/>
      <c r="M1129" s="229"/>
      <c r="N1129" s="228">
        <v>0</v>
      </c>
      <c r="O1129" s="64" t="s">
        <v>4017</v>
      </c>
      <c r="P1129" s="241" t="b">
        <f t="shared" si="94"/>
        <v>1</v>
      </c>
      <c r="Q1129" s="257">
        <v>0</v>
      </c>
      <c r="R1129" s="258">
        <f t="shared" si="91"/>
        <v>0</v>
      </c>
    </row>
    <row r="1130" spans="1:18" outlineLevel="2">
      <c r="A1130" s="271" t="s">
        <v>5231</v>
      </c>
      <c r="B1130" s="195" t="s">
        <v>4028</v>
      </c>
      <c r="C1130" s="229">
        <v>725000</v>
      </c>
      <c r="D1130" s="229">
        <f t="shared" si="92"/>
        <v>-725000</v>
      </c>
      <c r="E1130" s="254"/>
      <c r="F1130" s="255"/>
      <c r="G1130" s="255"/>
      <c r="H1130" s="254"/>
      <c r="I1130" s="229"/>
      <c r="J1130" s="254"/>
      <c r="K1130" s="229">
        <f t="shared" si="93"/>
        <v>-725000</v>
      </c>
      <c r="L1130" s="251"/>
      <c r="M1130" s="229"/>
      <c r="N1130" s="228">
        <v>0</v>
      </c>
      <c r="O1130" s="64" t="s">
        <v>4017</v>
      </c>
      <c r="P1130" s="241" t="b">
        <f t="shared" si="94"/>
        <v>1</v>
      </c>
      <c r="Q1130" s="257">
        <v>0</v>
      </c>
      <c r="R1130" s="258">
        <f t="shared" si="91"/>
        <v>-725000</v>
      </c>
    </row>
    <row r="1131" spans="1:18" outlineLevel="1">
      <c r="A1131" s="399" t="s">
        <v>4029</v>
      </c>
      <c r="B1131" s="300"/>
      <c r="C1131" s="253">
        <f>C1132+C1133</f>
        <v>158.33000000000001</v>
      </c>
      <c r="D1131" s="253">
        <f t="shared" si="92"/>
        <v>-158.33000000000001</v>
      </c>
      <c r="E1131" s="254"/>
      <c r="F1131" s="255"/>
      <c r="G1131" s="255"/>
      <c r="H1131" s="254"/>
      <c r="I1131" s="229"/>
      <c r="J1131" s="254"/>
      <c r="K1131" s="253">
        <f t="shared" si="93"/>
        <v>-158.33000000000001</v>
      </c>
      <c r="L1131" s="251"/>
      <c r="M1131" s="229"/>
      <c r="N1131" s="228" t="e">
        <v>#VALUE!</v>
      </c>
      <c r="O1131" s="64">
        <v>0</v>
      </c>
      <c r="Q1131" s="257">
        <v>-158.33000000000001</v>
      </c>
      <c r="R1131" s="258">
        <f t="shared" si="91"/>
        <v>0</v>
      </c>
    </row>
    <row r="1132" spans="1:18" outlineLevel="2">
      <c r="A1132" s="271" t="s">
        <v>5232</v>
      </c>
      <c r="B1132" s="195" t="s">
        <v>4030</v>
      </c>
      <c r="C1132" s="229">
        <v>0</v>
      </c>
      <c r="D1132" s="229">
        <f t="shared" si="92"/>
        <v>0</v>
      </c>
      <c r="E1132" s="254"/>
      <c r="F1132" s="255"/>
      <c r="G1132" s="255"/>
      <c r="H1132" s="254"/>
      <c r="I1132" s="229"/>
      <c r="J1132" s="254"/>
      <c r="K1132" s="229">
        <f>D1132+I1132</f>
        <v>0</v>
      </c>
      <c r="L1132" s="251"/>
      <c r="M1132" s="229"/>
      <c r="N1132" s="228">
        <v>0</v>
      </c>
      <c r="O1132" s="64" t="s">
        <v>4029</v>
      </c>
      <c r="P1132" s="241" t="b">
        <f>EXACT($A$1131,O1132)</f>
        <v>1</v>
      </c>
      <c r="Q1132" s="257">
        <v>0</v>
      </c>
      <c r="R1132" s="258">
        <f t="shared" si="91"/>
        <v>0</v>
      </c>
    </row>
    <row r="1133" spans="1:18" outlineLevel="2">
      <c r="A1133" s="419" t="s">
        <v>5233</v>
      </c>
      <c r="B1133" s="195" t="s">
        <v>4031</v>
      </c>
      <c r="C1133" s="229">
        <v>158.33000000000001</v>
      </c>
      <c r="D1133" s="229">
        <f t="shared" si="92"/>
        <v>-158.33000000000001</v>
      </c>
      <c r="E1133" s="254"/>
      <c r="F1133" s="255"/>
      <c r="G1133" s="255"/>
      <c r="H1133" s="254"/>
      <c r="I1133" s="229"/>
      <c r="J1133" s="254"/>
      <c r="K1133" s="229">
        <f>D1133+I1133</f>
        <v>-158.33000000000001</v>
      </c>
      <c r="L1133" s="251"/>
      <c r="M1133" s="229"/>
      <c r="N1133" s="228">
        <v>0</v>
      </c>
      <c r="O1133" s="64" t="s">
        <v>4029</v>
      </c>
      <c r="P1133" s="241" t="b">
        <f>EXACT($A$1131,O1133)</f>
        <v>1</v>
      </c>
      <c r="Q1133" s="257">
        <v>0</v>
      </c>
      <c r="R1133" s="258">
        <f t="shared" si="91"/>
        <v>-158.33000000000001</v>
      </c>
    </row>
    <row r="1134" spans="1:18" outlineLevel="1">
      <c r="A1134" s="399" t="s">
        <v>4032</v>
      </c>
      <c r="C1134" s="253">
        <f>SUM(C1135:C1138)</f>
        <v>24000421.460000001</v>
      </c>
      <c r="D1134" s="253">
        <f t="shared" si="92"/>
        <v>-24000421.460000001</v>
      </c>
      <c r="E1134" s="254"/>
      <c r="F1134" s="255"/>
      <c r="G1134" s="255"/>
      <c r="H1134" s="254"/>
      <c r="I1134" s="253">
        <f>SUM(I1135:I1138)</f>
        <v>23995000</v>
      </c>
      <c r="J1134" s="254"/>
      <c r="K1134" s="253">
        <f t="shared" si="93"/>
        <v>-5421.4600000008941</v>
      </c>
      <c r="L1134" s="256" t="e">
        <f>#REF!+C1134</f>
        <v>#REF!</v>
      </c>
      <c r="M1134" s="253"/>
      <c r="N1134" s="228" t="e">
        <v>#VALUE!</v>
      </c>
      <c r="O1134" s="64">
        <v>0</v>
      </c>
      <c r="Q1134" s="257">
        <v>-5421.4600000008904</v>
      </c>
      <c r="R1134" s="258">
        <f t="shared" si="91"/>
        <v>0</v>
      </c>
    </row>
    <row r="1135" spans="1:18" outlineLevel="2">
      <c r="A1135" s="400" t="s">
        <v>5234</v>
      </c>
      <c r="B1135" s="44" t="s">
        <v>4033</v>
      </c>
      <c r="C1135" s="229">
        <v>0</v>
      </c>
      <c r="D1135" s="229">
        <f t="shared" si="92"/>
        <v>0</v>
      </c>
      <c r="E1135" s="254"/>
      <c r="F1135" s="255"/>
      <c r="G1135" s="255"/>
      <c r="H1135" s="254"/>
      <c r="I1135" s="229"/>
      <c r="J1135" s="254"/>
      <c r="K1135" s="229">
        <f t="shared" si="93"/>
        <v>0</v>
      </c>
      <c r="L1135" s="251"/>
      <c r="M1135" s="229"/>
      <c r="N1135" s="228">
        <v>0</v>
      </c>
      <c r="O1135" s="64" t="s">
        <v>4032</v>
      </c>
      <c r="P1135" s="241" t="b">
        <f>EXACT($A$1134,O1135)</f>
        <v>1</v>
      </c>
      <c r="Q1135" s="257">
        <v>0</v>
      </c>
      <c r="R1135" s="258">
        <f t="shared" si="91"/>
        <v>0</v>
      </c>
    </row>
    <row r="1136" spans="1:18" outlineLevel="2">
      <c r="A1136" s="400" t="s">
        <v>5235</v>
      </c>
      <c r="B1136" s="44" t="s">
        <v>4034</v>
      </c>
      <c r="C1136" s="229">
        <v>0</v>
      </c>
      <c r="D1136" s="229">
        <f t="shared" si="92"/>
        <v>0</v>
      </c>
      <c r="E1136" s="254"/>
      <c r="F1136" s="255"/>
      <c r="G1136" s="255"/>
      <c r="H1136" s="254"/>
      <c r="I1136" s="229"/>
      <c r="J1136" s="254"/>
      <c r="K1136" s="229">
        <f t="shared" si="93"/>
        <v>0</v>
      </c>
      <c r="L1136" s="251"/>
      <c r="M1136" s="229"/>
      <c r="N1136" s="228">
        <v>0</v>
      </c>
      <c r="O1136" s="64" t="s">
        <v>4032</v>
      </c>
      <c r="P1136" s="241" t="b">
        <f>EXACT($A$1134,O1136)</f>
        <v>1</v>
      </c>
      <c r="Q1136" s="257">
        <v>0</v>
      </c>
      <c r="R1136" s="258">
        <f t="shared" si="91"/>
        <v>0</v>
      </c>
    </row>
    <row r="1137" spans="1:18" outlineLevel="2">
      <c r="A1137" s="400" t="s">
        <v>5236</v>
      </c>
      <c r="B1137" s="44" t="s">
        <v>4035</v>
      </c>
      <c r="C1137" s="229">
        <v>23935000</v>
      </c>
      <c r="D1137" s="229">
        <f t="shared" si="92"/>
        <v>-23935000</v>
      </c>
      <c r="E1137" s="254"/>
      <c r="F1137" s="255"/>
      <c r="G1137" s="255"/>
      <c r="H1137" s="254"/>
      <c r="I1137" s="229">
        <v>23935000</v>
      </c>
      <c r="J1137" s="254"/>
      <c r="K1137" s="229">
        <f t="shared" si="93"/>
        <v>0</v>
      </c>
      <c r="L1137" s="251"/>
      <c r="M1137" s="229"/>
      <c r="N1137" s="228">
        <v>0</v>
      </c>
      <c r="O1137" s="64" t="s">
        <v>4032</v>
      </c>
      <c r="P1137" s="241" t="b">
        <f>EXACT($A$1134,O1137)</f>
        <v>1</v>
      </c>
      <c r="Q1137" s="257">
        <v>0</v>
      </c>
      <c r="R1137" s="258">
        <f t="shared" si="91"/>
        <v>0</v>
      </c>
    </row>
    <row r="1138" spans="1:18" outlineLevel="2">
      <c r="A1138" s="271" t="s">
        <v>5237</v>
      </c>
      <c r="B1138" s="195" t="s">
        <v>4037</v>
      </c>
      <c r="C1138" s="229">
        <v>65421.459999999897</v>
      </c>
      <c r="D1138" s="229">
        <f t="shared" si="92"/>
        <v>-65421.459999999897</v>
      </c>
      <c r="E1138" s="254"/>
      <c r="F1138" s="255"/>
      <c r="G1138" s="255"/>
      <c r="H1138" s="254"/>
      <c r="I1138" s="229">
        <v>60000</v>
      </c>
      <c r="J1138" s="254"/>
      <c r="K1138" s="229">
        <f t="shared" si="93"/>
        <v>-5421.4599999998973</v>
      </c>
      <c r="L1138" s="251"/>
      <c r="M1138" s="229"/>
      <c r="N1138" s="228">
        <v>0</v>
      </c>
      <c r="O1138" s="64" t="s">
        <v>4032</v>
      </c>
      <c r="P1138" s="241" t="b">
        <f>EXACT($A$1134,O1138)</f>
        <v>1</v>
      </c>
      <c r="Q1138" s="257">
        <v>0</v>
      </c>
      <c r="R1138" s="258">
        <f t="shared" si="91"/>
        <v>-5421.4599999998973</v>
      </c>
    </row>
    <row r="1139" spans="1:18" outlineLevel="1">
      <c r="A1139" s="399" t="s">
        <v>4038</v>
      </c>
      <c r="C1139" s="253">
        <f>SUM(C1140:C1154)</f>
        <v>1205101.42</v>
      </c>
      <c r="D1139" s="253">
        <f t="shared" si="92"/>
        <v>-1205101.42</v>
      </c>
      <c r="E1139" s="254"/>
      <c r="F1139" s="255"/>
      <c r="G1139" s="255"/>
      <c r="H1139" s="254"/>
      <c r="I1139" s="253"/>
      <c r="J1139" s="254"/>
      <c r="K1139" s="253">
        <f t="shared" si="93"/>
        <v>-1205101.42</v>
      </c>
      <c r="L1139" s="256" t="e">
        <f>#REF!+C1139</f>
        <v>#REF!</v>
      </c>
      <c r="M1139" s="253"/>
      <c r="N1139" s="228" t="e">
        <v>#VALUE!</v>
      </c>
      <c r="O1139" s="64">
        <v>0</v>
      </c>
      <c r="Q1139" s="257">
        <v>-1205101.92</v>
      </c>
      <c r="R1139" s="258">
        <f t="shared" si="91"/>
        <v>0.5</v>
      </c>
    </row>
    <row r="1140" spans="1:18" outlineLevel="2">
      <c r="A1140" s="420" t="s">
        <v>5238</v>
      </c>
      <c r="B1140" s="293" t="s">
        <v>4039</v>
      </c>
      <c r="C1140" s="229">
        <v>0</v>
      </c>
      <c r="D1140" s="229">
        <f t="shared" si="92"/>
        <v>0</v>
      </c>
      <c r="E1140" s="254"/>
      <c r="F1140" s="255"/>
      <c r="G1140" s="255"/>
      <c r="H1140" s="254"/>
      <c r="I1140" s="229"/>
      <c r="J1140" s="254"/>
      <c r="K1140" s="229">
        <f t="shared" si="93"/>
        <v>0</v>
      </c>
      <c r="L1140" s="251"/>
      <c r="M1140" s="229"/>
      <c r="N1140" s="228">
        <v>0</v>
      </c>
      <c r="O1140" s="64" t="s">
        <v>4038</v>
      </c>
      <c r="P1140" s="241" t="b">
        <f>EXACT($A$1139,O1140)</f>
        <v>1</v>
      </c>
      <c r="Q1140" s="257">
        <v>0</v>
      </c>
      <c r="R1140" s="258">
        <f t="shared" si="91"/>
        <v>0</v>
      </c>
    </row>
    <row r="1141" spans="1:18" outlineLevel="2">
      <c r="A1141" s="420" t="s">
        <v>5239</v>
      </c>
      <c r="B1141" s="293" t="s">
        <v>4040</v>
      </c>
      <c r="C1141" s="229">
        <v>0</v>
      </c>
      <c r="D1141" s="229">
        <f t="shared" si="92"/>
        <v>0</v>
      </c>
      <c r="E1141" s="254"/>
      <c r="F1141" s="255"/>
      <c r="G1141" s="255"/>
      <c r="H1141" s="254"/>
      <c r="I1141" s="229"/>
      <c r="J1141" s="254"/>
      <c r="K1141" s="229">
        <f t="shared" si="93"/>
        <v>0</v>
      </c>
      <c r="L1141" s="251"/>
      <c r="M1141" s="229"/>
      <c r="N1141" s="228">
        <v>0</v>
      </c>
      <c r="O1141" s="64" t="s">
        <v>4038</v>
      </c>
      <c r="P1141" s="241" t="b">
        <f t="shared" ref="P1141:P1154" si="95">EXACT($A$1139,O1141)</f>
        <v>1</v>
      </c>
      <c r="Q1141" s="257">
        <v>0</v>
      </c>
      <c r="R1141" s="258">
        <f t="shared" si="91"/>
        <v>0</v>
      </c>
    </row>
    <row r="1142" spans="1:18" outlineLevel="2">
      <c r="A1142" s="420" t="s">
        <v>5240</v>
      </c>
      <c r="B1142" s="293" t="s">
        <v>4041</v>
      </c>
      <c r="C1142" s="229">
        <v>828926.14</v>
      </c>
      <c r="D1142" s="229">
        <f t="shared" si="92"/>
        <v>-828926.14</v>
      </c>
      <c r="E1142" s="254"/>
      <c r="F1142" s="255"/>
      <c r="G1142" s="255"/>
      <c r="H1142" s="254"/>
      <c r="I1142" s="229"/>
      <c r="J1142" s="254"/>
      <c r="K1142" s="229">
        <f t="shared" si="93"/>
        <v>-828926.14</v>
      </c>
      <c r="L1142" s="251"/>
      <c r="M1142" s="229"/>
      <c r="N1142" s="228">
        <v>0</v>
      </c>
      <c r="O1142" s="64" t="s">
        <v>4038</v>
      </c>
      <c r="P1142" s="241" t="b">
        <f t="shared" si="95"/>
        <v>1</v>
      </c>
      <c r="Q1142" s="257">
        <v>0</v>
      </c>
      <c r="R1142" s="258">
        <f t="shared" si="91"/>
        <v>-828926.14</v>
      </c>
    </row>
    <row r="1143" spans="1:18" outlineLevel="2">
      <c r="A1143" s="420" t="s">
        <v>5241</v>
      </c>
      <c r="B1143" s="293" t="s">
        <v>4042</v>
      </c>
      <c r="C1143" s="229">
        <v>0</v>
      </c>
      <c r="D1143" s="229">
        <f t="shared" si="92"/>
        <v>0</v>
      </c>
      <c r="E1143" s="254"/>
      <c r="F1143" s="255"/>
      <c r="G1143" s="255"/>
      <c r="H1143" s="254"/>
      <c r="I1143" s="229"/>
      <c r="J1143" s="254"/>
      <c r="K1143" s="229">
        <f t="shared" si="93"/>
        <v>0</v>
      </c>
      <c r="L1143" s="251"/>
      <c r="M1143" s="229"/>
      <c r="N1143" s="228">
        <v>0</v>
      </c>
      <c r="O1143" s="64" t="s">
        <v>4038</v>
      </c>
      <c r="P1143" s="241" t="b">
        <f t="shared" si="95"/>
        <v>1</v>
      </c>
      <c r="Q1143" s="257">
        <v>0</v>
      </c>
      <c r="R1143" s="258">
        <f t="shared" si="91"/>
        <v>0</v>
      </c>
    </row>
    <row r="1144" spans="1:18" outlineLevel="2">
      <c r="A1144" s="420" t="s">
        <v>5242</v>
      </c>
      <c r="B1144" s="293" t="s">
        <v>4043</v>
      </c>
      <c r="C1144" s="229">
        <v>111992.91</v>
      </c>
      <c r="D1144" s="229">
        <f t="shared" si="92"/>
        <v>-111992.91</v>
      </c>
      <c r="E1144" s="265"/>
      <c r="F1144" s="255"/>
      <c r="G1144" s="255"/>
      <c r="H1144" s="254"/>
      <c r="I1144" s="229"/>
      <c r="J1144" s="254"/>
      <c r="K1144" s="229">
        <f t="shared" si="93"/>
        <v>-111992.91</v>
      </c>
      <c r="L1144" s="251"/>
      <c r="M1144" s="229"/>
      <c r="N1144" s="228">
        <v>0</v>
      </c>
      <c r="O1144" s="64" t="s">
        <v>4038</v>
      </c>
      <c r="P1144" s="241" t="b">
        <f t="shared" si="95"/>
        <v>1</v>
      </c>
      <c r="Q1144" s="257">
        <v>0</v>
      </c>
      <c r="R1144" s="258">
        <f t="shared" si="91"/>
        <v>-111992.91</v>
      </c>
    </row>
    <row r="1145" spans="1:18" outlineLevel="2">
      <c r="A1145" s="420" t="s">
        <v>5243</v>
      </c>
      <c r="B1145" s="293" t="s">
        <v>4044</v>
      </c>
      <c r="C1145" s="229">
        <v>0</v>
      </c>
      <c r="D1145" s="229">
        <f t="shared" si="92"/>
        <v>0</v>
      </c>
      <c r="E1145" s="254"/>
      <c r="F1145" s="255"/>
      <c r="G1145" s="255"/>
      <c r="H1145" s="254"/>
      <c r="I1145" s="229"/>
      <c r="J1145" s="254"/>
      <c r="K1145" s="229">
        <f t="shared" si="93"/>
        <v>0</v>
      </c>
      <c r="L1145" s="251"/>
      <c r="M1145" s="229"/>
      <c r="N1145" s="228">
        <v>0</v>
      </c>
      <c r="O1145" s="64" t="s">
        <v>4038</v>
      </c>
      <c r="P1145" s="241" t="b">
        <f t="shared" si="95"/>
        <v>1</v>
      </c>
      <c r="Q1145" s="257">
        <v>0</v>
      </c>
      <c r="R1145" s="258">
        <f t="shared" si="91"/>
        <v>0</v>
      </c>
    </row>
    <row r="1146" spans="1:18" outlineLevel="2">
      <c r="A1146" s="420" t="s">
        <v>5244</v>
      </c>
      <c r="B1146" s="293" t="s">
        <v>4045</v>
      </c>
      <c r="C1146" s="229">
        <v>0</v>
      </c>
      <c r="D1146" s="229">
        <f t="shared" si="92"/>
        <v>0</v>
      </c>
      <c r="E1146" s="254"/>
      <c r="F1146" s="255"/>
      <c r="G1146" s="255"/>
      <c r="H1146" s="254"/>
      <c r="I1146" s="229"/>
      <c r="J1146" s="254"/>
      <c r="K1146" s="229">
        <f t="shared" si="93"/>
        <v>0</v>
      </c>
      <c r="L1146" s="251"/>
      <c r="M1146" s="229"/>
      <c r="N1146" s="228">
        <v>0</v>
      </c>
      <c r="O1146" s="64" t="s">
        <v>4038</v>
      </c>
      <c r="P1146" s="241" t="b">
        <f t="shared" si="95"/>
        <v>1</v>
      </c>
      <c r="Q1146" s="257">
        <v>0</v>
      </c>
      <c r="R1146" s="258">
        <f t="shared" si="91"/>
        <v>0</v>
      </c>
    </row>
    <row r="1147" spans="1:18" outlineLevel="2">
      <c r="A1147" s="420" t="s">
        <v>5245</v>
      </c>
      <c r="B1147" s="293" t="s">
        <v>4046</v>
      </c>
      <c r="C1147" s="229">
        <v>264182.37</v>
      </c>
      <c r="D1147" s="229">
        <f t="shared" si="92"/>
        <v>-264182.37</v>
      </c>
      <c r="E1147" s="254"/>
      <c r="F1147" s="255"/>
      <c r="G1147" s="255"/>
      <c r="H1147" s="254"/>
      <c r="I1147" s="229"/>
      <c r="J1147" s="254"/>
      <c r="K1147" s="229">
        <f t="shared" si="93"/>
        <v>-264182.37</v>
      </c>
      <c r="L1147" s="251"/>
      <c r="M1147" s="229"/>
      <c r="N1147" s="228">
        <v>0</v>
      </c>
      <c r="O1147" s="64" t="s">
        <v>4038</v>
      </c>
      <c r="P1147" s="241" t="b">
        <f t="shared" si="95"/>
        <v>1</v>
      </c>
      <c r="Q1147" s="257">
        <v>0</v>
      </c>
      <c r="R1147" s="258">
        <f t="shared" si="91"/>
        <v>-264182.37</v>
      </c>
    </row>
    <row r="1148" spans="1:18" outlineLevel="2">
      <c r="A1148" s="406" t="s">
        <v>5246</v>
      </c>
      <c r="B1148" s="273" t="s">
        <v>4047</v>
      </c>
      <c r="C1148" s="229">
        <v>0</v>
      </c>
      <c r="D1148" s="229">
        <f t="shared" si="92"/>
        <v>0</v>
      </c>
      <c r="E1148" s="254"/>
      <c r="F1148" s="255"/>
      <c r="G1148" s="255"/>
      <c r="H1148" s="254"/>
      <c r="I1148" s="229"/>
      <c r="J1148" s="254"/>
      <c r="K1148" s="229">
        <f t="shared" si="93"/>
        <v>0</v>
      </c>
      <c r="L1148" s="251"/>
      <c r="M1148" s="229"/>
      <c r="N1148" s="228">
        <v>0</v>
      </c>
      <c r="O1148" s="64" t="s">
        <v>4038</v>
      </c>
      <c r="P1148" s="241" t="b">
        <f t="shared" si="95"/>
        <v>1</v>
      </c>
      <c r="Q1148" s="257">
        <v>0</v>
      </c>
      <c r="R1148" s="258">
        <f t="shared" si="91"/>
        <v>0</v>
      </c>
    </row>
    <row r="1149" spans="1:18" outlineLevel="2">
      <c r="A1149" s="406" t="s">
        <v>5247</v>
      </c>
      <c r="B1149" s="273" t="s">
        <v>4048</v>
      </c>
      <c r="C1149" s="229">
        <v>0</v>
      </c>
      <c r="D1149" s="229">
        <f t="shared" si="92"/>
        <v>0</v>
      </c>
      <c r="E1149" s="254"/>
      <c r="F1149" s="255"/>
      <c r="G1149" s="255"/>
      <c r="H1149" s="254"/>
      <c r="I1149" s="229"/>
      <c r="J1149" s="254"/>
      <c r="K1149" s="229">
        <f t="shared" si="93"/>
        <v>0</v>
      </c>
      <c r="L1149" s="251"/>
      <c r="M1149" s="229"/>
      <c r="N1149" s="228">
        <v>0</v>
      </c>
      <c r="O1149" s="64" t="s">
        <v>4038</v>
      </c>
      <c r="P1149" s="241" t="b">
        <f t="shared" si="95"/>
        <v>1</v>
      </c>
      <c r="Q1149" s="257">
        <v>0</v>
      </c>
      <c r="R1149" s="258">
        <f t="shared" si="91"/>
        <v>0</v>
      </c>
    </row>
    <row r="1150" spans="1:18" outlineLevel="2">
      <c r="A1150" s="406" t="s">
        <v>5248</v>
      </c>
      <c r="B1150" s="273" t="s">
        <v>4049</v>
      </c>
      <c r="C1150" s="229">
        <v>0</v>
      </c>
      <c r="D1150" s="229">
        <f t="shared" si="92"/>
        <v>0</v>
      </c>
      <c r="E1150" s="254"/>
      <c r="F1150" s="255"/>
      <c r="G1150" s="255"/>
      <c r="H1150" s="254"/>
      <c r="I1150" s="229"/>
      <c r="J1150" s="254"/>
      <c r="K1150" s="229">
        <f t="shared" si="93"/>
        <v>0</v>
      </c>
      <c r="L1150" s="251"/>
      <c r="M1150" s="229"/>
      <c r="N1150" s="228">
        <v>0</v>
      </c>
      <c r="O1150" s="64" t="s">
        <v>4038</v>
      </c>
      <c r="P1150" s="241" t="b">
        <f t="shared" si="95"/>
        <v>1</v>
      </c>
      <c r="Q1150" s="257">
        <v>0</v>
      </c>
      <c r="R1150" s="258">
        <f t="shared" si="91"/>
        <v>0</v>
      </c>
    </row>
    <row r="1151" spans="1:18" outlineLevel="2">
      <c r="A1151" s="406" t="s">
        <v>5249</v>
      </c>
      <c r="B1151" s="273" t="s">
        <v>4050</v>
      </c>
      <c r="C1151" s="229">
        <v>0</v>
      </c>
      <c r="D1151" s="229">
        <f t="shared" si="92"/>
        <v>0</v>
      </c>
      <c r="E1151" s="254"/>
      <c r="F1151" s="255"/>
      <c r="G1151" s="255"/>
      <c r="H1151" s="254"/>
      <c r="I1151" s="229"/>
      <c r="J1151" s="254"/>
      <c r="K1151" s="229">
        <f t="shared" si="93"/>
        <v>0</v>
      </c>
      <c r="L1151" s="251"/>
      <c r="M1151" s="229"/>
      <c r="N1151" s="228">
        <v>0</v>
      </c>
      <c r="O1151" s="64" t="s">
        <v>4038</v>
      </c>
      <c r="P1151" s="241" t="b">
        <f t="shared" si="95"/>
        <v>1</v>
      </c>
      <c r="Q1151" s="257">
        <v>0</v>
      </c>
      <c r="R1151" s="258">
        <f t="shared" si="91"/>
        <v>0</v>
      </c>
    </row>
    <row r="1152" spans="1:18" outlineLevel="2">
      <c r="A1152" s="406" t="s">
        <v>5250</v>
      </c>
      <c r="B1152" s="273" t="s">
        <v>4051</v>
      </c>
      <c r="C1152" s="229">
        <v>0</v>
      </c>
      <c r="D1152" s="229">
        <f t="shared" si="92"/>
        <v>0</v>
      </c>
      <c r="E1152" s="254"/>
      <c r="F1152" s="255"/>
      <c r="G1152" s="255"/>
      <c r="H1152" s="254"/>
      <c r="I1152" s="229"/>
      <c r="J1152" s="254"/>
      <c r="K1152" s="229">
        <f t="shared" si="93"/>
        <v>0</v>
      </c>
      <c r="L1152" s="251"/>
      <c r="M1152" s="229"/>
      <c r="N1152" s="228">
        <v>0</v>
      </c>
      <c r="O1152" s="64" t="s">
        <v>4038</v>
      </c>
      <c r="P1152" s="241" t="b">
        <f t="shared" si="95"/>
        <v>1</v>
      </c>
      <c r="Q1152" s="257">
        <v>0</v>
      </c>
      <c r="R1152" s="258">
        <f t="shared" si="91"/>
        <v>0</v>
      </c>
    </row>
    <row r="1153" spans="1:18" outlineLevel="2">
      <c r="A1153" s="406" t="s">
        <v>5251</v>
      </c>
      <c r="B1153" s="273" t="s">
        <v>4052</v>
      </c>
      <c r="C1153" s="229">
        <v>0</v>
      </c>
      <c r="D1153" s="229">
        <f t="shared" si="92"/>
        <v>0</v>
      </c>
      <c r="E1153" s="265"/>
      <c r="F1153" s="255"/>
      <c r="G1153" s="255"/>
      <c r="H1153" s="254"/>
      <c r="I1153" s="229"/>
      <c r="J1153" s="254"/>
      <c r="K1153" s="229">
        <f t="shared" si="93"/>
        <v>0</v>
      </c>
      <c r="L1153" s="251"/>
      <c r="M1153" s="229"/>
      <c r="N1153" s="228">
        <v>0</v>
      </c>
      <c r="O1153" s="64" t="s">
        <v>4038</v>
      </c>
      <c r="P1153" s="241" t="b">
        <f t="shared" si="95"/>
        <v>1</v>
      </c>
      <c r="Q1153" s="257">
        <v>0</v>
      </c>
      <c r="R1153" s="258">
        <f t="shared" si="91"/>
        <v>0</v>
      </c>
    </row>
    <row r="1154" spans="1:18" outlineLevel="2">
      <c r="A1154" s="406" t="s">
        <v>5252</v>
      </c>
      <c r="B1154" s="273" t="s">
        <v>4053</v>
      </c>
      <c r="C1154" s="229">
        <v>0</v>
      </c>
      <c r="D1154" s="229">
        <f t="shared" si="92"/>
        <v>0</v>
      </c>
      <c r="E1154" s="254"/>
      <c r="F1154" s="255"/>
      <c r="G1154" s="255"/>
      <c r="H1154" s="254"/>
      <c r="I1154" s="229"/>
      <c r="J1154" s="254"/>
      <c r="K1154" s="229">
        <f t="shared" si="93"/>
        <v>0</v>
      </c>
      <c r="L1154" s="251"/>
      <c r="M1154" s="229"/>
      <c r="N1154" s="228">
        <v>0</v>
      </c>
      <c r="O1154" s="64" t="s">
        <v>4038</v>
      </c>
      <c r="P1154" s="241" t="b">
        <f t="shared" si="95"/>
        <v>1</v>
      </c>
      <c r="Q1154" s="257">
        <v>0</v>
      </c>
      <c r="R1154" s="258">
        <f t="shared" si="91"/>
        <v>0</v>
      </c>
    </row>
    <row r="1155" spans="1:18" outlineLevel="1">
      <c r="A1155" s="399" t="s">
        <v>4054</v>
      </c>
      <c r="C1155" s="253">
        <f>SUM(C1156:C1157)</f>
        <v>940883.53</v>
      </c>
      <c r="D1155" s="253">
        <f t="shared" si="92"/>
        <v>-940883.53</v>
      </c>
      <c r="E1155" s="296"/>
      <c r="F1155" s="255"/>
      <c r="G1155" s="255"/>
      <c r="H1155" s="254"/>
      <c r="I1155" s="253"/>
      <c r="J1155" s="254"/>
      <c r="K1155" s="253">
        <f t="shared" si="93"/>
        <v>-940883.53</v>
      </c>
      <c r="L1155" s="256" t="e">
        <f>#REF!+C1155</f>
        <v>#REF!</v>
      </c>
      <c r="M1155" s="253"/>
      <c r="N1155" s="228" t="e">
        <v>#VALUE!</v>
      </c>
      <c r="O1155" s="64">
        <v>0</v>
      </c>
      <c r="Q1155" s="257">
        <v>-940883.03</v>
      </c>
      <c r="R1155" s="258">
        <f t="shared" ref="R1155:R1209" si="96">K1155-Q1155</f>
        <v>-0.5</v>
      </c>
    </row>
    <row r="1156" spans="1:18" outlineLevel="2">
      <c r="A1156" s="420" t="s">
        <v>5253</v>
      </c>
      <c r="B1156" s="293" t="s">
        <v>4055</v>
      </c>
      <c r="C1156" s="229">
        <v>940883.53</v>
      </c>
      <c r="D1156" s="229">
        <f t="shared" si="92"/>
        <v>-940883.53</v>
      </c>
      <c r="E1156" s="254"/>
      <c r="F1156" s="255"/>
      <c r="G1156" s="255"/>
      <c r="H1156" s="254"/>
      <c r="I1156" s="229"/>
      <c r="J1156" s="254"/>
      <c r="K1156" s="229">
        <f t="shared" si="93"/>
        <v>-940883.53</v>
      </c>
      <c r="L1156" s="251"/>
      <c r="M1156" s="229"/>
      <c r="N1156" s="228">
        <v>0</v>
      </c>
      <c r="O1156" s="64" t="s">
        <v>4054</v>
      </c>
      <c r="P1156" s="241" t="b">
        <f>EXACT($A$1155,O1156)</f>
        <v>1</v>
      </c>
      <c r="Q1156" s="257">
        <v>0</v>
      </c>
      <c r="R1156" s="258">
        <f t="shared" si="96"/>
        <v>-940883.53</v>
      </c>
    </row>
    <row r="1157" spans="1:18" outlineLevel="2">
      <c r="A1157" s="406" t="s">
        <v>5254</v>
      </c>
      <c r="B1157" s="273" t="s">
        <v>4056</v>
      </c>
      <c r="C1157" s="229">
        <v>0</v>
      </c>
      <c r="D1157" s="229">
        <f t="shared" si="92"/>
        <v>0</v>
      </c>
      <c r="E1157" s="254"/>
      <c r="F1157" s="255"/>
      <c r="G1157" s="255"/>
      <c r="H1157" s="254"/>
      <c r="I1157" s="229"/>
      <c r="J1157" s="254"/>
      <c r="K1157" s="229">
        <f t="shared" si="93"/>
        <v>0</v>
      </c>
      <c r="L1157" s="251"/>
      <c r="M1157" s="229"/>
      <c r="N1157" s="228">
        <v>0</v>
      </c>
      <c r="O1157" s="64" t="s">
        <v>4054</v>
      </c>
      <c r="P1157" s="241" t="b">
        <f>EXACT($A$1155,O1157)</f>
        <v>1</v>
      </c>
      <c r="Q1157" s="257">
        <v>0</v>
      </c>
      <c r="R1157" s="258">
        <f t="shared" si="96"/>
        <v>0</v>
      </c>
    </row>
    <row r="1158" spans="1:18" outlineLevel="1">
      <c r="A1158" s="399" t="s">
        <v>4057</v>
      </c>
      <c r="C1158" s="253">
        <f>SUM(C1159:C1164)</f>
        <v>2277568.9599999897</v>
      </c>
      <c r="D1158" s="253">
        <f t="shared" si="92"/>
        <v>-2277568.9599999897</v>
      </c>
      <c r="E1158" s="254"/>
      <c r="F1158" s="255"/>
      <c r="G1158" s="255"/>
      <c r="H1158" s="254"/>
      <c r="I1158" s="253"/>
      <c r="J1158" s="254"/>
      <c r="K1158" s="253">
        <f t="shared" si="93"/>
        <v>-2277568.9599999897</v>
      </c>
      <c r="L1158" s="256" t="e">
        <f>#REF!+C1158</f>
        <v>#REF!</v>
      </c>
      <c r="M1158" s="253"/>
      <c r="N1158" s="228" t="e">
        <v>#VALUE!</v>
      </c>
      <c r="O1158" s="64">
        <v>0</v>
      </c>
      <c r="Q1158" s="257">
        <v>-2277568.96</v>
      </c>
      <c r="R1158" s="258">
        <f t="shared" si="96"/>
        <v>1.0244548320770264E-8</v>
      </c>
    </row>
    <row r="1159" spans="1:18" outlineLevel="2">
      <c r="A1159" s="271" t="s">
        <v>5255</v>
      </c>
      <c r="B1159" s="195" t="s">
        <v>4058</v>
      </c>
      <c r="C1159" s="229">
        <v>0</v>
      </c>
      <c r="D1159" s="229">
        <f t="shared" si="92"/>
        <v>0</v>
      </c>
      <c r="E1159" s="254"/>
      <c r="F1159" s="255"/>
      <c r="G1159" s="255"/>
      <c r="H1159" s="254"/>
      <c r="I1159" s="229"/>
      <c r="J1159" s="254"/>
      <c r="K1159" s="229">
        <f t="shared" si="93"/>
        <v>0</v>
      </c>
      <c r="L1159" s="251"/>
      <c r="M1159" s="229"/>
      <c r="N1159" s="228">
        <v>0</v>
      </c>
      <c r="O1159" s="64" t="s">
        <v>4057</v>
      </c>
      <c r="P1159" s="241" t="b">
        <f t="shared" ref="P1159:P1164" si="97">EXACT($A$1158,O1159)</f>
        <v>1</v>
      </c>
      <c r="Q1159" s="257">
        <v>0</v>
      </c>
      <c r="R1159" s="258">
        <f t="shared" si="96"/>
        <v>0</v>
      </c>
    </row>
    <row r="1160" spans="1:18" outlineLevel="2">
      <c r="A1160" s="271" t="s">
        <v>5256</v>
      </c>
      <c r="B1160" s="195" t="s">
        <v>4059</v>
      </c>
      <c r="C1160" s="229">
        <v>20000</v>
      </c>
      <c r="D1160" s="229">
        <f t="shared" si="92"/>
        <v>-20000</v>
      </c>
      <c r="E1160" s="254"/>
      <c r="F1160" s="255"/>
      <c r="G1160" s="255"/>
      <c r="H1160" s="254"/>
      <c r="I1160" s="229"/>
      <c r="J1160" s="254"/>
      <c r="K1160" s="229">
        <f t="shared" si="93"/>
        <v>-20000</v>
      </c>
      <c r="L1160" s="251"/>
      <c r="M1160" s="229"/>
      <c r="N1160" s="228">
        <v>0</v>
      </c>
      <c r="O1160" s="64" t="s">
        <v>4057</v>
      </c>
      <c r="P1160" s="241" t="b">
        <f t="shared" si="97"/>
        <v>1</v>
      </c>
      <c r="Q1160" s="257">
        <v>0</v>
      </c>
      <c r="R1160" s="258">
        <f t="shared" si="96"/>
        <v>-20000</v>
      </c>
    </row>
    <row r="1161" spans="1:18" outlineLevel="2">
      <c r="A1161" s="271" t="s">
        <v>5257</v>
      </c>
      <c r="B1161" s="195" t="s">
        <v>4060</v>
      </c>
      <c r="C1161" s="229">
        <v>2217194.5699999901</v>
      </c>
      <c r="D1161" s="229">
        <f t="shared" si="92"/>
        <v>-2217194.5699999901</v>
      </c>
      <c r="E1161" s="254"/>
      <c r="F1161" s="255"/>
      <c r="G1161" s="255"/>
      <c r="H1161" s="254"/>
      <c r="I1161" s="229"/>
      <c r="J1161" s="254"/>
      <c r="K1161" s="229">
        <f t="shared" si="93"/>
        <v>-2217194.5699999901</v>
      </c>
      <c r="L1161" s="251"/>
      <c r="M1161" s="229"/>
      <c r="N1161" s="228">
        <v>0</v>
      </c>
      <c r="O1161" s="64" t="s">
        <v>4057</v>
      </c>
      <c r="P1161" s="241" t="b">
        <f t="shared" si="97"/>
        <v>1</v>
      </c>
      <c r="Q1161" s="257">
        <v>0</v>
      </c>
      <c r="R1161" s="258">
        <f t="shared" si="96"/>
        <v>-2217194.5699999901</v>
      </c>
    </row>
    <row r="1162" spans="1:18" outlineLevel="2">
      <c r="A1162" s="271" t="s">
        <v>5258</v>
      </c>
      <c r="B1162" s="195" t="s">
        <v>4061</v>
      </c>
      <c r="C1162" s="229">
        <v>0</v>
      </c>
      <c r="D1162" s="229">
        <f t="shared" si="92"/>
        <v>0</v>
      </c>
      <c r="E1162" s="254"/>
      <c r="F1162" s="255"/>
      <c r="G1162" s="255"/>
      <c r="H1162" s="254"/>
      <c r="I1162" s="229"/>
      <c r="J1162" s="254"/>
      <c r="K1162" s="229">
        <f t="shared" si="93"/>
        <v>0</v>
      </c>
      <c r="L1162" s="251"/>
      <c r="M1162" s="229"/>
      <c r="N1162" s="228">
        <v>0</v>
      </c>
      <c r="O1162" s="64" t="s">
        <v>4057</v>
      </c>
      <c r="P1162" s="241" t="b">
        <f t="shared" si="97"/>
        <v>1</v>
      </c>
      <c r="Q1162" s="257">
        <v>0</v>
      </c>
      <c r="R1162" s="258">
        <f t="shared" si="96"/>
        <v>0</v>
      </c>
    </row>
    <row r="1163" spans="1:18" outlineLevel="2">
      <c r="A1163" s="271" t="s">
        <v>5259</v>
      </c>
      <c r="B1163" s="195" t="s">
        <v>4062</v>
      </c>
      <c r="C1163" s="229">
        <v>40374.389999999898</v>
      </c>
      <c r="D1163" s="229">
        <f t="shared" si="92"/>
        <v>-40374.389999999898</v>
      </c>
      <c r="E1163" s="254"/>
      <c r="F1163" s="255"/>
      <c r="G1163" s="255"/>
      <c r="H1163" s="254"/>
      <c r="I1163" s="229"/>
      <c r="J1163" s="254"/>
      <c r="K1163" s="229">
        <f t="shared" si="93"/>
        <v>-40374.389999999898</v>
      </c>
      <c r="L1163" s="251"/>
      <c r="M1163" s="229"/>
      <c r="N1163" s="228">
        <v>0</v>
      </c>
      <c r="O1163" s="64" t="s">
        <v>4057</v>
      </c>
      <c r="P1163" s="241" t="b">
        <f t="shared" si="97"/>
        <v>1</v>
      </c>
      <c r="Q1163" s="257">
        <v>0</v>
      </c>
      <c r="R1163" s="258">
        <f t="shared" si="96"/>
        <v>-40374.389999999898</v>
      </c>
    </row>
    <row r="1164" spans="1:18" outlineLevel="2">
      <c r="A1164" s="271" t="s">
        <v>5260</v>
      </c>
      <c r="B1164" s="195" t="s">
        <v>4063</v>
      </c>
      <c r="C1164" s="229">
        <v>0</v>
      </c>
      <c r="D1164" s="229">
        <f t="shared" si="92"/>
        <v>0</v>
      </c>
      <c r="E1164" s="254"/>
      <c r="F1164" s="255"/>
      <c r="G1164" s="255"/>
      <c r="H1164" s="254"/>
      <c r="I1164" s="229"/>
      <c r="J1164" s="254"/>
      <c r="K1164" s="229">
        <f t="shared" si="93"/>
        <v>0</v>
      </c>
      <c r="L1164" s="251"/>
      <c r="M1164" s="229"/>
      <c r="N1164" s="228">
        <v>0</v>
      </c>
      <c r="O1164" s="64" t="s">
        <v>4057</v>
      </c>
      <c r="P1164" s="241" t="b">
        <f t="shared" si="97"/>
        <v>1</v>
      </c>
      <c r="Q1164" s="257">
        <v>0</v>
      </c>
      <c r="R1164" s="258">
        <f t="shared" si="96"/>
        <v>0</v>
      </c>
    </row>
    <row r="1165" spans="1:18" outlineLevel="1">
      <c r="A1165" s="399" t="s">
        <v>4064</v>
      </c>
      <c r="C1165" s="253">
        <f>SUM(C1166)</f>
        <v>14583.809999999899</v>
      </c>
      <c r="D1165" s="253">
        <f t="shared" si="92"/>
        <v>-14583.809999999899</v>
      </c>
      <c r="E1165" s="254"/>
      <c r="F1165" s="255"/>
      <c r="G1165" s="255"/>
      <c r="H1165" s="254"/>
      <c r="I1165" s="253"/>
      <c r="J1165" s="254"/>
      <c r="K1165" s="253">
        <f t="shared" si="93"/>
        <v>-14583.809999999899</v>
      </c>
      <c r="L1165" s="256" t="e">
        <f>#REF!+C1165</f>
        <v>#REF!</v>
      </c>
      <c r="M1165" s="253"/>
      <c r="N1165" s="228" t="e">
        <v>#VALUE!</v>
      </c>
      <c r="O1165" s="64">
        <v>0</v>
      </c>
      <c r="Q1165" s="257">
        <v>-14583.81</v>
      </c>
      <c r="R1165" s="258">
        <f t="shared" si="96"/>
        <v>1.0004441719502211E-10</v>
      </c>
    </row>
    <row r="1166" spans="1:18" outlineLevel="2">
      <c r="A1166" s="271" t="s">
        <v>5261</v>
      </c>
      <c r="B1166" s="195" t="s">
        <v>4065</v>
      </c>
      <c r="C1166" s="229">
        <v>14583.809999999899</v>
      </c>
      <c r="D1166" s="229">
        <f t="shared" si="92"/>
        <v>-14583.809999999899</v>
      </c>
      <c r="E1166" s="254"/>
      <c r="F1166" s="255"/>
      <c r="G1166" s="255"/>
      <c r="H1166" s="254"/>
      <c r="I1166" s="229"/>
      <c r="J1166" s="254"/>
      <c r="K1166" s="229">
        <f t="shared" si="93"/>
        <v>-14583.809999999899</v>
      </c>
      <c r="L1166" s="251"/>
      <c r="M1166" s="229"/>
      <c r="N1166" s="228">
        <v>0</v>
      </c>
      <c r="O1166" s="64" t="s">
        <v>4064</v>
      </c>
      <c r="P1166" s="241" t="b">
        <f>EXACT($A1165,O1166)</f>
        <v>1</v>
      </c>
      <c r="Q1166" s="257">
        <v>0</v>
      </c>
      <c r="R1166" s="258">
        <f t="shared" si="96"/>
        <v>-14583.809999999899</v>
      </c>
    </row>
    <row r="1167" spans="1:18" outlineLevel="1">
      <c r="A1167" s="399" t="s">
        <v>4066</v>
      </c>
      <c r="C1167" s="253">
        <f>SUM(C1168)</f>
        <v>243419.17</v>
      </c>
      <c r="D1167" s="253">
        <f t="shared" si="92"/>
        <v>-243419.17</v>
      </c>
      <c r="E1167" s="254"/>
      <c r="F1167" s="255"/>
      <c r="G1167" s="255"/>
      <c r="H1167" s="254"/>
      <c r="I1167" s="253"/>
      <c r="J1167" s="254"/>
      <c r="K1167" s="253">
        <f t="shared" si="93"/>
        <v>-243419.17</v>
      </c>
      <c r="L1167" s="256" t="e">
        <f>#REF!+C1167</f>
        <v>#REF!</v>
      </c>
      <c r="M1167" s="253"/>
      <c r="N1167" s="228" t="e">
        <v>#VALUE!</v>
      </c>
      <c r="O1167" s="64">
        <v>0</v>
      </c>
      <c r="Q1167" s="257">
        <v>-243419.17</v>
      </c>
      <c r="R1167" s="258">
        <f t="shared" si="96"/>
        <v>0</v>
      </c>
    </row>
    <row r="1168" spans="1:18" outlineLevel="2">
      <c r="A1168" s="271" t="s">
        <v>5262</v>
      </c>
      <c r="B1168" s="195" t="s">
        <v>4067</v>
      </c>
      <c r="C1168" s="229">
        <v>243419.17</v>
      </c>
      <c r="D1168" s="229">
        <f t="shared" si="92"/>
        <v>-243419.17</v>
      </c>
      <c r="E1168" s="254"/>
      <c r="F1168" s="255"/>
      <c r="G1168" s="255"/>
      <c r="H1168" s="254"/>
      <c r="I1168" s="229"/>
      <c r="J1168" s="254"/>
      <c r="K1168" s="229">
        <f t="shared" si="93"/>
        <v>-243419.17</v>
      </c>
      <c r="L1168" s="251"/>
      <c r="M1168" s="229"/>
      <c r="N1168" s="228">
        <v>0</v>
      </c>
      <c r="O1168" s="64" t="s">
        <v>4066</v>
      </c>
      <c r="P1168" s="241" t="b">
        <f>EXACT($A1167,O1168)</f>
        <v>1</v>
      </c>
      <c r="Q1168" s="257">
        <v>0</v>
      </c>
      <c r="R1168" s="258">
        <f t="shared" si="96"/>
        <v>-243419.17</v>
      </c>
    </row>
    <row r="1169" spans="1:19" outlineLevel="1">
      <c r="A1169" s="399" t="s">
        <v>4068</v>
      </c>
      <c r="C1169" s="253">
        <f>SUM(C1170)</f>
        <v>-100631.929999999</v>
      </c>
      <c r="D1169" s="253">
        <f t="shared" si="92"/>
        <v>100631.929999999</v>
      </c>
      <c r="E1169" s="254"/>
      <c r="F1169" s="255"/>
      <c r="G1169" s="255"/>
      <c r="H1169" s="254"/>
      <c r="I1169" s="253"/>
      <c r="J1169" s="254"/>
      <c r="K1169" s="253">
        <f t="shared" si="93"/>
        <v>100631.929999999</v>
      </c>
      <c r="L1169" s="256" t="e">
        <f>#REF!+C1169</f>
        <v>#REF!</v>
      </c>
      <c r="M1169" s="253"/>
      <c r="N1169" s="228" t="e">
        <v>#VALUE!</v>
      </c>
      <c r="O1169" s="64">
        <v>0</v>
      </c>
      <c r="Q1169" s="257">
        <v>100631.93</v>
      </c>
      <c r="R1169" s="258">
        <f t="shared" si="96"/>
        <v>-9.8953023552894592E-10</v>
      </c>
    </row>
    <row r="1170" spans="1:19" outlineLevel="2">
      <c r="A1170" s="271" t="s">
        <v>5263</v>
      </c>
      <c r="B1170" s="195" t="s">
        <v>4069</v>
      </c>
      <c r="C1170" s="229">
        <v>-100631.929999999</v>
      </c>
      <c r="D1170" s="229">
        <f t="shared" si="92"/>
        <v>100631.929999999</v>
      </c>
      <c r="E1170" s="254"/>
      <c r="F1170" s="255"/>
      <c r="G1170" s="255"/>
      <c r="H1170" s="254"/>
      <c r="I1170" s="229"/>
      <c r="J1170" s="254"/>
      <c r="K1170" s="229">
        <f t="shared" si="93"/>
        <v>100631.929999999</v>
      </c>
      <c r="L1170" s="251"/>
      <c r="M1170" s="229"/>
      <c r="N1170" s="228">
        <v>0</v>
      </c>
      <c r="O1170" s="64" t="s">
        <v>4068</v>
      </c>
      <c r="P1170" s="241" t="b">
        <f>EXACT($A1169,O1170)</f>
        <v>1</v>
      </c>
      <c r="Q1170" s="257">
        <v>0</v>
      </c>
      <c r="R1170" s="258">
        <f t="shared" si="96"/>
        <v>100631.929999999</v>
      </c>
    </row>
    <row r="1171" spans="1:19" outlineLevel="1">
      <c r="A1171" s="399" t="s">
        <v>4070</v>
      </c>
      <c r="C1171" s="253">
        <f>SUM(C1172)</f>
        <v>-95441.72</v>
      </c>
      <c r="D1171" s="253">
        <f t="shared" si="92"/>
        <v>95441.72</v>
      </c>
      <c r="E1171" s="254"/>
      <c r="F1171" s="255"/>
      <c r="G1171" s="255"/>
      <c r="H1171" s="254"/>
      <c r="I1171" s="253"/>
      <c r="J1171" s="254"/>
      <c r="K1171" s="253">
        <f t="shared" si="93"/>
        <v>95441.72</v>
      </c>
      <c r="L1171" s="256" t="e">
        <f>#REF!+C1171</f>
        <v>#REF!</v>
      </c>
      <c r="M1171" s="253"/>
      <c r="N1171" s="228" t="e">
        <v>#VALUE!</v>
      </c>
      <c r="O1171" s="64">
        <v>0</v>
      </c>
      <c r="Q1171" s="257">
        <v>95441.72</v>
      </c>
      <c r="R1171" s="258">
        <f t="shared" si="96"/>
        <v>0</v>
      </c>
    </row>
    <row r="1172" spans="1:19" outlineLevel="2">
      <c r="A1172" s="271" t="s">
        <v>5264</v>
      </c>
      <c r="B1172" s="195" t="s">
        <v>4071</v>
      </c>
      <c r="C1172" s="229">
        <v>-95441.72</v>
      </c>
      <c r="D1172" s="229">
        <f t="shared" si="92"/>
        <v>95441.72</v>
      </c>
      <c r="E1172" s="254"/>
      <c r="F1172" s="255"/>
      <c r="G1172" s="255"/>
      <c r="H1172" s="254"/>
      <c r="I1172" s="229"/>
      <c r="J1172" s="254"/>
      <c r="K1172" s="229">
        <f t="shared" si="93"/>
        <v>95441.72</v>
      </c>
      <c r="L1172" s="251"/>
      <c r="M1172" s="229"/>
      <c r="N1172" s="228">
        <v>0</v>
      </c>
      <c r="O1172" s="64" t="s">
        <v>4070</v>
      </c>
      <c r="P1172" s="241" t="b">
        <f>EXACT($A1171,O1172)</f>
        <v>1</v>
      </c>
      <c r="Q1172" s="257">
        <v>0</v>
      </c>
      <c r="R1172" s="258">
        <f t="shared" si="96"/>
        <v>95441.72</v>
      </c>
    </row>
    <row r="1173" spans="1:19" outlineLevel="1">
      <c r="A1173" s="399" t="s">
        <v>4072</v>
      </c>
      <c r="B1173" s="195"/>
      <c r="C1173" s="253">
        <f>SUM(C1174)</f>
        <v>820000</v>
      </c>
      <c r="D1173" s="253">
        <f t="shared" si="92"/>
        <v>-820000</v>
      </c>
      <c r="E1173" s="254"/>
      <c r="F1173" s="255"/>
      <c r="G1173" s="255"/>
      <c r="H1173" s="254"/>
      <c r="I1173" s="253"/>
      <c r="J1173" s="254"/>
      <c r="K1173" s="253">
        <f t="shared" si="93"/>
        <v>-820000</v>
      </c>
      <c r="L1173" s="256" t="e">
        <f>#REF!+C1173</f>
        <v>#REF!</v>
      </c>
      <c r="M1173" s="253"/>
      <c r="N1173" s="228" t="e">
        <v>#VALUE!</v>
      </c>
      <c r="O1173" s="64">
        <v>0</v>
      </c>
      <c r="Q1173" s="257">
        <v>-820000</v>
      </c>
      <c r="R1173" s="258">
        <f t="shared" si="96"/>
        <v>0</v>
      </c>
      <c r="S1173" s="294"/>
    </row>
    <row r="1174" spans="1:19" outlineLevel="2">
      <c r="A1174" s="271" t="s">
        <v>5265</v>
      </c>
      <c r="B1174" s="195" t="s">
        <v>4073</v>
      </c>
      <c r="C1174" s="229">
        <v>820000</v>
      </c>
      <c r="D1174" s="229">
        <f t="shared" si="92"/>
        <v>-820000</v>
      </c>
      <c r="E1174" s="254"/>
      <c r="F1174" s="255"/>
      <c r="G1174" s="255"/>
      <c r="H1174" s="254"/>
      <c r="I1174" s="229"/>
      <c r="J1174" s="254"/>
      <c r="K1174" s="229">
        <f t="shared" si="93"/>
        <v>-820000</v>
      </c>
      <c r="L1174" s="251"/>
      <c r="M1174" s="229"/>
      <c r="N1174" s="228">
        <v>0</v>
      </c>
      <c r="O1174" s="64" t="s">
        <v>4072</v>
      </c>
      <c r="P1174" s="241" t="b">
        <f>EXACT($A1173,O1174)</f>
        <v>1</v>
      </c>
      <c r="Q1174" s="257">
        <v>0</v>
      </c>
      <c r="R1174" s="258">
        <f t="shared" si="96"/>
        <v>-820000</v>
      </c>
    </row>
    <row r="1175" spans="1:19" outlineLevel="1">
      <c r="A1175" s="409" t="s">
        <v>4074</v>
      </c>
      <c r="B1175" s="195"/>
      <c r="C1175" s="253">
        <f>SUM(C1176)</f>
        <v>1036374.38</v>
      </c>
      <c r="D1175" s="253">
        <f t="shared" si="92"/>
        <v>-1036374.38</v>
      </c>
      <c r="E1175" s="254"/>
      <c r="F1175" s="255"/>
      <c r="G1175" s="255"/>
      <c r="H1175" s="254"/>
      <c r="I1175" s="253"/>
      <c r="J1175" s="254"/>
      <c r="K1175" s="253">
        <f t="shared" si="93"/>
        <v>-1036374.38</v>
      </c>
      <c r="L1175" s="251"/>
      <c r="M1175" s="229"/>
      <c r="N1175" s="228" t="e">
        <v>#VALUE!</v>
      </c>
      <c r="O1175" s="64">
        <v>0</v>
      </c>
      <c r="Q1175" s="257">
        <v>-1036374.38</v>
      </c>
      <c r="R1175" s="258">
        <f t="shared" si="96"/>
        <v>0</v>
      </c>
    </row>
    <row r="1176" spans="1:19" outlineLevel="2">
      <c r="A1176" s="271" t="s">
        <v>5266</v>
      </c>
      <c r="B1176" s="195" t="s">
        <v>4075</v>
      </c>
      <c r="C1176" s="229">
        <v>1036374.38</v>
      </c>
      <c r="D1176" s="229">
        <f t="shared" si="92"/>
        <v>-1036374.38</v>
      </c>
      <c r="E1176" s="254"/>
      <c r="F1176" s="255"/>
      <c r="G1176" s="255"/>
      <c r="H1176" s="254"/>
      <c r="I1176" s="229"/>
      <c r="J1176" s="254"/>
      <c r="K1176" s="229">
        <f t="shared" si="93"/>
        <v>-1036374.38</v>
      </c>
      <c r="L1176" s="251"/>
      <c r="M1176" s="229"/>
      <c r="N1176" s="228">
        <v>0</v>
      </c>
      <c r="O1176" s="64" t="s">
        <v>4074</v>
      </c>
      <c r="P1176" s="241" t="b">
        <f>EXACT($A1175,O1176)</f>
        <v>1</v>
      </c>
      <c r="Q1176" s="257">
        <v>0</v>
      </c>
      <c r="R1176" s="258">
        <f t="shared" si="96"/>
        <v>-1036374.38</v>
      </c>
    </row>
    <row r="1177" spans="1:19" outlineLevel="1">
      <c r="A1177" s="409" t="s">
        <v>4076</v>
      </c>
      <c r="B1177" s="195"/>
      <c r="C1177" s="253">
        <f>SUM(C1178)</f>
        <v>-985013.70999999903</v>
      </c>
      <c r="D1177" s="253">
        <f t="shared" si="92"/>
        <v>985013.70999999903</v>
      </c>
      <c r="E1177" s="254"/>
      <c r="F1177" s="255"/>
      <c r="G1177" s="255"/>
      <c r="H1177" s="254"/>
      <c r="I1177" s="253"/>
      <c r="J1177" s="254"/>
      <c r="K1177" s="253">
        <f t="shared" si="93"/>
        <v>985013.70999999903</v>
      </c>
      <c r="L1177" s="251"/>
      <c r="M1177" s="229"/>
      <c r="N1177" s="228" t="e">
        <v>#VALUE!</v>
      </c>
      <c r="O1177" s="64">
        <v>0</v>
      </c>
      <c r="Q1177" s="257">
        <v>985013.71</v>
      </c>
      <c r="R1177" s="258">
        <f t="shared" si="96"/>
        <v>-9.3132257461547852E-10</v>
      </c>
    </row>
    <row r="1178" spans="1:19" outlineLevel="2">
      <c r="A1178" s="271" t="s">
        <v>5267</v>
      </c>
      <c r="B1178" s="195" t="s">
        <v>4077</v>
      </c>
      <c r="C1178" s="229">
        <v>-985013.70999999903</v>
      </c>
      <c r="D1178" s="229">
        <f t="shared" si="92"/>
        <v>985013.70999999903</v>
      </c>
      <c r="E1178" s="254"/>
      <c r="F1178" s="255"/>
      <c r="G1178" s="255"/>
      <c r="H1178" s="254"/>
      <c r="I1178" s="229"/>
      <c r="J1178" s="254"/>
      <c r="K1178" s="229">
        <f t="shared" si="93"/>
        <v>985013.70999999903</v>
      </c>
      <c r="L1178" s="251"/>
      <c r="M1178" s="229"/>
      <c r="N1178" s="228">
        <v>0</v>
      </c>
      <c r="O1178" s="64" t="s">
        <v>4076</v>
      </c>
      <c r="P1178" s="241" t="b">
        <f>EXACT($A1177,O1178)</f>
        <v>1</v>
      </c>
      <c r="Q1178" s="257">
        <v>0</v>
      </c>
      <c r="R1178" s="258">
        <f t="shared" si="96"/>
        <v>985013.70999999903</v>
      </c>
    </row>
    <row r="1179" spans="1:19" outlineLevel="1">
      <c r="A1179" s="409" t="s">
        <v>4078</v>
      </c>
      <c r="B1179" s="195"/>
      <c r="C1179" s="253">
        <f>SUM(C1180)</f>
        <v>550774.95999999903</v>
      </c>
      <c r="D1179" s="253">
        <f t="shared" si="92"/>
        <v>-550774.95999999903</v>
      </c>
      <c r="E1179" s="254"/>
      <c r="F1179" s="255"/>
      <c r="G1179" s="255"/>
      <c r="H1179" s="254"/>
      <c r="I1179" s="253"/>
      <c r="J1179" s="254"/>
      <c r="K1179" s="253">
        <f t="shared" si="93"/>
        <v>-550774.95999999903</v>
      </c>
      <c r="L1179" s="251"/>
      <c r="M1179" s="229"/>
      <c r="N1179" s="228" t="e">
        <v>#VALUE!</v>
      </c>
      <c r="O1179" s="64">
        <v>0</v>
      </c>
      <c r="Q1179" s="257">
        <v>-550774.96</v>
      </c>
      <c r="R1179" s="258">
        <f t="shared" si="96"/>
        <v>9.3132257461547852E-10</v>
      </c>
    </row>
    <row r="1180" spans="1:19" outlineLevel="2">
      <c r="A1180" s="271" t="s">
        <v>5268</v>
      </c>
      <c r="B1180" s="195" t="s">
        <v>4079</v>
      </c>
      <c r="C1180" s="229">
        <v>550774.95999999903</v>
      </c>
      <c r="D1180" s="229">
        <f t="shared" si="92"/>
        <v>-550774.95999999903</v>
      </c>
      <c r="E1180" s="254"/>
      <c r="F1180" s="255"/>
      <c r="G1180" s="255"/>
      <c r="H1180" s="254"/>
      <c r="I1180" s="229"/>
      <c r="J1180" s="254"/>
      <c r="K1180" s="229">
        <f t="shared" si="93"/>
        <v>-550774.95999999903</v>
      </c>
      <c r="L1180" s="251"/>
      <c r="M1180" s="229"/>
      <c r="N1180" s="228">
        <v>0</v>
      </c>
      <c r="O1180" s="64" t="s">
        <v>4078</v>
      </c>
      <c r="P1180" s="241" t="b">
        <f>EXACT($A1179,O1180)</f>
        <v>1</v>
      </c>
      <c r="Q1180" s="257">
        <v>0</v>
      </c>
      <c r="R1180" s="258">
        <f t="shared" si="96"/>
        <v>-550774.95999999903</v>
      </c>
    </row>
    <row r="1181" spans="1:19" outlineLevel="1">
      <c r="A1181" s="409" t="s">
        <v>4080</v>
      </c>
      <c r="B1181" s="195"/>
      <c r="C1181" s="253">
        <f>SUM(C1182)</f>
        <v>-429772.78999999899</v>
      </c>
      <c r="D1181" s="253">
        <f t="shared" si="92"/>
        <v>429772.78999999899</v>
      </c>
      <c r="E1181" s="254"/>
      <c r="F1181" s="255"/>
      <c r="G1181" s="255"/>
      <c r="H1181" s="254"/>
      <c r="I1181" s="253"/>
      <c r="J1181" s="254"/>
      <c r="K1181" s="253">
        <f t="shared" si="93"/>
        <v>429772.78999999899</v>
      </c>
      <c r="L1181" s="251"/>
      <c r="M1181" s="229"/>
      <c r="N1181" s="228" t="e">
        <v>#VALUE!</v>
      </c>
      <c r="O1181" s="64">
        <v>0</v>
      </c>
      <c r="Q1181" s="257">
        <v>429772.79</v>
      </c>
      <c r="R1181" s="258">
        <f t="shared" si="96"/>
        <v>-9.8953023552894592E-10</v>
      </c>
    </row>
    <row r="1182" spans="1:19" outlineLevel="2">
      <c r="A1182" s="271" t="s">
        <v>5269</v>
      </c>
      <c r="B1182" s="195" t="s">
        <v>4081</v>
      </c>
      <c r="C1182" s="229">
        <v>-429772.78999999899</v>
      </c>
      <c r="D1182" s="229">
        <f t="shared" si="92"/>
        <v>429772.78999999899</v>
      </c>
      <c r="E1182" s="254"/>
      <c r="F1182" s="255"/>
      <c r="G1182" s="255"/>
      <c r="H1182" s="254"/>
      <c r="I1182" s="229"/>
      <c r="J1182" s="254"/>
      <c r="K1182" s="229">
        <f t="shared" si="93"/>
        <v>429772.78999999899</v>
      </c>
      <c r="L1182" s="251"/>
      <c r="M1182" s="229"/>
      <c r="N1182" s="228">
        <v>0</v>
      </c>
      <c r="O1182" s="64" t="s">
        <v>4080</v>
      </c>
      <c r="P1182" s="241" t="b">
        <f>EXACT($A1181,O1182)</f>
        <v>1</v>
      </c>
      <c r="Q1182" s="257">
        <v>0</v>
      </c>
      <c r="R1182" s="258">
        <f t="shared" si="96"/>
        <v>429772.78999999899</v>
      </c>
    </row>
    <row r="1183" spans="1:19" outlineLevel="1">
      <c r="A1183" s="409" t="s">
        <v>4082</v>
      </c>
      <c r="B1183" s="195"/>
      <c r="C1183" s="253">
        <f>SUM(C1184)</f>
        <v>-44066.459999999897</v>
      </c>
      <c r="D1183" s="253">
        <f t="shared" si="92"/>
        <v>44066.459999999897</v>
      </c>
      <c r="E1183" s="254"/>
      <c r="F1183" s="255"/>
      <c r="G1183" s="255"/>
      <c r="H1183" s="254"/>
      <c r="I1183" s="253"/>
      <c r="J1183" s="254"/>
      <c r="K1183" s="253">
        <f t="shared" si="93"/>
        <v>44066.459999999897</v>
      </c>
      <c r="L1183" s="251"/>
      <c r="M1183" s="229"/>
      <c r="N1183" s="228" t="e">
        <v>#VALUE!</v>
      </c>
      <c r="O1183" s="64">
        <v>0</v>
      </c>
      <c r="Q1183" s="257">
        <v>44066.46</v>
      </c>
      <c r="R1183" s="258">
        <f t="shared" si="96"/>
        <v>-1.0186340659856796E-10</v>
      </c>
    </row>
    <row r="1184" spans="1:19" outlineLevel="2">
      <c r="A1184" s="271" t="s">
        <v>5270</v>
      </c>
      <c r="B1184" s="195" t="s">
        <v>4083</v>
      </c>
      <c r="C1184" s="229">
        <v>-44066.459999999897</v>
      </c>
      <c r="D1184" s="229">
        <f t="shared" si="92"/>
        <v>44066.459999999897</v>
      </c>
      <c r="E1184" s="254"/>
      <c r="F1184" s="255"/>
      <c r="G1184" s="255"/>
      <c r="H1184" s="254"/>
      <c r="I1184" s="229"/>
      <c r="J1184" s="254"/>
      <c r="K1184" s="229">
        <f t="shared" si="93"/>
        <v>44066.459999999897</v>
      </c>
      <c r="L1184" s="251"/>
      <c r="M1184" s="229"/>
      <c r="N1184" s="228">
        <v>0</v>
      </c>
      <c r="O1184" s="64" t="s">
        <v>4082</v>
      </c>
      <c r="P1184" s="241" t="b">
        <f>EXACT($A1183,O1184)</f>
        <v>1</v>
      </c>
      <c r="Q1184" s="257">
        <v>0</v>
      </c>
      <c r="R1184" s="258">
        <f t="shared" si="96"/>
        <v>44066.459999999897</v>
      </c>
    </row>
    <row r="1185" spans="1:19" outlineLevel="1">
      <c r="A1185" s="399" t="s">
        <v>4086</v>
      </c>
      <c r="B1185" s="228"/>
      <c r="C1185" s="253">
        <f>SUM(C1186:C1190)</f>
        <v>35388.179999999993</v>
      </c>
      <c r="D1185" s="253">
        <f t="shared" si="92"/>
        <v>-35388.179999999993</v>
      </c>
      <c r="E1185" s="254"/>
      <c r="F1185" s="255"/>
      <c r="G1185" s="255"/>
      <c r="H1185" s="254"/>
      <c r="I1185" s="253"/>
      <c r="J1185" s="254"/>
      <c r="K1185" s="253">
        <f t="shared" si="93"/>
        <v>-35388.179999999993</v>
      </c>
      <c r="L1185" s="256" t="e">
        <f>#REF!+C1185</f>
        <v>#REF!</v>
      </c>
      <c r="M1185" s="253"/>
      <c r="N1185" s="228" t="e">
        <v>#VALUE!</v>
      </c>
      <c r="O1185" s="64">
        <v>0</v>
      </c>
      <c r="Q1185" s="257">
        <v>-35388.18</v>
      </c>
      <c r="R1185" s="258">
        <f t="shared" si="96"/>
        <v>0</v>
      </c>
    </row>
    <row r="1186" spans="1:19" outlineLevel="2">
      <c r="A1186" s="271" t="s">
        <v>5271</v>
      </c>
      <c r="B1186" s="195" t="s">
        <v>4087</v>
      </c>
      <c r="C1186" s="229">
        <v>6011.4799999999896</v>
      </c>
      <c r="D1186" s="229">
        <f t="shared" si="92"/>
        <v>-6011.4799999999896</v>
      </c>
      <c r="E1186" s="254"/>
      <c r="F1186" s="255"/>
      <c r="G1186" s="255"/>
      <c r="H1186" s="254"/>
      <c r="I1186" s="229"/>
      <c r="J1186" s="254"/>
      <c r="K1186" s="229">
        <f t="shared" si="93"/>
        <v>-6011.4799999999896</v>
      </c>
      <c r="L1186" s="251"/>
      <c r="M1186" s="229"/>
      <c r="N1186" s="228">
        <v>0</v>
      </c>
      <c r="O1186" s="64" t="s">
        <v>4086</v>
      </c>
      <c r="P1186" s="241" t="b">
        <f>EXACT($A$1185,O1186)</f>
        <v>1</v>
      </c>
      <c r="Q1186" s="257">
        <v>0</v>
      </c>
      <c r="R1186" s="258">
        <f t="shared" si="96"/>
        <v>-6011.4799999999896</v>
      </c>
    </row>
    <row r="1187" spans="1:19" outlineLevel="2">
      <c r="A1187" s="271" t="s">
        <v>5272</v>
      </c>
      <c r="B1187" s="195" t="s">
        <v>4088</v>
      </c>
      <c r="C1187" s="229">
        <v>2705</v>
      </c>
      <c r="D1187" s="229">
        <f t="shared" si="92"/>
        <v>-2705</v>
      </c>
      <c r="E1187" s="254"/>
      <c r="F1187" s="255"/>
      <c r="G1187" s="255"/>
      <c r="H1187" s="254"/>
      <c r="I1187" s="229"/>
      <c r="J1187" s="254"/>
      <c r="K1187" s="229">
        <f t="shared" si="93"/>
        <v>-2705</v>
      </c>
      <c r="L1187" s="251"/>
      <c r="M1187" s="229"/>
      <c r="N1187" s="228">
        <v>0</v>
      </c>
      <c r="O1187" s="64" t="s">
        <v>4086</v>
      </c>
      <c r="P1187" s="241" t="b">
        <f>EXACT($A$1185,O1187)</f>
        <v>1</v>
      </c>
      <c r="Q1187" s="257">
        <v>0</v>
      </c>
      <c r="R1187" s="258">
        <f t="shared" si="96"/>
        <v>-2705</v>
      </c>
    </row>
    <row r="1188" spans="1:19" outlineLevel="2">
      <c r="A1188" s="271" t="s">
        <v>5273</v>
      </c>
      <c r="B1188" s="195" t="s">
        <v>4089</v>
      </c>
      <c r="C1188" s="229">
        <v>0</v>
      </c>
      <c r="D1188" s="229">
        <f t="shared" si="92"/>
        <v>0</v>
      </c>
      <c r="E1188" s="254"/>
      <c r="F1188" s="255"/>
      <c r="G1188" s="255"/>
      <c r="H1188" s="254"/>
      <c r="I1188" s="229"/>
      <c r="J1188" s="254"/>
      <c r="K1188" s="229">
        <f t="shared" si="93"/>
        <v>0</v>
      </c>
      <c r="L1188" s="251"/>
      <c r="M1188" s="229"/>
      <c r="N1188" s="228">
        <v>0</v>
      </c>
      <c r="O1188" s="64" t="s">
        <v>4086</v>
      </c>
      <c r="P1188" s="241" t="b">
        <f>EXACT($A$1185,O1188)</f>
        <v>1</v>
      </c>
      <c r="Q1188" s="257">
        <v>0</v>
      </c>
      <c r="R1188" s="258">
        <f t="shared" si="96"/>
        <v>0</v>
      </c>
    </row>
    <row r="1189" spans="1:19" outlineLevel="2">
      <c r="A1189" s="400" t="s">
        <v>5274</v>
      </c>
      <c r="B1189" s="44" t="s">
        <v>4090</v>
      </c>
      <c r="C1189" s="229">
        <v>26671.7</v>
      </c>
      <c r="D1189" s="229">
        <f t="shared" si="92"/>
        <v>-26671.7</v>
      </c>
      <c r="E1189" s="254"/>
      <c r="F1189" s="255"/>
      <c r="G1189" s="255"/>
      <c r="H1189" s="254"/>
      <c r="I1189" s="229"/>
      <c r="J1189" s="254"/>
      <c r="K1189" s="229">
        <f t="shared" si="93"/>
        <v>-26671.7</v>
      </c>
      <c r="L1189" s="251"/>
      <c r="M1189" s="229"/>
      <c r="N1189" s="228">
        <v>0</v>
      </c>
      <c r="O1189" s="64" t="s">
        <v>4086</v>
      </c>
      <c r="P1189" s="241" t="b">
        <f>EXACT($A$1185,O1189)</f>
        <v>1</v>
      </c>
      <c r="Q1189" s="257">
        <v>0</v>
      </c>
      <c r="R1189" s="258">
        <f t="shared" si="96"/>
        <v>-26671.7</v>
      </c>
    </row>
    <row r="1190" spans="1:19" outlineLevel="2">
      <c r="A1190" s="400" t="s">
        <v>5275</v>
      </c>
      <c r="B1190" s="44" t="s">
        <v>4091</v>
      </c>
      <c r="C1190" s="229">
        <v>0</v>
      </c>
      <c r="D1190" s="229">
        <f t="shared" si="92"/>
        <v>0</v>
      </c>
      <c r="E1190" s="254"/>
      <c r="F1190" s="255"/>
      <c r="G1190" s="255"/>
      <c r="H1190" s="254"/>
      <c r="I1190" s="229"/>
      <c r="J1190" s="254"/>
      <c r="K1190" s="229">
        <f t="shared" si="93"/>
        <v>0</v>
      </c>
      <c r="L1190" s="251"/>
      <c r="M1190" s="229"/>
      <c r="N1190" s="228">
        <v>0</v>
      </c>
      <c r="O1190" s="64" t="s">
        <v>4086</v>
      </c>
      <c r="P1190" s="241" t="b">
        <f>EXACT($A$1185,O1190)</f>
        <v>1</v>
      </c>
      <c r="Q1190" s="257">
        <v>0</v>
      </c>
      <c r="R1190" s="258">
        <f t="shared" si="96"/>
        <v>0</v>
      </c>
    </row>
    <row r="1191" spans="1:19" outlineLevel="1">
      <c r="A1191" s="399" t="s">
        <v>4092</v>
      </c>
      <c r="B1191" s="197"/>
      <c r="C1191" s="253">
        <f>SUM(C1192)</f>
        <v>142701.94</v>
      </c>
      <c r="D1191" s="253">
        <f>C1191*-1</f>
        <v>-142701.94</v>
      </c>
      <c r="E1191" s="254"/>
      <c r="F1191" s="228"/>
      <c r="G1191" s="228"/>
      <c r="H1191" s="254"/>
      <c r="I1191" s="253"/>
      <c r="J1191" s="254"/>
      <c r="K1191" s="253">
        <f>D1191+I1191</f>
        <v>-142701.94</v>
      </c>
      <c r="L1191" s="256"/>
      <c r="M1191" s="217"/>
      <c r="N1191" s="228" t="e">
        <v>#VALUE!</v>
      </c>
      <c r="O1191" s="64">
        <v>0</v>
      </c>
      <c r="P1191" s="217"/>
      <c r="Q1191" s="257">
        <v>-142701.94</v>
      </c>
      <c r="R1191" s="258">
        <f t="shared" si="96"/>
        <v>0</v>
      </c>
    </row>
    <row r="1192" spans="1:19" outlineLevel="2">
      <c r="A1192" s="271" t="s">
        <v>5276</v>
      </c>
      <c r="B1192" s="195" t="s">
        <v>4093</v>
      </c>
      <c r="C1192" s="229">
        <v>142701.94</v>
      </c>
      <c r="D1192" s="229">
        <f>C1192*-1</f>
        <v>-142701.94</v>
      </c>
      <c r="E1192" s="254"/>
      <c r="F1192" s="228"/>
      <c r="G1192" s="228"/>
      <c r="H1192" s="254"/>
      <c r="I1192" s="229"/>
      <c r="J1192" s="254"/>
      <c r="K1192" s="229">
        <f>D1192+I1192</f>
        <v>-142701.94</v>
      </c>
      <c r="L1192" s="251"/>
      <c r="M1192" s="235"/>
      <c r="N1192" s="228">
        <v>0</v>
      </c>
      <c r="O1192" s="64" t="s">
        <v>4092</v>
      </c>
      <c r="P1192" s="241" t="b">
        <f>EXACT($A1191,O1192)</f>
        <v>1</v>
      </c>
      <c r="Q1192" s="257">
        <v>0</v>
      </c>
      <c r="R1192" s="258">
        <f t="shared" si="96"/>
        <v>-142701.94</v>
      </c>
    </row>
    <row r="1193" spans="1:19" outlineLevel="1">
      <c r="A1193" s="399" t="s">
        <v>4094</v>
      </c>
      <c r="C1193" s="253">
        <f>SUM(C1194)</f>
        <v>785.64999999999895</v>
      </c>
      <c r="D1193" s="253">
        <f t="shared" si="92"/>
        <v>-785.64999999999895</v>
      </c>
      <c r="E1193" s="254"/>
      <c r="F1193" s="255"/>
      <c r="G1193" s="255"/>
      <c r="H1193" s="254"/>
      <c r="I1193" s="253"/>
      <c r="J1193" s="254"/>
      <c r="K1193" s="253">
        <f t="shared" si="93"/>
        <v>-785.64999999999895</v>
      </c>
      <c r="L1193" s="256" t="e">
        <f>#REF!+C1193</f>
        <v>#REF!</v>
      </c>
      <c r="M1193" s="253"/>
      <c r="N1193" s="228" t="e">
        <v>#VALUE!</v>
      </c>
      <c r="O1193" s="64">
        <v>0</v>
      </c>
      <c r="Q1193" s="257">
        <v>-785.65</v>
      </c>
      <c r="R1193" s="258">
        <f t="shared" si="96"/>
        <v>1.0231815394945443E-12</v>
      </c>
    </row>
    <row r="1194" spans="1:19" outlineLevel="2">
      <c r="A1194" s="271" t="s">
        <v>5277</v>
      </c>
      <c r="B1194" s="195" t="s">
        <v>4095</v>
      </c>
      <c r="C1194" s="229">
        <v>785.64999999999895</v>
      </c>
      <c r="D1194" s="229">
        <f t="shared" si="92"/>
        <v>-785.64999999999895</v>
      </c>
      <c r="E1194" s="254"/>
      <c r="F1194" s="255"/>
      <c r="G1194" s="255"/>
      <c r="H1194" s="254"/>
      <c r="I1194" s="229"/>
      <c r="J1194" s="254"/>
      <c r="K1194" s="229">
        <f t="shared" si="93"/>
        <v>-785.64999999999895</v>
      </c>
      <c r="L1194" s="251"/>
      <c r="M1194" s="229"/>
      <c r="N1194" s="228">
        <v>0</v>
      </c>
      <c r="O1194" s="64" t="s">
        <v>4094</v>
      </c>
      <c r="P1194" s="241" t="b">
        <f>EXACT($A1193,O1194)</f>
        <v>1</v>
      </c>
      <c r="Q1194" s="257">
        <v>0</v>
      </c>
      <c r="R1194" s="258">
        <f t="shared" si="96"/>
        <v>-785.64999999999895</v>
      </c>
    </row>
    <row r="1195" spans="1:19" outlineLevel="1">
      <c r="A1195" s="399" t="s">
        <v>4096</v>
      </c>
      <c r="C1195" s="253">
        <f>SUM(C1196:C1204)</f>
        <v>9800165.5300000012</v>
      </c>
      <c r="D1195" s="253">
        <f t="shared" ref="D1195:D1275" si="98">C1195*-1</f>
        <v>-9800165.5300000012</v>
      </c>
      <c r="E1195" s="254"/>
      <c r="F1195" s="255"/>
      <c r="G1195" s="255"/>
      <c r="H1195" s="254"/>
      <c r="I1195" s="253">
        <f>I1204</f>
        <v>7274425.4800000004</v>
      </c>
      <c r="J1195" s="254"/>
      <c r="K1195" s="253">
        <f t="shared" ref="K1195:K1275" si="99">D1195+I1195</f>
        <v>-2525740.0500000007</v>
      </c>
      <c r="L1195" s="256" t="e">
        <f>#REF!+C1195</f>
        <v>#REF!</v>
      </c>
      <c r="M1195" s="253"/>
      <c r="N1195" s="228" t="e">
        <v>#VALUE!</v>
      </c>
      <c r="O1195" s="64">
        <v>0</v>
      </c>
      <c r="Q1195" s="257">
        <v>-2525740.5299999998</v>
      </c>
      <c r="R1195" s="258">
        <f t="shared" si="96"/>
        <v>0.47999999905005097</v>
      </c>
      <c r="S1195" s="294"/>
    </row>
    <row r="1196" spans="1:19" outlineLevel="2">
      <c r="A1196" s="271" t="s">
        <v>5278</v>
      </c>
      <c r="B1196" s="195" t="s">
        <v>4097</v>
      </c>
      <c r="C1196" s="229">
        <v>0</v>
      </c>
      <c r="D1196" s="229">
        <f t="shared" si="98"/>
        <v>0</v>
      </c>
      <c r="E1196" s="254"/>
      <c r="F1196" s="255"/>
      <c r="G1196" s="255"/>
      <c r="H1196" s="254"/>
      <c r="I1196" s="229"/>
      <c r="J1196" s="254"/>
      <c r="K1196" s="229">
        <f t="shared" si="99"/>
        <v>0</v>
      </c>
      <c r="L1196" s="251"/>
      <c r="M1196" s="229"/>
      <c r="N1196" s="228">
        <v>0</v>
      </c>
      <c r="O1196" s="64" t="s">
        <v>4096</v>
      </c>
      <c r="P1196" s="241" t="b">
        <f>EXACT($A$1195,O1196)</f>
        <v>1</v>
      </c>
      <c r="Q1196" s="257">
        <v>0</v>
      </c>
      <c r="R1196" s="258">
        <f t="shared" si="96"/>
        <v>0</v>
      </c>
    </row>
    <row r="1197" spans="1:19" outlineLevel="2">
      <c r="A1197" s="271" t="s">
        <v>5279</v>
      </c>
      <c r="B1197" s="44" t="s">
        <v>4098</v>
      </c>
      <c r="C1197" s="229">
        <v>0</v>
      </c>
      <c r="D1197" s="229">
        <f t="shared" si="98"/>
        <v>0</v>
      </c>
      <c r="E1197" s="254"/>
      <c r="F1197" s="255"/>
      <c r="G1197" s="255"/>
      <c r="H1197" s="254"/>
      <c r="I1197" s="229"/>
      <c r="J1197" s="254"/>
      <c r="K1197" s="229">
        <f t="shared" si="99"/>
        <v>0</v>
      </c>
      <c r="L1197" s="251"/>
      <c r="M1197" s="229"/>
      <c r="N1197" s="228">
        <v>0</v>
      </c>
      <c r="O1197" s="64" t="s">
        <v>4096</v>
      </c>
      <c r="P1197" s="241" t="b">
        <f t="shared" ref="P1197:P1204" si="100">EXACT($A$1195,O1197)</f>
        <v>1</v>
      </c>
      <c r="Q1197" s="257">
        <v>0</v>
      </c>
      <c r="R1197" s="258">
        <f t="shared" si="96"/>
        <v>0</v>
      </c>
    </row>
    <row r="1198" spans="1:19" outlineLevel="2">
      <c r="A1198" s="271" t="s">
        <v>5280</v>
      </c>
      <c r="B1198" s="195" t="s">
        <v>4099</v>
      </c>
      <c r="C1198" s="229">
        <v>0</v>
      </c>
      <c r="D1198" s="229">
        <f t="shared" si="98"/>
        <v>0</v>
      </c>
      <c r="E1198" s="254"/>
      <c r="F1198" s="255"/>
      <c r="G1198" s="255"/>
      <c r="H1198" s="254"/>
      <c r="I1198" s="229"/>
      <c r="J1198" s="254"/>
      <c r="K1198" s="229">
        <f t="shared" si="99"/>
        <v>0</v>
      </c>
      <c r="L1198" s="251"/>
      <c r="M1198" s="229"/>
      <c r="N1198" s="228">
        <v>0</v>
      </c>
      <c r="O1198" s="64" t="s">
        <v>4096</v>
      </c>
      <c r="P1198" s="241" t="b">
        <f t="shared" si="100"/>
        <v>1</v>
      </c>
      <c r="Q1198" s="257">
        <v>0</v>
      </c>
      <c r="R1198" s="258">
        <f t="shared" si="96"/>
        <v>0</v>
      </c>
    </row>
    <row r="1199" spans="1:19" outlineLevel="2">
      <c r="A1199" s="271" t="s">
        <v>5281</v>
      </c>
      <c r="B1199" s="44" t="s">
        <v>4100</v>
      </c>
      <c r="C1199" s="229">
        <v>0</v>
      </c>
      <c r="D1199" s="229">
        <f t="shared" si="98"/>
        <v>0</v>
      </c>
      <c r="E1199" s="254"/>
      <c r="F1199" s="255"/>
      <c r="G1199" s="255"/>
      <c r="H1199" s="254"/>
      <c r="I1199" s="229"/>
      <c r="J1199" s="254"/>
      <c r="K1199" s="229">
        <f t="shared" si="99"/>
        <v>0</v>
      </c>
      <c r="L1199" s="251"/>
      <c r="M1199" s="229"/>
      <c r="N1199" s="228">
        <v>0</v>
      </c>
      <c r="O1199" s="64" t="s">
        <v>4096</v>
      </c>
      <c r="P1199" s="241" t="b">
        <f t="shared" si="100"/>
        <v>1</v>
      </c>
      <c r="Q1199" s="257">
        <v>0</v>
      </c>
      <c r="R1199" s="258">
        <f t="shared" si="96"/>
        <v>0</v>
      </c>
    </row>
    <row r="1200" spans="1:19" outlineLevel="2">
      <c r="A1200" s="271" t="s">
        <v>5282</v>
      </c>
      <c r="B1200" s="44" t="s">
        <v>4101</v>
      </c>
      <c r="C1200" s="229">
        <v>0</v>
      </c>
      <c r="D1200" s="229">
        <f t="shared" si="98"/>
        <v>0</v>
      </c>
      <c r="E1200" s="254"/>
      <c r="F1200" s="255"/>
      <c r="G1200" s="255"/>
      <c r="H1200" s="254"/>
      <c r="I1200" s="229"/>
      <c r="J1200" s="254"/>
      <c r="K1200" s="229">
        <f t="shared" si="99"/>
        <v>0</v>
      </c>
      <c r="L1200" s="251"/>
      <c r="M1200" s="229"/>
      <c r="N1200" s="228">
        <v>0</v>
      </c>
      <c r="O1200" s="64" t="s">
        <v>4096</v>
      </c>
      <c r="P1200" s="241" t="b">
        <f t="shared" si="100"/>
        <v>1</v>
      </c>
      <c r="Q1200" s="257">
        <v>0</v>
      </c>
      <c r="R1200" s="258">
        <f t="shared" si="96"/>
        <v>0</v>
      </c>
    </row>
    <row r="1201" spans="1:18" outlineLevel="2">
      <c r="A1201" s="271" t="s">
        <v>5283</v>
      </c>
      <c r="B1201" s="195" t="s">
        <v>4102</v>
      </c>
      <c r="C1201" s="229">
        <v>0</v>
      </c>
      <c r="D1201" s="229">
        <f t="shared" si="98"/>
        <v>0</v>
      </c>
      <c r="E1201" s="254"/>
      <c r="F1201" s="255"/>
      <c r="G1201" s="255"/>
      <c r="H1201" s="254"/>
      <c r="I1201" s="229"/>
      <c r="J1201" s="254"/>
      <c r="K1201" s="229">
        <f t="shared" si="99"/>
        <v>0</v>
      </c>
      <c r="L1201" s="251"/>
      <c r="M1201" s="229"/>
      <c r="N1201" s="228">
        <v>0</v>
      </c>
      <c r="O1201" s="64" t="s">
        <v>4096</v>
      </c>
      <c r="P1201" s="241" t="b">
        <f t="shared" si="100"/>
        <v>1</v>
      </c>
      <c r="Q1201" s="257">
        <v>0</v>
      </c>
      <c r="R1201" s="258">
        <f t="shared" si="96"/>
        <v>0</v>
      </c>
    </row>
    <row r="1202" spans="1:18" outlineLevel="2">
      <c r="A1202" s="271" t="s">
        <v>5284</v>
      </c>
      <c r="B1202" s="44" t="s">
        <v>4103</v>
      </c>
      <c r="C1202" s="229">
        <v>0</v>
      </c>
      <c r="D1202" s="229">
        <f t="shared" si="98"/>
        <v>0</v>
      </c>
      <c r="E1202" s="254"/>
      <c r="F1202" s="255"/>
      <c r="G1202" s="255"/>
      <c r="H1202" s="254"/>
      <c r="I1202" s="229"/>
      <c r="J1202" s="254"/>
      <c r="K1202" s="229">
        <f t="shared" si="99"/>
        <v>0</v>
      </c>
      <c r="L1202" s="251"/>
      <c r="M1202" s="229"/>
      <c r="N1202" s="228">
        <v>0</v>
      </c>
      <c r="O1202" s="64" t="s">
        <v>4096</v>
      </c>
      <c r="P1202" s="241" t="b">
        <f t="shared" si="100"/>
        <v>1</v>
      </c>
      <c r="Q1202" s="257">
        <v>0</v>
      </c>
      <c r="R1202" s="258">
        <f t="shared" si="96"/>
        <v>0</v>
      </c>
    </row>
    <row r="1203" spans="1:18" outlineLevel="2">
      <c r="A1203" s="271" t="s">
        <v>5285</v>
      </c>
      <c r="B1203" s="195" t="s">
        <v>4104</v>
      </c>
      <c r="C1203" s="229">
        <v>2.8199999999999901</v>
      </c>
      <c r="D1203" s="229">
        <f t="shared" si="98"/>
        <v>-2.8199999999999901</v>
      </c>
      <c r="E1203" s="254"/>
      <c r="F1203" s="255"/>
      <c r="G1203" s="255"/>
      <c r="H1203" s="254"/>
      <c r="I1203" s="229"/>
      <c r="J1203" s="254"/>
      <c r="K1203" s="229">
        <f t="shared" si="99"/>
        <v>-2.8199999999999901</v>
      </c>
      <c r="L1203" s="251"/>
      <c r="M1203" s="229"/>
      <c r="N1203" s="228">
        <v>0</v>
      </c>
      <c r="O1203" s="64" t="s">
        <v>4096</v>
      </c>
      <c r="P1203" s="241" t="b">
        <f t="shared" si="100"/>
        <v>1</v>
      </c>
      <c r="Q1203" s="257">
        <v>0</v>
      </c>
      <c r="R1203" s="258">
        <f t="shared" si="96"/>
        <v>-2.8199999999999901</v>
      </c>
    </row>
    <row r="1204" spans="1:18" outlineLevel="2">
      <c r="A1204" s="271" t="s">
        <v>5286</v>
      </c>
      <c r="B1204" s="195" t="s">
        <v>4105</v>
      </c>
      <c r="C1204" s="229">
        <v>9800162.7100000009</v>
      </c>
      <c r="D1204" s="229">
        <f t="shared" si="98"/>
        <v>-9800162.7100000009</v>
      </c>
      <c r="E1204" s="254"/>
      <c r="F1204" s="255"/>
      <c r="G1204" s="255"/>
      <c r="H1204" s="254"/>
      <c r="I1204" s="229">
        <v>7274425.4800000004</v>
      </c>
      <c r="J1204" s="254"/>
      <c r="K1204" s="229">
        <f t="shared" si="99"/>
        <v>-2525737.2300000004</v>
      </c>
      <c r="L1204" s="251"/>
      <c r="M1204" s="229"/>
      <c r="N1204" s="228">
        <v>0</v>
      </c>
      <c r="O1204" s="64" t="s">
        <v>4096</v>
      </c>
      <c r="P1204" s="241" t="b">
        <f t="shared" si="100"/>
        <v>1</v>
      </c>
      <c r="Q1204" s="257">
        <v>0</v>
      </c>
      <c r="R1204" s="258">
        <f t="shared" si="96"/>
        <v>-2525737.2300000004</v>
      </c>
    </row>
    <row r="1205" spans="1:18" outlineLevel="1">
      <c r="A1205" s="399" t="s">
        <v>4106</v>
      </c>
      <c r="B1205" s="195"/>
      <c r="C1205" s="253">
        <f>C1206</f>
        <v>0</v>
      </c>
      <c r="D1205" s="253">
        <f t="shared" si="98"/>
        <v>0</v>
      </c>
      <c r="E1205" s="254"/>
      <c r="F1205" s="255"/>
      <c r="G1205" s="255"/>
      <c r="H1205" s="254"/>
      <c r="I1205" s="253"/>
      <c r="J1205" s="254"/>
      <c r="K1205" s="253">
        <f t="shared" si="99"/>
        <v>0</v>
      </c>
      <c r="L1205" s="251"/>
      <c r="M1205" s="228"/>
      <c r="N1205" s="228" t="e">
        <v>#VALUE!</v>
      </c>
      <c r="O1205" s="64">
        <v>0</v>
      </c>
      <c r="Q1205" s="257">
        <v>0</v>
      </c>
      <c r="R1205" s="258">
        <f t="shared" si="96"/>
        <v>0</v>
      </c>
    </row>
    <row r="1206" spans="1:18" outlineLevel="2">
      <c r="A1206" s="271" t="s">
        <v>5287</v>
      </c>
      <c r="B1206" s="195" t="s">
        <v>4107</v>
      </c>
      <c r="C1206" s="283">
        <v>0</v>
      </c>
      <c r="D1206" s="229">
        <f t="shared" si="98"/>
        <v>0</v>
      </c>
      <c r="E1206" s="254"/>
      <c r="F1206" s="255"/>
      <c r="G1206" s="255"/>
      <c r="H1206" s="254"/>
      <c r="I1206" s="229"/>
      <c r="J1206" s="254"/>
      <c r="K1206" s="229">
        <f t="shared" si="99"/>
        <v>0</v>
      </c>
      <c r="L1206" s="251"/>
      <c r="M1206" s="228"/>
      <c r="N1206" s="228">
        <v>0</v>
      </c>
      <c r="O1206" s="64" t="s">
        <v>4106</v>
      </c>
      <c r="P1206" s="241" t="b">
        <f>EXACT($A1205,O1206)</f>
        <v>1</v>
      </c>
      <c r="Q1206" s="257">
        <v>0</v>
      </c>
      <c r="R1206" s="258">
        <f t="shared" si="96"/>
        <v>0</v>
      </c>
    </row>
    <row r="1207" spans="1:18" outlineLevel="1">
      <c r="A1207" s="399" t="s">
        <v>4108</v>
      </c>
      <c r="B1207" s="137"/>
      <c r="C1207" s="301">
        <f>C1208</f>
        <v>-351262</v>
      </c>
      <c r="D1207" s="253">
        <f t="shared" si="98"/>
        <v>351262</v>
      </c>
      <c r="E1207" s="254"/>
      <c r="F1207" s="255"/>
      <c r="G1207" s="255"/>
      <c r="H1207" s="254"/>
      <c r="I1207" s="253"/>
      <c r="J1207" s="254"/>
      <c r="K1207" s="253">
        <f t="shared" si="99"/>
        <v>351262</v>
      </c>
      <c r="L1207" s="251"/>
      <c r="M1207" s="228"/>
      <c r="N1207" s="228" t="e">
        <v>#VALUE!</v>
      </c>
      <c r="O1207" s="64">
        <v>0</v>
      </c>
      <c r="Q1207" s="257">
        <v>351262</v>
      </c>
      <c r="R1207" s="258">
        <f t="shared" si="96"/>
        <v>0</v>
      </c>
    </row>
    <row r="1208" spans="1:18" outlineLevel="2">
      <c r="A1208" s="271" t="s">
        <v>5288</v>
      </c>
      <c r="B1208" s="195" t="s">
        <v>4109</v>
      </c>
      <c r="C1208" s="283">
        <v>-351262</v>
      </c>
      <c r="D1208" s="283">
        <f t="shared" si="98"/>
        <v>351262</v>
      </c>
      <c r="E1208" s="254"/>
      <c r="F1208" s="255"/>
      <c r="G1208" s="255"/>
      <c r="H1208" s="254"/>
      <c r="I1208" s="283"/>
      <c r="J1208" s="254"/>
      <c r="K1208" s="229">
        <f t="shared" si="99"/>
        <v>351262</v>
      </c>
      <c r="L1208" s="251"/>
      <c r="M1208" s="228"/>
      <c r="N1208" s="228">
        <v>0</v>
      </c>
      <c r="O1208" s="64" t="s">
        <v>4108</v>
      </c>
      <c r="P1208" s="241" t="b">
        <f>EXACT($A1207,O1208)</f>
        <v>1</v>
      </c>
      <c r="Q1208" s="257">
        <v>0</v>
      </c>
      <c r="R1208" s="258">
        <f t="shared" si="96"/>
        <v>351262</v>
      </c>
    </row>
    <row r="1209" spans="1:18" outlineLevel="1">
      <c r="A1209" s="399" t="s">
        <v>4110</v>
      </c>
      <c r="B1209" s="195"/>
      <c r="C1209" s="301">
        <f>C1210</f>
        <v>0</v>
      </c>
      <c r="D1209" s="301">
        <f t="shared" si="98"/>
        <v>0</v>
      </c>
      <c r="E1209" s="254"/>
      <c r="F1209" s="255"/>
      <c r="G1209" s="255"/>
      <c r="H1209" s="254"/>
      <c r="I1209" s="301"/>
      <c r="J1209" s="254"/>
      <c r="K1209" s="253">
        <f t="shared" si="99"/>
        <v>0</v>
      </c>
      <c r="L1209" s="251"/>
      <c r="M1209" s="228"/>
      <c r="N1209" s="228" t="e">
        <v>#VALUE!</v>
      </c>
      <c r="O1209" s="64">
        <v>0</v>
      </c>
      <c r="Q1209" s="257">
        <v>0</v>
      </c>
      <c r="R1209" s="258">
        <f t="shared" si="96"/>
        <v>0</v>
      </c>
    </row>
    <row r="1210" spans="1:18" outlineLevel="2">
      <c r="A1210" s="271" t="s">
        <v>5289</v>
      </c>
      <c r="B1210" s="195" t="s">
        <v>4111</v>
      </c>
      <c r="C1210" s="283">
        <v>0</v>
      </c>
      <c r="D1210" s="283">
        <f t="shared" si="98"/>
        <v>0</v>
      </c>
      <c r="E1210" s="254"/>
      <c r="F1210" s="255"/>
      <c r="G1210" s="255"/>
      <c r="H1210" s="254"/>
      <c r="I1210" s="283"/>
      <c r="J1210" s="254"/>
      <c r="K1210" s="283">
        <f t="shared" si="99"/>
        <v>0</v>
      </c>
      <c r="L1210" s="251"/>
      <c r="M1210" s="228"/>
      <c r="N1210" s="228">
        <v>0</v>
      </c>
      <c r="O1210" s="64" t="s">
        <v>4110</v>
      </c>
      <c r="P1210" s="241" t="b">
        <f>EXACT($A$1209,O1210)</f>
        <v>1</v>
      </c>
      <c r="Q1210" s="257">
        <v>0</v>
      </c>
      <c r="R1210" s="258">
        <f>K1210-Q1210</f>
        <v>0</v>
      </c>
    </row>
    <row r="1211" spans="1:18" outlineLevel="1">
      <c r="A1211" s="299"/>
      <c r="B1211" s="197"/>
      <c r="C1211" s="287"/>
      <c r="D1211" s="287"/>
      <c r="E1211" s="254"/>
      <c r="F1211" s="255"/>
      <c r="G1211" s="255"/>
      <c r="H1211" s="254"/>
      <c r="I1211" s="287"/>
      <c r="J1211" s="254"/>
      <c r="K1211" s="287"/>
      <c r="L1211" s="251"/>
      <c r="M1211" s="228"/>
      <c r="N1211" s="228"/>
      <c r="O1211" s="64"/>
      <c r="Q1211" s="257"/>
      <c r="R1211" s="258"/>
    </row>
    <row r="1212" spans="1:18">
      <c r="A1212" s="418" t="s">
        <v>4112</v>
      </c>
      <c r="B1212" s="248"/>
      <c r="C1212" s="287">
        <f>C1090+C1093+C1097+C1099+C1104+C1106+C1109+C1111+C1113+C1115+C1117+C1119+C1121+C1131+C1134+C1139+C1155+C1158+C1165+C1167+C1169+C1171+C1173+C1175+C1177+C1179+C1181+C1183+C1185+C1191+C1193+C1195+C1205+C1207+C1209</f>
        <v>43889918.939999983</v>
      </c>
      <c r="D1212" s="287">
        <f t="shared" si="98"/>
        <v>-43889918.939999983</v>
      </c>
      <c r="E1212" s="254"/>
      <c r="F1212" s="255"/>
      <c r="G1212" s="255"/>
      <c r="H1212" s="254"/>
      <c r="I1212" s="287">
        <f>I1099+I1134+I1106+I1195</f>
        <v>31419008.969999999</v>
      </c>
      <c r="J1212" s="265"/>
      <c r="K1212" s="287">
        <f t="shared" si="99"/>
        <v>-12470909.969999984</v>
      </c>
      <c r="L1212" s="256" t="e">
        <f>#REF!+C1212</f>
        <v>#REF!</v>
      </c>
      <c r="M1212" s="218"/>
      <c r="N1212" s="228"/>
      <c r="O1212" s="64"/>
      <c r="Q1212" s="257"/>
      <c r="R1212" s="258"/>
    </row>
    <row r="1213" spans="1:18">
      <c r="A1213" s="248"/>
      <c r="B1213" s="248"/>
      <c r="C1213" s="218"/>
      <c r="D1213" s="218"/>
      <c r="E1213" s="254"/>
      <c r="F1213" s="255"/>
      <c r="G1213" s="255"/>
      <c r="H1213" s="254"/>
      <c r="I1213" s="218"/>
      <c r="J1213" s="265"/>
      <c r="K1213" s="218"/>
      <c r="L1213" s="256"/>
      <c r="M1213" s="218"/>
      <c r="N1213" s="228"/>
      <c r="O1213" s="64"/>
      <c r="Q1213" s="257"/>
      <c r="R1213" s="258"/>
    </row>
    <row r="1214" spans="1:18">
      <c r="A1214" s="399" t="s">
        <v>4113</v>
      </c>
      <c r="B1214" s="248"/>
      <c r="C1214" s="298">
        <f>C1089+C1212</f>
        <v>-82830615.799999863</v>
      </c>
      <c r="D1214" s="298">
        <f t="shared" si="98"/>
        <v>82830615.799999863</v>
      </c>
      <c r="E1214" s="254"/>
      <c r="F1214" s="255"/>
      <c r="G1214" s="255"/>
      <c r="H1214" s="254"/>
      <c r="I1214" s="298">
        <f>I1089+I1212</f>
        <v>-49478791.407499969</v>
      </c>
      <c r="J1214" s="265"/>
      <c r="K1214" s="298">
        <f t="shared" si="99"/>
        <v>33351824.392499894</v>
      </c>
      <c r="L1214" s="251"/>
      <c r="M1214" s="218"/>
      <c r="N1214" s="228"/>
      <c r="O1214" s="64"/>
      <c r="Q1214" s="257"/>
      <c r="R1214" s="258"/>
    </row>
    <row r="1215" spans="1:18">
      <c r="B1215" s="218"/>
      <c r="C1215" s="218"/>
      <c r="D1215" s="218"/>
      <c r="E1215" s="254"/>
      <c r="F1215" s="255"/>
      <c r="G1215" s="255"/>
      <c r="H1215" s="254"/>
      <c r="I1215" s="218"/>
      <c r="J1215" s="265"/>
      <c r="K1215" s="218"/>
      <c r="L1215" s="251"/>
      <c r="M1215" s="218"/>
      <c r="N1215" s="228"/>
      <c r="O1215" s="64"/>
      <c r="Q1215" s="257"/>
      <c r="R1215" s="258"/>
    </row>
    <row r="1216" spans="1:18">
      <c r="A1216" s="397" t="s">
        <v>3446</v>
      </c>
      <c r="B1216" s="248"/>
      <c r="C1216" s="218">
        <f>C990+C1214</f>
        <v>156705775.48000014</v>
      </c>
      <c r="D1216" s="218">
        <f t="shared" si="98"/>
        <v>-156705775.48000014</v>
      </c>
      <c r="E1216" s="254"/>
      <c r="F1216" s="255"/>
      <c r="G1216" s="255"/>
      <c r="H1216" s="254"/>
      <c r="I1216" s="218">
        <f>I1214</f>
        <v>-49478791.407499969</v>
      </c>
      <c r="J1216" s="254"/>
      <c r="K1216" s="218">
        <f t="shared" si="99"/>
        <v>-206184566.88750011</v>
      </c>
      <c r="L1216" s="302" t="e">
        <f>#REF!+C1216</f>
        <v>#REF!</v>
      </c>
      <c r="M1216" s="218"/>
      <c r="N1216" s="228"/>
      <c r="O1216" s="64"/>
      <c r="Q1216" s="257"/>
      <c r="R1216" s="258"/>
    </row>
    <row r="1217" spans="1:19">
      <c r="A1217" s="248"/>
      <c r="B1217" s="248"/>
      <c r="C1217" s="218"/>
      <c r="D1217" s="218"/>
      <c r="E1217" s="254"/>
      <c r="F1217" s="255"/>
      <c r="G1217" s="255"/>
      <c r="H1217" s="254"/>
      <c r="I1217" s="218"/>
      <c r="J1217" s="254"/>
      <c r="K1217" s="218"/>
      <c r="L1217" s="251"/>
      <c r="M1217" s="218"/>
      <c r="N1217" s="228"/>
      <c r="O1217" s="64"/>
      <c r="Q1217" s="257">
        <f>I1224-Q1222</f>
        <v>-6610809.4900000002</v>
      </c>
      <c r="R1217" s="258"/>
    </row>
    <row r="1218" spans="1:19">
      <c r="A1218" s="421" t="s">
        <v>4114</v>
      </c>
      <c r="B1218" s="248"/>
      <c r="C1218" s="275">
        <f>C532+C981+C1216</f>
        <v>-555911688.40999937</v>
      </c>
      <c r="D1218" s="275">
        <f t="shared" si="98"/>
        <v>555911688.40999937</v>
      </c>
      <c r="E1218" s="254"/>
      <c r="F1218" s="255"/>
      <c r="G1218" s="255"/>
      <c r="H1218" s="254"/>
      <c r="I1218" s="275">
        <f>I532+I981+I1214</f>
        <v>12781915.502500206</v>
      </c>
      <c r="J1218" s="296"/>
      <c r="K1218" s="275">
        <f t="shared" si="99"/>
        <v>568693603.91249955</v>
      </c>
      <c r="L1218" s="302" t="e">
        <f>#REF!+C1218</f>
        <v>#REF!</v>
      </c>
      <c r="M1218" s="275"/>
      <c r="N1218" s="228"/>
      <c r="O1218" s="64"/>
      <c r="Q1218" s="257"/>
      <c r="R1218" s="258"/>
    </row>
    <row r="1219" spans="1:19">
      <c r="B1219" s="303"/>
      <c r="C1219" s="275"/>
      <c r="D1219" s="275"/>
      <c r="E1219" s="254"/>
      <c r="F1219" s="255"/>
      <c r="G1219" s="255"/>
      <c r="H1219" s="254"/>
      <c r="I1219" s="275"/>
      <c r="J1219" s="296"/>
      <c r="K1219" s="304"/>
      <c r="L1219" s="269"/>
      <c r="M1219" s="275"/>
      <c r="N1219" s="228"/>
      <c r="O1219" s="64"/>
      <c r="Q1219" s="257"/>
      <c r="R1219" s="258"/>
    </row>
    <row r="1220" spans="1:19" outlineLevel="1">
      <c r="A1220" s="399" t="s">
        <v>4115</v>
      </c>
      <c r="C1220" s="301">
        <f>SUM(C1221)</f>
        <v>4709992.25</v>
      </c>
      <c r="D1220" s="301">
        <f t="shared" ref="D1220:D1233" si="101">C1220*-1</f>
        <v>-4709992.25</v>
      </c>
      <c r="E1220" s="254"/>
      <c r="F1220" s="255"/>
      <c r="G1220" s="255"/>
      <c r="H1220" s="254"/>
      <c r="I1220" s="253"/>
      <c r="J1220" s="254"/>
      <c r="K1220" s="301">
        <f t="shared" ref="K1220:K1233" si="102">D1220+I1220</f>
        <v>-4709992.25</v>
      </c>
      <c r="L1220" s="256" t="e">
        <f>#REF!+C1220</f>
        <v>#REF!</v>
      </c>
      <c r="M1220" s="253"/>
      <c r="N1220" s="228" t="e">
        <v>#VALUE!</v>
      </c>
      <c r="O1220" s="64">
        <v>0</v>
      </c>
      <c r="Q1220" s="257">
        <v>-4709992.25</v>
      </c>
      <c r="R1220" s="258">
        <f>K1220-Q1220</f>
        <v>0</v>
      </c>
    </row>
    <row r="1221" spans="1:19" outlineLevel="2">
      <c r="A1221" s="271" t="s">
        <v>5290</v>
      </c>
      <c r="B1221" s="195" t="s">
        <v>4116</v>
      </c>
      <c r="C1221" s="283">
        <v>4709992.25</v>
      </c>
      <c r="D1221" s="283">
        <f t="shared" si="101"/>
        <v>-4709992.25</v>
      </c>
      <c r="E1221" s="254"/>
      <c r="F1221" s="255"/>
      <c r="G1221" s="255"/>
      <c r="H1221" s="254"/>
      <c r="I1221" s="229"/>
      <c r="J1221" s="254"/>
      <c r="K1221" s="283">
        <f t="shared" si="102"/>
        <v>-4709992.25</v>
      </c>
      <c r="L1221" s="251"/>
      <c r="M1221" s="229"/>
      <c r="N1221" s="228">
        <v>0</v>
      </c>
      <c r="O1221" s="64" t="s">
        <v>4115</v>
      </c>
      <c r="P1221" s="241" t="b">
        <f>EXACT($A1220,O1221)</f>
        <v>1</v>
      </c>
      <c r="Q1221" s="257">
        <v>0</v>
      </c>
      <c r="R1221" s="258">
        <f t="shared" ref="R1221:R1232" si="103">K1221-Q1221</f>
        <v>-4709992.25</v>
      </c>
    </row>
    <row r="1222" spans="1:19" outlineLevel="1">
      <c r="A1222" s="399" t="s">
        <v>2772</v>
      </c>
      <c r="C1222" s="301">
        <f>SUM(C1223:C1228)</f>
        <v>-6656321.2299999902</v>
      </c>
      <c r="D1222" s="301">
        <f t="shared" si="101"/>
        <v>6656321.2299999902</v>
      </c>
      <c r="E1222" s="254"/>
      <c r="F1222" s="255"/>
      <c r="G1222" s="255"/>
      <c r="H1222" s="254"/>
      <c r="I1222" s="253">
        <f>I1225+I1224+I1228</f>
        <v>-8214521.5800000001</v>
      </c>
      <c r="J1222" s="254"/>
      <c r="K1222" s="301">
        <f t="shared" si="102"/>
        <v>-1558200.3500000099</v>
      </c>
      <c r="L1222" s="256" t="e">
        <f>#REF!+C1222</f>
        <v>#REF!</v>
      </c>
      <c r="M1222" s="253"/>
      <c r="N1222" s="228" t="e">
        <v>#VALUE!</v>
      </c>
      <c r="O1222" s="64">
        <v>0</v>
      </c>
      <c r="Q1222" s="257">
        <v>-1558200.09</v>
      </c>
      <c r="R1222" s="258">
        <f t="shared" si="103"/>
        <v>-0.26000000978820026</v>
      </c>
      <c r="S1222" s="258"/>
    </row>
    <row r="1223" spans="1:19" outlineLevel="2">
      <c r="A1223" s="400" t="s">
        <v>5291</v>
      </c>
      <c r="B1223" s="44" t="s">
        <v>4117</v>
      </c>
      <c r="C1223" s="283">
        <v>0</v>
      </c>
      <c r="D1223" s="283">
        <f t="shared" si="101"/>
        <v>0</v>
      </c>
      <c r="E1223" s="254"/>
      <c r="F1223" s="255"/>
      <c r="G1223" s="255"/>
      <c r="H1223" s="254"/>
      <c r="I1223" s="229"/>
      <c r="J1223" s="254"/>
      <c r="K1223" s="283">
        <f t="shared" si="102"/>
        <v>0</v>
      </c>
      <c r="L1223" s="251"/>
      <c r="M1223" s="229"/>
      <c r="N1223" s="228">
        <v>0</v>
      </c>
      <c r="O1223" s="64" t="s">
        <v>2772</v>
      </c>
      <c r="P1223" s="241" t="b">
        <f t="shared" ref="P1223:P1228" si="104">EXACT($A$1222,O1223)</f>
        <v>1</v>
      </c>
      <c r="Q1223" s="257">
        <v>0</v>
      </c>
      <c r="R1223" s="258">
        <f t="shared" si="103"/>
        <v>0</v>
      </c>
    </row>
    <row r="1224" spans="1:19" outlineLevel="2">
      <c r="A1224" s="400" t="s">
        <v>5292</v>
      </c>
      <c r="B1224" s="44" t="s">
        <v>2777</v>
      </c>
      <c r="C1224" s="283">
        <v>2580603.04</v>
      </c>
      <c r="D1224" s="283">
        <f t="shared" si="101"/>
        <v>-2580603.04</v>
      </c>
      <c r="E1224" s="254"/>
      <c r="F1224" s="255"/>
      <c r="G1224" s="255"/>
      <c r="H1224" s="254"/>
      <c r="I1224" s="229">
        <v>-8169009.5800000001</v>
      </c>
      <c r="J1224" s="254"/>
      <c r="K1224" s="283">
        <f t="shared" si="102"/>
        <v>-10749612.620000001</v>
      </c>
      <c r="L1224" s="251"/>
      <c r="M1224" s="229"/>
      <c r="N1224" s="228">
        <v>0</v>
      </c>
      <c r="O1224" s="64" t="s">
        <v>2772</v>
      </c>
      <c r="P1224" s="241" t="b">
        <f t="shared" si="104"/>
        <v>1</v>
      </c>
      <c r="Q1224" s="257">
        <v>0</v>
      </c>
      <c r="R1224" s="258">
        <f t="shared" si="103"/>
        <v>-10749612.620000001</v>
      </c>
    </row>
    <row r="1225" spans="1:19" outlineLevel="2">
      <c r="A1225" s="414" t="s">
        <v>5293</v>
      </c>
      <c r="B1225" s="44" t="s">
        <v>4118</v>
      </c>
      <c r="C1225" s="283">
        <v>0</v>
      </c>
      <c r="D1225" s="283">
        <f t="shared" si="101"/>
        <v>0</v>
      </c>
      <c r="E1225" s="254"/>
      <c r="F1225" s="255"/>
      <c r="G1225" s="255"/>
      <c r="H1225" s="254"/>
      <c r="I1225" s="229"/>
      <c r="J1225" s="254"/>
      <c r="K1225" s="283">
        <f t="shared" si="102"/>
        <v>0</v>
      </c>
      <c r="L1225" s="251"/>
      <c r="M1225" s="229"/>
      <c r="N1225" s="228">
        <v>0</v>
      </c>
      <c r="O1225" s="64" t="s">
        <v>2772</v>
      </c>
      <c r="P1225" s="241" t="b">
        <f t="shared" si="104"/>
        <v>1</v>
      </c>
      <c r="Q1225" s="257">
        <v>0</v>
      </c>
      <c r="R1225" s="258">
        <f t="shared" si="103"/>
        <v>0</v>
      </c>
    </row>
    <row r="1226" spans="1:19" outlineLevel="2">
      <c r="A1226" s="422" t="s">
        <v>5294</v>
      </c>
      <c r="B1226" s="305" t="s">
        <v>3434</v>
      </c>
      <c r="C1226" s="283">
        <v>0</v>
      </c>
      <c r="D1226" s="283">
        <f>C1226*-1</f>
        <v>0</v>
      </c>
      <c r="E1226" s="254"/>
      <c r="F1226" s="255"/>
      <c r="G1226" s="255"/>
      <c r="H1226" s="254"/>
      <c r="I1226" s="229"/>
      <c r="J1226" s="254"/>
      <c r="K1226" s="283">
        <f t="shared" si="102"/>
        <v>0</v>
      </c>
      <c r="L1226" s="251"/>
      <c r="M1226" s="229"/>
      <c r="N1226" s="228">
        <v>7723001000</v>
      </c>
      <c r="O1226" s="64">
        <v>0</v>
      </c>
      <c r="P1226" s="241" t="b">
        <f t="shared" si="104"/>
        <v>0</v>
      </c>
      <c r="Q1226" s="257">
        <v>0</v>
      </c>
      <c r="R1226" s="258">
        <f t="shared" si="103"/>
        <v>0</v>
      </c>
    </row>
    <row r="1227" spans="1:19" outlineLevel="2">
      <c r="A1227" s="414" t="s">
        <v>5295</v>
      </c>
      <c r="B1227" s="44" t="s">
        <v>4119</v>
      </c>
      <c r="C1227" s="283">
        <v>0</v>
      </c>
      <c r="D1227" s="283">
        <f>C1227*-1</f>
        <v>0</v>
      </c>
      <c r="E1227" s="254"/>
      <c r="F1227" s="255"/>
      <c r="G1227" s="255"/>
      <c r="H1227" s="254"/>
      <c r="I1227" s="229"/>
      <c r="J1227" s="254"/>
      <c r="K1227" s="283">
        <f t="shared" si="102"/>
        <v>0</v>
      </c>
      <c r="L1227" s="251"/>
      <c r="M1227" s="229"/>
      <c r="N1227" s="228">
        <v>0</v>
      </c>
      <c r="O1227" s="64" t="s">
        <v>2772</v>
      </c>
      <c r="P1227" s="241" t="b">
        <f t="shared" si="104"/>
        <v>1</v>
      </c>
      <c r="Q1227" s="257">
        <v>0</v>
      </c>
      <c r="R1227" s="258">
        <f t="shared" si="103"/>
        <v>0</v>
      </c>
    </row>
    <row r="1228" spans="1:19" outlineLevel="2">
      <c r="A1228" s="423" t="s">
        <v>5296</v>
      </c>
      <c r="B1228" s="306" t="s">
        <v>2851</v>
      </c>
      <c r="C1228" s="283">
        <v>-9236924.2699999902</v>
      </c>
      <c r="D1228" s="283">
        <f>C1228*-1</f>
        <v>9236924.2699999902</v>
      </c>
      <c r="E1228" s="254"/>
      <c r="F1228" s="255"/>
      <c r="G1228" s="255"/>
      <c r="H1228" s="254"/>
      <c r="I1228" s="229">
        <v>-45512</v>
      </c>
      <c r="J1228" s="254"/>
      <c r="K1228" s="283">
        <f t="shared" si="102"/>
        <v>9191412.2699999902</v>
      </c>
      <c r="L1228" s="251"/>
      <c r="M1228" s="229"/>
      <c r="N1228" s="228">
        <v>0</v>
      </c>
      <c r="O1228" s="64" t="s">
        <v>2772</v>
      </c>
      <c r="P1228" s="241" t="b">
        <f t="shared" si="104"/>
        <v>1</v>
      </c>
      <c r="Q1228" s="257">
        <v>0</v>
      </c>
      <c r="R1228" s="258">
        <f t="shared" si="103"/>
        <v>9191412.2699999902</v>
      </c>
    </row>
    <row r="1229" spans="1:19" outlineLevel="1">
      <c r="A1229" s="399" t="s">
        <v>4120</v>
      </c>
      <c r="C1229" s="301">
        <f>SUM(C1230)</f>
        <v>-212167.049999999</v>
      </c>
      <c r="D1229" s="301">
        <f>C1229*-1</f>
        <v>212167.049999999</v>
      </c>
      <c r="E1229" s="254"/>
      <c r="F1229" s="255"/>
      <c r="G1229" s="255"/>
      <c r="H1229" s="254"/>
      <c r="I1229" s="253"/>
      <c r="J1229" s="254"/>
      <c r="K1229" s="301">
        <f t="shared" si="102"/>
        <v>212167.049999999</v>
      </c>
      <c r="L1229" s="256" t="e">
        <f>#REF!+C1229</f>
        <v>#REF!</v>
      </c>
      <c r="M1229" s="253"/>
      <c r="N1229" s="228" t="e">
        <v>#VALUE!</v>
      </c>
      <c r="O1229" s="64">
        <v>0</v>
      </c>
      <c r="Q1229" s="257">
        <v>212167.05</v>
      </c>
      <c r="R1229" s="258">
        <f t="shared" si="103"/>
        <v>-9.8953023552894592E-10</v>
      </c>
    </row>
    <row r="1230" spans="1:19" outlineLevel="2">
      <c r="A1230" s="400" t="s">
        <v>5297</v>
      </c>
      <c r="B1230" s="44" t="s">
        <v>4121</v>
      </c>
      <c r="C1230" s="283">
        <v>-212167.049999999</v>
      </c>
      <c r="D1230" s="283">
        <f>C1230*-1</f>
        <v>212167.049999999</v>
      </c>
      <c r="E1230" s="254"/>
      <c r="F1230" s="255"/>
      <c r="G1230" s="255"/>
      <c r="H1230" s="254"/>
      <c r="I1230" s="229"/>
      <c r="J1230" s="254"/>
      <c r="K1230" s="283">
        <f t="shared" si="102"/>
        <v>212167.049999999</v>
      </c>
      <c r="L1230" s="251"/>
      <c r="M1230" s="229"/>
      <c r="N1230" s="228">
        <v>0</v>
      </c>
      <c r="O1230" s="64" t="s">
        <v>4120</v>
      </c>
      <c r="P1230" s="241" t="b">
        <f>EXACT($A1229,O1230)</f>
        <v>1</v>
      </c>
      <c r="Q1230" s="257">
        <v>0</v>
      </c>
      <c r="R1230" s="258">
        <f t="shared" si="103"/>
        <v>212167.049999999</v>
      </c>
    </row>
    <row r="1231" spans="1:19" outlineLevel="1">
      <c r="A1231" s="399" t="s">
        <v>2850</v>
      </c>
      <c r="C1231" s="301">
        <v>0</v>
      </c>
      <c r="D1231" s="301">
        <f t="shared" si="101"/>
        <v>0</v>
      </c>
      <c r="E1231" s="254"/>
      <c r="F1231" s="255"/>
      <c r="G1231" s="255"/>
      <c r="H1231" s="254"/>
      <c r="I1231" s="253">
        <v>0</v>
      </c>
      <c r="J1231" s="254"/>
      <c r="K1231" s="301">
        <f t="shared" si="102"/>
        <v>0</v>
      </c>
      <c r="L1231" s="251"/>
      <c r="M1231" s="229"/>
      <c r="N1231" s="228" t="e">
        <v>#VALUE!</v>
      </c>
      <c r="O1231" s="64">
        <v>0</v>
      </c>
      <c r="Q1231" s="257">
        <v>0</v>
      </c>
      <c r="R1231" s="258">
        <f t="shared" si="103"/>
        <v>0</v>
      </c>
      <c r="S1231" s="294"/>
    </row>
    <row r="1232" spans="1:19" outlineLevel="1">
      <c r="A1232" s="399" t="s">
        <v>4122</v>
      </c>
      <c r="C1232" s="301">
        <f>SUM(C1233)</f>
        <v>0</v>
      </c>
      <c r="D1232" s="301">
        <f t="shared" si="101"/>
        <v>0</v>
      </c>
      <c r="E1232" s="254"/>
      <c r="F1232" s="255"/>
      <c r="G1232" s="255"/>
      <c r="H1232" s="254"/>
      <c r="I1232" s="253">
        <f>I1233</f>
        <v>0</v>
      </c>
      <c r="J1232" s="254"/>
      <c r="K1232" s="301">
        <f t="shared" si="102"/>
        <v>0</v>
      </c>
      <c r="L1232" s="251"/>
      <c r="M1232" s="229"/>
      <c r="N1232" s="228" t="e">
        <v>#VALUE!</v>
      </c>
      <c r="O1232" s="64">
        <v>0</v>
      </c>
      <c r="Q1232" s="257">
        <v>0</v>
      </c>
      <c r="R1232" s="258">
        <f t="shared" si="103"/>
        <v>0</v>
      </c>
    </row>
    <row r="1233" spans="1:18" outlineLevel="2">
      <c r="A1233" s="424" t="s">
        <v>5298</v>
      </c>
      <c r="B1233" s="307" t="s">
        <v>2903</v>
      </c>
      <c r="C1233" s="283">
        <v>0</v>
      </c>
      <c r="D1233" s="283">
        <f t="shared" si="101"/>
        <v>0</v>
      </c>
      <c r="E1233" s="254"/>
      <c r="F1233" s="255"/>
      <c r="G1233" s="255"/>
      <c r="H1233" s="254"/>
      <c r="I1233" s="229"/>
      <c r="J1233" s="254"/>
      <c r="K1233" s="283">
        <f t="shared" si="102"/>
        <v>0</v>
      </c>
      <c r="L1233" s="251"/>
      <c r="M1233" s="229"/>
      <c r="N1233" s="228">
        <v>0</v>
      </c>
      <c r="O1233" s="64" t="s">
        <v>4122</v>
      </c>
      <c r="P1233" s="241" t="b">
        <f>EXACT($A$1232,O1233)</f>
        <v>1</v>
      </c>
      <c r="Q1233" s="257">
        <v>0</v>
      </c>
      <c r="R1233" s="258">
        <f>K1233+Q1233</f>
        <v>0</v>
      </c>
    </row>
    <row r="1234" spans="1:18" outlineLevel="1">
      <c r="A1234" s="209"/>
      <c r="C1234" s="283"/>
      <c r="D1234" s="283"/>
      <c r="E1234" s="254"/>
      <c r="F1234" s="255"/>
      <c r="G1234" s="255"/>
      <c r="H1234" s="254"/>
      <c r="I1234" s="229"/>
      <c r="J1234" s="254"/>
      <c r="K1234" s="283"/>
      <c r="L1234" s="251"/>
      <c r="M1234" s="229"/>
      <c r="N1234" s="228"/>
      <c r="O1234" s="64">
        <v>0</v>
      </c>
      <c r="Q1234" s="257"/>
      <c r="R1234" s="258"/>
    </row>
    <row r="1235" spans="1:18">
      <c r="A1235" s="418" t="s">
        <v>4123</v>
      </c>
      <c r="C1235" s="287">
        <f>C1222+C1229+C1220+C1231+C1232</f>
        <v>-2158496.0299999891</v>
      </c>
      <c r="D1235" s="287">
        <f>C1235*-1</f>
        <v>2158496.0299999891</v>
      </c>
      <c r="E1235" s="254"/>
      <c r="F1235" s="255"/>
      <c r="G1235" s="255"/>
      <c r="H1235" s="254"/>
      <c r="I1235" s="287">
        <f>I1222+I1231+I1232</f>
        <v>-8214521.5800000001</v>
      </c>
      <c r="J1235" s="254"/>
      <c r="K1235" s="287">
        <f>D1235+I1235</f>
        <v>-6056025.550000011</v>
      </c>
      <c r="L1235" s="251"/>
      <c r="M1235" s="228"/>
      <c r="N1235" s="228" t="e">
        <v>#VALUE!</v>
      </c>
      <c r="O1235" s="64">
        <v>0</v>
      </c>
      <c r="Q1235" s="257"/>
      <c r="R1235" s="258"/>
    </row>
    <row r="1236" spans="1:18" outlineLevel="1">
      <c r="A1236" s="399" t="s">
        <v>4124</v>
      </c>
      <c r="C1236" s="253">
        <f>SUM(C1237)</f>
        <v>213321.739999999</v>
      </c>
      <c r="D1236" s="253">
        <f t="shared" si="98"/>
        <v>-213321.739999999</v>
      </c>
      <c r="E1236" s="254"/>
      <c r="F1236" s="255"/>
      <c r="G1236" s="255"/>
      <c r="H1236" s="254"/>
      <c r="I1236" s="253"/>
      <c r="J1236" s="254"/>
      <c r="K1236" s="253">
        <f t="shared" si="99"/>
        <v>-213321.739999999</v>
      </c>
      <c r="L1236" s="256" t="e">
        <f>#REF!+C1236</f>
        <v>#REF!</v>
      </c>
      <c r="M1236" s="253"/>
      <c r="N1236" s="228" t="e">
        <v>#VALUE!</v>
      </c>
      <c r="O1236" s="64">
        <v>0</v>
      </c>
      <c r="Q1236" s="257">
        <v>-213321.74</v>
      </c>
      <c r="R1236" s="258">
        <f>K1236-Q1236</f>
        <v>9.8953023552894592E-10</v>
      </c>
    </row>
    <row r="1237" spans="1:18" outlineLevel="2">
      <c r="A1237" s="271" t="s">
        <v>5299</v>
      </c>
      <c r="B1237" s="195" t="s">
        <v>4125</v>
      </c>
      <c r="C1237" s="229">
        <v>213321.739999999</v>
      </c>
      <c r="D1237" s="229">
        <f t="shared" si="98"/>
        <v>-213321.739999999</v>
      </c>
      <c r="E1237" s="254"/>
      <c r="F1237" s="255"/>
      <c r="G1237" s="255"/>
      <c r="H1237" s="254"/>
      <c r="I1237" s="229"/>
      <c r="J1237" s="254"/>
      <c r="K1237" s="229">
        <f t="shared" si="99"/>
        <v>-213321.739999999</v>
      </c>
      <c r="L1237" s="251"/>
      <c r="M1237" s="229"/>
      <c r="N1237" s="228">
        <v>0</v>
      </c>
      <c r="O1237" s="64" t="s">
        <v>4124</v>
      </c>
      <c r="P1237" s="241" t="b">
        <f>EXACT($A1236,O1237)</f>
        <v>1</v>
      </c>
      <c r="Q1237" s="257">
        <v>0</v>
      </c>
      <c r="R1237" s="258">
        <f t="shared" ref="R1237:R1281" si="105">K1237-Q1237</f>
        <v>-213321.739999999</v>
      </c>
    </row>
    <row r="1238" spans="1:18" outlineLevel="1">
      <c r="A1238" s="399" t="s">
        <v>4126</v>
      </c>
      <c r="C1238" s="253">
        <f>SUM(C1239)</f>
        <v>41851.139999999898</v>
      </c>
      <c r="D1238" s="253">
        <f t="shared" si="98"/>
        <v>-41851.139999999898</v>
      </c>
      <c r="E1238" s="254"/>
      <c r="F1238" s="255"/>
      <c r="G1238" s="255"/>
      <c r="H1238" s="254"/>
      <c r="I1238" s="253"/>
      <c r="J1238" s="254"/>
      <c r="K1238" s="253">
        <f t="shared" si="99"/>
        <v>-41851.139999999898</v>
      </c>
      <c r="L1238" s="256" t="e">
        <f>#REF!+C1238</f>
        <v>#REF!</v>
      </c>
      <c r="M1238" s="253"/>
      <c r="N1238" s="228" t="e">
        <v>#VALUE!</v>
      </c>
      <c r="O1238" s="64">
        <v>0</v>
      </c>
      <c r="Q1238" s="257">
        <v>-41851.14</v>
      </c>
      <c r="R1238" s="258">
        <f t="shared" si="105"/>
        <v>1.0186340659856796E-10</v>
      </c>
    </row>
    <row r="1239" spans="1:18" outlineLevel="2">
      <c r="A1239" s="271" t="s">
        <v>5300</v>
      </c>
      <c r="B1239" s="195" t="s">
        <v>4127</v>
      </c>
      <c r="C1239" s="229">
        <v>41851.139999999898</v>
      </c>
      <c r="D1239" s="229">
        <f t="shared" si="98"/>
        <v>-41851.139999999898</v>
      </c>
      <c r="E1239" s="254"/>
      <c r="F1239" s="255"/>
      <c r="G1239" s="255"/>
      <c r="H1239" s="254"/>
      <c r="I1239" s="229"/>
      <c r="J1239" s="254"/>
      <c r="K1239" s="229">
        <f t="shared" si="99"/>
        <v>-41851.139999999898</v>
      </c>
      <c r="L1239" s="251"/>
      <c r="M1239" s="229"/>
      <c r="N1239" s="228">
        <v>0</v>
      </c>
      <c r="O1239" s="64" t="s">
        <v>4126</v>
      </c>
      <c r="P1239" s="241" t="b">
        <f>EXACT($A1238,O1239)</f>
        <v>1</v>
      </c>
      <c r="Q1239" s="257">
        <v>0</v>
      </c>
      <c r="R1239" s="258">
        <f t="shared" si="105"/>
        <v>-41851.139999999898</v>
      </c>
    </row>
    <row r="1240" spans="1:18" outlineLevel="1">
      <c r="A1240" s="399" t="s">
        <v>4128</v>
      </c>
      <c r="C1240" s="253">
        <f>SUM(C1241)</f>
        <v>2860677.9399999902</v>
      </c>
      <c r="D1240" s="253">
        <f t="shared" si="98"/>
        <v>-2860677.9399999902</v>
      </c>
      <c r="E1240" s="254"/>
      <c r="F1240" s="255"/>
      <c r="G1240" s="255"/>
      <c r="H1240" s="254"/>
      <c r="I1240" s="253"/>
      <c r="J1240" s="254"/>
      <c r="K1240" s="253">
        <f t="shared" si="99"/>
        <v>-2860677.9399999902</v>
      </c>
      <c r="L1240" s="256" t="e">
        <f>#REF!+C1240</f>
        <v>#REF!</v>
      </c>
      <c r="M1240" s="253"/>
      <c r="N1240" s="228" t="e">
        <v>#VALUE!</v>
      </c>
      <c r="O1240" s="64">
        <v>0</v>
      </c>
      <c r="Q1240" s="257">
        <v>-2860677.94</v>
      </c>
      <c r="R1240" s="258">
        <f t="shared" si="105"/>
        <v>9.7788870334625244E-9</v>
      </c>
    </row>
    <row r="1241" spans="1:18" outlineLevel="2">
      <c r="A1241" s="271" t="s">
        <v>5301</v>
      </c>
      <c r="B1241" s="195" t="s">
        <v>4129</v>
      </c>
      <c r="C1241" s="229">
        <v>2860677.9399999902</v>
      </c>
      <c r="D1241" s="229">
        <f t="shared" si="98"/>
        <v>-2860677.9399999902</v>
      </c>
      <c r="E1241" s="254"/>
      <c r="F1241" s="269"/>
      <c r="G1241" s="269"/>
      <c r="H1241" s="265"/>
      <c r="I1241" s="229"/>
      <c r="J1241" s="254"/>
      <c r="K1241" s="229">
        <f t="shared" si="99"/>
        <v>-2860677.9399999902</v>
      </c>
      <c r="L1241" s="251"/>
      <c r="M1241" s="229"/>
      <c r="N1241" s="228">
        <v>0</v>
      </c>
      <c r="O1241" s="64" t="s">
        <v>4128</v>
      </c>
      <c r="P1241" s="241" t="b">
        <f>EXACT($A1240,O1241)</f>
        <v>1</v>
      </c>
      <c r="Q1241" s="257">
        <v>0</v>
      </c>
      <c r="R1241" s="258">
        <f t="shared" si="105"/>
        <v>-2860677.9399999902</v>
      </c>
    </row>
    <row r="1242" spans="1:18" outlineLevel="1">
      <c r="A1242" s="399" t="s">
        <v>4130</v>
      </c>
      <c r="C1242" s="253">
        <f>SUM(C1243:C1248)</f>
        <v>347496249.58999997</v>
      </c>
      <c r="D1242" s="253">
        <f t="shared" si="98"/>
        <v>-347496249.58999997</v>
      </c>
      <c r="E1242" s="254"/>
      <c r="F1242" s="269"/>
      <c r="G1242" s="269"/>
      <c r="H1242" s="265"/>
      <c r="I1242" s="253">
        <f>SUM(I1243:I1248)</f>
        <v>34918327.323039196</v>
      </c>
      <c r="J1242" s="254"/>
      <c r="K1242" s="253">
        <f t="shared" si="99"/>
        <v>-312577922.2669608</v>
      </c>
      <c r="L1242" s="256" t="e">
        <f>#REF!+C1242</f>
        <v>#REF!</v>
      </c>
      <c r="M1242" s="253"/>
      <c r="N1242" s="228" t="e">
        <v>#VALUE!</v>
      </c>
      <c r="O1242" s="64">
        <v>0</v>
      </c>
      <c r="Q1242" s="257">
        <v>-312577922.49000001</v>
      </c>
      <c r="R1242" s="258">
        <f t="shared" si="105"/>
        <v>0.22303920984268188</v>
      </c>
    </row>
    <row r="1243" spans="1:18" ht="12.75" customHeight="1" outlineLevel="2">
      <c r="A1243" s="271" t="s">
        <v>5302</v>
      </c>
      <c r="B1243" s="195" t="s">
        <v>4131</v>
      </c>
      <c r="C1243" s="229">
        <v>57163302.590000004</v>
      </c>
      <c r="D1243" s="229">
        <f t="shared" si="98"/>
        <v>-57163302.590000004</v>
      </c>
      <c r="E1243" s="254"/>
      <c r="F1243" s="269"/>
      <c r="G1243" s="269"/>
      <c r="H1243" s="265"/>
      <c r="I1243" s="229"/>
      <c r="J1243" s="254"/>
      <c r="K1243" s="229">
        <f t="shared" si="99"/>
        <v>-57163302.590000004</v>
      </c>
      <c r="L1243" s="251"/>
      <c r="M1243" s="229"/>
      <c r="N1243" s="228">
        <v>0</v>
      </c>
      <c r="O1243" s="64" t="s">
        <v>4130</v>
      </c>
      <c r="P1243" s="241" t="b">
        <f t="shared" ref="P1243:P1248" si="106">EXACT($A$1242,O1243)</f>
        <v>1</v>
      </c>
      <c r="Q1243" s="257">
        <v>0</v>
      </c>
      <c r="R1243" s="258">
        <f t="shared" si="105"/>
        <v>-57163302.590000004</v>
      </c>
    </row>
    <row r="1244" spans="1:18" ht="12.75" customHeight="1" outlineLevel="2">
      <c r="A1244" s="271" t="s">
        <v>5303</v>
      </c>
      <c r="B1244" s="195" t="s">
        <v>4132</v>
      </c>
      <c r="C1244" s="229">
        <v>79124072.280000001</v>
      </c>
      <c r="D1244" s="229">
        <f t="shared" si="98"/>
        <v>-79124072.280000001</v>
      </c>
      <c r="E1244" s="254"/>
      <c r="F1244" s="269"/>
      <c r="G1244" s="269"/>
      <c r="H1244" s="265"/>
      <c r="I1244" s="229"/>
      <c r="J1244" s="254"/>
      <c r="K1244" s="229">
        <f t="shared" si="99"/>
        <v>-79124072.280000001</v>
      </c>
      <c r="L1244" s="251"/>
      <c r="M1244" s="229"/>
      <c r="N1244" s="228">
        <v>0</v>
      </c>
      <c r="O1244" s="64" t="s">
        <v>4130</v>
      </c>
      <c r="P1244" s="241" t="b">
        <f t="shared" si="106"/>
        <v>1</v>
      </c>
      <c r="Q1244" s="257">
        <v>0</v>
      </c>
      <c r="R1244" s="258">
        <f t="shared" si="105"/>
        <v>-79124072.280000001</v>
      </c>
    </row>
    <row r="1245" spans="1:18" ht="12.75" customHeight="1" outlineLevel="2">
      <c r="A1245" s="271" t="s">
        <v>5304</v>
      </c>
      <c r="B1245" s="195" t="s">
        <v>4133</v>
      </c>
      <c r="C1245" s="229">
        <v>167912878.36000001</v>
      </c>
      <c r="D1245" s="229">
        <f t="shared" si="98"/>
        <v>-167912878.36000001</v>
      </c>
      <c r="E1245" s="254"/>
      <c r="F1245" s="255"/>
      <c r="G1245" s="255"/>
      <c r="H1245" s="254"/>
      <c r="I1245" s="229">
        <v>34622013.223039195</v>
      </c>
      <c r="J1245" s="254"/>
      <c r="K1245" s="229">
        <f t="shared" si="99"/>
        <v>-133290865.13696082</v>
      </c>
      <c r="L1245" s="251"/>
      <c r="M1245" s="229"/>
      <c r="N1245" s="228">
        <v>0</v>
      </c>
      <c r="O1245" s="64" t="s">
        <v>4130</v>
      </c>
      <c r="P1245" s="241" t="b">
        <f t="shared" si="106"/>
        <v>1</v>
      </c>
      <c r="Q1245" s="257">
        <v>0</v>
      </c>
      <c r="R1245" s="258">
        <f t="shared" si="105"/>
        <v>-133290865.13696082</v>
      </c>
    </row>
    <row r="1246" spans="1:18" ht="12.75" customHeight="1" outlineLevel="2">
      <c r="A1246" s="271" t="s">
        <v>5305</v>
      </c>
      <c r="B1246" s="195" t="s">
        <v>4134</v>
      </c>
      <c r="C1246" s="229">
        <v>22373376</v>
      </c>
      <c r="D1246" s="229">
        <f t="shared" si="98"/>
        <v>-22373376</v>
      </c>
      <c r="E1246" s="254"/>
      <c r="F1246" s="255"/>
      <c r="G1246" s="255"/>
      <c r="H1246" s="254"/>
      <c r="I1246" s="229"/>
      <c r="J1246" s="254"/>
      <c r="K1246" s="229">
        <f t="shared" si="99"/>
        <v>-22373376</v>
      </c>
      <c r="L1246" s="251"/>
      <c r="M1246" s="229"/>
      <c r="N1246" s="228">
        <v>0</v>
      </c>
      <c r="O1246" s="64" t="s">
        <v>4130</v>
      </c>
      <c r="P1246" s="241" t="b">
        <f t="shared" si="106"/>
        <v>1</v>
      </c>
      <c r="Q1246" s="257">
        <v>0</v>
      </c>
      <c r="R1246" s="258">
        <f t="shared" si="105"/>
        <v>-22373376</v>
      </c>
    </row>
    <row r="1247" spans="1:18" ht="12.75" customHeight="1" outlineLevel="2">
      <c r="A1247" s="271" t="s">
        <v>5306</v>
      </c>
      <c r="B1247" s="195" t="s">
        <v>4135</v>
      </c>
      <c r="C1247" s="229">
        <v>20898164.02</v>
      </c>
      <c r="D1247" s="229">
        <f t="shared" si="98"/>
        <v>-20898164.02</v>
      </c>
      <c r="E1247" s="254"/>
      <c r="F1247" s="308"/>
      <c r="G1247" s="308"/>
      <c r="H1247" s="296"/>
      <c r="I1247" s="229">
        <v>296314.10000000009</v>
      </c>
      <c r="J1247" s="254"/>
      <c r="K1247" s="229">
        <f t="shared" si="99"/>
        <v>-20601849.919999998</v>
      </c>
      <c r="L1247" s="251"/>
      <c r="M1247" s="229"/>
      <c r="N1247" s="228">
        <v>0</v>
      </c>
      <c r="O1247" s="64" t="s">
        <v>4130</v>
      </c>
      <c r="P1247" s="241" t="b">
        <f t="shared" si="106"/>
        <v>1</v>
      </c>
      <c r="Q1247" s="257">
        <v>0</v>
      </c>
      <c r="R1247" s="258">
        <f t="shared" si="105"/>
        <v>-20601849.919999998</v>
      </c>
    </row>
    <row r="1248" spans="1:18" ht="12.75" customHeight="1" outlineLevel="2">
      <c r="A1248" s="271" t="s">
        <v>5307</v>
      </c>
      <c r="B1248" s="195" t="s">
        <v>4136</v>
      </c>
      <c r="C1248" s="229">
        <v>24456.34</v>
      </c>
      <c r="D1248" s="229">
        <f t="shared" si="98"/>
        <v>-24456.34</v>
      </c>
      <c r="E1248" s="254"/>
      <c r="F1248" s="308"/>
      <c r="G1248" s="308"/>
      <c r="H1248" s="296"/>
      <c r="I1248" s="229"/>
      <c r="J1248" s="254"/>
      <c r="K1248" s="229">
        <f t="shared" si="99"/>
        <v>-24456.34</v>
      </c>
      <c r="L1248" s="251"/>
      <c r="M1248" s="229"/>
      <c r="N1248" s="228">
        <v>0</v>
      </c>
      <c r="O1248" s="64" t="s">
        <v>4130</v>
      </c>
      <c r="P1248" s="241" t="b">
        <f t="shared" si="106"/>
        <v>1</v>
      </c>
      <c r="Q1248" s="257">
        <v>0</v>
      </c>
      <c r="R1248" s="258">
        <f t="shared" si="105"/>
        <v>-24456.34</v>
      </c>
    </row>
    <row r="1249" spans="1:18" outlineLevel="1">
      <c r="A1249" s="399" t="s">
        <v>4137</v>
      </c>
      <c r="C1249" s="253">
        <f>SUM(C1250:C1251)</f>
        <v>295603.59999999899</v>
      </c>
      <c r="D1249" s="253">
        <f t="shared" si="98"/>
        <v>-295603.59999999899</v>
      </c>
      <c r="E1249" s="254"/>
      <c r="F1249" s="255"/>
      <c r="G1249" s="255"/>
      <c r="H1249" s="254"/>
      <c r="I1249" s="253"/>
      <c r="J1249" s="254"/>
      <c r="K1249" s="253">
        <f t="shared" si="99"/>
        <v>-295603.59999999899</v>
      </c>
      <c r="L1249" s="256" t="e">
        <f>#REF!+C1249</f>
        <v>#REF!</v>
      </c>
      <c r="M1249" s="253"/>
      <c r="N1249" s="228" t="e">
        <v>#VALUE!</v>
      </c>
      <c r="O1249" s="64">
        <v>0</v>
      </c>
      <c r="Q1249" s="257">
        <v>-295603.59999999998</v>
      </c>
      <c r="R1249" s="258">
        <f t="shared" si="105"/>
        <v>9.8953023552894592E-10</v>
      </c>
    </row>
    <row r="1250" spans="1:18" outlineLevel="2">
      <c r="A1250" s="271" t="s">
        <v>5308</v>
      </c>
      <c r="B1250" s="195" t="s">
        <v>4138</v>
      </c>
      <c r="C1250" s="229">
        <v>0</v>
      </c>
      <c r="D1250" s="229">
        <f t="shared" si="98"/>
        <v>0</v>
      </c>
      <c r="E1250" s="254"/>
      <c r="F1250" s="255"/>
      <c r="G1250" s="255"/>
      <c r="H1250" s="254"/>
      <c r="I1250" s="229"/>
      <c r="J1250" s="254"/>
      <c r="K1250" s="229">
        <f t="shared" si="99"/>
        <v>0</v>
      </c>
      <c r="L1250" s="251"/>
      <c r="M1250" s="229"/>
      <c r="N1250" s="228">
        <v>0</v>
      </c>
      <c r="O1250" s="64" t="s">
        <v>4137</v>
      </c>
      <c r="P1250" s="241" t="b">
        <f>EXACT($A$1249,O1250)</f>
        <v>1</v>
      </c>
      <c r="Q1250" s="257">
        <v>0</v>
      </c>
      <c r="R1250" s="258">
        <f t="shared" si="105"/>
        <v>0</v>
      </c>
    </row>
    <row r="1251" spans="1:18" outlineLevel="2">
      <c r="A1251" s="271" t="s">
        <v>5309</v>
      </c>
      <c r="B1251" s="195" t="s">
        <v>4139</v>
      </c>
      <c r="C1251" s="229">
        <v>295603.59999999899</v>
      </c>
      <c r="D1251" s="229">
        <f t="shared" si="98"/>
        <v>-295603.59999999899</v>
      </c>
      <c r="E1251" s="254"/>
      <c r="F1251" s="255"/>
      <c r="G1251" s="255"/>
      <c r="H1251" s="254"/>
      <c r="I1251" s="229"/>
      <c r="J1251" s="254"/>
      <c r="K1251" s="229">
        <f t="shared" si="99"/>
        <v>-295603.59999999899</v>
      </c>
      <c r="L1251" s="251"/>
      <c r="M1251" s="229"/>
      <c r="N1251" s="228">
        <v>0</v>
      </c>
      <c r="O1251" s="64" t="s">
        <v>4137</v>
      </c>
      <c r="P1251" s="241" t="b">
        <f>EXACT($A$1249,O1251)</f>
        <v>1</v>
      </c>
      <c r="Q1251" s="257">
        <v>0</v>
      </c>
      <c r="R1251" s="258">
        <f t="shared" si="105"/>
        <v>-295603.59999999899</v>
      </c>
    </row>
    <row r="1252" spans="1:18" outlineLevel="1">
      <c r="A1252" s="399" t="s">
        <v>4140</v>
      </c>
      <c r="C1252" s="253">
        <f>SUM(C1253:C1257)</f>
        <v>4240714.8799999887</v>
      </c>
      <c r="D1252" s="253">
        <f t="shared" si="98"/>
        <v>-4240714.8799999887</v>
      </c>
      <c r="E1252" s="254"/>
      <c r="F1252" s="255"/>
      <c r="G1252" s="255"/>
      <c r="H1252" s="254"/>
      <c r="I1252" s="253"/>
      <c r="J1252" s="254"/>
      <c r="K1252" s="253">
        <f t="shared" si="99"/>
        <v>-4240714.8799999887</v>
      </c>
      <c r="L1252" s="256" t="e">
        <f>#REF!+C1252</f>
        <v>#REF!</v>
      </c>
      <c r="M1252" s="253"/>
      <c r="N1252" s="228" t="e">
        <v>#VALUE!</v>
      </c>
      <c r="O1252" s="64">
        <v>0</v>
      </c>
      <c r="Q1252" s="257">
        <v>-4240714.88</v>
      </c>
      <c r="R1252" s="258">
        <f t="shared" si="105"/>
        <v>1.1175870895385742E-8</v>
      </c>
    </row>
    <row r="1253" spans="1:18" outlineLevel="2">
      <c r="A1253" s="271" t="s">
        <v>5310</v>
      </c>
      <c r="B1253" s="195" t="s">
        <v>4141</v>
      </c>
      <c r="C1253" s="229">
        <v>3439152.8799999901</v>
      </c>
      <c r="D1253" s="229">
        <f t="shared" si="98"/>
        <v>-3439152.8799999901</v>
      </c>
      <c r="E1253" s="254"/>
      <c r="F1253" s="255"/>
      <c r="G1253" s="255"/>
      <c r="H1253" s="254"/>
      <c r="I1253" s="229"/>
      <c r="J1253" s="254"/>
      <c r="K1253" s="229">
        <f t="shared" si="99"/>
        <v>-3439152.8799999901</v>
      </c>
      <c r="L1253" s="251"/>
      <c r="M1253" s="229"/>
      <c r="N1253" s="228">
        <v>0</v>
      </c>
      <c r="O1253" s="64" t="s">
        <v>4140</v>
      </c>
      <c r="P1253" s="241" t="b">
        <f>EXACT($A$1252,O1253)</f>
        <v>1</v>
      </c>
      <c r="Q1253" s="257">
        <v>0</v>
      </c>
      <c r="R1253" s="258">
        <f t="shared" si="105"/>
        <v>-3439152.8799999901</v>
      </c>
    </row>
    <row r="1254" spans="1:18" outlineLevel="2">
      <c r="A1254" s="271" t="s">
        <v>5311</v>
      </c>
      <c r="B1254" s="195" t="s">
        <v>4142</v>
      </c>
      <c r="C1254" s="229">
        <v>184087.73</v>
      </c>
      <c r="D1254" s="229">
        <f t="shared" si="98"/>
        <v>-184087.73</v>
      </c>
      <c r="E1254" s="254"/>
      <c r="F1254" s="255"/>
      <c r="G1254" s="255"/>
      <c r="H1254" s="254"/>
      <c r="I1254" s="229"/>
      <c r="J1254" s="254"/>
      <c r="K1254" s="229">
        <f t="shared" si="99"/>
        <v>-184087.73</v>
      </c>
      <c r="L1254" s="251"/>
      <c r="M1254" s="229"/>
      <c r="N1254" s="228">
        <v>0</v>
      </c>
      <c r="O1254" s="64" t="s">
        <v>4140</v>
      </c>
      <c r="P1254" s="241" t="b">
        <f>EXACT($A$1252,O1254)</f>
        <v>1</v>
      </c>
      <c r="Q1254" s="257">
        <v>0</v>
      </c>
      <c r="R1254" s="258">
        <f t="shared" si="105"/>
        <v>-184087.73</v>
      </c>
    </row>
    <row r="1255" spans="1:18" outlineLevel="2">
      <c r="A1255" s="271" t="s">
        <v>5312</v>
      </c>
      <c r="B1255" s="195" t="s">
        <v>4143</v>
      </c>
      <c r="C1255" s="229">
        <v>12151.92</v>
      </c>
      <c r="D1255" s="229">
        <f t="shared" si="98"/>
        <v>-12151.92</v>
      </c>
      <c r="E1255" s="254"/>
      <c r="F1255" s="255"/>
      <c r="G1255" s="255"/>
      <c r="H1255" s="254"/>
      <c r="I1255" s="229"/>
      <c r="J1255" s="254"/>
      <c r="K1255" s="229">
        <f t="shared" si="99"/>
        <v>-12151.92</v>
      </c>
      <c r="L1255" s="251"/>
      <c r="M1255" s="229"/>
      <c r="N1255" s="228">
        <v>0</v>
      </c>
      <c r="O1255" s="64" t="s">
        <v>4140</v>
      </c>
      <c r="P1255" s="241" t="b">
        <f>EXACT($A$1252,O1255)</f>
        <v>1</v>
      </c>
      <c r="Q1255" s="257">
        <v>0</v>
      </c>
      <c r="R1255" s="258">
        <f t="shared" si="105"/>
        <v>-12151.92</v>
      </c>
    </row>
    <row r="1256" spans="1:18" outlineLevel="2">
      <c r="A1256" s="271" t="s">
        <v>5313</v>
      </c>
      <c r="B1256" s="195" t="s">
        <v>4144</v>
      </c>
      <c r="C1256" s="229">
        <v>605322.34999999905</v>
      </c>
      <c r="D1256" s="229">
        <f t="shared" si="98"/>
        <v>-605322.34999999905</v>
      </c>
      <c r="E1256" s="254"/>
      <c r="F1256" s="255"/>
      <c r="G1256" s="255"/>
      <c r="H1256" s="254"/>
      <c r="I1256" s="229"/>
      <c r="J1256" s="254"/>
      <c r="K1256" s="229">
        <f t="shared" si="99"/>
        <v>-605322.34999999905</v>
      </c>
      <c r="L1256" s="251"/>
      <c r="M1256" s="229"/>
      <c r="N1256" s="228">
        <v>0</v>
      </c>
      <c r="O1256" s="64" t="s">
        <v>4140</v>
      </c>
      <c r="P1256" s="241" t="b">
        <f>EXACT($A$1252,O1256)</f>
        <v>1</v>
      </c>
      <c r="Q1256" s="257">
        <v>0</v>
      </c>
      <c r="R1256" s="258">
        <f t="shared" si="105"/>
        <v>-605322.34999999905</v>
      </c>
    </row>
    <row r="1257" spans="1:18" outlineLevel="2">
      <c r="A1257" s="400" t="s">
        <v>5314</v>
      </c>
      <c r="B1257" s="44" t="s">
        <v>4145</v>
      </c>
      <c r="C1257" s="229">
        <v>0</v>
      </c>
      <c r="D1257" s="229">
        <f t="shared" si="98"/>
        <v>0</v>
      </c>
      <c r="E1257" s="254"/>
      <c r="F1257" s="255"/>
      <c r="G1257" s="255"/>
      <c r="H1257" s="254"/>
      <c r="I1257" s="229"/>
      <c r="J1257" s="254"/>
      <c r="K1257" s="229">
        <f t="shared" si="99"/>
        <v>0</v>
      </c>
      <c r="L1257" s="251"/>
      <c r="M1257" s="229"/>
      <c r="N1257" s="228">
        <v>0</v>
      </c>
      <c r="O1257" s="64" t="s">
        <v>4140</v>
      </c>
      <c r="P1257" s="241" t="b">
        <f>EXACT($A$1252,O1257)</f>
        <v>1</v>
      </c>
      <c r="Q1257" s="257">
        <v>0</v>
      </c>
      <c r="R1257" s="258">
        <f t="shared" si="105"/>
        <v>0</v>
      </c>
    </row>
    <row r="1258" spans="1:18" outlineLevel="1">
      <c r="A1258" s="399" t="s">
        <v>4146</v>
      </c>
      <c r="C1258" s="253">
        <f>SUM(C1259)</f>
        <v>282254.75</v>
      </c>
      <c r="D1258" s="253">
        <f t="shared" si="98"/>
        <v>-282254.75</v>
      </c>
      <c r="E1258" s="265"/>
      <c r="F1258" s="255"/>
      <c r="G1258" s="255"/>
      <c r="H1258" s="254"/>
      <c r="I1258" s="253"/>
      <c r="J1258" s="254"/>
      <c r="K1258" s="253">
        <f t="shared" si="99"/>
        <v>-282254.75</v>
      </c>
      <c r="L1258" s="256" t="e">
        <f>#REF!+C1258</f>
        <v>#REF!</v>
      </c>
      <c r="M1258" s="253"/>
      <c r="N1258" s="228" t="e">
        <v>#VALUE!</v>
      </c>
      <c r="O1258" s="64">
        <v>0</v>
      </c>
      <c r="Q1258" s="257">
        <v>-282254.75</v>
      </c>
      <c r="R1258" s="258">
        <f t="shared" si="105"/>
        <v>0</v>
      </c>
    </row>
    <row r="1259" spans="1:18" outlineLevel="2">
      <c r="A1259" s="271" t="s">
        <v>5315</v>
      </c>
      <c r="B1259" s="195" t="s">
        <v>4147</v>
      </c>
      <c r="C1259" s="229">
        <v>282254.75</v>
      </c>
      <c r="D1259" s="229">
        <f t="shared" si="98"/>
        <v>-282254.75</v>
      </c>
      <c r="E1259" s="254"/>
      <c r="F1259" s="255"/>
      <c r="G1259" s="255"/>
      <c r="H1259" s="254"/>
      <c r="I1259" s="229"/>
      <c r="J1259" s="254"/>
      <c r="K1259" s="229">
        <f t="shared" si="99"/>
        <v>-282254.75</v>
      </c>
      <c r="L1259" s="251"/>
      <c r="M1259" s="229"/>
      <c r="N1259" s="228">
        <v>0</v>
      </c>
      <c r="O1259" s="64" t="s">
        <v>4146</v>
      </c>
      <c r="P1259" s="241" t="b">
        <f>EXACT($A1258,O1259)</f>
        <v>1</v>
      </c>
      <c r="Q1259" s="257">
        <v>0</v>
      </c>
      <c r="R1259" s="258">
        <f t="shared" si="105"/>
        <v>-282254.75</v>
      </c>
    </row>
    <row r="1260" spans="1:18" outlineLevel="1">
      <c r="A1260" s="399" t="s">
        <v>4148</v>
      </c>
      <c r="C1260" s="253">
        <f>SUM(C1261)</f>
        <v>7883252.9699999904</v>
      </c>
      <c r="D1260" s="253">
        <f t="shared" si="98"/>
        <v>-7883252.9699999904</v>
      </c>
      <c r="E1260" s="296"/>
      <c r="F1260" s="255"/>
      <c r="G1260" s="255"/>
      <c r="H1260" s="254"/>
      <c r="I1260" s="253"/>
      <c r="J1260" s="254"/>
      <c r="K1260" s="253">
        <f t="shared" si="99"/>
        <v>-7883252.9699999904</v>
      </c>
      <c r="L1260" s="256" t="e">
        <f>#REF!+C1260</f>
        <v>#REF!</v>
      </c>
      <c r="M1260" s="253"/>
      <c r="N1260" s="228" t="e">
        <v>#VALUE!</v>
      </c>
      <c r="O1260" s="64">
        <v>0</v>
      </c>
      <c r="Q1260" s="257">
        <v>-7883252.9699999997</v>
      </c>
      <c r="R1260" s="258">
        <f t="shared" si="105"/>
        <v>9.3132257461547852E-9</v>
      </c>
    </row>
    <row r="1261" spans="1:18" outlineLevel="2">
      <c r="A1261" s="271" t="s">
        <v>5316</v>
      </c>
      <c r="B1261" s="195" t="s">
        <v>4149</v>
      </c>
      <c r="C1261" s="229">
        <v>7883252.9699999904</v>
      </c>
      <c r="D1261" s="229">
        <f t="shared" si="98"/>
        <v>-7883252.9699999904</v>
      </c>
      <c r="E1261" s="296"/>
      <c r="F1261" s="255"/>
      <c r="G1261" s="255"/>
      <c r="H1261" s="254"/>
      <c r="I1261" s="229"/>
      <c r="J1261" s="254"/>
      <c r="K1261" s="229">
        <f t="shared" si="99"/>
        <v>-7883252.9699999904</v>
      </c>
      <c r="L1261" s="251"/>
      <c r="M1261" s="229"/>
      <c r="N1261" s="228">
        <v>0</v>
      </c>
      <c r="O1261" s="64" t="s">
        <v>4148</v>
      </c>
      <c r="P1261" s="241" t="b">
        <f>EXACT($A1260,O1261)</f>
        <v>1</v>
      </c>
      <c r="Q1261" s="257">
        <v>0</v>
      </c>
      <c r="R1261" s="258">
        <f t="shared" si="105"/>
        <v>-7883252.9699999904</v>
      </c>
    </row>
    <row r="1262" spans="1:18" outlineLevel="1">
      <c r="A1262" s="399" t="s">
        <v>4150</v>
      </c>
      <c r="C1262" s="253">
        <f>SUM(C1263:C1264)</f>
        <v>210032.84</v>
      </c>
      <c r="D1262" s="253">
        <f t="shared" si="98"/>
        <v>-210032.84</v>
      </c>
      <c r="E1262" s="254"/>
      <c r="F1262" s="255"/>
      <c r="G1262" s="255"/>
      <c r="H1262" s="254"/>
      <c r="I1262" s="253"/>
      <c r="J1262" s="254"/>
      <c r="K1262" s="253">
        <f t="shared" si="99"/>
        <v>-210032.84</v>
      </c>
      <c r="L1262" s="256" t="e">
        <f>#REF!+C1262</f>
        <v>#REF!</v>
      </c>
      <c r="M1262" s="253"/>
      <c r="N1262" s="228" t="e">
        <v>#VALUE!</v>
      </c>
      <c r="O1262" s="64">
        <v>0</v>
      </c>
      <c r="Q1262" s="257">
        <v>-210032.84</v>
      </c>
      <c r="R1262" s="258">
        <f t="shared" si="105"/>
        <v>0</v>
      </c>
    </row>
    <row r="1263" spans="1:18" outlineLevel="2">
      <c r="A1263" s="271" t="s">
        <v>5317</v>
      </c>
      <c r="B1263" s="195" t="s">
        <v>4151</v>
      </c>
      <c r="C1263" s="229">
        <v>210032.84</v>
      </c>
      <c r="D1263" s="229">
        <f t="shared" si="98"/>
        <v>-210032.84</v>
      </c>
      <c r="E1263" s="254"/>
      <c r="F1263" s="255"/>
      <c r="G1263" s="255"/>
      <c r="H1263" s="254"/>
      <c r="I1263" s="229"/>
      <c r="J1263" s="254"/>
      <c r="K1263" s="229">
        <f t="shared" si="99"/>
        <v>-210032.84</v>
      </c>
      <c r="L1263" s="251"/>
      <c r="M1263" s="229"/>
      <c r="N1263" s="228">
        <v>0</v>
      </c>
      <c r="O1263" s="64" t="s">
        <v>4150</v>
      </c>
      <c r="P1263" s="241" t="b">
        <f>EXACT($A$1262,O1263)</f>
        <v>1</v>
      </c>
      <c r="Q1263" s="257">
        <v>0</v>
      </c>
      <c r="R1263" s="258">
        <f t="shared" si="105"/>
        <v>-210032.84</v>
      </c>
    </row>
    <row r="1264" spans="1:18" outlineLevel="2">
      <c r="A1264" s="400" t="s">
        <v>5318</v>
      </c>
      <c r="B1264" s="44" t="s">
        <v>4152</v>
      </c>
      <c r="C1264" s="229">
        <v>0</v>
      </c>
      <c r="D1264" s="229">
        <f t="shared" si="98"/>
        <v>0</v>
      </c>
      <c r="E1264" s="254"/>
      <c r="F1264" s="255"/>
      <c r="G1264" s="255"/>
      <c r="H1264" s="254"/>
      <c r="I1264" s="229"/>
      <c r="J1264" s="254"/>
      <c r="K1264" s="229">
        <f t="shared" si="99"/>
        <v>0</v>
      </c>
      <c r="L1264" s="251"/>
      <c r="M1264" s="229"/>
      <c r="N1264" s="228">
        <v>0</v>
      </c>
      <c r="O1264" s="64" t="s">
        <v>4150</v>
      </c>
      <c r="P1264" s="241" t="b">
        <f>EXACT($A$1262,O1264)</f>
        <v>1</v>
      </c>
      <c r="Q1264" s="257">
        <v>0</v>
      </c>
      <c r="R1264" s="258">
        <f t="shared" si="105"/>
        <v>0</v>
      </c>
    </row>
    <row r="1265" spans="1:18" outlineLevel="1">
      <c r="A1265" s="399" t="s">
        <v>4153</v>
      </c>
      <c r="C1265" s="253">
        <f>SUM(C1266)</f>
        <v>360154.88</v>
      </c>
      <c r="D1265" s="253">
        <f t="shared" si="98"/>
        <v>-360154.88</v>
      </c>
      <c r="E1265" s="254"/>
      <c r="F1265" s="255"/>
      <c r="G1265" s="255"/>
      <c r="H1265" s="254"/>
      <c r="I1265" s="253"/>
      <c r="J1265" s="254"/>
      <c r="K1265" s="253">
        <f t="shared" si="99"/>
        <v>-360154.88</v>
      </c>
      <c r="L1265" s="256" t="e">
        <f>#REF!+C1265</f>
        <v>#REF!</v>
      </c>
      <c r="M1265" s="253"/>
      <c r="N1265" s="228" t="e">
        <v>#VALUE!</v>
      </c>
      <c r="O1265" s="64">
        <v>0</v>
      </c>
      <c r="Q1265" s="257">
        <v>-360154.88</v>
      </c>
      <c r="R1265" s="258">
        <f t="shared" si="105"/>
        <v>0</v>
      </c>
    </row>
    <row r="1266" spans="1:18" outlineLevel="2">
      <c r="A1266" s="271" t="s">
        <v>5319</v>
      </c>
      <c r="B1266" s="195" t="s">
        <v>4154</v>
      </c>
      <c r="C1266" s="229">
        <v>360154.88</v>
      </c>
      <c r="D1266" s="229">
        <f t="shared" si="98"/>
        <v>-360154.88</v>
      </c>
      <c r="E1266" s="254"/>
      <c r="F1266" s="255"/>
      <c r="G1266" s="255"/>
      <c r="H1266" s="254"/>
      <c r="I1266" s="229"/>
      <c r="J1266" s="254"/>
      <c r="K1266" s="229">
        <f t="shared" si="99"/>
        <v>-360154.88</v>
      </c>
      <c r="L1266" s="251"/>
      <c r="M1266" s="229"/>
      <c r="N1266" s="228">
        <v>0</v>
      </c>
      <c r="O1266" s="64" t="s">
        <v>4153</v>
      </c>
      <c r="P1266" s="241" t="b">
        <f>EXACT($A1265,O1266)</f>
        <v>1</v>
      </c>
      <c r="Q1266" s="257">
        <v>0</v>
      </c>
      <c r="R1266" s="258">
        <f t="shared" si="105"/>
        <v>-360154.88</v>
      </c>
    </row>
    <row r="1267" spans="1:18" outlineLevel="1">
      <c r="A1267" s="399" t="s">
        <v>4155</v>
      </c>
      <c r="C1267" s="253">
        <f>SUM(C1268)</f>
        <v>17458.29</v>
      </c>
      <c r="D1267" s="253">
        <f t="shared" si="98"/>
        <v>-17458.29</v>
      </c>
      <c r="E1267" s="254"/>
      <c r="F1267" s="255"/>
      <c r="G1267" s="255"/>
      <c r="H1267" s="254"/>
      <c r="I1267" s="253"/>
      <c r="J1267" s="254"/>
      <c r="K1267" s="253">
        <f t="shared" si="99"/>
        <v>-17458.29</v>
      </c>
      <c r="L1267" s="256" t="e">
        <f>#REF!+C1267</f>
        <v>#REF!</v>
      </c>
      <c r="M1267" s="253"/>
      <c r="N1267" s="228" t="e">
        <v>#VALUE!</v>
      </c>
      <c r="O1267" s="64">
        <v>0</v>
      </c>
      <c r="Q1267" s="257">
        <v>-17458.29</v>
      </c>
      <c r="R1267" s="258">
        <f t="shared" si="105"/>
        <v>0</v>
      </c>
    </row>
    <row r="1268" spans="1:18" outlineLevel="2">
      <c r="A1268" s="271" t="s">
        <v>5320</v>
      </c>
      <c r="B1268" s="195" t="s">
        <v>4156</v>
      </c>
      <c r="C1268" s="229">
        <v>17458.29</v>
      </c>
      <c r="D1268" s="229">
        <f t="shared" si="98"/>
        <v>-17458.29</v>
      </c>
      <c r="E1268" s="254"/>
      <c r="F1268" s="255"/>
      <c r="G1268" s="255"/>
      <c r="H1268" s="254"/>
      <c r="I1268" s="229"/>
      <c r="J1268" s="254"/>
      <c r="K1268" s="229">
        <f t="shared" si="99"/>
        <v>-17458.29</v>
      </c>
      <c r="L1268" s="251"/>
      <c r="M1268" s="229"/>
      <c r="N1268" s="228">
        <v>0</v>
      </c>
      <c r="O1268" s="64" t="s">
        <v>4155</v>
      </c>
      <c r="P1268" s="241" t="b">
        <f>EXACT($A1267,O1268)</f>
        <v>1</v>
      </c>
      <c r="Q1268" s="257">
        <v>0</v>
      </c>
      <c r="R1268" s="258">
        <f t="shared" si="105"/>
        <v>-17458.29</v>
      </c>
    </row>
    <row r="1269" spans="1:18" outlineLevel="1">
      <c r="A1269" s="399" t="s">
        <v>4157</v>
      </c>
      <c r="C1269" s="253">
        <f>SUM(C1270)</f>
        <v>391351.96</v>
      </c>
      <c r="D1269" s="253">
        <f t="shared" si="98"/>
        <v>-391351.96</v>
      </c>
      <c r="E1269" s="254"/>
      <c r="F1269" s="255"/>
      <c r="G1269" s="255"/>
      <c r="H1269" s="254"/>
      <c r="I1269" s="253"/>
      <c r="J1269" s="254"/>
      <c r="K1269" s="253">
        <f t="shared" si="99"/>
        <v>-391351.96</v>
      </c>
      <c r="L1269" s="256" t="e">
        <f>#REF!+C1269</f>
        <v>#REF!</v>
      </c>
      <c r="M1269" s="253"/>
      <c r="N1269" s="228" t="e">
        <v>#VALUE!</v>
      </c>
      <c r="O1269" s="64">
        <v>0</v>
      </c>
      <c r="Q1269" s="257">
        <v>-391351.96</v>
      </c>
      <c r="R1269" s="258">
        <f t="shared" si="105"/>
        <v>0</v>
      </c>
    </row>
    <row r="1270" spans="1:18" outlineLevel="2">
      <c r="A1270" s="271" t="s">
        <v>5321</v>
      </c>
      <c r="B1270" s="195" t="s">
        <v>4158</v>
      </c>
      <c r="C1270" s="229">
        <v>391351.96</v>
      </c>
      <c r="D1270" s="229">
        <f t="shared" si="98"/>
        <v>-391351.96</v>
      </c>
      <c r="E1270" s="254"/>
      <c r="F1270" s="255"/>
      <c r="G1270" s="255"/>
      <c r="H1270" s="254"/>
      <c r="I1270" s="229"/>
      <c r="J1270" s="254"/>
      <c r="K1270" s="229">
        <f t="shared" si="99"/>
        <v>-391351.96</v>
      </c>
      <c r="L1270" s="251"/>
      <c r="M1270" s="229"/>
      <c r="N1270" s="228">
        <v>0</v>
      </c>
      <c r="O1270" s="64" t="s">
        <v>4157</v>
      </c>
      <c r="P1270" s="241" t="b">
        <f>EXACT($A1269,O1270)</f>
        <v>1</v>
      </c>
      <c r="Q1270" s="257">
        <v>0</v>
      </c>
      <c r="R1270" s="258">
        <f t="shared" si="105"/>
        <v>-391351.96</v>
      </c>
    </row>
    <row r="1271" spans="1:18" outlineLevel="1">
      <c r="A1271" s="399" t="s">
        <v>4159</v>
      </c>
      <c r="C1271" s="253">
        <f>SUM(C1272)</f>
        <v>2980.9699999999898</v>
      </c>
      <c r="D1271" s="253">
        <f t="shared" si="98"/>
        <v>-2980.9699999999898</v>
      </c>
      <c r="E1271" s="265"/>
      <c r="F1271" s="255"/>
      <c r="G1271" s="255"/>
      <c r="H1271" s="254"/>
      <c r="I1271" s="253">
        <f>I1272</f>
        <v>2980.9699999999898</v>
      </c>
      <c r="J1271" s="254"/>
      <c r="K1271" s="253">
        <f t="shared" si="99"/>
        <v>0</v>
      </c>
      <c r="L1271" s="256" t="e">
        <f>#REF!+C1271</f>
        <v>#REF!</v>
      </c>
      <c r="M1271" s="253"/>
      <c r="N1271" s="228" t="e">
        <v>#VALUE!</v>
      </c>
      <c r="O1271" s="64">
        <v>0</v>
      </c>
      <c r="Q1271" s="257">
        <v>3.0000000000200099E-2</v>
      </c>
      <c r="R1271" s="258">
        <f t="shared" si="105"/>
        <v>-3.0000000000200099E-2</v>
      </c>
    </row>
    <row r="1272" spans="1:18" outlineLevel="2">
      <c r="A1272" s="271" t="s">
        <v>5322</v>
      </c>
      <c r="B1272" s="195" t="s">
        <v>4160</v>
      </c>
      <c r="C1272" s="229">
        <v>2980.9699999999898</v>
      </c>
      <c r="D1272" s="229">
        <f t="shared" si="98"/>
        <v>-2980.9699999999898</v>
      </c>
      <c r="E1272" s="254"/>
      <c r="F1272" s="255"/>
      <c r="G1272" s="255"/>
      <c r="H1272" s="254"/>
      <c r="I1272" s="229">
        <v>2980.9699999999898</v>
      </c>
      <c r="J1272" s="254"/>
      <c r="K1272" s="229">
        <f t="shared" si="99"/>
        <v>0</v>
      </c>
      <c r="L1272" s="251"/>
      <c r="M1272" s="229"/>
      <c r="N1272" s="228">
        <v>0</v>
      </c>
      <c r="O1272" s="64" t="s">
        <v>4159</v>
      </c>
      <c r="P1272" s="241" t="b">
        <f>EXACT($A1271,O1272)</f>
        <v>1</v>
      </c>
      <c r="Q1272" s="257">
        <v>0</v>
      </c>
      <c r="R1272" s="258">
        <f t="shared" si="105"/>
        <v>0</v>
      </c>
    </row>
    <row r="1273" spans="1:18" outlineLevel="1">
      <c r="A1273" s="399" t="s">
        <v>4161</v>
      </c>
      <c r="C1273" s="253">
        <f>SUM(C1274)</f>
        <v>341212.66999999899</v>
      </c>
      <c r="D1273" s="253">
        <f t="shared" si="98"/>
        <v>-341212.66999999899</v>
      </c>
      <c r="E1273" s="254"/>
      <c r="F1273" s="255"/>
      <c r="G1273" s="255"/>
      <c r="H1273" s="254"/>
      <c r="I1273" s="253">
        <f>I1274</f>
        <v>341212.66999999899</v>
      </c>
      <c r="J1273" s="254"/>
      <c r="K1273" s="253">
        <f t="shared" si="99"/>
        <v>0</v>
      </c>
      <c r="L1273" s="256" t="e">
        <f>#REF!+C1273</f>
        <v>#REF!</v>
      </c>
      <c r="M1273" s="253"/>
      <c r="N1273" s="228" t="e">
        <v>#VALUE!</v>
      </c>
      <c r="O1273" s="64">
        <v>0</v>
      </c>
      <c r="Q1273" s="257">
        <v>0.33000000001629798</v>
      </c>
      <c r="R1273" s="258">
        <f t="shared" si="105"/>
        <v>-0.33000000001629798</v>
      </c>
    </row>
    <row r="1274" spans="1:18" outlineLevel="2">
      <c r="A1274" s="271" t="s">
        <v>5323</v>
      </c>
      <c r="B1274" s="195" t="s">
        <v>4162</v>
      </c>
      <c r="C1274" s="229">
        <v>341212.66999999899</v>
      </c>
      <c r="D1274" s="229">
        <f t="shared" si="98"/>
        <v>-341212.66999999899</v>
      </c>
      <c r="E1274" s="254"/>
      <c r="F1274" s="255"/>
      <c r="G1274" s="255"/>
      <c r="H1274" s="254"/>
      <c r="I1274" s="229">
        <v>341212.66999999899</v>
      </c>
      <c r="J1274" s="254"/>
      <c r="K1274" s="229">
        <f t="shared" si="99"/>
        <v>0</v>
      </c>
      <c r="L1274" s="251"/>
      <c r="M1274" s="229"/>
      <c r="N1274" s="228">
        <v>0</v>
      </c>
      <c r="O1274" s="64" t="s">
        <v>4161</v>
      </c>
      <c r="P1274" s="241" t="b">
        <f>EXACT($A1273,O1274)</f>
        <v>1</v>
      </c>
      <c r="Q1274" s="257">
        <v>0</v>
      </c>
      <c r="R1274" s="258">
        <f t="shared" si="105"/>
        <v>0</v>
      </c>
    </row>
    <row r="1275" spans="1:18" outlineLevel="1">
      <c r="A1275" s="399" t="s">
        <v>4163</v>
      </c>
      <c r="C1275" s="253">
        <f>SUM(C1276)</f>
        <v>1215320.24</v>
      </c>
      <c r="D1275" s="253">
        <f t="shared" si="98"/>
        <v>-1215320.24</v>
      </c>
      <c r="E1275" s="254"/>
      <c r="F1275" s="255"/>
      <c r="G1275" s="255"/>
      <c r="H1275" s="254"/>
      <c r="I1275" s="253">
        <f>I1276</f>
        <v>0</v>
      </c>
      <c r="J1275" s="254"/>
      <c r="K1275" s="253">
        <f t="shared" si="99"/>
        <v>-1215320.24</v>
      </c>
      <c r="L1275" s="256" t="e">
        <f>#REF!+C1275</f>
        <v>#REF!</v>
      </c>
      <c r="M1275" s="253"/>
      <c r="N1275" s="228" t="e">
        <v>#VALUE!</v>
      </c>
      <c r="O1275" s="64">
        <v>0</v>
      </c>
      <c r="Q1275" s="257">
        <v>-1215320.24</v>
      </c>
      <c r="R1275" s="258">
        <f t="shared" si="105"/>
        <v>0</v>
      </c>
    </row>
    <row r="1276" spans="1:18" outlineLevel="2">
      <c r="A1276" s="271" t="s">
        <v>5324</v>
      </c>
      <c r="B1276" s="195" t="s">
        <v>4164</v>
      </c>
      <c r="C1276" s="229">
        <v>1215320.24</v>
      </c>
      <c r="D1276" s="229">
        <f t="shared" ref="D1276:D1363" si="107">C1276*-1</f>
        <v>-1215320.24</v>
      </c>
      <c r="E1276" s="254"/>
      <c r="F1276" s="255"/>
      <c r="G1276" s="255"/>
      <c r="H1276" s="254"/>
      <c r="I1276" s="229">
        <v>0</v>
      </c>
      <c r="J1276" s="254"/>
      <c r="K1276" s="229">
        <f t="shared" ref="K1276:K1363" si="108">D1276+I1276</f>
        <v>-1215320.24</v>
      </c>
      <c r="L1276" s="251"/>
      <c r="M1276" s="229"/>
      <c r="N1276" s="228">
        <v>0</v>
      </c>
      <c r="O1276" s="64" t="s">
        <v>4163</v>
      </c>
      <c r="P1276" s="241" t="b">
        <f>EXACT($A1275,O1276)</f>
        <v>1</v>
      </c>
      <c r="Q1276" s="257">
        <v>0</v>
      </c>
      <c r="R1276" s="258">
        <f t="shared" si="105"/>
        <v>-1215320.24</v>
      </c>
    </row>
    <row r="1277" spans="1:18" outlineLevel="1">
      <c r="A1277" s="399" t="s">
        <v>4165</v>
      </c>
      <c r="C1277" s="253">
        <f>SUM(C1278)</f>
        <v>0</v>
      </c>
      <c r="D1277" s="253">
        <f t="shared" si="107"/>
        <v>0</v>
      </c>
      <c r="E1277" s="265"/>
      <c r="F1277" s="255"/>
      <c r="G1277" s="255"/>
      <c r="H1277" s="254"/>
      <c r="I1277" s="253">
        <f>I1278</f>
        <v>0</v>
      </c>
      <c r="J1277" s="254"/>
      <c r="K1277" s="253">
        <f t="shared" si="108"/>
        <v>0</v>
      </c>
      <c r="L1277" s="256" t="e">
        <f>#REF!+C1277</f>
        <v>#REF!</v>
      </c>
      <c r="M1277" s="253"/>
      <c r="N1277" s="228" t="e">
        <v>#VALUE!</v>
      </c>
      <c r="O1277" s="64">
        <v>0</v>
      </c>
      <c r="Q1277" s="257">
        <v>0</v>
      </c>
      <c r="R1277" s="258">
        <f t="shared" si="105"/>
        <v>0</v>
      </c>
    </row>
    <row r="1278" spans="1:18" outlineLevel="2">
      <c r="A1278" s="271" t="s">
        <v>5325</v>
      </c>
      <c r="B1278" s="195" t="s">
        <v>4166</v>
      </c>
      <c r="C1278" s="229">
        <v>0</v>
      </c>
      <c r="D1278" s="229">
        <f t="shared" si="107"/>
        <v>0</v>
      </c>
      <c r="E1278" s="254"/>
      <c r="F1278" s="255"/>
      <c r="G1278" s="255"/>
      <c r="H1278" s="254"/>
      <c r="I1278" s="229">
        <v>0</v>
      </c>
      <c r="J1278" s="254"/>
      <c r="K1278" s="229">
        <f t="shared" si="108"/>
        <v>0</v>
      </c>
      <c r="L1278" s="251"/>
      <c r="M1278" s="229"/>
      <c r="N1278" s="228">
        <v>0</v>
      </c>
      <c r="O1278" s="64" t="s">
        <v>4165</v>
      </c>
      <c r="P1278" s="241" t="b">
        <f>EXACT($A1277,O1278)</f>
        <v>1</v>
      </c>
      <c r="Q1278" s="257">
        <v>0</v>
      </c>
      <c r="R1278" s="258">
        <f t="shared" si="105"/>
        <v>0</v>
      </c>
    </row>
    <row r="1279" spans="1:18" outlineLevel="1">
      <c r="A1279" s="399" t="s">
        <v>4167</v>
      </c>
      <c r="C1279" s="253">
        <f>SUM(C1280)</f>
        <v>162306.26</v>
      </c>
      <c r="D1279" s="253">
        <f t="shared" si="107"/>
        <v>-162306.26</v>
      </c>
      <c r="E1279" s="296"/>
      <c r="F1279" s="255"/>
      <c r="G1279" s="255"/>
      <c r="H1279" s="254"/>
      <c r="I1279" s="253">
        <f>I1280</f>
        <v>162306.26</v>
      </c>
      <c r="J1279" s="254"/>
      <c r="K1279" s="253">
        <f t="shared" si="108"/>
        <v>0</v>
      </c>
      <c r="L1279" s="256" t="e">
        <f>#REF!+C1279</f>
        <v>#REF!</v>
      </c>
      <c r="M1279" s="253"/>
      <c r="N1279" s="228" t="e">
        <v>#VALUE!</v>
      </c>
      <c r="O1279" s="64">
        <v>0</v>
      </c>
      <c r="Q1279" s="257">
        <v>-0.260000000009313</v>
      </c>
      <c r="R1279" s="258">
        <f t="shared" si="105"/>
        <v>0.260000000009313</v>
      </c>
    </row>
    <row r="1280" spans="1:18" outlineLevel="2">
      <c r="A1280" s="271" t="s">
        <v>5326</v>
      </c>
      <c r="B1280" s="195" t="s">
        <v>4168</v>
      </c>
      <c r="C1280" s="229">
        <v>162306.26</v>
      </c>
      <c r="D1280" s="229">
        <f t="shared" si="107"/>
        <v>-162306.26</v>
      </c>
      <c r="E1280" s="254"/>
      <c r="F1280" s="255"/>
      <c r="G1280" s="255"/>
      <c r="H1280" s="254"/>
      <c r="I1280" s="229">
        <v>162306.26</v>
      </c>
      <c r="J1280" s="254"/>
      <c r="K1280" s="229">
        <f t="shared" si="108"/>
        <v>0</v>
      </c>
      <c r="L1280" s="251"/>
      <c r="M1280" s="229"/>
      <c r="N1280" s="228">
        <v>0</v>
      </c>
      <c r="O1280" s="64" t="s">
        <v>4167</v>
      </c>
      <c r="P1280" s="241" t="b">
        <f>EXACT($A1279,O1280)</f>
        <v>1</v>
      </c>
      <c r="Q1280" s="257">
        <v>0</v>
      </c>
      <c r="R1280" s="258">
        <f t="shared" si="105"/>
        <v>0</v>
      </c>
    </row>
    <row r="1281" spans="1:18" outlineLevel="1">
      <c r="A1281" s="399" t="s">
        <v>4384</v>
      </c>
      <c r="C1281" s="253">
        <f>SUM(C1282)</f>
        <v>0</v>
      </c>
      <c r="D1281" s="253">
        <f t="shared" si="107"/>
        <v>0</v>
      </c>
      <c r="E1281" s="254"/>
      <c r="F1281" s="255"/>
      <c r="G1281" s="255"/>
      <c r="H1281" s="254"/>
      <c r="I1281" s="253"/>
      <c r="J1281" s="254"/>
      <c r="K1281" s="253">
        <f>D1281+I1281</f>
        <v>0</v>
      </c>
      <c r="L1281" s="251"/>
      <c r="M1281" s="229"/>
      <c r="N1281" s="228" t="e">
        <v>#VALUE!</v>
      </c>
      <c r="O1281" s="64">
        <v>0</v>
      </c>
      <c r="Q1281" s="257">
        <v>0</v>
      </c>
      <c r="R1281" s="258">
        <f t="shared" si="105"/>
        <v>0</v>
      </c>
    </row>
    <row r="1282" spans="1:18" outlineLevel="2">
      <c r="A1282" s="32"/>
      <c r="B1282" s="45"/>
      <c r="C1282" s="283"/>
      <c r="D1282" s="283"/>
      <c r="E1282" s="254"/>
      <c r="F1282" s="250"/>
      <c r="G1282" s="250"/>
      <c r="H1282" s="249"/>
      <c r="I1282" s="229"/>
      <c r="J1282" s="254"/>
      <c r="K1282" s="283"/>
      <c r="L1282" s="256"/>
      <c r="M1282" s="229"/>
      <c r="N1282" s="228"/>
      <c r="O1282" s="64">
        <v>0</v>
      </c>
      <c r="Q1282" s="257">
        <v>0</v>
      </c>
      <c r="R1282" s="258">
        <f>K1282+Q1282</f>
        <v>0</v>
      </c>
    </row>
    <row r="1283" spans="1:18" outlineLevel="1">
      <c r="C1283" s="228"/>
      <c r="D1283" s="228"/>
      <c r="E1283" s="265"/>
      <c r="F1283" s="255"/>
      <c r="G1283" s="255"/>
      <c r="H1283" s="254"/>
      <c r="I1283" s="228"/>
      <c r="J1283" s="254"/>
      <c r="K1283" s="228"/>
      <c r="L1283" s="251"/>
      <c r="M1283" s="228"/>
      <c r="N1283" s="228"/>
      <c r="O1283" s="64"/>
      <c r="Q1283" s="257"/>
      <c r="R1283" s="258"/>
    </row>
    <row r="1284" spans="1:18">
      <c r="A1284" s="399" t="s">
        <v>4171</v>
      </c>
      <c r="B1284" s="248"/>
      <c r="C1284" s="228">
        <f>C1236+C1238+C1240+C1242+C1249+C1252+C1258+C1260+C1262+C1265+C1267+C1269+C1271+C1273+C1275+C1277+C1279+C1281</f>
        <v>366014744.71999997</v>
      </c>
      <c r="D1284" s="228">
        <f t="shared" si="107"/>
        <v>-366014744.71999997</v>
      </c>
      <c r="E1284" s="254"/>
      <c r="F1284" s="255"/>
      <c r="G1284" s="255"/>
      <c r="H1284" s="254"/>
      <c r="I1284" s="281">
        <f>I1236+I1238+I1240+I1242+I1249+I1252+I1258+I1260+I1262+I1265+I1267+I1269+I1271+I1273+I1275+I1277+I1279</f>
        <v>35424827.223039195</v>
      </c>
      <c r="J1284" s="254"/>
      <c r="K1284" s="228">
        <f t="shared" si="108"/>
        <v>-330589917.49696076</v>
      </c>
      <c r="L1284" s="256" t="e">
        <f>#REF!+C1284</f>
        <v>#REF!</v>
      </c>
      <c r="M1284" s="218"/>
      <c r="N1284" s="228" t="e">
        <v>#VALUE!</v>
      </c>
      <c r="O1284" s="64"/>
      <c r="Q1284" s="257"/>
      <c r="R1284" s="258"/>
    </row>
    <row r="1285" spans="1:18" outlineLevel="1">
      <c r="A1285" s="399" t="s">
        <v>2870</v>
      </c>
      <c r="C1285" s="253">
        <f>SUM(C1286)</f>
        <v>-88434815.739999905</v>
      </c>
      <c r="D1285" s="253">
        <f t="shared" si="107"/>
        <v>88434815.739999905</v>
      </c>
      <c r="E1285" s="254"/>
      <c r="F1285" s="255"/>
      <c r="G1285" s="255"/>
      <c r="H1285" s="254"/>
      <c r="I1285" s="253">
        <f>I1286</f>
        <v>-30888.41</v>
      </c>
      <c r="J1285" s="254"/>
      <c r="K1285" s="253">
        <f t="shared" si="108"/>
        <v>88403927.329999909</v>
      </c>
      <c r="L1285" s="256" t="e">
        <f>#REF!+C1285</f>
        <v>#REF!</v>
      </c>
      <c r="M1285" s="228"/>
      <c r="N1285" s="228" t="e">
        <v>#VALUE!</v>
      </c>
      <c r="O1285" s="64">
        <v>0</v>
      </c>
      <c r="Q1285" s="257">
        <v>88403927.739999995</v>
      </c>
      <c r="R1285" s="258">
        <f t="shared" ref="R1285:R1291" si="109">K1285-Q1285</f>
        <v>-0.41000008583068848</v>
      </c>
    </row>
    <row r="1286" spans="1:18" outlineLevel="2">
      <c r="A1286" s="400" t="s">
        <v>5327</v>
      </c>
      <c r="B1286" s="195" t="s">
        <v>2871</v>
      </c>
      <c r="C1286" s="229">
        <v>-88434815.739999905</v>
      </c>
      <c r="D1286" s="229">
        <f t="shared" si="107"/>
        <v>88434815.739999905</v>
      </c>
      <c r="E1286" s="254"/>
      <c r="F1286" s="255"/>
      <c r="G1286" s="255"/>
      <c r="H1286" s="254"/>
      <c r="I1286" s="229">
        <v>-30888.41</v>
      </c>
      <c r="J1286" s="254"/>
      <c r="K1286" s="229">
        <f t="shared" si="108"/>
        <v>88403927.329999909</v>
      </c>
      <c r="L1286" s="251"/>
      <c r="M1286" s="229"/>
      <c r="N1286" s="228">
        <v>0</v>
      </c>
      <c r="O1286" s="64" t="s">
        <v>2870</v>
      </c>
      <c r="P1286" s="241" t="b">
        <f>EXACT($A1285,O1286)</f>
        <v>1</v>
      </c>
      <c r="Q1286" s="257">
        <v>0</v>
      </c>
      <c r="R1286" s="258">
        <f t="shared" si="109"/>
        <v>88403927.329999909</v>
      </c>
    </row>
    <row r="1287" spans="1:18" outlineLevel="1">
      <c r="A1287" s="399" t="s">
        <v>4172</v>
      </c>
      <c r="C1287" s="253">
        <f>SUM(C1288:C1289)</f>
        <v>-199.52</v>
      </c>
      <c r="D1287" s="253">
        <f t="shared" si="107"/>
        <v>199.52</v>
      </c>
      <c r="E1287" s="254"/>
      <c r="F1287" s="255"/>
      <c r="G1287" s="255"/>
      <c r="H1287" s="254"/>
      <c r="I1287" s="229"/>
      <c r="J1287" s="254"/>
      <c r="K1287" s="253">
        <f t="shared" si="108"/>
        <v>199.52</v>
      </c>
      <c r="L1287" s="251"/>
      <c r="M1287" s="229"/>
      <c r="N1287" s="228" t="e">
        <v>#VALUE!</v>
      </c>
      <c r="O1287" s="64">
        <v>0</v>
      </c>
      <c r="Q1287" s="257">
        <v>199.52</v>
      </c>
      <c r="R1287" s="258">
        <f t="shared" si="109"/>
        <v>0</v>
      </c>
    </row>
    <row r="1288" spans="1:18" outlineLevel="2">
      <c r="A1288" s="400" t="s">
        <v>5328</v>
      </c>
      <c r="B1288" s="195" t="s">
        <v>4173</v>
      </c>
      <c r="C1288" s="272">
        <v>-199.52</v>
      </c>
      <c r="D1288" s="229">
        <f t="shared" si="107"/>
        <v>199.52</v>
      </c>
      <c r="E1288" s="254"/>
      <c r="F1288" s="255"/>
      <c r="G1288" s="255"/>
      <c r="H1288" s="254"/>
      <c r="I1288" s="229"/>
      <c r="J1288" s="254"/>
      <c r="K1288" s="229">
        <f t="shared" si="108"/>
        <v>199.52</v>
      </c>
      <c r="L1288" s="251"/>
      <c r="M1288" s="229"/>
      <c r="N1288" s="228">
        <v>0</v>
      </c>
      <c r="O1288" s="64" t="s">
        <v>4172</v>
      </c>
      <c r="P1288" s="241" t="b">
        <f>EXACT($A$1287,O1288)</f>
        <v>1</v>
      </c>
      <c r="Q1288" s="257">
        <v>0</v>
      </c>
      <c r="R1288" s="258">
        <f t="shared" si="109"/>
        <v>199.52</v>
      </c>
    </row>
    <row r="1289" spans="1:18" outlineLevel="2">
      <c r="A1289" s="400" t="s">
        <v>5329</v>
      </c>
      <c r="B1289" s="195" t="s">
        <v>2650</v>
      </c>
      <c r="C1289" s="272">
        <v>0</v>
      </c>
      <c r="D1289" s="229">
        <f t="shared" si="107"/>
        <v>0</v>
      </c>
      <c r="E1289" s="254"/>
      <c r="F1289" s="255"/>
      <c r="G1289" s="255"/>
      <c r="H1289" s="254"/>
      <c r="I1289" s="229"/>
      <c r="J1289" s="254"/>
      <c r="K1289" s="229">
        <f t="shared" si="108"/>
        <v>0</v>
      </c>
      <c r="L1289" s="251"/>
      <c r="M1289" s="229"/>
      <c r="N1289" s="228">
        <v>0</v>
      </c>
      <c r="O1289" s="64" t="s">
        <v>4172</v>
      </c>
      <c r="P1289" s="241" t="b">
        <f>EXACT($A$1287,O1289)</f>
        <v>1</v>
      </c>
      <c r="Q1289" s="257">
        <v>0</v>
      </c>
      <c r="R1289" s="258">
        <f t="shared" si="109"/>
        <v>0</v>
      </c>
    </row>
    <row r="1290" spans="1:18" outlineLevel="1">
      <c r="A1290" s="399" t="s">
        <v>4174</v>
      </c>
      <c r="C1290" s="253">
        <f>SUM(C1291)</f>
        <v>-255172.88</v>
      </c>
      <c r="D1290" s="253">
        <f t="shared" si="107"/>
        <v>255172.88</v>
      </c>
      <c r="E1290" s="254"/>
      <c r="F1290" s="255"/>
      <c r="G1290" s="255"/>
      <c r="H1290" s="254"/>
      <c r="I1290" s="228"/>
      <c r="J1290" s="254"/>
      <c r="K1290" s="253">
        <f t="shared" si="108"/>
        <v>255172.88</v>
      </c>
      <c r="L1290" s="256" t="e">
        <f>#REF!+C1290</f>
        <v>#REF!</v>
      </c>
      <c r="M1290" s="228"/>
      <c r="N1290" s="228" t="e">
        <v>#VALUE!</v>
      </c>
      <c r="O1290" s="64">
        <v>0</v>
      </c>
      <c r="Q1290" s="257">
        <v>255172.88</v>
      </c>
      <c r="R1290" s="258">
        <f t="shared" si="109"/>
        <v>0</v>
      </c>
    </row>
    <row r="1291" spans="1:18" ht="12.75" customHeight="1" outlineLevel="2">
      <c r="A1291" s="400" t="s">
        <v>5330</v>
      </c>
      <c r="B1291" s="195" t="s">
        <v>4175</v>
      </c>
      <c r="C1291" s="229">
        <v>-255172.88</v>
      </c>
      <c r="D1291" s="229">
        <f t="shared" si="107"/>
        <v>255172.88</v>
      </c>
      <c r="E1291" s="254"/>
      <c r="F1291" s="255"/>
      <c r="G1291" s="255"/>
      <c r="H1291" s="254"/>
      <c r="I1291" s="229"/>
      <c r="J1291" s="254"/>
      <c r="K1291" s="229">
        <f t="shared" si="108"/>
        <v>255172.88</v>
      </c>
      <c r="L1291" s="251"/>
      <c r="M1291" s="229"/>
      <c r="N1291" s="228">
        <v>0</v>
      </c>
      <c r="O1291" s="64" t="s">
        <v>4174</v>
      </c>
      <c r="P1291" s="241" t="b">
        <f>EXACT($A1290,O1291)</f>
        <v>1</v>
      </c>
      <c r="Q1291" s="257">
        <v>0</v>
      </c>
      <c r="R1291" s="258">
        <f t="shared" si="109"/>
        <v>255172.88</v>
      </c>
    </row>
    <row r="1292" spans="1:18" outlineLevel="1">
      <c r="C1292" s="228"/>
      <c r="D1292" s="228"/>
      <c r="E1292" s="254"/>
      <c r="F1292" s="255"/>
      <c r="G1292" s="255"/>
      <c r="H1292" s="254"/>
      <c r="I1292" s="228"/>
      <c r="J1292" s="254"/>
      <c r="K1292" s="228"/>
      <c r="L1292" s="251"/>
      <c r="M1292" s="228"/>
      <c r="N1292" s="228"/>
      <c r="O1292" s="64"/>
      <c r="Q1292" s="257"/>
      <c r="R1292" s="258"/>
    </row>
    <row r="1293" spans="1:18">
      <c r="A1293" s="399" t="s">
        <v>4176</v>
      </c>
      <c r="B1293" s="248"/>
      <c r="C1293" s="228">
        <f>C1285+C1290+C1287</f>
        <v>-88690188.139999896</v>
      </c>
      <c r="D1293" s="228">
        <f t="shared" si="107"/>
        <v>88690188.139999896</v>
      </c>
      <c r="E1293" s="254"/>
      <c r="F1293" s="255"/>
      <c r="G1293" s="255"/>
      <c r="H1293" s="254"/>
      <c r="I1293" s="228">
        <f>I1285+I1287+I1290</f>
        <v>-30888.41</v>
      </c>
      <c r="J1293" s="254"/>
      <c r="K1293" s="228">
        <f t="shared" si="108"/>
        <v>88659299.7299999</v>
      </c>
      <c r="L1293" s="256" t="e">
        <f>#REF!+C1293</f>
        <v>#REF!</v>
      </c>
      <c r="M1293" s="218"/>
      <c r="N1293" s="228" t="e">
        <v>#VALUE!</v>
      </c>
      <c r="O1293" s="64"/>
      <c r="Q1293" s="257"/>
      <c r="R1293" s="258"/>
    </row>
    <row r="1294" spans="1:18">
      <c r="A1294" s="248"/>
      <c r="B1294" s="248"/>
      <c r="C1294" s="218"/>
      <c r="D1294" s="218"/>
      <c r="E1294" s="254"/>
      <c r="F1294" s="255"/>
      <c r="G1294" s="255"/>
      <c r="H1294" s="254"/>
      <c r="I1294" s="218"/>
      <c r="J1294" s="254"/>
      <c r="K1294" s="218"/>
      <c r="L1294" s="251"/>
      <c r="M1294" s="218"/>
      <c r="N1294" s="228"/>
      <c r="O1294" s="64"/>
      <c r="Q1294" s="257"/>
      <c r="R1294" s="258"/>
    </row>
    <row r="1295" spans="1:18">
      <c r="A1295" s="421" t="s">
        <v>4177</v>
      </c>
      <c r="B1295" s="248"/>
      <c r="C1295" s="275">
        <f>C1218+C1284+C1293+C1235</f>
        <v>-280745627.8599993</v>
      </c>
      <c r="D1295" s="275">
        <f t="shared" si="107"/>
        <v>280745627.8599993</v>
      </c>
      <c r="E1295" s="254"/>
      <c r="F1295" s="255"/>
      <c r="G1295" s="255"/>
      <c r="H1295" s="254"/>
      <c r="I1295" s="275">
        <f>I1218+I1284+I1293+I1235</f>
        <v>39961332.735539407</v>
      </c>
      <c r="J1295" s="296"/>
      <c r="K1295" s="275">
        <f t="shared" si="108"/>
        <v>320706960.59553874</v>
      </c>
      <c r="L1295" s="302" t="e">
        <f>#REF!+C1295</f>
        <v>#REF!</v>
      </c>
      <c r="M1295" s="275"/>
      <c r="N1295" s="228" t="e">
        <v>#VALUE!</v>
      </c>
      <c r="O1295" s="64"/>
      <c r="Q1295" s="257"/>
      <c r="R1295" s="258"/>
    </row>
    <row r="1296" spans="1:18">
      <c r="C1296" s="228"/>
      <c r="D1296" s="228"/>
      <c r="E1296" s="254"/>
      <c r="F1296" s="255"/>
      <c r="G1296" s="255"/>
      <c r="H1296" s="254"/>
      <c r="I1296" s="228"/>
      <c r="J1296" s="254"/>
      <c r="K1296" s="228"/>
      <c r="L1296" s="251"/>
      <c r="M1296" s="228"/>
      <c r="N1296" s="228"/>
      <c r="O1296" s="64"/>
      <c r="Q1296" s="257"/>
      <c r="R1296" s="258"/>
    </row>
    <row r="1297" spans="1:18" outlineLevel="1">
      <c r="A1297" s="399" t="s">
        <v>4178</v>
      </c>
      <c r="C1297" s="253">
        <f>SUM(C1298)</f>
        <v>70299364.900000006</v>
      </c>
      <c r="D1297" s="253">
        <f t="shared" si="107"/>
        <v>-70299364.900000006</v>
      </c>
      <c r="E1297" s="254"/>
      <c r="F1297" s="228"/>
      <c r="G1297" s="228"/>
      <c r="H1297" s="254"/>
      <c r="I1297" s="253"/>
      <c r="J1297" s="254"/>
      <c r="K1297" s="253">
        <f t="shared" si="108"/>
        <v>-70299364.900000006</v>
      </c>
      <c r="L1297" s="256" t="e">
        <f>#REF!+C1297</f>
        <v>#REF!</v>
      </c>
      <c r="M1297" s="253"/>
      <c r="N1297" s="228" t="e">
        <v>#VALUE!</v>
      </c>
      <c r="O1297" s="64">
        <v>0</v>
      </c>
      <c r="Q1297" s="257">
        <v>-70299364.900000006</v>
      </c>
      <c r="R1297" s="258">
        <f>K1297-Q1297</f>
        <v>0</v>
      </c>
    </row>
    <row r="1298" spans="1:18" outlineLevel="2">
      <c r="A1298" s="271" t="s">
        <v>5331</v>
      </c>
      <c r="B1298" s="195" t="s">
        <v>4179</v>
      </c>
      <c r="C1298" s="229">
        <v>70299364.900000006</v>
      </c>
      <c r="D1298" s="229">
        <f t="shared" si="107"/>
        <v>-70299364.900000006</v>
      </c>
      <c r="E1298" s="254"/>
      <c r="F1298" s="228"/>
      <c r="G1298" s="228"/>
      <c r="H1298" s="254"/>
      <c r="I1298" s="229"/>
      <c r="J1298" s="254"/>
      <c r="K1298" s="229">
        <f t="shared" si="108"/>
        <v>-70299364.900000006</v>
      </c>
      <c r="L1298" s="251"/>
      <c r="M1298" s="229"/>
      <c r="N1298" s="228">
        <v>0</v>
      </c>
      <c r="O1298" s="64" t="s">
        <v>4178</v>
      </c>
      <c r="P1298" s="241" t="b">
        <f>EXACT($A1297,O1298)</f>
        <v>1</v>
      </c>
      <c r="Q1298" s="257">
        <v>0</v>
      </c>
      <c r="R1298" s="258">
        <f t="shared" ref="R1298:R1361" si="110">K1298-Q1298</f>
        <v>-70299364.900000006</v>
      </c>
    </row>
    <row r="1299" spans="1:18" outlineLevel="1">
      <c r="A1299" s="399" t="s">
        <v>4180</v>
      </c>
      <c r="C1299" s="253">
        <f>SUM(C1300)</f>
        <v>8564525.7899999898</v>
      </c>
      <c r="D1299" s="253">
        <f t="shared" si="107"/>
        <v>-8564525.7899999898</v>
      </c>
      <c r="E1299" s="254"/>
      <c r="F1299" s="228"/>
      <c r="G1299" s="228"/>
      <c r="H1299" s="254"/>
      <c r="I1299" s="253"/>
      <c r="J1299" s="254"/>
      <c r="K1299" s="253">
        <f t="shared" si="108"/>
        <v>-8564525.7899999898</v>
      </c>
      <c r="L1299" s="256" t="e">
        <f>#REF!+C1299</f>
        <v>#REF!</v>
      </c>
      <c r="M1299" s="253"/>
      <c r="N1299" s="228" t="e">
        <v>#VALUE!</v>
      </c>
      <c r="O1299" s="64">
        <v>0</v>
      </c>
      <c r="Q1299" s="257">
        <v>-8564525.7899999991</v>
      </c>
      <c r="R1299" s="258">
        <f t="shared" si="110"/>
        <v>0</v>
      </c>
    </row>
    <row r="1300" spans="1:18" outlineLevel="2">
      <c r="A1300" s="271" t="s">
        <v>5332</v>
      </c>
      <c r="B1300" s="195" t="s">
        <v>4181</v>
      </c>
      <c r="C1300" s="229">
        <v>8564525.7899999898</v>
      </c>
      <c r="D1300" s="229">
        <f t="shared" si="107"/>
        <v>-8564525.7899999898</v>
      </c>
      <c r="E1300" s="254"/>
      <c r="F1300" s="228"/>
      <c r="G1300" s="228"/>
      <c r="H1300" s="254"/>
      <c r="I1300" s="229"/>
      <c r="J1300" s="254"/>
      <c r="K1300" s="229">
        <f t="shared" si="108"/>
        <v>-8564525.7899999898</v>
      </c>
      <c r="L1300" s="251"/>
      <c r="M1300" s="229"/>
      <c r="N1300" s="228">
        <v>0</v>
      </c>
      <c r="O1300" s="64" t="s">
        <v>4180</v>
      </c>
      <c r="P1300" s="241" t="b">
        <f>EXACT($A1299,O1300)</f>
        <v>1</v>
      </c>
      <c r="Q1300" s="257">
        <v>0</v>
      </c>
      <c r="R1300" s="258">
        <f t="shared" si="110"/>
        <v>-8564525.7899999898</v>
      </c>
    </row>
    <row r="1301" spans="1:18" outlineLevel="1">
      <c r="A1301" s="399" t="s">
        <v>4182</v>
      </c>
      <c r="C1301" s="253">
        <f>SUM(C1302:C1304)</f>
        <v>18646.379999999899</v>
      </c>
      <c r="D1301" s="253">
        <f t="shared" si="107"/>
        <v>-18646.379999999899</v>
      </c>
      <c r="E1301" s="254"/>
      <c r="F1301" s="228"/>
      <c r="G1301" s="228"/>
      <c r="H1301" s="254"/>
      <c r="I1301" s="253"/>
      <c r="J1301" s="254"/>
      <c r="K1301" s="253">
        <f t="shared" si="108"/>
        <v>-18646.379999999899</v>
      </c>
      <c r="L1301" s="256" t="e">
        <f>#REF!+C1301</f>
        <v>#REF!</v>
      </c>
      <c r="M1301" s="253"/>
      <c r="N1301" s="228" t="e">
        <v>#VALUE!</v>
      </c>
      <c r="O1301" s="64">
        <v>0</v>
      </c>
      <c r="Q1301" s="257">
        <v>-18646.38</v>
      </c>
      <c r="R1301" s="258">
        <f t="shared" si="110"/>
        <v>1.0186340659856796E-10</v>
      </c>
    </row>
    <row r="1302" spans="1:18" outlineLevel="2">
      <c r="A1302" s="400" t="s">
        <v>5333</v>
      </c>
      <c r="B1302" s="44" t="s">
        <v>4183</v>
      </c>
      <c r="C1302" s="229">
        <v>0</v>
      </c>
      <c r="D1302" s="229">
        <f t="shared" si="107"/>
        <v>0</v>
      </c>
      <c r="E1302" s="254"/>
      <c r="F1302" s="228"/>
      <c r="G1302" s="228"/>
      <c r="H1302" s="254"/>
      <c r="I1302" s="229"/>
      <c r="J1302" s="254"/>
      <c r="K1302" s="229">
        <f t="shared" si="108"/>
        <v>0</v>
      </c>
      <c r="L1302" s="251"/>
      <c r="M1302" s="229"/>
      <c r="N1302" s="228">
        <v>0</v>
      </c>
      <c r="O1302" s="64" t="s">
        <v>4182</v>
      </c>
      <c r="P1302" s="241" t="b">
        <f>EXACT($A$1301,O1302)</f>
        <v>1</v>
      </c>
      <c r="Q1302" s="257">
        <v>0</v>
      </c>
      <c r="R1302" s="258">
        <f t="shared" si="110"/>
        <v>0</v>
      </c>
    </row>
    <row r="1303" spans="1:18" outlineLevel="2">
      <c r="A1303" s="271" t="s">
        <v>5334</v>
      </c>
      <c r="B1303" s="195" t="s">
        <v>4184</v>
      </c>
      <c r="C1303" s="229">
        <v>110.28</v>
      </c>
      <c r="D1303" s="229">
        <f t="shared" si="107"/>
        <v>-110.28</v>
      </c>
      <c r="E1303" s="254"/>
      <c r="F1303" s="228"/>
      <c r="G1303" s="228"/>
      <c r="H1303" s="254"/>
      <c r="I1303" s="229"/>
      <c r="J1303" s="254"/>
      <c r="K1303" s="229">
        <f t="shared" si="108"/>
        <v>-110.28</v>
      </c>
      <c r="L1303" s="251"/>
      <c r="M1303" s="229"/>
      <c r="N1303" s="228">
        <v>0</v>
      </c>
      <c r="O1303" s="64" t="s">
        <v>4182</v>
      </c>
      <c r="P1303" s="241" t="b">
        <f>EXACT($A$1301,O1303)</f>
        <v>1</v>
      </c>
      <c r="Q1303" s="257">
        <v>0</v>
      </c>
      <c r="R1303" s="258">
        <f t="shared" si="110"/>
        <v>-110.28</v>
      </c>
    </row>
    <row r="1304" spans="1:18" outlineLevel="2">
      <c r="A1304" s="271" t="s">
        <v>5335</v>
      </c>
      <c r="B1304" s="195" t="s">
        <v>4185</v>
      </c>
      <c r="C1304" s="229">
        <v>18536.0999999999</v>
      </c>
      <c r="D1304" s="229">
        <f t="shared" si="107"/>
        <v>-18536.0999999999</v>
      </c>
      <c r="E1304" s="254"/>
      <c r="F1304" s="228"/>
      <c r="G1304" s="228"/>
      <c r="H1304" s="254"/>
      <c r="I1304" s="229"/>
      <c r="J1304" s="254"/>
      <c r="K1304" s="229">
        <f t="shared" si="108"/>
        <v>-18536.0999999999</v>
      </c>
      <c r="L1304" s="251"/>
      <c r="M1304" s="229"/>
      <c r="N1304" s="228">
        <v>0</v>
      </c>
      <c r="O1304" s="64" t="s">
        <v>4182</v>
      </c>
      <c r="P1304" s="241" t="b">
        <f>EXACT($A$1301,O1304)</f>
        <v>1</v>
      </c>
      <c r="Q1304" s="257">
        <v>0</v>
      </c>
      <c r="R1304" s="258">
        <f t="shared" si="110"/>
        <v>-18536.0999999999</v>
      </c>
    </row>
    <row r="1305" spans="1:18" outlineLevel="1">
      <c r="A1305" s="399" t="s">
        <v>4186</v>
      </c>
      <c r="C1305" s="253">
        <f>SUM(C1306)</f>
        <v>0.52</v>
      </c>
      <c r="D1305" s="253">
        <f t="shared" si="107"/>
        <v>-0.52</v>
      </c>
      <c r="E1305" s="254"/>
      <c r="F1305" s="228"/>
      <c r="G1305" s="228"/>
      <c r="H1305" s="254"/>
      <c r="I1305" s="253"/>
      <c r="J1305" s="254"/>
      <c r="K1305" s="253">
        <f t="shared" si="108"/>
        <v>-0.52</v>
      </c>
      <c r="L1305" s="256" t="e">
        <f>#REF!+C1305</f>
        <v>#REF!</v>
      </c>
      <c r="M1305" s="253"/>
      <c r="N1305" s="228" t="e">
        <v>#VALUE!</v>
      </c>
      <c r="O1305" s="64">
        <v>0</v>
      </c>
      <c r="Q1305" s="257">
        <v>-0.52</v>
      </c>
      <c r="R1305" s="258">
        <f t="shared" si="110"/>
        <v>0</v>
      </c>
    </row>
    <row r="1306" spans="1:18" outlineLevel="2">
      <c r="A1306" s="271" t="s">
        <v>5336</v>
      </c>
      <c r="B1306" s="195" t="s">
        <v>4187</v>
      </c>
      <c r="C1306" s="229">
        <v>0.52</v>
      </c>
      <c r="D1306" s="229">
        <f t="shared" si="107"/>
        <v>-0.52</v>
      </c>
      <c r="E1306" s="254"/>
      <c r="F1306" s="228"/>
      <c r="G1306" s="228"/>
      <c r="H1306" s="254"/>
      <c r="I1306" s="229"/>
      <c r="J1306" s="254"/>
      <c r="K1306" s="229">
        <f t="shared" si="108"/>
        <v>-0.52</v>
      </c>
      <c r="L1306" s="251"/>
      <c r="M1306" s="229"/>
      <c r="N1306" s="228">
        <v>0</v>
      </c>
      <c r="O1306" s="64" t="s">
        <v>4186</v>
      </c>
      <c r="P1306" s="241" t="b">
        <f>EXACT($A1305,O1306)</f>
        <v>1</v>
      </c>
      <c r="Q1306" s="257">
        <v>0</v>
      </c>
      <c r="R1306" s="258">
        <f t="shared" si="110"/>
        <v>-0.52</v>
      </c>
    </row>
    <row r="1307" spans="1:18" outlineLevel="1">
      <c r="A1307" s="399" t="s">
        <v>4188</v>
      </c>
      <c r="C1307" s="253">
        <f>SUM(C1308)</f>
        <v>0</v>
      </c>
      <c r="D1307" s="253">
        <f t="shared" si="107"/>
        <v>0</v>
      </c>
      <c r="E1307" s="254"/>
      <c r="F1307" s="228"/>
      <c r="G1307" s="228"/>
      <c r="H1307" s="254"/>
      <c r="I1307" s="253"/>
      <c r="J1307" s="254"/>
      <c r="K1307" s="253">
        <f t="shared" si="108"/>
        <v>0</v>
      </c>
      <c r="L1307" s="256" t="e">
        <f>#REF!+C1307</f>
        <v>#REF!</v>
      </c>
      <c r="M1307" s="253"/>
      <c r="N1307" s="228" t="e">
        <v>#VALUE!</v>
      </c>
      <c r="O1307" s="64">
        <v>0</v>
      </c>
      <c r="Q1307" s="257">
        <v>0</v>
      </c>
      <c r="R1307" s="258">
        <f t="shared" si="110"/>
        <v>0</v>
      </c>
    </row>
    <row r="1308" spans="1:18" outlineLevel="2">
      <c r="A1308" s="271" t="s">
        <v>5337</v>
      </c>
      <c r="B1308" s="195" t="s">
        <v>4189</v>
      </c>
      <c r="C1308" s="229">
        <v>0</v>
      </c>
      <c r="D1308" s="229">
        <f t="shared" si="107"/>
        <v>0</v>
      </c>
      <c r="E1308" s="254"/>
      <c r="F1308" s="228"/>
      <c r="G1308" s="228"/>
      <c r="H1308" s="254"/>
      <c r="I1308" s="229"/>
      <c r="J1308" s="254"/>
      <c r="K1308" s="229">
        <f t="shared" si="108"/>
        <v>0</v>
      </c>
      <c r="L1308" s="251"/>
      <c r="M1308" s="229"/>
      <c r="N1308" s="228">
        <v>0</v>
      </c>
      <c r="O1308" s="64" t="s">
        <v>4188</v>
      </c>
      <c r="P1308" s="241" t="b">
        <f>EXACT($A1307,O1308)</f>
        <v>1</v>
      </c>
      <c r="Q1308" s="257">
        <v>0</v>
      </c>
      <c r="R1308" s="258">
        <f t="shared" si="110"/>
        <v>0</v>
      </c>
    </row>
    <row r="1309" spans="1:18" outlineLevel="1">
      <c r="A1309" s="399" t="s">
        <v>4190</v>
      </c>
      <c r="C1309" s="253">
        <f>SUM(C1310:C1312)</f>
        <v>41209.980000000003</v>
      </c>
      <c r="D1309" s="253">
        <f t="shared" si="107"/>
        <v>-41209.980000000003</v>
      </c>
      <c r="E1309" s="254"/>
      <c r="F1309" s="228"/>
      <c r="G1309" s="228"/>
      <c r="H1309" s="254"/>
      <c r="I1309" s="253"/>
      <c r="J1309" s="254"/>
      <c r="K1309" s="253">
        <f t="shared" si="108"/>
        <v>-41209.980000000003</v>
      </c>
      <c r="L1309" s="256" t="e">
        <f>#REF!+C1309</f>
        <v>#REF!</v>
      </c>
      <c r="M1309" s="253"/>
      <c r="N1309" s="228" t="e">
        <v>#VALUE!</v>
      </c>
      <c r="O1309" s="64">
        <v>0</v>
      </c>
      <c r="Q1309" s="257">
        <v>-41209.980000000003</v>
      </c>
      <c r="R1309" s="258">
        <f t="shared" si="110"/>
        <v>0</v>
      </c>
    </row>
    <row r="1310" spans="1:18" ht="12.75" customHeight="1" outlineLevel="2">
      <c r="A1310" s="271" t="s">
        <v>5338</v>
      </c>
      <c r="B1310" s="195" t="s">
        <v>4191</v>
      </c>
      <c r="C1310" s="229">
        <v>41209.980000000003</v>
      </c>
      <c r="D1310" s="229">
        <f t="shared" si="107"/>
        <v>-41209.980000000003</v>
      </c>
      <c r="E1310" s="254"/>
      <c r="F1310" s="228"/>
      <c r="G1310" s="228"/>
      <c r="H1310" s="254"/>
      <c r="I1310" s="229"/>
      <c r="J1310" s="254"/>
      <c r="K1310" s="229">
        <f t="shared" si="108"/>
        <v>-41209.980000000003</v>
      </c>
      <c r="L1310" s="251"/>
      <c r="M1310" s="229"/>
      <c r="N1310" s="228">
        <v>0</v>
      </c>
      <c r="O1310" s="64" t="s">
        <v>4190</v>
      </c>
      <c r="P1310" s="241" t="b">
        <f>EXACT($A$1309,O1310)</f>
        <v>1</v>
      </c>
      <c r="Q1310" s="257">
        <v>0</v>
      </c>
      <c r="R1310" s="258">
        <f t="shared" si="110"/>
        <v>-41209.980000000003</v>
      </c>
    </row>
    <row r="1311" spans="1:18" ht="12.75" customHeight="1" outlineLevel="2">
      <c r="A1311" s="271" t="s">
        <v>5339</v>
      </c>
      <c r="B1311" s="195" t="s">
        <v>4192</v>
      </c>
      <c r="C1311" s="229">
        <v>0</v>
      </c>
      <c r="D1311" s="229">
        <f t="shared" si="107"/>
        <v>0</v>
      </c>
      <c r="E1311" s="254"/>
      <c r="F1311" s="228"/>
      <c r="G1311" s="228"/>
      <c r="H1311" s="254"/>
      <c r="I1311" s="229"/>
      <c r="J1311" s="254"/>
      <c r="K1311" s="229">
        <f t="shared" si="108"/>
        <v>0</v>
      </c>
      <c r="L1311" s="251"/>
      <c r="M1311" s="229"/>
      <c r="N1311" s="228">
        <v>0</v>
      </c>
      <c r="O1311" s="64" t="s">
        <v>4190</v>
      </c>
      <c r="P1311" s="241" t="b">
        <f>EXACT($A$1309,O1311)</f>
        <v>1</v>
      </c>
      <c r="Q1311" s="257">
        <v>0</v>
      </c>
      <c r="R1311" s="258">
        <f t="shared" si="110"/>
        <v>0</v>
      </c>
    </row>
    <row r="1312" spans="1:18" ht="12.75" customHeight="1" outlineLevel="2">
      <c r="A1312" s="271" t="s">
        <v>5340</v>
      </c>
      <c r="B1312" s="195" t="s">
        <v>4193</v>
      </c>
      <c r="C1312" s="229">
        <v>0</v>
      </c>
      <c r="D1312" s="229">
        <f t="shared" si="107"/>
        <v>0</v>
      </c>
      <c r="E1312" s="254"/>
      <c r="F1312" s="228"/>
      <c r="G1312" s="228"/>
      <c r="H1312" s="254"/>
      <c r="I1312" s="229"/>
      <c r="J1312" s="254"/>
      <c r="K1312" s="229">
        <f t="shared" si="108"/>
        <v>0</v>
      </c>
      <c r="L1312" s="251"/>
      <c r="M1312" s="229"/>
      <c r="N1312" s="228">
        <v>0</v>
      </c>
      <c r="O1312" s="64" t="s">
        <v>4190</v>
      </c>
      <c r="P1312" s="241" t="b">
        <f>EXACT($A$1309,O1312)</f>
        <v>1</v>
      </c>
      <c r="Q1312" s="257">
        <v>0</v>
      </c>
      <c r="R1312" s="258">
        <f t="shared" si="110"/>
        <v>0</v>
      </c>
    </row>
    <row r="1313" spans="1:18" ht="12.75" customHeight="1" outlineLevel="1">
      <c r="A1313" s="399" t="s">
        <v>4194</v>
      </c>
      <c r="B1313" s="270"/>
      <c r="C1313" s="253">
        <f>SUM(C1314)</f>
        <v>892000</v>
      </c>
      <c r="D1313" s="253">
        <f t="shared" si="107"/>
        <v>-892000</v>
      </c>
      <c r="E1313" s="254"/>
      <c r="F1313" s="228"/>
      <c r="G1313" s="228"/>
      <c r="H1313" s="254"/>
      <c r="I1313" s="253"/>
      <c r="J1313" s="254"/>
      <c r="K1313" s="253">
        <f t="shared" si="108"/>
        <v>-892000</v>
      </c>
      <c r="L1313" s="256" t="e">
        <f>#REF!+C1313</f>
        <v>#REF!</v>
      </c>
      <c r="M1313" s="253"/>
      <c r="N1313" s="228" t="e">
        <v>#VALUE!</v>
      </c>
      <c r="O1313" s="64">
        <v>0</v>
      </c>
      <c r="Q1313" s="257">
        <v>-892000</v>
      </c>
      <c r="R1313" s="258">
        <f t="shared" si="110"/>
        <v>0</v>
      </c>
    </row>
    <row r="1314" spans="1:18" ht="12.75" customHeight="1" outlineLevel="2">
      <c r="A1314" s="271" t="s">
        <v>5341</v>
      </c>
      <c r="B1314" s="195" t="s">
        <v>4195</v>
      </c>
      <c r="C1314" s="229">
        <v>892000</v>
      </c>
      <c r="D1314" s="229">
        <f t="shared" si="107"/>
        <v>-892000</v>
      </c>
      <c r="E1314" s="254"/>
      <c r="F1314" s="228"/>
      <c r="G1314" s="228"/>
      <c r="H1314" s="254"/>
      <c r="I1314" s="229"/>
      <c r="J1314" s="254"/>
      <c r="K1314" s="229">
        <f t="shared" si="108"/>
        <v>-892000</v>
      </c>
      <c r="L1314" s="251"/>
      <c r="M1314" s="229"/>
      <c r="N1314" s="228">
        <v>0</v>
      </c>
      <c r="O1314" s="64" t="s">
        <v>4194</v>
      </c>
      <c r="P1314" s="241" t="b">
        <f>EXACT($A1313,O1314)</f>
        <v>1</v>
      </c>
      <c r="Q1314" s="257">
        <v>0</v>
      </c>
      <c r="R1314" s="258">
        <f t="shared" si="110"/>
        <v>-892000</v>
      </c>
    </row>
    <row r="1315" spans="1:18" outlineLevel="1">
      <c r="A1315" s="399" t="s">
        <v>4196</v>
      </c>
      <c r="C1315" s="253">
        <f>SUM(C1316)</f>
        <v>988.62</v>
      </c>
      <c r="D1315" s="253">
        <f t="shared" si="107"/>
        <v>-988.62</v>
      </c>
      <c r="E1315" s="254"/>
      <c r="F1315" s="228"/>
      <c r="G1315" s="228"/>
      <c r="H1315" s="254"/>
      <c r="I1315" s="253"/>
      <c r="J1315" s="254"/>
      <c r="K1315" s="253">
        <f t="shared" si="108"/>
        <v>-988.62</v>
      </c>
      <c r="L1315" s="256" t="e">
        <f>#REF!+C1315</f>
        <v>#REF!</v>
      </c>
      <c r="M1315" s="253"/>
      <c r="N1315" s="228" t="e">
        <v>#VALUE!</v>
      </c>
      <c r="O1315" s="64">
        <v>0</v>
      </c>
      <c r="Q1315" s="257">
        <v>-988.62</v>
      </c>
      <c r="R1315" s="258">
        <f t="shared" si="110"/>
        <v>0</v>
      </c>
    </row>
    <row r="1316" spans="1:18" outlineLevel="2">
      <c r="A1316" s="271" t="s">
        <v>5342</v>
      </c>
      <c r="B1316" s="195" t="s">
        <v>4197</v>
      </c>
      <c r="C1316" s="229">
        <v>988.62</v>
      </c>
      <c r="D1316" s="229">
        <f t="shared" si="107"/>
        <v>-988.62</v>
      </c>
      <c r="E1316" s="254"/>
      <c r="F1316" s="228"/>
      <c r="G1316" s="228"/>
      <c r="H1316" s="254"/>
      <c r="I1316" s="229"/>
      <c r="J1316" s="254"/>
      <c r="K1316" s="229">
        <f t="shared" si="108"/>
        <v>-988.62</v>
      </c>
      <c r="L1316" s="251"/>
      <c r="M1316" s="229"/>
      <c r="N1316" s="228">
        <v>0</v>
      </c>
      <c r="O1316" s="64" t="s">
        <v>4196</v>
      </c>
      <c r="P1316" s="241" t="b">
        <f>EXACT($A1315,O1316)</f>
        <v>1</v>
      </c>
      <c r="Q1316" s="257">
        <v>0</v>
      </c>
      <c r="R1316" s="258">
        <f t="shared" si="110"/>
        <v>-988.62</v>
      </c>
    </row>
    <row r="1317" spans="1:18" outlineLevel="1">
      <c r="A1317" s="399" t="s">
        <v>4198</v>
      </c>
      <c r="C1317" s="253">
        <f>SUM(C1318)</f>
        <v>42.99</v>
      </c>
      <c r="D1317" s="253">
        <f t="shared" si="107"/>
        <v>-42.99</v>
      </c>
      <c r="E1317" s="254"/>
      <c r="F1317" s="228"/>
      <c r="G1317" s="228"/>
      <c r="H1317" s="254"/>
      <c r="I1317" s="253"/>
      <c r="J1317" s="254"/>
      <c r="K1317" s="253">
        <f t="shared" si="108"/>
        <v>-42.99</v>
      </c>
      <c r="L1317" s="256" t="e">
        <f>#REF!+C1317</f>
        <v>#REF!</v>
      </c>
      <c r="M1317" s="253"/>
      <c r="N1317" s="228" t="e">
        <v>#VALUE!</v>
      </c>
      <c r="O1317" s="64">
        <v>0</v>
      </c>
      <c r="Q1317" s="257">
        <v>-42.99</v>
      </c>
      <c r="R1317" s="258">
        <f t="shared" si="110"/>
        <v>0</v>
      </c>
    </row>
    <row r="1318" spans="1:18" outlineLevel="2">
      <c r="A1318" s="271" t="s">
        <v>5343</v>
      </c>
      <c r="B1318" s="195" t="s">
        <v>4199</v>
      </c>
      <c r="C1318" s="229">
        <v>42.99</v>
      </c>
      <c r="D1318" s="229">
        <f t="shared" si="107"/>
        <v>-42.99</v>
      </c>
      <c r="E1318" s="254"/>
      <c r="F1318" s="228"/>
      <c r="G1318" s="228"/>
      <c r="H1318" s="254"/>
      <c r="I1318" s="229"/>
      <c r="J1318" s="254"/>
      <c r="K1318" s="229">
        <f t="shared" si="108"/>
        <v>-42.99</v>
      </c>
      <c r="L1318" s="251"/>
      <c r="M1318" s="229"/>
      <c r="N1318" s="228">
        <v>0</v>
      </c>
      <c r="O1318" s="64" t="s">
        <v>4198</v>
      </c>
      <c r="P1318" s="241" t="b">
        <f>EXACT($A1317,O1318)</f>
        <v>1</v>
      </c>
      <c r="Q1318" s="257">
        <v>0</v>
      </c>
      <c r="R1318" s="258">
        <f t="shared" si="110"/>
        <v>-42.99</v>
      </c>
    </row>
    <row r="1319" spans="1:18" outlineLevel="1">
      <c r="A1319" s="399" t="s">
        <v>4200</v>
      </c>
      <c r="B1319" s="195"/>
      <c r="C1319" s="253">
        <f>SUM(C1320)</f>
        <v>0</v>
      </c>
      <c r="D1319" s="253">
        <f t="shared" si="107"/>
        <v>0</v>
      </c>
      <c r="E1319" s="254"/>
      <c r="F1319" s="228"/>
      <c r="G1319" s="228"/>
      <c r="H1319" s="254"/>
      <c r="I1319" s="253"/>
      <c r="J1319" s="254"/>
      <c r="K1319" s="253">
        <f>D1319+I1319</f>
        <v>0</v>
      </c>
      <c r="L1319" s="256" t="e">
        <f>#REF!+C1319</f>
        <v>#REF!</v>
      </c>
      <c r="M1319" s="253"/>
      <c r="N1319" s="228" t="e">
        <v>#VALUE!</v>
      </c>
      <c r="O1319" s="64">
        <v>0</v>
      </c>
      <c r="Q1319" s="257">
        <v>0</v>
      </c>
      <c r="R1319" s="258">
        <f t="shared" si="110"/>
        <v>0</v>
      </c>
    </row>
    <row r="1320" spans="1:18" outlineLevel="2">
      <c r="A1320" s="271" t="s">
        <v>5344</v>
      </c>
      <c r="B1320" s="195" t="s">
        <v>4201</v>
      </c>
      <c r="C1320" s="229">
        <v>0</v>
      </c>
      <c r="D1320" s="229">
        <f t="shared" si="107"/>
        <v>0</v>
      </c>
      <c r="E1320" s="254"/>
      <c r="F1320" s="228"/>
      <c r="G1320" s="228"/>
      <c r="H1320" s="254"/>
      <c r="I1320" s="229"/>
      <c r="J1320" s="254"/>
      <c r="K1320" s="229">
        <f>D1320+I1320</f>
        <v>0</v>
      </c>
      <c r="L1320" s="251"/>
      <c r="M1320" s="229"/>
      <c r="N1320" s="228">
        <v>0</v>
      </c>
      <c r="O1320" s="64" t="s">
        <v>4200</v>
      </c>
      <c r="P1320" s="241" t="b">
        <f>EXACT($A1319,O1320)</f>
        <v>1</v>
      </c>
      <c r="Q1320" s="257">
        <v>0</v>
      </c>
      <c r="R1320" s="258">
        <f t="shared" si="110"/>
        <v>0</v>
      </c>
    </row>
    <row r="1321" spans="1:18" outlineLevel="1">
      <c r="A1321" s="399" t="s">
        <v>4202</v>
      </c>
      <c r="C1321" s="253">
        <f>SUM(C1322)</f>
        <v>1708.27</v>
      </c>
      <c r="D1321" s="253">
        <f t="shared" si="107"/>
        <v>-1708.27</v>
      </c>
      <c r="E1321" s="254"/>
      <c r="F1321" s="228"/>
      <c r="G1321" s="228"/>
      <c r="H1321" s="254"/>
      <c r="I1321" s="253"/>
      <c r="J1321" s="254"/>
      <c r="K1321" s="253">
        <f t="shared" si="108"/>
        <v>-1708.27</v>
      </c>
      <c r="L1321" s="256" t="e">
        <f>#REF!+C1321</f>
        <v>#REF!</v>
      </c>
      <c r="M1321" s="253"/>
      <c r="N1321" s="228" t="e">
        <v>#VALUE!</v>
      </c>
      <c r="O1321" s="64">
        <v>0</v>
      </c>
      <c r="Q1321" s="257">
        <v>-1708.27</v>
      </c>
      <c r="R1321" s="258">
        <f t="shared" si="110"/>
        <v>0</v>
      </c>
    </row>
    <row r="1322" spans="1:18" outlineLevel="2">
      <c r="A1322" s="271" t="s">
        <v>5345</v>
      </c>
      <c r="B1322" s="195" t="s">
        <v>4203</v>
      </c>
      <c r="C1322" s="229">
        <v>1708.27</v>
      </c>
      <c r="D1322" s="229">
        <f t="shared" si="107"/>
        <v>-1708.27</v>
      </c>
      <c r="E1322" s="254"/>
      <c r="F1322" s="228"/>
      <c r="G1322" s="228"/>
      <c r="H1322" s="254"/>
      <c r="I1322" s="229"/>
      <c r="J1322" s="254"/>
      <c r="K1322" s="229">
        <f t="shared" si="108"/>
        <v>-1708.27</v>
      </c>
      <c r="L1322" s="251"/>
      <c r="M1322" s="229"/>
      <c r="N1322" s="228">
        <v>0</v>
      </c>
      <c r="O1322" s="64" t="s">
        <v>4202</v>
      </c>
      <c r="P1322" s="241" t="b">
        <f>EXACT($A1321,O1322)</f>
        <v>1</v>
      </c>
      <c r="Q1322" s="257">
        <v>0</v>
      </c>
      <c r="R1322" s="258">
        <f t="shared" si="110"/>
        <v>-1708.27</v>
      </c>
    </row>
    <row r="1323" spans="1:18" outlineLevel="1">
      <c r="A1323" s="399" t="s">
        <v>4204</v>
      </c>
      <c r="C1323" s="253">
        <f>SUM(C1324:C1325)</f>
        <v>18858.84</v>
      </c>
      <c r="D1323" s="253">
        <f t="shared" si="107"/>
        <v>-18858.84</v>
      </c>
      <c r="E1323" s="254"/>
      <c r="F1323" s="228"/>
      <c r="G1323" s="228"/>
      <c r="H1323" s="254"/>
      <c r="I1323" s="253"/>
      <c r="J1323" s="254"/>
      <c r="K1323" s="253">
        <f t="shared" si="108"/>
        <v>-18858.84</v>
      </c>
      <c r="L1323" s="256" t="e">
        <f>#REF!+C1323</f>
        <v>#REF!</v>
      </c>
      <c r="M1323" s="253"/>
      <c r="N1323" s="228" t="e">
        <v>#VALUE!</v>
      </c>
      <c r="O1323" s="64">
        <v>0</v>
      </c>
      <c r="Q1323" s="257">
        <v>-18858.84</v>
      </c>
      <c r="R1323" s="258">
        <f t="shared" si="110"/>
        <v>0</v>
      </c>
    </row>
    <row r="1324" spans="1:18" outlineLevel="2">
      <c r="A1324" s="400" t="s">
        <v>5346</v>
      </c>
      <c r="B1324" s="44" t="s">
        <v>4205</v>
      </c>
      <c r="C1324" s="229">
        <v>0</v>
      </c>
      <c r="D1324" s="229">
        <f t="shared" si="107"/>
        <v>0</v>
      </c>
      <c r="E1324" s="254"/>
      <c r="F1324" s="228"/>
      <c r="G1324" s="228"/>
      <c r="H1324" s="254"/>
      <c r="I1324" s="229"/>
      <c r="J1324" s="254"/>
      <c r="K1324" s="229">
        <f t="shared" si="108"/>
        <v>0</v>
      </c>
      <c r="L1324" s="251"/>
      <c r="M1324" s="229"/>
      <c r="N1324" s="228">
        <v>0</v>
      </c>
      <c r="O1324" s="64" t="s">
        <v>4204</v>
      </c>
      <c r="P1324" s="241" t="b">
        <f>EXACT($A$1323,O1324)</f>
        <v>1</v>
      </c>
      <c r="Q1324" s="257">
        <v>0</v>
      </c>
      <c r="R1324" s="258">
        <f t="shared" si="110"/>
        <v>0</v>
      </c>
    </row>
    <row r="1325" spans="1:18" outlineLevel="2">
      <c r="A1325" s="271" t="s">
        <v>5347</v>
      </c>
      <c r="B1325" s="195" t="s">
        <v>4206</v>
      </c>
      <c r="C1325" s="229">
        <v>18858.84</v>
      </c>
      <c r="D1325" s="229">
        <f t="shared" si="107"/>
        <v>-18858.84</v>
      </c>
      <c r="E1325" s="254"/>
      <c r="F1325" s="228"/>
      <c r="G1325" s="228"/>
      <c r="H1325" s="254"/>
      <c r="I1325" s="229"/>
      <c r="J1325" s="254"/>
      <c r="K1325" s="229">
        <f t="shared" si="108"/>
        <v>-18858.84</v>
      </c>
      <c r="L1325" s="251"/>
      <c r="M1325" s="229"/>
      <c r="N1325" s="228">
        <v>0</v>
      </c>
      <c r="O1325" s="64" t="s">
        <v>4204</v>
      </c>
      <c r="P1325" s="241" t="b">
        <f>EXACT($A$1323,O1325)</f>
        <v>1</v>
      </c>
      <c r="Q1325" s="257">
        <v>0</v>
      </c>
      <c r="R1325" s="258">
        <f t="shared" si="110"/>
        <v>-18858.84</v>
      </c>
    </row>
    <row r="1326" spans="1:18" outlineLevel="1">
      <c r="A1326" s="399" t="s">
        <v>4207</v>
      </c>
      <c r="B1326" s="195"/>
      <c r="C1326" s="253">
        <f>C1327+C1328</f>
        <v>0</v>
      </c>
      <c r="D1326" s="253">
        <f t="shared" si="107"/>
        <v>0</v>
      </c>
      <c r="E1326" s="254"/>
      <c r="F1326" s="228"/>
      <c r="G1326" s="228"/>
      <c r="H1326" s="254"/>
      <c r="I1326" s="253"/>
      <c r="J1326" s="254"/>
      <c r="K1326" s="253">
        <f t="shared" si="108"/>
        <v>0</v>
      </c>
      <c r="L1326" s="256" t="e">
        <f>#REF!+C1326</f>
        <v>#REF!</v>
      </c>
      <c r="M1326" s="253"/>
      <c r="N1326" s="228" t="e">
        <v>#VALUE!</v>
      </c>
      <c r="O1326" s="64">
        <v>0</v>
      </c>
      <c r="Q1326" s="257">
        <v>0</v>
      </c>
      <c r="R1326" s="258">
        <f t="shared" si="110"/>
        <v>0</v>
      </c>
    </row>
    <row r="1327" spans="1:18" outlineLevel="2">
      <c r="A1327" s="400" t="s">
        <v>5348</v>
      </c>
      <c r="B1327" s="44" t="s">
        <v>4208</v>
      </c>
      <c r="C1327" s="229">
        <v>0</v>
      </c>
      <c r="D1327" s="229">
        <f t="shared" si="107"/>
        <v>0</v>
      </c>
      <c r="E1327" s="254"/>
      <c r="F1327" s="228"/>
      <c r="G1327" s="228"/>
      <c r="H1327" s="254"/>
      <c r="I1327" s="229"/>
      <c r="J1327" s="254"/>
      <c r="K1327" s="229">
        <f t="shared" si="108"/>
        <v>0</v>
      </c>
      <c r="L1327" s="251"/>
      <c r="M1327" s="229"/>
      <c r="N1327" s="228">
        <v>0</v>
      </c>
      <c r="O1327" s="64" t="s">
        <v>4207</v>
      </c>
      <c r="P1327" s="241" t="b">
        <f>EXACT($A$1326,O1327)</f>
        <v>1</v>
      </c>
      <c r="Q1327" s="257">
        <v>0</v>
      </c>
      <c r="R1327" s="258">
        <f t="shared" si="110"/>
        <v>0</v>
      </c>
    </row>
    <row r="1328" spans="1:18" outlineLevel="2">
      <c r="A1328" s="400" t="s">
        <v>5349</v>
      </c>
      <c r="B1328" s="44" t="s">
        <v>4209</v>
      </c>
      <c r="C1328" s="229">
        <v>0</v>
      </c>
      <c r="D1328" s="229">
        <f t="shared" si="107"/>
        <v>0</v>
      </c>
      <c r="E1328" s="254"/>
      <c r="F1328" s="228"/>
      <c r="G1328" s="228"/>
      <c r="H1328" s="254"/>
      <c r="I1328" s="229"/>
      <c r="J1328" s="254"/>
      <c r="K1328" s="229">
        <f t="shared" si="108"/>
        <v>0</v>
      </c>
      <c r="L1328" s="251"/>
      <c r="M1328" s="229"/>
      <c r="N1328" s="228">
        <v>0</v>
      </c>
      <c r="O1328" s="64" t="s">
        <v>4207</v>
      </c>
      <c r="P1328" s="241" t="b">
        <f>EXACT($A$1326,O1328)</f>
        <v>1</v>
      </c>
      <c r="Q1328" s="257">
        <v>0</v>
      </c>
      <c r="R1328" s="258">
        <f t="shared" si="110"/>
        <v>0</v>
      </c>
    </row>
    <row r="1329" spans="1:18" outlineLevel="1">
      <c r="A1329" s="399" t="s">
        <v>4210</v>
      </c>
      <c r="B1329" s="44"/>
      <c r="C1329" s="253">
        <f>SUM(C1330)</f>
        <v>0</v>
      </c>
      <c r="D1329" s="253">
        <f t="shared" si="107"/>
        <v>0</v>
      </c>
      <c r="E1329" s="254"/>
      <c r="F1329" s="228"/>
      <c r="G1329" s="228"/>
      <c r="H1329" s="254"/>
      <c r="I1329" s="253"/>
      <c r="J1329" s="254"/>
      <c r="K1329" s="253">
        <f t="shared" si="108"/>
        <v>0</v>
      </c>
      <c r="L1329" s="256" t="e">
        <f>#REF!+C1329</f>
        <v>#REF!</v>
      </c>
      <c r="M1329" s="253"/>
      <c r="N1329" s="228" t="e">
        <v>#VALUE!</v>
      </c>
      <c r="O1329" s="64">
        <v>0</v>
      </c>
      <c r="Q1329" s="257">
        <v>0</v>
      </c>
      <c r="R1329" s="258">
        <f t="shared" si="110"/>
        <v>0</v>
      </c>
    </row>
    <row r="1330" spans="1:18" outlineLevel="2">
      <c r="A1330" s="400" t="s">
        <v>5350</v>
      </c>
      <c r="B1330" s="44" t="s">
        <v>4211</v>
      </c>
      <c r="C1330" s="229">
        <v>0</v>
      </c>
      <c r="D1330" s="229">
        <f t="shared" si="107"/>
        <v>0</v>
      </c>
      <c r="E1330" s="254"/>
      <c r="F1330" s="228"/>
      <c r="G1330" s="228"/>
      <c r="H1330" s="254"/>
      <c r="I1330" s="229"/>
      <c r="J1330" s="254"/>
      <c r="K1330" s="229">
        <f t="shared" si="108"/>
        <v>0</v>
      </c>
      <c r="L1330" s="251"/>
      <c r="M1330" s="229"/>
      <c r="N1330" s="228">
        <v>0</v>
      </c>
      <c r="O1330" s="90" t="s">
        <v>4210</v>
      </c>
      <c r="P1330" s="241" t="b">
        <f>EXACT(A1329,O1330)</f>
        <v>1</v>
      </c>
      <c r="Q1330" s="257">
        <v>0</v>
      </c>
      <c r="R1330" s="258">
        <f t="shared" si="110"/>
        <v>0</v>
      </c>
    </row>
    <row r="1331" spans="1:18" outlineLevel="1">
      <c r="A1331" s="399" t="s">
        <v>4212</v>
      </c>
      <c r="B1331" s="44"/>
      <c r="C1331" s="253">
        <f>SUM(C1332)</f>
        <v>0</v>
      </c>
      <c r="D1331" s="253">
        <f t="shared" si="107"/>
        <v>0</v>
      </c>
      <c r="E1331" s="254"/>
      <c r="F1331" s="228"/>
      <c r="G1331" s="228"/>
      <c r="H1331" s="254"/>
      <c r="I1331" s="253"/>
      <c r="J1331" s="254"/>
      <c r="K1331" s="253">
        <f t="shared" si="108"/>
        <v>0</v>
      </c>
      <c r="L1331" s="256" t="e">
        <f>#REF!+C1331</f>
        <v>#REF!</v>
      </c>
      <c r="M1331" s="253"/>
      <c r="N1331" s="228" t="e">
        <v>#VALUE!</v>
      </c>
      <c r="O1331" s="64">
        <v>0</v>
      </c>
      <c r="Q1331" s="257">
        <v>0</v>
      </c>
      <c r="R1331" s="258">
        <f t="shared" si="110"/>
        <v>0</v>
      </c>
    </row>
    <row r="1332" spans="1:18" outlineLevel="2">
      <c r="A1332" s="400" t="s">
        <v>5351</v>
      </c>
      <c r="B1332" s="44" t="s">
        <v>4213</v>
      </c>
      <c r="C1332" s="229">
        <v>0</v>
      </c>
      <c r="D1332" s="229">
        <f t="shared" si="107"/>
        <v>0</v>
      </c>
      <c r="E1332" s="254"/>
      <c r="F1332" s="228"/>
      <c r="G1332" s="228"/>
      <c r="H1332" s="254"/>
      <c r="I1332" s="229"/>
      <c r="J1332" s="254"/>
      <c r="K1332" s="229">
        <f t="shared" si="108"/>
        <v>0</v>
      </c>
      <c r="L1332" s="251"/>
      <c r="M1332" s="229"/>
      <c r="N1332" s="228">
        <v>0</v>
      </c>
      <c r="O1332" s="90" t="s">
        <v>4212</v>
      </c>
      <c r="P1332" s="241" t="b">
        <f>EXACT(A1331,O1332)</f>
        <v>1</v>
      </c>
      <c r="Q1332" s="257">
        <v>0</v>
      </c>
      <c r="R1332" s="258">
        <f t="shared" si="110"/>
        <v>0</v>
      </c>
    </row>
    <row r="1333" spans="1:18" outlineLevel="1">
      <c r="A1333" s="399" t="s">
        <v>4214</v>
      </c>
      <c r="C1333" s="253">
        <f>SUM(C1334:C1343)</f>
        <v>161483.1</v>
      </c>
      <c r="D1333" s="253">
        <f t="shared" si="107"/>
        <v>-161483.1</v>
      </c>
      <c r="E1333" s="254"/>
      <c r="F1333" s="228"/>
      <c r="G1333" s="228"/>
      <c r="H1333" s="254"/>
      <c r="I1333" s="253"/>
      <c r="J1333" s="254"/>
      <c r="K1333" s="253">
        <f t="shared" si="108"/>
        <v>-161483.1</v>
      </c>
      <c r="L1333" s="256" t="e">
        <f>#REF!+C1333</f>
        <v>#REF!</v>
      </c>
      <c r="M1333" s="253"/>
      <c r="N1333" s="228" t="e">
        <v>#VALUE!</v>
      </c>
      <c r="O1333" s="64">
        <v>0</v>
      </c>
      <c r="Q1333" s="257">
        <v>-161483.1</v>
      </c>
      <c r="R1333" s="258">
        <f t="shared" si="110"/>
        <v>0</v>
      </c>
    </row>
    <row r="1334" spans="1:18" outlineLevel="2">
      <c r="A1334" s="400" t="s">
        <v>5352</v>
      </c>
      <c r="B1334" s="44" t="s">
        <v>4215</v>
      </c>
      <c r="C1334" s="229">
        <v>0</v>
      </c>
      <c r="D1334" s="229">
        <f t="shared" si="107"/>
        <v>0</v>
      </c>
      <c r="E1334" s="254"/>
      <c r="F1334" s="228"/>
      <c r="G1334" s="228"/>
      <c r="H1334" s="254"/>
      <c r="I1334" s="229"/>
      <c r="J1334" s="254"/>
      <c r="K1334" s="229">
        <f t="shared" si="108"/>
        <v>0</v>
      </c>
      <c r="L1334" s="251"/>
      <c r="M1334" s="229"/>
      <c r="N1334" s="228">
        <v>0</v>
      </c>
      <c r="O1334" s="64" t="s">
        <v>4214</v>
      </c>
      <c r="P1334" s="241" t="b">
        <f>EXACT($A$1333,O1334)</f>
        <v>1</v>
      </c>
      <c r="Q1334" s="257">
        <v>0</v>
      </c>
      <c r="R1334" s="258">
        <f t="shared" si="110"/>
        <v>0</v>
      </c>
    </row>
    <row r="1335" spans="1:18" outlineLevel="2">
      <c r="A1335" s="400" t="s">
        <v>5353</v>
      </c>
      <c r="B1335" s="44" t="s">
        <v>4216</v>
      </c>
      <c r="C1335" s="229">
        <v>0</v>
      </c>
      <c r="D1335" s="229">
        <f t="shared" si="107"/>
        <v>0</v>
      </c>
      <c r="E1335" s="254"/>
      <c r="F1335" s="228"/>
      <c r="G1335" s="228"/>
      <c r="H1335" s="254"/>
      <c r="I1335" s="229"/>
      <c r="J1335" s="254"/>
      <c r="K1335" s="229">
        <f t="shared" si="108"/>
        <v>0</v>
      </c>
      <c r="L1335" s="251"/>
      <c r="M1335" s="229"/>
      <c r="N1335" s="228">
        <v>0</v>
      </c>
      <c r="O1335" s="64" t="s">
        <v>4214</v>
      </c>
      <c r="P1335" s="241" t="b">
        <f t="shared" ref="P1335:P1343" si="111">EXACT($A$1333,O1335)</f>
        <v>1</v>
      </c>
      <c r="Q1335" s="257">
        <v>0</v>
      </c>
      <c r="R1335" s="258">
        <f t="shared" si="110"/>
        <v>0</v>
      </c>
    </row>
    <row r="1336" spans="1:18" outlineLevel="2">
      <c r="A1336" s="271" t="s">
        <v>5354</v>
      </c>
      <c r="B1336" s="195" t="s">
        <v>4217</v>
      </c>
      <c r="C1336" s="229">
        <v>0</v>
      </c>
      <c r="D1336" s="229">
        <f t="shared" si="107"/>
        <v>0</v>
      </c>
      <c r="E1336" s="254"/>
      <c r="F1336" s="228"/>
      <c r="G1336" s="228"/>
      <c r="H1336" s="254"/>
      <c r="I1336" s="229"/>
      <c r="J1336" s="254"/>
      <c r="K1336" s="229">
        <f t="shared" si="108"/>
        <v>0</v>
      </c>
      <c r="L1336" s="251"/>
      <c r="M1336" s="229"/>
      <c r="N1336" s="228">
        <v>0</v>
      </c>
      <c r="O1336" s="64" t="s">
        <v>4214</v>
      </c>
      <c r="P1336" s="241" t="b">
        <f t="shared" si="111"/>
        <v>1</v>
      </c>
      <c r="Q1336" s="257">
        <v>0</v>
      </c>
      <c r="R1336" s="258">
        <f t="shared" si="110"/>
        <v>0</v>
      </c>
    </row>
    <row r="1337" spans="1:18" outlineLevel="2">
      <c r="A1337" s="271" t="s">
        <v>5355</v>
      </c>
      <c r="B1337" s="195" t="s">
        <v>4218</v>
      </c>
      <c r="C1337" s="229">
        <v>0</v>
      </c>
      <c r="D1337" s="229">
        <f t="shared" si="107"/>
        <v>0</v>
      </c>
      <c r="E1337" s="254"/>
      <c r="F1337" s="228"/>
      <c r="G1337" s="228"/>
      <c r="H1337" s="254"/>
      <c r="I1337" s="229"/>
      <c r="J1337" s="254"/>
      <c r="K1337" s="229">
        <f t="shared" si="108"/>
        <v>0</v>
      </c>
      <c r="L1337" s="251"/>
      <c r="M1337" s="229"/>
      <c r="N1337" s="228">
        <v>0</v>
      </c>
      <c r="O1337" s="64" t="s">
        <v>4214</v>
      </c>
      <c r="P1337" s="241" t="b">
        <f t="shared" si="111"/>
        <v>1</v>
      </c>
      <c r="Q1337" s="257">
        <v>0</v>
      </c>
      <c r="R1337" s="258">
        <f t="shared" si="110"/>
        <v>0</v>
      </c>
    </row>
    <row r="1338" spans="1:18" outlineLevel="2">
      <c r="A1338" s="400" t="s">
        <v>5356</v>
      </c>
      <c r="B1338" s="44" t="s">
        <v>4219</v>
      </c>
      <c r="C1338" s="229">
        <v>0</v>
      </c>
      <c r="D1338" s="229">
        <f t="shared" si="107"/>
        <v>0</v>
      </c>
      <c r="E1338" s="254"/>
      <c r="F1338" s="228"/>
      <c r="G1338" s="228"/>
      <c r="H1338" s="254"/>
      <c r="I1338" s="229"/>
      <c r="J1338" s="254"/>
      <c r="K1338" s="229">
        <f t="shared" si="108"/>
        <v>0</v>
      </c>
      <c r="L1338" s="251"/>
      <c r="M1338" s="229"/>
      <c r="N1338" s="228">
        <v>0</v>
      </c>
      <c r="O1338" s="64" t="s">
        <v>4214</v>
      </c>
      <c r="P1338" s="241" t="b">
        <f t="shared" si="111"/>
        <v>1</v>
      </c>
      <c r="Q1338" s="257">
        <v>0</v>
      </c>
      <c r="R1338" s="258">
        <f t="shared" si="110"/>
        <v>0</v>
      </c>
    </row>
    <row r="1339" spans="1:18" outlineLevel="2">
      <c r="A1339" s="400" t="s">
        <v>5357</v>
      </c>
      <c r="B1339" s="44" t="s">
        <v>4220</v>
      </c>
      <c r="C1339" s="229">
        <v>0</v>
      </c>
      <c r="D1339" s="229">
        <f t="shared" si="107"/>
        <v>0</v>
      </c>
      <c r="E1339" s="254"/>
      <c r="F1339" s="228"/>
      <c r="G1339" s="228"/>
      <c r="H1339" s="254"/>
      <c r="I1339" s="229"/>
      <c r="J1339" s="254"/>
      <c r="K1339" s="229">
        <f t="shared" si="108"/>
        <v>0</v>
      </c>
      <c r="L1339" s="251"/>
      <c r="M1339" s="229"/>
      <c r="N1339" s="228">
        <v>0</v>
      </c>
      <c r="O1339" s="64" t="s">
        <v>4214</v>
      </c>
      <c r="P1339" s="241" t="b">
        <f t="shared" si="111"/>
        <v>1</v>
      </c>
      <c r="Q1339" s="257">
        <v>0</v>
      </c>
      <c r="R1339" s="258">
        <f t="shared" si="110"/>
        <v>0</v>
      </c>
    </row>
    <row r="1340" spans="1:18" outlineLevel="2">
      <c r="A1340" s="400" t="s">
        <v>5358</v>
      </c>
      <c r="B1340" s="44" t="s">
        <v>4221</v>
      </c>
      <c r="C1340" s="229">
        <v>0</v>
      </c>
      <c r="D1340" s="229">
        <f t="shared" si="107"/>
        <v>0</v>
      </c>
      <c r="E1340" s="254"/>
      <c r="F1340" s="228"/>
      <c r="G1340" s="228"/>
      <c r="H1340" s="254"/>
      <c r="I1340" s="229"/>
      <c r="J1340" s="254"/>
      <c r="K1340" s="229">
        <f t="shared" si="108"/>
        <v>0</v>
      </c>
      <c r="L1340" s="251"/>
      <c r="M1340" s="229"/>
      <c r="N1340" s="228">
        <v>0</v>
      </c>
      <c r="O1340" s="64" t="s">
        <v>4214</v>
      </c>
      <c r="P1340" s="241" t="b">
        <f t="shared" si="111"/>
        <v>1</v>
      </c>
      <c r="Q1340" s="257">
        <v>0</v>
      </c>
      <c r="R1340" s="258">
        <f t="shared" si="110"/>
        <v>0</v>
      </c>
    </row>
    <row r="1341" spans="1:18" outlineLevel="2">
      <c r="A1341" s="400" t="s">
        <v>5359</v>
      </c>
      <c r="B1341" s="44" t="s">
        <v>4222</v>
      </c>
      <c r="C1341" s="229">
        <v>0</v>
      </c>
      <c r="D1341" s="229">
        <f t="shared" si="107"/>
        <v>0</v>
      </c>
      <c r="E1341" s="254"/>
      <c r="F1341" s="228"/>
      <c r="G1341" s="228"/>
      <c r="H1341" s="254"/>
      <c r="I1341" s="229"/>
      <c r="J1341" s="254"/>
      <c r="K1341" s="229">
        <f t="shared" si="108"/>
        <v>0</v>
      </c>
      <c r="L1341" s="251"/>
      <c r="M1341" s="229"/>
      <c r="N1341" s="228">
        <v>0</v>
      </c>
      <c r="O1341" s="64" t="s">
        <v>4214</v>
      </c>
      <c r="P1341" s="241" t="b">
        <f t="shared" si="111"/>
        <v>1</v>
      </c>
      <c r="Q1341" s="257">
        <v>0</v>
      </c>
      <c r="R1341" s="258">
        <f t="shared" si="110"/>
        <v>0</v>
      </c>
    </row>
    <row r="1342" spans="1:18" outlineLevel="2">
      <c r="A1342" s="271" t="s">
        <v>5360</v>
      </c>
      <c r="B1342" s="195" t="s">
        <v>4223</v>
      </c>
      <c r="C1342" s="229">
        <v>0</v>
      </c>
      <c r="D1342" s="229">
        <f t="shared" si="107"/>
        <v>0</v>
      </c>
      <c r="E1342" s="254"/>
      <c r="F1342" s="228"/>
      <c r="G1342" s="228"/>
      <c r="H1342" s="254"/>
      <c r="I1342" s="229"/>
      <c r="J1342" s="254"/>
      <c r="K1342" s="229">
        <f t="shared" si="108"/>
        <v>0</v>
      </c>
      <c r="L1342" s="251"/>
      <c r="M1342" s="229"/>
      <c r="N1342" s="228">
        <v>0</v>
      </c>
      <c r="O1342" s="64" t="s">
        <v>4214</v>
      </c>
      <c r="P1342" s="241" t="b">
        <f t="shared" si="111"/>
        <v>1</v>
      </c>
      <c r="Q1342" s="257">
        <v>0</v>
      </c>
      <c r="R1342" s="258">
        <f t="shared" si="110"/>
        <v>0</v>
      </c>
    </row>
    <row r="1343" spans="1:18" outlineLevel="2">
      <c r="A1343" s="271" t="s">
        <v>5361</v>
      </c>
      <c r="B1343" s="195" t="s">
        <v>4224</v>
      </c>
      <c r="C1343" s="229">
        <v>161483.1</v>
      </c>
      <c r="D1343" s="229">
        <f t="shared" si="107"/>
        <v>-161483.1</v>
      </c>
      <c r="E1343" s="254"/>
      <c r="F1343" s="228"/>
      <c r="G1343" s="228"/>
      <c r="H1343" s="254"/>
      <c r="I1343" s="229"/>
      <c r="J1343" s="254"/>
      <c r="K1343" s="229">
        <f t="shared" si="108"/>
        <v>-161483.1</v>
      </c>
      <c r="L1343" s="251"/>
      <c r="M1343" s="229"/>
      <c r="N1343" s="228">
        <v>0</v>
      </c>
      <c r="O1343" s="64" t="s">
        <v>4214</v>
      </c>
      <c r="P1343" s="241" t="b">
        <f t="shared" si="111"/>
        <v>1</v>
      </c>
      <c r="Q1343" s="257">
        <v>0</v>
      </c>
      <c r="R1343" s="258">
        <f t="shared" si="110"/>
        <v>-161483.1</v>
      </c>
    </row>
    <row r="1344" spans="1:18" outlineLevel="1">
      <c r="A1344" s="425" t="s">
        <v>4225</v>
      </c>
      <c r="B1344" s="195"/>
      <c r="C1344" s="253">
        <f>SUM(C1345:C1346)</f>
        <v>4999000</v>
      </c>
      <c r="D1344" s="253">
        <f>C1344*-1</f>
        <v>-4999000</v>
      </c>
      <c r="E1344" s="254"/>
      <c r="F1344" s="255"/>
      <c r="G1344" s="255"/>
      <c r="H1344" s="254"/>
      <c r="I1344" s="253"/>
      <c r="J1344" s="254"/>
      <c r="K1344" s="253">
        <f t="shared" si="108"/>
        <v>-4999000</v>
      </c>
      <c r="L1344" s="256" t="e">
        <f>#REF!+C1344</f>
        <v>#REF!</v>
      </c>
      <c r="M1344" s="253"/>
      <c r="N1344" s="228" t="e">
        <v>#VALUE!</v>
      </c>
      <c r="O1344" s="64">
        <v>0</v>
      </c>
      <c r="Q1344" s="257">
        <v>-4999000</v>
      </c>
      <c r="R1344" s="258">
        <f t="shared" si="110"/>
        <v>0</v>
      </c>
    </row>
    <row r="1345" spans="1:18" outlineLevel="2">
      <c r="A1345" s="271" t="s">
        <v>5362</v>
      </c>
      <c r="B1345" s="195" t="s">
        <v>4226</v>
      </c>
      <c r="C1345" s="229">
        <v>4999000</v>
      </c>
      <c r="D1345" s="229">
        <f>C1345*-1</f>
        <v>-4999000</v>
      </c>
      <c r="E1345" s="254"/>
      <c r="F1345" s="255"/>
      <c r="G1345" s="255"/>
      <c r="H1345" s="254"/>
      <c r="I1345" s="229"/>
      <c r="J1345" s="254"/>
      <c r="K1345" s="229">
        <f t="shared" si="108"/>
        <v>-4999000</v>
      </c>
      <c r="L1345" s="251"/>
      <c r="M1345" s="229"/>
      <c r="N1345" s="228">
        <v>0</v>
      </c>
      <c r="O1345" s="64" t="s">
        <v>4225</v>
      </c>
      <c r="P1345" s="241" t="b">
        <f>EXACT($A1343,O1345)</f>
        <v>0</v>
      </c>
      <c r="Q1345" s="257">
        <v>0</v>
      </c>
      <c r="R1345" s="258">
        <f t="shared" si="110"/>
        <v>-4999000</v>
      </c>
    </row>
    <row r="1346" spans="1:18" outlineLevel="2">
      <c r="A1346" s="271" t="s">
        <v>5363</v>
      </c>
      <c r="B1346" s="195" t="s">
        <v>4227</v>
      </c>
      <c r="C1346" s="229">
        <v>0</v>
      </c>
      <c r="D1346" s="229">
        <f>C1346*-1</f>
        <v>0</v>
      </c>
      <c r="E1346" s="254"/>
      <c r="F1346" s="255"/>
      <c r="G1346" s="255"/>
      <c r="H1346" s="254"/>
      <c r="I1346" s="229"/>
      <c r="J1346" s="254"/>
      <c r="K1346" s="229">
        <f t="shared" si="108"/>
        <v>0</v>
      </c>
      <c r="L1346" s="251"/>
      <c r="M1346" s="229"/>
      <c r="N1346" s="228">
        <v>0</v>
      </c>
      <c r="O1346" s="64" t="s">
        <v>4286</v>
      </c>
      <c r="P1346" s="241" t="b">
        <f>EXACT($A1344,O1346)</f>
        <v>0</v>
      </c>
      <c r="Q1346" s="257">
        <v>0</v>
      </c>
      <c r="R1346" s="258">
        <f t="shared" si="110"/>
        <v>0</v>
      </c>
    </row>
    <row r="1347" spans="1:18" outlineLevel="1">
      <c r="A1347" s="399" t="s">
        <v>4228</v>
      </c>
      <c r="C1347" s="253">
        <f>SUM(C1348:C1349)</f>
        <v>-11221828.09</v>
      </c>
      <c r="D1347" s="253">
        <f t="shared" si="107"/>
        <v>11221828.09</v>
      </c>
      <c r="E1347" s="254"/>
      <c r="F1347" s="228"/>
      <c r="G1347" s="228"/>
      <c r="H1347" s="254"/>
      <c r="I1347" s="253"/>
      <c r="J1347" s="254"/>
      <c r="K1347" s="253">
        <f t="shared" si="108"/>
        <v>11221828.09</v>
      </c>
      <c r="L1347" s="256" t="e">
        <f>#REF!+C1347</f>
        <v>#REF!</v>
      </c>
      <c r="M1347" s="253"/>
      <c r="N1347" s="228" t="e">
        <v>#VALUE!</v>
      </c>
      <c r="O1347" s="64">
        <v>0</v>
      </c>
      <c r="Q1347" s="257">
        <v>11221828.09</v>
      </c>
      <c r="R1347" s="258">
        <f t="shared" si="110"/>
        <v>0</v>
      </c>
    </row>
    <row r="1348" spans="1:18" outlineLevel="2">
      <c r="A1348" s="271" t="s">
        <v>5364</v>
      </c>
      <c r="B1348" s="195" t="s">
        <v>4229</v>
      </c>
      <c r="C1348" s="229">
        <v>-11221828.09</v>
      </c>
      <c r="D1348" s="229">
        <f t="shared" si="107"/>
        <v>11221828.09</v>
      </c>
      <c r="E1348" s="254"/>
      <c r="F1348" s="228"/>
      <c r="G1348" s="228"/>
      <c r="H1348" s="254"/>
      <c r="I1348" s="229"/>
      <c r="J1348" s="254"/>
      <c r="K1348" s="229">
        <f t="shared" si="108"/>
        <v>11221828.09</v>
      </c>
      <c r="L1348" s="251"/>
      <c r="M1348" s="229"/>
      <c r="N1348" s="228">
        <v>0</v>
      </c>
      <c r="O1348" s="64" t="s">
        <v>4228</v>
      </c>
      <c r="P1348" s="241" t="b">
        <f>EXACT($A$1347,O1348)</f>
        <v>1</v>
      </c>
      <c r="Q1348" s="257">
        <v>0</v>
      </c>
      <c r="R1348" s="258">
        <f t="shared" si="110"/>
        <v>11221828.09</v>
      </c>
    </row>
    <row r="1349" spans="1:18" outlineLevel="2">
      <c r="A1349" s="400" t="s">
        <v>4230</v>
      </c>
      <c r="B1349" s="44" t="s">
        <v>4229</v>
      </c>
      <c r="C1349" s="229">
        <v>0</v>
      </c>
      <c r="D1349" s="229">
        <f t="shared" si="107"/>
        <v>0</v>
      </c>
      <c r="E1349" s="254"/>
      <c r="F1349" s="228"/>
      <c r="G1349" s="228"/>
      <c r="H1349" s="254"/>
      <c r="I1349" s="229"/>
      <c r="J1349" s="254"/>
      <c r="K1349" s="229">
        <f t="shared" si="108"/>
        <v>0</v>
      </c>
      <c r="L1349" s="251"/>
      <c r="M1349" s="229"/>
      <c r="N1349" s="228" t="e">
        <v>#VALUE!</v>
      </c>
      <c r="O1349" s="64" t="s">
        <v>4228</v>
      </c>
      <c r="P1349" s="241" t="b">
        <f>EXACT($A$1347,O1349)</f>
        <v>1</v>
      </c>
      <c r="Q1349" s="257">
        <v>0</v>
      </c>
      <c r="R1349" s="258">
        <f t="shared" si="110"/>
        <v>0</v>
      </c>
    </row>
    <row r="1350" spans="1:18" outlineLevel="1">
      <c r="A1350" s="399" t="s">
        <v>4231</v>
      </c>
      <c r="B1350" s="137"/>
      <c r="C1350" s="301">
        <f>C1351</f>
        <v>0</v>
      </c>
      <c r="D1350" s="301">
        <f t="shared" si="107"/>
        <v>0</v>
      </c>
      <c r="E1350" s="254"/>
      <c r="F1350" s="255"/>
      <c r="G1350" s="255"/>
      <c r="H1350" s="254"/>
      <c r="I1350" s="301"/>
      <c r="J1350" s="254"/>
      <c r="K1350" s="301">
        <f t="shared" si="108"/>
        <v>0</v>
      </c>
      <c r="L1350" s="251"/>
      <c r="M1350" s="228"/>
      <c r="N1350" s="228" t="e">
        <v>#VALUE!</v>
      </c>
      <c r="O1350" s="64">
        <v>0</v>
      </c>
      <c r="Q1350" s="257">
        <v>0</v>
      </c>
      <c r="R1350" s="258">
        <f t="shared" si="110"/>
        <v>0</v>
      </c>
    </row>
    <row r="1351" spans="1:18" outlineLevel="2">
      <c r="A1351" s="271" t="s">
        <v>5365</v>
      </c>
      <c r="B1351" s="195" t="s">
        <v>4232</v>
      </c>
      <c r="C1351" s="283">
        <v>0</v>
      </c>
      <c r="D1351" s="283">
        <f t="shared" si="107"/>
        <v>0</v>
      </c>
      <c r="E1351" s="254"/>
      <c r="F1351" s="255"/>
      <c r="G1351" s="255"/>
      <c r="H1351" s="254"/>
      <c r="I1351" s="283"/>
      <c r="J1351" s="254"/>
      <c r="K1351" s="283">
        <f t="shared" si="108"/>
        <v>0</v>
      </c>
      <c r="L1351" s="251"/>
      <c r="M1351" s="228"/>
      <c r="N1351" s="228">
        <v>0</v>
      </c>
      <c r="O1351" s="64" t="s">
        <v>4231</v>
      </c>
      <c r="P1351" s="241" t="b">
        <f>EXACT($A$1350,O1351)</f>
        <v>1</v>
      </c>
      <c r="Q1351" s="257">
        <v>0</v>
      </c>
      <c r="R1351" s="258">
        <f t="shared" si="110"/>
        <v>0</v>
      </c>
    </row>
    <row r="1352" spans="1:18" outlineLevel="1">
      <c r="A1352" s="189"/>
      <c r="B1352" s="195"/>
      <c r="C1352" s="229"/>
      <c r="D1352" s="229"/>
      <c r="E1352" s="254"/>
      <c r="F1352" s="228"/>
      <c r="G1352" s="228"/>
      <c r="H1352" s="254"/>
      <c r="I1352" s="229"/>
      <c r="J1352" s="254"/>
      <c r="K1352" s="229"/>
      <c r="L1352" s="251"/>
      <c r="M1352" s="229"/>
      <c r="N1352" s="228"/>
      <c r="O1352" s="64"/>
      <c r="Q1352" s="257"/>
      <c r="R1352" s="258"/>
    </row>
    <row r="1353" spans="1:18">
      <c r="A1353" s="418" t="s">
        <v>4233</v>
      </c>
      <c r="B1353" s="195"/>
      <c r="C1353" s="287">
        <f>C1297+C1299+C1301+C1305+C1307+C1309+C1313+C1315+C1317+C1319+C1321+C1323+C1326+C1329+C1331+C1333+C1344+C1347+C1350</f>
        <v>73776001.299999982</v>
      </c>
      <c r="D1353" s="287">
        <f>C1353*-1</f>
        <v>-73776001.299999982</v>
      </c>
      <c r="E1353" s="309"/>
      <c r="F1353" s="287"/>
      <c r="G1353" s="287"/>
      <c r="H1353" s="309"/>
      <c r="I1353" s="287"/>
      <c r="J1353" s="309"/>
      <c r="K1353" s="287">
        <f t="shared" ref="K1353:K1359" si="112">D1353+I1353</f>
        <v>-73776001.299999982</v>
      </c>
      <c r="L1353" s="310" t="e">
        <f>#REF!+C1353</f>
        <v>#REF!</v>
      </c>
      <c r="M1353" s="298"/>
      <c r="N1353" s="287" t="e">
        <v>#VALUE!</v>
      </c>
      <c r="O1353" s="64">
        <v>0</v>
      </c>
      <c r="Q1353" s="257"/>
      <c r="R1353" s="258"/>
    </row>
    <row r="1354" spans="1:18" outlineLevel="1">
      <c r="A1354" s="399" t="s">
        <v>4234</v>
      </c>
      <c r="B1354" s="44"/>
      <c r="C1354" s="253">
        <f>C1355</f>
        <v>0</v>
      </c>
      <c r="D1354" s="253">
        <f t="shared" si="107"/>
        <v>0</v>
      </c>
      <c r="E1354" s="254"/>
      <c r="F1354" s="228"/>
      <c r="G1354" s="228"/>
      <c r="H1354" s="254"/>
      <c r="I1354" s="253"/>
      <c r="J1354" s="254"/>
      <c r="K1354" s="253">
        <f t="shared" si="112"/>
        <v>0</v>
      </c>
      <c r="L1354" s="251"/>
      <c r="M1354" s="229"/>
      <c r="N1354" s="228" t="e">
        <v>#VALUE!</v>
      </c>
      <c r="O1354" s="64">
        <v>0</v>
      </c>
      <c r="Q1354" s="257">
        <v>0</v>
      </c>
      <c r="R1354" s="258">
        <f t="shared" si="110"/>
        <v>0</v>
      </c>
    </row>
    <row r="1355" spans="1:18" outlineLevel="2">
      <c r="A1355" s="400" t="s">
        <v>5366</v>
      </c>
      <c r="B1355" s="44" t="s">
        <v>4235</v>
      </c>
      <c r="C1355" s="229">
        <v>0</v>
      </c>
      <c r="D1355" s="229">
        <f t="shared" si="107"/>
        <v>0</v>
      </c>
      <c r="E1355" s="254"/>
      <c r="F1355" s="228"/>
      <c r="G1355" s="228"/>
      <c r="H1355" s="254"/>
      <c r="I1355" s="229"/>
      <c r="J1355" s="254"/>
      <c r="K1355" s="229">
        <f t="shared" si="112"/>
        <v>0</v>
      </c>
      <c r="L1355" s="251"/>
      <c r="M1355" s="229"/>
      <c r="N1355" s="228">
        <v>0</v>
      </c>
      <c r="O1355" s="64" t="s">
        <v>4186</v>
      </c>
      <c r="P1355" s="241" t="b">
        <f>EXACT($A1354,O1355)</f>
        <v>0</v>
      </c>
      <c r="Q1355" s="257">
        <v>0</v>
      </c>
      <c r="R1355" s="258">
        <f t="shared" si="110"/>
        <v>0</v>
      </c>
    </row>
    <row r="1356" spans="1:18" outlineLevel="1">
      <c r="A1356" s="399" t="s">
        <v>4236</v>
      </c>
      <c r="B1356" s="44"/>
      <c r="C1356" s="253">
        <f>C1357</f>
        <v>-2103905.25</v>
      </c>
      <c r="D1356" s="253">
        <f t="shared" si="107"/>
        <v>2103905.25</v>
      </c>
      <c r="E1356" s="254"/>
      <c r="F1356" s="228"/>
      <c r="G1356" s="228"/>
      <c r="H1356" s="254"/>
      <c r="I1356" s="253"/>
      <c r="J1356" s="254"/>
      <c r="K1356" s="253">
        <f t="shared" si="112"/>
        <v>2103905.25</v>
      </c>
      <c r="L1356" s="251"/>
      <c r="M1356" s="229"/>
      <c r="N1356" s="228" t="e">
        <v>#VALUE!</v>
      </c>
      <c r="O1356" s="64">
        <v>0</v>
      </c>
      <c r="Q1356" s="257">
        <v>2103905.25</v>
      </c>
      <c r="R1356" s="258">
        <f t="shared" si="110"/>
        <v>0</v>
      </c>
    </row>
    <row r="1357" spans="1:18" outlineLevel="2">
      <c r="A1357" s="400" t="s">
        <v>5367</v>
      </c>
      <c r="B1357" s="44" t="s">
        <v>4237</v>
      </c>
      <c r="C1357" s="229">
        <v>-2103905.25</v>
      </c>
      <c r="D1357" s="229">
        <f t="shared" si="107"/>
        <v>2103905.25</v>
      </c>
      <c r="E1357" s="254"/>
      <c r="F1357" s="228"/>
      <c r="G1357" s="228"/>
      <c r="H1357" s="254"/>
      <c r="I1357" s="229"/>
      <c r="J1357" s="254"/>
      <c r="K1357" s="229">
        <f t="shared" si="112"/>
        <v>2103905.25</v>
      </c>
      <c r="L1357" s="251"/>
      <c r="M1357" s="229"/>
      <c r="N1357" s="228">
        <v>0</v>
      </c>
      <c r="O1357" s="64">
        <v>0</v>
      </c>
      <c r="P1357" s="241" t="b">
        <f>EXACT($A1356,O1357)</f>
        <v>0</v>
      </c>
      <c r="Q1357" s="257">
        <v>0</v>
      </c>
      <c r="R1357" s="258">
        <f t="shared" si="110"/>
        <v>2103905.25</v>
      </c>
    </row>
    <row r="1358" spans="1:18" outlineLevel="1">
      <c r="A1358" s="399" t="s">
        <v>4238</v>
      </c>
      <c r="B1358" s="44"/>
      <c r="C1358" s="253">
        <f>C1359</f>
        <v>-6326494.3600000003</v>
      </c>
      <c r="D1358" s="253">
        <f t="shared" si="107"/>
        <v>6326494.3600000003</v>
      </c>
      <c r="E1358" s="254"/>
      <c r="F1358" s="228"/>
      <c r="G1358" s="228"/>
      <c r="H1358" s="254"/>
      <c r="I1358" s="253"/>
      <c r="J1358" s="254"/>
      <c r="K1358" s="253">
        <f t="shared" si="112"/>
        <v>6326494.3600000003</v>
      </c>
      <c r="L1358" s="251"/>
      <c r="M1358" s="229"/>
      <c r="N1358" s="228" t="e">
        <v>#VALUE!</v>
      </c>
      <c r="O1358" s="64">
        <v>0</v>
      </c>
      <c r="Q1358" s="257">
        <v>6326494.3600000003</v>
      </c>
      <c r="R1358" s="258">
        <f t="shared" si="110"/>
        <v>0</v>
      </c>
    </row>
    <row r="1359" spans="1:18" outlineLevel="2">
      <c r="A1359" s="426" t="s">
        <v>5368</v>
      </c>
      <c r="B1359" s="311" t="s">
        <v>4181</v>
      </c>
      <c r="C1359" s="229">
        <v>-6326494.3600000003</v>
      </c>
      <c r="D1359" s="229">
        <f t="shared" si="107"/>
        <v>6326494.3600000003</v>
      </c>
      <c r="E1359" s="254"/>
      <c r="F1359" s="228"/>
      <c r="G1359" s="228"/>
      <c r="H1359" s="254"/>
      <c r="I1359" s="229"/>
      <c r="J1359" s="254"/>
      <c r="K1359" s="229">
        <f t="shared" si="112"/>
        <v>6326494.3600000003</v>
      </c>
      <c r="L1359" s="251"/>
      <c r="M1359" s="229"/>
      <c r="N1359" s="228">
        <v>0</v>
      </c>
      <c r="O1359" s="64">
        <v>0</v>
      </c>
      <c r="P1359" s="241" t="b">
        <f>EXACT($A1358,O1359)</f>
        <v>0</v>
      </c>
      <c r="Q1359" s="257">
        <v>0</v>
      </c>
      <c r="R1359" s="258">
        <f t="shared" si="110"/>
        <v>6326494.3600000003</v>
      </c>
    </row>
    <row r="1360" spans="1:18" outlineLevel="1">
      <c r="A1360" s="399" t="s">
        <v>4239</v>
      </c>
      <c r="C1360" s="253">
        <f>SUM(C1361)</f>
        <v>0</v>
      </c>
      <c r="D1360" s="253">
        <f t="shared" si="107"/>
        <v>0</v>
      </c>
      <c r="E1360" s="254"/>
      <c r="F1360" s="228"/>
      <c r="G1360" s="228"/>
      <c r="H1360" s="254"/>
      <c r="I1360" s="253"/>
      <c r="J1360" s="254"/>
      <c r="K1360" s="253">
        <f t="shared" si="108"/>
        <v>0</v>
      </c>
      <c r="L1360" s="256" t="e">
        <f>#REF!+C1360</f>
        <v>#REF!</v>
      </c>
      <c r="M1360" s="253"/>
      <c r="N1360" s="228" t="e">
        <v>#VALUE!</v>
      </c>
      <c r="O1360" s="64">
        <v>0</v>
      </c>
      <c r="Q1360" s="257">
        <v>0</v>
      </c>
      <c r="R1360" s="258">
        <f t="shared" si="110"/>
        <v>0</v>
      </c>
    </row>
    <row r="1361" spans="1:18" outlineLevel="2">
      <c r="A1361" s="271" t="s">
        <v>5369</v>
      </c>
      <c r="B1361" s="195" t="s">
        <v>4240</v>
      </c>
      <c r="C1361" s="229">
        <v>0</v>
      </c>
      <c r="D1361" s="229">
        <f t="shared" si="107"/>
        <v>0</v>
      </c>
      <c r="E1361" s="254"/>
      <c r="F1361" s="228"/>
      <c r="G1361" s="228"/>
      <c r="H1361" s="254"/>
      <c r="I1361" s="229"/>
      <c r="J1361" s="254"/>
      <c r="K1361" s="229">
        <f t="shared" si="108"/>
        <v>0</v>
      </c>
      <c r="L1361" s="251"/>
      <c r="M1361" s="229"/>
      <c r="N1361" s="228">
        <v>0</v>
      </c>
      <c r="O1361" s="64">
        <v>0</v>
      </c>
      <c r="P1361" s="241" t="b">
        <f>EXACT($A1360,O1361)</f>
        <v>0</v>
      </c>
      <c r="Q1361" s="257">
        <v>0</v>
      </c>
      <c r="R1361" s="258">
        <f t="shared" si="110"/>
        <v>0</v>
      </c>
    </row>
    <row r="1362" spans="1:18" outlineLevel="1">
      <c r="A1362" s="399" t="s">
        <v>4241</v>
      </c>
      <c r="C1362" s="253">
        <f>SUM(C1363:C1365)</f>
        <v>0</v>
      </c>
      <c r="D1362" s="253">
        <f t="shared" si="107"/>
        <v>0</v>
      </c>
      <c r="E1362" s="254"/>
      <c r="F1362" s="228"/>
      <c r="G1362" s="228"/>
      <c r="H1362" s="254"/>
      <c r="I1362" s="253"/>
      <c r="J1362" s="254"/>
      <c r="K1362" s="253">
        <f t="shared" si="108"/>
        <v>0</v>
      </c>
      <c r="L1362" s="256" t="e">
        <f>#REF!+C1362</f>
        <v>#REF!</v>
      </c>
      <c r="M1362" s="253"/>
      <c r="N1362" s="228" t="e">
        <v>#VALUE!</v>
      </c>
      <c r="O1362" s="64">
        <v>0</v>
      </c>
      <c r="Q1362" s="257">
        <v>0</v>
      </c>
      <c r="R1362" s="258">
        <f t="shared" ref="R1362:R1425" si="113">K1362-Q1362</f>
        <v>0</v>
      </c>
    </row>
    <row r="1363" spans="1:18" outlineLevel="2">
      <c r="A1363" s="400" t="s">
        <v>5370</v>
      </c>
      <c r="B1363" s="44" t="s">
        <v>4242</v>
      </c>
      <c r="C1363" s="229">
        <v>0</v>
      </c>
      <c r="D1363" s="229">
        <f t="shared" si="107"/>
        <v>0</v>
      </c>
      <c r="E1363" s="254"/>
      <c r="F1363" s="228"/>
      <c r="G1363" s="228"/>
      <c r="H1363" s="254"/>
      <c r="I1363" s="229"/>
      <c r="J1363" s="254"/>
      <c r="K1363" s="229">
        <f t="shared" si="108"/>
        <v>0</v>
      </c>
      <c r="L1363" s="251"/>
      <c r="M1363" s="229"/>
      <c r="N1363" s="228">
        <v>0</v>
      </c>
      <c r="O1363" s="64">
        <v>0</v>
      </c>
      <c r="P1363" s="241" t="b">
        <f>EXACT($A$1362,O1363)</f>
        <v>0</v>
      </c>
      <c r="Q1363" s="257">
        <v>0</v>
      </c>
      <c r="R1363" s="258">
        <f t="shared" si="113"/>
        <v>0</v>
      </c>
    </row>
    <row r="1364" spans="1:18" outlineLevel="2">
      <c r="A1364" s="400" t="s">
        <v>5371</v>
      </c>
      <c r="B1364" s="44" t="s">
        <v>4243</v>
      </c>
      <c r="C1364" s="229">
        <v>0</v>
      </c>
      <c r="D1364" s="229">
        <f t="shared" ref="D1364:D1454" si="114">C1364*-1</f>
        <v>0</v>
      </c>
      <c r="E1364" s="254"/>
      <c r="F1364" s="228"/>
      <c r="G1364" s="228"/>
      <c r="H1364" s="254"/>
      <c r="I1364" s="229"/>
      <c r="J1364" s="254"/>
      <c r="K1364" s="229">
        <f t="shared" ref="K1364:K1454" si="115">D1364+I1364</f>
        <v>0</v>
      </c>
      <c r="L1364" s="251"/>
      <c r="M1364" s="229"/>
      <c r="N1364" s="228">
        <v>0</v>
      </c>
      <c r="O1364" s="64">
        <v>0</v>
      </c>
      <c r="P1364" s="241" t="b">
        <f>EXACT($A$1362,O1364)</f>
        <v>0</v>
      </c>
      <c r="Q1364" s="257">
        <v>0</v>
      </c>
      <c r="R1364" s="258">
        <f t="shared" si="113"/>
        <v>0</v>
      </c>
    </row>
    <row r="1365" spans="1:18" outlineLevel="2">
      <c r="A1365" s="271" t="s">
        <v>5372</v>
      </c>
      <c r="B1365" s="195" t="s">
        <v>4244</v>
      </c>
      <c r="C1365" s="229">
        <v>0</v>
      </c>
      <c r="D1365" s="229">
        <f t="shared" si="114"/>
        <v>0</v>
      </c>
      <c r="E1365" s="254"/>
      <c r="F1365" s="228"/>
      <c r="G1365" s="228"/>
      <c r="H1365" s="254"/>
      <c r="I1365" s="229"/>
      <c r="J1365" s="254"/>
      <c r="K1365" s="229">
        <f t="shared" si="115"/>
        <v>0</v>
      </c>
      <c r="L1365" s="251"/>
      <c r="M1365" s="229"/>
      <c r="N1365" s="228">
        <v>0</v>
      </c>
      <c r="O1365" s="64">
        <v>0</v>
      </c>
      <c r="P1365" s="241" t="b">
        <f>EXACT($A$1362,O1365)</f>
        <v>0</v>
      </c>
      <c r="Q1365" s="257">
        <v>0</v>
      </c>
      <c r="R1365" s="258">
        <f t="shared" si="113"/>
        <v>0</v>
      </c>
    </row>
    <row r="1366" spans="1:18" outlineLevel="1">
      <c r="A1366" s="399" t="s">
        <v>4245</v>
      </c>
      <c r="C1366" s="253">
        <f>SUM(C1367:C1369)</f>
        <v>0</v>
      </c>
      <c r="D1366" s="253">
        <f t="shared" si="114"/>
        <v>0</v>
      </c>
      <c r="E1366" s="254"/>
      <c r="F1366" s="228"/>
      <c r="G1366" s="228"/>
      <c r="H1366" s="254"/>
      <c r="I1366" s="253"/>
      <c r="J1366" s="254"/>
      <c r="K1366" s="253">
        <f t="shared" si="115"/>
        <v>0</v>
      </c>
      <c r="L1366" s="256" t="e">
        <f>#REF!+C1366</f>
        <v>#REF!</v>
      </c>
      <c r="M1366" s="253"/>
      <c r="N1366" s="228" t="e">
        <v>#VALUE!</v>
      </c>
      <c r="O1366" s="64">
        <v>0</v>
      </c>
      <c r="Q1366" s="257">
        <v>0</v>
      </c>
      <c r="R1366" s="258">
        <f t="shared" si="113"/>
        <v>0</v>
      </c>
    </row>
    <row r="1367" spans="1:18" outlineLevel="2">
      <c r="A1367" s="271" t="s">
        <v>5373</v>
      </c>
      <c r="B1367" s="195" t="s">
        <v>4246</v>
      </c>
      <c r="C1367" s="229">
        <v>0</v>
      </c>
      <c r="D1367" s="229">
        <f t="shared" si="114"/>
        <v>0</v>
      </c>
      <c r="E1367" s="254"/>
      <c r="F1367" s="228"/>
      <c r="G1367" s="228"/>
      <c r="H1367" s="254"/>
      <c r="I1367" s="229"/>
      <c r="J1367" s="254"/>
      <c r="K1367" s="229">
        <f t="shared" si="115"/>
        <v>0</v>
      </c>
      <c r="L1367" s="251"/>
      <c r="M1367" s="229"/>
      <c r="N1367" s="228">
        <v>0</v>
      </c>
      <c r="O1367" s="64">
        <v>0</v>
      </c>
      <c r="P1367" s="241" t="b">
        <f>EXACT($A$1366,O1367)</f>
        <v>0</v>
      </c>
      <c r="Q1367" s="257">
        <v>0</v>
      </c>
      <c r="R1367" s="258">
        <f t="shared" si="113"/>
        <v>0</v>
      </c>
    </row>
    <row r="1368" spans="1:18" outlineLevel="2">
      <c r="A1368" s="271" t="s">
        <v>5374</v>
      </c>
      <c r="B1368" s="195" t="s">
        <v>4247</v>
      </c>
      <c r="C1368" s="229">
        <v>0</v>
      </c>
      <c r="D1368" s="229">
        <f t="shared" si="114"/>
        <v>0</v>
      </c>
      <c r="E1368" s="254"/>
      <c r="F1368" s="228"/>
      <c r="G1368" s="228"/>
      <c r="H1368" s="254"/>
      <c r="I1368" s="229"/>
      <c r="J1368" s="254"/>
      <c r="K1368" s="229">
        <f t="shared" si="115"/>
        <v>0</v>
      </c>
      <c r="L1368" s="251"/>
      <c r="M1368" s="229"/>
      <c r="N1368" s="228">
        <v>0</v>
      </c>
      <c r="O1368" s="64" t="s">
        <v>4245</v>
      </c>
      <c r="P1368" s="241" t="b">
        <f>EXACT($A$1366,O1368)</f>
        <v>1</v>
      </c>
      <c r="Q1368" s="257">
        <v>0</v>
      </c>
      <c r="R1368" s="258">
        <f t="shared" si="113"/>
        <v>0</v>
      </c>
    </row>
    <row r="1369" spans="1:18" outlineLevel="2">
      <c r="A1369" s="271" t="s">
        <v>5375</v>
      </c>
      <c r="B1369" s="195" t="s">
        <v>4248</v>
      </c>
      <c r="C1369" s="229">
        <v>0</v>
      </c>
      <c r="D1369" s="229">
        <f t="shared" si="114"/>
        <v>0</v>
      </c>
      <c r="E1369" s="254"/>
      <c r="F1369" s="228"/>
      <c r="G1369" s="228"/>
      <c r="H1369" s="254"/>
      <c r="I1369" s="229"/>
      <c r="J1369" s="254"/>
      <c r="K1369" s="229">
        <f t="shared" si="115"/>
        <v>0</v>
      </c>
      <c r="L1369" s="251"/>
      <c r="M1369" s="229"/>
      <c r="N1369" s="228">
        <v>0</v>
      </c>
      <c r="O1369" s="64" t="s">
        <v>4245</v>
      </c>
      <c r="P1369" s="241" t="b">
        <f>EXACT($A$1366,O1369)</f>
        <v>1</v>
      </c>
      <c r="Q1369" s="257">
        <v>0</v>
      </c>
      <c r="R1369" s="258">
        <f t="shared" si="113"/>
        <v>0</v>
      </c>
    </row>
    <row r="1370" spans="1:18" outlineLevel="1">
      <c r="A1370" s="399" t="s">
        <v>4249</v>
      </c>
      <c r="C1370" s="253">
        <f>SUM(C1371:C1373)</f>
        <v>0</v>
      </c>
      <c r="D1370" s="253">
        <f t="shared" si="114"/>
        <v>0</v>
      </c>
      <c r="E1370" s="254"/>
      <c r="F1370" s="228"/>
      <c r="G1370" s="228"/>
      <c r="H1370" s="254"/>
      <c r="I1370" s="253"/>
      <c r="J1370" s="254"/>
      <c r="K1370" s="253">
        <f t="shared" si="115"/>
        <v>0</v>
      </c>
      <c r="L1370" s="256" t="e">
        <f>#REF!+C1370</f>
        <v>#REF!</v>
      </c>
      <c r="M1370" s="253"/>
      <c r="N1370" s="228" t="e">
        <v>#VALUE!</v>
      </c>
      <c r="O1370" s="64">
        <v>0</v>
      </c>
      <c r="Q1370" s="257">
        <v>0</v>
      </c>
      <c r="R1370" s="258">
        <f t="shared" si="113"/>
        <v>0</v>
      </c>
    </row>
    <row r="1371" spans="1:18" outlineLevel="2">
      <c r="A1371" s="271" t="s">
        <v>5376</v>
      </c>
      <c r="B1371" s="195" t="s">
        <v>4250</v>
      </c>
      <c r="C1371" s="229">
        <v>0</v>
      </c>
      <c r="D1371" s="229">
        <f t="shared" si="114"/>
        <v>0</v>
      </c>
      <c r="E1371" s="254"/>
      <c r="F1371" s="228"/>
      <c r="G1371" s="228"/>
      <c r="H1371" s="254"/>
      <c r="I1371" s="229"/>
      <c r="J1371" s="254"/>
      <c r="K1371" s="229">
        <f t="shared" si="115"/>
        <v>0</v>
      </c>
      <c r="L1371" s="251"/>
      <c r="M1371" s="229"/>
      <c r="N1371" s="228">
        <v>0</v>
      </c>
      <c r="O1371" s="64" t="s">
        <v>4249</v>
      </c>
      <c r="P1371" s="241" t="b">
        <f>EXACT($A$1370,O1371)</f>
        <v>1</v>
      </c>
      <c r="Q1371" s="257">
        <v>0</v>
      </c>
      <c r="R1371" s="258">
        <f t="shared" si="113"/>
        <v>0</v>
      </c>
    </row>
    <row r="1372" spans="1:18" outlineLevel="2">
      <c r="A1372" s="271" t="s">
        <v>5377</v>
      </c>
      <c r="B1372" s="195" t="s">
        <v>4251</v>
      </c>
      <c r="C1372" s="229">
        <v>0</v>
      </c>
      <c r="D1372" s="229">
        <f t="shared" si="114"/>
        <v>0</v>
      </c>
      <c r="E1372" s="254"/>
      <c r="F1372" s="228"/>
      <c r="G1372" s="228"/>
      <c r="H1372" s="254"/>
      <c r="I1372" s="229"/>
      <c r="J1372" s="254"/>
      <c r="K1372" s="229">
        <f t="shared" si="115"/>
        <v>0</v>
      </c>
      <c r="L1372" s="251"/>
      <c r="M1372" s="229"/>
      <c r="N1372" s="228">
        <v>0</v>
      </c>
      <c r="O1372" s="64" t="s">
        <v>4249</v>
      </c>
      <c r="P1372" s="241" t="b">
        <f>EXACT($A$1370,O1372)</f>
        <v>1</v>
      </c>
      <c r="Q1372" s="257">
        <v>0</v>
      </c>
      <c r="R1372" s="258">
        <f t="shared" si="113"/>
        <v>0</v>
      </c>
    </row>
    <row r="1373" spans="1:18" outlineLevel="2">
      <c r="A1373" s="271" t="s">
        <v>5378</v>
      </c>
      <c r="B1373" s="195" t="s">
        <v>4252</v>
      </c>
      <c r="C1373" s="229">
        <v>0</v>
      </c>
      <c r="D1373" s="229">
        <f t="shared" si="114"/>
        <v>0</v>
      </c>
      <c r="E1373" s="254"/>
      <c r="F1373" s="228"/>
      <c r="G1373" s="228"/>
      <c r="H1373" s="254"/>
      <c r="I1373" s="229"/>
      <c r="J1373" s="254"/>
      <c r="K1373" s="229">
        <f t="shared" si="115"/>
        <v>0</v>
      </c>
      <c r="L1373" s="251"/>
      <c r="M1373" s="229"/>
      <c r="N1373" s="228">
        <v>0</v>
      </c>
      <c r="O1373" s="64" t="s">
        <v>4249</v>
      </c>
      <c r="P1373" s="241" t="b">
        <f>EXACT($A$1370,O1373)</f>
        <v>1</v>
      </c>
      <c r="Q1373" s="257">
        <v>0</v>
      </c>
      <c r="R1373" s="258">
        <f t="shared" si="113"/>
        <v>0</v>
      </c>
    </row>
    <row r="1374" spans="1:18" outlineLevel="1">
      <c r="A1374" s="399" t="s">
        <v>4253</v>
      </c>
      <c r="C1374" s="253">
        <f>SUM(C1375:C1377)</f>
        <v>95.990000000000009</v>
      </c>
      <c r="D1374" s="253">
        <f t="shared" si="114"/>
        <v>-95.990000000000009</v>
      </c>
      <c r="E1374" s="254"/>
      <c r="F1374" s="228"/>
      <c r="G1374" s="228"/>
      <c r="H1374" s="254"/>
      <c r="I1374" s="253"/>
      <c r="J1374" s="254"/>
      <c r="K1374" s="253">
        <f t="shared" si="115"/>
        <v>-95.990000000000009</v>
      </c>
      <c r="L1374" s="256" t="e">
        <f>#REF!+C1374</f>
        <v>#REF!</v>
      </c>
      <c r="M1374" s="253"/>
      <c r="N1374" s="228" t="e">
        <v>#VALUE!</v>
      </c>
      <c r="O1374" s="64">
        <v>0</v>
      </c>
      <c r="Q1374" s="257">
        <v>-95.99</v>
      </c>
      <c r="R1374" s="258">
        <f t="shared" si="113"/>
        <v>0</v>
      </c>
    </row>
    <row r="1375" spans="1:18" outlineLevel="2">
      <c r="A1375" s="271" t="s">
        <v>5379</v>
      </c>
      <c r="B1375" s="195" t="s">
        <v>4254</v>
      </c>
      <c r="C1375" s="229">
        <v>-1.85</v>
      </c>
      <c r="D1375" s="229">
        <f t="shared" si="114"/>
        <v>1.85</v>
      </c>
      <c r="E1375" s="254"/>
      <c r="F1375" s="228"/>
      <c r="G1375" s="228"/>
      <c r="H1375" s="254"/>
      <c r="I1375" s="229"/>
      <c r="J1375" s="254"/>
      <c r="K1375" s="229">
        <f t="shared" si="115"/>
        <v>1.85</v>
      </c>
      <c r="L1375" s="251"/>
      <c r="M1375" s="229"/>
      <c r="N1375" s="228">
        <v>0</v>
      </c>
      <c r="O1375" s="64" t="s">
        <v>4253</v>
      </c>
      <c r="P1375" s="241" t="b">
        <f>EXACT($A$1374,O1375)</f>
        <v>1</v>
      </c>
      <c r="Q1375" s="257">
        <v>0</v>
      </c>
      <c r="R1375" s="258">
        <f t="shared" si="113"/>
        <v>1.85</v>
      </c>
    </row>
    <row r="1376" spans="1:18" outlineLevel="2">
      <c r="A1376" s="271" t="s">
        <v>5380</v>
      </c>
      <c r="B1376" s="195" t="s">
        <v>4255</v>
      </c>
      <c r="C1376" s="229">
        <v>0</v>
      </c>
      <c r="D1376" s="229">
        <f t="shared" si="114"/>
        <v>0</v>
      </c>
      <c r="E1376" s="254"/>
      <c r="F1376" s="228"/>
      <c r="G1376" s="228"/>
      <c r="H1376" s="254"/>
      <c r="I1376" s="229"/>
      <c r="J1376" s="254"/>
      <c r="K1376" s="229">
        <f t="shared" si="115"/>
        <v>0</v>
      </c>
      <c r="L1376" s="251"/>
      <c r="M1376" s="229"/>
      <c r="N1376" s="228">
        <v>0</v>
      </c>
      <c r="O1376" s="64" t="s">
        <v>4253</v>
      </c>
      <c r="P1376" s="241" t="b">
        <f>EXACT($A$1374,O1376)</f>
        <v>1</v>
      </c>
      <c r="Q1376" s="257">
        <v>0</v>
      </c>
      <c r="R1376" s="258">
        <f t="shared" si="113"/>
        <v>0</v>
      </c>
    </row>
    <row r="1377" spans="1:18" outlineLevel="2">
      <c r="A1377" s="271" t="s">
        <v>5381</v>
      </c>
      <c r="B1377" s="195" t="s">
        <v>4256</v>
      </c>
      <c r="C1377" s="229">
        <v>97.84</v>
      </c>
      <c r="D1377" s="229">
        <f t="shared" si="114"/>
        <v>-97.84</v>
      </c>
      <c r="E1377" s="254"/>
      <c r="F1377" s="228"/>
      <c r="G1377" s="228"/>
      <c r="H1377" s="254"/>
      <c r="I1377" s="229"/>
      <c r="J1377" s="254"/>
      <c r="K1377" s="229">
        <f t="shared" si="115"/>
        <v>-97.84</v>
      </c>
      <c r="L1377" s="251"/>
      <c r="M1377" s="229"/>
      <c r="N1377" s="228">
        <v>0</v>
      </c>
      <c r="O1377" s="64" t="s">
        <v>4253</v>
      </c>
      <c r="P1377" s="241" t="b">
        <f>EXACT($A$1374,O1377)</f>
        <v>1</v>
      </c>
      <c r="Q1377" s="257">
        <v>0</v>
      </c>
      <c r="R1377" s="258">
        <f t="shared" si="113"/>
        <v>-97.84</v>
      </c>
    </row>
    <row r="1378" spans="1:18" outlineLevel="1">
      <c r="A1378" s="399" t="s">
        <v>4257</v>
      </c>
      <c r="C1378" s="253">
        <f>SUM(C1379)</f>
        <v>0</v>
      </c>
      <c r="D1378" s="253">
        <f t="shared" si="114"/>
        <v>0</v>
      </c>
      <c r="E1378" s="254"/>
      <c r="F1378" s="228"/>
      <c r="G1378" s="228"/>
      <c r="H1378" s="254"/>
      <c r="I1378" s="253"/>
      <c r="J1378" s="254"/>
      <c r="K1378" s="253">
        <f t="shared" si="115"/>
        <v>0</v>
      </c>
      <c r="L1378" s="256" t="e">
        <f>#REF!+C1378</f>
        <v>#REF!</v>
      </c>
      <c r="M1378" s="253"/>
      <c r="N1378" s="228" t="e">
        <v>#VALUE!</v>
      </c>
      <c r="O1378" s="64">
        <v>0</v>
      </c>
      <c r="Q1378" s="257">
        <v>0</v>
      </c>
      <c r="R1378" s="258">
        <f t="shared" si="113"/>
        <v>0</v>
      </c>
    </row>
    <row r="1379" spans="1:18" outlineLevel="2">
      <c r="A1379" s="271" t="s">
        <v>5382</v>
      </c>
      <c r="B1379" s="195" t="s">
        <v>4258</v>
      </c>
      <c r="C1379" s="229">
        <v>0</v>
      </c>
      <c r="D1379" s="229">
        <f t="shared" si="114"/>
        <v>0</v>
      </c>
      <c r="E1379" s="254"/>
      <c r="F1379" s="228"/>
      <c r="G1379" s="228"/>
      <c r="H1379" s="254"/>
      <c r="I1379" s="229"/>
      <c r="J1379" s="254"/>
      <c r="K1379" s="229">
        <f t="shared" si="115"/>
        <v>0</v>
      </c>
      <c r="L1379" s="251"/>
      <c r="M1379" s="229"/>
      <c r="N1379" s="228">
        <v>0</v>
      </c>
      <c r="O1379" s="64" t="s">
        <v>4257</v>
      </c>
      <c r="P1379" s="241" t="b">
        <f>EXACT($A1378,O1379)</f>
        <v>1</v>
      </c>
      <c r="Q1379" s="257">
        <v>0</v>
      </c>
      <c r="R1379" s="258">
        <f t="shared" si="113"/>
        <v>0</v>
      </c>
    </row>
    <row r="1380" spans="1:18" outlineLevel="1">
      <c r="A1380" s="409" t="s">
        <v>4259</v>
      </c>
      <c r="B1380" s="195"/>
      <c r="C1380" s="253">
        <f>SUM(C1381)</f>
        <v>0</v>
      </c>
      <c r="D1380" s="253">
        <f t="shared" si="114"/>
        <v>0</v>
      </c>
      <c r="E1380" s="254"/>
      <c r="F1380" s="228"/>
      <c r="G1380" s="228"/>
      <c r="H1380" s="254"/>
      <c r="I1380" s="253"/>
      <c r="J1380" s="254"/>
      <c r="K1380" s="253">
        <f>D1380+I1380</f>
        <v>0</v>
      </c>
      <c r="L1380" s="251"/>
      <c r="M1380" s="229"/>
      <c r="N1380" s="228" t="e">
        <v>#VALUE!</v>
      </c>
      <c r="O1380" s="64">
        <v>0</v>
      </c>
      <c r="Q1380" s="257">
        <v>0</v>
      </c>
      <c r="R1380" s="258">
        <f t="shared" si="113"/>
        <v>0</v>
      </c>
    </row>
    <row r="1381" spans="1:18" outlineLevel="2">
      <c r="A1381" s="271" t="s">
        <v>5383</v>
      </c>
      <c r="B1381" s="195" t="s">
        <v>4260</v>
      </c>
      <c r="C1381" s="229">
        <v>0</v>
      </c>
      <c r="D1381" s="229">
        <f t="shared" si="114"/>
        <v>0</v>
      </c>
      <c r="E1381" s="254"/>
      <c r="F1381" s="228"/>
      <c r="G1381" s="228"/>
      <c r="H1381" s="254"/>
      <c r="I1381" s="229"/>
      <c r="J1381" s="254"/>
      <c r="K1381" s="229">
        <f>D1381+I1381</f>
        <v>0</v>
      </c>
      <c r="L1381" s="251"/>
      <c r="M1381" s="229"/>
      <c r="N1381" s="228">
        <v>0</v>
      </c>
      <c r="O1381" s="64" t="s">
        <v>4259</v>
      </c>
      <c r="P1381" s="241" t="b">
        <f>EXACT($A1380,O1381)</f>
        <v>1</v>
      </c>
      <c r="Q1381" s="257">
        <v>0</v>
      </c>
      <c r="R1381" s="258">
        <f t="shared" si="113"/>
        <v>0</v>
      </c>
    </row>
    <row r="1382" spans="1:18" outlineLevel="1">
      <c r="A1382" s="399" t="s">
        <v>4261</v>
      </c>
      <c r="B1382" s="195"/>
      <c r="C1382" s="253">
        <f>SUM(C1383)</f>
        <v>-5720899.5999999903</v>
      </c>
      <c r="D1382" s="253">
        <f>C1382*-1</f>
        <v>5720899.5999999903</v>
      </c>
      <c r="E1382" s="254"/>
      <c r="F1382" s="228"/>
      <c r="G1382" s="228"/>
      <c r="H1382" s="254"/>
      <c r="I1382" s="253"/>
      <c r="J1382" s="254"/>
      <c r="K1382" s="253">
        <f>D1382+I1382</f>
        <v>5720899.5999999903</v>
      </c>
      <c r="L1382" s="251"/>
      <c r="M1382" s="229"/>
      <c r="N1382" s="228" t="e">
        <v>#VALUE!</v>
      </c>
      <c r="O1382" s="64">
        <v>0</v>
      </c>
      <c r="Q1382" s="257">
        <v>5720899.5999999996</v>
      </c>
      <c r="R1382" s="258">
        <f>K1382-Q1382</f>
        <v>-9.3132257461547852E-9</v>
      </c>
    </row>
    <row r="1383" spans="1:18" outlineLevel="2">
      <c r="A1383" s="271" t="s">
        <v>5384</v>
      </c>
      <c r="B1383" s="195" t="s">
        <v>4195</v>
      </c>
      <c r="C1383" s="229">
        <v>-5720899.5999999903</v>
      </c>
      <c r="D1383" s="229">
        <f>C1383*-1</f>
        <v>5720899.5999999903</v>
      </c>
      <c r="E1383" s="254"/>
      <c r="F1383" s="228"/>
      <c r="G1383" s="228"/>
      <c r="H1383" s="254"/>
      <c r="I1383" s="229"/>
      <c r="J1383" s="254"/>
      <c r="K1383" s="229">
        <f>D1383+I1383</f>
        <v>5720899.5999999903</v>
      </c>
      <c r="L1383" s="251"/>
      <c r="M1383" s="229"/>
      <c r="N1383" s="228">
        <v>0</v>
      </c>
      <c r="O1383" s="64" t="s">
        <v>4261</v>
      </c>
      <c r="P1383" s="241" t="b">
        <f>EXACT($A1382,O1383)</f>
        <v>1</v>
      </c>
      <c r="Q1383" s="257">
        <v>0</v>
      </c>
      <c r="R1383" s="258">
        <f>K1383-Q1383</f>
        <v>5720899.5999999903</v>
      </c>
    </row>
    <row r="1384" spans="1:18" outlineLevel="1">
      <c r="A1384" s="399" t="s">
        <v>4262</v>
      </c>
      <c r="C1384" s="253">
        <f>SUM(C1385)</f>
        <v>0</v>
      </c>
      <c r="D1384" s="253">
        <f t="shared" si="114"/>
        <v>0</v>
      </c>
      <c r="E1384" s="254"/>
      <c r="F1384" s="228"/>
      <c r="G1384" s="228"/>
      <c r="H1384" s="254"/>
      <c r="I1384" s="253"/>
      <c r="J1384" s="254"/>
      <c r="K1384" s="253">
        <f t="shared" si="115"/>
        <v>0</v>
      </c>
      <c r="L1384" s="256" t="e">
        <f>#REF!+C1384</f>
        <v>#REF!</v>
      </c>
      <c r="M1384" s="253"/>
      <c r="N1384" s="228" t="e">
        <v>#VALUE!</v>
      </c>
      <c r="O1384" s="64">
        <v>0</v>
      </c>
      <c r="Q1384" s="257">
        <v>0</v>
      </c>
      <c r="R1384" s="258">
        <f t="shared" si="113"/>
        <v>0</v>
      </c>
    </row>
    <row r="1385" spans="1:18" outlineLevel="2">
      <c r="A1385" s="271" t="s">
        <v>5385</v>
      </c>
      <c r="B1385" s="195" t="s">
        <v>4263</v>
      </c>
      <c r="C1385" s="229">
        <v>0</v>
      </c>
      <c r="D1385" s="229">
        <f t="shared" si="114"/>
        <v>0</v>
      </c>
      <c r="E1385" s="254"/>
      <c r="F1385" s="228"/>
      <c r="G1385" s="228"/>
      <c r="H1385" s="254"/>
      <c r="I1385" s="229"/>
      <c r="J1385" s="254"/>
      <c r="K1385" s="229">
        <f t="shared" si="115"/>
        <v>0</v>
      </c>
      <c r="L1385" s="251"/>
      <c r="M1385" s="229"/>
      <c r="N1385" s="228">
        <v>0</v>
      </c>
      <c r="O1385" s="64" t="s">
        <v>4262</v>
      </c>
      <c r="P1385" s="241" t="b">
        <f>EXACT($A1384,O1385)</f>
        <v>1</v>
      </c>
      <c r="Q1385" s="257">
        <v>0</v>
      </c>
      <c r="R1385" s="258">
        <f t="shared" si="113"/>
        <v>0</v>
      </c>
    </row>
    <row r="1386" spans="1:18" outlineLevel="1">
      <c r="A1386" s="399" t="s">
        <v>4264</v>
      </c>
      <c r="C1386" s="253">
        <f>SUM(C1387)</f>
        <v>0</v>
      </c>
      <c r="D1386" s="253">
        <f t="shared" si="114"/>
        <v>0</v>
      </c>
      <c r="E1386" s="254"/>
      <c r="F1386" s="228"/>
      <c r="G1386" s="228"/>
      <c r="H1386" s="254"/>
      <c r="I1386" s="253"/>
      <c r="J1386" s="254"/>
      <c r="K1386" s="253">
        <f t="shared" si="115"/>
        <v>0</v>
      </c>
      <c r="L1386" s="256" t="e">
        <f>#REF!+C1386</f>
        <v>#REF!</v>
      </c>
      <c r="M1386" s="253"/>
      <c r="N1386" s="228" t="e">
        <v>#VALUE!</v>
      </c>
      <c r="O1386" s="64">
        <v>0</v>
      </c>
      <c r="Q1386" s="257">
        <v>0</v>
      </c>
      <c r="R1386" s="258">
        <f t="shared" si="113"/>
        <v>0</v>
      </c>
    </row>
    <row r="1387" spans="1:18" outlineLevel="2">
      <c r="A1387" s="271" t="s">
        <v>5386</v>
      </c>
      <c r="B1387" s="195" t="s">
        <v>4265</v>
      </c>
      <c r="C1387" s="229">
        <v>0</v>
      </c>
      <c r="D1387" s="229">
        <f t="shared" si="114"/>
        <v>0</v>
      </c>
      <c r="E1387" s="254"/>
      <c r="F1387" s="228"/>
      <c r="G1387" s="228"/>
      <c r="H1387" s="254"/>
      <c r="I1387" s="229"/>
      <c r="J1387" s="254"/>
      <c r="K1387" s="229">
        <f t="shared" si="115"/>
        <v>0</v>
      </c>
      <c r="L1387" s="251"/>
      <c r="M1387" s="229"/>
      <c r="N1387" s="228">
        <v>0</v>
      </c>
      <c r="O1387" s="64" t="s">
        <v>4264</v>
      </c>
      <c r="P1387" s="241" t="b">
        <f>EXACT($A1386,O1387)</f>
        <v>1</v>
      </c>
      <c r="Q1387" s="257">
        <v>0</v>
      </c>
      <c r="R1387" s="258">
        <f t="shared" si="113"/>
        <v>0</v>
      </c>
    </row>
    <row r="1388" spans="1:18" outlineLevel="1">
      <c r="A1388" s="399" t="s">
        <v>4266</v>
      </c>
      <c r="B1388" s="195"/>
      <c r="C1388" s="253">
        <f>SUM(C1389)</f>
        <v>0</v>
      </c>
      <c r="D1388" s="253">
        <f t="shared" si="114"/>
        <v>0</v>
      </c>
      <c r="E1388" s="254"/>
      <c r="F1388" s="228"/>
      <c r="G1388" s="228"/>
      <c r="H1388" s="254"/>
      <c r="I1388" s="253"/>
      <c r="J1388" s="254"/>
      <c r="K1388" s="253">
        <f>D1388+I1388</f>
        <v>0</v>
      </c>
      <c r="L1388" s="256" t="e">
        <f>#REF!+C1388</f>
        <v>#REF!</v>
      </c>
      <c r="M1388" s="253"/>
      <c r="N1388" s="228" t="e">
        <v>#VALUE!</v>
      </c>
      <c r="O1388" s="64">
        <v>0</v>
      </c>
      <c r="Q1388" s="257">
        <v>0</v>
      </c>
      <c r="R1388" s="258">
        <f>K1388-Q1388</f>
        <v>0</v>
      </c>
    </row>
    <row r="1389" spans="1:18" outlineLevel="2">
      <c r="A1389" s="271" t="s">
        <v>5387</v>
      </c>
      <c r="B1389" s="195" t="s">
        <v>4267</v>
      </c>
      <c r="C1389" s="229">
        <v>0</v>
      </c>
      <c r="D1389" s="229">
        <f t="shared" si="114"/>
        <v>0</v>
      </c>
      <c r="E1389" s="254"/>
      <c r="F1389" s="228"/>
      <c r="G1389" s="228"/>
      <c r="H1389" s="254"/>
      <c r="I1389" s="229"/>
      <c r="J1389" s="254"/>
      <c r="K1389" s="229">
        <f>D1389+I1389</f>
        <v>0</v>
      </c>
      <c r="L1389" s="251"/>
      <c r="M1389" s="229"/>
      <c r="N1389" s="228">
        <v>0</v>
      </c>
      <c r="O1389" s="64" t="s">
        <v>4266</v>
      </c>
      <c r="P1389" s="241" t="b">
        <f>EXACT($A1388,O1389)</f>
        <v>1</v>
      </c>
      <c r="Q1389" s="257">
        <v>0</v>
      </c>
      <c r="R1389" s="258">
        <f>K1389-Q1389</f>
        <v>0</v>
      </c>
    </row>
    <row r="1390" spans="1:18" outlineLevel="1">
      <c r="A1390" s="399" t="s">
        <v>4268</v>
      </c>
      <c r="C1390" s="253">
        <f>SUM(C1391)</f>
        <v>-617.26999999999896</v>
      </c>
      <c r="D1390" s="253">
        <f t="shared" si="114"/>
        <v>617.26999999999896</v>
      </c>
      <c r="E1390" s="254"/>
      <c r="F1390" s="228"/>
      <c r="G1390" s="228"/>
      <c r="H1390" s="254"/>
      <c r="I1390" s="253"/>
      <c r="J1390" s="254"/>
      <c r="K1390" s="253">
        <f t="shared" si="115"/>
        <v>617.26999999999896</v>
      </c>
      <c r="L1390" s="256" t="e">
        <f>#REF!+C1390</f>
        <v>#REF!</v>
      </c>
      <c r="M1390" s="253"/>
      <c r="N1390" s="228" t="e">
        <v>#VALUE!</v>
      </c>
      <c r="O1390" s="64">
        <v>0</v>
      </c>
      <c r="Q1390" s="257">
        <v>617.27</v>
      </c>
      <c r="R1390" s="258">
        <f t="shared" si="113"/>
        <v>-1.0231815394945443E-12</v>
      </c>
    </row>
    <row r="1391" spans="1:18" outlineLevel="2">
      <c r="A1391" s="271" t="s">
        <v>5388</v>
      </c>
      <c r="B1391" s="195" t="s">
        <v>4269</v>
      </c>
      <c r="C1391" s="229">
        <v>-617.26999999999896</v>
      </c>
      <c r="D1391" s="229">
        <f t="shared" si="114"/>
        <v>617.26999999999896</v>
      </c>
      <c r="E1391" s="254"/>
      <c r="F1391" s="228"/>
      <c r="G1391" s="228"/>
      <c r="H1391" s="254"/>
      <c r="I1391" s="229"/>
      <c r="J1391" s="254"/>
      <c r="K1391" s="229">
        <f t="shared" si="115"/>
        <v>617.26999999999896</v>
      </c>
      <c r="L1391" s="251"/>
      <c r="M1391" s="229"/>
      <c r="N1391" s="228">
        <v>0</v>
      </c>
      <c r="O1391" s="64" t="s">
        <v>4268</v>
      </c>
      <c r="P1391" s="241" t="b">
        <f>EXACT($A1390,O1391)</f>
        <v>1</v>
      </c>
      <c r="Q1391" s="257">
        <v>0</v>
      </c>
      <c r="R1391" s="258">
        <f t="shared" si="113"/>
        <v>617.26999999999896</v>
      </c>
    </row>
    <row r="1392" spans="1:18" outlineLevel="1">
      <c r="A1392" s="399" t="s">
        <v>4270</v>
      </c>
      <c r="C1392" s="253">
        <f>SUM(C1393:C1394)</f>
        <v>-361383.96</v>
      </c>
      <c r="D1392" s="253">
        <f t="shared" si="114"/>
        <v>361383.96</v>
      </c>
      <c r="E1392" s="254"/>
      <c r="F1392" s="228"/>
      <c r="G1392" s="228"/>
      <c r="H1392" s="254"/>
      <c r="I1392" s="253"/>
      <c r="J1392" s="254"/>
      <c r="K1392" s="253">
        <f t="shared" si="115"/>
        <v>361383.96</v>
      </c>
      <c r="L1392" s="256" t="e">
        <f>#REF!+C1392</f>
        <v>#REF!</v>
      </c>
      <c r="M1392" s="253"/>
      <c r="N1392" s="228" t="e">
        <v>#VALUE!</v>
      </c>
      <c r="O1392" s="64">
        <v>0</v>
      </c>
      <c r="Q1392" s="257">
        <v>361383.96</v>
      </c>
      <c r="R1392" s="258">
        <f t="shared" si="113"/>
        <v>0</v>
      </c>
    </row>
    <row r="1393" spans="1:18" outlineLevel="2">
      <c r="A1393" s="271" t="s">
        <v>5389</v>
      </c>
      <c r="B1393" s="195" t="s">
        <v>4271</v>
      </c>
      <c r="C1393" s="229">
        <v>-361383.96</v>
      </c>
      <c r="D1393" s="229">
        <f t="shared" si="114"/>
        <v>361383.96</v>
      </c>
      <c r="E1393" s="254"/>
      <c r="F1393" s="228"/>
      <c r="G1393" s="228"/>
      <c r="H1393" s="254"/>
      <c r="I1393" s="229"/>
      <c r="J1393" s="254"/>
      <c r="K1393" s="229">
        <f t="shared" si="115"/>
        <v>361383.96</v>
      </c>
      <c r="L1393" s="251"/>
      <c r="M1393" s="229"/>
      <c r="N1393" s="228">
        <v>0</v>
      </c>
      <c r="O1393" s="64" t="s">
        <v>4270</v>
      </c>
      <c r="P1393" s="241" t="b">
        <f>EXACT($A1392,O1393)</f>
        <v>1</v>
      </c>
      <c r="Q1393" s="257">
        <v>0</v>
      </c>
      <c r="R1393" s="258">
        <f t="shared" si="113"/>
        <v>361383.96</v>
      </c>
    </row>
    <row r="1394" spans="1:18" outlineLevel="2">
      <c r="A1394" s="400" t="s">
        <v>5390</v>
      </c>
      <c r="B1394" s="44" t="s">
        <v>4272</v>
      </c>
      <c r="C1394" s="229">
        <v>0</v>
      </c>
      <c r="D1394" s="229">
        <f t="shared" si="114"/>
        <v>0</v>
      </c>
      <c r="E1394" s="254"/>
      <c r="F1394" s="228"/>
      <c r="G1394" s="228"/>
      <c r="H1394" s="254"/>
      <c r="I1394" s="229"/>
      <c r="J1394" s="254"/>
      <c r="K1394" s="229">
        <f t="shared" si="115"/>
        <v>0</v>
      </c>
      <c r="L1394" s="251"/>
      <c r="M1394" s="229"/>
      <c r="N1394" s="228">
        <v>0</v>
      </c>
      <c r="O1394" s="64" t="s">
        <v>4270</v>
      </c>
      <c r="Q1394" s="257">
        <v>0</v>
      </c>
      <c r="R1394" s="258">
        <f t="shared" si="113"/>
        <v>0</v>
      </c>
    </row>
    <row r="1395" spans="1:18" outlineLevel="1">
      <c r="A1395" s="399" t="s">
        <v>4273</v>
      </c>
      <c r="B1395" s="44"/>
      <c r="C1395" s="253">
        <f>C1396+C1397</f>
        <v>0</v>
      </c>
      <c r="D1395" s="253">
        <f t="shared" si="114"/>
        <v>0</v>
      </c>
      <c r="E1395" s="254"/>
      <c r="F1395" s="228"/>
      <c r="G1395" s="228"/>
      <c r="H1395" s="254"/>
      <c r="I1395" s="253"/>
      <c r="J1395" s="254"/>
      <c r="K1395" s="253">
        <f>D1395+I1395</f>
        <v>0</v>
      </c>
      <c r="L1395" s="256" t="e">
        <f>#REF!+C1395</f>
        <v>#REF!</v>
      </c>
      <c r="M1395" s="253"/>
      <c r="N1395" s="228" t="e">
        <v>#VALUE!</v>
      </c>
      <c r="O1395" s="64">
        <v>0</v>
      </c>
      <c r="Q1395" s="257">
        <v>0</v>
      </c>
      <c r="R1395" s="258">
        <f t="shared" si="113"/>
        <v>0</v>
      </c>
    </row>
    <row r="1396" spans="1:18" outlineLevel="2">
      <c r="A1396" s="400" t="s">
        <v>5391</v>
      </c>
      <c r="B1396" s="44" t="s">
        <v>4274</v>
      </c>
      <c r="C1396" s="229">
        <v>0</v>
      </c>
      <c r="D1396" s="229">
        <f t="shared" si="114"/>
        <v>0</v>
      </c>
      <c r="E1396" s="254"/>
      <c r="F1396" s="228"/>
      <c r="G1396" s="228"/>
      <c r="H1396" s="254"/>
      <c r="I1396" s="229"/>
      <c r="J1396" s="254"/>
      <c r="K1396" s="229">
        <f>D1396+I1396</f>
        <v>0</v>
      </c>
      <c r="L1396" s="251"/>
      <c r="M1396" s="229"/>
      <c r="N1396" s="228">
        <v>0</v>
      </c>
      <c r="O1396" s="64" t="s">
        <v>4273</v>
      </c>
      <c r="P1396" s="241" t="b">
        <f>EXACT($A$1395,O1396)</f>
        <v>1</v>
      </c>
      <c r="Q1396" s="257">
        <v>0</v>
      </c>
      <c r="R1396" s="258">
        <f t="shared" si="113"/>
        <v>0</v>
      </c>
    </row>
    <row r="1397" spans="1:18" outlineLevel="2">
      <c r="A1397" s="400" t="s">
        <v>5392</v>
      </c>
      <c r="B1397" s="44" t="s">
        <v>4275</v>
      </c>
      <c r="C1397" s="229">
        <v>0</v>
      </c>
      <c r="D1397" s="229">
        <f t="shared" si="114"/>
        <v>0</v>
      </c>
      <c r="E1397" s="254"/>
      <c r="F1397" s="228"/>
      <c r="G1397" s="228"/>
      <c r="H1397" s="254"/>
      <c r="I1397" s="229"/>
      <c r="J1397" s="254"/>
      <c r="K1397" s="229">
        <f>D1397+I1397</f>
        <v>0</v>
      </c>
      <c r="L1397" s="251"/>
      <c r="M1397" s="229"/>
      <c r="N1397" s="228">
        <v>0</v>
      </c>
      <c r="O1397" s="64" t="s">
        <v>4273</v>
      </c>
      <c r="P1397" s="241" t="b">
        <f>EXACT($A$1395,O1397)</f>
        <v>1</v>
      </c>
      <c r="Q1397" s="257">
        <v>0</v>
      </c>
      <c r="R1397" s="258">
        <f t="shared" si="113"/>
        <v>0</v>
      </c>
    </row>
    <row r="1398" spans="1:18" outlineLevel="1">
      <c r="A1398" s="399" t="s">
        <v>4276</v>
      </c>
      <c r="C1398" s="253">
        <f>SUM(C1399:C1405)</f>
        <v>-89771.059999999896</v>
      </c>
      <c r="D1398" s="253">
        <f t="shared" si="114"/>
        <v>89771.059999999896</v>
      </c>
      <c r="E1398" s="254"/>
      <c r="F1398" s="228"/>
      <c r="G1398" s="228"/>
      <c r="H1398" s="254"/>
      <c r="I1398" s="253"/>
      <c r="J1398" s="254"/>
      <c r="K1398" s="253">
        <f t="shared" si="115"/>
        <v>89771.059999999896</v>
      </c>
      <c r="L1398" s="256" t="e">
        <f>#REF!+C1398</f>
        <v>#REF!</v>
      </c>
      <c r="M1398" s="253"/>
      <c r="N1398" s="228" t="e">
        <v>#VALUE!</v>
      </c>
      <c r="O1398" s="64">
        <v>0</v>
      </c>
      <c r="Q1398" s="257">
        <v>89771.06</v>
      </c>
      <c r="R1398" s="258">
        <f t="shared" si="113"/>
        <v>0</v>
      </c>
    </row>
    <row r="1399" spans="1:18" outlineLevel="2">
      <c r="A1399" s="400" t="s">
        <v>5393</v>
      </c>
      <c r="B1399" s="44" t="s">
        <v>4277</v>
      </c>
      <c r="C1399" s="229">
        <v>0</v>
      </c>
      <c r="D1399" s="229">
        <f t="shared" si="114"/>
        <v>0</v>
      </c>
      <c r="E1399" s="254"/>
      <c r="F1399" s="228"/>
      <c r="G1399" s="228"/>
      <c r="H1399" s="254"/>
      <c r="I1399" s="229"/>
      <c r="J1399" s="254"/>
      <c r="K1399" s="229">
        <f t="shared" si="115"/>
        <v>0</v>
      </c>
      <c r="L1399" s="251"/>
      <c r="M1399" s="229"/>
      <c r="N1399" s="228">
        <v>0</v>
      </c>
      <c r="O1399" s="64" t="s">
        <v>4276</v>
      </c>
      <c r="P1399" s="241" t="b">
        <f>EXACT($A$1398,O1399)</f>
        <v>1</v>
      </c>
      <c r="Q1399" s="257">
        <v>0</v>
      </c>
      <c r="R1399" s="258">
        <f t="shared" si="113"/>
        <v>0</v>
      </c>
    </row>
    <row r="1400" spans="1:18" outlineLevel="2">
      <c r="A1400" s="400" t="s">
        <v>5394</v>
      </c>
      <c r="B1400" s="44" t="s">
        <v>4278</v>
      </c>
      <c r="C1400" s="229">
        <v>0</v>
      </c>
      <c r="D1400" s="229">
        <f t="shared" si="114"/>
        <v>0</v>
      </c>
      <c r="E1400" s="254"/>
      <c r="F1400" s="228"/>
      <c r="G1400" s="228"/>
      <c r="H1400" s="254"/>
      <c r="I1400" s="229"/>
      <c r="J1400" s="254"/>
      <c r="K1400" s="229">
        <f t="shared" si="115"/>
        <v>0</v>
      </c>
      <c r="L1400" s="251"/>
      <c r="M1400" s="229"/>
      <c r="N1400" s="228">
        <v>0</v>
      </c>
      <c r="O1400" s="64" t="s">
        <v>4276</v>
      </c>
      <c r="P1400" s="241" t="b">
        <f t="shared" ref="P1400:P1405" si="116">EXACT($A$1398,O1400)</f>
        <v>1</v>
      </c>
      <c r="Q1400" s="257">
        <v>0</v>
      </c>
      <c r="R1400" s="258">
        <f t="shared" si="113"/>
        <v>0</v>
      </c>
    </row>
    <row r="1401" spans="1:18" outlineLevel="2">
      <c r="A1401" s="400" t="s">
        <v>5395</v>
      </c>
      <c r="B1401" s="44" t="s">
        <v>4279</v>
      </c>
      <c r="C1401" s="229">
        <v>0</v>
      </c>
      <c r="D1401" s="229">
        <f t="shared" si="114"/>
        <v>0</v>
      </c>
      <c r="E1401" s="254"/>
      <c r="F1401" s="228"/>
      <c r="G1401" s="228"/>
      <c r="H1401" s="254"/>
      <c r="I1401" s="229"/>
      <c r="J1401" s="254"/>
      <c r="K1401" s="229">
        <f t="shared" si="115"/>
        <v>0</v>
      </c>
      <c r="L1401" s="251"/>
      <c r="M1401" s="229"/>
      <c r="N1401" s="228">
        <v>0</v>
      </c>
      <c r="O1401" s="64" t="s">
        <v>4276</v>
      </c>
      <c r="P1401" s="241" t="b">
        <f t="shared" si="116"/>
        <v>1</v>
      </c>
      <c r="Q1401" s="257">
        <v>0</v>
      </c>
      <c r="R1401" s="258">
        <f t="shared" si="113"/>
        <v>0</v>
      </c>
    </row>
    <row r="1402" spans="1:18" outlineLevel="2">
      <c r="A1402" s="271" t="s">
        <v>5396</v>
      </c>
      <c r="B1402" s="195" t="s">
        <v>4280</v>
      </c>
      <c r="C1402" s="229">
        <v>0</v>
      </c>
      <c r="D1402" s="229">
        <f t="shared" si="114"/>
        <v>0</v>
      </c>
      <c r="E1402" s="254"/>
      <c r="F1402" s="228"/>
      <c r="G1402" s="228"/>
      <c r="H1402" s="254"/>
      <c r="I1402" s="229"/>
      <c r="J1402" s="254"/>
      <c r="K1402" s="229">
        <f t="shared" si="115"/>
        <v>0</v>
      </c>
      <c r="L1402" s="251"/>
      <c r="M1402" s="229"/>
      <c r="N1402" s="228">
        <v>0</v>
      </c>
      <c r="O1402" s="64" t="s">
        <v>4276</v>
      </c>
      <c r="P1402" s="241" t="b">
        <f t="shared" si="116"/>
        <v>1</v>
      </c>
      <c r="Q1402" s="257">
        <v>0</v>
      </c>
      <c r="R1402" s="258">
        <f t="shared" si="113"/>
        <v>0</v>
      </c>
    </row>
    <row r="1403" spans="1:18" outlineLevel="2">
      <c r="A1403" s="400" t="s">
        <v>5397</v>
      </c>
      <c r="B1403" s="44" t="s">
        <v>4281</v>
      </c>
      <c r="C1403" s="229">
        <v>0</v>
      </c>
      <c r="D1403" s="229">
        <f t="shared" si="114"/>
        <v>0</v>
      </c>
      <c r="E1403" s="254"/>
      <c r="F1403" s="228"/>
      <c r="G1403" s="228"/>
      <c r="H1403" s="254"/>
      <c r="I1403" s="229"/>
      <c r="J1403" s="254"/>
      <c r="K1403" s="229">
        <f t="shared" si="115"/>
        <v>0</v>
      </c>
      <c r="L1403" s="251"/>
      <c r="M1403" s="229"/>
      <c r="N1403" s="228">
        <v>0</v>
      </c>
      <c r="O1403" s="64" t="s">
        <v>4276</v>
      </c>
      <c r="P1403" s="241" t="b">
        <f t="shared" si="116"/>
        <v>1</v>
      </c>
      <c r="Q1403" s="257">
        <v>0</v>
      </c>
      <c r="R1403" s="258">
        <f t="shared" si="113"/>
        <v>0</v>
      </c>
    </row>
    <row r="1404" spans="1:18" outlineLevel="2">
      <c r="A1404" s="400" t="s">
        <v>5398</v>
      </c>
      <c r="B1404" s="44" t="s">
        <v>4282</v>
      </c>
      <c r="C1404" s="229">
        <v>0</v>
      </c>
      <c r="D1404" s="229">
        <f t="shared" si="114"/>
        <v>0</v>
      </c>
      <c r="E1404" s="254"/>
      <c r="F1404" s="228"/>
      <c r="G1404" s="228"/>
      <c r="H1404" s="254"/>
      <c r="I1404" s="229"/>
      <c r="J1404" s="254"/>
      <c r="K1404" s="229">
        <f t="shared" si="115"/>
        <v>0</v>
      </c>
      <c r="L1404" s="251"/>
      <c r="M1404" s="229"/>
      <c r="N1404" s="228">
        <v>0</v>
      </c>
      <c r="O1404" s="64" t="s">
        <v>4276</v>
      </c>
      <c r="P1404" s="241" t="b">
        <f t="shared" si="116"/>
        <v>1</v>
      </c>
      <c r="Q1404" s="257">
        <v>0</v>
      </c>
      <c r="R1404" s="258">
        <f t="shared" si="113"/>
        <v>0</v>
      </c>
    </row>
    <row r="1405" spans="1:18" outlineLevel="2">
      <c r="A1405" s="271" t="s">
        <v>5399</v>
      </c>
      <c r="B1405" s="195" t="s">
        <v>4283</v>
      </c>
      <c r="C1405" s="229">
        <v>-89771.059999999896</v>
      </c>
      <c r="D1405" s="229">
        <f t="shared" si="114"/>
        <v>89771.059999999896</v>
      </c>
      <c r="E1405" s="254"/>
      <c r="F1405" s="228"/>
      <c r="G1405" s="228"/>
      <c r="H1405" s="254"/>
      <c r="I1405" s="229"/>
      <c r="J1405" s="254"/>
      <c r="K1405" s="229">
        <f t="shared" si="115"/>
        <v>89771.059999999896</v>
      </c>
      <c r="L1405" s="251"/>
      <c r="M1405" s="229"/>
      <c r="N1405" s="228">
        <v>0</v>
      </c>
      <c r="O1405" s="64" t="s">
        <v>4276</v>
      </c>
      <c r="P1405" s="241" t="b">
        <f t="shared" si="116"/>
        <v>1</v>
      </c>
      <c r="Q1405" s="257">
        <v>0</v>
      </c>
      <c r="R1405" s="258">
        <f t="shared" si="113"/>
        <v>89771.059999999896</v>
      </c>
    </row>
    <row r="1406" spans="1:18" outlineLevel="1">
      <c r="B1406" s="195"/>
      <c r="C1406" s="301"/>
      <c r="D1406" s="301"/>
      <c r="E1406" s="254"/>
      <c r="F1406" s="255"/>
      <c r="G1406" s="255"/>
      <c r="H1406" s="254"/>
      <c r="I1406" s="301"/>
      <c r="J1406" s="254"/>
      <c r="K1406" s="301"/>
      <c r="L1406" s="251"/>
      <c r="M1406" s="228"/>
      <c r="N1406" s="228"/>
      <c r="O1406" s="64"/>
      <c r="Q1406" s="257"/>
      <c r="R1406" s="258"/>
    </row>
    <row r="1407" spans="1:18">
      <c r="A1407" s="418" t="s">
        <v>4284</v>
      </c>
      <c r="B1407" s="195"/>
      <c r="C1407" s="287">
        <f>+C1354+C1356+C1358+C1360+C1362+C1366+C1370+C1374+C1378+C1380+C1382+C1384+C1386+C1388+C1390+C1392+C1395+C1398</f>
        <v>-14602975.50999999</v>
      </c>
      <c r="D1407" s="287">
        <f t="shared" si="114"/>
        <v>14602975.50999999</v>
      </c>
      <c r="E1407" s="309"/>
      <c r="F1407" s="287"/>
      <c r="G1407" s="287"/>
      <c r="H1407" s="309"/>
      <c r="I1407" s="287"/>
      <c r="J1407" s="309"/>
      <c r="K1407" s="287">
        <f>D1407+I1407</f>
        <v>14602975.50999999</v>
      </c>
      <c r="L1407" s="310" t="e">
        <f>#REF!+C1407</f>
        <v>#REF!</v>
      </c>
      <c r="M1407" s="298"/>
      <c r="N1407" s="287" t="e">
        <v>#VALUE!</v>
      </c>
      <c r="O1407" s="64">
        <v>0</v>
      </c>
      <c r="Q1407" s="257"/>
      <c r="R1407" s="258"/>
    </row>
    <row r="1408" spans="1:18">
      <c r="C1408" s="228"/>
      <c r="D1408" s="228"/>
      <c r="E1408" s="254"/>
      <c r="F1408" s="228"/>
      <c r="G1408" s="228"/>
      <c r="H1408" s="254"/>
      <c r="I1408" s="228"/>
      <c r="J1408" s="254"/>
      <c r="K1408" s="228"/>
      <c r="L1408" s="251"/>
      <c r="M1408" s="228"/>
      <c r="N1408" s="228"/>
      <c r="O1408" s="64">
        <v>0</v>
      </c>
      <c r="Q1408" s="257"/>
      <c r="R1408" s="258"/>
    </row>
    <row r="1409" spans="1:18">
      <c r="A1409" s="399" t="s">
        <v>4285</v>
      </c>
      <c r="B1409" s="248"/>
      <c r="C1409" s="228">
        <f>C1353+C1407</f>
        <v>59173025.789999992</v>
      </c>
      <c r="D1409" s="228">
        <f t="shared" si="114"/>
        <v>-59173025.789999992</v>
      </c>
      <c r="E1409" s="254"/>
      <c r="F1409" s="228"/>
      <c r="G1409" s="228"/>
      <c r="H1409" s="254"/>
      <c r="I1409" s="228">
        <f>I1297+I1299+I1301+I1305+I1307+I1309+I1315+I1317+I1321+I1323+I1333+I1360+I1362+I1366+I1370+I1374+I1378+I1384+I1386+I1390+I1392+I1398</f>
        <v>0</v>
      </c>
      <c r="J1409" s="254"/>
      <c r="K1409" s="228">
        <f t="shared" si="115"/>
        <v>-59173025.789999992</v>
      </c>
      <c r="L1409" s="302" t="e">
        <f>#REF!+C1409</f>
        <v>#REF!</v>
      </c>
      <c r="M1409" s="218"/>
      <c r="N1409" s="228" t="e">
        <v>#VALUE!</v>
      </c>
      <c r="O1409" s="64">
        <v>0</v>
      </c>
      <c r="Q1409" s="257"/>
      <c r="R1409" s="258"/>
    </row>
    <row r="1410" spans="1:18">
      <c r="B1410" s="248"/>
      <c r="C1410" s="228"/>
      <c r="D1410" s="228"/>
      <c r="E1410" s="254"/>
      <c r="F1410" s="228"/>
      <c r="G1410" s="228"/>
      <c r="H1410" s="254"/>
      <c r="I1410" s="228"/>
      <c r="J1410" s="254"/>
      <c r="K1410" s="228"/>
      <c r="L1410" s="302"/>
      <c r="M1410" s="218"/>
      <c r="N1410" s="228"/>
      <c r="O1410" s="64"/>
      <c r="Q1410" s="257"/>
      <c r="R1410" s="258"/>
    </row>
    <row r="1411" spans="1:18" outlineLevel="1">
      <c r="A1411" s="399" t="s">
        <v>4286</v>
      </c>
      <c r="B1411" s="248"/>
      <c r="C1411" s="301">
        <f>SUM(C1412)</f>
        <v>0</v>
      </c>
      <c r="D1411" s="301">
        <f>C1411*-1</f>
        <v>0</v>
      </c>
      <c r="E1411" s="254"/>
      <c r="F1411" s="255"/>
      <c r="G1411" s="255"/>
      <c r="H1411" s="254"/>
      <c r="I1411" s="253"/>
      <c r="J1411" s="254"/>
      <c r="K1411" s="301">
        <f>D1411+I1411</f>
        <v>0</v>
      </c>
      <c r="L1411" s="256" t="e">
        <f>#REF!+C1411</f>
        <v>#REF!</v>
      </c>
      <c r="M1411" s="228"/>
      <c r="N1411" s="228" t="e">
        <v>#VALUE!</v>
      </c>
      <c r="O1411" s="64">
        <v>0</v>
      </c>
      <c r="Q1411" s="257">
        <v>0</v>
      </c>
      <c r="R1411" s="258">
        <f>K1411+Q1411</f>
        <v>0</v>
      </c>
    </row>
    <row r="1412" spans="1:18" outlineLevel="2">
      <c r="A1412" s="271" t="s">
        <v>5400</v>
      </c>
      <c r="B1412" s="195" t="s">
        <v>4227</v>
      </c>
      <c r="C1412" s="229">
        <v>0</v>
      </c>
      <c r="D1412" s="229">
        <f>C1412*-1</f>
        <v>0</v>
      </c>
      <c r="E1412" s="254"/>
      <c r="F1412" s="255"/>
      <c r="G1412" s="255"/>
      <c r="H1412" s="254"/>
      <c r="I1412" s="229"/>
      <c r="J1412" s="254"/>
      <c r="K1412" s="229">
        <f>D1412+I1412</f>
        <v>0</v>
      </c>
      <c r="L1412" s="251"/>
      <c r="M1412" s="229"/>
      <c r="N1412" s="228">
        <v>0</v>
      </c>
      <c r="O1412" s="64">
        <v>0</v>
      </c>
      <c r="P1412" s="241" t="b">
        <f>EXACT($A1411,O1412)</f>
        <v>0</v>
      </c>
      <c r="Q1412" s="257">
        <v>0</v>
      </c>
      <c r="R1412" s="258">
        <f>K1412+Q1412</f>
        <v>0</v>
      </c>
    </row>
    <row r="1413" spans="1:18" outlineLevel="1">
      <c r="A1413" s="399" t="s">
        <v>4287</v>
      </c>
      <c r="B1413" s="195"/>
      <c r="C1413" s="301">
        <f>SUM(C1414)</f>
        <v>0</v>
      </c>
      <c r="D1413" s="301">
        <f t="shared" ref="D1413:D1418" si="117">C1413*-1</f>
        <v>0</v>
      </c>
      <c r="E1413" s="254"/>
      <c r="F1413" s="255"/>
      <c r="G1413" s="255"/>
      <c r="H1413" s="254"/>
      <c r="I1413" s="253"/>
      <c r="J1413" s="254"/>
      <c r="K1413" s="301">
        <f t="shared" ref="K1413:K1418" si="118">D1413+I1413</f>
        <v>0</v>
      </c>
      <c r="L1413" s="256" t="e">
        <f>#REF!+C1413</f>
        <v>#REF!</v>
      </c>
      <c r="M1413" s="228"/>
      <c r="N1413" s="228" t="e">
        <v>#VALUE!</v>
      </c>
      <c r="O1413" s="64">
        <v>0</v>
      </c>
      <c r="Q1413" s="257">
        <v>0</v>
      </c>
      <c r="R1413" s="258">
        <f t="shared" ref="R1413:R1418" si="119">K1413-Q1413</f>
        <v>0</v>
      </c>
    </row>
    <row r="1414" spans="1:18" outlineLevel="2">
      <c r="A1414" s="271" t="s">
        <v>5401</v>
      </c>
      <c r="B1414" s="195" t="s">
        <v>4288</v>
      </c>
      <c r="C1414" s="283">
        <v>0</v>
      </c>
      <c r="D1414" s="283">
        <f t="shared" si="117"/>
        <v>0</v>
      </c>
      <c r="E1414" s="254"/>
      <c r="F1414" s="255"/>
      <c r="G1414" s="255"/>
      <c r="H1414" s="254"/>
      <c r="I1414" s="229"/>
      <c r="J1414" s="254"/>
      <c r="K1414" s="283">
        <f t="shared" si="118"/>
        <v>0</v>
      </c>
      <c r="L1414" s="256"/>
      <c r="M1414" s="229"/>
      <c r="N1414" s="228">
        <v>0</v>
      </c>
      <c r="O1414" s="64" t="s">
        <v>4287</v>
      </c>
      <c r="P1414" s="241" t="b">
        <f>EXACT($A1413,O1414)</f>
        <v>1</v>
      </c>
      <c r="Q1414" s="257">
        <v>0</v>
      </c>
      <c r="R1414" s="258">
        <f t="shared" si="119"/>
        <v>0</v>
      </c>
    </row>
    <row r="1415" spans="1:18" outlineLevel="1">
      <c r="A1415" s="399" t="s">
        <v>4289</v>
      </c>
      <c r="B1415" s="195"/>
      <c r="C1415" s="301">
        <f>SUM(C1416)</f>
        <v>0</v>
      </c>
      <c r="D1415" s="301">
        <f t="shared" si="117"/>
        <v>0</v>
      </c>
      <c r="E1415" s="254"/>
      <c r="F1415" s="255"/>
      <c r="G1415" s="255"/>
      <c r="H1415" s="254"/>
      <c r="I1415" s="253"/>
      <c r="J1415" s="254"/>
      <c r="K1415" s="301">
        <f t="shared" si="118"/>
        <v>0</v>
      </c>
      <c r="L1415" s="256" t="e">
        <f>#REF!+C1415</f>
        <v>#REF!</v>
      </c>
      <c r="M1415" s="228"/>
      <c r="N1415" s="228" t="e">
        <v>#VALUE!</v>
      </c>
      <c r="O1415" s="64">
        <v>0</v>
      </c>
      <c r="Q1415" s="257">
        <v>0</v>
      </c>
      <c r="R1415" s="258">
        <f t="shared" si="119"/>
        <v>0</v>
      </c>
    </row>
    <row r="1416" spans="1:18" outlineLevel="2">
      <c r="A1416" s="271" t="s">
        <v>5402</v>
      </c>
      <c r="B1416" s="195" t="s">
        <v>4290</v>
      </c>
      <c r="C1416" s="283">
        <v>0</v>
      </c>
      <c r="D1416" s="283">
        <f t="shared" si="117"/>
        <v>0</v>
      </c>
      <c r="E1416" s="254"/>
      <c r="F1416" s="255"/>
      <c r="G1416" s="255"/>
      <c r="H1416" s="254"/>
      <c r="I1416" s="229"/>
      <c r="J1416" s="254"/>
      <c r="K1416" s="283">
        <f t="shared" si="118"/>
        <v>0</v>
      </c>
      <c r="L1416" s="256"/>
      <c r="M1416" s="229"/>
      <c r="N1416" s="228">
        <v>0</v>
      </c>
      <c r="O1416" s="64" t="s">
        <v>4289</v>
      </c>
      <c r="P1416" s="241" t="b">
        <f>EXACT($A1415,O1416)</f>
        <v>1</v>
      </c>
      <c r="Q1416" s="257">
        <v>0</v>
      </c>
      <c r="R1416" s="258">
        <f t="shared" si="119"/>
        <v>0</v>
      </c>
    </row>
    <row r="1417" spans="1:18" outlineLevel="1">
      <c r="A1417" s="399" t="s">
        <v>4291</v>
      </c>
      <c r="B1417" s="195"/>
      <c r="C1417" s="301">
        <f>SUM(C1418)</f>
        <v>0</v>
      </c>
      <c r="D1417" s="301">
        <f t="shared" si="117"/>
        <v>0</v>
      </c>
      <c r="E1417" s="254"/>
      <c r="F1417" s="255"/>
      <c r="G1417" s="255"/>
      <c r="H1417" s="254"/>
      <c r="I1417" s="253"/>
      <c r="J1417" s="254"/>
      <c r="K1417" s="301">
        <f t="shared" si="118"/>
        <v>0</v>
      </c>
      <c r="L1417" s="256" t="e">
        <f>#REF!+C1417</f>
        <v>#REF!</v>
      </c>
      <c r="M1417" s="228"/>
      <c r="N1417" s="228" t="e">
        <v>#VALUE!</v>
      </c>
      <c r="O1417" s="64">
        <v>0</v>
      </c>
      <c r="Q1417" s="257">
        <v>0</v>
      </c>
      <c r="R1417" s="258">
        <f t="shared" si="119"/>
        <v>0</v>
      </c>
    </row>
    <row r="1418" spans="1:18" outlineLevel="2">
      <c r="A1418" s="271" t="s">
        <v>5403</v>
      </c>
      <c r="B1418" s="195" t="s">
        <v>4292</v>
      </c>
      <c r="C1418" s="283">
        <v>0</v>
      </c>
      <c r="D1418" s="283">
        <f t="shared" si="117"/>
        <v>0</v>
      </c>
      <c r="E1418" s="254"/>
      <c r="F1418" s="255"/>
      <c r="G1418" s="255"/>
      <c r="H1418" s="254"/>
      <c r="I1418" s="229"/>
      <c r="J1418" s="254"/>
      <c r="K1418" s="283">
        <f t="shared" si="118"/>
        <v>0</v>
      </c>
      <c r="L1418" s="256"/>
      <c r="M1418" s="229"/>
      <c r="N1418" s="228">
        <v>0</v>
      </c>
      <c r="O1418" s="64" t="s">
        <v>4291</v>
      </c>
      <c r="P1418" s="241" t="b">
        <f>EXACT($A1417,O1418)</f>
        <v>1</v>
      </c>
      <c r="Q1418" s="257">
        <v>0</v>
      </c>
      <c r="R1418" s="258">
        <f t="shared" si="119"/>
        <v>0</v>
      </c>
    </row>
    <row r="1419" spans="1:18" outlineLevel="1">
      <c r="B1419" s="248"/>
      <c r="C1419" s="228"/>
      <c r="D1419" s="228"/>
      <c r="E1419" s="254"/>
      <c r="F1419" s="228"/>
      <c r="G1419" s="228"/>
      <c r="H1419" s="254"/>
      <c r="I1419" s="228"/>
      <c r="J1419" s="254"/>
      <c r="K1419" s="228"/>
      <c r="L1419" s="302"/>
      <c r="M1419" s="218"/>
      <c r="N1419" s="228"/>
      <c r="O1419" s="64"/>
      <c r="Q1419" s="257"/>
      <c r="R1419" s="258"/>
    </row>
    <row r="1420" spans="1:18">
      <c r="A1420" s="399" t="s">
        <v>4293</v>
      </c>
      <c r="B1420" s="248"/>
      <c r="C1420" s="228">
        <f>+C1411+C1413+C1415+C1417</f>
        <v>0</v>
      </c>
      <c r="D1420" s="287">
        <f t="shared" si="114"/>
        <v>0</v>
      </c>
      <c r="E1420" s="309"/>
      <c r="F1420" s="287"/>
      <c r="G1420" s="287"/>
      <c r="H1420" s="309"/>
      <c r="I1420" s="287"/>
      <c r="J1420" s="309"/>
      <c r="K1420" s="287">
        <f>D1420+I1420</f>
        <v>0</v>
      </c>
      <c r="L1420" s="310" t="e">
        <f>#REF!+C1420</f>
        <v>#REF!</v>
      </c>
      <c r="M1420" s="298"/>
      <c r="N1420" s="287" t="e">
        <v>#VALUE!</v>
      </c>
      <c r="O1420" s="64">
        <v>0</v>
      </c>
      <c r="Q1420" s="257"/>
      <c r="R1420" s="258"/>
    </row>
    <row r="1421" spans="1:18">
      <c r="A1421" s="248"/>
      <c r="B1421" s="218"/>
      <c r="C1421" s="229"/>
      <c r="D1421" s="229"/>
      <c r="E1421" s="254"/>
      <c r="F1421" s="228"/>
      <c r="G1421" s="228"/>
      <c r="H1421" s="254"/>
      <c r="I1421" s="229"/>
      <c r="J1421" s="254"/>
      <c r="K1421" s="229"/>
      <c r="L1421" s="251"/>
      <c r="M1421" s="229"/>
      <c r="N1421" s="228"/>
      <c r="O1421" s="64">
        <v>0</v>
      </c>
      <c r="Q1421" s="257"/>
      <c r="R1421" s="258"/>
    </row>
    <row r="1422" spans="1:18">
      <c r="A1422" s="421" t="s">
        <v>4294</v>
      </c>
      <c r="B1422" s="248"/>
      <c r="C1422" s="275">
        <f>C1295+C1409+C1420</f>
        <v>-221572602.06999931</v>
      </c>
      <c r="D1422" s="275">
        <f t="shared" si="114"/>
        <v>221572602.06999931</v>
      </c>
      <c r="E1422" s="254"/>
      <c r="F1422" s="228"/>
      <c r="G1422" s="228"/>
      <c r="H1422" s="254"/>
      <c r="I1422" s="275">
        <f>I1295+I1409</f>
        <v>39961332.735539407</v>
      </c>
      <c r="J1422" s="296"/>
      <c r="K1422" s="275">
        <f t="shared" si="115"/>
        <v>261533934.80553871</v>
      </c>
      <c r="L1422" s="302" t="e">
        <f>#REF!+C1422</f>
        <v>#REF!</v>
      </c>
      <c r="M1422" s="275"/>
      <c r="N1422" s="228" t="e">
        <v>#VALUE!</v>
      </c>
      <c r="O1422" s="64">
        <v>0</v>
      </c>
      <c r="Q1422" s="257"/>
      <c r="R1422" s="258"/>
    </row>
    <row r="1423" spans="1:18">
      <c r="A1423" s="147"/>
      <c r="B1423" s="197"/>
      <c r="C1423" s="275"/>
      <c r="D1423" s="275"/>
      <c r="E1423" s="254"/>
      <c r="F1423" s="228"/>
      <c r="G1423" s="228"/>
      <c r="H1423" s="254"/>
      <c r="I1423" s="275"/>
      <c r="J1423" s="296"/>
      <c r="K1423" s="275"/>
      <c r="L1423" s="302"/>
      <c r="M1423" s="217"/>
      <c r="N1423" s="228"/>
      <c r="O1423" s="64">
        <v>0</v>
      </c>
      <c r="P1423" s="217"/>
      <c r="Q1423" s="257"/>
      <c r="R1423" s="258"/>
    </row>
    <row r="1424" spans="1:18" outlineLevel="1">
      <c r="A1424" s="399" t="s">
        <v>4295</v>
      </c>
      <c r="C1424" s="253">
        <f>SUM(C1425)</f>
        <v>570307.33999999904</v>
      </c>
      <c r="D1424" s="253">
        <f>C1424*-1</f>
        <v>-570307.33999999904</v>
      </c>
      <c r="E1424" s="254"/>
      <c r="F1424" s="228"/>
      <c r="G1424" s="228"/>
      <c r="H1424" s="254"/>
      <c r="I1424" s="253"/>
      <c r="J1424" s="254"/>
      <c r="K1424" s="253">
        <f>D1424+I1424</f>
        <v>-570307.33999999904</v>
      </c>
      <c r="L1424" s="256"/>
      <c r="M1424" s="217"/>
      <c r="N1424" s="228" t="e">
        <v>#VALUE!</v>
      </c>
      <c r="O1424" s="64">
        <v>0</v>
      </c>
      <c r="P1424" s="217"/>
      <c r="Q1424" s="257">
        <v>-570307.34</v>
      </c>
      <c r="R1424" s="258">
        <f>K1424-Q1424</f>
        <v>9.3132257461547852E-10</v>
      </c>
    </row>
    <row r="1425" spans="1:19" outlineLevel="2">
      <c r="A1425" s="271" t="s">
        <v>5404</v>
      </c>
      <c r="B1425" s="195" t="s">
        <v>4296</v>
      </c>
      <c r="C1425" s="229">
        <v>570307.33999999904</v>
      </c>
      <c r="D1425" s="229">
        <f>C1425*-1</f>
        <v>-570307.33999999904</v>
      </c>
      <c r="E1425" s="254"/>
      <c r="F1425" s="228"/>
      <c r="G1425" s="228"/>
      <c r="H1425" s="254"/>
      <c r="I1425" s="229"/>
      <c r="J1425" s="254"/>
      <c r="K1425" s="229">
        <f>D1425+I1425</f>
        <v>-570307.33999999904</v>
      </c>
      <c r="L1425" s="251"/>
      <c r="M1425" s="235"/>
      <c r="N1425" s="228">
        <v>0</v>
      </c>
      <c r="O1425" s="64" t="s">
        <v>4295</v>
      </c>
      <c r="P1425" s="241" t="b">
        <f>EXACT($A1424,O1425)</f>
        <v>1</v>
      </c>
      <c r="Q1425" s="257">
        <v>0</v>
      </c>
      <c r="R1425" s="258">
        <f t="shared" si="113"/>
        <v>-570307.33999999904</v>
      </c>
    </row>
    <row r="1426" spans="1:19" outlineLevel="1">
      <c r="A1426" s="399" t="s">
        <v>4297</v>
      </c>
      <c r="C1426" s="253">
        <f>SUM(C1427)</f>
        <v>-2230.11</v>
      </c>
      <c r="D1426" s="253">
        <f t="shared" si="114"/>
        <v>2230.11</v>
      </c>
      <c r="E1426" s="254"/>
      <c r="F1426" s="228"/>
      <c r="G1426" s="228"/>
      <c r="H1426" s="254"/>
      <c r="I1426" s="253"/>
      <c r="J1426" s="254"/>
      <c r="K1426" s="253">
        <f t="shared" si="115"/>
        <v>2230.11</v>
      </c>
      <c r="L1426" s="256" t="e">
        <f>#REF!+C1426</f>
        <v>#REF!</v>
      </c>
      <c r="M1426" s="280"/>
      <c r="N1426" s="228" t="e">
        <v>#VALUE!</v>
      </c>
      <c r="O1426" s="64">
        <v>0</v>
      </c>
      <c r="P1426" s="280"/>
      <c r="Q1426" s="257">
        <v>2230.11</v>
      </c>
      <c r="R1426" s="258">
        <f t="shared" ref="R1426:R1446" si="120">K1426-Q1426</f>
        <v>0</v>
      </c>
    </row>
    <row r="1427" spans="1:19" outlineLevel="2">
      <c r="A1427" s="271" t="s">
        <v>5405</v>
      </c>
      <c r="B1427" s="195" t="s">
        <v>4298</v>
      </c>
      <c r="C1427" s="229">
        <v>-2230.11</v>
      </c>
      <c r="D1427" s="229">
        <f t="shared" si="114"/>
        <v>2230.11</v>
      </c>
      <c r="E1427" s="254"/>
      <c r="F1427" s="228"/>
      <c r="G1427" s="228"/>
      <c r="H1427" s="254"/>
      <c r="I1427" s="229"/>
      <c r="J1427" s="254"/>
      <c r="K1427" s="229">
        <f t="shared" si="115"/>
        <v>2230.11</v>
      </c>
      <c r="L1427" s="251"/>
      <c r="M1427" s="281"/>
      <c r="N1427" s="228">
        <v>0</v>
      </c>
      <c r="O1427" s="64" t="s">
        <v>4297</v>
      </c>
      <c r="P1427" s="241" t="b">
        <f>EXACT($A1426,O1427)</f>
        <v>1</v>
      </c>
      <c r="Q1427" s="257">
        <v>0</v>
      </c>
      <c r="R1427" s="258">
        <f t="shared" si="120"/>
        <v>2230.11</v>
      </c>
    </row>
    <row r="1428" spans="1:19" outlineLevel="1">
      <c r="A1428" s="399" t="s">
        <v>2898</v>
      </c>
      <c r="B1428" s="144"/>
      <c r="C1428" s="253">
        <f>SUM(C1429)</f>
        <v>0</v>
      </c>
      <c r="D1428" s="253">
        <f t="shared" si="114"/>
        <v>0</v>
      </c>
      <c r="E1428" s="254"/>
      <c r="F1428" s="228"/>
      <c r="G1428" s="228"/>
      <c r="H1428" s="254"/>
      <c r="I1428" s="253"/>
      <c r="J1428" s="254"/>
      <c r="K1428" s="253">
        <f t="shared" si="115"/>
        <v>0</v>
      </c>
      <c r="L1428" s="256" t="e">
        <f>#REF!+C1428</f>
        <v>#REF!</v>
      </c>
      <c r="M1428" s="217"/>
      <c r="N1428" s="228" t="e">
        <v>#VALUE!</v>
      </c>
      <c r="O1428" s="64">
        <v>0</v>
      </c>
      <c r="P1428" s="217"/>
      <c r="Q1428" s="257">
        <v>0</v>
      </c>
      <c r="R1428" s="258">
        <f t="shared" si="120"/>
        <v>0</v>
      </c>
      <c r="S1428" s="291"/>
    </row>
    <row r="1429" spans="1:19" outlineLevel="2">
      <c r="A1429" s="271" t="s">
        <v>5406</v>
      </c>
      <c r="B1429" s="195" t="s">
        <v>4299</v>
      </c>
      <c r="C1429" s="292">
        <v>0</v>
      </c>
      <c r="D1429" s="229">
        <f t="shared" si="114"/>
        <v>0</v>
      </c>
      <c r="E1429" s="254"/>
      <c r="F1429" s="228"/>
      <c r="G1429" s="228"/>
      <c r="H1429" s="254"/>
      <c r="I1429" s="229"/>
      <c r="J1429" s="254"/>
      <c r="K1429" s="229">
        <f t="shared" si="115"/>
        <v>0</v>
      </c>
      <c r="L1429" s="251"/>
      <c r="M1429" s="229"/>
      <c r="N1429" s="228">
        <v>0</v>
      </c>
      <c r="O1429" s="64" t="s">
        <v>2898</v>
      </c>
      <c r="P1429" s="241" t="b">
        <f>EXACT($A1428,O1429)</f>
        <v>1</v>
      </c>
      <c r="Q1429" s="257">
        <v>0</v>
      </c>
      <c r="R1429" s="258">
        <f t="shared" si="120"/>
        <v>0</v>
      </c>
    </row>
    <row r="1430" spans="1:19" outlineLevel="1">
      <c r="A1430" s="399" t="s">
        <v>4300</v>
      </c>
      <c r="C1430" s="253">
        <f>SUM(C1431)</f>
        <v>154426.13</v>
      </c>
      <c r="D1430" s="253">
        <f t="shared" si="114"/>
        <v>-154426.13</v>
      </c>
      <c r="E1430" s="254"/>
      <c r="F1430" s="228"/>
      <c r="G1430" s="228"/>
      <c r="H1430" s="254"/>
      <c r="I1430" s="253"/>
      <c r="J1430" s="254"/>
      <c r="K1430" s="253">
        <f t="shared" si="115"/>
        <v>-154426.13</v>
      </c>
      <c r="L1430" s="256" t="e">
        <f>#REF!+C1430</f>
        <v>#REF!</v>
      </c>
      <c r="M1430" s="253"/>
      <c r="N1430" s="228" t="e">
        <v>#VALUE!</v>
      </c>
      <c r="O1430" s="64">
        <v>0</v>
      </c>
      <c r="Q1430" s="257">
        <v>-154426.13</v>
      </c>
      <c r="R1430" s="258">
        <f t="shared" si="120"/>
        <v>0</v>
      </c>
    </row>
    <row r="1431" spans="1:19" outlineLevel="2">
      <c r="A1431" s="271" t="s">
        <v>5407</v>
      </c>
      <c r="B1431" s="195" t="s">
        <v>4301</v>
      </c>
      <c r="C1431" s="229">
        <v>154426.13</v>
      </c>
      <c r="D1431" s="229">
        <f t="shared" si="114"/>
        <v>-154426.13</v>
      </c>
      <c r="E1431" s="254"/>
      <c r="F1431" s="228"/>
      <c r="G1431" s="228"/>
      <c r="H1431" s="254"/>
      <c r="I1431" s="229"/>
      <c r="J1431" s="254"/>
      <c r="K1431" s="229">
        <f t="shared" si="115"/>
        <v>-154426.13</v>
      </c>
      <c r="L1431" s="251"/>
      <c r="M1431" s="229"/>
      <c r="N1431" s="228">
        <v>0</v>
      </c>
      <c r="O1431" s="64" t="s">
        <v>4300</v>
      </c>
      <c r="P1431" s="241" t="b">
        <f>EXACT($A1430,O1431)</f>
        <v>1</v>
      </c>
      <c r="Q1431" s="257">
        <v>0</v>
      </c>
      <c r="R1431" s="258">
        <f t="shared" si="120"/>
        <v>-154426.13</v>
      </c>
    </row>
    <row r="1432" spans="1:19" outlineLevel="1">
      <c r="B1432" s="312"/>
      <c r="C1432" s="228"/>
      <c r="D1432" s="228"/>
      <c r="E1432" s="254"/>
      <c r="F1432" s="228"/>
      <c r="G1432" s="228"/>
      <c r="H1432" s="254"/>
      <c r="I1432" s="228"/>
      <c r="J1432" s="254"/>
      <c r="K1432" s="228"/>
      <c r="L1432" s="251"/>
      <c r="M1432" s="228"/>
      <c r="N1432" s="228"/>
      <c r="O1432" s="64"/>
      <c r="Q1432" s="257"/>
      <c r="R1432" s="258"/>
    </row>
    <row r="1433" spans="1:19">
      <c r="A1433" s="399" t="s">
        <v>4302</v>
      </c>
      <c r="B1433" s="248"/>
      <c r="C1433" s="281">
        <f>+C1426+C1428+C1430+C1424</f>
        <v>722503.35999999905</v>
      </c>
      <c r="D1433" s="281">
        <f t="shared" si="114"/>
        <v>-722503.35999999905</v>
      </c>
      <c r="E1433" s="254"/>
      <c r="F1433" s="228"/>
      <c r="G1433" s="228"/>
      <c r="H1433" s="254"/>
      <c r="I1433" s="281">
        <f>I1426+I1428+I1430+I1424</f>
        <v>0</v>
      </c>
      <c r="J1433" s="313"/>
      <c r="K1433" s="281">
        <f t="shared" si="115"/>
        <v>-722503.35999999905</v>
      </c>
      <c r="L1433" s="302" t="e">
        <f>#REF!+C1433</f>
        <v>#REF!</v>
      </c>
      <c r="M1433" s="218"/>
      <c r="N1433" s="228" t="e">
        <v>#VALUE!</v>
      </c>
      <c r="O1433" s="64"/>
      <c r="Q1433" s="257"/>
      <c r="R1433" s="258"/>
    </row>
    <row r="1434" spans="1:19" outlineLevel="1">
      <c r="A1434" s="409" t="s">
        <v>4303</v>
      </c>
      <c r="C1434" s="253">
        <f>SUM(C1435)</f>
        <v>56079698.2299999</v>
      </c>
      <c r="D1434" s="253">
        <f t="shared" si="114"/>
        <v>-56079698.2299999</v>
      </c>
      <c r="E1434" s="254"/>
      <c r="F1434" s="228"/>
      <c r="G1434" s="228"/>
      <c r="H1434" s="254"/>
      <c r="I1434" s="253"/>
      <c r="J1434" s="254"/>
      <c r="K1434" s="253">
        <f>D1434+I1434</f>
        <v>-56079698.2299999</v>
      </c>
      <c r="L1434" s="302"/>
      <c r="M1434" s="218"/>
      <c r="N1434" s="228" t="e">
        <v>#VALUE!</v>
      </c>
      <c r="O1434" s="64">
        <v>0</v>
      </c>
      <c r="Q1434" s="257">
        <v>-56079698.229999997</v>
      </c>
      <c r="R1434" s="258">
        <f t="shared" si="120"/>
        <v>9.6857547760009766E-8</v>
      </c>
    </row>
    <row r="1435" spans="1:19" outlineLevel="2">
      <c r="A1435" s="314" t="s">
        <v>5408</v>
      </c>
      <c r="B1435" s="259" t="s">
        <v>4304</v>
      </c>
      <c r="C1435" s="280">
        <v>56079698.2299999</v>
      </c>
      <c r="D1435" s="280">
        <f t="shared" si="114"/>
        <v>-56079698.2299999</v>
      </c>
      <c r="E1435" s="254"/>
      <c r="F1435" s="228"/>
      <c r="G1435" s="228"/>
      <c r="H1435" s="254"/>
      <c r="I1435" s="280"/>
      <c r="J1435" s="313"/>
      <c r="K1435" s="280">
        <f>D1435+I1435</f>
        <v>-56079698.2299999</v>
      </c>
      <c r="L1435" s="302"/>
      <c r="M1435" s="218"/>
      <c r="N1435" s="228">
        <v>0</v>
      </c>
      <c r="O1435" s="64" t="s">
        <v>4303</v>
      </c>
      <c r="P1435" s="241" t="b">
        <f>EXACT($A1434,O1435)</f>
        <v>1</v>
      </c>
      <c r="Q1435" s="257">
        <v>0</v>
      </c>
      <c r="R1435" s="258">
        <f t="shared" si="120"/>
        <v>-56079698.2299999</v>
      </c>
    </row>
    <row r="1436" spans="1:19" outlineLevel="1">
      <c r="A1436" s="399" t="s">
        <v>4305</v>
      </c>
      <c r="C1436" s="253">
        <f>SUM(C1437:C1446)</f>
        <v>8952105.2799999993</v>
      </c>
      <c r="D1436" s="235">
        <f t="shared" si="114"/>
        <v>-8952105.2799999993</v>
      </c>
      <c r="E1436" s="254"/>
      <c r="F1436" s="228"/>
      <c r="G1436" s="228"/>
      <c r="H1436" s="254"/>
      <c r="I1436" s="235">
        <f>I1437</f>
        <v>16180756.101232108</v>
      </c>
      <c r="J1436" s="313"/>
      <c r="K1436" s="235">
        <f t="shared" si="115"/>
        <v>7228650.8212321084</v>
      </c>
      <c r="L1436" s="256" t="e">
        <f>#REF!+C1436</f>
        <v>#REF!</v>
      </c>
      <c r="M1436" s="253"/>
      <c r="N1436" s="228" t="e">
        <v>#VALUE!</v>
      </c>
      <c r="O1436" s="64">
        <v>0</v>
      </c>
      <c r="Q1436" s="257">
        <v>7228650.7199999997</v>
      </c>
      <c r="R1436" s="291">
        <f t="shared" si="120"/>
        <v>0.10123210866004229</v>
      </c>
      <c r="S1436" s="294"/>
    </row>
    <row r="1437" spans="1:19" outlineLevel="2">
      <c r="A1437" s="314" t="s">
        <v>5409</v>
      </c>
      <c r="B1437" s="259" t="s">
        <v>4306</v>
      </c>
      <c r="C1437" s="280">
        <v>0</v>
      </c>
      <c r="D1437" s="280">
        <f t="shared" si="114"/>
        <v>0</v>
      </c>
      <c r="E1437" s="254"/>
      <c r="F1437" s="228"/>
      <c r="G1437" s="228"/>
      <c r="H1437" s="254"/>
      <c r="I1437" s="315">
        <v>16180756.101232108</v>
      </c>
      <c r="J1437" s="313"/>
      <c r="K1437" s="280">
        <f t="shared" si="115"/>
        <v>16180756.101232108</v>
      </c>
      <c r="L1437" s="251"/>
      <c r="M1437" s="229"/>
      <c r="N1437" s="228">
        <v>0</v>
      </c>
      <c r="O1437" s="64" t="s">
        <v>4305</v>
      </c>
      <c r="P1437" s="241" t="b">
        <f t="shared" ref="P1437:P1446" si="121">EXACT($A$1436,O1437)</f>
        <v>1</v>
      </c>
      <c r="Q1437" s="257">
        <v>0</v>
      </c>
      <c r="R1437" s="258">
        <f t="shared" si="120"/>
        <v>16180756.101232108</v>
      </c>
    </row>
    <row r="1438" spans="1:19" outlineLevel="2">
      <c r="A1438" s="314" t="s">
        <v>5410</v>
      </c>
      <c r="B1438" s="259" t="s">
        <v>4307</v>
      </c>
      <c r="C1438" s="280">
        <v>5145102.04</v>
      </c>
      <c r="D1438" s="280">
        <f t="shared" si="114"/>
        <v>-5145102.04</v>
      </c>
      <c r="E1438" s="254"/>
      <c r="F1438" s="228"/>
      <c r="G1438" s="228"/>
      <c r="H1438" s="254"/>
      <c r="I1438" s="280"/>
      <c r="J1438" s="313"/>
      <c r="K1438" s="280">
        <f t="shared" si="115"/>
        <v>-5145102.04</v>
      </c>
      <c r="L1438" s="251"/>
      <c r="M1438" s="229"/>
      <c r="N1438" s="228">
        <v>0</v>
      </c>
      <c r="O1438" s="64" t="s">
        <v>4305</v>
      </c>
      <c r="P1438" s="241" t="b">
        <f t="shared" si="121"/>
        <v>1</v>
      </c>
      <c r="Q1438" s="257">
        <v>0</v>
      </c>
      <c r="R1438" s="258">
        <f t="shared" si="120"/>
        <v>-5145102.04</v>
      </c>
    </row>
    <row r="1439" spans="1:19" outlineLevel="2">
      <c r="A1439" s="314" t="s">
        <v>5411</v>
      </c>
      <c r="B1439" s="259" t="s">
        <v>4308</v>
      </c>
      <c r="C1439" s="280">
        <v>2249462.2200000002</v>
      </c>
      <c r="D1439" s="280">
        <f t="shared" si="114"/>
        <v>-2249462.2200000002</v>
      </c>
      <c r="E1439" s="254"/>
      <c r="F1439" s="228"/>
      <c r="G1439" s="228"/>
      <c r="H1439" s="254"/>
      <c r="I1439" s="280"/>
      <c r="J1439" s="313"/>
      <c r="K1439" s="280">
        <f t="shared" si="115"/>
        <v>-2249462.2200000002</v>
      </c>
      <c r="L1439" s="251"/>
      <c r="M1439" s="229"/>
      <c r="N1439" s="228">
        <v>0</v>
      </c>
      <c r="O1439" s="64" t="s">
        <v>4305</v>
      </c>
      <c r="P1439" s="241" t="b">
        <f t="shared" si="121"/>
        <v>1</v>
      </c>
      <c r="Q1439" s="257">
        <v>0</v>
      </c>
      <c r="R1439" s="258">
        <f t="shared" si="120"/>
        <v>-2249462.2200000002</v>
      </c>
    </row>
    <row r="1440" spans="1:19" outlineLevel="2">
      <c r="A1440" s="314" t="s">
        <v>5412</v>
      </c>
      <c r="B1440" s="259" t="s">
        <v>4309</v>
      </c>
      <c r="C1440" s="280">
        <v>-5436703.1100000003</v>
      </c>
      <c r="D1440" s="280">
        <f t="shared" si="114"/>
        <v>5436703.1100000003</v>
      </c>
      <c r="E1440" s="254"/>
      <c r="F1440" s="228"/>
      <c r="G1440" s="228"/>
      <c r="H1440" s="254"/>
      <c r="I1440" s="280"/>
      <c r="J1440" s="313"/>
      <c r="K1440" s="280">
        <f t="shared" si="115"/>
        <v>5436703.1100000003</v>
      </c>
      <c r="L1440" s="251"/>
      <c r="M1440" s="229"/>
      <c r="N1440" s="228">
        <v>0</v>
      </c>
      <c r="O1440" s="64" t="s">
        <v>4305</v>
      </c>
      <c r="P1440" s="241" t="b">
        <f t="shared" si="121"/>
        <v>1</v>
      </c>
      <c r="Q1440" s="257">
        <v>0</v>
      </c>
      <c r="R1440" s="258">
        <f t="shared" si="120"/>
        <v>5436703.1100000003</v>
      </c>
    </row>
    <row r="1441" spans="1:18" outlineLevel="2">
      <c r="A1441" s="314" t="s">
        <v>5413</v>
      </c>
      <c r="B1441" s="259" t="s">
        <v>4310</v>
      </c>
      <c r="C1441" s="280">
        <v>0</v>
      </c>
      <c r="D1441" s="280">
        <f t="shared" si="114"/>
        <v>0</v>
      </c>
      <c r="E1441" s="254"/>
      <c r="F1441" s="228"/>
      <c r="G1441" s="228"/>
      <c r="H1441" s="254"/>
      <c r="I1441" s="280"/>
      <c r="J1441" s="313"/>
      <c r="K1441" s="280">
        <f t="shared" si="115"/>
        <v>0</v>
      </c>
      <c r="L1441" s="251"/>
      <c r="M1441" s="229"/>
      <c r="N1441" s="228">
        <v>0</v>
      </c>
      <c r="O1441" s="64" t="s">
        <v>4305</v>
      </c>
      <c r="P1441" s="241" t="b">
        <f t="shared" si="121"/>
        <v>1</v>
      </c>
      <c r="Q1441" s="257">
        <v>0</v>
      </c>
      <c r="R1441" s="258">
        <f t="shared" si="120"/>
        <v>0</v>
      </c>
    </row>
    <row r="1442" spans="1:18" outlineLevel="2">
      <c r="A1442" s="314" t="s">
        <v>5414</v>
      </c>
      <c r="B1442" s="259" t="s">
        <v>4311</v>
      </c>
      <c r="C1442" s="280">
        <v>-198707.76</v>
      </c>
      <c r="D1442" s="280">
        <f t="shared" si="114"/>
        <v>198707.76</v>
      </c>
      <c r="E1442" s="254"/>
      <c r="F1442" s="228"/>
      <c r="G1442" s="228"/>
      <c r="H1442" s="254"/>
      <c r="I1442" s="280"/>
      <c r="J1442" s="313"/>
      <c r="K1442" s="280">
        <f>D1442+I1442</f>
        <v>198707.76</v>
      </c>
      <c r="L1442" s="251"/>
      <c r="M1442" s="229"/>
      <c r="N1442" s="228">
        <v>0</v>
      </c>
      <c r="O1442" s="64" t="s">
        <v>4305</v>
      </c>
      <c r="P1442" s="241" t="b">
        <f t="shared" si="121"/>
        <v>1</v>
      </c>
      <c r="Q1442" s="257">
        <v>0</v>
      </c>
      <c r="R1442" s="258">
        <f t="shared" si="120"/>
        <v>198707.76</v>
      </c>
    </row>
    <row r="1443" spans="1:18" outlineLevel="2">
      <c r="A1443" s="314" t="s">
        <v>5415</v>
      </c>
      <c r="B1443" s="259" t="s">
        <v>4312</v>
      </c>
      <c r="C1443" s="280">
        <v>2703073.52</v>
      </c>
      <c r="D1443" s="280">
        <f t="shared" si="114"/>
        <v>-2703073.52</v>
      </c>
      <c r="E1443" s="254"/>
      <c r="F1443" s="228"/>
      <c r="G1443" s="228"/>
      <c r="H1443" s="254"/>
      <c r="I1443" s="280"/>
      <c r="J1443" s="313"/>
      <c r="K1443" s="280">
        <f t="shared" si="115"/>
        <v>-2703073.52</v>
      </c>
      <c r="L1443" s="251"/>
      <c r="M1443" s="229"/>
      <c r="N1443" s="228">
        <v>0</v>
      </c>
      <c r="O1443" s="64" t="s">
        <v>4305</v>
      </c>
      <c r="P1443" s="241" t="b">
        <f t="shared" si="121"/>
        <v>1</v>
      </c>
      <c r="Q1443" s="257">
        <v>0</v>
      </c>
      <c r="R1443" s="258">
        <f t="shared" si="120"/>
        <v>-2703073.52</v>
      </c>
    </row>
    <row r="1444" spans="1:18" outlineLevel="2">
      <c r="A1444" s="314" t="s">
        <v>5416</v>
      </c>
      <c r="B1444" s="259" t="s">
        <v>4306</v>
      </c>
      <c r="C1444" s="280">
        <v>-2.9999999999999898E-2</v>
      </c>
      <c r="D1444" s="280">
        <f t="shared" si="114"/>
        <v>2.9999999999999898E-2</v>
      </c>
      <c r="E1444" s="254"/>
      <c r="F1444" s="228"/>
      <c r="G1444" s="228"/>
      <c r="H1444" s="254"/>
      <c r="I1444" s="280"/>
      <c r="J1444" s="313"/>
      <c r="K1444" s="280">
        <f t="shared" si="115"/>
        <v>2.9999999999999898E-2</v>
      </c>
      <c r="L1444" s="251"/>
      <c r="M1444" s="229"/>
      <c r="N1444" s="228">
        <v>0</v>
      </c>
      <c r="O1444" s="64" t="s">
        <v>4305</v>
      </c>
      <c r="P1444" s="241" t="b">
        <f t="shared" si="121"/>
        <v>1</v>
      </c>
      <c r="Q1444" s="257">
        <v>0</v>
      </c>
      <c r="R1444" s="258">
        <f t="shared" si="120"/>
        <v>2.9999999999999898E-2</v>
      </c>
    </row>
    <row r="1445" spans="1:18" outlineLevel="2">
      <c r="A1445" s="314" t="s">
        <v>5417</v>
      </c>
      <c r="B1445" s="259" t="s">
        <v>4313</v>
      </c>
      <c r="C1445" s="280">
        <v>0</v>
      </c>
      <c r="D1445" s="280">
        <f t="shared" si="114"/>
        <v>0</v>
      </c>
      <c r="E1445" s="254"/>
      <c r="F1445" s="228"/>
      <c r="G1445" s="228"/>
      <c r="H1445" s="254"/>
      <c r="I1445" s="280"/>
      <c r="J1445" s="313"/>
      <c r="K1445" s="280">
        <f>D1445+I1445</f>
        <v>0</v>
      </c>
      <c r="L1445" s="251"/>
      <c r="M1445" s="229"/>
      <c r="N1445" s="228">
        <v>0</v>
      </c>
      <c r="O1445" s="64" t="s">
        <v>4305</v>
      </c>
      <c r="P1445" s="241" t="b">
        <f t="shared" si="121"/>
        <v>1</v>
      </c>
      <c r="Q1445" s="257">
        <v>0</v>
      </c>
      <c r="R1445" s="258">
        <f>K1445-Q1445</f>
        <v>0</v>
      </c>
    </row>
    <row r="1446" spans="1:18" outlineLevel="2">
      <c r="A1446" s="314" t="s">
        <v>5418</v>
      </c>
      <c r="B1446" s="259" t="s">
        <v>4314</v>
      </c>
      <c r="C1446" s="280">
        <v>4489878.4000000004</v>
      </c>
      <c r="D1446" s="280">
        <f t="shared" si="114"/>
        <v>-4489878.4000000004</v>
      </c>
      <c r="E1446" s="254"/>
      <c r="F1446" s="228"/>
      <c r="G1446" s="228"/>
      <c r="H1446" s="254"/>
      <c r="I1446" s="280"/>
      <c r="J1446" s="313"/>
      <c r="K1446" s="280">
        <f>D1446+I1446</f>
        <v>-4489878.4000000004</v>
      </c>
      <c r="L1446" s="251"/>
      <c r="M1446" s="229"/>
      <c r="N1446" s="228">
        <v>0</v>
      </c>
      <c r="O1446" s="64" t="s">
        <v>4305</v>
      </c>
      <c r="P1446" s="241" t="b">
        <f t="shared" si="121"/>
        <v>1</v>
      </c>
      <c r="Q1446" s="257">
        <v>0</v>
      </c>
      <c r="R1446" s="258">
        <f t="shared" si="120"/>
        <v>-4489878.4000000004</v>
      </c>
    </row>
    <row r="1447" spans="1:18" outlineLevel="1">
      <c r="C1447" s="228"/>
      <c r="D1447" s="281"/>
      <c r="E1447" s="254"/>
      <c r="F1447" s="228"/>
      <c r="G1447" s="228"/>
      <c r="H1447" s="254"/>
      <c r="I1447" s="281"/>
      <c r="J1447" s="313"/>
      <c r="K1447" s="281"/>
      <c r="L1447" s="251"/>
      <c r="M1447" s="228"/>
      <c r="N1447" s="228"/>
      <c r="O1447" s="64"/>
      <c r="Q1447" s="257"/>
      <c r="R1447" s="258"/>
    </row>
    <row r="1448" spans="1:18">
      <c r="A1448" s="399" t="s">
        <v>4316</v>
      </c>
      <c r="B1448" s="248"/>
      <c r="C1448" s="281">
        <f>C1436+C1434</f>
        <v>65031803.509999901</v>
      </c>
      <c r="D1448" s="281">
        <f t="shared" si="114"/>
        <v>-65031803.509999901</v>
      </c>
      <c r="E1448" s="254"/>
      <c r="F1448" s="228"/>
      <c r="G1448" s="228"/>
      <c r="H1448" s="254"/>
      <c r="I1448" s="281">
        <f>I1436</f>
        <v>16180756.101232108</v>
      </c>
      <c r="J1448" s="313"/>
      <c r="K1448" s="281">
        <f t="shared" si="115"/>
        <v>-48851047.40876779</v>
      </c>
      <c r="L1448" s="302" t="e">
        <f>#REF!+C1448</f>
        <v>#REF!</v>
      </c>
      <c r="M1448" s="218"/>
      <c r="N1448" s="228" t="e">
        <v>#VALUE!</v>
      </c>
      <c r="O1448" s="64"/>
      <c r="Q1448" s="257"/>
      <c r="R1448" s="258"/>
    </row>
    <row r="1449" spans="1:18">
      <c r="C1449" s="228"/>
      <c r="D1449" s="228"/>
      <c r="E1449" s="254"/>
      <c r="F1449" s="228"/>
      <c r="G1449" s="228"/>
      <c r="H1449" s="254"/>
      <c r="I1449" s="228"/>
      <c r="J1449" s="254"/>
      <c r="K1449" s="228"/>
      <c r="L1449" s="251"/>
      <c r="M1449" s="228"/>
      <c r="N1449" s="228"/>
      <c r="O1449" s="64"/>
      <c r="Q1449" s="257"/>
      <c r="R1449" s="258"/>
    </row>
    <row r="1450" spans="1:18">
      <c r="A1450" s="421" t="s">
        <v>4317</v>
      </c>
      <c r="B1450" s="248"/>
      <c r="C1450" s="275">
        <f>C1422+C1433+C1448</f>
        <v>-155818295.19999942</v>
      </c>
      <c r="D1450" s="275">
        <f t="shared" si="114"/>
        <v>155818295.19999942</v>
      </c>
      <c r="E1450" s="254"/>
      <c r="F1450" s="228"/>
      <c r="G1450" s="228"/>
      <c r="H1450" s="254"/>
      <c r="I1450" s="275">
        <f>I1422+I1433+I1448</f>
        <v>56142088.836771518</v>
      </c>
      <c r="J1450" s="296"/>
      <c r="K1450" s="275">
        <f t="shared" si="115"/>
        <v>211960384.03677094</v>
      </c>
      <c r="L1450" s="302" t="e">
        <f>#REF!+C1450</f>
        <v>#REF!</v>
      </c>
      <c r="M1450" s="275"/>
      <c r="N1450" s="228" t="e">
        <v>#VALUE!</v>
      </c>
      <c r="O1450" s="64"/>
      <c r="Q1450" s="257"/>
      <c r="R1450" s="258"/>
    </row>
    <row r="1451" spans="1:18">
      <c r="C1451" s="228"/>
      <c r="D1451" s="228"/>
      <c r="E1451" s="254"/>
      <c r="F1451" s="228"/>
      <c r="G1451" s="228"/>
      <c r="H1451" s="254"/>
      <c r="I1451" s="228"/>
      <c r="J1451" s="254"/>
      <c r="K1451" s="228"/>
      <c r="L1451" s="251"/>
      <c r="M1451" s="228"/>
      <c r="N1451" s="228"/>
      <c r="O1451" s="64"/>
      <c r="Q1451" s="257"/>
      <c r="R1451" s="258"/>
    </row>
    <row r="1452" spans="1:18">
      <c r="A1452" s="399" t="s">
        <v>4318</v>
      </c>
      <c r="C1452" s="228"/>
      <c r="D1452" s="228"/>
      <c r="E1452" s="254"/>
      <c r="F1452" s="228"/>
      <c r="G1452" s="228"/>
      <c r="H1452" s="254"/>
      <c r="I1452" s="228"/>
      <c r="J1452" s="254"/>
      <c r="K1452" s="228"/>
      <c r="L1452" s="251"/>
      <c r="M1452" s="228"/>
      <c r="N1452" s="228" t="e">
        <v>#VALUE!</v>
      </c>
      <c r="O1452" s="64"/>
      <c r="Q1452" s="257"/>
      <c r="R1452" s="258"/>
    </row>
    <row r="1453" spans="1:18">
      <c r="C1453" s="228"/>
      <c r="D1453" s="228"/>
      <c r="E1453" s="254"/>
      <c r="F1453" s="228"/>
      <c r="G1453" s="228"/>
      <c r="H1453" s="254"/>
      <c r="I1453" s="228"/>
      <c r="J1453" s="254"/>
      <c r="K1453" s="228"/>
      <c r="L1453" s="251"/>
      <c r="M1453" s="228"/>
      <c r="N1453" s="228"/>
      <c r="O1453" s="64"/>
      <c r="Q1453" s="257"/>
      <c r="R1453" s="258"/>
    </row>
    <row r="1454" spans="1:18">
      <c r="A1454" s="397" t="s">
        <v>4319</v>
      </c>
      <c r="B1454" s="314"/>
      <c r="C1454" s="316">
        <f>C1450</f>
        <v>-155818295.19999942</v>
      </c>
      <c r="D1454" s="218">
        <f t="shared" si="114"/>
        <v>155818295.19999942</v>
      </c>
      <c r="E1454" s="254"/>
      <c r="F1454" s="228"/>
      <c r="G1454" s="228"/>
      <c r="H1454" s="254"/>
      <c r="I1454" s="218">
        <f>I1450</f>
        <v>56142088.836771518</v>
      </c>
      <c r="J1454" s="265"/>
      <c r="K1454" s="218">
        <f t="shared" si="115"/>
        <v>211960384.03677094</v>
      </c>
      <c r="L1454" s="302" t="e">
        <f>#REF!+C1454</f>
        <v>#REF!</v>
      </c>
      <c r="M1454" s="218"/>
      <c r="N1454" s="228" t="e">
        <v>#VALUE!</v>
      </c>
      <c r="O1454" s="64"/>
      <c r="Q1454" s="257"/>
      <c r="R1454" s="258"/>
    </row>
    <row r="1455" spans="1:18">
      <c r="B1455" s="314"/>
      <c r="C1455" s="228"/>
      <c r="D1455" s="228"/>
      <c r="E1455" s="254"/>
      <c r="F1455" s="228"/>
      <c r="G1455" s="228"/>
      <c r="H1455" s="254"/>
      <c r="I1455" s="228"/>
      <c r="J1455" s="254"/>
      <c r="K1455" s="304">
        <f>K1454</f>
        <v>211960384.03677094</v>
      </c>
      <c r="M1455" s="228"/>
      <c r="O1455" s="64"/>
    </row>
    <row r="1456" spans="1:18">
      <c r="B1456" s="317"/>
      <c r="C1456" s="228"/>
      <c r="D1456" s="228"/>
      <c r="E1456" s="254"/>
      <c r="F1456" s="228"/>
      <c r="G1456" s="228"/>
      <c r="H1456" s="254"/>
      <c r="I1456" s="228"/>
      <c r="J1456" s="254"/>
      <c r="K1456" s="228" t="s">
        <v>4320</v>
      </c>
      <c r="M1456" s="228"/>
    </row>
    <row r="1457" spans="2:15">
      <c r="B1457" s="207" t="s">
        <v>4321</v>
      </c>
      <c r="C1457" s="318">
        <v>-155818295.19999999</v>
      </c>
      <c r="D1457" s="228"/>
      <c r="E1457" s="254"/>
      <c r="F1457" s="228"/>
      <c r="G1457" s="228"/>
      <c r="H1457" s="254"/>
      <c r="I1457" s="228"/>
      <c r="J1457" s="254"/>
      <c r="K1457" s="228"/>
      <c r="M1457" s="228"/>
    </row>
    <row r="1458" spans="2:15">
      <c r="C1458" s="228"/>
      <c r="D1458" s="228"/>
      <c r="E1458" s="254"/>
      <c r="F1458" s="228"/>
      <c r="G1458" s="228"/>
      <c r="H1458" s="254"/>
      <c r="I1458" s="228"/>
      <c r="J1458" s="254"/>
      <c r="K1458" s="228"/>
      <c r="M1458" s="228"/>
    </row>
    <row r="1459" spans="2:15" ht="13.8">
      <c r="C1459" s="319">
        <f>C1454-C1457</f>
        <v>5.6624412536621094E-7</v>
      </c>
      <c r="D1459" s="228"/>
      <c r="E1459" s="254"/>
      <c r="F1459" s="228"/>
      <c r="G1459" s="228"/>
      <c r="H1459" s="254"/>
      <c r="I1459" s="228"/>
      <c r="J1459" s="254"/>
      <c r="K1459" s="320"/>
      <c r="M1459" s="228"/>
    </row>
    <row r="1460" spans="2:15">
      <c r="C1460" s="228"/>
      <c r="D1460" s="228"/>
      <c r="E1460" s="254"/>
      <c r="F1460" s="228"/>
      <c r="G1460" s="228"/>
      <c r="H1460" s="254"/>
      <c r="I1460" s="228"/>
      <c r="J1460" s="254"/>
      <c r="K1460" s="228"/>
      <c r="M1460" s="228"/>
    </row>
    <row r="1461" spans="2:15">
      <c r="C1461" s="228">
        <v>-2.9802322387695313E-7</v>
      </c>
      <c r="D1461" s="228"/>
      <c r="E1461" s="228"/>
      <c r="F1461" s="228"/>
      <c r="G1461" s="228"/>
      <c r="H1461" s="228"/>
      <c r="I1461" s="228"/>
      <c r="J1461" s="228"/>
      <c r="K1461" s="228"/>
      <c r="M1461" s="228"/>
      <c r="O1461" s="241"/>
    </row>
    <row r="1462" spans="2:15">
      <c r="C1462" s="228"/>
      <c r="D1462" s="228"/>
      <c r="E1462" s="228"/>
      <c r="F1462" s="228"/>
      <c r="G1462" s="228"/>
      <c r="H1462" s="228"/>
      <c r="I1462" s="228"/>
      <c r="J1462" s="228"/>
      <c r="K1462" s="228"/>
      <c r="M1462" s="228"/>
      <c r="O1462" s="241"/>
    </row>
    <row r="1463" spans="2:15">
      <c r="C1463" s="228"/>
      <c r="D1463" s="228"/>
      <c r="E1463" s="228"/>
      <c r="F1463" s="228"/>
      <c r="G1463" s="228"/>
      <c r="H1463" s="228"/>
      <c r="I1463" s="228"/>
      <c r="J1463" s="228"/>
      <c r="K1463" s="228"/>
      <c r="M1463" s="228"/>
      <c r="O1463" s="241"/>
    </row>
    <row r="1464" spans="2:15">
      <c r="C1464" s="228"/>
      <c r="D1464" s="228"/>
      <c r="E1464" s="228"/>
      <c r="F1464" s="228"/>
      <c r="G1464" s="228"/>
      <c r="H1464" s="228"/>
      <c r="I1464" s="228"/>
      <c r="J1464" s="228"/>
      <c r="K1464" s="228"/>
      <c r="M1464" s="228"/>
      <c r="O1464" s="241"/>
    </row>
    <row r="1465" spans="2:15">
      <c r="C1465" s="228"/>
      <c r="D1465" s="228"/>
      <c r="E1465" s="228"/>
      <c r="F1465" s="228"/>
      <c r="G1465" s="228"/>
      <c r="H1465" s="228"/>
      <c r="I1465" s="228"/>
      <c r="J1465" s="228"/>
      <c r="K1465" s="228"/>
      <c r="M1465" s="228"/>
      <c r="O1465" s="241"/>
    </row>
    <row r="1466" spans="2:15">
      <c r="C1466" s="228"/>
      <c r="D1466" s="228"/>
      <c r="E1466" s="228"/>
      <c r="F1466" s="228"/>
      <c r="G1466" s="228"/>
      <c r="H1466" s="228"/>
      <c r="I1466" s="228"/>
      <c r="J1466" s="228"/>
      <c r="K1466" s="228"/>
      <c r="M1466" s="228"/>
      <c r="O1466" s="241"/>
    </row>
    <row r="1467" spans="2:15">
      <c r="C1467" s="228"/>
      <c r="D1467" s="228"/>
      <c r="E1467" s="228"/>
      <c r="F1467" s="228"/>
      <c r="G1467" s="228"/>
      <c r="H1467" s="228"/>
      <c r="I1467" s="228"/>
      <c r="J1467" s="228"/>
      <c r="K1467" s="228"/>
      <c r="M1467" s="228"/>
      <c r="O1467" s="241"/>
    </row>
    <row r="1468" spans="2:15">
      <c r="C1468" s="228"/>
      <c r="D1468" s="228"/>
      <c r="E1468" s="228"/>
      <c r="F1468" s="228"/>
      <c r="G1468" s="228"/>
      <c r="H1468" s="228"/>
      <c r="I1468" s="228"/>
      <c r="J1468" s="228"/>
      <c r="K1468" s="228"/>
      <c r="M1468" s="228"/>
      <c r="O1468" s="241"/>
    </row>
    <row r="1469" spans="2:15">
      <c r="C1469" s="228"/>
      <c r="D1469" s="228"/>
      <c r="E1469" s="228"/>
      <c r="F1469" s="228"/>
      <c r="G1469" s="228"/>
      <c r="H1469" s="228"/>
      <c r="I1469" s="228"/>
      <c r="J1469" s="228"/>
      <c r="K1469" s="228"/>
      <c r="M1469" s="228"/>
      <c r="O1469" s="241"/>
    </row>
    <row r="1470" spans="2:15">
      <c r="C1470" s="228"/>
      <c r="D1470" s="228"/>
      <c r="E1470" s="228"/>
      <c r="F1470" s="228"/>
      <c r="G1470" s="228"/>
      <c r="H1470" s="228"/>
      <c r="I1470" s="228"/>
      <c r="J1470" s="228"/>
      <c r="K1470" s="228"/>
      <c r="M1470" s="228"/>
      <c r="O1470" s="241"/>
    </row>
    <row r="1471" spans="2:15">
      <c r="C1471" s="228"/>
      <c r="D1471" s="228"/>
      <c r="E1471" s="228"/>
      <c r="F1471" s="228"/>
      <c r="G1471" s="228"/>
      <c r="H1471" s="228"/>
      <c r="I1471" s="228"/>
      <c r="J1471" s="228"/>
      <c r="K1471" s="228"/>
      <c r="M1471" s="228"/>
      <c r="O1471" s="241"/>
    </row>
    <row r="1472" spans="2:15">
      <c r="C1472" s="228"/>
      <c r="D1472" s="228"/>
      <c r="E1472" s="228"/>
      <c r="F1472" s="228"/>
      <c r="G1472" s="228"/>
      <c r="H1472" s="228"/>
      <c r="I1472" s="228"/>
      <c r="J1472" s="228"/>
      <c r="K1472" s="228"/>
      <c r="M1472" s="228"/>
      <c r="O1472" s="241"/>
    </row>
    <row r="1473" spans="3:15">
      <c r="C1473" s="228"/>
      <c r="D1473" s="228"/>
      <c r="E1473" s="228"/>
      <c r="F1473" s="228"/>
      <c r="G1473" s="228"/>
      <c r="H1473" s="228"/>
      <c r="I1473" s="228"/>
      <c r="J1473" s="228"/>
      <c r="K1473" s="228"/>
      <c r="M1473" s="228"/>
      <c r="O1473" s="241"/>
    </row>
    <row r="1474" spans="3:15">
      <c r="C1474" s="228"/>
      <c r="D1474" s="228"/>
      <c r="E1474" s="228"/>
      <c r="F1474" s="228"/>
      <c r="G1474" s="228"/>
      <c r="H1474" s="228"/>
      <c r="I1474" s="228"/>
      <c r="J1474" s="228"/>
      <c r="K1474" s="228"/>
      <c r="M1474" s="228"/>
      <c r="O1474" s="241"/>
    </row>
    <row r="1475" spans="3:15">
      <c r="C1475" s="228"/>
      <c r="D1475" s="228"/>
      <c r="E1475" s="228"/>
      <c r="F1475" s="228"/>
      <c r="G1475" s="228"/>
      <c r="H1475" s="228"/>
      <c r="I1475" s="228"/>
      <c r="J1475" s="228"/>
      <c r="K1475" s="228"/>
      <c r="M1475" s="228"/>
      <c r="O1475" s="241"/>
    </row>
    <row r="1476" spans="3:15">
      <c r="C1476" s="228"/>
      <c r="D1476" s="228"/>
      <c r="E1476" s="228"/>
      <c r="F1476" s="228"/>
      <c r="G1476" s="228"/>
      <c r="H1476" s="228"/>
      <c r="I1476" s="228"/>
      <c r="J1476" s="228"/>
      <c r="K1476" s="228"/>
      <c r="M1476" s="228"/>
      <c r="O1476" s="241"/>
    </row>
    <row r="1477" spans="3:15">
      <c r="C1477" s="228"/>
      <c r="D1477" s="228"/>
      <c r="E1477" s="228"/>
      <c r="F1477" s="228"/>
      <c r="G1477" s="228"/>
      <c r="H1477" s="228"/>
      <c r="I1477" s="228"/>
      <c r="J1477" s="228"/>
      <c r="K1477" s="228"/>
      <c r="M1477" s="228"/>
      <c r="O1477" s="241"/>
    </row>
    <row r="1478" spans="3:15">
      <c r="C1478" s="228"/>
      <c r="D1478" s="228"/>
      <c r="E1478" s="228"/>
      <c r="F1478" s="228"/>
      <c r="G1478" s="228"/>
      <c r="H1478" s="228"/>
      <c r="I1478" s="228"/>
      <c r="J1478" s="228"/>
      <c r="K1478" s="228"/>
      <c r="M1478" s="228"/>
      <c r="O1478" s="241"/>
    </row>
    <row r="1479" spans="3:15">
      <c r="C1479" s="228"/>
      <c r="D1479" s="228"/>
      <c r="E1479" s="228"/>
      <c r="F1479" s="228"/>
      <c r="G1479" s="228"/>
      <c r="H1479" s="228"/>
      <c r="I1479" s="228"/>
      <c r="J1479" s="228"/>
      <c r="K1479" s="228"/>
      <c r="M1479" s="228"/>
      <c r="O1479" s="241"/>
    </row>
    <row r="1480" spans="3:15">
      <c r="C1480" s="228"/>
      <c r="D1480" s="228"/>
      <c r="E1480" s="228"/>
      <c r="F1480" s="228"/>
      <c r="G1480" s="228"/>
      <c r="H1480" s="228"/>
      <c r="I1480" s="228"/>
      <c r="J1480" s="228"/>
      <c r="K1480" s="228"/>
      <c r="M1480" s="228"/>
      <c r="O1480" s="241"/>
    </row>
    <row r="1481" spans="3:15">
      <c r="C1481" s="228"/>
      <c r="D1481" s="228"/>
      <c r="E1481" s="228"/>
      <c r="F1481" s="228"/>
      <c r="G1481" s="228"/>
      <c r="H1481" s="228"/>
      <c r="I1481" s="228"/>
      <c r="J1481" s="228"/>
      <c r="K1481" s="228"/>
      <c r="M1481" s="228"/>
      <c r="O1481" s="241"/>
    </row>
    <row r="1482" spans="3:15">
      <c r="C1482" s="228"/>
      <c r="D1482" s="228"/>
      <c r="E1482" s="228"/>
      <c r="F1482" s="228"/>
      <c r="G1482" s="228"/>
      <c r="H1482" s="228"/>
      <c r="I1482" s="228"/>
      <c r="J1482" s="228"/>
      <c r="K1482" s="228"/>
      <c r="M1482" s="228"/>
      <c r="O1482" s="241"/>
    </row>
    <row r="1483" spans="3:15">
      <c r="C1483" s="228"/>
      <c r="D1483" s="228"/>
      <c r="E1483" s="228"/>
      <c r="F1483" s="228"/>
      <c r="G1483" s="228"/>
      <c r="H1483" s="228"/>
      <c r="I1483" s="228"/>
      <c r="J1483" s="228"/>
      <c r="K1483" s="228"/>
      <c r="M1483" s="228"/>
      <c r="O1483" s="241"/>
    </row>
    <row r="1484" spans="3:15">
      <c r="C1484" s="228"/>
      <c r="D1484" s="228"/>
      <c r="E1484" s="228"/>
      <c r="F1484" s="228"/>
      <c r="G1484" s="228"/>
      <c r="H1484" s="228"/>
      <c r="I1484" s="228"/>
      <c r="J1484" s="228"/>
      <c r="K1484" s="228"/>
      <c r="M1484" s="228"/>
      <c r="O1484" s="241"/>
    </row>
    <row r="1485" spans="3:15">
      <c r="C1485" s="228"/>
      <c r="D1485" s="228"/>
      <c r="E1485" s="228"/>
      <c r="F1485" s="228"/>
      <c r="G1485" s="228"/>
      <c r="H1485" s="228"/>
      <c r="I1485" s="228"/>
      <c r="J1485" s="228"/>
      <c r="K1485" s="228"/>
      <c r="M1485" s="228"/>
      <c r="O1485" s="241"/>
    </row>
    <row r="1486" spans="3:15">
      <c r="C1486" s="228"/>
      <c r="D1486" s="228"/>
      <c r="E1486" s="228"/>
      <c r="F1486" s="228"/>
      <c r="G1486" s="228"/>
      <c r="H1486" s="228"/>
      <c r="I1486" s="228"/>
      <c r="J1486" s="228"/>
      <c r="K1486" s="228"/>
      <c r="M1486" s="228"/>
      <c r="O1486" s="241"/>
    </row>
    <row r="1487" spans="3:15">
      <c r="C1487" s="228"/>
      <c r="D1487" s="228"/>
      <c r="E1487" s="228"/>
      <c r="F1487" s="228"/>
      <c r="G1487" s="228"/>
      <c r="H1487" s="228"/>
      <c r="I1487" s="228"/>
      <c r="J1487" s="228"/>
      <c r="K1487" s="228"/>
      <c r="M1487" s="228"/>
      <c r="O1487" s="241"/>
    </row>
    <row r="1488" spans="3:15">
      <c r="C1488" s="228"/>
      <c r="D1488" s="228"/>
      <c r="E1488" s="228"/>
      <c r="F1488" s="228"/>
      <c r="G1488" s="228"/>
      <c r="H1488" s="228"/>
      <c r="I1488" s="228"/>
      <c r="J1488" s="228"/>
      <c r="K1488" s="228"/>
      <c r="M1488" s="228"/>
      <c r="O1488" s="241"/>
    </row>
    <row r="1489" spans="3:15">
      <c r="C1489" s="228"/>
      <c r="D1489" s="228"/>
      <c r="E1489" s="228"/>
      <c r="F1489" s="228"/>
      <c r="G1489" s="228"/>
      <c r="H1489" s="228"/>
      <c r="I1489" s="228"/>
      <c r="J1489" s="228"/>
      <c r="K1489" s="228"/>
      <c r="M1489" s="228"/>
      <c r="O1489" s="241"/>
    </row>
    <row r="1490" spans="3:15">
      <c r="C1490" s="228"/>
      <c r="D1490" s="228"/>
      <c r="E1490" s="228"/>
      <c r="F1490" s="228"/>
      <c r="G1490" s="228"/>
      <c r="H1490" s="228"/>
      <c r="I1490" s="228"/>
      <c r="J1490" s="228"/>
      <c r="K1490" s="228"/>
      <c r="M1490" s="228"/>
      <c r="O1490" s="241"/>
    </row>
    <row r="1491" spans="3:15">
      <c r="C1491" s="228"/>
      <c r="D1491" s="228"/>
      <c r="E1491" s="228"/>
      <c r="F1491" s="228"/>
      <c r="G1491" s="228"/>
      <c r="H1491" s="228"/>
      <c r="I1491" s="228"/>
      <c r="J1491" s="228"/>
      <c r="K1491" s="228"/>
      <c r="M1491" s="228"/>
      <c r="O1491" s="241"/>
    </row>
    <row r="1492" spans="3:15">
      <c r="C1492" s="228"/>
      <c r="D1492" s="228"/>
      <c r="E1492" s="228"/>
      <c r="F1492" s="228"/>
      <c r="G1492" s="228"/>
      <c r="H1492" s="228"/>
      <c r="I1492" s="228"/>
      <c r="J1492" s="228"/>
      <c r="K1492" s="228"/>
      <c r="M1492" s="228"/>
      <c r="O1492" s="241"/>
    </row>
    <row r="1493" spans="3:15">
      <c r="C1493" s="228"/>
      <c r="D1493" s="228"/>
      <c r="E1493" s="228"/>
      <c r="F1493" s="228"/>
      <c r="G1493" s="228"/>
      <c r="H1493" s="228"/>
      <c r="I1493" s="228"/>
      <c r="J1493" s="228"/>
      <c r="K1493" s="228"/>
      <c r="M1493" s="228"/>
      <c r="O1493" s="241"/>
    </row>
    <row r="1494" spans="3:15">
      <c r="C1494" s="228"/>
      <c r="D1494" s="228"/>
      <c r="E1494" s="228"/>
      <c r="F1494" s="228"/>
      <c r="G1494" s="228"/>
      <c r="H1494" s="228"/>
      <c r="I1494" s="228"/>
      <c r="J1494" s="228"/>
      <c r="K1494" s="228"/>
      <c r="M1494" s="228"/>
      <c r="O1494" s="241"/>
    </row>
    <row r="1495" spans="3:15">
      <c r="C1495" s="228"/>
      <c r="D1495" s="228"/>
      <c r="E1495" s="228"/>
      <c r="F1495" s="228"/>
      <c r="G1495" s="228"/>
      <c r="H1495" s="228"/>
      <c r="I1495" s="228"/>
      <c r="J1495" s="228"/>
      <c r="K1495" s="228"/>
      <c r="M1495" s="228"/>
      <c r="O1495" s="241"/>
    </row>
    <row r="1496" spans="3:15">
      <c r="C1496" s="228"/>
      <c r="D1496" s="228"/>
      <c r="E1496" s="228"/>
      <c r="F1496" s="228"/>
      <c r="G1496" s="228"/>
      <c r="H1496" s="228"/>
      <c r="I1496" s="228"/>
      <c r="J1496" s="228"/>
      <c r="K1496" s="228"/>
      <c r="M1496" s="228"/>
      <c r="O1496" s="241"/>
    </row>
    <row r="1497" spans="3:15">
      <c r="C1497" s="228"/>
      <c r="D1497" s="228"/>
      <c r="E1497" s="228"/>
      <c r="F1497" s="228"/>
      <c r="G1497" s="228"/>
      <c r="H1497" s="228"/>
      <c r="I1497" s="228"/>
      <c r="J1497" s="228"/>
      <c r="K1497" s="228"/>
      <c r="M1497" s="228"/>
      <c r="O1497" s="241"/>
    </row>
    <row r="1498" spans="3:15">
      <c r="C1498" s="228"/>
      <c r="D1498" s="228"/>
      <c r="E1498" s="228"/>
      <c r="F1498" s="228"/>
      <c r="G1498" s="228"/>
      <c r="H1498" s="228"/>
      <c r="I1498" s="228"/>
      <c r="J1498" s="228"/>
      <c r="K1498" s="228"/>
      <c r="M1498" s="228"/>
      <c r="O1498" s="241"/>
    </row>
    <row r="1499" spans="3:15">
      <c r="C1499" s="228"/>
      <c r="D1499" s="228"/>
      <c r="E1499" s="228"/>
      <c r="F1499" s="228"/>
      <c r="G1499" s="228"/>
      <c r="H1499" s="228"/>
      <c r="I1499" s="228"/>
      <c r="J1499" s="228"/>
      <c r="K1499" s="228"/>
      <c r="M1499" s="228"/>
      <c r="O1499" s="241"/>
    </row>
    <row r="1500" spans="3:15">
      <c r="C1500" s="228"/>
      <c r="D1500" s="228"/>
      <c r="E1500" s="228"/>
      <c r="F1500" s="228"/>
      <c r="G1500" s="228"/>
      <c r="H1500" s="228"/>
      <c r="I1500" s="228"/>
      <c r="J1500" s="228"/>
      <c r="K1500" s="228"/>
      <c r="M1500" s="228"/>
      <c r="O1500" s="241"/>
    </row>
    <row r="1501" spans="3:15">
      <c r="C1501" s="228"/>
      <c r="D1501" s="228"/>
      <c r="E1501" s="228"/>
      <c r="F1501" s="228"/>
      <c r="G1501" s="228"/>
      <c r="H1501" s="228"/>
      <c r="I1501" s="228"/>
      <c r="J1501" s="228"/>
      <c r="K1501" s="228"/>
      <c r="M1501" s="228"/>
      <c r="O1501" s="241"/>
    </row>
    <row r="1502" spans="3:15">
      <c r="C1502" s="228"/>
      <c r="D1502" s="228"/>
      <c r="E1502" s="228"/>
      <c r="F1502" s="228"/>
      <c r="G1502" s="228"/>
      <c r="H1502" s="228"/>
      <c r="I1502" s="228"/>
      <c r="J1502" s="228"/>
      <c r="K1502" s="228"/>
      <c r="M1502" s="228"/>
      <c r="O1502" s="241"/>
    </row>
    <row r="1503" spans="3:15">
      <c r="C1503" s="228"/>
      <c r="D1503" s="228"/>
      <c r="E1503" s="228"/>
      <c r="F1503" s="228"/>
      <c r="G1503" s="228"/>
      <c r="H1503" s="228"/>
      <c r="I1503" s="228"/>
      <c r="J1503" s="228"/>
      <c r="K1503" s="228"/>
      <c r="M1503" s="228"/>
      <c r="O1503" s="241"/>
    </row>
    <row r="1504" spans="3:15">
      <c r="C1504" s="228"/>
      <c r="D1504" s="228"/>
      <c r="E1504" s="228"/>
      <c r="F1504" s="228"/>
      <c r="G1504" s="228"/>
      <c r="H1504" s="228"/>
      <c r="I1504" s="228"/>
      <c r="J1504" s="228"/>
      <c r="K1504" s="228"/>
      <c r="M1504" s="228"/>
      <c r="O1504" s="241"/>
    </row>
    <row r="1505" spans="3:15">
      <c r="C1505" s="228"/>
      <c r="D1505" s="228"/>
      <c r="I1505" s="228"/>
      <c r="J1505" s="228"/>
      <c r="K1505" s="228"/>
      <c r="M1505" s="228"/>
      <c r="O1505" s="241"/>
    </row>
    <row r="1506" spans="3:15">
      <c r="C1506" s="228"/>
      <c r="D1506" s="228"/>
      <c r="I1506" s="228"/>
      <c r="J1506" s="228"/>
      <c r="K1506" s="228"/>
      <c r="M1506" s="228"/>
      <c r="O1506" s="241"/>
    </row>
    <row r="1507" spans="3:15">
      <c r="C1507" s="228"/>
      <c r="D1507" s="228"/>
      <c r="I1507" s="228"/>
      <c r="J1507" s="228"/>
      <c r="K1507" s="228"/>
      <c r="M1507" s="228"/>
      <c r="O1507" s="241"/>
    </row>
    <row r="1508" spans="3:15">
      <c r="C1508" s="228"/>
      <c r="D1508" s="228"/>
      <c r="I1508" s="228"/>
      <c r="J1508" s="228"/>
      <c r="K1508" s="228"/>
      <c r="M1508" s="228"/>
      <c r="O1508" s="241"/>
    </row>
    <row r="1509" spans="3:15">
      <c r="C1509" s="228"/>
      <c r="D1509" s="228"/>
      <c r="I1509" s="228"/>
      <c r="J1509" s="228"/>
      <c r="K1509" s="228"/>
      <c r="M1509" s="228"/>
      <c r="O1509" s="241"/>
    </row>
    <row r="1510" spans="3:15">
      <c r="C1510" s="228"/>
      <c r="D1510" s="228"/>
      <c r="I1510" s="228"/>
      <c r="J1510" s="228"/>
      <c r="K1510" s="228"/>
      <c r="M1510" s="228"/>
      <c r="O1510" s="241"/>
    </row>
    <row r="1511" spans="3:15">
      <c r="C1511" s="228"/>
      <c r="D1511" s="228"/>
      <c r="I1511" s="228"/>
      <c r="J1511" s="228"/>
      <c r="K1511" s="228"/>
      <c r="M1511" s="228"/>
      <c r="O1511" s="241"/>
    </row>
    <row r="1512" spans="3:15">
      <c r="C1512" s="228"/>
      <c r="D1512" s="228"/>
      <c r="I1512" s="228"/>
      <c r="J1512" s="228"/>
      <c r="K1512" s="228"/>
      <c r="M1512" s="228"/>
      <c r="O1512" s="241"/>
    </row>
    <row r="1513" spans="3:15">
      <c r="C1513" s="228"/>
      <c r="D1513" s="228"/>
      <c r="I1513" s="228"/>
      <c r="J1513" s="228"/>
      <c r="K1513" s="228"/>
      <c r="M1513" s="228"/>
      <c r="O1513" s="241"/>
    </row>
    <row r="1514" spans="3:15">
      <c r="C1514" s="228"/>
      <c r="D1514" s="228"/>
      <c r="I1514" s="228"/>
      <c r="J1514" s="228"/>
      <c r="K1514" s="228"/>
      <c r="M1514" s="228"/>
      <c r="O1514" s="241"/>
    </row>
    <row r="1515" spans="3:15">
      <c r="C1515" s="228"/>
      <c r="D1515" s="228"/>
      <c r="I1515" s="228"/>
      <c r="J1515" s="228"/>
      <c r="K1515" s="228"/>
      <c r="M1515" s="228"/>
      <c r="O1515" s="241"/>
    </row>
    <row r="1516" spans="3:15">
      <c r="C1516" s="228"/>
      <c r="D1516" s="228"/>
      <c r="I1516" s="228"/>
      <c r="J1516" s="228"/>
      <c r="K1516" s="228"/>
      <c r="M1516" s="228"/>
      <c r="O1516" s="241"/>
    </row>
    <row r="1517" spans="3:15">
      <c r="C1517" s="228"/>
      <c r="D1517" s="228"/>
      <c r="I1517" s="228"/>
      <c r="J1517" s="228"/>
      <c r="K1517" s="228"/>
      <c r="M1517" s="228"/>
      <c r="O1517" s="241"/>
    </row>
    <row r="1518" spans="3:15">
      <c r="C1518" s="228"/>
      <c r="D1518" s="228"/>
      <c r="I1518" s="228"/>
      <c r="J1518" s="228"/>
      <c r="K1518" s="228"/>
      <c r="M1518" s="228"/>
      <c r="O1518" s="241"/>
    </row>
    <row r="1519" spans="3:15">
      <c r="C1519" s="228"/>
      <c r="D1519" s="228"/>
      <c r="I1519" s="228"/>
      <c r="J1519" s="228"/>
      <c r="K1519" s="228"/>
      <c r="M1519" s="228"/>
      <c r="O1519" s="241"/>
    </row>
    <row r="1520" spans="3:15">
      <c r="C1520" s="228"/>
      <c r="D1520" s="228"/>
      <c r="I1520" s="228"/>
      <c r="J1520" s="228"/>
      <c r="K1520" s="228"/>
      <c r="M1520" s="228"/>
      <c r="O1520" s="241"/>
    </row>
    <row r="1521" spans="3:15">
      <c r="C1521" s="228"/>
      <c r="D1521" s="228"/>
      <c r="I1521" s="228"/>
      <c r="J1521" s="228"/>
      <c r="K1521" s="228"/>
      <c r="M1521" s="228"/>
      <c r="O1521" s="241"/>
    </row>
    <row r="1522" spans="3:15">
      <c r="C1522" s="228"/>
      <c r="D1522" s="228"/>
      <c r="I1522" s="228"/>
      <c r="J1522" s="228"/>
      <c r="K1522" s="228"/>
      <c r="M1522" s="228"/>
      <c r="O1522" s="241"/>
    </row>
    <row r="1523" spans="3:15">
      <c r="C1523" s="228"/>
      <c r="D1523" s="228"/>
      <c r="I1523" s="228"/>
      <c r="J1523" s="228"/>
      <c r="K1523" s="228"/>
      <c r="M1523" s="228"/>
      <c r="O1523" s="241"/>
    </row>
    <row r="1524" spans="3:15">
      <c r="C1524" s="228"/>
      <c r="D1524" s="228"/>
      <c r="I1524" s="228"/>
      <c r="J1524" s="228"/>
      <c r="K1524" s="228"/>
      <c r="M1524" s="228"/>
      <c r="O1524" s="241"/>
    </row>
    <row r="1525" spans="3:15">
      <c r="C1525" s="228"/>
      <c r="D1525" s="228"/>
      <c r="I1525" s="228"/>
      <c r="J1525" s="228"/>
      <c r="K1525" s="228"/>
      <c r="M1525" s="228"/>
      <c r="O1525" s="241"/>
    </row>
    <row r="1526" spans="3:15">
      <c r="C1526" s="228"/>
      <c r="D1526" s="228"/>
      <c r="I1526" s="228"/>
      <c r="J1526" s="228"/>
      <c r="K1526" s="228"/>
      <c r="M1526" s="228"/>
      <c r="O1526" s="241"/>
    </row>
    <row r="1527" spans="3:15">
      <c r="C1527" s="228"/>
      <c r="D1527" s="228"/>
      <c r="I1527" s="228"/>
      <c r="J1527" s="228"/>
      <c r="K1527" s="228"/>
      <c r="M1527" s="228"/>
      <c r="O1527" s="241"/>
    </row>
    <row r="1528" spans="3:15">
      <c r="C1528" s="228"/>
      <c r="D1528" s="228"/>
      <c r="I1528" s="228"/>
      <c r="J1528" s="228"/>
      <c r="K1528" s="228"/>
      <c r="M1528" s="228"/>
      <c r="O1528" s="241"/>
    </row>
    <row r="1529" spans="3:15">
      <c r="C1529" s="228"/>
      <c r="D1529" s="228"/>
      <c r="I1529" s="228"/>
      <c r="J1529" s="228"/>
      <c r="K1529" s="228"/>
      <c r="M1529" s="228"/>
      <c r="O1529" s="241"/>
    </row>
    <row r="1530" spans="3:15">
      <c r="C1530" s="228"/>
      <c r="D1530" s="228"/>
      <c r="I1530" s="228"/>
      <c r="J1530" s="228"/>
      <c r="K1530" s="228"/>
      <c r="M1530" s="228"/>
      <c r="O1530" s="241"/>
    </row>
    <row r="1531" spans="3:15">
      <c r="C1531" s="228"/>
      <c r="D1531" s="228"/>
      <c r="I1531" s="228"/>
      <c r="J1531" s="228"/>
      <c r="K1531" s="228"/>
      <c r="M1531" s="228"/>
      <c r="O1531" s="241"/>
    </row>
    <row r="1532" spans="3:15">
      <c r="C1532" s="228"/>
      <c r="D1532" s="228"/>
      <c r="I1532" s="228"/>
      <c r="J1532" s="228"/>
      <c r="K1532" s="228"/>
      <c r="M1532" s="228"/>
      <c r="O1532" s="241"/>
    </row>
    <row r="1533" spans="3:15">
      <c r="C1533" s="228"/>
      <c r="D1533" s="228"/>
      <c r="I1533" s="228"/>
      <c r="J1533" s="228"/>
      <c r="K1533" s="228"/>
      <c r="M1533" s="228"/>
      <c r="O1533" s="241"/>
    </row>
    <row r="1534" spans="3:15">
      <c r="C1534" s="228"/>
      <c r="D1534" s="228"/>
      <c r="I1534" s="228"/>
      <c r="J1534" s="228"/>
      <c r="K1534" s="228"/>
      <c r="M1534" s="228"/>
      <c r="O1534" s="241"/>
    </row>
    <row r="1535" spans="3:15">
      <c r="C1535" s="228"/>
      <c r="D1535" s="228"/>
      <c r="I1535" s="228"/>
      <c r="J1535" s="228"/>
      <c r="K1535" s="228"/>
      <c r="M1535" s="228"/>
      <c r="O1535" s="241"/>
    </row>
    <row r="1536" spans="3:15">
      <c r="C1536" s="228"/>
      <c r="D1536" s="228"/>
      <c r="I1536" s="228"/>
      <c r="J1536" s="228"/>
      <c r="K1536" s="228"/>
      <c r="M1536" s="228"/>
      <c r="O1536" s="241"/>
    </row>
    <row r="1537" spans="3:15">
      <c r="C1537" s="228"/>
      <c r="D1537" s="228"/>
      <c r="I1537" s="228"/>
      <c r="J1537" s="228"/>
      <c r="K1537" s="228"/>
      <c r="M1537" s="228"/>
      <c r="O1537" s="241"/>
    </row>
    <row r="1538" spans="3:15">
      <c r="C1538" s="228"/>
      <c r="D1538" s="228"/>
      <c r="I1538" s="228"/>
      <c r="J1538" s="228"/>
      <c r="K1538" s="228"/>
      <c r="M1538" s="228"/>
      <c r="O1538" s="241"/>
    </row>
    <row r="1539" spans="3:15">
      <c r="C1539" s="228"/>
      <c r="D1539" s="228"/>
      <c r="I1539" s="228"/>
      <c r="J1539" s="228"/>
      <c r="K1539" s="228"/>
      <c r="M1539" s="228"/>
      <c r="O1539" s="241"/>
    </row>
    <row r="1540" spans="3:15">
      <c r="C1540" s="228"/>
      <c r="D1540" s="228"/>
      <c r="I1540" s="228"/>
      <c r="J1540" s="228"/>
      <c r="K1540" s="228"/>
      <c r="M1540" s="228"/>
      <c r="O1540" s="241"/>
    </row>
    <row r="1541" spans="3:15">
      <c r="C1541" s="228"/>
      <c r="D1541" s="228"/>
      <c r="I1541" s="228"/>
      <c r="J1541" s="228"/>
      <c r="K1541" s="228"/>
      <c r="M1541" s="228"/>
      <c r="O1541" s="241"/>
    </row>
    <row r="1542" spans="3:15">
      <c r="C1542" s="228"/>
      <c r="D1542" s="228"/>
      <c r="I1542" s="228"/>
      <c r="J1542" s="228"/>
      <c r="K1542" s="228"/>
      <c r="M1542" s="228"/>
      <c r="O1542" s="241"/>
    </row>
    <row r="1543" spans="3:15">
      <c r="C1543" s="228"/>
      <c r="D1543" s="228"/>
      <c r="I1543" s="228"/>
      <c r="J1543" s="228"/>
      <c r="K1543" s="228"/>
      <c r="M1543" s="228"/>
      <c r="O1543" s="241"/>
    </row>
    <row r="1544" spans="3:15">
      <c r="C1544" s="228"/>
      <c r="D1544" s="228"/>
      <c r="I1544" s="228"/>
      <c r="J1544" s="228"/>
      <c r="K1544" s="228"/>
      <c r="M1544" s="228"/>
      <c r="O1544" s="241"/>
    </row>
    <row r="1545" spans="3:15">
      <c r="C1545" s="228"/>
      <c r="D1545" s="228"/>
      <c r="I1545" s="228"/>
      <c r="J1545" s="228"/>
      <c r="K1545" s="228"/>
      <c r="M1545" s="228"/>
      <c r="O1545" s="241"/>
    </row>
    <row r="1546" spans="3:15">
      <c r="C1546" s="228"/>
      <c r="D1546" s="228"/>
      <c r="I1546" s="228"/>
      <c r="J1546" s="228"/>
      <c r="K1546" s="228"/>
      <c r="M1546" s="228"/>
      <c r="O1546" s="241"/>
    </row>
    <row r="1547" spans="3:15">
      <c r="C1547" s="228"/>
      <c r="D1547" s="228"/>
      <c r="I1547" s="228"/>
      <c r="J1547" s="228"/>
      <c r="K1547" s="228"/>
      <c r="M1547" s="228"/>
      <c r="O1547" s="241"/>
    </row>
    <row r="1548" spans="3:15">
      <c r="C1548" s="228"/>
      <c r="D1548" s="228"/>
      <c r="I1548" s="228"/>
      <c r="J1548" s="228"/>
      <c r="K1548" s="228"/>
      <c r="M1548" s="228"/>
      <c r="O1548" s="241"/>
    </row>
    <row r="1549" spans="3:15">
      <c r="C1549" s="228"/>
      <c r="D1549" s="228"/>
      <c r="I1549" s="228"/>
      <c r="J1549" s="228"/>
      <c r="K1549" s="228"/>
      <c r="M1549" s="228"/>
      <c r="O1549" s="241"/>
    </row>
    <row r="1550" spans="3:15">
      <c r="C1550" s="228"/>
      <c r="D1550" s="228"/>
      <c r="I1550" s="228"/>
      <c r="J1550" s="228"/>
      <c r="K1550" s="228"/>
      <c r="M1550" s="228"/>
      <c r="O1550" s="241"/>
    </row>
    <row r="1551" spans="3:15">
      <c r="C1551" s="228"/>
      <c r="D1551" s="228"/>
      <c r="I1551" s="228"/>
      <c r="J1551" s="228"/>
      <c r="K1551" s="228"/>
      <c r="M1551" s="228"/>
      <c r="O1551" s="241"/>
    </row>
    <row r="1552" spans="3:15">
      <c r="C1552" s="228"/>
      <c r="D1552" s="228"/>
      <c r="I1552" s="228"/>
      <c r="J1552" s="228"/>
      <c r="K1552" s="228"/>
      <c r="M1552" s="228"/>
      <c r="O1552" s="241"/>
    </row>
    <row r="1553" spans="3:15">
      <c r="C1553" s="228"/>
      <c r="D1553" s="228"/>
      <c r="I1553" s="228"/>
      <c r="J1553" s="228"/>
      <c r="K1553" s="228"/>
      <c r="M1553" s="228"/>
      <c r="O1553" s="241"/>
    </row>
    <row r="1554" spans="3:15">
      <c r="C1554" s="228"/>
      <c r="D1554" s="228"/>
      <c r="I1554" s="228"/>
      <c r="J1554" s="228"/>
      <c r="K1554" s="228"/>
      <c r="M1554" s="228"/>
      <c r="O1554" s="241"/>
    </row>
    <row r="1555" spans="3:15">
      <c r="C1555" s="228"/>
      <c r="D1555" s="228"/>
      <c r="I1555" s="228"/>
      <c r="J1555" s="228"/>
      <c r="K1555" s="228"/>
      <c r="M1555" s="228"/>
      <c r="O1555" s="241"/>
    </row>
    <row r="1556" spans="3:15">
      <c r="C1556" s="228"/>
      <c r="D1556" s="228"/>
      <c r="I1556" s="228"/>
      <c r="J1556" s="228"/>
      <c r="K1556" s="228"/>
      <c r="M1556" s="228"/>
      <c r="O1556" s="241"/>
    </row>
    <row r="1557" spans="3:15">
      <c r="C1557" s="228"/>
      <c r="D1557" s="228"/>
      <c r="I1557" s="228"/>
      <c r="J1557" s="228"/>
      <c r="K1557" s="228"/>
      <c r="M1557" s="228"/>
      <c r="O1557" s="241"/>
    </row>
    <row r="1558" spans="3:15">
      <c r="C1558" s="228"/>
      <c r="D1558" s="228"/>
      <c r="I1558" s="228"/>
      <c r="J1558" s="228"/>
      <c r="K1558" s="228"/>
      <c r="M1558" s="228"/>
      <c r="O1558" s="241"/>
    </row>
    <row r="1559" spans="3:15">
      <c r="C1559" s="228"/>
      <c r="D1559" s="228"/>
      <c r="I1559" s="228"/>
      <c r="J1559" s="228"/>
      <c r="K1559" s="228"/>
      <c r="M1559" s="228"/>
      <c r="O1559" s="241"/>
    </row>
    <row r="1560" spans="3:15">
      <c r="C1560" s="228"/>
      <c r="D1560" s="228"/>
      <c r="I1560" s="228"/>
      <c r="J1560" s="228"/>
      <c r="K1560" s="228"/>
      <c r="M1560" s="228"/>
      <c r="O1560" s="241"/>
    </row>
    <row r="1561" spans="3:15">
      <c r="C1561" s="228"/>
      <c r="D1561" s="228"/>
      <c r="I1561" s="228"/>
      <c r="J1561" s="228"/>
      <c r="K1561" s="228"/>
      <c r="M1561" s="228"/>
      <c r="O1561" s="241"/>
    </row>
    <row r="1562" spans="3:15">
      <c r="C1562" s="228"/>
      <c r="D1562" s="228"/>
      <c r="I1562" s="228"/>
      <c r="J1562" s="228"/>
      <c r="K1562" s="228"/>
      <c r="M1562" s="228"/>
      <c r="O1562" s="241"/>
    </row>
    <row r="1563" spans="3:15">
      <c r="C1563" s="228"/>
      <c r="D1563" s="228"/>
      <c r="I1563" s="228"/>
      <c r="J1563" s="228"/>
      <c r="K1563" s="228"/>
      <c r="M1563" s="228"/>
      <c r="O1563" s="241"/>
    </row>
    <row r="1564" spans="3:15">
      <c r="C1564" s="228"/>
      <c r="D1564" s="228"/>
      <c r="I1564" s="228"/>
      <c r="J1564" s="228"/>
      <c r="K1564" s="228"/>
      <c r="M1564" s="228"/>
      <c r="O1564" s="241"/>
    </row>
    <row r="1565" spans="3:15">
      <c r="C1565" s="228"/>
      <c r="D1565" s="228"/>
      <c r="I1565" s="228"/>
      <c r="J1565" s="228"/>
      <c r="K1565" s="228"/>
      <c r="M1565" s="228"/>
      <c r="O1565" s="241"/>
    </row>
    <row r="1566" spans="3:15">
      <c r="C1566" s="228"/>
      <c r="D1566" s="228"/>
      <c r="I1566" s="228"/>
      <c r="J1566" s="228"/>
      <c r="K1566" s="228"/>
      <c r="M1566" s="228"/>
      <c r="O1566" s="241"/>
    </row>
    <row r="1567" spans="3:15">
      <c r="C1567" s="228"/>
      <c r="D1567" s="228"/>
      <c r="I1567" s="228"/>
      <c r="J1567" s="228"/>
      <c r="K1567" s="228"/>
      <c r="M1567" s="228"/>
      <c r="O1567" s="241"/>
    </row>
    <row r="1568" spans="3:15">
      <c r="C1568" s="228"/>
      <c r="D1568" s="228"/>
      <c r="I1568" s="228"/>
      <c r="J1568" s="228"/>
      <c r="K1568" s="228"/>
      <c r="M1568" s="228"/>
      <c r="O1568" s="241"/>
    </row>
    <row r="1569" spans="3:15">
      <c r="C1569" s="228"/>
      <c r="D1569" s="228"/>
      <c r="I1569" s="228"/>
      <c r="J1569" s="228"/>
      <c r="K1569" s="228"/>
      <c r="M1569" s="228"/>
      <c r="O1569" s="241"/>
    </row>
    <row r="1570" spans="3:15">
      <c r="C1570" s="228"/>
      <c r="D1570" s="228"/>
      <c r="I1570" s="228"/>
      <c r="J1570" s="228"/>
      <c r="K1570" s="228"/>
      <c r="M1570" s="228"/>
      <c r="O1570" s="241"/>
    </row>
    <row r="1571" spans="3:15">
      <c r="C1571" s="228"/>
      <c r="D1571" s="228"/>
      <c r="I1571" s="228"/>
      <c r="J1571" s="228"/>
      <c r="K1571" s="228"/>
      <c r="M1571" s="228"/>
      <c r="O1571" s="241"/>
    </row>
    <row r="1572" spans="3:15">
      <c r="C1572" s="228"/>
      <c r="D1572" s="228"/>
      <c r="I1572" s="228"/>
      <c r="J1572" s="228"/>
      <c r="K1572" s="228"/>
      <c r="M1572" s="228"/>
      <c r="O1572" s="241"/>
    </row>
    <row r="1573" spans="3:15">
      <c r="C1573" s="228"/>
      <c r="D1573" s="228"/>
      <c r="I1573" s="228"/>
      <c r="J1573" s="228"/>
      <c r="K1573" s="228"/>
      <c r="M1573" s="228"/>
      <c r="O1573" s="241"/>
    </row>
    <row r="1574" spans="3:15">
      <c r="C1574" s="228"/>
      <c r="D1574" s="228"/>
      <c r="I1574" s="228"/>
      <c r="J1574" s="228"/>
      <c r="K1574" s="228"/>
      <c r="M1574" s="228"/>
      <c r="O1574" s="241"/>
    </row>
    <row r="1575" spans="3:15">
      <c r="C1575" s="228"/>
      <c r="D1575" s="228"/>
      <c r="I1575" s="228"/>
      <c r="J1575" s="228"/>
      <c r="K1575" s="228"/>
      <c r="M1575" s="228"/>
      <c r="O1575" s="241"/>
    </row>
    <row r="1576" spans="3:15">
      <c r="C1576" s="228"/>
      <c r="D1576" s="228"/>
      <c r="I1576" s="228"/>
      <c r="J1576" s="228"/>
      <c r="K1576" s="228"/>
      <c r="M1576" s="228"/>
      <c r="O1576" s="241"/>
    </row>
    <row r="1577" spans="3:15">
      <c r="C1577" s="228"/>
      <c r="D1577" s="228"/>
      <c r="I1577" s="228"/>
      <c r="J1577" s="228"/>
      <c r="K1577" s="228"/>
      <c r="M1577" s="228"/>
      <c r="O1577" s="241"/>
    </row>
    <row r="1578" spans="3:15">
      <c r="C1578" s="228"/>
      <c r="D1578" s="228"/>
      <c r="I1578" s="228"/>
      <c r="J1578" s="228"/>
      <c r="K1578" s="228"/>
      <c r="M1578" s="228"/>
      <c r="O1578" s="241"/>
    </row>
    <row r="1579" spans="3:15">
      <c r="C1579" s="228"/>
      <c r="D1579" s="228"/>
      <c r="I1579" s="228"/>
      <c r="J1579" s="228"/>
      <c r="K1579" s="228"/>
      <c r="M1579" s="228"/>
      <c r="O1579" s="241"/>
    </row>
    <row r="1580" spans="3:15">
      <c r="C1580" s="228"/>
      <c r="D1580" s="228"/>
      <c r="I1580" s="228"/>
      <c r="J1580" s="228"/>
      <c r="K1580" s="228"/>
      <c r="M1580" s="228"/>
      <c r="O1580" s="241"/>
    </row>
    <row r="1581" spans="3:15">
      <c r="C1581" s="228"/>
      <c r="D1581" s="228"/>
      <c r="I1581" s="228"/>
      <c r="J1581" s="228"/>
      <c r="K1581" s="228"/>
      <c r="M1581" s="228"/>
      <c r="O1581" s="241"/>
    </row>
    <row r="1582" spans="3:15">
      <c r="C1582" s="228"/>
      <c r="D1582" s="228"/>
      <c r="I1582" s="228"/>
      <c r="J1582" s="228"/>
      <c r="K1582" s="228"/>
      <c r="M1582" s="228"/>
      <c r="O1582" s="241"/>
    </row>
    <row r="1583" spans="3:15">
      <c r="C1583" s="228"/>
      <c r="D1583" s="228"/>
      <c r="I1583" s="228"/>
      <c r="J1583" s="228"/>
      <c r="K1583" s="228"/>
      <c r="M1583" s="228"/>
      <c r="O1583" s="241"/>
    </row>
    <row r="1584" spans="3:15">
      <c r="C1584" s="228"/>
      <c r="D1584" s="228"/>
      <c r="I1584" s="228"/>
      <c r="J1584" s="228"/>
      <c r="K1584" s="228"/>
      <c r="M1584" s="228"/>
      <c r="O1584" s="241"/>
    </row>
    <row r="1585" spans="3:15">
      <c r="C1585" s="228"/>
      <c r="D1585" s="228"/>
      <c r="I1585" s="228"/>
      <c r="J1585" s="228"/>
      <c r="K1585" s="228"/>
      <c r="M1585" s="228"/>
      <c r="O1585" s="241"/>
    </row>
    <row r="1586" spans="3:15">
      <c r="C1586" s="228"/>
      <c r="D1586" s="228"/>
      <c r="I1586" s="228"/>
      <c r="J1586" s="228"/>
      <c r="K1586" s="228"/>
      <c r="M1586" s="228"/>
      <c r="O1586" s="241"/>
    </row>
    <row r="1587" spans="3:15">
      <c r="C1587" s="228"/>
      <c r="D1587" s="228"/>
      <c r="I1587" s="228"/>
      <c r="J1587" s="228"/>
      <c r="K1587" s="228"/>
      <c r="M1587" s="228"/>
      <c r="O1587" s="241"/>
    </row>
    <row r="1588" spans="3:15">
      <c r="C1588" s="228"/>
      <c r="D1588" s="228"/>
      <c r="I1588" s="228"/>
      <c r="J1588" s="228"/>
      <c r="K1588" s="228"/>
      <c r="M1588" s="228"/>
      <c r="O1588" s="241"/>
    </row>
    <row r="1589" spans="3:15">
      <c r="C1589" s="228"/>
      <c r="D1589" s="228"/>
      <c r="I1589" s="228"/>
      <c r="J1589" s="228"/>
      <c r="K1589" s="228"/>
      <c r="M1589" s="228"/>
      <c r="O1589" s="241"/>
    </row>
    <row r="1590" spans="3:15">
      <c r="C1590" s="228"/>
      <c r="D1590" s="228"/>
      <c r="I1590" s="228"/>
      <c r="J1590" s="228"/>
      <c r="K1590" s="228"/>
      <c r="M1590" s="228"/>
      <c r="O1590" s="241"/>
    </row>
    <row r="1591" spans="3:15">
      <c r="C1591" s="228"/>
      <c r="D1591" s="228"/>
      <c r="I1591" s="228"/>
      <c r="J1591" s="228"/>
      <c r="K1591" s="228"/>
      <c r="M1591" s="228"/>
      <c r="O1591" s="241"/>
    </row>
    <row r="1592" spans="3:15">
      <c r="C1592" s="228"/>
      <c r="D1592" s="228"/>
      <c r="I1592" s="228"/>
      <c r="J1592" s="228"/>
      <c r="K1592" s="228"/>
      <c r="M1592" s="228"/>
      <c r="O1592" s="241"/>
    </row>
    <row r="1593" spans="3:15">
      <c r="C1593" s="228"/>
      <c r="D1593" s="228"/>
      <c r="I1593" s="228"/>
      <c r="J1593" s="228"/>
      <c r="K1593" s="228"/>
      <c r="M1593" s="228"/>
      <c r="O1593" s="241"/>
    </row>
    <row r="1594" spans="3:15">
      <c r="C1594" s="228"/>
      <c r="D1594" s="228"/>
      <c r="I1594" s="228"/>
      <c r="J1594" s="228"/>
      <c r="K1594" s="228"/>
      <c r="M1594" s="228"/>
      <c r="O1594" s="241"/>
    </row>
    <row r="1595" spans="3:15">
      <c r="C1595" s="228"/>
      <c r="D1595" s="228"/>
      <c r="I1595" s="228"/>
      <c r="J1595" s="228"/>
      <c r="K1595" s="228"/>
      <c r="M1595" s="228"/>
      <c r="O1595" s="241"/>
    </row>
    <row r="1596" spans="3:15">
      <c r="C1596" s="228"/>
      <c r="D1596" s="228"/>
      <c r="I1596" s="228"/>
      <c r="J1596" s="228"/>
      <c r="K1596" s="228"/>
      <c r="M1596" s="228"/>
      <c r="O1596" s="241"/>
    </row>
    <row r="1597" spans="3:15">
      <c r="C1597" s="228"/>
      <c r="D1597" s="228"/>
      <c r="I1597" s="228"/>
      <c r="J1597" s="228"/>
      <c r="K1597" s="228"/>
      <c r="M1597" s="228"/>
      <c r="O1597" s="241"/>
    </row>
    <row r="1598" spans="3:15">
      <c r="C1598" s="228"/>
      <c r="D1598" s="228"/>
      <c r="I1598" s="228"/>
      <c r="J1598" s="228"/>
      <c r="K1598" s="228"/>
      <c r="M1598" s="228"/>
      <c r="O1598" s="241"/>
    </row>
    <row r="1599" spans="3:15">
      <c r="C1599" s="228"/>
      <c r="D1599" s="228"/>
      <c r="I1599" s="228"/>
      <c r="J1599" s="228"/>
      <c r="K1599" s="228"/>
      <c r="M1599" s="228"/>
      <c r="O1599" s="241"/>
    </row>
    <row r="1600" spans="3:15">
      <c r="C1600" s="228"/>
      <c r="D1600" s="228"/>
      <c r="I1600" s="228"/>
      <c r="J1600" s="228"/>
      <c r="K1600" s="228"/>
      <c r="M1600" s="228"/>
      <c r="O1600" s="241"/>
    </row>
    <row r="1601" spans="3:15">
      <c r="C1601" s="228"/>
      <c r="D1601" s="228"/>
      <c r="I1601" s="228"/>
      <c r="J1601" s="228"/>
      <c r="K1601" s="228"/>
      <c r="M1601" s="228"/>
      <c r="O1601" s="241"/>
    </row>
    <row r="1602" spans="3:15">
      <c r="C1602" s="228"/>
      <c r="D1602" s="228"/>
      <c r="I1602" s="228"/>
      <c r="J1602" s="228"/>
      <c r="K1602" s="228"/>
      <c r="M1602" s="228"/>
      <c r="O1602" s="241"/>
    </row>
    <row r="1603" spans="3:15">
      <c r="C1603" s="228"/>
      <c r="D1603" s="228"/>
      <c r="I1603" s="228"/>
      <c r="J1603" s="228"/>
      <c r="K1603" s="228"/>
      <c r="M1603" s="228"/>
      <c r="O1603" s="241"/>
    </row>
    <row r="1604" spans="3:15">
      <c r="C1604" s="228"/>
      <c r="D1604" s="228"/>
      <c r="I1604" s="228"/>
      <c r="J1604" s="228"/>
      <c r="K1604" s="228"/>
      <c r="M1604" s="228"/>
      <c r="O1604" s="241"/>
    </row>
    <row r="1605" spans="3:15">
      <c r="C1605" s="228"/>
      <c r="D1605" s="228"/>
      <c r="I1605" s="228"/>
      <c r="J1605" s="228"/>
      <c r="K1605" s="228"/>
      <c r="M1605" s="228"/>
      <c r="O1605" s="241"/>
    </row>
    <row r="1606" spans="3:15">
      <c r="C1606" s="228"/>
      <c r="D1606" s="228"/>
      <c r="I1606" s="228"/>
      <c r="J1606" s="228"/>
      <c r="K1606" s="228"/>
      <c r="M1606" s="228"/>
      <c r="O1606" s="241"/>
    </row>
    <row r="1607" spans="3:15">
      <c r="C1607" s="228"/>
      <c r="D1607" s="228"/>
      <c r="I1607" s="228"/>
      <c r="J1607" s="228"/>
      <c r="K1607" s="228"/>
      <c r="M1607" s="228"/>
      <c r="O1607" s="241"/>
    </row>
    <row r="1608" spans="3:15">
      <c r="C1608" s="228"/>
      <c r="D1608" s="228"/>
      <c r="I1608" s="228"/>
      <c r="J1608" s="228"/>
      <c r="K1608" s="228"/>
      <c r="M1608" s="228"/>
      <c r="O1608" s="241"/>
    </row>
    <row r="1609" spans="3:15">
      <c r="C1609" s="228"/>
      <c r="D1609" s="228"/>
      <c r="I1609" s="228"/>
      <c r="J1609" s="228"/>
      <c r="K1609" s="228"/>
      <c r="M1609" s="228"/>
      <c r="O1609" s="241"/>
    </row>
    <row r="1610" spans="3:15">
      <c r="C1610" s="228"/>
      <c r="D1610" s="228"/>
      <c r="I1610" s="228"/>
      <c r="J1610" s="228"/>
      <c r="K1610" s="228"/>
      <c r="M1610" s="228"/>
      <c r="O1610" s="241"/>
    </row>
    <row r="1611" spans="3:15">
      <c r="C1611" s="228"/>
      <c r="D1611" s="228"/>
      <c r="I1611" s="228"/>
      <c r="J1611" s="228"/>
      <c r="K1611" s="228"/>
      <c r="M1611" s="228"/>
      <c r="O1611" s="241"/>
    </row>
    <row r="1612" spans="3:15">
      <c r="C1612" s="228"/>
      <c r="D1612" s="228"/>
      <c r="I1612" s="228"/>
      <c r="J1612" s="228"/>
      <c r="K1612" s="228"/>
      <c r="M1612" s="228"/>
      <c r="O1612" s="241"/>
    </row>
    <row r="1613" spans="3:15">
      <c r="C1613" s="228"/>
      <c r="D1613" s="228"/>
      <c r="I1613" s="228"/>
      <c r="J1613" s="228"/>
      <c r="K1613" s="228"/>
      <c r="M1613" s="228"/>
      <c r="O1613" s="241"/>
    </row>
    <row r="1614" spans="3:15">
      <c r="C1614" s="228"/>
      <c r="D1614" s="228"/>
      <c r="I1614" s="228"/>
      <c r="J1614" s="228"/>
      <c r="K1614" s="228"/>
      <c r="M1614" s="228"/>
      <c r="O1614" s="241"/>
    </row>
    <row r="1615" spans="3:15">
      <c r="C1615" s="228"/>
      <c r="D1615" s="228"/>
      <c r="I1615" s="228"/>
      <c r="J1615" s="228"/>
      <c r="K1615" s="228"/>
      <c r="M1615" s="228"/>
      <c r="O1615" s="241"/>
    </row>
    <row r="1616" spans="3:15">
      <c r="C1616" s="228"/>
      <c r="D1616" s="228"/>
      <c r="I1616" s="228"/>
      <c r="J1616" s="228"/>
      <c r="K1616" s="228"/>
      <c r="M1616" s="228"/>
      <c r="O1616" s="241"/>
    </row>
    <row r="1617" spans="3:15">
      <c r="C1617" s="228"/>
      <c r="D1617" s="228"/>
      <c r="I1617" s="228"/>
      <c r="J1617" s="228"/>
      <c r="K1617" s="228"/>
      <c r="M1617" s="228"/>
      <c r="O1617" s="241"/>
    </row>
    <row r="1618" spans="3:15">
      <c r="C1618" s="228"/>
      <c r="D1618" s="228"/>
      <c r="I1618" s="228"/>
      <c r="J1618" s="228"/>
      <c r="K1618" s="228"/>
      <c r="M1618" s="228"/>
      <c r="O1618" s="241"/>
    </row>
    <row r="1619" spans="3:15">
      <c r="C1619" s="228"/>
      <c r="D1619" s="228"/>
      <c r="I1619" s="228"/>
      <c r="J1619" s="228"/>
      <c r="K1619" s="228"/>
      <c r="M1619" s="228"/>
      <c r="O1619" s="241"/>
    </row>
    <row r="1620" spans="3:15">
      <c r="C1620" s="228"/>
      <c r="D1620" s="228"/>
      <c r="I1620" s="228"/>
      <c r="J1620" s="228"/>
      <c r="K1620" s="228"/>
      <c r="M1620" s="228"/>
      <c r="O1620" s="241"/>
    </row>
    <row r="1621" spans="3:15">
      <c r="C1621" s="228"/>
      <c r="D1621" s="228"/>
      <c r="I1621" s="228"/>
      <c r="J1621" s="228"/>
      <c r="K1621" s="228"/>
      <c r="M1621" s="228"/>
      <c r="O1621" s="241"/>
    </row>
    <row r="1622" spans="3:15">
      <c r="C1622" s="228"/>
      <c r="D1622" s="228"/>
      <c r="I1622" s="228"/>
      <c r="J1622" s="228"/>
      <c r="K1622" s="228"/>
      <c r="M1622" s="228"/>
      <c r="O1622" s="241"/>
    </row>
    <row r="1623" spans="3:15">
      <c r="C1623" s="228"/>
      <c r="D1623" s="228"/>
      <c r="I1623" s="228"/>
      <c r="J1623" s="228"/>
      <c r="K1623" s="228"/>
      <c r="M1623" s="228"/>
      <c r="O1623" s="241"/>
    </row>
    <row r="1624" spans="3:15">
      <c r="C1624" s="228"/>
      <c r="D1624" s="228"/>
      <c r="I1624" s="228"/>
      <c r="J1624" s="228"/>
      <c r="K1624" s="228"/>
      <c r="M1624" s="228"/>
      <c r="O1624" s="241"/>
    </row>
    <row r="1625" spans="3:15">
      <c r="C1625" s="228"/>
      <c r="D1625" s="228"/>
      <c r="I1625" s="228"/>
      <c r="J1625" s="228"/>
      <c r="K1625" s="228"/>
      <c r="M1625" s="228"/>
      <c r="O1625" s="241"/>
    </row>
    <row r="1626" spans="3:15">
      <c r="C1626" s="228"/>
      <c r="D1626" s="228"/>
      <c r="I1626" s="228"/>
      <c r="J1626" s="228"/>
      <c r="K1626" s="228"/>
      <c r="M1626" s="228"/>
      <c r="O1626" s="241"/>
    </row>
    <row r="1627" spans="3:15">
      <c r="C1627" s="228"/>
      <c r="D1627" s="228"/>
      <c r="I1627" s="228"/>
      <c r="J1627" s="228"/>
      <c r="K1627" s="228"/>
      <c r="M1627" s="228"/>
      <c r="O1627" s="241"/>
    </row>
    <row r="1628" spans="3:15">
      <c r="C1628" s="228"/>
      <c r="D1628" s="228"/>
      <c r="I1628" s="228"/>
      <c r="J1628" s="228"/>
      <c r="K1628" s="228"/>
      <c r="M1628" s="228"/>
      <c r="O1628" s="241"/>
    </row>
    <row r="1629" spans="3:15">
      <c r="C1629" s="228"/>
      <c r="D1629" s="228"/>
      <c r="I1629" s="228"/>
      <c r="J1629" s="228"/>
      <c r="K1629" s="228"/>
      <c r="M1629" s="228"/>
      <c r="O1629" s="241"/>
    </row>
    <row r="1630" spans="3:15">
      <c r="C1630" s="228"/>
      <c r="D1630" s="228"/>
      <c r="I1630" s="228"/>
      <c r="J1630" s="228"/>
      <c r="K1630" s="228"/>
      <c r="M1630" s="228"/>
      <c r="O1630" s="241"/>
    </row>
    <row r="1631" spans="3:15">
      <c r="C1631" s="228"/>
      <c r="D1631" s="228"/>
      <c r="I1631" s="228"/>
      <c r="J1631" s="228"/>
      <c r="K1631" s="228"/>
      <c r="M1631" s="228"/>
      <c r="O1631" s="241"/>
    </row>
    <row r="1632" spans="3:15">
      <c r="C1632" s="228"/>
      <c r="D1632" s="228"/>
      <c r="I1632" s="228"/>
      <c r="J1632" s="228"/>
      <c r="K1632" s="228"/>
      <c r="M1632" s="228"/>
      <c r="O1632" s="241"/>
    </row>
    <row r="1633" spans="3:15">
      <c r="C1633" s="228"/>
      <c r="D1633" s="228"/>
      <c r="I1633" s="228"/>
      <c r="J1633" s="228"/>
      <c r="K1633" s="228"/>
      <c r="M1633" s="228"/>
      <c r="O1633" s="241"/>
    </row>
    <row r="1634" spans="3:15">
      <c r="C1634" s="228"/>
      <c r="D1634" s="228"/>
      <c r="I1634" s="228"/>
      <c r="J1634" s="228"/>
      <c r="K1634" s="228"/>
      <c r="M1634" s="228"/>
      <c r="O1634" s="241"/>
    </row>
    <row r="1635" spans="3:15">
      <c r="C1635" s="228"/>
      <c r="D1635" s="228"/>
      <c r="I1635" s="228"/>
      <c r="J1635" s="228"/>
      <c r="K1635" s="228"/>
      <c r="M1635" s="228"/>
      <c r="O1635" s="241"/>
    </row>
    <row r="1636" spans="3:15">
      <c r="C1636" s="228"/>
      <c r="D1636" s="228"/>
      <c r="I1636" s="228"/>
      <c r="J1636" s="228"/>
      <c r="K1636" s="228"/>
      <c r="M1636" s="228"/>
      <c r="O1636" s="241"/>
    </row>
    <row r="1637" spans="3:15">
      <c r="C1637" s="228"/>
      <c r="D1637" s="228"/>
      <c r="I1637" s="228"/>
      <c r="J1637" s="228"/>
      <c r="K1637" s="228"/>
      <c r="M1637" s="228"/>
      <c r="O1637" s="241"/>
    </row>
    <row r="1638" spans="3:15">
      <c r="C1638" s="228"/>
      <c r="D1638" s="228"/>
      <c r="I1638" s="228"/>
      <c r="J1638" s="228"/>
      <c r="K1638" s="228"/>
      <c r="M1638" s="228"/>
      <c r="O1638" s="241"/>
    </row>
  </sheetData>
  <conditionalFormatting sqref="L1454 L1450 L1448 L1426 L1428 L1430 L1433:L1436 L1422:L1424 L1407 L1360 L1362 L1366 L1370 L1374 L1378 L1384 L1386 L1390 L1392 L1398 L1395 L1353 L1315 L1317 L1321 L1323 L1333 L1326 L1331 L1329 L1319 L1388 L1409:L1420 L1344:L1347 L1290 L1293 L1295 L1297 L1299 L1301 L1305 L1307 L1309 L1236 L1238 L1240 L1242 L1249 L1252 L1258 L1260 L1262 L1265 L1267 L1269 L1271 L1273 L1275 L1277 L1279 L1284:L1285 L1282 L1222 L1216 L1218:L1220 L1212:L1213 L1195 L1229 L1167 L1169 L1171 L1185 L1193 L1191 L1158 L1165 L1134 L1139 L1155 L1115 L1119 L1121 L1093 L1099 L1106 L1111 L1083:L1090 L1113 L1081 L987 L985 L979 L981 L1016:L1079 L991:L1014 L966 L972 L974 L954 L957 L959 L938:L939 L927:L929 L948 L950 L894 L891 L907 L909 L911 L913 L915 L917 L919 L931 L943 L888 L862 L864 L854:L856 L410:L449 L4:L179 L181:L393 L452:L851">
    <cfRule type="cellIs" dxfId="14" priority="5" stopIfTrue="1" operator="notEqual">
      <formula>0</formula>
    </cfRule>
  </conditionalFormatting>
  <conditionalFormatting sqref="L180">
    <cfRule type="cellIs" dxfId="13" priority="4" stopIfTrue="1" operator="greaterThan">
      <formula>0</formula>
    </cfRule>
  </conditionalFormatting>
  <conditionalFormatting sqref="P1:P1048576">
    <cfRule type="cellIs" dxfId="12" priority="3" stopIfTrue="1" operator="equal">
      <formula>FALSE</formula>
    </cfRule>
  </conditionalFormatting>
  <conditionalFormatting sqref="L1313">
    <cfRule type="cellIs" dxfId="11" priority="2" stopIfTrue="1" operator="notEqual">
      <formula>0</formula>
    </cfRule>
  </conditionalFormatting>
  <conditionalFormatting sqref="L1173">
    <cfRule type="cellIs" dxfId="10" priority="1" stopIfTrue="1" operator="notEqual">
      <formula>0</formula>
    </cfRule>
  </conditionalFormatting>
  <pageMargins left="0.56000000000000005" right="0.3" top="0.3" bottom="0.25" header="0.25" footer="0.17"/>
  <pageSetup paperSize="9" scale="52" fitToHeight="12" orientation="portrait" r:id="rId1"/>
  <headerFooter alignWithMargins="0">
    <oddFooter>&amp;C&amp;P/&amp;N&amp;R&amp;D &amp;T</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AI98"/>
  <sheetViews>
    <sheetView showGridLines="0" zoomScale="25" zoomScaleNormal="25" workbookViewId="0">
      <pane xSplit="2" ySplit="8" topLeftCell="C9" activePane="bottomRight" state="frozen"/>
      <selection activeCell="F97" sqref="F97"/>
      <selection pane="topRight" activeCell="F97" sqref="F97"/>
      <selection pane="bottomLeft" activeCell="F97" sqref="F97"/>
      <selection pane="bottomRight" activeCell="B72" sqref="B72"/>
    </sheetView>
  </sheetViews>
  <sheetFormatPr defaultColWidth="9.109375" defaultRowHeight="14.4" outlineLevelCol="1"/>
  <cols>
    <col min="1" max="1" width="27.6640625" customWidth="1"/>
    <col min="2" max="2" width="56" style="10" customWidth="1"/>
    <col min="3" max="3" width="11.6640625" style="10" customWidth="1" outlineLevel="1"/>
    <col min="4" max="4" width="13.33203125" style="10" customWidth="1" outlineLevel="1"/>
    <col min="5" max="11" width="11.6640625" style="10" customWidth="1" outlineLevel="1"/>
    <col min="12" max="12" width="13.6640625" style="10" customWidth="1" outlineLevel="1"/>
    <col min="13" max="13" width="18.88671875" style="10" customWidth="1" outlineLevel="1"/>
    <col min="14" max="14" width="19.5546875" style="10" customWidth="1" outlineLevel="1"/>
    <col min="15" max="16" width="11.6640625" style="10" customWidth="1" outlineLevel="1"/>
    <col min="17" max="18" width="19.44140625" style="10" customWidth="1" outlineLevel="1"/>
    <col min="19" max="19" width="17.5546875" style="10" customWidth="1" outlineLevel="1"/>
    <col min="20" max="21" width="11.6640625" style="10" customWidth="1" outlineLevel="1"/>
    <col min="22" max="22" width="12.88671875" style="10" customWidth="1" outlineLevel="1"/>
    <col min="23" max="24" width="11.6640625" style="10" customWidth="1" outlineLevel="1"/>
    <col min="25" max="25" width="12.88671875" style="10" customWidth="1" outlineLevel="1"/>
    <col min="26" max="26" width="11.6640625" style="10" customWidth="1" outlineLevel="1"/>
    <col min="27" max="27" width="3.5546875" style="10" customWidth="1"/>
    <col min="28" max="16384" width="9.109375" style="10"/>
  </cols>
  <sheetData>
    <row r="2" spans="1:35" s="717" customFormat="1" ht="16.5" customHeight="1">
      <c r="A2"/>
      <c r="B2" s="1330" t="s">
        <v>6403</v>
      </c>
      <c r="C2" s="1330"/>
      <c r="D2" s="1330"/>
      <c r="E2" s="1330"/>
      <c r="F2" s="1330"/>
      <c r="G2" s="1330"/>
      <c r="H2" s="1330"/>
      <c r="I2" s="1330"/>
      <c r="J2" s="1330"/>
      <c r="K2" s="1330"/>
      <c r="L2" s="1330"/>
      <c r="M2" s="1330"/>
      <c r="N2" s="1330"/>
      <c r="O2" s="1330"/>
      <c r="P2" s="1330"/>
      <c r="Q2" s="1330"/>
      <c r="R2" s="1330"/>
      <c r="S2" s="1330"/>
      <c r="T2" s="1330"/>
      <c r="U2" s="1330"/>
      <c r="V2" s="1330"/>
      <c r="W2" s="1330"/>
      <c r="X2" s="1330"/>
      <c r="Y2" s="1330"/>
      <c r="Z2" s="1330"/>
      <c r="AA2" s="706"/>
    </row>
    <row r="3" spans="1:35" ht="15.6">
      <c r="B3" s="552" t="s">
        <v>5835</v>
      </c>
    </row>
    <row r="4" spans="1:35">
      <c r="B4" s="1271"/>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1:35" ht="13.5" customHeight="1">
      <c r="B5" s="522" t="s">
        <v>5921</v>
      </c>
      <c r="C5" s="522"/>
      <c r="D5" s="522"/>
      <c r="E5" s="522"/>
      <c r="F5" s="522"/>
      <c r="G5" s="522"/>
      <c r="H5" s="522"/>
      <c r="I5" s="522"/>
      <c r="J5" s="522"/>
      <c r="K5" s="522"/>
      <c r="L5" s="522"/>
      <c r="M5" s="522"/>
      <c r="N5" s="522"/>
      <c r="O5" s="522"/>
      <c r="P5" s="522"/>
      <c r="Q5" s="522"/>
      <c r="R5" s="522"/>
      <c r="S5" s="522"/>
      <c r="T5" s="522"/>
      <c r="U5" s="522"/>
      <c r="V5" s="522"/>
      <c r="W5" s="522"/>
      <c r="X5" s="522"/>
      <c r="Y5" s="522"/>
      <c r="Z5" s="522"/>
      <c r="AA5" s="522"/>
    </row>
    <row r="6" spans="1:35" ht="12.75" customHeight="1">
      <c r="B6" s="522"/>
      <c r="C6" s="522"/>
      <c r="D6" s="522"/>
      <c r="E6" s="522"/>
      <c r="F6" s="522"/>
      <c r="G6" s="522"/>
      <c r="H6" s="522"/>
      <c r="I6" s="522"/>
      <c r="J6" s="522"/>
      <c r="K6" s="522"/>
      <c r="L6" s="522"/>
      <c r="M6" s="522"/>
      <c r="N6" s="522"/>
      <c r="O6" s="522"/>
      <c r="P6" s="522"/>
      <c r="Q6" s="522"/>
      <c r="R6" s="522"/>
      <c r="S6" s="522"/>
      <c r="T6" s="522"/>
      <c r="U6" s="522"/>
      <c r="V6" s="522"/>
      <c r="W6" s="522"/>
      <c r="X6" s="522"/>
      <c r="Y6" s="522"/>
      <c r="Z6" s="541" t="s">
        <v>5979</v>
      </c>
      <c r="AA6" s="522"/>
    </row>
    <row r="7" spans="1:35" s="767" customFormat="1" ht="15" customHeight="1">
      <c r="A7"/>
      <c r="B7" s="1890" t="s">
        <v>29</v>
      </c>
      <c r="C7" s="1892" t="s">
        <v>43</v>
      </c>
      <c r="D7" s="1893"/>
      <c r="E7" s="1894"/>
      <c r="F7" s="1895" t="s">
        <v>6368</v>
      </c>
      <c r="G7" s="1896"/>
      <c r="H7" s="1897"/>
      <c r="I7" s="1895" t="s">
        <v>6369</v>
      </c>
      <c r="J7" s="1896"/>
      <c r="K7" s="1897"/>
      <c r="L7" s="1890" t="s">
        <v>5900</v>
      </c>
      <c r="M7" s="1892" t="s">
        <v>144</v>
      </c>
      <c r="N7" s="1893"/>
      <c r="O7" s="1894"/>
      <c r="P7" s="1892" t="s">
        <v>143</v>
      </c>
      <c r="Q7" s="1893"/>
      <c r="R7" s="1893"/>
      <c r="S7" s="1893"/>
      <c r="T7" s="1894"/>
      <c r="U7" s="1892" t="s">
        <v>135</v>
      </c>
      <c r="V7" s="1893"/>
      <c r="W7" s="1894"/>
      <c r="X7" s="1892" t="s">
        <v>44</v>
      </c>
      <c r="Y7" s="1893"/>
      <c r="Z7" s="1894"/>
      <c r="AA7"/>
      <c r="AB7"/>
      <c r="AC7"/>
      <c r="AD7"/>
      <c r="AE7"/>
      <c r="AF7"/>
      <c r="AG7"/>
      <c r="AH7"/>
      <c r="AI7"/>
    </row>
    <row r="8" spans="1:35" s="767" customFormat="1" ht="57.6">
      <c r="A8"/>
      <c r="B8" s="1891"/>
      <c r="C8" s="769" t="s">
        <v>134</v>
      </c>
      <c r="D8" s="768" t="s">
        <v>5966</v>
      </c>
      <c r="E8" s="768" t="s">
        <v>83</v>
      </c>
      <c r="F8" s="1351" t="s">
        <v>134</v>
      </c>
      <c r="G8" s="1351" t="s">
        <v>5966</v>
      </c>
      <c r="H8" s="1351" t="s">
        <v>83</v>
      </c>
      <c r="I8" s="1351" t="s">
        <v>134</v>
      </c>
      <c r="J8" s="1351" t="s">
        <v>5966</v>
      </c>
      <c r="K8" s="1351" t="s">
        <v>83</v>
      </c>
      <c r="L8" s="1891"/>
      <c r="M8" s="1240" t="s">
        <v>6246</v>
      </c>
      <c r="N8" s="1241" t="s">
        <v>6255</v>
      </c>
      <c r="O8" s="1240" t="s">
        <v>168</v>
      </c>
      <c r="P8" s="1240" t="s">
        <v>134</v>
      </c>
      <c r="Q8" s="1240" t="s">
        <v>6246</v>
      </c>
      <c r="R8" s="1241" t="s">
        <v>6256</v>
      </c>
      <c r="S8" s="1240" t="s">
        <v>6257</v>
      </c>
      <c r="T8" s="768" t="s">
        <v>83</v>
      </c>
      <c r="U8" s="768" t="s">
        <v>134</v>
      </c>
      <c r="V8" s="768" t="s">
        <v>5966</v>
      </c>
      <c r="W8" s="768" t="s">
        <v>83</v>
      </c>
      <c r="X8" s="768" t="s">
        <v>134</v>
      </c>
      <c r="Y8" s="768" t="s">
        <v>5966</v>
      </c>
      <c r="Z8" s="768" t="s">
        <v>83</v>
      </c>
      <c r="AA8"/>
      <c r="AB8"/>
      <c r="AC8"/>
      <c r="AD8"/>
      <c r="AE8"/>
      <c r="AF8"/>
      <c r="AG8"/>
      <c r="AH8"/>
      <c r="AI8"/>
    </row>
    <row r="9" spans="1:35" s="767" customFormat="1">
      <c r="A9"/>
      <c r="B9" s="1084" t="s">
        <v>6209</v>
      </c>
      <c r="C9" s="1073"/>
      <c r="D9" s="1074"/>
      <c r="E9" s="1074"/>
      <c r="F9" s="1352"/>
      <c r="G9" s="1352"/>
      <c r="H9" s="1352"/>
      <c r="I9" s="1352"/>
      <c r="J9" s="1352"/>
      <c r="K9" s="1352"/>
      <c r="L9" s="1074"/>
      <c r="M9" s="1074"/>
      <c r="N9" s="1074"/>
      <c r="O9" s="1074"/>
      <c r="P9" s="1074"/>
      <c r="Q9" s="1074"/>
      <c r="R9" s="1074"/>
      <c r="S9" s="1074"/>
      <c r="T9" s="1074"/>
      <c r="U9" s="1074"/>
      <c r="V9" s="1074"/>
      <c r="W9" s="1074"/>
      <c r="X9" s="1074"/>
      <c r="Y9" s="1074"/>
      <c r="Z9" s="1074"/>
      <c r="AA9"/>
      <c r="AB9"/>
      <c r="AC9"/>
      <c r="AD9"/>
      <c r="AE9"/>
      <c r="AF9"/>
      <c r="AG9"/>
      <c r="AH9"/>
      <c r="AI9"/>
    </row>
    <row r="10" spans="1:35" s="767" customFormat="1">
      <c r="A10"/>
      <c r="B10" s="1072"/>
      <c r="C10" s="1073"/>
      <c r="D10" s="1074"/>
      <c r="E10" s="1074"/>
      <c r="F10" s="1352"/>
      <c r="G10" s="1352"/>
      <c r="H10" s="1352"/>
      <c r="I10" s="1352"/>
      <c r="J10" s="1352"/>
      <c r="K10" s="1352"/>
      <c r="L10" s="1074"/>
      <c r="M10" s="1074"/>
      <c r="N10" s="1074"/>
      <c r="O10" s="1074"/>
      <c r="P10" s="1074"/>
      <c r="Q10" s="1074"/>
      <c r="R10" s="1074"/>
      <c r="S10" s="1074"/>
      <c r="T10" s="1074"/>
      <c r="U10" s="1074"/>
      <c r="V10" s="1074"/>
      <c r="W10" s="1074"/>
      <c r="X10" s="1074"/>
      <c r="Y10" s="1074"/>
      <c r="Z10" s="1074"/>
      <c r="AA10"/>
      <c r="AB10"/>
      <c r="AC10"/>
      <c r="AD10"/>
      <c r="AE10"/>
      <c r="AF10"/>
      <c r="AG10"/>
      <c r="AH10"/>
      <c r="AI10"/>
    </row>
    <row r="11" spans="1:35" s="767" customFormat="1">
      <c r="A11"/>
      <c r="B11" s="774" t="s">
        <v>6208</v>
      </c>
      <c r="C11" s="775"/>
      <c r="D11" s="775"/>
      <c r="E11" s="771"/>
      <c r="F11" s="1353"/>
      <c r="G11" s="1353"/>
      <c r="H11" s="1353"/>
      <c r="I11" s="1353"/>
      <c r="J11" s="1353"/>
      <c r="K11" s="1353"/>
      <c r="L11" s="771"/>
      <c r="M11" s="771"/>
      <c r="N11" s="1079"/>
      <c r="O11" s="771"/>
      <c r="P11" s="771"/>
      <c r="Q11" s="1079"/>
      <c r="R11" s="1079"/>
      <c r="S11" s="771"/>
      <c r="T11" s="771"/>
      <c r="U11" s="771"/>
      <c r="V11" s="771"/>
      <c r="W11" s="771"/>
      <c r="X11" s="771"/>
      <c r="Y11" s="771"/>
      <c r="Z11" s="771"/>
      <c r="AA11"/>
      <c r="AB11"/>
      <c r="AC11"/>
      <c r="AD11"/>
      <c r="AE11"/>
      <c r="AF11"/>
      <c r="AG11"/>
      <c r="AH11"/>
      <c r="AI11"/>
    </row>
    <row r="12" spans="1:35" s="767" customFormat="1">
      <c r="A12"/>
      <c r="B12" s="773" t="s">
        <v>148</v>
      </c>
      <c r="C12" s="787"/>
      <c r="D12" s="788"/>
      <c r="E12" s="788"/>
      <c r="F12" s="1354"/>
      <c r="G12" s="1354"/>
      <c r="H12" s="1354"/>
      <c r="I12" s="1354"/>
      <c r="J12" s="1354"/>
      <c r="K12" s="1354"/>
      <c r="L12" s="789"/>
      <c r="M12" s="789"/>
      <c r="N12" s="1071"/>
      <c r="O12" s="789"/>
      <c r="P12" s="789"/>
      <c r="Q12" s="1071"/>
      <c r="R12" s="1071"/>
      <c r="S12" s="789"/>
      <c r="T12" s="789"/>
      <c r="U12" s="789"/>
      <c r="V12" s="789"/>
      <c r="W12" s="789"/>
      <c r="X12" s="789"/>
      <c r="Y12" s="788"/>
      <c r="Z12" s="788"/>
      <c r="AA12" s="786"/>
    </row>
    <row r="13" spans="1:35" s="767" customFormat="1">
      <c r="A13"/>
      <c r="B13" s="773" t="s">
        <v>149</v>
      </c>
      <c r="C13" s="787"/>
      <c r="D13" s="788"/>
      <c r="E13" s="788"/>
      <c r="F13" s="1354"/>
      <c r="G13" s="1354"/>
      <c r="H13" s="1354"/>
      <c r="I13" s="1354"/>
      <c r="J13" s="1354"/>
      <c r="K13" s="1354"/>
      <c r="L13" s="789"/>
      <c r="M13" s="789"/>
      <c r="N13" s="1071"/>
      <c r="O13" s="789"/>
      <c r="P13" s="789"/>
      <c r="Q13" s="1071"/>
      <c r="R13" s="1071"/>
      <c r="S13" s="789"/>
      <c r="T13" s="789"/>
      <c r="U13" s="789"/>
      <c r="V13" s="789"/>
      <c r="W13" s="789"/>
      <c r="X13" s="789"/>
      <c r="Y13" s="788"/>
      <c r="Z13" s="788"/>
      <c r="AA13" s="786"/>
    </row>
    <row r="14" spans="1:35" s="767" customFormat="1">
      <c r="A14"/>
      <c r="B14" s="773" t="s">
        <v>150</v>
      </c>
      <c r="C14" s="787"/>
      <c r="D14" s="788"/>
      <c r="E14" s="788"/>
      <c r="F14" s="1354"/>
      <c r="G14" s="1354"/>
      <c r="H14" s="1354"/>
      <c r="I14" s="1354"/>
      <c r="J14" s="1354"/>
      <c r="K14" s="1354"/>
      <c r="L14" s="789"/>
      <c r="M14" s="789"/>
      <c r="N14" s="1071"/>
      <c r="O14" s="789"/>
      <c r="P14" s="789"/>
      <c r="Q14" s="1071"/>
      <c r="R14" s="1071"/>
      <c r="S14" s="789"/>
      <c r="T14" s="789"/>
      <c r="U14" s="789"/>
      <c r="V14" s="789"/>
      <c r="W14" s="789"/>
      <c r="X14" s="789"/>
      <c r="Y14" s="788"/>
      <c r="Z14" s="788"/>
      <c r="AA14" s="786"/>
    </row>
    <row r="15" spans="1:35" s="767" customFormat="1">
      <c r="A15"/>
      <c r="B15" s="1086"/>
      <c r="C15" s="1069"/>
      <c r="D15" s="1069"/>
      <c r="E15" s="1069"/>
      <c r="F15" s="1354"/>
      <c r="G15" s="1354"/>
      <c r="H15" s="1354"/>
      <c r="I15" s="1354"/>
      <c r="J15" s="1354"/>
      <c r="K15" s="1354"/>
      <c r="L15" s="1069"/>
      <c r="M15" s="1069"/>
      <c r="N15" s="1069"/>
      <c r="O15" s="1069"/>
      <c r="P15" s="1069"/>
      <c r="Q15" s="1069"/>
      <c r="R15" s="1069"/>
      <c r="S15" s="1069"/>
      <c r="T15" s="1069"/>
      <c r="U15" s="1069"/>
      <c r="V15" s="1069"/>
      <c r="W15" s="1069"/>
      <c r="X15" s="1069"/>
      <c r="Y15" s="1069"/>
      <c r="Z15" s="1069"/>
      <c r="AA15" s="786"/>
    </row>
    <row r="16" spans="1:35" s="767" customFormat="1">
      <c r="A16"/>
      <c r="B16" s="1152" t="s">
        <v>6210</v>
      </c>
      <c r="C16" s="1069"/>
      <c r="D16" s="775"/>
      <c r="E16" s="771"/>
      <c r="F16" s="1353"/>
      <c r="G16" s="1353"/>
      <c r="H16" s="1353"/>
      <c r="I16" s="1353"/>
      <c r="J16" s="1353"/>
      <c r="K16" s="1353"/>
      <c r="L16" s="771"/>
      <c r="M16" s="771"/>
      <c r="N16" s="1079"/>
      <c r="O16" s="771"/>
      <c r="P16" s="771"/>
      <c r="Q16" s="1079"/>
      <c r="R16" s="1079"/>
      <c r="S16" s="771"/>
      <c r="T16" s="771"/>
      <c r="U16" s="771"/>
      <c r="V16" s="771"/>
      <c r="W16" s="771"/>
      <c r="X16" s="771"/>
      <c r="Y16" s="771"/>
      <c r="Z16" s="771"/>
      <c r="AA16" s="786"/>
    </row>
    <row r="17" spans="1:27" s="767" customFormat="1">
      <c r="A17"/>
      <c r="B17" s="1075" t="s">
        <v>148</v>
      </c>
      <c r="C17" s="1069"/>
      <c r="D17" s="1070"/>
      <c r="E17" s="1070"/>
      <c r="F17" s="1354"/>
      <c r="G17" s="1354"/>
      <c r="H17" s="1354"/>
      <c r="I17" s="1354"/>
      <c r="J17" s="1354"/>
      <c r="K17" s="1354"/>
      <c r="L17" s="1071"/>
      <c r="M17" s="1071"/>
      <c r="N17" s="1071"/>
      <c r="O17" s="1071"/>
      <c r="P17" s="1071"/>
      <c r="Q17" s="1071"/>
      <c r="R17" s="1071"/>
      <c r="S17" s="1071"/>
      <c r="T17" s="1071"/>
      <c r="U17" s="1071"/>
      <c r="V17" s="1071"/>
      <c r="W17" s="1071"/>
      <c r="X17" s="1071"/>
      <c r="Y17" s="1070"/>
      <c r="Z17" s="1070"/>
      <c r="AA17" s="786"/>
    </row>
    <row r="18" spans="1:27" s="767" customFormat="1">
      <c r="A18"/>
      <c r="B18" s="1075" t="s">
        <v>149</v>
      </c>
      <c r="C18" s="1069"/>
      <c r="D18" s="1070"/>
      <c r="E18" s="1070"/>
      <c r="F18" s="1354"/>
      <c r="G18" s="1354"/>
      <c r="H18" s="1354"/>
      <c r="I18" s="1354"/>
      <c r="J18" s="1354"/>
      <c r="K18" s="1354"/>
      <c r="L18" s="1071"/>
      <c r="M18" s="1071"/>
      <c r="N18" s="1071"/>
      <c r="O18" s="1071"/>
      <c r="P18" s="1071"/>
      <c r="Q18" s="1071"/>
      <c r="R18" s="1071"/>
      <c r="S18" s="1071"/>
      <c r="T18" s="1071"/>
      <c r="U18" s="1071"/>
      <c r="V18" s="1071"/>
      <c r="W18" s="1071"/>
      <c r="X18" s="1071"/>
      <c r="Y18" s="1070"/>
      <c r="Z18" s="1070"/>
      <c r="AA18" s="786"/>
    </row>
    <row r="19" spans="1:27" s="767" customFormat="1">
      <c r="A19"/>
      <c r="B19" s="1075" t="s">
        <v>150</v>
      </c>
      <c r="C19" s="787"/>
      <c r="D19" s="1070"/>
      <c r="E19" s="1070"/>
      <c r="F19" s="1354"/>
      <c r="G19" s="1354"/>
      <c r="H19" s="1354"/>
      <c r="I19" s="1354"/>
      <c r="J19" s="1354"/>
      <c r="K19" s="1354"/>
      <c r="L19" s="789"/>
      <c r="M19" s="789"/>
      <c r="N19" s="1071"/>
      <c r="O19" s="772"/>
      <c r="P19" s="789"/>
      <c r="Q19" s="1071"/>
      <c r="R19" s="1071"/>
      <c r="S19" s="789"/>
      <c r="T19" s="789"/>
      <c r="U19" s="772"/>
      <c r="V19" s="772"/>
      <c r="W19" s="772"/>
      <c r="X19" s="772"/>
      <c r="Y19" s="1070"/>
      <c r="Z19" s="1070"/>
      <c r="AA19" s="786"/>
    </row>
    <row r="20" spans="1:27" s="1080" customFormat="1">
      <c r="A20"/>
      <c r="B20" s="1075"/>
      <c r="C20" s="1069"/>
      <c r="D20" s="1079"/>
      <c r="E20" s="1079"/>
      <c r="F20" s="1353"/>
      <c r="G20" s="1353"/>
      <c r="H20" s="1353"/>
      <c r="I20" s="1353"/>
      <c r="J20" s="1353"/>
      <c r="K20" s="1353"/>
      <c r="L20" s="1071"/>
      <c r="M20" s="1071"/>
      <c r="N20" s="1071"/>
      <c r="O20" s="1077"/>
      <c r="P20" s="1071"/>
      <c r="Q20" s="1071"/>
      <c r="R20" s="1071"/>
      <c r="S20" s="1071"/>
      <c r="T20" s="1071"/>
      <c r="U20" s="1077"/>
      <c r="V20" s="1077"/>
      <c r="W20" s="1077"/>
      <c r="X20" s="1077"/>
      <c r="Y20" s="1079"/>
      <c r="Z20" s="1079"/>
      <c r="AA20" s="786"/>
    </row>
    <row r="21" spans="1:27" s="767" customFormat="1">
      <c r="A21"/>
      <c r="B21" s="1153" t="s">
        <v>141</v>
      </c>
      <c r="C21" s="771"/>
      <c r="D21" s="775"/>
      <c r="E21" s="771"/>
      <c r="F21" s="1353"/>
      <c r="G21" s="1353"/>
      <c r="H21" s="1353"/>
      <c r="I21" s="1353"/>
      <c r="J21" s="1353"/>
      <c r="K21" s="1353"/>
      <c r="L21" s="771"/>
      <c r="M21" s="771"/>
      <c r="N21" s="1079"/>
      <c r="O21" s="771"/>
      <c r="P21" s="771"/>
      <c r="Q21" s="1079"/>
      <c r="R21" s="1079"/>
      <c r="S21" s="771"/>
      <c r="T21" s="771"/>
      <c r="U21" s="771"/>
      <c r="V21" s="771"/>
      <c r="W21" s="771"/>
      <c r="X21" s="771"/>
      <c r="Y21" s="771"/>
      <c r="Z21" s="771"/>
      <c r="AA21" s="786"/>
    </row>
    <row r="22" spans="1:27" s="1082" customFormat="1">
      <c r="A22"/>
      <c r="B22" s="1154" t="s">
        <v>6211</v>
      </c>
      <c r="C22" s="1079"/>
      <c r="D22" s="1078"/>
      <c r="E22" s="1079"/>
      <c r="F22" s="1353"/>
      <c r="G22" s="1353"/>
      <c r="H22" s="1353"/>
      <c r="I22" s="1353"/>
      <c r="J22" s="1353"/>
      <c r="K22" s="1353"/>
      <c r="L22" s="1079"/>
      <c r="M22" s="1079"/>
      <c r="N22" s="1079"/>
      <c r="O22" s="1079"/>
      <c r="P22" s="1079"/>
      <c r="Q22" s="1079"/>
      <c r="R22" s="1079"/>
      <c r="S22" s="1079"/>
      <c r="T22" s="1079"/>
      <c r="U22" s="1079"/>
      <c r="V22" s="1079"/>
      <c r="W22" s="1079"/>
      <c r="X22" s="1079"/>
      <c r="Y22" s="1079"/>
      <c r="Z22" s="1079"/>
      <c r="AA22" s="786"/>
    </row>
    <row r="23" spans="1:27" s="1082" customFormat="1">
      <c r="A23"/>
      <c r="B23" s="1154" t="s">
        <v>6212</v>
      </c>
      <c r="C23" s="1079"/>
      <c r="D23" s="1078"/>
      <c r="E23" s="1079"/>
      <c r="F23" s="1353"/>
      <c r="G23" s="1353"/>
      <c r="H23" s="1353"/>
      <c r="I23" s="1353"/>
      <c r="J23" s="1353"/>
      <c r="K23" s="1353"/>
      <c r="L23" s="1079"/>
      <c r="M23" s="1079"/>
      <c r="N23" s="1079"/>
      <c r="O23" s="1079"/>
      <c r="P23" s="1079"/>
      <c r="Q23" s="1079"/>
      <c r="R23" s="1079"/>
      <c r="S23" s="1079"/>
      <c r="T23" s="1079"/>
      <c r="U23" s="1079"/>
      <c r="V23" s="1079"/>
      <c r="W23" s="1079"/>
      <c r="X23" s="1079"/>
      <c r="Y23" s="1079"/>
      <c r="Z23" s="1079"/>
      <c r="AA23" s="786"/>
    </row>
    <row r="24" spans="1:27" s="767" customFormat="1">
      <c r="A24"/>
      <c r="B24" s="1155"/>
      <c r="C24" s="771"/>
      <c r="D24" s="775"/>
      <c r="E24" s="771"/>
      <c r="F24" s="1353"/>
      <c r="G24" s="1353"/>
      <c r="H24" s="1353"/>
      <c r="I24" s="1353"/>
      <c r="J24" s="1353"/>
      <c r="K24" s="1353"/>
      <c r="L24" s="771"/>
      <c r="M24" s="771"/>
      <c r="N24" s="1079"/>
      <c r="O24" s="771"/>
      <c r="P24" s="771"/>
      <c r="Q24" s="1079"/>
      <c r="R24" s="1079"/>
      <c r="S24" s="771"/>
      <c r="T24" s="771"/>
      <c r="U24" s="771"/>
      <c r="V24" s="771"/>
      <c r="W24" s="771"/>
      <c r="X24" s="771"/>
      <c r="Y24" s="771"/>
      <c r="Z24" s="771"/>
      <c r="AA24" s="786"/>
    </row>
    <row r="25" spans="1:27" s="767" customFormat="1">
      <c r="A25"/>
      <c r="B25" s="1156" t="s">
        <v>128</v>
      </c>
      <c r="C25" s="776"/>
      <c r="D25" s="790"/>
      <c r="E25" s="790"/>
      <c r="F25" s="1355"/>
      <c r="G25" s="1355"/>
      <c r="H25" s="1355"/>
      <c r="I25" s="1355"/>
      <c r="J25" s="1355"/>
      <c r="K25" s="1355"/>
      <c r="L25" s="776"/>
      <c r="M25" s="776"/>
      <c r="N25" s="1101"/>
      <c r="O25" s="776"/>
      <c r="P25" s="776"/>
      <c r="Q25" s="1101"/>
      <c r="R25" s="1101"/>
      <c r="S25" s="776"/>
      <c r="T25" s="776"/>
      <c r="U25" s="776"/>
      <c r="V25" s="776"/>
      <c r="W25" s="776"/>
      <c r="X25" s="776"/>
      <c r="Y25" s="790"/>
      <c r="Z25" s="790"/>
      <c r="AA25" s="786"/>
    </row>
    <row r="26" spans="1:27" s="767" customFormat="1">
      <c r="A26"/>
      <c r="B26" s="1157" t="s">
        <v>118</v>
      </c>
      <c r="C26" s="787"/>
      <c r="D26" s="791"/>
      <c r="E26" s="791"/>
      <c r="F26" s="1356"/>
      <c r="G26" s="1356"/>
      <c r="H26" s="1356"/>
      <c r="I26" s="1356"/>
      <c r="J26" s="1356"/>
      <c r="K26" s="1356"/>
      <c r="L26" s="789"/>
      <c r="M26" s="789"/>
      <c r="N26" s="1071"/>
      <c r="O26" s="789"/>
      <c r="P26" s="789"/>
      <c r="Q26" s="1071"/>
      <c r="R26" s="1071"/>
      <c r="S26" s="789"/>
      <c r="T26" s="789"/>
      <c r="U26" s="789"/>
      <c r="V26" s="789"/>
      <c r="W26" s="789"/>
      <c r="X26" s="789"/>
      <c r="Y26" s="791"/>
      <c r="Z26" s="791"/>
      <c r="AA26" s="786"/>
    </row>
    <row r="27" spans="1:27" s="767" customFormat="1">
      <c r="A27"/>
      <c r="B27" s="1157" t="s">
        <v>119</v>
      </c>
      <c r="C27" s="787"/>
      <c r="D27" s="791"/>
      <c r="E27" s="791"/>
      <c r="F27" s="1356"/>
      <c r="G27" s="1356"/>
      <c r="H27" s="1356"/>
      <c r="I27" s="1356"/>
      <c r="J27" s="1356"/>
      <c r="K27" s="1356"/>
      <c r="L27" s="789"/>
      <c r="M27" s="789"/>
      <c r="N27" s="1071"/>
      <c r="O27" s="789"/>
      <c r="P27" s="789"/>
      <c r="Q27" s="1071"/>
      <c r="R27" s="1071"/>
      <c r="S27" s="789"/>
      <c r="T27" s="789"/>
      <c r="U27" s="789"/>
      <c r="V27" s="789"/>
      <c r="W27" s="789"/>
      <c r="X27" s="789"/>
      <c r="Y27" s="791"/>
      <c r="Z27" s="791"/>
      <c r="AA27" s="786"/>
    </row>
    <row r="28" spans="1:27" s="767" customFormat="1">
      <c r="A28"/>
      <c r="B28" s="1157" t="s">
        <v>94</v>
      </c>
      <c r="C28" s="787"/>
      <c r="D28" s="791"/>
      <c r="E28" s="791"/>
      <c r="F28" s="1356"/>
      <c r="G28" s="1356"/>
      <c r="H28" s="1356"/>
      <c r="I28" s="1356"/>
      <c r="J28" s="1356"/>
      <c r="K28" s="1356"/>
      <c r="L28" s="789"/>
      <c r="M28" s="789"/>
      <c r="N28" s="1071"/>
      <c r="O28" s="789"/>
      <c r="P28" s="789"/>
      <c r="Q28" s="1071"/>
      <c r="R28" s="1071"/>
      <c r="S28" s="789"/>
      <c r="T28" s="789"/>
      <c r="U28" s="789"/>
      <c r="V28" s="789"/>
      <c r="W28" s="789"/>
      <c r="X28" s="789"/>
      <c r="Y28" s="791"/>
      <c r="Z28" s="791"/>
      <c r="AA28" s="786"/>
    </row>
    <row r="29" spans="1:27" s="767" customFormat="1">
      <c r="A29"/>
      <c r="B29" s="1157" t="s">
        <v>120</v>
      </c>
      <c r="C29" s="787"/>
      <c r="D29" s="791"/>
      <c r="E29" s="791"/>
      <c r="F29" s="1356"/>
      <c r="G29" s="1356"/>
      <c r="H29" s="1356"/>
      <c r="I29" s="1356"/>
      <c r="J29" s="1356"/>
      <c r="K29" s="1356"/>
      <c r="L29" s="789"/>
      <c r="M29" s="789"/>
      <c r="N29" s="1071"/>
      <c r="O29" s="789"/>
      <c r="P29" s="789"/>
      <c r="Q29" s="1071"/>
      <c r="R29" s="1071"/>
      <c r="S29" s="789"/>
      <c r="T29" s="789"/>
      <c r="U29" s="789"/>
      <c r="V29" s="789"/>
      <c r="W29" s="789"/>
      <c r="X29" s="789"/>
      <c r="Y29" s="791"/>
      <c r="Z29" s="791"/>
      <c r="AA29" s="786"/>
    </row>
    <row r="30" spans="1:27" s="767" customFormat="1">
      <c r="A30"/>
      <c r="B30" s="1157" t="s">
        <v>121</v>
      </c>
      <c r="C30" s="787"/>
      <c r="D30" s="791"/>
      <c r="E30" s="791"/>
      <c r="F30" s="1356"/>
      <c r="G30" s="1356"/>
      <c r="H30" s="1356"/>
      <c r="I30" s="1356"/>
      <c r="J30" s="1356"/>
      <c r="K30" s="1356"/>
      <c r="L30" s="789"/>
      <c r="M30" s="789"/>
      <c r="N30" s="1071"/>
      <c r="O30" s="789"/>
      <c r="P30" s="789"/>
      <c r="Q30" s="1071"/>
      <c r="R30" s="1071"/>
      <c r="S30" s="789"/>
      <c r="T30" s="789"/>
      <c r="U30" s="789"/>
      <c r="V30" s="789"/>
      <c r="W30" s="789"/>
      <c r="X30" s="789"/>
      <c r="Y30" s="791"/>
      <c r="Z30" s="791"/>
      <c r="AA30" s="786"/>
    </row>
    <row r="31" spans="1:27" s="767" customFormat="1">
      <c r="A31"/>
      <c r="B31" s="1158" t="s">
        <v>6247</v>
      </c>
      <c r="C31" s="787"/>
      <c r="D31" s="791"/>
      <c r="E31" s="791"/>
      <c r="F31" s="1356"/>
      <c r="G31" s="1356"/>
      <c r="H31" s="1356"/>
      <c r="I31" s="1356"/>
      <c r="J31" s="1356"/>
      <c r="K31" s="1356"/>
      <c r="L31" s="789"/>
      <c r="M31" s="789"/>
      <c r="N31" s="1071"/>
      <c r="O31" s="789"/>
      <c r="P31" s="789"/>
      <c r="Q31" s="1071"/>
      <c r="R31" s="1071"/>
      <c r="S31" s="789"/>
      <c r="T31" s="789"/>
      <c r="U31" s="789"/>
      <c r="V31" s="789"/>
      <c r="W31" s="789"/>
      <c r="X31" s="789"/>
      <c r="Y31" s="791"/>
      <c r="Z31" s="791"/>
      <c r="AA31" s="786"/>
    </row>
    <row r="32" spans="1:27" s="767" customFormat="1">
      <c r="A32"/>
      <c r="B32" s="1159" t="s">
        <v>122</v>
      </c>
      <c r="C32" s="787"/>
      <c r="D32" s="791"/>
      <c r="E32" s="791"/>
      <c r="F32" s="1356"/>
      <c r="G32" s="1356"/>
      <c r="H32" s="1356"/>
      <c r="I32" s="1356"/>
      <c r="J32" s="1356"/>
      <c r="K32" s="1356"/>
      <c r="L32" s="789"/>
      <c r="M32" s="789"/>
      <c r="N32" s="1071"/>
      <c r="O32" s="789"/>
      <c r="P32" s="789"/>
      <c r="Q32" s="1071"/>
      <c r="R32" s="1071"/>
      <c r="S32" s="789"/>
      <c r="T32" s="789"/>
      <c r="U32" s="789"/>
      <c r="V32" s="789"/>
      <c r="W32" s="789"/>
      <c r="X32" s="789"/>
      <c r="Y32" s="791"/>
      <c r="Z32" s="791"/>
      <c r="AA32" s="786"/>
    </row>
    <row r="33" spans="1:27" s="767" customFormat="1">
      <c r="A33"/>
      <c r="B33" s="1157" t="s">
        <v>117</v>
      </c>
      <c r="C33" s="787"/>
      <c r="D33" s="791"/>
      <c r="E33" s="791"/>
      <c r="F33" s="1356"/>
      <c r="G33" s="1356"/>
      <c r="H33" s="1356"/>
      <c r="I33" s="1356"/>
      <c r="J33" s="1356"/>
      <c r="K33" s="1356"/>
      <c r="L33" s="789"/>
      <c r="M33" s="789"/>
      <c r="N33" s="1071"/>
      <c r="O33" s="789"/>
      <c r="P33" s="789"/>
      <c r="Q33" s="1071"/>
      <c r="R33" s="1071"/>
      <c r="S33" s="789"/>
      <c r="T33" s="789"/>
      <c r="U33" s="789"/>
      <c r="V33" s="789"/>
      <c r="W33" s="789"/>
      <c r="X33" s="789"/>
      <c r="Y33" s="791"/>
      <c r="Z33" s="791"/>
      <c r="AA33" s="786"/>
    </row>
    <row r="34" spans="1:27" s="1083" customFormat="1" ht="28.8">
      <c r="A34"/>
      <c r="B34" s="1235" t="s">
        <v>6271</v>
      </c>
      <c r="C34" s="1069"/>
      <c r="D34" s="1081"/>
      <c r="E34" s="1081"/>
      <c r="F34" s="1356"/>
      <c r="G34" s="1356"/>
      <c r="H34" s="1356"/>
      <c r="I34" s="1356"/>
      <c r="J34" s="1356"/>
      <c r="K34" s="1356"/>
      <c r="L34" s="1071"/>
      <c r="M34" s="1071"/>
      <c r="N34" s="1071"/>
      <c r="O34" s="1071"/>
      <c r="P34" s="1071"/>
      <c r="Q34" s="1071"/>
      <c r="R34" s="1071"/>
      <c r="S34" s="1071"/>
      <c r="T34" s="1071"/>
      <c r="U34" s="1071"/>
      <c r="V34" s="1071"/>
      <c r="W34" s="1071"/>
      <c r="X34" s="1071"/>
      <c r="Y34" s="1081"/>
      <c r="Z34" s="1081"/>
      <c r="AA34" s="786"/>
    </row>
    <row r="35" spans="1:27" s="1083" customFormat="1">
      <c r="A35"/>
      <c r="B35" s="1160"/>
      <c r="C35" s="1069"/>
      <c r="D35" s="1081"/>
      <c r="E35" s="1081"/>
      <c r="F35" s="1356"/>
      <c r="G35" s="1356"/>
      <c r="H35" s="1356"/>
      <c r="I35" s="1356"/>
      <c r="J35" s="1356"/>
      <c r="K35" s="1356"/>
      <c r="L35" s="1071"/>
      <c r="M35" s="1071"/>
      <c r="N35" s="1071"/>
      <c r="O35" s="1071"/>
      <c r="P35" s="1071"/>
      <c r="Q35" s="1071"/>
      <c r="R35" s="1071"/>
      <c r="S35" s="1071"/>
      <c r="T35" s="1071"/>
      <c r="U35" s="1071"/>
      <c r="V35" s="1071"/>
      <c r="W35" s="1071"/>
      <c r="X35" s="1071"/>
      <c r="Y35" s="1081"/>
      <c r="Z35" s="1081"/>
      <c r="AA35" s="786"/>
    </row>
    <row r="36" spans="1:27" s="1083" customFormat="1">
      <c r="A36"/>
      <c r="B36" s="1161" t="s">
        <v>6226</v>
      </c>
      <c r="C36" s="787"/>
      <c r="D36" s="791"/>
      <c r="E36" s="791"/>
      <c r="F36" s="1356"/>
      <c r="G36" s="1356"/>
      <c r="H36" s="1356"/>
      <c r="I36" s="1356"/>
      <c r="J36" s="1356"/>
      <c r="K36" s="1356"/>
      <c r="L36" s="789"/>
      <c r="M36" s="789"/>
      <c r="N36" s="1071"/>
      <c r="O36" s="789"/>
      <c r="P36" s="789"/>
      <c r="Q36" s="1071"/>
      <c r="R36" s="1071"/>
      <c r="S36" s="789"/>
      <c r="T36" s="789"/>
      <c r="U36" s="789"/>
      <c r="V36" s="789"/>
      <c r="W36" s="789"/>
      <c r="X36" s="789"/>
      <c r="Y36" s="791"/>
      <c r="Z36" s="791"/>
      <c r="AA36" s="786"/>
    </row>
    <row r="37" spans="1:27" s="1083" customFormat="1">
      <c r="A37"/>
      <c r="B37" s="1161" t="s">
        <v>6227</v>
      </c>
      <c r="C37" s="1069"/>
      <c r="D37" s="1081"/>
      <c r="E37" s="1081"/>
      <c r="F37" s="1356"/>
      <c r="G37" s="1356"/>
      <c r="H37" s="1356"/>
      <c r="I37" s="1356"/>
      <c r="J37" s="1356"/>
      <c r="K37" s="1356"/>
      <c r="L37" s="1071"/>
      <c r="M37" s="1071"/>
      <c r="N37" s="1071"/>
      <c r="O37" s="1071"/>
      <c r="P37" s="1071"/>
      <c r="Q37" s="1071"/>
      <c r="R37" s="1071"/>
      <c r="S37" s="1071"/>
      <c r="T37" s="1071"/>
      <c r="U37" s="1071"/>
      <c r="V37" s="1071"/>
      <c r="W37" s="1071"/>
      <c r="X37" s="1071"/>
      <c r="Y37" s="1081"/>
      <c r="Z37" s="1081"/>
      <c r="AA37" s="786"/>
    </row>
    <row r="38" spans="1:27" s="1083" customFormat="1">
      <c r="A38"/>
      <c r="B38" s="1160"/>
      <c r="C38" s="1069"/>
      <c r="D38" s="1081"/>
      <c r="E38" s="1081"/>
      <c r="F38" s="1356"/>
      <c r="G38" s="1356"/>
      <c r="H38" s="1356"/>
      <c r="I38" s="1356"/>
      <c r="J38" s="1356"/>
      <c r="K38" s="1356"/>
      <c r="L38" s="1071"/>
      <c r="M38" s="1071"/>
      <c r="N38" s="1071"/>
      <c r="O38" s="1071"/>
      <c r="P38" s="1071"/>
      <c r="Q38" s="1071"/>
      <c r="R38" s="1071"/>
      <c r="S38" s="1071"/>
      <c r="T38" s="1071"/>
      <c r="U38" s="1071"/>
      <c r="V38" s="1071"/>
      <c r="W38" s="1071"/>
      <c r="X38" s="1071"/>
      <c r="Y38" s="1081"/>
      <c r="Z38" s="1081"/>
      <c r="AA38" s="786"/>
    </row>
    <row r="39" spans="1:27" s="767" customFormat="1">
      <c r="A39"/>
      <c r="B39" s="1156" t="s">
        <v>6242</v>
      </c>
      <c r="C39" s="787"/>
      <c r="D39" s="791"/>
      <c r="E39" s="791"/>
      <c r="F39" s="1356"/>
      <c r="G39" s="1356"/>
      <c r="H39" s="1356"/>
      <c r="I39" s="1356"/>
      <c r="J39" s="1356"/>
      <c r="K39" s="1356"/>
      <c r="L39" s="789"/>
      <c r="M39" s="789"/>
      <c r="N39" s="1071"/>
      <c r="O39" s="789"/>
      <c r="P39" s="789"/>
      <c r="Q39" s="1071"/>
      <c r="R39" s="1071"/>
      <c r="S39" s="789"/>
      <c r="T39" s="789"/>
      <c r="U39" s="789"/>
      <c r="V39" s="789"/>
      <c r="W39" s="789"/>
      <c r="X39" s="789"/>
      <c r="Y39" s="791"/>
      <c r="Z39" s="791"/>
      <c r="AA39" s="786"/>
    </row>
    <row r="40" spans="1:27" s="1083" customFormat="1">
      <c r="A40"/>
      <c r="B40" s="1161" t="s">
        <v>6228</v>
      </c>
      <c r="C40" s="1069"/>
      <c r="D40" s="1081"/>
      <c r="E40" s="1081"/>
      <c r="F40" s="1356"/>
      <c r="G40" s="1356"/>
      <c r="H40" s="1356"/>
      <c r="I40" s="1356"/>
      <c r="J40" s="1356"/>
      <c r="K40" s="1356"/>
      <c r="L40" s="1071"/>
      <c r="M40" s="1071"/>
      <c r="N40" s="1071"/>
      <c r="O40" s="1071"/>
      <c r="P40" s="1071"/>
      <c r="Q40" s="1071"/>
      <c r="R40" s="1071"/>
      <c r="S40" s="1071"/>
      <c r="T40" s="1071"/>
      <c r="U40" s="1071"/>
      <c r="V40" s="1071"/>
      <c r="W40" s="1071"/>
      <c r="X40" s="1071"/>
      <c r="Y40" s="1081"/>
      <c r="Z40" s="1081"/>
      <c r="AA40" s="786"/>
    </row>
    <row r="41" spans="1:27" s="767" customFormat="1">
      <c r="A41"/>
      <c r="B41" s="1162"/>
      <c r="C41" s="792"/>
      <c r="D41" s="791"/>
      <c r="E41" s="791"/>
      <c r="F41" s="1356"/>
      <c r="G41" s="1356"/>
      <c r="H41" s="1356"/>
      <c r="I41" s="1356"/>
      <c r="J41" s="1356"/>
      <c r="K41" s="1356"/>
      <c r="L41" s="789"/>
      <c r="M41" s="789"/>
      <c r="N41" s="1071"/>
      <c r="O41" s="789"/>
      <c r="P41" s="789"/>
      <c r="Q41" s="1071"/>
      <c r="R41" s="1071"/>
      <c r="S41" s="789"/>
      <c r="T41" s="789"/>
      <c r="U41" s="789"/>
      <c r="V41" s="789"/>
      <c r="W41" s="789"/>
      <c r="X41" s="789"/>
      <c r="Y41" s="791"/>
      <c r="Z41" s="791"/>
      <c r="AA41" s="786"/>
    </row>
    <row r="42" spans="1:27" s="767" customFormat="1">
      <c r="A42"/>
      <c r="B42" s="1156" t="s">
        <v>129</v>
      </c>
      <c r="C42" s="789"/>
      <c r="D42" s="791"/>
      <c r="E42" s="791"/>
      <c r="F42" s="1356"/>
      <c r="G42" s="1356"/>
      <c r="H42" s="1356"/>
      <c r="I42" s="1356"/>
      <c r="J42" s="1356"/>
      <c r="K42" s="1356"/>
      <c r="L42" s="789"/>
      <c r="M42" s="789"/>
      <c r="N42" s="1071"/>
      <c r="O42" s="789"/>
      <c r="P42" s="789"/>
      <c r="Q42" s="1071"/>
      <c r="R42" s="1071"/>
      <c r="S42" s="789"/>
      <c r="T42" s="789"/>
      <c r="U42" s="789"/>
      <c r="V42" s="789"/>
      <c r="W42" s="789"/>
      <c r="X42" s="789"/>
      <c r="Y42" s="791"/>
      <c r="Z42" s="791"/>
      <c r="AA42" s="786"/>
    </row>
    <row r="43" spans="1:27" s="767" customFormat="1">
      <c r="A43"/>
      <c r="B43" s="1157" t="s">
        <v>118</v>
      </c>
      <c r="C43" s="787"/>
      <c r="D43" s="791"/>
      <c r="E43" s="791"/>
      <c r="F43" s="1356"/>
      <c r="G43" s="1356"/>
      <c r="H43" s="1356"/>
      <c r="I43" s="1356"/>
      <c r="J43" s="1356"/>
      <c r="K43" s="1356"/>
      <c r="L43" s="789"/>
      <c r="M43" s="789"/>
      <c r="N43" s="1071"/>
      <c r="O43" s="789"/>
      <c r="P43" s="789"/>
      <c r="Q43" s="1071"/>
      <c r="R43" s="1071"/>
      <c r="S43" s="789"/>
      <c r="T43" s="789"/>
      <c r="U43" s="789"/>
      <c r="V43" s="789"/>
      <c r="W43" s="789"/>
      <c r="X43" s="789"/>
      <c r="Y43" s="791"/>
      <c r="Z43" s="791"/>
      <c r="AA43" s="786"/>
    </row>
    <row r="44" spans="1:27" s="767" customFormat="1">
      <c r="A44"/>
      <c r="B44" s="1157" t="s">
        <v>119</v>
      </c>
      <c r="C44" s="787"/>
      <c r="D44" s="791"/>
      <c r="E44" s="791"/>
      <c r="F44" s="1356"/>
      <c r="G44" s="1356"/>
      <c r="H44" s="1356"/>
      <c r="I44" s="1356"/>
      <c r="J44" s="1356"/>
      <c r="K44" s="1356"/>
      <c r="L44" s="789"/>
      <c r="M44" s="789"/>
      <c r="N44" s="1071"/>
      <c r="O44" s="789"/>
      <c r="P44" s="789"/>
      <c r="Q44" s="1071"/>
      <c r="R44" s="1071"/>
      <c r="S44" s="789"/>
      <c r="T44" s="789"/>
      <c r="U44" s="789"/>
      <c r="V44" s="789"/>
      <c r="W44" s="789"/>
      <c r="X44" s="789"/>
      <c r="Y44" s="791"/>
      <c r="Z44" s="791"/>
      <c r="AA44" s="786"/>
    </row>
    <row r="45" spans="1:27" s="1083" customFormat="1">
      <c r="A45"/>
      <c r="B45" s="1160" t="s">
        <v>6067</v>
      </c>
      <c r="C45" s="1069"/>
      <c r="D45" s="1081"/>
      <c r="E45" s="1081"/>
      <c r="F45" s="1356"/>
      <c r="G45" s="1356"/>
      <c r="H45" s="1356"/>
      <c r="I45" s="1356"/>
      <c r="J45" s="1356"/>
      <c r="K45" s="1356"/>
      <c r="L45" s="1071"/>
      <c r="M45" s="1071"/>
      <c r="N45" s="1071"/>
      <c r="O45" s="1071"/>
      <c r="P45" s="1071"/>
      <c r="Q45" s="1071"/>
      <c r="R45" s="1071"/>
      <c r="S45" s="1071"/>
      <c r="T45" s="1071"/>
      <c r="U45" s="1071"/>
      <c r="V45" s="1071"/>
      <c r="W45" s="1071"/>
      <c r="X45" s="1071"/>
      <c r="Y45" s="1081"/>
      <c r="Z45" s="1081"/>
      <c r="AA45" s="786"/>
    </row>
    <row r="46" spans="1:27" s="1083" customFormat="1">
      <c r="A46"/>
      <c r="B46" s="1160" t="s">
        <v>6068</v>
      </c>
      <c r="C46" s="1069"/>
      <c r="D46" s="1081"/>
      <c r="E46" s="1081"/>
      <c r="F46" s="1356"/>
      <c r="G46" s="1356"/>
      <c r="H46" s="1356"/>
      <c r="I46" s="1356"/>
      <c r="J46" s="1356"/>
      <c r="K46" s="1356"/>
      <c r="L46" s="1071"/>
      <c r="M46" s="1071"/>
      <c r="N46" s="1071"/>
      <c r="O46" s="1071"/>
      <c r="P46" s="1071"/>
      <c r="Q46" s="1071"/>
      <c r="R46" s="1071"/>
      <c r="S46" s="1071"/>
      <c r="T46" s="1071"/>
      <c r="U46" s="1071"/>
      <c r="V46" s="1071"/>
      <c r="W46" s="1071"/>
      <c r="X46" s="1071"/>
      <c r="Y46" s="1081"/>
      <c r="Z46" s="1081"/>
      <c r="AA46" s="786"/>
    </row>
    <row r="47" spans="1:27" s="767" customFormat="1">
      <c r="A47"/>
      <c r="B47" s="1157" t="s">
        <v>120</v>
      </c>
      <c r="C47" s="787"/>
      <c r="D47" s="791"/>
      <c r="E47" s="791"/>
      <c r="F47" s="1356"/>
      <c r="G47" s="1356"/>
      <c r="H47" s="1356"/>
      <c r="I47" s="1356"/>
      <c r="J47" s="1356"/>
      <c r="K47" s="1356"/>
      <c r="L47" s="789"/>
      <c r="M47" s="789"/>
      <c r="N47" s="1071"/>
      <c r="O47" s="789"/>
      <c r="P47" s="789"/>
      <c r="Q47" s="1071"/>
      <c r="R47" s="1071"/>
      <c r="S47" s="789"/>
      <c r="T47" s="789"/>
      <c r="U47" s="789"/>
      <c r="V47" s="789"/>
      <c r="W47" s="789"/>
      <c r="X47" s="789"/>
      <c r="Y47" s="791"/>
      <c r="Z47" s="791"/>
      <c r="AA47" s="786"/>
    </row>
    <row r="48" spans="1:27" s="767" customFormat="1">
      <c r="A48"/>
      <c r="B48" s="1157" t="s">
        <v>121</v>
      </c>
      <c r="C48" s="789"/>
      <c r="D48" s="791"/>
      <c r="E48" s="791"/>
      <c r="F48" s="1356"/>
      <c r="G48" s="1356"/>
      <c r="H48" s="1356"/>
      <c r="I48" s="1356"/>
      <c r="J48" s="1356"/>
      <c r="K48" s="1356"/>
      <c r="L48" s="789"/>
      <c r="M48" s="789"/>
      <c r="N48" s="1071"/>
      <c r="O48" s="789"/>
      <c r="P48" s="789"/>
      <c r="Q48" s="1071"/>
      <c r="R48" s="1071"/>
      <c r="S48" s="789"/>
      <c r="T48" s="789"/>
      <c r="U48" s="789"/>
      <c r="V48" s="789"/>
      <c r="W48" s="789"/>
      <c r="X48" s="789"/>
      <c r="Y48" s="791"/>
      <c r="Z48" s="791"/>
      <c r="AA48" s="786"/>
    </row>
    <row r="49" spans="1:27" s="767" customFormat="1">
      <c r="A49"/>
      <c r="B49" s="1158" t="s">
        <v>5967</v>
      </c>
      <c r="C49" s="787"/>
      <c r="D49" s="791"/>
      <c r="E49" s="791"/>
      <c r="F49" s="1356"/>
      <c r="G49" s="1356"/>
      <c r="H49" s="1356"/>
      <c r="I49" s="1356"/>
      <c r="J49" s="1356"/>
      <c r="K49" s="1356"/>
      <c r="L49" s="789"/>
      <c r="M49" s="789"/>
      <c r="N49" s="1071"/>
      <c r="O49" s="789"/>
      <c r="P49" s="789"/>
      <c r="Q49" s="1071"/>
      <c r="R49" s="1071"/>
      <c r="S49" s="789"/>
      <c r="T49" s="789"/>
      <c r="U49" s="789"/>
      <c r="V49" s="789"/>
      <c r="W49" s="789"/>
      <c r="X49" s="789"/>
      <c r="Y49" s="791"/>
      <c r="Z49" s="791"/>
      <c r="AA49" s="786"/>
    </row>
    <row r="50" spans="1:27" s="767" customFormat="1">
      <c r="A50"/>
      <c r="B50" s="1159" t="s">
        <v>122</v>
      </c>
      <c r="C50" s="787"/>
      <c r="D50" s="791"/>
      <c r="E50" s="791"/>
      <c r="F50" s="1356"/>
      <c r="G50" s="1356"/>
      <c r="H50" s="1356"/>
      <c r="I50" s="1356"/>
      <c r="J50" s="1356"/>
      <c r="K50" s="1356"/>
      <c r="L50" s="789"/>
      <c r="M50" s="789"/>
      <c r="N50" s="1071"/>
      <c r="O50" s="789"/>
      <c r="P50" s="789"/>
      <c r="Q50" s="1071"/>
      <c r="R50" s="1071"/>
      <c r="S50" s="789"/>
      <c r="T50" s="789"/>
      <c r="U50" s="789"/>
      <c r="V50" s="789"/>
      <c r="W50" s="789"/>
      <c r="X50" s="789"/>
      <c r="Y50" s="791"/>
      <c r="Z50" s="791"/>
      <c r="AA50" s="786"/>
    </row>
    <row r="51" spans="1:27" s="767" customFormat="1">
      <c r="A51"/>
      <c r="B51" s="1157" t="s">
        <v>5968</v>
      </c>
      <c r="C51" s="787"/>
      <c r="D51" s="791"/>
      <c r="E51" s="791"/>
      <c r="F51" s="1356"/>
      <c r="G51" s="1356"/>
      <c r="H51" s="1356"/>
      <c r="I51" s="1356"/>
      <c r="J51" s="1356"/>
      <c r="K51" s="1356"/>
      <c r="L51" s="789"/>
      <c r="M51" s="789"/>
      <c r="N51" s="1071"/>
      <c r="O51" s="789"/>
      <c r="P51" s="789"/>
      <c r="Q51" s="1071"/>
      <c r="R51" s="1071"/>
      <c r="S51" s="789"/>
      <c r="T51" s="789"/>
      <c r="U51" s="789"/>
      <c r="V51" s="789"/>
      <c r="W51" s="789"/>
      <c r="X51" s="789"/>
      <c r="Y51" s="791"/>
      <c r="Z51" s="791"/>
      <c r="AA51" s="786"/>
    </row>
    <row r="52" spans="1:27" s="767" customFormat="1" ht="28.8">
      <c r="A52"/>
      <c r="B52" s="1235" t="s">
        <v>6272</v>
      </c>
      <c r="C52" s="787"/>
      <c r="D52" s="791"/>
      <c r="E52" s="791"/>
      <c r="F52" s="1356"/>
      <c r="G52" s="1356"/>
      <c r="H52" s="1356"/>
      <c r="I52" s="1356"/>
      <c r="J52" s="1356"/>
      <c r="K52" s="1356"/>
      <c r="L52" s="789"/>
      <c r="M52" s="789"/>
      <c r="N52" s="1071"/>
      <c r="O52" s="789"/>
      <c r="P52" s="789"/>
      <c r="Q52" s="1071"/>
      <c r="R52" s="1071"/>
      <c r="S52" s="789"/>
      <c r="T52" s="789"/>
      <c r="U52" s="789"/>
      <c r="V52" s="789"/>
      <c r="W52" s="789"/>
      <c r="X52" s="789"/>
      <c r="Y52" s="791"/>
      <c r="Z52" s="791"/>
      <c r="AA52" s="786"/>
    </row>
    <row r="53" spans="1:27" s="1083" customFormat="1">
      <c r="A53"/>
      <c r="B53" s="1161"/>
      <c r="C53" s="1069"/>
      <c r="D53" s="1081"/>
      <c r="E53" s="1081"/>
      <c r="F53" s="1356"/>
      <c r="G53" s="1356"/>
      <c r="H53" s="1356"/>
      <c r="I53" s="1356"/>
      <c r="J53" s="1356"/>
      <c r="K53" s="1356"/>
      <c r="L53" s="1071"/>
      <c r="M53" s="1071"/>
      <c r="N53" s="1071"/>
      <c r="O53" s="1071"/>
      <c r="P53" s="1071"/>
      <c r="Q53" s="1071"/>
      <c r="R53" s="1071"/>
      <c r="S53" s="1071"/>
      <c r="T53" s="1071"/>
      <c r="U53" s="1071"/>
      <c r="V53" s="1071"/>
      <c r="W53" s="1071"/>
      <c r="X53" s="1071"/>
      <c r="Y53" s="1081"/>
      <c r="Z53" s="1081"/>
      <c r="AA53" s="786"/>
    </row>
    <row r="54" spans="1:27" s="1083" customFormat="1">
      <c r="A54"/>
      <c r="B54" s="1161" t="s">
        <v>6229</v>
      </c>
      <c r="C54" s="1069"/>
      <c r="D54" s="1081"/>
      <c r="E54" s="1081"/>
      <c r="F54" s="1356"/>
      <c r="G54" s="1356"/>
      <c r="H54" s="1356"/>
      <c r="I54" s="1356"/>
      <c r="J54" s="1356"/>
      <c r="K54" s="1356"/>
      <c r="L54" s="1071"/>
      <c r="M54" s="1071"/>
      <c r="N54" s="1071"/>
      <c r="O54" s="1071"/>
      <c r="P54" s="1071"/>
      <c r="Q54" s="1071"/>
      <c r="R54" s="1071"/>
      <c r="S54" s="1071"/>
      <c r="T54" s="1071"/>
      <c r="U54" s="1071"/>
      <c r="V54" s="1071"/>
      <c r="W54" s="1071"/>
      <c r="X54" s="1071"/>
      <c r="Y54" s="1081"/>
      <c r="Z54" s="1081"/>
      <c r="AA54" s="786"/>
    </row>
    <row r="55" spans="1:27" s="1083" customFormat="1">
      <c r="A55"/>
      <c r="B55" s="1161" t="s">
        <v>6230</v>
      </c>
      <c r="C55" s="1069"/>
      <c r="D55" s="1081"/>
      <c r="E55" s="1081"/>
      <c r="F55" s="1356"/>
      <c r="G55" s="1356"/>
      <c r="H55" s="1356"/>
      <c r="I55" s="1356"/>
      <c r="J55" s="1356"/>
      <c r="K55" s="1356"/>
      <c r="L55" s="1071"/>
      <c r="M55" s="1071"/>
      <c r="N55" s="1071"/>
      <c r="O55" s="1071"/>
      <c r="P55" s="1071"/>
      <c r="Q55" s="1071"/>
      <c r="R55" s="1071"/>
      <c r="S55" s="1071"/>
      <c r="T55" s="1071"/>
      <c r="U55" s="1071"/>
      <c r="V55" s="1071"/>
      <c r="W55" s="1071"/>
      <c r="X55" s="1071"/>
      <c r="Y55" s="1081"/>
      <c r="Z55" s="1081"/>
      <c r="AA55" s="786"/>
    </row>
    <row r="56" spans="1:27" s="1083" customFormat="1">
      <c r="A56"/>
      <c r="B56" s="1160"/>
      <c r="C56" s="1069"/>
      <c r="D56" s="1081"/>
      <c r="E56" s="1081"/>
      <c r="F56" s="1356"/>
      <c r="G56" s="1356"/>
      <c r="H56" s="1356"/>
      <c r="I56" s="1356"/>
      <c r="J56" s="1356"/>
      <c r="K56" s="1356"/>
      <c r="L56" s="1071"/>
      <c r="M56" s="1071"/>
      <c r="N56" s="1071"/>
      <c r="O56" s="1071"/>
      <c r="P56" s="1071"/>
      <c r="Q56" s="1071"/>
      <c r="R56" s="1071"/>
      <c r="S56" s="1071"/>
      <c r="T56" s="1071"/>
      <c r="U56" s="1071"/>
      <c r="V56" s="1071"/>
      <c r="W56" s="1071"/>
      <c r="X56" s="1071"/>
      <c r="Y56" s="1081"/>
      <c r="Z56" s="1081"/>
      <c r="AA56" s="786"/>
    </row>
    <row r="57" spans="1:27" s="1083" customFormat="1">
      <c r="A57"/>
      <c r="B57" s="1161" t="s">
        <v>6231</v>
      </c>
      <c r="C57" s="1069"/>
      <c r="D57" s="1081"/>
      <c r="E57" s="1081"/>
      <c r="F57" s="1356"/>
      <c r="G57" s="1356"/>
      <c r="H57" s="1356"/>
      <c r="I57" s="1356"/>
      <c r="J57" s="1356"/>
      <c r="K57" s="1356"/>
      <c r="L57" s="1071"/>
      <c r="M57" s="1071"/>
      <c r="N57" s="1071"/>
      <c r="O57" s="1071"/>
      <c r="P57" s="1071"/>
      <c r="Q57" s="1071"/>
      <c r="R57" s="1071"/>
      <c r="S57" s="1071"/>
      <c r="T57" s="1071"/>
      <c r="U57" s="1071"/>
      <c r="V57" s="1071"/>
      <c r="W57" s="1071"/>
      <c r="X57" s="1071"/>
      <c r="Y57" s="1081"/>
      <c r="Z57" s="1081"/>
      <c r="AA57" s="786"/>
    </row>
    <row r="58" spans="1:27" s="1083" customFormat="1">
      <c r="A58"/>
      <c r="B58" s="1161" t="s">
        <v>6232</v>
      </c>
      <c r="C58" s="1069"/>
      <c r="D58" s="1081"/>
      <c r="E58" s="1081"/>
      <c r="F58" s="1356"/>
      <c r="G58" s="1356"/>
      <c r="H58" s="1356"/>
      <c r="I58" s="1356"/>
      <c r="J58" s="1356"/>
      <c r="K58" s="1356"/>
      <c r="L58" s="1071"/>
      <c r="M58" s="1071"/>
      <c r="N58" s="1071"/>
      <c r="O58" s="1071"/>
      <c r="P58" s="1071"/>
      <c r="Q58" s="1071"/>
      <c r="R58" s="1071"/>
      <c r="S58" s="1071"/>
      <c r="T58" s="1071"/>
      <c r="U58" s="1071"/>
      <c r="V58" s="1071"/>
      <c r="W58" s="1071"/>
      <c r="X58" s="1071"/>
      <c r="Y58" s="1081"/>
      <c r="Z58" s="1081"/>
      <c r="AA58" s="786"/>
    </row>
    <row r="59" spans="1:27" s="767" customFormat="1">
      <c r="A59"/>
      <c r="B59" s="1162"/>
      <c r="C59" s="792"/>
      <c r="D59" s="791"/>
      <c r="E59" s="791"/>
      <c r="F59" s="1356"/>
      <c r="G59" s="1356"/>
      <c r="H59" s="1356"/>
      <c r="I59" s="1356"/>
      <c r="J59" s="1356"/>
      <c r="K59" s="1356"/>
      <c r="L59" s="789"/>
      <c r="M59" s="789"/>
      <c r="N59" s="1071"/>
      <c r="O59" s="789"/>
      <c r="P59" s="789"/>
      <c r="Q59" s="1071"/>
      <c r="R59" s="1071"/>
      <c r="S59" s="789"/>
      <c r="T59" s="789"/>
      <c r="U59" s="789"/>
      <c r="V59" s="789"/>
      <c r="W59" s="789"/>
      <c r="X59" s="789"/>
      <c r="Y59" s="791"/>
      <c r="Z59" s="791"/>
      <c r="AA59" s="786"/>
    </row>
    <row r="60" spans="1:27" s="767" customFormat="1">
      <c r="A60"/>
      <c r="B60" s="1156" t="s">
        <v>130</v>
      </c>
      <c r="C60" s="789"/>
      <c r="D60" s="791"/>
      <c r="E60" s="791"/>
      <c r="F60" s="1356"/>
      <c r="G60" s="1356"/>
      <c r="H60" s="1356"/>
      <c r="I60" s="1356"/>
      <c r="J60" s="1356"/>
      <c r="K60" s="1356"/>
      <c r="L60" s="789"/>
      <c r="M60" s="789"/>
      <c r="N60" s="1071"/>
      <c r="O60" s="789"/>
      <c r="P60" s="789"/>
      <c r="Q60" s="1071"/>
      <c r="R60" s="1071"/>
      <c r="S60" s="789"/>
      <c r="T60" s="789"/>
      <c r="U60" s="789"/>
      <c r="V60" s="789"/>
      <c r="W60" s="789"/>
      <c r="X60" s="789"/>
      <c r="Y60" s="791"/>
      <c r="Z60" s="791"/>
      <c r="AA60" s="786"/>
    </row>
    <row r="61" spans="1:27" s="767" customFormat="1">
      <c r="A61"/>
      <c r="B61" s="1157" t="s">
        <v>123</v>
      </c>
      <c r="C61" s="787"/>
      <c r="D61" s="791"/>
      <c r="E61" s="791"/>
      <c r="F61" s="1356"/>
      <c r="G61" s="1356"/>
      <c r="H61" s="1356"/>
      <c r="I61" s="1356"/>
      <c r="J61" s="1356"/>
      <c r="K61" s="1356"/>
      <c r="L61" s="789"/>
      <c r="M61" s="789"/>
      <c r="N61" s="1071"/>
      <c r="O61" s="789"/>
      <c r="P61" s="789"/>
      <c r="Q61" s="1071"/>
      <c r="R61" s="1071"/>
      <c r="S61" s="789"/>
      <c r="T61" s="789"/>
      <c r="U61" s="789"/>
      <c r="V61" s="789"/>
      <c r="W61" s="789"/>
      <c r="X61" s="789"/>
      <c r="Y61" s="791"/>
      <c r="Z61" s="791"/>
      <c r="AA61" s="786"/>
    </row>
    <row r="62" spans="1:27" s="1083" customFormat="1">
      <c r="A62"/>
      <c r="B62" s="1160" t="s">
        <v>6167</v>
      </c>
      <c r="C62" s="1069"/>
      <c r="D62" s="1081"/>
      <c r="E62" s="1081"/>
      <c r="F62" s="1356"/>
      <c r="G62" s="1356"/>
      <c r="H62" s="1356"/>
      <c r="I62" s="1356"/>
      <c r="J62" s="1356"/>
      <c r="K62" s="1356"/>
      <c r="L62" s="1071"/>
      <c r="M62" s="1071"/>
      <c r="N62" s="1071"/>
      <c r="O62" s="1071"/>
      <c r="P62" s="1071"/>
      <c r="Q62" s="1071"/>
      <c r="R62" s="1071"/>
      <c r="S62" s="1071"/>
      <c r="T62" s="1071"/>
      <c r="U62" s="1071"/>
      <c r="V62" s="1071"/>
      <c r="W62" s="1071"/>
      <c r="X62" s="1071"/>
      <c r="Y62" s="1081"/>
      <c r="Z62" s="1081"/>
      <c r="AA62" s="786"/>
    </row>
    <row r="63" spans="1:27" s="1083" customFormat="1">
      <c r="A63"/>
      <c r="B63" s="1160" t="s">
        <v>6168</v>
      </c>
      <c r="C63" s="1069"/>
      <c r="D63" s="1081"/>
      <c r="E63" s="1081"/>
      <c r="F63" s="1356"/>
      <c r="G63" s="1356"/>
      <c r="H63" s="1356"/>
      <c r="I63" s="1356"/>
      <c r="J63" s="1356"/>
      <c r="K63" s="1356"/>
      <c r="L63" s="1071"/>
      <c r="M63" s="1071"/>
      <c r="N63" s="1071"/>
      <c r="O63" s="1071"/>
      <c r="P63" s="1071"/>
      <c r="Q63" s="1071"/>
      <c r="R63" s="1071"/>
      <c r="S63" s="1071"/>
      <c r="T63" s="1071"/>
      <c r="U63" s="1071"/>
      <c r="V63" s="1071"/>
      <c r="W63" s="1071"/>
      <c r="X63" s="1071"/>
      <c r="Y63" s="1081"/>
      <c r="Z63" s="1081"/>
      <c r="AA63" s="786"/>
    </row>
    <row r="64" spans="1:27" s="1083" customFormat="1">
      <c r="A64"/>
      <c r="B64" s="1160" t="s">
        <v>6069</v>
      </c>
      <c r="C64" s="1069"/>
      <c r="D64" s="1081"/>
      <c r="E64" s="1081"/>
      <c r="F64" s="1356"/>
      <c r="G64" s="1356"/>
      <c r="H64" s="1356"/>
      <c r="I64" s="1356"/>
      <c r="J64" s="1356"/>
      <c r="K64" s="1356"/>
      <c r="L64" s="1071"/>
      <c r="M64" s="1071"/>
      <c r="N64" s="1071"/>
      <c r="O64" s="1071"/>
      <c r="P64" s="1071"/>
      <c r="Q64" s="1071"/>
      <c r="R64" s="1071"/>
      <c r="S64" s="1071"/>
      <c r="T64" s="1071"/>
      <c r="U64" s="1071"/>
      <c r="V64" s="1071"/>
      <c r="W64" s="1071"/>
      <c r="X64" s="1071"/>
      <c r="Y64" s="1081"/>
      <c r="Z64" s="1081"/>
      <c r="AA64" s="786"/>
    </row>
    <row r="65" spans="1:27" s="1083" customFormat="1">
      <c r="A65"/>
      <c r="B65" s="1160" t="s">
        <v>6070</v>
      </c>
      <c r="C65" s="1069"/>
      <c r="D65" s="1081"/>
      <c r="E65" s="1081"/>
      <c r="F65" s="1356"/>
      <c r="G65" s="1356"/>
      <c r="H65" s="1356"/>
      <c r="I65" s="1356"/>
      <c r="J65" s="1356"/>
      <c r="K65" s="1356"/>
      <c r="L65" s="1071"/>
      <c r="M65" s="1071"/>
      <c r="N65" s="1071"/>
      <c r="O65" s="1071"/>
      <c r="P65" s="1071"/>
      <c r="Q65" s="1071"/>
      <c r="R65" s="1071"/>
      <c r="S65" s="1071"/>
      <c r="T65" s="1071"/>
      <c r="U65" s="1071"/>
      <c r="V65" s="1071"/>
      <c r="W65" s="1071"/>
      <c r="X65" s="1071"/>
      <c r="Y65" s="1081"/>
      <c r="Z65" s="1081"/>
      <c r="AA65" s="786"/>
    </row>
    <row r="66" spans="1:27" s="767" customFormat="1">
      <c r="A66"/>
      <c r="B66" s="1157" t="s">
        <v>95</v>
      </c>
      <c r="C66" s="787"/>
      <c r="D66" s="791"/>
      <c r="E66" s="791"/>
      <c r="F66" s="1356"/>
      <c r="G66" s="1356"/>
      <c r="H66" s="1356"/>
      <c r="I66" s="1356"/>
      <c r="J66" s="1356"/>
      <c r="K66" s="1356"/>
      <c r="L66" s="789"/>
      <c r="M66" s="789"/>
      <c r="N66" s="1071"/>
      <c r="O66" s="789"/>
      <c r="P66" s="789"/>
      <c r="Q66" s="1071"/>
      <c r="R66" s="1071"/>
      <c r="S66" s="789"/>
      <c r="T66" s="789"/>
      <c r="U66" s="789"/>
      <c r="V66" s="789"/>
      <c r="W66" s="789"/>
      <c r="X66" s="789"/>
      <c r="Y66" s="791"/>
      <c r="Z66" s="791"/>
      <c r="AA66" s="786"/>
    </row>
    <row r="67" spans="1:27" s="767" customFormat="1">
      <c r="A67"/>
      <c r="B67" s="1158" t="s">
        <v>6247</v>
      </c>
      <c r="C67" s="787"/>
      <c r="D67" s="791"/>
      <c r="E67" s="791"/>
      <c r="F67" s="1356"/>
      <c r="G67" s="1356"/>
      <c r="H67" s="1356"/>
      <c r="I67" s="1356"/>
      <c r="J67" s="1356"/>
      <c r="K67" s="1356"/>
      <c r="L67" s="789"/>
      <c r="M67" s="789"/>
      <c r="N67" s="1071"/>
      <c r="O67" s="789"/>
      <c r="P67" s="789"/>
      <c r="Q67" s="1071"/>
      <c r="R67" s="1071"/>
      <c r="S67" s="789"/>
      <c r="T67" s="789"/>
      <c r="U67" s="789"/>
      <c r="V67" s="789"/>
      <c r="W67" s="789"/>
      <c r="X67" s="789"/>
      <c r="Y67" s="791"/>
      <c r="Z67" s="791"/>
      <c r="AA67" s="786"/>
    </row>
    <row r="68" spans="1:27" s="767" customFormat="1">
      <c r="A68"/>
      <c r="B68" s="1159" t="s">
        <v>122</v>
      </c>
      <c r="C68" s="787"/>
      <c r="D68" s="791"/>
      <c r="E68" s="791"/>
      <c r="F68" s="1356"/>
      <c r="G68" s="1356"/>
      <c r="H68" s="1356"/>
      <c r="I68" s="1356"/>
      <c r="J68" s="1356"/>
      <c r="K68" s="1356"/>
      <c r="L68" s="789"/>
      <c r="M68" s="789"/>
      <c r="N68" s="1071"/>
      <c r="O68" s="789"/>
      <c r="P68" s="789"/>
      <c r="Q68" s="1071"/>
      <c r="R68" s="1071"/>
      <c r="S68" s="789"/>
      <c r="T68" s="789"/>
      <c r="U68" s="789"/>
      <c r="V68" s="789"/>
      <c r="W68" s="789"/>
      <c r="X68" s="789"/>
      <c r="Y68" s="791"/>
      <c r="Z68" s="791"/>
      <c r="AA68" s="786"/>
    </row>
    <row r="69" spans="1:27" s="767" customFormat="1">
      <c r="A69"/>
      <c r="B69" s="1157" t="s">
        <v>5968</v>
      </c>
      <c r="C69" s="787"/>
      <c r="D69" s="791"/>
      <c r="E69" s="791"/>
      <c r="F69" s="1356"/>
      <c r="G69" s="1356"/>
      <c r="H69" s="1356"/>
      <c r="I69" s="1356"/>
      <c r="J69" s="1356"/>
      <c r="K69" s="1356"/>
      <c r="L69" s="789"/>
      <c r="M69" s="789"/>
      <c r="N69" s="1071"/>
      <c r="O69" s="789"/>
      <c r="P69" s="789"/>
      <c r="Q69" s="1071"/>
      <c r="R69" s="1071"/>
      <c r="S69" s="789"/>
      <c r="T69" s="789"/>
      <c r="U69" s="789"/>
      <c r="V69" s="789"/>
      <c r="W69" s="789"/>
      <c r="X69" s="789"/>
      <c r="Y69" s="791"/>
      <c r="Z69" s="791"/>
      <c r="AA69" s="786"/>
    </row>
    <row r="70" spans="1:27" s="767" customFormat="1">
      <c r="A70"/>
      <c r="B70" s="1157" t="s">
        <v>124</v>
      </c>
      <c r="C70" s="787"/>
      <c r="D70" s="791"/>
      <c r="E70" s="791"/>
      <c r="F70" s="1356"/>
      <c r="G70" s="1356"/>
      <c r="H70" s="1356"/>
      <c r="I70" s="1356"/>
      <c r="J70" s="1356"/>
      <c r="K70" s="1356"/>
      <c r="L70" s="789"/>
      <c r="M70" s="789"/>
      <c r="N70" s="1071"/>
      <c r="O70" s="789"/>
      <c r="P70" s="789"/>
      <c r="Q70" s="1071"/>
      <c r="R70" s="1071"/>
      <c r="S70" s="789"/>
      <c r="T70" s="789"/>
      <c r="U70" s="789"/>
      <c r="V70" s="789"/>
      <c r="W70" s="789"/>
      <c r="X70" s="789"/>
      <c r="Y70" s="791"/>
      <c r="Z70" s="791"/>
      <c r="AA70" s="786"/>
    </row>
    <row r="71" spans="1:27" s="1083" customFormat="1">
      <c r="A71"/>
      <c r="B71" s="1160" t="s">
        <v>6250</v>
      </c>
      <c r="C71" s="1069"/>
      <c r="D71" s="1081"/>
      <c r="E71" s="1081"/>
      <c r="F71" s="1356"/>
      <c r="G71" s="1356"/>
      <c r="H71" s="1356"/>
      <c r="I71" s="1356"/>
      <c r="J71" s="1356"/>
      <c r="K71" s="1356"/>
      <c r="L71" s="1071"/>
      <c r="M71" s="1071"/>
      <c r="N71" s="1071"/>
      <c r="O71" s="1071"/>
      <c r="P71" s="1071"/>
      <c r="Q71" s="1071"/>
      <c r="R71" s="1071"/>
      <c r="S71" s="1071"/>
      <c r="T71" s="1071"/>
      <c r="U71" s="1071"/>
      <c r="V71" s="1071"/>
      <c r="W71" s="1071"/>
      <c r="X71" s="1071"/>
      <c r="Y71" s="1081"/>
      <c r="Z71" s="1081"/>
      <c r="AA71" s="786"/>
    </row>
    <row r="72" spans="1:27" s="1083" customFormat="1" ht="43.2">
      <c r="A72"/>
      <c r="B72" s="1235" t="s">
        <v>6273</v>
      </c>
      <c r="C72" s="1069"/>
      <c r="D72" s="1081"/>
      <c r="E72" s="1081"/>
      <c r="F72" s="1356"/>
      <c r="G72" s="1356"/>
      <c r="H72" s="1356"/>
      <c r="I72" s="1356"/>
      <c r="J72" s="1356"/>
      <c r="K72" s="1356"/>
      <c r="L72" s="1071"/>
      <c r="M72" s="1071"/>
      <c r="N72" s="1071"/>
      <c r="O72" s="1071"/>
      <c r="P72" s="1071"/>
      <c r="Q72" s="1071"/>
      <c r="R72" s="1071"/>
      <c r="S72" s="1071"/>
      <c r="T72" s="1071"/>
      <c r="U72" s="1071"/>
      <c r="V72" s="1071"/>
      <c r="W72" s="1071"/>
      <c r="X72" s="1071"/>
      <c r="Y72" s="1081"/>
      <c r="Z72" s="1081"/>
      <c r="AA72" s="786"/>
    </row>
    <row r="73" spans="1:27" s="1083" customFormat="1">
      <c r="A73"/>
      <c r="B73" s="1160"/>
      <c r="C73" s="1069"/>
      <c r="D73" s="1081"/>
      <c r="E73" s="1081"/>
      <c r="F73" s="1356"/>
      <c r="G73" s="1356"/>
      <c r="H73" s="1356"/>
      <c r="I73" s="1356"/>
      <c r="J73" s="1356"/>
      <c r="K73" s="1356"/>
      <c r="L73" s="1071"/>
      <c r="M73" s="1071"/>
      <c r="N73" s="1071"/>
      <c r="O73" s="1071"/>
      <c r="P73" s="1071"/>
      <c r="Q73" s="1071"/>
      <c r="R73" s="1071"/>
      <c r="S73" s="1071"/>
      <c r="T73" s="1071"/>
      <c r="U73" s="1071"/>
      <c r="V73" s="1071"/>
      <c r="W73" s="1071"/>
      <c r="X73" s="1071"/>
      <c r="Y73" s="1081"/>
      <c r="Z73" s="1081"/>
      <c r="AA73" s="786"/>
    </row>
    <row r="74" spans="1:27" s="1083" customFormat="1">
      <c r="A74"/>
      <c r="B74" s="1161" t="s">
        <v>6234</v>
      </c>
      <c r="C74" s="1069"/>
      <c r="D74" s="1081"/>
      <c r="E74" s="1081"/>
      <c r="F74" s="1356"/>
      <c r="G74" s="1356"/>
      <c r="H74" s="1356"/>
      <c r="I74" s="1356"/>
      <c r="J74" s="1356"/>
      <c r="K74" s="1356"/>
      <c r="L74" s="1071"/>
      <c r="M74" s="1071"/>
      <c r="N74" s="1071"/>
      <c r="O74" s="1071"/>
      <c r="P74" s="1071"/>
      <c r="Q74" s="1071"/>
      <c r="R74" s="1071"/>
      <c r="S74" s="1071"/>
      <c r="T74" s="1071"/>
      <c r="U74" s="1071"/>
      <c r="V74" s="1071"/>
      <c r="W74" s="1071"/>
      <c r="X74" s="1071"/>
      <c r="Y74" s="1081"/>
      <c r="Z74" s="1081"/>
      <c r="AA74" s="786"/>
    </row>
    <row r="75" spans="1:27" s="1083" customFormat="1">
      <c r="A75"/>
      <c r="B75" s="1161" t="s">
        <v>6235</v>
      </c>
      <c r="C75" s="1069"/>
      <c r="D75" s="1081"/>
      <c r="E75" s="1081"/>
      <c r="F75" s="1356"/>
      <c r="G75" s="1356"/>
      <c r="H75" s="1356"/>
      <c r="I75" s="1356"/>
      <c r="J75" s="1356"/>
      <c r="K75" s="1356"/>
      <c r="L75" s="1071"/>
      <c r="M75" s="1071"/>
      <c r="N75" s="1071"/>
      <c r="O75" s="1071"/>
      <c r="P75" s="1071"/>
      <c r="Q75" s="1071"/>
      <c r="R75" s="1071"/>
      <c r="S75" s="1071"/>
      <c r="T75" s="1071"/>
      <c r="U75" s="1071"/>
      <c r="V75" s="1071"/>
      <c r="W75" s="1071"/>
      <c r="X75" s="1071"/>
      <c r="Y75" s="1081"/>
      <c r="Z75" s="1081"/>
      <c r="AA75" s="786"/>
    </row>
    <row r="76" spans="1:27" s="1083" customFormat="1">
      <c r="A76"/>
      <c r="B76" s="1160"/>
      <c r="C76" s="1069"/>
      <c r="D76" s="1081"/>
      <c r="E76" s="1081"/>
      <c r="F76" s="1356"/>
      <c r="G76" s="1356"/>
      <c r="H76" s="1356"/>
      <c r="I76" s="1356"/>
      <c r="J76" s="1356"/>
      <c r="K76" s="1356"/>
      <c r="L76" s="1071"/>
      <c r="M76" s="1071"/>
      <c r="N76" s="1071"/>
      <c r="O76" s="1071"/>
      <c r="P76" s="1071"/>
      <c r="Q76" s="1071"/>
      <c r="R76" s="1071"/>
      <c r="S76" s="1071"/>
      <c r="T76" s="1071"/>
      <c r="U76" s="1071"/>
      <c r="V76" s="1071"/>
      <c r="W76" s="1071"/>
      <c r="X76" s="1071"/>
      <c r="Y76" s="1081"/>
      <c r="Z76" s="1081"/>
      <c r="AA76" s="786"/>
    </row>
    <row r="77" spans="1:27" s="1083" customFormat="1">
      <c r="A77"/>
      <c r="B77" s="1161" t="s">
        <v>6236</v>
      </c>
      <c r="C77" s="1069"/>
      <c r="D77" s="1081"/>
      <c r="E77" s="1081"/>
      <c r="F77" s="1356"/>
      <c r="G77" s="1356"/>
      <c r="H77" s="1356"/>
      <c r="I77" s="1356"/>
      <c r="J77" s="1356"/>
      <c r="K77" s="1356"/>
      <c r="L77" s="1071"/>
      <c r="M77" s="1071"/>
      <c r="N77" s="1071"/>
      <c r="O77" s="1071"/>
      <c r="P77" s="1071"/>
      <c r="Q77" s="1071"/>
      <c r="R77" s="1071"/>
      <c r="S77" s="1071"/>
      <c r="T77" s="1071"/>
      <c r="U77" s="1071"/>
      <c r="V77" s="1071"/>
      <c r="W77" s="1071"/>
      <c r="X77" s="1071"/>
      <c r="Y77" s="1081"/>
      <c r="Z77" s="1081"/>
      <c r="AA77" s="786"/>
    </row>
    <row r="78" spans="1:27" s="767" customFormat="1">
      <c r="A78"/>
      <c r="B78" s="1161" t="s">
        <v>6237</v>
      </c>
      <c r="C78" s="787"/>
      <c r="D78" s="791"/>
      <c r="E78" s="791"/>
      <c r="F78" s="1356"/>
      <c r="G78" s="1356"/>
      <c r="H78" s="1356"/>
      <c r="I78" s="1356"/>
      <c r="J78" s="1356"/>
      <c r="K78" s="1356"/>
      <c r="L78" s="789"/>
      <c r="M78" s="789"/>
      <c r="N78" s="1071"/>
      <c r="O78" s="789"/>
      <c r="P78" s="789"/>
      <c r="Q78" s="1071"/>
      <c r="R78" s="1071"/>
      <c r="S78" s="789"/>
      <c r="T78" s="789"/>
      <c r="U78" s="789"/>
      <c r="V78" s="789"/>
      <c r="W78" s="789"/>
      <c r="X78" s="789"/>
      <c r="Y78" s="791"/>
      <c r="Z78" s="791"/>
      <c r="AA78" s="786"/>
    </row>
    <row r="79" spans="1:27" s="1083" customFormat="1">
      <c r="A79"/>
      <c r="B79" s="1075"/>
      <c r="C79" s="1069"/>
      <c r="D79" s="1081"/>
      <c r="E79" s="1081"/>
      <c r="F79" s="1356"/>
      <c r="G79" s="1356"/>
      <c r="H79" s="1356"/>
      <c r="I79" s="1356"/>
      <c r="J79" s="1356"/>
      <c r="K79" s="1356"/>
      <c r="L79" s="1071"/>
      <c r="M79" s="1071"/>
      <c r="N79" s="1071"/>
      <c r="O79" s="1071"/>
      <c r="P79" s="1071"/>
      <c r="Q79" s="1071"/>
      <c r="R79" s="1071"/>
      <c r="S79" s="1071"/>
      <c r="T79" s="1071"/>
      <c r="U79" s="1071"/>
      <c r="V79" s="1071"/>
      <c r="W79" s="1071"/>
      <c r="X79" s="1071"/>
      <c r="Y79" s="1081"/>
      <c r="Z79" s="1081"/>
      <c r="AA79" s="786"/>
    </row>
    <row r="80" spans="1:27" s="767" customFormat="1">
      <c r="A80"/>
      <c r="B80" s="778" t="s">
        <v>116</v>
      </c>
      <c r="C80" s="793"/>
      <c r="D80" s="793"/>
      <c r="E80" s="793"/>
      <c r="F80" s="1357"/>
      <c r="G80" s="1357"/>
      <c r="H80" s="1357"/>
      <c r="I80" s="1357"/>
      <c r="J80" s="1357"/>
      <c r="K80" s="1357"/>
      <c r="L80" s="793"/>
      <c r="M80" s="793"/>
      <c r="N80" s="793"/>
      <c r="O80" s="793"/>
      <c r="P80" s="793"/>
      <c r="Q80" s="793"/>
      <c r="R80" s="793"/>
      <c r="S80" s="793"/>
      <c r="T80" s="793"/>
      <c r="U80" s="793"/>
      <c r="V80" s="793"/>
      <c r="W80" s="793"/>
      <c r="X80" s="793"/>
      <c r="Y80" s="794"/>
      <c r="Z80" s="793"/>
      <c r="AA80" s="786"/>
    </row>
    <row r="81" spans="1:27" s="767" customFormat="1">
      <c r="A81"/>
      <c r="B81" s="780" t="s">
        <v>25</v>
      </c>
      <c r="C81" s="795"/>
      <c r="D81" s="796"/>
      <c r="E81" s="796"/>
      <c r="F81" s="1358"/>
      <c r="G81" s="1358"/>
      <c r="H81" s="1358"/>
      <c r="I81" s="1358"/>
      <c r="J81" s="1358"/>
      <c r="K81" s="1358"/>
      <c r="L81" s="795"/>
      <c r="M81" s="795"/>
      <c r="N81" s="795"/>
      <c r="O81" s="795"/>
      <c r="P81" s="795"/>
      <c r="Q81" s="795"/>
      <c r="R81" s="795"/>
      <c r="S81" s="795"/>
      <c r="T81" s="795"/>
      <c r="U81" s="795"/>
      <c r="V81" s="795"/>
      <c r="W81" s="795"/>
      <c r="X81" s="795"/>
      <c r="Y81" s="796"/>
      <c r="Z81" s="796"/>
      <c r="AA81" s="786"/>
    </row>
    <row r="82" spans="1:27" s="767" customFormat="1">
      <c r="A82"/>
      <c r="B82" s="780" t="s">
        <v>26</v>
      </c>
      <c r="C82" s="795"/>
      <c r="D82" s="796"/>
      <c r="E82" s="796"/>
      <c r="F82" s="1358"/>
      <c r="G82" s="1358"/>
      <c r="H82" s="1358"/>
      <c r="I82" s="1358"/>
      <c r="J82" s="1358"/>
      <c r="K82" s="1358"/>
      <c r="L82" s="795"/>
      <c r="M82" s="795"/>
      <c r="N82" s="795"/>
      <c r="O82" s="795"/>
      <c r="P82" s="795"/>
      <c r="Q82" s="795"/>
      <c r="R82" s="795"/>
      <c r="S82" s="795"/>
      <c r="T82" s="795"/>
      <c r="U82" s="795"/>
      <c r="V82" s="795"/>
      <c r="W82" s="795"/>
      <c r="X82" s="795"/>
      <c r="Y82" s="796"/>
      <c r="Z82" s="796"/>
      <c r="AA82" s="786"/>
    </row>
    <row r="83" spans="1:27" s="767" customFormat="1">
      <c r="A83"/>
      <c r="B83" s="780" t="s">
        <v>23</v>
      </c>
      <c r="C83" s="795"/>
      <c r="D83" s="796"/>
      <c r="E83" s="796"/>
      <c r="F83" s="1358"/>
      <c r="G83" s="1358"/>
      <c r="H83" s="1358"/>
      <c r="I83" s="1358"/>
      <c r="J83" s="1358"/>
      <c r="K83" s="1358"/>
      <c r="L83" s="795"/>
      <c r="M83" s="795"/>
      <c r="N83" s="795"/>
      <c r="O83" s="795"/>
      <c r="P83" s="795"/>
      <c r="Q83" s="795"/>
      <c r="R83" s="795"/>
      <c r="S83" s="795"/>
      <c r="T83" s="795"/>
      <c r="U83" s="795"/>
      <c r="V83" s="795"/>
      <c r="W83" s="795"/>
      <c r="X83" s="795"/>
      <c r="Y83" s="796"/>
      <c r="Z83" s="796"/>
      <c r="AA83" s="786"/>
    </row>
    <row r="84" spans="1:27" s="767" customFormat="1">
      <c r="A84"/>
      <c r="B84" s="782"/>
      <c r="C84" s="789"/>
      <c r="D84" s="789"/>
      <c r="E84" s="789"/>
      <c r="F84" s="1356"/>
      <c r="G84" s="1356"/>
      <c r="H84" s="1356"/>
      <c r="I84" s="1356"/>
      <c r="J84" s="1356"/>
      <c r="K84" s="1356"/>
      <c r="L84" s="789"/>
      <c r="M84" s="789"/>
      <c r="N84" s="1071"/>
      <c r="O84" s="789"/>
      <c r="P84" s="789"/>
      <c r="Q84" s="1071"/>
      <c r="R84" s="1071"/>
      <c r="S84" s="789"/>
      <c r="T84" s="789"/>
      <c r="U84" s="789"/>
      <c r="V84" s="789"/>
      <c r="W84" s="789"/>
      <c r="X84" s="789"/>
      <c r="Y84" s="789"/>
      <c r="Z84" s="789"/>
      <c r="AA84" s="786"/>
    </row>
    <row r="85" spans="1:27" s="767" customFormat="1">
      <c r="A85"/>
      <c r="B85" s="783" t="s">
        <v>142</v>
      </c>
      <c r="C85" s="789"/>
      <c r="D85" s="789"/>
      <c r="E85" s="789"/>
      <c r="F85" s="1356"/>
      <c r="G85" s="1356"/>
      <c r="H85" s="1356"/>
      <c r="I85" s="1356"/>
      <c r="J85" s="1356"/>
      <c r="K85" s="1356"/>
      <c r="L85" s="789"/>
      <c r="M85" s="789"/>
      <c r="N85" s="1071"/>
      <c r="O85" s="789"/>
      <c r="P85" s="789"/>
      <c r="Q85" s="1071"/>
      <c r="R85" s="1071"/>
      <c r="S85" s="789"/>
      <c r="T85" s="789"/>
      <c r="U85" s="789"/>
      <c r="V85" s="789"/>
      <c r="W85" s="789"/>
      <c r="X85" s="789"/>
      <c r="Y85" s="789"/>
      <c r="Z85" s="789"/>
      <c r="AA85" s="786"/>
    </row>
    <row r="86" spans="1:27" s="767" customFormat="1">
      <c r="A86"/>
      <c r="B86" s="783" t="s">
        <v>167</v>
      </c>
      <c r="C86" s="789"/>
      <c r="D86" s="789"/>
      <c r="E86" s="789"/>
      <c r="F86" s="1356"/>
      <c r="G86" s="1356"/>
      <c r="H86" s="1356"/>
      <c r="I86" s="1356"/>
      <c r="J86" s="1356"/>
      <c r="K86" s="1356"/>
      <c r="L86" s="789"/>
      <c r="M86" s="789"/>
      <c r="N86" s="1071"/>
      <c r="O86" s="789"/>
      <c r="P86" s="789"/>
      <c r="Q86" s="1071"/>
      <c r="R86" s="1071"/>
      <c r="S86" s="789"/>
      <c r="T86" s="789"/>
      <c r="U86" s="789"/>
      <c r="V86" s="789"/>
      <c r="W86" s="789"/>
      <c r="X86" s="789"/>
      <c r="Y86" s="789"/>
      <c r="Z86" s="789"/>
      <c r="AA86" s="786"/>
    </row>
    <row r="87" spans="1:27" s="767" customFormat="1">
      <c r="A87"/>
      <c r="B87" s="784"/>
      <c r="C87" s="789"/>
      <c r="D87" s="789"/>
      <c r="E87" s="789"/>
      <c r="F87" s="1356"/>
      <c r="G87" s="1356"/>
      <c r="H87" s="1356"/>
      <c r="I87" s="1356"/>
      <c r="J87" s="1356"/>
      <c r="K87" s="1356"/>
      <c r="L87" s="789"/>
      <c r="M87" s="789"/>
      <c r="N87" s="1071"/>
      <c r="O87" s="789"/>
      <c r="P87" s="789"/>
      <c r="Q87" s="1071"/>
      <c r="R87" s="1071"/>
      <c r="S87" s="789"/>
      <c r="T87" s="789"/>
      <c r="U87" s="789"/>
      <c r="V87" s="789"/>
      <c r="W87" s="789"/>
      <c r="X87" s="789"/>
      <c r="Y87" s="789"/>
      <c r="Z87" s="789"/>
      <c r="AA87" s="786"/>
    </row>
    <row r="88" spans="1:27" s="767" customFormat="1">
      <c r="A88"/>
      <c r="B88" s="785" t="s">
        <v>6509</v>
      </c>
      <c r="C88" s="794"/>
      <c r="D88" s="794"/>
      <c r="E88" s="794"/>
      <c r="F88" s="1359"/>
      <c r="G88" s="1359"/>
      <c r="H88" s="1359"/>
      <c r="I88" s="1359"/>
      <c r="J88" s="1359"/>
      <c r="K88" s="1359"/>
      <c r="L88" s="794"/>
      <c r="M88" s="794"/>
      <c r="N88" s="794"/>
      <c r="O88" s="794"/>
      <c r="P88" s="794"/>
      <c r="Q88" s="794"/>
      <c r="R88" s="794"/>
      <c r="S88" s="794"/>
      <c r="T88" s="794"/>
      <c r="U88" s="794"/>
      <c r="V88" s="794"/>
      <c r="W88" s="794"/>
      <c r="X88" s="794"/>
      <c r="Y88" s="794"/>
      <c r="Z88" s="794"/>
      <c r="AA88" s="786"/>
    </row>
    <row r="89" spans="1:27" s="767" customFormat="1">
      <c r="A89"/>
      <c r="C89" s="797"/>
      <c r="F89" s="1083"/>
      <c r="G89" s="1083"/>
      <c r="H89" s="1083"/>
      <c r="I89" s="1083"/>
      <c r="J89" s="1083"/>
      <c r="K89" s="1083"/>
      <c r="N89" s="1083"/>
      <c r="Q89" s="1083"/>
      <c r="R89" s="1083"/>
    </row>
    <row r="90" spans="1:27" s="767" customFormat="1">
      <c r="A90"/>
      <c r="B90" s="1238" t="s">
        <v>6267</v>
      </c>
      <c r="C90" s="799"/>
      <c r="D90" s="799"/>
      <c r="E90" s="799"/>
      <c r="F90" s="799"/>
      <c r="G90" s="799"/>
      <c r="H90" s="799"/>
      <c r="I90" s="799"/>
      <c r="J90" s="799"/>
      <c r="K90" s="799"/>
      <c r="L90" s="799"/>
      <c r="M90" s="799"/>
      <c r="N90" s="799"/>
      <c r="O90" s="799"/>
      <c r="P90" s="799"/>
      <c r="Q90" s="799"/>
      <c r="R90" s="799"/>
      <c r="S90" s="799"/>
      <c r="T90" s="799"/>
      <c r="U90" s="799"/>
      <c r="V90" s="799"/>
      <c r="W90" s="799"/>
      <c r="X90" s="799"/>
      <c r="Y90" s="799"/>
      <c r="Z90" s="799"/>
    </row>
    <row r="91" spans="1:27" s="767" customFormat="1">
      <c r="A91"/>
      <c r="B91" s="798"/>
      <c r="C91" s="797"/>
      <c r="F91" s="1083"/>
      <c r="G91" s="1083"/>
      <c r="H91" s="1083"/>
      <c r="I91" s="1083"/>
      <c r="J91" s="1083"/>
      <c r="K91" s="1083"/>
      <c r="N91" s="1083"/>
      <c r="Q91" s="1083"/>
      <c r="R91" s="1083"/>
    </row>
    <row r="92" spans="1:27" s="767" customFormat="1">
      <c r="A92"/>
      <c r="B92" s="798"/>
      <c r="C92" s="797"/>
      <c r="F92" s="1083"/>
      <c r="G92" s="1083"/>
      <c r="H92" s="1083"/>
      <c r="I92" s="1083"/>
      <c r="J92" s="1083"/>
      <c r="K92" s="1083"/>
      <c r="N92" s="1083"/>
      <c r="Q92" s="1083"/>
      <c r="R92" s="1083"/>
    </row>
    <row r="93" spans="1:27" s="767" customFormat="1">
      <c r="A93"/>
      <c r="B93" s="798"/>
      <c r="C93" s="797"/>
      <c r="F93" s="1083"/>
      <c r="G93" s="1083"/>
      <c r="H93" s="1083"/>
      <c r="I93" s="1083"/>
      <c r="J93" s="1083"/>
      <c r="K93" s="1083"/>
      <c r="N93" s="1083"/>
      <c r="Q93" s="1083"/>
      <c r="R93" s="1083"/>
    </row>
    <row r="94" spans="1:27" customFormat="1" ht="5.25" customHeight="1"/>
    <row r="95" spans="1:27" s="462" customFormat="1">
      <c r="A95"/>
      <c r="B95" s="524"/>
      <c r="C95" s="526"/>
      <c r="D95" s="526"/>
      <c r="E95" s="526"/>
      <c r="F95" s="526"/>
      <c r="G95" s="526"/>
      <c r="H95" s="526"/>
      <c r="I95" s="526"/>
      <c r="J95" s="526"/>
      <c r="K95" s="526"/>
      <c r="L95" s="526"/>
      <c r="M95" s="526"/>
      <c r="N95" s="526"/>
      <c r="O95" s="526"/>
      <c r="P95" s="526"/>
      <c r="Q95" s="526"/>
      <c r="R95" s="526"/>
      <c r="S95" s="526"/>
      <c r="T95" s="526"/>
      <c r="U95" s="526"/>
      <c r="V95" s="526"/>
      <c r="W95" s="526"/>
      <c r="X95" s="526"/>
      <c r="Y95" s="526"/>
      <c r="Z95" s="526"/>
      <c r="AA95" s="526"/>
    </row>
    <row r="96" spans="1:27" s="462" customFormat="1">
      <c r="A96"/>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row>
    <row r="97" spans="1:27" s="462" customFormat="1">
      <c r="A97"/>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row>
    <row r="98" spans="1:27" s="462" customFormat="1">
      <c r="A98"/>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row>
  </sheetData>
  <mergeCells count="9">
    <mergeCell ref="X7:Z7"/>
    <mergeCell ref="M7:O7"/>
    <mergeCell ref="B7:B8"/>
    <mergeCell ref="C7:E7"/>
    <mergeCell ref="L7:L8"/>
    <mergeCell ref="P7:T7"/>
    <mergeCell ref="U7:W7"/>
    <mergeCell ref="F7:H7"/>
    <mergeCell ref="I7:K7"/>
  </mergeCells>
  <printOptions horizontalCentered="1"/>
  <pageMargins left="0.70866141732283472" right="0.70866141732283472" top="0.74803149606299213" bottom="0.74803149606299213" header="0.31496062992125984" footer="0.31496062992125984"/>
  <pageSetup paperSize="9" scale="53" orientation="landscape" r:id="rId1"/>
  <headerFooter>
    <oddFooter>&amp;R&amp;P/&amp;N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F346"/>
  <sheetViews>
    <sheetView showGridLines="0" view="pageBreakPreview" zoomScale="10" zoomScaleNormal="70" zoomScaleSheetLayoutView="10" workbookViewId="0">
      <pane ySplit="8" topLeftCell="A33" activePane="bottomLeft" state="frozen"/>
      <selection activeCell="B126" sqref="B126"/>
      <selection pane="bottomLeft" activeCell="F319" sqref="F319"/>
    </sheetView>
  </sheetViews>
  <sheetFormatPr defaultColWidth="9.109375" defaultRowHeight="14.4" outlineLevelRow="1" outlineLevelCol="1"/>
  <cols>
    <col min="1" max="1" width="8.6640625" style="1244" customWidth="1"/>
    <col min="2" max="2" width="57.6640625" style="1244" customWidth="1"/>
    <col min="3" max="27" width="15.6640625" style="1244" customWidth="1" outlineLevel="1"/>
    <col min="28" max="28" width="1.44140625" style="1244" customWidth="1"/>
    <col min="29" max="29" width="10.109375" style="1244" bestFit="1" customWidth="1"/>
    <col min="30" max="30" width="2.33203125" style="1244" bestFit="1" customWidth="1"/>
    <col min="31" max="31" width="10.109375" style="1244" bestFit="1" customWidth="1"/>
    <col min="32" max="34" width="10.109375" style="1244" customWidth="1"/>
    <col min="35" max="35" width="9.6640625" style="1244" customWidth="1"/>
    <col min="36" max="36" width="13.33203125" style="1244" bestFit="1" customWidth="1"/>
    <col min="37" max="16384" width="9.109375" style="1244"/>
  </cols>
  <sheetData>
    <row r="2" spans="1:50" s="1243" customFormat="1" ht="16.5" customHeight="1">
      <c r="A2" s="1005"/>
      <c r="B2" s="1801" t="s">
        <v>6620</v>
      </c>
      <c r="C2" s="1801"/>
      <c r="D2" s="1801"/>
      <c r="E2" s="1801"/>
      <c r="F2" s="1801"/>
      <c r="G2" s="1801"/>
      <c r="H2" s="1801"/>
      <c r="I2" s="1801"/>
      <c r="J2" s="1801"/>
      <c r="K2" s="1801"/>
      <c r="L2" s="1801"/>
      <c r="M2" s="1330"/>
      <c r="N2" s="1330"/>
      <c r="O2" s="1330"/>
      <c r="P2" s="1330"/>
      <c r="Q2" s="1330"/>
      <c r="R2" s="1330"/>
      <c r="S2" s="1330"/>
      <c r="T2" s="1330"/>
      <c r="U2" s="1330"/>
      <c r="V2" s="1360"/>
      <c r="W2" s="1330"/>
      <c r="X2" s="1330"/>
      <c r="Y2" s="1330"/>
      <c r="Z2" s="1330"/>
      <c r="AA2" s="1330"/>
      <c r="AB2" s="1242"/>
    </row>
    <row r="3" spans="1:50" ht="15.6">
      <c r="B3" s="1245" t="s">
        <v>5835</v>
      </c>
    </row>
    <row r="4" spans="1:50" ht="5.25" customHeight="1"/>
    <row r="5" spans="1:50" ht="15" customHeight="1">
      <c r="B5" s="1244" t="s">
        <v>6278</v>
      </c>
    </row>
    <row r="6" spans="1:50" ht="13.5" customHeight="1">
      <c r="AA6" s="1246" t="s">
        <v>5980</v>
      </c>
      <c r="AB6" s="1246"/>
    </row>
    <row r="7" spans="1:50" s="1083" customFormat="1" ht="23.25" customHeight="1">
      <c r="B7" s="1909" t="s">
        <v>29</v>
      </c>
      <c r="C7" s="1906" t="s">
        <v>43</v>
      </c>
      <c r="D7" s="1907"/>
      <c r="E7" s="1908"/>
      <c r="F7" s="1899" t="s">
        <v>6279</v>
      </c>
      <c r="G7" s="1900"/>
      <c r="H7" s="1901"/>
      <c r="I7" s="1899" t="s">
        <v>6280</v>
      </c>
      <c r="J7" s="1900"/>
      <c r="K7" s="1901"/>
      <c r="L7" s="1911" t="s">
        <v>5880</v>
      </c>
      <c r="M7" s="1913" t="s">
        <v>6281</v>
      </c>
      <c r="N7" s="1906" t="s">
        <v>155</v>
      </c>
      <c r="O7" s="1907"/>
      <c r="P7" s="1907"/>
      <c r="Q7" s="1907"/>
      <c r="R7" s="1908"/>
      <c r="S7" s="1906" t="s">
        <v>6016</v>
      </c>
      <c r="T7" s="1907"/>
      <c r="U7" s="1908"/>
      <c r="V7" s="1906" t="s">
        <v>6282</v>
      </c>
      <c r="W7" s="1907"/>
      <c r="X7" s="1908"/>
      <c r="Y7" s="1906" t="s">
        <v>44</v>
      </c>
      <c r="Z7" s="1907"/>
      <c r="AA7" s="1908"/>
    </row>
    <row r="8" spans="1:50" s="1083" customFormat="1" ht="72" customHeight="1">
      <c r="B8" s="1910"/>
      <c r="C8" s="1247" t="s">
        <v>134</v>
      </c>
      <c r="D8" s="1247" t="s">
        <v>6283</v>
      </c>
      <c r="E8" s="1247" t="s">
        <v>83</v>
      </c>
      <c r="F8" s="1363" t="s">
        <v>134</v>
      </c>
      <c r="G8" s="1363" t="s">
        <v>6283</v>
      </c>
      <c r="H8" s="1363" t="s">
        <v>83</v>
      </c>
      <c r="I8" s="1363" t="s">
        <v>134</v>
      </c>
      <c r="J8" s="1363" t="s">
        <v>6283</v>
      </c>
      <c r="K8" s="1363" t="s">
        <v>83</v>
      </c>
      <c r="L8" s="1912"/>
      <c r="M8" s="1913"/>
      <c r="N8" s="1247" t="s">
        <v>134</v>
      </c>
      <c r="O8" s="1247" t="s">
        <v>6246</v>
      </c>
      <c r="P8" s="1247" t="s">
        <v>6284</v>
      </c>
      <c r="Q8" s="1247" t="s">
        <v>6285</v>
      </c>
      <c r="R8" s="1247" t="s">
        <v>83</v>
      </c>
      <c r="S8" s="1247" t="s">
        <v>134</v>
      </c>
      <c r="T8" s="1247" t="s">
        <v>6283</v>
      </c>
      <c r="U8" s="1247" t="s">
        <v>83</v>
      </c>
      <c r="V8" s="1247" t="s">
        <v>134</v>
      </c>
      <c r="W8" s="1247" t="s">
        <v>6283</v>
      </c>
      <c r="X8" s="1247" t="s">
        <v>83</v>
      </c>
      <c r="Y8" s="1247" t="s">
        <v>134</v>
      </c>
      <c r="Z8" s="1247" t="s">
        <v>6283</v>
      </c>
      <c r="AA8" s="1247" t="s">
        <v>83</v>
      </c>
    </row>
    <row r="9" spans="1:50" s="1083" customFormat="1" ht="19.5" customHeight="1">
      <c r="B9" s="1248"/>
      <c r="C9" s="1074"/>
      <c r="D9" s="1074"/>
      <c r="E9" s="1074"/>
      <c r="F9" s="1364"/>
      <c r="G9" s="1364"/>
      <c r="H9" s="1364"/>
      <c r="I9" s="1364"/>
      <c r="J9" s="1364"/>
      <c r="K9" s="1364"/>
      <c r="L9" s="1074"/>
      <c r="M9" s="1074"/>
      <c r="N9" s="1074"/>
      <c r="O9" s="1074"/>
      <c r="P9" s="1074"/>
      <c r="Q9" s="1074"/>
      <c r="R9" s="1074"/>
      <c r="S9" s="1074"/>
      <c r="T9" s="1074"/>
      <c r="U9" s="1074"/>
      <c r="V9" s="1074"/>
      <c r="W9" s="1074"/>
      <c r="X9" s="1074"/>
      <c r="Y9" s="1074"/>
      <c r="Z9" s="1074"/>
      <c r="AA9" s="1074"/>
    </row>
    <row r="10" spans="1:50" s="1083" customFormat="1" ht="21" customHeight="1">
      <c r="B10" s="1249" t="s">
        <v>140</v>
      </c>
      <c r="C10" s="1079"/>
      <c r="D10" s="1079"/>
      <c r="E10" s="1079"/>
      <c r="F10" s="1353"/>
      <c r="G10" s="1353"/>
      <c r="H10" s="1353"/>
      <c r="I10" s="1353"/>
      <c r="J10" s="1353"/>
      <c r="K10" s="1353"/>
      <c r="L10" s="1079"/>
      <c r="M10" s="1079"/>
      <c r="N10" s="1079"/>
      <c r="O10" s="1079"/>
      <c r="P10" s="1079"/>
      <c r="Q10" s="1079"/>
      <c r="R10" s="1079"/>
      <c r="S10" s="1079"/>
      <c r="T10" s="1079"/>
      <c r="U10" s="1079"/>
      <c r="V10" s="1079"/>
      <c r="W10" s="1079"/>
      <c r="X10" s="1079"/>
      <c r="Y10" s="1079"/>
      <c r="Z10" s="1079"/>
      <c r="AA10" s="1079"/>
      <c r="AC10" s="1085"/>
      <c r="AD10" s="1085"/>
      <c r="AE10" s="1085"/>
      <c r="AF10" s="786"/>
      <c r="AG10" s="786"/>
      <c r="AH10" s="786"/>
      <c r="AI10" s="786"/>
      <c r="AJ10" s="786"/>
      <c r="AK10" s="786"/>
      <c r="AL10" s="786"/>
      <c r="AM10" s="786"/>
      <c r="AN10" s="786"/>
      <c r="AO10" s="786"/>
      <c r="AP10" s="786"/>
      <c r="AQ10" s="786"/>
      <c r="AR10" s="786"/>
      <c r="AS10" s="786"/>
      <c r="AT10" s="1085"/>
      <c r="AU10" s="1085"/>
      <c r="AV10" s="1085"/>
      <c r="AW10" s="1085"/>
      <c r="AX10" s="1085"/>
    </row>
    <row r="11" spans="1:50" s="1083" customFormat="1" ht="21" customHeight="1">
      <c r="B11" s="1250" t="s">
        <v>6286</v>
      </c>
      <c r="C11" s="1079"/>
      <c r="D11" s="1079"/>
      <c r="E11" s="1079"/>
      <c r="F11" s="1353"/>
      <c r="G11" s="1353"/>
      <c r="H11" s="1353"/>
      <c r="I11" s="1353"/>
      <c r="J11" s="1353"/>
      <c r="K11" s="1353"/>
      <c r="L11" s="1079"/>
      <c r="M11" s="1079"/>
      <c r="N11" s="1079"/>
      <c r="O11" s="1079"/>
      <c r="P11" s="1079"/>
      <c r="Q11" s="1079"/>
      <c r="R11" s="1079"/>
      <c r="S11" s="1079"/>
      <c r="T11" s="1079"/>
      <c r="U11" s="1079"/>
      <c r="V11" s="1079"/>
      <c r="W11" s="1079"/>
      <c r="X11" s="1079"/>
      <c r="Y11" s="1079"/>
      <c r="Z11" s="1079"/>
      <c r="AA11" s="1079"/>
      <c r="AC11" s="1085"/>
      <c r="AD11" s="1085"/>
      <c r="AE11" s="1085"/>
      <c r="AF11" s="786"/>
      <c r="AG11" s="786"/>
      <c r="AH11" s="786"/>
      <c r="AI11" s="786"/>
      <c r="AJ11" s="786"/>
      <c r="AK11" s="786"/>
      <c r="AL11" s="786"/>
      <c r="AM11" s="786"/>
      <c r="AN11" s="786"/>
      <c r="AO11" s="786"/>
      <c r="AP11" s="786"/>
      <c r="AQ11" s="786"/>
      <c r="AR11" s="786"/>
      <c r="AS11" s="786"/>
      <c r="AT11" s="1085"/>
      <c r="AU11" s="1085"/>
      <c r="AV11" s="1085"/>
      <c r="AW11" s="1085"/>
      <c r="AX11" s="1085"/>
    </row>
    <row r="12" spans="1:50" s="1083" customFormat="1">
      <c r="B12" s="1251" t="s">
        <v>148</v>
      </c>
      <c r="C12" s="1071"/>
      <c r="D12" s="1071"/>
      <c r="E12" s="1071"/>
      <c r="F12" s="1350"/>
      <c r="G12" s="1350"/>
      <c r="H12" s="1350"/>
      <c r="I12" s="1350"/>
      <c r="J12" s="1350"/>
      <c r="K12" s="1350"/>
      <c r="L12" s="1071"/>
      <c r="M12" s="1071"/>
      <c r="N12" s="1071"/>
      <c r="O12" s="1071"/>
      <c r="P12" s="1071"/>
      <c r="Q12" s="1071"/>
      <c r="R12" s="1071"/>
      <c r="S12" s="1071"/>
      <c r="T12" s="1071"/>
      <c r="U12" s="1071"/>
      <c r="V12" s="1071"/>
      <c r="W12" s="1071"/>
      <c r="X12" s="1071"/>
      <c r="Y12" s="1071"/>
      <c r="Z12" s="1071"/>
      <c r="AA12" s="1071"/>
      <c r="AC12" s="1085"/>
      <c r="AD12" s="1085"/>
      <c r="AE12" s="1085"/>
      <c r="AF12" s="786"/>
      <c r="AG12" s="786"/>
      <c r="AH12" s="786"/>
      <c r="AI12" s="786"/>
      <c r="AJ12" s="786"/>
      <c r="AK12" s="786"/>
      <c r="AL12" s="786"/>
      <c r="AM12" s="786"/>
      <c r="AN12" s="786"/>
      <c r="AO12" s="786"/>
      <c r="AP12" s="786"/>
      <c r="AQ12" s="786"/>
      <c r="AR12" s="786"/>
      <c r="AS12" s="786"/>
      <c r="AT12" s="1085"/>
      <c r="AU12" s="1085"/>
      <c r="AV12" s="1085"/>
      <c r="AW12" s="1085"/>
      <c r="AX12" s="1085"/>
    </row>
    <row r="13" spans="1:50" s="1083" customFormat="1">
      <c r="B13" s="1251" t="s">
        <v>149</v>
      </c>
      <c r="C13" s="1071"/>
      <c r="D13" s="1071"/>
      <c r="E13" s="1071"/>
      <c r="F13" s="1350"/>
      <c r="G13" s="1350"/>
      <c r="H13" s="1350"/>
      <c r="I13" s="1350"/>
      <c r="J13" s="1350"/>
      <c r="K13" s="1350"/>
      <c r="L13" s="1071"/>
      <c r="M13" s="1071"/>
      <c r="N13" s="1071"/>
      <c r="O13" s="1071"/>
      <c r="P13" s="1071"/>
      <c r="Q13" s="1071"/>
      <c r="R13" s="1071"/>
      <c r="S13" s="1071"/>
      <c r="T13" s="1071"/>
      <c r="U13" s="1071"/>
      <c r="V13" s="1071"/>
      <c r="W13" s="1071"/>
      <c r="X13" s="1071"/>
      <c r="Y13" s="1071"/>
      <c r="Z13" s="1071"/>
      <c r="AA13" s="1071"/>
      <c r="AC13" s="1085"/>
      <c r="AD13" s="1085"/>
      <c r="AE13" s="1085"/>
      <c r="AF13" s="786"/>
      <c r="AG13" s="786"/>
      <c r="AH13" s="786"/>
      <c r="AI13" s="786"/>
      <c r="AJ13" s="786"/>
      <c r="AK13" s="786"/>
      <c r="AL13" s="786"/>
      <c r="AM13" s="786"/>
      <c r="AN13" s="786"/>
      <c r="AO13" s="786"/>
      <c r="AP13" s="786"/>
      <c r="AQ13" s="786"/>
      <c r="AR13" s="786"/>
      <c r="AS13" s="786"/>
      <c r="AT13" s="1085"/>
      <c r="AU13" s="1085"/>
      <c r="AV13" s="1085"/>
      <c r="AW13" s="1085"/>
      <c r="AX13" s="1085"/>
    </row>
    <row r="14" spans="1:50" s="1083" customFormat="1">
      <c r="B14" s="1251" t="s">
        <v>150</v>
      </c>
      <c r="C14" s="1071"/>
      <c r="D14" s="1071"/>
      <c r="E14" s="1071"/>
      <c r="F14" s="1350"/>
      <c r="G14" s="1350"/>
      <c r="H14" s="1350"/>
      <c r="I14" s="1350"/>
      <c r="J14" s="1350"/>
      <c r="K14" s="1350"/>
      <c r="L14" s="1071"/>
      <c r="M14" s="1071"/>
      <c r="N14" s="1071"/>
      <c r="O14" s="1071"/>
      <c r="P14" s="1071"/>
      <c r="Q14" s="1071"/>
      <c r="R14" s="1071"/>
      <c r="S14" s="1071"/>
      <c r="T14" s="1071"/>
      <c r="U14" s="1071"/>
      <c r="V14" s="1071"/>
      <c r="W14" s="1071"/>
      <c r="X14" s="1071"/>
      <c r="Y14" s="1071"/>
      <c r="Z14" s="1071"/>
      <c r="AA14" s="1071"/>
      <c r="AC14" s="1085"/>
      <c r="AD14" s="1085"/>
      <c r="AE14" s="1085"/>
      <c r="AF14" s="786"/>
      <c r="AG14" s="786"/>
      <c r="AH14" s="786"/>
      <c r="AI14" s="786"/>
      <c r="AJ14" s="786"/>
      <c r="AK14" s="786"/>
      <c r="AL14" s="786"/>
      <c r="AM14" s="786"/>
      <c r="AN14" s="786"/>
      <c r="AO14" s="786"/>
      <c r="AP14" s="786"/>
      <c r="AQ14" s="786"/>
      <c r="AR14" s="786"/>
      <c r="AS14" s="786"/>
      <c r="AT14" s="1085"/>
      <c r="AU14" s="1085"/>
      <c r="AV14" s="1085"/>
      <c r="AW14" s="1085"/>
      <c r="AX14" s="1085"/>
    </row>
    <row r="15" spans="1:50" s="1083" customFormat="1">
      <c r="B15" s="1252"/>
      <c r="C15" s="1071"/>
      <c r="D15" s="1071"/>
      <c r="E15" s="1071"/>
      <c r="F15" s="1350"/>
      <c r="G15" s="1350"/>
      <c r="H15" s="1350"/>
      <c r="I15" s="1350"/>
      <c r="J15" s="1350"/>
      <c r="K15" s="1350"/>
      <c r="L15" s="1071"/>
      <c r="M15" s="1071"/>
      <c r="N15" s="1071"/>
      <c r="O15" s="1071"/>
      <c r="P15" s="1071"/>
      <c r="Q15" s="1071"/>
      <c r="R15" s="1071"/>
      <c r="S15" s="1071"/>
      <c r="T15" s="1071"/>
      <c r="U15" s="1071"/>
      <c r="V15" s="1071"/>
      <c r="W15" s="1071"/>
      <c r="X15" s="1071"/>
      <c r="Y15" s="1071"/>
      <c r="Z15" s="1071"/>
      <c r="AA15" s="1071"/>
      <c r="AC15" s="1085"/>
      <c r="AD15" s="1085"/>
      <c r="AE15" s="1085"/>
      <c r="AF15" s="786"/>
      <c r="AG15" s="786"/>
      <c r="AH15" s="786"/>
      <c r="AI15" s="786"/>
      <c r="AJ15" s="786"/>
      <c r="AK15" s="786"/>
      <c r="AL15" s="786"/>
      <c r="AM15" s="786"/>
      <c r="AN15" s="786"/>
      <c r="AO15" s="786"/>
      <c r="AP15" s="786"/>
      <c r="AQ15" s="786"/>
      <c r="AR15" s="786"/>
      <c r="AS15" s="786"/>
      <c r="AT15" s="1085"/>
      <c r="AU15" s="1085"/>
      <c r="AV15" s="1085"/>
      <c r="AW15" s="1085"/>
      <c r="AX15" s="1085"/>
    </row>
    <row r="16" spans="1:50" s="1253" customFormat="1">
      <c r="B16" s="1250" t="s">
        <v>6210</v>
      </c>
      <c r="C16" s="1254"/>
      <c r="D16" s="1254"/>
      <c r="E16" s="1254"/>
      <c r="F16" s="1365"/>
      <c r="G16" s="1365"/>
      <c r="H16" s="1365"/>
      <c r="I16" s="1365"/>
      <c r="J16" s="1365"/>
      <c r="K16" s="1365"/>
      <c r="L16" s="1254"/>
      <c r="M16" s="1254"/>
      <c r="N16" s="1254"/>
      <c r="O16" s="1254"/>
      <c r="P16" s="1254"/>
      <c r="Q16" s="1254"/>
      <c r="R16" s="1254"/>
      <c r="S16" s="1254"/>
      <c r="T16" s="1254"/>
      <c r="U16" s="1254"/>
      <c r="V16" s="1254"/>
      <c r="W16" s="1254"/>
      <c r="X16" s="1254"/>
      <c r="Y16" s="1254"/>
      <c r="Z16" s="1254"/>
      <c r="AA16" s="1254"/>
      <c r="AC16" s="1085"/>
      <c r="AD16" s="1085"/>
      <c r="AE16" s="1085"/>
      <c r="AF16" s="786"/>
      <c r="AG16" s="786"/>
      <c r="AH16" s="786"/>
      <c r="AI16" s="786"/>
      <c r="AJ16" s="786"/>
      <c r="AK16" s="786"/>
      <c r="AL16" s="786"/>
      <c r="AM16" s="786"/>
      <c r="AN16" s="786"/>
      <c r="AO16" s="786"/>
      <c r="AP16" s="786"/>
      <c r="AQ16" s="786"/>
      <c r="AR16" s="786"/>
      <c r="AS16" s="786"/>
      <c r="AT16" s="1085"/>
      <c r="AU16" s="1085"/>
      <c r="AV16" s="1085"/>
      <c r="AW16" s="1085"/>
      <c r="AX16" s="1085"/>
    </row>
    <row r="17" spans="2:50" s="1083" customFormat="1">
      <c r="B17" s="1251" t="s">
        <v>148</v>
      </c>
      <c r="C17" s="1071"/>
      <c r="D17" s="1071"/>
      <c r="E17" s="1071"/>
      <c r="F17" s="1350"/>
      <c r="G17" s="1350"/>
      <c r="H17" s="1350"/>
      <c r="I17" s="1350"/>
      <c r="J17" s="1350"/>
      <c r="K17" s="1350"/>
      <c r="L17" s="1071"/>
      <c r="M17" s="1071"/>
      <c r="N17" s="1071"/>
      <c r="O17" s="1071"/>
      <c r="P17" s="1071"/>
      <c r="Q17" s="1071"/>
      <c r="R17" s="1071"/>
      <c r="S17" s="1071"/>
      <c r="T17" s="1071"/>
      <c r="U17" s="1071"/>
      <c r="V17" s="1071"/>
      <c r="W17" s="1071"/>
      <c r="X17" s="1071"/>
      <c r="Y17" s="1071"/>
      <c r="Z17" s="1071"/>
      <c r="AA17" s="1071"/>
      <c r="AC17" s="1085"/>
      <c r="AD17" s="1085"/>
      <c r="AE17" s="1085"/>
      <c r="AF17" s="786"/>
      <c r="AG17" s="786"/>
      <c r="AH17" s="786"/>
      <c r="AI17" s="786"/>
      <c r="AJ17" s="786"/>
      <c r="AK17" s="786"/>
      <c r="AL17" s="786"/>
      <c r="AM17" s="786"/>
      <c r="AN17" s="786"/>
      <c r="AO17" s="786"/>
      <c r="AP17" s="786"/>
      <c r="AQ17" s="786"/>
      <c r="AR17" s="786"/>
      <c r="AS17" s="786"/>
      <c r="AT17" s="1085"/>
      <c r="AU17" s="1085"/>
      <c r="AV17" s="1085"/>
      <c r="AW17" s="1085"/>
      <c r="AX17" s="1085"/>
    </row>
    <row r="18" spans="2:50" s="1083" customFormat="1">
      <c r="B18" s="1251" t="s">
        <v>149</v>
      </c>
      <c r="C18" s="1077"/>
      <c r="D18" s="1077"/>
      <c r="E18" s="1077"/>
      <c r="F18" s="1366"/>
      <c r="G18" s="1366"/>
      <c r="H18" s="1366"/>
      <c r="I18" s="1366"/>
      <c r="J18" s="1366"/>
      <c r="K18" s="1366"/>
      <c r="L18" s="1077"/>
      <c r="M18" s="1077"/>
      <c r="N18" s="1077"/>
      <c r="O18" s="1077"/>
      <c r="P18" s="1077"/>
      <c r="Q18" s="1077"/>
      <c r="R18" s="1077"/>
      <c r="S18" s="1077"/>
      <c r="T18" s="1077"/>
      <c r="U18" s="1077"/>
      <c r="V18" s="1077"/>
      <c r="W18" s="1077"/>
      <c r="X18" s="1077"/>
      <c r="Y18" s="1077"/>
      <c r="Z18" s="1077"/>
      <c r="AA18" s="1077"/>
      <c r="AC18" s="1085"/>
      <c r="AD18" s="1085"/>
      <c r="AE18" s="1085"/>
      <c r="AF18" s="786"/>
      <c r="AG18" s="786"/>
      <c r="AH18" s="786"/>
      <c r="AI18" s="786"/>
      <c r="AJ18" s="786"/>
      <c r="AK18" s="786"/>
      <c r="AL18" s="786"/>
      <c r="AM18" s="786"/>
      <c r="AN18" s="786"/>
      <c r="AO18" s="786"/>
      <c r="AP18" s="786"/>
      <c r="AQ18" s="786"/>
      <c r="AR18" s="786"/>
      <c r="AS18" s="786"/>
      <c r="AT18" s="1085"/>
      <c r="AU18" s="1085"/>
      <c r="AV18" s="1085"/>
      <c r="AW18" s="1085"/>
      <c r="AX18" s="1085"/>
    </row>
    <row r="19" spans="2:50" s="1083" customFormat="1">
      <c r="B19" s="1251" t="s">
        <v>150</v>
      </c>
      <c r="C19" s="1077"/>
      <c r="D19" s="1077"/>
      <c r="E19" s="1077"/>
      <c r="F19" s="1366"/>
      <c r="G19" s="1366"/>
      <c r="H19" s="1366"/>
      <c r="I19" s="1366"/>
      <c r="J19" s="1366"/>
      <c r="K19" s="1366"/>
      <c r="L19" s="1077"/>
      <c r="M19" s="1077"/>
      <c r="N19" s="1077"/>
      <c r="O19" s="1077"/>
      <c r="P19" s="1077"/>
      <c r="Q19" s="1077"/>
      <c r="R19" s="1077"/>
      <c r="S19" s="1077"/>
      <c r="T19" s="1077"/>
      <c r="U19" s="1077"/>
      <c r="V19" s="1077"/>
      <c r="W19" s="1077"/>
      <c r="X19" s="1077"/>
      <c r="Y19" s="1077"/>
      <c r="Z19" s="1077"/>
      <c r="AA19" s="1077"/>
      <c r="AC19" s="1085"/>
      <c r="AD19" s="1085"/>
      <c r="AE19" s="1085"/>
      <c r="AF19" s="786"/>
      <c r="AG19" s="786"/>
      <c r="AH19" s="786"/>
      <c r="AI19" s="786"/>
      <c r="AJ19" s="786"/>
      <c r="AK19" s="786"/>
      <c r="AL19" s="786"/>
      <c r="AM19" s="786"/>
      <c r="AN19" s="786"/>
      <c r="AO19" s="786"/>
      <c r="AP19" s="786"/>
      <c r="AQ19" s="786"/>
      <c r="AR19" s="786"/>
      <c r="AS19" s="786"/>
      <c r="AT19" s="1085"/>
      <c r="AU19" s="1085"/>
      <c r="AV19" s="1085"/>
      <c r="AW19" s="1085"/>
      <c r="AX19" s="1085"/>
    </row>
    <row r="20" spans="2:50" s="1083" customFormat="1">
      <c r="B20" s="1255"/>
      <c r="C20" s="1077"/>
      <c r="D20" s="1077"/>
      <c r="E20" s="1077"/>
      <c r="F20" s="1366"/>
      <c r="G20" s="1366"/>
      <c r="H20" s="1366"/>
      <c r="I20" s="1366"/>
      <c r="J20" s="1366"/>
      <c r="K20" s="1366"/>
      <c r="L20" s="1077"/>
      <c r="M20" s="1077"/>
      <c r="N20" s="1077"/>
      <c r="O20" s="1077"/>
      <c r="P20" s="1077"/>
      <c r="Q20" s="1077"/>
      <c r="R20" s="1077"/>
      <c r="S20" s="1077"/>
      <c r="T20" s="1077"/>
      <c r="U20" s="1077"/>
      <c r="V20" s="1077"/>
      <c r="W20" s="1077"/>
      <c r="X20" s="1077"/>
      <c r="Y20" s="1077"/>
      <c r="Z20" s="1077"/>
      <c r="AA20" s="1077"/>
      <c r="AC20" s="1085"/>
      <c r="AD20" s="1085"/>
      <c r="AE20" s="1085"/>
      <c r="AF20" s="786"/>
      <c r="AG20" s="786"/>
      <c r="AH20" s="786"/>
      <c r="AI20" s="786"/>
      <c r="AJ20" s="786"/>
      <c r="AK20" s="786"/>
      <c r="AL20" s="786"/>
      <c r="AM20" s="786"/>
      <c r="AN20" s="786"/>
      <c r="AO20" s="786"/>
      <c r="AP20" s="786"/>
      <c r="AQ20" s="786"/>
      <c r="AR20" s="786"/>
      <c r="AS20" s="786"/>
      <c r="AT20" s="1085"/>
      <c r="AU20" s="1085"/>
      <c r="AV20" s="1085"/>
      <c r="AW20" s="1085"/>
      <c r="AX20" s="1085"/>
    </row>
    <row r="21" spans="2:50" s="1083" customFormat="1">
      <c r="B21" s="1249" t="s">
        <v>141</v>
      </c>
      <c r="C21" s="1254"/>
      <c r="D21" s="1254"/>
      <c r="E21" s="1254"/>
      <c r="F21" s="1365"/>
      <c r="G21" s="1365"/>
      <c r="H21" s="1365"/>
      <c r="I21" s="1365"/>
      <c r="J21" s="1365"/>
      <c r="K21" s="1365"/>
      <c r="L21" s="1254"/>
      <c r="M21" s="1254"/>
      <c r="N21" s="1254"/>
      <c r="O21" s="1254"/>
      <c r="P21" s="1254"/>
      <c r="Q21" s="1254"/>
      <c r="R21" s="1254"/>
      <c r="S21" s="1254"/>
      <c r="T21" s="1254"/>
      <c r="U21" s="1254"/>
      <c r="V21" s="1254"/>
      <c r="W21" s="1254"/>
      <c r="X21" s="1254"/>
      <c r="Y21" s="1254"/>
      <c r="Z21" s="1254"/>
      <c r="AA21" s="1254"/>
      <c r="AC21" s="1085"/>
      <c r="AD21" s="1085"/>
      <c r="AE21" s="1085"/>
      <c r="AF21" s="786"/>
      <c r="AG21" s="786"/>
      <c r="AH21" s="786"/>
      <c r="AI21" s="786"/>
      <c r="AJ21" s="786"/>
      <c r="AK21" s="786"/>
      <c r="AL21" s="786"/>
      <c r="AM21" s="786"/>
      <c r="AN21" s="786"/>
      <c r="AO21" s="786"/>
      <c r="AP21" s="786"/>
      <c r="AQ21" s="786"/>
      <c r="AR21" s="786"/>
      <c r="AS21" s="786"/>
      <c r="AT21" s="1085"/>
      <c r="AU21" s="1085"/>
      <c r="AV21" s="1085"/>
      <c r="AW21" s="1085"/>
      <c r="AX21" s="1085"/>
    </row>
    <row r="22" spans="2:50" s="1083" customFormat="1">
      <c r="B22" s="1250" t="s">
        <v>6211</v>
      </c>
      <c r="C22" s="1254"/>
      <c r="D22" s="1254"/>
      <c r="E22" s="1254"/>
      <c r="F22" s="1365"/>
      <c r="G22" s="1365"/>
      <c r="H22" s="1365"/>
      <c r="I22" s="1365"/>
      <c r="J22" s="1365"/>
      <c r="K22" s="1365"/>
      <c r="L22" s="1254"/>
      <c r="M22" s="1254"/>
      <c r="N22" s="1254"/>
      <c r="O22" s="1254"/>
      <c r="P22" s="1254"/>
      <c r="Q22" s="1254"/>
      <c r="R22" s="1254"/>
      <c r="S22" s="1254"/>
      <c r="T22" s="1254"/>
      <c r="U22" s="1254"/>
      <c r="V22" s="1254"/>
      <c r="W22" s="1254"/>
      <c r="X22" s="1254"/>
      <c r="Y22" s="1254"/>
      <c r="Z22" s="1254"/>
      <c r="AA22" s="1254"/>
      <c r="AC22" s="1085"/>
      <c r="AD22" s="1085"/>
      <c r="AE22" s="1085"/>
      <c r="AF22" s="786"/>
      <c r="AG22" s="786"/>
      <c r="AH22" s="786"/>
      <c r="AI22" s="786"/>
      <c r="AJ22" s="786"/>
      <c r="AK22" s="786"/>
      <c r="AL22" s="786"/>
      <c r="AM22" s="786"/>
      <c r="AN22" s="786"/>
      <c r="AO22" s="786"/>
      <c r="AP22" s="786"/>
      <c r="AQ22" s="786"/>
      <c r="AR22" s="786"/>
      <c r="AS22" s="786"/>
      <c r="AT22" s="1085"/>
      <c r="AU22" s="1085"/>
      <c r="AV22" s="1085"/>
      <c r="AW22" s="1085"/>
      <c r="AX22" s="1085"/>
    </row>
    <row r="23" spans="2:50" s="1083" customFormat="1">
      <c r="B23" s="1250" t="s">
        <v>6212</v>
      </c>
      <c r="C23" s="1254"/>
      <c r="D23" s="1254"/>
      <c r="E23" s="1254"/>
      <c r="F23" s="1365"/>
      <c r="G23" s="1365"/>
      <c r="H23" s="1365"/>
      <c r="I23" s="1365"/>
      <c r="J23" s="1365"/>
      <c r="K23" s="1365"/>
      <c r="L23" s="1254"/>
      <c r="M23" s="1254"/>
      <c r="N23" s="1254"/>
      <c r="O23" s="1254"/>
      <c r="P23" s="1254"/>
      <c r="Q23" s="1254"/>
      <c r="R23" s="1254"/>
      <c r="S23" s="1254"/>
      <c r="T23" s="1254"/>
      <c r="U23" s="1254"/>
      <c r="V23" s="1254"/>
      <c r="W23" s="1254"/>
      <c r="X23" s="1254"/>
      <c r="Y23" s="1254"/>
      <c r="Z23" s="1254"/>
      <c r="AA23" s="1254"/>
      <c r="AC23" s="1085"/>
      <c r="AD23" s="1085"/>
      <c r="AE23" s="1085"/>
      <c r="AF23" s="786"/>
      <c r="AG23" s="786"/>
      <c r="AH23" s="786"/>
      <c r="AI23" s="786"/>
      <c r="AJ23" s="786"/>
      <c r="AK23" s="786"/>
      <c r="AL23" s="786"/>
      <c r="AM23" s="786"/>
      <c r="AN23" s="786"/>
      <c r="AO23" s="786"/>
      <c r="AP23" s="786"/>
      <c r="AQ23" s="786"/>
      <c r="AR23" s="786"/>
      <c r="AS23" s="786"/>
      <c r="AT23" s="1085"/>
      <c r="AU23" s="1085"/>
      <c r="AV23" s="1085"/>
      <c r="AW23" s="1085"/>
      <c r="AX23" s="1085"/>
    </row>
    <row r="24" spans="2:50" s="1083" customFormat="1">
      <c r="B24" s="1249"/>
      <c r="C24" s="1254"/>
      <c r="D24" s="1254"/>
      <c r="E24" s="1254"/>
      <c r="F24" s="1365"/>
      <c r="G24" s="1365"/>
      <c r="H24" s="1365"/>
      <c r="I24" s="1365"/>
      <c r="J24" s="1365"/>
      <c r="K24" s="1365"/>
      <c r="L24" s="1254"/>
      <c r="M24" s="1254"/>
      <c r="N24" s="1254"/>
      <c r="O24" s="1254"/>
      <c r="P24" s="1254"/>
      <c r="Q24" s="1254"/>
      <c r="R24" s="1254"/>
      <c r="S24" s="1254"/>
      <c r="T24" s="1254"/>
      <c r="U24" s="1254"/>
      <c r="V24" s="1254"/>
      <c r="W24" s="1254"/>
      <c r="X24" s="1254"/>
      <c r="Y24" s="1254"/>
      <c r="Z24" s="1254"/>
      <c r="AA24" s="1254"/>
      <c r="AC24" s="1085"/>
      <c r="AD24" s="1085"/>
      <c r="AE24" s="1085"/>
      <c r="AF24" s="786"/>
      <c r="AG24" s="786"/>
      <c r="AH24" s="786"/>
      <c r="AI24" s="786"/>
      <c r="AJ24" s="786"/>
      <c r="AK24" s="786"/>
      <c r="AL24" s="786"/>
      <c r="AM24" s="786"/>
      <c r="AN24" s="786"/>
      <c r="AO24" s="786"/>
      <c r="AP24" s="786"/>
      <c r="AQ24" s="786"/>
      <c r="AR24" s="786"/>
      <c r="AS24" s="786"/>
      <c r="AT24" s="1085"/>
      <c r="AU24" s="1085"/>
      <c r="AV24" s="1085"/>
      <c r="AW24" s="1085"/>
      <c r="AX24" s="1085"/>
    </row>
    <row r="25" spans="2:50" s="1253" customFormat="1">
      <c r="B25" s="1250" t="s">
        <v>128</v>
      </c>
      <c r="C25" s="1256"/>
      <c r="D25" s="1256"/>
      <c r="E25" s="1256"/>
      <c r="F25" s="1365"/>
      <c r="G25" s="1365"/>
      <c r="H25" s="1365"/>
      <c r="I25" s="1365"/>
      <c r="J25" s="1365"/>
      <c r="K25" s="1365"/>
      <c r="L25" s="1256"/>
      <c r="M25" s="1256"/>
      <c r="N25" s="1256"/>
      <c r="O25" s="1256"/>
      <c r="P25" s="1256"/>
      <c r="Q25" s="1256"/>
      <c r="R25" s="1256"/>
      <c r="S25" s="1256"/>
      <c r="T25" s="1256"/>
      <c r="U25" s="1256"/>
      <c r="V25" s="1256"/>
      <c r="W25" s="1256"/>
      <c r="X25" s="1256"/>
      <c r="Y25" s="1256"/>
      <c r="Z25" s="1256"/>
      <c r="AA25" s="1256"/>
      <c r="AC25" s="1085"/>
      <c r="AD25" s="1085"/>
      <c r="AE25" s="1085"/>
      <c r="AF25" s="786"/>
      <c r="AG25" s="786"/>
      <c r="AH25" s="786"/>
      <c r="AI25" s="786"/>
      <c r="AJ25" s="786"/>
      <c r="AK25" s="786"/>
      <c r="AL25" s="786"/>
      <c r="AM25" s="786"/>
      <c r="AN25" s="786"/>
      <c r="AO25" s="786"/>
      <c r="AP25" s="786"/>
      <c r="AQ25" s="786"/>
      <c r="AR25" s="786"/>
      <c r="AS25" s="786"/>
      <c r="AT25" s="1085"/>
      <c r="AU25" s="1085"/>
      <c r="AV25" s="1085"/>
      <c r="AW25" s="1085"/>
      <c r="AX25" s="1085"/>
    </row>
    <row r="26" spans="2:50" s="1083" customFormat="1">
      <c r="B26" s="1251" t="s">
        <v>118</v>
      </c>
      <c r="C26" s="1071"/>
      <c r="D26" s="1071"/>
      <c r="E26" s="1071"/>
      <c r="F26" s="1350"/>
      <c r="G26" s="1350"/>
      <c r="H26" s="1350"/>
      <c r="I26" s="1350"/>
      <c r="J26" s="1350"/>
      <c r="K26" s="1350"/>
      <c r="L26" s="1071"/>
      <c r="M26" s="1071"/>
      <c r="N26" s="1071"/>
      <c r="O26" s="1071"/>
      <c r="P26" s="1071"/>
      <c r="Q26" s="1071"/>
      <c r="R26" s="1071"/>
      <c r="S26" s="1071"/>
      <c r="T26" s="1071"/>
      <c r="U26" s="1071"/>
      <c r="V26" s="1071"/>
      <c r="W26" s="1071"/>
      <c r="X26" s="1071"/>
      <c r="Y26" s="1071"/>
      <c r="Z26" s="1071"/>
      <c r="AA26" s="1071"/>
      <c r="AC26" s="1085"/>
      <c r="AD26" s="1085"/>
      <c r="AE26" s="1085"/>
      <c r="AF26" s="786"/>
      <c r="AG26" s="786"/>
      <c r="AH26" s="786"/>
      <c r="AI26" s="786"/>
      <c r="AJ26" s="786"/>
      <c r="AK26" s="786"/>
      <c r="AL26" s="786"/>
      <c r="AM26" s="786"/>
      <c r="AN26" s="786"/>
      <c r="AO26" s="786"/>
      <c r="AP26" s="786"/>
      <c r="AQ26" s="786"/>
      <c r="AR26" s="786"/>
      <c r="AS26" s="786"/>
      <c r="AT26" s="1085"/>
      <c r="AU26" s="1085"/>
      <c r="AV26" s="1085"/>
      <c r="AW26" s="1085"/>
      <c r="AX26" s="1085"/>
    </row>
    <row r="27" spans="2:50" s="1083" customFormat="1">
      <c r="B27" s="1251" t="s">
        <v>119</v>
      </c>
      <c r="C27" s="1071"/>
      <c r="D27" s="1071"/>
      <c r="E27" s="1071"/>
      <c r="F27" s="1350"/>
      <c r="G27" s="1350"/>
      <c r="H27" s="1350"/>
      <c r="I27" s="1350"/>
      <c r="J27" s="1350"/>
      <c r="K27" s="1350"/>
      <c r="L27" s="1071"/>
      <c r="M27" s="1071"/>
      <c r="N27" s="1071"/>
      <c r="O27" s="1071"/>
      <c r="P27" s="1071"/>
      <c r="Q27" s="1071"/>
      <c r="R27" s="1071"/>
      <c r="S27" s="1071"/>
      <c r="T27" s="1071"/>
      <c r="U27" s="1071"/>
      <c r="V27" s="1071"/>
      <c r="W27" s="1071"/>
      <c r="X27" s="1071"/>
      <c r="Y27" s="1071"/>
      <c r="Z27" s="1071"/>
      <c r="AA27" s="1071"/>
      <c r="AC27" s="1085"/>
      <c r="AD27" s="1085"/>
      <c r="AE27" s="1085"/>
      <c r="AF27" s="786"/>
      <c r="AG27" s="786"/>
      <c r="AH27" s="786"/>
      <c r="AI27" s="786"/>
      <c r="AJ27" s="786"/>
      <c r="AK27" s="786"/>
      <c r="AL27" s="786"/>
      <c r="AM27" s="786"/>
      <c r="AN27" s="786"/>
      <c r="AO27" s="786"/>
      <c r="AP27" s="786"/>
      <c r="AQ27" s="786"/>
      <c r="AR27" s="786"/>
      <c r="AS27" s="786"/>
      <c r="AT27" s="1085"/>
      <c r="AU27" s="1085"/>
      <c r="AV27" s="1085"/>
      <c r="AW27" s="1085"/>
      <c r="AX27" s="1085"/>
    </row>
    <row r="28" spans="2:50" s="1083" customFormat="1">
      <c r="B28" s="1251" t="s">
        <v>120</v>
      </c>
      <c r="C28" s="1071"/>
      <c r="D28" s="1071"/>
      <c r="E28" s="1071"/>
      <c r="F28" s="1350"/>
      <c r="G28" s="1350"/>
      <c r="H28" s="1350"/>
      <c r="I28" s="1350"/>
      <c r="J28" s="1350"/>
      <c r="K28" s="1350"/>
      <c r="L28" s="1071"/>
      <c r="M28" s="1071"/>
      <c r="N28" s="1071"/>
      <c r="O28" s="1071"/>
      <c r="P28" s="1071"/>
      <c r="Q28" s="1071"/>
      <c r="R28" s="1071"/>
      <c r="S28" s="1071"/>
      <c r="T28" s="1071"/>
      <c r="U28" s="1071"/>
      <c r="V28" s="1071"/>
      <c r="W28" s="1071"/>
      <c r="X28" s="1071"/>
      <c r="Y28" s="1071"/>
      <c r="Z28" s="1071"/>
      <c r="AA28" s="1071"/>
      <c r="AC28" s="1085"/>
      <c r="AD28" s="1085"/>
      <c r="AE28" s="1085"/>
      <c r="AF28" s="786"/>
      <c r="AG28" s="786"/>
      <c r="AH28" s="786"/>
      <c r="AI28" s="786"/>
      <c r="AJ28" s="786"/>
      <c r="AK28" s="786"/>
      <c r="AL28" s="786"/>
      <c r="AM28" s="786"/>
      <c r="AN28" s="786"/>
      <c r="AO28" s="786"/>
      <c r="AP28" s="786"/>
      <c r="AQ28" s="786"/>
      <c r="AR28" s="786"/>
      <c r="AS28" s="786"/>
      <c r="AT28" s="1085"/>
      <c r="AU28" s="1085"/>
      <c r="AV28" s="1085"/>
      <c r="AW28" s="1085"/>
      <c r="AX28" s="1085"/>
    </row>
    <row r="29" spans="2:50" s="1083" customFormat="1">
      <c r="B29" s="1251" t="s">
        <v>121</v>
      </c>
      <c r="C29" s="1071"/>
      <c r="D29" s="1071"/>
      <c r="E29" s="1071"/>
      <c r="F29" s="1350"/>
      <c r="G29" s="1350"/>
      <c r="H29" s="1350"/>
      <c r="I29" s="1350"/>
      <c r="J29" s="1350"/>
      <c r="K29" s="1350"/>
      <c r="L29" s="1071"/>
      <c r="M29" s="1071"/>
      <c r="N29" s="1071"/>
      <c r="O29" s="1071"/>
      <c r="P29" s="1071"/>
      <c r="Q29" s="1071"/>
      <c r="R29" s="1071"/>
      <c r="S29" s="1071"/>
      <c r="T29" s="1071"/>
      <c r="U29" s="1071"/>
      <c r="V29" s="1071"/>
      <c r="W29" s="1071"/>
      <c r="X29" s="1071"/>
      <c r="Y29" s="1071"/>
      <c r="Z29" s="1071"/>
      <c r="AA29" s="1071"/>
      <c r="AC29" s="1085"/>
      <c r="AD29" s="1085"/>
      <c r="AE29" s="1085"/>
      <c r="AF29" s="786"/>
      <c r="AG29" s="786"/>
      <c r="AH29" s="786"/>
      <c r="AI29" s="786"/>
      <c r="AJ29" s="786"/>
      <c r="AK29" s="786"/>
      <c r="AL29" s="786"/>
      <c r="AM29" s="786"/>
      <c r="AN29" s="786"/>
      <c r="AO29" s="786"/>
      <c r="AP29" s="786"/>
      <c r="AQ29" s="786"/>
      <c r="AR29" s="786"/>
      <c r="AS29" s="786"/>
      <c r="AT29" s="1085"/>
      <c r="AU29" s="1085"/>
      <c r="AV29" s="1085"/>
      <c r="AW29" s="1085"/>
      <c r="AX29" s="1085"/>
    </row>
    <row r="30" spans="2:50" s="1083" customFormat="1">
      <c r="B30" s="1257" t="s">
        <v>6247</v>
      </c>
      <c r="C30" s="1071"/>
      <c r="D30" s="1071"/>
      <c r="E30" s="1071"/>
      <c r="F30" s="1350"/>
      <c r="G30" s="1350"/>
      <c r="H30" s="1350"/>
      <c r="I30" s="1350"/>
      <c r="J30" s="1350"/>
      <c r="K30" s="1350"/>
      <c r="L30" s="1071"/>
      <c r="M30" s="1071"/>
      <c r="N30" s="1071"/>
      <c r="O30" s="1071"/>
      <c r="P30" s="1071"/>
      <c r="Q30" s="1071"/>
      <c r="R30" s="1071"/>
      <c r="S30" s="1071"/>
      <c r="T30" s="1071"/>
      <c r="U30" s="1071"/>
      <c r="V30" s="1071"/>
      <c r="W30" s="1071"/>
      <c r="X30" s="1071"/>
      <c r="Y30" s="1071"/>
      <c r="Z30" s="1071"/>
      <c r="AA30" s="1071"/>
      <c r="AC30" s="1085"/>
      <c r="AD30" s="1085"/>
      <c r="AE30" s="1085"/>
      <c r="AF30" s="786"/>
      <c r="AG30" s="786"/>
      <c r="AH30" s="786"/>
      <c r="AI30" s="786"/>
      <c r="AJ30" s="786"/>
      <c r="AK30" s="786"/>
      <c r="AL30" s="786"/>
      <c r="AM30" s="786"/>
      <c r="AN30" s="786"/>
      <c r="AO30" s="786"/>
      <c r="AP30" s="786"/>
      <c r="AQ30" s="786"/>
      <c r="AR30" s="786"/>
      <c r="AS30" s="786"/>
      <c r="AT30" s="1085"/>
      <c r="AU30" s="1085"/>
      <c r="AV30" s="1085"/>
      <c r="AW30" s="1085"/>
      <c r="AX30" s="1085"/>
    </row>
    <row r="31" spans="2:50" s="1083" customFormat="1">
      <c r="B31" s="1257" t="s">
        <v>122</v>
      </c>
      <c r="C31" s="1071"/>
      <c r="D31" s="1071"/>
      <c r="E31" s="1071"/>
      <c r="F31" s="1350"/>
      <c r="G31" s="1350"/>
      <c r="H31" s="1350"/>
      <c r="I31" s="1350"/>
      <c r="J31" s="1350"/>
      <c r="K31" s="1350"/>
      <c r="L31" s="1071"/>
      <c r="M31" s="1071"/>
      <c r="N31" s="1071"/>
      <c r="O31" s="1071"/>
      <c r="P31" s="1071"/>
      <c r="Q31" s="1071"/>
      <c r="R31" s="1071"/>
      <c r="S31" s="1071"/>
      <c r="T31" s="1071"/>
      <c r="U31" s="1071"/>
      <c r="V31" s="1071"/>
      <c r="W31" s="1071"/>
      <c r="X31" s="1071"/>
      <c r="Y31" s="1071"/>
      <c r="Z31" s="1071"/>
      <c r="AA31" s="1071"/>
      <c r="AC31" s="1085"/>
      <c r="AD31" s="1085"/>
      <c r="AE31" s="1085"/>
      <c r="AF31" s="786"/>
      <c r="AG31" s="786"/>
      <c r="AH31" s="786"/>
      <c r="AI31" s="786"/>
      <c r="AJ31" s="786"/>
      <c r="AK31" s="786"/>
      <c r="AL31" s="786"/>
      <c r="AM31" s="786"/>
      <c r="AN31" s="786"/>
      <c r="AO31" s="786"/>
      <c r="AP31" s="786"/>
      <c r="AQ31" s="786"/>
      <c r="AR31" s="786"/>
      <c r="AS31" s="786"/>
      <c r="AT31" s="1085"/>
      <c r="AU31" s="1085"/>
      <c r="AV31" s="1085"/>
      <c r="AW31" s="1085"/>
      <c r="AX31" s="1085"/>
    </row>
    <row r="32" spans="2:50" s="1083" customFormat="1">
      <c r="B32" s="1251" t="s">
        <v>117</v>
      </c>
      <c r="C32" s="1071"/>
      <c r="D32" s="1071"/>
      <c r="E32" s="1071"/>
      <c r="F32" s="1350"/>
      <c r="G32" s="1350"/>
      <c r="H32" s="1350"/>
      <c r="I32" s="1350"/>
      <c r="J32" s="1350"/>
      <c r="K32" s="1350"/>
      <c r="L32" s="1071"/>
      <c r="M32" s="1071"/>
      <c r="N32" s="1071"/>
      <c r="O32" s="1071"/>
      <c r="P32" s="1071"/>
      <c r="Q32" s="1071"/>
      <c r="R32" s="1071"/>
      <c r="S32" s="1071"/>
      <c r="T32" s="1071"/>
      <c r="U32" s="1071"/>
      <c r="V32" s="1071"/>
      <c r="W32" s="1071"/>
      <c r="X32" s="1071"/>
      <c r="Y32" s="1071"/>
      <c r="Z32" s="1071"/>
      <c r="AA32" s="1071"/>
      <c r="AC32" s="1085"/>
      <c r="AD32" s="1085"/>
      <c r="AE32" s="1085"/>
      <c r="AF32" s="786"/>
      <c r="AG32" s="786"/>
      <c r="AH32" s="786"/>
      <c r="AI32" s="786"/>
      <c r="AJ32" s="786"/>
      <c r="AK32" s="786"/>
      <c r="AL32" s="786"/>
      <c r="AM32" s="786"/>
      <c r="AN32" s="786"/>
      <c r="AO32" s="786"/>
      <c r="AP32" s="786"/>
      <c r="AQ32" s="786"/>
      <c r="AR32" s="786"/>
      <c r="AS32" s="786"/>
      <c r="AT32" s="1085"/>
      <c r="AU32" s="1085"/>
      <c r="AV32" s="1085"/>
      <c r="AW32" s="1085"/>
      <c r="AX32" s="1085"/>
    </row>
    <row r="33" spans="2:50" s="1083" customFormat="1" ht="29.25" customHeight="1">
      <c r="B33" s="1258" t="s">
        <v>6248</v>
      </c>
      <c r="C33" s="1071"/>
      <c r="D33" s="1071"/>
      <c r="E33" s="1071"/>
      <c r="F33" s="1350"/>
      <c r="G33" s="1350"/>
      <c r="H33" s="1350"/>
      <c r="I33" s="1350"/>
      <c r="J33" s="1350"/>
      <c r="K33" s="1350"/>
      <c r="L33" s="1071"/>
      <c r="M33" s="1071"/>
      <c r="N33" s="1071"/>
      <c r="O33" s="1071"/>
      <c r="P33" s="1071"/>
      <c r="Q33" s="1071"/>
      <c r="R33" s="1071"/>
      <c r="S33" s="1071"/>
      <c r="T33" s="1071"/>
      <c r="U33" s="1071"/>
      <c r="V33" s="1071"/>
      <c r="W33" s="1071"/>
      <c r="X33" s="1071"/>
      <c r="Y33" s="1071"/>
      <c r="Z33" s="1071"/>
      <c r="AA33" s="1071"/>
      <c r="AC33" s="1085"/>
      <c r="AD33" s="1085"/>
      <c r="AE33" s="1085"/>
      <c r="AF33" s="786"/>
      <c r="AG33" s="786"/>
      <c r="AH33" s="786"/>
      <c r="AI33" s="786"/>
      <c r="AJ33" s="786"/>
      <c r="AK33" s="786"/>
      <c r="AL33" s="786"/>
      <c r="AM33" s="786"/>
      <c r="AN33" s="786"/>
      <c r="AO33" s="786"/>
      <c r="AP33" s="786"/>
      <c r="AQ33" s="786"/>
      <c r="AR33" s="786"/>
      <c r="AS33" s="786"/>
      <c r="AT33" s="1085"/>
      <c r="AU33" s="1085"/>
      <c r="AV33" s="1085"/>
      <c r="AW33" s="1085"/>
      <c r="AX33" s="1085"/>
    </row>
    <row r="34" spans="2:50" s="1083" customFormat="1" outlineLevel="1">
      <c r="B34" s="1257" t="s">
        <v>6287</v>
      </c>
      <c r="C34" s="1071"/>
      <c r="D34" s="1071"/>
      <c r="E34" s="1071"/>
      <c r="F34" s="1350"/>
      <c r="G34" s="1350"/>
      <c r="H34" s="1350"/>
      <c r="I34" s="1350"/>
      <c r="J34" s="1350"/>
      <c r="K34" s="1350"/>
      <c r="L34" s="1071"/>
      <c r="M34" s="1071"/>
      <c r="N34" s="1071"/>
      <c r="O34" s="1071"/>
      <c r="P34" s="1071"/>
      <c r="Q34" s="1071"/>
      <c r="R34" s="1071"/>
      <c r="S34" s="1071"/>
      <c r="T34" s="1071"/>
      <c r="U34" s="1071"/>
      <c r="V34" s="1071"/>
      <c r="W34" s="1071"/>
      <c r="X34" s="1071"/>
      <c r="Y34" s="1071"/>
      <c r="Z34" s="1071"/>
      <c r="AA34" s="1071"/>
      <c r="AC34" s="1085"/>
      <c r="AD34" s="1085"/>
      <c r="AE34" s="1085"/>
      <c r="AF34" s="786"/>
      <c r="AG34" s="786"/>
      <c r="AH34" s="786"/>
      <c r="AI34" s="786"/>
      <c r="AJ34" s="786"/>
      <c r="AK34" s="786"/>
      <c r="AL34" s="786"/>
      <c r="AM34" s="786"/>
      <c r="AN34" s="786"/>
      <c r="AO34" s="786"/>
      <c r="AP34" s="786"/>
      <c r="AQ34" s="786"/>
      <c r="AR34" s="786"/>
      <c r="AS34" s="786"/>
      <c r="AT34" s="1085"/>
      <c r="AU34" s="1085"/>
      <c r="AV34" s="1085"/>
      <c r="AW34" s="1085"/>
      <c r="AX34" s="1085"/>
    </row>
    <row r="35" spans="2:50" s="1083" customFormat="1" outlineLevel="1">
      <c r="B35" s="1257" t="s">
        <v>6288</v>
      </c>
      <c r="C35" s="1071"/>
      <c r="D35" s="1071"/>
      <c r="E35" s="1071"/>
      <c r="F35" s="1350"/>
      <c r="G35" s="1350"/>
      <c r="H35" s="1350"/>
      <c r="I35" s="1350"/>
      <c r="J35" s="1350"/>
      <c r="K35" s="1350"/>
      <c r="L35" s="1071"/>
      <c r="M35" s="1071"/>
      <c r="N35" s="1071"/>
      <c r="O35" s="1071"/>
      <c r="P35" s="1071"/>
      <c r="Q35" s="1071"/>
      <c r="R35" s="1071"/>
      <c r="S35" s="1071"/>
      <c r="T35" s="1071"/>
      <c r="U35" s="1071"/>
      <c r="V35" s="1071"/>
      <c r="W35" s="1071"/>
      <c r="X35" s="1071"/>
      <c r="Y35" s="1071"/>
      <c r="Z35" s="1071"/>
      <c r="AA35" s="1071"/>
      <c r="AC35" s="1085"/>
      <c r="AD35" s="1085"/>
      <c r="AE35" s="1085"/>
      <c r="AF35" s="786"/>
      <c r="AG35" s="786"/>
      <c r="AH35" s="786"/>
      <c r="AI35" s="786"/>
      <c r="AJ35" s="786"/>
      <c r="AK35" s="786"/>
      <c r="AL35" s="786"/>
      <c r="AM35" s="786"/>
      <c r="AN35" s="786"/>
      <c r="AO35" s="786"/>
      <c r="AP35" s="786"/>
      <c r="AQ35" s="786"/>
      <c r="AR35" s="786"/>
      <c r="AS35" s="786"/>
      <c r="AT35" s="1085"/>
      <c r="AU35" s="1085"/>
      <c r="AV35" s="1085"/>
      <c r="AW35" s="1085"/>
      <c r="AX35" s="1085"/>
    </row>
    <row r="36" spans="2:50" s="1083" customFormat="1" outlineLevel="1">
      <c r="B36" s="1257" t="s">
        <v>6289</v>
      </c>
      <c r="C36" s="1071"/>
      <c r="D36" s="1071"/>
      <c r="E36" s="1071"/>
      <c r="F36" s="1350"/>
      <c r="G36" s="1350"/>
      <c r="H36" s="1350"/>
      <c r="I36" s="1350"/>
      <c r="J36" s="1350"/>
      <c r="K36" s="1350"/>
      <c r="L36" s="1071"/>
      <c r="M36" s="1071"/>
      <c r="N36" s="1071"/>
      <c r="O36" s="1071"/>
      <c r="P36" s="1071"/>
      <c r="Q36" s="1071"/>
      <c r="R36" s="1071"/>
      <c r="S36" s="1071"/>
      <c r="T36" s="1071"/>
      <c r="U36" s="1071"/>
      <c r="V36" s="1071"/>
      <c r="W36" s="1071"/>
      <c r="X36" s="1071"/>
      <c r="Y36" s="1071"/>
      <c r="Z36" s="1071"/>
      <c r="AA36" s="1071"/>
      <c r="AC36" s="1085"/>
      <c r="AD36" s="1085"/>
      <c r="AE36" s="1085"/>
      <c r="AF36" s="786"/>
      <c r="AG36" s="786"/>
      <c r="AH36" s="786"/>
      <c r="AI36" s="786"/>
      <c r="AJ36" s="786"/>
      <c r="AK36" s="786"/>
      <c r="AL36" s="786"/>
      <c r="AM36" s="786"/>
      <c r="AN36" s="786"/>
      <c r="AO36" s="786"/>
      <c r="AP36" s="786"/>
      <c r="AQ36" s="786"/>
      <c r="AR36" s="786"/>
      <c r="AS36" s="786"/>
      <c r="AT36" s="1085"/>
      <c r="AU36" s="1085"/>
      <c r="AV36" s="1085"/>
      <c r="AW36" s="1085"/>
      <c r="AX36" s="1085"/>
    </row>
    <row r="37" spans="2:50" s="1083" customFormat="1" outlineLevel="1">
      <c r="B37" s="1257" t="s">
        <v>6290</v>
      </c>
      <c r="C37" s="1071"/>
      <c r="D37" s="1071"/>
      <c r="E37" s="1071"/>
      <c r="F37" s="1350"/>
      <c r="G37" s="1350"/>
      <c r="H37" s="1350"/>
      <c r="I37" s="1350"/>
      <c r="J37" s="1350"/>
      <c r="K37" s="1350"/>
      <c r="L37" s="1071"/>
      <c r="M37" s="1071"/>
      <c r="N37" s="1071"/>
      <c r="O37" s="1071"/>
      <c r="P37" s="1071"/>
      <c r="Q37" s="1071"/>
      <c r="R37" s="1071"/>
      <c r="S37" s="1071"/>
      <c r="T37" s="1071"/>
      <c r="U37" s="1071"/>
      <c r="V37" s="1071"/>
      <c r="W37" s="1071"/>
      <c r="X37" s="1071"/>
      <c r="Y37" s="1071"/>
      <c r="Z37" s="1071"/>
      <c r="AA37" s="1071"/>
      <c r="AC37" s="1085"/>
      <c r="AD37" s="1085"/>
      <c r="AE37" s="1085"/>
      <c r="AF37" s="786"/>
      <c r="AG37" s="786"/>
      <c r="AH37" s="786"/>
      <c r="AI37" s="786"/>
      <c r="AJ37" s="786"/>
      <c r="AK37" s="786"/>
      <c r="AL37" s="786"/>
      <c r="AM37" s="786"/>
      <c r="AN37" s="786"/>
      <c r="AO37" s="786"/>
      <c r="AP37" s="786"/>
      <c r="AQ37" s="786"/>
      <c r="AR37" s="786"/>
      <c r="AS37" s="786"/>
      <c r="AT37" s="1085"/>
      <c r="AU37" s="1085"/>
      <c r="AV37" s="1085"/>
      <c r="AW37" s="1085"/>
      <c r="AX37" s="1085"/>
    </row>
    <row r="38" spans="2:50" s="1083" customFormat="1">
      <c r="B38" s="1257" t="s">
        <v>6291</v>
      </c>
      <c r="C38" s="1071"/>
      <c r="D38" s="1071"/>
      <c r="E38" s="1071"/>
      <c r="F38" s="1350"/>
      <c r="G38" s="1350"/>
      <c r="H38" s="1350"/>
      <c r="I38" s="1350"/>
      <c r="J38" s="1350"/>
      <c r="K38" s="1350"/>
      <c r="L38" s="1071"/>
      <c r="M38" s="1071"/>
      <c r="N38" s="1071"/>
      <c r="O38" s="1071"/>
      <c r="P38" s="1071"/>
      <c r="Q38" s="1071"/>
      <c r="R38" s="1071"/>
      <c r="S38" s="1071"/>
      <c r="T38" s="1071"/>
      <c r="U38" s="1071"/>
      <c r="V38" s="1071"/>
      <c r="W38" s="1071"/>
      <c r="X38" s="1071"/>
      <c r="Y38" s="1071"/>
      <c r="Z38" s="1071"/>
      <c r="AA38" s="1071"/>
      <c r="AC38" s="1085"/>
      <c r="AD38" s="1085"/>
      <c r="AE38" s="1085"/>
      <c r="AF38" s="786"/>
      <c r="AG38" s="786"/>
      <c r="AH38" s="786"/>
      <c r="AI38" s="786"/>
      <c r="AJ38" s="786"/>
      <c r="AK38" s="786"/>
      <c r="AL38" s="786"/>
      <c r="AM38" s="786"/>
      <c r="AN38" s="786"/>
      <c r="AO38" s="786"/>
      <c r="AP38" s="786"/>
      <c r="AQ38" s="786"/>
      <c r="AR38" s="786"/>
      <c r="AS38" s="786"/>
      <c r="AT38" s="1085"/>
      <c r="AU38" s="1085"/>
      <c r="AV38" s="1085"/>
      <c r="AW38" s="1085"/>
      <c r="AX38" s="1085"/>
    </row>
    <row r="39" spans="2:50" s="1083" customFormat="1">
      <c r="B39" s="1251"/>
      <c r="C39" s="1071"/>
      <c r="D39" s="1071"/>
      <c r="E39" s="1071"/>
      <c r="F39" s="1350"/>
      <c r="G39" s="1350"/>
      <c r="H39" s="1350"/>
      <c r="I39" s="1350"/>
      <c r="J39" s="1350"/>
      <c r="K39" s="1350"/>
      <c r="L39" s="1071"/>
      <c r="M39" s="1071"/>
      <c r="N39" s="1071"/>
      <c r="O39" s="1071"/>
      <c r="P39" s="1071"/>
      <c r="Q39" s="1071"/>
      <c r="R39" s="1071"/>
      <c r="S39" s="1071"/>
      <c r="T39" s="1071"/>
      <c r="U39" s="1071"/>
      <c r="V39" s="1071"/>
      <c r="W39" s="1071"/>
      <c r="X39" s="1071"/>
      <c r="Y39" s="1071"/>
      <c r="Z39" s="1071"/>
      <c r="AA39" s="1071"/>
      <c r="AC39" s="1085"/>
      <c r="AD39" s="1085"/>
      <c r="AE39" s="1085"/>
      <c r="AF39" s="786"/>
      <c r="AG39" s="786"/>
      <c r="AH39" s="786"/>
      <c r="AI39" s="786"/>
      <c r="AJ39" s="786"/>
      <c r="AK39" s="786"/>
      <c r="AL39" s="786"/>
      <c r="AM39" s="786"/>
      <c r="AN39" s="786"/>
      <c r="AO39" s="786"/>
      <c r="AP39" s="786"/>
      <c r="AQ39" s="786"/>
      <c r="AR39" s="786"/>
      <c r="AS39" s="786"/>
      <c r="AT39" s="1085"/>
      <c r="AU39" s="1085"/>
      <c r="AV39" s="1085"/>
      <c r="AW39" s="1085"/>
      <c r="AX39" s="1085"/>
    </row>
    <row r="40" spans="2:50" s="1253" customFormat="1">
      <c r="B40" s="1250" t="s">
        <v>6226</v>
      </c>
      <c r="C40" s="1254"/>
      <c r="D40" s="1254"/>
      <c r="E40" s="1254"/>
      <c r="F40" s="1365"/>
      <c r="G40" s="1365"/>
      <c r="H40" s="1365"/>
      <c r="I40" s="1365"/>
      <c r="J40" s="1365"/>
      <c r="K40" s="1365"/>
      <c r="L40" s="1254"/>
      <c r="M40" s="1254"/>
      <c r="N40" s="1254"/>
      <c r="O40" s="1254"/>
      <c r="P40" s="1254"/>
      <c r="Q40" s="1254"/>
      <c r="R40" s="1254"/>
      <c r="S40" s="1254"/>
      <c r="T40" s="1254"/>
      <c r="U40" s="1254"/>
      <c r="V40" s="1254"/>
      <c r="W40" s="1254"/>
      <c r="X40" s="1254"/>
      <c r="Y40" s="1254"/>
      <c r="Z40" s="1254"/>
      <c r="AA40" s="1254"/>
      <c r="AC40" s="800"/>
      <c r="AD40" s="800"/>
      <c r="AE40" s="800"/>
      <c r="AF40" s="786"/>
      <c r="AG40" s="786"/>
      <c r="AH40" s="786"/>
      <c r="AI40" s="786"/>
      <c r="AJ40" s="786"/>
      <c r="AK40" s="786"/>
      <c r="AL40" s="786"/>
      <c r="AM40" s="786"/>
      <c r="AN40" s="786"/>
      <c r="AO40" s="786"/>
      <c r="AP40" s="786"/>
      <c r="AQ40" s="786"/>
      <c r="AR40" s="786"/>
      <c r="AS40" s="786"/>
      <c r="AT40" s="1085"/>
      <c r="AU40" s="1085"/>
      <c r="AV40" s="1085"/>
      <c r="AW40" s="1085"/>
      <c r="AX40" s="1085"/>
    </row>
    <row r="41" spans="2:50" s="1253" customFormat="1">
      <c r="B41" s="1250" t="s">
        <v>6227</v>
      </c>
      <c r="C41" s="1254"/>
      <c r="D41" s="1254"/>
      <c r="E41" s="1254"/>
      <c r="F41" s="1365"/>
      <c r="G41" s="1365"/>
      <c r="H41" s="1365"/>
      <c r="I41" s="1365"/>
      <c r="J41" s="1365"/>
      <c r="K41" s="1365"/>
      <c r="L41" s="1254"/>
      <c r="M41" s="1254"/>
      <c r="N41" s="1254"/>
      <c r="O41" s="1254"/>
      <c r="P41" s="1254"/>
      <c r="Q41" s="1254"/>
      <c r="R41" s="1254"/>
      <c r="S41" s="1254"/>
      <c r="T41" s="1254"/>
      <c r="U41" s="1254"/>
      <c r="V41" s="1254"/>
      <c r="W41" s="1254"/>
      <c r="X41" s="1254"/>
      <c r="Y41" s="1254"/>
      <c r="Z41" s="1254"/>
      <c r="AA41" s="1254"/>
      <c r="AC41" s="800"/>
      <c r="AD41" s="800"/>
      <c r="AE41" s="800"/>
      <c r="AF41" s="786"/>
      <c r="AG41" s="786"/>
      <c r="AH41" s="786"/>
      <c r="AI41" s="786"/>
      <c r="AJ41" s="786"/>
      <c r="AK41" s="786"/>
      <c r="AL41" s="786"/>
      <c r="AM41" s="786"/>
      <c r="AN41" s="786"/>
      <c r="AO41" s="786"/>
      <c r="AP41" s="786"/>
      <c r="AQ41" s="786"/>
      <c r="AR41" s="786"/>
      <c r="AS41" s="786"/>
      <c r="AT41" s="1085"/>
      <c r="AU41" s="1085"/>
      <c r="AV41" s="1085"/>
      <c r="AW41" s="1085"/>
      <c r="AX41" s="1085"/>
    </row>
    <row r="42" spans="2:50" s="1083" customFormat="1">
      <c r="B42" s="1251"/>
      <c r="C42" s="1071"/>
      <c r="D42" s="1071"/>
      <c r="E42" s="1071"/>
      <c r="F42" s="1350"/>
      <c r="G42" s="1350"/>
      <c r="H42" s="1350"/>
      <c r="I42" s="1350"/>
      <c r="J42" s="1350"/>
      <c r="K42" s="1350"/>
      <c r="L42" s="1071"/>
      <c r="M42" s="1071"/>
      <c r="N42" s="1071"/>
      <c r="O42" s="1071"/>
      <c r="P42" s="1071"/>
      <c r="Q42" s="1071"/>
      <c r="R42" s="1071"/>
      <c r="S42" s="1071"/>
      <c r="T42" s="1071"/>
      <c r="U42" s="1071"/>
      <c r="V42" s="1071"/>
      <c r="W42" s="1071"/>
      <c r="X42" s="1071"/>
      <c r="Y42" s="1071"/>
      <c r="Z42" s="1071"/>
      <c r="AA42" s="1071"/>
      <c r="AC42" s="1085"/>
      <c r="AD42" s="1085"/>
      <c r="AE42" s="1085"/>
      <c r="AF42" s="786"/>
      <c r="AG42" s="786"/>
      <c r="AH42" s="786"/>
      <c r="AI42" s="786"/>
      <c r="AJ42" s="786"/>
      <c r="AK42" s="786"/>
      <c r="AL42" s="786"/>
      <c r="AM42" s="786"/>
      <c r="AN42" s="786"/>
      <c r="AO42" s="786"/>
      <c r="AP42" s="786"/>
      <c r="AQ42" s="786"/>
      <c r="AR42" s="786"/>
      <c r="AS42" s="786"/>
      <c r="AT42" s="1085"/>
      <c r="AU42" s="1085"/>
      <c r="AV42" s="1085"/>
      <c r="AW42" s="1085"/>
      <c r="AX42" s="1085"/>
    </row>
    <row r="43" spans="2:50" s="1253" customFormat="1">
      <c r="B43" s="1250" t="s">
        <v>6242</v>
      </c>
      <c r="C43" s="1254"/>
      <c r="D43" s="1254"/>
      <c r="E43" s="1254"/>
      <c r="F43" s="1365"/>
      <c r="G43" s="1365"/>
      <c r="H43" s="1365"/>
      <c r="I43" s="1365"/>
      <c r="J43" s="1365"/>
      <c r="K43" s="1365"/>
      <c r="L43" s="1254"/>
      <c r="M43" s="1254"/>
      <c r="N43" s="1254"/>
      <c r="O43" s="1254"/>
      <c r="P43" s="1254"/>
      <c r="Q43" s="1254"/>
      <c r="R43" s="1254"/>
      <c r="S43" s="1254"/>
      <c r="T43" s="1254"/>
      <c r="U43" s="1254"/>
      <c r="V43" s="1254"/>
      <c r="W43" s="1254"/>
      <c r="X43" s="1254"/>
      <c r="Y43" s="1254"/>
      <c r="Z43" s="1254"/>
      <c r="AA43" s="1254"/>
      <c r="AC43" s="800"/>
      <c r="AD43" s="800"/>
      <c r="AE43" s="800"/>
      <c r="AF43" s="786"/>
      <c r="AG43" s="786"/>
      <c r="AH43" s="786"/>
      <c r="AI43" s="786"/>
      <c r="AJ43" s="786"/>
      <c r="AK43" s="786"/>
      <c r="AL43" s="786"/>
      <c r="AM43" s="786"/>
      <c r="AN43" s="786"/>
      <c r="AO43" s="786"/>
      <c r="AP43" s="786"/>
      <c r="AQ43" s="786"/>
      <c r="AR43" s="786"/>
      <c r="AS43" s="786"/>
      <c r="AT43" s="1085"/>
      <c r="AU43" s="1085"/>
      <c r="AV43" s="1085"/>
      <c r="AW43" s="1085"/>
      <c r="AX43" s="1085"/>
    </row>
    <row r="44" spans="2:50" s="1253" customFormat="1" ht="13.5" customHeight="1">
      <c r="B44" s="1250" t="s">
        <v>6228</v>
      </c>
      <c r="C44" s="1254"/>
      <c r="D44" s="1254"/>
      <c r="E44" s="1254"/>
      <c r="F44" s="1365"/>
      <c r="G44" s="1365"/>
      <c r="H44" s="1365"/>
      <c r="I44" s="1365"/>
      <c r="J44" s="1365"/>
      <c r="K44" s="1365"/>
      <c r="L44" s="1254"/>
      <c r="M44" s="1254"/>
      <c r="N44" s="1254"/>
      <c r="O44" s="1254"/>
      <c r="P44" s="1254"/>
      <c r="Q44" s="1254"/>
      <c r="R44" s="1254"/>
      <c r="S44" s="1254"/>
      <c r="T44" s="1254"/>
      <c r="U44" s="1254"/>
      <c r="V44" s="1254"/>
      <c r="W44" s="1254"/>
      <c r="X44" s="1254"/>
      <c r="Y44" s="1254"/>
      <c r="Z44" s="1254"/>
      <c r="AA44" s="1254"/>
      <c r="AC44" s="800"/>
      <c r="AD44" s="800"/>
      <c r="AE44" s="800"/>
      <c r="AF44" s="786"/>
      <c r="AG44" s="786"/>
      <c r="AH44" s="786"/>
      <c r="AI44" s="786"/>
      <c r="AJ44" s="786"/>
      <c r="AK44" s="786"/>
      <c r="AL44" s="786"/>
      <c r="AM44" s="786"/>
      <c r="AN44" s="786"/>
      <c r="AO44" s="786"/>
      <c r="AP44" s="786"/>
      <c r="AQ44" s="786"/>
      <c r="AR44" s="786"/>
      <c r="AS44" s="786"/>
      <c r="AT44" s="1085"/>
      <c r="AU44" s="1085"/>
      <c r="AV44" s="1085"/>
      <c r="AW44" s="1085"/>
      <c r="AX44" s="1085"/>
    </row>
    <row r="45" spans="2:50" s="1083" customFormat="1" ht="13.5" customHeight="1">
      <c r="B45" s="1255"/>
      <c r="C45" s="1071"/>
      <c r="D45" s="1071"/>
      <c r="E45" s="1071"/>
      <c r="F45" s="1350"/>
      <c r="G45" s="1350"/>
      <c r="H45" s="1350"/>
      <c r="I45" s="1350"/>
      <c r="J45" s="1350"/>
      <c r="K45" s="1350"/>
      <c r="L45" s="1071"/>
      <c r="M45" s="1071"/>
      <c r="N45" s="1071"/>
      <c r="O45" s="1071"/>
      <c r="P45" s="1071"/>
      <c r="Q45" s="1071"/>
      <c r="R45" s="1071"/>
      <c r="S45" s="1071"/>
      <c r="T45" s="1071"/>
      <c r="U45" s="1071"/>
      <c r="V45" s="1071"/>
      <c r="W45" s="1071"/>
      <c r="X45" s="1071"/>
      <c r="Y45" s="1071"/>
      <c r="Z45" s="1071"/>
      <c r="AA45" s="1071"/>
      <c r="AC45" s="1085"/>
      <c r="AD45" s="1085"/>
      <c r="AE45" s="1085"/>
      <c r="AF45" s="786"/>
      <c r="AG45" s="786"/>
      <c r="AH45" s="786"/>
      <c r="AI45" s="786"/>
      <c r="AJ45" s="786"/>
      <c r="AK45" s="786"/>
      <c r="AL45" s="786"/>
      <c r="AM45" s="786"/>
      <c r="AN45" s="786"/>
      <c r="AO45" s="786"/>
      <c r="AP45" s="786"/>
      <c r="AQ45" s="786"/>
      <c r="AR45" s="786"/>
      <c r="AS45" s="786"/>
      <c r="AT45" s="1085"/>
      <c r="AU45" s="1085"/>
      <c r="AV45" s="1085"/>
      <c r="AW45" s="1085"/>
      <c r="AX45" s="1085"/>
    </row>
    <row r="46" spans="2:50" s="1253" customFormat="1">
      <c r="B46" s="1259" t="s">
        <v>129</v>
      </c>
      <c r="C46" s="1256"/>
      <c r="D46" s="1256"/>
      <c r="E46" s="1256"/>
      <c r="F46" s="1365"/>
      <c r="G46" s="1365"/>
      <c r="H46" s="1365"/>
      <c r="I46" s="1365"/>
      <c r="J46" s="1365"/>
      <c r="K46" s="1365"/>
      <c r="L46" s="1256"/>
      <c r="M46" s="1256"/>
      <c r="N46" s="1256"/>
      <c r="O46" s="1256"/>
      <c r="P46" s="1256"/>
      <c r="Q46" s="1256"/>
      <c r="R46" s="1256"/>
      <c r="S46" s="1256"/>
      <c r="T46" s="1256"/>
      <c r="U46" s="1256"/>
      <c r="V46" s="1256"/>
      <c r="W46" s="1256"/>
      <c r="X46" s="1256"/>
      <c r="Y46" s="1256"/>
      <c r="Z46" s="1256"/>
      <c r="AA46" s="1256"/>
      <c r="AC46" s="800"/>
      <c r="AD46" s="800"/>
      <c r="AE46" s="800"/>
      <c r="AF46" s="786"/>
      <c r="AG46" s="786"/>
      <c r="AH46" s="786"/>
      <c r="AI46" s="786"/>
      <c r="AJ46" s="786"/>
      <c r="AK46" s="786"/>
      <c r="AL46" s="786"/>
      <c r="AM46" s="786"/>
      <c r="AN46" s="786"/>
      <c r="AO46" s="786"/>
      <c r="AP46" s="786"/>
      <c r="AQ46" s="786"/>
      <c r="AR46" s="786"/>
      <c r="AS46" s="786"/>
      <c r="AT46" s="1085"/>
      <c r="AU46" s="1085"/>
      <c r="AV46" s="1085"/>
      <c r="AW46" s="1085"/>
      <c r="AX46" s="1085"/>
    </row>
    <row r="47" spans="2:50" s="1083" customFormat="1">
      <c r="B47" s="1251" t="s">
        <v>118</v>
      </c>
      <c r="C47" s="1071"/>
      <c r="D47" s="1071"/>
      <c r="E47" s="1071"/>
      <c r="F47" s="1350"/>
      <c r="G47" s="1350"/>
      <c r="H47" s="1350"/>
      <c r="I47" s="1350"/>
      <c r="J47" s="1350"/>
      <c r="K47" s="1350"/>
      <c r="L47" s="1071"/>
      <c r="M47" s="1071"/>
      <c r="N47" s="1071"/>
      <c r="O47" s="1071"/>
      <c r="P47" s="1071"/>
      <c r="Q47" s="1071"/>
      <c r="R47" s="1071"/>
      <c r="S47" s="1071"/>
      <c r="T47" s="1071"/>
      <c r="U47" s="1071"/>
      <c r="V47" s="1071"/>
      <c r="W47" s="1071"/>
      <c r="X47" s="1071"/>
      <c r="Y47" s="1071"/>
      <c r="Z47" s="1071"/>
      <c r="AA47" s="1071"/>
      <c r="AC47" s="1085"/>
      <c r="AD47" s="1085"/>
      <c r="AE47" s="1085"/>
      <c r="AF47" s="786"/>
      <c r="AG47" s="786"/>
      <c r="AH47" s="786"/>
      <c r="AI47" s="786"/>
      <c r="AJ47" s="786"/>
      <c r="AK47" s="786"/>
      <c r="AL47" s="786"/>
      <c r="AM47" s="786"/>
      <c r="AN47" s="786"/>
      <c r="AO47" s="786"/>
      <c r="AP47" s="786"/>
      <c r="AQ47" s="786"/>
      <c r="AR47" s="786"/>
      <c r="AS47" s="786"/>
      <c r="AT47" s="1085"/>
      <c r="AU47" s="1085"/>
      <c r="AV47" s="1085"/>
      <c r="AW47" s="1085"/>
      <c r="AX47" s="1085"/>
    </row>
    <row r="48" spans="2:50" s="1083" customFormat="1">
      <c r="B48" s="1251" t="s">
        <v>119</v>
      </c>
      <c r="C48" s="1071"/>
      <c r="D48" s="1071"/>
      <c r="E48" s="1071"/>
      <c r="F48" s="1350"/>
      <c r="G48" s="1350"/>
      <c r="H48" s="1350"/>
      <c r="I48" s="1350"/>
      <c r="J48" s="1350"/>
      <c r="K48" s="1350"/>
      <c r="L48" s="1071"/>
      <c r="M48" s="1071"/>
      <c r="N48" s="1071"/>
      <c r="O48" s="1071"/>
      <c r="P48" s="1071"/>
      <c r="Q48" s="1071"/>
      <c r="R48" s="1071"/>
      <c r="S48" s="1071"/>
      <c r="T48" s="1071"/>
      <c r="U48" s="1071"/>
      <c r="V48" s="1071"/>
      <c r="W48" s="1071"/>
      <c r="X48" s="1071"/>
      <c r="Y48" s="1071"/>
      <c r="Z48" s="1071"/>
      <c r="AA48" s="1071"/>
      <c r="AC48" s="1085"/>
      <c r="AD48" s="1085"/>
      <c r="AE48" s="1085"/>
      <c r="AF48" s="786"/>
      <c r="AG48" s="786"/>
      <c r="AH48" s="786"/>
      <c r="AI48" s="786"/>
      <c r="AJ48" s="786"/>
      <c r="AK48" s="786"/>
      <c r="AL48" s="786"/>
      <c r="AM48" s="786"/>
      <c r="AN48" s="786"/>
      <c r="AO48" s="786"/>
      <c r="AP48" s="786"/>
      <c r="AQ48" s="786"/>
      <c r="AR48" s="786"/>
      <c r="AS48" s="786"/>
      <c r="AT48" s="1085"/>
      <c r="AU48" s="1085"/>
      <c r="AV48" s="1085"/>
      <c r="AW48" s="1085"/>
      <c r="AX48" s="1085"/>
    </row>
    <row r="49" spans="2:50" s="1083" customFormat="1">
      <c r="B49" s="1251" t="s">
        <v>6067</v>
      </c>
      <c r="C49" s="1071"/>
      <c r="D49" s="1071"/>
      <c r="E49" s="1071"/>
      <c r="F49" s="1350"/>
      <c r="G49" s="1350"/>
      <c r="H49" s="1350"/>
      <c r="I49" s="1350"/>
      <c r="J49" s="1350"/>
      <c r="K49" s="1350"/>
      <c r="L49" s="1071"/>
      <c r="M49" s="1071"/>
      <c r="N49" s="1071"/>
      <c r="O49" s="1071"/>
      <c r="P49" s="1071"/>
      <c r="Q49" s="1071"/>
      <c r="R49" s="1071"/>
      <c r="S49" s="1071"/>
      <c r="T49" s="1071"/>
      <c r="U49" s="1071"/>
      <c r="V49" s="1071"/>
      <c r="W49" s="1071"/>
      <c r="X49" s="1071"/>
      <c r="Y49" s="1071"/>
      <c r="Z49" s="1071"/>
      <c r="AA49" s="1071"/>
      <c r="AC49" s="1085"/>
      <c r="AD49" s="1085"/>
      <c r="AE49" s="1085"/>
      <c r="AF49" s="786"/>
      <c r="AG49" s="786"/>
      <c r="AH49" s="786"/>
      <c r="AI49" s="786"/>
      <c r="AJ49" s="786"/>
      <c r="AK49" s="786"/>
      <c r="AL49" s="786"/>
      <c r="AM49" s="786"/>
      <c r="AN49" s="786"/>
      <c r="AO49" s="786"/>
      <c r="AP49" s="786"/>
      <c r="AQ49" s="786"/>
      <c r="AR49" s="786"/>
      <c r="AS49" s="786"/>
      <c r="AT49" s="1085"/>
      <c r="AU49" s="1085"/>
      <c r="AV49" s="1085"/>
      <c r="AW49" s="1085"/>
      <c r="AX49" s="1085"/>
    </row>
    <row r="50" spans="2:50" s="1083" customFormat="1">
      <c r="B50" s="1251" t="s">
        <v>6068</v>
      </c>
      <c r="C50" s="1071"/>
      <c r="D50" s="1071"/>
      <c r="E50" s="1071"/>
      <c r="F50" s="1350"/>
      <c r="G50" s="1350"/>
      <c r="H50" s="1350"/>
      <c r="I50" s="1350"/>
      <c r="J50" s="1350"/>
      <c r="K50" s="1350"/>
      <c r="L50" s="1071"/>
      <c r="M50" s="1071"/>
      <c r="N50" s="1071"/>
      <c r="O50" s="1071"/>
      <c r="P50" s="1071"/>
      <c r="Q50" s="1071"/>
      <c r="R50" s="1071"/>
      <c r="S50" s="1071"/>
      <c r="T50" s="1071"/>
      <c r="U50" s="1071"/>
      <c r="V50" s="1071"/>
      <c r="W50" s="1071"/>
      <c r="X50" s="1071"/>
      <c r="Y50" s="1071"/>
      <c r="Z50" s="1071"/>
      <c r="AA50" s="1071"/>
      <c r="AC50" s="1085"/>
      <c r="AD50" s="1085"/>
      <c r="AE50" s="1085"/>
      <c r="AF50" s="786"/>
      <c r="AG50" s="786"/>
      <c r="AH50" s="786"/>
      <c r="AI50" s="786"/>
      <c r="AJ50" s="786"/>
      <c r="AK50" s="786"/>
      <c r="AL50" s="786"/>
      <c r="AM50" s="786"/>
      <c r="AN50" s="786"/>
      <c r="AO50" s="786"/>
      <c r="AP50" s="786"/>
      <c r="AQ50" s="786"/>
      <c r="AR50" s="786"/>
      <c r="AS50" s="786"/>
      <c r="AT50" s="1085"/>
      <c r="AU50" s="1085"/>
      <c r="AV50" s="1085"/>
      <c r="AW50" s="1085"/>
      <c r="AX50" s="1085"/>
    </row>
    <row r="51" spans="2:50" s="1083" customFormat="1">
      <c r="B51" s="1251" t="s">
        <v>120</v>
      </c>
      <c r="C51" s="1071"/>
      <c r="D51" s="1071"/>
      <c r="E51" s="1071"/>
      <c r="F51" s="1350"/>
      <c r="G51" s="1350"/>
      <c r="H51" s="1350"/>
      <c r="I51" s="1350"/>
      <c r="J51" s="1350"/>
      <c r="K51" s="1350"/>
      <c r="L51" s="1071"/>
      <c r="M51" s="1071"/>
      <c r="N51" s="1071"/>
      <c r="O51" s="1071"/>
      <c r="P51" s="1071"/>
      <c r="Q51" s="1071"/>
      <c r="R51" s="1071"/>
      <c r="S51" s="1071"/>
      <c r="T51" s="1071"/>
      <c r="U51" s="1071"/>
      <c r="V51" s="1071"/>
      <c r="W51" s="1071"/>
      <c r="X51" s="1071"/>
      <c r="Y51" s="1071"/>
      <c r="Z51" s="1071"/>
      <c r="AA51" s="1071"/>
      <c r="AC51" s="1085"/>
      <c r="AD51" s="1085"/>
      <c r="AE51" s="1085"/>
      <c r="AF51" s="786"/>
      <c r="AG51" s="786"/>
      <c r="AH51" s="786"/>
      <c r="AI51" s="786"/>
      <c r="AJ51" s="786"/>
      <c r="AK51" s="786"/>
      <c r="AL51" s="786"/>
      <c r="AM51" s="786"/>
      <c r="AN51" s="786"/>
      <c r="AO51" s="786"/>
      <c r="AP51" s="786"/>
      <c r="AQ51" s="786"/>
      <c r="AR51" s="786"/>
      <c r="AS51" s="786"/>
      <c r="AT51" s="1085"/>
      <c r="AU51" s="1085"/>
      <c r="AV51" s="1085"/>
      <c r="AW51" s="1085"/>
      <c r="AX51" s="1085"/>
    </row>
    <row r="52" spans="2:50" s="1083" customFormat="1">
      <c r="B52" s="1251" t="s">
        <v>121</v>
      </c>
      <c r="C52" s="1071"/>
      <c r="D52" s="1071"/>
      <c r="E52" s="1071"/>
      <c r="F52" s="1350"/>
      <c r="G52" s="1350"/>
      <c r="H52" s="1350"/>
      <c r="I52" s="1350"/>
      <c r="J52" s="1350"/>
      <c r="K52" s="1350"/>
      <c r="L52" s="1071"/>
      <c r="M52" s="1071"/>
      <c r="N52" s="1071"/>
      <c r="O52" s="1071"/>
      <c r="P52" s="1071"/>
      <c r="Q52" s="1071"/>
      <c r="R52" s="1071"/>
      <c r="S52" s="1071"/>
      <c r="T52" s="1071"/>
      <c r="U52" s="1071"/>
      <c r="V52" s="1071"/>
      <c r="W52" s="1071"/>
      <c r="X52" s="1071"/>
      <c r="Y52" s="1071"/>
      <c r="Z52" s="1071"/>
      <c r="AA52" s="1071"/>
      <c r="AC52" s="1085"/>
      <c r="AD52" s="1085"/>
      <c r="AE52" s="1085"/>
      <c r="AF52" s="786"/>
      <c r="AG52" s="786"/>
      <c r="AH52" s="786"/>
      <c r="AI52" s="786"/>
      <c r="AJ52" s="786"/>
      <c r="AK52" s="786"/>
      <c r="AL52" s="786"/>
      <c r="AM52" s="786"/>
      <c r="AN52" s="786"/>
      <c r="AO52" s="786"/>
      <c r="AP52" s="786"/>
      <c r="AQ52" s="786"/>
      <c r="AR52" s="786"/>
      <c r="AS52" s="786"/>
      <c r="AT52" s="1085"/>
      <c r="AU52" s="1085"/>
      <c r="AV52" s="1085"/>
      <c r="AW52" s="1085"/>
      <c r="AX52" s="1085"/>
    </row>
    <row r="53" spans="2:50" s="1083" customFormat="1">
      <c r="B53" s="1257" t="s">
        <v>6247</v>
      </c>
      <c r="C53" s="1071"/>
      <c r="D53" s="1071"/>
      <c r="E53" s="1071"/>
      <c r="F53" s="1350"/>
      <c r="G53" s="1350"/>
      <c r="H53" s="1350"/>
      <c r="I53" s="1350"/>
      <c r="J53" s="1350"/>
      <c r="K53" s="1350"/>
      <c r="L53" s="1071"/>
      <c r="M53" s="1071"/>
      <c r="N53" s="1071"/>
      <c r="O53" s="1071"/>
      <c r="P53" s="1071"/>
      <c r="Q53" s="1071"/>
      <c r="R53" s="1071"/>
      <c r="S53" s="1071"/>
      <c r="T53" s="1071"/>
      <c r="U53" s="1071"/>
      <c r="V53" s="1071"/>
      <c r="W53" s="1071"/>
      <c r="X53" s="1071"/>
      <c r="Y53" s="1071"/>
      <c r="Z53" s="1071"/>
      <c r="AA53" s="1071"/>
      <c r="AC53" s="1085"/>
      <c r="AD53" s="1085"/>
      <c r="AE53" s="1085"/>
      <c r="AF53" s="786"/>
      <c r="AG53" s="786"/>
      <c r="AH53" s="786"/>
      <c r="AI53" s="786"/>
      <c r="AJ53" s="786"/>
      <c r="AK53" s="786"/>
      <c r="AL53" s="786"/>
      <c r="AM53" s="786"/>
      <c r="AN53" s="786"/>
      <c r="AO53" s="786"/>
      <c r="AP53" s="786"/>
      <c r="AQ53" s="786"/>
      <c r="AR53" s="786"/>
      <c r="AS53" s="786"/>
      <c r="AT53" s="1085"/>
      <c r="AU53" s="1085"/>
      <c r="AV53" s="1085"/>
      <c r="AW53" s="1085"/>
      <c r="AX53" s="1085"/>
    </row>
    <row r="54" spans="2:50" s="1083" customFormat="1">
      <c r="B54" s="1257" t="s">
        <v>122</v>
      </c>
      <c r="C54" s="1071"/>
      <c r="D54" s="1071"/>
      <c r="E54" s="1071"/>
      <c r="F54" s="1350"/>
      <c r="G54" s="1350"/>
      <c r="H54" s="1350"/>
      <c r="I54" s="1350"/>
      <c r="J54" s="1350"/>
      <c r="K54" s="1350"/>
      <c r="L54" s="1071"/>
      <c r="M54" s="1071"/>
      <c r="N54" s="1071"/>
      <c r="O54" s="1071"/>
      <c r="P54" s="1071"/>
      <c r="Q54" s="1071"/>
      <c r="R54" s="1071"/>
      <c r="S54" s="1071"/>
      <c r="T54" s="1071"/>
      <c r="U54" s="1071"/>
      <c r="V54" s="1071"/>
      <c r="W54" s="1071"/>
      <c r="X54" s="1071"/>
      <c r="Y54" s="1071"/>
      <c r="Z54" s="1071"/>
      <c r="AA54" s="1071"/>
      <c r="AC54" s="1085"/>
      <c r="AD54" s="1085"/>
      <c r="AE54" s="1085"/>
      <c r="AF54" s="786"/>
      <c r="AG54" s="786"/>
      <c r="AH54" s="786"/>
      <c r="AI54" s="786"/>
      <c r="AJ54" s="786"/>
      <c r="AK54" s="786"/>
      <c r="AL54" s="786"/>
      <c r="AM54" s="786"/>
      <c r="AN54" s="786"/>
      <c r="AO54" s="786"/>
      <c r="AP54" s="786"/>
      <c r="AQ54" s="786"/>
      <c r="AR54" s="786"/>
      <c r="AS54" s="786"/>
      <c r="AT54" s="1085"/>
      <c r="AU54" s="1085"/>
      <c r="AV54" s="1085"/>
      <c r="AW54" s="1085"/>
      <c r="AX54" s="1085"/>
    </row>
    <row r="55" spans="2:50" s="1083" customFormat="1">
      <c r="B55" s="1251" t="s">
        <v>117</v>
      </c>
      <c r="C55" s="1071"/>
      <c r="D55" s="1071"/>
      <c r="E55" s="1071"/>
      <c r="F55" s="1350"/>
      <c r="G55" s="1350"/>
      <c r="H55" s="1350"/>
      <c r="I55" s="1350"/>
      <c r="J55" s="1350"/>
      <c r="K55" s="1350"/>
      <c r="L55" s="1071"/>
      <c r="M55" s="1071"/>
      <c r="N55" s="1071"/>
      <c r="O55" s="1071"/>
      <c r="P55" s="1071"/>
      <c r="Q55" s="1071"/>
      <c r="R55" s="1071"/>
      <c r="S55" s="1071"/>
      <c r="T55" s="1071"/>
      <c r="U55" s="1071"/>
      <c r="V55" s="1071"/>
      <c r="W55" s="1071"/>
      <c r="X55" s="1071"/>
      <c r="Y55" s="1071"/>
      <c r="Z55" s="1071"/>
      <c r="AA55" s="1071"/>
      <c r="AC55" s="1085"/>
      <c r="AD55" s="1085"/>
      <c r="AE55" s="1085"/>
      <c r="AF55" s="786"/>
      <c r="AG55" s="786"/>
      <c r="AH55" s="786"/>
      <c r="AI55" s="786"/>
      <c r="AJ55" s="786"/>
      <c r="AK55" s="786"/>
      <c r="AL55" s="786"/>
      <c r="AM55" s="786"/>
      <c r="AN55" s="786"/>
      <c r="AO55" s="786"/>
      <c r="AP55" s="786"/>
      <c r="AQ55" s="786"/>
      <c r="AR55" s="786"/>
      <c r="AS55" s="786"/>
      <c r="AT55" s="1085"/>
      <c r="AU55" s="1085"/>
      <c r="AV55" s="1085"/>
      <c r="AW55" s="1085"/>
      <c r="AX55" s="1085"/>
    </row>
    <row r="56" spans="2:50" s="1083" customFormat="1" ht="28.8">
      <c r="B56" s="1258" t="s">
        <v>6249</v>
      </c>
      <c r="C56" s="1071"/>
      <c r="D56" s="1071"/>
      <c r="E56" s="1071"/>
      <c r="F56" s="1350"/>
      <c r="G56" s="1350"/>
      <c r="H56" s="1350"/>
      <c r="I56" s="1350"/>
      <c r="J56" s="1350"/>
      <c r="K56" s="1350"/>
      <c r="L56" s="1071"/>
      <c r="M56" s="1071"/>
      <c r="N56" s="1071"/>
      <c r="O56" s="1071"/>
      <c r="P56" s="1071"/>
      <c r="Q56" s="1071"/>
      <c r="R56" s="1071"/>
      <c r="S56" s="1071"/>
      <c r="T56" s="1071"/>
      <c r="U56" s="1071"/>
      <c r="V56" s="1071"/>
      <c r="W56" s="1071"/>
      <c r="X56" s="1071"/>
      <c r="Y56" s="1071"/>
      <c r="Z56" s="1071"/>
      <c r="AA56" s="1071"/>
      <c r="AC56" s="1085"/>
      <c r="AD56" s="1085"/>
      <c r="AE56" s="1085"/>
      <c r="AF56" s="786"/>
      <c r="AG56" s="786"/>
      <c r="AH56" s="786"/>
      <c r="AI56" s="786"/>
      <c r="AJ56" s="786"/>
      <c r="AK56" s="786"/>
      <c r="AL56" s="786"/>
      <c r="AM56" s="786"/>
      <c r="AN56" s="786"/>
      <c r="AO56" s="786"/>
      <c r="AP56" s="786"/>
      <c r="AQ56" s="786"/>
      <c r="AR56" s="786"/>
      <c r="AS56" s="786"/>
      <c r="AT56" s="1085"/>
      <c r="AU56" s="1085"/>
      <c r="AV56" s="1085"/>
      <c r="AW56" s="1085"/>
      <c r="AX56" s="1085"/>
    </row>
    <row r="57" spans="2:50" s="1083" customFormat="1" outlineLevel="1">
      <c r="B57" s="1257" t="s">
        <v>6287</v>
      </c>
      <c r="C57" s="1071"/>
      <c r="D57" s="1071"/>
      <c r="E57" s="1071"/>
      <c r="F57" s="1350"/>
      <c r="G57" s="1350"/>
      <c r="H57" s="1350"/>
      <c r="I57" s="1350"/>
      <c r="J57" s="1350"/>
      <c r="K57" s="1350"/>
      <c r="L57" s="1071"/>
      <c r="M57" s="1071"/>
      <c r="N57" s="1071"/>
      <c r="O57" s="1071"/>
      <c r="P57" s="1071"/>
      <c r="Q57" s="1071"/>
      <c r="R57" s="1071"/>
      <c r="S57" s="1071"/>
      <c r="T57" s="1071"/>
      <c r="U57" s="1071"/>
      <c r="V57" s="1071"/>
      <c r="W57" s="1071"/>
      <c r="X57" s="1071"/>
      <c r="Y57" s="1071"/>
      <c r="Z57" s="1071"/>
      <c r="AA57" s="1071"/>
      <c r="AC57" s="1085"/>
      <c r="AD57" s="1085"/>
      <c r="AE57" s="1085"/>
      <c r="AF57" s="786"/>
      <c r="AG57" s="786"/>
      <c r="AH57" s="786"/>
      <c r="AI57" s="786"/>
      <c r="AJ57" s="786"/>
      <c r="AK57" s="786"/>
      <c r="AL57" s="786"/>
      <c r="AM57" s="786"/>
      <c r="AN57" s="786"/>
      <c r="AO57" s="786"/>
      <c r="AP57" s="786"/>
      <c r="AQ57" s="786"/>
      <c r="AR57" s="786"/>
      <c r="AS57" s="786"/>
      <c r="AT57" s="1085"/>
      <c r="AU57" s="1085"/>
      <c r="AV57" s="1085"/>
      <c r="AW57" s="1085"/>
      <c r="AX57" s="1085"/>
    </row>
    <row r="58" spans="2:50" s="1083" customFormat="1" outlineLevel="1">
      <c r="B58" s="1257" t="s">
        <v>6288</v>
      </c>
      <c r="C58" s="1071"/>
      <c r="D58" s="1071"/>
      <c r="E58" s="1071"/>
      <c r="F58" s="1350"/>
      <c r="G58" s="1350"/>
      <c r="H58" s="1350"/>
      <c r="I58" s="1350"/>
      <c r="J58" s="1350"/>
      <c r="K58" s="1350"/>
      <c r="L58" s="1071"/>
      <c r="M58" s="1071"/>
      <c r="N58" s="1071"/>
      <c r="O58" s="1071"/>
      <c r="P58" s="1071"/>
      <c r="Q58" s="1071"/>
      <c r="R58" s="1071"/>
      <c r="S58" s="1071"/>
      <c r="T58" s="1071"/>
      <c r="U58" s="1071"/>
      <c r="V58" s="1071"/>
      <c r="W58" s="1071"/>
      <c r="X58" s="1071"/>
      <c r="Y58" s="1071"/>
      <c r="Z58" s="1071"/>
      <c r="AA58" s="1071"/>
      <c r="AC58" s="1085"/>
      <c r="AD58" s="1085"/>
      <c r="AE58" s="1085"/>
      <c r="AF58" s="786"/>
      <c r="AG58" s="786"/>
      <c r="AH58" s="786"/>
      <c r="AI58" s="786"/>
      <c r="AJ58" s="786"/>
      <c r="AK58" s="786"/>
      <c r="AL58" s="786"/>
      <c r="AM58" s="786"/>
      <c r="AN58" s="786"/>
      <c r="AO58" s="786"/>
      <c r="AP58" s="786"/>
      <c r="AQ58" s="786"/>
      <c r="AR58" s="786"/>
      <c r="AS58" s="786"/>
      <c r="AT58" s="1085"/>
      <c r="AU58" s="1085"/>
      <c r="AV58" s="1085"/>
      <c r="AW58" s="1085"/>
      <c r="AX58" s="1085"/>
    </row>
    <row r="59" spans="2:50" s="1083" customFormat="1">
      <c r="B59" s="1257" t="s">
        <v>6292</v>
      </c>
      <c r="C59" s="1071"/>
      <c r="D59" s="1071"/>
      <c r="E59" s="1071"/>
      <c r="F59" s="1350"/>
      <c r="G59" s="1350"/>
      <c r="H59" s="1350"/>
      <c r="I59" s="1350"/>
      <c r="J59" s="1350"/>
      <c r="K59" s="1350"/>
      <c r="L59" s="1071"/>
      <c r="M59" s="1071"/>
      <c r="N59" s="1071"/>
      <c r="O59" s="1071"/>
      <c r="P59" s="1071"/>
      <c r="Q59" s="1071"/>
      <c r="R59" s="1071"/>
      <c r="S59" s="1071"/>
      <c r="T59" s="1071"/>
      <c r="U59" s="1071"/>
      <c r="V59" s="1071"/>
      <c r="W59" s="1071"/>
      <c r="X59" s="1071"/>
      <c r="Y59" s="1071"/>
      <c r="Z59" s="1071"/>
      <c r="AA59" s="1071"/>
      <c r="AC59" s="1085"/>
      <c r="AD59" s="1085"/>
      <c r="AE59" s="1085"/>
      <c r="AF59" s="786"/>
      <c r="AG59" s="786"/>
      <c r="AH59" s="786"/>
      <c r="AI59" s="786"/>
      <c r="AJ59" s="786"/>
      <c r="AK59" s="786"/>
      <c r="AL59" s="786"/>
      <c r="AM59" s="786"/>
      <c r="AN59" s="786"/>
      <c r="AO59" s="786"/>
      <c r="AP59" s="786"/>
      <c r="AQ59" s="786"/>
      <c r="AR59" s="786"/>
      <c r="AS59" s="786"/>
      <c r="AT59" s="1085"/>
      <c r="AU59" s="1085"/>
      <c r="AV59" s="1085"/>
      <c r="AW59" s="1085"/>
      <c r="AX59" s="1085"/>
    </row>
    <row r="60" spans="2:50" s="1083" customFormat="1" outlineLevel="1">
      <c r="B60" s="1257" t="s">
        <v>6293</v>
      </c>
      <c r="C60" s="1071"/>
      <c r="D60" s="1071"/>
      <c r="E60" s="1071"/>
      <c r="F60" s="1350"/>
      <c r="G60" s="1350"/>
      <c r="H60" s="1350"/>
      <c r="I60" s="1350"/>
      <c r="J60" s="1350"/>
      <c r="K60" s="1350"/>
      <c r="L60" s="1071"/>
      <c r="M60" s="1071"/>
      <c r="N60" s="1071"/>
      <c r="O60" s="1071"/>
      <c r="P60" s="1071"/>
      <c r="Q60" s="1071"/>
      <c r="R60" s="1071"/>
      <c r="S60" s="1071"/>
      <c r="T60" s="1071"/>
      <c r="U60" s="1071"/>
      <c r="V60" s="1071"/>
      <c r="W60" s="1071"/>
      <c r="X60" s="1071"/>
      <c r="Y60" s="1071"/>
      <c r="Z60" s="1071"/>
      <c r="AA60" s="1071"/>
      <c r="AC60" s="1085"/>
      <c r="AD60" s="1085"/>
      <c r="AE60" s="1085"/>
      <c r="AF60" s="786"/>
      <c r="AG60" s="786"/>
      <c r="AH60" s="786"/>
      <c r="AI60" s="786"/>
      <c r="AJ60" s="786"/>
      <c r="AK60" s="786"/>
      <c r="AL60" s="786"/>
      <c r="AM60" s="786"/>
      <c r="AN60" s="786"/>
      <c r="AO60" s="786"/>
      <c r="AP60" s="786"/>
      <c r="AQ60" s="786"/>
      <c r="AR60" s="786"/>
      <c r="AS60" s="786"/>
      <c r="AT60" s="1085"/>
      <c r="AU60" s="1085"/>
      <c r="AV60" s="1085"/>
      <c r="AW60" s="1085"/>
      <c r="AX60" s="1085"/>
    </row>
    <row r="61" spans="2:50" s="1083" customFormat="1" outlineLevel="1">
      <c r="B61" s="1257" t="s">
        <v>6289</v>
      </c>
      <c r="C61" s="1071"/>
      <c r="D61" s="1071"/>
      <c r="E61" s="1071"/>
      <c r="F61" s="1350"/>
      <c r="G61" s="1350"/>
      <c r="H61" s="1350"/>
      <c r="I61" s="1350"/>
      <c r="J61" s="1350"/>
      <c r="K61" s="1350"/>
      <c r="L61" s="1071"/>
      <c r="M61" s="1071"/>
      <c r="N61" s="1071"/>
      <c r="O61" s="1071"/>
      <c r="P61" s="1071"/>
      <c r="Q61" s="1071"/>
      <c r="R61" s="1071"/>
      <c r="S61" s="1071"/>
      <c r="T61" s="1071"/>
      <c r="U61" s="1071"/>
      <c r="V61" s="1071"/>
      <c r="W61" s="1071"/>
      <c r="X61" s="1071"/>
      <c r="Y61" s="1071"/>
      <c r="Z61" s="1071"/>
      <c r="AA61" s="1071"/>
      <c r="AC61" s="1085"/>
      <c r="AD61" s="1085"/>
      <c r="AE61" s="1085"/>
      <c r="AF61" s="786"/>
      <c r="AG61" s="786"/>
      <c r="AH61" s="786"/>
      <c r="AI61" s="786"/>
      <c r="AJ61" s="786"/>
      <c r="AK61" s="786"/>
      <c r="AL61" s="786"/>
      <c r="AM61" s="786"/>
      <c r="AN61" s="786"/>
      <c r="AO61" s="786"/>
      <c r="AP61" s="786"/>
      <c r="AQ61" s="786"/>
      <c r="AR61" s="786"/>
      <c r="AS61" s="786"/>
      <c r="AT61" s="1085"/>
      <c r="AU61" s="1085"/>
      <c r="AV61" s="1085"/>
      <c r="AW61" s="1085"/>
      <c r="AX61" s="1085"/>
    </row>
    <row r="62" spans="2:50" s="1083" customFormat="1" outlineLevel="1">
      <c r="B62" s="1257" t="s">
        <v>6294</v>
      </c>
      <c r="C62" s="1071"/>
      <c r="D62" s="1071"/>
      <c r="E62" s="1071"/>
      <c r="F62" s="1350"/>
      <c r="G62" s="1350"/>
      <c r="H62" s="1350"/>
      <c r="I62" s="1350"/>
      <c r="J62" s="1350"/>
      <c r="K62" s="1350"/>
      <c r="L62" s="1071"/>
      <c r="M62" s="1071"/>
      <c r="N62" s="1071"/>
      <c r="O62" s="1071"/>
      <c r="P62" s="1071"/>
      <c r="Q62" s="1071"/>
      <c r="R62" s="1071"/>
      <c r="S62" s="1071"/>
      <c r="T62" s="1071"/>
      <c r="U62" s="1071"/>
      <c r="V62" s="1071"/>
      <c r="W62" s="1071"/>
      <c r="X62" s="1071"/>
      <c r="Y62" s="1071"/>
      <c r="Z62" s="1071"/>
      <c r="AA62" s="1071"/>
      <c r="AC62" s="1085"/>
      <c r="AD62" s="1085"/>
      <c r="AE62" s="1085"/>
      <c r="AF62" s="786"/>
      <c r="AG62" s="786"/>
      <c r="AH62" s="786"/>
      <c r="AI62" s="786"/>
      <c r="AJ62" s="786"/>
      <c r="AK62" s="786"/>
      <c r="AL62" s="786"/>
      <c r="AM62" s="786"/>
      <c r="AN62" s="786"/>
      <c r="AO62" s="786"/>
      <c r="AP62" s="786"/>
      <c r="AQ62" s="786"/>
      <c r="AR62" s="786"/>
      <c r="AS62" s="786"/>
      <c r="AT62" s="1085"/>
      <c r="AU62" s="1085"/>
      <c r="AV62" s="1085"/>
      <c r="AW62" s="1085"/>
      <c r="AX62" s="1085"/>
    </row>
    <row r="63" spans="2:50" s="1083" customFormat="1">
      <c r="B63" s="1257" t="s">
        <v>6291</v>
      </c>
      <c r="C63" s="1071"/>
      <c r="D63" s="1071"/>
      <c r="E63" s="1071"/>
      <c r="F63" s="1350"/>
      <c r="G63" s="1350"/>
      <c r="H63" s="1350"/>
      <c r="I63" s="1350"/>
      <c r="J63" s="1350"/>
      <c r="K63" s="1350"/>
      <c r="L63" s="1071"/>
      <c r="M63" s="1071"/>
      <c r="N63" s="1071"/>
      <c r="O63" s="1071"/>
      <c r="P63" s="1071"/>
      <c r="Q63" s="1071"/>
      <c r="R63" s="1071"/>
      <c r="S63" s="1071"/>
      <c r="T63" s="1071"/>
      <c r="U63" s="1071"/>
      <c r="V63" s="1071"/>
      <c r="W63" s="1071"/>
      <c r="X63" s="1071"/>
      <c r="Y63" s="1071"/>
      <c r="Z63" s="1071"/>
      <c r="AA63" s="1071"/>
      <c r="AC63" s="1085"/>
      <c r="AD63" s="1085"/>
      <c r="AE63" s="1085"/>
      <c r="AF63" s="786"/>
      <c r="AG63" s="786"/>
      <c r="AH63" s="786"/>
      <c r="AI63" s="786"/>
      <c r="AJ63" s="786"/>
      <c r="AK63" s="786"/>
      <c r="AL63" s="786"/>
      <c r="AM63" s="786"/>
      <c r="AN63" s="786"/>
      <c r="AO63" s="786"/>
      <c r="AP63" s="786"/>
      <c r="AQ63" s="786"/>
      <c r="AR63" s="786"/>
      <c r="AS63" s="786"/>
      <c r="AT63" s="1085"/>
      <c r="AU63" s="1085"/>
      <c r="AV63" s="1085"/>
      <c r="AW63" s="1085"/>
      <c r="AX63" s="1085"/>
    </row>
    <row r="64" spans="2:50" s="1083" customFormat="1">
      <c r="B64" s="1252"/>
      <c r="C64" s="1071"/>
      <c r="D64" s="1071"/>
      <c r="E64" s="1071"/>
      <c r="F64" s="1350"/>
      <c r="G64" s="1350"/>
      <c r="H64" s="1350"/>
      <c r="I64" s="1350"/>
      <c r="J64" s="1350"/>
      <c r="K64" s="1350"/>
      <c r="L64" s="1071"/>
      <c r="M64" s="1071"/>
      <c r="N64" s="1071"/>
      <c r="O64" s="1071"/>
      <c r="P64" s="1071"/>
      <c r="Q64" s="1071"/>
      <c r="R64" s="1071"/>
      <c r="S64" s="1071"/>
      <c r="T64" s="1071"/>
      <c r="U64" s="1071"/>
      <c r="V64" s="1071"/>
      <c r="W64" s="1071"/>
      <c r="X64" s="1071"/>
      <c r="Y64" s="1071"/>
      <c r="Z64" s="1071"/>
      <c r="AA64" s="1071"/>
      <c r="AC64" s="1085"/>
      <c r="AD64" s="1085"/>
      <c r="AE64" s="1085"/>
      <c r="AF64" s="786"/>
      <c r="AG64" s="786"/>
      <c r="AH64" s="786"/>
      <c r="AI64" s="786"/>
      <c r="AJ64" s="786"/>
      <c r="AK64" s="786"/>
      <c r="AL64" s="786"/>
      <c r="AM64" s="786"/>
      <c r="AN64" s="786"/>
      <c r="AO64" s="786"/>
      <c r="AP64" s="786"/>
      <c r="AQ64" s="786"/>
      <c r="AR64" s="786"/>
      <c r="AS64" s="786"/>
      <c r="AT64" s="1085"/>
      <c r="AU64" s="1085"/>
      <c r="AV64" s="1085"/>
      <c r="AW64" s="1085"/>
      <c r="AX64" s="1085"/>
    </row>
    <row r="65" spans="2:50" s="1253" customFormat="1">
      <c r="B65" s="1250" t="s">
        <v>6229</v>
      </c>
      <c r="C65" s="1254"/>
      <c r="D65" s="1254"/>
      <c r="E65" s="1254"/>
      <c r="F65" s="1365"/>
      <c r="G65" s="1365"/>
      <c r="H65" s="1365"/>
      <c r="I65" s="1365"/>
      <c r="J65" s="1365"/>
      <c r="K65" s="1365"/>
      <c r="L65" s="1254"/>
      <c r="M65" s="1254"/>
      <c r="N65" s="1254"/>
      <c r="O65" s="1254"/>
      <c r="P65" s="1254"/>
      <c r="Q65" s="1254"/>
      <c r="R65" s="1254"/>
      <c r="S65" s="1254"/>
      <c r="T65" s="1254"/>
      <c r="U65" s="1254"/>
      <c r="V65" s="1254"/>
      <c r="W65" s="1254"/>
      <c r="X65" s="1254"/>
      <c r="Y65" s="1254"/>
      <c r="Z65" s="1254"/>
      <c r="AA65" s="1254"/>
      <c r="AC65" s="800"/>
      <c r="AD65" s="800"/>
      <c r="AE65" s="800"/>
      <c r="AF65" s="786"/>
      <c r="AG65" s="786"/>
      <c r="AH65" s="786"/>
      <c r="AI65" s="786"/>
      <c r="AJ65" s="786"/>
      <c r="AK65" s="786"/>
      <c r="AL65" s="786"/>
      <c r="AM65" s="786"/>
      <c r="AN65" s="786"/>
      <c r="AO65" s="786"/>
      <c r="AP65" s="786"/>
      <c r="AQ65" s="786"/>
      <c r="AR65" s="786"/>
      <c r="AS65" s="786"/>
      <c r="AT65" s="1085"/>
      <c r="AU65" s="1085"/>
      <c r="AV65" s="1085"/>
      <c r="AW65" s="1085"/>
      <c r="AX65" s="1085"/>
    </row>
    <row r="66" spans="2:50" s="1253" customFormat="1">
      <c r="B66" s="1250" t="s">
        <v>6230</v>
      </c>
      <c r="C66" s="1254"/>
      <c r="D66" s="1254"/>
      <c r="E66" s="1254"/>
      <c r="F66" s="1365"/>
      <c r="G66" s="1365"/>
      <c r="H66" s="1365"/>
      <c r="I66" s="1365"/>
      <c r="J66" s="1365"/>
      <c r="K66" s="1365"/>
      <c r="L66" s="1254"/>
      <c r="M66" s="1254"/>
      <c r="N66" s="1254"/>
      <c r="O66" s="1254"/>
      <c r="P66" s="1254"/>
      <c r="Q66" s="1254"/>
      <c r="R66" s="1254"/>
      <c r="S66" s="1254"/>
      <c r="T66" s="1254"/>
      <c r="U66" s="1254"/>
      <c r="V66" s="1254"/>
      <c r="W66" s="1254"/>
      <c r="X66" s="1254"/>
      <c r="Y66" s="1254"/>
      <c r="Z66" s="1254"/>
      <c r="AA66" s="1254"/>
      <c r="AC66" s="800"/>
      <c r="AD66" s="800"/>
      <c r="AE66" s="800"/>
      <c r="AF66" s="786"/>
      <c r="AG66" s="786"/>
      <c r="AH66" s="786"/>
      <c r="AI66" s="786"/>
      <c r="AJ66" s="786"/>
      <c r="AK66" s="786"/>
      <c r="AL66" s="786"/>
      <c r="AM66" s="786"/>
      <c r="AN66" s="786"/>
      <c r="AO66" s="786"/>
      <c r="AP66" s="786"/>
      <c r="AQ66" s="786"/>
      <c r="AR66" s="786"/>
      <c r="AS66" s="786"/>
      <c r="AT66" s="1085"/>
      <c r="AU66" s="1085"/>
      <c r="AV66" s="1085"/>
      <c r="AW66" s="1085"/>
      <c r="AX66" s="1085"/>
    </row>
    <row r="67" spans="2:50" s="1083" customFormat="1">
      <c r="B67" s="1252"/>
      <c r="C67" s="1071"/>
      <c r="D67" s="1071"/>
      <c r="E67" s="1071"/>
      <c r="F67" s="1350"/>
      <c r="G67" s="1350"/>
      <c r="H67" s="1350"/>
      <c r="I67" s="1350"/>
      <c r="J67" s="1350"/>
      <c r="K67" s="1350"/>
      <c r="L67" s="1071"/>
      <c r="M67" s="1071"/>
      <c r="N67" s="1071"/>
      <c r="O67" s="1071"/>
      <c r="P67" s="1071"/>
      <c r="Q67" s="1071"/>
      <c r="R67" s="1071"/>
      <c r="S67" s="1071"/>
      <c r="T67" s="1071"/>
      <c r="U67" s="1071"/>
      <c r="V67" s="1071"/>
      <c r="W67" s="1071"/>
      <c r="X67" s="1071"/>
      <c r="Y67" s="1071"/>
      <c r="Z67" s="1071"/>
      <c r="AA67" s="1071"/>
      <c r="AC67" s="1085"/>
      <c r="AD67" s="1085"/>
      <c r="AE67" s="1085"/>
      <c r="AF67" s="786"/>
      <c r="AG67" s="786"/>
      <c r="AH67" s="786"/>
      <c r="AI67" s="786"/>
      <c r="AJ67" s="786"/>
      <c r="AK67" s="786"/>
      <c r="AL67" s="786"/>
      <c r="AM67" s="786"/>
      <c r="AN67" s="786"/>
      <c r="AO67" s="786"/>
      <c r="AP67" s="786"/>
      <c r="AQ67" s="786"/>
      <c r="AR67" s="786"/>
      <c r="AS67" s="786"/>
      <c r="AT67" s="1085"/>
      <c r="AU67" s="1085"/>
      <c r="AV67" s="1085"/>
      <c r="AW67" s="1085"/>
      <c r="AX67" s="1085"/>
    </row>
    <row r="68" spans="2:50" s="1253" customFormat="1">
      <c r="B68" s="1250" t="s">
        <v>6231</v>
      </c>
      <c r="C68" s="1254"/>
      <c r="D68" s="1254"/>
      <c r="E68" s="1254"/>
      <c r="F68" s="1365"/>
      <c r="G68" s="1365"/>
      <c r="H68" s="1365"/>
      <c r="I68" s="1365"/>
      <c r="J68" s="1365"/>
      <c r="K68" s="1365"/>
      <c r="L68" s="1254"/>
      <c r="M68" s="1254"/>
      <c r="N68" s="1254"/>
      <c r="O68" s="1254"/>
      <c r="P68" s="1254"/>
      <c r="Q68" s="1254"/>
      <c r="R68" s="1254"/>
      <c r="S68" s="1254"/>
      <c r="T68" s="1254"/>
      <c r="U68" s="1254"/>
      <c r="V68" s="1254"/>
      <c r="W68" s="1254"/>
      <c r="X68" s="1254"/>
      <c r="Y68" s="1254"/>
      <c r="Z68" s="1254"/>
      <c r="AA68" s="1254"/>
      <c r="AC68" s="800"/>
      <c r="AD68" s="800"/>
      <c r="AE68" s="800"/>
      <c r="AF68" s="786"/>
      <c r="AG68" s="786"/>
      <c r="AH68" s="786"/>
      <c r="AI68" s="786"/>
      <c r="AJ68" s="786"/>
      <c r="AK68" s="786"/>
      <c r="AL68" s="786"/>
      <c r="AM68" s="786"/>
      <c r="AN68" s="786"/>
      <c r="AO68" s="786"/>
      <c r="AP68" s="786"/>
      <c r="AQ68" s="786"/>
      <c r="AR68" s="786"/>
      <c r="AS68" s="786"/>
      <c r="AT68" s="1085"/>
      <c r="AU68" s="1085"/>
      <c r="AV68" s="1085"/>
      <c r="AW68" s="1085"/>
      <c r="AX68" s="1085"/>
    </row>
    <row r="69" spans="2:50" s="1253" customFormat="1" ht="18" customHeight="1">
      <c r="B69" s="1250" t="s">
        <v>6232</v>
      </c>
      <c r="C69" s="1254"/>
      <c r="D69" s="1254"/>
      <c r="E69" s="1254"/>
      <c r="F69" s="1365"/>
      <c r="G69" s="1365"/>
      <c r="H69" s="1365"/>
      <c r="I69" s="1365"/>
      <c r="J69" s="1365"/>
      <c r="K69" s="1365"/>
      <c r="L69" s="1254"/>
      <c r="M69" s="1254"/>
      <c r="N69" s="1254"/>
      <c r="O69" s="1254"/>
      <c r="P69" s="1254"/>
      <c r="Q69" s="1254"/>
      <c r="R69" s="1254"/>
      <c r="S69" s="1254"/>
      <c r="T69" s="1254"/>
      <c r="U69" s="1254"/>
      <c r="V69" s="1254"/>
      <c r="W69" s="1254"/>
      <c r="X69" s="1254"/>
      <c r="Y69" s="1254"/>
      <c r="Z69" s="1254"/>
      <c r="AA69" s="1254"/>
      <c r="AC69" s="800"/>
      <c r="AD69" s="800"/>
      <c r="AE69" s="800"/>
      <c r="AF69" s="786"/>
      <c r="AG69" s="786"/>
      <c r="AH69" s="786"/>
      <c r="AI69" s="786"/>
      <c r="AJ69" s="786"/>
      <c r="AK69" s="786"/>
      <c r="AL69" s="786"/>
      <c r="AM69" s="786"/>
      <c r="AN69" s="786"/>
      <c r="AO69" s="786"/>
      <c r="AP69" s="786"/>
      <c r="AQ69" s="786"/>
      <c r="AR69" s="786"/>
      <c r="AS69" s="786"/>
      <c r="AT69" s="1085"/>
      <c r="AU69" s="1085"/>
      <c r="AV69" s="1085"/>
      <c r="AW69" s="1085"/>
      <c r="AX69" s="1085"/>
    </row>
    <row r="70" spans="2:50" s="1083" customFormat="1" ht="18" customHeight="1">
      <c r="B70" s="1255"/>
      <c r="C70" s="1071"/>
      <c r="D70" s="1071"/>
      <c r="E70" s="1071"/>
      <c r="F70" s="1350"/>
      <c r="G70" s="1350"/>
      <c r="H70" s="1350"/>
      <c r="I70" s="1350"/>
      <c r="J70" s="1350"/>
      <c r="K70" s="1350"/>
      <c r="L70" s="1071"/>
      <c r="M70" s="1071"/>
      <c r="N70" s="1071"/>
      <c r="O70" s="1071"/>
      <c r="P70" s="1071"/>
      <c r="Q70" s="1071"/>
      <c r="R70" s="1071"/>
      <c r="S70" s="1071"/>
      <c r="T70" s="1071"/>
      <c r="U70" s="1071"/>
      <c r="V70" s="1071"/>
      <c r="W70" s="1071"/>
      <c r="X70" s="1071"/>
      <c r="Y70" s="1071"/>
      <c r="Z70" s="1071"/>
      <c r="AA70" s="1071"/>
      <c r="AC70" s="1085"/>
      <c r="AD70" s="1085"/>
      <c r="AE70" s="1085"/>
      <c r="AF70" s="786"/>
      <c r="AG70" s="786"/>
      <c r="AH70" s="786"/>
      <c r="AI70" s="786"/>
      <c r="AJ70" s="786"/>
      <c r="AK70" s="786"/>
      <c r="AL70" s="786"/>
      <c r="AM70" s="786"/>
      <c r="AN70" s="786"/>
      <c r="AO70" s="786"/>
      <c r="AP70" s="786"/>
      <c r="AQ70" s="786"/>
      <c r="AR70" s="786"/>
      <c r="AS70" s="786"/>
      <c r="AT70" s="1085"/>
      <c r="AU70" s="1085"/>
      <c r="AV70" s="1085"/>
      <c r="AW70" s="1085"/>
      <c r="AX70" s="1085"/>
    </row>
    <row r="71" spans="2:50" s="1253" customFormat="1">
      <c r="B71" s="1250" t="s">
        <v>130</v>
      </c>
      <c r="C71" s="1256"/>
      <c r="D71" s="1256"/>
      <c r="E71" s="1256"/>
      <c r="F71" s="1365"/>
      <c r="G71" s="1365"/>
      <c r="H71" s="1365"/>
      <c r="I71" s="1365"/>
      <c r="J71" s="1365"/>
      <c r="K71" s="1365"/>
      <c r="L71" s="1256"/>
      <c r="M71" s="1256"/>
      <c r="N71" s="1256"/>
      <c r="O71" s="1256"/>
      <c r="P71" s="1256"/>
      <c r="Q71" s="1256"/>
      <c r="R71" s="1256"/>
      <c r="S71" s="1256"/>
      <c r="T71" s="1256"/>
      <c r="U71" s="1256"/>
      <c r="V71" s="1256"/>
      <c r="W71" s="1256"/>
      <c r="X71" s="1256"/>
      <c r="Y71" s="1256"/>
      <c r="Z71" s="1256"/>
      <c r="AA71" s="1256"/>
      <c r="AC71" s="800"/>
      <c r="AD71" s="800"/>
      <c r="AE71" s="800"/>
      <c r="AF71" s="786"/>
      <c r="AG71" s="786"/>
      <c r="AH71" s="786"/>
      <c r="AI71" s="786"/>
      <c r="AJ71" s="786"/>
      <c r="AK71" s="786"/>
      <c r="AL71" s="786"/>
      <c r="AM71" s="786"/>
      <c r="AN71" s="786"/>
      <c r="AO71" s="786"/>
      <c r="AP71" s="786"/>
      <c r="AQ71" s="786"/>
      <c r="AR71" s="786"/>
      <c r="AS71" s="786"/>
      <c r="AT71" s="1085"/>
      <c r="AU71" s="1085"/>
      <c r="AV71" s="1085"/>
      <c r="AW71" s="1085"/>
      <c r="AX71" s="1085"/>
    </row>
    <row r="72" spans="2:50" s="1083" customFormat="1">
      <c r="B72" s="1251" t="s">
        <v>123</v>
      </c>
      <c r="C72" s="1071"/>
      <c r="D72" s="1071"/>
      <c r="E72" s="1071"/>
      <c r="F72" s="1350"/>
      <c r="G72" s="1350"/>
      <c r="H72" s="1350"/>
      <c r="I72" s="1350"/>
      <c r="J72" s="1350"/>
      <c r="K72" s="1350"/>
      <c r="L72" s="1071"/>
      <c r="M72" s="1071"/>
      <c r="N72" s="1071"/>
      <c r="O72" s="1071"/>
      <c r="P72" s="1071"/>
      <c r="Q72" s="1071"/>
      <c r="R72" s="1071"/>
      <c r="S72" s="1071"/>
      <c r="T72" s="1071"/>
      <c r="U72" s="1071"/>
      <c r="V72" s="1071"/>
      <c r="W72" s="1071"/>
      <c r="X72" s="1071"/>
      <c r="Y72" s="1071"/>
      <c r="Z72" s="1071"/>
      <c r="AA72" s="1071"/>
      <c r="AC72" s="1085"/>
      <c r="AD72" s="1085"/>
      <c r="AE72" s="1085"/>
      <c r="AF72" s="786"/>
      <c r="AG72" s="786"/>
      <c r="AH72" s="786"/>
      <c r="AI72" s="786"/>
      <c r="AJ72" s="786"/>
      <c r="AK72" s="786"/>
      <c r="AL72" s="786"/>
      <c r="AM72" s="786"/>
      <c r="AN72" s="786"/>
      <c r="AO72" s="786"/>
      <c r="AP72" s="786"/>
      <c r="AQ72" s="786"/>
      <c r="AR72" s="786"/>
      <c r="AS72" s="786"/>
      <c r="AT72" s="1085"/>
      <c r="AU72" s="1085"/>
      <c r="AV72" s="1085"/>
      <c r="AW72" s="1085"/>
      <c r="AX72" s="1085"/>
    </row>
    <row r="73" spans="2:50" s="1083" customFormat="1">
      <c r="B73" s="1251" t="s">
        <v>6167</v>
      </c>
      <c r="C73" s="1071"/>
      <c r="D73" s="1071"/>
      <c r="E73" s="1071"/>
      <c r="F73" s="1350"/>
      <c r="G73" s="1350"/>
      <c r="H73" s="1350"/>
      <c r="I73" s="1350"/>
      <c r="J73" s="1350"/>
      <c r="K73" s="1350"/>
      <c r="L73" s="1071"/>
      <c r="M73" s="1071"/>
      <c r="N73" s="1071"/>
      <c r="O73" s="1071"/>
      <c r="P73" s="1071"/>
      <c r="Q73" s="1071"/>
      <c r="R73" s="1071"/>
      <c r="S73" s="1071"/>
      <c r="T73" s="1071"/>
      <c r="U73" s="1071"/>
      <c r="V73" s="1071"/>
      <c r="W73" s="1071"/>
      <c r="X73" s="1071"/>
      <c r="Y73" s="1071"/>
      <c r="Z73" s="1071"/>
      <c r="AA73" s="1071"/>
      <c r="AC73" s="1085"/>
      <c r="AD73" s="1085"/>
      <c r="AE73" s="1085"/>
      <c r="AF73" s="786"/>
      <c r="AG73" s="786"/>
      <c r="AH73" s="786"/>
      <c r="AI73" s="786"/>
      <c r="AJ73" s="786"/>
      <c r="AK73" s="786"/>
      <c r="AL73" s="786"/>
      <c r="AM73" s="786"/>
      <c r="AN73" s="786"/>
      <c r="AO73" s="786"/>
      <c r="AP73" s="786"/>
      <c r="AQ73" s="786"/>
      <c r="AR73" s="786"/>
      <c r="AS73" s="786"/>
      <c r="AT73" s="1085"/>
      <c r="AU73" s="1085"/>
      <c r="AV73" s="1085"/>
      <c r="AW73" s="1085"/>
      <c r="AX73" s="1085"/>
    </row>
    <row r="74" spans="2:50" s="1083" customFormat="1">
      <c r="B74" s="1251" t="s">
        <v>6168</v>
      </c>
      <c r="C74" s="1071"/>
      <c r="D74" s="1071"/>
      <c r="E74" s="1071"/>
      <c r="F74" s="1350"/>
      <c r="G74" s="1350"/>
      <c r="H74" s="1350"/>
      <c r="I74" s="1350"/>
      <c r="J74" s="1350"/>
      <c r="K74" s="1350"/>
      <c r="L74" s="1071"/>
      <c r="M74" s="1071"/>
      <c r="N74" s="1071"/>
      <c r="O74" s="1071"/>
      <c r="P74" s="1071"/>
      <c r="Q74" s="1071"/>
      <c r="R74" s="1071"/>
      <c r="S74" s="1071"/>
      <c r="T74" s="1071"/>
      <c r="U74" s="1071"/>
      <c r="V74" s="1071"/>
      <c r="W74" s="1071"/>
      <c r="X74" s="1071"/>
      <c r="Y74" s="1071"/>
      <c r="Z74" s="1071"/>
      <c r="AA74" s="1071"/>
      <c r="AC74" s="1085"/>
      <c r="AD74" s="1085"/>
      <c r="AE74" s="1085"/>
      <c r="AF74" s="786"/>
      <c r="AG74" s="786"/>
      <c r="AH74" s="786"/>
      <c r="AI74" s="786"/>
      <c r="AJ74" s="786"/>
      <c r="AK74" s="786"/>
      <c r="AL74" s="786"/>
      <c r="AM74" s="786"/>
      <c r="AN74" s="786"/>
      <c r="AO74" s="786"/>
      <c r="AP74" s="786"/>
      <c r="AQ74" s="786"/>
      <c r="AR74" s="786"/>
      <c r="AS74" s="786"/>
      <c r="AT74" s="1085"/>
      <c r="AU74" s="1085"/>
      <c r="AV74" s="1085"/>
      <c r="AW74" s="1085"/>
      <c r="AX74" s="1085"/>
    </row>
    <row r="75" spans="2:50" s="1083" customFormat="1">
      <c r="B75" s="1251" t="s">
        <v>6069</v>
      </c>
      <c r="C75" s="1071"/>
      <c r="D75" s="1071"/>
      <c r="E75" s="1071"/>
      <c r="F75" s="1350"/>
      <c r="G75" s="1350"/>
      <c r="H75" s="1350"/>
      <c r="I75" s="1350"/>
      <c r="J75" s="1350"/>
      <c r="K75" s="1350"/>
      <c r="L75" s="1071"/>
      <c r="M75" s="1071"/>
      <c r="N75" s="1071"/>
      <c r="O75" s="1071"/>
      <c r="P75" s="1071"/>
      <c r="Q75" s="1071"/>
      <c r="R75" s="1071"/>
      <c r="S75" s="1071"/>
      <c r="T75" s="1071"/>
      <c r="U75" s="1071"/>
      <c r="V75" s="1071"/>
      <c r="W75" s="1071"/>
      <c r="X75" s="1071"/>
      <c r="Y75" s="1071"/>
      <c r="Z75" s="1071"/>
      <c r="AA75" s="1071"/>
      <c r="AC75" s="1085"/>
      <c r="AD75" s="1085"/>
      <c r="AE75" s="1085"/>
      <c r="AF75" s="786"/>
      <c r="AG75" s="786"/>
      <c r="AH75" s="786"/>
      <c r="AI75" s="786"/>
      <c r="AJ75" s="786"/>
      <c r="AK75" s="786"/>
      <c r="AL75" s="786"/>
      <c r="AM75" s="786"/>
      <c r="AN75" s="786"/>
      <c r="AO75" s="786"/>
      <c r="AP75" s="786"/>
      <c r="AQ75" s="786"/>
      <c r="AR75" s="786"/>
      <c r="AS75" s="786"/>
      <c r="AT75" s="1085"/>
      <c r="AU75" s="1085"/>
      <c r="AV75" s="1085"/>
      <c r="AW75" s="1085"/>
      <c r="AX75" s="1085"/>
    </row>
    <row r="76" spans="2:50" s="1083" customFormat="1">
      <c r="B76" s="1251" t="s">
        <v>6070</v>
      </c>
      <c r="C76" s="1071"/>
      <c r="D76" s="1071"/>
      <c r="E76" s="1071"/>
      <c r="F76" s="1350"/>
      <c r="G76" s="1350"/>
      <c r="H76" s="1350"/>
      <c r="I76" s="1350"/>
      <c r="J76" s="1350"/>
      <c r="K76" s="1350"/>
      <c r="L76" s="1071"/>
      <c r="M76" s="1071"/>
      <c r="N76" s="1071"/>
      <c r="O76" s="1071"/>
      <c r="P76" s="1071"/>
      <c r="Q76" s="1071"/>
      <c r="R76" s="1071"/>
      <c r="S76" s="1071"/>
      <c r="T76" s="1071"/>
      <c r="U76" s="1071"/>
      <c r="V76" s="1071"/>
      <c r="W76" s="1071"/>
      <c r="X76" s="1071"/>
      <c r="Y76" s="1071"/>
      <c r="Z76" s="1071"/>
      <c r="AA76" s="1071"/>
      <c r="AC76" s="1085"/>
      <c r="AD76" s="1085"/>
      <c r="AE76" s="1085"/>
      <c r="AF76" s="786"/>
      <c r="AG76" s="786"/>
      <c r="AH76" s="786"/>
      <c r="AI76" s="786"/>
      <c r="AJ76" s="786"/>
      <c r="AK76" s="786"/>
      <c r="AL76" s="786"/>
      <c r="AM76" s="786"/>
      <c r="AN76" s="786"/>
      <c r="AO76" s="786"/>
      <c r="AP76" s="786"/>
      <c r="AQ76" s="786"/>
      <c r="AR76" s="786"/>
      <c r="AS76" s="786"/>
      <c r="AT76" s="1085"/>
      <c r="AU76" s="1085"/>
      <c r="AV76" s="1085"/>
      <c r="AW76" s="1085"/>
      <c r="AX76" s="1085"/>
    </row>
    <row r="77" spans="2:50" s="1083" customFormat="1">
      <c r="B77" s="1251" t="s">
        <v>95</v>
      </c>
      <c r="C77" s="1071"/>
      <c r="D77" s="1071"/>
      <c r="E77" s="1071"/>
      <c r="F77" s="1350"/>
      <c r="G77" s="1350"/>
      <c r="H77" s="1350"/>
      <c r="I77" s="1350"/>
      <c r="J77" s="1350"/>
      <c r="K77" s="1350"/>
      <c r="L77" s="1071"/>
      <c r="M77" s="1071"/>
      <c r="N77" s="1071"/>
      <c r="O77" s="1071"/>
      <c r="P77" s="1071"/>
      <c r="Q77" s="1071"/>
      <c r="R77" s="1071"/>
      <c r="S77" s="1071"/>
      <c r="T77" s="1071"/>
      <c r="U77" s="1071"/>
      <c r="V77" s="1071"/>
      <c r="W77" s="1071"/>
      <c r="X77" s="1071"/>
      <c r="Y77" s="1071"/>
      <c r="Z77" s="1071"/>
      <c r="AA77" s="1071"/>
      <c r="AC77" s="1085"/>
      <c r="AD77" s="1085"/>
      <c r="AE77" s="1085"/>
      <c r="AF77" s="786"/>
      <c r="AG77" s="786"/>
      <c r="AH77" s="786"/>
      <c r="AI77" s="786"/>
      <c r="AJ77" s="786"/>
      <c r="AK77" s="786"/>
      <c r="AL77" s="786"/>
      <c r="AM77" s="786"/>
      <c r="AN77" s="786"/>
      <c r="AO77" s="786"/>
      <c r="AP77" s="786"/>
      <c r="AQ77" s="786"/>
      <c r="AR77" s="786"/>
      <c r="AS77" s="786"/>
      <c r="AT77" s="1085"/>
      <c r="AU77" s="1085"/>
      <c r="AV77" s="1085"/>
      <c r="AW77" s="1085"/>
      <c r="AX77" s="1085"/>
    </row>
    <row r="78" spans="2:50" s="1083" customFormat="1">
      <c r="B78" s="1257" t="s">
        <v>5967</v>
      </c>
      <c r="C78" s="1071"/>
      <c r="D78" s="1071"/>
      <c r="E78" s="1071"/>
      <c r="F78" s="1350"/>
      <c r="G78" s="1350"/>
      <c r="H78" s="1350"/>
      <c r="I78" s="1350"/>
      <c r="J78" s="1350"/>
      <c r="K78" s="1350"/>
      <c r="L78" s="1071"/>
      <c r="M78" s="1071"/>
      <c r="N78" s="1071"/>
      <c r="O78" s="1071"/>
      <c r="P78" s="1071"/>
      <c r="Q78" s="1071"/>
      <c r="R78" s="1071"/>
      <c r="S78" s="1071"/>
      <c r="T78" s="1071"/>
      <c r="U78" s="1071"/>
      <c r="V78" s="1071"/>
      <c r="W78" s="1071"/>
      <c r="X78" s="1071"/>
      <c r="Y78" s="1071"/>
      <c r="Z78" s="1071"/>
      <c r="AA78" s="1071"/>
      <c r="AC78" s="1085"/>
      <c r="AD78" s="1085"/>
      <c r="AE78" s="1085"/>
      <c r="AF78" s="786"/>
      <c r="AG78" s="786"/>
      <c r="AH78" s="786"/>
      <c r="AI78" s="786"/>
      <c r="AJ78" s="786"/>
      <c r="AK78" s="786"/>
      <c r="AL78" s="786"/>
      <c r="AM78" s="786"/>
      <c r="AN78" s="786"/>
      <c r="AO78" s="786"/>
      <c r="AP78" s="786"/>
      <c r="AQ78" s="786"/>
      <c r="AR78" s="786"/>
      <c r="AS78" s="786"/>
      <c r="AT78" s="1085"/>
      <c r="AU78" s="1085"/>
      <c r="AV78" s="1085"/>
      <c r="AW78" s="1085"/>
      <c r="AX78" s="1085"/>
    </row>
    <row r="79" spans="2:50" s="1083" customFormat="1">
      <c r="B79" s="1257" t="s">
        <v>122</v>
      </c>
      <c r="C79" s="1071"/>
      <c r="D79" s="1071"/>
      <c r="E79" s="1071"/>
      <c r="F79" s="1350"/>
      <c r="G79" s="1350"/>
      <c r="H79" s="1350"/>
      <c r="I79" s="1350"/>
      <c r="J79" s="1350"/>
      <c r="K79" s="1350"/>
      <c r="L79" s="1071"/>
      <c r="M79" s="1071"/>
      <c r="N79" s="1071"/>
      <c r="O79" s="1071"/>
      <c r="P79" s="1071"/>
      <c r="Q79" s="1071"/>
      <c r="R79" s="1071"/>
      <c r="S79" s="1071"/>
      <c r="T79" s="1071"/>
      <c r="U79" s="1071"/>
      <c r="V79" s="1071"/>
      <c r="W79" s="1071"/>
      <c r="X79" s="1071"/>
      <c r="Y79" s="1071"/>
      <c r="Z79" s="1071"/>
      <c r="AA79" s="1071"/>
      <c r="AC79" s="1085"/>
      <c r="AD79" s="1085"/>
      <c r="AE79" s="1085"/>
      <c r="AF79" s="786"/>
      <c r="AG79" s="786"/>
      <c r="AH79" s="786"/>
      <c r="AI79" s="786"/>
      <c r="AJ79" s="786"/>
      <c r="AK79" s="786"/>
      <c r="AL79" s="786"/>
      <c r="AM79" s="786"/>
      <c r="AN79" s="786"/>
      <c r="AO79" s="786"/>
      <c r="AP79" s="786"/>
      <c r="AQ79" s="786"/>
      <c r="AR79" s="786"/>
      <c r="AS79" s="786"/>
      <c r="AT79" s="1085"/>
      <c r="AU79" s="1085"/>
      <c r="AV79" s="1085"/>
      <c r="AW79" s="1085"/>
      <c r="AX79" s="1085"/>
    </row>
    <row r="80" spans="2:50" s="1083" customFormat="1">
      <c r="B80" s="1251" t="s">
        <v>5968</v>
      </c>
      <c r="C80" s="1071"/>
      <c r="D80" s="1071"/>
      <c r="E80" s="1071"/>
      <c r="F80" s="1350"/>
      <c r="G80" s="1350"/>
      <c r="H80" s="1350"/>
      <c r="I80" s="1350"/>
      <c r="J80" s="1350"/>
      <c r="K80" s="1350"/>
      <c r="L80" s="1071"/>
      <c r="M80" s="1071"/>
      <c r="N80" s="1071"/>
      <c r="O80" s="1071"/>
      <c r="P80" s="1071"/>
      <c r="Q80" s="1071"/>
      <c r="R80" s="1071"/>
      <c r="S80" s="1071"/>
      <c r="T80" s="1071"/>
      <c r="U80" s="1071"/>
      <c r="V80" s="1071"/>
      <c r="W80" s="1071"/>
      <c r="X80" s="1071"/>
      <c r="Y80" s="1071"/>
      <c r="Z80" s="1071"/>
      <c r="AA80" s="1071"/>
      <c r="AC80" s="1085"/>
      <c r="AD80" s="1085"/>
      <c r="AE80" s="1085"/>
      <c r="AF80" s="786"/>
      <c r="AG80" s="786"/>
      <c r="AH80" s="786"/>
      <c r="AI80" s="786"/>
      <c r="AJ80" s="786"/>
      <c r="AK80" s="786"/>
      <c r="AL80" s="786"/>
      <c r="AM80" s="786"/>
      <c r="AN80" s="786"/>
      <c r="AO80" s="786"/>
      <c r="AP80" s="786"/>
      <c r="AQ80" s="786"/>
      <c r="AR80" s="786"/>
      <c r="AS80" s="786"/>
      <c r="AT80" s="1085"/>
      <c r="AU80" s="1085"/>
      <c r="AV80" s="1085"/>
      <c r="AW80" s="1085"/>
      <c r="AX80" s="1085"/>
    </row>
    <row r="81" spans="1:50" s="1083" customFormat="1">
      <c r="B81" s="1251" t="s">
        <v>124</v>
      </c>
      <c r="C81" s="1071"/>
      <c r="D81" s="1071"/>
      <c r="E81" s="1071"/>
      <c r="F81" s="1350"/>
      <c r="G81" s="1350"/>
      <c r="H81" s="1350"/>
      <c r="I81" s="1350"/>
      <c r="J81" s="1350"/>
      <c r="K81" s="1350"/>
      <c r="L81" s="1071"/>
      <c r="M81" s="1071"/>
      <c r="N81" s="1071"/>
      <c r="O81" s="1071"/>
      <c r="P81" s="1071"/>
      <c r="Q81" s="1071"/>
      <c r="R81" s="1071"/>
      <c r="S81" s="1071"/>
      <c r="T81" s="1071"/>
      <c r="U81" s="1071"/>
      <c r="V81" s="1071"/>
      <c r="W81" s="1071"/>
      <c r="X81" s="1071"/>
      <c r="Y81" s="1071"/>
      <c r="Z81" s="1071"/>
      <c r="AA81" s="1071"/>
      <c r="AC81" s="1085"/>
      <c r="AD81" s="1085"/>
      <c r="AE81" s="1085"/>
      <c r="AF81" s="786"/>
      <c r="AG81" s="786"/>
      <c r="AH81" s="786"/>
      <c r="AI81" s="786"/>
      <c r="AJ81" s="786"/>
      <c r="AK81" s="786"/>
      <c r="AL81" s="786"/>
      <c r="AM81" s="786"/>
      <c r="AN81" s="786"/>
      <c r="AO81" s="786"/>
      <c r="AP81" s="786"/>
      <c r="AQ81" s="786"/>
      <c r="AR81" s="786"/>
      <c r="AS81" s="786"/>
      <c r="AT81" s="1085"/>
      <c r="AU81" s="1085"/>
      <c r="AV81" s="1085"/>
      <c r="AW81" s="1085"/>
      <c r="AX81" s="1085"/>
    </row>
    <row r="82" spans="1:50" s="1083" customFormat="1">
      <c r="B82" s="1361" t="s">
        <v>6495</v>
      </c>
      <c r="C82" s="1350"/>
      <c r="D82" s="1350"/>
      <c r="E82" s="1350"/>
      <c r="F82" s="1350"/>
      <c r="G82" s="1350"/>
      <c r="H82" s="1350"/>
      <c r="I82" s="1350"/>
      <c r="J82" s="1350"/>
      <c r="K82" s="1350"/>
      <c r="L82" s="1071"/>
      <c r="M82" s="1071"/>
      <c r="N82" s="1071"/>
      <c r="O82" s="1071"/>
      <c r="P82" s="1071"/>
      <c r="Q82" s="1071"/>
      <c r="R82" s="1071"/>
      <c r="S82" s="1071"/>
      <c r="T82" s="1071"/>
      <c r="U82" s="1071"/>
      <c r="V82" s="1071"/>
      <c r="W82" s="1071"/>
      <c r="X82" s="1071"/>
      <c r="Y82" s="1071"/>
      <c r="Z82" s="1071"/>
      <c r="AA82" s="1071"/>
      <c r="AC82" s="1085"/>
      <c r="AD82" s="1085"/>
      <c r="AE82" s="1085"/>
      <c r="AF82" s="786"/>
      <c r="AG82" s="786"/>
      <c r="AH82" s="786"/>
      <c r="AI82" s="786"/>
      <c r="AJ82" s="786"/>
      <c r="AK82" s="786"/>
      <c r="AL82" s="786"/>
      <c r="AM82" s="786"/>
      <c r="AN82" s="786"/>
      <c r="AO82" s="786"/>
      <c r="AP82" s="786"/>
      <c r="AQ82" s="786"/>
      <c r="AR82" s="786"/>
      <c r="AS82" s="786"/>
      <c r="AT82" s="1085"/>
      <c r="AU82" s="1085"/>
      <c r="AV82" s="1085"/>
      <c r="AW82" s="1085"/>
      <c r="AX82" s="1085"/>
    </row>
    <row r="83" spans="1:50" s="1083" customFormat="1">
      <c r="A83" s="1260"/>
      <c r="B83" s="1362" t="s">
        <v>5869</v>
      </c>
      <c r="C83" s="1350"/>
      <c r="D83" s="1350"/>
      <c r="E83" s="1350"/>
      <c r="F83" s="1350"/>
      <c r="G83" s="1350"/>
      <c r="H83" s="1350"/>
      <c r="I83" s="1350"/>
      <c r="J83" s="1350"/>
      <c r="K83" s="1350"/>
      <c r="L83" s="1071"/>
      <c r="M83" s="1071"/>
      <c r="N83" s="1071"/>
      <c r="O83" s="1071"/>
      <c r="P83" s="1071"/>
      <c r="Q83" s="1071"/>
      <c r="R83" s="1071"/>
      <c r="S83" s="1071"/>
      <c r="T83" s="1071"/>
      <c r="U83" s="1071"/>
      <c r="V83" s="1071"/>
      <c r="W83" s="1071"/>
      <c r="X83" s="1071"/>
      <c r="Y83" s="1071"/>
      <c r="Z83" s="1071"/>
      <c r="AA83" s="1071"/>
      <c r="AC83" s="1085"/>
      <c r="AD83" s="1085"/>
      <c r="AE83" s="1085"/>
      <c r="AF83" s="786"/>
      <c r="AG83" s="786"/>
      <c r="AH83" s="786"/>
      <c r="AI83" s="786"/>
      <c r="AJ83" s="786"/>
      <c r="AK83" s="786"/>
      <c r="AL83" s="786"/>
      <c r="AM83" s="786"/>
      <c r="AN83" s="786"/>
      <c r="AO83" s="786"/>
      <c r="AP83" s="786"/>
      <c r="AQ83" s="786"/>
      <c r="AR83" s="786"/>
      <c r="AS83" s="786"/>
      <c r="AT83" s="1085"/>
      <c r="AU83" s="1085"/>
      <c r="AV83" s="1085"/>
      <c r="AW83" s="1085"/>
      <c r="AX83" s="1085"/>
    </row>
    <row r="84" spans="1:50" s="1083" customFormat="1">
      <c r="A84" s="1260"/>
      <c r="B84" s="1362" t="s">
        <v>6169</v>
      </c>
      <c r="C84" s="1350"/>
      <c r="D84" s="1350"/>
      <c r="E84" s="1350"/>
      <c r="F84" s="1350"/>
      <c r="G84" s="1350"/>
      <c r="H84" s="1350"/>
      <c r="I84" s="1350"/>
      <c r="J84" s="1350"/>
      <c r="K84" s="1350"/>
      <c r="L84" s="1071"/>
      <c r="M84" s="1071"/>
      <c r="N84" s="1071"/>
      <c r="O84" s="1071"/>
      <c r="P84" s="1071"/>
      <c r="Q84" s="1071"/>
      <c r="R84" s="1071"/>
      <c r="S84" s="1071"/>
      <c r="T84" s="1071"/>
      <c r="U84" s="1071"/>
      <c r="V84" s="1071"/>
      <c r="W84" s="1071"/>
      <c r="X84" s="1071"/>
      <c r="Y84" s="1071"/>
      <c r="Z84" s="1071"/>
      <c r="AA84" s="1071"/>
      <c r="AC84" s="1085"/>
      <c r="AD84" s="1085"/>
      <c r="AE84" s="1085"/>
      <c r="AF84" s="786"/>
      <c r="AG84" s="786"/>
      <c r="AH84" s="786"/>
      <c r="AI84" s="786"/>
      <c r="AJ84" s="786"/>
      <c r="AK84" s="786"/>
      <c r="AL84" s="786"/>
      <c r="AM84" s="786"/>
      <c r="AN84" s="786"/>
      <c r="AO84" s="786"/>
      <c r="AP84" s="786"/>
      <c r="AQ84" s="786"/>
      <c r="AR84" s="786"/>
      <c r="AS84" s="786"/>
      <c r="AT84" s="1085"/>
      <c r="AU84" s="1085"/>
      <c r="AV84" s="1085"/>
      <c r="AW84" s="1085"/>
      <c r="AX84" s="1085"/>
    </row>
    <row r="85" spans="1:50" s="1083" customFormat="1" ht="22.5" customHeight="1">
      <c r="A85" s="1260"/>
      <c r="B85" s="1361" t="s">
        <v>6522</v>
      </c>
      <c r="C85" s="1350"/>
      <c r="D85" s="1350"/>
      <c r="E85" s="1350"/>
      <c r="F85" s="1350"/>
      <c r="G85" s="1350"/>
      <c r="H85" s="1350"/>
      <c r="I85" s="1350"/>
      <c r="J85" s="1350"/>
      <c r="K85" s="1350"/>
      <c r="L85" s="1071"/>
      <c r="M85" s="1071"/>
      <c r="N85" s="1071"/>
      <c r="O85" s="1071"/>
      <c r="P85" s="1071"/>
      <c r="Q85" s="1071"/>
      <c r="R85" s="1071"/>
      <c r="S85" s="1071"/>
      <c r="T85" s="1071"/>
      <c r="U85" s="1071"/>
      <c r="V85" s="1071"/>
      <c r="W85" s="1071"/>
      <c r="X85" s="1071"/>
      <c r="Y85" s="1071"/>
      <c r="Z85" s="1071"/>
      <c r="AA85" s="1071"/>
      <c r="AC85" s="1085"/>
      <c r="AD85" s="1085"/>
      <c r="AE85" s="1085"/>
      <c r="AF85" s="786"/>
      <c r="AG85" s="786"/>
      <c r="AH85" s="786"/>
      <c r="AI85" s="786"/>
      <c r="AJ85" s="786"/>
      <c r="AK85" s="786"/>
      <c r="AL85" s="786"/>
      <c r="AM85" s="786"/>
      <c r="AN85" s="786"/>
      <c r="AO85" s="786"/>
      <c r="AP85" s="786"/>
      <c r="AQ85" s="786"/>
      <c r="AR85" s="786"/>
      <c r="AS85" s="786"/>
      <c r="AT85" s="1085"/>
      <c r="AU85" s="1085"/>
      <c r="AV85" s="1085"/>
      <c r="AW85" s="1085"/>
      <c r="AX85" s="1085"/>
    </row>
    <row r="86" spans="1:50" s="1083" customFormat="1" ht="28.8">
      <c r="A86" s="1260"/>
      <c r="B86" s="1361" t="s">
        <v>6496</v>
      </c>
      <c r="C86" s="1071"/>
      <c r="D86" s="1071"/>
      <c r="E86" s="1071"/>
      <c r="F86" s="1350"/>
      <c r="G86" s="1350"/>
      <c r="H86" s="1350"/>
      <c r="I86" s="1350"/>
      <c r="J86" s="1350"/>
      <c r="K86" s="1350"/>
      <c r="L86" s="1071"/>
      <c r="M86" s="1071"/>
      <c r="N86" s="1071"/>
      <c r="O86" s="1071"/>
      <c r="P86" s="1071"/>
      <c r="Q86" s="1071"/>
      <c r="R86" s="1071"/>
      <c r="S86" s="1071"/>
      <c r="T86" s="1071"/>
      <c r="U86" s="1071"/>
      <c r="V86" s="1071"/>
      <c r="W86" s="1071"/>
      <c r="X86" s="1071"/>
      <c r="Y86" s="1071"/>
      <c r="Z86" s="1071"/>
      <c r="AA86" s="1071"/>
      <c r="AC86" s="1085"/>
      <c r="AD86" s="1085"/>
      <c r="AE86" s="1085"/>
      <c r="AF86" s="786"/>
      <c r="AG86" s="786"/>
      <c r="AH86" s="786"/>
      <c r="AI86" s="786"/>
      <c r="AJ86" s="786"/>
      <c r="AK86" s="786"/>
      <c r="AL86" s="786"/>
      <c r="AM86" s="786"/>
      <c r="AN86" s="786"/>
      <c r="AO86" s="786"/>
      <c r="AP86" s="786"/>
      <c r="AQ86" s="786"/>
      <c r="AR86" s="786"/>
      <c r="AS86" s="786"/>
      <c r="AT86" s="1085"/>
      <c r="AU86" s="1085"/>
      <c r="AV86" s="1085"/>
      <c r="AW86" s="1085"/>
      <c r="AX86" s="1085"/>
    </row>
    <row r="87" spans="1:50" s="1083" customFormat="1" outlineLevel="1">
      <c r="A87" s="1260"/>
      <c r="B87" s="1257" t="s">
        <v>6295</v>
      </c>
      <c r="C87" s="1071"/>
      <c r="D87" s="1071"/>
      <c r="E87" s="1071"/>
      <c r="F87" s="1350"/>
      <c r="G87" s="1350"/>
      <c r="H87" s="1350"/>
      <c r="I87" s="1350"/>
      <c r="J87" s="1350"/>
      <c r="K87" s="1350"/>
      <c r="L87" s="1071"/>
      <c r="M87" s="1071"/>
      <c r="N87" s="1071"/>
      <c r="O87" s="1071"/>
      <c r="P87" s="1071"/>
      <c r="Q87" s="1071"/>
      <c r="R87" s="1071"/>
      <c r="S87" s="1071"/>
      <c r="T87" s="1071"/>
      <c r="U87" s="1071"/>
      <c r="V87" s="1071"/>
      <c r="W87" s="1071"/>
      <c r="X87" s="1071"/>
      <c r="Y87" s="1071"/>
      <c r="Z87" s="1071"/>
      <c r="AA87" s="1071"/>
      <c r="AC87" s="1085"/>
      <c r="AD87" s="1085"/>
      <c r="AE87" s="1085"/>
      <c r="AF87" s="786"/>
      <c r="AG87" s="786"/>
      <c r="AH87" s="786"/>
      <c r="AI87" s="786"/>
      <c r="AJ87" s="786"/>
      <c r="AK87" s="786"/>
      <c r="AL87" s="786"/>
      <c r="AM87" s="786"/>
      <c r="AN87" s="786"/>
      <c r="AO87" s="786"/>
      <c r="AP87" s="786"/>
      <c r="AQ87" s="786"/>
      <c r="AR87" s="786"/>
      <c r="AS87" s="786"/>
      <c r="AT87" s="1085"/>
      <c r="AU87" s="1085"/>
      <c r="AV87" s="1085"/>
      <c r="AW87" s="1085"/>
      <c r="AX87" s="1085"/>
    </row>
    <row r="88" spans="1:50" s="1083" customFormat="1" outlineLevel="1">
      <c r="A88" s="1260"/>
      <c r="B88" s="1257" t="s">
        <v>6296</v>
      </c>
      <c r="C88" s="1071"/>
      <c r="D88" s="1071"/>
      <c r="E88" s="1071"/>
      <c r="F88" s="1350"/>
      <c r="G88" s="1350"/>
      <c r="H88" s="1350"/>
      <c r="I88" s="1350"/>
      <c r="J88" s="1350"/>
      <c r="K88" s="1350"/>
      <c r="L88" s="1071"/>
      <c r="M88" s="1071"/>
      <c r="N88" s="1071"/>
      <c r="O88" s="1071"/>
      <c r="P88" s="1071"/>
      <c r="Q88" s="1071"/>
      <c r="R88" s="1071"/>
      <c r="S88" s="1071"/>
      <c r="T88" s="1071"/>
      <c r="U88" s="1071"/>
      <c r="V88" s="1071"/>
      <c r="W88" s="1071"/>
      <c r="X88" s="1071"/>
      <c r="Y88" s="1071"/>
      <c r="Z88" s="1071"/>
      <c r="AA88" s="1071"/>
      <c r="AC88" s="1085"/>
      <c r="AD88" s="1085"/>
      <c r="AE88" s="1085"/>
      <c r="AF88" s="786"/>
      <c r="AG88" s="786"/>
      <c r="AH88" s="786"/>
      <c r="AI88" s="786"/>
      <c r="AJ88" s="786"/>
      <c r="AK88" s="786"/>
      <c r="AL88" s="786"/>
      <c r="AM88" s="786"/>
      <c r="AN88" s="786"/>
      <c r="AO88" s="786"/>
      <c r="AP88" s="786"/>
      <c r="AQ88" s="786"/>
      <c r="AR88" s="786"/>
      <c r="AS88" s="786"/>
      <c r="AT88" s="1085"/>
      <c r="AU88" s="1085"/>
      <c r="AV88" s="1085"/>
      <c r="AW88" s="1085"/>
      <c r="AX88" s="1085"/>
    </row>
    <row r="89" spans="1:50" s="1083" customFormat="1" outlineLevel="1">
      <c r="A89" s="1260"/>
      <c r="B89" s="1257" t="s">
        <v>6297</v>
      </c>
      <c r="C89" s="1071"/>
      <c r="D89" s="1071"/>
      <c r="E89" s="1071"/>
      <c r="F89" s="1350"/>
      <c r="G89" s="1350"/>
      <c r="H89" s="1350"/>
      <c r="I89" s="1350"/>
      <c r="J89" s="1350"/>
      <c r="K89" s="1350"/>
      <c r="L89" s="1071"/>
      <c r="M89" s="1071"/>
      <c r="N89" s="1071"/>
      <c r="O89" s="1071"/>
      <c r="P89" s="1071"/>
      <c r="Q89" s="1071"/>
      <c r="R89" s="1071"/>
      <c r="S89" s="1071"/>
      <c r="T89" s="1071"/>
      <c r="U89" s="1071"/>
      <c r="V89" s="1071"/>
      <c r="W89" s="1071"/>
      <c r="X89" s="1071"/>
      <c r="Y89" s="1071"/>
      <c r="Z89" s="1071"/>
      <c r="AA89" s="1071"/>
      <c r="AC89" s="1085"/>
      <c r="AD89" s="1085"/>
      <c r="AE89" s="1085"/>
      <c r="AF89" s="786"/>
      <c r="AG89" s="786"/>
      <c r="AH89" s="786"/>
      <c r="AI89" s="786"/>
      <c r="AJ89" s="786"/>
      <c r="AK89" s="786"/>
      <c r="AL89" s="786"/>
      <c r="AM89" s="786"/>
      <c r="AN89" s="786"/>
      <c r="AO89" s="786"/>
      <c r="AP89" s="786"/>
      <c r="AQ89" s="786"/>
      <c r="AR89" s="786"/>
      <c r="AS89" s="786"/>
      <c r="AT89" s="1085"/>
      <c r="AU89" s="1085"/>
      <c r="AV89" s="1085"/>
      <c r="AW89" s="1085"/>
      <c r="AX89" s="1085"/>
    </row>
    <row r="90" spans="1:50" s="1083" customFormat="1" outlineLevel="1">
      <c r="A90" s="1260"/>
      <c r="B90" s="1257" t="s">
        <v>6298</v>
      </c>
      <c r="C90" s="1071"/>
      <c r="D90" s="1071"/>
      <c r="E90" s="1071"/>
      <c r="F90" s="1350"/>
      <c r="G90" s="1350"/>
      <c r="H90" s="1350"/>
      <c r="I90" s="1350"/>
      <c r="J90" s="1350"/>
      <c r="K90" s="1350"/>
      <c r="L90" s="1071"/>
      <c r="M90" s="1071"/>
      <c r="N90" s="1071"/>
      <c r="O90" s="1071"/>
      <c r="P90" s="1071"/>
      <c r="Q90" s="1071"/>
      <c r="R90" s="1071"/>
      <c r="S90" s="1071"/>
      <c r="T90" s="1071"/>
      <c r="U90" s="1071"/>
      <c r="V90" s="1071"/>
      <c r="W90" s="1071"/>
      <c r="X90" s="1071"/>
      <c r="Y90" s="1071"/>
      <c r="Z90" s="1071"/>
      <c r="AA90" s="1071"/>
      <c r="AC90" s="1085"/>
      <c r="AD90" s="1085"/>
      <c r="AE90" s="1085"/>
      <c r="AF90" s="786"/>
      <c r="AG90" s="786"/>
      <c r="AH90" s="786"/>
      <c r="AI90" s="786"/>
      <c r="AJ90" s="786"/>
      <c r="AK90" s="786"/>
      <c r="AL90" s="786"/>
      <c r="AM90" s="786"/>
      <c r="AN90" s="786"/>
      <c r="AO90" s="786"/>
      <c r="AP90" s="786"/>
      <c r="AQ90" s="786"/>
      <c r="AR90" s="786"/>
      <c r="AS90" s="786"/>
      <c r="AT90" s="1085"/>
      <c r="AU90" s="1085"/>
      <c r="AV90" s="1085"/>
      <c r="AW90" s="1085"/>
      <c r="AX90" s="1085"/>
    </row>
    <row r="91" spans="1:50" s="1083" customFormat="1" outlineLevel="1">
      <c r="A91" s="1260"/>
      <c r="B91" s="1257" t="s">
        <v>6299</v>
      </c>
      <c r="C91" s="1071"/>
      <c r="D91" s="1071"/>
      <c r="E91" s="1071"/>
      <c r="F91" s="1350"/>
      <c r="G91" s="1350"/>
      <c r="H91" s="1350"/>
      <c r="I91" s="1350"/>
      <c r="J91" s="1350"/>
      <c r="K91" s="1350"/>
      <c r="L91" s="1071"/>
      <c r="M91" s="1071"/>
      <c r="N91" s="1071"/>
      <c r="O91" s="1071"/>
      <c r="P91" s="1071"/>
      <c r="Q91" s="1071"/>
      <c r="R91" s="1071"/>
      <c r="S91" s="1071"/>
      <c r="T91" s="1071"/>
      <c r="U91" s="1071"/>
      <c r="V91" s="1071"/>
      <c r="W91" s="1071"/>
      <c r="X91" s="1071"/>
      <c r="Y91" s="1071"/>
      <c r="Z91" s="1071"/>
      <c r="AA91" s="1071"/>
      <c r="AC91" s="1085"/>
      <c r="AD91" s="1085"/>
      <c r="AE91" s="1085"/>
      <c r="AF91" s="786"/>
      <c r="AG91" s="786"/>
      <c r="AH91" s="786"/>
      <c r="AI91" s="786"/>
      <c r="AJ91" s="786"/>
      <c r="AK91" s="786"/>
      <c r="AL91" s="786"/>
      <c r="AM91" s="786"/>
      <c r="AN91" s="786"/>
      <c r="AO91" s="786"/>
      <c r="AP91" s="786"/>
      <c r="AQ91" s="786"/>
      <c r="AR91" s="786"/>
      <c r="AS91" s="786"/>
      <c r="AT91" s="1085"/>
      <c r="AU91" s="1085"/>
      <c r="AV91" s="1085"/>
      <c r="AW91" s="1085"/>
      <c r="AX91" s="1085"/>
    </row>
    <row r="92" spans="1:50" s="1083" customFormat="1" outlineLevel="1">
      <c r="A92" s="1260"/>
      <c r="B92" s="1257" t="s">
        <v>6300</v>
      </c>
      <c r="C92" s="1071"/>
      <c r="D92" s="1071"/>
      <c r="E92" s="1071"/>
      <c r="F92" s="1350"/>
      <c r="G92" s="1350"/>
      <c r="H92" s="1350"/>
      <c r="I92" s="1350"/>
      <c r="J92" s="1350"/>
      <c r="K92" s="1350"/>
      <c r="L92" s="1071"/>
      <c r="M92" s="1071"/>
      <c r="N92" s="1071"/>
      <c r="O92" s="1071"/>
      <c r="P92" s="1071"/>
      <c r="Q92" s="1071"/>
      <c r="R92" s="1071"/>
      <c r="S92" s="1071"/>
      <c r="T92" s="1071"/>
      <c r="U92" s="1071"/>
      <c r="V92" s="1071"/>
      <c r="W92" s="1071"/>
      <c r="X92" s="1071"/>
      <c r="Y92" s="1071"/>
      <c r="Z92" s="1071"/>
      <c r="AA92" s="1071"/>
      <c r="AC92" s="1085"/>
      <c r="AD92" s="1085"/>
      <c r="AE92" s="1085"/>
      <c r="AF92" s="786"/>
      <c r="AG92" s="786"/>
      <c r="AH92" s="786"/>
      <c r="AI92" s="786"/>
      <c r="AJ92" s="786"/>
      <c r="AK92" s="786"/>
      <c r="AL92" s="786"/>
      <c r="AM92" s="786"/>
      <c r="AN92" s="786"/>
      <c r="AO92" s="786"/>
      <c r="AP92" s="786"/>
      <c r="AQ92" s="786"/>
      <c r="AR92" s="786"/>
      <c r="AS92" s="786"/>
      <c r="AT92" s="1085"/>
      <c r="AU92" s="1085"/>
      <c r="AV92" s="1085"/>
      <c r="AW92" s="1085"/>
      <c r="AX92" s="1085"/>
    </row>
    <row r="93" spans="1:50" s="1083" customFormat="1" outlineLevel="1">
      <c r="A93" s="1260"/>
      <c r="B93" s="1257" t="s">
        <v>6291</v>
      </c>
      <c r="C93" s="1071"/>
      <c r="D93" s="1071"/>
      <c r="E93" s="1071"/>
      <c r="F93" s="1350"/>
      <c r="G93" s="1350"/>
      <c r="H93" s="1350"/>
      <c r="I93" s="1350"/>
      <c r="J93" s="1350"/>
      <c r="K93" s="1350"/>
      <c r="L93" s="1071"/>
      <c r="M93" s="1071"/>
      <c r="N93" s="1071"/>
      <c r="O93" s="1071"/>
      <c r="P93" s="1071"/>
      <c r="Q93" s="1071"/>
      <c r="R93" s="1071"/>
      <c r="S93" s="1071"/>
      <c r="T93" s="1071"/>
      <c r="U93" s="1071"/>
      <c r="V93" s="1071"/>
      <c r="W93" s="1071"/>
      <c r="X93" s="1071"/>
      <c r="Y93" s="1071"/>
      <c r="Z93" s="1071"/>
      <c r="AA93" s="1071"/>
      <c r="AC93" s="1085"/>
      <c r="AD93" s="1085"/>
      <c r="AE93" s="1085"/>
      <c r="AF93" s="786"/>
      <c r="AG93" s="786"/>
      <c r="AH93" s="786"/>
      <c r="AI93" s="786"/>
      <c r="AJ93" s="786"/>
      <c r="AK93" s="786"/>
      <c r="AL93" s="786"/>
      <c r="AM93" s="786"/>
      <c r="AN93" s="786"/>
      <c r="AO93" s="786"/>
      <c r="AP93" s="786"/>
      <c r="AQ93" s="786"/>
      <c r="AR93" s="786"/>
      <c r="AS93" s="786"/>
      <c r="AT93" s="1085"/>
      <c r="AU93" s="1085"/>
      <c r="AV93" s="1085"/>
      <c r="AW93" s="1085"/>
      <c r="AX93" s="1085"/>
    </row>
    <row r="94" spans="1:50" s="1083" customFormat="1" outlineLevel="1">
      <c r="A94" s="1260"/>
      <c r="B94" s="1257" t="s">
        <v>6301</v>
      </c>
      <c r="C94" s="1071"/>
      <c r="D94" s="1071"/>
      <c r="E94" s="1071"/>
      <c r="F94" s="1350"/>
      <c r="G94" s="1350"/>
      <c r="H94" s="1350"/>
      <c r="I94" s="1350"/>
      <c r="J94" s="1350"/>
      <c r="K94" s="1350"/>
      <c r="L94" s="1071"/>
      <c r="M94" s="1071"/>
      <c r="N94" s="1071"/>
      <c r="O94" s="1071"/>
      <c r="P94" s="1071"/>
      <c r="Q94" s="1071"/>
      <c r="R94" s="1071"/>
      <c r="S94" s="1071"/>
      <c r="T94" s="1071"/>
      <c r="U94" s="1071"/>
      <c r="V94" s="1071"/>
      <c r="W94" s="1071"/>
      <c r="X94" s="1071"/>
      <c r="Y94" s="1071"/>
      <c r="Z94" s="1071"/>
      <c r="AA94" s="1071"/>
      <c r="AC94" s="1085"/>
      <c r="AD94" s="1085"/>
      <c r="AE94" s="1085"/>
      <c r="AF94" s="786"/>
      <c r="AG94" s="786"/>
      <c r="AH94" s="786"/>
      <c r="AI94" s="786"/>
      <c r="AJ94" s="786"/>
      <c r="AK94" s="786"/>
      <c r="AL94" s="786"/>
      <c r="AM94" s="786"/>
      <c r="AN94" s="786"/>
      <c r="AO94" s="786"/>
      <c r="AP94" s="786"/>
      <c r="AQ94" s="786"/>
      <c r="AR94" s="786"/>
      <c r="AS94" s="786"/>
      <c r="AT94" s="1085"/>
      <c r="AU94" s="1085"/>
      <c r="AV94" s="1085"/>
      <c r="AW94" s="1085"/>
      <c r="AX94" s="1085"/>
    </row>
    <row r="95" spans="1:50" s="1083" customFormat="1">
      <c r="A95" s="1260"/>
      <c r="B95" s="1251"/>
      <c r="C95" s="1071"/>
      <c r="D95" s="1071"/>
      <c r="E95" s="1071"/>
      <c r="F95" s="1350"/>
      <c r="G95" s="1350"/>
      <c r="H95" s="1350"/>
      <c r="I95" s="1350"/>
      <c r="J95" s="1350"/>
      <c r="K95" s="1350"/>
      <c r="L95" s="1071"/>
      <c r="M95" s="1071"/>
      <c r="N95" s="1071"/>
      <c r="O95" s="1071"/>
      <c r="P95" s="1071"/>
      <c r="Q95" s="1071"/>
      <c r="R95" s="1071"/>
      <c r="S95" s="1071"/>
      <c r="T95" s="1071"/>
      <c r="U95" s="1071"/>
      <c r="V95" s="1071"/>
      <c r="W95" s="1071"/>
      <c r="X95" s="1071"/>
      <c r="Y95" s="1071"/>
      <c r="Z95" s="1071"/>
      <c r="AA95" s="1071"/>
      <c r="AC95" s="1085"/>
      <c r="AD95" s="1085"/>
      <c r="AE95" s="1085"/>
      <c r="AF95" s="786"/>
      <c r="AG95" s="786"/>
      <c r="AH95" s="786"/>
      <c r="AI95" s="786"/>
      <c r="AJ95" s="786"/>
      <c r="AK95" s="786"/>
      <c r="AL95" s="786"/>
      <c r="AM95" s="786"/>
      <c r="AN95" s="786"/>
      <c r="AO95" s="786"/>
      <c r="AP95" s="786"/>
      <c r="AQ95" s="786"/>
      <c r="AR95" s="786"/>
      <c r="AS95" s="786"/>
      <c r="AT95" s="1085"/>
      <c r="AU95" s="1085"/>
      <c r="AV95" s="1085"/>
      <c r="AW95" s="1085"/>
      <c r="AX95" s="1085"/>
    </row>
    <row r="96" spans="1:50" s="1253" customFormat="1">
      <c r="A96" s="1261"/>
      <c r="B96" s="1250" t="s">
        <v>6234</v>
      </c>
      <c r="C96" s="1254"/>
      <c r="D96" s="1254"/>
      <c r="E96" s="1254"/>
      <c r="F96" s="1365"/>
      <c r="G96" s="1365"/>
      <c r="H96" s="1365"/>
      <c r="I96" s="1365"/>
      <c r="J96" s="1365"/>
      <c r="K96" s="1365"/>
      <c r="L96" s="1254"/>
      <c r="M96" s="1254"/>
      <c r="N96" s="1254"/>
      <c r="O96" s="1254"/>
      <c r="P96" s="1254"/>
      <c r="Q96" s="1254"/>
      <c r="R96" s="1254"/>
      <c r="S96" s="1254"/>
      <c r="T96" s="1254"/>
      <c r="U96" s="1254"/>
      <c r="V96" s="1254"/>
      <c r="W96" s="1254"/>
      <c r="X96" s="1254"/>
      <c r="Y96" s="1254"/>
      <c r="Z96" s="1254"/>
      <c r="AA96" s="1254"/>
      <c r="AC96" s="800"/>
      <c r="AD96" s="800"/>
      <c r="AE96" s="800"/>
      <c r="AF96" s="786"/>
      <c r="AG96" s="786"/>
      <c r="AH96" s="786"/>
      <c r="AI96" s="786"/>
      <c r="AJ96" s="786"/>
      <c r="AK96" s="786"/>
      <c r="AL96" s="786"/>
      <c r="AM96" s="786"/>
      <c r="AN96" s="786"/>
      <c r="AO96" s="786"/>
      <c r="AP96" s="786"/>
      <c r="AQ96" s="786"/>
      <c r="AR96" s="786"/>
      <c r="AS96" s="786"/>
      <c r="AT96" s="1085"/>
      <c r="AU96" s="1085"/>
      <c r="AV96" s="1085"/>
      <c r="AW96" s="1085"/>
      <c r="AX96" s="1085"/>
    </row>
    <row r="97" spans="1:50" s="1253" customFormat="1">
      <c r="A97" s="1262"/>
      <c r="B97" s="1250" t="s">
        <v>6235</v>
      </c>
      <c r="C97" s="1254"/>
      <c r="D97" s="1254"/>
      <c r="E97" s="1254"/>
      <c r="F97" s="1365"/>
      <c r="G97" s="1365"/>
      <c r="H97" s="1365"/>
      <c r="I97" s="1365"/>
      <c r="J97" s="1365"/>
      <c r="K97" s="1365"/>
      <c r="L97" s="1254"/>
      <c r="M97" s="1254"/>
      <c r="N97" s="1254"/>
      <c r="O97" s="1254"/>
      <c r="P97" s="1254"/>
      <c r="Q97" s="1254"/>
      <c r="R97" s="1254"/>
      <c r="S97" s="1254"/>
      <c r="T97" s="1254"/>
      <c r="U97" s="1254"/>
      <c r="V97" s="1254"/>
      <c r="W97" s="1254"/>
      <c r="X97" s="1254"/>
      <c r="Y97" s="1254"/>
      <c r="Z97" s="1254"/>
      <c r="AA97" s="1254"/>
      <c r="AC97" s="800"/>
      <c r="AD97" s="800"/>
      <c r="AE97" s="800"/>
      <c r="AF97" s="786"/>
      <c r="AG97" s="786"/>
      <c r="AH97" s="786"/>
      <c r="AI97" s="786"/>
      <c r="AJ97" s="786"/>
      <c r="AK97" s="786"/>
      <c r="AL97" s="786"/>
      <c r="AM97" s="786"/>
      <c r="AN97" s="786"/>
      <c r="AO97" s="786"/>
      <c r="AP97" s="786"/>
      <c r="AQ97" s="786"/>
      <c r="AR97" s="786"/>
      <c r="AS97" s="786"/>
      <c r="AT97" s="1085"/>
      <c r="AU97" s="1085"/>
      <c r="AV97" s="1085"/>
      <c r="AW97" s="1085"/>
      <c r="AX97" s="1085"/>
    </row>
    <row r="98" spans="1:50" s="1083" customFormat="1">
      <c r="A98" s="1244"/>
      <c r="B98" s="1251"/>
      <c r="C98" s="1071"/>
      <c r="D98" s="1071"/>
      <c r="E98" s="1071"/>
      <c r="F98" s="1350"/>
      <c r="G98" s="1350"/>
      <c r="H98" s="1350"/>
      <c r="I98" s="1350"/>
      <c r="J98" s="1350"/>
      <c r="K98" s="1350"/>
      <c r="L98" s="1071"/>
      <c r="M98" s="1071"/>
      <c r="N98" s="1071"/>
      <c r="O98" s="1071"/>
      <c r="P98" s="1071"/>
      <c r="Q98" s="1071"/>
      <c r="R98" s="1071"/>
      <c r="S98" s="1071"/>
      <c r="T98" s="1071"/>
      <c r="U98" s="1071"/>
      <c r="V98" s="1071"/>
      <c r="W98" s="1071"/>
      <c r="X98" s="1071"/>
      <c r="Y98" s="1071"/>
      <c r="Z98" s="1071"/>
      <c r="AA98" s="1071"/>
      <c r="AC98" s="1085"/>
      <c r="AD98" s="1085"/>
      <c r="AE98" s="1085"/>
      <c r="AF98" s="786"/>
      <c r="AG98" s="786"/>
      <c r="AH98" s="786"/>
      <c r="AI98" s="786"/>
      <c r="AJ98" s="786"/>
      <c r="AK98" s="786"/>
      <c r="AL98" s="786"/>
      <c r="AM98" s="786"/>
      <c r="AN98" s="786"/>
      <c r="AO98" s="786"/>
      <c r="AP98" s="786"/>
      <c r="AQ98" s="786"/>
      <c r="AR98" s="786"/>
      <c r="AS98" s="786"/>
      <c r="AT98" s="1085"/>
      <c r="AU98" s="1085"/>
      <c r="AV98" s="1085"/>
      <c r="AW98" s="1085"/>
      <c r="AX98" s="1085"/>
    </row>
    <row r="99" spans="1:50" s="1253" customFormat="1">
      <c r="A99" s="1262"/>
      <c r="B99" s="1250" t="s">
        <v>6236</v>
      </c>
      <c r="C99" s="1254"/>
      <c r="D99" s="1254"/>
      <c r="E99" s="1254"/>
      <c r="F99" s="1365"/>
      <c r="G99" s="1365"/>
      <c r="H99" s="1365"/>
      <c r="I99" s="1365"/>
      <c r="J99" s="1365"/>
      <c r="K99" s="1365"/>
      <c r="L99" s="1254"/>
      <c r="M99" s="1254"/>
      <c r="N99" s="1254"/>
      <c r="O99" s="1254"/>
      <c r="P99" s="1254"/>
      <c r="Q99" s="1254"/>
      <c r="R99" s="1254"/>
      <c r="S99" s="1254"/>
      <c r="T99" s="1254"/>
      <c r="U99" s="1254"/>
      <c r="V99" s="1254"/>
      <c r="W99" s="1254"/>
      <c r="X99" s="1254"/>
      <c r="Y99" s="1254"/>
      <c r="Z99" s="1254"/>
      <c r="AA99" s="1254"/>
      <c r="AC99" s="800"/>
      <c r="AD99" s="800"/>
      <c r="AE99" s="800"/>
      <c r="AF99" s="786"/>
      <c r="AG99" s="786"/>
      <c r="AH99" s="786"/>
      <c r="AI99" s="786"/>
      <c r="AJ99" s="786"/>
      <c r="AK99" s="786"/>
      <c r="AL99" s="786"/>
      <c r="AM99" s="786"/>
      <c r="AN99" s="786"/>
      <c r="AO99" s="786"/>
      <c r="AP99" s="786"/>
      <c r="AQ99" s="786"/>
      <c r="AR99" s="786"/>
      <c r="AS99" s="786"/>
      <c r="AT99" s="1085"/>
      <c r="AU99" s="1085"/>
      <c r="AV99" s="1085"/>
      <c r="AW99" s="1085"/>
      <c r="AX99" s="1085"/>
    </row>
    <row r="100" spans="1:50" s="1253" customFormat="1">
      <c r="A100" s="1262"/>
      <c r="B100" s="1250" t="s">
        <v>6237</v>
      </c>
      <c r="C100" s="1254"/>
      <c r="D100" s="1254"/>
      <c r="E100" s="1254"/>
      <c r="F100" s="1365"/>
      <c r="G100" s="1365"/>
      <c r="H100" s="1365"/>
      <c r="I100" s="1365"/>
      <c r="J100" s="1365"/>
      <c r="K100" s="1365"/>
      <c r="L100" s="1254"/>
      <c r="M100" s="1254"/>
      <c r="N100" s="1254"/>
      <c r="O100" s="1254"/>
      <c r="P100" s="1254"/>
      <c r="Q100" s="1254"/>
      <c r="R100" s="1254"/>
      <c r="S100" s="1254"/>
      <c r="T100" s="1254"/>
      <c r="U100" s="1254"/>
      <c r="V100" s="1254"/>
      <c r="W100" s="1254"/>
      <c r="X100" s="1254"/>
      <c r="Y100" s="1254"/>
      <c r="Z100" s="1254"/>
      <c r="AA100" s="1254"/>
      <c r="AC100" s="800"/>
      <c r="AD100" s="800"/>
      <c r="AE100" s="800"/>
      <c r="AF100" s="786"/>
      <c r="AG100" s="786"/>
      <c r="AH100" s="786"/>
      <c r="AI100" s="786"/>
      <c r="AJ100" s="786"/>
      <c r="AK100" s="786"/>
      <c r="AL100" s="786"/>
      <c r="AM100" s="786"/>
      <c r="AN100" s="786"/>
      <c r="AO100" s="786"/>
      <c r="AP100" s="786"/>
      <c r="AQ100" s="786"/>
      <c r="AR100" s="786"/>
      <c r="AS100" s="786"/>
      <c r="AT100" s="1085"/>
      <c r="AU100" s="1085"/>
      <c r="AV100" s="1085"/>
      <c r="AW100" s="1085"/>
      <c r="AX100" s="1085"/>
    </row>
    <row r="101" spans="1:50" s="1083" customFormat="1">
      <c r="A101" s="1244"/>
      <c r="B101" s="1086"/>
      <c r="C101" s="1071"/>
      <c r="D101" s="1071"/>
      <c r="E101" s="1071"/>
      <c r="F101" s="1350"/>
      <c r="G101" s="1350"/>
      <c r="H101" s="1350"/>
      <c r="I101" s="1350"/>
      <c r="J101" s="1350"/>
      <c r="K101" s="1350"/>
      <c r="L101" s="1071"/>
      <c r="M101" s="1071"/>
      <c r="N101" s="1071"/>
      <c r="O101" s="1071"/>
      <c r="P101" s="1071"/>
      <c r="Q101" s="1071"/>
      <c r="R101" s="1071"/>
      <c r="S101" s="1071"/>
      <c r="T101" s="1071"/>
      <c r="U101" s="1071"/>
      <c r="V101" s="1071"/>
      <c r="W101" s="1071"/>
      <c r="X101" s="1071"/>
      <c r="Y101" s="1071"/>
      <c r="Z101" s="1071"/>
      <c r="AA101" s="1071"/>
      <c r="AC101" s="1085"/>
      <c r="AD101" s="1085"/>
      <c r="AE101" s="1085"/>
      <c r="AF101" s="786"/>
      <c r="AG101" s="786"/>
      <c r="AH101" s="786"/>
      <c r="AI101" s="786"/>
      <c r="AJ101" s="786"/>
      <c r="AK101" s="786"/>
      <c r="AL101" s="786"/>
      <c r="AM101" s="786"/>
      <c r="AN101" s="786"/>
      <c r="AO101" s="786"/>
      <c r="AP101" s="786"/>
      <c r="AQ101" s="786"/>
      <c r="AR101" s="786"/>
      <c r="AS101" s="786"/>
      <c r="AT101" s="1085"/>
      <c r="AU101" s="1085"/>
      <c r="AV101" s="1085"/>
      <c r="AW101" s="1085"/>
      <c r="AX101" s="1085"/>
    </row>
    <row r="102" spans="1:50" s="1083" customFormat="1">
      <c r="A102" s="1244"/>
      <c r="B102" s="1263" t="s">
        <v>154</v>
      </c>
      <c r="C102" s="1264"/>
      <c r="D102" s="1264"/>
      <c r="E102" s="1264"/>
      <c r="F102" s="1367"/>
      <c r="G102" s="1367"/>
      <c r="H102" s="1367"/>
      <c r="I102" s="1367"/>
      <c r="J102" s="1367"/>
      <c r="K102" s="1367"/>
      <c r="L102" s="1264"/>
      <c r="M102" s="1264"/>
      <c r="N102" s="1264"/>
      <c r="O102" s="1264"/>
      <c r="P102" s="1264"/>
      <c r="Q102" s="1264"/>
      <c r="R102" s="1264"/>
      <c r="S102" s="1264"/>
      <c r="T102" s="1264"/>
      <c r="U102" s="1264"/>
      <c r="V102" s="1264"/>
      <c r="W102" s="1264"/>
      <c r="X102" s="1264"/>
      <c r="Y102" s="1264"/>
      <c r="Z102" s="1264"/>
      <c r="AA102" s="1264"/>
      <c r="AC102" s="1085"/>
      <c r="AD102" s="1085"/>
      <c r="AE102" s="1085"/>
      <c r="AF102" s="786"/>
      <c r="AG102" s="786"/>
      <c r="AH102" s="786"/>
      <c r="AI102" s="786"/>
      <c r="AJ102" s="786"/>
      <c r="AK102" s="786"/>
      <c r="AL102" s="786"/>
      <c r="AM102" s="786"/>
      <c r="AN102" s="786"/>
      <c r="AO102" s="786"/>
      <c r="AP102" s="786"/>
      <c r="AQ102" s="786"/>
      <c r="AR102" s="786"/>
      <c r="AS102" s="786"/>
      <c r="AT102" s="1085"/>
      <c r="AU102" s="1085"/>
      <c r="AV102" s="1085"/>
      <c r="AW102" s="1085"/>
      <c r="AX102" s="1085"/>
    </row>
    <row r="103" spans="1:50" s="1083" customFormat="1">
      <c r="A103" s="1244"/>
      <c r="B103" s="780" t="s">
        <v>25</v>
      </c>
      <c r="C103" s="1265"/>
      <c r="D103" s="1265"/>
      <c r="E103" s="1265"/>
      <c r="F103" s="1359"/>
      <c r="G103" s="1359"/>
      <c r="H103" s="1359"/>
      <c r="I103" s="1359"/>
      <c r="J103" s="1359"/>
      <c r="K103" s="1359"/>
      <c r="L103" s="1265"/>
      <c r="M103" s="1265"/>
      <c r="N103" s="1265"/>
      <c r="O103" s="1265"/>
      <c r="P103" s="1265"/>
      <c r="Q103" s="1265"/>
      <c r="R103" s="1265"/>
      <c r="S103" s="1265"/>
      <c r="T103" s="1265"/>
      <c r="U103" s="1265"/>
      <c r="V103" s="1265"/>
      <c r="W103" s="1265"/>
      <c r="X103" s="1265"/>
      <c r="Y103" s="1265"/>
      <c r="Z103" s="1265"/>
      <c r="AA103" s="1265"/>
      <c r="AC103" s="1085"/>
      <c r="AD103" s="1085"/>
      <c r="AE103" s="1085"/>
      <c r="AF103" s="786"/>
      <c r="AG103" s="786"/>
      <c r="AH103" s="786"/>
      <c r="AI103" s="786"/>
      <c r="AJ103" s="786"/>
      <c r="AK103" s="786"/>
      <c r="AL103" s="786"/>
      <c r="AM103" s="786"/>
      <c r="AN103" s="786"/>
      <c r="AO103" s="786"/>
      <c r="AP103" s="786"/>
      <c r="AQ103" s="786"/>
      <c r="AR103" s="786"/>
      <c r="AS103" s="786"/>
      <c r="AT103" s="1085"/>
      <c r="AU103" s="1085"/>
      <c r="AV103" s="1085"/>
      <c r="AW103" s="1085"/>
      <c r="AX103" s="1085"/>
    </row>
    <row r="104" spans="1:50" s="1083" customFormat="1">
      <c r="A104" s="1244"/>
      <c r="B104" s="780" t="s">
        <v>26</v>
      </c>
      <c r="C104" s="1265"/>
      <c r="D104" s="1265"/>
      <c r="E104" s="1265"/>
      <c r="F104" s="1359"/>
      <c r="G104" s="1359"/>
      <c r="H104" s="1359"/>
      <c r="I104" s="1359"/>
      <c r="J104" s="1359"/>
      <c r="K104" s="1359"/>
      <c r="L104" s="1265"/>
      <c r="M104" s="1265"/>
      <c r="N104" s="1265"/>
      <c r="O104" s="1265"/>
      <c r="P104" s="1265"/>
      <c r="Q104" s="1265"/>
      <c r="R104" s="1265"/>
      <c r="S104" s="1265"/>
      <c r="T104" s="1265"/>
      <c r="U104" s="1265"/>
      <c r="V104" s="1265"/>
      <c r="W104" s="1265"/>
      <c r="X104" s="1265"/>
      <c r="Y104" s="1265"/>
      <c r="Z104" s="1265"/>
      <c r="AA104" s="1265"/>
      <c r="AC104" s="1085"/>
      <c r="AD104" s="1085"/>
      <c r="AE104" s="1085"/>
      <c r="AF104" s="786"/>
      <c r="AG104" s="786"/>
      <c r="AH104" s="786"/>
      <c r="AI104" s="786"/>
      <c r="AJ104" s="786"/>
      <c r="AK104" s="786"/>
      <c r="AL104" s="786"/>
      <c r="AM104" s="786"/>
      <c r="AN104" s="786"/>
      <c r="AO104" s="786"/>
      <c r="AP104" s="786"/>
      <c r="AQ104" s="786"/>
      <c r="AR104" s="786"/>
      <c r="AS104" s="786"/>
      <c r="AT104" s="1085"/>
      <c r="AU104" s="1085"/>
      <c r="AV104" s="1085"/>
      <c r="AW104" s="1085"/>
      <c r="AX104" s="1085"/>
    </row>
    <row r="105" spans="1:50" s="1083" customFormat="1">
      <c r="A105" s="1244"/>
      <c r="B105" s="780" t="s">
        <v>23</v>
      </c>
      <c r="C105" s="1265"/>
      <c r="D105" s="1265"/>
      <c r="E105" s="1265"/>
      <c r="F105" s="1359"/>
      <c r="G105" s="1359"/>
      <c r="H105" s="1359"/>
      <c r="I105" s="1359"/>
      <c r="J105" s="1359"/>
      <c r="K105" s="1359"/>
      <c r="L105" s="1265"/>
      <c r="M105" s="1265"/>
      <c r="N105" s="1265"/>
      <c r="O105" s="1265"/>
      <c r="P105" s="1265"/>
      <c r="Q105" s="1265"/>
      <c r="R105" s="1265"/>
      <c r="S105" s="1265"/>
      <c r="T105" s="1265"/>
      <c r="U105" s="1265"/>
      <c r="V105" s="1265"/>
      <c r="W105" s="1265"/>
      <c r="X105" s="1265"/>
      <c r="Y105" s="1265"/>
      <c r="Z105" s="1265"/>
      <c r="AA105" s="1265"/>
      <c r="AC105" s="1085"/>
      <c r="AD105" s="1085"/>
      <c r="AE105" s="1085"/>
      <c r="AF105" s="786"/>
      <c r="AG105" s="786"/>
      <c r="AH105" s="786"/>
      <c r="AI105" s="786"/>
      <c r="AJ105" s="786"/>
      <c r="AK105" s="786"/>
      <c r="AL105" s="786"/>
      <c r="AM105" s="786"/>
      <c r="AN105" s="786"/>
      <c r="AO105" s="786"/>
      <c r="AP105" s="786"/>
      <c r="AQ105" s="786"/>
      <c r="AR105" s="786"/>
      <c r="AS105" s="786"/>
      <c r="AT105" s="1085"/>
      <c r="AU105" s="1085"/>
      <c r="AV105" s="1085"/>
      <c r="AW105" s="1085"/>
      <c r="AX105" s="1085"/>
    </row>
    <row r="106" spans="1:50" s="1083" customFormat="1">
      <c r="A106" s="1244"/>
      <c r="B106" s="1266"/>
      <c r="C106" s="1101"/>
      <c r="D106" s="1101"/>
      <c r="E106" s="1101"/>
      <c r="F106" s="1368"/>
      <c r="G106" s="1368"/>
      <c r="H106" s="1368"/>
      <c r="I106" s="1368"/>
      <c r="J106" s="1368"/>
      <c r="K106" s="1368"/>
      <c r="L106" s="1101"/>
      <c r="M106" s="1101"/>
      <c r="N106" s="1101"/>
      <c r="O106" s="1101"/>
      <c r="P106" s="1101"/>
      <c r="Q106" s="1101"/>
      <c r="R106" s="1101"/>
      <c r="S106" s="1101"/>
      <c r="T106" s="1101"/>
      <c r="U106" s="1101"/>
      <c r="V106" s="1101"/>
      <c r="W106" s="1101"/>
      <c r="X106" s="1101"/>
      <c r="Y106" s="1101"/>
      <c r="Z106" s="1101"/>
      <c r="AA106" s="1101"/>
      <c r="AC106" s="1085"/>
      <c r="AD106" s="1085"/>
      <c r="AE106" s="1085"/>
      <c r="AF106" s="786"/>
      <c r="AG106" s="786"/>
      <c r="AH106" s="786"/>
      <c r="AI106" s="786"/>
      <c r="AJ106" s="786"/>
      <c r="AK106" s="786"/>
      <c r="AL106" s="786"/>
      <c r="AM106" s="786"/>
      <c r="AN106" s="786"/>
      <c r="AO106" s="786"/>
      <c r="AP106" s="786"/>
      <c r="AQ106" s="786"/>
      <c r="AR106" s="786"/>
      <c r="AS106" s="786"/>
      <c r="AT106" s="1085"/>
      <c r="AU106" s="1085"/>
      <c r="AV106" s="1085"/>
      <c r="AW106" s="1085"/>
      <c r="AX106" s="1085"/>
    </row>
    <row r="107" spans="1:50" s="1083" customFormat="1">
      <c r="A107" s="1244"/>
      <c r="B107" s="1267" t="s">
        <v>142</v>
      </c>
      <c r="C107" s="1101"/>
      <c r="D107" s="1101"/>
      <c r="E107" s="1101"/>
      <c r="F107" s="1368"/>
      <c r="G107" s="1368"/>
      <c r="H107" s="1368"/>
      <c r="I107" s="1368"/>
      <c r="J107" s="1368"/>
      <c r="K107" s="1368"/>
      <c r="L107" s="1101"/>
      <c r="M107" s="1101"/>
      <c r="N107" s="1101"/>
      <c r="O107" s="1101"/>
      <c r="P107" s="1101"/>
      <c r="Q107" s="1101"/>
      <c r="R107" s="1101"/>
      <c r="S107" s="1101"/>
      <c r="T107" s="1101"/>
      <c r="U107" s="1101"/>
      <c r="V107" s="1101"/>
      <c r="W107" s="1101"/>
      <c r="X107" s="1101"/>
      <c r="Y107" s="1101"/>
      <c r="Z107" s="1101"/>
      <c r="AA107" s="1101"/>
      <c r="AC107" s="1085"/>
      <c r="AD107" s="1085"/>
      <c r="AE107" s="1085"/>
      <c r="AF107" s="786"/>
      <c r="AG107" s="786"/>
      <c r="AH107" s="786"/>
      <c r="AI107" s="786"/>
      <c r="AJ107" s="786"/>
      <c r="AK107" s="786"/>
      <c r="AL107" s="786"/>
      <c r="AM107" s="786"/>
      <c r="AN107" s="786"/>
      <c r="AO107" s="786"/>
      <c r="AP107" s="786"/>
      <c r="AQ107" s="786"/>
      <c r="AR107" s="786"/>
      <c r="AS107" s="786"/>
      <c r="AT107" s="1085"/>
      <c r="AU107" s="1085"/>
      <c r="AV107" s="1085"/>
      <c r="AW107" s="1085"/>
      <c r="AX107" s="1085"/>
    </row>
    <row r="108" spans="1:50" s="1083" customFormat="1" ht="15" customHeight="1">
      <c r="A108" s="1244"/>
      <c r="B108" s="1267" t="s">
        <v>167</v>
      </c>
      <c r="C108" s="1101"/>
      <c r="D108" s="1101"/>
      <c r="E108" s="1101"/>
      <c r="F108" s="1368"/>
      <c r="G108" s="1368"/>
      <c r="H108" s="1368"/>
      <c r="I108" s="1368"/>
      <c r="J108" s="1368"/>
      <c r="K108" s="1368"/>
      <c r="L108" s="1101"/>
      <c r="M108" s="1101"/>
      <c r="N108" s="1101"/>
      <c r="O108" s="1101"/>
      <c r="P108" s="1101"/>
      <c r="Q108" s="1101"/>
      <c r="R108" s="1101"/>
      <c r="S108" s="1101"/>
      <c r="T108" s="1101"/>
      <c r="U108" s="1101"/>
      <c r="V108" s="1101"/>
      <c r="W108" s="1101"/>
      <c r="X108" s="1101"/>
      <c r="Y108" s="1101"/>
      <c r="Z108" s="1101"/>
      <c r="AA108" s="1101"/>
      <c r="AC108" s="1085"/>
      <c r="AD108" s="1085"/>
      <c r="AE108" s="1085"/>
      <c r="AF108" s="786"/>
      <c r="AG108" s="786"/>
      <c r="AH108" s="786"/>
      <c r="AI108" s="786"/>
      <c r="AJ108" s="786"/>
      <c r="AK108" s="786"/>
      <c r="AL108" s="786"/>
      <c r="AM108" s="786"/>
      <c r="AN108" s="786"/>
      <c r="AO108" s="786"/>
      <c r="AP108" s="786"/>
      <c r="AQ108" s="786"/>
      <c r="AR108" s="786"/>
      <c r="AS108" s="786"/>
      <c r="AT108" s="1085"/>
      <c r="AU108" s="1085"/>
      <c r="AV108" s="1085"/>
      <c r="AW108" s="1085"/>
      <c r="AX108" s="1085"/>
    </row>
    <row r="109" spans="1:50" s="1083" customFormat="1">
      <c r="A109" s="1244"/>
      <c r="B109" s="1268"/>
      <c r="C109" s="1101"/>
      <c r="D109" s="1101"/>
      <c r="E109" s="1101"/>
      <c r="F109" s="1368"/>
      <c r="G109" s="1368"/>
      <c r="H109" s="1368"/>
      <c r="I109" s="1368"/>
      <c r="J109" s="1368"/>
      <c r="K109" s="1368"/>
      <c r="L109" s="1101"/>
      <c r="M109" s="1101"/>
      <c r="N109" s="1101"/>
      <c r="O109" s="1101"/>
      <c r="P109" s="1101"/>
      <c r="Q109" s="1101"/>
      <c r="R109" s="1101"/>
      <c r="S109" s="1101"/>
      <c r="T109" s="1101"/>
      <c r="U109" s="1101"/>
      <c r="V109" s="1101"/>
      <c r="W109" s="1101"/>
      <c r="X109" s="1101"/>
      <c r="Y109" s="1101"/>
      <c r="Z109" s="1101"/>
      <c r="AA109" s="1101"/>
      <c r="AC109" s="1085"/>
      <c r="AD109" s="1085"/>
      <c r="AE109" s="1085"/>
      <c r="AF109" s="786"/>
      <c r="AG109" s="786"/>
      <c r="AH109" s="786"/>
      <c r="AI109" s="786"/>
      <c r="AJ109" s="786"/>
      <c r="AK109" s="786"/>
      <c r="AL109" s="786"/>
      <c r="AM109" s="786"/>
      <c r="AN109" s="786"/>
      <c r="AO109" s="786"/>
      <c r="AP109" s="786"/>
      <c r="AQ109" s="786"/>
      <c r="AR109" s="786"/>
      <c r="AS109" s="786"/>
      <c r="AT109" s="1085"/>
      <c r="AU109" s="1085"/>
      <c r="AV109" s="1085"/>
      <c r="AW109" s="1085"/>
      <c r="AX109" s="1085"/>
    </row>
    <row r="110" spans="1:50" s="1083" customFormat="1">
      <c r="A110" s="1244"/>
      <c r="B110" s="1269" t="s">
        <v>6511</v>
      </c>
      <c r="C110" s="1270"/>
      <c r="D110" s="1270"/>
      <c r="E110" s="1270"/>
      <c r="F110" s="1369"/>
      <c r="G110" s="1369"/>
      <c r="H110" s="1369"/>
      <c r="I110" s="1369"/>
      <c r="J110" s="1369"/>
      <c r="K110" s="1369"/>
      <c r="L110" s="1270"/>
      <c r="M110" s="1270"/>
      <c r="N110" s="1270"/>
      <c r="O110" s="1270"/>
      <c r="P110" s="1270"/>
      <c r="Q110" s="1270"/>
      <c r="R110" s="1527"/>
      <c r="S110" s="1270"/>
      <c r="T110" s="1270"/>
      <c r="U110" s="1270"/>
      <c r="V110" s="1270"/>
      <c r="W110" s="1270"/>
      <c r="X110" s="1270"/>
      <c r="Y110" s="1270"/>
      <c r="Z110" s="1270"/>
      <c r="AA110" s="1270"/>
      <c r="AC110" s="1085"/>
      <c r="AD110" s="1085"/>
      <c r="AE110" s="1085"/>
      <c r="AF110" s="786"/>
      <c r="AG110" s="786"/>
      <c r="AH110" s="786"/>
      <c r="AI110" s="786"/>
      <c r="AJ110" s="786"/>
      <c r="AK110" s="786"/>
      <c r="AL110" s="786"/>
      <c r="AM110" s="786"/>
      <c r="AN110" s="786"/>
      <c r="AO110" s="786"/>
      <c r="AP110" s="786"/>
      <c r="AQ110" s="786"/>
      <c r="AR110" s="786"/>
      <c r="AS110" s="786"/>
      <c r="AT110" s="1085"/>
      <c r="AU110" s="1085"/>
      <c r="AV110" s="1085"/>
      <c r="AW110" s="1085"/>
      <c r="AX110" s="1085"/>
    </row>
    <row r="111" spans="1:50" s="1083" customFormat="1">
      <c r="A111" s="1244"/>
      <c r="B111" s="1244" t="s">
        <v>6621</v>
      </c>
      <c r="C111" s="1244"/>
      <c r="D111" s="1244"/>
      <c r="E111" s="1244"/>
      <c r="F111" s="1244"/>
      <c r="G111" s="1244"/>
      <c r="H111" s="1244"/>
      <c r="I111" s="1244"/>
      <c r="J111" s="1244"/>
      <c r="K111" s="1244"/>
      <c r="L111" s="1244"/>
      <c r="M111" s="1244"/>
      <c r="N111" s="1244"/>
      <c r="O111" s="1244"/>
      <c r="P111" s="1244"/>
      <c r="Q111" s="1244"/>
      <c r="R111" s="1244"/>
      <c r="S111" s="1244"/>
      <c r="T111" s="1244"/>
      <c r="U111" s="1244"/>
      <c r="V111" s="1244"/>
      <c r="W111" s="1244"/>
      <c r="X111" s="1244"/>
      <c r="Y111" s="1244"/>
      <c r="Z111" s="1244"/>
      <c r="AA111" s="1244"/>
      <c r="AC111" s="1085"/>
      <c r="AD111" s="1085"/>
      <c r="AE111" s="1085"/>
      <c r="AF111" s="786"/>
      <c r="AG111" s="786"/>
      <c r="AH111" s="786"/>
      <c r="AI111" s="786"/>
      <c r="AJ111" s="786"/>
      <c r="AK111" s="786"/>
      <c r="AL111" s="786"/>
      <c r="AM111" s="786"/>
      <c r="AN111" s="786"/>
      <c r="AO111" s="786"/>
      <c r="AP111" s="786"/>
      <c r="AQ111" s="786"/>
      <c r="AR111" s="786"/>
      <c r="AS111" s="786"/>
      <c r="AT111" s="1085"/>
      <c r="AU111" s="1085"/>
      <c r="AV111" s="1085"/>
      <c r="AW111" s="1085"/>
      <c r="AX111" s="1085"/>
    </row>
    <row r="112" spans="1:50" s="1083" customFormat="1">
      <c r="A112" s="1244"/>
      <c r="B112" s="1262" t="s">
        <v>6506</v>
      </c>
      <c r="C112" s="1244"/>
      <c r="D112" s="1244"/>
      <c r="E112" s="1244"/>
      <c r="F112" s="1244"/>
      <c r="G112" s="1244"/>
      <c r="H112" s="1244"/>
      <c r="I112" s="1244"/>
      <c r="J112" s="1244"/>
      <c r="K112" s="1244"/>
      <c r="L112" s="1244"/>
      <c r="M112" s="1244"/>
      <c r="N112" s="1244"/>
      <c r="O112" s="1244"/>
      <c r="P112" s="1244"/>
      <c r="Q112" s="1244"/>
      <c r="R112" s="1244"/>
      <c r="S112" s="1244"/>
      <c r="T112" s="1244"/>
      <c r="U112" s="1244"/>
      <c r="V112" s="1244"/>
      <c r="W112" s="1244"/>
      <c r="X112" s="1244"/>
      <c r="Y112" s="1244"/>
      <c r="Z112" s="1244"/>
      <c r="AA112" s="1244"/>
      <c r="AC112" s="1085"/>
      <c r="AD112" s="1085"/>
      <c r="AE112" s="1085"/>
      <c r="AF112" s="786"/>
      <c r="AG112" s="786"/>
      <c r="AH112" s="786"/>
      <c r="AI112" s="786"/>
      <c r="AJ112" s="786"/>
      <c r="AK112" s="786"/>
      <c r="AL112" s="786"/>
      <c r="AM112" s="786"/>
      <c r="AN112" s="786"/>
      <c r="AO112" s="786"/>
      <c r="AP112" s="786"/>
      <c r="AQ112" s="786"/>
      <c r="AR112" s="786"/>
      <c r="AS112" s="786"/>
      <c r="AT112" s="1085"/>
      <c r="AU112" s="1085"/>
      <c r="AV112" s="1085"/>
      <c r="AW112" s="1085"/>
      <c r="AX112" s="1085"/>
    </row>
    <row r="113" spans="1:84" s="1083" customFormat="1" ht="28.8">
      <c r="A113" s="1244"/>
      <c r="B113" s="1743" t="s">
        <v>6309</v>
      </c>
      <c r="C113" s="1523"/>
      <c r="D113" s="1523"/>
      <c r="E113" s="1523"/>
      <c r="F113" s="1523"/>
      <c r="G113" s="1523"/>
      <c r="H113" s="1523"/>
      <c r="I113" s="1523"/>
      <c r="J113" s="1523"/>
      <c r="K113" s="1523"/>
      <c r="L113" s="1523"/>
      <c r="M113" s="1523"/>
      <c r="N113" s="1523"/>
      <c r="O113" s="1523"/>
      <c r="P113" s="1523"/>
      <c r="Q113" s="1523"/>
      <c r="R113" s="1528"/>
      <c r="S113" s="1523"/>
      <c r="T113" s="1523"/>
      <c r="U113" s="1523"/>
      <c r="V113" s="1523"/>
      <c r="W113" s="1523"/>
      <c r="X113" s="1523"/>
      <c r="Y113" s="1523"/>
      <c r="Z113" s="1523"/>
      <c r="AA113" s="1523"/>
      <c r="AB113" s="1260"/>
      <c r="AC113" s="1085"/>
      <c r="AD113" s="1085"/>
      <c r="AE113" s="1085"/>
      <c r="AF113" s="1085"/>
      <c r="AG113" s="1085"/>
      <c r="AH113" s="1085"/>
      <c r="AI113" s="1260"/>
      <c r="AJ113" s="1260"/>
      <c r="AK113" s="1260"/>
      <c r="AL113" s="1260"/>
      <c r="AM113" s="1260"/>
      <c r="AN113" s="1260"/>
      <c r="AO113" s="1260"/>
      <c r="AP113" s="1260"/>
      <c r="AQ113" s="1260"/>
      <c r="AR113" s="1260"/>
      <c r="AS113" s="1260"/>
      <c r="AT113" s="1260"/>
      <c r="AU113" s="1260"/>
      <c r="AV113" s="1260"/>
      <c r="AW113" s="1260"/>
      <c r="AX113" s="1260"/>
      <c r="AY113" s="1260"/>
      <c r="AZ113" s="1260"/>
      <c r="BA113" s="1260"/>
      <c r="BB113" s="1260"/>
      <c r="BC113" s="1260"/>
      <c r="BD113" s="1260"/>
      <c r="BE113" s="1260"/>
      <c r="BF113" s="1260"/>
      <c r="BG113" s="1260"/>
      <c r="BH113" s="1260"/>
      <c r="BI113" s="1260"/>
      <c r="BJ113" s="1260"/>
      <c r="BK113" s="1260"/>
      <c r="BL113" s="1260"/>
      <c r="BM113" s="1260"/>
      <c r="BN113" s="1260"/>
      <c r="BO113" s="1260"/>
      <c r="BP113" s="1260"/>
      <c r="BQ113" s="1260"/>
      <c r="BR113" s="1260"/>
      <c r="BS113" s="1260"/>
      <c r="BT113" s="1260"/>
      <c r="BU113" s="1260"/>
      <c r="BV113" s="1260"/>
      <c r="BW113" s="1260"/>
      <c r="BX113" s="1260"/>
      <c r="BY113" s="1260"/>
      <c r="BZ113" s="1260"/>
      <c r="CA113" s="1260"/>
      <c r="CB113" s="1260"/>
      <c r="CC113" s="1260"/>
      <c r="CD113" s="1260"/>
      <c r="CE113" s="1260"/>
      <c r="CF113" s="1260"/>
    </row>
    <row r="114" spans="1:84" s="1083" customFormat="1" ht="15" customHeight="1">
      <c r="A114" s="1244"/>
      <c r="B114" s="1744" t="s">
        <v>5869</v>
      </c>
      <c r="C114" s="1524"/>
      <c r="D114" s="1524"/>
      <c r="E114" s="1524"/>
      <c r="F114" s="1524"/>
      <c r="G114" s="1524"/>
      <c r="H114" s="1524"/>
      <c r="I114" s="1524"/>
      <c r="J114" s="1524"/>
      <c r="K114" s="1524"/>
      <c r="L114" s="1524"/>
      <c r="M114" s="1524"/>
      <c r="N114" s="1524"/>
      <c r="O114" s="1524"/>
      <c r="P114" s="1524"/>
      <c r="Q114" s="1524"/>
      <c r="R114" s="1524"/>
      <c r="S114" s="1524"/>
      <c r="T114" s="1524"/>
      <c r="U114" s="1524"/>
      <c r="V114" s="1526"/>
      <c r="W114" s="1526"/>
      <c r="X114" s="1526"/>
      <c r="Y114" s="1526"/>
      <c r="Z114" s="1526"/>
      <c r="AA114" s="1526"/>
      <c r="AB114" s="1260"/>
      <c r="AC114" s="1260"/>
      <c r="AD114" s="1260"/>
      <c r="AE114" s="1260"/>
      <c r="AF114" s="1260"/>
      <c r="AG114" s="1260"/>
      <c r="AH114" s="1260"/>
      <c r="AI114" s="1260"/>
      <c r="AJ114" s="1260"/>
      <c r="AK114" s="1260"/>
      <c r="AL114" s="1260"/>
      <c r="AM114" s="1260"/>
      <c r="AN114" s="1260"/>
      <c r="AO114" s="1260"/>
      <c r="AP114" s="1260"/>
      <c r="AQ114" s="1260"/>
      <c r="AR114" s="1260"/>
      <c r="AS114" s="1260"/>
      <c r="AT114" s="1260"/>
      <c r="AU114" s="1260"/>
      <c r="AV114" s="1260"/>
      <c r="AW114" s="1260"/>
      <c r="AX114" s="1260"/>
      <c r="AY114" s="1260"/>
      <c r="AZ114" s="1260"/>
      <c r="BA114" s="1260"/>
      <c r="BB114" s="1260"/>
      <c r="BC114" s="1260"/>
      <c r="BD114" s="1260"/>
      <c r="BE114" s="1260"/>
      <c r="BF114" s="1260"/>
      <c r="BG114" s="1260"/>
      <c r="BH114" s="1260"/>
      <c r="BI114" s="1260"/>
      <c r="BJ114" s="1260"/>
      <c r="BK114" s="1260"/>
      <c r="BL114" s="1260"/>
      <c r="BM114" s="1260"/>
      <c r="BN114" s="1260"/>
      <c r="BO114" s="1260"/>
      <c r="BP114" s="1260"/>
      <c r="BQ114" s="1260"/>
      <c r="BR114" s="1260"/>
      <c r="BS114" s="1260"/>
      <c r="BT114" s="1260"/>
      <c r="BU114" s="1260"/>
      <c r="BV114" s="1260"/>
      <c r="BW114" s="1260"/>
      <c r="BX114" s="1260"/>
      <c r="BY114" s="1260"/>
      <c r="BZ114" s="1260"/>
      <c r="CA114" s="1260"/>
      <c r="CB114" s="1260"/>
      <c r="CC114" s="1260"/>
      <c r="CD114" s="1260"/>
      <c r="CE114" s="1260"/>
      <c r="CF114" s="1260"/>
    </row>
    <row r="115" spans="1:84" s="1260" customFormat="1" ht="15" customHeight="1">
      <c r="A115" s="1244"/>
      <c r="B115" s="1745" t="s">
        <v>6169</v>
      </c>
      <c r="C115" s="1525"/>
      <c r="D115" s="1525"/>
      <c r="E115" s="1525"/>
      <c r="F115" s="1525"/>
      <c r="G115" s="1525"/>
      <c r="H115" s="1525"/>
      <c r="I115" s="1525"/>
      <c r="J115" s="1525"/>
      <c r="K115" s="1525"/>
      <c r="L115" s="1525"/>
      <c r="M115" s="1525"/>
      <c r="N115" s="1525"/>
      <c r="O115" s="1525"/>
      <c r="P115" s="1525"/>
      <c r="Q115" s="1525"/>
      <c r="R115" s="1525"/>
      <c r="S115" s="1525"/>
      <c r="T115" s="1525"/>
      <c r="U115" s="1525"/>
      <c r="V115" s="1525"/>
      <c r="W115" s="1525"/>
      <c r="X115" s="1525"/>
      <c r="Y115" s="1525"/>
      <c r="Z115" s="1525"/>
      <c r="AA115" s="1525"/>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c r="CB115" s="1244"/>
      <c r="CC115" s="1244"/>
      <c r="CD115" s="1244"/>
      <c r="CE115" s="1244"/>
      <c r="CF115" s="1244"/>
    </row>
    <row r="116" spans="1:84">
      <c r="B116" s="1260"/>
      <c r="C116" s="1260"/>
      <c r="D116" s="1260"/>
      <c r="E116" s="1260"/>
      <c r="F116" s="1260"/>
      <c r="G116" s="1260"/>
      <c r="H116" s="1260"/>
      <c r="I116" s="1260"/>
      <c r="J116" s="1260"/>
      <c r="K116" s="1260"/>
      <c r="L116" s="1260"/>
      <c r="M116" s="1260"/>
      <c r="N116" s="1260"/>
      <c r="O116" s="1260"/>
      <c r="P116" s="1260"/>
      <c r="Q116" s="1260"/>
      <c r="R116" s="1260"/>
      <c r="S116" s="1260"/>
      <c r="T116" s="1260"/>
      <c r="U116" s="1260"/>
      <c r="V116" s="1260"/>
      <c r="W116" s="1260"/>
      <c r="Z116" s="1260"/>
      <c r="AA116" s="1260"/>
      <c r="AB116" s="1260"/>
    </row>
    <row r="117" spans="1:84" ht="15.6">
      <c r="B117" s="1801" t="s">
        <v>6622</v>
      </c>
      <c r="C117" s="1801"/>
      <c r="D117" s="1801"/>
      <c r="E117" s="1801"/>
      <c r="F117" s="1801"/>
      <c r="G117" s="1801"/>
      <c r="H117" s="1801"/>
      <c r="I117" s="1801"/>
      <c r="J117" s="1801"/>
      <c r="K117" s="1801"/>
      <c r="L117" s="1801"/>
      <c r="M117" s="1330"/>
      <c r="N117" s="1330"/>
      <c r="O117" s="1330"/>
      <c r="P117" s="1330"/>
      <c r="Q117" s="1330"/>
      <c r="R117" s="1330"/>
      <c r="S117" s="1330"/>
      <c r="T117" s="1330"/>
      <c r="U117" s="1330"/>
      <c r="V117" s="1360"/>
      <c r="W117" s="1330"/>
      <c r="X117" s="1330"/>
      <c r="Y117" s="1330"/>
      <c r="Z117" s="1330"/>
      <c r="AA117" s="1330"/>
      <c r="AB117" s="1242"/>
    </row>
    <row r="118" spans="1:84" ht="15.6">
      <c r="B118" s="1370" t="s">
        <v>5835</v>
      </c>
      <c r="C118" s="1371"/>
      <c r="D118" s="1371"/>
      <c r="E118" s="1371"/>
      <c r="F118" s="1371"/>
      <c r="G118" s="1371"/>
      <c r="H118" s="1371"/>
      <c r="I118" s="1371"/>
      <c r="J118" s="1371"/>
      <c r="K118" s="1371"/>
      <c r="L118" s="1371"/>
      <c r="M118" s="1371"/>
      <c r="N118" s="1371"/>
      <c r="O118" s="1371"/>
      <c r="P118" s="1371"/>
      <c r="Q118" s="1371"/>
      <c r="R118" s="1371"/>
      <c r="S118" s="1371"/>
      <c r="T118" s="1371"/>
      <c r="U118" s="1371"/>
      <c r="V118" s="1371"/>
      <c r="W118" s="1371"/>
      <c r="X118" s="1371"/>
      <c r="Y118" s="1371"/>
      <c r="Z118" s="1371"/>
      <c r="AA118" s="1371"/>
    </row>
    <row r="119" spans="1:84">
      <c r="B119" s="1371"/>
      <c r="C119" s="1371"/>
      <c r="D119" s="1371"/>
      <c r="E119" s="1371"/>
      <c r="F119" s="1371"/>
      <c r="G119" s="1371"/>
      <c r="H119" s="1371"/>
      <c r="I119" s="1371"/>
      <c r="J119" s="1371"/>
      <c r="K119" s="1371"/>
      <c r="L119" s="1371"/>
      <c r="M119" s="1371"/>
      <c r="N119" s="1371"/>
      <c r="O119" s="1371"/>
      <c r="P119" s="1371"/>
      <c r="Q119" s="1371"/>
      <c r="R119" s="1371"/>
      <c r="S119" s="1371"/>
      <c r="T119" s="1371"/>
      <c r="U119" s="1371"/>
      <c r="V119" s="1371"/>
      <c r="W119" s="1371"/>
      <c r="X119" s="1371"/>
      <c r="Y119" s="1371"/>
      <c r="Z119" s="1371"/>
      <c r="AA119" s="1371"/>
    </row>
    <row r="120" spans="1:84">
      <c r="B120" s="1371" t="s">
        <v>6278</v>
      </c>
      <c r="C120" s="1371"/>
      <c r="D120" s="1371"/>
      <c r="E120" s="1371"/>
      <c r="F120" s="1371"/>
      <c r="G120" s="1371"/>
      <c r="H120" s="1371"/>
      <c r="I120" s="1371"/>
      <c r="J120" s="1371"/>
      <c r="K120" s="1371"/>
      <c r="L120" s="1371"/>
      <c r="M120" s="1371"/>
      <c r="N120" s="1371"/>
      <c r="O120" s="1371"/>
      <c r="P120" s="1371"/>
      <c r="Q120" s="1371"/>
      <c r="R120" s="1371"/>
      <c r="S120" s="1371"/>
      <c r="T120" s="1371"/>
      <c r="U120" s="1371"/>
      <c r="V120" s="1371"/>
      <c r="W120" s="1371"/>
      <c r="X120" s="1371"/>
      <c r="Y120" s="1371"/>
      <c r="Z120" s="1371"/>
      <c r="AA120" s="1371"/>
    </row>
    <row r="121" spans="1:84">
      <c r="B121" s="1371"/>
      <c r="C121" s="1371"/>
      <c r="D121" s="1371"/>
      <c r="E121" s="1371"/>
      <c r="F121" s="1371"/>
      <c r="G121" s="1371"/>
      <c r="H121" s="1371"/>
      <c r="I121" s="1371"/>
      <c r="J121" s="1371"/>
      <c r="K121" s="1371"/>
      <c r="L121" s="1371"/>
      <c r="M121" s="1371"/>
      <c r="N121" s="1371"/>
      <c r="O121" s="1371"/>
      <c r="P121" s="1371"/>
      <c r="Q121" s="1371"/>
      <c r="R121" s="1371"/>
      <c r="S121" s="1371"/>
      <c r="T121" s="1371"/>
      <c r="U121" s="1371"/>
      <c r="V121" s="1371"/>
      <c r="W121" s="1371"/>
      <c r="X121" s="1371"/>
      <c r="Y121" s="1371"/>
      <c r="Z121" s="1371"/>
      <c r="AA121" s="1106" t="s">
        <v>5980</v>
      </c>
      <c r="AB121" s="1246"/>
    </row>
    <row r="122" spans="1:84">
      <c r="B122" s="1902" t="s">
        <v>29</v>
      </c>
      <c r="C122" s="1899" t="s">
        <v>43</v>
      </c>
      <c r="D122" s="1900"/>
      <c r="E122" s="1901"/>
      <c r="F122" s="1899" t="s">
        <v>6279</v>
      </c>
      <c r="G122" s="1900"/>
      <c r="H122" s="1901"/>
      <c r="I122" s="1899" t="s">
        <v>6280</v>
      </c>
      <c r="J122" s="1900"/>
      <c r="K122" s="1901"/>
      <c r="L122" s="1904" t="s">
        <v>5880</v>
      </c>
      <c r="M122" s="1898" t="s">
        <v>6281</v>
      </c>
      <c r="N122" s="1899" t="s">
        <v>155</v>
      </c>
      <c r="O122" s="1900"/>
      <c r="P122" s="1900"/>
      <c r="Q122" s="1900"/>
      <c r="R122" s="1901"/>
      <c r="S122" s="1899" t="s">
        <v>6016</v>
      </c>
      <c r="T122" s="1900"/>
      <c r="U122" s="1901"/>
      <c r="V122" s="1899" t="s">
        <v>6282</v>
      </c>
      <c r="W122" s="1900"/>
      <c r="X122" s="1901"/>
      <c r="Y122" s="1899" t="s">
        <v>44</v>
      </c>
      <c r="Z122" s="1900"/>
      <c r="AA122" s="1901"/>
      <c r="AB122" s="1083"/>
    </row>
    <row r="123" spans="1:84" ht="57.6">
      <c r="B123" s="1903"/>
      <c r="C123" s="1363" t="s">
        <v>134</v>
      </c>
      <c r="D123" s="1363" t="s">
        <v>6283</v>
      </c>
      <c r="E123" s="1363" t="s">
        <v>83</v>
      </c>
      <c r="F123" s="1363" t="s">
        <v>134</v>
      </c>
      <c r="G123" s="1363" t="s">
        <v>6283</v>
      </c>
      <c r="H123" s="1363" t="s">
        <v>83</v>
      </c>
      <c r="I123" s="1363" t="s">
        <v>134</v>
      </c>
      <c r="J123" s="1363" t="s">
        <v>6283</v>
      </c>
      <c r="K123" s="1363" t="s">
        <v>83</v>
      </c>
      <c r="L123" s="1905"/>
      <c r="M123" s="1898"/>
      <c r="N123" s="1363" t="s">
        <v>134</v>
      </c>
      <c r="O123" s="1363" t="s">
        <v>6246</v>
      </c>
      <c r="P123" s="1363" t="s">
        <v>6284</v>
      </c>
      <c r="Q123" s="1363" t="s">
        <v>6285</v>
      </c>
      <c r="R123" s="1363" t="s">
        <v>83</v>
      </c>
      <c r="S123" s="1363" t="s">
        <v>134</v>
      </c>
      <c r="T123" s="1363" t="s">
        <v>6283</v>
      </c>
      <c r="U123" s="1363" t="s">
        <v>83</v>
      </c>
      <c r="V123" s="1363" t="s">
        <v>134</v>
      </c>
      <c r="W123" s="1363" t="s">
        <v>6283</v>
      </c>
      <c r="X123" s="1363" t="s">
        <v>83</v>
      </c>
      <c r="Y123" s="1363" t="s">
        <v>134</v>
      </c>
      <c r="Z123" s="1363" t="s">
        <v>6283</v>
      </c>
      <c r="AA123" s="1363" t="s">
        <v>83</v>
      </c>
      <c r="AB123" s="1083"/>
    </row>
    <row r="124" spans="1:84">
      <c r="B124" s="1372"/>
      <c r="C124" s="1364"/>
      <c r="D124" s="1364"/>
      <c r="E124" s="1364"/>
      <c r="F124" s="1364"/>
      <c r="G124" s="1364"/>
      <c r="H124" s="1364"/>
      <c r="I124" s="1364"/>
      <c r="J124" s="1364"/>
      <c r="K124" s="1364"/>
      <c r="L124" s="1364"/>
      <c r="M124" s="1364"/>
      <c r="N124" s="1364"/>
      <c r="O124" s="1364"/>
      <c r="P124" s="1364"/>
      <c r="Q124" s="1364"/>
      <c r="R124" s="1364"/>
      <c r="S124" s="1364"/>
      <c r="T124" s="1364"/>
      <c r="U124" s="1364"/>
      <c r="V124" s="1364"/>
      <c r="W124" s="1364"/>
      <c r="X124" s="1364"/>
      <c r="Y124" s="1364"/>
      <c r="Z124" s="1364"/>
      <c r="AA124" s="1364"/>
      <c r="AB124" s="1083"/>
    </row>
    <row r="125" spans="1:84">
      <c r="B125" s="1373" t="s">
        <v>140</v>
      </c>
      <c r="C125" s="1353"/>
      <c r="D125" s="1353"/>
      <c r="E125" s="1353"/>
      <c r="F125" s="1353"/>
      <c r="G125" s="1353"/>
      <c r="H125" s="1353"/>
      <c r="I125" s="1353"/>
      <c r="J125" s="1353"/>
      <c r="K125" s="1353"/>
      <c r="L125" s="1353"/>
      <c r="M125" s="1353"/>
      <c r="N125" s="1353"/>
      <c r="O125" s="1353"/>
      <c r="P125" s="1353"/>
      <c r="Q125" s="1353"/>
      <c r="R125" s="1353"/>
      <c r="S125" s="1353"/>
      <c r="T125" s="1353"/>
      <c r="U125" s="1353"/>
      <c r="V125" s="1353"/>
      <c r="W125" s="1353"/>
      <c r="X125" s="1353"/>
      <c r="Y125" s="1353"/>
      <c r="Z125" s="1353"/>
      <c r="AA125" s="1353"/>
      <c r="AB125" s="1083"/>
    </row>
    <row r="126" spans="1:84">
      <c r="B126" s="1374" t="s">
        <v>6286</v>
      </c>
      <c r="C126" s="1353"/>
      <c r="D126" s="1353"/>
      <c r="E126" s="1353"/>
      <c r="F126" s="1353"/>
      <c r="G126" s="1353"/>
      <c r="H126" s="1353"/>
      <c r="I126" s="1353"/>
      <c r="J126" s="1353"/>
      <c r="K126" s="1353"/>
      <c r="L126" s="1353"/>
      <c r="M126" s="1353"/>
      <c r="N126" s="1353"/>
      <c r="O126" s="1353"/>
      <c r="P126" s="1353"/>
      <c r="Q126" s="1353"/>
      <c r="R126" s="1353"/>
      <c r="S126" s="1353"/>
      <c r="T126" s="1353"/>
      <c r="U126" s="1353"/>
      <c r="V126" s="1353"/>
      <c r="W126" s="1353"/>
      <c r="X126" s="1353"/>
      <c r="Y126" s="1353"/>
      <c r="Z126" s="1353"/>
      <c r="AA126" s="1353"/>
      <c r="AB126" s="1083"/>
    </row>
    <row r="127" spans="1:84">
      <c r="B127" s="1375" t="s">
        <v>148</v>
      </c>
      <c r="C127" s="1350"/>
      <c r="D127" s="1350"/>
      <c r="E127" s="1350"/>
      <c r="F127" s="1350"/>
      <c r="G127" s="1350"/>
      <c r="H127" s="1350"/>
      <c r="I127" s="1350"/>
      <c r="J127" s="1350"/>
      <c r="K127" s="1350"/>
      <c r="L127" s="1350"/>
      <c r="M127" s="1350"/>
      <c r="N127" s="1350"/>
      <c r="O127" s="1350"/>
      <c r="P127" s="1350"/>
      <c r="Q127" s="1350"/>
      <c r="R127" s="1350"/>
      <c r="S127" s="1350"/>
      <c r="T127" s="1350"/>
      <c r="U127" s="1350"/>
      <c r="V127" s="1350"/>
      <c r="W127" s="1350"/>
      <c r="X127" s="1350"/>
      <c r="Y127" s="1350"/>
      <c r="Z127" s="1350"/>
      <c r="AA127" s="1350"/>
      <c r="AB127" s="1083"/>
    </row>
    <row r="128" spans="1:84">
      <c r="B128" s="1375" t="s">
        <v>149</v>
      </c>
      <c r="C128" s="1350"/>
      <c r="D128" s="1350"/>
      <c r="E128" s="1350"/>
      <c r="F128" s="1350"/>
      <c r="G128" s="1350"/>
      <c r="H128" s="1350"/>
      <c r="I128" s="1350"/>
      <c r="J128" s="1350"/>
      <c r="K128" s="1350"/>
      <c r="L128" s="1350"/>
      <c r="M128" s="1350"/>
      <c r="N128" s="1350"/>
      <c r="O128" s="1350"/>
      <c r="P128" s="1350"/>
      <c r="Q128" s="1350"/>
      <c r="R128" s="1350"/>
      <c r="S128" s="1350"/>
      <c r="T128" s="1350"/>
      <c r="U128" s="1350"/>
      <c r="V128" s="1350"/>
      <c r="W128" s="1350"/>
      <c r="X128" s="1350"/>
      <c r="Y128" s="1350"/>
      <c r="Z128" s="1350"/>
      <c r="AA128" s="1350"/>
      <c r="AB128" s="1083"/>
    </row>
    <row r="129" spans="2:28">
      <c r="B129" s="1375" t="s">
        <v>150</v>
      </c>
      <c r="C129" s="1350"/>
      <c r="D129" s="1350"/>
      <c r="E129" s="1350"/>
      <c r="F129" s="1350"/>
      <c r="G129" s="1350"/>
      <c r="H129" s="1350"/>
      <c r="I129" s="1350"/>
      <c r="J129" s="1350"/>
      <c r="K129" s="1350"/>
      <c r="L129" s="1350"/>
      <c r="M129" s="1350"/>
      <c r="N129" s="1350"/>
      <c r="O129" s="1350"/>
      <c r="P129" s="1350"/>
      <c r="Q129" s="1350"/>
      <c r="R129" s="1350"/>
      <c r="S129" s="1350"/>
      <c r="T129" s="1350"/>
      <c r="U129" s="1350"/>
      <c r="V129" s="1350"/>
      <c r="W129" s="1350"/>
      <c r="X129" s="1350"/>
      <c r="Y129" s="1350"/>
      <c r="Z129" s="1350"/>
      <c r="AA129" s="1350"/>
      <c r="AB129" s="1083"/>
    </row>
    <row r="130" spans="2:28">
      <c r="B130" s="1376"/>
      <c r="C130" s="1350"/>
      <c r="D130" s="1350"/>
      <c r="E130" s="1350"/>
      <c r="F130" s="1350"/>
      <c r="G130" s="1350"/>
      <c r="H130" s="1350"/>
      <c r="I130" s="1350"/>
      <c r="J130" s="1350"/>
      <c r="K130" s="1350"/>
      <c r="L130" s="1350"/>
      <c r="M130" s="1350"/>
      <c r="N130" s="1350"/>
      <c r="O130" s="1350"/>
      <c r="P130" s="1350"/>
      <c r="Q130" s="1350"/>
      <c r="R130" s="1350"/>
      <c r="S130" s="1350"/>
      <c r="T130" s="1350"/>
      <c r="U130" s="1350"/>
      <c r="V130" s="1350"/>
      <c r="W130" s="1350"/>
      <c r="X130" s="1350"/>
      <c r="Y130" s="1350"/>
      <c r="Z130" s="1350"/>
      <c r="AA130" s="1350"/>
      <c r="AB130" s="1083"/>
    </row>
    <row r="131" spans="2:28">
      <c r="B131" s="1374" t="s">
        <v>6210</v>
      </c>
      <c r="C131" s="1365"/>
      <c r="D131" s="1365"/>
      <c r="E131" s="1365"/>
      <c r="F131" s="1365"/>
      <c r="G131" s="1365"/>
      <c r="H131" s="1365"/>
      <c r="I131" s="1365"/>
      <c r="J131" s="1365"/>
      <c r="K131" s="1365"/>
      <c r="L131" s="1365"/>
      <c r="M131" s="1365"/>
      <c r="N131" s="1365"/>
      <c r="O131" s="1365"/>
      <c r="P131" s="1365"/>
      <c r="Q131" s="1365"/>
      <c r="R131" s="1365"/>
      <c r="S131" s="1365"/>
      <c r="T131" s="1365"/>
      <c r="U131" s="1365"/>
      <c r="V131" s="1365"/>
      <c r="W131" s="1365"/>
      <c r="X131" s="1365"/>
      <c r="Y131" s="1365"/>
      <c r="Z131" s="1365"/>
      <c r="AA131" s="1365"/>
      <c r="AB131" s="1291"/>
    </row>
    <row r="132" spans="2:28">
      <c r="B132" s="1375" t="s">
        <v>148</v>
      </c>
      <c r="C132" s="1350"/>
      <c r="D132" s="1350"/>
      <c r="E132" s="1350"/>
      <c r="F132" s="1350"/>
      <c r="G132" s="1350"/>
      <c r="H132" s="1350"/>
      <c r="I132" s="1350"/>
      <c r="J132" s="1350"/>
      <c r="K132" s="1350"/>
      <c r="L132" s="1350"/>
      <c r="M132" s="1350"/>
      <c r="N132" s="1350"/>
      <c r="O132" s="1350"/>
      <c r="P132" s="1350"/>
      <c r="Q132" s="1350"/>
      <c r="R132" s="1350"/>
      <c r="S132" s="1350"/>
      <c r="T132" s="1350"/>
      <c r="U132" s="1350"/>
      <c r="V132" s="1350"/>
      <c r="W132" s="1350"/>
      <c r="X132" s="1350"/>
      <c r="Y132" s="1350"/>
      <c r="Z132" s="1350"/>
      <c r="AA132" s="1350"/>
      <c r="AB132" s="1083"/>
    </row>
    <row r="133" spans="2:28">
      <c r="B133" s="1375" t="s">
        <v>149</v>
      </c>
      <c r="C133" s="1366"/>
      <c r="D133" s="1366"/>
      <c r="E133" s="1366"/>
      <c r="F133" s="1366"/>
      <c r="G133" s="1366"/>
      <c r="H133" s="1366"/>
      <c r="I133" s="1366"/>
      <c r="J133" s="1366"/>
      <c r="K133" s="1366"/>
      <c r="L133" s="1366"/>
      <c r="M133" s="1366"/>
      <c r="N133" s="1366"/>
      <c r="O133" s="1366"/>
      <c r="P133" s="1366"/>
      <c r="Q133" s="1366"/>
      <c r="R133" s="1366"/>
      <c r="S133" s="1366"/>
      <c r="T133" s="1366"/>
      <c r="U133" s="1366"/>
      <c r="V133" s="1366"/>
      <c r="W133" s="1366"/>
      <c r="X133" s="1366"/>
      <c r="Y133" s="1366"/>
      <c r="Z133" s="1366"/>
      <c r="AA133" s="1366"/>
      <c r="AB133" s="1083"/>
    </row>
    <row r="134" spans="2:28">
      <c r="B134" s="1375" t="s">
        <v>150</v>
      </c>
      <c r="C134" s="1366"/>
      <c r="D134" s="1366"/>
      <c r="E134" s="1366"/>
      <c r="F134" s="1366"/>
      <c r="G134" s="1366"/>
      <c r="H134" s="1366"/>
      <c r="I134" s="1366"/>
      <c r="J134" s="1366"/>
      <c r="K134" s="1366"/>
      <c r="L134" s="1366"/>
      <c r="M134" s="1366"/>
      <c r="N134" s="1366"/>
      <c r="O134" s="1366"/>
      <c r="P134" s="1366"/>
      <c r="Q134" s="1366"/>
      <c r="R134" s="1366"/>
      <c r="S134" s="1366"/>
      <c r="T134" s="1366"/>
      <c r="U134" s="1366"/>
      <c r="V134" s="1366"/>
      <c r="W134" s="1366"/>
      <c r="X134" s="1366"/>
      <c r="Y134" s="1366"/>
      <c r="Z134" s="1366"/>
      <c r="AA134" s="1366"/>
      <c r="AB134" s="1083"/>
    </row>
    <row r="135" spans="2:28">
      <c r="B135" s="1377"/>
      <c r="C135" s="1366"/>
      <c r="D135" s="1366"/>
      <c r="E135" s="1366"/>
      <c r="F135" s="1366"/>
      <c r="G135" s="1366"/>
      <c r="H135" s="1366"/>
      <c r="I135" s="1366"/>
      <c r="J135" s="1366"/>
      <c r="K135" s="1366"/>
      <c r="L135" s="1366"/>
      <c r="M135" s="1366"/>
      <c r="N135" s="1366"/>
      <c r="O135" s="1366"/>
      <c r="P135" s="1366"/>
      <c r="Q135" s="1366"/>
      <c r="R135" s="1366"/>
      <c r="S135" s="1366"/>
      <c r="T135" s="1366"/>
      <c r="U135" s="1366"/>
      <c r="V135" s="1366"/>
      <c r="W135" s="1366"/>
      <c r="X135" s="1366"/>
      <c r="Y135" s="1366"/>
      <c r="Z135" s="1366"/>
      <c r="AA135" s="1366"/>
      <c r="AB135" s="1083"/>
    </row>
    <row r="136" spans="2:28">
      <c r="B136" s="1373" t="s">
        <v>141</v>
      </c>
      <c r="C136" s="1365"/>
      <c r="D136" s="1365"/>
      <c r="E136" s="1365"/>
      <c r="F136" s="1365"/>
      <c r="G136" s="1365"/>
      <c r="H136" s="1365"/>
      <c r="I136" s="1365"/>
      <c r="J136" s="1365"/>
      <c r="K136" s="1365"/>
      <c r="L136" s="1365"/>
      <c r="M136" s="1365"/>
      <c r="N136" s="1365"/>
      <c r="O136" s="1365"/>
      <c r="P136" s="1365"/>
      <c r="Q136" s="1365"/>
      <c r="R136" s="1365"/>
      <c r="S136" s="1365"/>
      <c r="T136" s="1365"/>
      <c r="U136" s="1365"/>
      <c r="V136" s="1365"/>
      <c r="W136" s="1365"/>
      <c r="X136" s="1365"/>
      <c r="Y136" s="1365"/>
      <c r="Z136" s="1365"/>
      <c r="AA136" s="1365"/>
      <c r="AB136" s="1083"/>
    </row>
    <row r="137" spans="2:28">
      <c r="B137" s="1374" t="s">
        <v>6211</v>
      </c>
      <c r="C137" s="1365"/>
      <c r="D137" s="1365"/>
      <c r="E137" s="1365"/>
      <c r="F137" s="1365"/>
      <c r="G137" s="1365"/>
      <c r="H137" s="1365"/>
      <c r="I137" s="1365"/>
      <c r="J137" s="1365"/>
      <c r="K137" s="1365"/>
      <c r="L137" s="1365"/>
      <c r="M137" s="1365"/>
      <c r="N137" s="1365"/>
      <c r="O137" s="1365"/>
      <c r="P137" s="1365"/>
      <c r="Q137" s="1365"/>
      <c r="R137" s="1365"/>
      <c r="S137" s="1365"/>
      <c r="T137" s="1365"/>
      <c r="U137" s="1365"/>
      <c r="V137" s="1365"/>
      <c r="W137" s="1365"/>
      <c r="X137" s="1365"/>
      <c r="Y137" s="1365"/>
      <c r="Z137" s="1365"/>
      <c r="AA137" s="1365"/>
      <c r="AB137" s="1083"/>
    </row>
    <row r="138" spans="2:28">
      <c r="B138" s="1374" t="s">
        <v>6212</v>
      </c>
      <c r="C138" s="1365"/>
      <c r="D138" s="1365"/>
      <c r="E138" s="1365"/>
      <c r="F138" s="1365"/>
      <c r="G138" s="1365"/>
      <c r="H138" s="1365"/>
      <c r="I138" s="1365"/>
      <c r="J138" s="1365"/>
      <c r="K138" s="1365"/>
      <c r="L138" s="1365"/>
      <c r="M138" s="1365"/>
      <c r="N138" s="1365"/>
      <c r="O138" s="1365"/>
      <c r="P138" s="1365"/>
      <c r="Q138" s="1365"/>
      <c r="R138" s="1365"/>
      <c r="S138" s="1365"/>
      <c r="T138" s="1365"/>
      <c r="U138" s="1365"/>
      <c r="V138" s="1365"/>
      <c r="W138" s="1365"/>
      <c r="X138" s="1365"/>
      <c r="Y138" s="1365"/>
      <c r="Z138" s="1365"/>
      <c r="AA138" s="1365"/>
      <c r="AB138" s="1083"/>
    </row>
    <row r="139" spans="2:28">
      <c r="B139" s="1373"/>
      <c r="C139" s="1365"/>
      <c r="D139" s="1365"/>
      <c r="E139" s="1365"/>
      <c r="F139" s="1365"/>
      <c r="G139" s="1365"/>
      <c r="H139" s="1365"/>
      <c r="I139" s="1365"/>
      <c r="J139" s="1365"/>
      <c r="K139" s="1365"/>
      <c r="L139" s="1365"/>
      <c r="M139" s="1365"/>
      <c r="N139" s="1365"/>
      <c r="O139" s="1365"/>
      <c r="P139" s="1365"/>
      <c r="Q139" s="1365"/>
      <c r="R139" s="1365"/>
      <c r="S139" s="1365"/>
      <c r="T139" s="1365"/>
      <c r="U139" s="1365"/>
      <c r="V139" s="1365"/>
      <c r="W139" s="1365"/>
      <c r="X139" s="1365"/>
      <c r="Y139" s="1365"/>
      <c r="Z139" s="1365"/>
      <c r="AA139" s="1365"/>
      <c r="AB139" s="1083"/>
    </row>
    <row r="140" spans="2:28">
      <c r="B140" s="1374" t="s">
        <v>128</v>
      </c>
      <c r="C140" s="1365"/>
      <c r="D140" s="1365"/>
      <c r="E140" s="1365"/>
      <c r="F140" s="1365"/>
      <c r="G140" s="1365"/>
      <c r="H140" s="1365"/>
      <c r="I140" s="1365"/>
      <c r="J140" s="1365"/>
      <c r="K140" s="1365"/>
      <c r="L140" s="1365"/>
      <c r="M140" s="1365"/>
      <c r="N140" s="1365"/>
      <c r="O140" s="1365"/>
      <c r="P140" s="1365"/>
      <c r="Q140" s="1365"/>
      <c r="R140" s="1365"/>
      <c r="S140" s="1365"/>
      <c r="T140" s="1365"/>
      <c r="U140" s="1365"/>
      <c r="V140" s="1365"/>
      <c r="W140" s="1365"/>
      <c r="X140" s="1365"/>
      <c r="Y140" s="1365"/>
      <c r="Z140" s="1365"/>
      <c r="AA140" s="1365"/>
      <c r="AB140" s="1291"/>
    </row>
    <row r="141" spans="2:28">
      <c r="B141" s="1375" t="s">
        <v>118</v>
      </c>
      <c r="C141" s="1350"/>
      <c r="D141" s="1350"/>
      <c r="E141" s="1350"/>
      <c r="F141" s="1350"/>
      <c r="G141" s="1350"/>
      <c r="H141" s="1350"/>
      <c r="I141" s="1350"/>
      <c r="J141" s="1350"/>
      <c r="K141" s="1350"/>
      <c r="L141" s="1350"/>
      <c r="M141" s="1350"/>
      <c r="N141" s="1350"/>
      <c r="O141" s="1350"/>
      <c r="P141" s="1350"/>
      <c r="Q141" s="1350"/>
      <c r="R141" s="1350"/>
      <c r="S141" s="1350"/>
      <c r="T141" s="1350"/>
      <c r="U141" s="1350"/>
      <c r="V141" s="1350"/>
      <c r="W141" s="1350"/>
      <c r="X141" s="1350"/>
      <c r="Y141" s="1350"/>
      <c r="Z141" s="1350"/>
      <c r="AA141" s="1350"/>
      <c r="AB141" s="1083"/>
    </row>
    <row r="142" spans="2:28">
      <c r="B142" s="1375" t="s">
        <v>119</v>
      </c>
      <c r="C142" s="1350"/>
      <c r="D142" s="1350"/>
      <c r="E142" s="1350"/>
      <c r="F142" s="1350"/>
      <c r="G142" s="1350"/>
      <c r="H142" s="1350"/>
      <c r="I142" s="1350"/>
      <c r="J142" s="1350"/>
      <c r="K142" s="1350"/>
      <c r="L142" s="1350"/>
      <c r="M142" s="1350"/>
      <c r="N142" s="1350"/>
      <c r="O142" s="1350"/>
      <c r="P142" s="1350"/>
      <c r="Q142" s="1350"/>
      <c r="R142" s="1350"/>
      <c r="S142" s="1350"/>
      <c r="T142" s="1350"/>
      <c r="U142" s="1350"/>
      <c r="V142" s="1350"/>
      <c r="W142" s="1350"/>
      <c r="X142" s="1350"/>
      <c r="Y142" s="1350"/>
      <c r="Z142" s="1350"/>
      <c r="AA142" s="1350"/>
      <c r="AB142" s="1083"/>
    </row>
    <row r="143" spans="2:28">
      <c r="B143" s="1375" t="s">
        <v>120</v>
      </c>
      <c r="C143" s="1350"/>
      <c r="D143" s="1350"/>
      <c r="E143" s="1350"/>
      <c r="F143" s="1350"/>
      <c r="G143" s="1350"/>
      <c r="H143" s="1350"/>
      <c r="I143" s="1350"/>
      <c r="J143" s="1350"/>
      <c r="K143" s="1350"/>
      <c r="L143" s="1350"/>
      <c r="M143" s="1350"/>
      <c r="N143" s="1350"/>
      <c r="O143" s="1350"/>
      <c r="P143" s="1350"/>
      <c r="Q143" s="1350"/>
      <c r="R143" s="1350"/>
      <c r="S143" s="1350"/>
      <c r="T143" s="1350"/>
      <c r="U143" s="1350"/>
      <c r="V143" s="1350"/>
      <c r="W143" s="1350"/>
      <c r="X143" s="1350"/>
      <c r="Y143" s="1350"/>
      <c r="Z143" s="1350"/>
      <c r="AA143" s="1350"/>
      <c r="AB143" s="1083"/>
    </row>
    <row r="144" spans="2:28">
      <c r="B144" s="1375" t="s">
        <v>121</v>
      </c>
      <c r="C144" s="1350"/>
      <c r="D144" s="1350"/>
      <c r="E144" s="1350"/>
      <c r="F144" s="1350"/>
      <c r="G144" s="1350"/>
      <c r="H144" s="1350"/>
      <c r="I144" s="1350"/>
      <c r="J144" s="1350"/>
      <c r="K144" s="1350"/>
      <c r="L144" s="1350"/>
      <c r="M144" s="1350"/>
      <c r="N144" s="1350"/>
      <c r="O144" s="1350"/>
      <c r="P144" s="1350"/>
      <c r="Q144" s="1350"/>
      <c r="R144" s="1350"/>
      <c r="S144" s="1350"/>
      <c r="T144" s="1350"/>
      <c r="U144" s="1350"/>
      <c r="V144" s="1350"/>
      <c r="W144" s="1350"/>
      <c r="X144" s="1350"/>
      <c r="Y144" s="1350"/>
      <c r="Z144" s="1350"/>
      <c r="AA144" s="1350"/>
      <c r="AB144" s="1083"/>
    </row>
    <row r="145" spans="2:28">
      <c r="B145" s="1362" t="s">
        <v>6247</v>
      </c>
      <c r="C145" s="1350"/>
      <c r="D145" s="1350"/>
      <c r="E145" s="1350"/>
      <c r="F145" s="1350"/>
      <c r="G145" s="1350"/>
      <c r="H145" s="1350"/>
      <c r="I145" s="1350"/>
      <c r="J145" s="1350"/>
      <c r="K145" s="1350"/>
      <c r="L145" s="1350"/>
      <c r="M145" s="1350"/>
      <c r="N145" s="1350"/>
      <c r="O145" s="1350"/>
      <c r="P145" s="1350"/>
      <c r="Q145" s="1350"/>
      <c r="R145" s="1350"/>
      <c r="S145" s="1350"/>
      <c r="T145" s="1350"/>
      <c r="U145" s="1350"/>
      <c r="V145" s="1350"/>
      <c r="W145" s="1350"/>
      <c r="X145" s="1350"/>
      <c r="Y145" s="1350"/>
      <c r="Z145" s="1350"/>
      <c r="AA145" s="1350"/>
      <c r="AB145" s="1083"/>
    </row>
    <row r="146" spans="2:28">
      <c r="B146" s="1362" t="s">
        <v>122</v>
      </c>
      <c r="C146" s="1350"/>
      <c r="D146" s="1350"/>
      <c r="E146" s="1350"/>
      <c r="F146" s="1350"/>
      <c r="G146" s="1350"/>
      <c r="H146" s="1350"/>
      <c r="I146" s="1350"/>
      <c r="J146" s="1350"/>
      <c r="K146" s="1350"/>
      <c r="L146" s="1350"/>
      <c r="M146" s="1350"/>
      <c r="N146" s="1350"/>
      <c r="O146" s="1350"/>
      <c r="P146" s="1350"/>
      <c r="Q146" s="1350"/>
      <c r="R146" s="1350"/>
      <c r="S146" s="1350"/>
      <c r="T146" s="1350"/>
      <c r="U146" s="1350"/>
      <c r="V146" s="1350"/>
      <c r="W146" s="1350"/>
      <c r="X146" s="1350"/>
      <c r="Y146" s="1350"/>
      <c r="Z146" s="1350"/>
      <c r="AA146" s="1350"/>
      <c r="AB146" s="1083"/>
    </row>
    <row r="147" spans="2:28">
      <c r="B147" s="1375" t="s">
        <v>117</v>
      </c>
      <c r="C147" s="1350"/>
      <c r="D147" s="1350"/>
      <c r="E147" s="1350"/>
      <c r="F147" s="1350"/>
      <c r="G147" s="1350"/>
      <c r="H147" s="1350"/>
      <c r="I147" s="1350"/>
      <c r="J147" s="1350"/>
      <c r="K147" s="1350"/>
      <c r="L147" s="1350"/>
      <c r="M147" s="1350"/>
      <c r="N147" s="1350"/>
      <c r="O147" s="1350"/>
      <c r="P147" s="1350"/>
      <c r="Q147" s="1350"/>
      <c r="R147" s="1350"/>
      <c r="S147" s="1350"/>
      <c r="T147" s="1350"/>
      <c r="U147" s="1350"/>
      <c r="V147" s="1350"/>
      <c r="W147" s="1350"/>
      <c r="X147" s="1350"/>
      <c r="Y147" s="1350"/>
      <c r="Z147" s="1350"/>
      <c r="AA147" s="1350"/>
      <c r="AB147" s="1083"/>
    </row>
    <row r="148" spans="2:28" ht="28.8">
      <c r="B148" s="1361" t="s">
        <v>6248</v>
      </c>
      <c r="C148" s="1350"/>
      <c r="D148" s="1350"/>
      <c r="E148" s="1350"/>
      <c r="F148" s="1350"/>
      <c r="G148" s="1350"/>
      <c r="H148" s="1350"/>
      <c r="I148" s="1350"/>
      <c r="J148" s="1350"/>
      <c r="K148" s="1350"/>
      <c r="L148" s="1350"/>
      <c r="M148" s="1350"/>
      <c r="N148" s="1350"/>
      <c r="O148" s="1350"/>
      <c r="P148" s="1350"/>
      <c r="Q148" s="1350"/>
      <c r="R148" s="1350"/>
      <c r="S148" s="1350"/>
      <c r="T148" s="1350"/>
      <c r="U148" s="1350"/>
      <c r="V148" s="1350"/>
      <c r="W148" s="1350"/>
      <c r="X148" s="1350"/>
      <c r="Y148" s="1350"/>
      <c r="Z148" s="1350"/>
      <c r="AA148" s="1350"/>
      <c r="AB148" s="1083"/>
    </row>
    <row r="149" spans="2:28">
      <c r="B149" s="1362" t="s">
        <v>6287</v>
      </c>
      <c r="C149" s="1350"/>
      <c r="D149" s="1350"/>
      <c r="E149" s="1350"/>
      <c r="F149" s="1350"/>
      <c r="G149" s="1350"/>
      <c r="H149" s="1350"/>
      <c r="I149" s="1350"/>
      <c r="J149" s="1350"/>
      <c r="K149" s="1350"/>
      <c r="L149" s="1350"/>
      <c r="M149" s="1350"/>
      <c r="N149" s="1350"/>
      <c r="O149" s="1350"/>
      <c r="P149" s="1350"/>
      <c r="Q149" s="1350"/>
      <c r="R149" s="1350"/>
      <c r="S149" s="1350"/>
      <c r="T149" s="1350"/>
      <c r="U149" s="1350"/>
      <c r="V149" s="1350"/>
      <c r="W149" s="1350"/>
      <c r="X149" s="1350"/>
      <c r="Y149" s="1350"/>
      <c r="Z149" s="1350"/>
      <c r="AA149" s="1350"/>
      <c r="AB149" s="1083"/>
    </row>
    <row r="150" spans="2:28">
      <c r="B150" s="1362" t="s">
        <v>6288</v>
      </c>
      <c r="C150" s="1350"/>
      <c r="D150" s="1350"/>
      <c r="E150" s="1350"/>
      <c r="F150" s="1350"/>
      <c r="G150" s="1350"/>
      <c r="H150" s="1350"/>
      <c r="I150" s="1350"/>
      <c r="J150" s="1350"/>
      <c r="K150" s="1350"/>
      <c r="L150" s="1350"/>
      <c r="M150" s="1350"/>
      <c r="N150" s="1350"/>
      <c r="O150" s="1350"/>
      <c r="P150" s="1350"/>
      <c r="Q150" s="1350"/>
      <c r="R150" s="1350"/>
      <c r="S150" s="1350"/>
      <c r="T150" s="1350"/>
      <c r="U150" s="1350"/>
      <c r="V150" s="1350"/>
      <c r="W150" s="1350"/>
      <c r="X150" s="1350"/>
      <c r="Y150" s="1350"/>
      <c r="Z150" s="1350"/>
      <c r="AA150" s="1350"/>
      <c r="AB150" s="1083"/>
    </row>
    <row r="151" spans="2:28">
      <c r="B151" s="1362" t="s">
        <v>6289</v>
      </c>
      <c r="C151" s="1350"/>
      <c r="D151" s="1350"/>
      <c r="E151" s="1350"/>
      <c r="F151" s="1350"/>
      <c r="G151" s="1350"/>
      <c r="H151" s="1350"/>
      <c r="I151" s="1350"/>
      <c r="J151" s="1350"/>
      <c r="K151" s="1350"/>
      <c r="L151" s="1350"/>
      <c r="M151" s="1350"/>
      <c r="N151" s="1350"/>
      <c r="O151" s="1350"/>
      <c r="P151" s="1350"/>
      <c r="Q151" s="1350"/>
      <c r="R151" s="1350"/>
      <c r="S151" s="1350"/>
      <c r="T151" s="1350"/>
      <c r="U151" s="1350"/>
      <c r="V151" s="1350"/>
      <c r="W151" s="1350"/>
      <c r="X151" s="1350"/>
      <c r="Y151" s="1350"/>
      <c r="Z151" s="1350"/>
      <c r="AA151" s="1350"/>
      <c r="AB151" s="1083"/>
    </row>
    <row r="152" spans="2:28">
      <c r="B152" s="1362" t="s">
        <v>6290</v>
      </c>
      <c r="C152" s="1350"/>
      <c r="D152" s="1350"/>
      <c r="E152" s="1350"/>
      <c r="F152" s="1350"/>
      <c r="G152" s="1350"/>
      <c r="H152" s="1350"/>
      <c r="I152" s="1350"/>
      <c r="J152" s="1350"/>
      <c r="K152" s="1350"/>
      <c r="L152" s="1350"/>
      <c r="M152" s="1350"/>
      <c r="N152" s="1350"/>
      <c r="O152" s="1350"/>
      <c r="P152" s="1350"/>
      <c r="Q152" s="1350"/>
      <c r="R152" s="1350"/>
      <c r="S152" s="1350"/>
      <c r="T152" s="1350"/>
      <c r="U152" s="1350"/>
      <c r="V152" s="1350"/>
      <c r="W152" s="1350"/>
      <c r="X152" s="1350"/>
      <c r="Y152" s="1350"/>
      <c r="Z152" s="1350"/>
      <c r="AA152" s="1350"/>
      <c r="AB152" s="1083"/>
    </row>
    <row r="153" spans="2:28">
      <c r="B153" s="1362" t="s">
        <v>6291</v>
      </c>
      <c r="C153" s="1350"/>
      <c r="D153" s="1350"/>
      <c r="E153" s="1350"/>
      <c r="F153" s="1350"/>
      <c r="G153" s="1350"/>
      <c r="H153" s="1350"/>
      <c r="I153" s="1350"/>
      <c r="J153" s="1350"/>
      <c r="K153" s="1350"/>
      <c r="L153" s="1350"/>
      <c r="M153" s="1350"/>
      <c r="N153" s="1350"/>
      <c r="O153" s="1350"/>
      <c r="P153" s="1350"/>
      <c r="Q153" s="1350"/>
      <c r="R153" s="1350"/>
      <c r="S153" s="1350"/>
      <c r="T153" s="1350"/>
      <c r="U153" s="1350"/>
      <c r="V153" s="1350"/>
      <c r="W153" s="1350"/>
      <c r="X153" s="1350"/>
      <c r="Y153" s="1350"/>
      <c r="Z153" s="1350"/>
      <c r="AA153" s="1350"/>
      <c r="AB153" s="1083"/>
    </row>
    <row r="154" spans="2:28">
      <c r="B154" s="1375"/>
      <c r="C154" s="1350"/>
      <c r="D154" s="1350"/>
      <c r="E154" s="1350"/>
      <c r="F154" s="1350"/>
      <c r="G154" s="1350"/>
      <c r="H154" s="1350"/>
      <c r="I154" s="1350"/>
      <c r="J154" s="1350"/>
      <c r="K154" s="1350"/>
      <c r="L154" s="1350"/>
      <c r="M154" s="1350"/>
      <c r="N154" s="1350"/>
      <c r="O154" s="1350"/>
      <c r="P154" s="1350"/>
      <c r="Q154" s="1350"/>
      <c r="R154" s="1350"/>
      <c r="S154" s="1350"/>
      <c r="T154" s="1350"/>
      <c r="U154" s="1350"/>
      <c r="V154" s="1350"/>
      <c r="W154" s="1350"/>
      <c r="X154" s="1350"/>
      <c r="Y154" s="1350"/>
      <c r="Z154" s="1350"/>
      <c r="AA154" s="1350"/>
      <c r="AB154" s="1083"/>
    </row>
    <row r="155" spans="2:28">
      <c r="B155" s="1374" t="s">
        <v>6226</v>
      </c>
      <c r="C155" s="1365"/>
      <c r="D155" s="1365"/>
      <c r="E155" s="1365"/>
      <c r="F155" s="1365"/>
      <c r="G155" s="1365"/>
      <c r="H155" s="1365"/>
      <c r="I155" s="1365"/>
      <c r="J155" s="1365"/>
      <c r="K155" s="1365"/>
      <c r="L155" s="1365"/>
      <c r="M155" s="1365"/>
      <c r="N155" s="1365"/>
      <c r="O155" s="1365"/>
      <c r="P155" s="1365"/>
      <c r="Q155" s="1365"/>
      <c r="R155" s="1365"/>
      <c r="S155" s="1365"/>
      <c r="T155" s="1365"/>
      <c r="U155" s="1365"/>
      <c r="V155" s="1365"/>
      <c r="W155" s="1365"/>
      <c r="X155" s="1365"/>
      <c r="Y155" s="1365"/>
      <c r="Z155" s="1365"/>
      <c r="AA155" s="1365"/>
      <c r="AB155" s="1291"/>
    </row>
    <row r="156" spans="2:28">
      <c r="B156" s="1374" t="s">
        <v>6227</v>
      </c>
      <c r="C156" s="1365"/>
      <c r="D156" s="1365"/>
      <c r="E156" s="1365"/>
      <c r="F156" s="1365"/>
      <c r="G156" s="1365"/>
      <c r="H156" s="1365"/>
      <c r="I156" s="1365"/>
      <c r="J156" s="1365"/>
      <c r="K156" s="1365"/>
      <c r="L156" s="1365"/>
      <c r="M156" s="1365"/>
      <c r="N156" s="1365"/>
      <c r="O156" s="1365"/>
      <c r="P156" s="1365"/>
      <c r="Q156" s="1365"/>
      <c r="R156" s="1365"/>
      <c r="S156" s="1365"/>
      <c r="T156" s="1365"/>
      <c r="U156" s="1365"/>
      <c r="V156" s="1365"/>
      <c r="W156" s="1365"/>
      <c r="X156" s="1365"/>
      <c r="Y156" s="1365"/>
      <c r="Z156" s="1365"/>
      <c r="AA156" s="1365"/>
      <c r="AB156" s="1291"/>
    </row>
    <row r="157" spans="2:28">
      <c r="B157" s="1375"/>
      <c r="C157" s="1350"/>
      <c r="D157" s="1350"/>
      <c r="E157" s="1350"/>
      <c r="F157" s="1350"/>
      <c r="G157" s="1350"/>
      <c r="H157" s="1350"/>
      <c r="I157" s="1350"/>
      <c r="J157" s="1350"/>
      <c r="K157" s="1350"/>
      <c r="L157" s="1350"/>
      <c r="M157" s="1350"/>
      <c r="N157" s="1350"/>
      <c r="O157" s="1350"/>
      <c r="P157" s="1350"/>
      <c r="Q157" s="1350"/>
      <c r="R157" s="1350"/>
      <c r="S157" s="1350"/>
      <c r="T157" s="1350"/>
      <c r="U157" s="1350"/>
      <c r="V157" s="1350"/>
      <c r="W157" s="1350"/>
      <c r="X157" s="1350"/>
      <c r="Y157" s="1350"/>
      <c r="Z157" s="1350"/>
      <c r="AA157" s="1350"/>
      <c r="AB157" s="1083"/>
    </row>
    <row r="158" spans="2:28">
      <c r="B158" s="1374" t="s">
        <v>6242</v>
      </c>
      <c r="C158" s="1365"/>
      <c r="D158" s="1365"/>
      <c r="E158" s="1365"/>
      <c r="F158" s="1365"/>
      <c r="G158" s="1365"/>
      <c r="H158" s="1365"/>
      <c r="I158" s="1365"/>
      <c r="J158" s="1365"/>
      <c r="K158" s="1365"/>
      <c r="L158" s="1365"/>
      <c r="M158" s="1365"/>
      <c r="N158" s="1365"/>
      <c r="O158" s="1365"/>
      <c r="P158" s="1365"/>
      <c r="Q158" s="1365"/>
      <c r="R158" s="1365"/>
      <c r="S158" s="1365"/>
      <c r="T158" s="1365"/>
      <c r="U158" s="1365"/>
      <c r="V158" s="1365"/>
      <c r="W158" s="1365"/>
      <c r="X158" s="1365"/>
      <c r="Y158" s="1365"/>
      <c r="Z158" s="1365"/>
      <c r="AA158" s="1365"/>
      <c r="AB158" s="1291"/>
    </row>
    <row r="159" spans="2:28">
      <c r="B159" s="1374" t="s">
        <v>6228</v>
      </c>
      <c r="C159" s="1365"/>
      <c r="D159" s="1365"/>
      <c r="E159" s="1365"/>
      <c r="F159" s="1365"/>
      <c r="G159" s="1365"/>
      <c r="H159" s="1365"/>
      <c r="I159" s="1365"/>
      <c r="J159" s="1365"/>
      <c r="K159" s="1365"/>
      <c r="L159" s="1365"/>
      <c r="M159" s="1365"/>
      <c r="N159" s="1365"/>
      <c r="O159" s="1365"/>
      <c r="P159" s="1365"/>
      <c r="Q159" s="1365"/>
      <c r="R159" s="1365"/>
      <c r="S159" s="1365"/>
      <c r="T159" s="1365"/>
      <c r="U159" s="1365"/>
      <c r="V159" s="1365"/>
      <c r="W159" s="1365"/>
      <c r="X159" s="1365"/>
      <c r="Y159" s="1365"/>
      <c r="Z159" s="1365"/>
      <c r="AA159" s="1365"/>
      <c r="AB159" s="1291"/>
    </row>
    <row r="160" spans="2:28">
      <c r="B160" s="1377"/>
      <c r="C160" s="1350"/>
      <c r="D160" s="1350"/>
      <c r="E160" s="1350"/>
      <c r="F160" s="1350"/>
      <c r="G160" s="1350"/>
      <c r="H160" s="1350"/>
      <c r="I160" s="1350"/>
      <c r="J160" s="1350"/>
      <c r="K160" s="1350"/>
      <c r="L160" s="1350"/>
      <c r="M160" s="1350"/>
      <c r="N160" s="1350"/>
      <c r="O160" s="1350"/>
      <c r="P160" s="1350"/>
      <c r="Q160" s="1350"/>
      <c r="R160" s="1350"/>
      <c r="S160" s="1350"/>
      <c r="T160" s="1350"/>
      <c r="U160" s="1350"/>
      <c r="V160" s="1350"/>
      <c r="W160" s="1350"/>
      <c r="X160" s="1350"/>
      <c r="Y160" s="1350"/>
      <c r="Z160" s="1350"/>
      <c r="AA160" s="1350"/>
      <c r="AB160" s="1083"/>
    </row>
    <row r="161" spans="2:28">
      <c r="B161" s="1378" t="s">
        <v>129</v>
      </c>
      <c r="C161" s="1365"/>
      <c r="D161" s="1365"/>
      <c r="E161" s="1365"/>
      <c r="F161" s="1365"/>
      <c r="G161" s="1365"/>
      <c r="H161" s="1365"/>
      <c r="I161" s="1365"/>
      <c r="J161" s="1365"/>
      <c r="K161" s="1365"/>
      <c r="L161" s="1365"/>
      <c r="M161" s="1365"/>
      <c r="N161" s="1365"/>
      <c r="O161" s="1365"/>
      <c r="P161" s="1365"/>
      <c r="Q161" s="1365"/>
      <c r="R161" s="1365"/>
      <c r="S161" s="1365"/>
      <c r="T161" s="1365"/>
      <c r="U161" s="1365"/>
      <c r="V161" s="1365"/>
      <c r="W161" s="1365"/>
      <c r="X161" s="1365"/>
      <c r="Y161" s="1365"/>
      <c r="Z161" s="1365"/>
      <c r="AA161" s="1365"/>
      <c r="AB161" s="1291"/>
    </row>
    <row r="162" spans="2:28">
      <c r="B162" s="1375" t="s">
        <v>118</v>
      </c>
      <c r="C162" s="1350"/>
      <c r="D162" s="1350"/>
      <c r="E162" s="1350"/>
      <c r="F162" s="1350"/>
      <c r="G162" s="1350"/>
      <c r="H162" s="1350"/>
      <c r="I162" s="1350"/>
      <c r="J162" s="1350"/>
      <c r="K162" s="1350"/>
      <c r="L162" s="1350"/>
      <c r="M162" s="1350"/>
      <c r="N162" s="1350"/>
      <c r="O162" s="1350"/>
      <c r="P162" s="1350"/>
      <c r="Q162" s="1350"/>
      <c r="R162" s="1350"/>
      <c r="S162" s="1350"/>
      <c r="T162" s="1350"/>
      <c r="U162" s="1350"/>
      <c r="V162" s="1350"/>
      <c r="W162" s="1350"/>
      <c r="X162" s="1350"/>
      <c r="Y162" s="1350"/>
      <c r="Z162" s="1350"/>
      <c r="AA162" s="1350"/>
      <c r="AB162" s="1083"/>
    </row>
    <row r="163" spans="2:28">
      <c r="B163" s="1375" t="s">
        <v>119</v>
      </c>
      <c r="C163" s="1350"/>
      <c r="D163" s="1350"/>
      <c r="E163" s="1350"/>
      <c r="F163" s="1350"/>
      <c r="G163" s="1350"/>
      <c r="H163" s="1350"/>
      <c r="I163" s="1350"/>
      <c r="J163" s="1350"/>
      <c r="K163" s="1350"/>
      <c r="L163" s="1350"/>
      <c r="M163" s="1350"/>
      <c r="N163" s="1350"/>
      <c r="O163" s="1350"/>
      <c r="P163" s="1350"/>
      <c r="Q163" s="1350"/>
      <c r="R163" s="1350"/>
      <c r="S163" s="1350"/>
      <c r="T163" s="1350"/>
      <c r="U163" s="1350"/>
      <c r="V163" s="1350"/>
      <c r="W163" s="1350"/>
      <c r="X163" s="1350"/>
      <c r="Y163" s="1350"/>
      <c r="Z163" s="1350"/>
      <c r="AA163" s="1350"/>
      <c r="AB163" s="1083"/>
    </row>
    <row r="164" spans="2:28">
      <c r="B164" s="1375" t="s">
        <v>6067</v>
      </c>
      <c r="C164" s="1350"/>
      <c r="D164" s="1350"/>
      <c r="E164" s="1350"/>
      <c r="F164" s="1350"/>
      <c r="G164" s="1350"/>
      <c r="H164" s="1350"/>
      <c r="I164" s="1350"/>
      <c r="J164" s="1350"/>
      <c r="K164" s="1350"/>
      <c r="L164" s="1350"/>
      <c r="M164" s="1350"/>
      <c r="N164" s="1350"/>
      <c r="O164" s="1350"/>
      <c r="P164" s="1350"/>
      <c r="Q164" s="1350"/>
      <c r="R164" s="1350"/>
      <c r="S164" s="1350"/>
      <c r="T164" s="1350"/>
      <c r="U164" s="1350"/>
      <c r="V164" s="1350"/>
      <c r="W164" s="1350"/>
      <c r="X164" s="1350"/>
      <c r="Y164" s="1350"/>
      <c r="Z164" s="1350"/>
      <c r="AA164" s="1350"/>
      <c r="AB164" s="1083"/>
    </row>
    <row r="165" spans="2:28">
      <c r="B165" s="1375" t="s">
        <v>6068</v>
      </c>
      <c r="C165" s="1350"/>
      <c r="D165" s="1350"/>
      <c r="E165" s="1350"/>
      <c r="F165" s="1350"/>
      <c r="G165" s="1350"/>
      <c r="H165" s="1350"/>
      <c r="I165" s="1350"/>
      <c r="J165" s="1350"/>
      <c r="K165" s="1350"/>
      <c r="L165" s="1350"/>
      <c r="M165" s="1350"/>
      <c r="N165" s="1350"/>
      <c r="O165" s="1350"/>
      <c r="P165" s="1350"/>
      <c r="Q165" s="1350"/>
      <c r="R165" s="1350"/>
      <c r="S165" s="1350"/>
      <c r="T165" s="1350"/>
      <c r="U165" s="1350"/>
      <c r="V165" s="1350"/>
      <c r="W165" s="1350"/>
      <c r="X165" s="1350"/>
      <c r="Y165" s="1350"/>
      <c r="Z165" s="1350"/>
      <c r="AA165" s="1350"/>
      <c r="AB165" s="1083"/>
    </row>
    <row r="166" spans="2:28">
      <c r="B166" s="1375" t="s">
        <v>120</v>
      </c>
      <c r="C166" s="1350"/>
      <c r="D166" s="1350"/>
      <c r="E166" s="1350"/>
      <c r="F166" s="1350"/>
      <c r="G166" s="1350"/>
      <c r="H166" s="1350"/>
      <c r="I166" s="1350"/>
      <c r="J166" s="1350"/>
      <c r="K166" s="1350"/>
      <c r="L166" s="1350"/>
      <c r="M166" s="1350"/>
      <c r="N166" s="1350"/>
      <c r="O166" s="1350"/>
      <c r="P166" s="1350"/>
      <c r="Q166" s="1350"/>
      <c r="R166" s="1350"/>
      <c r="S166" s="1350"/>
      <c r="T166" s="1350"/>
      <c r="U166" s="1350"/>
      <c r="V166" s="1350"/>
      <c r="W166" s="1350"/>
      <c r="X166" s="1350"/>
      <c r="Y166" s="1350"/>
      <c r="Z166" s="1350"/>
      <c r="AA166" s="1350"/>
      <c r="AB166" s="1083"/>
    </row>
    <row r="167" spans="2:28">
      <c r="B167" s="1375" t="s">
        <v>121</v>
      </c>
      <c r="C167" s="1350"/>
      <c r="D167" s="1350"/>
      <c r="E167" s="1350"/>
      <c r="F167" s="1350"/>
      <c r="G167" s="1350"/>
      <c r="H167" s="1350"/>
      <c r="I167" s="1350"/>
      <c r="J167" s="1350"/>
      <c r="K167" s="1350"/>
      <c r="L167" s="1350"/>
      <c r="M167" s="1350"/>
      <c r="N167" s="1350"/>
      <c r="O167" s="1350"/>
      <c r="P167" s="1350"/>
      <c r="Q167" s="1350"/>
      <c r="R167" s="1350"/>
      <c r="S167" s="1350"/>
      <c r="T167" s="1350"/>
      <c r="U167" s="1350"/>
      <c r="V167" s="1350"/>
      <c r="W167" s="1350"/>
      <c r="X167" s="1350"/>
      <c r="Y167" s="1350"/>
      <c r="Z167" s="1350"/>
      <c r="AA167" s="1350"/>
      <c r="AB167" s="1083"/>
    </row>
    <row r="168" spans="2:28">
      <c r="B168" s="1362" t="s">
        <v>6247</v>
      </c>
      <c r="C168" s="1350"/>
      <c r="D168" s="1350"/>
      <c r="E168" s="1350"/>
      <c r="F168" s="1350"/>
      <c r="G168" s="1350"/>
      <c r="H168" s="1350"/>
      <c r="I168" s="1350"/>
      <c r="J168" s="1350"/>
      <c r="K168" s="1350"/>
      <c r="L168" s="1350"/>
      <c r="M168" s="1350"/>
      <c r="N168" s="1350"/>
      <c r="O168" s="1350"/>
      <c r="P168" s="1350"/>
      <c r="Q168" s="1350"/>
      <c r="R168" s="1350"/>
      <c r="S168" s="1350"/>
      <c r="T168" s="1350"/>
      <c r="U168" s="1350"/>
      <c r="V168" s="1350"/>
      <c r="W168" s="1350"/>
      <c r="X168" s="1350"/>
      <c r="Y168" s="1350"/>
      <c r="Z168" s="1350"/>
      <c r="AA168" s="1350"/>
      <c r="AB168" s="1083"/>
    </row>
    <row r="169" spans="2:28">
      <c r="B169" s="1362" t="s">
        <v>122</v>
      </c>
      <c r="C169" s="1350"/>
      <c r="D169" s="1350"/>
      <c r="E169" s="1350"/>
      <c r="F169" s="1350"/>
      <c r="G169" s="1350"/>
      <c r="H169" s="1350"/>
      <c r="I169" s="1350"/>
      <c r="J169" s="1350"/>
      <c r="K169" s="1350"/>
      <c r="L169" s="1350"/>
      <c r="M169" s="1350"/>
      <c r="N169" s="1350"/>
      <c r="O169" s="1350"/>
      <c r="P169" s="1350"/>
      <c r="Q169" s="1350"/>
      <c r="R169" s="1350"/>
      <c r="S169" s="1350"/>
      <c r="T169" s="1350"/>
      <c r="U169" s="1350"/>
      <c r="V169" s="1350"/>
      <c r="W169" s="1350"/>
      <c r="X169" s="1350"/>
      <c r="Y169" s="1350"/>
      <c r="Z169" s="1350"/>
      <c r="AA169" s="1350"/>
      <c r="AB169" s="1083"/>
    </row>
    <row r="170" spans="2:28">
      <c r="B170" s="1375" t="s">
        <v>117</v>
      </c>
      <c r="C170" s="1350"/>
      <c r="D170" s="1350"/>
      <c r="E170" s="1350"/>
      <c r="F170" s="1350"/>
      <c r="G170" s="1350"/>
      <c r="H170" s="1350"/>
      <c r="I170" s="1350"/>
      <c r="J170" s="1350"/>
      <c r="K170" s="1350"/>
      <c r="L170" s="1350"/>
      <c r="M170" s="1350"/>
      <c r="N170" s="1350"/>
      <c r="O170" s="1350"/>
      <c r="P170" s="1350"/>
      <c r="Q170" s="1350"/>
      <c r="R170" s="1350"/>
      <c r="S170" s="1350"/>
      <c r="T170" s="1350"/>
      <c r="U170" s="1350"/>
      <c r="V170" s="1350"/>
      <c r="W170" s="1350"/>
      <c r="X170" s="1350"/>
      <c r="Y170" s="1350"/>
      <c r="Z170" s="1350"/>
      <c r="AA170" s="1350"/>
      <c r="AB170" s="1083"/>
    </row>
    <row r="171" spans="2:28" ht="28.8">
      <c r="B171" s="1361" t="s">
        <v>6249</v>
      </c>
      <c r="C171" s="1350"/>
      <c r="D171" s="1350"/>
      <c r="E171" s="1350"/>
      <c r="F171" s="1350"/>
      <c r="G171" s="1350"/>
      <c r="H171" s="1350"/>
      <c r="I171" s="1350"/>
      <c r="J171" s="1350"/>
      <c r="K171" s="1350"/>
      <c r="L171" s="1350"/>
      <c r="M171" s="1350"/>
      <c r="N171" s="1350"/>
      <c r="O171" s="1350"/>
      <c r="P171" s="1350"/>
      <c r="Q171" s="1350"/>
      <c r="R171" s="1350"/>
      <c r="S171" s="1350"/>
      <c r="T171" s="1350"/>
      <c r="U171" s="1350"/>
      <c r="V171" s="1350"/>
      <c r="W171" s="1350"/>
      <c r="X171" s="1350"/>
      <c r="Y171" s="1350"/>
      <c r="Z171" s="1350"/>
      <c r="AA171" s="1350"/>
      <c r="AB171" s="1083"/>
    </row>
    <row r="172" spans="2:28">
      <c r="B172" s="1362" t="s">
        <v>6287</v>
      </c>
      <c r="C172" s="1350"/>
      <c r="D172" s="1350"/>
      <c r="E172" s="1350"/>
      <c r="F172" s="1350"/>
      <c r="G172" s="1350"/>
      <c r="H172" s="1350"/>
      <c r="I172" s="1350"/>
      <c r="J172" s="1350"/>
      <c r="K172" s="1350"/>
      <c r="L172" s="1350"/>
      <c r="M172" s="1350"/>
      <c r="N172" s="1350"/>
      <c r="O172" s="1350"/>
      <c r="P172" s="1350"/>
      <c r="Q172" s="1350"/>
      <c r="R172" s="1350"/>
      <c r="S172" s="1350"/>
      <c r="T172" s="1350"/>
      <c r="U172" s="1350"/>
      <c r="V172" s="1350"/>
      <c r="W172" s="1350"/>
      <c r="X172" s="1350"/>
      <c r="Y172" s="1350"/>
      <c r="Z172" s="1350"/>
      <c r="AA172" s="1350"/>
      <c r="AB172" s="1083"/>
    </row>
    <row r="173" spans="2:28">
      <c r="B173" s="1362" t="s">
        <v>6288</v>
      </c>
      <c r="C173" s="1350"/>
      <c r="D173" s="1350"/>
      <c r="E173" s="1350"/>
      <c r="F173" s="1350"/>
      <c r="G173" s="1350"/>
      <c r="H173" s="1350"/>
      <c r="I173" s="1350"/>
      <c r="J173" s="1350"/>
      <c r="K173" s="1350"/>
      <c r="L173" s="1350"/>
      <c r="M173" s="1350"/>
      <c r="N173" s="1350"/>
      <c r="O173" s="1350"/>
      <c r="P173" s="1350"/>
      <c r="Q173" s="1350"/>
      <c r="R173" s="1350"/>
      <c r="S173" s="1350"/>
      <c r="T173" s="1350"/>
      <c r="U173" s="1350"/>
      <c r="V173" s="1350"/>
      <c r="W173" s="1350"/>
      <c r="X173" s="1350"/>
      <c r="Y173" s="1350"/>
      <c r="Z173" s="1350"/>
      <c r="AA173" s="1350"/>
      <c r="AB173" s="1083"/>
    </row>
    <row r="174" spans="2:28">
      <c r="B174" s="1362" t="s">
        <v>6292</v>
      </c>
      <c r="C174" s="1350"/>
      <c r="D174" s="1350"/>
      <c r="E174" s="1350"/>
      <c r="F174" s="1350"/>
      <c r="G174" s="1350"/>
      <c r="H174" s="1350"/>
      <c r="I174" s="1350"/>
      <c r="J174" s="1350"/>
      <c r="K174" s="1350"/>
      <c r="L174" s="1350"/>
      <c r="M174" s="1350"/>
      <c r="N174" s="1350"/>
      <c r="O174" s="1350"/>
      <c r="P174" s="1350"/>
      <c r="Q174" s="1350"/>
      <c r="R174" s="1350"/>
      <c r="S174" s="1350"/>
      <c r="T174" s="1350"/>
      <c r="U174" s="1350"/>
      <c r="V174" s="1350"/>
      <c r="W174" s="1350"/>
      <c r="X174" s="1350"/>
      <c r="Y174" s="1350"/>
      <c r="Z174" s="1350"/>
      <c r="AA174" s="1350"/>
      <c r="AB174" s="1083"/>
    </row>
    <row r="175" spans="2:28">
      <c r="B175" s="1362" t="s">
        <v>6293</v>
      </c>
      <c r="C175" s="1350"/>
      <c r="D175" s="1350"/>
      <c r="E175" s="1350"/>
      <c r="F175" s="1350"/>
      <c r="G175" s="1350"/>
      <c r="H175" s="1350"/>
      <c r="I175" s="1350"/>
      <c r="J175" s="1350"/>
      <c r="K175" s="1350"/>
      <c r="L175" s="1350"/>
      <c r="M175" s="1350"/>
      <c r="N175" s="1350"/>
      <c r="O175" s="1350"/>
      <c r="P175" s="1350"/>
      <c r="Q175" s="1350"/>
      <c r="R175" s="1350"/>
      <c r="S175" s="1350"/>
      <c r="T175" s="1350"/>
      <c r="U175" s="1350"/>
      <c r="V175" s="1350"/>
      <c r="W175" s="1350"/>
      <c r="X175" s="1350"/>
      <c r="Y175" s="1350"/>
      <c r="Z175" s="1350"/>
      <c r="AA175" s="1350"/>
      <c r="AB175" s="1083"/>
    </row>
    <row r="176" spans="2:28">
      <c r="B176" s="1362" t="s">
        <v>6289</v>
      </c>
      <c r="C176" s="1350"/>
      <c r="D176" s="1350"/>
      <c r="E176" s="1350"/>
      <c r="F176" s="1350"/>
      <c r="G176" s="1350"/>
      <c r="H176" s="1350"/>
      <c r="I176" s="1350"/>
      <c r="J176" s="1350"/>
      <c r="K176" s="1350"/>
      <c r="L176" s="1350"/>
      <c r="M176" s="1350"/>
      <c r="N176" s="1350"/>
      <c r="O176" s="1350"/>
      <c r="P176" s="1350"/>
      <c r="Q176" s="1350"/>
      <c r="R176" s="1350"/>
      <c r="S176" s="1350"/>
      <c r="T176" s="1350"/>
      <c r="U176" s="1350"/>
      <c r="V176" s="1350"/>
      <c r="W176" s="1350"/>
      <c r="X176" s="1350"/>
      <c r="Y176" s="1350"/>
      <c r="Z176" s="1350"/>
      <c r="AA176" s="1350"/>
      <c r="AB176" s="1083"/>
    </row>
    <row r="177" spans="2:28">
      <c r="B177" s="1362" t="s">
        <v>6294</v>
      </c>
      <c r="C177" s="1350"/>
      <c r="D177" s="1350"/>
      <c r="E177" s="1350"/>
      <c r="F177" s="1350"/>
      <c r="G177" s="1350"/>
      <c r="H177" s="1350"/>
      <c r="I177" s="1350"/>
      <c r="J177" s="1350"/>
      <c r="K177" s="1350"/>
      <c r="L177" s="1350"/>
      <c r="M177" s="1350"/>
      <c r="N177" s="1350"/>
      <c r="O177" s="1350"/>
      <c r="P177" s="1350"/>
      <c r="Q177" s="1350"/>
      <c r="R177" s="1350"/>
      <c r="S177" s="1350"/>
      <c r="T177" s="1350"/>
      <c r="U177" s="1350"/>
      <c r="V177" s="1350"/>
      <c r="W177" s="1350"/>
      <c r="X177" s="1350"/>
      <c r="Y177" s="1350"/>
      <c r="Z177" s="1350"/>
      <c r="AA177" s="1350"/>
      <c r="AB177" s="1083"/>
    </row>
    <row r="178" spans="2:28">
      <c r="B178" s="1362" t="s">
        <v>6291</v>
      </c>
      <c r="C178" s="1350"/>
      <c r="D178" s="1350"/>
      <c r="E178" s="1350"/>
      <c r="F178" s="1350"/>
      <c r="G178" s="1350"/>
      <c r="H178" s="1350"/>
      <c r="I178" s="1350"/>
      <c r="J178" s="1350"/>
      <c r="K178" s="1350"/>
      <c r="L178" s="1350"/>
      <c r="M178" s="1350"/>
      <c r="N178" s="1350"/>
      <c r="O178" s="1350"/>
      <c r="P178" s="1350"/>
      <c r="Q178" s="1350"/>
      <c r="R178" s="1350"/>
      <c r="S178" s="1350"/>
      <c r="T178" s="1350"/>
      <c r="U178" s="1350"/>
      <c r="V178" s="1350"/>
      <c r="W178" s="1350"/>
      <c r="X178" s="1350"/>
      <c r="Y178" s="1350"/>
      <c r="Z178" s="1350"/>
      <c r="AA178" s="1350"/>
      <c r="AB178" s="1083"/>
    </row>
    <row r="179" spans="2:28">
      <c r="B179" s="1376"/>
      <c r="C179" s="1350"/>
      <c r="D179" s="1350"/>
      <c r="E179" s="1350"/>
      <c r="F179" s="1350"/>
      <c r="G179" s="1350"/>
      <c r="H179" s="1350"/>
      <c r="I179" s="1350"/>
      <c r="J179" s="1350"/>
      <c r="K179" s="1350"/>
      <c r="L179" s="1350"/>
      <c r="M179" s="1350"/>
      <c r="N179" s="1350"/>
      <c r="O179" s="1350"/>
      <c r="P179" s="1350"/>
      <c r="Q179" s="1350"/>
      <c r="R179" s="1350"/>
      <c r="S179" s="1350"/>
      <c r="T179" s="1350"/>
      <c r="U179" s="1350"/>
      <c r="V179" s="1350"/>
      <c r="W179" s="1350"/>
      <c r="X179" s="1350"/>
      <c r="Y179" s="1350"/>
      <c r="Z179" s="1350"/>
      <c r="AA179" s="1350"/>
      <c r="AB179" s="1083"/>
    </row>
    <row r="180" spans="2:28">
      <c r="B180" s="1374" t="s">
        <v>6229</v>
      </c>
      <c r="C180" s="1365"/>
      <c r="D180" s="1365"/>
      <c r="E180" s="1365"/>
      <c r="F180" s="1365"/>
      <c r="G180" s="1365"/>
      <c r="H180" s="1365"/>
      <c r="I180" s="1365"/>
      <c r="J180" s="1365"/>
      <c r="K180" s="1365"/>
      <c r="L180" s="1365"/>
      <c r="M180" s="1365"/>
      <c r="N180" s="1365"/>
      <c r="O180" s="1365"/>
      <c r="P180" s="1365"/>
      <c r="Q180" s="1365"/>
      <c r="R180" s="1365"/>
      <c r="S180" s="1365"/>
      <c r="T180" s="1365"/>
      <c r="U180" s="1365"/>
      <c r="V180" s="1365"/>
      <c r="W180" s="1365"/>
      <c r="X180" s="1365"/>
      <c r="Y180" s="1365"/>
      <c r="Z180" s="1365"/>
      <c r="AA180" s="1365"/>
      <c r="AB180" s="1291"/>
    </row>
    <row r="181" spans="2:28">
      <c r="B181" s="1374" t="s">
        <v>6230</v>
      </c>
      <c r="C181" s="1365"/>
      <c r="D181" s="1365"/>
      <c r="E181" s="1365"/>
      <c r="F181" s="1365"/>
      <c r="G181" s="1365"/>
      <c r="H181" s="1365"/>
      <c r="I181" s="1365"/>
      <c r="J181" s="1365"/>
      <c r="K181" s="1365"/>
      <c r="L181" s="1365"/>
      <c r="M181" s="1365"/>
      <c r="N181" s="1365"/>
      <c r="O181" s="1365"/>
      <c r="P181" s="1365"/>
      <c r="Q181" s="1365"/>
      <c r="R181" s="1365"/>
      <c r="S181" s="1365"/>
      <c r="T181" s="1365"/>
      <c r="U181" s="1365"/>
      <c r="V181" s="1365"/>
      <c r="W181" s="1365"/>
      <c r="X181" s="1365"/>
      <c r="Y181" s="1365"/>
      <c r="Z181" s="1365"/>
      <c r="AA181" s="1365"/>
      <c r="AB181" s="1291"/>
    </row>
    <row r="182" spans="2:28">
      <c r="B182" s="1376"/>
      <c r="C182" s="1350"/>
      <c r="D182" s="1350"/>
      <c r="E182" s="1350"/>
      <c r="F182" s="1350"/>
      <c r="G182" s="1350"/>
      <c r="H182" s="1350"/>
      <c r="I182" s="1350"/>
      <c r="J182" s="1350"/>
      <c r="K182" s="1350"/>
      <c r="L182" s="1350"/>
      <c r="M182" s="1350"/>
      <c r="N182" s="1350"/>
      <c r="O182" s="1350"/>
      <c r="P182" s="1350"/>
      <c r="Q182" s="1350"/>
      <c r="R182" s="1350"/>
      <c r="S182" s="1350"/>
      <c r="T182" s="1350"/>
      <c r="U182" s="1350"/>
      <c r="V182" s="1350"/>
      <c r="W182" s="1350"/>
      <c r="X182" s="1350"/>
      <c r="Y182" s="1350"/>
      <c r="Z182" s="1350"/>
      <c r="AA182" s="1350"/>
      <c r="AB182" s="1083"/>
    </row>
    <row r="183" spans="2:28">
      <c r="B183" s="1374" t="s">
        <v>6231</v>
      </c>
      <c r="C183" s="1365"/>
      <c r="D183" s="1365"/>
      <c r="E183" s="1365"/>
      <c r="F183" s="1365"/>
      <c r="G183" s="1365"/>
      <c r="H183" s="1365"/>
      <c r="I183" s="1365"/>
      <c r="J183" s="1365"/>
      <c r="K183" s="1365"/>
      <c r="L183" s="1365"/>
      <c r="M183" s="1365"/>
      <c r="N183" s="1365"/>
      <c r="O183" s="1365"/>
      <c r="P183" s="1365"/>
      <c r="Q183" s="1365"/>
      <c r="R183" s="1365"/>
      <c r="S183" s="1365"/>
      <c r="T183" s="1365"/>
      <c r="U183" s="1365"/>
      <c r="V183" s="1365"/>
      <c r="W183" s="1365"/>
      <c r="X183" s="1365"/>
      <c r="Y183" s="1365"/>
      <c r="Z183" s="1365"/>
      <c r="AA183" s="1365"/>
      <c r="AB183" s="1291"/>
    </row>
    <row r="184" spans="2:28">
      <c r="B184" s="1374" t="s">
        <v>6232</v>
      </c>
      <c r="C184" s="1365"/>
      <c r="D184" s="1365"/>
      <c r="E184" s="1365"/>
      <c r="F184" s="1365"/>
      <c r="G184" s="1365"/>
      <c r="H184" s="1365"/>
      <c r="I184" s="1365"/>
      <c r="J184" s="1365"/>
      <c r="K184" s="1365"/>
      <c r="L184" s="1365"/>
      <c r="M184" s="1365"/>
      <c r="N184" s="1365"/>
      <c r="O184" s="1365"/>
      <c r="P184" s="1365"/>
      <c r="Q184" s="1365"/>
      <c r="R184" s="1365"/>
      <c r="S184" s="1365"/>
      <c r="T184" s="1365"/>
      <c r="U184" s="1365"/>
      <c r="V184" s="1365"/>
      <c r="W184" s="1365"/>
      <c r="X184" s="1365"/>
      <c r="Y184" s="1365"/>
      <c r="Z184" s="1365"/>
      <c r="AA184" s="1365"/>
      <c r="AB184" s="1291"/>
    </row>
    <row r="185" spans="2:28">
      <c r="B185" s="1377"/>
      <c r="C185" s="1350"/>
      <c r="D185" s="1350"/>
      <c r="E185" s="1350"/>
      <c r="F185" s="1350"/>
      <c r="G185" s="1350"/>
      <c r="H185" s="1350"/>
      <c r="I185" s="1350"/>
      <c r="J185" s="1350"/>
      <c r="K185" s="1350"/>
      <c r="L185" s="1350"/>
      <c r="M185" s="1350"/>
      <c r="N185" s="1350"/>
      <c r="O185" s="1350"/>
      <c r="P185" s="1350"/>
      <c r="Q185" s="1350"/>
      <c r="R185" s="1350"/>
      <c r="S185" s="1350"/>
      <c r="T185" s="1350"/>
      <c r="U185" s="1350"/>
      <c r="V185" s="1350"/>
      <c r="W185" s="1350"/>
      <c r="X185" s="1350"/>
      <c r="Y185" s="1350"/>
      <c r="Z185" s="1350"/>
      <c r="AA185" s="1350"/>
      <c r="AB185" s="1083"/>
    </row>
    <row r="186" spans="2:28">
      <c r="B186" s="1374" t="s">
        <v>130</v>
      </c>
      <c r="C186" s="1365"/>
      <c r="D186" s="1365"/>
      <c r="E186" s="1365"/>
      <c r="F186" s="1365"/>
      <c r="G186" s="1365"/>
      <c r="H186" s="1365"/>
      <c r="I186" s="1365"/>
      <c r="J186" s="1365"/>
      <c r="K186" s="1365"/>
      <c r="L186" s="1365"/>
      <c r="M186" s="1365"/>
      <c r="N186" s="1365"/>
      <c r="O186" s="1365"/>
      <c r="P186" s="1365"/>
      <c r="Q186" s="1365"/>
      <c r="R186" s="1365"/>
      <c r="S186" s="1365"/>
      <c r="T186" s="1365"/>
      <c r="U186" s="1365"/>
      <c r="V186" s="1365"/>
      <c r="W186" s="1365"/>
      <c r="X186" s="1365"/>
      <c r="Y186" s="1365"/>
      <c r="Z186" s="1365"/>
      <c r="AA186" s="1365"/>
      <c r="AB186" s="1291"/>
    </row>
    <row r="187" spans="2:28">
      <c r="B187" s="1375" t="s">
        <v>123</v>
      </c>
      <c r="C187" s="1350"/>
      <c r="D187" s="1350"/>
      <c r="E187" s="1350"/>
      <c r="F187" s="1350"/>
      <c r="G187" s="1350"/>
      <c r="H187" s="1350"/>
      <c r="I187" s="1350"/>
      <c r="J187" s="1350"/>
      <c r="K187" s="1350"/>
      <c r="L187" s="1350"/>
      <c r="M187" s="1350"/>
      <c r="N187" s="1350"/>
      <c r="O187" s="1350"/>
      <c r="P187" s="1350"/>
      <c r="Q187" s="1350"/>
      <c r="R187" s="1350"/>
      <c r="S187" s="1350"/>
      <c r="T187" s="1350"/>
      <c r="U187" s="1350"/>
      <c r="V187" s="1350"/>
      <c r="W187" s="1350"/>
      <c r="X187" s="1350"/>
      <c r="Y187" s="1350"/>
      <c r="Z187" s="1350"/>
      <c r="AA187" s="1350"/>
      <c r="AB187" s="1083"/>
    </row>
    <row r="188" spans="2:28">
      <c r="B188" s="1375" t="s">
        <v>6167</v>
      </c>
      <c r="C188" s="1350"/>
      <c r="D188" s="1350"/>
      <c r="E188" s="1350"/>
      <c r="F188" s="1350"/>
      <c r="G188" s="1350"/>
      <c r="H188" s="1350"/>
      <c r="I188" s="1350"/>
      <c r="J188" s="1350"/>
      <c r="K188" s="1350"/>
      <c r="L188" s="1350"/>
      <c r="M188" s="1350"/>
      <c r="N188" s="1350"/>
      <c r="O188" s="1350"/>
      <c r="P188" s="1350"/>
      <c r="Q188" s="1350"/>
      <c r="R188" s="1350"/>
      <c r="S188" s="1350"/>
      <c r="T188" s="1350"/>
      <c r="U188" s="1350"/>
      <c r="V188" s="1350"/>
      <c r="W188" s="1350"/>
      <c r="X188" s="1350"/>
      <c r="Y188" s="1350"/>
      <c r="Z188" s="1350"/>
      <c r="AA188" s="1350"/>
      <c r="AB188" s="1083"/>
    </row>
    <row r="189" spans="2:28">
      <c r="B189" s="1375" t="s">
        <v>6168</v>
      </c>
      <c r="C189" s="1350"/>
      <c r="D189" s="1350"/>
      <c r="E189" s="1350"/>
      <c r="F189" s="1350"/>
      <c r="G189" s="1350"/>
      <c r="H189" s="1350"/>
      <c r="I189" s="1350"/>
      <c r="J189" s="1350"/>
      <c r="K189" s="1350"/>
      <c r="L189" s="1350"/>
      <c r="M189" s="1350"/>
      <c r="N189" s="1350"/>
      <c r="O189" s="1350"/>
      <c r="P189" s="1350"/>
      <c r="Q189" s="1350"/>
      <c r="R189" s="1350"/>
      <c r="S189" s="1350"/>
      <c r="T189" s="1350"/>
      <c r="U189" s="1350"/>
      <c r="V189" s="1350"/>
      <c r="W189" s="1350"/>
      <c r="X189" s="1350"/>
      <c r="Y189" s="1350"/>
      <c r="Z189" s="1350"/>
      <c r="AA189" s="1350"/>
      <c r="AB189" s="1083"/>
    </row>
    <row r="190" spans="2:28">
      <c r="B190" s="1375" t="s">
        <v>6069</v>
      </c>
      <c r="C190" s="1350"/>
      <c r="D190" s="1350"/>
      <c r="E190" s="1350"/>
      <c r="F190" s="1350"/>
      <c r="G190" s="1350"/>
      <c r="H190" s="1350"/>
      <c r="I190" s="1350"/>
      <c r="J190" s="1350"/>
      <c r="K190" s="1350"/>
      <c r="L190" s="1350"/>
      <c r="M190" s="1350"/>
      <c r="N190" s="1350"/>
      <c r="O190" s="1350"/>
      <c r="P190" s="1350"/>
      <c r="Q190" s="1350"/>
      <c r="R190" s="1350"/>
      <c r="S190" s="1350"/>
      <c r="T190" s="1350"/>
      <c r="U190" s="1350"/>
      <c r="V190" s="1350"/>
      <c r="W190" s="1350"/>
      <c r="X190" s="1350"/>
      <c r="Y190" s="1350"/>
      <c r="Z190" s="1350"/>
      <c r="AA190" s="1350"/>
      <c r="AB190" s="1083"/>
    </row>
    <row r="191" spans="2:28">
      <c r="B191" s="1375" t="s">
        <v>6070</v>
      </c>
      <c r="C191" s="1350"/>
      <c r="D191" s="1350"/>
      <c r="E191" s="1350"/>
      <c r="F191" s="1350"/>
      <c r="G191" s="1350"/>
      <c r="H191" s="1350"/>
      <c r="I191" s="1350"/>
      <c r="J191" s="1350"/>
      <c r="K191" s="1350"/>
      <c r="L191" s="1350"/>
      <c r="M191" s="1350"/>
      <c r="N191" s="1350"/>
      <c r="O191" s="1350"/>
      <c r="P191" s="1350"/>
      <c r="Q191" s="1350"/>
      <c r="R191" s="1350"/>
      <c r="S191" s="1350"/>
      <c r="T191" s="1350"/>
      <c r="U191" s="1350"/>
      <c r="V191" s="1350"/>
      <c r="W191" s="1350"/>
      <c r="X191" s="1350"/>
      <c r="Y191" s="1350"/>
      <c r="Z191" s="1350"/>
      <c r="AA191" s="1350"/>
      <c r="AB191" s="1083"/>
    </row>
    <row r="192" spans="2:28">
      <c r="B192" s="1375" t="s">
        <v>95</v>
      </c>
      <c r="C192" s="1350"/>
      <c r="D192" s="1350"/>
      <c r="E192" s="1350"/>
      <c r="F192" s="1350"/>
      <c r="G192" s="1350"/>
      <c r="H192" s="1350"/>
      <c r="I192" s="1350"/>
      <c r="J192" s="1350"/>
      <c r="K192" s="1350"/>
      <c r="L192" s="1350"/>
      <c r="M192" s="1350"/>
      <c r="N192" s="1350"/>
      <c r="O192" s="1350"/>
      <c r="P192" s="1350"/>
      <c r="Q192" s="1350"/>
      <c r="R192" s="1350"/>
      <c r="S192" s="1350"/>
      <c r="T192" s="1350"/>
      <c r="U192" s="1350"/>
      <c r="V192" s="1350"/>
      <c r="W192" s="1350"/>
      <c r="X192" s="1350"/>
      <c r="Y192" s="1350"/>
      <c r="Z192" s="1350"/>
      <c r="AA192" s="1350"/>
      <c r="AB192" s="1083"/>
    </row>
    <row r="193" spans="2:28">
      <c r="B193" s="1362" t="s">
        <v>5967</v>
      </c>
      <c r="C193" s="1350"/>
      <c r="D193" s="1350"/>
      <c r="E193" s="1350"/>
      <c r="F193" s="1350"/>
      <c r="G193" s="1350"/>
      <c r="H193" s="1350"/>
      <c r="I193" s="1350"/>
      <c r="J193" s="1350"/>
      <c r="K193" s="1350"/>
      <c r="L193" s="1350"/>
      <c r="M193" s="1350"/>
      <c r="N193" s="1350"/>
      <c r="O193" s="1350"/>
      <c r="P193" s="1350"/>
      <c r="Q193" s="1350"/>
      <c r="R193" s="1350"/>
      <c r="S193" s="1350"/>
      <c r="T193" s="1350"/>
      <c r="U193" s="1350"/>
      <c r="V193" s="1350"/>
      <c r="W193" s="1350"/>
      <c r="X193" s="1350"/>
      <c r="Y193" s="1350"/>
      <c r="Z193" s="1350"/>
      <c r="AA193" s="1350"/>
      <c r="AB193" s="1083"/>
    </row>
    <row r="194" spans="2:28">
      <c r="B194" s="1362" t="s">
        <v>122</v>
      </c>
      <c r="C194" s="1350"/>
      <c r="D194" s="1350"/>
      <c r="E194" s="1350"/>
      <c r="F194" s="1350"/>
      <c r="G194" s="1350"/>
      <c r="H194" s="1350"/>
      <c r="I194" s="1350"/>
      <c r="J194" s="1350"/>
      <c r="K194" s="1350"/>
      <c r="L194" s="1350"/>
      <c r="M194" s="1350"/>
      <c r="N194" s="1350"/>
      <c r="O194" s="1350"/>
      <c r="P194" s="1350"/>
      <c r="Q194" s="1350"/>
      <c r="R194" s="1350"/>
      <c r="S194" s="1350"/>
      <c r="T194" s="1350"/>
      <c r="U194" s="1350"/>
      <c r="V194" s="1350"/>
      <c r="W194" s="1350"/>
      <c r="X194" s="1350"/>
      <c r="Y194" s="1350"/>
      <c r="Z194" s="1350"/>
      <c r="AA194" s="1350"/>
      <c r="AB194" s="1083"/>
    </row>
    <row r="195" spans="2:28">
      <c r="B195" s="1375" t="s">
        <v>5968</v>
      </c>
      <c r="C195" s="1350"/>
      <c r="D195" s="1350"/>
      <c r="E195" s="1350"/>
      <c r="F195" s="1350"/>
      <c r="G195" s="1350"/>
      <c r="H195" s="1350"/>
      <c r="I195" s="1350"/>
      <c r="J195" s="1350"/>
      <c r="K195" s="1350"/>
      <c r="L195" s="1350"/>
      <c r="M195" s="1350"/>
      <c r="N195" s="1350"/>
      <c r="O195" s="1350"/>
      <c r="P195" s="1350"/>
      <c r="Q195" s="1350"/>
      <c r="R195" s="1350"/>
      <c r="S195" s="1350"/>
      <c r="T195" s="1350"/>
      <c r="U195" s="1350"/>
      <c r="V195" s="1350"/>
      <c r="W195" s="1350"/>
      <c r="X195" s="1350"/>
      <c r="Y195" s="1350"/>
      <c r="Z195" s="1350"/>
      <c r="AA195" s="1350"/>
      <c r="AB195" s="1083"/>
    </row>
    <row r="196" spans="2:28">
      <c r="B196" s="1375" t="s">
        <v>124</v>
      </c>
      <c r="C196" s="1350"/>
      <c r="D196" s="1350"/>
      <c r="E196" s="1350"/>
      <c r="F196" s="1350"/>
      <c r="G196" s="1350"/>
      <c r="H196" s="1350"/>
      <c r="I196" s="1350"/>
      <c r="J196" s="1350"/>
      <c r="K196" s="1350"/>
      <c r="L196" s="1350"/>
      <c r="M196" s="1350"/>
      <c r="N196" s="1350"/>
      <c r="O196" s="1350"/>
      <c r="P196" s="1350"/>
      <c r="Q196" s="1350"/>
      <c r="R196" s="1350"/>
      <c r="S196" s="1350"/>
      <c r="T196" s="1350"/>
      <c r="U196" s="1350"/>
      <c r="V196" s="1350"/>
      <c r="W196" s="1350"/>
      <c r="X196" s="1350"/>
      <c r="Y196" s="1350"/>
      <c r="Z196" s="1350"/>
      <c r="AA196" s="1350"/>
      <c r="AB196" s="1083"/>
    </row>
    <row r="197" spans="2:28">
      <c r="B197" s="1361" t="s">
        <v>6495</v>
      </c>
      <c r="C197" s="1350"/>
      <c r="D197" s="1350"/>
      <c r="E197" s="1350"/>
      <c r="F197" s="1350"/>
      <c r="G197" s="1350"/>
      <c r="H197" s="1350"/>
      <c r="I197" s="1350"/>
      <c r="J197" s="1350"/>
      <c r="K197" s="1350"/>
      <c r="L197" s="1350"/>
      <c r="M197" s="1350"/>
      <c r="N197" s="1350"/>
      <c r="O197" s="1350"/>
      <c r="P197" s="1350"/>
      <c r="Q197" s="1350"/>
      <c r="R197" s="1350"/>
      <c r="S197" s="1350"/>
      <c r="T197" s="1350"/>
      <c r="U197" s="1350"/>
      <c r="V197" s="1350"/>
      <c r="W197" s="1350"/>
      <c r="X197" s="1350"/>
      <c r="Y197" s="1350"/>
      <c r="Z197" s="1350"/>
      <c r="AA197" s="1350"/>
      <c r="AB197" s="1083"/>
    </row>
    <row r="198" spans="2:28">
      <c r="B198" s="1362" t="s">
        <v>5869</v>
      </c>
      <c r="C198" s="1350"/>
      <c r="D198" s="1350"/>
      <c r="E198" s="1350"/>
      <c r="F198" s="1350"/>
      <c r="G198" s="1350"/>
      <c r="H198" s="1350"/>
      <c r="I198" s="1350"/>
      <c r="J198" s="1350"/>
      <c r="K198" s="1350"/>
      <c r="L198" s="1350"/>
      <c r="M198" s="1350"/>
      <c r="N198" s="1350"/>
      <c r="O198" s="1350"/>
      <c r="P198" s="1350"/>
      <c r="Q198" s="1350"/>
      <c r="R198" s="1350"/>
      <c r="S198" s="1350"/>
      <c r="T198" s="1350"/>
      <c r="U198" s="1350"/>
      <c r="V198" s="1350"/>
      <c r="W198" s="1350"/>
      <c r="X198" s="1350"/>
      <c r="Y198" s="1350"/>
      <c r="Z198" s="1350"/>
      <c r="AA198" s="1350"/>
      <c r="AB198" s="1083"/>
    </row>
    <row r="199" spans="2:28">
      <c r="B199" s="1362" t="s">
        <v>6169</v>
      </c>
      <c r="C199" s="1350"/>
      <c r="D199" s="1350"/>
      <c r="E199" s="1350"/>
      <c r="F199" s="1350"/>
      <c r="G199" s="1350"/>
      <c r="H199" s="1350"/>
      <c r="I199" s="1350"/>
      <c r="J199" s="1350"/>
      <c r="K199" s="1350"/>
      <c r="L199" s="1350"/>
      <c r="M199" s="1350"/>
      <c r="N199" s="1350"/>
      <c r="O199" s="1350"/>
      <c r="P199" s="1350"/>
      <c r="Q199" s="1350"/>
      <c r="R199" s="1350"/>
      <c r="S199" s="1350"/>
      <c r="T199" s="1350"/>
      <c r="U199" s="1350"/>
      <c r="V199" s="1350"/>
      <c r="W199" s="1350"/>
      <c r="X199" s="1350"/>
      <c r="Y199" s="1350"/>
      <c r="Z199" s="1350"/>
      <c r="AA199" s="1350"/>
      <c r="AB199" s="1083"/>
    </row>
    <row r="200" spans="2:28" ht="16.2">
      <c r="B200" s="1361" t="s">
        <v>6523</v>
      </c>
      <c r="C200" s="1350"/>
      <c r="D200" s="1350"/>
      <c r="E200" s="1350"/>
      <c r="F200" s="1350"/>
      <c r="G200" s="1350"/>
      <c r="H200" s="1350"/>
      <c r="I200" s="1350"/>
      <c r="J200" s="1350"/>
      <c r="K200" s="1350"/>
      <c r="L200" s="1350"/>
      <c r="M200" s="1350"/>
      <c r="N200" s="1350"/>
      <c r="O200" s="1350"/>
      <c r="P200" s="1350"/>
      <c r="Q200" s="1350"/>
      <c r="R200" s="1350"/>
      <c r="S200" s="1350"/>
      <c r="T200" s="1350"/>
      <c r="U200" s="1350"/>
      <c r="V200" s="1350"/>
      <c r="W200" s="1350"/>
      <c r="X200" s="1350"/>
      <c r="Y200" s="1350"/>
      <c r="Z200" s="1350"/>
      <c r="AA200" s="1350"/>
      <c r="AB200" s="1083"/>
    </row>
    <row r="201" spans="2:28" ht="28.8">
      <c r="B201" s="1361" t="s">
        <v>6496</v>
      </c>
      <c r="C201" s="1350"/>
      <c r="D201" s="1350"/>
      <c r="E201" s="1350"/>
      <c r="F201" s="1350"/>
      <c r="G201" s="1350"/>
      <c r="H201" s="1350"/>
      <c r="I201" s="1350"/>
      <c r="J201" s="1350"/>
      <c r="K201" s="1350"/>
      <c r="L201" s="1350"/>
      <c r="M201" s="1350"/>
      <c r="N201" s="1350"/>
      <c r="O201" s="1350"/>
      <c r="P201" s="1350"/>
      <c r="Q201" s="1350"/>
      <c r="R201" s="1350"/>
      <c r="S201" s="1350"/>
      <c r="T201" s="1350"/>
      <c r="U201" s="1350"/>
      <c r="V201" s="1350"/>
      <c r="W201" s="1350"/>
      <c r="X201" s="1350"/>
      <c r="Y201" s="1350"/>
      <c r="Z201" s="1350"/>
      <c r="AA201" s="1350"/>
      <c r="AB201" s="1083"/>
    </row>
    <row r="202" spans="2:28">
      <c r="B202" s="1362" t="s">
        <v>6295</v>
      </c>
      <c r="C202" s="1350"/>
      <c r="D202" s="1350"/>
      <c r="E202" s="1350"/>
      <c r="F202" s="1350"/>
      <c r="G202" s="1350"/>
      <c r="H202" s="1350"/>
      <c r="I202" s="1350"/>
      <c r="J202" s="1350"/>
      <c r="K202" s="1350"/>
      <c r="L202" s="1350"/>
      <c r="M202" s="1350"/>
      <c r="N202" s="1350"/>
      <c r="O202" s="1350"/>
      <c r="P202" s="1350"/>
      <c r="Q202" s="1350"/>
      <c r="R202" s="1350"/>
      <c r="S202" s="1350"/>
      <c r="T202" s="1350"/>
      <c r="U202" s="1350"/>
      <c r="V202" s="1350"/>
      <c r="W202" s="1350"/>
      <c r="X202" s="1350"/>
      <c r="Y202" s="1350"/>
      <c r="Z202" s="1350"/>
      <c r="AA202" s="1350"/>
      <c r="AB202" s="1083"/>
    </row>
    <row r="203" spans="2:28">
      <c r="B203" s="1362" t="s">
        <v>6296</v>
      </c>
      <c r="C203" s="1350"/>
      <c r="D203" s="1350"/>
      <c r="E203" s="1350"/>
      <c r="F203" s="1350"/>
      <c r="G203" s="1350"/>
      <c r="H203" s="1350"/>
      <c r="I203" s="1350"/>
      <c r="J203" s="1350"/>
      <c r="K203" s="1350"/>
      <c r="L203" s="1350"/>
      <c r="M203" s="1350"/>
      <c r="N203" s="1350"/>
      <c r="O203" s="1350"/>
      <c r="P203" s="1350"/>
      <c r="Q203" s="1350"/>
      <c r="R203" s="1350"/>
      <c r="S203" s="1350"/>
      <c r="T203" s="1350"/>
      <c r="U203" s="1350"/>
      <c r="V203" s="1350"/>
      <c r="W203" s="1350"/>
      <c r="X203" s="1350"/>
      <c r="Y203" s="1350"/>
      <c r="Z203" s="1350"/>
      <c r="AA203" s="1350"/>
      <c r="AB203" s="1083"/>
    </row>
    <row r="204" spans="2:28">
      <c r="B204" s="1362" t="s">
        <v>6297</v>
      </c>
      <c r="C204" s="1350"/>
      <c r="D204" s="1350"/>
      <c r="E204" s="1350"/>
      <c r="F204" s="1350"/>
      <c r="G204" s="1350"/>
      <c r="H204" s="1350"/>
      <c r="I204" s="1350"/>
      <c r="J204" s="1350"/>
      <c r="K204" s="1350"/>
      <c r="L204" s="1350"/>
      <c r="M204" s="1350"/>
      <c r="N204" s="1350"/>
      <c r="O204" s="1350"/>
      <c r="P204" s="1350"/>
      <c r="Q204" s="1350"/>
      <c r="R204" s="1350"/>
      <c r="S204" s="1350"/>
      <c r="T204" s="1350"/>
      <c r="U204" s="1350"/>
      <c r="V204" s="1350"/>
      <c r="W204" s="1350"/>
      <c r="X204" s="1350"/>
      <c r="Y204" s="1350"/>
      <c r="Z204" s="1350"/>
      <c r="AA204" s="1350"/>
      <c r="AB204" s="1083"/>
    </row>
    <row r="205" spans="2:28">
      <c r="B205" s="1362" t="s">
        <v>6298</v>
      </c>
      <c r="C205" s="1350"/>
      <c r="D205" s="1350"/>
      <c r="E205" s="1350"/>
      <c r="F205" s="1350"/>
      <c r="G205" s="1350"/>
      <c r="H205" s="1350"/>
      <c r="I205" s="1350"/>
      <c r="J205" s="1350"/>
      <c r="K205" s="1350"/>
      <c r="L205" s="1350"/>
      <c r="M205" s="1350"/>
      <c r="N205" s="1350"/>
      <c r="O205" s="1350"/>
      <c r="P205" s="1350"/>
      <c r="Q205" s="1350"/>
      <c r="R205" s="1350"/>
      <c r="S205" s="1350"/>
      <c r="T205" s="1350"/>
      <c r="U205" s="1350"/>
      <c r="V205" s="1350"/>
      <c r="W205" s="1350"/>
      <c r="X205" s="1350"/>
      <c r="Y205" s="1350"/>
      <c r="Z205" s="1350"/>
      <c r="AA205" s="1350"/>
      <c r="AB205" s="1083"/>
    </row>
    <row r="206" spans="2:28">
      <c r="B206" s="1362" t="s">
        <v>6299</v>
      </c>
      <c r="C206" s="1350"/>
      <c r="D206" s="1350"/>
      <c r="E206" s="1350"/>
      <c r="F206" s="1350"/>
      <c r="G206" s="1350"/>
      <c r="H206" s="1350"/>
      <c r="I206" s="1350"/>
      <c r="J206" s="1350"/>
      <c r="K206" s="1350"/>
      <c r="L206" s="1350"/>
      <c r="M206" s="1350"/>
      <c r="N206" s="1350"/>
      <c r="O206" s="1350"/>
      <c r="P206" s="1350"/>
      <c r="Q206" s="1350"/>
      <c r="R206" s="1350"/>
      <c r="S206" s="1350"/>
      <c r="T206" s="1350"/>
      <c r="U206" s="1350"/>
      <c r="V206" s="1350"/>
      <c r="W206" s="1350"/>
      <c r="X206" s="1350"/>
      <c r="Y206" s="1350"/>
      <c r="Z206" s="1350"/>
      <c r="AA206" s="1350"/>
      <c r="AB206" s="1083"/>
    </row>
    <row r="207" spans="2:28">
      <c r="B207" s="1362" t="s">
        <v>6300</v>
      </c>
      <c r="C207" s="1350"/>
      <c r="D207" s="1350"/>
      <c r="E207" s="1350"/>
      <c r="F207" s="1350"/>
      <c r="G207" s="1350"/>
      <c r="H207" s="1350"/>
      <c r="I207" s="1350"/>
      <c r="J207" s="1350"/>
      <c r="K207" s="1350"/>
      <c r="L207" s="1350"/>
      <c r="M207" s="1350"/>
      <c r="N207" s="1350"/>
      <c r="O207" s="1350"/>
      <c r="P207" s="1350"/>
      <c r="Q207" s="1350"/>
      <c r="R207" s="1350"/>
      <c r="S207" s="1350"/>
      <c r="T207" s="1350"/>
      <c r="U207" s="1350"/>
      <c r="V207" s="1350"/>
      <c r="W207" s="1350"/>
      <c r="X207" s="1350"/>
      <c r="Y207" s="1350"/>
      <c r="Z207" s="1350"/>
      <c r="AA207" s="1350"/>
      <c r="AB207" s="1083"/>
    </row>
    <row r="208" spans="2:28">
      <c r="B208" s="1362" t="s">
        <v>6291</v>
      </c>
      <c r="C208" s="1350"/>
      <c r="D208" s="1350"/>
      <c r="E208" s="1350"/>
      <c r="F208" s="1350"/>
      <c r="G208" s="1350"/>
      <c r="H208" s="1350"/>
      <c r="I208" s="1350"/>
      <c r="J208" s="1350"/>
      <c r="K208" s="1350"/>
      <c r="L208" s="1350"/>
      <c r="M208" s="1350"/>
      <c r="N208" s="1350"/>
      <c r="O208" s="1350"/>
      <c r="P208" s="1350"/>
      <c r="Q208" s="1350"/>
      <c r="R208" s="1350"/>
      <c r="S208" s="1350"/>
      <c r="T208" s="1350"/>
      <c r="U208" s="1350"/>
      <c r="V208" s="1350"/>
      <c r="W208" s="1350"/>
      <c r="X208" s="1350"/>
      <c r="Y208" s="1350"/>
      <c r="Z208" s="1350"/>
      <c r="AA208" s="1350"/>
      <c r="AB208" s="1083"/>
    </row>
    <row r="209" spans="2:28">
      <c r="B209" s="1362" t="s">
        <v>6301</v>
      </c>
      <c r="C209" s="1350"/>
      <c r="D209" s="1350"/>
      <c r="E209" s="1350"/>
      <c r="F209" s="1350"/>
      <c r="G209" s="1350"/>
      <c r="H209" s="1350"/>
      <c r="I209" s="1350"/>
      <c r="J209" s="1350"/>
      <c r="K209" s="1350"/>
      <c r="L209" s="1350"/>
      <c r="M209" s="1350"/>
      <c r="N209" s="1350"/>
      <c r="O209" s="1350"/>
      <c r="P209" s="1350"/>
      <c r="Q209" s="1350"/>
      <c r="R209" s="1350"/>
      <c r="S209" s="1350"/>
      <c r="T209" s="1350"/>
      <c r="U209" s="1350"/>
      <c r="V209" s="1350"/>
      <c r="W209" s="1350"/>
      <c r="X209" s="1350"/>
      <c r="Y209" s="1350"/>
      <c r="Z209" s="1350"/>
      <c r="AA209" s="1350"/>
      <c r="AB209" s="1083"/>
    </row>
    <row r="210" spans="2:28">
      <c r="B210" s="1375"/>
      <c r="C210" s="1350"/>
      <c r="D210" s="1350"/>
      <c r="E210" s="1350"/>
      <c r="F210" s="1350"/>
      <c r="G210" s="1350"/>
      <c r="H210" s="1350"/>
      <c r="I210" s="1350"/>
      <c r="J210" s="1350"/>
      <c r="K210" s="1350"/>
      <c r="L210" s="1350"/>
      <c r="M210" s="1350"/>
      <c r="N210" s="1350"/>
      <c r="O210" s="1350"/>
      <c r="P210" s="1350"/>
      <c r="Q210" s="1350"/>
      <c r="R210" s="1350"/>
      <c r="S210" s="1350"/>
      <c r="T210" s="1350"/>
      <c r="U210" s="1350"/>
      <c r="V210" s="1350"/>
      <c r="W210" s="1350"/>
      <c r="X210" s="1350"/>
      <c r="Y210" s="1350"/>
      <c r="Z210" s="1350"/>
      <c r="AA210" s="1350"/>
      <c r="AB210" s="1083"/>
    </row>
    <row r="211" spans="2:28">
      <c r="B211" s="1374" t="s">
        <v>6234</v>
      </c>
      <c r="C211" s="1365"/>
      <c r="D211" s="1365"/>
      <c r="E211" s="1365"/>
      <c r="F211" s="1365"/>
      <c r="G211" s="1365"/>
      <c r="H211" s="1365"/>
      <c r="I211" s="1365"/>
      <c r="J211" s="1365"/>
      <c r="K211" s="1365"/>
      <c r="L211" s="1365"/>
      <c r="M211" s="1365"/>
      <c r="N211" s="1365"/>
      <c r="O211" s="1365"/>
      <c r="P211" s="1365"/>
      <c r="Q211" s="1365"/>
      <c r="R211" s="1365"/>
      <c r="S211" s="1365"/>
      <c r="T211" s="1365"/>
      <c r="U211" s="1365"/>
      <c r="V211" s="1365"/>
      <c r="W211" s="1365"/>
      <c r="X211" s="1365"/>
      <c r="Y211" s="1365"/>
      <c r="Z211" s="1365"/>
      <c r="AA211" s="1365"/>
      <c r="AB211" s="1291"/>
    </row>
    <row r="212" spans="2:28">
      <c r="B212" s="1374" t="s">
        <v>6235</v>
      </c>
      <c r="C212" s="1365"/>
      <c r="D212" s="1365"/>
      <c r="E212" s="1365"/>
      <c r="F212" s="1365"/>
      <c r="G212" s="1365"/>
      <c r="H212" s="1365"/>
      <c r="I212" s="1365"/>
      <c r="J212" s="1365"/>
      <c r="K212" s="1365"/>
      <c r="L212" s="1365"/>
      <c r="M212" s="1365"/>
      <c r="N212" s="1365"/>
      <c r="O212" s="1365"/>
      <c r="P212" s="1365"/>
      <c r="Q212" s="1365"/>
      <c r="R212" s="1365"/>
      <c r="S212" s="1365"/>
      <c r="T212" s="1365"/>
      <c r="U212" s="1365"/>
      <c r="V212" s="1365"/>
      <c r="W212" s="1365"/>
      <c r="X212" s="1365"/>
      <c r="Y212" s="1365"/>
      <c r="Z212" s="1365"/>
      <c r="AA212" s="1365"/>
      <c r="AB212" s="1291"/>
    </row>
    <row r="213" spans="2:28">
      <c r="B213" s="1375"/>
      <c r="C213" s="1350"/>
      <c r="D213" s="1350"/>
      <c r="E213" s="1350"/>
      <c r="F213" s="1350"/>
      <c r="G213" s="1350"/>
      <c r="H213" s="1350"/>
      <c r="I213" s="1350"/>
      <c r="J213" s="1350"/>
      <c r="K213" s="1350"/>
      <c r="L213" s="1350"/>
      <c r="M213" s="1350"/>
      <c r="N213" s="1350"/>
      <c r="O213" s="1350"/>
      <c r="P213" s="1350"/>
      <c r="Q213" s="1350"/>
      <c r="R213" s="1350"/>
      <c r="S213" s="1350"/>
      <c r="T213" s="1350"/>
      <c r="U213" s="1350"/>
      <c r="V213" s="1350"/>
      <c r="W213" s="1350"/>
      <c r="X213" s="1350"/>
      <c r="Y213" s="1350"/>
      <c r="Z213" s="1350"/>
      <c r="AA213" s="1350"/>
      <c r="AB213" s="1083"/>
    </row>
    <row r="214" spans="2:28">
      <c r="B214" s="1374" t="s">
        <v>6236</v>
      </c>
      <c r="C214" s="1365"/>
      <c r="D214" s="1365"/>
      <c r="E214" s="1365"/>
      <c r="F214" s="1365"/>
      <c r="G214" s="1365"/>
      <c r="H214" s="1365"/>
      <c r="I214" s="1365"/>
      <c r="J214" s="1365"/>
      <c r="K214" s="1365"/>
      <c r="L214" s="1365"/>
      <c r="M214" s="1365"/>
      <c r="N214" s="1365"/>
      <c r="O214" s="1365"/>
      <c r="P214" s="1365"/>
      <c r="Q214" s="1365"/>
      <c r="R214" s="1365"/>
      <c r="S214" s="1365"/>
      <c r="T214" s="1365"/>
      <c r="U214" s="1365"/>
      <c r="V214" s="1365"/>
      <c r="W214" s="1365"/>
      <c r="X214" s="1365"/>
      <c r="Y214" s="1365"/>
      <c r="Z214" s="1365"/>
      <c r="AA214" s="1365"/>
      <c r="AB214" s="1291"/>
    </row>
    <row r="215" spans="2:28">
      <c r="B215" s="1374" t="s">
        <v>6237</v>
      </c>
      <c r="C215" s="1365"/>
      <c r="D215" s="1365"/>
      <c r="E215" s="1365"/>
      <c r="F215" s="1365"/>
      <c r="G215" s="1365"/>
      <c r="H215" s="1365"/>
      <c r="I215" s="1365"/>
      <c r="J215" s="1365"/>
      <c r="K215" s="1365"/>
      <c r="L215" s="1365"/>
      <c r="M215" s="1365"/>
      <c r="N215" s="1365"/>
      <c r="O215" s="1365"/>
      <c r="P215" s="1365"/>
      <c r="Q215" s="1365"/>
      <c r="R215" s="1365"/>
      <c r="S215" s="1365"/>
      <c r="T215" s="1365"/>
      <c r="U215" s="1365"/>
      <c r="V215" s="1365"/>
      <c r="W215" s="1365"/>
      <c r="X215" s="1365"/>
      <c r="Y215" s="1365"/>
      <c r="Z215" s="1365"/>
      <c r="AA215" s="1365"/>
      <c r="AB215" s="1291"/>
    </row>
    <row r="216" spans="2:28">
      <c r="B216" s="1075"/>
      <c r="C216" s="1350"/>
      <c r="D216" s="1350"/>
      <c r="E216" s="1350"/>
      <c r="F216" s="1350"/>
      <c r="G216" s="1350"/>
      <c r="H216" s="1350"/>
      <c r="I216" s="1350"/>
      <c r="J216" s="1350"/>
      <c r="K216" s="1350"/>
      <c r="L216" s="1350"/>
      <c r="M216" s="1350"/>
      <c r="N216" s="1350"/>
      <c r="O216" s="1350"/>
      <c r="P216" s="1350"/>
      <c r="Q216" s="1350"/>
      <c r="R216" s="1350"/>
      <c r="S216" s="1350"/>
      <c r="T216" s="1350"/>
      <c r="U216" s="1350"/>
      <c r="V216" s="1350"/>
      <c r="W216" s="1350"/>
      <c r="X216" s="1350"/>
      <c r="Y216" s="1350"/>
      <c r="Z216" s="1350"/>
      <c r="AA216" s="1350"/>
      <c r="AB216" s="1083"/>
    </row>
    <row r="217" spans="2:28">
      <c r="B217" s="1379" t="s">
        <v>154</v>
      </c>
      <c r="C217" s="1367"/>
      <c r="D217" s="1367"/>
      <c r="E217" s="1367"/>
      <c r="F217" s="1367"/>
      <c r="G217" s="1367"/>
      <c r="H217" s="1367"/>
      <c r="I217" s="1367"/>
      <c r="J217" s="1367"/>
      <c r="K217" s="1367"/>
      <c r="L217" s="1367"/>
      <c r="M217" s="1367"/>
      <c r="N217" s="1367"/>
      <c r="O217" s="1367"/>
      <c r="P217" s="1367"/>
      <c r="Q217" s="1367"/>
      <c r="R217" s="1367"/>
      <c r="S217" s="1367"/>
      <c r="T217" s="1367"/>
      <c r="U217" s="1367"/>
      <c r="V217" s="1367"/>
      <c r="W217" s="1367"/>
      <c r="X217" s="1367"/>
      <c r="Y217" s="1367"/>
      <c r="Z217" s="1367"/>
      <c r="AA217" s="1367"/>
      <c r="AB217" s="1083"/>
    </row>
    <row r="218" spans="2:28">
      <c r="B218" s="1380" t="s">
        <v>25</v>
      </c>
      <c r="C218" s="1359"/>
      <c r="D218" s="1359"/>
      <c r="E218" s="1359"/>
      <c r="F218" s="1359"/>
      <c r="G218" s="1359"/>
      <c r="H218" s="1359"/>
      <c r="I218" s="1359"/>
      <c r="J218" s="1359"/>
      <c r="K218" s="1359"/>
      <c r="L218" s="1359"/>
      <c r="M218" s="1359"/>
      <c r="N218" s="1359"/>
      <c r="O218" s="1359"/>
      <c r="P218" s="1359"/>
      <c r="Q218" s="1359"/>
      <c r="R218" s="1359"/>
      <c r="S218" s="1359"/>
      <c r="T218" s="1359"/>
      <c r="U218" s="1359"/>
      <c r="V218" s="1359"/>
      <c r="W218" s="1359"/>
      <c r="X218" s="1359"/>
      <c r="Y218" s="1359"/>
      <c r="Z218" s="1359"/>
      <c r="AA218" s="1359"/>
      <c r="AB218" s="1083"/>
    </row>
    <row r="219" spans="2:28">
      <c r="B219" s="1380" t="s">
        <v>26</v>
      </c>
      <c r="C219" s="1359"/>
      <c r="D219" s="1359"/>
      <c r="E219" s="1359"/>
      <c r="F219" s="1359"/>
      <c r="G219" s="1359"/>
      <c r="H219" s="1359"/>
      <c r="I219" s="1359"/>
      <c r="J219" s="1359"/>
      <c r="K219" s="1359"/>
      <c r="L219" s="1359"/>
      <c r="M219" s="1359"/>
      <c r="N219" s="1359"/>
      <c r="O219" s="1359"/>
      <c r="P219" s="1359"/>
      <c r="Q219" s="1359"/>
      <c r="R219" s="1359"/>
      <c r="S219" s="1359"/>
      <c r="T219" s="1359"/>
      <c r="U219" s="1359"/>
      <c r="V219" s="1359"/>
      <c r="W219" s="1359"/>
      <c r="X219" s="1359"/>
      <c r="Y219" s="1359"/>
      <c r="Z219" s="1359"/>
      <c r="AA219" s="1359"/>
      <c r="AB219" s="1083"/>
    </row>
    <row r="220" spans="2:28">
      <c r="B220" s="1380" t="s">
        <v>23</v>
      </c>
      <c r="C220" s="1359"/>
      <c r="D220" s="1359"/>
      <c r="E220" s="1359"/>
      <c r="F220" s="1359"/>
      <c r="G220" s="1359"/>
      <c r="H220" s="1359"/>
      <c r="I220" s="1359"/>
      <c r="J220" s="1359"/>
      <c r="K220" s="1359"/>
      <c r="L220" s="1359"/>
      <c r="M220" s="1359"/>
      <c r="N220" s="1359"/>
      <c r="O220" s="1359"/>
      <c r="P220" s="1359"/>
      <c r="Q220" s="1359"/>
      <c r="R220" s="1359"/>
      <c r="S220" s="1359"/>
      <c r="T220" s="1359"/>
      <c r="U220" s="1359"/>
      <c r="V220" s="1359"/>
      <c r="W220" s="1359"/>
      <c r="X220" s="1359"/>
      <c r="Y220" s="1359"/>
      <c r="Z220" s="1359"/>
      <c r="AA220" s="1359"/>
      <c r="AB220" s="1083"/>
    </row>
    <row r="221" spans="2:28">
      <c r="B221" s="1381"/>
      <c r="C221" s="1368"/>
      <c r="D221" s="1368"/>
      <c r="E221" s="1368"/>
      <c r="F221" s="1368"/>
      <c r="G221" s="1368"/>
      <c r="H221" s="1368"/>
      <c r="I221" s="1368"/>
      <c r="J221" s="1368"/>
      <c r="K221" s="1368"/>
      <c r="L221" s="1368"/>
      <c r="M221" s="1368"/>
      <c r="N221" s="1368"/>
      <c r="O221" s="1368"/>
      <c r="P221" s="1368"/>
      <c r="Q221" s="1368"/>
      <c r="R221" s="1368"/>
      <c r="S221" s="1368"/>
      <c r="T221" s="1368"/>
      <c r="U221" s="1368"/>
      <c r="V221" s="1368"/>
      <c r="W221" s="1368"/>
      <c r="X221" s="1368"/>
      <c r="Y221" s="1368"/>
      <c r="Z221" s="1368"/>
      <c r="AA221" s="1368"/>
      <c r="AB221" s="1083"/>
    </row>
    <row r="222" spans="2:28">
      <c r="B222" s="1382" t="s">
        <v>142</v>
      </c>
      <c r="C222" s="1368"/>
      <c r="D222" s="1368"/>
      <c r="E222" s="1368"/>
      <c r="F222" s="1368"/>
      <c r="G222" s="1368"/>
      <c r="H222" s="1368"/>
      <c r="I222" s="1368"/>
      <c r="J222" s="1368"/>
      <c r="K222" s="1368"/>
      <c r="L222" s="1368"/>
      <c r="M222" s="1368"/>
      <c r="N222" s="1368"/>
      <c r="O222" s="1368"/>
      <c r="P222" s="1368"/>
      <c r="Q222" s="1368"/>
      <c r="R222" s="1368"/>
      <c r="S222" s="1368"/>
      <c r="T222" s="1368"/>
      <c r="U222" s="1368"/>
      <c r="V222" s="1368"/>
      <c r="W222" s="1368"/>
      <c r="X222" s="1368"/>
      <c r="Y222" s="1368"/>
      <c r="Z222" s="1368"/>
      <c r="AA222" s="1368"/>
      <c r="AB222" s="1083"/>
    </row>
    <row r="223" spans="2:28">
      <c r="B223" s="1382" t="s">
        <v>167</v>
      </c>
      <c r="C223" s="1368"/>
      <c r="D223" s="1368"/>
      <c r="E223" s="1368"/>
      <c r="F223" s="1368"/>
      <c r="G223" s="1368"/>
      <c r="H223" s="1368"/>
      <c r="I223" s="1368"/>
      <c r="J223" s="1368"/>
      <c r="K223" s="1368"/>
      <c r="L223" s="1368"/>
      <c r="M223" s="1368"/>
      <c r="N223" s="1368"/>
      <c r="O223" s="1368"/>
      <c r="P223" s="1368"/>
      <c r="Q223" s="1368"/>
      <c r="R223" s="1368"/>
      <c r="S223" s="1368"/>
      <c r="T223" s="1368"/>
      <c r="U223" s="1368"/>
      <c r="V223" s="1368"/>
      <c r="W223" s="1368"/>
      <c r="X223" s="1368"/>
      <c r="Y223" s="1368"/>
      <c r="Z223" s="1368"/>
      <c r="AA223" s="1368"/>
      <c r="AB223" s="1083"/>
    </row>
    <row r="224" spans="2:28">
      <c r="B224" s="1383"/>
      <c r="C224" s="1368"/>
      <c r="D224" s="1368"/>
      <c r="E224" s="1368"/>
      <c r="F224" s="1368"/>
      <c r="G224" s="1368"/>
      <c r="H224" s="1368"/>
      <c r="I224" s="1368"/>
      <c r="J224" s="1368"/>
      <c r="K224" s="1368"/>
      <c r="L224" s="1368"/>
      <c r="M224" s="1368"/>
      <c r="N224" s="1368"/>
      <c r="O224" s="1368"/>
      <c r="P224" s="1368"/>
      <c r="Q224" s="1368"/>
      <c r="R224" s="1368"/>
      <c r="S224" s="1368"/>
      <c r="T224" s="1368"/>
      <c r="U224" s="1368"/>
      <c r="V224" s="1368"/>
      <c r="W224" s="1368"/>
      <c r="X224" s="1368"/>
      <c r="Y224" s="1368"/>
      <c r="Z224" s="1368"/>
      <c r="AA224" s="1368"/>
      <c r="AB224" s="1083"/>
    </row>
    <row r="225" spans="2:28">
      <c r="B225" s="1384" t="s">
        <v>6510</v>
      </c>
      <c r="C225" s="1369"/>
      <c r="D225" s="1369"/>
      <c r="E225" s="1369"/>
      <c r="F225" s="1369"/>
      <c r="G225" s="1369"/>
      <c r="H225" s="1369"/>
      <c r="I225" s="1369"/>
      <c r="J225" s="1369"/>
      <c r="K225" s="1369"/>
      <c r="L225" s="1369"/>
      <c r="M225" s="1369"/>
      <c r="N225" s="1369"/>
      <c r="O225" s="1369"/>
      <c r="P225" s="1369"/>
      <c r="Q225" s="1369"/>
      <c r="R225" s="1369"/>
      <c r="S225" s="1369"/>
      <c r="T225" s="1369"/>
      <c r="U225" s="1369"/>
      <c r="V225" s="1369"/>
      <c r="W225" s="1369"/>
      <c r="X225" s="1369"/>
      <c r="Y225" s="1369"/>
      <c r="Z225" s="1369"/>
      <c r="AA225" s="1369"/>
      <c r="AB225" s="1083"/>
    </row>
    <row r="226" spans="2:28">
      <c r="B226" s="1244" t="s">
        <v>6621</v>
      </c>
      <c r="AB226" s="1083"/>
    </row>
    <row r="227" spans="2:28">
      <c r="B227" s="1262" t="s">
        <v>6507</v>
      </c>
      <c r="AB227" s="1083"/>
    </row>
    <row r="228" spans="2:28" ht="28.8">
      <c r="B228" s="1743" t="s">
        <v>6309</v>
      </c>
      <c r="C228" s="1523"/>
      <c r="D228" s="1523"/>
      <c r="E228" s="1523"/>
      <c r="F228" s="1523"/>
      <c r="G228" s="1523"/>
      <c r="H228" s="1523"/>
      <c r="I228" s="1523"/>
      <c r="J228" s="1523"/>
      <c r="K228" s="1523"/>
      <c r="L228" s="1523"/>
      <c r="M228" s="1523"/>
      <c r="N228" s="1523"/>
      <c r="O228" s="1523"/>
      <c r="P228" s="1523"/>
      <c r="Q228" s="1523"/>
      <c r="R228" s="1528"/>
      <c r="S228" s="1523"/>
      <c r="T228" s="1523"/>
      <c r="U228" s="1523"/>
      <c r="V228" s="1523"/>
      <c r="W228" s="1523"/>
      <c r="X228" s="1523"/>
      <c r="Y228" s="1523"/>
      <c r="Z228" s="1523"/>
      <c r="AA228" s="1523"/>
      <c r="AB228" s="1260"/>
    </row>
    <row r="229" spans="2:28">
      <c r="B229" s="1744" t="s">
        <v>5869</v>
      </c>
      <c r="C229" s="1524"/>
      <c r="D229" s="1524"/>
      <c r="E229" s="1524"/>
      <c r="F229" s="1524"/>
      <c r="G229" s="1524"/>
      <c r="H229" s="1524"/>
      <c r="I229" s="1524"/>
      <c r="J229" s="1524"/>
      <c r="K229" s="1524"/>
      <c r="L229" s="1524"/>
      <c r="M229" s="1524"/>
      <c r="N229" s="1524"/>
      <c r="O229" s="1524"/>
      <c r="P229" s="1524"/>
      <c r="Q229" s="1524"/>
      <c r="R229" s="1524"/>
      <c r="S229" s="1524"/>
      <c r="T229" s="1524"/>
      <c r="U229" s="1524"/>
      <c r="V229" s="1526"/>
      <c r="W229" s="1526"/>
      <c r="X229" s="1526"/>
      <c r="Y229" s="1526"/>
      <c r="Z229" s="1526"/>
      <c r="AA229" s="1526"/>
      <c r="AB229" s="1260"/>
    </row>
    <row r="230" spans="2:28">
      <c r="B230" s="1745" t="s">
        <v>6169</v>
      </c>
      <c r="C230" s="1525"/>
      <c r="D230" s="1525"/>
      <c r="E230" s="1525"/>
      <c r="F230" s="1525"/>
      <c r="G230" s="1525"/>
      <c r="H230" s="1525"/>
      <c r="I230" s="1525"/>
      <c r="J230" s="1525"/>
      <c r="K230" s="1525"/>
      <c r="L230" s="1525"/>
      <c r="M230" s="1525"/>
      <c r="N230" s="1525"/>
      <c r="O230" s="1525"/>
      <c r="P230" s="1525"/>
      <c r="Q230" s="1525"/>
      <c r="R230" s="1525"/>
      <c r="S230" s="1525"/>
      <c r="T230" s="1525"/>
      <c r="U230" s="1525"/>
      <c r="V230" s="1525"/>
      <c r="W230" s="1525"/>
      <c r="X230" s="1525"/>
      <c r="Y230" s="1525"/>
      <c r="Z230" s="1525"/>
      <c r="AA230" s="1525"/>
      <c r="AB230" s="1260"/>
    </row>
    <row r="231" spans="2:28">
      <c r="B231" s="1388"/>
      <c r="C231" s="1389"/>
      <c r="D231" s="1389"/>
      <c r="E231" s="1388"/>
      <c r="F231" s="1390"/>
      <c r="G231" s="1390"/>
      <c r="H231" s="1390"/>
      <c r="I231" s="1390"/>
      <c r="J231" s="1390"/>
      <c r="K231" s="1390"/>
      <c r="L231" s="1390"/>
      <c r="M231" s="1390"/>
      <c r="N231" s="1390"/>
      <c r="O231" s="1390"/>
      <c r="P231" s="1390"/>
      <c r="Q231" s="1390"/>
      <c r="R231" s="1390"/>
      <c r="S231" s="1390"/>
      <c r="T231" s="1390"/>
      <c r="U231" s="1390"/>
      <c r="V231" s="1387"/>
      <c r="W231" s="1387"/>
      <c r="X231" s="1387"/>
      <c r="Y231" s="1387"/>
      <c r="Z231" s="1387"/>
      <c r="AA231" s="1387"/>
      <c r="AB231" s="1260"/>
    </row>
    <row r="232" spans="2:28" ht="15.6">
      <c r="B232" s="1801" t="s">
        <v>6406</v>
      </c>
      <c r="C232" s="1801"/>
      <c r="D232" s="1801"/>
      <c r="E232" s="1801"/>
      <c r="F232" s="1801"/>
      <c r="G232" s="1801"/>
      <c r="H232" s="1801"/>
      <c r="I232" s="1801"/>
      <c r="J232" s="1801"/>
      <c r="K232" s="1801"/>
      <c r="L232" s="1801"/>
      <c r="M232" s="1330"/>
      <c r="N232" s="1330"/>
      <c r="O232" s="1330"/>
      <c r="P232" s="1330"/>
      <c r="Q232" s="1330"/>
      <c r="R232" s="1330"/>
      <c r="S232" s="1330"/>
      <c r="T232" s="1330"/>
      <c r="U232" s="1330"/>
      <c r="V232" s="1360"/>
      <c r="W232" s="1330"/>
      <c r="X232" s="1330"/>
      <c r="Y232" s="1330"/>
      <c r="Z232" s="1330"/>
      <c r="AA232" s="1330"/>
      <c r="AB232" s="1260"/>
    </row>
    <row r="233" spans="2:28" ht="15.6">
      <c r="B233" s="1370" t="s">
        <v>5835</v>
      </c>
      <c r="C233" s="1371"/>
      <c r="D233" s="1371"/>
      <c r="E233" s="1371"/>
      <c r="F233" s="1371"/>
      <c r="G233" s="1371"/>
      <c r="H233" s="1371"/>
      <c r="I233" s="1371"/>
      <c r="J233" s="1371"/>
      <c r="K233" s="1371"/>
      <c r="L233" s="1371"/>
      <c r="M233" s="1371"/>
      <c r="N233" s="1371"/>
      <c r="O233" s="1371"/>
      <c r="P233" s="1371"/>
      <c r="Q233" s="1371"/>
      <c r="R233" s="1371"/>
      <c r="S233" s="1371"/>
      <c r="T233" s="1371"/>
      <c r="U233" s="1371"/>
      <c r="V233" s="1371"/>
      <c r="W233" s="1371"/>
      <c r="X233" s="1371"/>
      <c r="Y233" s="1371"/>
      <c r="Z233" s="1371"/>
      <c r="AA233" s="1371"/>
      <c r="AB233" s="1260"/>
    </row>
    <row r="234" spans="2:28">
      <c r="B234" s="1371"/>
      <c r="C234" s="1371"/>
      <c r="D234" s="1371"/>
      <c r="E234" s="1371"/>
      <c r="F234" s="1371"/>
      <c r="G234" s="1371"/>
      <c r="H234" s="1371"/>
      <c r="I234" s="1371"/>
      <c r="J234" s="1371"/>
      <c r="K234" s="1371"/>
      <c r="L234" s="1371"/>
      <c r="M234" s="1371"/>
      <c r="N234" s="1371"/>
      <c r="O234" s="1371"/>
      <c r="P234" s="1371"/>
      <c r="Q234" s="1371"/>
      <c r="R234" s="1371"/>
      <c r="S234" s="1371"/>
      <c r="T234" s="1371"/>
      <c r="U234" s="1371"/>
      <c r="V234" s="1371"/>
      <c r="W234" s="1371"/>
      <c r="X234" s="1371"/>
      <c r="Y234" s="1371"/>
      <c r="Z234" s="1371"/>
      <c r="AA234" s="1371"/>
      <c r="AB234" s="1260"/>
    </row>
    <row r="235" spans="2:28">
      <c r="B235" s="1371" t="s">
        <v>6278</v>
      </c>
      <c r="C235" s="1371"/>
      <c r="D235" s="1371"/>
      <c r="E235" s="1371"/>
      <c r="F235" s="1371"/>
      <c r="G235" s="1371"/>
      <c r="H235" s="1371"/>
      <c r="I235" s="1371"/>
      <c r="J235" s="1371"/>
      <c r="K235" s="1371"/>
      <c r="L235" s="1371"/>
      <c r="M235" s="1371"/>
      <c r="N235" s="1371"/>
      <c r="O235" s="1371"/>
      <c r="P235" s="1371"/>
      <c r="Q235" s="1371"/>
      <c r="R235" s="1371"/>
      <c r="S235" s="1371"/>
      <c r="T235" s="1371"/>
      <c r="U235" s="1371"/>
      <c r="V235" s="1371"/>
      <c r="W235" s="1371"/>
      <c r="X235" s="1371"/>
      <c r="Y235" s="1371"/>
      <c r="Z235" s="1371"/>
      <c r="AA235" s="1371"/>
      <c r="AB235" s="1260"/>
    </row>
    <row r="236" spans="2:28">
      <c r="B236" s="1371"/>
      <c r="C236" s="1371"/>
      <c r="D236" s="1371"/>
      <c r="E236" s="1371"/>
      <c r="F236" s="1371"/>
      <c r="G236" s="1371"/>
      <c r="H236" s="1371"/>
      <c r="I236" s="1371"/>
      <c r="J236" s="1371"/>
      <c r="K236" s="1371"/>
      <c r="L236" s="1371"/>
      <c r="M236" s="1371"/>
      <c r="N236" s="1371"/>
      <c r="O236" s="1371"/>
      <c r="P236" s="1371"/>
      <c r="Q236" s="1371"/>
      <c r="R236" s="1371"/>
      <c r="S236" s="1371"/>
      <c r="T236" s="1371"/>
      <c r="U236" s="1371"/>
      <c r="V236" s="1371"/>
      <c r="W236" s="1371"/>
      <c r="X236" s="1371"/>
      <c r="Y236" s="1371"/>
      <c r="Z236" s="1371"/>
      <c r="AA236" s="1106" t="s">
        <v>5980</v>
      </c>
      <c r="AB236" s="1260"/>
    </row>
    <row r="237" spans="2:28">
      <c r="B237" s="1902" t="s">
        <v>29</v>
      </c>
      <c r="C237" s="1899" t="s">
        <v>43</v>
      </c>
      <c r="D237" s="1900"/>
      <c r="E237" s="1901"/>
      <c r="F237" s="1899" t="s">
        <v>6279</v>
      </c>
      <c r="G237" s="1900"/>
      <c r="H237" s="1901"/>
      <c r="I237" s="1899" t="s">
        <v>6280</v>
      </c>
      <c r="J237" s="1900"/>
      <c r="K237" s="1901"/>
      <c r="L237" s="1904" t="s">
        <v>5880</v>
      </c>
      <c r="M237" s="1898" t="s">
        <v>6281</v>
      </c>
      <c r="N237" s="1899" t="s">
        <v>155</v>
      </c>
      <c r="O237" s="1900"/>
      <c r="P237" s="1900"/>
      <c r="Q237" s="1900"/>
      <c r="R237" s="1901"/>
      <c r="S237" s="1899" t="s">
        <v>6016</v>
      </c>
      <c r="T237" s="1900"/>
      <c r="U237" s="1901"/>
      <c r="V237" s="1899" t="s">
        <v>6282</v>
      </c>
      <c r="W237" s="1900"/>
      <c r="X237" s="1901"/>
      <c r="Y237" s="1899" t="s">
        <v>44</v>
      </c>
      <c r="Z237" s="1900"/>
      <c r="AA237" s="1901"/>
    </row>
    <row r="238" spans="2:28" ht="57.6">
      <c r="B238" s="1903"/>
      <c r="C238" s="1363" t="s">
        <v>134</v>
      </c>
      <c r="D238" s="1363" t="s">
        <v>6283</v>
      </c>
      <c r="E238" s="1363" t="s">
        <v>83</v>
      </c>
      <c r="F238" s="1363" t="s">
        <v>134</v>
      </c>
      <c r="G238" s="1363" t="s">
        <v>6283</v>
      </c>
      <c r="H238" s="1363" t="s">
        <v>83</v>
      </c>
      <c r="I238" s="1363" t="s">
        <v>134</v>
      </c>
      <c r="J238" s="1363" t="s">
        <v>6283</v>
      </c>
      <c r="K238" s="1363" t="s">
        <v>83</v>
      </c>
      <c r="L238" s="1905"/>
      <c r="M238" s="1898"/>
      <c r="N238" s="1363" t="s">
        <v>134</v>
      </c>
      <c r="O238" s="1363" t="s">
        <v>6246</v>
      </c>
      <c r="P238" s="1363" t="s">
        <v>6284</v>
      </c>
      <c r="Q238" s="1363" t="s">
        <v>6285</v>
      </c>
      <c r="R238" s="1363" t="s">
        <v>83</v>
      </c>
      <c r="S238" s="1363" t="s">
        <v>134</v>
      </c>
      <c r="T238" s="1363" t="s">
        <v>6283</v>
      </c>
      <c r="U238" s="1363" t="s">
        <v>83</v>
      </c>
      <c r="V238" s="1363" t="s">
        <v>134</v>
      </c>
      <c r="W238" s="1363" t="s">
        <v>6283</v>
      </c>
      <c r="X238" s="1363" t="s">
        <v>83</v>
      </c>
      <c r="Y238" s="1363" t="s">
        <v>134</v>
      </c>
      <c r="Z238" s="1363" t="s">
        <v>6283</v>
      </c>
      <c r="AA238" s="1363" t="s">
        <v>83</v>
      </c>
    </row>
    <row r="239" spans="2:28">
      <c r="B239" s="1372"/>
      <c r="C239" s="1364"/>
      <c r="D239" s="1364"/>
      <c r="E239" s="1364"/>
      <c r="F239" s="1364"/>
      <c r="G239" s="1364"/>
      <c r="H239" s="1364"/>
      <c r="I239" s="1364"/>
      <c r="J239" s="1364"/>
      <c r="K239" s="1364"/>
      <c r="L239" s="1364"/>
      <c r="M239" s="1364"/>
      <c r="N239" s="1364"/>
      <c r="O239" s="1364"/>
      <c r="P239" s="1364"/>
      <c r="Q239" s="1364"/>
      <c r="R239" s="1364"/>
      <c r="S239" s="1364"/>
      <c r="T239" s="1364"/>
      <c r="U239" s="1364"/>
      <c r="V239" s="1364"/>
      <c r="W239" s="1364"/>
      <c r="X239" s="1364"/>
      <c r="Y239" s="1364"/>
      <c r="Z239" s="1364"/>
      <c r="AA239" s="1364"/>
    </row>
    <row r="240" spans="2:28">
      <c r="B240" s="1373" t="s">
        <v>140</v>
      </c>
      <c r="C240" s="1353">
        <f t="shared" ref="C240:AA240" si="0">+C125+C10</f>
        <v>0</v>
      </c>
      <c r="D240" s="1353">
        <f t="shared" si="0"/>
        <v>0</v>
      </c>
      <c r="E240" s="1353">
        <f t="shared" si="0"/>
        <v>0</v>
      </c>
      <c r="F240" s="1353">
        <f t="shared" si="0"/>
        <v>0</v>
      </c>
      <c r="G240" s="1353">
        <f t="shared" si="0"/>
        <v>0</v>
      </c>
      <c r="H240" s="1353">
        <f t="shared" si="0"/>
        <v>0</v>
      </c>
      <c r="I240" s="1353">
        <f t="shared" si="0"/>
        <v>0</v>
      </c>
      <c r="J240" s="1353">
        <f t="shared" si="0"/>
        <v>0</v>
      </c>
      <c r="K240" s="1353">
        <f t="shared" si="0"/>
        <v>0</v>
      </c>
      <c r="L240" s="1353">
        <f t="shared" si="0"/>
        <v>0</v>
      </c>
      <c r="M240" s="1353">
        <f t="shared" si="0"/>
        <v>0</v>
      </c>
      <c r="N240" s="1353">
        <f t="shared" si="0"/>
        <v>0</v>
      </c>
      <c r="O240" s="1353">
        <f t="shared" si="0"/>
        <v>0</v>
      </c>
      <c r="P240" s="1353">
        <f t="shared" si="0"/>
        <v>0</v>
      </c>
      <c r="Q240" s="1353">
        <f t="shared" si="0"/>
        <v>0</v>
      </c>
      <c r="R240" s="1353">
        <f t="shared" si="0"/>
        <v>0</v>
      </c>
      <c r="S240" s="1353">
        <f t="shared" si="0"/>
        <v>0</v>
      </c>
      <c r="T240" s="1353">
        <f t="shared" si="0"/>
        <v>0</v>
      </c>
      <c r="U240" s="1353">
        <f t="shared" si="0"/>
        <v>0</v>
      </c>
      <c r="V240" s="1353">
        <f t="shared" si="0"/>
        <v>0</v>
      </c>
      <c r="W240" s="1353">
        <f t="shared" si="0"/>
        <v>0</v>
      </c>
      <c r="X240" s="1353">
        <f t="shared" si="0"/>
        <v>0</v>
      </c>
      <c r="Y240" s="1353">
        <f t="shared" si="0"/>
        <v>0</v>
      </c>
      <c r="Z240" s="1353">
        <f t="shared" si="0"/>
        <v>0</v>
      </c>
      <c r="AA240" s="1353">
        <f t="shared" si="0"/>
        <v>0</v>
      </c>
    </row>
    <row r="241" spans="2:27">
      <c r="B241" s="1374" t="s">
        <v>6286</v>
      </c>
      <c r="C241" s="1353">
        <f t="shared" ref="C241:AA241" si="1">+C126+C11</f>
        <v>0</v>
      </c>
      <c r="D241" s="1353">
        <f t="shared" si="1"/>
        <v>0</v>
      </c>
      <c r="E241" s="1353">
        <f t="shared" si="1"/>
        <v>0</v>
      </c>
      <c r="F241" s="1353">
        <f t="shared" si="1"/>
        <v>0</v>
      </c>
      <c r="G241" s="1353">
        <f t="shared" si="1"/>
        <v>0</v>
      </c>
      <c r="H241" s="1353">
        <f t="shared" si="1"/>
        <v>0</v>
      </c>
      <c r="I241" s="1353">
        <f t="shared" si="1"/>
        <v>0</v>
      </c>
      <c r="J241" s="1353">
        <f t="shared" si="1"/>
        <v>0</v>
      </c>
      <c r="K241" s="1353">
        <f t="shared" si="1"/>
        <v>0</v>
      </c>
      <c r="L241" s="1353">
        <f t="shared" si="1"/>
        <v>0</v>
      </c>
      <c r="M241" s="1353">
        <f t="shared" si="1"/>
        <v>0</v>
      </c>
      <c r="N241" s="1353">
        <f t="shared" si="1"/>
        <v>0</v>
      </c>
      <c r="O241" s="1353">
        <f t="shared" si="1"/>
        <v>0</v>
      </c>
      <c r="P241" s="1353">
        <f t="shared" si="1"/>
        <v>0</v>
      </c>
      <c r="Q241" s="1353">
        <f t="shared" si="1"/>
        <v>0</v>
      </c>
      <c r="R241" s="1353">
        <f t="shared" si="1"/>
        <v>0</v>
      </c>
      <c r="S241" s="1353">
        <f t="shared" si="1"/>
        <v>0</v>
      </c>
      <c r="T241" s="1353">
        <f t="shared" si="1"/>
        <v>0</v>
      </c>
      <c r="U241" s="1353">
        <f t="shared" si="1"/>
        <v>0</v>
      </c>
      <c r="V241" s="1353">
        <f t="shared" si="1"/>
        <v>0</v>
      </c>
      <c r="W241" s="1353">
        <f t="shared" si="1"/>
        <v>0</v>
      </c>
      <c r="X241" s="1353">
        <f t="shared" si="1"/>
        <v>0</v>
      </c>
      <c r="Y241" s="1353">
        <f t="shared" si="1"/>
        <v>0</v>
      </c>
      <c r="Z241" s="1353">
        <f t="shared" si="1"/>
        <v>0</v>
      </c>
      <c r="AA241" s="1353">
        <f t="shared" si="1"/>
        <v>0</v>
      </c>
    </row>
    <row r="242" spans="2:27">
      <c r="B242" s="1375" t="s">
        <v>148</v>
      </c>
      <c r="C242" s="1350">
        <f t="shared" ref="C242:AA242" si="2">+C127+C12</f>
        <v>0</v>
      </c>
      <c r="D242" s="1350">
        <f t="shared" si="2"/>
        <v>0</v>
      </c>
      <c r="E242" s="1350">
        <f t="shared" si="2"/>
        <v>0</v>
      </c>
      <c r="F242" s="1350">
        <f t="shared" si="2"/>
        <v>0</v>
      </c>
      <c r="G242" s="1350">
        <f t="shared" si="2"/>
        <v>0</v>
      </c>
      <c r="H242" s="1350">
        <f t="shared" si="2"/>
        <v>0</v>
      </c>
      <c r="I242" s="1350">
        <f t="shared" si="2"/>
        <v>0</v>
      </c>
      <c r="J242" s="1350">
        <f t="shared" si="2"/>
        <v>0</v>
      </c>
      <c r="K242" s="1350">
        <f t="shared" si="2"/>
        <v>0</v>
      </c>
      <c r="L242" s="1350">
        <f t="shared" si="2"/>
        <v>0</v>
      </c>
      <c r="M242" s="1350">
        <f t="shared" si="2"/>
        <v>0</v>
      </c>
      <c r="N242" s="1350">
        <f t="shared" si="2"/>
        <v>0</v>
      </c>
      <c r="O242" s="1350">
        <f t="shared" si="2"/>
        <v>0</v>
      </c>
      <c r="P242" s="1350">
        <f t="shared" si="2"/>
        <v>0</v>
      </c>
      <c r="Q242" s="1350">
        <f t="shared" si="2"/>
        <v>0</v>
      </c>
      <c r="R242" s="1350">
        <f t="shared" si="2"/>
        <v>0</v>
      </c>
      <c r="S242" s="1350">
        <f t="shared" si="2"/>
        <v>0</v>
      </c>
      <c r="T242" s="1350">
        <f t="shared" si="2"/>
        <v>0</v>
      </c>
      <c r="U242" s="1350">
        <f t="shared" si="2"/>
        <v>0</v>
      </c>
      <c r="V242" s="1350">
        <f t="shared" si="2"/>
        <v>0</v>
      </c>
      <c r="W242" s="1350">
        <f t="shared" si="2"/>
        <v>0</v>
      </c>
      <c r="X242" s="1350">
        <f t="shared" si="2"/>
        <v>0</v>
      </c>
      <c r="Y242" s="1350">
        <f t="shared" si="2"/>
        <v>0</v>
      </c>
      <c r="Z242" s="1350">
        <f t="shared" si="2"/>
        <v>0</v>
      </c>
      <c r="AA242" s="1350">
        <f t="shared" si="2"/>
        <v>0</v>
      </c>
    </row>
    <row r="243" spans="2:27">
      <c r="B243" s="1375" t="s">
        <v>149</v>
      </c>
      <c r="C243" s="1350">
        <f t="shared" ref="C243:AA243" si="3">+C128+C13</f>
        <v>0</v>
      </c>
      <c r="D243" s="1350">
        <f t="shared" si="3"/>
        <v>0</v>
      </c>
      <c r="E243" s="1350">
        <f t="shared" si="3"/>
        <v>0</v>
      </c>
      <c r="F243" s="1350">
        <f t="shared" si="3"/>
        <v>0</v>
      </c>
      <c r="G243" s="1350">
        <f t="shared" si="3"/>
        <v>0</v>
      </c>
      <c r="H243" s="1350">
        <f t="shared" si="3"/>
        <v>0</v>
      </c>
      <c r="I243" s="1350">
        <f t="shared" si="3"/>
        <v>0</v>
      </c>
      <c r="J243" s="1350">
        <f t="shared" si="3"/>
        <v>0</v>
      </c>
      <c r="K243" s="1350">
        <f t="shared" si="3"/>
        <v>0</v>
      </c>
      <c r="L243" s="1350">
        <f t="shared" si="3"/>
        <v>0</v>
      </c>
      <c r="M243" s="1350">
        <f t="shared" si="3"/>
        <v>0</v>
      </c>
      <c r="N243" s="1350">
        <f t="shared" si="3"/>
        <v>0</v>
      </c>
      <c r="O243" s="1350">
        <f t="shared" si="3"/>
        <v>0</v>
      </c>
      <c r="P243" s="1350">
        <f t="shared" si="3"/>
        <v>0</v>
      </c>
      <c r="Q243" s="1350">
        <f t="shared" si="3"/>
        <v>0</v>
      </c>
      <c r="R243" s="1350">
        <f t="shared" si="3"/>
        <v>0</v>
      </c>
      <c r="S243" s="1350">
        <f t="shared" si="3"/>
        <v>0</v>
      </c>
      <c r="T243" s="1350">
        <f t="shared" si="3"/>
        <v>0</v>
      </c>
      <c r="U243" s="1350">
        <f t="shared" si="3"/>
        <v>0</v>
      </c>
      <c r="V243" s="1350">
        <f t="shared" si="3"/>
        <v>0</v>
      </c>
      <c r="W243" s="1350">
        <f t="shared" si="3"/>
        <v>0</v>
      </c>
      <c r="X243" s="1350">
        <f t="shared" si="3"/>
        <v>0</v>
      </c>
      <c r="Y243" s="1350">
        <f t="shared" si="3"/>
        <v>0</v>
      </c>
      <c r="Z243" s="1350">
        <f t="shared" si="3"/>
        <v>0</v>
      </c>
      <c r="AA243" s="1350">
        <f t="shared" si="3"/>
        <v>0</v>
      </c>
    </row>
    <row r="244" spans="2:27">
      <c r="B244" s="1375" t="s">
        <v>150</v>
      </c>
      <c r="C244" s="1350">
        <f t="shared" ref="C244:AA244" si="4">+C129+C14</f>
        <v>0</v>
      </c>
      <c r="D244" s="1350">
        <f t="shared" si="4"/>
        <v>0</v>
      </c>
      <c r="E244" s="1350">
        <f t="shared" si="4"/>
        <v>0</v>
      </c>
      <c r="F244" s="1350">
        <f t="shared" si="4"/>
        <v>0</v>
      </c>
      <c r="G244" s="1350">
        <f t="shared" si="4"/>
        <v>0</v>
      </c>
      <c r="H244" s="1350">
        <f t="shared" si="4"/>
        <v>0</v>
      </c>
      <c r="I244" s="1350">
        <f t="shared" si="4"/>
        <v>0</v>
      </c>
      <c r="J244" s="1350">
        <f t="shared" si="4"/>
        <v>0</v>
      </c>
      <c r="K244" s="1350">
        <f t="shared" si="4"/>
        <v>0</v>
      </c>
      <c r="L244" s="1350">
        <f t="shared" si="4"/>
        <v>0</v>
      </c>
      <c r="M244" s="1350">
        <f t="shared" si="4"/>
        <v>0</v>
      </c>
      <c r="N244" s="1350">
        <f t="shared" si="4"/>
        <v>0</v>
      </c>
      <c r="O244" s="1350">
        <f t="shared" si="4"/>
        <v>0</v>
      </c>
      <c r="P244" s="1350">
        <f t="shared" si="4"/>
        <v>0</v>
      </c>
      <c r="Q244" s="1350">
        <f t="shared" si="4"/>
        <v>0</v>
      </c>
      <c r="R244" s="1350">
        <f t="shared" si="4"/>
        <v>0</v>
      </c>
      <c r="S244" s="1350">
        <f t="shared" si="4"/>
        <v>0</v>
      </c>
      <c r="T244" s="1350">
        <f t="shared" si="4"/>
        <v>0</v>
      </c>
      <c r="U244" s="1350">
        <f t="shared" si="4"/>
        <v>0</v>
      </c>
      <c r="V244" s="1350">
        <f t="shared" si="4"/>
        <v>0</v>
      </c>
      <c r="W244" s="1350">
        <f t="shared" si="4"/>
        <v>0</v>
      </c>
      <c r="X244" s="1350">
        <f t="shared" si="4"/>
        <v>0</v>
      </c>
      <c r="Y244" s="1350">
        <f t="shared" si="4"/>
        <v>0</v>
      </c>
      <c r="Z244" s="1350">
        <f t="shared" si="4"/>
        <v>0</v>
      </c>
      <c r="AA244" s="1350">
        <f t="shared" si="4"/>
        <v>0</v>
      </c>
    </row>
    <row r="245" spans="2:27">
      <c r="B245" s="1376"/>
      <c r="C245" s="1350"/>
      <c r="D245" s="1350"/>
      <c r="E245" s="1350"/>
      <c r="F245" s="1350"/>
      <c r="G245" s="1350"/>
      <c r="H245" s="1350"/>
      <c r="I245" s="1350"/>
      <c r="J245" s="1350"/>
      <c r="K245" s="1350"/>
      <c r="L245" s="1350"/>
      <c r="M245" s="1350"/>
      <c r="N245" s="1350"/>
      <c r="O245" s="1350"/>
      <c r="P245" s="1350"/>
      <c r="Q245" s="1350"/>
      <c r="R245" s="1350"/>
      <c r="S245" s="1350"/>
      <c r="T245" s="1350"/>
      <c r="U245" s="1350"/>
      <c r="V245" s="1350"/>
      <c r="W245" s="1350"/>
      <c r="X245" s="1350"/>
      <c r="Y245" s="1350"/>
      <c r="Z245" s="1350"/>
      <c r="AA245" s="1350"/>
    </row>
    <row r="246" spans="2:27">
      <c r="B246" s="1374" t="s">
        <v>6210</v>
      </c>
      <c r="C246" s="1365">
        <f t="shared" ref="C246:AA246" si="5">+C131+C16</f>
        <v>0</v>
      </c>
      <c r="D246" s="1365">
        <f t="shared" si="5"/>
        <v>0</v>
      </c>
      <c r="E246" s="1365">
        <f t="shared" si="5"/>
        <v>0</v>
      </c>
      <c r="F246" s="1365">
        <f t="shared" si="5"/>
        <v>0</v>
      </c>
      <c r="G246" s="1365">
        <f t="shared" si="5"/>
        <v>0</v>
      </c>
      <c r="H246" s="1365">
        <f t="shared" si="5"/>
        <v>0</v>
      </c>
      <c r="I246" s="1365">
        <f t="shared" si="5"/>
        <v>0</v>
      </c>
      <c r="J246" s="1365">
        <f t="shared" si="5"/>
        <v>0</v>
      </c>
      <c r="K246" s="1365">
        <f t="shared" si="5"/>
        <v>0</v>
      </c>
      <c r="L246" s="1365">
        <f t="shared" si="5"/>
        <v>0</v>
      </c>
      <c r="M246" s="1365">
        <f t="shared" si="5"/>
        <v>0</v>
      </c>
      <c r="N246" s="1365">
        <f t="shared" si="5"/>
        <v>0</v>
      </c>
      <c r="O246" s="1365">
        <f t="shared" si="5"/>
        <v>0</v>
      </c>
      <c r="P246" s="1365">
        <f t="shared" si="5"/>
        <v>0</v>
      </c>
      <c r="Q246" s="1365">
        <f t="shared" si="5"/>
        <v>0</v>
      </c>
      <c r="R246" s="1365">
        <f t="shared" si="5"/>
        <v>0</v>
      </c>
      <c r="S246" s="1365">
        <f t="shared" si="5"/>
        <v>0</v>
      </c>
      <c r="T246" s="1365">
        <f t="shared" si="5"/>
        <v>0</v>
      </c>
      <c r="U246" s="1365">
        <f t="shared" si="5"/>
        <v>0</v>
      </c>
      <c r="V246" s="1365">
        <f t="shared" si="5"/>
        <v>0</v>
      </c>
      <c r="W246" s="1365">
        <f t="shared" si="5"/>
        <v>0</v>
      </c>
      <c r="X246" s="1365">
        <f t="shared" si="5"/>
        <v>0</v>
      </c>
      <c r="Y246" s="1365">
        <f t="shared" si="5"/>
        <v>0</v>
      </c>
      <c r="Z246" s="1365">
        <f t="shared" si="5"/>
        <v>0</v>
      </c>
      <c r="AA246" s="1365">
        <f t="shared" si="5"/>
        <v>0</v>
      </c>
    </row>
    <row r="247" spans="2:27">
      <c r="B247" s="1375" t="s">
        <v>148</v>
      </c>
      <c r="C247" s="1350">
        <f t="shared" ref="C247:AA247" si="6">+C132+C17</f>
        <v>0</v>
      </c>
      <c r="D247" s="1350">
        <f t="shared" si="6"/>
        <v>0</v>
      </c>
      <c r="E247" s="1350">
        <f t="shared" si="6"/>
        <v>0</v>
      </c>
      <c r="F247" s="1350">
        <f t="shared" si="6"/>
        <v>0</v>
      </c>
      <c r="G247" s="1350">
        <f t="shared" si="6"/>
        <v>0</v>
      </c>
      <c r="H247" s="1350">
        <f t="shared" si="6"/>
        <v>0</v>
      </c>
      <c r="I247" s="1350">
        <f t="shared" si="6"/>
        <v>0</v>
      </c>
      <c r="J247" s="1350">
        <f t="shared" si="6"/>
        <v>0</v>
      </c>
      <c r="K247" s="1350">
        <f t="shared" si="6"/>
        <v>0</v>
      </c>
      <c r="L247" s="1350">
        <f t="shared" si="6"/>
        <v>0</v>
      </c>
      <c r="M247" s="1350">
        <f t="shared" si="6"/>
        <v>0</v>
      </c>
      <c r="N247" s="1350">
        <f t="shared" si="6"/>
        <v>0</v>
      </c>
      <c r="O247" s="1350">
        <f t="shared" si="6"/>
        <v>0</v>
      </c>
      <c r="P247" s="1350">
        <f t="shared" si="6"/>
        <v>0</v>
      </c>
      <c r="Q247" s="1350">
        <f t="shared" si="6"/>
        <v>0</v>
      </c>
      <c r="R247" s="1350">
        <f t="shared" si="6"/>
        <v>0</v>
      </c>
      <c r="S247" s="1350">
        <f t="shared" si="6"/>
        <v>0</v>
      </c>
      <c r="T247" s="1350">
        <f t="shared" si="6"/>
        <v>0</v>
      </c>
      <c r="U247" s="1350">
        <f t="shared" si="6"/>
        <v>0</v>
      </c>
      <c r="V247" s="1350">
        <f t="shared" si="6"/>
        <v>0</v>
      </c>
      <c r="W247" s="1350">
        <f t="shared" si="6"/>
        <v>0</v>
      </c>
      <c r="X247" s="1350">
        <f t="shared" si="6"/>
        <v>0</v>
      </c>
      <c r="Y247" s="1350">
        <f t="shared" si="6"/>
        <v>0</v>
      </c>
      <c r="Z247" s="1350">
        <f t="shared" si="6"/>
        <v>0</v>
      </c>
      <c r="AA247" s="1350">
        <f t="shared" si="6"/>
        <v>0</v>
      </c>
    </row>
    <row r="248" spans="2:27">
      <c r="B248" s="1375" t="s">
        <v>149</v>
      </c>
      <c r="C248" s="1366">
        <f t="shared" ref="C248:AA248" si="7">+C133+C18</f>
        <v>0</v>
      </c>
      <c r="D248" s="1366">
        <f t="shared" si="7"/>
        <v>0</v>
      </c>
      <c r="E248" s="1366">
        <f t="shared" si="7"/>
        <v>0</v>
      </c>
      <c r="F248" s="1366">
        <f t="shared" si="7"/>
        <v>0</v>
      </c>
      <c r="G248" s="1366">
        <f t="shared" si="7"/>
        <v>0</v>
      </c>
      <c r="H248" s="1366">
        <f t="shared" si="7"/>
        <v>0</v>
      </c>
      <c r="I248" s="1366">
        <f t="shared" si="7"/>
        <v>0</v>
      </c>
      <c r="J248" s="1366">
        <f t="shared" si="7"/>
        <v>0</v>
      </c>
      <c r="K248" s="1366">
        <f t="shared" si="7"/>
        <v>0</v>
      </c>
      <c r="L248" s="1366">
        <f t="shared" si="7"/>
        <v>0</v>
      </c>
      <c r="M248" s="1366">
        <f t="shared" si="7"/>
        <v>0</v>
      </c>
      <c r="N248" s="1366">
        <f t="shared" si="7"/>
        <v>0</v>
      </c>
      <c r="O248" s="1366">
        <f t="shared" si="7"/>
        <v>0</v>
      </c>
      <c r="P248" s="1366">
        <f t="shared" si="7"/>
        <v>0</v>
      </c>
      <c r="Q248" s="1366">
        <f t="shared" si="7"/>
        <v>0</v>
      </c>
      <c r="R248" s="1366">
        <f t="shared" si="7"/>
        <v>0</v>
      </c>
      <c r="S248" s="1366">
        <f t="shared" si="7"/>
        <v>0</v>
      </c>
      <c r="T248" s="1366">
        <f t="shared" si="7"/>
        <v>0</v>
      </c>
      <c r="U248" s="1366">
        <f t="shared" si="7"/>
        <v>0</v>
      </c>
      <c r="V248" s="1366">
        <f t="shared" si="7"/>
        <v>0</v>
      </c>
      <c r="W248" s="1366">
        <f t="shared" si="7"/>
        <v>0</v>
      </c>
      <c r="X248" s="1366">
        <f t="shared" si="7"/>
        <v>0</v>
      </c>
      <c r="Y248" s="1366">
        <f t="shared" si="7"/>
        <v>0</v>
      </c>
      <c r="Z248" s="1366">
        <f t="shared" si="7"/>
        <v>0</v>
      </c>
      <c r="AA248" s="1366">
        <f t="shared" si="7"/>
        <v>0</v>
      </c>
    </row>
    <row r="249" spans="2:27">
      <c r="B249" s="1375" t="s">
        <v>150</v>
      </c>
      <c r="C249" s="1366">
        <f t="shared" ref="C249:AA249" si="8">+C134+C19</f>
        <v>0</v>
      </c>
      <c r="D249" s="1366">
        <f t="shared" si="8"/>
        <v>0</v>
      </c>
      <c r="E249" s="1366">
        <f t="shared" si="8"/>
        <v>0</v>
      </c>
      <c r="F249" s="1366">
        <f t="shared" si="8"/>
        <v>0</v>
      </c>
      <c r="G249" s="1366">
        <f t="shared" si="8"/>
        <v>0</v>
      </c>
      <c r="H249" s="1366">
        <f t="shared" si="8"/>
        <v>0</v>
      </c>
      <c r="I249" s="1366">
        <f t="shared" si="8"/>
        <v>0</v>
      </c>
      <c r="J249" s="1366">
        <f t="shared" si="8"/>
        <v>0</v>
      </c>
      <c r="K249" s="1366">
        <f t="shared" si="8"/>
        <v>0</v>
      </c>
      <c r="L249" s="1366">
        <f t="shared" si="8"/>
        <v>0</v>
      </c>
      <c r="M249" s="1366">
        <f t="shared" si="8"/>
        <v>0</v>
      </c>
      <c r="N249" s="1366">
        <f t="shared" si="8"/>
        <v>0</v>
      </c>
      <c r="O249" s="1366">
        <f t="shared" si="8"/>
        <v>0</v>
      </c>
      <c r="P249" s="1366">
        <f t="shared" si="8"/>
        <v>0</v>
      </c>
      <c r="Q249" s="1366">
        <f t="shared" si="8"/>
        <v>0</v>
      </c>
      <c r="R249" s="1366">
        <f t="shared" si="8"/>
        <v>0</v>
      </c>
      <c r="S249" s="1366">
        <f t="shared" si="8"/>
        <v>0</v>
      </c>
      <c r="T249" s="1366">
        <f t="shared" si="8"/>
        <v>0</v>
      </c>
      <c r="U249" s="1366">
        <f t="shared" si="8"/>
        <v>0</v>
      </c>
      <c r="V249" s="1366">
        <f t="shared" si="8"/>
        <v>0</v>
      </c>
      <c r="W249" s="1366">
        <f t="shared" si="8"/>
        <v>0</v>
      </c>
      <c r="X249" s="1366">
        <f t="shared" si="8"/>
        <v>0</v>
      </c>
      <c r="Y249" s="1366">
        <f t="shared" si="8"/>
        <v>0</v>
      </c>
      <c r="Z249" s="1366">
        <f t="shared" si="8"/>
        <v>0</v>
      </c>
      <c r="AA249" s="1366">
        <f t="shared" si="8"/>
        <v>0</v>
      </c>
    </row>
    <row r="250" spans="2:27">
      <c r="B250" s="1377"/>
      <c r="C250" s="1366"/>
      <c r="D250" s="1366"/>
      <c r="E250" s="1366"/>
      <c r="F250" s="1366"/>
      <c r="G250" s="1366"/>
      <c r="H250" s="1366"/>
      <c r="I250" s="1366"/>
      <c r="J250" s="1366"/>
      <c r="K250" s="1366"/>
      <c r="L250" s="1366"/>
      <c r="M250" s="1366"/>
      <c r="N250" s="1366"/>
      <c r="O250" s="1366"/>
      <c r="P250" s="1366"/>
      <c r="Q250" s="1366"/>
      <c r="R250" s="1366"/>
      <c r="S250" s="1366"/>
      <c r="T250" s="1366"/>
      <c r="U250" s="1366"/>
      <c r="V250" s="1366"/>
      <c r="W250" s="1366"/>
      <c r="X250" s="1366"/>
      <c r="Y250" s="1366"/>
      <c r="Z250" s="1366"/>
      <c r="AA250" s="1366"/>
    </row>
    <row r="251" spans="2:27">
      <c r="B251" s="1373" t="s">
        <v>141</v>
      </c>
      <c r="C251" s="1365">
        <f t="shared" ref="C251:AA251" si="9">+C136+C21</f>
        <v>0</v>
      </c>
      <c r="D251" s="1365">
        <f t="shared" si="9"/>
        <v>0</v>
      </c>
      <c r="E251" s="1365">
        <f t="shared" si="9"/>
        <v>0</v>
      </c>
      <c r="F251" s="1365">
        <f t="shared" si="9"/>
        <v>0</v>
      </c>
      <c r="G251" s="1365">
        <f t="shared" si="9"/>
        <v>0</v>
      </c>
      <c r="H251" s="1365">
        <f t="shared" si="9"/>
        <v>0</v>
      </c>
      <c r="I251" s="1365">
        <f t="shared" si="9"/>
        <v>0</v>
      </c>
      <c r="J251" s="1365">
        <f t="shared" si="9"/>
        <v>0</v>
      </c>
      <c r="K251" s="1365">
        <f t="shared" si="9"/>
        <v>0</v>
      </c>
      <c r="L251" s="1365">
        <f t="shared" si="9"/>
        <v>0</v>
      </c>
      <c r="M251" s="1365">
        <f t="shared" si="9"/>
        <v>0</v>
      </c>
      <c r="N251" s="1365">
        <f t="shared" si="9"/>
        <v>0</v>
      </c>
      <c r="O251" s="1365">
        <f t="shared" si="9"/>
        <v>0</v>
      </c>
      <c r="P251" s="1365">
        <f t="shared" si="9"/>
        <v>0</v>
      </c>
      <c r="Q251" s="1365">
        <f t="shared" si="9"/>
        <v>0</v>
      </c>
      <c r="R251" s="1365">
        <f t="shared" si="9"/>
        <v>0</v>
      </c>
      <c r="S251" s="1365">
        <f t="shared" si="9"/>
        <v>0</v>
      </c>
      <c r="T251" s="1365">
        <f t="shared" si="9"/>
        <v>0</v>
      </c>
      <c r="U251" s="1365">
        <f t="shared" si="9"/>
        <v>0</v>
      </c>
      <c r="V251" s="1365">
        <f t="shared" si="9"/>
        <v>0</v>
      </c>
      <c r="W251" s="1365">
        <f t="shared" si="9"/>
        <v>0</v>
      </c>
      <c r="X251" s="1365">
        <f t="shared" si="9"/>
        <v>0</v>
      </c>
      <c r="Y251" s="1365">
        <f t="shared" si="9"/>
        <v>0</v>
      </c>
      <c r="Z251" s="1365">
        <f t="shared" si="9"/>
        <v>0</v>
      </c>
      <c r="AA251" s="1365">
        <f t="shared" si="9"/>
        <v>0</v>
      </c>
    </row>
    <row r="252" spans="2:27">
      <c r="B252" s="1374" t="s">
        <v>6211</v>
      </c>
      <c r="C252" s="1365">
        <f t="shared" ref="C252:AA252" si="10">+C137+C22</f>
        <v>0</v>
      </c>
      <c r="D252" s="1365">
        <f t="shared" si="10"/>
        <v>0</v>
      </c>
      <c r="E252" s="1365">
        <f t="shared" si="10"/>
        <v>0</v>
      </c>
      <c r="F252" s="1365">
        <f t="shared" si="10"/>
        <v>0</v>
      </c>
      <c r="G252" s="1365">
        <f t="shared" si="10"/>
        <v>0</v>
      </c>
      <c r="H252" s="1365">
        <f t="shared" si="10"/>
        <v>0</v>
      </c>
      <c r="I252" s="1365">
        <f t="shared" si="10"/>
        <v>0</v>
      </c>
      <c r="J252" s="1365">
        <f t="shared" si="10"/>
        <v>0</v>
      </c>
      <c r="K252" s="1365">
        <f t="shared" si="10"/>
        <v>0</v>
      </c>
      <c r="L252" s="1365">
        <f t="shared" si="10"/>
        <v>0</v>
      </c>
      <c r="M252" s="1365">
        <f t="shared" si="10"/>
        <v>0</v>
      </c>
      <c r="N252" s="1365">
        <f t="shared" si="10"/>
        <v>0</v>
      </c>
      <c r="O252" s="1365">
        <f t="shared" si="10"/>
        <v>0</v>
      </c>
      <c r="P252" s="1365">
        <f t="shared" si="10"/>
        <v>0</v>
      </c>
      <c r="Q252" s="1365">
        <f t="shared" si="10"/>
        <v>0</v>
      </c>
      <c r="R252" s="1365">
        <f t="shared" si="10"/>
        <v>0</v>
      </c>
      <c r="S252" s="1365">
        <f t="shared" si="10"/>
        <v>0</v>
      </c>
      <c r="T252" s="1365">
        <f t="shared" si="10"/>
        <v>0</v>
      </c>
      <c r="U252" s="1365">
        <f t="shared" si="10"/>
        <v>0</v>
      </c>
      <c r="V252" s="1365">
        <f t="shared" si="10"/>
        <v>0</v>
      </c>
      <c r="W252" s="1365">
        <f t="shared" si="10"/>
        <v>0</v>
      </c>
      <c r="X252" s="1365">
        <f t="shared" si="10"/>
        <v>0</v>
      </c>
      <c r="Y252" s="1365">
        <f t="shared" si="10"/>
        <v>0</v>
      </c>
      <c r="Z252" s="1365">
        <f t="shared" si="10"/>
        <v>0</v>
      </c>
      <c r="AA252" s="1365">
        <f t="shared" si="10"/>
        <v>0</v>
      </c>
    </row>
    <row r="253" spans="2:27">
      <c r="B253" s="1374" t="s">
        <v>6212</v>
      </c>
      <c r="C253" s="1365">
        <f t="shared" ref="C253:AA253" si="11">+C138+C23</f>
        <v>0</v>
      </c>
      <c r="D253" s="1365">
        <f t="shared" si="11"/>
        <v>0</v>
      </c>
      <c r="E253" s="1365">
        <f t="shared" si="11"/>
        <v>0</v>
      </c>
      <c r="F253" s="1365">
        <f t="shared" si="11"/>
        <v>0</v>
      </c>
      <c r="G253" s="1365">
        <f t="shared" si="11"/>
        <v>0</v>
      </c>
      <c r="H253" s="1365">
        <f t="shared" si="11"/>
        <v>0</v>
      </c>
      <c r="I253" s="1365">
        <f t="shared" si="11"/>
        <v>0</v>
      </c>
      <c r="J253" s="1365">
        <f t="shared" si="11"/>
        <v>0</v>
      </c>
      <c r="K253" s="1365">
        <f t="shared" si="11"/>
        <v>0</v>
      </c>
      <c r="L253" s="1365">
        <f t="shared" si="11"/>
        <v>0</v>
      </c>
      <c r="M253" s="1365">
        <f t="shared" si="11"/>
        <v>0</v>
      </c>
      <c r="N253" s="1365">
        <f t="shared" si="11"/>
        <v>0</v>
      </c>
      <c r="O253" s="1365">
        <f t="shared" si="11"/>
        <v>0</v>
      </c>
      <c r="P253" s="1365">
        <f t="shared" si="11"/>
        <v>0</v>
      </c>
      <c r="Q253" s="1365">
        <f t="shared" si="11"/>
        <v>0</v>
      </c>
      <c r="R253" s="1365">
        <f t="shared" si="11"/>
        <v>0</v>
      </c>
      <c r="S253" s="1365">
        <f t="shared" si="11"/>
        <v>0</v>
      </c>
      <c r="T253" s="1365">
        <f t="shared" si="11"/>
        <v>0</v>
      </c>
      <c r="U253" s="1365">
        <f t="shared" si="11"/>
        <v>0</v>
      </c>
      <c r="V253" s="1365">
        <f t="shared" si="11"/>
        <v>0</v>
      </c>
      <c r="W253" s="1365">
        <f t="shared" si="11"/>
        <v>0</v>
      </c>
      <c r="X253" s="1365">
        <f t="shared" si="11"/>
        <v>0</v>
      </c>
      <c r="Y253" s="1365">
        <f t="shared" si="11"/>
        <v>0</v>
      </c>
      <c r="Z253" s="1365">
        <f t="shared" si="11"/>
        <v>0</v>
      </c>
      <c r="AA253" s="1365">
        <f t="shared" si="11"/>
        <v>0</v>
      </c>
    </row>
    <row r="254" spans="2:27">
      <c r="B254" s="1373"/>
      <c r="C254" s="1365"/>
      <c r="D254" s="1365"/>
      <c r="E254" s="1365"/>
      <c r="F254" s="1365"/>
      <c r="G254" s="1365"/>
      <c r="H254" s="1365"/>
      <c r="I254" s="1365"/>
      <c r="J254" s="1365"/>
      <c r="K254" s="1365"/>
      <c r="L254" s="1365"/>
      <c r="M254" s="1365"/>
      <c r="N254" s="1365"/>
      <c r="O254" s="1365"/>
      <c r="P254" s="1365"/>
      <c r="Q254" s="1365"/>
      <c r="R254" s="1365"/>
      <c r="S254" s="1365"/>
      <c r="T254" s="1365"/>
      <c r="U254" s="1365"/>
      <c r="V254" s="1365"/>
      <c r="W254" s="1365"/>
      <c r="X254" s="1365"/>
      <c r="Y254" s="1365"/>
      <c r="Z254" s="1365"/>
      <c r="AA254" s="1365"/>
    </row>
    <row r="255" spans="2:27">
      <c r="B255" s="1374" t="s">
        <v>128</v>
      </c>
      <c r="C255" s="1365">
        <f t="shared" ref="C255:AA255" si="12">+C140+C25</f>
        <v>0</v>
      </c>
      <c r="D255" s="1365">
        <f t="shared" si="12"/>
        <v>0</v>
      </c>
      <c r="E255" s="1365">
        <f t="shared" si="12"/>
        <v>0</v>
      </c>
      <c r="F255" s="1365">
        <f t="shared" si="12"/>
        <v>0</v>
      </c>
      <c r="G255" s="1365">
        <f t="shared" si="12"/>
        <v>0</v>
      </c>
      <c r="H255" s="1365">
        <f t="shared" si="12"/>
        <v>0</v>
      </c>
      <c r="I255" s="1365">
        <f t="shared" si="12"/>
        <v>0</v>
      </c>
      <c r="J255" s="1365">
        <f t="shared" si="12"/>
        <v>0</v>
      </c>
      <c r="K255" s="1365">
        <f t="shared" si="12"/>
        <v>0</v>
      </c>
      <c r="L255" s="1365">
        <f t="shared" si="12"/>
        <v>0</v>
      </c>
      <c r="M255" s="1365">
        <f t="shared" si="12"/>
        <v>0</v>
      </c>
      <c r="N255" s="1365">
        <f t="shared" si="12"/>
        <v>0</v>
      </c>
      <c r="O255" s="1365">
        <f t="shared" si="12"/>
        <v>0</v>
      </c>
      <c r="P255" s="1365">
        <f t="shared" si="12"/>
        <v>0</v>
      </c>
      <c r="Q255" s="1365">
        <f t="shared" si="12"/>
        <v>0</v>
      </c>
      <c r="R255" s="1365">
        <f t="shared" si="12"/>
        <v>0</v>
      </c>
      <c r="S255" s="1365">
        <f t="shared" si="12"/>
        <v>0</v>
      </c>
      <c r="T255" s="1365">
        <f t="shared" si="12"/>
        <v>0</v>
      </c>
      <c r="U255" s="1365">
        <f t="shared" si="12"/>
        <v>0</v>
      </c>
      <c r="V255" s="1365">
        <f t="shared" si="12"/>
        <v>0</v>
      </c>
      <c r="W255" s="1365">
        <f t="shared" si="12"/>
        <v>0</v>
      </c>
      <c r="X255" s="1365">
        <f t="shared" si="12"/>
        <v>0</v>
      </c>
      <c r="Y255" s="1365">
        <f t="shared" si="12"/>
        <v>0</v>
      </c>
      <c r="Z255" s="1365">
        <f t="shared" si="12"/>
        <v>0</v>
      </c>
      <c r="AA255" s="1365">
        <f t="shared" si="12"/>
        <v>0</v>
      </c>
    </row>
    <row r="256" spans="2:27">
      <c r="B256" s="1375" t="s">
        <v>118</v>
      </c>
      <c r="C256" s="1350">
        <f t="shared" ref="C256:AA256" si="13">+C141+C26</f>
        <v>0</v>
      </c>
      <c r="D256" s="1350">
        <f t="shared" si="13"/>
        <v>0</v>
      </c>
      <c r="E256" s="1350">
        <f t="shared" si="13"/>
        <v>0</v>
      </c>
      <c r="F256" s="1350">
        <f t="shared" si="13"/>
        <v>0</v>
      </c>
      <c r="G256" s="1350">
        <f t="shared" si="13"/>
        <v>0</v>
      </c>
      <c r="H256" s="1350">
        <f t="shared" si="13"/>
        <v>0</v>
      </c>
      <c r="I256" s="1350">
        <f t="shared" si="13"/>
        <v>0</v>
      </c>
      <c r="J256" s="1350">
        <f t="shared" si="13"/>
        <v>0</v>
      </c>
      <c r="K256" s="1350">
        <f t="shared" si="13"/>
        <v>0</v>
      </c>
      <c r="L256" s="1350">
        <f t="shared" si="13"/>
        <v>0</v>
      </c>
      <c r="M256" s="1350">
        <f t="shared" si="13"/>
        <v>0</v>
      </c>
      <c r="N256" s="1350">
        <f t="shared" si="13"/>
        <v>0</v>
      </c>
      <c r="O256" s="1350">
        <f t="shared" si="13"/>
        <v>0</v>
      </c>
      <c r="P256" s="1350">
        <f t="shared" si="13"/>
        <v>0</v>
      </c>
      <c r="Q256" s="1350">
        <f t="shared" si="13"/>
        <v>0</v>
      </c>
      <c r="R256" s="1350">
        <f t="shared" si="13"/>
        <v>0</v>
      </c>
      <c r="S256" s="1350">
        <f t="shared" si="13"/>
        <v>0</v>
      </c>
      <c r="T256" s="1350">
        <f t="shared" si="13"/>
        <v>0</v>
      </c>
      <c r="U256" s="1350">
        <f t="shared" si="13"/>
        <v>0</v>
      </c>
      <c r="V256" s="1350">
        <f t="shared" si="13"/>
        <v>0</v>
      </c>
      <c r="W256" s="1350">
        <f t="shared" si="13"/>
        <v>0</v>
      </c>
      <c r="X256" s="1350">
        <f t="shared" si="13"/>
        <v>0</v>
      </c>
      <c r="Y256" s="1350">
        <f t="shared" si="13"/>
        <v>0</v>
      </c>
      <c r="Z256" s="1350">
        <f t="shared" si="13"/>
        <v>0</v>
      </c>
      <c r="AA256" s="1350">
        <f t="shared" si="13"/>
        <v>0</v>
      </c>
    </row>
    <row r="257" spans="2:27">
      <c r="B257" s="1375" t="s">
        <v>119</v>
      </c>
      <c r="C257" s="1350">
        <f t="shared" ref="C257:AA257" si="14">+C142+C27</f>
        <v>0</v>
      </c>
      <c r="D257" s="1350">
        <f t="shared" si="14"/>
        <v>0</v>
      </c>
      <c r="E257" s="1350">
        <f t="shared" si="14"/>
        <v>0</v>
      </c>
      <c r="F257" s="1350">
        <f t="shared" si="14"/>
        <v>0</v>
      </c>
      <c r="G257" s="1350">
        <f t="shared" si="14"/>
        <v>0</v>
      </c>
      <c r="H257" s="1350">
        <f t="shared" si="14"/>
        <v>0</v>
      </c>
      <c r="I257" s="1350">
        <f t="shared" si="14"/>
        <v>0</v>
      </c>
      <c r="J257" s="1350">
        <f t="shared" si="14"/>
        <v>0</v>
      </c>
      <c r="K257" s="1350">
        <f t="shared" si="14"/>
        <v>0</v>
      </c>
      <c r="L257" s="1350">
        <f t="shared" si="14"/>
        <v>0</v>
      </c>
      <c r="M257" s="1350">
        <f t="shared" si="14"/>
        <v>0</v>
      </c>
      <c r="N257" s="1350">
        <f t="shared" si="14"/>
        <v>0</v>
      </c>
      <c r="O257" s="1350">
        <f t="shared" si="14"/>
        <v>0</v>
      </c>
      <c r="P257" s="1350">
        <f t="shared" si="14"/>
        <v>0</v>
      </c>
      <c r="Q257" s="1350">
        <f t="shared" si="14"/>
        <v>0</v>
      </c>
      <c r="R257" s="1350">
        <f t="shared" si="14"/>
        <v>0</v>
      </c>
      <c r="S257" s="1350">
        <f t="shared" si="14"/>
        <v>0</v>
      </c>
      <c r="T257" s="1350">
        <f t="shared" si="14"/>
        <v>0</v>
      </c>
      <c r="U257" s="1350">
        <f t="shared" si="14"/>
        <v>0</v>
      </c>
      <c r="V257" s="1350">
        <f t="shared" si="14"/>
        <v>0</v>
      </c>
      <c r="W257" s="1350">
        <f t="shared" si="14"/>
        <v>0</v>
      </c>
      <c r="X257" s="1350">
        <f t="shared" si="14"/>
        <v>0</v>
      </c>
      <c r="Y257" s="1350">
        <f t="shared" si="14"/>
        <v>0</v>
      </c>
      <c r="Z257" s="1350">
        <f t="shared" si="14"/>
        <v>0</v>
      </c>
      <c r="AA257" s="1350">
        <f t="shared" si="14"/>
        <v>0</v>
      </c>
    </row>
    <row r="258" spans="2:27">
      <c r="B258" s="1375" t="s">
        <v>120</v>
      </c>
      <c r="C258" s="1350">
        <f t="shared" ref="C258:AA258" si="15">+C143+C28</f>
        <v>0</v>
      </c>
      <c r="D258" s="1350">
        <f t="shared" si="15"/>
        <v>0</v>
      </c>
      <c r="E258" s="1350">
        <f t="shared" si="15"/>
        <v>0</v>
      </c>
      <c r="F258" s="1350">
        <f t="shared" si="15"/>
        <v>0</v>
      </c>
      <c r="G258" s="1350">
        <f t="shared" si="15"/>
        <v>0</v>
      </c>
      <c r="H258" s="1350">
        <f t="shared" si="15"/>
        <v>0</v>
      </c>
      <c r="I258" s="1350">
        <f t="shared" si="15"/>
        <v>0</v>
      </c>
      <c r="J258" s="1350">
        <f t="shared" si="15"/>
        <v>0</v>
      </c>
      <c r="K258" s="1350">
        <f t="shared" si="15"/>
        <v>0</v>
      </c>
      <c r="L258" s="1350">
        <f t="shared" si="15"/>
        <v>0</v>
      </c>
      <c r="M258" s="1350">
        <f t="shared" si="15"/>
        <v>0</v>
      </c>
      <c r="N258" s="1350">
        <f t="shared" si="15"/>
        <v>0</v>
      </c>
      <c r="O258" s="1350">
        <f t="shared" si="15"/>
        <v>0</v>
      </c>
      <c r="P258" s="1350">
        <f t="shared" si="15"/>
        <v>0</v>
      </c>
      <c r="Q258" s="1350">
        <f t="shared" si="15"/>
        <v>0</v>
      </c>
      <c r="R258" s="1350">
        <f t="shared" si="15"/>
        <v>0</v>
      </c>
      <c r="S258" s="1350">
        <f t="shared" si="15"/>
        <v>0</v>
      </c>
      <c r="T258" s="1350">
        <f t="shared" si="15"/>
        <v>0</v>
      </c>
      <c r="U258" s="1350">
        <f t="shared" si="15"/>
        <v>0</v>
      </c>
      <c r="V258" s="1350">
        <f t="shared" si="15"/>
        <v>0</v>
      </c>
      <c r="W258" s="1350">
        <f t="shared" si="15"/>
        <v>0</v>
      </c>
      <c r="X258" s="1350">
        <f t="shared" si="15"/>
        <v>0</v>
      </c>
      <c r="Y258" s="1350">
        <f t="shared" si="15"/>
        <v>0</v>
      </c>
      <c r="Z258" s="1350">
        <f t="shared" si="15"/>
        <v>0</v>
      </c>
      <c r="AA258" s="1350">
        <f t="shared" si="15"/>
        <v>0</v>
      </c>
    </row>
    <row r="259" spans="2:27">
      <c r="B259" s="1375" t="s">
        <v>121</v>
      </c>
      <c r="C259" s="1350">
        <f t="shared" ref="C259:AA259" si="16">+C144+C29</f>
        <v>0</v>
      </c>
      <c r="D259" s="1350">
        <f t="shared" si="16"/>
        <v>0</v>
      </c>
      <c r="E259" s="1350">
        <f t="shared" si="16"/>
        <v>0</v>
      </c>
      <c r="F259" s="1350">
        <f t="shared" si="16"/>
        <v>0</v>
      </c>
      <c r="G259" s="1350">
        <f t="shared" si="16"/>
        <v>0</v>
      </c>
      <c r="H259" s="1350">
        <f t="shared" si="16"/>
        <v>0</v>
      </c>
      <c r="I259" s="1350">
        <f t="shared" si="16"/>
        <v>0</v>
      </c>
      <c r="J259" s="1350">
        <f t="shared" si="16"/>
        <v>0</v>
      </c>
      <c r="K259" s="1350">
        <f t="shared" si="16"/>
        <v>0</v>
      </c>
      <c r="L259" s="1350">
        <f t="shared" si="16"/>
        <v>0</v>
      </c>
      <c r="M259" s="1350">
        <f t="shared" si="16"/>
        <v>0</v>
      </c>
      <c r="N259" s="1350">
        <f t="shared" si="16"/>
        <v>0</v>
      </c>
      <c r="O259" s="1350">
        <f t="shared" si="16"/>
        <v>0</v>
      </c>
      <c r="P259" s="1350">
        <f t="shared" si="16"/>
        <v>0</v>
      </c>
      <c r="Q259" s="1350">
        <f t="shared" si="16"/>
        <v>0</v>
      </c>
      <c r="R259" s="1350">
        <f t="shared" si="16"/>
        <v>0</v>
      </c>
      <c r="S259" s="1350">
        <f t="shared" si="16"/>
        <v>0</v>
      </c>
      <c r="T259" s="1350">
        <f t="shared" si="16"/>
        <v>0</v>
      </c>
      <c r="U259" s="1350">
        <f t="shared" si="16"/>
        <v>0</v>
      </c>
      <c r="V259" s="1350">
        <f t="shared" si="16"/>
        <v>0</v>
      </c>
      <c r="W259" s="1350">
        <f t="shared" si="16"/>
        <v>0</v>
      </c>
      <c r="X259" s="1350">
        <f t="shared" si="16"/>
        <v>0</v>
      </c>
      <c r="Y259" s="1350">
        <f t="shared" si="16"/>
        <v>0</v>
      </c>
      <c r="Z259" s="1350">
        <f t="shared" si="16"/>
        <v>0</v>
      </c>
      <c r="AA259" s="1350">
        <f t="shared" si="16"/>
        <v>0</v>
      </c>
    </row>
    <row r="260" spans="2:27">
      <c r="B260" s="1362" t="s">
        <v>6247</v>
      </c>
      <c r="C260" s="1350">
        <f t="shared" ref="C260:AA260" si="17">+C145+C30</f>
        <v>0</v>
      </c>
      <c r="D260" s="1350">
        <f t="shared" si="17"/>
        <v>0</v>
      </c>
      <c r="E260" s="1350">
        <f t="shared" si="17"/>
        <v>0</v>
      </c>
      <c r="F260" s="1350">
        <f t="shared" si="17"/>
        <v>0</v>
      </c>
      <c r="G260" s="1350">
        <f t="shared" si="17"/>
        <v>0</v>
      </c>
      <c r="H260" s="1350">
        <f t="shared" si="17"/>
        <v>0</v>
      </c>
      <c r="I260" s="1350">
        <f t="shared" si="17"/>
        <v>0</v>
      </c>
      <c r="J260" s="1350">
        <f t="shared" si="17"/>
        <v>0</v>
      </c>
      <c r="K260" s="1350">
        <f t="shared" si="17"/>
        <v>0</v>
      </c>
      <c r="L260" s="1350">
        <f t="shared" si="17"/>
        <v>0</v>
      </c>
      <c r="M260" s="1350">
        <f t="shared" si="17"/>
        <v>0</v>
      </c>
      <c r="N260" s="1350">
        <f t="shared" si="17"/>
        <v>0</v>
      </c>
      <c r="O260" s="1350">
        <f t="shared" si="17"/>
        <v>0</v>
      </c>
      <c r="P260" s="1350">
        <f t="shared" si="17"/>
        <v>0</v>
      </c>
      <c r="Q260" s="1350">
        <f t="shared" si="17"/>
        <v>0</v>
      </c>
      <c r="R260" s="1350">
        <f t="shared" si="17"/>
        <v>0</v>
      </c>
      <c r="S260" s="1350">
        <f t="shared" si="17"/>
        <v>0</v>
      </c>
      <c r="T260" s="1350">
        <f t="shared" si="17"/>
        <v>0</v>
      </c>
      <c r="U260" s="1350">
        <f t="shared" si="17"/>
        <v>0</v>
      </c>
      <c r="V260" s="1350">
        <f t="shared" si="17"/>
        <v>0</v>
      </c>
      <c r="W260" s="1350">
        <f t="shared" si="17"/>
        <v>0</v>
      </c>
      <c r="X260" s="1350">
        <f t="shared" si="17"/>
        <v>0</v>
      </c>
      <c r="Y260" s="1350">
        <f t="shared" si="17"/>
        <v>0</v>
      </c>
      <c r="Z260" s="1350">
        <f t="shared" si="17"/>
        <v>0</v>
      </c>
      <c r="AA260" s="1350">
        <f t="shared" si="17"/>
        <v>0</v>
      </c>
    </row>
    <row r="261" spans="2:27">
      <c r="B261" s="1362" t="s">
        <v>122</v>
      </c>
      <c r="C261" s="1350">
        <f t="shared" ref="C261:AA261" si="18">+C146+C31</f>
        <v>0</v>
      </c>
      <c r="D261" s="1350">
        <f t="shared" si="18"/>
        <v>0</v>
      </c>
      <c r="E261" s="1350">
        <f t="shared" si="18"/>
        <v>0</v>
      </c>
      <c r="F261" s="1350">
        <f t="shared" si="18"/>
        <v>0</v>
      </c>
      <c r="G261" s="1350">
        <f t="shared" si="18"/>
        <v>0</v>
      </c>
      <c r="H261" s="1350">
        <f t="shared" si="18"/>
        <v>0</v>
      </c>
      <c r="I261" s="1350">
        <f t="shared" si="18"/>
        <v>0</v>
      </c>
      <c r="J261" s="1350">
        <f t="shared" si="18"/>
        <v>0</v>
      </c>
      <c r="K261" s="1350">
        <f t="shared" si="18"/>
        <v>0</v>
      </c>
      <c r="L261" s="1350">
        <f t="shared" si="18"/>
        <v>0</v>
      </c>
      <c r="M261" s="1350">
        <f t="shared" si="18"/>
        <v>0</v>
      </c>
      <c r="N261" s="1350">
        <f t="shared" si="18"/>
        <v>0</v>
      </c>
      <c r="O261" s="1350">
        <f t="shared" si="18"/>
        <v>0</v>
      </c>
      <c r="P261" s="1350">
        <f t="shared" si="18"/>
        <v>0</v>
      </c>
      <c r="Q261" s="1350">
        <f t="shared" si="18"/>
        <v>0</v>
      </c>
      <c r="R261" s="1350">
        <f t="shared" si="18"/>
        <v>0</v>
      </c>
      <c r="S261" s="1350">
        <f t="shared" si="18"/>
        <v>0</v>
      </c>
      <c r="T261" s="1350">
        <f t="shared" si="18"/>
        <v>0</v>
      </c>
      <c r="U261" s="1350">
        <f t="shared" si="18"/>
        <v>0</v>
      </c>
      <c r="V261" s="1350">
        <f t="shared" si="18"/>
        <v>0</v>
      </c>
      <c r="W261" s="1350">
        <f t="shared" si="18"/>
        <v>0</v>
      </c>
      <c r="X261" s="1350">
        <f t="shared" si="18"/>
        <v>0</v>
      </c>
      <c r="Y261" s="1350">
        <f t="shared" si="18"/>
        <v>0</v>
      </c>
      <c r="Z261" s="1350">
        <f t="shared" si="18"/>
        <v>0</v>
      </c>
      <c r="AA261" s="1350">
        <f t="shared" si="18"/>
        <v>0</v>
      </c>
    </row>
    <row r="262" spans="2:27">
      <c r="B262" s="1375" t="s">
        <v>117</v>
      </c>
      <c r="C262" s="1350">
        <f t="shared" ref="C262:AA262" si="19">+C147+C32</f>
        <v>0</v>
      </c>
      <c r="D262" s="1350">
        <f t="shared" si="19"/>
        <v>0</v>
      </c>
      <c r="E262" s="1350">
        <f t="shared" si="19"/>
        <v>0</v>
      </c>
      <c r="F262" s="1350">
        <f t="shared" si="19"/>
        <v>0</v>
      </c>
      <c r="G262" s="1350">
        <f t="shared" si="19"/>
        <v>0</v>
      </c>
      <c r="H262" s="1350">
        <f t="shared" si="19"/>
        <v>0</v>
      </c>
      <c r="I262" s="1350">
        <f t="shared" si="19"/>
        <v>0</v>
      </c>
      <c r="J262" s="1350">
        <f t="shared" si="19"/>
        <v>0</v>
      </c>
      <c r="K262" s="1350">
        <f t="shared" si="19"/>
        <v>0</v>
      </c>
      <c r="L262" s="1350">
        <f t="shared" si="19"/>
        <v>0</v>
      </c>
      <c r="M262" s="1350">
        <f t="shared" si="19"/>
        <v>0</v>
      </c>
      <c r="N262" s="1350">
        <f t="shared" si="19"/>
        <v>0</v>
      </c>
      <c r="O262" s="1350">
        <f t="shared" si="19"/>
        <v>0</v>
      </c>
      <c r="P262" s="1350">
        <f t="shared" si="19"/>
        <v>0</v>
      </c>
      <c r="Q262" s="1350">
        <f t="shared" si="19"/>
        <v>0</v>
      </c>
      <c r="R262" s="1350">
        <f t="shared" si="19"/>
        <v>0</v>
      </c>
      <c r="S262" s="1350">
        <f t="shared" si="19"/>
        <v>0</v>
      </c>
      <c r="T262" s="1350">
        <f t="shared" si="19"/>
        <v>0</v>
      </c>
      <c r="U262" s="1350">
        <f t="shared" si="19"/>
        <v>0</v>
      </c>
      <c r="V262" s="1350">
        <f t="shared" si="19"/>
        <v>0</v>
      </c>
      <c r="W262" s="1350">
        <f t="shared" si="19"/>
        <v>0</v>
      </c>
      <c r="X262" s="1350">
        <f t="shared" si="19"/>
        <v>0</v>
      </c>
      <c r="Y262" s="1350">
        <f t="shared" si="19"/>
        <v>0</v>
      </c>
      <c r="Z262" s="1350">
        <f t="shared" si="19"/>
        <v>0</v>
      </c>
      <c r="AA262" s="1350">
        <f t="shared" si="19"/>
        <v>0</v>
      </c>
    </row>
    <row r="263" spans="2:27" ht="28.8">
      <c r="B263" s="1361" t="s">
        <v>6248</v>
      </c>
      <c r="C263" s="1350">
        <f t="shared" ref="C263:AA263" si="20">+C148+C33</f>
        <v>0</v>
      </c>
      <c r="D263" s="1350">
        <f t="shared" si="20"/>
        <v>0</v>
      </c>
      <c r="E263" s="1350">
        <f t="shared" si="20"/>
        <v>0</v>
      </c>
      <c r="F263" s="1350">
        <f t="shared" si="20"/>
        <v>0</v>
      </c>
      <c r="G263" s="1350">
        <f t="shared" si="20"/>
        <v>0</v>
      </c>
      <c r="H263" s="1350">
        <f t="shared" si="20"/>
        <v>0</v>
      </c>
      <c r="I263" s="1350">
        <f t="shared" si="20"/>
        <v>0</v>
      </c>
      <c r="J263" s="1350">
        <f t="shared" si="20"/>
        <v>0</v>
      </c>
      <c r="K263" s="1350">
        <f t="shared" si="20"/>
        <v>0</v>
      </c>
      <c r="L263" s="1350">
        <f t="shared" si="20"/>
        <v>0</v>
      </c>
      <c r="M263" s="1350">
        <f t="shared" si="20"/>
        <v>0</v>
      </c>
      <c r="N263" s="1350">
        <f t="shared" si="20"/>
        <v>0</v>
      </c>
      <c r="O263" s="1350">
        <f t="shared" si="20"/>
        <v>0</v>
      </c>
      <c r="P263" s="1350">
        <f t="shared" si="20"/>
        <v>0</v>
      </c>
      <c r="Q263" s="1350">
        <f t="shared" si="20"/>
        <v>0</v>
      </c>
      <c r="R263" s="1350">
        <f t="shared" si="20"/>
        <v>0</v>
      </c>
      <c r="S263" s="1350">
        <f t="shared" si="20"/>
        <v>0</v>
      </c>
      <c r="T263" s="1350">
        <f t="shared" si="20"/>
        <v>0</v>
      </c>
      <c r="U263" s="1350">
        <f t="shared" si="20"/>
        <v>0</v>
      </c>
      <c r="V263" s="1350">
        <f t="shared" si="20"/>
        <v>0</v>
      </c>
      <c r="W263" s="1350">
        <f t="shared" si="20"/>
        <v>0</v>
      </c>
      <c r="X263" s="1350">
        <f t="shared" si="20"/>
        <v>0</v>
      </c>
      <c r="Y263" s="1350">
        <f t="shared" si="20"/>
        <v>0</v>
      </c>
      <c r="Z263" s="1350">
        <f t="shared" si="20"/>
        <v>0</v>
      </c>
      <c r="AA263" s="1350">
        <f t="shared" si="20"/>
        <v>0</v>
      </c>
    </row>
    <row r="264" spans="2:27">
      <c r="B264" s="1362" t="s">
        <v>6287</v>
      </c>
      <c r="C264" s="1350">
        <f t="shared" ref="C264:AA264" si="21">+C149+C34</f>
        <v>0</v>
      </c>
      <c r="D264" s="1350">
        <f t="shared" si="21"/>
        <v>0</v>
      </c>
      <c r="E264" s="1350">
        <f t="shared" si="21"/>
        <v>0</v>
      </c>
      <c r="F264" s="1350">
        <f t="shared" si="21"/>
        <v>0</v>
      </c>
      <c r="G264" s="1350">
        <f t="shared" si="21"/>
        <v>0</v>
      </c>
      <c r="H264" s="1350">
        <f t="shared" si="21"/>
        <v>0</v>
      </c>
      <c r="I264" s="1350">
        <f t="shared" si="21"/>
        <v>0</v>
      </c>
      <c r="J264" s="1350">
        <f t="shared" si="21"/>
        <v>0</v>
      </c>
      <c r="K264" s="1350">
        <f t="shared" si="21"/>
        <v>0</v>
      </c>
      <c r="L264" s="1350">
        <f t="shared" si="21"/>
        <v>0</v>
      </c>
      <c r="M264" s="1350">
        <f t="shared" si="21"/>
        <v>0</v>
      </c>
      <c r="N264" s="1350">
        <f t="shared" si="21"/>
        <v>0</v>
      </c>
      <c r="O264" s="1350">
        <f t="shared" si="21"/>
        <v>0</v>
      </c>
      <c r="P264" s="1350">
        <f t="shared" si="21"/>
        <v>0</v>
      </c>
      <c r="Q264" s="1350">
        <f t="shared" si="21"/>
        <v>0</v>
      </c>
      <c r="R264" s="1350">
        <f t="shared" si="21"/>
        <v>0</v>
      </c>
      <c r="S264" s="1350">
        <f t="shared" si="21"/>
        <v>0</v>
      </c>
      <c r="T264" s="1350">
        <f t="shared" si="21"/>
        <v>0</v>
      </c>
      <c r="U264" s="1350">
        <f t="shared" si="21"/>
        <v>0</v>
      </c>
      <c r="V264" s="1350">
        <f t="shared" si="21"/>
        <v>0</v>
      </c>
      <c r="W264" s="1350">
        <f t="shared" si="21"/>
        <v>0</v>
      </c>
      <c r="X264" s="1350">
        <f t="shared" si="21"/>
        <v>0</v>
      </c>
      <c r="Y264" s="1350">
        <f t="shared" si="21"/>
        <v>0</v>
      </c>
      <c r="Z264" s="1350">
        <f t="shared" si="21"/>
        <v>0</v>
      </c>
      <c r="AA264" s="1350">
        <f t="shared" si="21"/>
        <v>0</v>
      </c>
    </row>
    <row r="265" spans="2:27">
      <c r="B265" s="1362" t="s">
        <v>6288</v>
      </c>
      <c r="C265" s="1350">
        <f t="shared" ref="C265:AA265" si="22">+C150+C35</f>
        <v>0</v>
      </c>
      <c r="D265" s="1350">
        <f t="shared" si="22"/>
        <v>0</v>
      </c>
      <c r="E265" s="1350">
        <f t="shared" si="22"/>
        <v>0</v>
      </c>
      <c r="F265" s="1350">
        <f t="shared" si="22"/>
        <v>0</v>
      </c>
      <c r="G265" s="1350">
        <f t="shared" si="22"/>
        <v>0</v>
      </c>
      <c r="H265" s="1350">
        <f t="shared" si="22"/>
        <v>0</v>
      </c>
      <c r="I265" s="1350">
        <f t="shared" si="22"/>
        <v>0</v>
      </c>
      <c r="J265" s="1350">
        <f t="shared" si="22"/>
        <v>0</v>
      </c>
      <c r="K265" s="1350">
        <f t="shared" si="22"/>
        <v>0</v>
      </c>
      <c r="L265" s="1350">
        <f t="shared" si="22"/>
        <v>0</v>
      </c>
      <c r="M265" s="1350">
        <f t="shared" si="22"/>
        <v>0</v>
      </c>
      <c r="N265" s="1350">
        <f t="shared" si="22"/>
        <v>0</v>
      </c>
      <c r="O265" s="1350">
        <f t="shared" si="22"/>
        <v>0</v>
      </c>
      <c r="P265" s="1350">
        <f t="shared" si="22"/>
        <v>0</v>
      </c>
      <c r="Q265" s="1350">
        <f t="shared" si="22"/>
        <v>0</v>
      </c>
      <c r="R265" s="1350">
        <f t="shared" si="22"/>
        <v>0</v>
      </c>
      <c r="S265" s="1350">
        <f t="shared" si="22"/>
        <v>0</v>
      </c>
      <c r="T265" s="1350">
        <f t="shared" si="22"/>
        <v>0</v>
      </c>
      <c r="U265" s="1350">
        <f t="shared" si="22"/>
        <v>0</v>
      </c>
      <c r="V265" s="1350">
        <f t="shared" si="22"/>
        <v>0</v>
      </c>
      <c r="W265" s="1350">
        <f t="shared" si="22"/>
        <v>0</v>
      </c>
      <c r="X265" s="1350">
        <f t="shared" si="22"/>
        <v>0</v>
      </c>
      <c r="Y265" s="1350">
        <f t="shared" si="22"/>
        <v>0</v>
      </c>
      <c r="Z265" s="1350">
        <f t="shared" si="22"/>
        <v>0</v>
      </c>
      <c r="AA265" s="1350">
        <f t="shared" si="22"/>
        <v>0</v>
      </c>
    </row>
    <row r="266" spans="2:27">
      <c r="B266" s="1362" t="s">
        <v>6289</v>
      </c>
      <c r="C266" s="1350">
        <f t="shared" ref="C266:AA266" si="23">+C151+C36</f>
        <v>0</v>
      </c>
      <c r="D266" s="1350">
        <f t="shared" si="23"/>
        <v>0</v>
      </c>
      <c r="E266" s="1350">
        <f t="shared" si="23"/>
        <v>0</v>
      </c>
      <c r="F266" s="1350">
        <f t="shared" si="23"/>
        <v>0</v>
      </c>
      <c r="G266" s="1350">
        <f t="shared" si="23"/>
        <v>0</v>
      </c>
      <c r="H266" s="1350">
        <f t="shared" si="23"/>
        <v>0</v>
      </c>
      <c r="I266" s="1350">
        <f t="shared" si="23"/>
        <v>0</v>
      </c>
      <c r="J266" s="1350">
        <f t="shared" si="23"/>
        <v>0</v>
      </c>
      <c r="K266" s="1350">
        <f t="shared" si="23"/>
        <v>0</v>
      </c>
      <c r="L266" s="1350">
        <f t="shared" si="23"/>
        <v>0</v>
      </c>
      <c r="M266" s="1350">
        <f t="shared" si="23"/>
        <v>0</v>
      </c>
      <c r="N266" s="1350">
        <f t="shared" si="23"/>
        <v>0</v>
      </c>
      <c r="O266" s="1350">
        <f t="shared" si="23"/>
        <v>0</v>
      </c>
      <c r="P266" s="1350">
        <f t="shared" si="23"/>
        <v>0</v>
      </c>
      <c r="Q266" s="1350">
        <f t="shared" si="23"/>
        <v>0</v>
      </c>
      <c r="R266" s="1350">
        <f t="shared" si="23"/>
        <v>0</v>
      </c>
      <c r="S266" s="1350">
        <f t="shared" si="23"/>
        <v>0</v>
      </c>
      <c r="T266" s="1350">
        <f t="shared" si="23"/>
        <v>0</v>
      </c>
      <c r="U266" s="1350">
        <f t="shared" si="23"/>
        <v>0</v>
      </c>
      <c r="V266" s="1350">
        <f t="shared" si="23"/>
        <v>0</v>
      </c>
      <c r="W266" s="1350">
        <f t="shared" si="23"/>
        <v>0</v>
      </c>
      <c r="X266" s="1350">
        <f t="shared" si="23"/>
        <v>0</v>
      </c>
      <c r="Y266" s="1350">
        <f t="shared" si="23"/>
        <v>0</v>
      </c>
      <c r="Z266" s="1350">
        <f t="shared" si="23"/>
        <v>0</v>
      </c>
      <c r="AA266" s="1350">
        <f t="shared" si="23"/>
        <v>0</v>
      </c>
    </row>
    <row r="267" spans="2:27">
      <c r="B267" s="1362" t="s">
        <v>6290</v>
      </c>
      <c r="C267" s="1350">
        <f t="shared" ref="C267:AA267" si="24">+C152+C37</f>
        <v>0</v>
      </c>
      <c r="D267" s="1350">
        <f t="shared" si="24"/>
        <v>0</v>
      </c>
      <c r="E267" s="1350">
        <f t="shared" si="24"/>
        <v>0</v>
      </c>
      <c r="F267" s="1350">
        <f t="shared" si="24"/>
        <v>0</v>
      </c>
      <c r="G267" s="1350">
        <f t="shared" si="24"/>
        <v>0</v>
      </c>
      <c r="H267" s="1350">
        <f t="shared" si="24"/>
        <v>0</v>
      </c>
      <c r="I267" s="1350">
        <f t="shared" si="24"/>
        <v>0</v>
      </c>
      <c r="J267" s="1350">
        <f t="shared" si="24"/>
        <v>0</v>
      </c>
      <c r="K267" s="1350">
        <f t="shared" si="24"/>
        <v>0</v>
      </c>
      <c r="L267" s="1350">
        <f t="shared" si="24"/>
        <v>0</v>
      </c>
      <c r="M267" s="1350">
        <f t="shared" si="24"/>
        <v>0</v>
      </c>
      <c r="N267" s="1350">
        <f t="shared" si="24"/>
        <v>0</v>
      </c>
      <c r="O267" s="1350">
        <f t="shared" si="24"/>
        <v>0</v>
      </c>
      <c r="P267" s="1350">
        <f t="shared" si="24"/>
        <v>0</v>
      </c>
      <c r="Q267" s="1350">
        <f t="shared" si="24"/>
        <v>0</v>
      </c>
      <c r="R267" s="1350">
        <f t="shared" si="24"/>
        <v>0</v>
      </c>
      <c r="S267" s="1350">
        <f t="shared" si="24"/>
        <v>0</v>
      </c>
      <c r="T267" s="1350">
        <f t="shared" si="24"/>
        <v>0</v>
      </c>
      <c r="U267" s="1350">
        <f t="shared" si="24"/>
        <v>0</v>
      </c>
      <c r="V267" s="1350">
        <f t="shared" si="24"/>
        <v>0</v>
      </c>
      <c r="W267" s="1350">
        <f t="shared" si="24"/>
        <v>0</v>
      </c>
      <c r="X267" s="1350">
        <f t="shared" si="24"/>
        <v>0</v>
      </c>
      <c r="Y267" s="1350">
        <f t="shared" si="24"/>
        <v>0</v>
      </c>
      <c r="Z267" s="1350">
        <f t="shared" si="24"/>
        <v>0</v>
      </c>
      <c r="AA267" s="1350">
        <f t="shared" si="24"/>
        <v>0</v>
      </c>
    </row>
    <row r="268" spans="2:27">
      <c r="B268" s="1362" t="s">
        <v>6291</v>
      </c>
      <c r="C268" s="1350">
        <f t="shared" ref="C268:AA268" si="25">+C153+C38</f>
        <v>0</v>
      </c>
      <c r="D268" s="1350">
        <f t="shared" si="25"/>
        <v>0</v>
      </c>
      <c r="E268" s="1350">
        <f t="shared" si="25"/>
        <v>0</v>
      </c>
      <c r="F268" s="1350">
        <f t="shared" si="25"/>
        <v>0</v>
      </c>
      <c r="G268" s="1350">
        <f t="shared" si="25"/>
        <v>0</v>
      </c>
      <c r="H268" s="1350">
        <f t="shared" si="25"/>
        <v>0</v>
      </c>
      <c r="I268" s="1350">
        <f t="shared" si="25"/>
        <v>0</v>
      </c>
      <c r="J268" s="1350">
        <f t="shared" si="25"/>
        <v>0</v>
      </c>
      <c r="K268" s="1350">
        <f t="shared" si="25"/>
        <v>0</v>
      </c>
      <c r="L268" s="1350">
        <f t="shared" si="25"/>
        <v>0</v>
      </c>
      <c r="M268" s="1350">
        <f t="shared" si="25"/>
        <v>0</v>
      </c>
      <c r="N268" s="1350">
        <f t="shared" si="25"/>
        <v>0</v>
      </c>
      <c r="O268" s="1350">
        <f t="shared" si="25"/>
        <v>0</v>
      </c>
      <c r="P268" s="1350">
        <f t="shared" si="25"/>
        <v>0</v>
      </c>
      <c r="Q268" s="1350">
        <f t="shared" si="25"/>
        <v>0</v>
      </c>
      <c r="R268" s="1350">
        <f t="shared" si="25"/>
        <v>0</v>
      </c>
      <c r="S268" s="1350">
        <f t="shared" si="25"/>
        <v>0</v>
      </c>
      <c r="T268" s="1350">
        <f t="shared" si="25"/>
        <v>0</v>
      </c>
      <c r="U268" s="1350">
        <f t="shared" si="25"/>
        <v>0</v>
      </c>
      <c r="V268" s="1350">
        <f t="shared" si="25"/>
        <v>0</v>
      </c>
      <c r="W268" s="1350">
        <f t="shared" si="25"/>
        <v>0</v>
      </c>
      <c r="X268" s="1350">
        <f t="shared" si="25"/>
        <v>0</v>
      </c>
      <c r="Y268" s="1350">
        <f t="shared" si="25"/>
        <v>0</v>
      </c>
      <c r="Z268" s="1350">
        <f t="shared" si="25"/>
        <v>0</v>
      </c>
      <c r="AA268" s="1350">
        <f t="shared" si="25"/>
        <v>0</v>
      </c>
    </row>
    <row r="269" spans="2:27">
      <c r="B269" s="1375"/>
      <c r="C269" s="1350"/>
      <c r="D269" s="1350"/>
      <c r="E269" s="1350"/>
      <c r="F269" s="1350"/>
      <c r="G269" s="1350"/>
      <c r="H269" s="1350"/>
      <c r="I269" s="1350"/>
      <c r="J269" s="1350"/>
      <c r="K269" s="1350"/>
      <c r="L269" s="1350"/>
      <c r="M269" s="1350"/>
      <c r="N269" s="1350"/>
      <c r="O269" s="1350"/>
      <c r="P269" s="1350"/>
      <c r="Q269" s="1350"/>
      <c r="R269" s="1350"/>
      <c r="S269" s="1350"/>
      <c r="T269" s="1350"/>
      <c r="U269" s="1350"/>
      <c r="V269" s="1350"/>
      <c r="W269" s="1350"/>
      <c r="X269" s="1350"/>
      <c r="Y269" s="1350"/>
      <c r="Z269" s="1350"/>
      <c r="AA269" s="1350"/>
    </row>
    <row r="270" spans="2:27">
      <c r="B270" s="1374" t="s">
        <v>6226</v>
      </c>
      <c r="C270" s="1365">
        <f t="shared" ref="C270:AA270" si="26">+C155+C40</f>
        <v>0</v>
      </c>
      <c r="D270" s="1365">
        <f t="shared" si="26"/>
        <v>0</v>
      </c>
      <c r="E270" s="1365">
        <f t="shared" si="26"/>
        <v>0</v>
      </c>
      <c r="F270" s="1365">
        <f t="shared" si="26"/>
        <v>0</v>
      </c>
      <c r="G270" s="1365">
        <f t="shared" si="26"/>
        <v>0</v>
      </c>
      <c r="H270" s="1365">
        <f t="shared" si="26"/>
        <v>0</v>
      </c>
      <c r="I270" s="1365">
        <f t="shared" si="26"/>
        <v>0</v>
      </c>
      <c r="J270" s="1365">
        <f t="shared" si="26"/>
        <v>0</v>
      </c>
      <c r="K270" s="1365">
        <f t="shared" si="26"/>
        <v>0</v>
      </c>
      <c r="L270" s="1365">
        <f t="shared" si="26"/>
        <v>0</v>
      </c>
      <c r="M270" s="1365">
        <f t="shared" si="26"/>
        <v>0</v>
      </c>
      <c r="N270" s="1365">
        <f t="shared" si="26"/>
        <v>0</v>
      </c>
      <c r="O270" s="1365">
        <f t="shared" si="26"/>
        <v>0</v>
      </c>
      <c r="P270" s="1365">
        <f t="shared" si="26"/>
        <v>0</v>
      </c>
      <c r="Q270" s="1365">
        <f t="shared" si="26"/>
        <v>0</v>
      </c>
      <c r="R270" s="1365">
        <f t="shared" si="26"/>
        <v>0</v>
      </c>
      <c r="S270" s="1365">
        <f t="shared" si="26"/>
        <v>0</v>
      </c>
      <c r="T270" s="1365">
        <f t="shared" si="26"/>
        <v>0</v>
      </c>
      <c r="U270" s="1365">
        <f t="shared" si="26"/>
        <v>0</v>
      </c>
      <c r="V270" s="1365">
        <f t="shared" si="26"/>
        <v>0</v>
      </c>
      <c r="W270" s="1365">
        <f t="shared" si="26"/>
        <v>0</v>
      </c>
      <c r="X270" s="1365">
        <f t="shared" si="26"/>
        <v>0</v>
      </c>
      <c r="Y270" s="1365">
        <f t="shared" si="26"/>
        <v>0</v>
      </c>
      <c r="Z270" s="1365">
        <f t="shared" si="26"/>
        <v>0</v>
      </c>
      <c r="AA270" s="1365">
        <f t="shared" si="26"/>
        <v>0</v>
      </c>
    </row>
    <row r="271" spans="2:27">
      <c r="B271" s="1374" t="s">
        <v>6227</v>
      </c>
      <c r="C271" s="1365">
        <f t="shared" ref="C271:AA271" si="27">+C156+C41</f>
        <v>0</v>
      </c>
      <c r="D271" s="1365">
        <f t="shared" si="27"/>
        <v>0</v>
      </c>
      <c r="E271" s="1365">
        <f t="shared" si="27"/>
        <v>0</v>
      </c>
      <c r="F271" s="1365">
        <f t="shared" si="27"/>
        <v>0</v>
      </c>
      <c r="G271" s="1365">
        <f t="shared" si="27"/>
        <v>0</v>
      </c>
      <c r="H271" s="1365">
        <f t="shared" si="27"/>
        <v>0</v>
      </c>
      <c r="I271" s="1365">
        <f t="shared" si="27"/>
        <v>0</v>
      </c>
      <c r="J271" s="1365">
        <f t="shared" si="27"/>
        <v>0</v>
      </c>
      <c r="K271" s="1365">
        <f t="shared" si="27"/>
        <v>0</v>
      </c>
      <c r="L271" s="1365">
        <f t="shared" si="27"/>
        <v>0</v>
      </c>
      <c r="M271" s="1365">
        <f t="shared" si="27"/>
        <v>0</v>
      </c>
      <c r="N271" s="1365">
        <f t="shared" si="27"/>
        <v>0</v>
      </c>
      <c r="O271" s="1365">
        <f t="shared" si="27"/>
        <v>0</v>
      </c>
      <c r="P271" s="1365">
        <f t="shared" si="27"/>
        <v>0</v>
      </c>
      <c r="Q271" s="1365">
        <f t="shared" si="27"/>
        <v>0</v>
      </c>
      <c r="R271" s="1365">
        <f t="shared" si="27"/>
        <v>0</v>
      </c>
      <c r="S271" s="1365">
        <f t="shared" si="27"/>
        <v>0</v>
      </c>
      <c r="T271" s="1365">
        <f t="shared" si="27"/>
        <v>0</v>
      </c>
      <c r="U271" s="1365">
        <f t="shared" si="27"/>
        <v>0</v>
      </c>
      <c r="V271" s="1365">
        <f t="shared" si="27"/>
        <v>0</v>
      </c>
      <c r="W271" s="1365">
        <f t="shared" si="27"/>
        <v>0</v>
      </c>
      <c r="X271" s="1365">
        <f t="shared" si="27"/>
        <v>0</v>
      </c>
      <c r="Y271" s="1365">
        <f t="shared" si="27"/>
        <v>0</v>
      </c>
      <c r="Z271" s="1365">
        <f t="shared" si="27"/>
        <v>0</v>
      </c>
      <c r="AA271" s="1365">
        <f t="shared" si="27"/>
        <v>0</v>
      </c>
    </row>
    <row r="272" spans="2:27">
      <c r="B272" s="1375"/>
      <c r="C272" s="1350"/>
      <c r="D272" s="1350"/>
      <c r="E272" s="1350"/>
      <c r="F272" s="1350"/>
      <c r="G272" s="1350"/>
      <c r="H272" s="1350"/>
      <c r="I272" s="1350"/>
      <c r="J272" s="1350"/>
      <c r="K272" s="1350"/>
      <c r="L272" s="1350"/>
      <c r="M272" s="1350"/>
      <c r="N272" s="1350"/>
      <c r="O272" s="1350"/>
      <c r="P272" s="1350"/>
      <c r="Q272" s="1350"/>
      <c r="R272" s="1350"/>
      <c r="S272" s="1350"/>
      <c r="T272" s="1350"/>
      <c r="U272" s="1350"/>
      <c r="V272" s="1350"/>
      <c r="W272" s="1350"/>
      <c r="X272" s="1350"/>
      <c r="Y272" s="1350"/>
      <c r="Z272" s="1350"/>
      <c r="AA272" s="1350"/>
    </row>
    <row r="273" spans="2:27">
      <c r="B273" s="1374" t="s">
        <v>6242</v>
      </c>
      <c r="C273" s="1365">
        <f t="shared" ref="C273:AA273" si="28">+C158+C43</f>
        <v>0</v>
      </c>
      <c r="D273" s="1365">
        <f t="shared" si="28"/>
        <v>0</v>
      </c>
      <c r="E273" s="1365">
        <f t="shared" si="28"/>
        <v>0</v>
      </c>
      <c r="F273" s="1365">
        <f t="shared" si="28"/>
        <v>0</v>
      </c>
      <c r="G273" s="1365">
        <f t="shared" si="28"/>
        <v>0</v>
      </c>
      <c r="H273" s="1365">
        <f t="shared" si="28"/>
        <v>0</v>
      </c>
      <c r="I273" s="1365">
        <f t="shared" si="28"/>
        <v>0</v>
      </c>
      <c r="J273" s="1365">
        <f t="shared" si="28"/>
        <v>0</v>
      </c>
      <c r="K273" s="1365">
        <f t="shared" si="28"/>
        <v>0</v>
      </c>
      <c r="L273" s="1365">
        <f t="shared" si="28"/>
        <v>0</v>
      </c>
      <c r="M273" s="1365">
        <f t="shared" si="28"/>
        <v>0</v>
      </c>
      <c r="N273" s="1365">
        <f t="shared" si="28"/>
        <v>0</v>
      </c>
      <c r="O273" s="1365">
        <f t="shared" si="28"/>
        <v>0</v>
      </c>
      <c r="P273" s="1365">
        <f t="shared" si="28"/>
        <v>0</v>
      </c>
      <c r="Q273" s="1365">
        <f t="shared" si="28"/>
        <v>0</v>
      </c>
      <c r="R273" s="1365">
        <f t="shared" si="28"/>
        <v>0</v>
      </c>
      <c r="S273" s="1365">
        <f t="shared" si="28"/>
        <v>0</v>
      </c>
      <c r="T273" s="1365">
        <f t="shared" si="28"/>
        <v>0</v>
      </c>
      <c r="U273" s="1365">
        <f t="shared" si="28"/>
        <v>0</v>
      </c>
      <c r="V273" s="1365">
        <f t="shared" si="28"/>
        <v>0</v>
      </c>
      <c r="W273" s="1365">
        <f t="shared" si="28"/>
        <v>0</v>
      </c>
      <c r="X273" s="1365">
        <f t="shared" si="28"/>
        <v>0</v>
      </c>
      <c r="Y273" s="1365">
        <f t="shared" si="28"/>
        <v>0</v>
      </c>
      <c r="Z273" s="1365">
        <f t="shared" si="28"/>
        <v>0</v>
      </c>
      <c r="AA273" s="1365">
        <f t="shared" si="28"/>
        <v>0</v>
      </c>
    </row>
    <row r="274" spans="2:27">
      <c r="B274" s="1374" t="s">
        <v>6228</v>
      </c>
      <c r="C274" s="1365">
        <f t="shared" ref="C274:AA274" si="29">+C159+C44</f>
        <v>0</v>
      </c>
      <c r="D274" s="1365">
        <f t="shared" si="29"/>
        <v>0</v>
      </c>
      <c r="E274" s="1365">
        <f t="shared" si="29"/>
        <v>0</v>
      </c>
      <c r="F274" s="1365">
        <f t="shared" si="29"/>
        <v>0</v>
      </c>
      <c r="G274" s="1365">
        <f t="shared" si="29"/>
        <v>0</v>
      </c>
      <c r="H274" s="1365">
        <f t="shared" si="29"/>
        <v>0</v>
      </c>
      <c r="I274" s="1365">
        <f t="shared" si="29"/>
        <v>0</v>
      </c>
      <c r="J274" s="1365">
        <f t="shared" si="29"/>
        <v>0</v>
      </c>
      <c r="K274" s="1365">
        <f t="shared" si="29"/>
        <v>0</v>
      </c>
      <c r="L274" s="1365">
        <f t="shared" si="29"/>
        <v>0</v>
      </c>
      <c r="M274" s="1365">
        <f t="shared" si="29"/>
        <v>0</v>
      </c>
      <c r="N274" s="1365">
        <f t="shared" si="29"/>
        <v>0</v>
      </c>
      <c r="O274" s="1365">
        <f t="shared" si="29"/>
        <v>0</v>
      </c>
      <c r="P274" s="1365">
        <f t="shared" si="29"/>
        <v>0</v>
      </c>
      <c r="Q274" s="1365">
        <f t="shared" si="29"/>
        <v>0</v>
      </c>
      <c r="R274" s="1365">
        <f t="shared" si="29"/>
        <v>0</v>
      </c>
      <c r="S274" s="1365">
        <f t="shared" si="29"/>
        <v>0</v>
      </c>
      <c r="T274" s="1365">
        <f t="shared" si="29"/>
        <v>0</v>
      </c>
      <c r="U274" s="1365">
        <f t="shared" si="29"/>
        <v>0</v>
      </c>
      <c r="V274" s="1365">
        <f t="shared" si="29"/>
        <v>0</v>
      </c>
      <c r="W274" s="1365">
        <f t="shared" si="29"/>
        <v>0</v>
      </c>
      <c r="X274" s="1365">
        <f t="shared" si="29"/>
        <v>0</v>
      </c>
      <c r="Y274" s="1365">
        <f t="shared" si="29"/>
        <v>0</v>
      </c>
      <c r="Z274" s="1365">
        <f t="shared" si="29"/>
        <v>0</v>
      </c>
      <c r="AA274" s="1365">
        <f t="shared" si="29"/>
        <v>0</v>
      </c>
    </row>
    <row r="275" spans="2:27">
      <c r="B275" s="1377"/>
      <c r="C275" s="1350"/>
      <c r="D275" s="1350"/>
      <c r="E275" s="1350"/>
      <c r="F275" s="1350"/>
      <c r="G275" s="1350"/>
      <c r="H275" s="1350"/>
      <c r="I275" s="1350"/>
      <c r="J275" s="1350"/>
      <c r="K275" s="1350"/>
      <c r="L275" s="1350"/>
      <c r="M275" s="1350"/>
      <c r="N275" s="1350"/>
      <c r="O275" s="1350"/>
      <c r="P275" s="1350"/>
      <c r="Q275" s="1350"/>
      <c r="R275" s="1350"/>
      <c r="S275" s="1350"/>
      <c r="T275" s="1350"/>
      <c r="U275" s="1350"/>
      <c r="V275" s="1350"/>
      <c r="W275" s="1350"/>
      <c r="X275" s="1350"/>
      <c r="Y275" s="1350"/>
      <c r="Z275" s="1350"/>
      <c r="AA275" s="1350"/>
    </row>
    <row r="276" spans="2:27">
      <c r="B276" s="1378" t="s">
        <v>129</v>
      </c>
      <c r="C276" s="1365">
        <f t="shared" ref="C276:AA276" si="30">+C161+C46</f>
        <v>0</v>
      </c>
      <c r="D276" s="1365">
        <f t="shared" si="30"/>
        <v>0</v>
      </c>
      <c r="E276" s="1365">
        <f t="shared" si="30"/>
        <v>0</v>
      </c>
      <c r="F276" s="1365">
        <f t="shared" si="30"/>
        <v>0</v>
      </c>
      <c r="G276" s="1365">
        <f t="shared" si="30"/>
        <v>0</v>
      </c>
      <c r="H276" s="1365">
        <f t="shared" si="30"/>
        <v>0</v>
      </c>
      <c r="I276" s="1365">
        <f t="shared" si="30"/>
        <v>0</v>
      </c>
      <c r="J276" s="1365">
        <f t="shared" si="30"/>
        <v>0</v>
      </c>
      <c r="K276" s="1365">
        <f t="shared" si="30"/>
        <v>0</v>
      </c>
      <c r="L276" s="1365">
        <f t="shared" si="30"/>
        <v>0</v>
      </c>
      <c r="M276" s="1365">
        <f t="shared" si="30"/>
        <v>0</v>
      </c>
      <c r="N276" s="1365">
        <f t="shared" si="30"/>
        <v>0</v>
      </c>
      <c r="O276" s="1365">
        <f t="shared" si="30"/>
        <v>0</v>
      </c>
      <c r="P276" s="1365">
        <f t="shared" si="30"/>
        <v>0</v>
      </c>
      <c r="Q276" s="1365">
        <f t="shared" si="30"/>
        <v>0</v>
      </c>
      <c r="R276" s="1365">
        <f t="shared" si="30"/>
        <v>0</v>
      </c>
      <c r="S276" s="1365">
        <f t="shared" si="30"/>
        <v>0</v>
      </c>
      <c r="T276" s="1365">
        <f t="shared" si="30"/>
        <v>0</v>
      </c>
      <c r="U276" s="1365">
        <f t="shared" si="30"/>
        <v>0</v>
      </c>
      <c r="V276" s="1365">
        <f t="shared" si="30"/>
        <v>0</v>
      </c>
      <c r="W276" s="1365">
        <f t="shared" si="30"/>
        <v>0</v>
      </c>
      <c r="X276" s="1365">
        <f t="shared" si="30"/>
        <v>0</v>
      </c>
      <c r="Y276" s="1365">
        <f t="shared" si="30"/>
        <v>0</v>
      </c>
      <c r="Z276" s="1365">
        <f t="shared" si="30"/>
        <v>0</v>
      </c>
      <c r="AA276" s="1365">
        <f t="shared" si="30"/>
        <v>0</v>
      </c>
    </row>
    <row r="277" spans="2:27">
      <c r="B277" s="1375" t="s">
        <v>118</v>
      </c>
      <c r="C277" s="1350">
        <f t="shared" ref="C277:AA277" si="31">+C162+C47</f>
        <v>0</v>
      </c>
      <c r="D277" s="1350">
        <f t="shared" si="31"/>
        <v>0</v>
      </c>
      <c r="E277" s="1350">
        <f t="shared" si="31"/>
        <v>0</v>
      </c>
      <c r="F277" s="1350">
        <f t="shared" si="31"/>
        <v>0</v>
      </c>
      <c r="G277" s="1350">
        <f t="shared" si="31"/>
        <v>0</v>
      </c>
      <c r="H277" s="1350">
        <f t="shared" si="31"/>
        <v>0</v>
      </c>
      <c r="I277" s="1350">
        <f t="shared" si="31"/>
        <v>0</v>
      </c>
      <c r="J277" s="1350">
        <f t="shared" si="31"/>
        <v>0</v>
      </c>
      <c r="K277" s="1350">
        <f t="shared" si="31"/>
        <v>0</v>
      </c>
      <c r="L277" s="1350">
        <f t="shared" si="31"/>
        <v>0</v>
      </c>
      <c r="M277" s="1350">
        <f t="shared" si="31"/>
        <v>0</v>
      </c>
      <c r="N277" s="1350">
        <f t="shared" si="31"/>
        <v>0</v>
      </c>
      <c r="O277" s="1350">
        <f t="shared" si="31"/>
        <v>0</v>
      </c>
      <c r="P277" s="1350">
        <f t="shared" si="31"/>
        <v>0</v>
      </c>
      <c r="Q277" s="1350">
        <f t="shared" si="31"/>
        <v>0</v>
      </c>
      <c r="R277" s="1350">
        <f t="shared" si="31"/>
        <v>0</v>
      </c>
      <c r="S277" s="1350">
        <f t="shared" si="31"/>
        <v>0</v>
      </c>
      <c r="T277" s="1350">
        <f t="shared" si="31"/>
        <v>0</v>
      </c>
      <c r="U277" s="1350">
        <f t="shared" si="31"/>
        <v>0</v>
      </c>
      <c r="V277" s="1350">
        <f t="shared" si="31"/>
        <v>0</v>
      </c>
      <c r="W277" s="1350">
        <f t="shared" si="31"/>
        <v>0</v>
      </c>
      <c r="X277" s="1350">
        <f t="shared" si="31"/>
        <v>0</v>
      </c>
      <c r="Y277" s="1350">
        <f t="shared" si="31"/>
        <v>0</v>
      </c>
      <c r="Z277" s="1350">
        <f t="shared" si="31"/>
        <v>0</v>
      </c>
      <c r="AA277" s="1350">
        <f t="shared" si="31"/>
        <v>0</v>
      </c>
    </row>
    <row r="278" spans="2:27">
      <c r="B278" s="1375" t="s">
        <v>119</v>
      </c>
      <c r="C278" s="1350">
        <f t="shared" ref="C278:AA278" si="32">+C163+C48</f>
        <v>0</v>
      </c>
      <c r="D278" s="1350">
        <f t="shared" si="32"/>
        <v>0</v>
      </c>
      <c r="E278" s="1350">
        <f t="shared" si="32"/>
        <v>0</v>
      </c>
      <c r="F278" s="1350">
        <f t="shared" si="32"/>
        <v>0</v>
      </c>
      <c r="G278" s="1350">
        <f t="shared" si="32"/>
        <v>0</v>
      </c>
      <c r="H278" s="1350">
        <f t="shared" si="32"/>
        <v>0</v>
      </c>
      <c r="I278" s="1350">
        <f t="shared" si="32"/>
        <v>0</v>
      </c>
      <c r="J278" s="1350">
        <f t="shared" si="32"/>
        <v>0</v>
      </c>
      <c r="K278" s="1350">
        <f t="shared" si="32"/>
        <v>0</v>
      </c>
      <c r="L278" s="1350">
        <f t="shared" si="32"/>
        <v>0</v>
      </c>
      <c r="M278" s="1350">
        <f t="shared" si="32"/>
        <v>0</v>
      </c>
      <c r="N278" s="1350">
        <f t="shared" si="32"/>
        <v>0</v>
      </c>
      <c r="O278" s="1350">
        <f t="shared" si="32"/>
        <v>0</v>
      </c>
      <c r="P278" s="1350">
        <f t="shared" si="32"/>
        <v>0</v>
      </c>
      <c r="Q278" s="1350">
        <f t="shared" si="32"/>
        <v>0</v>
      </c>
      <c r="R278" s="1350">
        <f t="shared" si="32"/>
        <v>0</v>
      </c>
      <c r="S278" s="1350">
        <f t="shared" si="32"/>
        <v>0</v>
      </c>
      <c r="T278" s="1350">
        <f t="shared" si="32"/>
        <v>0</v>
      </c>
      <c r="U278" s="1350">
        <f t="shared" si="32"/>
        <v>0</v>
      </c>
      <c r="V278" s="1350">
        <f t="shared" si="32"/>
        <v>0</v>
      </c>
      <c r="W278" s="1350">
        <f t="shared" si="32"/>
        <v>0</v>
      </c>
      <c r="X278" s="1350">
        <f t="shared" si="32"/>
        <v>0</v>
      </c>
      <c r="Y278" s="1350">
        <f t="shared" si="32"/>
        <v>0</v>
      </c>
      <c r="Z278" s="1350">
        <f t="shared" si="32"/>
        <v>0</v>
      </c>
      <c r="AA278" s="1350">
        <f t="shared" si="32"/>
        <v>0</v>
      </c>
    </row>
    <row r="279" spans="2:27">
      <c r="B279" s="1375" t="s">
        <v>6067</v>
      </c>
      <c r="C279" s="1350">
        <f t="shared" ref="C279:AA279" si="33">+C164+C49</f>
        <v>0</v>
      </c>
      <c r="D279" s="1350">
        <f t="shared" si="33"/>
        <v>0</v>
      </c>
      <c r="E279" s="1350">
        <f t="shared" si="33"/>
        <v>0</v>
      </c>
      <c r="F279" s="1350">
        <f t="shared" si="33"/>
        <v>0</v>
      </c>
      <c r="G279" s="1350">
        <f t="shared" si="33"/>
        <v>0</v>
      </c>
      <c r="H279" s="1350">
        <f t="shared" si="33"/>
        <v>0</v>
      </c>
      <c r="I279" s="1350">
        <f t="shared" si="33"/>
        <v>0</v>
      </c>
      <c r="J279" s="1350">
        <f t="shared" si="33"/>
        <v>0</v>
      </c>
      <c r="K279" s="1350">
        <f t="shared" si="33"/>
        <v>0</v>
      </c>
      <c r="L279" s="1350">
        <f t="shared" si="33"/>
        <v>0</v>
      </c>
      <c r="M279" s="1350">
        <f t="shared" si="33"/>
        <v>0</v>
      </c>
      <c r="N279" s="1350">
        <f t="shared" si="33"/>
        <v>0</v>
      </c>
      <c r="O279" s="1350">
        <f t="shared" si="33"/>
        <v>0</v>
      </c>
      <c r="P279" s="1350">
        <f t="shared" si="33"/>
        <v>0</v>
      </c>
      <c r="Q279" s="1350">
        <f t="shared" si="33"/>
        <v>0</v>
      </c>
      <c r="R279" s="1350">
        <f t="shared" si="33"/>
        <v>0</v>
      </c>
      <c r="S279" s="1350">
        <f t="shared" si="33"/>
        <v>0</v>
      </c>
      <c r="T279" s="1350">
        <f t="shared" si="33"/>
        <v>0</v>
      </c>
      <c r="U279" s="1350">
        <f t="shared" si="33"/>
        <v>0</v>
      </c>
      <c r="V279" s="1350">
        <f t="shared" si="33"/>
        <v>0</v>
      </c>
      <c r="W279" s="1350">
        <f t="shared" si="33"/>
        <v>0</v>
      </c>
      <c r="X279" s="1350">
        <f t="shared" si="33"/>
        <v>0</v>
      </c>
      <c r="Y279" s="1350">
        <f t="shared" si="33"/>
        <v>0</v>
      </c>
      <c r="Z279" s="1350">
        <f t="shared" si="33"/>
        <v>0</v>
      </c>
      <c r="AA279" s="1350">
        <f t="shared" si="33"/>
        <v>0</v>
      </c>
    </row>
    <row r="280" spans="2:27">
      <c r="B280" s="1375" t="s">
        <v>6068</v>
      </c>
      <c r="C280" s="1350">
        <f t="shared" ref="C280:AA280" si="34">+C165+C50</f>
        <v>0</v>
      </c>
      <c r="D280" s="1350">
        <f t="shared" si="34"/>
        <v>0</v>
      </c>
      <c r="E280" s="1350">
        <f t="shared" si="34"/>
        <v>0</v>
      </c>
      <c r="F280" s="1350">
        <f t="shared" si="34"/>
        <v>0</v>
      </c>
      <c r="G280" s="1350">
        <f t="shared" si="34"/>
        <v>0</v>
      </c>
      <c r="H280" s="1350">
        <f t="shared" si="34"/>
        <v>0</v>
      </c>
      <c r="I280" s="1350">
        <f t="shared" si="34"/>
        <v>0</v>
      </c>
      <c r="J280" s="1350">
        <f t="shared" si="34"/>
        <v>0</v>
      </c>
      <c r="K280" s="1350">
        <f t="shared" si="34"/>
        <v>0</v>
      </c>
      <c r="L280" s="1350">
        <f t="shared" si="34"/>
        <v>0</v>
      </c>
      <c r="M280" s="1350">
        <f t="shared" si="34"/>
        <v>0</v>
      </c>
      <c r="N280" s="1350">
        <f t="shared" si="34"/>
        <v>0</v>
      </c>
      <c r="O280" s="1350">
        <f t="shared" si="34"/>
        <v>0</v>
      </c>
      <c r="P280" s="1350">
        <f t="shared" si="34"/>
        <v>0</v>
      </c>
      <c r="Q280" s="1350">
        <f t="shared" si="34"/>
        <v>0</v>
      </c>
      <c r="R280" s="1350">
        <f t="shared" si="34"/>
        <v>0</v>
      </c>
      <c r="S280" s="1350">
        <f t="shared" si="34"/>
        <v>0</v>
      </c>
      <c r="T280" s="1350">
        <f t="shared" si="34"/>
        <v>0</v>
      </c>
      <c r="U280" s="1350">
        <f t="shared" si="34"/>
        <v>0</v>
      </c>
      <c r="V280" s="1350">
        <f t="shared" si="34"/>
        <v>0</v>
      </c>
      <c r="W280" s="1350">
        <f t="shared" si="34"/>
        <v>0</v>
      </c>
      <c r="X280" s="1350">
        <f t="shared" si="34"/>
        <v>0</v>
      </c>
      <c r="Y280" s="1350">
        <f t="shared" si="34"/>
        <v>0</v>
      </c>
      <c r="Z280" s="1350">
        <f t="shared" si="34"/>
        <v>0</v>
      </c>
      <c r="AA280" s="1350">
        <f t="shared" si="34"/>
        <v>0</v>
      </c>
    </row>
    <row r="281" spans="2:27">
      <c r="B281" s="1375" t="s">
        <v>120</v>
      </c>
      <c r="C281" s="1350">
        <f t="shared" ref="C281:AA281" si="35">+C166+C51</f>
        <v>0</v>
      </c>
      <c r="D281" s="1350">
        <f t="shared" si="35"/>
        <v>0</v>
      </c>
      <c r="E281" s="1350">
        <f t="shared" si="35"/>
        <v>0</v>
      </c>
      <c r="F281" s="1350">
        <f t="shared" si="35"/>
        <v>0</v>
      </c>
      <c r="G281" s="1350">
        <f t="shared" si="35"/>
        <v>0</v>
      </c>
      <c r="H281" s="1350">
        <f t="shared" si="35"/>
        <v>0</v>
      </c>
      <c r="I281" s="1350">
        <f t="shared" si="35"/>
        <v>0</v>
      </c>
      <c r="J281" s="1350">
        <f t="shared" si="35"/>
        <v>0</v>
      </c>
      <c r="K281" s="1350">
        <f t="shared" si="35"/>
        <v>0</v>
      </c>
      <c r="L281" s="1350">
        <f t="shared" si="35"/>
        <v>0</v>
      </c>
      <c r="M281" s="1350">
        <f t="shared" si="35"/>
        <v>0</v>
      </c>
      <c r="N281" s="1350">
        <f t="shared" si="35"/>
        <v>0</v>
      </c>
      <c r="O281" s="1350">
        <f t="shared" si="35"/>
        <v>0</v>
      </c>
      <c r="P281" s="1350">
        <f t="shared" si="35"/>
        <v>0</v>
      </c>
      <c r="Q281" s="1350">
        <f t="shared" si="35"/>
        <v>0</v>
      </c>
      <c r="R281" s="1350">
        <f t="shared" si="35"/>
        <v>0</v>
      </c>
      <c r="S281" s="1350">
        <f t="shared" si="35"/>
        <v>0</v>
      </c>
      <c r="T281" s="1350">
        <f t="shared" si="35"/>
        <v>0</v>
      </c>
      <c r="U281" s="1350">
        <f t="shared" si="35"/>
        <v>0</v>
      </c>
      <c r="V281" s="1350">
        <f t="shared" si="35"/>
        <v>0</v>
      </c>
      <c r="W281" s="1350">
        <f t="shared" si="35"/>
        <v>0</v>
      </c>
      <c r="X281" s="1350">
        <f t="shared" si="35"/>
        <v>0</v>
      </c>
      <c r="Y281" s="1350">
        <f t="shared" si="35"/>
        <v>0</v>
      </c>
      <c r="Z281" s="1350">
        <f t="shared" si="35"/>
        <v>0</v>
      </c>
      <c r="AA281" s="1350">
        <f t="shared" si="35"/>
        <v>0</v>
      </c>
    </row>
    <row r="282" spans="2:27">
      <c r="B282" s="1375" t="s">
        <v>121</v>
      </c>
      <c r="C282" s="1350">
        <f t="shared" ref="C282:AA282" si="36">+C167+C52</f>
        <v>0</v>
      </c>
      <c r="D282" s="1350">
        <f t="shared" si="36"/>
        <v>0</v>
      </c>
      <c r="E282" s="1350">
        <f t="shared" si="36"/>
        <v>0</v>
      </c>
      <c r="F282" s="1350">
        <f t="shared" si="36"/>
        <v>0</v>
      </c>
      <c r="G282" s="1350">
        <f t="shared" si="36"/>
        <v>0</v>
      </c>
      <c r="H282" s="1350">
        <f t="shared" si="36"/>
        <v>0</v>
      </c>
      <c r="I282" s="1350">
        <f t="shared" si="36"/>
        <v>0</v>
      </c>
      <c r="J282" s="1350">
        <f t="shared" si="36"/>
        <v>0</v>
      </c>
      <c r="K282" s="1350">
        <f t="shared" si="36"/>
        <v>0</v>
      </c>
      <c r="L282" s="1350">
        <f t="shared" si="36"/>
        <v>0</v>
      </c>
      <c r="M282" s="1350">
        <f t="shared" si="36"/>
        <v>0</v>
      </c>
      <c r="N282" s="1350">
        <f t="shared" si="36"/>
        <v>0</v>
      </c>
      <c r="O282" s="1350">
        <f t="shared" si="36"/>
        <v>0</v>
      </c>
      <c r="P282" s="1350">
        <f t="shared" si="36"/>
        <v>0</v>
      </c>
      <c r="Q282" s="1350">
        <f t="shared" si="36"/>
        <v>0</v>
      </c>
      <c r="R282" s="1350">
        <f t="shared" si="36"/>
        <v>0</v>
      </c>
      <c r="S282" s="1350">
        <f t="shared" si="36"/>
        <v>0</v>
      </c>
      <c r="T282" s="1350">
        <f t="shared" si="36"/>
        <v>0</v>
      </c>
      <c r="U282" s="1350">
        <f t="shared" si="36"/>
        <v>0</v>
      </c>
      <c r="V282" s="1350">
        <f t="shared" si="36"/>
        <v>0</v>
      </c>
      <c r="W282" s="1350">
        <f t="shared" si="36"/>
        <v>0</v>
      </c>
      <c r="X282" s="1350">
        <f t="shared" si="36"/>
        <v>0</v>
      </c>
      <c r="Y282" s="1350">
        <f t="shared" si="36"/>
        <v>0</v>
      </c>
      <c r="Z282" s="1350">
        <f t="shared" si="36"/>
        <v>0</v>
      </c>
      <c r="AA282" s="1350">
        <f t="shared" si="36"/>
        <v>0</v>
      </c>
    </row>
    <row r="283" spans="2:27">
      <c r="B283" s="1362" t="s">
        <v>6247</v>
      </c>
      <c r="C283" s="1350">
        <f t="shared" ref="C283:AA283" si="37">+C168+C53</f>
        <v>0</v>
      </c>
      <c r="D283" s="1350">
        <f t="shared" si="37"/>
        <v>0</v>
      </c>
      <c r="E283" s="1350">
        <f t="shared" si="37"/>
        <v>0</v>
      </c>
      <c r="F283" s="1350">
        <f t="shared" si="37"/>
        <v>0</v>
      </c>
      <c r="G283" s="1350">
        <f t="shared" si="37"/>
        <v>0</v>
      </c>
      <c r="H283" s="1350">
        <f t="shared" si="37"/>
        <v>0</v>
      </c>
      <c r="I283" s="1350">
        <f t="shared" si="37"/>
        <v>0</v>
      </c>
      <c r="J283" s="1350">
        <f t="shared" si="37"/>
        <v>0</v>
      </c>
      <c r="K283" s="1350">
        <f t="shared" si="37"/>
        <v>0</v>
      </c>
      <c r="L283" s="1350">
        <f t="shared" si="37"/>
        <v>0</v>
      </c>
      <c r="M283" s="1350">
        <f t="shared" si="37"/>
        <v>0</v>
      </c>
      <c r="N283" s="1350">
        <f t="shared" si="37"/>
        <v>0</v>
      </c>
      <c r="O283" s="1350">
        <f t="shared" si="37"/>
        <v>0</v>
      </c>
      <c r="P283" s="1350">
        <f t="shared" si="37"/>
        <v>0</v>
      </c>
      <c r="Q283" s="1350">
        <f t="shared" si="37"/>
        <v>0</v>
      </c>
      <c r="R283" s="1350">
        <f t="shared" si="37"/>
        <v>0</v>
      </c>
      <c r="S283" s="1350">
        <f t="shared" si="37"/>
        <v>0</v>
      </c>
      <c r="T283" s="1350">
        <f t="shared" si="37"/>
        <v>0</v>
      </c>
      <c r="U283" s="1350">
        <f t="shared" si="37"/>
        <v>0</v>
      </c>
      <c r="V283" s="1350">
        <f t="shared" si="37"/>
        <v>0</v>
      </c>
      <c r="W283" s="1350">
        <f t="shared" si="37"/>
        <v>0</v>
      </c>
      <c r="X283" s="1350">
        <f t="shared" si="37"/>
        <v>0</v>
      </c>
      <c r="Y283" s="1350">
        <f t="shared" si="37"/>
        <v>0</v>
      </c>
      <c r="Z283" s="1350">
        <f t="shared" si="37"/>
        <v>0</v>
      </c>
      <c r="AA283" s="1350">
        <f t="shared" si="37"/>
        <v>0</v>
      </c>
    </row>
    <row r="284" spans="2:27">
      <c r="B284" s="1362" t="s">
        <v>122</v>
      </c>
      <c r="C284" s="1350">
        <f t="shared" ref="C284:AA284" si="38">+C169+C54</f>
        <v>0</v>
      </c>
      <c r="D284" s="1350">
        <f t="shared" si="38"/>
        <v>0</v>
      </c>
      <c r="E284" s="1350">
        <f t="shared" si="38"/>
        <v>0</v>
      </c>
      <c r="F284" s="1350">
        <f t="shared" si="38"/>
        <v>0</v>
      </c>
      <c r="G284" s="1350">
        <f t="shared" si="38"/>
        <v>0</v>
      </c>
      <c r="H284" s="1350">
        <f t="shared" si="38"/>
        <v>0</v>
      </c>
      <c r="I284" s="1350">
        <f t="shared" si="38"/>
        <v>0</v>
      </c>
      <c r="J284" s="1350">
        <f t="shared" si="38"/>
        <v>0</v>
      </c>
      <c r="K284" s="1350">
        <f t="shared" si="38"/>
        <v>0</v>
      </c>
      <c r="L284" s="1350">
        <f t="shared" si="38"/>
        <v>0</v>
      </c>
      <c r="M284" s="1350">
        <f t="shared" si="38"/>
        <v>0</v>
      </c>
      <c r="N284" s="1350">
        <f t="shared" si="38"/>
        <v>0</v>
      </c>
      <c r="O284" s="1350">
        <f t="shared" si="38"/>
        <v>0</v>
      </c>
      <c r="P284" s="1350">
        <f t="shared" si="38"/>
        <v>0</v>
      </c>
      <c r="Q284" s="1350">
        <f t="shared" si="38"/>
        <v>0</v>
      </c>
      <c r="R284" s="1350">
        <f t="shared" si="38"/>
        <v>0</v>
      </c>
      <c r="S284" s="1350">
        <f t="shared" si="38"/>
        <v>0</v>
      </c>
      <c r="T284" s="1350">
        <f t="shared" si="38"/>
        <v>0</v>
      </c>
      <c r="U284" s="1350">
        <f t="shared" si="38"/>
        <v>0</v>
      </c>
      <c r="V284" s="1350">
        <f t="shared" si="38"/>
        <v>0</v>
      </c>
      <c r="W284" s="1350">
        <f t="shared" si="38"/>
        <v>0</v>
      </c>
      <c r="X284" s="1350">
        <f t="shared" si="38"/>
        <v>0</v>
      </c>
      <c r="Y284" s="1350">
        <f t="shared" si="38"/>
        <v>0</v>
      </c>
      <c r="Z284" s="1350">
        <f t="shared" si="38"/>
        <v>0</v>
      </c>
      <c r="AA284" s="1350">
        <f t="shared" si="38"/>
        <v>0</v>
      </c>
    </row>
    <row r="285" spans="2:27">
      <c r="B285" s="1375" t="s">
        <v>117</v>
      </c>
      <c r="C285" s="1350">
        <f t="shared" ref="C285:AA285" si="39">+C170+C55</f>
        <v>0</v>
      </c>
      <c r="D285" s="1350">
        <f t="shared" si="39"/>
        <v>0</v>
      </c>
      <c r="E285" s="1350">
        <f t="shared" si="39"/>
        <v>0</v>
      </c>
      <c r="F285" s="1350">
        <f t="shared" si="39"/>
        <v>0</v>
      </c>
      <c r="G285" s="1350">
        <f t="shared" si="39"/>
        <v>0</v>
      </c>
      <c r="H285" s="1350">
        <f t="shared" si="39"/>
        <v>0</v>
      </c>
      <c r="I285" s="1350">
        <f t="shared" si="39"/>
        <v>0</v>
      </c>
      <c r="J285" s="1350">
        <f t="shared" si="39"/>
        <v>0</v>
      </c>
      <c r="K285" s="1350">
        <f t="shared" si="39"/>
        <v>0</v>
      </c>
      <c r="L285" s="1350">
        <f t="shared" si="39"/>
        <v>0</v>
      </c>
      <c r="M285" s="1350">
        <f t="shared" si="39"/>
        <v>0</v>
      </c>
      <c r="N285" s="1350">
        <f t="shared" si="39"/>
        <v>0</v>
      </c>
      <c r="O285" s="1350">
        <f t="shared" si="39"/>
        <v>0</v>
      </c>
      <c r="P285" s="1350">
        <f t="shared" si="39"/>
        <v>0</v>
      </c>
      <c r="Q285" s="1350">
        <f t="shared" si="39"/>
        <v>0</v>
      </c>
      <c r="R285" s="1350">
        <f t="shared" si="39"/>
        <v>0</v>
      </c>
      <c r="S285" s="1350">
        <f t="shared" si="39"/>
        <v>0</v>
      </c>
      <c r="T285" s="1350">
        <f t="shared" si="39"/>
        <v>0</v>
      </c>
      <c r="U285" s="1350">
        <f t="shared" si="39"/>
        <v>0</v>
      </c>
      <c r="V285" s="1350">
        <f t="shared" si="39"/>
        <v>0</v>
      </c>
      <c r="W285" s="1350">
        <f t="shared" si="39"/>
        <v>0</v>
      </c>
      <c r="X285" s="1350">
        <f t="shared" si="39"/>
        <v>0</v>
      </c>
      <c r="Y285" s="1350">
        <f t="shared" si="39"/>
        <v>0</v>
      </c>
      <c r="Z285" s="1350">
        <f t="shared" si="39"/>
        <v>0</v>
      </c>
      <c r="AA285" s="1350">
        <f t="shared" si="39"/>
        <v>0</v>
      </c>
    </row>
    <row r="286" spans="2:27" ht="28.8">
      <c r="B286" s="1361" t="s">
        <v>6249</v>
      </c>
      <c r="C286" s="1350">
        <f t="shared" ref="C286:AA286" si="40">+C171+C56</f>
        <v>0</v>
      </c>
      <c r="D286" s="1350">
        <f t="shared" si="40"/>
        <v>0</v>
      </c>
      <c r="E286" s="1350">
        <f t="shared" si="40"/>
        <v>0</v>
      </c>
      <c r="F286" s="1350">
        <f t="shared" si="40"/>
        <v>0</v>
      </c>
      <c r="G286" s="1350">
        <f t="shared" si="40"/>
        <v>0</v>
      </c>
      <c r="H286" s="1350">
        <f t="shared" si="40"/>
        <v>0</v>
      </c>
      <c r="I286" s="1350">
        <f t="shared" si="40"/>
        <v>0</v>
      </c>
      <c r="J286" s="1350">
        <f t="shared" si="40"/>
        <v>0</v>
      </c>
      <c r="K286" s="1350">
        <f t="shared" si="40"/>
        <v>0</v>
      </c>
      <c r="L286" s="1350">
        <f t="shared" si="40"/>
        <v>0</v>
      </c>
      <c r="M286" s="1350">
        <f t="shared" si="40"/>
        <v>0</v>
      </c>
      <c r="N286" s="1350">
        <f t="shared" si="40"/>
        <v>0</v>
      </c>
      <c r="O286" s="1350">
        <f t="shared" si="40"/>
        <v>0</v>
      </c>
      <c r="P286" s="1350">
        <f t="shared" si="40"/>
        <v>0</v>
      </c>
      <c r="Q286" s="1350">
        <f t="shared" si="40"/>
        <v>0</v>
      </c>
      <c r="R286" s="1350">
        <f t="shared" si="40"/>
        <v>0</v>
      </c>
      <c r="S286" s="1350">
        <f t="shared" si="40"/>
        <v>0</v>
      </c>
      <c r="T286" s="1350">
        <f t="shared" si="40"/>
        <v>0</v>
      </c>
      <c r="U286" s="1350">
        <f t="shared" si="40"/>
        <v>0</v>
      </c>
      <c r="V286" s="1350">
        <f t="shared" si="40"/>
        <v>0</v>
      </c>
      <c r="W286" s="1350">
        <f t="shared" si="40"/>
        <v>0</v>
      </c>
      <c r="X286" s="1350">
        <f t="shared" si="40"/>
        <v>0</v>
      </c>
      <c r="Y286" s="1350">
        <f t="shared" si="40"/>
        <v>0</v>
      </c>
      <c r="Z286" s="1350">
        <f t="shared" si="40"/>
        <v>0</v>
      </c>
      <c r="AA286" s="1350">
        <f t="shared" si="40"/>
        <v>0</v>
      </c>
    </row>
    <row r="287" spans="2:27">
      <c r="B287" s="1362" t="s">
        <v>6287</v>
      </c>
      <c r="C287" s="1350">
        <f t="shared" ref="C287:AA287" si="41">+C172+C57</f>
        <v>0</v>
      </c>
      <c r="D287" s="1350">
        <f t="shared" si="41"/>
        <v>0</v>
      </c>
      <c r="E287" s="1350">
        <f t="shared" si="41"/>
        <v>0</v>
      </c>
      <c r="F287" s="1350">
        <f t="shared" si="41"/>
        <v>0</v>
      </c>
      <c r="G287" s="1350">
        <f t="shared" si="41"/>
        <v>0</v>
      </c>
      <c r="H287" s="1350">
        <f t="shared" si="41"/>
        <v>0</v>
      </c>
      <c r="I287" s="1350">
        <f t="shared" si="41"/>
        <v>0</v>
      </c>
      <c r="J287" s="1350">
        <f t="shared" si="41"/>
        <v>0</v>
      </c>
      <c r="K287" s="1350">
        <f t="shared" si="41"/>
        <v>0</v>
      </c>
      <c r="L287" s="1350">
        <f t="shared" si="41"/>
        <v>0</v>
      </c>
      <c r="M287" s="1350">
        <f t="shared" si="41"/>
        <v>0</v>
      </c>
      <c r="N287" s="1350">
        <f t="shared" si="41"/>
        <v>0</v>
      </c>
      <c r="O287" s="1350">
        <f t="shared" si="41"/>
        <v>0</v>
      </c>
      <c r="P287" s="1350">
        <f t="shared" si="41"/>
        <v>0</v>
      </c>
      <c r="Q287" s="1350">
        <f t="shared" si="41"/>
        <v>0</v>
      </c>
      <c r="R287" s="1350">
        <f t="shared" si="41"/>
        <v>0</v>
      </c>
      <c r="S287" s="1350">
        <f t="shared" si="41"/>
        <v>0</v>
      </c>
      <c r="T287" s="1350">
        <f t="shared" si="41"/>
        <v>0</v>
      </c>
      <c r="U287" s="1350">
        <f t="shared" si="41"/>
        <v>0</v>
      </c>
      <c r="V287" s="1350">
        <f t="shared" si="41"/>
        <v>0</v>
      </c>
      <c r="W287" s="1350">
        <f t="shared" si="41"/>
        <v>0</v>
      </c>
      <c r="X287" s="1350">
        <f t="shared" si="41"/>
        <v>0</v>
      </c>
      <c r="Y287" s="1350">
        <f t="shared" si="41"/>
        <v>0</v>
      </c>
      <c r="Z287" s="1350">
        <f t="shared" si="41"/>
        <v>0</v>
      </c>
      <c r="AA287" s="1350">
        <f t="shared" si="41"/>
        <v>0</v>
      </c>
    </row>
    <row r="288" spans="2:27">
      <c r="B288" s="1362" t="s">
        <v>6288</v>
      </c>
      <c r="C288" s="1350">
        <f t="shared" ref="C288:AA288" si="42">+C173+C58</f>
        <v>0</v>
      </c>
      <c r="D288" s="1350">
        <f t="shared" si="42"/>
        <v>0</v>
      </c>
      <c r="E288" s="1350">
        <f t="shared" si="42"/>
        <v>0</v>
      </c>
      <c r="F288" s="1350">
        <f t="shared" si="42"/>
        <v>0</v>
      </c>
      <c r="G288" s="1350">
        <f t="shared" si="42"/>
        <v>0</v>
      </c>
      <c r="H288" s="1350">
        <f t="shared" si="42"/>
        <v>0</v>
      </c>
      <c r="I288" s="1350">
        <f t="shared" si="42"/>
        <v>0</v>
      </c>
      <c r="J288" s="1350">
        <f t="shared" si="42"/>
        <v>0</v>
      </c>
      <c r="K288" s="1350">
        <f t="shared" si="42"/>
        <v>0</v>
      </c>
      <c r="L288" s="1350">
        <f t="shared" si="42"/>
        <v>0</v>
      </c>
      <c r="M288" s="1350">
        <f t="shared" si="42"/>
        <v>0</v>
      </c>
      <c r="N288" s="1350">
        <f t="shared" si="42"/>
        <v>0</v>
      </c>
      <c r="O288" s="1350">
        <f t="shared" si="42"/>
        <v>0</v>
      </c>
      <c r="P288" s="1350">
        <f t="shared" si="42"/>
        <v>0</v>
      </c>
      <c r="Q288" s="1350">
        <f t="shared" si="42"/>
        <v>0</v>
      </c>
      <c r="R288" s="1350">
        <f t="shared" si="42"/>
        <v>0</v>
      </c>
      <c r="S288" s="1350">
        <f t="shared" si="42"/>
        <v>0</v>
      </c>
      <c r="T288" s="1350">
        <f t="shared" si="42"/>
        <v>0</v>
      </c>
      <c r="U288" s="1350">
        <f t="shared" si="42"/>
        <v>0</v>
      </c>
      <c r="V288" s="1350">
        <f t="shared" si="42"/>
        <v>0</v>
      </c>
      <c r="W288" s="1350">
        <f t="shared" si="42"/>
        <v>0</v>
      </c>
      <c r="X288" s="1350">
        <f t="shared" si="42"/>
        <v>0</v>
      </c>
      <c r="Y288" s="1350">
        <f t="shared" si="42"/>
        <v>0</v>
      </c>
      <c r="Z288" s="1350">
        <f t="shared" si="42"/>
        <v>0</v>
      </c>
      <c r="AA288" s="1350">
        <f t="shared" si="42"/>
        <v>0</v>
      </c>
    </row>
    <row r="289" spans="2:27">
      <c r="B289" s="1362" t="s">
        <v>6292</v>
      </c>
      <c r="C289" s="1350">
        <f t="shared" ref="C289:AA289" si="43">+C174+C59</f>
        <v>0</v>
      </c>
      <c r="D289" s="1350">
        <f t="shared" si="43"/>
        <v>0</v>
      </c>
      <c r="E289" s="1350">
        <f t="shared" si="43"/>
        <v>0</v>
      </c>
      <c r="F289" s="1350">
        <f t="shared" si="43"/>
        <v>0</v>
      </c>
      <c r="G289" s="1350">
        <f t="shared" si="43"/>
        <v>0</v>
      </c>
      <c r="H289" s="1350">
        <f t="shared" si="43"/>
        <v>0</v>
      </c>
      <c r="I289" s="1350">
        <f t="shared" si="43"/>
        <v>0</v>
      </c>
      <c r="J289" s="1350">
        <f t="shared" si="43"/>
        <v>0</v>
      </c>
      <c r="K289" s="1350">
        <f t="shared" si="43"/>
        <v>0</v>
      </c>
      <c r="L289" s="1350">
        <f t="shared" si="43"/>
        <v>0</v>
      </c>
      <c r="M289" s="1350">
        <f t="shared" si="43"/>
        <v>0</v>
      </c>
      <c r="N289" s="1350">
        <f t="shared" si="43"/>
        <v>0</v>
      </c>
      <c r="O289" s="1350">
        <f t="shared" si="43"/>
        <v>0</v>
      </c>
      <c r="P289" s="1350">
        <f t="shared" si="43"/>
        <v>0</v>
      </c>
      <c r="Q289" s="1350">
        <f t="shared" si="43"/>
        <v>0</v>
      </c>
      <c r="R289" s="1350">
        <f t="shared" si="43"/>
        <v>0</v>
      </c>
      <c r="S289" s="1350">
        <f t="shared" si="43"/>
        <v>0</v>
      </c>
      <c r="T289" s="1350">
        <f t="shared" si="43"/>
        <v>0</v>
      </c>
      <c r="U289" s="1350">
        <f t="shared" si="43"/>
        <v>0</v>
      </c>
      <c r="V289" s="1350">
        <f t="shared" si="43"/>
        <v>0</v>
      </c>
      <c r="W289" s="1350">
        <f t="shared" si="43"/>
        <v>0</v>
      </c>
      <c r="X289" s="1350">
        <f t="shared" si="43"/>
        <v>0</v>
      </c>
      <c r="Y289" s="1350">
        <f t="shared" si="43"/>
        <v>0</v>
      </c>
      <c r="Z289" s="1350">
        <f t="shared" si="43"/>
        <v>0</v>
      </c>
      <c r="AA289" s="1350">
        <f t="shared" si="43"/>
        <v>0</v>
      </c>
    </row>
    <row r="290" spans="2:27">
      <c r="B290" s="1362" t="s">
        <v>6293</v>
      </c>
      <c r="C290" s="1350">
        <f t="shared" ref="C290:AA290" si="44">+C175+C60</f>
        <v>0</v>
      </c>
      <c r="D290" s="1350">
        <f t="shared" si="44"/>
        <v>0</v>
      </c>
      <c r="E290" s="1350">
        <f t="shared" si="44"/>
        <v>0</v>
      </c>
      <c r="F290" s="1350">
        <f t="shared" si="44"/>
        <v>0</v>
      </c>
      <c r="G290" s="1350">
        <f t="shared" si="44"/>
        <v>0</v>
      </c>
      <c r="H290" s="1350">
        <f t="shared" si="44"/>
        <v>0</v>
      </c>
      <c r="I290" s="1350">
        <f t="shared" si="44"/>
        <v>0</v>
      </c>
      <c r="J290" s="1350">
        <f t="shared" si="44"/>
        <v>0</v>
      </c>
      <c r="K290" s="1350">
        <f t="shared" si="44"/>
        <v>0</v>
      </c>
      <c r="L290" s="1350">
        <f t="shared" si="44"/>
        <v>0</v>
      </c>
      <c r="M290" s="1350">
        <f t="shared" si="44"/>
        <v>0</v>
      </c>
      <c r="N290" s="1350">
        <f t="shared" si="44"/>
        <v>0</v>
      </c>
      <c r="O290" s="1350">
        <f t="shared" si="44"/>
        <v>0</v>
      </c>
      <c r="P290" s="1350">
        <f t="shared" si="44"/>
        <v>0</v>
      </c>
      <c r="Q290" s="1350">
        <f t="shared" si="44"/>
        <v>0</v>
      </c>
      <c r="R290" s="1350">
        <f t="shared" si="44"/>
        <v>0</v>
      </c>
      <c r="S290" s="1350">
        <f t="shared" si="44"/>
        <v>0</v>
      </c>
      <c r="T290" s="1350">
        <f t="shared" si="44"/>
        <v>0</v>
      </c>
      <c r="U290" s="1350">
        <f t="shared" si="44"/>
        <v>0</v>
      </c>
      <c r="V290" s="1350">
        <f t="shared" si="44"/>
        <v>0</v>
      </c>
      <c r="W290" s="1350">
        <f t="shared" si="44"/>
        <v>0</v>
      </c>
      <c r="X290" s="1350">
        <f t="shared" si="44"/>
        <v>0</v>
      </c>
      <c r="Y290" s="1350">
        <f t="shared" si="44"/>
        <v>0</v>
      </c>
      <c r="Z290" s="1350">
        <f t="shared" si="44"/>
        <v>0</v>
      </c>
      <c r="AA290" s="1350">
        <f t="shared" si="44"/>
        <v>0</v>
      </c>
    </row>
    <row r="291" spans="2:27">
      <c r="B291" s="1362" t="s">
        <v>6289</v>
      </c>
      <c r="C291" s="1350">
        <f t="shared" ref="C291:AA291" si="45">+C176+C61</f>
        <v>0</v>
      </c>
      <c r="D291" s="1350">
        <f t="shared" si="45"/>
        <v>0</v>
      </c>
      <c r="E291" s="1350">
        <f t="shared" si="45"/>
        <v>0</v>
      </c>
      <c r="F291" s="1350">
        <f t="shared" si="45"/>
        <v>0</v>
      </c>
      <c r="G291" s="1350">
        <f t="shared" si="45"/>
        <v>0</v>
      </c>
      <c r="H291" s="1350">
        <f t="shared" si="45"/>
        <v>0</v>
      </c>
      <c r="I291" s="1350">
        <f t="shared" si="45"/>
        <v>0</v>
      </c>
      <c r="J291" s="1350">
        <f t="shared" si="45"/>
        <v>0</v>
      </c>
      <c r="K291" s="1350">
        <f t="shared" si="45"/>
        <v>0</v>
      </c>
      <c r="L291" s="1350">
        <f t="shared" si="45"/>
        <v>0</v>
      </c>
      <c r="M291" s="1350">
        <f t="shared" si="45"/>
        <v>0</v>
      </c>
      <c r="N291" s="1350">
        <f t="shared" si="45"/>
        <v>0</v>
      </c>
      <c r="O291" s="1350">
        <f t="shared" si="45"/>
        <v>0</v>
      </c>
      <c r="P291" s="1350">
        <f t="shared" si="45"/>
        <v>0</v>
      </c>
      <c r="Q291" s="1350">
        <f t="shared" si="45"/>
        <v>0</v>
      </c>
      <c r="R291" s="1350">
        <f t="shared" si="45"/>
        <v>0</v>
      </c>
      <c r="S291" s="1350">
        <f t="shared" si="45"/>
        <v>0</v>
      </c>
      <c r="T291" s="1350">
        <f t="shared" si="45"/>
        <v>0</v>
      </c>
      <c r="U291" s="1350">
        <f t="shared" si="45"/>
        <v>0</v>
      </c>
      <c r="V291" s="1350">
        <f t="shared" si="45"/>
        <v>0</v>
      </c>
      <c r="W291" s="1350">
        <f t="shared" si="45"/>
        <v>0</v>
      </c>
      <c r="X291" s="1350">
        <f t="shared" si="45"/>
        <v>0</v>
      </c>
      <c r="Y291" s="1350">
        <f t="shared" si="45"/>
        <v>0</v>
      </c>
      <c r="Z291" s="1350">
        <f t="shared" si="45"/>
        <v>0</v>
      </c>
      <c r="AA291" s="1350">
        <f t="shared" si="45"/>
        <v>0</v>
      </c>
    </row>
    <row r="292" spans="2:27">
      <c r="B292" s="1362" t="s">
        <v>6294</v>
      </c>
      <c r="C292" s="1350">
        <f t="shared" ref="C292:AA292" si="46">+C177+C62</f>
        <v>0</v>
      </c>
      <c r="D292" s="1350">
        <f t="shared" si="46"/>
        <v>0</v>
      </c>
      <c r="E292" s="1350">
        <f t="shared" si="46"/>
        <v>0</v>
      </c>
      <c r="F292" s="1350">
        <f t="shared" si="46"/>
        <v>0</v>
      </c>
      <c r="G292" s="1350">
        <f t="shared" si="46"/>
        <v>0</v>
      </c>
      <c r="H292" s="1350">
        <f t="shared" si="46"/>
        <v>0</v>
      </c>
      <c r="I292" s="1350">
        <f t="shared" si="46"/>
        <v>0</v>
      </c>
      <c r="J292" s="1350">
        <f t="shared" si="46"/>
        <v>0</v>
      </c>
      <c r="K292" s="1350">
        <f t="shared" si="46"/>
        <v>0</v>
      </c>
      <c r="L292" s="1350">
        <f t="shared" si="46"/>
        <v>0</v>
      </c>
      <c r="M292" s="1350">
        <f t="shared" si="46"/>
        <v>0</v>
      </c>
      <c r="N292" s="1350">
        <f t="shared" si="46"/>
        <v>0</v>
      </c>
      <c r="O292" s="1350">
        <f t="shared" si="46"/>
        <v>0</v>
      </c>
      <c r="P292" s="1350">
        <f t="shared" si="46"/>
        <v>0</v>
      </c>
      <c r="Q292" s="1350">
        <f t="shared" si="46"/>
        <v>0</v>
      </c>
      <c r="R292" s="1350">
        <f t="shared" si="46"/>
        <v>0</v>
      </c>
      <c r="S292" s="1350">
        <f t="shared" si="46"/>
        <v>0</v>
      </c>
      <c r="T292" s="1350">
        <f t="shared" si="46"/>
        <v>0</v>
      </c>
      <c r="U292" s="1350">
        <f t="shared" si="46"/>
        <v>0</v>
      </c>
      <c r="V292" s="1350">
        <f t="shared" si="46"/>
        <v>0</v>
      </c>
      <c r="W292" s="1350">
        <f t="shared" si="46"/>
        <v>0</v>
      </c>
      <c r="X292" s="1350">
        <f t="shared" si="46"/>
        <v>0</v>
      </c>
      <c r="Y292" s="1350">
        <f t="shared" si="46"/>
        <v>0</v>
      </c>
      <c r="Z292" s="1350">
        <f t="shared" si="46"/>
        <v>0</v>
      </c>
      <c r="AA292" s="1350">
        <f t="shared" si="46"/>
        <v>0</v>
      </c>
    </row>
    <row r="293" spans="2:27">
      <c r="B293" s="1362" t="s">
        <v>6291</v>
      </c>
      <c r="C293" s="1350">
        <f t="shared" ref="C293:AA293" si="47">+C178+C63</f>
        <v>0</v>
      </c>
      <c r="D293" s="1350">
        <f t="shared" si="47"/>
        <v>0</v>
      </c>
      <c r="E293" s="1350">
        <f t="shared" si="47"/>
        <v>0</v>
      </c>
      <c r="F293" s="1350">
        <f t="shared" si="47"/>
        <v>0</v>
      </c>
      <c r="G293" s="1350">
        <f t="shared" si="47"/>
        <v>0</v>
      </c>
      <c r="H293" s="1350">
        <f t="shared" si="47"/>
        <v>0</v>
      </c>
      <c r="I293" s="1350">
        <f t="shared" si="47"/>
        <v>0</v>
      </c>
      <c r="J293" s="1350">
        <f t="shared" si="47"/>
        <v>0</v>
      </c>
      <c r="K293" s="1350">
        <f t="shared" si="47"/>
        <v>0</v>
      </c>
      <c r="L293" s="1350">
        <f t="shared" si="47"/>
        <v>0</v>
      </c>
      <c r="M293" s="1350">
        <f t="shared" si="47"/>
        <v>0</v>
      </c>
      <c r="N293" s="1350">
        <f t="shared" si="47"/>
        <v>0</v>
      </c>
      <c r="O293" s="1350">
        <f t="shared" si="47"/>
        <v>0</v>
      </c>
      <c r="P293" s="1350">
        <f t="shared" si="47"/>
        <v>0</v>
      </c>
      <c r="Q293" s="1350">
        <f t="shared" si="47"/>
        <v>0</v>
      </c>
      <c r="R293" s="1350">
        <f t="shared" si="47"/>
        <v>0</v>
      </c>
      <c r="S293" s="1350">
        <f t="shared" si="47"/>
        <v>0</v>
      </c>
      <c r="T293" s="1350">
        <f t="shared" si="47"/>
        <v>0</v>
      </c>
      <c r="U293" s="1350">
        <f t="shared" si="47"/>
        <v>0</v>
      </c>
      <c r="V293" s="1350">
        <f t="shared" si="47"/>
        <v>0</v>
      </c>
      <c r="W293" s="1350">
        <f t="shared" si="47"/>
        <v>0</v>
      </c>
      <c r="X293" s="1350">
        <f t="shared" si="47"/>
        <v>0</v>
      </c>
      <c r="Y293" s="1350">
        <f t="shared" si="47"/>
        <v>0</v>
      </c>
      <c r="Z293" s="1350">
        <f t="shared" si="47"/>
        <v>0</v>
      </c>
      <c r="AA293" s="1350">
        <f t="shared" si="47"/>
        <v>0</v>
      </c>
    </row>
    <row r="294" spans="2:27">
      <c r="B294" s="1376"/>
      <c r="C294" s="1350"/>
      <c r="D294" s="1350"/>
      <c r="E294" s="1350"/>
      <c r="F294" s="1350"/>
      <c r="G294" s="1350"/>
      <c r="H294" s="1350"/>
      <c r="I294" s="1350"/>
      <c r="J294" s="1350"/>
      <c r="K294" s="1350"/>
      <c r="L294" s="1350"/>
      <c r="M294" s="1350"/>
      <c r="N294" s="1350"/>
      <c r="O294" s="1350"/>
      <c r="P294" s="1350"/>
      <c r="Q294" s="1350"/>
      <c r="R294" s="1350"/>
      <c r="S294" s="1350"/>
      <c r="T294" s="1350"/>
      <c r="U294" s="1350"/>
      <c r="V294" s="1350"/>
      <c r="W294" s="1350"/>
      <c r="X294" s="1350"/>
      <c r="Y294" s="1350"/>
      <c r="Z294" s="1350"/>
      <c r="AA294" s="1350"/>
    </row>
    <row r="295" spans="2:27">
      <c r="B295" s="1374" t="s">
        <v>6229</v>
      </c>
      <c r="C295" s="1365">
        <f t="shared" ref="C295:AA295" si="48">+C180+C65</f>
        <v>0</v>
      </c>
      <c r="D295" s="1365">
        <f t="shared" si="48"/>
        <v>0</v>
      </c>
      <c r="E295" s="1365">
        <f t="shared" si="48"/>
        <v>0</v>
      </c>
      <c r="F295" s="1365">
        <f t="shared" si="48"/>
        <v>0</v>
      </c>
      <c r="G295" s="1365">
        <f t="shared" si="48"/>
        <v>0</v>
      </c>
      <c r="H295" s="1365">
        <f t="shared" si="48"/>
        <v>0</v>
      </c>
      <c r="I295" s="1365">
        <f t="shared" si="48"/>
        <v>0</v>
      </c>
      <c r="J295" s="1365">
        <f t="shared" si="48"/>
        <v>0</v>
      </c>
      <c r="K295" s="1365">
        <f t="shared" si="48"/>
        <v>0</v>
      </c>
      <c r="L295" s="1365">
        <f t="shared" si="48"/>
        <v>0</v>
      </c>
      <c r="M295" s="1365">
        <f t="shared" si="48"/>
        <v>0</v>
      </c>
      <c r="N295" s="1365">
        <f t="shared" si="48"/>
        <v>0</v>
      </c>
      <c r="O295" s="1365">
        <f t="shared" si="48"/>
        <v>0</v>
      </c>
      <c r="P295" s="1365">
        <f t="shared" si="48"/>
        <v>0</v>
      </c>
      <c r="Q295" s="1365">
        <f t="shared" si="48"/>
        <v>0</v>
      </c>
      <c r="R295" s="1365">
        <f t="shared" si="48"/>
        <v>0</v>
      </c>
      <c r="S295" s="1365">
        <f t="shared" si="48"/>
        <v>0</v>
      </c>
      <c r="T295" s="1365">
        <f t="shared" si="48"/>
        <v>0</v>
      </c>
      <c r="U295" s="1365">
        <f t="shared" si="48"/>
        <v>0</v>
      </c>
      <c r="V295" s="1365">
        <f t="shared" si="48"/>
        <v>0</v>
      </c>
      <c r="W295" s="1365">
        <f t="shared" si="48"/>
        <v>0</v>
      </c>
      <c r="X295" s="1365">
        <f t="shared" si="48"/>
        <v>0</v>
      </c>
      <c r="Y295" s="1365">
        <f t="shared" si="48"/>
        <v>0</v>
      </c>
      <c r="Z295" s="1365">
        <f t="shared" si="48"/>
        <v>0</v>
      </c>
      <c r="AA295" s="1365">
        <f t="shared" si="48"/>
        <v>0</v>
      </c>
    </row>
    <row r="296" spans="2:27">
      <c r="B296" s="1374" t="s">
        <v>6230</v>
      </c>
      <c r="C296" s="1365">
        <f t="shared" ref="C296:AA296" si="49">+C181+C66</f>
        <v>0</v>
      </c>
      <c r="D296" s="1365">
        <f t="shared" si="49"/>
        <v>0</v>
      </c>
      <c r="E296" s="1365">
        <f t="shared" si="49"/>
        <v>0</v>
      </c>
      <c r="F296" s="1365">
        <f t="shared" si="49"/>
        <v>0</v>
      </c>
      <c r="G296" s="1365">
        <f t="shared" si="49"/>
        <v>0</v>
      </c>
      <c r="H296" s="1365">
        <f t="shared" si="49"/>
        <v>0</v>
      </c>
      <c r="I296" s="1365">
        <f t="shared" si="49"/>
        <v>0</v>
      </c>
      <c r="J296" s="1365">
        <f t="shared" si="49"/>
        <v>0</v>
      </c>
      <c r="K296" s="1365">
        <f t="shared" si="49"/>
        <v>0</v>
      </c>
      <c r="L296" s="1365">
        <f t="shared" si="49"/>
        <v>0</v>
      </c>
      <c r="M296" s="1365">
        <f t="shared" si="49"/>
        <v>0</v>
      </c>
      <c r="N296" s="1365">
        <f t="shared" si="49"/>
        <v>0</v>
      </c>
      <c r="O296" s="1365">
        <f t="shared" si="49"/>
        <v>0</v>
      </c>
      <c r="P296" s="1365">
        <f t="shared" si="49"/>
        <v>0</v>
      </c>
      <c r="Q296" s="1365">
        <f t="shared" si="49"/>
        <v>0</v>
      </c>
      <c r="R296" s="1365">
        <f t="shared" si="49"/>
        <v>0</v>
      </c>
      <c r="S296" s="1365">
        <f t="shared" si="49"/>
        <v>0</v>
      </c>
      <c r="T296" s="1365">
        <f t="shared" si="49"/>
        <v>0</v>
      </c>
      <c r="U296" s="1365">
        <f t="shared" si="49"/>
        <v>0</v>
      </c>
      <c r="V296" s="1365">
        <f t="shared" si="49"/>
        <v>0</v>
      </c>
      <c r="W296" s="1365">
        <f t="shared" si="49"/>
        <v>0</v>
      </c>
      <c r="X296" s="1365">
        <f t="shared" si="49"/>
        <v>0</v>
      </c>
      <c r="Y296" s="1365">
        <f t="shared" si="49"/>
        <v>0</v>
      </c>
      <c r="Z296" s="1365">
        <f t="shared" si="49"/>
        <v>0</v>
      </c>
      <c r="AA296" s="1365">
        <f t="shared" si="49"/>
        <v>0</v>
      </c>
    </row>
    <row r="297" spans="2:27">
      <c r="B297" s="1376"/>
      <c r="C297" s="1350"/>
      <c r="D297" s="1350"/>
      <c r="E297" s="1350"/>
      <c r="F297" s="1350"/>
      <c r="G297" s="1350"/>
      <c r="H297" s="1350"/>
      <c r="I297" s="1350"/>
      <c r="J297" s="1350"/>
      <c r="K297" s="1350"/>
      <c r="L297" s="1350"/>
      <c r="M297" s="1350"/>
      <c r="N297" s="1350"/>
      <c r="O297" s="1350"/>
      <c r="P297" s="1350"/>
      <c r="Q297" s="1350"/>
      <c r="R297" s="1350"/>
      <c r="S297" s="1350"/>
      <c r="T297" s="1350"/>
      <c r="U297" s="1350"/>
      <c r="V297" s="1350"/>
      <c r="W297" s="1350"/>
      <c r="X297" s="1350"/>
      <c r="Y297" s="1350"/>
      <c r="Z297" s="1350"/>
      <c r="AA297" s="1350"/>
    </row>
    <row r="298" spans="2:27">
      <c r="B298" s="1374" t="s">
        <v>6231</v>
      </c>
      <c r="C298" s="1365">
        <f t="shared" ref="C298:AA298" si="50">+C183+C68</f>
        <v>0</v>
      </c>
      <c r="D298" s="1365">
        <f t="shared" si="50"/>
        <v>0</v>
      </c>
      <c r="E298" s="1365">
        <f t="shared" si="50"/>
        <v>0</v>
      </c>
      <c r="F298" s="1365">
        <f t="shared" si="50"/>
        <v>0</v>
      </c>
      <c r="G298" s="1365">
        <f t="shared" si="50"/>
        <v>0</v>
      </c>
      <c r="H298" s="1365">
        <f t="shared" si="50"/>
        <v>0</v>
      </c>
      <c r="I298" s="1365">
        <f t="shared" si="50"/>
        <v>0</v>
      </c>
      <c r="J298" s="1365">
        <f t="shared" si="50"/>
        <v>0</v>
      </c>
      <c r="K298" s="1365">
        <f t="shared" si="50"/>
        <v>0</v>
      </c>
      <c r="L298" s="1365">
        <f t="shared" si="50"/>
        <v>0</v>
      </c>
      <c r="M298" s="1365">
        <f t="shared" si="50"/>
        <v>0</v>
      </c>
      <c r="N298" s="1365">
        <f t="shared" si="50"/>
        <v>0</v>
      </c>
      <c r="O298" s="1365">
        <f t="shared" si="50"/>
        <v>0</v>
      </c>
      <c r="P298" s="1365">
        <f t="shared" si="50"/>
        <v>0</v>
      </c>
      <c r="Q298" s="1365">
        <f t="shared" si="50"/>
        <v>0</v>
      </c>
      <c r="R298" s="1365">
        <f t="shared" si="50"/>
        <v>0</v>
      </c>
      <c r="S298" s="1365">
        <f t="shared" si="50"/>
        <v>0</v>
      </c>
      <c r="T298" s="1365">
        <f t="shared" si="50"/>
        <v>0</v>
      </c>
      <c r="U298" s="1365">
        <f t="shared" si="50"/>
        <v>0</v>
      </c>
      <c r="V298" s="1365">
        <f t="shared" si="50"/>
        <v>0</v>
      </c>
      <c r="W298" s="1365">
        <f t="shared" si="50"/>
        <v>0</v>
      </c>
      <c r="X298" s="1365">
        <f t="shared" si="50"/>
        <v>0</v>
      </c>
      <c r="Y298" s="1365">
        <f t="shared" si="50"/>
        <v>0</v>
      </c>
      <c r="Z298" s="1365">
        <f t="shared" si="50"/>
        <v>0</v>
      </c>
      <c r="AA298" s="1365">
        <f t="shared" si="50"/>
        <v>0</v>
      </c>
    </row>
    <row r="299" spans="2:27">
      <c r="B299" s="1374" t="s">
        <v>6232</v>
      </c>
      <c r="C299" s="1365">
        <f t="shared" ref="C299:AA299" si="51">+C184+C69</f>
        <v>0</v>
      </c>
      <c r="D299" s="1365">
        <f t="shared" si="51"/>
        <v>0</v>
      </c>
      <c r="E299" s="1365">
        <f t="shared" si="51"/>
        <v>0</v>
      </c>
      <c r="F299" s="1365">
        <f t="shared" si="51"/>
        <v>0</v>
      </c>
      <c r="G299" s="1365">
        <f t="shared" si="51"/>
        <v>0</v>
      </c>
      <c r="H299" s="1365">
        <f t="shared" si="51"/>
        <v>0</v>
      </c>
      <c r="I299" s="1365">
        <f t="shared" si="51"/>
        <v>0</v>
      </c>
      <c r="J299" s="1365">
        <f t="shared" si="51"/>
        <v>0</v>
      </c>
      <c r="K299" s="1365">
        <f t="shared" si="51"/>
        <v>0</v>
      </c>
      <c r="L299" s="1365">
        <f t="shared" si="51"/>
        <v>0</v>
      </c>
      <c r="M299" s="1365">
        <f t="shared" si="51"/>
        <v>0</v>
      </c>
      <c r="N299" s="1365">
        <f t="shared" si="51"/>
        <v>0</v>
      </c>
      <c r="O299" s="1365">
        <f t="shared" si="51"/>
        <v>0</v>
      </c>
      <c r="P299" s="1365">
        <f t="shared" si="51"/>
        <v>0</v>
      </c>
      <c r="Q299" s="1365">
        <f t="shared" si="51"/>
        <v>0</v>
      </c>
      <c r="R299" s="1365">
        <f t="shared" si="51"/>
        <v>0</v>
      </c>
      <c r="S299" s="1365">
        <f t="shared" si="51"/>
        <v>0</v>
      </c>
      <c r="T299" s="1365">
        <f t="shared" si="51"/>
        <v>0</v>
      </c>
      <c r="U299" s="1365">
        <f t="shared" si="51"/>
        <v>0</v>
      </c>
      <c r="V299" s="1365">
        <f t="shared" si="51"/>
        <v>0</v>
      </c>
      <c r="W299" s="1365">
        <f t="shared" si="51"/>
        <v>0</v>
      </c>
      <c r="X299" s="1365">
        <f t="shared" si="51"/>
        <v>0</v>
      </c>
      <c r="Y299" s="1365">
        <f t="shared" si="51"/>
        <v>0</v>
      </c>
      <c r="Z299" s="1365">
        <f t="shared" si="51"/>
        <v>0</v>
      </c>
      <c r="AA299" s="1365">
        <f t="shared" si="51"/>
        <v>0</v>
      </c>
    </row>
    <row r="300" spans="2:27">
      <c r="B300" s="1377"/>
      <c r="C300" s="1350"/>
      <c r="D300" s="1350"/>
      <c r="E300" s="1350"/>
      <c r="F300" s="1350"/>
      <c r="G300" s="1350"/>
      <c r="H300" s="1350"/>
      <c r="I300" s="1350"/>
      <c r="J300" s="1350"/>
      <c r="K300" s="1350"/>
      <c r="L300" s="1350"/>
      <c r="M300" s="1350"/>
      <c r="N300" s="1350"/>
      <c r="O300" s="1350"/>
      <c r="P300" s="1350"/>
      <c r="Q300" s="1350"/>
      <c r="R300" s="1350"/>
      <c r="S300" s="1350"/>
      <c r="T300" s="1350"/>
      <c r="U300" s="1350"/>
      <c r="V300" s="1350"/>
      <c r="W300" s="1350"/>
      <c r="X300" s="1350"/>
      <c r="Y300" s="1350"/>
      <c r="Z300" s="1350"/>
      <c r="AA300" s="1350"/>
    </row>
    <row r="301" spans="2:27">
      <c r="B301" s="1374" t="s">
        <v>130</v>
      </c>
      <c r="C301" s="1365">
        <f t="shared" ref="C301:AA301" si="52">+C186+C71</f>
        <v>0</v>
      </c>
      <c r="D301" s="1365">
        <f t="shared" si="52"/>
        <v>0</v>
      </c>
      <c r="E301" s="1365">
        <f t="shared" si="52"/>
        <v>0</v>
      </c>
      <c r="F301" s="1365">
        <f t="shared" si="52"/>
        <v>0</v>
      </c>
      <c r="G301" s="1365">
        <f t="shared" si="52"/>
        <v>0</v>
      </c>
      <c r="H301" s="1365">
        <f t="shared" si="52"/>
        <v>0</v>
      </c>
      <c r="I301" s="1365">
        <f t="shared" si="52"/>
        <v>0</v>
      </c>
      <c r="J301" s="1365">
        <f t="shared" si="52"/>
        <v>0</v>
      </c>
      <c r="K301" s="1365">
        <f t="shared" si="52"/>
        <v>0</v>
      </c>
      <c r="L301" s="1365">
        <f t="shared" si="52"/>
        <v>0</v>
      </c>
      <c r="M301" s="1365">
        <f t="shared" si="52"/>
        <v>0</v>
      </c>
      <c r="N301" s="1365">
        <f t="shared" si="52"/>
        <v>0</v>
      </c>
      <c r="O301" s="1365">
        <f t="shared" si="52"/>
        <v>0</v>
      </c>
      <c r="P301" s="1365">
        <f t="shared" si="52"/>
        <v>0</v>
      </c>
      <c r="Q301" s="1365">
        <f t="shared" si="52"/>
        <v>0</v>
      </c>
      <c r="R301" s="1365">
        <f t="shared" si="52"/>
        <v>0</v>
      </c>
      <c r="S301" s="1365">
        <f t="shared" si="52"/>
        <v>0</v>
      </c>
      <c r="T301" s="1365">
        <f t="shared" si="52"/>
        <v>0</v>
      </c>
      <c r="U301" s="1365">
        <f t="shared" si="52"/>
        <v>0</v>
      </c>
      <c r="V301" s="1365">
        <f t="shared" si="52"/>
        <v>0</v>
      </c>
      <c r="W301" s="1365">
        <f t="shared" si="52"/>
        <v>0</v>
      </c>
      <c r="X301" s="1365">
        <f t="shared" si="52"/>
        <v>0</v>
      </c>
      <c r="Y301" s="1365">
        <f t="shared" si="52"/>
        <v>0</v>
      </c>
      <c r="Z301" s="1365">
        <f t="shared" si="52"/>
        <v>0</v>
      </c>
      <c r="AA301" s="1365">
        <f t="shared" si="52"/>
        <v>0</v>
      </c>
    </row>
    <row r="302" spans="2:27">
      <c r="B302" s="1375" t="s">
        <v>123</v>
      </c>
      <c r="C302" s="1350">
        <f t="shared" ref="C302:AA302" si="53">+C187+C72</f>
        <v>0</v>
      </c>
      <c r="D302" s="1350">
        <f t="shared" si="53"/>
        <v>0</v>
      </c>
      <c r="E302" s="1350">
        <f t="shared" si="53"/>
        <v>0</v>
      </c>
      <c r="F302" s="1350">
        <f t="shared" si="53"/>
        <v>0</v>
      </c>
      <c r="G302" s="1350">
        <f t="shared" si="53"/>
        <v>0</v>
      </c>
      <c r="H302" s="1350">
        <f t="shared" si="53"/>
        <v>0</v>
      </c>
      <c r="I302" s="1350">
        <f t="shared" si="53"/>
        <v>0</v>
      </c>
      <c r="J302" s="1350">
        <f t="shared" si="53"/>
        <v>0</v>
      </c>
      <c r="K302" s="1350">
        <f t="shared" si="53"/>
        <v>0</v>
      </c>
      <c r="L302" s="1350">
        <f t="shared" si="53"/>
        <v>0</v>
      </c>
      <c r="M302" s="1350">
        <f t="shared" si="53"/>
        <v>0</v>
      </c>
      <c r="N302" s="1350">
        <f t="shared" si="53"/>
        <v>0</v>
      </c>
      <c r="O302" s="1350">
        <f t="shared" si="53"/>
        <v>0</v>
      </c>
      <c r="P302" s="1350">
        <f t="shared" si="53"/>
        <v>0</v>
      </c>
      <c r="Q302" s="1350">
        <f t="shared" si="53"/>
        <v>0</v>
      </c>
      <c r="R302" s="1350">
        <f t="shared" si="53"/>
        <v>0</v>
      </c>
      <c r="S302" s="1350">
        <f t="shared" si="53"/>
        <v>0</v>
      </c>
      <c r="T302" s="1350">
        <f t="shared" si="53"/>
        <v>0</v>
      </c>
      <c r="U302" s="1350">
        <f t="shared" si="53"/>
        <v>0</v>
      </c>
      <c r="V302" s="1350">
        <f t="shared" si="53"/>
        <v>0</v>
      </c>
      <c r="W302" s="1350">
        <f t="shared" si="53"/>
        <v>0</v>
      </c>
      <c r="X302" s="1350">
        <f t="shared" si="53"/>
        <v>0</v>
      </c>
      <c r="Y302" s="1350">
        <f t="shared" si="53"/>
        <v>0</v>
      </c>
      <c r="Z302" s="1350">
        <f t="shared" si="53"/>
        <v>0</v>
      </c>
      <c r="AA302" s="1350">
        <f t="shared" si="53"/>
        <v>0</v>
      </c>
    </row>
    <row r="303" spans="2:27">
      <c r="B303" s="1375" t="s">
        <v>6167</v>
      </c>
      <c r="C303" s="1350">
        <f t="shared" ref="C303:AA303" si="54">+C188+C73</f>
        <v>0</v>
      </c>
      <c r="D303" s="1350">
        <f t="shared" si="54"/>
        <v>0</v>
      </c>
      <c r="E303" s="1350">
        <f t="shared" si="54"/>
        <v>0</v>
      </c>
      <c r="F303" s="1350">
        <f t="shared" si="54"/>
        <v>0</v>
      </c>
      <c r="G303" s="1350">
        <f t="shared" si="54"/>
        <v>0</v>
      </c>
      <c r="H303" s="1350">
        <f t="shared" si="54"/>
        <v>0</v>
      </c>
      <c r="I303" s="1350">
        <f t="shared" si="54"/>
        <v>0</v>
      </c>
      <c r="J303" s="1350">
        <f t="shared" si="54"/>
        <v>0</v>
      </c>
      <c r="K303" s="1350">
        <f t="shared" si="54"/>
        <v>0</v>
      </c>
      <c r="L303" s="1350">
        <f t="shared" si="54"/>
        <v>0</v>
      </c>
      <c r="M303" s="1350">
        <f t="shared" si="54"/>
        <v>0</v>
      </c>
      <c r="N303" s="1350">
        <f t="shared" si="54"/>
        <v>0</v>
      </c>
      <c r="O303" s="1350">
        <f t="shared" si="54"/>
        <v>0</v>
      </c>
      <c r="P303" s="1350">
        <f t="shared" si="54"/>
        <v>0</v>
      </c>
      <c r="Q303" s="1350">
        <f t="shared" si="54"/>
        <v>0</v>
      </c>
      <c r="R303" s="1350">
        <f t="shared" si="54"/>
        <v>0</v>
      </c>
      <c r="S303" s="1350">
        <f t="shared" si="54"/>
        <v>0</v>
      </c>
      <c r="T303" s="1350">
        <f t="shared" si="54"/>
        <v>0</v>
      </c>
      <c r="U303" s="1350">
        <f t="shared" si="54"/>
        <v>0</v>
      </c>
      <c r="V303" s="1350">
        <f t="shared" si="54"/>
        <v>0</v>
      </c>
      <c r="W303" s="1350">
        <f t="shared" si="54"/>
        <v>0</v>
      </c>
      <c r="X303" s="1350">
        <f t="shared" si="54"/>
        <v>0</v>
      </c>
      <c r="Y303" s="1350">
        <f t="shared" si="54"/>
        <v>0</v>
      </c>
      <c r="Z303" s="1350">
        <f t="shared" si="54"/>
        <v>0</v>
      </c>
      <c r="AA303" s="1350">
        <f t="shared" si="54"/>
        <v>0</v>
      </c>
    </row>
    <row r="304" spans="2:27">
      <c r="B304" s="1375" t="s">
        <v>6168</v>
      </c>
      <c r="C304" s="1350">
        <f t="shared" ref="C304:AA304" si="55">+C189+C74</f>
        <v>0</v>
      </c>
      <c r="D304" s="1350">
        <f t="shared" si="55"/>
        <v>0</v>
      </c>
      <c r="E304" s="1350">
        <f t="shared" si="55"/>
        <v>0</v>
      </c>
      <c r="F304" s="1350">
        <f t="shared" si="55"/>
        <v>0</v>
      </c>
      <c r="G304" s="1350">
        <f t="shared" si="55"/>
        <v>0</v>
      </c>
      <c r="H304" s="1350">
        <f t="shared" si="55"/>
        <v>0</v>
      </c>
      <c r="I304" s="1350">
        <f t="shared" si="55"/>
        <v>0</v>
      </c>
      <c r="J304" s="1350">
        <f t="shared" si="55"/>
        <v>0</v>
      </c>
      <c r="K304" s="1350">
        <f t="shared" si="55"/>
        <v>0</v>
      </c>
      <c r="L304" s="1350">
        <f t="shared" si="55"/>
        <v>0</v>
      </c>
      <c r="M304" s="1350">
        <f t="shared" si="55"/>
        <v>0</v>
      </c>
      <c r="N304" s="1350">
        <f t="shared" si="55"/>
        <v>0</v>
      </c>
      <c r="O304" s="1350">
        <f t="shared" si="55"/>
        <v>0</v>
      </c>
      <c r="P304" s="1350">
        <f t="shared" si="55"/>
        <v>0</v>
      </c>
      <c r="Q304" s="1350">
        <f t="shared" si="55"/>
        <v>0</v>
      </c>
      <c r="R304" s="1350">
        <f t="shared" si="55"/>
        <v>0</v>
      </c>
      <c r="S304" s="1350">
        <f t="shared" si="55"/>
        <v>0</v>
      </c>
      <c r="T304" s="1350">
        <f t="shared" si="55"/>
        <v>0</v>
      </c>
      <c r="U304" s="1350">
        <f t="shared" si="55"/>
        <v>0</v>
      </c>
      <c r="V304" s="1350">
        <f t="shared" si="55"/>
        <v>0</v>
      </c>
      <c r="W304" s="1350">
        <f t="shared" si="55"/>
        <v>0</v>
      </c>
      <c r="X304" s="1350">
        <f t="shared" si="55"/>
        <v>0</v>
      </c>
      <c r="Y304" s="1350">
        <f t="shared" si="55"/>
        <v>0</v>
      </c>
      <c r="Z304" s="1350">
        <f t="shared" si="55"/>
        <v>0</v>
      </c>
      <c r="AA304" s="1350">
        <f t="shared" si="55"/>
        <v>0</v>
      </c>
    </row>
    <row r="305" spans="2:27">
      <c r="B305" s="1375" t="s">
        <v>6069</v>
      </c>
      <c r="C305" s="1350">
        <f t="shared" ref="C305:AA305" si="56">+C190+C75</f>
        <v>0</v>
      </c>
      <c r="D305" s="1350">
        <f t="shared" si="56"/>
        <v>0</v>
      </c>
      <c r="E305" s="1350">
        <f t="shared" si="56"/>
        <v>0</v>
      </c>
      <c r="F305" s="1350">
        <f t="shared" si="56"/>
        <v>0</v>
      </c>
      <c r="G305" s="1350">
        <f t="shared" si="56"/>
        <v>0</v>
      </c>
      <c r="H305" s="1350">
        <f t="shared" si="56"/>
        <v>0</v>
      </c>
      <c r="I305" s="1350">
        <f t="shared" si="56"/>
        <v>0</v>
      </c>
      <c r="J305" s="1350">
        <f t="shared" si="56"/>
        <v>0</v>
      </c>
      <c r="K305" s="1350">
        <f t="shared" si="56"/>
        <v>0</v>
      </c>
      <c r="L305" s="1350">
        <f t="shared" si="56"/>
        <v>0</v>
      </c>
      <c r="M305" s="1350">
        <f t="shared" si="56"/>
        <v>0</v>
      </c>
      <c r="N305" s="1350">
        <f t="shared" si="56"/>
        <v>0</v>
      </c>
      <c r="O305" s="1350">
        <f t="shared" si="56"/>
        <v>0</v>
      </c>
      <c r="P305" s="1350">
        <f t="shared" si="56"/>
        <v>0</v>
      </c>
      <c r="Q305" s="1350">
        <f t="shared" si="56"/>
        <v>0</v>
      </c>
      <c r="R305" s="1350">
        <f t="shared" si="56"/>
        <v>0</v>
      </c>
      <c r="S305" s="1350">
        <f t="shared" si="56"/>
        <v>0</v>
      </c>
      <c r="T305" s="1350">
        <f t="shared" si="56"/>
        <v>0</v>
      </c>
      <c r="U305" s="1350">
        <f t="shared" si="56"/>
        <v>0</v>
      </c>
      <c r="V305" s="1350">
        <f t="shared" si="56"/>
        <v>0</v>
      </c>
      <c r="W305" s="1350">
        <f t="shared" si="56"/>
        <v>0</v>
      </c>
      <c r="X305" s="1350">
        <f t="shared" si="56"/>
        <v>0</v>
      </c>
      <c r="Y305" s="1350">
        <f t="shared" si="56"/>
        <v>0</v>
      </c>
      <c r="Z305" s="1350">
        <f t="shared" si="56"/>
        <v>0</v>
      </c>
      <c r="AA305" s="1350">
        <f t="shared" si="56"/>
        <v>0</v>
      </c>
    </row>
    <row r="306" spans="2:27">
      <c r="B306" s="1375" t="s">
        <v>6070</v>
      </c>
      <c r="C306" s="1350">
        <f t="shared" ref="C306:AA306" si="57">+C191+C76</f>
        <v>0</v>
      </c>
      <c r="D306" s="1350">
        <f t="shared" si="57"/>
        <v>0</v>
      </c>
      <c r="E306" s="1350">
        <f t="shared" si="57"/>
        <v>0</v>
      </c>
      <c r="F306" s="1350">
        <f t="shared" si="57"/>
        <v>0</v>
      </c>
      <c r="G306" s="1350">
        <f t="shared" si="57"/>
        <v>0</v>
      </c>
      <c r="H306" s="1350">
        <f t="shared" si="57"/>
        <v>0</v>
      </c>
      <c r="I306" s="1350">
        <f t="shared" si="57"/>
        <v>0</v>
      </c>
      <c r="J306" s="1350">
        <f t="shared" si="57"/>
        <v>0</v>
      </c>
      <c r="K306" s="1350">
        <f t="shared" si="57"/>
        <v>0</v>
      </c>
      <c r="L306" s="1350">
        <f t="shared" si="57"/>
        <v>0</v>
      </c>
      <c r="M306" s="1350">
        <f t="shared" si="57"/>
        <v>0</v>
      </c>
      <c r="N306" s="1350">
        <f t="shared" si="57"/>
        <v>0</v>
      </c>
      <c r="O306" s="1350">
        <f t="shared" si="57"/>
        <v>0</v>
      </c>
      <c r="P306" s="1350">
        <f t="shared" si="57"/>
        <v>0</v>
      </c>
      <c r="Q306" s="1350">
        <f t="shared" si="57"/>
        <v>0</v>
      </c>
      <c r="R306" s="1350">
        <f t="shared" si="57"/>
        <v>0</v>
      </c>
      <c r="S306" s="1350">
        <f t="shared" si="57"/>
        <v>0</v>
      </c>
      <c r="T306" s="1350">
        <f t="shared" si="57"/>
        <v>0</v>
      </c>
      <c r="U306" s="1350">
        <f t="shared" si="57"/>
        <v>0</v>
      </c>
      <c r="V306" s="1350">
        <f t="shared" si="57"/>
        <v>0</v>
      </c>
      <c r="W306" s="1350">
        <f t="shared" si="57"/>
        <v>0</v>
      </c>
      <c r="X306" s="1350">
        <f t="shared" si="57"/>
        <v>0</v>
      </c>
      <c r="Y306" s="1350">
        <f t="shared" si="57"/>
        <v>0</v>
      </c>
      <c r="Z306" s="1350">
        <f t="shared" si="57"/>
        <v>0</v>
      </c>
      <c r="AA306" s="1350">
        <f t="shared" si="57"/>
        <v>0</v>
      </c>
    </row>
    <row r="307" spans="2:27">
      <c r="B307" s="1375" t="s">
        <v>95</v>
      </c>
      <c r="C307" s="1350">
        <f t="shared" ref="C307:AA307" si="58">+C192+C77</f>
        <v>0</v>
      </c>
      <c r="D307" s="1350">
        <f t="shared" si="58"/>
        <v>0</v>
      </c>
      <c r="E307" s="1350">
        <f t="shared" si="58"/>
        <v>0</v>
      </c>
      <c r="F307" s="1350">
        <f t="shared" si="58"/>
        <v>0</v>
      </c>
      <c r="G307" s="1350">
        <f t="shared" si="58"/>
        <v>0</v>
      </c>
      <c r="H307" s="1350">
        <f t="shared" si="58"/>
        <v>0</v>
      </c>
      <c r="I307" s="1350">
        <f t="shared" si="58"/>
        <v>0</v>
      </c>
      <c r="J307" s="1350">
        <f t="shared" si="58"/>
        <v>0</v>
      </c>
      <c r="K307" s="1350">
        <f t="shared" si="58"/>
        <v>0</v>
      </c>
      <c r="L307" s="1350">
        <f t="shared" si="58"/>
        <v>0</v>
      </c>
      <c r="M307" s="1350">
        <f t="shared" si="58"/>
        <v>0</v>
      </c>
      <c r="N307" s="1350">
        <f t="shared" si="58"/>
        <v>0</v>
      </c>
      <c r="O307" s="1350">
        <f t="shared" si="58"/>
        <v>0</v>
      </c>
      <c r="P307" s="1350">
        <f t="shared" si="58"/>
        <v>0</v>
      </c>
      <c r="Q307" s="1350">
        <f t="shared" si="58"/>
        <v>0</v>
      </c>
      <c r="R307" s="1350">
        <f t="shared" si="58"/>
        <v>0</v>
      </c>
      <c r="S307" s="1350">
        <f t="shared" si="58"/>
        <v>0</v>
      </c>
      <c r="T307" s="1350">
        <f t="shared" si="58"/>
        <v>0</v>
      </c>
      <c r="U307" s="1350">
        <f t="shared" si="58"/>
        <v>0</v>
      </c>
      <c r="V307" s="1350">
        <f t="shared" si="58"/>
        <v>0</v>
      </c>
      <c r="W307" s="1350">
        <f t="shared" si="58"/>
        <v>0</v>
      </c>
      <c r="X307" s="1350">
        <f t="shared" si="58"/>
        <v>0</v>
      </c>
      <c r="Y307" s="1350">
        <f t="shared" si="58"/>
        <v>0</v>
      </c>
      <c r="Z307" s="1350">
        <f t="shared" si="58"/>
        <v>0</v>
      </c>
      <c r="AA307" s="1350">
        <f t="shared" si="58"/>
        <v>0</v>
      </c>
    </row>
    <row r="308" spans="2:27">
      <c r="B308" s="1362" t="s">
        <v>5967</v>
      </c>
      <c r="C308" s="1350">
        <f t="shared" ref="C308:AA308" si="59">+C193+C78</f>
        <v>0</v>
      </c>
      <c r="D308" s="1350">
        <f t="shared" si="59"/>
        <v>0</v>
      </c>
      <c r="E308" s="1350">
        <f t="shared" si="59"/>
        <v>0</v>
      </c>
      <c r="F308" s="1350">
        <f t="shared" si="59"/>
        <v>0</v>
      </c>
      <c r="G308" s="1350">
        <f t="shared" si="59"/>
        <v>0</v>
      </c>
      <c r="H308" s="1350">
        <f t="shared" si="59"/>
        <v>0</v>
      </c>
      <c r="I308" s="1350">
        <f t="shared" si="59"/>
        <v>0</v>
      </c>
      <c r="J308" s="1350">
        <f t="shared" si="59"/>
        <v>0</v>
      </c>
      <c r="K308" s="1350">
        <f t="shared" si="59"/>
        <v>0</v>
      </c>
      <c r="L308" s="1350">
        <f t="shared" si="59"/>
        <v>0</v>
      </c>
      <c r="M308" s="1350">
        <f t="shared" si="59"/>
        <v>0</v>
      </c>
      <c r="N308" s="1350">
        <f t="shared" si="59"/>
        <v>0</v>
      </c>
      <c r="O308" s="1350">
        <f t="shared" si="59"/>
        <v>0</v>
      </c>
      <c r="P308" s="1350">
        <f t="shared" si="59"/>
        <v>0</v>
      </c>
      <c r="Q308" s="1350">
        <f t="shared" si="59"/>
        <v>0</v>
      </c>
      <c r="R308" s="1350">
        <f t="shared" si="59"/>
        <v>0</v>
      </c>
      <c r="S308" s="1350">
        <f t="shared" si="59"/>
        <v>0</v>
      </c>
      <c r="T308" s="1350">
        <f t="shared" si="59"/>
        <v>0</v>
      </c>
      <c r="U308" s="1350">
        <f t="shared" si="59"/>
        <v>0</v>
      </c>
      <c r="V308" s="1350">
        <f t="shared" si="59"/>
        <v>0</v>
      </c>
      <c r="W308" s="1350">
        <f t="shared" si="59"/>
        <v>0</v>
      </c>
      <c r="X308" s="1350">
        <f t="shared" si="59"/>
        <v>0</v>
      </c>
      <c r="Y308" s="1350">
        <f t="shared" si="59"/>
        <v>0</v>
      </c>
      <c r="Z308" s="1350">
        <f t="shared" si="59"/>
        <v>0</v>
      </c>
      <c r="AA308" s="1350">
        <f t="shared" si="59"/>
        <v>0</v>
      </c>
    </row>
    <row r="309" spans="2:27">
      <c r="B309" s="1362" t="s">
        <v>122</v>
      </c>
      <c r="C309" s="1350">
        <f t="shared" ref="C309:AA309" si="60">+C194+C79</f>
        <v>0</v>
      </c>
      <c r="D309" s="1350">
        <f t="shared" si="60"/>
        <v>0</v>
      </c>
      <c r="E309" s="1350">
        <f t="shared" si="60"/>
        <v>0</v>
      </c>
      <c r="F309" s="1350">
        <f t="shared" si="60"/>
        <v>0</v>
      </c>
      <c r="G309" s="1350">
        <f t="shared" si="60"/>
        <v>0</v>
      </c>
      <c r="H309" s="1350">
        <f t="shared" si="60"/>
        <v>0</v>
      </c>
      <c r="I309" s="1350">
        <f t="shared" si="60"/>
        <v>0</v>
      </c>
      <c r="J309" s="1350">
        <f t="shared" si="60"/>
        <v>0</v>
      </c>
      <c r="K309" s="1350">
        <f t="shared" si="60"/>
        <v>0</v>
      </c>
      <c r="L309" s="1350">
        <f t="shared" si="60"/>
        <v>0</v>
      </c>
      <c r="M309" s="1350">
        <f t="shared" si="60"/>
        <v>0</v>
      </c>
      <c r="N309" s="1350">
        <f t="shared" si="60"/>
        <v>0</v>
      </c>
      <c r="O309" s="1350">
        <f t="shared" si="60"/>
        <v>0</v>
      </c>
      <c r="P309" s="1350">
        <f t="shared" si="60"/>
        <v>0</v>
      </c>
      <c r="Q309" s="1350">
        <f t="shared" si="60"/>
        <v>0</v>
      </c>
      <c r="R309" s="1350">
        <f t="shared" si="60"/>
        <v>0</v>
      </c>
      <c r="S309" s="1350">
        <f t="shared" si="60"/>
        <v>0</v>
      </c>
      <c r="T309" s="1350">
        <f t="shared" si="60"/>
        <v>0</v>
      </c>
      <c r="U309" s="1350">
        <f t="shared" si="60"/>
        <v>0</v>
      </c>
      <c r="V309" s="1350">
        <f t="shared" si="60"/>
        <v>0</v>
      </c>
      <c r="W309" s="1350">
        <f t="shared" si="60"/>
        <v>0</v>
      </c>
      <c r="X309" s="1350">
        <f t="shared" si="60"/>
        <v>0</v>
      </c>
      <c r="Y309" s="1350">
        <f t="shared" si="60"/>
        <v>0</v>
      </c>
      <c r="Z309" s="1350">
        <f t="shared" si="60"/>
        <v>0</v>
      </c>
      <c r="AA309" s="1350">
        <f t="shared" si="60"/>
        <v>0</v>
      </c>
    </row>
    <row r="310" spans="2:27">
      <c r="B310" s="1375" t="s">
        <v>5968</v>
      </c>
      <c r="C310" s="1350">
        <f t="shared" ref="C310:AA310" si="61">+C195+C80</f>
        <v>0</v>
      </c>
      <c r="D310" s="1350">
        <f t="shared" si="61"/>
        <v>0</v>
      </c>
      <c r="E310" s="1350">
        <f t="shared" si="61"/>
        <v>0</v>
      </c>
      <c r="F310" s="1350">
        <f t="shared" si="61"/>
        <v>0</v>
      </c>
      <c r="G310" s="1350">
        <f t="shared" si="61"/>
        <v>0</v>
      </c>
      <c r="H310" s="1350">
        <f t="shared" si="61"/>
        <v>0</v>
      </c>
      <c r="I310" s="1350">
        <f t="shared" si="61"/>
        <v>0</v>
      </c>
      <c r="J310" s="1350">
        <f t="shared" si="61"/>
        <v>0</v>
      </c>
      <c r="K310" s="1350">
        <f t="shared" si="61"/>
        <v>0</v>
      </c>
      <c r="L310" s="1350">
        <f t="shared" si="61"/>
        <v>0</v>
      </c>
      <c r="M310" s="1350">
        <f t="shared" si="61"/>
        <v>0</v>
      </c>
      <c r="N310" s="1350">
        <f t="shared" si="61"/>
        <v>0</v>
      </c>
      <c r="O310" s="1350">
        <f t="shared" si="61"/>
        <v>0</v>
      </c>
      <c r="P310" s="1350">
        <f t="shared" si="61"/>
        <v>0</v>
      </c>
      <c r="Q310" s="1350">
        <f t="shared" si="61"/>
        <v>0</v>
      </c>
      <c r="R310" s="1350">
        <f t="shared" si="61"/>
        <v>0</v>
      </c>
      <c r="S310" s="1350">
        <f t="shared" si="61"/>
        <v>0</v>
      </c>
      <c r="T310" s="1350">
        <f t="shared" si="61"/>
        <v>0</v>
      </c>
      <c r="U310" s="1350">
        <f t="shared" si="61"/>
        <v>0</v>
      </c>
      <c r="V310" s="1350">
        <f t="shared" si="61"/>
        <v>0</v>
      </c>
      <c r="W310" s="1350">
        <f t="shared" si="61"/>
        <v>0</v>
      </c>
      <c r="X310" s="1350">
        <f t="shared" si="61"/>
        <v>0</v>
      </c>
      <c r="Y310" s="1350">
        <f t="shared" si="61"/>
        <v>0</v>
      </c>
      <c r="Z310" s="1350">
        <f t="shared" si="61"/>
        <v>0</v>
      </c>
      <c r="AA310" s="1350">
        <f t="shared" si="61"/>
        <v>0</v>
      </c>
    </row>
    <row r="311" spans="2:27">
      <c r="B311" s="1375" t="s">
        <v>124</v>
      </c>
      <c r="C311" s="1350">
        <f t="shared" ref="C311:AA311" si="62">+C196+C81</f>
        <v>0</v>
      </c>
      <c r="D311" s="1350">
        <f t="shared" si="62"/>
        <v>0</v>
      </c>
      <c r="E311" s="1350">
        <f t="shared" si="62"/>
        <v>0</v>
      </c>
      <c r="F311" s="1350">
        <f t="shared" si="62"/>
        <v>0</v>
      </c>
      <c r="G311" s="1350">
        <f t="shared" si="62"/>
        <v>0</v>
      </c>
      <c r="H311" s="1350">
        <f t="shared" si="62"/>
        <v>0</v>
      </c>
      <c r="I311" s="1350">
        <f t="shared" si="62"/>
        <v>0</v>
      </c>
      <c r="J311" s="1350">
        <f t="shared" si="62"/>
        <v>0</v>
      </c>
      <c r="K311" s="1350">
        <f t="shared" si="62"/>
        <v>0</v>
      </c>
      <c r="L311" s="1350">
        <f t="shared" si="62"/>
        <v>0</v>
      </c>
      <c r="M311" s="1350">
        <f t="shared" si="62"/>
        <v>0</v>
      </c>
      <c r="N311" s="1350">
        <f t="shared" si="62"/>
        <v>0</v>
      </c>
      <c r="O311" s="1350">
        <f t="shared" si="62"/>
        <v>0</v>
      </c>
      <c r="P311" s="1350">
        <f t="shared" si="62"/>
        <v>0</v>
      </c>
      <c r="Q311" s="1350">
        <f t="shared" si="62"/>
        <v>0</v>
      </c>
      <c r="R311" s="1350">
        <f t="shared" si="62"/>
        <v>0</v>
      </c>
      <c r="S311" s="1350">
        <f t="shared" si="62"/>
        <v>0</v>
      </c>
      <c r="T311" s="1350">
        <f t="shared" si="62"/>
        <v>0</v>
      </c>
      <c r="U311" s="1350">
        <f t="shared" si="62"/>
        <v>0</v>
      </c>
      <c r="V311" s="1350">
        <f t="shared" si="62"/>
        <v>0</v>
      </c>
      <c r="W311" s="1350">
        <f t="shared" si="62"/>
        <v>0</v>
      </c>
      <c r="X311" s="1350">
        <f t="shared" si="62"/>
        <v>0</v>
      </c>
      <c r="Y311" s="1350">
        <f t="shared" si="62"/>
        <v>0</v>
      </c>
      <c r="Z311" s="1350">
        <f t="shared" si="62"/>
        <v>0</v>
      </c>
      <c r="AA311" s="1350">
        <f t="shared" si="62"/>
        <v>0</v>
      </c>
    </row>
    <row r="312" spans="2:27">
      <c r="B312" s="1361" t="s">
        <v>6495</v>
      </c>
      <c r="C312" s="1350">
        <f t="shared" ref="C312:AA312" si="63">+C197+C82</f>
        <v>0</v>
      </c>
      <c r="D312" s="1350">
        <f t="shared" si="63"/>
        <v>0</v>
      </c>
      <c r="E312" s="1350">
        <f t="shared" si="63"/>
        <v>0</v>
      </c>
      <c r="F312" s="1350">
        <f t="shared" si="63"/>
        <v>0</v>
      </c>
      <c r="G312" s="1350">
        <f t="shared" si="63"/>
        <v>0</v>
      </c>
      <c r="H312" s="1350">
        <f t="shared" si="63"/>
        <v>0</v>
      </c>
      <c r="I312" s="1350">
        <f t="shared" si="63"/>
        <v>0</v>
      </c>
      <c r="J312" s="1350">
        <f t="shared" si="63"/>
        <v>0</v>
      </c>
      <c r="K312" s="1350">
        <f t="shared" si="63"/>
        <v>0</v>
      </c>
      <c r="L312" s="1350">
        <f t="shared" si="63"/>
        <v>0</v>
      </c>
      <c r="M312" s="1350">
        <f t="shared" si="63"/>
        <v>0</v>
      </c>
      <c r="N312" s="1350">
        <f t="shared" si="63"/>
        <v>0</v>
      </c>
      <c r="O312" s="1350">
        <f t="shared" si="63"/>
        <v>0</v>
      </c>
      <c r="P312" s="1350">
        <f t="shared" si="63"/>
        <v>0</v>
      </c>
      <c r="Q312" s="1350">
        <f t="shared" si="63"/>
        <v>0</v>
      </c>
      <c r="R312" s="1350">
        <f t="shared" si="63"/>
        <v>0</v>
      </c>
      <c r="S312" s="1350">
        <f t="shared" si="63"/>
        <v>0</v>
      </c>
      <c r="T312" s="1350">
        <f t="shared" si="63"/>
        <v>0</v>
      </c>
      <c r="U312" s="1350">
        <f t="shared" si="63"/>
        <v>0</v>
      </c>
      <c r="V312" s="1350">
        <f t="shared" si="63"/>
        <v>0</v>
      </c>
      <c r="W312" s="1350">
        <f t="shared" si="63"/>
        <v>0</v>
      </c>
      <c r="X312" s="1350">
        <f t="shared" si="63"/>
        <v>0</v>
      </c>
      <c r="Y312" s="1350">
        <f t="shared" si="63"/>
        <v>0</v>
      </c>
      <c r="Z312" s="1350">
        <f t="shared" si="63"/>
        <v>0</v>
      </c>
      <c r="AA312" s="1350">
        <f t="shared" si="63"/>
        <v>0</v>
      </c>
    </row>
    <row r="313" spans="2:27">
      <c r="B313" s="1362" t="s">
        <v>5869</v>
      </c>
      <c r="C313" s="1350">
        <f t="shared" ref="C313:AA313" si="64">+C198+C83</f>
        <v>0</v>
      </c>
      <c r="D313" s="1350">
        <f t="shared" si="64"/>
        <v>0</v>
      </c>
      <c r="E313" s="1350">
        <f t="shared" si="64"/>
        <v>0</v>
      </c>
      <c r="F313" s="1350">
        <f t="shared" si="64"/>
        <v>0</v>
      </c>
      <c r="G313" s="1350">
        <f t="shared" si="64"/>
        <v>0</v>
      </c>
      <c r="H313" s="1350">
        <f t="shared" si="64"/>
        <v>0</v>
      </c>
      <c r="I313" s="1350">
        <f t="shared" si="64"/>
        <v>0</v>
      </c>
      <c r="J313" s="1350">
        <f t="shared" si="64"/>
        <v>0</v>
      </c>
      <c r="K313" s="1350">
        <f t="shared" si="64"/>
        <v>0</v>
      </c>
      <c r="L313" s="1350">
        <f t="shared" si="64"/>
        <v>0</v>
      </c>
      <c r="M313" s="1350">
        <f t="shared" si="64"/>
        <v>0</v>
      </c>
      <c r="N313" s="1350">
        <f t="shared" si="64"/>
        <v>0</v>
      </c>
      <c r="O313" s="1350">
        <f t="shared" si="64"/>
        <v>0</v>
      </c>
      <c r="P313" s="1350">
        <f t="shared" si="64"/>
        <v>0</v>
      </c>
      <c r="Q313" s="1350">
        <f t="shared" si="64"/>
        <v>0</v>
      </c>
      <c r="R313" s="1350">
        <f t="shared" si="64"/>
        <v>0</v>
      </c>
      <c r="S313" s="1350">
        <f t="shared" si="64"/>
        <v>0</v>
      </c>
      <c r="T313" s="1350">
        <f t="shared" si="64"/>
        <v>0</v>
      </c>
      <c r="U313" s="1350">
        <f t="shared" si="64"/>
        <v>0</v>
      </c>
      <c r="V313" s="1350">
        <f t="shared" si="64"/>
        <v>0</v>
      </c>
      <c r="W313" s="1350">
        <f t="shared" si="64"/>
        <v>0</v>
      </c>
      <c r="X313" s="1350">
        <f t="shared" si="64"/>
        <v>0</v>
      </c>
      <c r="Y313" s="1350">
        <f t="shared" si="64"/>
        <v>0</v>
      </c>
      <c r="Z313" s="1350">
        <f t="shared" si="64"/>
        <v>0</v>
      </c>
      <c r="AA313" s="1350">
        <f t="shared" si="64"/>
        <v>0</v>
      </c>
    </row>
    <row r="314" spans="2:27">
      <c r="B314" s="1362" t="s">
        <v>6169</v>
      </c>
      <c r="C314" s="1350">
        <f t="shared" ref="C314:AA314" si="65">+C199+C84</f>
        <v>0</v>
      </c>
      <c r="D314" s="1350">
        <f t="shared" si="65"/>
        <v>0</v>
      </c>
      <c r="E314" s="1350">
        <f t="shared" si="65"/>
        <v>0</v>
      </c>
      <c r="F314" s="1350">
        <f t="shared" si="65"/>
        <v>0</v>
      </c>
      <c r="G314" s="1350">
        <f t="shared" si="65"/>
        <v>0</v>
      </c>
      <c r="H314" s="1350">
        <f t="shared" si="65"/>
        <v>0</v>
      </c>
      <c r="I314" s="1350">
        <f t="shared" si="65"/>
        <v>0</v>
      </c>
      <c r="J314" s="1350">
        <f t="shared" si="65"/>
        <v>0</v>
      </c>
      <c r="K314" s="1350">
        <f t="shared" si="65"/>
        <v>0</v>
      </c>
      <c r="L314" s="1350">
        <f t="shared" si="65"/>
        <v>0</v>
      </c>
      <c r="M314" s="1350">
        <f t="shared" si="65"/>
        <v>0</v>
      </c>
      <c r="N314" s="1350">
        <f t="shared" si="65"/>
        <v>0</v>
      </c>
      <c r="O314" s="1350">
        <f t="shared" si="65"/>
        <v>0</v>
      </c>
      <c r="P314" s="1350">
        <f t="shared" si="65"/>
        <v>0</v>
      </c>
      <c r="Q314" s="1350">
        <f t="shared" si="65"/>
        <v>0</v>
      </c>
      <c r="R314" s="1350">
        <f t="shared" si="65"/>
        <v>0</v>
      </c>
      <c r="S314" s="1350">
        <f t="shared" si="65"/>
        <v>0</v>
      </c>
      <c r="T314" s="1350">
        <f t="shared" si="65"/>
        <v>0</v>
      </c>
      <c r="U314" s="1350">
        <f t="shared" si="65"/>
        <v>0</v>
      </c>
      <c r="V314" s="1350">
        <f t="shared" si="65"/>
        <v>0</v>
      </c>
      <c r="W314" s="1350">
        <f t="shared" si="65"/>
        <v>0</v>
      </c>
      <c r="X314" s="1350">
        <f t="shared" si="65"/>
        <v>0</v>
      </c>
      <c r="Y314" s="1350">
        <f t="shared" si="65"/>
        <v>0</v>
      </c>
      <c r="Z314" s="1350">
        <f t="shared" si="65"/>
        <v>0</v>
      </c>
      <c r="AA314" s="1350">
        <f t="shared" si="65"/>
        <v>0</v>
      </c>
    </row>
    <row r="315" spans="2:27" ht="16.2">
      <c r="B315" s="1361" t="s">
        <v>6524</v>
      </c>
      <c r="C315" s="1350">
        <f t="shared" ref="C315:AA315" si="66">+C200+C85</f>
        <v>0</v>
      </c>
      <c r="D315" s="1350">
        <f t="shared" si="66"/>
        <v>0</v>
      </c>
      <c r="E315" s="1350">
        <f t="shared" si="66"/>
        <v>0</v>
      </c>
      <c r="F315" s="1350">
        <f t="shared" si="66"/>
        <v>0</v>
      </c>
      <c r="G315" s="1350">
        <f t="shared" si="66"/>
        <v>0</v>
      </c>
      <c r="H315" s="1350">
        <f t="shared" si="66"/>
        <v>0</v>
      </c>
      <c r="I315" s="1350">
        <f t="shared" si="66"/>
        <v>0</v>
      </c>
      <c r="J315" s="1350">
        <f t="shared" si="66"/>
        <v>0</v>
      </c>
      <c r="K315" s="1350">
        <f t="shared" si="66"/>
        <v>0</v>
      </c>
      <c r="L315" s="1350">
        <f t="shared" si="66"/>
        <v>0</v>
      </c>
      <c r="M315" s="1350">
        <f t="shared" si="66"/>
        <v>0</v>
      </c>
      <c r="N315" s="1350">
        <f t="shared" si="66"/>
        <v>0</v>
      </c>
      <c r="O315" s="1350">
        <f t="shared" si="66"/>
        <v>0</v>
      </c>
      <c r="P315" s="1350">
        <f t="shared" si="66"/>
        <v>0</v>
      </c>
      <c r="Q315" s="1350">
        <f t="shared" si="66"/>
        <v>0</v>
      </c>
      <c r="R315" s="1350">
        <f t="shared" si="66"/>
        <v>0</v>
      </c>
      <c r="S315" s="1350">
        <f t="shared" si="66"/>
        <v>0</v>
      </c>
      <c r="T315" s="1350">
        <f t="shared" si="66"/>
        <v>0</v>
      </c>
      <c r="U315" s="1350">
        <f t="shared" si="66"/>
        <v>0</v>
      </c>
      <c r="V315" s="1350">
        <f t="shared" si="66"/>
        <v>0</v>
      </c>
      <c r="W315" s="1350">
        <f t="shared" si="66"/>
        <v>0</v>
      </c>
      <c r="X315" s="1350">
        <f t="shared" si="66"/>
        <v>0</v>
      </c>
      <c r="Y315" s="1350">
        <f t="shared" si="66"/>
        <v>0</v>
      </c>
      <c r="Z315" s="1350">
        <f t="shared" si="66"/>
        <v>0</v>
      </c>
      <c r="AA315" s="1350">
        <f t="shared" si="66"/>
        <v>0</v>
      </c>
    </row>
    <row r="316" spans="2:27" ht="28.8">
      <c r="B316" s="1361" t="s">
        <v>6496</v>
      </c>
      <c r="C316" s="1350">
        <f t="shared" ref="C316:AA316" si="67">+C201+C86</f>
        <v>0</v>
      </c>
      <c r="D316" s="1350">
        <f t="shared" si="67"/>
        <v>0</v>
      </c>
      <c r="E316" s="1350">
        <f t="shared" si="67"/>
        <v>0</v>
      </c>
      <c r="F316" s="1350">
        <f t="shared" si="67"/>
        <v>0</v>
      </c>
      <c r="G316" s="1350">
        <f t="shared" si="67"/>
        <v>0</v>
      </c>
      <c r="H316" s="1350">
        <f t="shared" si="67"/>
        <v>0</v>
      </c>
      <c r="I316" s="1350">
        <f t="shared" si="67"/>
        <v>0</v>
      </c>
      <c r="J316" s="1350">
        <f t="shared" si="67"/>
        <v>0</v>
      </c>
      <c r="K316" s="1350">
        <f t="shared" si="67"/>
        <v>0</v>
      </c>
      <c r="L316" s="1350">
        <f t="shared" si="67"/>
        <v>0</v>
      </c>
      <c r="M316" s="1350">
        <f t="shared" si="67"/>
        <v>0</v>
      </c>
      <c r="N316" s="1350">
        <f t="shared" si="67"/>
        <v>0</v>
      </c>
      <c r="O316" s="1350">
        <f t="shared" si="67"/>
        <v>0</v>
      </c>
      <c r="P316" s="1350">
        <f t="shared" si="67"/>
        <v>0</v>
      </c>
      <c r="Q316" s="1350">
        <f t="shared" si="67"/>
        <v>0</v>
      </c>
      <c r="R316" s="1350">
        <f t="shared" si="67"/>
        <v>0</v>
      </c>
      <c r="S316" s="1350">
        <f t="shared" si="67"/>
        <v>0</v>
      </c>
      <c r="T316" s="1350">
        <f t="shared" si="67"/>
        <v>0</v>
      </c>
      <c r="U316" s="1350">
        <f t="shared" si="67"/>
        <v>0</v>
      </c>
      <c r="V316" s="1350">
        <f t="shared" si="67"/>
        <v>0</v>
      </c>
      <c r="W316" s="1350">
        <f t="shared" si="67"/>
        <v>0</v>
      </c>
      <c r="X316" s="1350">
        <f t="shared" si="67"/>
        <v>0</v>
      </c>
      <c r="Y316" s="1350">
        <f t="shared" si="67"/>
        <v>0</v>
      </c>
      <c r="Z316" s="1350">
        <f t="shared" si="67"/>
        <v>0</v>
      </c>
      <c r="AA316" s="1350">
        <f t="shared" si="67"/>
        <v>0</v>
      </c>
    </row>
    <row r="317" spans="2:27">
      <c r="B317" s="1362" t="s">
        <v>6295</v>
      </c>
      <c r="C317" s="1350">
        <f t="shared" ref="C317:AA317" si="68">+C202+C87</f>
        <v>0</v>
      </c>
      <c r="D317" s="1350">
        <f t="shared" si="68"/>
        <v>0</v>
      </c>
      <c r="E317" s="1350">
        <f t="shared" si="68"/>
        <v>0</v>
      </c>
      <c r="F317" s="1350">
        <f t="shared" si="68"/>
        <v>0</v>
      </c>
      <c r="G317" s="1350">
        <f t="shared" si="68"/>
        <v>0</v>
      </c>
      <c r="H317" s="1350">
        <f t="shared" si="68"/>
        <v>0</v>
      </c>
      <c r="I317" s="1350">
        <f t="shared" si="68"/>
        <v>0</v>
      </c>
      <c r="J317" s="1350">
        <f t="shared" si="68"/>
        <v>0</v>
      </c>
      <c r="K317" s="1350">
        <f t="shared" si="68"/>
        <v>0</v>
      </c>
      <c r="L317" s="1350">
        <f t="shared" si="68"/>
        <v>0</v>
      </c>
      <c r="M317" s="1350">
        <f t="shared" si="68"/>
        <v>0</v>
      </c>
      <c r="N317" s="1350">
        <f t="shared" si="68"/>
        <v>0</v>
      </c>
      <c r="O317" s="1350">
        <f t="shared" si="68"/>
        <v>0</v>
      </c>
      <c r="P317" s="1350">
        <f t="shared" si="68"/>
        <v>0</v>
      </c>
      <c r="Q317" s="1350">
        <f t="shared" si="68"/>
        <v>0</v>
      </c>
      <c r="R317" s="1350">
        <f t="shared" si="68"/>
        <v>0</v>
      </c>
      <c r="S317" s="1350">
        <f t="shared" si="68"/>
        <v>0</v>
      </c>
      <c r="T317" s="1350">
        <f t="shared" si="68"/>
        <v>0</v>
      </c>
      <c r="U317" s="1350">
        <f t="shared" si="68"/>
        <v>0</v>
      </c>
      <c r="V317" s="1350">
        <f t="shared" si="68"/>
        <v>0</v>
      </c>
      <c r="W317" s="1350">
        <f t="shared" si="68"/>
        <v>0</v>
      </c>
      <c r="X317" s="1350">
        <f t="shared" si="68"/>
        <v>0</v>
      </c>
      <c r="Y317" s="1350">
        <f t="shared" si="68"/>
        <v>0</v>
      </c>
      <c r="Z317" s="1350">
        <f t="shared" si="68"/>
        <v>0</v>
      </c>
      <c r="AA317" s="1350">
        <f t="shared" si="68"/>
        <v>0</v>
      </c>
    </row>
    <row r="318" spans="2:27">
      <c r="B318" s="1362" t="s">
        <v>6296</v>
      </c>
      <c r="C318" s="1350">
        <f t="shared" ref="C318:AA318" si="69">+C203+C88</f>
        <v>0</v>
      </c>
      <c r="D318" s="1350">
        <f t="shared" si="69"/>
        <v>0</v>
      </c>
      <c r="E318" s="1350">
        <f t="shared" si="69"/>
        <v>0</v>
      </c>
      <c r="F318" s="1350">
        <f t="shared" si="69"/>
        <v>0</v>
      </c>
      <c r="G318" s="1350">
        <f t="shared" si="69"/>
        <v>0</v>
      </c>
      <c r="H318" s="1350">
        <f t="shared" si="69"/>
        <v>0</v>
      </c>
      <c r="I318" s="1350">
        <f t="shared" si="69"/>
        <v>0</v>
      </c>
      <c r="J318" s="1350">
        <f t="shared" si="69"/>
        <v>0</v>
      </c>
      <c r="K318" s="1350">
        <f t="shared" si="69"/>
        <v>0</v>
      </c>
      <c r="L318" s="1350">
        <f t="shared" si="69"/>
        <v>0</v>
      </c>
      <c r="M318" s="1350">
        <f t="shared" si="69"/>
        <v>0</v>
      </c>
      <c r="N318" s="1350">
        <f t="shared" si="69"/>
        <v>0</v>
      </c>
      <c r="O318" s="1350">
        <f t="shared" si="69"/>
        <v>0</v>
      </c>
      <c r="P318" s="1350">
        <f t="shared" si="69"/>
        <v>0</v>
      </c>
      <c r="Q318" s="1350">
        <f t="shared" si="69"/>
        <v>0</v>
      </c>
      <c r="R318" s="1350">
        <f t="shared" si="69"/>
        <v>0</v>
      </c>
      <c r="S318" s="1350">
        <f t="shared" si="69"/>
        <v>0</v>
      </c>
      <c r="T318" s="1350">
        <f t="shared" si="69"/>
        <v>0</v>
      </c>
      <c r="U318" s="1350">
        <f t="shared" si="69"/>
        <v>0</v>
      </c>
      <c r="V318" s="1350">
        <f t="shared" si="69"/>
        <v>0</v>
      </c>
      <c r="W318" s="1350">
        <f t="shared" si="69"/>
        <v>0</v>
      </c>
      <c r="X318" s="1350">
        <f t="shared" si="69"/>
        <v>0</v>
      </c>
      <c r="Y318" s="1350">
        <f t="shared" si="69"/>
        <v>0</v>
      </c>
      <c r="Z318" s="1350">
        <f t="shared" si="69"/>
        <v>0</v>
      </c>
      <c r="AA318" s="1350">
        <f t="shared" si="69"/>
        <v>0</v>
      </c>
    </row>
    <row r="319" spans="2:27">
      <c r="B319" s="1362" t="s">
        <v>6297</v>
      </c>
      <c r="C319" s="1350">
        <f t="shared" ref="C319:AA319" si="70">+C204+C89</f>
        <v>0</v>
      </c>
      <c r="D319" s="1350">
        <f t="shared" si="70"/>
        <v>0</v>
      </c>
      <c r="E319" s="1350">
        <f t="shared" si="70"/>
        <v>0</v>
      </c>
      <c r="F319" s="1350">
        <f t="shared" si="70"/>
        <v>0</v>
      </c>
      <c r="G319" s="1350">
        <f t="shared" si="70"/>
        <v>0</v>
      </c>
      <c r="H319" s="1350">
        <f t="shared" si="70"/>
        <v>0</v>
      </c>
      <c r="I319" s="1350">
        <f t="shared" si="70"/>
        <v>0</v>
      </c>
      <c r="J319" s="1350">
        <f t="shared" si="70"/>
        <v>0</v>
      </c>
      <c r="K319" s="1350">
        <f t="shared" si="70"/>
        <v>0</v>
      </c>
      <c r="L319" s="1350">
        <f t="shared" si="70"/>
        <v>0</v>
      </c>
      <c r="M319" s="1350">
        <f t="shared" si="70"/>
        <v>0</v>
      </c>
      <c r="N319" s="1350">
        <f t="shared" si="70"/>
        <v>0</v>
      </c>
      <c r="O319" s="1350">
        <f t="shared" si="70"/>
        <v>0</v>
      </c>
      <c r="P319" s="1350">
        <f t="shared" si="70"/>
        <v>0</v>
      </c>
      <c r="Q319" s="1350">
        <f t="shared" si="70"/>
        <v>0</v>
      </c>
      <c r="R319" s="1350">
        <f t="shared" si="70"/>
        <v>0</v>
      </c>
      <c r="S319" s="1350">
        <f t="shared" si="70"/>
        <v>0</v>
      </c>
      <c r="T319" s="1350">
        <f t="shared" si="70"/>
        <v>0</v>
      </c>
      <c r="U319" s="1350">
        <f t="shared" si="70"/>
        <v>0</v>
      </c>
      <c r="V319" s="1350">
        <f t="shared" si="70"/>
        <v>0</v>
      </c>
      <c r="W319" s="1350">
        <f t="shared" si="70"/>
        <v>0</v>
      </c>
      <c r="X319" s="1350">
        <f t="shared" si="70"/>
        <v>0</v>
      </c>
      <c r="Y319" s="1350">
        <f t="shared" si="70"/>
        <v>0</v>
      </c>
      <c r="Z319" s="1350">
        <f t="shared" si="70"/>
        <v>0</v>
      </c>
      <c r="AA319" s="1350">
        <f t="shared" si="70"/>
        <v>0</v>
      </c>
    </row>
    <row r="320" spans="2:27">
      <c r="B320" s="1362" t="s">
        <v>6298</v>
      </c>
      <c r="C320" s="1350">
        <f t="shared" ref="C320:AA320" si="71">+C205+C90</f>
        <v>0</v>
      </c>
      <c r="D320" s="1350">
        <f t="shared" si="71"/>
        <v>0</v>
      </c>
      <c r="E320" s="1350">
        <f t="shared" si="71"/>
        <v>0</v>
      </c>
      <c r="F320" s="1350">
        <f t="shared" si="71"/>
        <v>0</v>
      </c>
      <c r="G320" s="1350">
        <f t="shared" si="71"/>
        <v>0</v>
      </c>
      <c r="H320" s="1350">
        <f t="shared" si="71"/>
        <v>0</v>
      </c>
      <c r="I320" s="1350">
        <f t="shared" si="71"/>
        <v>0</v>
      </c>
      <c r="J320" s="1350">
        <f t="shared" si="71"/>
        <v>0</v>
      </c>
      <c r="K320" s="1350">
        <f t="shared" si="71"/>
        <v>0</v>
      </c>
      <c r="L320" s="1350">
        <f t="shared" si="71"/>
        <v>0</v>
      </c>
      <c r="M320" s="1350">
        <f t="shared" si="71"/>
        <v>0</v>
      </c>
      <c r="N320" s="1350">
        <f t="shared" si="71"/>
        <v>0</v>
      </c>
      <c r="O320" s="1350">
        <f t="shared" si="71"/>
        <v>0</v>
      </c>
      <c r="P320" s="1350">
        <f t="shared" si="71"/>
        <v>0</v>
      </c>
      <c r="Q320" s="1350">
        <f t="shared" si="71"/>
        <v>0</v>
      </c>
      <c r="R320" s="1350">
        <f t="shared" si="71"/>
        <v>0</v>
      </c>
      <c r="S320" s="1350">
        <f t="shared" si="71"/>
        <v>0</v>
      </c>
      <c r="T320" s="1350">
        <f t="shared" si="71"/>
        <v>0</v>
      </c>
      <c r="U320" s="1350">
        <f t="shared" si="71"/>
        <v>0</v>
      </c>
      <c r="V320" s="1350">
        <f t="shared" si="71"/>
        <v>0</v>
      </c>
      <c r="W320" s="1350">
        <f t="shared" si="71"/>
        <v>0</v>
      </c>
      <c r="X320" s="1350">
        <f t="shared" si="71"/>
        <v>0</v>
      </c>
      <c r="Y320" s="1350">
        <f t="shared" si="71"/>
        <v>0</v>
      </c>
      <c r="Z320" s="1350">
        <f t="shared" si="71"/>
        <v>0</v>
      </c>
      <c r="AA320" s="1350">
        <f t="shared" si="71"/>
        <v>0</v>
      </c>
    </row>
    <row r="321" spans="2:27">
      <c r="B321" s="1362" t="s">
        <v>6299</v>
      </c>
      <c r="C321" s="1350">
        <f t="shared" ref="C321:AA321" si="72">+C206+C91</f>
        <v>0</v>
      </c>
      <c r="D321" s="1350">
        <f t="shared" si="72"/>
        <v>0</v>
      </c>
      <c r="E321" s="1350">
        <f t="shared" si="72"/>
        <v>0</v>
      </c>
      <c r="F321" s="1350">
        <f t="shared" si="72"/>
        <v>0</v>
      </c>
      <c r="G321" s="1350">
        <f t="shared" si="72"/>
        <v>0</v>
      </c>
      <c r="H321" s="1350">
        <f t="shared" si="72"/>
        <v>0</v>
      </c>
      <c r="I321" s="1350">
        <f t="shared" si="72"/>
        <v>0</v>
      </c>
      <c r="J321" s="1350">
        <f t="shared" si="72"/>
        <v>0</v>
      </c>
      <c r="K321" s="1350">
        <f t="shared" si="72"/>
        <v>0</v>
      </c>
      <c r="L321" s="1350">
        <f t="shared" si="72"/>
        <v>0</v>
      </c>
      <c r="M321" s="1350">
        <f t="shared" si="72"/>
        <v>0</v>
      </c>
      <c r="N321" s="1350">
        <f t="shared" si="72"/>
        <v>0</v>
      </c>
      <c r="O321" s="1350">
        <f t="shared" si="72"/>
        <v>0</v>
      </c>
      <c r="P321" s="1350">
        <f t="shared" si="72"/>
        <v>0</v>
      </c>
      <c r="Q321" s="1350">
        <f t="shared" si="72"/>
        <v>0</v>
      </c>
      <c r="R321" s="1350">
        <f t="shared" si="72"/>
        <v>0</v>
      </c>
      <c r="S321" s="1350">
        <f t="shared" si="72"/>
        <v>0</v>
      </c>
      <c r="T321" s="1350">
        <f t="shared" si="72"/>
        <v>0</v>
      </c>
      <c r="U321" s="1350">
        <f t="shared" si="72"/>
        <v>0</v>
      </c>
      <c r="V321" s="1350">
        <f t="shared" si="72"/>
        <v>0</v>
      </c>
      <c r="W321" s="1350">
        <f t="shared" si="72"/>
        <v>0</v>
      </c>
      <c r="X321" s="1350">
        <f t="shared" si="72"/>
        <v>0</v>
      </c>
      <c r="Y321" s="1350">
        <f t="shared" si="72"/>
        <v>0</v>
      </c>
      <c r="Z321" s="1350">
        <f t="shared" si="72"/>
        <v>0</v>
      </c>
      <c r="AA321" s="1350">
        <f t="shared" si="72"/>
        <v>0</v>
      </c>
    </row>
    <row r="322" spans="2:27">
      <c r="B322" s="1362" t="s">
        <v>6300</v>
      </c>
      <c r="C322" s="1350">
        <f t="shared" ref="C322:AA322" si="73">+C207+C92</f>
        <v>0</v>
      </c>
      <c r="D322" s="1350">
        <f t="shared" si="73"/>
        <v>0</v>
      </c>
      <c r="E322" s="1350">
        <f t="shared" si="73"/>
        <v>0</v>
      </c>
      <c r="F322" s="1350">
        <f t="shared" si="73"/>
        <v>0</v>
      </c>
      <c r="G322" s="1350">
        <f t="shared" si="73"/>
        <v>0</v>
      </c>
      <c r="H322" s="1350">
        <f t="shared" si="73"/>
        <v>0</v>
      </c>
      <c r="I322" s="1350">
        <f t="shared" si="73"/>
        <v>0</v>
      </c>
      <c r="J322" s="1350">
        <f t="shared" si="73"/>
        <v>0</v>
      </c>
      <c r="K322" s="1350">
        <f t="shared" si="73"/>
        <v>0</v>
      </c>
      <c r="L322" s="1350">
        <f t="shared" si="73"/>
        <v>0</v>
      </c>
      <c r="M322" s="1350">
        <f t="shared" si="73"/>
        <v>0</v>
      </c>
      <c r="N322" s="1350">
        <f t="shared" si="73"/>
        <v>0</v>
      </c>
      <c r="O322" s="1350">
        <f t="shared" si="73"/>
        <v>0</v>
      </c>
      <c r="P322" s="1350">
        <f t="shared" si="73"/>
        <v>0</v>
      </c>
      <c r="Q322" s="1350">
        <f t="shared" si="73"/>
        <v>0</v>
      </c>
      <c r="R322" s="1350">
        <f t="shared" si="73"/>
        <v>0</v>
      </c>
      <c r="S322" s="1350">
        <f t="shared" si="73"/>
        <v>0</v>
      </c>
      <c r="T322" s="1350">
        <f t="shared" si="73"/>
        <v>0</v>
      </c>
      <c r="U322" s="1350">
        <f t="shared" si="73"/>
        <v>0</v>
      </c>
      <c r="V322" s="1350">
        <f t="shared" si="73"/>
        <v>0</v>
      </c>
      <c r="W322" s="1350">
        <f t="shared" si="73"/>
        <v>0</v>
      </c>
      <c r="X322" s="1350">
        <f t="shared" si="73"/>
        <v>0</v>
      </c>
      <c r="Y322" s="1350">
        <f t="shared" si="73"/>
        <v>0</v>
      </c>
      <c r="Z322" s="1350">
        <f t="shared" si="73"/>
        <v>0</v>
      </c>
      <c r="AA322" s="1350">
        <f t="shared" si="73"/>
        <v>0</v>
      </c>
    </row>
    <row r="323" spans="2:27">
      <c r="B323" s="1362" t="s">
        <v>6291</v>
      </c>
      <c r="C323" s="1350">
        <f t="shared" ref="C323:AA323" si="74">+C208+C93</f>
        <v>0</v>
      </c>
      <c r="D323" s="1350">
        <f t="shared" si="74"/>
        <v>0</v>
      </c>
      <c r="E323" s="1350">
        <f t="shared" si="74"/>
        <v>0</v>
      </c>
      <c r="F323" s="1350">
        <f t="shared" si="74"/>
        <v>0</v>
      </c>
      <c r="G323" s="1350">
        <f t="shared" si="74"/>
        <v>0</v>
      </c>
      <c r="H323" s="1350">
        <f t="shared" si="74"/>
        <v>0</v>
      </c>
      <c r="I323" s="1350">
        <f t="shared" si="74"/>
        <v>0</v>
      </c>
      <c r="J323" s="1350">
        <f t="shared" si="74"/>
        <v>0</v>
      </c>
      <c r="K323" s="1350">
        <f t="shared" si="74"/>
        <v>0</v>
      </c>
      <c r="L323" s="1350">
        <f t="shared" si="74"/>
        <v>0</v>
      </c>
      <c r="M323" s="1350">
        <f t="shared" si="74"/>
        <v>0</v>
      </c>
      <c r="N323" s="1350">
        <f t="shared" si="74"/>
        <v>0</v>
      </c>
      <c r="O323" s="1350">
        <f t="shared" si="74"/>
        <v>0</v>
      </c>
      <c r="P323" s="1350">
        <f t="shared" si="74"/>
        <v>0</v>
      </c>
      <c r="Q323" s="1350">
        <f t="shared" si="74"/>
        <v>0</v>
      </c>
      <c r="R323" s="1350">
        <f t="shared" si="74"/>
        <v>0</v>
      </c>
      <c r="S323" s="1350">
        <f t="shared" si="74"/>
        <v>0</v>
      </c>
      <c r="T323" s="1350">
        <f t="shared" si="74"/>
        <v>0</v>
      </c>
      <c r="U323" s="1350">
        <f t="shared" si="74"/>
        <v>0</v>
      </c>
      <c r="V323" s="1350">
        <f t="shared" si="74"/>
        <v>0</v>
      </c>
      <c r="W323" s="1350">
        <f t="shared" si="74"/>
        <v>0</v>
      </c>
      <c r="X323" s="1350">
        <f t="shared" si="74"/>
        <v>0</v>
      </c>
      <c r="Y323" s="1350">
        <f t="shared" si="74"/>
        <v>0</v>
      </c>
      <c r="Z323" s="1350">
        <f t="shared" si="74"/>
        <v>0</v>
      </c>
      <c r="AA323" s="1350">
        <f t="shared" si="74"/>
        <v>0</v>
      </c>
    </row>
    <row r="324" spans="2:27">
      <c r="B324" s="1362" t="s">
        <v>6301</v>
      </c>
      <c r="C324" s="1350">
        <f t="shared" ref="C324:AA324" si="75">+C209+C94</f>
        <v>0</v>
      </c>
      <c r="D324" s="1350">
        <f t="shared" si="75"/>
        <v>0</v>
      </c>
      <c r="E324" s="1350">
        <f t="shared" si="75"/>
        <v>0</v>
      </c>
      <c r="F324" s="1350">
        <f t="shared" si="75"/>
        <v>0</v>
      </c>
      <c r="G324" s="1350">
        <f t="shared" si="75"/>
        <v>0</v>
      </c>
      <c r="H324" s="1350">
        <f t="shared" si="75"/>
        <v>0</v>
      </c>
      <c r="I324" s="1350">
        <f t="shared" si="75"/>
        <v>0</v>
      </c>
      <c r="J324" s="1350">
        <f t="shared" si="75"/>
        <v>0</v>
      </c>
      <c r="K324" s="1350">
        <f t="shared" si="75"/>
        <v>0</v>
      </c>
      <c r="L324" s="1350">
        <f t="shared" si="75"/>
        <v>0</v>
      </c>
      <c r="M324" s="1350">
        <f t="shared" si="75"/>
        <v>0</v>
      </c>
      <c r="N324" s="1350">
        <f t="shared" si="75"/>
        <v>0</v>
      </c>
      <c r="O324" s="1350">
        <f t="shared" si="75"/>
        <v>0</v>
      </c>
      <c r="P324" s="1350">
        <f t="shared" si="75"/>
        <v>0</v>
      </c>
      <c r="Q324" s="1350">
        <f t="shared" si="75"/>
        <v>0</v>
      </c>
      <c r="R324" s="1350">
        <f t="shared" si="75"/>
        <v>0</v>
      </c>
      <c r="S324" s="1350">
        <f t="shared" si="75"/>
        <v>0</v>
      </c>
      <c r="T324" s="1350">
        <f t="shared" si="75"/>
        <v>0</v>
      </c>
      <c r="U324" s="1350">
        <f t="shared" si="75"/>
        <v>0</v>
      </c>
      <c r="V324" s="1350">
        <f t="shared" si="75"/>
        <v>0</v>
      </c>
      <c r="W324" s="1350">
        <f t="shared" si="75"/>
        <v>0</v>
      </c>
      <c r="X324" s="1350">
        <f t="shared" si="75"/>
        <v>0</v>
      </c>
      <c r="Y324" s="1350">
        <f t="shared" si="75"/>
        <v>0</v>
      </c>
      <c r="Z324" s="1350">
        <f t="shared" si="75"/>
        <v>0</v>
      </c>
      <c r="AA324" s="1350">
        <f t="shared" si="75"/>
        <v>0</v>
      </c>
    </row>
    <row r="325" spans="2:27">
      <c r="B325" s="1375"/>
      <c r="C325" s="1350"/>
      <c r="D325" s="1350"/>
      <c r="E325" s="1350"/>
      <c r="F325" s="1350"/>
      <c r="G325" s="1350"/>
      <c r="H325" s="1350"/>
      <c r="I325" s="1350"/>
      <c r="J325" s="1350"/>
      <c r="K325" s="1350"/>
      <c r="L325" s="1350"/>
      <c r="M325" s="1350"/>
      <c r="N325" s="1350"/>
      <c r="O325" s="1350"/>
      <c r="P325" s="1350"/>
      <c r="Q325" s="1350"/>
      <c r="R325" s="1350"/>
      <c r="S325" s="1350"/>
      <c r="T325" s="1350"/>
      <c r="U325" s="1350"/>
      <c r="V325" s="1350"/>
      <c r="W325" s="1350"/>
      <c r="X325" s="1350"/>
      <c r="Y325" s="1350"/>
      <c r="Z325" s="1350"/>
      <c r="AA325" s="1350"/>
    </row>
    <row r="326" spans="2:27">
      <c r="B326" s="1374" t="s">
        <v>6234</v>
      </c>
      <c r="C326" s="1365">
        <f t="shared" ref="C326:AA326" si="76">+C211+C96</f>
        <v>0</v>
      </c>
      <c r="D326" s="1365">
        <f t="shared" si="76"/>
        <v>0</v>
      </c>
      <c r="E326" s="1365">
        <f t="shared" si="76"/>
        <v>0</v>
      </c>
      <c r="F326" s="1365">
        <f t="shared" si="76"/>
        <v>0</v>
      </c>
      <c r="G326" s="1365">
        <f t="shared" si="76"/>
        <v>0</v>
      </c>
      <c r="H326" s="1365">
        <f t="shared" si="76"/>
        <v>0</v>
      </c>
      <c r="I326" s="1365">
        <f t="shared" si="76"/>
        <v>0</v>
      </c>
      <c r="J326" s="1365">
        <f t="shared" si="76"/>
        <v>0</v>
      </c>
      <c r="K326" s="1365">
        <f t="shared" si="76"/>
        <v>0</v>
      </c>
      <c r="L326" s="1365">
        <f t="shared" si="76"/>
        <v>0</v>
      </c>
      <c r="M326" s="1365">
        <f t="shared" si="76"/>
        <v>0</v>
      </c>
      <c r="N326" s="1365">
        <f t="shared" si="76"/>
        <v>0</v>
      </c>
      <c r="O326" s="1365">
        <f t="shared" si="76"/>
        <v>0</v>
      </c>
      <c r="P326" s="1365">
        <f t="shared" si="76"/>
        <v>0</v>
      </c>
      <c r="Q326" s="1365">
        <f t="shared" si="76"/>
        <v>0</v>
      </c>
      <c r="R326" s="1365">
        <f t="shared" si="76"/>
        <v>0</v>
      </c>
      <c r="S326" s="1365">
        <f t="shared" si="76"/>
        <v>0</v>
      </c>
      <c r="T326" s="1365">
        <f t="shared" si="76"/>
        <v>0</v>
      </c>
      <c r="U326" s="1365">
        <f t="shared" si="76"/>
        <v>0</v>
      </c>
      <c r="V326" s="1365">
        <f t="shared" si="76"/>
        <v>0</v>
      </c>
      <c r="W326" s="1365">
        <f t="shared" si="76"/>
        <v>0</v>
      </c>
      <c r="X326" s="1365">
        <f t="shared" si="76"/>
        <v>0</v>
      </c>
      <c r="Y326" s="1365">
        <f t="shared" si="76"/>
        <v>0</v>
      </c>
      <c r="Z326" s="1365">
        <f t="shared" si="76"/>
        <v>0</v>
      </c>
      <c r="AA326" s="1365">
        <f t="shared" si="76"/>
        <v>0</v>
      </c>
    </row>
    <row r="327" spans="2:27">
      <c r="B327" s="1374" t="s">
        <v>6235</v>
      </c>
      <c r="C327" s="1365">
        <f t="shared" ref="C327:AA327" si="77">+C212+C97</f>
        <v>0</v>
      </c>
      <c r="D327" s="1365">
        <f t="shared" si="77"/>
        <v>0</v>
      </c>
      <c r="E327" s="1365">
        <f t="shared" si="77"/>
        <v>0</v>
      </c>
      <c r="F327" s="1365">
        <f t="shared" si="77"/>
        <v>0</v>
      </c>
      <c r="G327" s="1365">
        <f t="shared" si="77"/>
        <v>0</v>
      </c>
      <c r="H327" s="1365">
        <f t="shared" si="77"/>
        <v>0</v>
      </c>
      <c r="I327" s="1365">
        <f t="shared" si="77"/>
        <v>0</v>
      </c>
      <c r="J327" s="1365">
        <f t="shared" si="77"/>
        <v>0</v>
      </c>
      <c r="K327" s="1365">
        <f t="shared" si="77"/>
        <v>0</v>
      </c>
      <c r="L327" s="1365">
        <f t="shared" si="77"/>
        <v>0</v>
      </c>
      <c r="M327" s="1365">
        <f t="shared" si="77"/>
        <v>0</v>
      </c>
      <c r="N327" s="1365">
        <f t="shared" si="77"/>
        <v>0</v>
      </c>
      <c r="O327" s="1365">
        <f t="shared" si="77"/>
        <v>0</v>
      </c>
      <c r="P327" s="1365">
        <f t="shared" si="77"/>
        <v>0</v>
      </c>
      <c r="Q327" s="1365">
        <f t="shared" si="77"/>
        <v>0</v>
      </c>
      <c r="R327" s="1365">
        <f t="shared" si="77"/>
        <v>0</v>
      </c>
      <c r="S327" s="1365">
        <f t="shared" si="77"/>
        <v>0</v>
      </c>
      <c r="T327" s="1365">
        <f t="shared" si="77"/>
        <v>0</v>
      </c>
      <c r="U327" s="1365">
        <f t="shared" si="77"/>
        <v>0</v>
      </c>
      <c r="V327" s="1365">
        <f t="shared" si="77"/>
        <v>0</v>
      </c>
      <c r="W327" s="1365">
        <f t="shared" si="77"/>
        <v>0</v>
      </c>
      <c r="X327" s="1365">
        <f t="shared" si="77"/>
        <v>0</v>
      </c>
      <c r="Y327" s="1365">
        <f t="shared" si="77"/>
        <v>0</v>
      </c>
      <c r="Z327" s="1365">
        <f t="shared" si="77"/>
        <v>0</v>
      </c>
      <c r="AA327" s="1365">
        <f t="shared" si="77"/>
        <v>0</v>
      </c>
    </row>
    <row r="328" spans="2:27">
      <c r="B328" s="1375"/>
      <c r="C328" s="1350"/>
      <c r="D328" s="1350"/>
      <c r="E328" s="1350"/>
      <c r="F328" s="1350"/>
      <c r="G328" s="1350"/>
      <c r="H328" s="1350"/>
      <c r="I328" s="1350"/>
      <c r="J328" s="1350"/>
      <c r="K328" s="1350"/>
      <c r="L328" s="1350"/>
      <c r="M328" s="1350"/>
      <c r="N328" s="1350"/>
      <c r="O328" s="1350"/>
      <c r="P328" s="1350"/>
      <c r="Q328" s="1350"/>
      <c r="R328" s="1350"/>
      <c r="S328" s="1350"/>
      <c r="T328" s="1350"/>
      <c r="U328" s="1350"/>
      <c r="V328" s="1350"/>
      <c r="W328" s="1350"/>
      <c r="X328" s="1350"/>
      <c r="Y328" s="1350"/>
      <c r="Z328" s="1350"/>
      <c r="AA328" s="1350"/>
    </row>
    <row r="329" spans="2:27">
      <c r="B329" s="1374" t="s">
        <v>6236</v>
      </c>
      <c r="C329" s="1365">
        <f t="shared" ref="C329:AA329" si="78">+C214+C99</f>
        <v>0</v>
      </c>
      <c r="D329" s="1365">
        <f t="shared" si="78"/>
        <v>0</v>
      </c>
      <c r="E329" s="1365">
        <f t="shared" si="78"/>
        <v>0</v>
      </c>
      <c r="F329" s="1365">
        <f t="shared" si="78"/>
        <v>0</v>
      </c>
      <c r="G329" s="1365">
        <f t="shared" si="78"/>
        <v>0</v>
      </c>
      <c r="H329" s="1365">
        <f t="shared" si="78"/>
        <v>0</v>
      </c>
      <c r="I329" s="1365">
        <f t="shared" si="78"/>
        <v>0</v>
      </c>
      <c r="J329" s="1365">
        <f t="shared" si="78"/>
        <v>0</v>
      </c>
      <c r="K329" s="1365">
        <f t="shared" si="78"/>
        <v>0</v>
      </c>
      <c r="L329" s="1365">
        <f t="shared" si="78"/>
        <v>0</v>
      </c>
      <c r="M329" s="1365">
        <f t="shared" si="78"/>
        <v>0</v>
      </c>
      <c r="N329" s="1365">
        <f t="shared" si="78"/>
        <v>0</v>
      </c>
      <c r="O329" s="1365">
        <f t="shared" si="78"/>
        <v>0</v>
      </c>
      <c r="P329" s="1365">
        <f t="shared" si="78"/>
        <v>0</v>
      </c>
      <c r="Q329" s="1365">
        <f t="shared" si="78"/>
        <v>0</v>
      </c>
      <c r="R329" s="1365">
        <f t="shared" si="78"/>
        <v>0</v>
      </c>
      <c r="S329" s="1365">
        <f t="shared" si="78"/>
        <v>0</v>
      </c>
      <c r="T329" s="1365">
        <f t="shared" si="78"/>
        <v>0</v>
      </c>
      <c r="U329" s="1365">
        <f t="shared" si="78"/>
        <v>0</v>
      </c>
      <c r="V329" s="1365">
        <f t="shared" si="78"/>
        <v>0</v>
      </c>
      <c r="W329" s="1365">
        <f t="shared" si="78"/>
        <v>0</v>
      </c>
      <c r="X329" s="1365">
        <f t="shared" si="78"/>
        <v>0</v>
      </c>
      <c r="Y329" s="1365">
        <f t="shared" si="78"/>
        <v>0</v>
      </c>
      <c r="Z329" s="1365">
        <f t="shared" si="78"/>
        <v>0</v>
      </c>
      <c r="AA329" s="1365">
        <f t="shared" si="78"/>
        <v>0</v>
      </c>
    </row>
    <row r="330" spans="2:27">
      <c r="B330" s="1374" t="s">
        <v>6237</v>
      </c>
      <c r="C330" s="1365">
        <f t="shared" ref="C330:AA330" si="79">+C215+C100</f>
        <v>0</v>
      </c>
      <c r="D330" s="1365">
        <f t="shared" si="79"/>
        <v>0</v>
      </c>
      <c r="E330" s="1365">
        <f t="shared" si="79"/>
        <v>0</v>
      </c>
      <c r="F330" s="1365">
        <f t="shared" si="79"/>
        <v>0</v>
      </c>
      <c r="G330" s="1365">
        <f t="shared" si="79"/>
        <v>0</v>
      </c>
      <c r="H330" s="1365">
        <f t="shared" si="79"/>
        <v>0</v>
      </c>
      <c r="I330" s="1365">
        <f t="shared" si="79"/>
        <v>0</v>
      </c>
      <c r="J330" s="1365">
        <f t="shared" si="79"/>
        <v>0</v>
      </c>
      <c r="K330" s="1365">
        <f t="shared" si="79"/>
        <v>0</v>
      </c>
      <c r="L330" s="1365">
        <f t="shared" si="79"/>
        <v>0</v>
      </c>
      <c r="M330" s="1365">
        <f t="shared" si="79"/>
        <v>0</v>
      </c>
      <c r="N330" s="1365">
        <f t="shared" si="79"/>
        <v>0</v>
      </c>
      <c r="O330" s="1365">
        <f t="shared" si="79"/>
        <v>0</v>
      </c>
      <c r="P330" s="1365">
        <f t="shared" si="79"/>
        <v>0</v>
      </c>
      <c r="Q330" s="1365">
        <f t="shared" si="79"/>
        <v>0</v>
      </c>
      <c r="R330" s="1365">
        <f t="shared" si="79"/>
        <v>0</v>
      </c>
      <c r="S330" s="1365">
        <f t="shared" si="79"/>
        <v>0</v>
      </c>
      <c r="T330" s="1365">
        <f t="shared" si="79"/>
        <v>0</v>
      </c>
      <c r="U330" s="1365">
        <f t="shared" si="79"/>
        <v>0</v>
      </c>
      <c r="V330" s="1365">
        <f t="shared" si="79"/>
        <v>0</v>
      </c>
      <c r="W330" s="1365">
        <f t="shared" si="79"/>
        <v>0</v>
      </c>
      <c r="X330" s="1365">
        <f t="shared" si="79"/>
        <v>0</v>
      </c>
      <c r="Y330" s="1365">
        <f t="shared" si="79"/>
        <v>0</v>
      </c>
      <c r="Z330" s="1365">
        <f t="shared" si="79"/>
        <v>0</v>
      </c>
      <c r="AA330" s="1365">
        <f t="shared" si="79"/>
        <v>0</v>
      </c>
    </row>
    <row r="331" spans="2:27">
      <c r="B331" s="1075"/>
      <c r="C331" s="1350"/>
      <c r="D331" s="1350"/>
      <c r="E331" s="1350"/>
      <c r="F331" s="1350"/>
      <c r="G331" s="1350"/>
      <c r="H331" s="1350"/>
      <c r="I331" s="1350"/>
      <c r="J331" s="1350"/>
      <c r="K331" s="1350"/>
      <c r="L331" s="1350"/>
      <c r="M331" s="1350"/>
      <c r="N331" s="1350"/>
      <c r="O331" s="1350"/>
      <c r="P331" s="1350"/>
      <c r="Q331" s="1350"/>
      <c r="R331" s="1350"/>
      <c r="S331" s="1350"/>
      <c r="T331" s="1350"/>
      <c r="U331" s="1350"/>
      <c r="V331" s="1350"/>
      <c r="W331" s="1350"/>
      <c r="X331" s="1350"/>
      <c r="Y331" s="1350"/>
      <c r="Z331" s="1350"/>
      <c r="AA331" s="1350"/>
    </row>
    <row r="332" spans="2:27">
      <c r="B332" s="1379" t="s">
        <v>154</v>
      </c>
      <c r="C332" s="1367">
        <f t="shared" ref="C332:AA332" si="80">+C217+C102</f>
        <v>0</v>
      </c>
      <c r="D332" s="1367">
        <f t="shared" si="80"/>
        <v>0</v>
      </c>
      <c r="E332" s="1367">
        <f t="shared" si="80"/>
        <v>0</v>
      </c>
      <c r="F332" s="1367">
        <f t="shared" si="80"/>
        <v>0</v>
      </c>
      <c r="G332" s="1367">
        <f t="shared" si="80"/>
        <v>0</v>
      </c>
      <c r="H332" s="1367">
        <f t="shared" si="80"/>
        <v>0</v>
      </c>
      <c r="I332" s="1367">
        <f t="shared" si="80"/>
        <v>0</v>
      </c>
      <c r="J332" s="1367">
        <f t="shared" si="80"/>
        <v>0</v>
      </c>
      <c r="K332" s="1367">
        <f t="shared" si="80"/>
        <v>0</v>
      </c>
      <c r="L332" s="1367">
        <f t="shared" si="80"/>
        <v>0</v>
      </c>
      <c r="M332" s="1367">
        <f t="shared" si="80"/>
        <v>0</v>
      </c>
      <c r="N332" s="1367">
        <f t="shared" si="80"/>
        <v>0</v>
      </c>
      <c r="O332" s="1367">
        <f t="shared" si="80"/>
        <v>0</v>
      </c>
      <c r="P332" s="1367">
        <f t="shared" si="80"/>
        <v>0</v>
      </c>
      <c r="Q332" s="1367">
        <f t="shared" si="80"/>
        <v>0</v>
      </c>
      <c r="R332" s="1367">
        <f t="shared" si="80"/>
        <v>0</v>
      </c>
      <c r="S332" s="1367">
        <f t="shared" si="80"/>
        <v>0</v>
      </c>
      <c r="T332" s="1367">
        <f t="shared" si="80"/>
        <v>0</v>
      </c>
      <c r="U332" s="1367">
        <f t="shared" si="80"/>
        <v>0</v>
      </c>
      <c r="V332" s="1367">
        <f t="shared" si="80"/>
        <v>0</v>
      </c>
      <c r="W332" s="1367">
        <f t="shared" si="80"/>
        <v>0</v>
      </c>
      <c r="X332" s="1367">
        <f t="shared" si="80"/>
        <v>0</v>
      </c>
      <c r="Y332" s="1367">
        <f t="shared" si="80"/>
        <v>0</v>
      </c>
      <c r="Z332" s="1367">
        <f t="shared" si="80"/>
        <v>0</v>
      </c>
      <c r="AA332" s="1367">
        <f t="shared" si="80"/>
        <v>0</v>
      </c>
    </row>
    <row r="333" spans="2:27">
      <c r="B333" s="1380" t="s">
        <v>25</v>
      </c>
      <c r="C333" s="1359">
        <f t="shared" ref="C333:AA333" si="81">+C218+C103</f>
        <v>0</v>
      </c>
      <c r="D333" s="1359">
        <f t="shared" si="81"/>
        <v>0</v>
      </c>
      <c r="E333" s="1359">
        <f t="shared" si="81"/>
        <v>0</v>
      </c>
      <c r="F333" s="1359">
        <f t="shared" si="81"/>
        <v>0</v>
      </c>
      <c r="G333" s="1359">
        <f t="shared" si="81"/>
        <v>0</v>
      </c>
      <c r="H333" s="1359">
        <f t="shared" si="81"/>
        <v>0</v>
      </c>
      <c r="I333" s="1359">
        <f t="shared" si="81"/>
        <v>0</v>
      </c>
      <c r="J333" s="1359">
        <f t="shared" si="81"/>
        <v>0</v>
      </c>
      <c r="K333" s="1359">
        <f t="shared" si="81"/>
        <v>0</v>
      </c>
      <c r="L333" s="1359">
        <f t="shared" si="81"/>
        <v>0</v>
      </c>
      <c r="M333" s="1359">
        <f t="shared" si="81"/>
        <v>0</v>
      </c>
      <c r="N333" s="1359">
        <f t="shared" si="81"/>
        <v>0</v>
      </c>
      <c r="O333" s="1359">
        <f t="shared" si="81"/>
        <v>0</v>
      </c>
      <c r="P333" s="1359">
        <f t="shared" si="81"/>
        <v>0</v>
      </c>
      <c r="Q333" s="1359">
        <f t="shared" si="81"/>
        <v>0</v>
      </c>
      <c r="R333" s="1359">
        <f t="shared" si="81"/>
        <v>0</v>
      </c>
      <c r="S333" s="1359">
        <f t="shared" si="81"/>
        <v>0</v>
      </c>
      <c r="T333" s="1359">
        <f t="shared" si="81"/>
        <v>0</v>
      </c>
      <c r="U333" s="1359">
        <f t="shared" si="81"/>
        <v>0</v>
      </c>
      <c r="V333" s="1359">
        <f t="shared" si="81"/>
        <v>0</v>
      </c>
      <c r="W333" s="1359">
        <f t="shared" si="81"/>
        <v>0</v>
      </c>
      <c r="X333" s="1359">
        <f t="shared" si="81"/>
        <v>0</v>
      </c>
      <c r="Y333" s="1359">
        <f t="shared" si="81"/>
        <v>0</v>
      </c>
      <c r="Z333" s="1359">
        <f t="shared" si="81"/>
        <v>0</v>
      </c>
      <c r="AA333" s="1359">
        <f t="shared" si="81"/>
        <v>0</v>
      </c>
    </row>
    <row r="334" spans="2:27">
      <c r="B334" s="1380" t="s">
        <v>26</v>
      </c>
      <c r="C334" s="1359">
        <f t="shared" ref="C334:AA334" si="82">+C219+C104</f>
        <v>0</v>
      </c>
      <c r="D334" s="1359">
        <f t="shared" si="82"/>
        <v>0</v>
      </c>
      <c r="E334" s="1359">
        <f t="shared" si="82"/>
        <v>0</v>
      </c>
      <c r="F334" s="1359">
        <f t="shared" si="82"/>
        <v>0</v>
      </c>
      <c r="G334" s="1359">
        <f t="shared" si="82"/>
        <v>0</v>
      </c>
      <c r="H334" s="1359">
        <f t="shared" si="82"/>
        <v>0</v>
      </c>
      <c r="I334" s="1359">
        <f t="shared" si="82"/>
        <v>0</v>
      </c>
      <c r="J334" s="1359">
        <f t="shared" si="82"/>
        <v>0</v>
      </c>
      <c r="K334" s="1359">
        <f t="shared" si="82"/>
        <v>0</v>
      </c>
      <c r="L334" s="1359">
        <f t="shared" si="82"/>
        <v>0</v>
      </c>
      <c r="M334" s="1359">
        <f t="shared" si="82"/>
        <v>0</v>
      </c>
      <c r="N334" s="1359">
        <f t="shared" si="82"/>
        <v>0</v>
      </c>
      <c r="O334" s="1359">
        <f t="shared" si="82"/>
        <v>0</v>
      </c>
      <c r="P334" s="1359">
        <f t="shared" si="82"/>
        <v>0</v>
      </c>
      <c r="Q334" s="1359">
        <f t="shared" si="82"/>
        <v>0</v>
      </c>
      <c r="R334" s="1359">
        <f t="shared" si="82"/>
        <v>0</v>
      </c>
      <c r="S334" s="1359">
        <f t="shared" si="82"/>
        <v>0</v>
      </c>
      <c r="T334" s="1359">
        <f t="shared" si="82"/>
        <v>0</v>
      </c>
      <c r="U334" s="1359">
        <f t="shared" si="82"/>
        <v>0</v>
      </c>
      <c r="V334" s="1359">
        <f t="shared" si="82"/>
        <v>0</v>
      </c>
      <c r="W334" s="1359">
        <f t="shared" si="82"/>
        <v>0</v>
      </c>
      <c r="X334" s="1359">
        <f t="shared" si="82"/>
        <v>0</v>
      </c>
      <c r="Y334" s="1359">
        <f t="shared" si="82"/>
        <v>0</v>
      </c>
      <c r="Z334" s="1359">
        <f t="shared" si="82"/>
        <v>0</v>
      </c>
      <c r="AA334" s="1359">
        <f t="shared" si="82"/>
        <v>0</v>
      </c>
    </row>
    <row r="335" spans="2:27">
      <c r="B335" s="1380" t="s">
        <v>23</v>
      </c>
      <c r="C335" s="1359">
        <f t="shared" ref="C335:AA335" si="83">+C220+C105</f>
        <v>0</v>
      </c>
      <c r="D335" s="1359">
        <f t="shared" si="83"/>
        <v>0</v>
      </c>
      <c r="E335" s="1359">
        <f t="shared" si="83"/>
        <v>0</v>
      </c>
      <c r="F335" s="1359">
        <f t="shared" si="83"/>
        <v>0</v>
      </c>
      <c r="G335" s="1359">
        <f t="shared" si="83"/>
        <v>0</v>
      </c>
      <c r="H335" s="1359">
        <f t="shared" si="83"/>
        <v>0</v>
      </c>
      <c r="I335" s="1359">
        <f t="shared" si="83"/>
        <v>0</v>
      </c>
      <c r="J335" s="1359">
        <f t="shared" si="83"/>
        <v>0</v>
      </c>
      <c r="K335" s="1359">
        <f t="shared" si="83"/>
        <v>0</v>
      </c>
      <c r="L335" s="1359">
        <f t="shared" si="83"/>
        <v>0</v>
      </c>
      <c r="M335" s="1359">
        <f t="shared" si="83"/>
        <v>0</v>
      </c>
      <c r="N335" s="1359">
        <f t="shared" si="83"/>
        <v>0</v>
      </c>
      <c r="O335" s="1359">
        <f t="shared" si="83"/>
        <v>0</v>
      </c>
      <c r="P335" s="1359">
        <f t="shared" si="83"/>
        <v>0</v>
      </c>
      <c r="Q335" s="1359">
        <f t="shared" si="83"/>
        <v>0</v>
      </c>
      <c r="R335" s="1359">
        <f t="shared" si="83"/>
        <v>0</v>
      </c>
      <c r="S335" s="1359">
        <f t="shared" si="83"/>
        <v>0</v>
      </c>
      <c r="T335" s="1359">
        <f t="shared" si="83"/>
        <v>0</v>
      </c>
      <c r="U335" s="1359">
        <f t="shared" si="83"/>
        <v>0</v>
      </c>
      <c r="V335" s="1359">
        <f t="shared" si="83"/>
        <v>0</v>
      </c>
      <c r="W335" s="1359">
        <f t="shared" si="83"/>
        <v>0</v>
      </c>
      <c r="X335" s="1359">
        <f t="shared" si="83"/>
        <v>0</v>
      </c>
      <c r="Y335" s="1359">
        <f t="shared" si="83"/>
        <v>0</v>
      </c>
      <c r="Z335" s="1359">
        <f t="shared" si="83"/>
        <v>0</v>
      </c>
      <c r="AA335" s="1359">
        <f t="shared" si="83"/>
        <v>0</v>
      </c>
    </row>
    <row r="336" spans="2:27">
      <c r="B336" s="1381"/>
      <c r="C336" s="1368"/>
      <c r="D336" s="1368"/>
      <c r="E336" s="1368"/>
      <c r="F336" s="1368"/>
      <c r="G336" s="1368"/>
      <c r="H336" s="1368"/>
      <c r="I336" s="1368"/>
      <c r="J336" s="1368"/>
      <c r="K336" s="1368"/>
      <c r="L336" s="1368"/>
      <c r="M336" s="1368"/>
      <c r="N336" s="1368"/>
      <c r="O336" s="1368"/>
      <c r="P336" s="1368"/>
      <c r="Q336" s="1368"/>
      <c r="R336" s="1368"/>
      <c r="S336" s="1368"/>
      <c r="T336" s="1368"/>
      <c r="U336" s="1368"/>
      <c r="V336" s="1368"/>
      <c r="W336" s="1368"/>
      <c r="X336" s="1368"/>
      <c r="Y336" s="1368"/>
      <c r="Z336" s="1368"/>
      <c r="AA336" s="1368"/>
    </row>
    <row r="337" spans="2:27">
      <c r="B337" s="1382" t="s">
        <v>142</v>
      </c>
      <c r="C337" s="1368">
        <f t="shared" ref="C337:AA337" si="84">+C222+C107</f>
        <v>0</v>
      </c>
      <c r="D337" s="1368">
        <f t="shared" si="84"/>
        <v>0</v>
      </c>
      <c r="E337" s="1368">
        <f t="shared" si="84"/>
        <v>0</v>
      </c>
      <c r="F337" s="1368">
        <f t="shared" si="84"/>
        <v>0</v>
      </c>
      <c r="G337" s="1368">
        <f t="shared" si="84"/>
        <v>0</v>
      </c>
      <c r="H337" s="1368">
        <f t="shared" si="84"/>
        <v>0</v>
      </c>
      <c r="I337" s="1368">
        <f t="shared" si="84"/>
        <v>0</v>
      </c>
      <c r="J337" s="1368">
        <f t="shared" si="84"/>
        <v>0</v>
      </c>
      <c r="K337" s="1368">
        <f t="shared" si="84"/>
        <v>0</v>
      </c>
      <c r="L337" s="1368">
        <f t="shared" si="84"/>
        <v>0</v>
      </c>
      <c r="M337" s="1368">
        <f t="shared" si="84"/>
        <v>0</v>
      </c>
      <c r="N337" s="1368">
        <f t="shared" si="84"/>
        <v>0</v>
      </c>
      <c r="O337" s="1368">
        <f t="shared" si="84"/>
        <v>0</v>
      </c>
      <c r="P337" s="1368">
        <f t="shared" si="84"/>
        <v>0</v>
      </c>
      <c r="Q337" s="1368">
        <f t="shared" si="84"/>
        <v>0</v>
      </c>
      <c r="R337" s="1368">
        <f t="shared" si="84"/>
        <v>0</v>
      </c>
      <c r="S337" s="1368">
        <f t="shared" si="84"/>
        <v>0</v>
      </c>
      <c r="T337" s="1368">
        <f t="shared" si="84"/>
        <v>0</v>
      </c>
      <c r="U337" s="1368">
        <f t="shared" si="84"/>
        <v>0</v>
      </c>
      <c r="V337" s="1368">
        <f t="shared" si="84"/>
        <v>0</v>
      </c>
      <c r="W337" s="1368">
        <f t="shared" si="84"/>
        <v>0</v>
      </c>
      <c r="X337" s="1368">
        <f t="shared" si="84"/>
        <v>0</v>
      </c>
      <c r="Y337" s="1368">
        <f t="shared" si="84"/>
        <v>0</v>
      </c>
      <c r="Z337" s="1368">
        <f t="shared" si="84"/>
        <v>0</v>
      </c>
      <c r="AA337" s="1368">
        <f t="shared" si="84"/>
        <v>0</v>
      </c>
    </row>
    <row r="338" spans="2:27">
      <c r="B338" s="1382" t="s">
        <v>167</v>
      </c>
      <c r="C338" s="1368">
        <f t="shared" ref="C338:AA338" si="85">+C223+C108</f>
        <v>0</v>
      </c>
      <c r="D338" s="1368">
        <f t="shared" si="85"/>
        <v>0</v>
      </c>
      <c r="E338" s="1368">
        <f t="shared" si="85"/>
        <v>0</v>
      </c>
      <c r="F338" s="1368">
        <f t="shared" si="85"/>
        <v>0</v>
      </c>
      <c r="G338" s="1368">
        <f t="shared" si="85"/>
        <v>0</v>
      </c>
      <c r="H338" s="1368">
        <f t="shared" si="85"/>
        <v>0</v>
      </c>
      <c r="I338" s="1368">
        <f t="shared" si="85"/>
        <v>0</v>
      </c>
      <c r="J338" s="1368">
        <f t="shared" si="85"/>
        <v>0</v>
      </c>
      <c r="K338" s="1368">
        <f t="shared" si="85"/>
        <v>0</v>
      </c>
      <c r="L338" s="1368">
        <f t="shared" si="85"/>
        <v>0</v>
      </c>
      <c r="M338" s="1368">
        <f t="shared" si="85"/>
        <v>0</v>
      </c>
      <c r="N338" s="1368">
        <f t="shared" si="85"/>
        <v>0</v>
      </c>
      <c r="O338" s="1368">
        <f t="shared" si="85"/>
        <v>0</v>
      </c>
      <c r="P338" s="1368">
        <f t="shared" si="85"/>
        <v>0</v>
      </c>
      <c r="Q338" s="1368">
        <f t="shared" si="85"/>
        <v>0</v>
      </c>
      <c r="R338" s="1368">
        <f t="shared" si="85"/>
        <v>0</v>
      </c>
      <c r="S338" s="1368">
        <f t="shared" si="85"/>
        <v>0</v>
      </c>
      <c r="T338" s="1368">
        <f t="shared" si="85"/>
        <v>0</v>
      </c>
      <c r="U338" s="1368">
        <f t="shared" si="85"/>
        <v>0</v>
      </c>
      <c r="V338" s="1368">
        <f t="shared" si="85"/>
        <v>0</v>
      </c>
      <c r="W338" s="1368">
        <f t="shared" si="85"/>
        <v>0</v>
      </c>
      <c r="X338" s="1368">
        <f t="shared" si="85"/>
        <v>0</v>
      </c>
      <c r="Y338" s="1368">
        <f t="shared" si="85"/>
        <v>0</v>
      </c>
      <c r="Z338" s="1368">
        <f t="shared" si="85"/>
        <v>0</v>
      </c>
      <c r="AA338" s="1368">
        <f t="shared" si="85"/>
        <v>0</v>
      </c>
    </row>
    <row r="339" spans="2:27">
      <c r="B339" s="1383"/>
      <c r="C339" s="1368"/>
      <c r="D339" s="1368"/>
      <c r="E339" s="1368"/>
      <c r="F339" s="1368"/>
      <c r="G339" s="1368"/>
      <c r="H339" s="1368"/>
      <c r="I339" s="1368"/>
      <c r="J339" s="1368"/>
      <c r="K339" s="1368"/>
      <c r="L339" s="1368"/>
      <c r="M339" s="1368"/>
      <c r="N339" s="1368"/>
      <c r="O339" s="1368"/>
      <c r="P339" s="1368"/>
      <c r="Q339" s="1368"/>
      <c r="R339" s="1368"/>
      <c r="S339" s="1368"/>
      <c r="T339" s="1368"/>
      <c r="U339" s="1368"/>
      <c r="V339" s="1368"/>
      <c r="W339" s="1368"/>
      <c r="X339" s="1368"/>
      <c r="Y339" s="1368"/>
      <c r="Z339" s="1368"/>
      <c r="AA339" s="1368"/>
    </row>
    <row r="340" spans="2:27">
      <c r="B340" s="1384" t="s">
        <v>6510</v>
      </c>
      <c r="C340" s="1369">
        <f t="shared" ref="C340:AA340" si="86">+C225+C110</f>
        <v>0</v>
      </c>
      <c r="D340" s="1369">
        <f t="shared" si="86"/>
        <v>0</v>
      </c>
      <c r="E340" s="1369">
        <f t="shared" si="86"/>
        <v>0</v>
      </c>
      <c r="F340" s="1369">
        <f t="shared" si="86"/>
        <v>0</v>
      </c>
      <c r="G340" s="1369">
        <f t="shared" si="86"/>
        <v>0</v>
      </c>
      <c r="H340" s="1369">
        <f t="shared" si="86"/>
        <v>0</v>
      </c>
      <c r="I340" s="1369">
        <f t="shared" si="86"/>
        <v>0</v>
      </c>
      <c r="J340" s="1369">
        <f t="shared" si="86"/>
        <v>0</v>
      </c>
      <c r="K340" s="1369">
        <f t="shared" si="86"/>
        <v>0</v>
      </c>
      <c r="L340" s="1369">
        <f t="shared" si="86"/>
        <v>0</v>
      </c>
      <c r="M340" s="1369">
        <f t="shared" si="86"/>
        <v>0</v>
      </c>
      <c r="N340" s="1369">
        <f t="shared" si="86"/>
        <v>0</v>
      </c>
      <c r="O340" s="1369">
        <f t="shared" si="86"/>
        <v>0</v>
      </c>
      <c r="P340" s="1369">
        <f t="shared" si="86"/>
        <v>0</v>
      </c>
      <c r="Q340" s="1369">
        <f t="shared" si="86"/>
        <v>0</v>
      </c>
      <c r="R340" s="1369">
        <f t="shared" si="86"/>
        <v>0</v>
      </c>
      <c r="S340" s="1369">
        <f t="shared" si="86"/>
        <v>0</v>
      </c>
      <c r="T340" s="1369">
        <f t="shared" si="86"/>
        <v>0</v>
      </c>
      <c r="U340" s="1369">
        <f t="shared" si="86"/>
        <v>0</v>
      </c>
      <c r="V340" s="1369">
        <f t="shared" si="86"/>
        <v>0</v>
      </c>
      <c r="W340" s="1369">
        <f t="shared" si="86"/>
        <v>0</v>
      </c>
      <c r="X340" s="1369">
        <f t="shared" si="86"/>
        <v>0</v>
      </c>
      <c r="Y340" s="1369">
        <f t="shared" si="86"/>
        <v>0</v>
      </c>
      <c r="Z340" s="1369">
        <f t="shared" si="86"/>
        <v>0</v>
      </c>
      <c r="AA340" s="1369">
        <f t="shared" si="86"/>
        <v>0</v>
      </c>
    </row>
    <row r="342" spans="2:27">
      <c r="B342" s="1262" t="s">
        <v>6525</v>
      </c>
    </row>
    <row r="343" spans="2:27" ht="28.8">
      <c r="B343" s="1743" t="s">
        <v>6309</v>
      </c>
      <c r="C343" s="1523"/>
      <c r="D343" s="1523"/>
      <c r="E343" s="1523"/>
      <c r="F343" s="1523"/>
      <c r="G343" s="1523"/>
      <c r="H343" s="1523"/>
      <c r="I343" s="1523"/>
      <c r="J343" s="1523"/>
      <c r="K343" s="1523"/>
      <c r="L343" s="1523"/>
      <c r="M343" s="1523"/>
      <c r="N343" s="1523"/>
      <c r="O343" s="1523"/>
      <c r="P343" s="1523"/>
      <c r="Q343" s="1523"/>
      <c r="R343" s="1528"/>
      <c r="S343" s="1523"/>
      <c r="T343" s="1523"/>
      <c r="U343" s="1523"/>
      <c r="V343" s="1523"/>
      <c r="W343" s="1523"/>
      <c r="X343" s="1523"/>
      <c r="Y343" s="1523"/>
      <c r="Z343" s="1523"/>
      <c r="AA343" s="1523"/>
    </row>
    <row r="344" spans="2:27">
      <c r="B344" s="1744" t="s">
        <v>5869</v>
      </c>
      <c r="C344" s="1529">
        <f>+C114+C229</f>
        <v>0</v>
      </c>
      <c r="D344" s="1368">
        <f t="shared" ref="D344:AA344" si="87">+D114+D229</f>
        <v>0</v>
      </c>
      <c r="E344" s="1368">
        <f t="shared" si="87"/>
        <v>0</v>
      </c>
      <c r="F344" s="1368">
        <f t="shared" si="87"/>
        <v>0</v>
      </c>
      <c r="G344" s="1368">
        <f t="shared" si="87"/>
        <v>0</v>
      </c>
      <c r="H344" s="1368">
        <f t="shared" si="87"/>
        <v>0</v>
      </c>
      <c r="I344" s="1368">
        <f t="shared" si="87"/>
        <v>0</v>
      </c>
      <c r="J344" s="1368">
        <f t="shared" si="87"/>
        <v>0</v>
      </c>
      <c r="K344" s="1368">
        <f t="shared" si="87"/>
        <v>0</v>
      </c>
      <c r="L344" s="1368">
        <f t="shared" si="87"/>
        <v>0</v>
      </c>
      <c r="M344" s="1368">
        <f t="shared" si="87"/>
        <v>0</v>
      </c>
      <c r="N344" s="1368">
        <f t="shared" si="87"/>
        <v>0</v>
      </c>
      <c r="O344" s="1368">
        <f t="shared" si="87"/>
        <v>0</v>
      </c>
      <c r="P344" s="1368">
        <f t="shared" si="87"/>
        <v>0</v>
      </c>
      <c r="Q344" s="1368">
        <f t="shared" si="87"/>
        <v>0</v>
      </c>
      <c r="R344" s="1368">
        <f t="shared" si="87"/>
        <v>0</v>
      </c>
      <c r="S344" s="1368">
        <f t="shared" si="87"/>
        <v>0</v>
      </c>
      <c r="T344" s="1368">
        <f t="shared" si="87"/>
        <v>0</v>
      </c>
      <c r="U344" s="1368">
        <f t="shared" si="87"/>
        <v>0</v>
      </c>
      <c r="V344" s="1368">
        <f t="shared" si="87"/>
        <v>0</v>
      </c>
      <c r="W344" s="1368">
        <f t="shared" si="87"/>
        <v>0</v>
      </c>
      <c r="X344" s="1368">
        <f t="shared" si="87"/>
        <v>0</v>
      </c>
      <c r="Y344" s="1368">
        <f t="shared" si="87"/>
        <v>0</v>
      </c>
      <c r="Z344" s="1368">
        <f t="shared" si="87"/>
        <v>0</v>
      </c>
      <c r="AA344" s="1368">
        <f t="shared" si="87"/>
        <v>0</v>
      </c>
    </row>
    <row r="345" spans="2:27">
      <c r="B345" s="1745" t="s">
        <v>6169</v>
      </c>
      <c r="C345" s="1530">
        <f>+C115+C230</f>
        <v>0</v>
      </c>
      <c r="D345" s="1531">
        <f t="shared" ref="D345:AA345" si="88">+D115+D230</f>
        <v>0</v>
      </c>
      <c r="E345" s="1531">
        <f t="shared" si="88"/>
        <v>0</v>
      </c>
      <c r="F345" s="1531">
        <f t="shared" si="88"/>
        <v>0</v>
      </c>
      <c r="G345" s="1531">
        <f t="shared" si="88"/>
        <v>0</v>
      </c>
      <c r="H345" s="1531">
        <f t="shared" si="88"/>
        <v>0</v>
      </c>
      <c r="I345" s="1531">
        <f t="shared" si="88"/>
        <v>0</v>
      </c>
      <c r="J345" s="1531">
        <f t="shared" si="88"/>
        <v>0</v>
      </c>
      <c r="K345" s="1531">
        <f t="shared" si="88"/>
        <v>0</v>
      </c>
      <c r="L345" s="1531">
        <f t="shared" si="88"/>
        <v>0</v>
      </c>
      <c r="M345" s="1531">
        <f t="shared" si="88"/>
        <v>0</v>
      </c>
      <c r="N345" s="1531">
        <f t="shared" si="88"/>
        <v>0</v>
      </c>
      <c r="O345" s="1531">
        <f t="shared" si="88"/>
        <v>0</v>
      </c>
      <c r="P345" s="1531">
        <f t="shared" si="88"/>
        <v>0</v>
      </c>
      <c r="Q345" s="1531">
        <f t="shared" si="88"/>
        <v>0</v>
      </c>
      <c r="R345" s="1531">
        <f t="shared" si="88"/>
        <v>0</v>
      </c>
      <c r="S345" s="1531">
        <f t="shared" si="88"/>
        <v>0</v>
      </c>
      <c r="T345" s="1531">
        <f t="shared" si="88"/>
        <v>0</v>
      </c>
      <c r="U345" s="1531">
        <f t="shared" si="88"/>
        <v>0</v>
      </c>
      <c r="V345" s="1531">
        <f t="shared" si="88"/>
        <v>0</v>
      </c>
      <c r="W345" s="1531">
        <f t="shared" si="88"/>
        <v>0</v>
      </c>
      <c r="X345" s="1531">
        <f t="shared" si="88"/>
        <v>0</v>
      </c>
      <c r="Y345" s="1531">
        <f t="shared" si="88"/>
        <v>0</v>
      </c>
      <c r="Z345" s="1531">
        <f t="shared" si="88"/>
        <v>0</v>
      </c>
      <c r="AA345" s="1531">
        <f t="shared" si="88"/>
        <v>0</v>
      </c>
    </row>
    <row r="346" spans="2:27">
      <c r="B346" s="1371"/>
    </row>
  </sheetData>
  <mergeCells count="33">
    <mergeCell ref="M237:M238"/>
    <mergeCell ref="N237:R237"/>
    <mergeCell ref="S237:U237"/>
    <mergeCell ref="V237:X237"/>
    <mergeCell ref="Y237:AA237"/>
    <mergeCell ref="B237:B238"/>
    <mergeCell ref="C237:E237"/>
    <mergeCell ref="F237:H237"/>
    <mergeCell ref="I237:K237"/>
    <mergeCell ref="L237:L238"/>
    <mergeCell ref="Y7:AA7"/>
    <mergeCell ref="B2:L2"/>
    <mergeCell ref="B7:B8"/>
    <mergeCell ref="C7:E7"/>
    <mergeCell ref="F7:H7"/>
    <mergeCell ref="I7:K7"/>
    <mergeCell ref="L7:L8"/>
    <mergeCell ref="M7:M8"/>
    <mergeCell ref="N7:R7"/>
    <mergeCell ref="S7:U7"/>
    <mergeCell ref="V7:X7"/>
    <mergeCell ref="Y122:AA122"/>
    <mergeCell ref="B117:L117"/>
    <mergeCell ref="B122:B123"/>
    <mergeCell ref="C122:E122"/>
    <mergeCell ref="F122:H122"/>
    <mergeCell ref="I122:K122"/>
    <mergeCell ref="L122:L123"/>
    <mergeCell ref="B232:L232"/>
    <mergeCell ref="M122:M123"/>
    <mergeCell ref="N122:R122"/>
    <mergeCell ref="S122:U122"/>
    <mergeCell ref="V122:X122"/>
  </mergeCells>
  <pageMargins left="0.25" right="0.25" top="0.75" bottom="0.75" header="0.3" footer="0.3"/>
  <pageSetup scale="29" fitToHeight="0" orientation="landscape" r:id="rId1"/>
  <rowBreaks count="1" manualBreakCount="1">
    <brk id="11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126"/>
  <sheetViews>
    <sheetView showGridLines="0" zoomScale="10" zoomScaleNormal="10" workbookViewId="0">
      <pane ySplit="8" topLeftCell="A9" activePane="bottomLeft" state="frozen"/>
      <selection activeCell="V98" sqref="V98"/>
      <selection pane="bottomLeft" activeCell="CB239" sqref="CB239"/>
    </sheetView>
  </sheetViews>
  <sheetFormatPr defaultColWidth="9.109375" defaultRowHeight="14.4"/>
  <cols>
    <col min="1" max="1" width="8.88671875" customWidth="1"/>
    <col min="2" max="2" width="46.33203125" style="10" customWidth="1"/>
    <col min="3" max="3" width="11.6640625" style="10" customWidth="1"/>
    <col min="4" max="4" width="12.44140625" style="10" customWidth="1"/>
    <col min="5" max="6" width="11.6640625" style="10" customWidth="1"/>
    <col min="7" max="7" width="12.6640625" style="10" customWidth="1"/>
    <col min="8" max="9" width="11.6640625" style="10" customWidth="1"/>
    <col min="10" max="10" width="18.109375" style="10" customWidth="1"/>
    <col min="11" max="11" width="11.6640625" style="10" customWidth="1"/>
    <col min="12" max="12" width="1.44140625" style="10" customWidth="1"/>
    <col min="13" max="15" width="15.5546875" style="717" customWidth="1"/>
    <col min="16" max="18" width="13.33203125" style="717" customWidth="1"/>
    <col min="19" max="19" width="9.109375" style="717"/>
    <col min="20" max="16384" width="9.109375" style="10"/>
  </cols>
  <sheetData>
    <row r="2" spans="1:20" s="717" customFormat="1" ht="16.5" customHeight="1">
      <c r="A2"/>
      <c r="B2" s="1801" t="s">
        <v>6407</v>
      </c>
      <c r="C2" s="1801"/>
      <c r="D2" s="1801"/>
      <c r="E2" s="1801"/>
      <c r="F2" s="1330"/>
      <c r="G2" s="1330"/>
      <c r="H2" s="1330"/>
      <c r="I2" s="1330"/>
      <c r="J2" s="1330"/>
      <c r="K2" s="1330"/>
      <c r="L2" s="1391"/>
      <c r="M2" s="1392"/>
      <c r="N2" s="1392"/>
      <c r="O2" s="1392"/>
      <c r="P2" s="1392"/>
      <c r="Q2" s="1392"/>
      <c r="R2" s="1392"/>
    </row>
    <row r="3" spans="1:20" ht="15.6">
      <c r="B3" s="552" t="s">
        <v>5835</v>
      </c>
      <c r="C3" s="522"/>
      <c r="D3" s="522"/>
      <c r="E3" s="522"/>
      <c r="F3" s="522"/>
      <c r="G3" s="522"/>
      <c r="H3" s="522"/>
      <c r="I3" s="522"/>
      <c r="J3" s="522"/>
      <c r="K3" s="522"/>
      <c r="L3" s="522"/>
    </row>
    <row r="4" spans="1:20">
      <c r="B4" s="1271"/>
      <c r="C4" s="1271"/>
      <c r="D4" s="1271"/>
      <c r="E4" s="1271"/>
      <c r="F4" s="1271"/>
      <c r="G4" s="1271"/>
      <c r="H4" s="1271"/>
      <c r="I4" s="1271"/>
      <c r="J4" s="1271"/>
      <c r="K4" s="1271"/>
    </row>
    <row r="5" spans="1:20" ht="15" customHeight="1">
      <c r="B5" s="522" t="s">
        <v>5921</v>
      </c>
      <c r="C5" s="522"/>
      <c r="D5" s="522"/>
      <c r="E5" s="522"/>
      <c r="F5" s="522"/>
      <c r="G5" s="522"/>
      <c r="H5" s="522"/>
      <c r="I5" s="522"/>
      <c r="J5" s="522"/>
      <c r="K5" s="522"/>
      <c r="L5" s="522"/>
    </row>
    <row r="6" spans="1:20" ht="13.5" customHeight="1">
      <c r="B6" s="522"/>
      <c r="C6" s="948"/>
      <c r="D6" s="948"/>
      <c r="E6" s="948"/>
      <c r="F6" s="948"/>
      <c r="G6" s="948"/>
      <c r="H6" s="948"/>
      <c r="I6" s="522"/>
      <c r="J6" s="522"/>
      <c r="K6" s="541" t="s">
        <v>5979</v>
      </c>
      <c r="L6" s="541"/>
      <c r="M6" s="948"/>
      <c r="N6" s="948"/>
      <c r="O6" s="948"/>
      <c r="P6" s="948"/>
      <c r="Q6" s="948"/>
      <c r="R6" s="541" t="s">
        <v>5979</v>
      </c>
      <c r="S6" s="948"/>
      <c r="T6" s="522"/>
    </row>
    <row r="7" spans="1:20" s="767" customFormat="1" ht="30" customHeight="1">
      <c r="A7"/>
      <c r="B7" s="1890" t="s">
        <v>6268</v>
      </c>
      <c r="C7" s="1892" t="s">
        <v>5969</v>
      </c>
      <c r="D7" s="1893"/>
      <c r="E7" s="1894"/>
      <c r="F7" s="1892" t="s">
        <v>496</v>
      </c>
      <c r="G7" s="1893"/>
      <c r="H7" s="1894"/>
      <c r="I7" s="1892" t="s">
        <v>44</v>
      </c>
      <c r="J7" s="1893"/>
      <c r="K7" s="1894"/>
      <c r="M7" s="1914" t="s">
        <v>6104</v>
      </c>
      <c r="N7" s="1915"/>
      <c r="O7" s="1916"/>
      <c r="P7" s="1914" t="s">
        <v>6105</v>
      </c>
      <c r="Q7" s="1915"/>
      <c r="R7" s="1916"/>
      <c r="S7" s="797"/>
    </row>
    <row r="8" spans="1:20" s="767" customFormat="1" ht="49.5" customHeight="1">
      <c r="A8"/>
      <c r="B8" s="1891"/>
      <c r="C8" s="768" t="s">
        <v>5970</v>
      </c>
      <c r="D8" s="768" t="s">
        <v>5971</v>
      </c>
      <c r="E8" s="768" t="s">
        <v>5972</v>
      </c>
      <c r="F8" s="768" t="s">
        <v>5970</v>
      </c>
      <c r="G8" s="768" t="s">
        <v>5971</v>
      </c>
      <c r="H8" s="768" t="s">
        <v>5972</v>
      </c>
      <c r="I8" s="768" t="s">
        <v>5973</v>
      </c>
      <c r="J8" s="768" t="s">
        <v>5966</v>
      </c>
      <c r="K8" s="768" t="s">
        <v>5974</v>
      </c>
      <c r="M8" s="769" t="s">
        <v>5970</v>
      </c>
      <c r="N8" s="769" t="s">
        <v>5971</v>
      </c>
      <c r="O8" s="769" t="s">
        <v>5972</v>
      </c>
      <c r="P8" s="769" t="s">
        <v>5970</v>
      </c>
      <c r="Q8" s="769" t="s">
        <v>5971</v>
      </c>
      <c r="R8" s="769" t="s">
        <v>5972</v>
      </c>
      <c r="S8" s="797"/>
    </row>
    <row r="9" spans="1:20" s="767" customFormat="1">
      <c r="A9"/>
      <c r="B9" s="1084" t="s">
        <v>6209</v>
      </c>
      <c r="C9" s="771"/>
      <c r="D9" s="771"/>
      <c r="E9" s="771"/>
      <c r="F9" s="771"/>
      <c r="G9" s="771"/>
      <c r="H9" s="771"/>
      <c r="I9" s="771"/>
      <c r="J9" s="771"/>
      <c r="K9" s="771"/>
      <c r="M9" s="982"/>
      <c r="N9" s="775"/>
      <c r="O9" s="775"/>
      <c r="P9" s="775"/>
      <c r="Q9" s="775"/>
      <c r="R9" s="775"/>
      <c r="S9" s="797"/>
    </row>
    <row r="10" spans="1:20" s="767" customFormat="1">
      <c r="A10"/>
      <c r="B10" s="1072"/>
      <c r="C10" s="772"/>
      <c r="D10" s="772"/>
      <c r="E10" s="772"/>
      <c r="F10" s="772"/>
      <c r="G10" s="772"/>
      <c r="H10" s="772"/>
      <c r="I10" s="772"/>
      <c r="J10" s="772"/>
      <c r="K10" s="772"/>
      <c r="M10" s="983"/>
      <c r="N10" s="787"/>
      <c r="O10" s="787"/>
      <c r="P10" s="787"/>
      <c r="Q10" s="787"/>
      <c r="R10" s="787"/>
      <c r="S10" s="797"/>
    </row>
    <row r="11" spans="1:20" s="767" customFormat="1">
      <c r="A11"/>
      <c r="B11" s="774" t="s">
        <v>6208</v>
      </c>
      <c r="C11" s="789"/>
      <c r="D11" s="789"/>
      <c r="E11" s="789"/>
      <c r="F11" s="789"/>
      <c r="G11" s="789"/>
      <c r="H11" s="789"/>
      <c r="I11" s="789"/>
      <c r="J11" s="789"/>
      <c r="K11" s="789"/>
      <c r="M11" s="984"/>
      <c r="N11" s="792"/>
      <c r="O11" s="792"/>
      <c r="P11" s="792"/>
      <c r="Q11" s="792"/>
      <c r="R11" s="792"/>
      <c r="S11" s="797"/>
    </row>
    <row r="12" spans="1:20" s="767" customFormat="1">
      <c r="A12"/>
      <c r="B12" s="773" t="s">
        <v>148</v>
      </c>
      <c r="C12" s="789"/>
      <c r="D12" s="789"/>
      <c r="E12" s="789"/>
      <c r="F12" s="789"/>
      <c r="G12" s="789"/>
      <c r="H12" s="789"/>
      <c r="I12" s="789"/>
      <c r="J12" s="789"/>
      <c r="K12" s="789"/>
      <c r="M12" s="984"/>
      <c r="N12" s="792"/>
      <c r="O12" s="792"/>
      <c r="P12" s="792"/>
      <c r="Q12" s="792"/>
      <c r="R12" s="792"/>
      <c r="S12" s="797"/>
    </row>
    <row r="13" spans="1:20" s="767" customFormat="1">
      <c r="A13"/>
      <c r="B13" s="773" t="s">
        <v>149</v>
      </c>
      <c r="C13" s="789"/>
      <c r="D13" s="789"/>
      <c r="E13" s="789"/>
      <c r="F13" s="789"/>
      <c r="G13" s="789"/>
      <c r="H13" s="789"/>
      <c r="I13" s="789"/>
      <c r="J13" s="789"/>
      <c r="K13" s="789"/>
      <c r="M13" s="984"/>
      <c r="N13" s="792"/>
      <c r="O13" s="792"/>
      <c r="P13" s="792"/>
      <c r="Q13" s="792"/>
      <c r="R13" s="792"/>
      <c r="S13" s="797"/>
    </row>
    <row r="14" spans="1:20" s="767" customFormat="1">
      <c r="A14"/>
      <c r="B14" s="773" t="s">
        <v>150</v>
      </c>
      <c r="C14" s="772"/>
      <c r="D14" s="772"/>
      <c r="E14" s="772"/>
      <c r="F14" s="772"/>
      <c r="G14" s="772"/>
      <c r="H14" s="772"/>
      <c r="I14" s="772"/>
      <c r="J14" s="772"/>
      <c r="K14" s="772"/>
      <c r="M14" s="983"/>
      <c r="N14" s="787"/>
      <c r="O14" s="787"/>
      <c r="P14" s="787"/>
      <c r="Q14" s="787"/>
      <c r="R14" s="787"/>
      <c r="S14" s="797"/>
    </row>
    <row r="15" spans="1:20" s="767" customFormat="1">
      <c r="A15"/>
      <c r="B15" s="1086"/>
      <c r="C15" s="771"/>
      <c r="D15" s="771"/>
      <c r="E15" s="771"/>
      <c r="F15" s="771"/>
      <c r="G15" s="771"/>
      <c r="H15" s="771"/>
      <c r="I15" s="771"/>
      <c r="J15" s="771"/>
      <c r="K15" s="771"/>
      <c r="M15" s="982"/>
      <c r="N15" s="775"/>
      <c r="O15" s="775"/>
      <c r="P15" s="775"/>
      <c r="Q15" s="775"/>
      <c r="R15" s="775"/>
      <c r="S15" s="797"/>
    </row>
    <row r="16" spans="1:20" s="767" customFormat="1">
      <c r="A16"/>
      <c r="B16" s="1152" t="s">
        <v>6210</v>
      </c>
      <c r="C16" s="772"/>
      <c r="D16" s="772"/>
      <c r="E16" s="772"/>
      <c r="F16" s="772"/>
      <c r="G16" s="772"/>
      <c r="H16" s="772"/>
      <c r="I16" s="772"/>
      <c r="J16" s="772"/>
      <c r="K16" s="772"/>
      <c r="M16" s="983"/>
      <c r="N16" s="787"/>
      <c r="O16" s="787"/>
      <c r="P16" s="787"/>
      <c r="Q16" s="787"/>
      <c r="R16" s="787"/>
      <c r="S16" s="797"/>
    </row>
    <row r="17" spans="1:19" s="767" customFormat="1">
      <c r="A17"/>
      <c r="B17" s="1075" t="s">
        <v>148</v>
      </c>
      <c r="C17" s="776"/>
      <c r="D17" s="776"/>
      <c r="E17" s="776"/>
      <c r="F17" s="776"/>
      <c r="G17" s="776"/>
      <c r="H17" s="776"/>
      <c r="I17" s="776"/>
      <c r="J17" s="776"/>
      <c r="K17" s="776"/>
      <c r="M17" s="985"/>
      <c r="N17" s="811"/>
      <c r="O17" s="811"/>
      <c r="P17" s="811"/>
      <c r="Q17" s="811"/>
      <c r="R17" s="811"/>
      <c r="S17" s="797"/>
    </row>
    <row r="18" spans="1:19" s="767" customFormat="1">
      <c r="A18"/>
      <c r="B18" s="1075" t="s">
        <v>149</v>
      </c>
      <c r="C18" s="789"/>
      <c r="D18" s="789"/>
      <c r="E18" s="789"/>
      <c r="F18" s="789"/>
      <c r="G18" s="789"/>
      <c r="H18" s="789"/>
      <c r="I18" s="789"/>
      <c r="J18" s="789"/>
      <c r="K18" s="789"/>
      <c r="M18" s="984"/>
      <c r="N18" s="792"/>
      <c r="O18" s="792"/>
      <c r="P18" s="792"/>
      <c r="Q18" s="792"/>
      <c r="R18" s="792"/>
      <c r="S18" s="797"/>
    </row>
    <row r="19" spans="1:19" s="767" customFormat="1">
      <c r="A19"/>
      <c r="B19" s="1075" t="s">
        <v>150</v>
      </c>
      <c r="C19" s="789"/>
      <c r="D19" s="789"/>
      <c r="E19" s="789"/>
      <c r="F19" s="789"/>
      <c r="G19" s="789"/>
      <c r="H19" s="789"/>
      <c r="I19" s="789"/>
      <c r="J19" s="789"/>
      <c r="K19" s="789"/>
      <c r="M19" s="984"/>
      <c r="N19" s="792"/>
      <c r="O19" s="792"/>
      <c r="P19" s="792"/>
      <c r="Q19" s="792"/>
      <c r="R19" s="792"/>
      <c r="S19" s="797"/>
    </row>
    <row r="20" spans="1:19" s="767" customFormat="1">
      <c r="A20"/>
      <c r="B20" s="1075"/>
      <c r="C20" s="789"/>
      <c r="D20" s="789"/>
      <c r="E20" s="789"/>
      <c r="F20" s="789"/>
      <c r="G20" s="789"/>
      <c r="H20" s="789"/>
      <c r="I20" s="789"/>
      <c r="J20" s="789"/>
      <c r="K20" s="789"/>
      <c r="M20" s="984"/>
      <c r="N20" s="792"/>
      <c r="O20" s="792"/>
      <c r="P20" s="792"/>
      <c r="Q20" s="792"/>
      <c r="R20" s="792"/>
      <c r="S20" s="797"/>
    </row>
    <row r="21" spans="1:19" s="767" customFormat="1">
      <c r="A21"/>
      <c r="B21" s="1153" t="s">
        <v>141</v>
      </c>
      <c r="C21" s="789"/>
      <c r="D21" s="789"/>
      <c r="E21" s="789"/>
      <c r="F21" s="789"/>
      <c r="G21" s="789"/>
      <c r="H21" s="789"/>
      <c r="I21" s="789"/>
      <c r="J21" s="789"/>
      <c r="K21" s="789"/>
      <c r="M21" s="984"/>
      <c r="N21" s="792"/>
      <c r="O21" s="792"/>
      <c r="P21" s="792"/>
      <c r="Q21" s="792"/>
      <c r="R21" s="792"/>
      <c r="S21" s="797"/>
    </row>
    <row r="22" spans="1:19" s="767" customFormat="1">
      <c r="A22"/>
      <c r="B22" s="1154" t="s">
        <v>6211</v>
      </c>
      <c r="C22" s="789"/>
      <c r="D22" s="789"/>
      <c r="E22" s="789"/>
      <c r="F22" s="789"/>
      <c r="G22" s="789"/>
      <c r="H22" s="789"/>
      <c r="I22" s="789"/>
      <c r="J22" s="789"/>
      <c r="K22" s="789"/>
      <c r="M22" s="984"/>
      <c r="N22" s="792"/>
      <c r="O22" s="792"/>
      <c r="P22" s="792"/>
      <c r="Q22" s="792"/>
      <c r="R22" s="792"/>
      <c r="S22" s="797"/>
    </row>
    <row r="23" spans="1:19" s="767" customFormat="1">
      <c r="A23"/>
      <c r="B23" s="1154" t="s">
        <v>6212</v>
      </c>
      <c r="C23" s="789"/>
      <c r="D23" s="789"/>
      <c r="E23" s="789"/>
      <c r="F23" s="789"/>
      <c r="G23" s="789"/>
      <c r="H23" s="789"/>
      <c r="I23" s="789"/>
      <c r="J23" s="789"/>
      <c r="K23" s="789"/>
      <c r="M23" s="984"/>
      <c r="N23" s="792"/>
      <c r="O23" s="792"/>
      <c r="P23" s="792"/>
      <c r="Q23" s="792"/>
      <c r="R23" s="792"/>
      <c r="S23" s="797"/>
    </row>
    <row r="24" spans="1:19" s="767" customFormat="1">
      <c r="A24"/>
      <c r="B24" s="1155"/>
      <c r="C24" s="789"/>
      <c r="D24" s="789"/>
      <c r="E24" s="789"/>
      <c r="F24" s="789"/>
      <c r="G24" s="789"/>
      <c r="H24" s="789"/>
      <c r="I24" s="789"/>
      <c r="J24" s="789"/>
      <c r="K24" s="789"/>
      <c r="M24" s="984"/>
      <c r="N24" s="792"/>
      <c r="O24" s="792"/>
      <c r="P24" s="792"/>
      <c r="Q24" s="792"/>
      <c r="R24" s="792"/>
      <c r="S24" s="797"/>
    </row>
    <row r="25" spans="1:19" s="767" customFormat="1">
      <c r="A25"/>
      <c r="B25" s="1156" t="s">
        <v>128</v>
      </c>
      <c r="C25" s="789"/>
      <c r="D25" s="789"/>
      <c r="E25" s="789"/>
      <c r="F25" s="789"/>
      <c r="G25" s="789"/>
      <c r="H25" s="789"/>
      <c r="I25" s="789"/>
      <c r="J25" s="789"/>
      <c r="K25" s="789"/>
      <c r="M25" s="984"/>
      <c r="N25" s="792"/>
      <c r="O25" s="792"/>
      <c r="P25" s="792"/>
      <c r="Q25" s="792"/>
      <c r="R25" s="792"/>
      <c r="S25" s="797"/>
    </row>
    <row r="26" spans="1:19" s="767" customFormat="1">
      <c r="A26"/>
      <c r="B26" s="1157" t="s">
        <v>118</v>
      </c>
      <c r="C26" s="789"/>
      <c r="D26" s="789"/>
      <c r="E26" s="789"/>
      <c r="F26" s="789"/>
      <c r="G26" s="789"/>
      <c r="H26" s="789"/>
      <c r="I26" s="789"/>
      <c r="J26" s="789"/>
      <c r="K26" s="789"/>
      <c r="M26" s="984"/>
      <c r="N26" s="792"/>
      <c r="O26" s="792"/>
      <c r="P26" s="792"/>
      <c r="Q26" s="792"/>
      <c r="R26" s="792"/>
      <c r="S26" s="797"/>
    </row>
    <row r="27" spans="1:19" s="767" customFormat="1">
      <c r="A27"/>
      <c r="B27" s="1157" t="s">
        <v>119</v>
      </c>
      <c r="C27" s="789"/>
      <c r="D27" s="789"/>
      <c r="E27" s="789"/>
      <c r="F27" s="789"/>
      <c r="G27" s="789"/>
      <c r="H27" s="789"/>
      <c r="I27" s="789"/>
      <c r="J27" s="789"/>
      <c r="K27" s="789"/>
      <c r="M27" s="984"/>
      <c r="N27" s="792"/>
      <c r="O27" s="792"/>
      <c r="P27" s="792"/>
      <c r="Q27" s="792"/>
      <c r="R27" s="792"/>
      <c r="S27" s="797"/>
    </row>
    <row r="28" spans="1:19" s="767" customFormat="1">
      <c r="A28"/>
      <c r="B28" s="1157" t="s">
        <v>94</v>
      </c>
      <c r="C28" s="789"/>
      <c r="D28" s="789"/>
      <c r="E28" s="789"/>
      <c r="F28" s="789"/>
      <c r="G28" s="789"/>
      <c r="H28" s="789"/>
      <c r="I28" s="789"/>
      <c r="J28" s="789"/>
      <c r="K28" s="789"/>
      <c r="M28" s="984"/>
      <c r="N28" s="792"/>
      <c r="O28" s="792"/>
      <c r="P28" s="792"/>
      <c r="Q28" s="792"/>
      <c r="R28" s="792"/>
      <c r="S28" s="797"/>
    </row>
    <row r="29" spans="1:19" s="767" customFormat="1">
      <c r="A29"/>
      <c r="B29" s="1157" t="s">
        <v>120</v>
      </c>
      <c r="C29" s="789"/>
      <c r="D29" s="789"/>
      <c r="E29" s="789"/>
      <c r="F29" s="789"/>
      <c r="G29" s="789"/>
      <c r="H29" s="789"/>
      <c r="I29" s="789"/>
      <c r="J29" s="789"/>
      <c r="K29" s="789"/>
      <c r="M29" s="984"/>
      <c r="N29" s="792"/>
      <c r="O29" s="792"/>
      <c r="P29" s="792"/>
      <c r="Q29" s="792"/>
      <c r="R29" s="792"/>
      <c r="S29" s="797"/>
    </row>
    <row r="30" spans="1:19" s="767" customFormat="1">
      <c r="A30"/>
      <c r="B30" s="1157" t="s">
        <v>121</v>
      </c>
      <c r="C30" s="789"/>
      <c r="D30" s="789"/>
      <c r="E30" s="789"/>
      <c r="F30" s="789"/>
      <c r="G30" s="789"/>
      <c r="H30" s="789"/>
      <c r="I30" s="789"/>
      <c r="J30" s="789"/>
      <c r="K30" s="789"/>
      <c r="M30" s="984"/>
      <c r="N30" s="792"/>
      <c r="O30" s="792"/>
      <c r="P30" s="792"/>
      <c r="Q30" s="792"/>
      <c r="R30" s="792"/>
      <c r="S30" s="797"/>
    </row>
    <row r="31" spans="1:19" s="767" customFormat="1">
      <c r="A31"/>
      <c r="B31" s="1158" t="s">
        <v>6247</v>
      </c>
      <c r="C31" s="789"/>
      <c r="D31" s="789"/>
      <c r="E31" s="789"/>
      <c r="F31" s="789"/>
      <c r="G31" s="789"/>
      <c r="H31" s="789"/>
      <c r="I31" s="789"/>
      <c r="J31" s="789"/>
      <c r="K31" s="789"/>
      <c r="M31" s="984"/>
      <c r="N31" s="792"/>
      <c r="O31" s="792"/>
      <c r="P31" s="792"/>
      <c r="Q31" s="792"/>
      <c r="R31" s="792"/>
      <c r="S31" s="797"/>
    </row>
    <row r="32" spans="1:19" s="767" customFormat="1">
      <c r="A32"/>
      <c r="B32" s="1159" t="s">
        <v>122</v>
      </c>
      <c r="C32" s="789"/>
      <c r="D32" s="789"/>
      <c r="E32" s="789"/>
      <c r="F32" s="789"/>
      <c r="G32" s="789"/>
      <c r="H32" s="789"/>
      <c r="I32" s="789"/>
      <c r="J32" s="789"/>
      <c r="K32" s="789"/>
      <c r="M32" s="984"/>
      <c r="N32" s="792"/>
      <c r="O32" s="792"/>
      <c r="P32" s="792"/>
      <c r="Q32" s="792"/>
      <c r="R32" s="792"/>
      <c r="S32" s="797"/>
    </row>
    <row r="33" spans="1:19" s="767" customFormat="1">
      <c r="A33"/>
      <c r="B33" s="1157" t="s">
        <v>117</v>
      </c>
      <c r="C33" s="789"/>
      <c r="D33" s="789"/>
      <c r="E33" s="789"/>
      <c r="F33" s="789"/>
      <c r="G33" s="789"/>
      <c r="H33" s="789"/>
      <c r="I33" s="789"/>
      <c r="J33" s="789"/>
      <c r="K33" s="789"/>
      <c r="M33" s="984"/>
      <c r="N33" s="792"/>
      <c r="O33" s="792"/>
      <c r="P33" s="792"/>
      <c r="Q33" s="792"/>
      <c r="R33" s="792"/>
      <c r="S33" s="797"/>
    </row>
    <row r="34" spans="1:19" s="1083" customFormat="1" ht="29.4">
      <c r="A34"/>
      <c r="B34" s="1235" t="s">
        <v>6266</v>
      </c>
      <c r="C34" s="1071"/>
      <c r="D34" s="1071"/>
      <c r="E34" s="1071"/>
      <c r="F34" s="1071"/>
      <c r="G34" s="1071"/>
      <c r="H34" s="1071"/>
      <c r="I34" s="1071"/>
      <c r="J34" s="1071"/>
      <c r="K34" s="1071"/>
      <c r="M34" s="984"/>
      <c r="N34" s="1100"/>
      <c r="O34" s="1100"/>
      <c r="P34" s="1100"/>
      <c r="Q34" s="1100"/>
      <c r="R34" s="1100"/>
      <c r="S34" s="797"/>
    </row>
    <row r="35" spans="1:19" s="767" customFormat="1">
      <c r="A35"/>
      <c r="B35" s="1160"/>
      <c r="C35" s="789"/>
      <c r="D35" s="789"/>
      <c r="E35" s="789"/>
      <c r="F35" s="789"/>
      <c r="G35" s="789"/>
      <c r="H35" s="789"/>
      <c r="I35" s="789"/>
      <c r="J35" s="789"/>
      <c r="K35" s="789"/>
      <c r="M35" s="984"/>
      <c r="N35" s="792"/>
      <c r="O35" s="792"/>
      <c r="P35" s="792"/>
      <c r="Q35" s="792"/>
      <c r="R35" s="792"/>
      <c r="S35" s="797"/>
    </row>
    <row r="36" spans="1:19" s="767" customFormat="1">
      <c r="A36"/>
      <c r="B36" s="1161" t="s">
        <v>6226</v>
      </c>
      <c r="C36" s="789"/>
      <c r="D36" s="789"/>
      <c r="E36" s="789"/>
      <c r="F36" s="789"/>
      <c r="G36" s="789"/>
      <c r="H36" s="789"/>
      <c r="I36" s="789"/>
      <c r="J36" s="789"/>
      <c r="K36" s="789"/>
      <c r="M36" s="984"/>
      <c r="N36" s="792"/>
      <c r="O36" s="792"/>
      <c r="P36" s="792"/>
      <c r="Q36" s="792"/>
      <c r="R36" s="792"/>
      <c r="S36" s="797"/>
    </row>
    <row r="37" spans="1:19" s="767" customFormat="1">
      <c r="A37"/>
      <c r="B37" s="1161" t="s">
        <v>6227</v>
      </c>
      <c r="C37" s="789"/>
      <c r="D37" s="789"/>
      <c r="E37" s="789"/>
      <c r="F37" s="789"/>
      <c r="G37" s="789"/>
      <c r="H37" s="789"/>
      <c r="I37" s="789"/>
      <c r="J37" s="789"/>
      <c r="K37" s="789"/>
      <c r="M37" s="984"/>
      <c r="N37" s="792"/>
      <c r="O37" s="792"/>
      <c r="P37" s="792"/>
      <c r="Q37" s="792"/>
      <c r="R37" s="792"/>
      <c r="S37" s="797"/>
    </row>
    <row r="38" spans="1:19" s="767" customFormat="1">
      <c r="A38"/>
      <c r="B38" s="1160"/>
      <c r="C38" s="789"/>
      <c r="D38" s="789"/>
      <c r="E38" s="789"/>
      <c r="F38" s="789"/>
      <c r="G38" s="789"/>
      <c r="H38" s="789"/>
      <c r="I38" s="789"/>
      <c r="J38" s="789"/>
      <c r="K38" s="789"/>
      <c r="M38" s="984"/>
      <c r="N38" s="792"/>
      <c r="O38" s="792"/>
      <c r="P38" s="792"/>
      <c r="Q38" s="792"/>
      <c r="R38" s="792"/>
      <c r="S38" s="797"/>
    </row>
    <row r="39" spans="1:19" s="767" customFormat="1">
      <c r="A39"/>
      <c r="B39" s="1156" t="s">
        <v>6242</v>
      </c>
      <c r="C39" s="789"/>
      <c r="D39" s="789"/>
      <c r="E39" s="789"/>
      <c r="F39" s="789"/>
      <c r="G39" s="789"/>
      <c r="H39" s="789"/>
      <c r="I39" s="789"/>
      <c r="J39" s="789"/>
      <c r="K39" s="789"/>
      <c r="M39" s="984"/>
      <c r="N39" s="792"/>
      <c r="O39" s="792"/>
      <c r="P39" s="792"/>
      <c r="Q39" s="792"/>
      <c r="R39" s="792"/>
      <c r="S39" s="797"/>
    </row>
    <row r="40" spans="1:19" s="767" customFormat="1">
      <c r="A40"/>
      <c r="B40" s="1161" t="s">
        <v>6228</v>
      </c>
      <c r="C40" s="789"/>
      <c r="D40" s="789"/>
      <c r="E40" s="789"/>
      <c r="F40" s="789"/>
      <c r="G40" s="789"/>
      <c r="H40" s="789"/>
      <c r="I40" s="789"/>
      <c r="J40" s="789"/>
      <c r="K40" s="789"/>
      <c r="M40" s="984"/>
      <c r="N40" s="792"/>
      <c r="O40" s="792"/>
      <c r="P40" s="792"/>
      <c r="Q40" s="792"/>
      <c r="R40" s="792"/>
      <c r="S40" s="797"/>
    </row>
    <row r="41" spans="1:19" s="767" customFormat="1">
      <c r="A41"/>
      <c r="B41" s="1162"/>
      <c r="C41" s="789"/>
      <c r="D41" s="789"/>
      <c r="E41" s="789"/>
      <c r="F41" s="789"/>
      <c r="G41" s="789"/>
      <c r="H41" s="789"/>
      <c r="I41" s="789"/>
      <c r="J41" s="789"/>
      <c r="K41" s="789"/>
      <c r="M41" s="984"/>
      <c r="N41" s="792"/>
      <c r="O41" s="792"/>
      <c r="P41" s="792"/>
      <c r="Q41" s="792"/>
      <c r="R41" s="792"/>
      <c r="S41" s="797"/>
    </row>
    <row r="42" spans="1:19" s="767" customFormat="1">
      <c r="A42"/>
      <c r="B42" s="1156" t="s">
        <v>129</v>
      </c>
      <c r="C42" s="789"/>
      <c r="D42" s="789"/>
      <c r="E42" s="789"/>
      <c r="F42" s="789"/>
      <c r="G42" s="789"/>
      <c r="H42" s="789"/>
      <c r="I42" s="789"/>
      <c r="J42" s="789"/>
      <c r="K42" s="789"/>
      <c r="M42" s="984"/>
      <c r="N42" s="792"/>
      <c r="O42" s="792"/>
      <c r="P42" s="792"/>
      <c r="Q42" s="792"/>
      <c r="R42" s="792"/>
      <c r="S42" s="797"/>
    </row>
    <row r="43" spans="1:19" s="767" customFormat="1">
      <c r="A43"/>
      <c r="B43" s="1157" t="s">
        <v>118</v>
      </c>
      <c r="C43" s="789"/>
      <c r="D43" s="789"/>
      <c r="E43" s="789"/>
      <c r="F43" s="789"/>
      <c r="G43" s="789"/>
      <c r="H43" s="789"/>
      <c r="I43" s="789"/>
      <c r="J43" s="789"/>
      <c r="K43" s="789"/>
      <c r="M43" s="984"/>
      <c r="N43" s="792"/>
      <c r="O43" s="792"/>
      <c r="P43" s="792"/>
      <c r="Q43" s="792"/>
      <c r="R43" s="792"/>
      <c r="S43" s="797"/>
    </row>
    <row r="44" spans="1:19" s="767" customFormat="1">
      <c r="A44"/>
      <c r="B44" s="1157" t="s">
        <v>119</v>
      </c>
      <c r="C44" s="789"/>
      <c r="D44" s="789"/>
      <c r="E44" s="789"/>
      <c r="F44" s="789"/>
      <c r="G44" s="789"/>
      <c r="H44" s="789"/>
      <c r="I44" s="789"/>
      <c r="J44" s="789"/>
      <c r="K44" s="789"/>
      <c r="M44" s="984"/>
      <c r="N44" s="792"/>
      <c r="O44" s="792"/>
      <c r="P44" s="792"/>
      <c r="Q44" s="792"/>
      <c r="R44" s="792"/>
      <c r="S44" s="797"/>
    </row>
    <row r="45" spans="1:19" s="767" customFormat="1">
      <c r="A45"/>
      <c r="B45" s="1160" t="s">
        <v>6067</v>
      </c>
      <c r="C45" s="789"/>
      <c r="D45" s="789"/>
      <c r="E45" s="789"/>
      <c r="F45" s="789"/>
      <c r="G45" s="789"/>
      <c r="H45" s="789"/>
      <c r="I45" s="789"/>
      <c r="J45" s="789"/>
      <c r="K45" s="789"/>
      <c r="M45" s="984"/>
      <c r="N45" s="792"/>
      <c r="O45" s="792"/>
      <c r="P45" s="792"/>
      <c r="Q45" s="792"/>
      <c r="R45" s="792"/>
      <c r="S45" s="797"/>
    </row>
    <row r="46" spans="1:19" s="767" customFormat="1">
      <c r="A46"/>
      <c r="B46" s="1160" t="s">
        <v>6068</v>
      </c>
      <c r="C46" s="789"/>
      <c r="D46" s="789"/>
      <c r="E46" s="789"/>
      <c r="F46" s="789"/>
      <c r="G46" s="789"/>
      <c r="H46" s="789"/>
      <c r="I46" s="789"/>
      <c r="J46" s="789"/>
      <c r="K46" s="789"/>
      <c r="M46" s="984"/>
      <c r="N46" s="792"/>
      <c r="O46" s="792"/>
      <c r="P46" s="792"/>
      <c r="Q46" s="792"/>
      <c r="R46" s="792"/>
      <c r="S46" s="797"/>
    </row>
    <row r="47" spans="1:19" s="767" customFormat="1">
      <c r="A47"/>
      <c r="B47" s="1157" t="s">
        <v>120</v>
      </c>
      <c r="C47" s="789"/>
      <c r="D47" s="789"/>
      <c r="E47" s="789"/>
      <c r="F47" s="789"/>
      <c r="G47" s="789"/>
      <c r="H47" s="789"/>
      <c r="I47" s="789"/>
      <c r="J47" s="789"/>
      <c r="K47" s="789"/>
      <c r="M47" s="984"/>
      <c r="N47" s="792"/>
      <c r="O47" s="792"/>
      <c r="P47" s="792"/>
      <c r="Q47" s="792"/>
      <c r="R47" s="792"/>
      <c r="S47" s="797"/>
    </row>
    <row r="48" spans="1:19" s="767" customFormat="1">
      <c r="A48"/>
      <c r="B48" s="1157" t="s">
        <v>121</v>
      </c>
      <c r="C48" s="789"/>
      <c r="D48" s="789"/>
      <c r="E48" s="789"/>
      <c r="F48" s="789"/>
      <c r="G48" s="789"/>
      <c r="H48" s="789"/>
      <c r="I48" s="789"/>
      <c r="J48" s="789"/>
      <c r="K48" s="789"/>
      <c r="M48" s="984"/>
      <c r="N48" s="792"/>
      <c r="O48" s="792"/>
      <c r="P48" s="792"/>
      <c r="Q48" s="792"/>
      <c r="R48" s="792"/>
      <c r="S48" s="797"/>
    </row>
    <row r="49" spans="1:19" s="767" customFormat="1">
      <c r="A49"/>
      <c r="B49" s="1158" t="s">
        <v>5967</v>
      </c>
      <c r="C49" s="789"/>
      <c r="D49" s="789"/>
      <c r="E49" s="789"/>
      <c r="F49" s="789"/>
      <c r="G49" s="789"/>
      <c r="H49" s="789"/>
      <c r="I49" s="789"/>
      <c r="J49" s="789"/>
      <c r="K49" s="789"/>
      <c r="M49" s="984"/>
      <c r="N49" s="792"/>
      <c r="O49" s="792"/>
      <c r="P49" s="792"/>
      <c r="Q49" s="792"/>
      <c r="R49" s="792"/>
      <c r="S49" s="797"/>
    </row>
    <row r="50" spans="1:19" s="767" customFormat="1">
      <c r="A50"/>
      <c r="B50" s="1159" t="s">
        <v>122</v>
      </c>
      <c r="C50" s="789"/>
      <c r="D50" s="789"/>
      <c r="E50" s="789"/>
      <c r="F50" s="789"/>
      <c r="G50" s="789"/>
      <c r="H50" s="789"/>
      <c r="I50" s="789"/>
      <c r="J50" s="789"/>
      <c r="K50" s="789"/>
      <c r="M50" s="984"/>
      <c r="N50" s="792"/>
      <c r="O50" s="792"/>
      <c r="P50" s="792"/>
      <c r="Q50" s="792"/>
      <c r="R50" s="792"/>
      <c r="S50" s="797"/>
    </row>
    <row r="51" spans="1:19" s="767" customFormat="1">
      <c r="A51"/>
      <c r="B51" s="1157" t="s">
        <v>5968</v>
      </c>
      <c r="C51" s="789"/>
      <c r="D51" s="789"/>
      <c r="E51" s="789"/>
      <c r="F51" s="789"/>
      <c r="G51" s="789"/>
      <c r="H51" s="789"/>
      <c r="I51" s="789"/>
      <c r="J51" s="789"/>
      <c r="K51" s="789"/>
      <c r="M51" s="984"/>
      <c r="N51" s="792"/>
      <c r="O51" s="792"/>
      <c r="P51" s="792"/>
      <c r="Q51" s="792"/>
      <c r="R51" s="792"/>
      <c r="S51" s="797"/>
    </row>
    <row r="52" spans="1:19" s="1083" customFormat="1" ht="29.4">
      <c r="A52"/>
      <c r="B52" s="1235" t="s">
        <v>6269</v>
      </c>
      <c r="C52" s="1071"/>
      <c r="D52" s="1071"/>
      <c r="E52" s="1071"/>
      <c r="F52" s="1071"/>
      <c r="G52" s="1071"/>
      <c r="H52" s="1071"/>
      <c r="I52" s="1071"/>
      <c r="J52" s="1071"/>
      <c r="K52" s="1071"/>
      <c r="M52" s="984"/>
      <c r="N52" s="1100"/>
      <c r="O52" s="1100"/>
      <c r="P52" s="1100"/>
      <c r="Q52" s="1100"/>
      <c r="R52" s="1100"/>
      <c r="S52" s="797"/>
    </row>
    <row r="53" spans="1:19" s="1083" customFormat="1">
      <c r="A53"/>
      <c r="B53" s="1161"/>
      <c r="C53" s="1071"/>
      <c r="D53" s="1071"/>
      <c r="E53" s="1071"/>
      <c r="F53" s="1071"/>
      <c r="G53" s="1071"/>
      <c r="H53" s="1071"/>
      <c r="I53" s="1071"/>
      <c r="J53" s="1071"/>
      <c r="K53" s="1071"/>
      <c r="M53" s="984"/>
      <c r="N53" s="1100"/>
      <c r="O53" s="1100"/>
      <c r="P53" s="1100"/>
      <c r="Q53" s="1100"/>
      <c r="R53" s="1100"/>
      <c r="S53" s="797"/>
    </row>
    <row r="54" spans="1:19" s="1083" customFormat="1">
      <c r="A54"/>
      <c r="B54" s="1161" t="s">
        <v>6229</v>
      </c>
      <c r="C54" s="1071"/>
      <c r="D54" s="1071"/>
      <c r="E54" s="1071"/>
      <c r="F54" s="1071"/>
      <c r="G54" s="1071"/>
      <c r="H54" s="1071"/>
      <c r="I54" s="1071"/>
      <c r="J54" s="1071"/>
      <c r="K54" s="1071"/>
      <c r="M54" s="984"/>
      <c r="N54" s="1100"/>
      <c r="O54" s="1100"/>
      <c r="P54" s="1100"/>
      <c r="Q54" s="1100"/>
      <c r="R54" s="1100"/>
      <c r="S54" s="797"/>
    </row>
    <row r="55" spans="1:19" s="1083" customFormat="1">
      <c r="A55"/>
      <c r="B55" s="1161" t="s">
        <v>6230</v>
      </c>
      <c r="C55" s="1071"/>
      <c r="D55" s="1071"/>
      <c r="E55" s="1071"/>
      <c r="F55" s="1071"/>
      <c r="G55" s="1071"/>
      <c r="H55" s="1071"/>
      <c r="I55" s="1071"/>
      <c r="J55" s="1071"/>
      <c r="K55" s="1071"/>
      <c r="M55" s="984"/>
      <c r="N55" s="1100"/>
      <c r="O55" s="1100"/>
      <c r="P55" s="1100"/>
      <c r="Q55" s="1100"/>
      <c r="R55" s="1100"/>
      <c r="S55" s="797"/>
    </row>
    <row r="56" spans="1:19" s="1083" customFormat="1">
      <c r="A56"/>
      <c r="B56" s="1160"/>
      <c r="C56" s="1071"/>
      <c r="D56" s="1071"/>
      <c r="E56" s="1071"/>
      <c r="F56" s="1071"/>
      <c r="G56" s="1071"/>
      <c r="H56" s="1071"/>
      <c r="I56" s="1071"/>
      <c r="J56" s="1071"/>
      <c r="K56" s="1071"/>
      <c r="M56" s="984"/>
      <c r="N56" s="1100"/>
      <c r="O56" s="1100"/>
      <c r="P56" s="1100"/>
      <c r="Q56" s="1100"/>
      <c r="R56" s="1100"/>
      <c r="S56" s="797"/>
    </row>
    <row r="57" spans="1:19" s="1083" customFormat="1">
      <c r="A57"/>
      <c r="B57" s="1161" t="s">
        <v>6231</v>
      </c>
      <c r="C57" s="1071"/>
      <c r="D57" s="1071"/>
      <c r="E57" s="1071"/>
      <c r="F57" s="1071"/>
      <c r="G57" s="1071"/>
      <c r="H57" s="1071"/>
      <c r="I57" s="1071"/>
      <c r="J57" s="1071"/>
      <c r="K57" s="1071"/>
      <c r="M57" s="984"/>
      <c r="N57" s="1100"/>
      <c r="O57" s="1100"/>
      <c r="P57" s="1100"/>
      <c r="Q57" s="1100"/>
      <c r="R57" s="1100"/>
      <c r="S57" s="797"/>
    </row>
    <row r="58" spans="1:19" s="1083" customFormat="1">
      <c r="A58"/>
      <c r="B58" s="1161" t="s">
        <v>6232</v>
      </c>
      <c r="C58" s="1071"/>
      <c r="D58" s="1071"/>
      <c r="E58" s="1071"/>
      <c r="F58" s="1071"/>
      <c r="G58" s="1071"/>
      <c r="H58" s="1071"/>
      <c r="I58" s="1071"/>
      <c r="J58" s="1071"/>
      <c r="K58" s="1071"/>
      <c r="M58" s="984"/>
      <c r="N58" s="1100"/>
      <c r="O58" s="1100"/>
      <c r="P58" s="1100"/>
      <c r="Q58" s="1100"/>
      <c r="R58" s="1100"/>
      <c r="S58" s="797"/>
    </row>
    <row r="59" spans="1:19" s="1083" customFormat="1">
      <c r="A59"/>
      <c r="B59" s="1162"/>
      <c r="C59" s="1071"/>
      <c r="D59" s="1071"/>
      <c r="E59" s="1071"/>
      <c r="F59" s="1071"/>
      <c r="G59" s="1071"/>
      <c r="H59" s="1071"/>
      <c r="I59" s="1071"/>
      <c r="J59" s="1071"/>
      <c r="K59" s="1071"/>
      <c r="M59" s="984"/>
      <c r="N59" s="1100"/>
      <c r="O59" s="1100"/>
      <c r="P59" s="1100"/>
      <c r="Q59" s="1100"/>
      <c r="R59" s="1100"/>
      <c r="S59" s="797"/>
    </row>
    <row r="60" spans="1:19" s="1083" customFormat="1">
      <c r="A60"/>
      <c r="B60" s="1156" t="s">
        <v>130</v>
      </c>
      <c r="C60" s="1071"/>
      <c r="D60" s="1071"/>
      <c r="E60" s="1071"/>
      <c r="F60" s="1071"/>
      <c r="G60" s="1071"/>
      <c r="H60" s="1071"/>
      <c r="I60" s="1071"/>
      <c r="J60" s="1071"/>
      <c r="K60" s="1071"/>
      <c r="M60" s="984"/>
      <c r="N60" s="1100"/>
      <c r="O60" s="1100"/>
      <c r="P60" s="1100"/>
      <c r="Q60" s="1100"/>
      <c r="R60" s="1100"/>
      <c r="S60" s="797"/>
    </row>
    <row r="61" spans="1:19" s="1083" customFormat="1">
      <c r="A61"/>
      <c r="B61" s="1157" t="s">
        <v>123</v>
      </c>
      <c r="C61" s="1071"/>
      <c r="D61" s="1071"/>
      <c r="E61" s="1071"/>
      <c r="F61" s="1071"/>
      <c r="G61" s="1071"/>
      <c r="H61" s="1071"/>
      <c r="I61" s="1071"/>
      <c r="J61" s="1071"/>
      <c r="K61" s="1071"/>
      <c r="M61" s="984"/>
      <c r="N61" s="1100"/>
      <c r="O61" s="1100"/>
      <c r="P61" s="1100"/>
      <c r="Q61" s="1100"/>
      <c r="R61" s="1100"/>
      <c r="S61" s="797"/>
    </row>
    <row r="62" spans="1:19" s="1083" customFormat="1">
      <c r="A62"/>
      <c r="B62" s="1160" t="s">
        <v>6167</v>
      </c>
      <c r="C62" s="1071"/>
      <c r="D62" s="1071"/>
      <c r="E62" s="1071"/>
      <c r="F62" s="1071"/>
      <c r="G62" s="1071"/>
      <c r="H62" s="1071"/>
      <c r="I62" s="1071"/>
      <c r="J62" s="1071"/>
      <c r="K62" s="1071"/>
      <c r="M62" s="984"/>
      <c r="N62" s="1100"/>
      <c r="O62" s="1100"/>
      <c r="P62" s="1100"/>
      <c r="Q62" s="1100"/>
      <c r="R62" s="1100"/>
      <c r="S62" s="797"/>
    </row>
    <row r="63" spans="1:19" s="1083" customFormat="1">
      <c r="A63"/>
      <c r="B63" s="1160" t="s">
        <v>6168</v>
      </c>
      <c r="C63" s="1071"/>
      <c r="D63" s="1071"/>
      <c r="E63" s="1071"/>
      <c r="F63" s="1071"/>
      <c r="G63" s="1071"/>
      <c r="H63" s="1071"/>
      <c r="I63" s="1071"/>
      <c r="J63" s="1071"/>
      <c r="K63" s="1071"/>
      <c r="M63" s="984"/>
      <c r="N63" s="1100"/>
      <c r="O63" s="1100"/>
      <c r="P63" s="1100"/>
      <c r="Q63" s="1100"/>
      <c r="R63" s="1100"/>
      <c r="S63" s="797"/>
    </row>
    <row r="64" spans="1:19" s="1083" customFormat="1">
      <c r="A64"/>
      <c r="B64" s="1160" t="s">
        <v>6069</v>
      </c>
      <c r="C64" s="1071"/>
      <c r="D64" s="1071"/>
      <c r="E64" s="1071"/>
      <c r="F64" s="1071"/>
      <c r="G64" s="1071"/>
      <c r="H64" s="1071"/>
      <c r="I64" s="1071"/>
      <c r="J64" s="1071"/>
      <c r="K64" s="1071"/>
      <c r="M64" s="984"/>
      <c r="N64" s="1100"/>
      <c r="O64" s="1100"/>
      <c r="P64" s="1100"/>
      <c r="Q64" s="1100"/>
      <c r="R64" s="1100"/>
      <c r="S64" s="797"/>
    </row>
    <row r="65" spans="1:19" s="1083" customFormat="1">
      <c r="A65"/>
      <c r="B65" s="1160" t="s">
        <v>6070</v>
      </c>
      <c r="C65" s="1071"/>
      <c r="D65" s="1071"/>
      <c r="E65" s="1071"/>
      <c r="F65" s="1071"/>
      <c r="G65" s="1071"/>
      <c r="H65" s="1071"/>
      <c r="I65" s="1071"/>
      <c r="J65" s="1071"/>
      <c r="K65" s="1071"/>
      <c r="M65" s="984"/>
      <c r="N65" s="1100"/>
      <c r="O65" s="1100"/>
      <c r="P65" s="1100"/>
      <c r="Q65" s="1100"/>
      <c r="R65" s="1100"/>
      <c r="S65" s="797"/>
    </row>
    <row r="66" spans="1:19" s="1083" customFormat="1">
      <c r="A66"/>
      <c r="B66" s="1157" t="s">
        <v>95</v>
      </c>
      <c r="C66" s="1071"/>
      <c r="D66" s="1071"/>
      <c r="E66" s="1071"/>
      <c r="F66" s="1071"/>
      <c r="G66" s="1071"/>
      <c r="H66" s="1071"/>
      <c r="I66" s="1071"/>
      <c r="J66" s="1071"/>
      <c r="K66" s="1071"/>
      <c r="M66" s="984"/>
      <c r="N66" s="1100"/>
      <c r="O66" s="1100"/>
      <c r="P66" s="1100"/>
      <c r="Q66" s="1100"/>
      <c r="R66" s="1100"/>
      <c r="S66" s="797"/>
    </row>
    <row r="67" spans="1:19" s="1083" customFormat="1">
      <c r="A67"/>
      <c r="B67" s="1158" t="s">
        <v>6247</v>
      </c>
      <c r="C67" s="1071"/>
      <c r="D67" s="1071"/>
      <c r="E67" s="1071"/>
      <c r="F67" s="1071"/>
      <c r="G67" s="1071"/>
      <c r="H67" s="1071"/>
      <c r="I67" s="1071"/>
      <c r="J67" s="1071"/>
      <c r="K67" s="1071"/>
      <c r="M67" s="984"/>
      <c r="N67" s="1100"/>
      <c r="O67" s="1100"/>
      <c r="P67" s="1100"/>
      <c r="Q67" s="1100"/>
      <c r="R67" s="1100"/>
      <c r="S67" s="797"/>
    </row>
    <row r="68" spans="1:19" s="1083" customFormat="1">
      <c r="A68"/>
      <c r="B68" s="1159" t="s">
        <v>122</v>
      </c>
      <c r="C68" s="1071"/>
      <c r="D68" s="1071"/>
      <c r="E68" s="1071"/>
      <c r="F68" s="1071"/>
      <c r="G68" s="1071"/>
      <c r="H68" s="1071"/>
      <c r="I68" s="1071"/>
      <c r="J68" s="1071"/>
      <c r="K68" s="1071"/>
      <c r="M68" s="984"/>
      <c r="N68" s="1100"/>
      <c r="O68" s="1100"/>
      <c r="P68" s="1100"/>
      <c r="Q68" s="1100"/>
      <c r="R68" s="1100"/>
      <c r="S68" s="797"/>
    </row>
    <row r="69" spans="1:19" s="1083" customFormat="1">
      <c r="A69"/>
      <c r="B69" s="1157" t="s">
        <v>5968</v>
      </c>
      <c r="C69" s="1071"/>
      <c r="D69" s="1071"/>
      <c r="E69" s="1071"/>
      <c r="F69" s="1071"/>
      <c r="G69" s="1071"/>
      <c r="H69" s="1071"/>
      <c r="I69" s="1071"/>
      <c r="J69" s="1071"/>
      <c r="K69" s="1071"/>
      <c r="M69" s="984"/>
      <c r="N69" s="1100"/>
      <c r="O69" s="1100"/>
      <c r="P69" s="1100"/>
      <c r="Q69" s="1100"/>
      <c r="R69" s="1100"/>
      <c r="S69" s="797"/>
    </row>
    <row r="70" spans="1:19" s="1083" customFormat="1">
      <c r="A70"/>
      <c r="B70" s="1157" t="s">
        <v>124</v>
      </c>
      <c r="C70" s="1071"/>
      <c r="D70" s="1071"/>
      <c r="E70" s="1071"/>
      <c r="F70" s="1071"/>
      <c r="G70" s="1071"/>
      <c r="H70" s="1071"/>
      <c r="I70" s="1071"/>
      <c r="J70" s="1071"/>
      <c r="K70" s="1071"/>
      <c r="M70" s="984"/>
      <c r="N70" s="1100"/>
      <c r="O70" s="1100"/>
      <c r="P70" s="1100"/>
      <c r="Q70" s="1100"/>
      <c r="R70" s="1100"/>
      <c r="S70" s="797"/>
    </row>
    <row r="71" spans="1:19" s="1083" customFormat="1" ht="28.8">
      <c r="A71"/>
      <c r="B71" s="1749" t="s">
        <v>6495</v>
      </c>
      <c r="C71" s="1350"/>
      <c r="D71" s="1350"/>
      <c r="E71" s="1350"/>
      <c r="F71" s="1350"/>
      <c r="G71" s="1350"/>
      <c r="H71" s="1350"/>
      <c r="I71" s="1350"/>
      <c r="J71" s="1350"/>
      <c r="K71" s="1350"/>
      <c r="L71" s="1393"/>
      <c r="M71" s="1394"/>
      <c r="N71" s="1350"/>
      <c r="O71" s="1350"/>
      <c r="P71" s="1350"/>
      <c r="Q71" s="1350"/>
      <c r="R71" s="1350"/>
      <c r="S71" s="797"/>
    </row>
    <row r="72" spans="1:19" s="1083" customFormat="1">
      <c r="A72"/>
      <c r="B72" s="1159" t="s">
        <v>5869</v>
      </c>
      <c r="C72" s="1350"/>
      <c r="D72" s="1350"/>
      <c r="E72" s="1350"/>
      <c r="F72" s="1350"/>
      <c r="G72" s="1350"/>
      <c r="H72" s="1350"/>
      <c r="I72" s="1350"/>
      <c r="J72" s="1350"/>
      <c r="K72" s="1350"/>
      <c r="L72" s="1393"/>
      <c r="M72" s="1394"/>
      <c r="N72" s="1350"/>
      <c r="O72" s="1350"/>
      <c r="P72" s="1350"/>
      <c r="Q72" s="1350"/>
      <c r="R72" s="1350"/>
      <c r="S72" s="797"/>
    </row>
    <row r="73" spans="1:19" s="1083" customFormat="1">
      <c r="A73"/>
      <c r="B73" s="1158" t="s">
        <v>6169</v>
      </c>
      <c r="C73" s="1350"/>
      <c r="D73" s="1350"/>
      <c r="E73" s="1350"/>
      <c r="F73" s="1350"/>
      <c r="G73" s="1350"/>
      <c r="H73" s="1350"/>
      <c r="I73" s="1350"/>
      <c r="J73" s="1350"/>
      <c r="K73" s="1350"/>
      <c r="L73" s="1393"/>
      <c r="M73" s="1394"/>
      <c r="N73" s="1350"/>
      <c r="O73" s="1350"/>
      <c r="P73" s="1350"/>
      <c r="Q73" s="1350"/>
      <c r="R73" s="1350"/>
      <c r="S73" s="797"/>
    </row>
    <row r="74" spans="1:19" s="1083" customFormat="1" ht="31.8">
      <c r="A74"/>
      <c r="B74" s="1235" t="s">
        <v>6526</v>
      </c>
      <c r="C74" s="1350"/>
      <c r="D74" s="1350"/>
      <c r="E74" s="1350"/>
      <c r="F74" s="1350"/>
      <c r="G74" s="1350"/>
      <c r="H74" s="1350"/>
      <c r="I74" s="1350"/>
      <c r="J74" s="1350"/>
      <c r="K74" s="1350"/>
      <c r="L74" s="1393"/>
      <c r="M74" s="1394"/>
      <c r="N74" s="1350"/>
      <c r="O74" s="1350"/>
      <c r="P74" s="1350"/>
      <c r="Q74" s="1350"/>
      <c r="R74" s="1350"/>
      <c r="S74" s="797"/>
    </row>
    <row r="75" spans="1:19" s="1083" customFormat="1" ht="43.8">
      <c r="A75"/>
      <c r="B75" s="1235" t="s">
        <v>6497</v>
      </c>
      <c r="C75" s="1071"/>
      <c r="D75" s="1071"/>
      <c r="E75" s="1071"/>
      <c r="F75" s="1071"/>
      <c r="G75" s="1071"/>
      <c r="H75" s="1071"/>
      <c r="I75" s="1071"/>
      <c r="J75" s="1071"/>
      <c r="K75" s="1071"/>
      <c r="M75" s="984"/>
      <c r="N75" s="1100"/>
      <c r="O75" s="1100"/>
      <c r="P75" s="1100"/>
      <c r="Q75" s="1100"/>
      <c r="R75" s="1100"/>
      <c r="S75" s="797"/>
    </row>
    <row r="76" spans="1:19" s="1083" customFormat="1">
      <c r="A76"/>
      <c r="B76" s="1160"/>
      <c r="C76" s="1071"/>
      <c r="D76" s="1071"/>
      <c r="E76" s="1071"/>
      <c r="F76" s="1071"/>
      <c r="G76" s="1071"/>
      <c r="H76" s="1071"/>
      <c r="I76" s="1071"/>
      <c r="J76" s="1071"/>
      <c r="K76" s="1071"/>
      <c r="M76" s="984"/>
      <c r="N76" s="1100"/>
      <c r="O76" s="1100"/>
      <c r="P76" s="1100"/>
      <c r="Q76" s="1100"/>
      <c r="R76" s="1100"/>
      <c r="S76" s="797"/>
    </row>
    <row r="77" spans="1:19" s="1083" customFormat="1">
      <c r="A77"/>
      <c r="B77" s="1161" t="s">
        <v>6234</v>
      </c>
      <c r="C77" s="1071"/>
      <c r="D77" s="1071"/>
      <c r="E77" s="1071"/>
      <c r="F77" s="1071"/>
      <c r="G77" s="1071"/>
      <c r="H77" s="1071"/>
      <c r="I77" s="1071"/>
      <c r="J77" s="1071"/>
      <c r="K77" s="1071"/>
      <c r="M77" s="984"/>
      <c r="N77" s="1100"/>
      <c r="O77" s="1100"/>
      <c r="P77" s="1100"/>
      <c r="Q77" s="1100"/>
      <c r="R77" s="1100"/>
      <c r="S77" s="797"/>
    </row>
    <row r="78" spans="1:19" s="1083" customFormat="1">
      <c r="A78"/>
      <c r="B78" s="1161" t="s">
        <v>6235</v>
      </c>
      <c r="C78" s="1071"/>
      <c r="D78" s="1071"/>
      <c r="E78" s="1071"/>
      <c r="F78" s="1071"/>
      <c r="G78" s="1071"/>
      <c r="H78" s="1071"/>
      <c r="I78" s="1071"/>
      <c r="J78" s="1071"/>
      <c r="K78" s="1071"/>
      <c r="M78" s="984"/>
      <c r="N78" s="1100"/>
      <c r="O78" s="1100"/>
      <c r="P78" s="1100"/>
      <c r="Q78" s="1100"/>
      <c r="R78" s="1100"/>
      <c r="S78" s="797"/>
    </row>
    <row r="79" spans="1:19" s="1083" customFormat="1">
      <c r="A79"/>
      <c r="B79" s="1160"/>
      <c r="C79" s="1071"/>
      <c r="D79" s="1071"/>
      <c r="E79" s="1071"/>
      <c r="F79" s="1071"/>
      <c r="G79" s="1071"/>
      <c r="H79" s="1071"/>
      <c r="I79" s="1071"/>
      <c r="J79" s="1071"/>
      <c r="K79" s="1071"/>
      <c r="M79" s="984"/>
      <c r="N79" s="1100"/>
      <c r="O79" s="1100"/>
      <c r="P79" s="1100"/>
      <c r="Q79" s="1100"/>
      <c r="R79" s="1100"/>
      <c r="S79" s="797"/>
    </row>
    <row r="80" spans="1:19" s="1083" customFormat="1">
      <c r="A80"/>
      <c r="B80" s="1161" t="s">
        <v>6236</v>
      </c>
      <c r="C80" s="1071"/>
      <c r="D80" s="1071"/>
      <c r="E80" s="1071"/>
      <c r="F80" s="1071"/>
      <c r="G80" s="1071"/>
      <c r="H80" s="1071"/>
      <c r="I80" s="1071"/>
      <c r="J80" s="1071"/>
      <c r="K80" s="1071"/>
      <c r="M80" s="984"/>
      <c r="N80" s="1100"/>
      <c r="O80" s="1100"/>
      <c r="P80" s="1100"/>
      <c r="Q80" s="1100"/>
      <c r="R80" s="1100"/>
      <c r="S80" s="797"/>
    </row>
    <row r="81" spans="1:20" s="1083" customFormat="1">
      <c r="A81"/>
      <c r="B81" s="1161" t="s">
        <v>6237</v>
      </c>
      <c r="C81" s="1071"/>
      <c r="D81" s="1071"/>
      <c r="E81" s="1071"/>
      <c r="F81" s="1071"/>
      <c r="G81" s="1071"/>
      <c r="H81" s="1071"/>
      <c r="I81" s="1071"/>
      <c r="J81" s="1071"/>
      <c r="K81" s="1071"/>
      <c r="M81" s="984"/>
      <c r="N81" s="1100"/>
      <c r="O81" s="1100"/>
      <c r="P81" s="1100"/>
      <c r="Q81" s="1100"/>
      <c r="R81" s="1100"/>
      <c r="S81" s="797"/>
    </row>
    <row r="82" spans="1:20" s="767" customFormat="1">
      <c r="A82"/>
      <c r="B82" s="1160"/>
      <c r="C82" s="789"/>
      <c r="D82" s="789"/>
      <c r="E82" s="789"/>
      <c r="F82" s="789"/>
      <c r="G82" s="789"/>
      <c r="H82" s="789"/>
      <c r="I82" s="789"/>
      <c r="J82" s="789"/>
      <c r="K82" s="789"/>
      <c r="M82" s="984"/>
      <c r="N82" s="792"/>
      <c r="O82" s="792"/>
      <c r="P82" s="792"/>
      <c r="Q82" s="792"/>
      <c r="R82" s="792"/>
      <c r="S82" s="797"/>
    </row>
    <row r="83" spans="1:20" s="767" customFormat="1">
      <c r="A83"/>
      <c r="B83" s="778" t="s">
        <v>154</v>
      </c>
      <c r="C83" s="793"/>
      <c r="D83" s="804"/>
      <c r="E83" s="804"/>
      <c r="F83" s="793"/>
      <c r="G83" s="793"/>
      <c r="H83" s="804"/>
      <c r="I83" s="806"/>
      <c r="J83" s="807"/>
      <c r="K83" s="807"/>
      <c r="M83" s="986"/>
      <c r="N83" s="805"/>
      <c r="O83" s="805"/>
      <c r="P83" s="805"/>
      <c r="Q83" s="805"/>
      <c r="R83" s="805"/>
      <c r="S83" s="797"/>
    </row>
    <row r="84" spans="1:20" s="767" customFormat="1">
      <c r="A84"/>
      <c r="B84" s="780" t="s">
        <v>25</v>
      </c>
      <c r="C84" s="781"/>
      <c r="D84" s="781"/>
      <c r="E84" s="781"/>
      <c r="F84" s="781"/>
      <c r="G84" s="781"/>
      <c r="H84" s="781"/>
      <c r="I84" s="808"/>
      <c r="J84" s="781"/>
      <c r="K84" s="781"/>
      <c r="M84" s="987"/>
      <c r="N84" s="808"/>
      <c r="O84" s="808"/>
      <c r="P84" s="808"/>
      <c r="Q84" s="808"/>
      <c r="R84" s="808"/>
      <c r="S84" s="797"/>
    </row>
    <row r="85" spans="1:20" s="767" customFormat="1">
      <c r="A85"/>
      <c r="B85" s="780" t="s">
        <v>26</v>
      </c>
      <c r="C85" s="809"/>
      <c r="D85" s="809"/>
      <c r="E85" s="809"/>
      <c r="F85" s="809"/>
      <c r="G85" s="809"/>
      <c r="H85" s="809"/>
      <c r="I85" s="810"/>
      <c r="J85" s="809"/>
      <c r="K85" s="809"/>
      <c r="M85" s="988"/>
      <c r="N85" s="810"/>
      <c r="O85" s="810"/>
      <c r="P85" s="810"/>
      <c r="Q85" s="810"/>
      <c r="R85" s="810"/>
      <c r="S85" s="797"/>
    </row>
    <row r="86" spans="1:20" s="767" customFormat="1">
      <c r="A86"/>
      <c r="B86" s="780" t="s">
        <v>23</v>
      </c>
      <c r="C86" s="809"/>
      <c r="D86" s="809"/>
      <c r="E86" s="809"/>
      <c r="F86" s="809"/>
      <c r="G86" s="809"/>
      <c r="H86" s="809"/>
      <c r="I86" s="810"/>
      <c r="J86" s="809"/>
      <c r="K86" s="809"/>
      <c r="M86" s="988"/>
      <c r="N86" s="810"/>
      <c r="O86" s="810"/>
      <c r="P86" s="810"/>
      <c r="Q86" s="810"/>
      <c r="R86" s="810"/>
      <c r="S86" s="797"/>
    </row>
    <row r="87" spans="1:20" s="767" customFormat="1">
      <c r="A87"/>
      <c r="B87" s="782"/>
      <c r="C87" s="789"/>
      <c r="D87" s="776"/>
      <c r="E87" s="776"/>
      <c r="F87" s="789"/>
      <c r="G87" s="789"/>
      <c r="H87" s="776"/>
      <c r="I87" s="812"/>
      <c r="J87" s="813"/>
      <c r="K87" s="813"/>
      <c r="M87" s="985"/>
      <c r="N87" s="811"/>
      <c r="O87" s="811"/>
      <c r="P87" s="811"/>
      <c r="Q87" s="811"/>
      <c r="R87" s="811"/>
      <c r="S87" s="797"/>
    </row>
    <row r="88" spans="1:20" s="767" customFormat="1">
      <c r="A88"/>
      <c r="B88" s="783" t="s">
        <v>142</v>
      </c>
      <c r="C88" s="789"/>
      <c r="D88" s="772"/>
      <c r="E88" s="772"/>
      <c r="F88" s="789"/>
      <c r="G88" s="789"/>
      <c r="H88" s="776"/>
      <c r="I88" s="814"/>
      <c r="J88" s="815"/>
      <c r="K88" s="815"/>
      <c r="M88" s="985"/>
      <c r="N88" s="811"/>
      <c r="O88" s="811"/>
      <c r="P88" s="811"/>
      <c r="Q88" s="811"/>
      <c r="R88" s="811"/>
      <c r="S88" s="797"/>
    </row>
    <row r="89" spans="1:20" s="767" customFormat="1">
      <c r="A89"/>
      <c r="B89" s="783" t="s">
        <v>167</v>
      </c>
      <c r="C89" s="789"/>
      <c r="D89" s="772"/>
      <c r="E89" s="772"/>
      <c r="F89" s="789"/>
      <c r="G89" s="789"/>
      <c r="H89" s="776"/>
      <c r="I89" s="814"/>
      <c r="J89" s="815"/>
      <c r="K89" s="815"/>
      <c r="M89" s="985"/>
      <c r="N89" s="811"/>
      <c r="O89" s="811"/>
      <c r="P89" s="811"/>
      <c r="Q89" s="811"/>
      <c r="R89" s="811"/>
      <c r="S89" s="797"/>
    </row>
    <row r="90" spans="1:20" s="767" customFormat="1">
      <c r="A90"/>
      <c r="B90" s="784"/>
      <c r="C90" s="789"/>
      <c r="D90" s="776"/>
      <c r="E90" s="776"/>
      <c r="F90" s="789"/>
      <c r="G90" s="789"/>
      <c r="H90" s="776"/>
      <c r="I90" s="812"/>
      <c r="J90" s="813"/>
      <c r="K90" s="813"/>
      <c r="M90" s="985"/>
      <c r="N90" s="811"/>
      <c r="O90" s="811"/>
      <c r="P90" s="811"/>
      <c r="Q90" s="811"/>
      <c r="R90" s="811"/>
      <c r="S90" s="797"/>
    </row>
    <row r="91" spans="1:20" s="767" customFormat="1">
      <c r="A91"/>
      <c r="B91" s="785" t="s">
        <v>6510</v>
      </c>
      <c r="C91" s="794"/>
      <c r="D91" s="794"/>
      <c r="E91" s="794"/>
      <c r="F91" s="794"/>
      <c r="G91" s="794"/>
      <c r="H91" s="779"/>
      <c r="I91" s="817"/>
      <c r="J91" s="818"/>
      <c r="K91" s="818"/>
      <c r="M91" s="989"/>
      <c r="N91" s="816"/>
      <c r="O91" s="816"/>
      <c r="P91" s="816"/>
      <c r="Q91" s="816"/>
      <c r="R91" s="816"/>
      <c r="S91" s="797"/>
    </row>
    <row r="92" spans="1:20" s="1083" customFormat="1">
      <c r="A92"/>
      <c r="B92" s="1566" t="s">
        <v>6267</v>
      </c>
      <c r="C92"/>
      <c r="D92"/>
      <c r="E92"/>
      <c r="F92"/>
      <c r="G92"/>
      <c r="H92"/>
      <c r="I92"/>
      <c r="J92"/>
      <c r="K92"/>
      <c r="L92"/>
      <c r="M92"/>
      <c r="N92"/>
      <c r="O92"/>
      <c r="P92"/>
      <c r="Q92"/>
      <c r="R92"/>
      <c r="S92" s="797"/>
    </row>
    <row r="93" spans="1:20" s="1083" customFormat="1">
      <c r="A93"/>
      <c r="B93"/>
      <c r="C93"/>
      <c r="D93"/>
      <c r="E93"/>
      <c r="F93"/>
      <c r="G93"/>
      <c r="H93"/>
      <c r="I93"/>
      <c r="J93"/>
      <c r="K93"/>
      <c r="L93"/>
      <c r="M93"/>
      <c r="N93"/>
      <c r="O93"/>
      <c r="P93"/>
      <c r="Q93"/>
      <c r="R93"/>
      <c r="S93" s="797"/>
    </row>
    <row r="94" spans="1:20" s="1083" customFormat="1">
      <c r="A94"/>
      <c r="B94" s="1262" t="s">
        <v>6507</v>
      </c>
      <c r="C94"/>
      <c r="D94"/>
      <c r="E94"/>
      <c r="F94"/>
      <c r="G94"/>
      <c r="H94"/>
      <c r="I94"/>
      <c r="J94"/>
      <c r="K94"/>
      <c r="L94"/>
      <c r="M94"/>
      <c r="N94"/>
      <c r="O94"/>
      <c r="P94"/>
      <c r="Q94"/>
      <c r="R94"/>
      <c r="S94" s="797"/>
    </row>
    <row r="95" spans="1:20" s="462" customFormat="1" ht="33.75" customHeight="1">
      <c r="A95"/>
      <c r="B95" s="1746" t="s">
        <v>6309</v>
      </c>
      <c r="C95" s="1532"/>
      <c r="D95" s="1532"/>
      <c r="E95" s="1532"/>
      <c r="F95" s="1532"/>
      <c r="G95" s="1532"/>
      <c r="H95" s="1532"/>
      <c r="I95" s="1532"/>
      <c r="J95" s="1532"/>
      <c r="K95" s="1532"/>
      <c r="L95" s="524"/>
      <c r="M95" s="1535"/>
      <c r="N95" s="1535"/>
      <c r="O95" s="1535"/>
      <c r="P95" s="1535"/>
      <c r="Q95" s="1535"/>
      <c r="R95" s="1535"/>
      <c r="S95" s="990"/>
      <c r="T95" s="524"/>
    </row>
    <row r="96" spans="1:20" s="462" customFormat="1" ht="15" customHeight="1">
      <c r="A96"/>
      <c r="B96" s="1747" t="s">
        <v>5869</v>
      </c>
      <c r="C96" s="1533"/>
      <c r="D96" s="1533"/>
      <c r="E96" s="1533"/>
      <c r="F96" s="1533"/>
      <c r="G96" s="1533"/>
      <c r="H96" s="1533"/>
      <c r="I96" s="1533"/>
      <c r="J96" s="1533"/>
      <c r="K96" s="1533"/>
      <c r="L96" s="524"/>
      <c r="M96" s="1536"/>
      <c r="N96" s="1536"/>
      <c r="O96" s="1536"/>
      <c r="P96" s="1536"/>
      <c r="Q96" s="1536"/>
      <c r="R96" s="1536"/>
      <c r="S96" s="990"/>
      <c r="T96" s="524"/>
    </row>
    <row r="97" spans="1:20" s="462" customFormat="1" ht="15" customHeight="1">
      <c r="A97"/>
      <c r="B97" s="1748" t="s">
        <v>6169</v>
      </c>
      <c r="C97" s="1534"/>
      <c r="D97" s="1534"/>
      <c r="E97" s="1534"/>
      <c r="F97" s="1534"/>
      <c r="G97" s="1534"/>
      <c r="H97" s="1534"/>
      <c r="I97" s="1534"/>
      <c r="J97" s="1534"/>
      <c r="K97" s="1534"/>
      <c r="L97" s="524"/>
      <c r="M97" s="1537"/>
      <c r="N97" s="1537"/>
      <c r="O97" s="1537"/>
      <c r="P97" s="1537"/>
      <c r="Q97" s="1537"/>
      <c r="R97" s="1537"/>
      <c r="S97" s="990"/>
      <c r="T97" s="524"/>
    </row>
    <row r="98" spans="1:20" s="462" customFormat="1">
      <c r="A98"/>
      <c r="C98" s="524"/>
      <c r="D98" s="524"/>
      <c r="E98" s="524"/>
      <c r="F98" s="524"/>
      <c r="G98" s="524"/>
      <c r="H98" s="524"/>
      <c r="I98" s="524"/>
      <c r="J98" s="524"/>
      <c r="K98" s="524"/>
      <c r="L98" s="524"/>
      <c r="M98" s="990"/>
      <c r="N98" s="990"/>
      <c r="O98" s="990"/>
      <c r="P98" s="990"/>
      <c r="Q98" s="990"/>
      <c r="R98" s="990"/>
      <c r="S98" s="990"/>
      <c r="T98" s="524"/>
    </row>
    <row r="99" spans="1:20" s="462" customFormat="1" ht="13.5" customHeight="1">
      <c r="A99"/>
      <c r="B99"/>
      <c r="C99" s="524"/>
      <c r="D99" s="524"/>
      <c r="E99" s="524"/>
      <c r="F99" s="524"/>
      <c r="G99" s="524"/>
      <c r="H99" s="524"/>
      <c r="I99" s="524"/>
      <c r="J99" s="524"/>
      <c r="K99" s="524"/>
      <c r="L99" s="524"/>
      <c r="M99" s="990"/>
      <c r="N99" s="990"/>
      <c r="O99" s="990"/>
      <c r="P99" s="990"/>
      <c r="Q99" s="990"/>
      <c r="R99" s="990"/>
      <c r="S99" s="990"/>
      <c r="T99" s="524"/>
    </row>
    <row r="100" spans="1:20">
      <c r="B100" s="798"/>
      <c r="C100" s="524"/>
      <c r="D100" s="524"/>
      <c r="E100" s="524"/>
      <c r="F100" s="524"/>
      <c r="G100" s="524"/>
      <c r="H100" s="524"/>
      <c r="I100" s="522"/>
      <c r="J100" s="524"/>
      <c r="K100" s="524"/>
      <c r="L100" s="524"/>
      <c r="M100" s="948"/>
      <c r="N100" s="948"/>
      <c r="O100" s="948"/>
      <c r="P100" s="948"/>
      <c r="Q100" s="948"/>
      <c r="R100" s="948"/>
      <c r="S100" s="948"/>
      <c r="T100" s="522"/>
    </row>
    <row r="101" spans="1:20">
      <c r="B101" s="798"/>
      <c r="C101" s="524"/>
      <c r="D101" s="524"/>
      <c r="E101" s="524"/>
      <c r="F101" s="524"/>
      <c r="G101" s="524"/>
      <c r="H101" s="524"/>
      <c r="I101" s="524"/>
      <c r="J101" s="524"/>
      <c r="K101" s="524"/>
      <c r="L101" s="524"/>
      <c r="M101" s="948"/>
      <c r="N101" s="948"/>
      <c r="O101" s="948"/>
      <c r="P101" s="948"/>
      <c r="Q101" s="948"/>
      <c r="R101" s="948"/>
      <c r="S101" s="948"/>
      <c r="T101" s="522"/>
    </row>
    <row r="102" spans="1:20">
      <c r="B102" s="524"/>
      <c r="C102" s="524"/>
      <c r="D102" s="524"/>
      <c r="E102" s="524"/>
      <c r="F102" s="524"/>
      <c r="G102" s="524"/>
      <c r="H102" s="524"/>
      <c r="I102" s="522"/>
      <c r="J102" s="524"/>
      <c r="K102" s="524"/>
      <c r="L102" s="524"/>
      <c r="M102" s="948"/>
      <c r="N102" s="948"/>
      <c r="O102" s="948"/>
      <c r="P102" s="948"/>
      <c r="Q102" s="948"/>
      <c r="R102" s="948"/>
      <c r="S102" s="948"/>
      <c r="T102" s="522"/>
    </row>
    <row r="103" spans="1:20">
      <c r="B103" s="524"/>
      <c r="C103" s="524"/>
      <c r="D103" s="524"/>
      <c r="E103" s="524"/>
      <c r="F103" s="524"/>
      <c r="G103" s="524"/>
      <c r="H103" s="524"/>
      <c r="I103" s="522"/>
      <c r="J103" s="524"/>
      <c r="K103" s="524"/>
      <c r="L103" s="524"/>
      <c r="M103" s="948"/>
      <c r="N103" s="948"/>
      <c r="O103" s="948"/>
      <c r="P103" s="948"/>
      <c r="Q103" s="948"/>
      <c r="R103" s="948"/>
      <c r="S103" s="948"/>
      <c r="T103" s="522"/>
    </row>
    <row r="104" spans="1:20">
      <c r="B104" s="524"/>
      <c r="C104" s="524"/>
      <c r="D104" s="524"/>
      <c r="E104" s="524"/>
      <c r="F104" s="524"/>
      <c r="G104" s="524"/>
      <c r="H104" s="524"/>
      <c r="I104" s="522"/>
      <c r="J104" s="524"/>
      <c r="K104" s="524"/>
      <c r="L104" s="524"/>
      <c r="M104" s="948"/>
      <c r="N104" s="948"/>
      <c r="O104" s="948"/>
      <c r="P104" s="948"/>
      <c r="Q104" s="948"/>
      <c r="R104" s="948"/>
      <c r="S104" s="948"/>
      <c r="T104" s="522"/>
    </row>
    <row r="105" spans="1:20">
      <c r="B105" s="524"/>
      <c r="C105" s="524"/>
      <c r="D105" s="524"/>
      <c r="E105" s="524"/>
      <c r="F105" s="524"/>
      <c r="G105" s="524"/>
      <c r="H105" s="524"/>
      <c r="I105" s="524"/>
      <c r="J105" s="524"/>
      <c r="K105" s="524"/>
      <c r="L105" s="524"/>
      <c r="M105" s="948"/>
      <c r="N105" s="948"/>
      <c r="O105" s="948"/>
      <c r="P105" s="948"/>
      <c r="Q105" s="948"/>
      <c r="R105" s="948"/>
      <c r="S105" s="948"/>
      <c r="T105" s="522"/>
    </row>
    <row r="106" spans="1:20">
      <c r="B106" s="524"/>
      <c r="C106" s="524"/>
      <c r="D106" s="524"/>
      <c r="E106" s="524"/>
      <c r="F106" s="524"/>
      <c r="G106" s="524"/>
      <c r="H106" s="524"/>
      <c r="I106" s="522"/>
      <c r="J106" s="524"/>
      <c r="K106" s="524"/>
      <c r="L106" s="524"/>
      <c r="M106" s="948"/>
      <c r="N106" s="948"/>
      <c r="O106" s="948"/>
      <c r="P106" s="948"/>
      <c r="Q106" s="948"/>
      <c r="R106" s="948"/>
      <c r="S106" s="948"/>
      <c r="T106" s="522"/>
    </row>
    <row r="107" spans="1:20">
      <c r="B107" s="524"/>
      <c r="C107" s="524"/>
      <c r="D107" s="524"/>
      <c r="E107" s="524"/>
      <c r="F107" s="524"/>
      <c r="G107" s="524"/>
      <c r="H107" s="524"/>
      <c r="I107" s="522"/>
      <c r="J107" s="524"/>
      <c r="K107" s="524"/>
      <c r="L107" s="524"/>
      <c r="M107" s="948"/>
      <c r="N107" s="948"/>
      <c r="O107" s="948"/>
      <c r="P107" s="948"/>
      <c r="Q107" s="948"/>
      <c r="R107" s="948"/>
      <c r="S107" s="948"/>
      <c r="T107" s="522"/>
    </row>
    <row r="108" spans="1:20">
      <c r="B108" s="524"/>
      <c r="C108" s="524"/>
      <c r="D108" s="524"/>
      <c r="E108" s="524"/>
      <c r="F108" s="524"/>
      <c r="G108" s="524"/>
      <c r="H108" s="524"/>
      <c r="I108" s="522"/>
      <c r="J108" s="524"/>
      <c r="K108" s="524"/>
      <c r="L108" s="524"/>
      <c r="M108" s="948"/>
      <c r="N108" s="948"/>
      <c r="O108" s="948"/>
      <c r="P108" s="948"/>
      <c r="Q108" s="948"/>
      <c r="R108" s="948"/>
      <c r="S108" s="948"/>
      <c r="T108" s="522"/>
    </row>
    <row r="109" spans="1:20">
      <c r="B109" s="524"/>
      <c r="C109" s="524"/>
      <c r="D109" s="524"/>
      <c r="E109" s="524"/>
      <c r="F109" s="524"/>
      <c r="G109" s="524"/>
      <c r="H109" s="524"/>
      <c r="I109" s="524"/>
      <c r="J109" s="524"/>
      <c r="K109" s="524"/>
      <c r="L109" s="524"/>
      <c r="M109" s="948"/>
      <c r="N109" s="948"/>
      <c r="O109" s="948"/>
      <c r="P109" s="948"/>
      <c r="Q109" s="948"/>
      <c r="R109" s="948"/>
      <c r="S109" s="948"/>
      <c r="T109" s="522"/>
    </row>
    <row r="110" spans="1:20">
      <c r="B110" s="524"/>
      <c r="C110" s="524"/>
      <c r="D110" s="524"/>
      <c r="E110" s="524"/>
      <c r="F110" s="524"/>
      <c r="G110" s="524"/>
      <c r="H110" s="524"/>
      <c r="I110" s="524"/>
      <c r="J110" s="524"/>
      <c r="K110" s="524"/>
      <c r="L110" s="524"/>
      <c r="M110" s="948"/>
      <c r="N110" s="948"/>
      <c r="O110" s="948"/>
      <c r="P110" s="948"/>
      <c r="Q110" s="948"/>
      <c r="R110" s="948"/>
      <c r="S110" s="948"/>
      <c r="T110" s="522"/>
    </row>
    <row r="111" spans="1:20">
      <c r="B111" s="524"/>
      <c r="C111" s="524"/>
      <c r="D111" s="524"/>
      <c r="E111" s="524"/>
      <c r="F111" s="524"/>
      <c r="G111" s="524"/>
      <c r="H111" s="524"/>
      <c r="I111" s="524"/>
      <c r="J111" s="524"/>
      <c r="K111" s="524"/>
      <c r="L111" s="524"/>
      <c r="M111" s="948"/>
      <c r="N111" s="948"/>
      <c r="O111" s="948"/>
      <c r="P111" s="948"/>
      <c r="Q111" s="948"/>
      <c r="R111" s="948"/>
      <c r="S111" s="948"/>
      <c r="T111" s="522"/>
    </row>
    <row r="112" spans="1:20">
      <c r="B112" s="524"/>
      <c r="C112" s="524"/>
      <c r="D112" s="524"/>
      <c r="E112" s="524"/>
      <c r="F112" s="524"/>
      <c r="G112" s="524"/>
      <c r="H112" s="524"/>
      <c r="I112" s="524"/>
      <c r="J112" s="524"/>
      <c r="K112" s="524"/>
      <c r="L112" s="524"/>
      <c r="M112" s="948"/>
      <c r="N112" s="948"/>
      <c r="O112" s="948"/>
      <c r="P112" s="948"/>
      <c r="Q112" s="948"/>
      <c r="R112" s="948"/>
      <c r="S112" s="948"/>
      <c r="T112" s="522"/>
    </row>
    <row r="113" spans="2:20">
      <c r="B113" s="524"/>
      <c r="C113" s="524"/>
      <c r="D113" s="524"/>
      <c r="E113" s="524"/>
      <c r="F113" s="524"/>
      <c r="G113" s="524"/>
      <c r="H113" s="524"/>
      <c r="I113" s="524"/>
      <c r="J113" s="524"/>
      <c r="K113" s="524"/>
      <c r="L113" s="524"/>
      <c r="M113" s="948"/>
      <c r="N113" s="948"/>
      <c r="O113" s="948"/>
      <c r="P113" s="948"/>
      <c r="Q113" s="948"/>
      <c r="R113" s="948"/>
      <c r="S113" s="948"/>
      <c r="T113" s="522"/>
    </row>
    <row r="114" spans="2:20">
      <c r="B114" s="524"/>
      <c r="C114" s="524"/>
      <c r="D114" s="524"/>
      <c r="E114" s="524"/>
      <c r="F114" s="524"/>
      <c r="G114" s="524"/>
      <c r="H114" s="524"/>
      <c r="I114" s="524"/>
      <c r="J114" s="524"/>
      <c r="K114" s="524"/>
      <c r="L114" s="524"/>
      <c r="M114" s="948"/>
      <c r="N114" s="948"/>
      <c r="O114" s="948"/>
      <c r="P114" s="948"/>
      <c r="Q114" s="948"/>
      <c r="R114" s="948"/>
      <c r="S114" s="948"/>
      <c r="T114" s="522"/>
    </row>
    <row r="115" spans="2:20">
      <c r="B115" s="524"/>
      <c r="C115" s="524"/>
      <c r="D115" s="524"/>
      <c r="E115" s="524"/>
      <c r="F115" s="524"/>
      <c r="G115" s="524"/>
      <c r="H115" s="524"/>
      <c r="I115" s="524"/>
      <c r="J115" s="524"/>
      <c r="K115" s="524"/>
      <c r="L115" s="524"/>
      <c r="M115" s="948"/>
      <c r="N115" s="948"/>
      <c r="O115" s="948"/>
      <c r="P115" s="948"/>
      <c r="Q115" s="948"/>
      <c r="R115" s="948"/>
      <c r="S115" s="948"/>
      <c r="T115" s="522"/>
    </row>
    <row r="116" spans="2:20">
      <c r="B116" s="524"/>
      <c r="C116" s="524"/>
      <c r="D116" s="524"/>
      <c r="E116" s="524"/>
      <c r="F116" s="524"/>
      <c r="G116" s="524"/>
      <c r="H116" s="524"/>
      <c r="I116" s="524"/>
      <c r="J116" s="524"/>
      <c r="K116" s="524"/>
      <c r="L116" s="524"/>
      <c r="M116" s="948"/>
      <c r="N116" s="948"/>
      <c r="O116" s="948"/>
      <c r="P116" s="948"/>
      <c r="Q116" s="948"/>
      <c r="R116" s="948"/>
      <c r="S116" s="948"/>
      <c r="T116" s="522"/>
    </row>
    <row r="117" spans="2:20">
      <c r="B117" s="524"/>
      <c r="C117" s="524"/>
      <c r="D117" s="524"/>
      <c r="E117" s="524"/>
      <c r="F117" s="524"/>
      <c r="G117" s="524"/>
      <c r="H117" s="524"/>
      <c r="I117" s="524"/>
      <c r="J117" s="524"/>
      <c r="K117" s="524"/>
      <c r="L117" s="524"/>
      <c r="M117" s="948"/>
      <c r="N117" s="948"/>
      <c r="O117" s="948"/>
      <c r="P117" s="948"/>
      <c r="Q117" s="948"/>
      <c r="R117" s="948"/>
      <c r="S117" s="948"/>
      <c r="T117" s="522"/>
    </row>
    <row r="118" spans="2:20">
      <c r="B118" s="524"/>
      <c r="C118" s="524"/>
      <c r="D118" s="524"/>
      <c r="E118" s="524"/>
      <c r="F118" s="524"/>
      <c r="G118" s="524"/>
      <c r="H118" s="524"/>
      <c r="I118" s="524"/>
      <c r="J118" s="524"/>
      <c r="K118" s="524"/>
      <c r="L118" s="524"/>
      <c r="M118" s="948"/>
      <c r="N118" s="948"/>
      <c r="O118" s="948"/>
      <c r="P118" s="948"/>
      <c r="Q118" s="948"/>
      <c r="R118" s="948"/>
      <c r="S118" s="948"/>
      <c r="T118" s="522"/>
    </row>
    <row r="119" spans="2:20">
      <c r="B119" s="524"/>
      <c r="C119" s="524"/>
      <c r="D119" s="524"/>
      <c r="E119" s="524"/>
      <c r="F119" s="524"/>
      <c r="G119" s="524"/>
      <c r="H119" s="524"/>
      <c r="I119" s="524"/>
      <c r="J119" s="524"/>
      <c r="K119" s="524"/>
      <c r="L119" s="524"/>
      <c r="M119" s="948"/>
      <c r="N119" s="948"/>
      <c r="O119" s="948"/>
      <c r="P119" s="948"/>
      <c r="Q119" s="948"/>
      <c r="R119" s="948"/>
      <c r="S119" s="948"/>
      <c r="T119" s="522"/>
    </row>
    <row r="120" spans="2:20">
      <c r="B120" s="524"/>
      <c r="C120" s="524"/>
      <c r="D120" s="524"/>
      <c r="E120" s="524"/>
      <c r="F120" s="524"/>
      <c r="G120" s="524"/>
      <c r="H120" s="524"/>
      <c r="I120" s="524"/>
      <c r="J120" s="524"/>
      <c r="K120" s="524"/>
      <c r="L120" s="524"/>
      <c r="M120" s="948"/>
      <c r="N120" s="948"/>
      <c r="O120" s="948"/>
      <c r="P120" s="948"/>
      <c r="Q120" s="948"/>
      <c r="R120" s="948"/>
      <c r="S120" s="948"/>
      <c r="T120" s="522"/>
    </row>
    <row r="121" spans="2:20">
      <c r="B121" s="524"/>
      <c r="C121" s="524"/>
      <c r="D121" s="524"/>
      <c r="E121" s="524"/>
      <c r="F121" s="524"/>
      <c r="G121" s="524"/>
      <c r="H121" s="524"/>
      <c r="I121" s="524"/>
      <c r="J121" s="524"/>
      <c r="K121" s="524"/>
      <c r="L121" s="524"/>
      <c r="M121" s="948"/>
      <c r="N121" s="948"/>
      <c r="O121" s="948"/>
      <c r="P121" s="948"/>
      <c r="Q121" s="948"/>
      <c r="R121" s="948"/>
      <c r="S121" s="948"/>
      <c r="T121" s="522"/>
    </row>
    <row r="122" spans="2:20">
      <c r="B122" s="524"/>
      <c r="C122" s="524"/>
      <c r="D122" s="524"/>
      <c r="E122" s="524"/>
      <c r="F122" s="524"/>
      <c r="G122" s="524"/>
      <c r="H122" s="524"/>
      <c r="I122" s="524"/>
      <c r="J122" s="524"/>
      <c r="K122" s="524"/>
      <c r="L122" s="524"/>
      <c r="M122" s="948"/>
      <c r="N122" s="948"/>
      <c r="O122" s="948"/>
      <c r="P122" s="948"/>
      <c r="Q122" s="948"/>
      <c r="R122" s="948"/>
      <c r="S122" s="948"/>
      <c r="T122" s="522"/>
    </row>
    <row r="123" spans="2:20">
      <c r="B123" s="524"/>
      <c r="C123" s="524"/>
      <c r="D123" s="524"/>
      <c r="E123" s="524"/>
      <c r="F123" s="524"/>
      <c r="G123" s="524"/>
      <c r="H123" s="524"/>
      <c r="I123" s="524"/>
      <c r="J123" s="524"/>
      <c r="K123" s="524"/>
      <c r="L123" s="524"/>
      <c r="M123" s="948"/>
      <c r="N123" s="948"/>
      <c r="O123" s="948"/>
      <c r="P123" s="948"/>
      <c r="Q123" s="948"/>
      <c r="R123" s="948"/>
      <c r="S123" s="948"/>
      <c r="T123" s="522"/>
    </row>
    <row r="124" spans="2:20">
      <c r="B124" s="462"/>
      <c r="C124" s="462"/>
      <c r="D124" s="462"/>
      <c r="E124" s="462"/>
      <c r="F124" s="462"/>
      <c r="G124" s="462"/>
      <c r="H124" s="462"/>
      <c r="I124" s="462"/>
      <c r="J124" s="462"/>
      <c r="K124" s="462"/>
      <c r="L124" s="462"/>
    </row>
    <row r="125" spans="2:20">
      <c r="B125" s="462"/>
      <c r="C125" s="462"/>
      <c r="D125" s="462"/>
      <c r="E125" s="462"/>
      <c r="F125" s="462"/>
      <c r="G125" s="462"/>
      <c r="H125" s="462"/>
      <c r="I125" s="462"/>
      <c r="J125" s="462"/>
      <c r="K125" s="462"/>
      <c r="L125" s="462"/>
    </row>
    <row r="126" spans="2:20">
      <c r="B126" s="462"/>
      <c r="C126" s="462"/>
      <c r="D126" s="462"/>
      <c r="E126" s="462"/>
      <c r="F126" s="462"/>
      <c r="G126" s="462"/>
      <c r="H126" s="462"/>
      <c r="I126" s="462"/>
      <c r="J126" s="462"/>
      <c r="K126" s="462"/>
      <c r="L126" s="462"/>
    </row>
  </sheetData>
  <mergeCells count="7">
    <mergeCell ref="P7:R7"/>
    <mergeCell ref="I7:K7"/>
    <mergeCell ref="B2:E2"/>
    <mergeCell ref="B7:B8"/>
    <mergeCell ref="C7:E7"/>
    <mergeCell ref="F7:H7"/>
    <mergeCell ref="M7:O7"/>
  </mergeCells>
  <printOptions horizontalCentered="1"/>
  <pageMargins left="0.70866141732283472" right="0.70866141732283472" top="0.15748031496062992" bottom="0.15748031496062992" header="0.31496062992125984" footer="0.31496062992125984"/>
  <pageSetup paperSize="9" scale="35" orientation="landscape" r:id="rId1"/>
  <headerFooter>
    <oddFooter>&amp;R&amp;P/&amp;N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H799"/>
  <sheetViews>
    <sheetView showGridLines="0" zoomScale="40" zoomScaleNormal="40" zoomScaleSheetLayoutView="85" workbookViewId="0">
      <pane ySplit="9" topLeftCell="A10" activePane="bottomLeft" state="frozen"/>
      <selection activeCell="B126" sqref="B126"/>
      <selection pane="bottomLeft" activeCell="B343" sqref="B343:B345"/>
    </sheetView>
  </sheetViews>
  <sheetFormatPr defaultColWidth="9.109375" defaultRowHeight="13.8" outlineLevelRow="1"/>
  <cols>
    <col min="1" max="1" width="22.44140625" style="10" customWidth="1"/>
    <col min="2" max="2" width="60.33203125" style="10" customWidth="1"/>
    <col min="3" max="25" width="15.6640625" style="10" customWidth="1"/>
    <col min="26" max="26" width="5.5546875" style="10" customWidth="1"/>
    <col min="27" max="16384" width="9.109375" style="10"/>
  </cols>
  <sheetData>
    <row r="2" spans="1:26" s="717" customFormat="1" ht="16.5" customHeight="1">
      <c r="A2" s="1087"/>
      <c r="B2" s="1801" t="s">
        <v>6408</v>
      </c>
      <c r="C2" s="1801"/>
      <c r="D2" s="1801"/>
      <c r="E2" s="1801"/>
      <c r="F2" s="1801"/>
      <c r="G2" s="1801"/>
      <c r="H2" s="1801"/>
      <c r="I2" s="1801"/>
      <c r="J2" s="1801"/>
      <c r="K2" s="1801"/>
      <c r="L2" s="1801"/>
      <c r="M2" s="1801"/>
      <c r="N2" s="1801"/>
      <c r="O2" s="1801"/>
      <c r="P2" s="1801"/>
      <c r="Q2" s="1801"/>
      <c r="R2" s="1801"/>
      <c r="S2" s="1801"/>
      <c r="T2" s="1801"/>
      <c r="U2" s="1801"/>
      <c r="V2" s="1801"/>
      <c r="W2" s="1801"/>
      <c r="X2" s="1801"/>
      <c r="Y2" s="1801"/>
      <c r="Z2" s="706"/>
    </row>
    <row r="3" spans="1:26" ht="15.6">
      <c r="B3" s="552" t="s">
        <v>5835</v>
      </c>
      <c r="C3" s="522"/>
      <c r="D3" s="522"/>
      <c r="E3" s="522"/>
      <c r="F3" s="522"/>
      <c r="G3" s="522"/>
      <c r="H3" s="522"/>
      <c r="I3" s="522"/>
      <c r="J3" s="522"/>
      <c r="K3" s="522"/>
      <c r="L3" s="522"/>
      <c r="M3" s="522"/>
      <c r="N3" s="522"/>
      <c r="O3" s="522"/>
      <c r="P3" s="522"/>
      <c r="Q3" s="522"/>
      <c r="R3" s="522"/>
      <c r="S3" s="522"/>
      <c r="T3" s="522"/>
      <c r="U3" s="522"/>
      <c r="V3" s="524"/>
      <c r="W3" s="522"/>
      <c r="X3" s="522"/>
      <c r="Y3" s="522"/>
      <c r="Z3" s="522"/>
    </row>
    <row r="4" spans="1:26" ht="3" customHeight="1">
      <c r="B4" s="1271"/>
      <c r="C4" s="1271"/>
      <c r="D4" s="1271"/>
      <c r="E4" s="1271"/>
      <c r="F4" s="1271"/>
      <c r="G4" s="1271"/>
      <c r="H4" s="1271"/>
      <c r="I4" s="1271"/>
      <c r="J4" s="1271"/>
      <c r="K4" s="522"/>
      <c r="L4" s="522"/>
      <c r="M4" s="522"/>
      <c r="N4" s="1271"/>
      <c r="O4" s="1271"/>
      <c r="P4" s="1271"/>
      <c r="Q4" s="1271"/>
      <c r="R4" s="1271"/>
      <c r="S4" s="1271"/>
      <c r="T4" s="1271"/>
      <c r="U4" s="1271"/>
      <c r="V4" s="1272"/>
      <c r="W4" s="1271"/>
      <c r="X4" s="1271"/>
      <c r="Y4" s="1271"/>
      <c r="Z4" s="522"/>
    </row>
    <row r="5" spans="1:26" ht="15" customHeight="1">
      <c r="B5" s="522" t="str">
        <f>+'N4-DV-16- Imob Exploração'!B5</f>
        <v xml:space="preserve">Ano de </v>
      </c>
      <c r="C5" s="522"/>
      <c r="D5" s="522"/>
      <c r="E5" s="522"/>
      <c r="F5" s="522"/>
      <c r="G5" s="522"/>
      <c r="H5" s="522"/>
      <c r="I5" s="522"/>
      <c r="J5" s="522"/>
      <c r="K5" s="522"/>
      <c r="L5" s="522"/>
      <c r="M5" s="522"/>
      <c r="N5" s="522" t="s">
        <v>92</v>
      </c>
      <c r="O5" s="522"/>
      <c r="P5" s="522"/>
      <c r="Q5" s="522"/>
      <c r="R5" s="522"/>
      <c r="S5" s="522"/>
      <c r="T5" s="526"/>
      <c r="U5" s="522"/>
      <c r="V5" s="524"/>
      <c r="W5" s="522"/>
      <c r="X5" s="522"/>
      <c r="Y5" s="522"/>
      <c r="Z5" s="522"/>
    </row>
    <row r="6" spans="1:26" ht="12" customHeight="1">
      <c r="B6" s="522"/>
      <c r="C6" s="522"/>
      <c r="D6" s="522"/>
      <c r="E6" s="522"/>
      <c r="F6" s="522"/>
      <c r="G6" s="522"/>
      <c r="H6" s="522"/>
      <c r="I6" s="522"/>
      <c r="J6" s="522"/>
      <c r="K6" s="522"/>
      <c r="L6" s="522"/>
      <c r="M6" s="522"/>
      <c r="N6" s="522"/>
      <c r="O6" s="522"/>
      <c r="P6" s="522"/>
      <c r="Q6" s="522"/>
      <c r="R6" s="522"/>
      <c r="S6" s="522"/>
      <c r="T6" s="522"/>
      <c r="U6" s="522"/>
      <c r="V6" s="524"/>
      <c r="W6" s="522"/>
      <c r="X6" s="522"/>
      <c r="Y6" s="541" t="s">
        <v>5979</v>
      </c>
      <c r="Z6" s="541"/>
    </row>
    <row r="7" spans="1:26" s="1083" customFormat="1" ht="25.5" customHeight="1">
      <c r="B7" s="1924" t="s">
        <v>29</v>
      </c>
      <c r="C7" s="1906" t="s">
        <v>43</v>
      </c>
      <c r="D7" s="1907"/>
      <c r="E7" s="1908"/>
      <c r="F7" s="1899" t="s">
        <v>6279</v>
      </c>
      <c r="G7" s="1900"/>
      <c r="H7" s="1901"/>
      <c r="I7" s="1899" t="s">
        <v>6280</v>
      </c>
      <c r="J7" s="1900"/>
      <c r="K7" s="1901"/>
      <c r="L7" s="1906" t="s">
        <v>145</v>
      </c>
      <c r="M7" s="1907"/>
      <c r="N7" s="1907"/>
      <c r="O7" s="1907"/>
      <c r="P7" s="1907"/>
      <c r="Q7" s="1906" t="s">
        <v>6016</v>
      </c>
      <c r="R7" s="1907"/>
      <c r="S7" s="1908"/>
      <c r="T7" s="1906" t="s">
        <v>6302</v>
      </c>
      <c r="U7" s="1907"/>
      <c r="V7" s="1908"/>
      <c r="W7" s="1906" t="s">
        <v>44</v>
      </c>
      <c r="X7" s="1907"/>
      <c r="Y7" s="1908"/>
    </row>
    <row r="8" spans="1:26" s="1083" customFormat="1" ht="41.25" customHeight="1">
      <c r="B8" s="1925"/>
      <c r="C8" s="1927" t="s">
        <v>134</v>
      </c>
      <c r="D8" s="1911" t="s">
        <v>6283</v>
      </c>
      <c r="E8" s="1929" t="s">
        <v>83</v>
      </c>
      <c r="F8" s="1917" t="s">
        <v>134</v>
      </c>
      <c r="G8" s="1904" t="s">
        <v>6283</v>
      </c>
      <c r="H8" s="1919" t="s">
        <v>83</v>
      </c>
      <c r="I8" s="1917" t="s">
        <v>134</v>
      </c>
      <c r="J8" s="1904" t="s">
        <v>6283</v>
      </c>
      <c r="K8" s="1919" t="s">
        <v>83</v>
      </c>
      <c r="L8" s="1906" t="s">
        <v>6019</v>
      </c>
      <c r="M8" s="1907"/>
      <c r="N8" s="1906" t="s">
        <v>6017</v>
      </c>
      <c r="O8" s="1908"/>
      <c r="P8" s="1931" t="s">
        <v>136</v>
      </c>
      <c r="Q8" s="1927" t="s">
        <v>134</v>
      </c>
      <c r="R8" s="1911" t="s">
        <v>6283</v>
      </c>
      <c r="S8" s="1929" t="s">
        <v>83</v>
      </c>
      <c r="T8" s="1927" t="s">
        <v>134</v>
      </c>
      <c r="U8" s="1911" t="s">
        <v>6283</v>
      </c>
      <c r="V8" s="1929" t="s">
        <v>83</v>
      </c>
      <c r="W8" s="1927" t="s">
        <v>134</v>
      </c>
      <c r="X8" s="1911" t="s">
        <v>6283</v>
      </c>
      <c r="Y8" s="1929" t="s">
        <v>83</v>
      </c>
    </row>
    <row r="9" spans="1:26" s="1083" customFormat="1" ht="37.5" customHeight="1">
      <c r="B9" s="1926"/>
      <c r="C9" s="1928"/>
      <c r="D9" s="1912"/>
      <c r="E9" s="1930"/>
      <c r="F9" s="1918"/>
      <c r="G9" s="1905"/>
      <c r="H9" s="1920"/>
      <c r="I9" s="1918"/>
      <c r="J9" s="1905"/>
      <c r="K9" s="1920"/>
      <c r="L9" s="1247" t="s">
        <v>6018</v>
      </c>
      <c r="M9" s="1273" t="s">
        <v>5883</v>
      </c>
      <c r="N9" s="1247" t="s">
        <v>6018</v>
      </c>
      <c r="O9" s="1273" t="s">
        <v>5883</v>
      </c>
      <c r="P9" s="1932"/>
      <c r="Q9" s="1928"/>
      <c r="R9" s="1912"/>
      <c r="S9" s="1930"/>
      <c r="T9" s="1928"/>
      <c r="U9" s="1912"/>
      <c r="V9" s="1930"/>
      <c r="W9" s="1928"/>
      <c r="X9" s="1912"/>
      <c r="Y9" s="1930"/>
    </row>
    <row r="10" spans="1:26" s="1083" customFormat="1" ht="15.9" customHeight="1">
      <c r="B10" s="1249" t="s">
        <v>140</v>
      </c>
      <c r="C10" s="1274"/>
      <c r="D10" s="1274"/>
      <c r="E10" s="1274"/>
      <c r="F10" s="1395"/>
      <c r="G10" s="1395"/>
      <c r="H10" s="1395"/>
      <c r="I10" s="1395"/>
      <c r="J10" s="1395"/>
      <c r="K10" s="1395"/>
      <c r="L10" s="1274"/>
      <c r="M10" s="1274"/>
      <c r="N10" s="1274"/>
      <c r="O10" s="1274"/>
      <c r="P10" s="1274"/>
      <c r="Q10" s="1274"/>
      <c r="R10" s="1274"/>
      <c r="S10" s="1274"/>
      <c r="T10" s="1274"/>
      <c r="U10" s="1274"/>
      <c r="V10" s="1274"/>
      <c r="W10" s="1274"/>
      <c r="X10" s="1274"/>
      <c r="Y10" s="1274"/>
    </row>
    <row r="11" spans="1:26" s="1083" customFormat="1" ht="15.9" customHeight="1">
      <c r="B11" s="1250" t="s">
        <v>6286</v>
      </c>
      <c r="C11" s="1274"/>
      <c r="D11" s="1274"/>
      <c r="E11" s="1274"/>
      <c r="F11" s="1395"/>
      <c r="G11" s="1395"/>
      <c r="H11" s="1395"/>
      <c r="I11" s="1395"/>
      <c r="J11" s="1395"/>
      <c r="K11" s="1395"/>
      <c r="L11" s="1274"/>
      <c r="M11" s="1274"/>
      <c r="N11" s="1274"/>
      <c r="O11" s="1274"/>
      <c r="P11" s="1274"/>
      <c r="Q11" s="1274"/>
      <c r="R11" s="1274"/>
      <c r="S11" s="1274"/>
      <c r="T11" s="1274"/>
      <c r="U11" s="1274"/>
      <c r="V11" s="1274"/>
      <c r="W11" s="1274"/>
      <c r="X11" s="1274"/>
      <c r="Y11" s="1274"/>
    </row>
    <row r="12" spans="1:26" s="1083" customFormat="1" ht="15.9" customHeight="1">
      <c r="B12" s="1251" t="s">
        <v>148</v>
      </c>
      <c r="C12" s="1275"/>
      <c r="D12" s="1275"/>
      <c r="E12" s="1275"/>
      <c r="F12" s="1394"/>
      <c r="G12" s="1394"/>
      <c r="H12" s="1394"/>
      <c r="I12" s="1394"/>
      <c r="J12" s="1394"/>
      <c r="K12" s="1394"/>
      <c r="L12" s="1275"/>
      <c r="M12" s="1275"/>
      <c r="N12" s="1275"/>
      <c r="O12" s="1275"/>
      <c r="P12" s="1275"/>
      <c r="Q12" s="1275"/>
      <c r="R12" s="1275"/>
      <c r="S12" s="1275"/>
      <c r="T12" s="1275"/>
      <c r="U12" s="1275"/>
      <c r="V12" s="1275"/>
      <c r="W12" s="1275"/>
      <c r="X12" s="1275"/>
      <c r="Y12" s="1275"/>
    </row>
    <row r="13" spans="1:26" s="1083" customFormat="1" ht="15.9" customHeight="1">
      <c r="B13" s="1251" t="s">
        <v>149</v>
      </c>
      <c r="C13" s="1275"/>
      <c r="D13" s="1275"/>
      <c r="E13" s="1275"/>
      <c r="F13" s="1394"/>
      <c r="G13" s="1394"/>
      <c r="H13" s="1394"/>
      <c r="I13" s="1394"/>
      <c r="J13" s="1394"/>
      <c r="K13" s="1394"/>
      <c r="L13" s="1275"/>
      <c r="M13" s="1275"/>
      <c r="N13" s="1275"/>
      <c r="O13" s="1275"/>
      <c r="P13" s="1275"/>
      <c r="Q13" s="1275"/>
      <c r="R13" s="1275"/>
      <c r="S13" s="1275"/>
      <c r="T13" s="1275"/>
      <c r="U13" s="1275"/>
      <c r="V13" s="1275"/>
      <c r="W13" s="1275"/>
      <c r="X13" s="1275"/>
      <c r="Y13" s="1275"/>
    </row>
    <row r="14" spans="1:26" s="1083" customFormat="1" ht="15.9" customHeight="1">
      <c r="B14" s="1251" t="s">
        <v>150</v>
      </c>
      <c r="C14" s="1275"/>
      <c r="D14" s="1275"/>
      <c r="E14" s="1275"/>
      <c r="F14" s="1394"/>
      <c r="G14" s="1394"/>
      <c r="H14" s="1394"/>
      <c r="I14" s="1394"/>
      <c r="J14" s="1394"/>
      <c r="K14" s="1394"/>
      <c r="L14" s="1275"/>
      <c r="M14" s="1275"/>
      <c r="N14" s="1275"/>
      <c r="O14" s="1275"/>
      <c r="P14" s="1275"/>
      <c r="Q14" s="1275"/>
      <c r="R14" s="1275"/>
      <c r="S14" s="1275"/>
      <c r="T14" s="1275"/>
      <c r="U14" s="1275"/>
      <c r="V14" s="1275"/>
      <c r="W14" s="1275"/>
      <c r="X14" s="1275"/>
      <c r="Y14" s="1275"/>
    </row>
    <row r="15" spans="1:26" s="1083" customFormat="1" ht="15.9" customHeight="1">
      <c r="B15" s="1252"/>
      <c r="C15" s="1275"/>
      <c r="D15" s="1275"/>
      <c r="E15" s="1275"/>
      <c r="F15" s="1394"/>
      <c r="G15" s="1394"/>
      <c r="H15" s="1394"/>
      <c r="I15" s="1394"/>
      <c r="J15" s="1394"/>
      <c r="K15" s="1394"/>
      <c r="L15" s="1275"/>
      <c r="M15" s="1275"/>
      <c r="N15" s="1275"/>
      <c r="O15" s="1275"/>
      <c r="P15" s="1275"/>
      <c r="Q15" s="1275"/>
      <c r="R15" s="1275"/>
      <c r="S15" s="1275"/>
      <c r="T15" s="1275"/>
      <c r="U15" s="1275"/>
      <c r="V15" s="1275"/>
      <c r="W15" s="1275"/>
      <c r="X15" s="1275"/>
      <c r="Y15" s="1275"/>
    </row>
    <row r="16" spans="1:26" s="1253" customFormat="1" ht="15.9" customHeight="1">
      <c r="B16" s="1250" t="s">
        <v>6210</v>
      </c>
      <c r="C16" s="1276"/>
      <c r="D16" s="1276"/>
      <c r="E16" s="1276"/>
      <c r="F16" s="1396"/>
      <c r="G16" s="1396"/>
      <c r="H16" s="1396"/>
      <c r="I16" s="1396"/>
      <c r="J16" s="1396"/>
      <c r="K16" s="1396"/>
      <c r="L16" s="1276"/>
      <c r="M16" s="1276"/>
      <c r="N16" s="1276"/>
      <c r="O16" s="1276"/>
      <c r="P16" s="1276"/>
      <c r="Q16" s="1276"/>
      <c r="R16" s="1276"/>
      <c r="S16" s="1276"/>
      <c r="T16" s="1276"/>
      <c r="U16" s="1276"/>
      <c r="V16" s="1276"/>
      <c r="W16" s="1276"/>
      <c r="X16" s="1276"/>
      <c r="Y16" s="1276"/>
    </row>
    <row r="17" spans="2:25" s="1083" customFormat="1" ht="15.9" customHeight="1">
      <c r="B17" s="1251" t="s">
        <v>148</v>
      </c>
      <c r="C17" s="1275"/>
      <c r="D17" s="1275"/>
      <c r="E17" s="1275"/>
      <c r="F17" s="1394"/>
      <c r="G17" s="1394"/>
      <c r="H17" s="1394"/>
      <c r="I17" s="1394"/>
      <c r="J17" s="1394"/>
      <c r="K17" s="1394"/>
      <c r="L17" s="1275"/>
      <c r="M17" s="1275"/>
      <c r="N17" s="1275"/>
      <c r="O17" s="1275"/>
      <c r="P17" s="1275"/>
      <c r="Q17" s="1275"/>
      <c r="R17" s="1275"/>
      <c r="S17" s="1275"/>
      <c r="T17" s="1275"/>
      <c r="U17" s="1275"/>
      <c r="V17" s="1275"/>
      <c r="W17" s="1275"/>
      <c r="X17" s="1275"/>
      <c r="Y17" s="1275"/>
    </row>
    <row r="18" spans="2:25" s="1083" customFormat="1" ht="15.9" customHeight="1">
      <c r="B18" s="1251" t="s">
        <v>149</v>
      </c>
      <c r="C18" s="1277"/>
      <c r="D18" s="1277"/>
      <c r="E18" s="1277"/>
      <c r="F18" s="1397"/>
      <c r="G18" s="1397"/>
      <c r="H18" s="1397"/>
      <c r="I18" s="1397"/>
      <c r="J18" s="1397"/>
      <c r="K18" s="1397"/>
      <c r="L18" s="1277"/>
      <c r="M18" s="1277"/>
      <c r="N18" s="1277"/>
      <c r="O18" s="1277"/>
      <c r="P18" s="1277"/>
      <c r="Q18" s="1277"/>
      <c r="R18" s="1277"/>
      <c r="S18" s="1277"/>
      <c r="T18" s="1277"/>
      <c r="U18" s="1277"/>
      <c r="V18" s="1277"/>
      <c r="W18" s="1277"/>
      <c r="X18" s="1277"/>
      <c r="Y18" s="1277"/>
    </row>
    <row r="19" spans="2:25" s="1083" customFormat="1" ht="15.9" customHeight="1">
      <c r="B19" s="1251" t="s">
        <v>150</v>
      </c>
      <c r="C19" s="1077"/>
      <c r="D19" s="1077"/>
      <c r="E19" s="1077"/>
      <c r="F19" s="1366"/>
      <c r="G19" s="1366"/>
      <c r="H19" s="1366"/>
      <c r="I19" s="1366"/>
      <c r="J19" s="1366"/>
      <c r="K19" s="1366"/>
      <c r="L19" s="1077"/>
      <c r="M19" s="1077"/>
      <c r="N19" s="1077"/>
      <c r="O19" s="1077"/>
      <c r="P19" s="1077"/>
      <c r="Q19" s="1077"/>
      <c r="R19" s="1077"/>
      <c r="S19" s="1077"/>
      <c r="T19" s="1077"/>
      <c r="U19" s="1077"/>
      <c r="V19" s="1077"/>
      <c r="W19" s="1077"/>
      <c r="X19" s="1077"/>
      <c r="Y19" s="1077"/>
    </row>
    <row r="20" spans="2:25" s="1083" customFormat="1" ht="15.9" customHeight="1">
      <c r="B20" s="1255"/>
      <c r="C20" s="1077"/>
      <c r="D20" s="1077"/>
      <c r="E20" s="1077"/>
      <c r="F20" s="1366"/>
      <c r="G20" s="1366"/>
      <c r="H20" s="1366"/>
      <c r="I20" s="1366"/>
      <c r="J20" s="1366"/>
      <c r="K20" s="1366"/>
      <c r="L20" s="1077"/>
      <c r="M20" s="1077"/>
      <c r="N20" s="1077"/>
      <c r="O20" s="1077"/>
      <c r="P20" s="1077"/>
      <c r="Q20" s="1077"/>
      <c r="R20" s="1077"/>
      <c r="S20" s="1077"/>
      <c r="T20" s="1077"/>
      <c r="U20" s="1077"/>
      <c r="V20" s="1077"/>
      <c r="W20" s="1077"/>
      <c r="X20" s="1077"/>
      <c r="Y20" s="1077"/>
    </row>
    <row r="21" spans="2:25" s="1083" customFormat="1" ht="15.9" customHeight="1">
      <c r="B21" s="1249" t="s">
        <v>141</v>
      </c>
      <c r="C21" s="1254"/>
      <c r="D21" s="1254"/>
      <c r="E21" s="1254"/>
      <c r="F21" s="1365"/>
      <c r="G21" s="1365"/>
      <c r="H21" s="1365"/>
      <c r="I21" s="1365"/>
      <c r="J21" s="1365"/>
      <c r="K21" s="1365"/>
      <c r="L21" s="1254"/>
      <c r="M21" s="1254"/>
      <c r="N21" s="1254"/>
      <c r="O21" s="1254"/>
      <c r="P21" s="1254"/>
      <c r="Q21" s="1254"/>
      <c r="R21" s="1254"/>
      <c r="S21" s="1254"/>
      <c r="T21" s="1254"/>
      <c r="U21" s="1254"/>
      <c r="V21" s="1254"/>
      <c r="W21" s="1254"/>
      <c r="X21" s="1254"/>
      <c r="Y21" s="1254"/>
    </row>
    <row r="22" spans="2:25" s="1083" customFormat="1" ht="15.9" customHeight="1">
      <c r="B22" s="1250" t="s">
        <v>6211</v>
      </c>
      <c r="C22" s="1254"/>
      <c r="D22" s="1254"/>
      <c r="E22" s="1254"/>
      <c r="F22" s="1365"/>
      <c r="G22" s="1365"/>
      <c r="H22" s="1365"/>
      <c r="I22" s="1365"/>
      <c r="J22" s="1365"/>
      <c r="K22" s="1365"/>
      <c r="L22" s="1254"/>
      <c r="M22" s="1254"/>
      <c r="N22" s="1254"/>
      <c r="O22" s="1254"/>
      <c r="P22" s="1254"/>
      <c r="Q22" s="1254"/>
      <c r="R22" s="1254"/>
      <c r="S22" s="1254"/>
      <c r="T22" s="1254"/>
      <c r="U22" s="1254"/>
      <c r="V22" s="1254"/>
      <c r="W22" s="1254"/>
      <c r="X22" s="1254"/>
      <c r="Y22" s="1254"/>
    </row>
    <row r="23" spans="2:25" s="1083" customFormat="1" ht="15.9" customHeight="1">
      <c r="B23" s="1250" t="s">
        <v>6212</v>
      </c>
      <c r="C23" s="1254"/>
      <c r="D23" s="1254"/>
      <c r="E23" s="1254"/>
      <c r="F23" s="1365"/>
      <c r="G23" s="1365"/>
      <c r="H23" s="1365"/>
      <c r="I23" s="1365"/>
      <c r="J23" s="1365"/>
      <c r="K23" s="1365"/>
      <c r="L23" s="1254"/>
      <c r="M23" s="1254"/>
      <c r="N23" s="1254"/>
      <c r="O23" s="1254"/>
      <c r="P23" s="1254"/>
      <c r="Q23" s="1254"/>
      <c r="R23" s="1254"/>
      <c r="S23" s="1254"/>
      <c r="T23" s="1254"/>
      <c r="U23" s="1254"/>
      <c r="V23" s="1254"/>
      <c r="W23" s="1254"/>
      <c r="X23" s="1254"/>
      <c r="Y23" s="1254"/>
    </row>
    <row r="24" spans="2:25" s="1083" customFormat="1" ht="15.9" customHeight="1">
      <c r="B24" s="1249"/>
      <c r="C24" s="1254"/>
      <c r="D24" s="1254"/>
      <c r="E24" s="1254"/>
      <c r="F24" s="1365"/>
      <c r="G24" s="1365"/>
      <c r="H24" s="1365"/>
      <c r="I24" s="1365"/>
      <c r="J24" s="1365"/>
      <c r="K24" s="1365"/>
      <c r="L24" s="1254"/>
      <c r="M24" s="1254"/>
      <c r="N24" s="1254"/>
      <c r="O24" s="1254"/>
      <c r="P24" s="1254"/>
      <c r="Q24" s="1254"/>
      <c r="R24" s="1254"/>
      <c r="S24" s="1254"/>
      <c r="T24" s="1254"/>
      <c r="U24" s="1254"/>
      <c r="V24" s="1254"/>
      <c r="W24" s="1254"/>
      <c r="X24" s="1254"/>
      <c r="Y24" s="1254"/>
    </row>
    <row r="25" spans="2:25" s="1083" customFormat="1" ht="15.9" customHeight="1">
      <c r="B25" s="1250" t="s">
        <v>128</v>
      </c>
      <c r="C25" s="1254"/>
      <c r="D25" s="1254"/>
      <c r="E25" s="1254"/>
      <c r="F25" s="1365"/>
      <c r="G25" s="1365"/>
      <c r="H25" s="1365"/>
      <c r="I25" s="1365"/>
      <c r="J25" s="1365"/>
      <c r="K25" s="1365"/>
      <c r="L25" s="1254"/>
      <c r="M25" s="1254"/>
      <c r="N25" s="1254"/>
      <c r="O25" s="1254"/>
      <c r="P25" s="1254"/>
      <c r="Q25" s="1254"/>
      <c r="R25" s="1254"/>
      <c r="S25" s="1254"/>
      <c r="T25" s="1254"/>
      <c r="U25" s="1254"/>
      <c r="V25" s="1254"/>
      <c r="W25" s="1254"/>
      <c r="X25" s="1254"/>
      <c r="Y25" s="1254"/>
    </row>
    <row r="26" spans="2:25" s="1083" customFormat="1" ht="15.9" customHeight="1">
      <c r="B26" s="1251" t="s">
        <v>118</v>
      </c>
      <c r="C26" s="1071"/>
      <c r="D26" s="1071"/>
      <c r="E26" s="1071"/>
      <c r="F26" s="1350"/>
      <c r="G26" s="1350"/>
      <c r="H26" s="1350"/>
      <c r="I26" s="1350"/>
      <c r="J26" s="1350"/>
      <c r="K26" s="1350"/>
      <c r="L26" s="1071"/>
      <c r="M26" s="1071"/>
      <c r="N26" s="1071"/>
      <c r="O26" s="1071"/>
      <c r="P26" s="1071"/>
      <c r="Q26" s="1071"/>
      <c r="R26" s="1071"/>
      <c r="S26" s="1071"/>
      <c r="T26" s="1071"/>
      <c r="U26" s="1071"/>
      <c r="V26" s="1071"/>
      <c r="W26" s="1071"/>
      <c r="X26" s="1071"/>
      <c r="Y26" s="1071"/>
    </row>
    <row r="27" spans="2:25" s="1083" customFormat="1" ht="15.9" customHeight="1">
      <c r="B27" s="1251" t="s">
        <v>119</v>
      </c>
      <c r="C27" s="1071"/>
      <c r="D27" s="1071"/>
      <c r="E27" s="1071"/>
      <c r="F27" s="1350"/>
      <c r="G27" s="1350"/>
      <c r="H27" s="1350"/>
      <c r="I27" s="1350"/>
      <c r="J27" s="1350"/>
      <c r="K27" s="1350"/>
      <c r="L27" s="1071"/>
      <c r="M27" s="1071"/>
      <c r="N27" s="1071"/>
      <c r="O27" s="1071"/>
      <c r="P27" s="1071"/>
      <c r="Q27" s="1071"/>
      <c r="R27" s="1071"/>
      <c r="S27" s="1071"/>
      <c r="T27" s="1071"/>
      <c r="U27" s="1071"/>
      <c r="V27" s="1071"/>
      <c r="W27" s="1071"/>
      <c r="X27" s="1071"/>
      <c r="Y27" s="1071"/>
    </row>
    <row r="28" spans="2:25" s="1083" customFormat="1" ht="15.9" customHeight="1">
      <c r="B28" s="1251" t="s">
        <v>120</v>
      </c>
      <c r="C28" s="1071"/>
      <c r="D28" s="1071"/>
      <c r="E28" s="1071"/>
      <c r="F28" s="1350"/>
      <c r="G28" s="1350"/>
      <c r="H28" s="1350"/>
      <c r="I28" s="1350"/>
      <c r="J28" s="1350"/>
      <c r="K28" s="1350"/>
      <c r="L28" s="1071"/>
      <c r="M28" s="1071"/>
      <c r="N28" s="1071"/>
      <c r="O28" s="1071"/>
      <c r="P28" s="1071"/>
      <c r="Q28" s="1071"/>
      <c r="R28" s="1071"/>
      <c r="S28" s="1071"/>
      <c r="T28" s="1071"/>
      <c r="U28" s="1071"/>
      <c r="V28" s="1071"/>
      <c r="W28" s="1071"/>
      <c r="X28" s="1071"/>
      <c r="Y28" s="1071"/>
    </row>
    <row r="29" spans="2:25" s="1083" customFormat="1" ht="15.9" customHeight="1">
      <c r="B29" s="1251" t="s">
        <v>121</v>
      </c>
      <c r="C29" s="1071"/>
      <c r="D29" s="1071"/>
      <c r="E29" s="1071"/>
      <c r="F29" s="1350"/>
      <c r="G29" s="1350"/>
      <c r="H29" s="1350"/>
      <c r="I29" s="1350"/>
      <c r="J29" s="1350"/>
      <c r="K29" s="1350"/>
      <c r="L29" s="1071"/>
      <c r="M29" s="1071"/>
      <c r="N29" s="1071"/>
      <c r="O29" s="1071"/>
      <c r="P29" s="1071"/>
      <c r="Q29" s="1071"/>
      <c r="R29" s="1071"/>
      <c r="S29" s="1071"/>
      <c r="T29" s="1071"/>
      <c r="U29" s="1071"/>
      <c r="V29" s="1071"/>
      <c r="W29" s="1071"/>
      <c r="X29" s="1071"/>
      <c r="Y29" s="1071"/>
    </row>
    <row r="30" spans="2:25" s="1083" customFormat="1" ht="15.9" customHeight="1">
      <c r="B30" s="1257" t="s">
        <v>6247</v>
      </c>
      <c r="C30" s="1071"/>
      <c r="D30" s="1071"/>
      <c r="E30" s="1071"/>
      <c r="F30" s="1350"/>
      <c r="G30" s="1350"/>
      <c r="H30" s="1350"/>
      <c r="I30" s="1350"/>
      <c r="J30" s="1350"/>
      <c r="K30" s="1350"/>
      <c r="L30" s="1071"/>
      <c r="M30" s="1071"/>
      <c r="N30" s="1071"/>
      <c r="O30" s="1071"/>
      <c r="P30" s="1071"/>
      <c r="Q30" s="1071"/>
      <c r="R30" s="1071"/>
      <c r="S30" s="1071"/>
      <c r="T30" s="1071"/>
      <c r="U30" s="1071"/>
      <c r="V30" s="1071"/>
      <c r="W30" s="1071"/>
      <c r="X30" s="1071"/>
      <c r="Y30" s="1071"/>
    </row>
    <row r="31" spans="2:25" s="1083" customFormat="1" ht="15.9" customHeight="1">
      <c r="B31" s="1257" t="s">
        <v>122</v>
      </c>
      <c r="C31" s="1071"/>
      <c r="D31" s="1071"/>
      <c r="E31" s="1071"/>
      <c r="F31" s="1350"/>
      <c r="G31" s="1350"/>
      <c r="H31" s="1350"/>
      <c r="I31" s="1350"/>
      <c r="J31" s="1350"/>
      <c r="K31" s="1350"/>
      <c r="L31" s="1071"/>
      <c r="M31" s="1071"/>
      <c r="N31" s="1071"/>
      <c r="O31" s="1071"/>
      <c r="P31" s="1071"/>
      <c r="Q31" s="1071"/>
      <c r="R31" s="1071"/>
      <c r="S31" s="1071"/>
      <c r="T31" s="1071"/>
      <c r="U31" s="1071"/>
      <c r="V31" s="1071"/>
      <c r="W31" s="1071"/>
      <c r="X31" s="1071"/>
      <c r="Y31" s="1071"/>
    </row>
    <row r="32" spans="2:25" s="1083" customFormat="1" ht="15.9" customHeight="1">
      <c r="B32" s="1251" t="s">
        <v>117</v>
      </c>
      <c r="C32" s="1071"/>
      <c r="D32" s="1071"/>
      <c r="E32" s="1071"/>
      <c r="F32" s="1350"/>
      <c r="G32" s="1350"/>
      <c r="H32" s="1350"/>
      <c r="I32" s="1350"/>
      <c r="J32" s="1350"/>
      <c r="K32" s="1350"/>
      <c r="L32" s="1071"/>
      <c r="M32" s="1071"/>
      <c r="N32" s="1071"/>
      <c r="O32" s="1071"/>
      <c r="P32" s="1071"/>
      <c r="Q32" s="1071"/>
      <c r="R32" s="1071"/>
      <c r="S32" s="1071"/>
      <c r="T32" s="1071"/>
      <c r="U32" s="1071"/>
      <c r="V32" s="1071"/>
      <c r="W32" s="1071"/>
      <c r="X32" s="1071"/>
      <c r="Y32" s="1071"/>
    </row>
    <row r="33" spans="2:25" s="1083" customFormat="1" ht="30.6" customHeight="1">
      <c r="B33" s="1278" t="s">
        <v>6248</v>
      </c>
      <c r="C33" s="1071"/>
      <c r="D33" s="1071"/>
      <c r="E33" s="1071"/>
      <c r="F33" s="1350"/>
      <c r="G33" s="1350"/>
      <c r="H33" s="1350"/>
      <c r="I33" s="1350"/>
      <c r="J33" s="1350"/>
      <c r="K33" s="1350"/>
      <c r="L33" s="1071"/>
      <c r="M33" s="1071"/>
      <c r="N33" s="1071"/>
      <c r="O33" s="1071"/>
      <c r="P33" s="1071"/>
      <c r="Q33" s="1071"/>
      <c r="R33" s="1071"/>
      <c r="S33" s="1071"/>
      <c r="T33" s="1071"/>
      <c r="U33" s="1071"/>
      <c r="V33" s="1071"/>
      <c r="W33" s="1071"/>
      <c r="X33" s="1071"/>
      <c r="Y33" s="1071"/>
    </row>
    <row r="34" spans="2:25" s="1083" customFormat="1" ht="15.9" hidden="1" customHeight="1" outlineLevel="1">
      <c r="B34" s="1257" t="s">
        <v>6287</v>
      </c>
      <c r="C34" s="1071"/>
      <c r="D34" s="1071"/>
      <c r="E34" s="1071"/>
      <c r="F34" s="1350"/>
      <c r="G34" s="1350"/>
      <c r="H34" s="1350"/>
      <c r="I34" s="1350"/>
      <c r="J34" s="1350"/>
      <c r="K34" s="1350"/>
      <c r="L34" s="1071"/>
      <c r="M34" s="1071"/>
      <c r="N34" s="1071"/>
      <c r="O34" s="1071"/>
      <c r="P34" s="1071"/>
      <c r="Q34" s="1071"/>
      <c r="R34" s="1071"/>
      <c r="S34" s="1071"/>
      <c r="T34" s="1071"/>
      <c r="U34" s="1071"/>
      <c r="V34" s="1071"/>
      <c r="W34" s="1071"/>
      <c r="X34" s="1071"/>
      <c r="Y34" s="1071"/>
    </row>
    <row r="35" spans="2:25" s="1083" customFormat="1" ht="15.9" hidden="1" customHeight="1" outlineLevel="1">
      <c r="B35" s="1257" t="s">
        <v>6288</v>
      </c>
      <c r="C35" s="1071"/>
      <c r="D35" s="1071"/>
      <c r="E35" s="1071"/>
      <c r="F35" s="1350"/>
      <c r="G35" s="1350"/>
      <c r="H35" s="1350"/>
      <c r="I35" s="1350"/>
      <c r="J35" s="1350"/>
      <c r="K35" s="1350"/>
      <c r="L35" s="1071"/>
      <c r="M35" s="1071"/>
      <c r="N35" s="1071"/>
      <c r="O35" s="1071"/>
      <c r="P35" s="1071"/>
      <c r="Q35" s="1071"/>
      <c r="R35" s="1071"/>
      <c r="S35" s="1071"/>
      <c r="T35" s="1071"/>
      <c r="U35" s="1071"/>
      <c r="V35" s="1071"/>
      <c r="W35" s="1071"/>
      <c r="X35" s="1071"/>
      <c r="Y35" s="1071"/>
    </row>
    <row r="36" spans="2:25" s="1083" customFormat="1" ht="15.9" hidden="1" customHeight="1" outlineLevel="1">
      <c r="B36" s="1257" t="s">
        <v>6289</v>
      </c>
      <c r="C36" s="1071"/>
      <c r="D36" s="1071"/>
      <c r="E36" s="1071"/>
      <c r="F36" s="1350"/>
      <c r="G36" s="1350"/>
      <c r="H36" s="1350"/>
      <c r="I36" s="1350"/>
      <c r="J36" s="1350"/>
      <c r="K36" s="1350"/>
      <c r="L36" s="1071"/>
      <c r="M36" s="1071"/>
      <c r="N36" s="1071"/>
      <c r="O36" s="1071"/>
      <c r="P36" s="1071"/>
      <c r="Q36" s="1071"/>
      <c r="R36" s="1071"/>
      <c r="S36" s="1071"/>
      <c r="T36" s="1071"/>
      <c r="U36" s="1071"/>
      <c r="V36" s="1071"/>
      <c r="W36" s="1071"/>
      <c r="X36" s="1071"/>
      <c r="Y36" s="1071"/>
    </row>
    <row r="37" spans="2:25" s="1083" customFormat="1" ht="15.9" hidden="1" customHeight="1" outlineLevel="1">
      <c r="B37" s="1257" t="s">
        <v>6290</v>
      </c>
      <c r="C37" s="1071"/>
      <c r="D37" s="1071"/>
      <c r="E37" s="1071"/>
      <c r="F37" s="1350"/>
      <c r="G37" s="1350"/>
      <c r="H37" s="1350"/>
      <c r="I37" s="1350"/>
      <c r="J37" s="1350"/>
      <c r="K37" s="1350"/>
      <c r="L37" s="1071"/>
      <c r="M37" s="1071"/>
      <c r="N37" s="1071"/>
      <c r="O37" s="1071"/>
      <c r="P37" s="1071"/>
      <c r="Q37" s="1071"/>
      <c r="R37" s="1071"/>
      <c r="S37" s="1071"/>
      <c r="T37" s="1071"/>
      <c r="U37" s="1071"/>
      <c r="V37" s="1071"/>
      <c r="W37" s="1071"/>
      <c r="X37" s="1071"/>
      <c r="Y37" s="1071"/>
    </row>
    <row r="38" spans="2:25" s="1083" customFormat="1" ht="15.9" customHeight="1" collapsed="1">
      <c r="B38" s="1257" t="s">
        <v>6291</v>
      </c>
      <c r="C38" s="1071"/>
      <c r="D38" s="1071"/>
      <c r="E38" s="1071"/>
      <c r="F38" s="1350"/>
      <c r="G38" s="1350"/>
      <c r="H38" s="1350"/>
      <c r="I38" s="1350"/>
      <c r="J38" s="1350"/>
      <c r="K38" s="1350"/>
      <c r="L38" s="1071"/>
      <c r="M38" s="1071"/>
      <c r="N38" s="1071"/>
      <c r="O38" s="1071"/>
      <c r="P38" s="1071"/>
      <c r="Q38" s="1071"/>
      <c r="R38" s="1071"/>
      <c r="S38" s="1071"/>
      <c r="T38" s="1071"/>
      <c r="U38" s="1071"/>
      <c r="V38" s="1071"/>
      <c r="W38" s="1071"/>
      <c r="X38" s="1071"/>
      <c r="Y38" s="1071"/>
    </row>
    <row r="39" spans="2:25" s="1083" customFormat="1" ht="15.9" customHeight="1">
      <c r="B39" s="1251"/>
      <c r="C39" s="1071"/>
      <c r="D39" s="1071"/>
      <c r="E39" s="1071"/>
      <c r="F39" s="1350"/>
      <c r="G39" s="1350"/>
      <c r="H39" s="1350"/>
      <c r="I39" s="1350"/>
      <c r="J39" s="1350"/>
      <c r="K39" s="1350"/>
      <c r="L39" s="1071"/>
      <c r="M39" s="1071"/>
      <c r="N39" s="1071"/>
      <c r="O39" s="1071"/>
      <c r="P39" s="1071"/>
      <c r="Q39" s="1071"/>
      <c r="R39" s="1071"/>
      <c r="S39" s="1071"/>
      <c r="T39" s="1071"/>
      <c r="U39" s="1071"/>
      <c r="V39" s="1071"/>
      <c r="W39" s="1071"/>
      <c r="X39" s="1071"/>
      <c r="Y39" s="1071"/>
    </row>
    <row r="40" spans="2:25" s="1253" customFormat="1" ht="15.9" customHeight="1">
      <c r="B40" s="1250" t="s">
        <v>6226</v>
      </c>
      <c r="C40" s="1254"/>
      <c r="D40" s="1254"/>
      <c r="E40" s="1254"/>
      <c r="F40" s="1365"/>
      <c r="G40" s="1365"/>
      <c r="H40" s="1365"/>
      <c r="I40" s="1365"/>
      <c r="J40" s="1365"/>
      <c r="K40" s="1365"/>
      <c r="L40" s="1254"/>
      <c r="M40" s="1254"/>
      <c r="N40" s="1254"/>
      <c r="O40" s="1254"/>
      <c r="P40" s="1254"/>
      <c r="Q40" s="1254"/>
      <c r="R40" s="1254"/>
      <c r="S40" s="1254"/>
      <c r="T40" s="1254"/>
      <c r="U40" s="1254"/>
      <c r="V40" s="1254"/>
      <c r="W40" s="1254"/>
      <c r="X40" s="1254"/>
      <c r="Y40" s="1254"/>
    </row>
    <row r="41" spans="2:25" s="1253" customFormat="1" ht="15.9" customHeight="1">
      <c r="B41" s="1250" t="s">
        <v>6227</v>
      </c>
      <c r="C41" s="1254"/>
      <c r="D41" s="1254"/>
      <c r="E41" s="1254"/>
      <c r="F41" s="1365"/>
      <c r="G41" s="1365"/>
      <c r="H41" s="1365"/>
      <c r="I41" s="1365"/>
      <c r="J41" s="1365"/>
      <c r="K41" s="1365"/>
      <c r="L41" s="1254"/>
      <c r="M41" s="1254"/>
      <c r="N41" s="1254"/>
      <c r="O41" s="1254"/>
      <c r="P41" s="1254"/>
      <c r="Q41" s="1254"/>
      <c r="R41" s="1254"/>
      <c r="S41" s="1254"/>
      <c r="T41" s="1254"/>
      <c r="U41" s="1254"/>
      <c r="V41" s="1254"/>
      <c r="W41" s="1254"/>
      <c r="X41" s="1254"/>
      <c r="Y41" s="1254"/>
    </row>
    <row r="42" spans="2:25" s="1083" customFormat="1" ht="15.9" customHeight="1">
      <c r="B42" s="1251"/>
      <c r="C42" s="1071"/>
      <c r="D42" s="1071"/>
      <c r="E42" s="1071"/>
      <c r="F42" s="1350"/>
      <c r="G42" s="1350"/>
      <c r="H42" s="1350"/>
      <c r="I42" s="1350"/>
      <c r="J42" s="1350"/>
      <c r="K42" s="1350"/>
      <c r="L42" s="1071"/>
      <c r="M42" s="1071"/>
      <c r="N42" s="1071"/>
      <c r="O42" s="1071"/>
      <c r="P42" s="1071"/>
      <c r="Q42" s="1071"/>
      <c r="R42" s="1071"/>
      <c r="S42" s="1071"/>
      <c r="T42" s="1071"/>
      <c r="U42" s="1071"/>
      <c r="V42" s="1071"/>
      <c r="W42" s="1071"/>
      <c r="X42" s="1071"/>
      <c r="Y42" s="1071"/>
    </row>
    <row r="43" spans="2:25" s="1253" customFormat="1" ht="15.9" customHeight="1">
      <c r="B43" s="1250" t="s">
        <v>6242</v>
      </c>
      <c r="C43" s="1254"/>
      <c r="D43" s="1254"/>
      <c r="E43" s="1254"/>
      <c r="F43" s="1365"/>
      <c r="G43" s="1365"/>
      <c r="H43" s="1365"/>
      <c r="I43" s="1365"/>
      <c r="J43" s="1365"/>
      <c r="K43" s="1365"/>
      <c r="L43" s="1254"/>
      <c r="M43" s="1254"/>
      <c r="N43" s="1254"/>
      <c r="O43" s="1254"/>
      <c r="P43" s="1254"/>
      <c r="Q43" s="1254"/>
      <c r="R43" s="1254"/>
      <c r="S43" s="1254"/>
      <c r="T43" s="1254"/>
      <c r="U43" s="1254"/>
      <c r="V43" s="1254"/>
      <c r="W43" s="1254"/>
      <c r="X43" s="1254"/>
      <c r="Y43" s="1254"/>
    </row>
    <row r="44" spans="2:25" s="1253" customFormat="1" ht="15.9" customHeight="1">
      <c r="B44" s="1250" t="s">
        <v>6228</v>
      </c>
      <c r="C44" s="1254"/>
      <c r="D44" s="1254"/>
      <c r="E44" s="1254"/>
      <c r="F44" s="1365"/>
      <c r="G44" s="1365"/>
      <c r="H44" s="1365"/>
      <c r="I44" s="1365"/>
      <c r="J44" s="1365"/>
      <c r="K44" s="1365"/>
      <c r="L44" s="1254"/>
      <c r="M44" s="1254"/>
      <c r="N44" s="1254"/>
      <c r="O44" s="1254"/>
      <c r="P44" s="1254"/>
      <c r="Q44" s="1254"/>
      <c r="R44" s="1254"/>
      <c r="S44" s="1254"/>
      <c r="T44" s="1254"/>
      <c r="U44" s="1254"/>
      <c r="V44" s="1254"/>
      <c r="W44" s="1254"/>
      <c r="X44" s="1254"/>
      <c r="Y44" s="1254"/>
    </row>
    <row r="45" spans="2:25" s="1083" customFormat="1" ht="15.9" customHeight="1">
      <c r="B45" s="1255"/>
      <c r="C45" s="1071"/>
      <c r="D45" s="1071"/>
      <c r="E45" s="1071"/>
      <c r="F45" s="1350"/>
      <c r="G45" s="1350"/>
      <c r="H45" s="1350"/>
      <c r="I45" s="1350"/>
      <c r="J45" s="1350"/>
      <c r="K45" s="1350"/>
      <c r="L45" s="1071"/>
      <c r="M45" s="1071"/>
      <c r="N45" s="1071"/>
      <c r="O45" s="1071"/>
      <c r="P45" s="1071"/>
      <c r="Q45" s="1071"/>
      <c r="R45" s="1071"/>
      <c r="S45" s="1071"/>
      <c r="T45" s="1071"/>
      <c r="U45" s="1071"/>
      <c r="V45" s="1071"/>
      <c r="W45" s="1071"/>
      <c r="X45" s="1071"/>
      <c r="Y45" s="1071"/>
    </row>
    <row r="46" spans="2:25" s="1253" customFormat="1" ht="15.9" customHeight="1">
      <c r="B46" s="1259" t="s">
        <v>129</v>
      </c>
      <c r="C46" s="1256"/>
      <c r="D46" s="1256"/>
      <c r="E46" s="1256"/>
      <c r="F46" s="1365"/>
      <c r="G46" s="1365"/>
      <c r="H46" s="1365"/>
      <c r="I46" s="1365"/>
      <c r="J46" s="1365"/>
      <c r="K46" s="1365"/>
      <c r="L46" s="1256"/>
      <c r="M46" s="1256"/>
      <c r="N46" s="1256"/>
      <c r="O46" s="1256"/>
      <c r="P46" s="1256"/>
      <c r="Q46" s="1256"/>
      <c r="R46" s="1256"/>
      <c r="S46" s="1256"/>
      <c r="T46" s="1256"/>
      <c r="U46" s="1256"/>
      <c r="V46" s="1256"/>
      <c r="W46" s="1256"/>
      <c r="X46" s="1256"/>
      <c r="Y46" s="1256"/>
    </row>
    <row r="47" spans="2:25" s="1083" customFormat="1" ht="15.9" customHeight="1">
      <c r="B47" s="1251" t="s">
        <v>118</v>
      </c>
      <c r="C47" s="1071"/>
      <c r="D47" s="1071"/>
      <c r="E47" s="1071"/>
      <c r="F47" s="1350"/>
      <c r="G47" s="1350"/>
      <c r="H47" s="1350"/>
      <c r="I47" s="1350"/>
      <c r="J47" s="1350"/>
      <c r="K47" s="1350"/>
      <c r="L47" s="1071"/>
      <c r="M47" s="1071"/>
      <c r="N47" s="1071"/>
      <c r="O47" s="1071"/>
      <c r="P47" s="1071"/>
      <c r="Q47" s="1071"/>
      <c r="R47" s="1071"/>
      <c r="S47" s="1071"/>
      <c r="T47" s="1071"/>
      <c r="U47" s="1071"/>
      <c r="V47" s="1071"/>
      <c r="W47" s="1071"/>
      <c r="X47" s="1071"/>
      <c r="Y47" s="1071"/>
    </row>
    <row r="48" spans="2:25" s="1083" customFormat="1" ht="15.9" customHeight="1">
      <c r="B48" s="1251" t="s">
        <v>119</v>
      </c>
      <c r="C48" s="1071"/>
      <c r="D48" s="1071"/>
      <c r="E48" s="1071"/>
      <c r="F48" s="1350"/>
      <c r="G48" s="1350"/>
      <c r="H48" s="1350"/>
      <c r="I48" s="1350"/>
      <c r="J48" s="1350"/>
      <c r="K48" s="1350"/>
      <c r="L48" s="1071"/>
      <c r="M48" s="1071"/>
      <c r="N48" s="1071"/>
      <c r="O48" s="1071"/>
      <c r="P48" s="1071"/>
      <c r="Q48" s="1071"/>
      <c r="R48" s="1071"/>
      <c r="S48" s="1071"/>
      <c r="T48" s="1071"/>
      <c r="U48" s="1071"/>
      <c r="V48" s="1071"/>
      <c r="W48" s="1071"/>
      <c r="X48" s="1071"/>
      <c r="Y48" s="1071"/>
    </row>
    <row r="49" spans="2:26" s="1083" customFormat="1" ht="15.9" customHeight="1">
      <c r="B49" s="1251" t="s">
        <v>6067</v>
      </c>
      <c r="C49" s="1071"/>
      <c r="D49" s="1071"/>
      <c r="E49" s="1071"/>
      <c r="F49" s="1350"/>
      <c r="G49" s="1350"/>
      <c r="H49" s="1350"/>
      <c r="I49" s="1350"/>
      <c r="J49" s="1350"/>
      <c r="K49" s="1350"/>
      <c r="L49" s="1071"/>
      <c r="M49" s="1071"/>
      <c r="N49" s="1071"/>
      <c r="O49" s="1071"/>
      <c r="P49" s="1071"/>
      <c r="Q49" s="1071"/>
      <c r="R49" s="1071"/>
      <c r="S49" s="1071"/>
      <c r="T49" s="1071"/>
      <c r="U49" s="1071"/>
      <c r="V49" s="1071"/>
      <c r="W49" s="1071"/>
      <c r="X49" s="1071"/>
      <c r="Y49" s="1071"/>
    </row>
    <row r="50" spans="2:26" s="1083" customFormat="1" ht="15.9" customHeight="1">
      <c r="B50" s="1251" t="s">
        <v>6068</v>
      </c>
      <c r="C50" s="1071"/>
      <c r="D50" s="1071"/>
      <c r="E50" s="1071"/>
      <c r="F50" s="1350"/>
      <c r="G50" s="1350"/>
      <c r="H50" s="1350"/>
      <c r="I50" s="1350"/>
      <c r="J50" s="1350"/>
      <c r="K50" s="1350"/>
      <c r="L50" s="1071"/>
      <c r="M50" s="1071"/>
      <c r="N50" s="1071"/>
      <c r="O50" s="1071"/>
      <c r="P50" s="1071"/>
      <c r="Q50" s="1071"/>
      <c r="R50" s="1071"/>
      <c r="S50" s="1071"/>
      <c r="T50" s="1071"/>
      <c r="U50" s="1071"/>
      <c r="V50" s="1071"/>
      <c r="W50" s="1071"/>
      <c r="X50" s="1071"/>
      <c r="Y50" s="1071"/>
    </row>
    <row r="51" spans="2:26" s="1083" customFormat="1" ht="15.9" customHeight="1">
      <c r="B51" s="1251" t="s">
        <v>120</v>
      </c>
      <c r="C51" s="1071"/>
      <c r="D51" s="1071"/>
      <c r="E51" s="1071"/>
      <c r="F51" s="1350"/>
      <c r="G51" s="1350"/>
      <c r="H51" s="1350"/>
      <c r="I51" s="1350"/>
      <c r="J51" s="1350"/>
      <c r="K51" s="1350"/>
      <c r="L51" s="1071"/>
      <c r="M51" s="1071"/>
      <c r="N51" s="1071"/>
      <c r="O51" s="1071"/>
      <c r="P51" s="1071"/>
      <c r="Q51" s="1071"/>
      <c r="R51" s="1071"/>
      <c r="S51" s="1071"/>
      <c r="T51" s="1071"/>
      <c r="U51" s="1071"/>
      <c r="V51" s="1071"/>
      <c r="W51" s="1071"/>
      <c r="X51" s="1071"/>
      <c r="Y51" s="1071"/>
    </row>
    <row r="52" spans="2:26" s="1083" customFormat="1" ht="15.9" customHeight="1">
      <c r="B52" s="1251" t="s">
        <v>121</v>
      </c>
      <c r="C52" s="1071"/>
      <c r="D52" s="1071"/>
      <c r="E52" s="1071"/>
      <c r="F52" s="1350"/>
      <c r="G52" s="1350"/>
      <c r="H52" s="1350"/>
      <c r="I52" s="1350"/>
      <c r="J52" s="1350"/>
      <c r="K52" s="1350"/>
      <c r="L52" s="1071"/>
      <c r="M52" s="1071"/>
      <c r="N52" s="1071"/>
      <c r="O52" s="1071"/>
      <c r="P52" s="1071"/>
      <c r="Q52" s="1071"/>
      <c r="R52" s="1071"/>
      <c r="S52" s="1071"/>
      <c r="T52" s="1071"/>
      <c r="U52" s="1071"/>
      <c r="V52" s="1071"/>
      <c r="W52" s="1071"/>
      <c r="X52" s="1071"/>
      <c r="Y52" s="1071"/>
      <c r="Z52" s="1085"/>
    </row>
    <row r="53" spans="2:26" s="1083" customFormat="1" ht="15.9" customHeight="1">
      <c r="B53" s="1257" t="s">
        <v>6247</v>
      </c>
      <c r="C53" s="1071"/>
      <c r="D53" s="1071"/>
      <c r="E53" s="1071"/>
      <c r="F53" s="1350"/>
      <c r="G53" s="1350"/>
      <c r="H53" s="1350"/>
      <c r="I53" s="1350"/>
      <c r="J53" s="1350"/>
      <c r="K53" s="1350"/>
      <c r="L53" s="1071"/>
      <c r="M53" s="1071"/>
      <c r="N53" s="1071"/>
      <c r="O53" s="1071"/>
      <c r="P53" s="1071"/>
      <c r="Q53" s="1071"/>
      <c r="R53" s="1071"/>
      <c r="S53" s="1071"/>
      <c r="T53" s="1071"/>
      <c r="U53" s="1071"/>
      <c r="V53" s="1071"/>
      <c r="W53" s="1071"/>
      <c r="X53" s="1071"/>
      <c r="Y53" s="1071"/>
    </row>
    <row r="54" spans="2:26" s="1083" customFormat="1" ht="15.9" customHeight="1">
      <c r="B54" s="1257" t="s">
        <v>122</v>
      </c>
      <c r="C54" s="1071"/>
      <c r="D54" s="1071"/>
      <c r="E54" s="1071"/>
      <c r="F54" s="1350"/>
      <c r="G54" s="1350"/>
      <c r="H54" s="1350"/>
      <c r="I54" s="1350"/>
      <c r="J54" s="1350"/>
      <c r="K54" s="1350"/>
      <c r="L54" s="1071"/>
      <c r="M54" s="1071"/>
      <c r="N54" s="1071"/>
      <c r="O54" s="1071"/>
      <c r="P54" s="1071"/>
      <c r="Q54" s="1071"/>
      <c r="R54" s="1071"/>
      <c r="S54" s="1071"/>
      <c r="T54" s="1071"/>
      <c r="U54" s="1071"/>
      <c r="V54" s="1071"/>
      <c r="W54" s="1071"/>
      <c r="X54" s="1071"/>
      <c r="Y54" s="1071"/>
    </row>
    <row r="55" spans="2:26" s="1083" customFormat="1" ht="15.9" customHeight="1">
      <c r="B55" s="1251" t="s">
        <v>117</v>
      </c>
      <c r="C55" s="1071"/>
      <c r="D55" s="1071"/>
      <c r="E55" s="1071"/>
      <c r="F55" s="1350"/>
      <c r="G55" s="1350"/>
      <c r="H55" s="1350"/>
      <c r="I55" s="1350"/>
      <c r="J55" s="1350"/>
      <c r="K55" s="1350"/>
      <c r="L55" s="1071"/>
      <c r="M55" s="1071"/>
      <c r="N55" s="1071"/>
      <c r="O55" s="1071"/>
      <c r="P55" s="1071"/>
      <c r="Q55" s="1071"/>
      <c r="R55" s="1071"/>
      <c r="S55" s="1071"/>
      <c r="T55" s="1071"/>
      <c r="U55" s="1071"/>
      <c r="V55" s="1071"/>
      <c r="W55" s="1071"/>
      <c r="X55" s="1071"/>
      <c r="Y55" s="1071"/>
    </row>
    <row r="56" spans="2:26" s="1083" customFormat="1" ht="32.1" customHeight="1">
      <c r="B56" s="1278" t="s">
        <v>6249</v>
      </c>
      <c r="C56" s="1071"/>
      <c r="D56" s="1071"/>
      <c r="E56" s="1071"/>
      <c r="F56" s="1350"/>
      <c r="G56" s="1350"/>
      <c r="H56" s="1350"/>
      <c r="I56" s="1350"/>
      <c r="J56" s="1350"/>
      <c r="K56" s="1350"/>
      <c r="L56" s="1071"/>
      <c r="M56" s="1071"/>
      <c r="N56" s="1071"/>
      <c r="O56" s="1071"/>
      <c r="P56" s="1071"/>
      <c r="Q56" s="1071"/>
      <c r="R56" s="1071"/>
      <c r="S56" s="1071"/>
      <c r="T56" s="1071"/>
      <c r="U56" s="1071"/>
      <c r="V56" s="1071"/>
      <c r="W56" s="1071"/>
      <c r="X56" s="1071"/>
      <c r="Y56" s="1071"/>
    </row>
    <row r="57" spans="2:26" s="1083" customFormat="1" ht="15.9" hidden="1" customHeight="1" outlineLevel="1">
      <c r="B57" s="1257" t="s">
        <v>6287</v>
      </c>
      <c r="C57" s="1071"/>
      <c r="D57" s="1071"/>
      <c r="E57" s="1071"/>
      <c r="F57" s="1350"/>
      <c r="G57" s="1350"/>
      <c r="H57" s="1350"/>
      <c r="I57" s="1350"/>
      <c r="J57" s="1350"/>
      <c r="K57" s="1350"/>
      <c r="L57" s="1071"/>
      <c r="M57" s="1071"/>
      <c r="N57" s="1071"/>
      <c r="O57" s="1071"/>
      <c r="P57" s="1071"/>
      <c r="Q57" s="1071"/>
      <c r="R57" s="1071"/>
      <c r="S57" s="1071"/>
      <c r="T57" s="1071"/>
      <c r="U57" s="1071"/>
      <c r="V57" s="1071"/>
      <c r="W57" s="1071"/>
      <c r="X57" s="1071"/>
      <c r="Y57" s="1071"/>
    </row>
    <row r="58" spans="2:26" s="1083" customFormat="1" ht="15.9" hidden="1" customHeight="1" outlineLevel="1">
      <c r="B58" s="1257" t="s">
        <v>6288</v>
      </c>
      <c r="C58" s="1071"/>
      <c r="D58" s="1071"/>
      <c r="E58" s="1071"/>
      <c r="F58" s="1350"/>
      <c r="G58" s="1350"/>
      <c r="H58" s="1350"/>
      <c r="I58" s="1350"/>
      <c r="J58" s="1350"/>
      <c r="K58" s="1350"/>
      <c r="L58" s="1071"/>
      <c r="M58" s="1071"/>
      <c r="N58" s="1071"/>
      <c r="O58" s="1071"/>
      <c r="P58" s="1071"/>
      <c r="Q58" s="1071"/>
      <c r="R58" s="1071"/>
      <c r="S58" s="1071"/>
      <c r="T58" s="1071"/>
      <c r="U58" s="1071"/>
      <c r="V58" s="1071"/>
      <c r="W58" s="1071"/>
      <c r="X58" s="1071"/>
      <c r="Y58" s="1071"/>
    </row>
    <row r="59" spans="2:26" s="1083" customFormat="1" ht="15.9" customHeight="1" collapsed="1">
      <c r="B59" s="1257" t="s">
        <v>6292</v>
      </c>
      <c r="C59" s="1071"/>
      <c r="D59" s="1071"/>
      <c r="E59" s="1071"/>
      <c r="F59" s="1350"/>
      <c r="G59" s="1350"/>
      <c r="H59" s="1350"/>
      <c r="I59" s="1350"/>
      <c r="J59" s="1350"/>
      <c r="K59" s="1350"/>
      <c r="L59" s="1071"/>
      <c r="M59" s="1071"/>
      <c r="N59" s="1071"/>
      <c r="O59" s="1071"/>
      <c r="P59" s="1071"/>
      <c r="Q59" s="1071"/>
      <c r="R59" s="1071"/>
      <c r="S59" s="1071"/>
      <c r="T59" s="1071"/>
      <c r="U59" s="1071"/>
      <c r="V59" s="1071"/>
      <c r="W59" s="1071"/>
      <c r="X59" s="1071"/>
      <c r="Y59" s="1071"/>
    </row>
    <row r="60" spans="2:26" s="1083" customFormat="1" ht="15.75" hidden="1" customHeight="1" outlineLevel="1">
      <c r="B60" s="1257" t="s">
        <v>6293</v>
      </c>
      <c r="C60" s="1071"/>
      <c r="D60" s="1071"/>
      <c r="E60" s="1071"/>
      <c r="F60" s="1350"/>
      <c r="G60" s="1350"/>
      <c r="H60" s="1350"/>
      <c r="I60" s="1350"/>
      <c r="J60" s="1350"/>
      <c r="K60" s="1350"/>
      <c r="L60" s="1071"/>
      <c r="M60" s="1071"/>
      <c r="N60" s="1071"/>
      <c r="O60" s="1071"/>
      <c r="P60" s="1071"/>
      <c r="Q60" s="1071"/>
      <c r="R60" s="1071"/>
      <c r="S60" s="1071"/>
      <c r="T60" s="1071"/>
      <c r="U60" s="1071"/>
      <c r="V60" s="1071"/>
      <c r="W60" s="1071"/>
      <c r="X60" s="1071"/>
      <c r="Y60" s="1071"/>
    </row>
    <row r="61" spans="2:26" s="1083" customFormat="1" ht="15.9" hidden="1" customHeight="1" outlineLevel="1">
      <c r="B61" s="1257" t="s">
        <v>6289</v>
      </c>
      <c r="C61" s="1071"/>
      <c r="D61" s="1071"/>
      <c r="E61" s="1071"/>
      <c r="F61" s="1350"/>
      <c r="G61" s="1350"/>
      <c r="H61" s="1350"/>
      <c r="I61" s="1350"/>
      <c r="J61" s="1350"/>
      <c r="K61" s="1350"/>
      <c r="L61" s="1071"/>
      <c r="M61" s="1071"/>
      <c r="N61" s="1071"/>
      <c r="O61" s="1071"/>
      <c r="P61" s="1071"/>
      <c r="Q61" s="1071"/>
      <c r="R61" s="1071"/>
      <c r="S61" s="1071"/>
      <c r="T61" s="1071"/>
      <c r="U61" s="1071"/>
      <c r="V61" s="1071"/>
      <c r="W61" s="1071"/>
      <c r="X61" s="1071"/>
      <c r="Y61" s="1071"/>
    </row>
    <row r="62" spans="2:26" s="1083" customFormat="1" ht="15.9" hidden="1" customHeight="1" outlineLevel="1">
      <c r="B62" s="1257" t="s">
        <v>6294</v>
      </c>
      <c r="C62" s="1071"/>
      <c r="D62" s="1071"/>
      <c r="E62" s="1071"/>
      <c r="F62" s="1350"/>
      <c r="G62" s="1350"/>
      <c r="H62" s="1350"/>
      <c r="I62" s="1350"/>
      <c r="J62" s="1350"/>
      <c r="K62" s="1350"/>
      <c r="L62" s="1071"/>
      <c r="M62" s="1071"/>
      <c r="N62" s="1071"/>
      <c r="O62" s="1071"/>
      <c r="P62" s="1071"/>
      <c r="Q62" s="1071"/>
      <c r="R62" s="1071"/>
      <c r="S62" s="1071"/>
      <c r="T62" s="1071"/>
      <c r="U62" s="1071"/>
      <c r="V62" s="1071"/>
      <c r="W62" s="1071"/>
      <c r="X62" s="1071"/>
      <c r="Y62" s="1071"/>
    </row>
    <row r="63" spans="2:26" s="1083" customFormat="1" ht="15.9" customHeight="1" collapsed="1">
      <c r="B63" s="1257" t="s">
        <v>6291</v>
      </c>
      <c r="C63" s="1071"/>
      <c r="D63" s="1071"/>
      <c r="E63" s="1071"/>
      <c r="F63" s="1350"/>
      <c r="G63" s="1350"/>
      <c r="H63" s="1350"/>
      <c r="I63" s="1350"/>
      <c r="J63" s="1350"/>
      <c r="K63" s="1350"/>
      <c r="L63" s="1071"/>
      <c r="M63" s="1071"/>
      <c r="N63" s="1071"/>
      <c r="O63" s="1071"/>
      <c r="P63" s="1071"/>
      <c r="Q63" s="1071"/>
      <c r="R63" s="1071"/>
      <c r="S63" s="1071"/>
      <c r="T63" s="1071"/>
      <c r="U63" s="1071"/>
      <c r="V63" s="1071"/>
      <c r="W63" s="1071"/>
      <c r="X63" s="1071"/>
      <c r="Y63" s="1071"/>
    </row>
    <row r="64" spans="2:26" s="1083" customFormat="1" ht="15.9" customHeight="1">
      <c r="B64" s="1252"/>
      <c r="C64" s="1071"/>
      <c r="D64" s="1071"/>
      <c r="E64" s="1071"/>
      <c r="F64" s="1350"/>
      <c r="G64" s="1350"/>
      <c r="H64" s="1350"/>
      <c r="I64" s="1350"/>
      <c r="J64" s="1350"/>
      <c r="K64" s="1350"/>
      <c r="L64" s="1071"/>
      <c r="M64" s="1071"/>
      <c r="N64" s="1071"/>
      <c r="O64" s="1071"/>
      <c r="P64" s="1071"/>
      <c r="Q64" s="1071"/>
      <c r="R64" s="1071"/>
      <c r="S64" s="1071"/>
      <c r="T64" s="1071"/>
      <c r="U64" s="1071"/>
      <c r="V64" s="1071"/>
      <c r="W64" s="1071"/>
      <c r="X64" s="1071"/>
      <c r="Y64" s="1071"/>
    </row>
    <row r="65" spans="2:26" s="1253" customFormat="1" ht="15.9" customHeight="1">
      <c r="B65" s="1250" t="s">
        <v>6229</v>
      </c>
      <c r="C65" s="1254"/>
      <c r="D65" s="1254"/>
      <c r="E65" s="1254"/>
      <c r="F65" s="1365"/>
      <c r="G65" s="1365"/>
      <c r="H65" s="1365"/>
      <c r="I65" s="1365"/>
      <c r="J65" s="1365"/>
      <c r="K65" s="1365"/>
      <c r="L65" s="1254"/>
      <c r="M65" s="1254"/>
      <c r="N65" s="1254"/>
      <c r="O65" s="1254"/>
      <c r="P65" s="1254"/>
      <c r="Q65" s="1254"/>
      <c r="R65" s="1254"/>
      <c r="S65" s="1254"/>
      <c r="T65" s="1254"/>
      <c r="U65" s="1254"/>
      <c r="V65" s="1254"/>
      <c r="W65" s="1254"/>
      <c r="X65" s="1254"/>
      <c r="Y65" s="1254"/>
    </row>
    <row r="66" spans="2:26" s="1253" customFormat="1" ht="15.9" customHeight="1">
      <c r="B66" s="1250" t="s">
        <v>6230</v>
      </c>
      <c r="C66" s="1254"/>
      <c r="D66" s="1254"/>
      <c r="E66" s="1254"/>
      <c r="F66" s="1365"/>
      <c r="G66" s="1365"/>
      <c r="H66" s="1365"/>
      <c r="I66" s="1365"/>
      <c r="J66" s="1365"/>
      <c r="K66" s="1365"/>
      <c r="L66" s="1254"/>
      <c r="M66" s="1254"/>
      <c r="N66" s="1254"/>
      <c r="O66" s="1254"/>
      <c r="P66" s="1254"/>
      <c r="Q66" s="1254"/>
      <c r="R66" s="1254"/>
      <c r="S66" s="1254"/>
      <c r="T66" s="1254"/>
      <c r="U66" s="1254"/>
      <c r="V66" s="1254"/>
      <c r="W66" s="1254"/>
      <c r="X66" s="1254"/>
      <c r="Y66" s="1254"/>
    </row>
    <row r="67" spans="2:26" s="1083" customFormat="1" ht="15.9" customHeight="1">
      <c r="B67" s="1252"/>
      <c r="C67" s="1071"/>
      <c r="D67" s="1071"/>
      <c r="E67" s="1071"/>
      <c r="F67" s="1350"/>
      <c r="G67" s="1350"/>
      <c r="H67" s="1350"/>
      <c r="I67" s="1350"/>
      <c r="J67" s="1350"/>
      <c r="K67" s="1350"/>
      <c r="L67" s="1071"/>
      <c r="M67" s="1071"/>
      <c r="N67" s="1071"/>
      <c r="O67" s="1071"/>
      <c r="P67" s="1071"/>
      <c r="Q67" s="1071"/>
      <c r="R67" s="1071"/>
      <c r="S67" s="1071"/>
      <c r="T67" s="1071"/>
      <c r="U67" s="1071"/>
      <c r="V67" s="1071"/>
      <c r="W67" s="1071"/>
      <c r="X67" s="1071"/>
      <c r="Y67" s="1071"/>
    </row>
    <row r="68" spans="2:26" s="1253" customFormat="1" ht="15.9" customHeight="1">
      <c r="B68" s="1250" t="s">
        <v>6231</v>
      </c>
      <c r="C68" s="1254"/>
      <c r="D68" s="1254"/>
      <c r="E68" s="1254"/>
      <c r="F68" s="1365"/>
      <c r="G68" s="1365"/>
      <c r="H68" s="1365"/>
      <c r="I68" s="1365"/>
      <c r="J68" s="1365"/>
      <c r="K68" s="1365"/>
      <c r="L68" s="1254"/>
      <c r="M68" s="1254"/>
      <c r="N68" s="1254"/>
      <c r="O68" s="1254"/>
      <c r="P68" s="1254"/>
      <c r="Q68" s="1254"/>
      <c r="R68" s="1254"/>
      <c r="S68" s="1254"/>
      <c r="T68" s="1254"/>
      <c r="U68" s="1254"/>
      <c r="V68" s="1254"/>
      <c r="W68" s="1254"/>
      <c r="X68" s="1254"/>
      <c r="Y68" s="1254"/>
    </row>
    <row r="69" spans="2:26" s="1253" customFormat="1" ht="15.9" customHeight="1">
      <c r="B69" s="1250" t="s">
        <v>6232</v>
      </c>
      <c r="C69" s="1254"/>
      <c r="D69" s="1254"/>
      <c r="E69" s="1254"/>
      <c r="F69" s="1365"/>
      <c r="G69" s="1365"/>
      <c r="H69" s="1365"/>
      <c r="I69" s="1365"/>
      <c r="J69" s="1365"/>
      <c r="K69" s="1365"/>
      <c r="L69" s="1254"/>
      <c r="M69" s="1254"/>
      <c r="N69" s="1254"/>
      <c r="O69" s="1254"/>
      <c r="P69" s="1254"/>
      <c r="Q69" s="1254"/>
      <c r="R69" s="1254"/>
      <c r="S69" s="1254"/>
      <c r="T69" s="1254"/>
      <c r="U69" s="1254"/>
      <c r="V69" s="1254"/>
      <c r="W69" s="1254"/>
      <c r="X69" s="1254"/>
      <c r="Y69" s="1254"/>
    </row>
    <row r="70" spans="2:26" s="1083" customFormat="1" ht="15.9" customHeight="1">
      <c r="B70" s="1255"/>
      <c r="C70" s="1071"/>
      <c r="D70" s="1071"/>
      <c r="E70" s="1071"/>
      <c r="F70" s="1350"/>
      <c r="G70" s="1350"/>
      <c r="H70" s="1350"/>
      <c r="I70" s="1350"/>
      <c r="J70" s="1350"/>
      <c r="K70" s="1350"/>
      <c r="L70" s="1071"/>
      <c r="M70" s="1071"/>
      <c r="N70" s="1071"/>
      <c r="O70" s="1071"/>
      <c r="P70" s="1071"/>
      <c r="Q70" s="1071"/>
      <c r="R70" s="1071"/>
      <c r="S70" s="1071"/>
      <c r="T70" s="1071"/>
      <c r="U70" s="1071"/>
      <c r="V70" s="1071"/>
      <c r="W70" s="1071"/>
      <c r="X70" s="1071"/>
      <c r="Y70" s="1071"/>
    </row>
    <row r="71" spans="2:26" s="1253" customFormat="1" ht="15.9" customHeight="1">
      <c r="B71" s="1250" t="s">
        <v>130</v>
      </c>
      <c r="C71" s="1256"/>
      <c r="D71" s="1256"/>
      <c r="E71" s="1256"/>
      <c r="F71" s="1365"/>
      <c r="G71" s="1365"/>
      <c r="H71" s="1365"/>
      <c r="I71" s="1365"/>
      <c r="J71" s="1365"/>
      <c r="K71" s="1365"/>
      <c r="L71" s="1256"/>
      <c r="M71" s="1256"/>
      <c r="N71" s="1256"/>
      <c r="O71" s="1256"/>
      <c r="P71" s="1256"/>
      <c r="Q71" s="1256"/>
      <c r="R71" s="1256"/>
      <c r="S71" s="1256"/>
      <c r="T71" s="1256"/>
      <c r="U71" s="1256"/>
      <c r="V71" s="1256"/>
      <c r="W71" s="1256"/>
      <c r="X71" s="1256"/>
      <c r="Y71" s="1256"/>
    </row>
    <row r="72" spans="2:26" s="1083" customFormat="1" ht="15.9" customHeight="1">
      <c r="B72" s="1251" t="s">
        <v>123</v>
      </c>
      <c r="C72" s="1071"/>
      <c r="D72" s="1071"/>
      <c r="E72" s="1071"/>
      <c r="F72" s="1350"/>
      <c r="G72" s="1350"/>
      <c r="H72" s="1350"/>
      <c r="I72" s="1350"/>
      <c r="J72" s="1350"/>
      <c r="K72" s="1350"/>
      <c r="L72" s="1071"/>
      <c r="M72" s="1071"/>
      <c r="N72" s="1071"/>
      <c r="O72" s="1071"/>
      <c r="P72" s="1071"/>
      <c r="Q72" s="1071"/>
      <c r="R72" s="1071"/>
      <c r="S72" s="1071"/>
      <c r="T72" s="1071"/>
      <c r="U72" s="1071"/>
      <c r="V72" s="1071"/>
      <c r="W72" s="1071"/>
      <c r="X72" s="1071"/>
      <c r="Y72" s="1071"/>
    </row>
    <row r="73" spans="2:26" s="1083" customFormat="1" ht="15.9" customHeight="1">
      <c r="B73" s="1251" t="s">
        <v>6167</v>
      </c>
      <c r="C73" s="1071"/>
      <c r="D73" s="1071"/>
      <c r="E73" s="1071"/>
      <c r="F73" s="1350"/>
      <c r="G73" s="1350"/>
      <c r="H73" s="1350"/>
      <c r="I73" s="1350"/>
      <c r="J73" s="1350"/>
      <c r="K73" s="1350"/>
      <c r="L73" s="1071"/>
      <c r="M73" s="1071"/>
      <c r="N73" s="1071"/>
      <c r="O73" s="1071"/>
      <c r="P73" s="1071"/>
      <c r="Q73" s="1071"/>
      <c r="R73" s="1071"/>
      <c r="S73" s="1071"/>
      <c r="T73" s="1071"/>
      <c r="U73" s="1071"/>
      <c r="V73" s="1071"/>
      <c r="W73" s="1071"/>
      <c r="X73" s="1071"/>
      <c r="Y73" s="1071"/>
    </row>
    <row r="74" spans="2:26" s="1083" customFormat="1" ht="15.9" customHeight="1">
      <c r="B74" s="1251" t="s">
        <v>6168</v>
      </c>
      <c r="C74" s="1071"/>
      <c r="D74" s="1071"/>
      <c r="E74" s="1071"/>
      <c r="F74" s="1350"/>
      <c r="G74" s="1350"/>
      <c r="H74" s="1350"/>
      <c r="I74" s="1350"/>
      <c r="J74" s="1350"/>
      <c r="K74" s="1350"/>
      <c r="L74" s="1071"/>
      <c r="M74" s="1071"/>
      <c r="N74" s="1071"/>
      <c r="O74" s="1071"/>
      <c r="P74" s="1071"/>
      <c r="Q74" s="1071"/>
      <c r="R74" s="1071"/>
      <c r="S74" s="1071"/>
      <c r="T74" s="1071"/>
      <c r="U74" s="1071"/>
      <c r="V74" s="1071"/>
      <c r="W74" s="1071"/>
      <c r="X74" s="1071"/>
      <c r="Y74" s="1071"/>
    </row>
    <row r="75" spans="2:26" s="1083" customFormat="1" ht="15.9" customHeight="1">
      <c r="B75" s="1251" t="s">
        <v>6069</v>
      </c>
      <c r="C75" s="1071"/>
      <c r="D75" s="1071"/>
      <c r="E75" s="1071"/>
      <c r="F75" s="1350"/>
      <c r="G75" s="1350"/>
      <c r="H75" s="1350"/>
      <c r="I75" s="1350"/>
      <c r="J75" s="1350"/>
      <c r="K75" s="1350"/>
      <c r="L75" s="1071"/>
      <c r="M75" s="1071"/>
      <c r="N75" s="1071"/>
      <c r="O75" s="1071"/>
      <c r="P75" s="1071"/>
      <c r="Q75" s="1071"/>
      <c r="R75" s="1071"/>
      <c r="S75" s="1071"/>
      <c r="T75" s="1071"/>
      <c r="U75" s="1071"/>
      <c r="V75" s="1071"/>
      <c r="W75" s="1071"/>
      <c r="X75" s="1071"/>
      <c r="Y75" s="1071"/>
    </row>
    <row r="76" spans="2:26" s="1083" customFormat="1" ht="15.9" customHeight="1">
      <c r="B76" s="1375" t="s">
        <v>6070</v>
      </c>
      <c r="C76" s="1071"/>
      <c r="D76" s="1071"/>
      <c r="E76" s="1071"/>
      <c r="F76" s="1350"/>
      <c r="G76" s="1350"/>
      <c r="H76" s="1350"/>
      <c r="I76" s="1350"/>
      <c r="J76" s="1350"/>
      <c r="K76" s="1350"/>
      <c r="L76" s="1071"/>
      <c r="M76" s="1071"/>
      <c r="N76" s="1071"/>
      <c r="O76" s="1071"/>
      <c r="P76" s="1071"/>
      <c r="Q76" s="1071"/>
      <c r="R76" s="1071"/>
      <c r="S76" s="1071"/>
      <c r="T76" s="1071"/>
      <c r="U76" s="1071"/>
      <c r="V76" s="1071"/>
      <c r="W76" s="1071"/>
      <c r="X76" s="1071"/>
      <c r="Y76" s="1071"/>
    </row>
    <row r="77" spans="2:26" s="1083" customFormat="1" ht="15.9" customHeight="1">
      <c r="B77" s="1375" t="s">
        <v>95</v>
      </c>
      <c r="C77" s="1071"/>
      <c r="D77" s="1071"/>
      <c r="E77" s="1071"/>
      <c r="F77" s="1350"/>
      <c r="G77" s="1350"/>
      <c r="H77" s="1350"/>
      <c r="I77" s="1350"/>
      <c r="J77" s="1350"/>
      <c r="K77" s="1350"/>
      <c r="L77" s="1071"/>
      <c r="M77" s="1071"/>
      <c r="N77" s="1071"/>
      <c r="O77" s="1071"/>
      <c r="P77" s="1071"/>
      <c r="Q77" s="1071"/>
      <c r="R77" s="1071"/>
      <c r="S77" s="1071"/>
      <c r="T77" s="1071"/>
      <c r="U77" s="1071"/>
      <c r="V77" s="1071"/>
      <c r="W77" s="1071"/>
      <c r="X77" s="1071"/>
      <c r="Y77" s="1071"/>
    </row>
    <row r="78" spans="2:26" s="1083" customFormat="1" ht="15.9" customHeight="1">
      <c r="B78" s="1362" t="s">
        <v>5967</v>
      </c>
      <c r="C78" s="1071"/>
      <c r="D78" s="1071"/>
      <c r="E78" s="1071"/>
      <c r="F78" s="1350"/>
      <c r="G78" s="1350"/>
      <c r="H78" s="1350"/>
      <c r="I78" s="1350"/>
      <c r="J78" s="1350"/>
      <c r="K78" s="1350"/>
      <c r="L78" s="1071"/>
      <c r="M78" s="1071"/>
      <c r="N78" s="1071"/>
      <c r="O78" s="1071"/>
      <c r="P78" s="1071"/>
      <c r="Q78" s="1071"/>
      <c r="R78" s="1071"/>
      <c r="S78" s="1071"/>
      <c r="T78" s="1071"/>
      <c r="U78" s="1071"/>
      <c r="V78" s="1071"/>
      <c r="W78" s="1071"/>
      <c r="X78" s="1071"/>
      <c r="Y78" s="1071"/>
      <c r="Z78" s="1085"/>
    </row>
    <row r="79" spans="2:26" s="1083" customFormat="1" ht="15.9" customHeight="1">
      <c r="B79" s="1362" t="s">
        <v>122</v>
      </c>
      <c r="C79" s="1071"/>
      <c r="D79" s="1071"/>
      <c r="E79" s="1071"/>
      <c r="F79" s="1350"/>
      <c r="G79" s="1350"/>
      <c r="H79" s="1350"/>
      <c r="I79" s="1350"/>
      <c r="J79" s="1350"/>
      <c r="K79" s="1350"/>
      <c r="L79" s="1071"/>
      <c r="M79" s="1071"/>
      <c r="N79" s="1071"/>
      <c r="O79" s="1071"/>
      <c r="P79" s="1071"/>
      <c r="Q79" s="1071"/>
      <c r="R79" s="1071"/>
      <c r="S79" s="1071"/>
      <c r="T79" s="1071"/>
      <c r="U79" s="1071"/>
      <c r="V79" s="1071"/>
      <c r="W79" s="1071"/>
      <c r="X79" s="1071"/>
      <c r="Y79" s="1071"/>
    </row>
    <row r="80" spans="2:26" s="1083" customFormat="1" ht="15.9" customHeight="1">
      <c r="B80" s="1375" t="s">
        <v>5968</v>
      </c>
      <c r="C80" s="1071"/>
      <c r="D80" s="1071"/>
      <c r="E80" s="1071"/>
      <c r="F80" s="1350"/>
      <c r="G80" s="1350"/>
      <c r="H80" s="1350"/>
      <c r="I80" s="1350"/>
      <c r="J80" s="1350"/>
      <c r="K80" s="1350"/>
      <c r="L80" s="1071"/>
      <c r="M80" s="1071"/>
      <c r="N80" s="1071"/>
      <c r="O80" s="1071"/>
      <c r="P80" s="1071"/>
      <c r="Q80" s="1071"/>
      <c r="R80" s="1071"/>
      <c r="S80" s="1071"/>
      <c r="T80" s="1071"/>
      <c r="U80" s="1071"/>
      <c r="V80" s="1071"/>
      <c r="W80" s="1071"/>
      <c r="X80" s="1071"/>
      <c r="Y80" s="1071"/>
    </row>
    <row r="81" spans="1:25" s="1083" customFormat="1" ht="15.9" customHeight="1">
      <c r="B81" s="1375" t="s">
        <v>124</v>
      </c>
      <c r="C81" s="1071"/>
      <c r="D81" s="1071"/>
      <c r="E81" s="1071"/>
      <c r="F81" s="1350"/>
      <c r="G81" s="1350"/>
      <c r="H81" s="1350"/>
      <c r="I81" s="1350"/>
      <c r="J81" s="1350"/>
      <c r="K81" s="1350"/>
      <c r="L81" s="1071"/>
      <c r="M81" s="1071"/>
      <c r="N81" s="1071"/>
      <c r="O81" s="1071"/>
      <c r="P81" s="1071"/>
      <c r="Q81" s="1071"/>
      <c r="R81" s="1071"/>
      <c r="S81" s="1071"/>
      <c r="T81" s="1071"/>
      <c r="U81" s="1071"/>
      <c r="V81" s="1071"/>
      <c r="W81" s="1071"/>
      <c r="X81" s="1071"/>
      <c r="Y81" s="1071"/>
    </row>
    <row r="82" spans="1:25" s="1083" customFormat="1" ht="15.9" customHeight="1">
      <c r="B82" s="1361" t="s">
        <v>6495</v>
      </c>
      <c r="C82" s="1071"/>
      <c r="D82" s="1071"/>
      <c r="E82" s="1071"/>
      <c r="F82" s="1350"/>
      <c r="G82" s="1350"/>
      <c r="H82" s="1350"/>
      <c r="I82" s="1350"/>
      <c r="J82" s="1350"/>
      <c r="K82" s="1350"/>
      <c r="L82" s="1071"/>
      <c r="M82" s="1071"/>
      <c r="N82" s="1071"/>
      <c r="O82" s="1071"/>
      <c r="P82" s="1071"/>
      <c r="Q82" s="1071"/>
      <c r="R82" s="1071"/>
      <c r="S82" s="1071"/>
      <c r="T82" s="1071"/>
      <c r="U82" s="1071"/>
      <c r="V82" s="1071"/>
      <c r="W82" s="1071"/>
      <c r="X82" s="1071"/>
      <c r="Y82" s="1071"/>
    </row>
    <row r="83" spans="1:25" s="1083" customFormat="1" ht="15.9" customHeight="1">
      <c r="A83" s="469"/>
      <c r="B83" s="1362" t="s">
        <v>5869</v>
      </c>
      <c r="C83" s="1071"/>
      <c r="D83" s="1071"/>
      <c r="E83" s="1071"/>
      <c r="F83" s="1350"/>
      <c r="G83" s="1350"/>
      <c r="H83" s="1350"/>
      <c r="I83" s="1350"/>
      <c r="J83" s="1350"/>
      <c r="K83" s="1350"/>
      <c r="L83" s="1071"/>
      <c r="M83" s="1071"/>
      <c r="N83" s="1071"/>
      <c r="O83" s="1071"/>
      <c r="P83" s="1071"/>
      <c r="Q83" s="1071"/>
      <c r="R83" s="1071"/>
      <c r="S83" s="1071"/>
      <c r="T83" s="1071"/>
      <c r="U83" s="1071"/>
      <c r="V83" s="1071"/>
      <c r="W83" s="1071"/>
      <c r="X83" s="1071"/>
      <c r="Y83" s="1071"/>
    </row>
    <row r="84" spans="1:25" s="1083" customFormat="1" ht="15.9" customHeight="1">
      <c r="A84" s="469"/>
      <c r="B84" s="1362" t="s">
        <v>6169</v>
      </c>
      <c r="C84" s="1071"/>
      <c r="D84" s="1071"/>
      <c r="E84" s="1071"/>
      <c r="F84" s="1350"/>
      <c r="G84" s="1350"/>
      <c r="H84" s="1350"/>
      <c r="I84" s="1350"/>
      <c r="J84" s="1350"/>
      <c r="K84" s="1350"/>
      <c r="L84" s="1071"/>
      <c r="M84" s="1071"/>
      <c r="N84" s="1071"/>
      <c r="O84" s="1071"/>
      <c r="P84" s="1071"/>
      <c r="Q84" s="1071"/>
      <c r="R84" s="1071"/>
      <c r="S84" s="1071"/>
      <c r="T84" s="1071"/>
      <c r="U84" s="1071"/>
      <c r="V84" s="1071"/>
      <c r="W84" s="1071"/>
      <c r="X84" s="1071"/>
      <c r="Y84" s="1071"/>
    </row>
    <row r="85" spans="1:25" s="1083" customFormat="1" ht="15.9" customHeight="1">
      <c r="A85" s="469"/>
      <c r="B85" s="1361" t="s">
        <v>6527</v>
      </c>
      <c r="C85" s="1071"/>
      <c r="D85" s="1071"/>
      <c r="E85" s="1071"/>
      <c r="F85" s="1350"/>
      <c r="G85" s="1350"/>
      <c r="H85" s="1350"/>
      <c r="I85" s="1350"/>
      <c r="J85" s="1350"/>
      <c r="K85" s="1350"/>
      <c r="L85" s="1071"/>
      <c r="M85" s="1071"/>
      <c r="N85" s="1071"/>
      <c r="O85" s="1071"/>
      <c r="P85" s="1071"/>
      <c r="Q85" s="1071"/>
      <c r="R85" s="1071"/>
      <c r="S85" s="1071"/>
      <c r="T85" s="1071"/>
      <c r="U85" s="1071"/>
      <c r="V85" s="1071"/>
      <c r="W85" s="1071"/>
      <c r="X85" s="1071"/>
      <c r="Y85" s="1071"/>
    </row>
    <row r="86" spans="1:25" s="1083" customFormat="1" ht="43.2">
      <c r="A86" s="469"/>
      <c r="B86" s="1398" t="s">
        <v>6496</v>
      </c>
      <c r="C86" s="1071"/>
      <c r="D86" s="1071"/>
      <c r="E86" s="1071"/>
      <c r="F86" s="1350"/>
      <c r="G86" s="1350"/>
      <c r="H86" s="1350"/>
      <c r="I86" s="1350"/>
      <c r="J86" s="1350"/>
      <c r="K86" s="1350"/>
      <c r="L86" s="1071"/>
      <c r="M86" s="1071"/>
      <c r="N86" s="1071"/>
      <c r="O86" s="1071"/>
      <c r="P86" s="1071"/>
      <c r="Q86" s="1071"/>
      <c r="R86" s="1071"/>
      <c r="S86" s="1071"/>
      <c r="T86" s="1071"/>
      <c r="U86" s="1071"/>
      <c r="V86" s="1071"/>
      <c r="W86" s="1071"/>
      <c r="X86" s="1071"/>
      <c r="Y86" s="1071"/>
    </row>
    <row r="87" spans="1:25" s="1083" customFormat="1" ht="15.9" hidden="1" customHeight="1" outlineLevel="1">
      <c r="A87" s="469"/>
      <c r="B87" s="1362" t="s">
        <v>6295</v>
      </c>
      <c r="C87" s="1071"/>
      <c r="D87" s="1071"/>
      <c r="E87" s="1071"/>
      <c r="F87" s="1350"/>
      <c r="G87" s="1350"/>
      <c r="H87" s="1350"/>
      <c r="I87" s="1350"/>
      <c r="J87" s="1350"/>
      <c r="K87" s="1350"/>
      <c r="L87" s="1071"/>
      <c r="M87" s="1071"/>
      <c r="N87" s="1071"/>
      <c r="O87" s="1071"/>
      <c r="P87" s="1071"/>
      <c r="Q87" s="1071"/>
      <c r="R87" s="1071"/>
      <c r="S87" s="1071"/>
      <c r="T87" s="1071"/>
      <c r="U87" s="1071"/>
      <c r="V87" s="1071"/>
      <c r="W87" s="1071"/>
      <c r="X87" s="1071"/>
      <c r="Y87" s="1071"/>
    </row>
    <row r="88" spans="1:25" s="1083" customFormat="1" ht="15.9" hidden="1" customHeight="1" outlineLevel="1">
      <c r="A88" s="469"/>
      <c r="B88" s="1362" t="s">
        <v>6296</v>
      </c>
      <c r="C88" s="1071"/>
      <c r="D88" s="1071"/>
      <c r="E88" s="1071"/>
      <c r="F88" s="1350"/>
      <c r="G88" s="1350"/>
      <c r="H88" s="1350"/>
      <c r="I88" s="1350"/>
      <c r="J88" s="1350"/>
      <c r="K88" s="1350"/>
      <c r="L88" s="1071"/>
      <c r="M88" s="1071"/>
      <c r="N88" s="1071"/>
      <c r="O88" s="1071"/>
      <c r="P88" s="1071"/>
      <c r="Q88" s="1071"/>
      <c r="R88" s="1071"/>
      <c r="S88" s="1071"/>
      <c r="T88" s="1071"/>
      <c r="U88" s="1071"/>
      <c r="V88" s="1071"/>
      <c r="W88" s="1071"/>
      <c r="X88" s="1071"/>
      <c r="Y88" s="1071"/>
    </row>
    <row r="89" spans="1:25" s="1083" customFormat="1" ht="15.9" hidden="1" customHeight="1" outlineLevel="1">
      <c r="A89" s="469"/>
      <c r="B89" s="1362" t="s">
        <v>6297</v>
      </c>
      <c r="C89" s="1071"/>
      <c r="D89" s="1071"/>
      <c r="E89" s="1071"/>
      <c r="F89" s="1350"/>
      <c r="G89" s="1350"/>
      <c r="H89" s="1350"/>
      <c r="I89" s="1350"/>
      <c r="J89" s="1350"/>
      <c r="K89" s="1350"/>
      <c r="L89" s="1071"/>
      <c r="M89" s="1071"/>
      <c r="N89" s="1071"/>
      <c r="O89" s="1071"/>
      <c r="P89" s="1071"/>
      <c r="Q89" s="1071"/>
      <c r="R89" s="1071"/>
      <c r="S89" s="1071"/>
      <c r="T89" s="1071"/>
      <c r="U89" s="1071"/>
      <c r="V89" s="1071"/>
      <c r="W89" s="1071"/>
      <c r="X89" s="1071"/>
      <c r="Y89" s="1071"/>
    </row>
    <row r="90" spans="1:25" s="1083" customFormat="1" ht="15.9" hidden="1" customHeight="1" outlineLevel="1">
      <c r="A90" s="469"/>
      <c r="B90" s="1362" t="s">
        <v>6298</v>
      </c>
      <c r="C90" s="1071"/>
      <c r="D90" s="1071"/>
      <c r="E90" s="1071"/>
      <c r="F90" s="1350"/>
      <c r="G90" s="1350"/>
      <c r="H90" s="1350"/>
      <c r="I90" s="1350"/>
      <c r="J90" s="1350"/>
      <c r="K90" s="1350"/>
      <c r="L90" s="1071"/>
      <c r="M90" s="1071"/>
      <c r="N90" s="1071"/>
      <c r="O90" s="1071"/>
      <c r="P90" s="1071"/>
      <c r="Q90" s="1071"/>
      <c r="R90" s="1071"/>
      <c r="S90" s="1071"/>
      <c r="T90" s="1071"/>
      <c r="U90" s="1071"/>
      <c r="V90" s="1071"/>
      <c r="W90" s="1071"/>
      <c r="X90" s="1071"/>
      <c r="Y90" s="1071"/>
    </row>
    <row r="91" spans="1:25" s="1083" customFormat="1" ht="15.9" hidden="1" customHeight="1" outlineLevel="1">
      <c r="A91" s="469"/>
      <c r="B91" s="1362" t="s">
        <v>6299</v>
      </c>
      <c r="C91" s="1071"/>
      <c r="D91" s="1071"/>
      <c r="E91" s="1071"/>
      <c r="F91" s="1350"/>
      <c r="G91" s="1350"/>
      <c r="H91" s="1350"/>
      <c r="I91" s="1350"/>
      <c r="J91" s="1350"/>
      <c r="K91" s="1350"/>
      <c r="L91" s="1071"/>
      <c r="M91" s="1071"/>
      <c r="N91" s="1071"/>
      <c r="O91" s="1071"/>
      <c r="P91" s="1071"/>
      <c r="Q91" s="1071"/>
      <c r="R91" s="1071"/>
      <c r="S91" s="1071"/>
      <c r="T91" s="1071"/>
      <c r="U91" s="1071"/>
      <c r="V91" s="1071"/>
      <c r="W91" s="1071"/>
      <c r="X91" s="1071"/>
      <c r="Y91" s="1071"/>
    </row>
    <row r="92" spans="1:25" s="1083" customFormat="1" ht="15.9" hidden="1" customHeight="1" outlineLevel="1">
      <c r="A92" s="469"/>
      <c r="B92" s="1362" t="s">
        <v>6300</v>
      </c>
      <c r="C92" s="1071"/>
      <c r="D92" s="1071"/>
      <c r="E92" s="1071"/>
      <c r="F92" s="1350"/>
      <c r="G92" s="1350"/>
      <c r="H92" s="1350"/>
      <c r="I92" s="1350"/>
      <c r="J92" s="1350"/>
      <c r="K92" s="1350"/>
      <c r="L92" s="1071"/>
      <c r="M92" s="1071"/>
      <c r="N92" s="1071"/>
      <c r="O92" s="1071"/>
      <c r="P92" s="1071"/>
      <c r="Q92" s="1071"/>
      <c r="R92" s="1071"/>
      <c r="S92" s="1071"/>
      <c r="T92" s="1071"/>
      <c r="U92" s="1071"/>
      <c r="V92" s="1071"/>
      <c r="W92" s="1071"/>
      <c r="X92" s="1071"/>
      <c r="Y92" s="1071"/>
    </row>
    <row r="93" spans="1:25" s="1083" customFormat="1" ht="15.9" hidden="1" customHeight="1" outlineLevel="1">
      <c r="A93" s="469"/>
      <c r="B93" s="1362" t="s">
        <v>6291</v>
      </c>
      <c r="C93" s="1071"/>
      <c r="D93" s="1071"/>
      <c r="E93" s="1071"/>
      <c r="F93" s="1350"/>
      <c r="G93" s="1350"/>
      <c r="H93" s="1350"/>
      <c r="I93" s="1350"/>
      <c r="J93" s="1350"/>
      <c r="K93" s="1350"/>
      <c r="L93" s="1071"/>
      <c r="M93" s="1071"/>
      <c r="N93" s="1071"/>
      <c r="O93" s="1071"/>
      <c r="P93" s="1071"/>
      <c r="Q93" s="1071"/>
      <c r="R93" s="1071"/>
      <c r="S93" s="1071"/>
      <c r="T93" s="1071"/>
      <c r="U93" s="1071"/>
      <c r="V93" s="1071"/>
      <c r="W93" s="1071"/>
      <c r="X93" s="1071"/>
      <c r="Y93" s="1071"/>
    </row>
    <row r="94" spans="1:25" s="1083" customFormat="1" ht="14.4" outlineLevel="1">
      <c r="A94" s="469"/>
      <c r="B94" s="1362" t="s">
        <v>6301</v>
      </c>
      <c r="C94" s="1071"/>
      <c r="D94" s="1071"/>
      <c r="E94" s="1071"/>
      <c r="F94" s="1350"/>
      <c r="G94" s="1350"/>
      <c r="H94" s="1350"/>
      <c r="I94" s="1350"/>
      <c r="J94" s="1350"/>
      <c r="K94" s="1350"/>
      <c r="L94" s="1071"/>
      <c r="M94" s="1071"/>
      <c r="N94" s="1071"/>
      <c r="O94" s="1071"/>
      <c r="P94" s="1071"/>
      <c r="Q94" s="1071"/>
      <c r="R94" s="1071"/>
      <c r="S94" s="1071"/>
      <c r="T94" s="1071"/>
      <c r="U94" s="1071"/>
      <c r="V94" s="1071"/>
      <c r="W94" s="1071"/>
      <c r="X94" s="1071"/>
      <c r="Y94" s="1071"/>
    </row>
    <row r="95" spans="1:25" s="1083" customFormat="1" ht="15.9" customHeight="1">
      <c r="A95" s="469"/>
      <c r="B95" s="1375"/>
      <c r="C95" s="1071"/>
      <c r="D95" s="1071"/>
      <c r="E95" s="1071"/>
      <c r="F95" s="1350"/>
      <c r="G95" s="1350"/>
      <c r="H95" s="1350"/>
      <c r="I95" s="1350"/>
      <c r="J95" s="1350"/>
      <c r="K95" s="1350"/>
      <c r="L95" s="1071"/>
      <c r="M95" s="1071"/>
      <c r="N95" s="1071"/>
      <c r="O95" s="1071"/>
      <c r="P95" s="1071"/>
      <c r="Q95" s="1071"/>
      <c r="R95" s="1071"/>
      <c r="S95" s="1071"/>
      <c r="T95" s="1071"/>
      <c r="U95" s="1071"/>
      <c r="V95" s="1071"/>
      <c r="W95" s="1071"/>
      <c r="X95" s="1071"/>
      <c r="Y95" s="1071"/>
    </row>
    <row r="96" spans="1:25" s="1253" customFormat="1" ht="15.9" customHeight="1">
      <c r="A96" s="1279"/>
      <c r="B96" s="1374" t="s">
        <v>6234</v>
      </c>
      <c r="C96" s="1254"/>
      <c r="D96" s="1254"/>
      <c r="E96" s="1254"/>
      <c r="F96" s="1365"/>
      <c r="G96" s="1365"/>
      <c r="H96" s="1365"/>
      <c r="I96" s="1365"/>
      <c r="J96" s="1365"/>
      <c r="K96" s="1365"/>
      <c r="L96" s="1254"/>
      <c r="M96" s="1254"/>
      <c r="N96" s="1254"/>
      <c r="O96" s="1254"/>
      <c r="P96" s="1254"/>
      <c r="Q96" s="1254"/>
      <c r="R96" s="1254"/>
      <c r="S96" s="1254"/>
      <c r="T96" s="1254"/>
      <c r="U96" s="1254"/>
      <c r="V96" s="1254"/>
      <c r="W96" s="1254"/>
      <c r="X96" s="1254"/>
      <c r="Y96" s="1254"/>
    </row>
    <row r="97" spans="1:25" s="1253" customFormat="1" ht="15.9" customHeight="1">
      <c r="A97" s="1279"/>
      <c r="B97" s="1374" t="s">
        <v>6235</v>
      </c>
      <c r="C97" s="1254"/>
      <c r="D97" s="1254"/>
      <c r="E97" s="1254"/>
      <c r="F97" s="1365"/>
      <c r="G97" s="1365"/>
      <c r="H97" s="1365"/>
      <c r="I97" s="1365"/>
      <c r="J97" s="1365"/>
      <c r="K97" s="1365"/>
      <c r="L97" s="1254"/>
      <c r="M97" s="1254"/>
      <c r="N97" s="1254"/>
      <c r="O97" s="1254"/>
      <c r="P97" s="1254"/>
      <c r="Q97" s="1254"/>
      <c r="R97" s="1254"/>
      <c r="S97" s="1254"/>
      <c r="T97" s="1254"/>
      <c r="U97" s="1254"/>
      <c r="V97" s="1254"/>
      <c r="W97" s="1254"/>
      <c r="X97" s="1254"/>
      <c r="Y97" s="1254"/>
    </row>
    <row r="98" spans="1:25" s="1083" customFormat="1" ht="15.9" customHeight="1">
      <c r="A98" s="469"/>
      <c r="B98" s="1251"/>
      <c r="C98" s="1071"/>
      <c r="D98" s="1071"/>
      <c r="E98" s="1071"/>
      <c r="F98" s="1350"/>
      <c r="G98" s="1350"/>
      <c r="H98" s="1350"/>
      <c r="I98" s="1350"/>
      <c r="J98" s="1350"/>
      <c r="K98" s="1350"/>
      <c r="L98" s="1071"/>
      <c r="M98" s="1071"/>
      <c r="N98" s="1071"/>
      <c r="O98" s="1071"/>
      <c r="P98" s="1071"/>
      <c r="Q98" s="1071"/>
      <c r="R98" s="1071"/>
      <c r="S98" s="1071"/>
      <c r="T98" s="1071"/>
      <c r="U98" s="1071"/>
      <c r="V98" s="1071"/>
      <c r="W98" s="1071"/>
      <c r="X98" s="1071"/>
      <c r="Y98" s="1071"/>
    </row>
    <row r="99" spans="1:25" s="1253" customFormat="1" ht="15.9" customHeight="1">
      <c r="A99" s="1279"/>
      <c r="B99" s="1250" t="s">
        <v>6236</v>
      </c>
      <c r="C99" s="1254"/>
      <c r="D99" s="1254"/>
      <c r="E99" s="1254"/>
      <c r="F99" s="1365"/>
      <c r="G99" s="1365"/>
      <c r="H99" s="1365"/>
      <c r="I99" s="1365"/>
      <c r="J99" s="1365"/>
      <c r="K99" s="1365"/>
      <c r="L99" s="1254"/>
      <c r="M99" s="1254"/>
      <c r="N99" s="1254"/>
      <c r="O99" s="1254"/>
      <c r="P99" s="1254"/>
      <c r="Q99" s="1254"/>
      <c r="R99" s="1254"/>
      <c r="S99" s="1254"/>
      <c r="T99" s="1254"/>
      <c r="U99" s="1254"/>
      <c r="V99" s="1254"/>
      <c r="W99" s="1254"/>
      <c r="X99" s="1254"/>
      <c r="Y99" s="1254"/>
    </row>
    <row r="100" spans="1:25" s="1253" customFormat="1" ht="15.9" customHeight="1">
      <c r="A100" s="1279"/>
      <c r="B100" s="1250" t="s">
        <v>6237</v>
      </c>
      <c r="C100" s="1254"/>
      <c r="D100" s="1254"/>
      <c r="E100" s="1254"/>
      <c r="F100" s="1365"/>
      <c r="G100" s="1365"/>
      <c r="H100" s="1365"/>
      <c r="I100" s="1365"/>
      <c r="J100" s="1365"/>
      <c r="K100" s="1365"/>
      <c r="L100" s="1254"/>
      <c r="M100" s="1254"/>
      <c r="N100" s="1254"/>
      <c r="O100" s="1254"/>
      <c r="P100" s="1254"/>
      <c r="Q100" s="1254"/>
      <c r="R100" s="1254"/>
      <c r="S100" s="1254"/>
      <c r="T100" s="1254"/>
      <c r="U100" s="1254"/>
      <c r="V100" s="1254"/>
      <c r="W100" s="1254"/>
      <c r="X100" s="1254"/>
      <c r="Y100" s="1254"/>
    </row>
    <row r="101" spans="1:25" s="1083" customFormat="1" ht="15.9" customHeight="1">
      <c r="A101" s="469"/>
      <c r="B101" s="1086"/>
      <c r="C101" s="1071"/>
      <c r="D101" s="1071"/>
      <c r="E101" s="1071"/>
      <c r="F101" s="1350"/>
      <c r="G101" s="1350"/>
      <c r="H101" s="1350"/>
      <c r="I101" s="1350"/>
      <c r="J101" s="1350"/>
      <c r="K101" s="1350"/>
      <c r="L101" s="1077"/>
      <c r="M101" s="1077"/>
      <c r="N101" s="1077"/>
      <c r="O101" s="1077"/>
      <c r="P101" s="1077"/>
      <c r="Q101" s="1077"/>
      <c r="R101" s="1077"/>
      <c r="S101" s="1077"/>
      <c r="T101" s="1077"/>
      <c r="U101" s="1077"/>
      <c r="V101" s="1077"/>
      <c r="W101" s="1077"/>
      <c r="X101" s="1077"/>
      <c r="Y101" s="1077"/>
    </row>
    <row r="102" spans="1:25" s="1083" customFormat="1" ht="15.9" customHeight="1">
      <c r="A102" s="469"/>
      <c r="B102" s="1263" t="s">
        <v>154</v>
      </c>
      <c r="C102" s="1264"/>
      <c r="D102" s="1264"/>
      <c r="E102" s="1264"/>
      <c r="F102" s="1367"/>
      <c r="G102" s="1367"/>
      <c r="H102" s="1367"/>
      <c r="I102" s="1367"/>
      <c r="J102" s="1367"/>
      <c r="K102" s="1367"/>
      <c r="L102" s="1264"/>
      <c r="M102" s="1264"/>
      <c r="N102" s="1264"/>
      <c r="O102" s="1264"/>
      <c r="P102" s="1264"/>
      <c r="Q102" s="1264"/>
      <c r="R102" s="1264"/>
      <c r="S102" s="1264"/>
      <c r="T102" s="1264"/>
      <c r="U102" s="1264"/>
      <c r="V102" s="1264"/>
      <c r="W102" s="1264"/>
      <c r="X102" s="1264"/>
      <c r="Y102" s="1264"/>
    </row>
    <row r="103" spans="1:25" s="1083" customFormat="1" ht="15.9" customHeight="1">
      <c r="A103" s="469"/>
      <c r="B103" s="780" t="s">
        <v>25</v>
      </c>
      <c r="C103" s="1265"/>
      <c r="D103" s="1265"/>
      <c r="E103" s="1265"/>
      <c r="F103" s="1359"/>
      <c r="G103" s="1359"/>
      <c r="H103" s="1359"/>
      <c r="I103" s="1359"/>
      <c r="J103" s="1359"/>
      <c r="K103" s="1359"/>
      <c r="L103" s="1265"/>
      <c r="M103" s="1265"/>
      <c r="N103" s="1265"/>
      <c r="O103" s="1265"/>
      <c r="P103" s="1265"/>
      <c r="Q103" s="1265"/>
      <c r="R103" s="1265"/>
      <c r="S103" s="1265"/>
      <c r="T103" s="1265"/>
      <c r="U103" s="1265"/>
      <c r="V103" s="1265"/>
      <c r="W103" s="1265"/>
      <c r="X103" s="1265"/>
      <c r="Y103" s="1265"/>
    </row>
    <row r="104" spans="1:25" s="1083" customFormat="1" ht="15.9" customHeight="1">
      <c r="A104" s="10"/>
      <c r="B104" s="780" t="s">
        <v>26</v>
      </c>
      <c r="C104" s="1265"/>
      <c r="D104" s="1265"/>
      <c r="E104" s="1265"/>
      <c r="F104" s="1359"/>
      <c r="G104" s="1359"/>
      <c r="H104" s="1359"/>
      <c r="I104" s="1359"/>
      <c r="J104" s="1359"/>
      <c r="K104" s="1359"/>
      <c r="L104" s="1265"/>
      <c r="M104" s="1265"/>
      <c r="N104" s="1265"/>
      <c r="O104" s="1265"/>
      <c r="P104" s="1265"/>
      <c r="Q104" s="1265"/>
      <c r="R104" s="1265"/>
      <c r="S104" s="1265"/>
      <c r="T104" s="1265"/>
      <c r="U104" s="1265"/>
      <c r="V104" s="1265"/>
      <c r="W104" s="1265"/>
      <c r="X104" s="1265"/>
      <c r="Y104" s="1265"/>
    </row>
    <row r="105" spans="1:25" s="1083" customFormat="1" ht="15.9" customHeight="1">
      <c r="A105" s="10"/>
      <c r="B105" s="780" t="s">
        <v>23</v>
      </c>
      <c r="C105" s="1265"/>
      <c r="D105" s="1265"/>
      <c r="E105" s="1265"/>
      <c r="F105" s="1359"/>
      <c r="G105" s="1359"/>
      <c r="H105" s="1359"/>
      <c r="I105" s="1359"/>
      <c r="J105" s="1359"/>
      <c r="K105" s="1359"/>
      <c r="L105" s="1265"/>
      <c r="M105" s="1265"/>
      <c r="N105" s="1265"/>
      <c r="O105" s="1265"/>
      <c r="P105" s="1265"/>
      <c r="Q105" s="1265"/>
      <c r="R105" s="1265"/>
      <c r="S105" s="1265"/>
      <c r="T105" s="1265"/>
      <c r="U105" s="1265"/>
      <c r="V105" s="1265"/>
      <c r="W105" s="1265"/>
      <c r="X105" s="1265"/>
      <c r="Y105" s="1265"/>
    </row>
    <row r="106" spans="1:25" s="1083" customFormat="1" ht="15.9" customHeight="1">
      <c r="A106" s="10"/>
      <c r="B106" s="1266"/>
      <c r="C106" s="1101"/>
      <c r="D106" s="1101"/>
      <c r="E106" s="1101"/>
      <c r="F106" s="1368"/>
      <c r="G106" s="1368"/>
      <c r="H106" s="1368"/>
      <c r="I106" s="1368"/>
      <c r="J106" s="1368"/>
      <c r="K106" s="1368"/>
      <c r="L106" s="1101"/>
      <c r="M106" s="1101"/>
      <c r="N106" s="1101"/>
      <c r="O106" s="1101"/>
      <c r="P106" s="1101"/>
      <c r="Q106" s="1101"/>
      <c r="R106" s="1101"/>
      <c r="S106" s="1101"/>
      <c r="T106" s="1101"/>
      <c r="U106" s="1101"/>
      <c r="V106" s="1101"/>
      <c r="W106" s="1101"/>
      <c r="X106" s="1101"/>
      <c r="Y106" s="1101"/>
    </row>
    <row r="107" spans="1:25" s="1083" customFormat="1" ht="15.9" customHeight="1">
      <c r="A107" s="10"/>
      <c r="B107" s="1267" t="s">
        <v>142</v>
      </c>
      <c r="C107" s="1101"/>
      <c r="D107" s="1101"/>
      <c r="E107" s="1101"/>
      <c r="F107" s="1368"/>
      <c r="G107" s="1368"/>
      <c r="H107" s="1368"/>
      <c r="I107" s="1368"/>
      <c r="J107" s="1368"/>
      <c r="K107" s="1368"/>
      <c r="L107" s="1101"/>
      <c r="M107" s="1101"/>
      <c r="N107" s="1101"/>
      <c r="O107" s="1101"/>
      <c r="P107" s="1101"/>
      <c r="Q107" s="1101"/>
      <c r="R107" s="1101"/>
      <c r="S107" s="1101"/>
      <c r="T107" s="1101"/>
      <c r="U107" s="1101"/>
      <c r="V107" s="1101"/>
      <c r="W107" s="1101"/>
      <c r="X107" s="1101"/>
      <c r="Y107" s="1101"/>
    </row>
    <row r="108" spans="1:25" s="1083" customFormat="1" ht="15.9" customHeight="1">
      <c r="A108" s="10"/>
      <c r="B108" s="1267" t="s">
        <v>167</v>
      </c>
      <c r="C108" s="1101"/>
      <c r="D108" s="1101"/>
      <c r="E108" s="1101"/>
      <c r="F108" s="1368"/>
      <c r="G108" s="1368"/>
      <c r="H108" s="1368"/>
      <c r="I108" s="1368"/>
      <c r="J108" s="1368"/>
      <c r="K108" s="1368"/>
      <c r="L108" s="1101"/>
      <c r="M108" s="1101"/>
      <c r="N108" s="1101"/>
      <c r="O108" s="1101"/>
      <c r="P108" s="1101"/>
      <c r="Q108" s="1101"/>
      <c r="R108" s="1101"/>
      <c r="S108" s="1101"/>
      <c r="T108" s="1101"/>
      <c r="U108" s="1101"/>
      <c r="V108" s="1101"/>
      <c r="W108" s="1101"/>
      <c r="X108" s="1101"/>
      <c r="Y108" s="1101"/>
    </row>
    <row r="109" spans="1:25" s="1083" customFormat="1" ht="15.9" customHeight="1">
      <c r="A109" s="10"/>
      <c r="B109" s="1268"/>
      <c r="C109" s="1101"/>
      <c r="D109" s="1101"/>
      <c r="E109" s="1101"/>
      <c r="F109" s="1368"/>
      <c r="G109" s="1368"/>
      <c r="H109" s="1368"/>
      <c r="I109" s="1368"/>
      <c r="J109" s="1368"/>
      <c r="K109" s="1368"/>
      <c r="L109" s="1101"/>
      <c r="M109" s="1101"/>
      <c r="N109" s="1101"/>
      <c r="O109" s="1101"/>
      <c r="P109" s="1101"/>
      <c r="Q109" s="1101"/>
      <c r="R109" s="1101"/>
      <c r="S109" s="1101"/>
      <c r="T109" s="1101"/>
      <c r="U109" s="1101"/>
      <c r="V109" s="1101"/>
      <c r="W109" s="1101"/>
      <c r="X109" s="1101"/>
      <c r="Y109" s="1101"/>
    </row>
    <row r="110" spans="1:25" s="1083" customFormat="1" ht="24.9" customHeight="1">
      <c r="A110" s="10"/>
      <c r="B110" s="1269" t="s">
        <v>6510</v>
      </c>
      <c r="C110" s="1270"/>
      <c r="D110" s="1270"/>
      <c r="E110" s="1270"/>
      <c r="F110" s="1369"/>
      <c r="G110" s="1369"/>
      <c r="H110" s="1369"/>
      <c r="I110" s="1369"/>
      <c r="J110" s="1369"/>
      <c r="K110" s="1369"/>
      <c r="L110" s="1270"/>
      <c r="M110" s="1270"/>
      <c r="N110" s="1270"/>
      <c r="O110" s="1270"/>
      <c r="P110" s="1270"/>
      <c r="Q110" s="1270"/>
      <c r="R110" s="1270"/>
      <c r="S110" s="1270"/>
      <c r="T110" s="1270"/>
      <c r="U110" s="1270"/>
      <c r="V110" s="1270"/>
      <c r="W110" s="1270"/>
      <c r="X110" s="1270"/>
      <c r="Y110" s="1270"/>
    </row>
    <row r="111" spans="1:25" s="1083" customFormat="1" ht="24.9"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spans="1:25" s="1083" customFormat="1" ht="24.9" customHeight="1">
      <c r="A112" s="10"/>
      <c r="B112" s="1750" t="s">
        <v>6506</v>
      </c>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spans="1:34" s="1083" customFormat="1" ht="28.8">
      <c r="A113" s="10"/>
      <c r="B113" s="1743" t="s">
        <v>6309</v>
      </c>
      <c r="C113" s="1538"/>
      <c r="D113" s="1538"/>
      <c r="E113" s="1538"/>
      <c r="F113" s="1538"/>
      <c r="G113" s="1538"/>
      <c r="H113" s="1538"/>
      <c r="I113" s="1538"/>
      <c r="J113" s="1538"/>
      <c r="K113" s="1538"/>
      <c r="L113" s="1538"/>
      <c r="M113" s="1538"/>
      <c r="N113" s="1544"/>
      <c r="O113" s="1544"/>
      <c r="P113" s="1544"/>
      <c r="Q113" s="1544"/>
      <c r="R113" s="1544"/>
      <c r="S113" s="1544"/>
      <c r="T113" s="1538"/>
      <c r="U113" s="1538"/>
      <c r="V113" s="1538"/>
      <c r="W113" s="1538"/>
      <c r="X113" s="1538"/>
      <c r="Y113" s="1538"/>
      <c r="Z113" s="719"/>
      <c r="AA113" s="469"/>
      <c r="AB113" s="469"/>
      <c r="AC113" s="469"/>
      <c r="AD113" s="469"/>
      <c r="AE113" s="469"/>
      <c r="AF113" s="469"/>
      <c r="AG113" s="469"/>
      <c r="AH113" s="469"/>
    </row>
    <row r="114" spans="1:34" s="1083" customFormat="1" ht="17.100000000000001" customHeight="1">
      <c r="A114" s="10"/>
      <c r="B114" s="1744" t="s">
        <v>5869</v>
      </c>
      <c r="C114" s="1539"/>
      <c r="D114" s="1539"/>
      <c r="E114" s="1539"/>
      <c r="F114" s="1539"/>
      <c r="G114" s="1539"/>
      <c r="H114" s="1539"/>
      <c r="I114" s="1539"/>
      <c r="J114" s="1539"/>
      <c r="K114" s="1539"/>
      <c r="L114" s="1539"/>
      <c r="M114" s="1539"/>
      <c r="N114" s="1539"/>
      <c r="O114" s="1539"/>
      <c r="P114" s="1539"/>
      <c r="Q114" s="1539"/>
      <c r="R114" s="1539"/>
      <c r="S114" s="1539"/>
      <c r="T114" s="1539"/>
      <c r="U114" s="1539"/>
      <c r="V114" s="1539"/>
      <c r="W114" s="1539"/>
      <c r="X114" s="1539"/>
      <c r="Y114" s="1539"/>
      <c r="Z114" s="1280"/>
      <c r="AA114" s="469"/>
      <c r="AB114" s="469"/>
      <c r="AC114" s="469"/>
      <c r="AD114" s="469"/>
      <c r="AE114" s="469"/>
      <c r="AF114" s="469"/>
      <c r="AG114" s="469"/>
      <c r="AH114" s="469"/>
    </row>
    <row r="115" spans="1:34" s="469" customFormat="1" ht="14.4">
      <c r="A115" s="10"/>
      <c r="B115" s="1745" t="s">
        <v>6169</v>
      </c>
      <c r="C115" s="1540"/>
      <c r="D115" s="1540"/>
      <c r="E115" s="1541"/>
      <c r="F115" s="1540"/>
      <c r="G115" s="1542"/>
      <c r="H115" s="1542"/>
      <c r="I115" s="1542"/>
      <c r="J115" s="1542"/>
      <c r="K115" s="1542"/>
      <c r="L115" s="1542"/>
      <c r="M115" s="1542"/>
      <c r="N115" s="1545"/>
      <c r="O115" s="1542"/>
      <c r="P115" s="1542"/>
      <c r="Q115" s="1540"/>
      <c r="R115" s="1540"/>
      <c r="S115" s="1540"/>
      <c r="T115" s="1543"/>
      <c r="U115" s="1543"/>
      <c r="V115" s="1543"/>
      <c r="W115" s="1543"/>
      <c r="X115" s="1543"/>
      <c r="Y115" s="1543"/>
      <c r="Z115" s="1280"/>
    </row>
    <row r="116" spans="1:34" s="469" customFormat="1" ht="14.4">
      <c r="A116" s="10"/>
      <c r="B116" s="1392"/>
      <c r="C116" s="1281"/>
      <c r="D116" s="1281"/>
      <c r="E116" s="1282"/>
      <c r="F116" s="1281"/>
      <c r="G116" s="1283"/>
      <c r="H116" s="1283"/>
      <c r="I116" s="1283"/>
      <c r="J116" s="1283"/>
      <c r="K116" s="1283"/>
      <c r="L116" s="1283"/>
      <c r="M116" s="1283"/>
      <c r="N116" s="1284"/>
      <c r="O116" s="1283"/>
      <c r="P116" s="1283"/>
      <c r="Q116" s="1281"/>
      <c r="R116" s="1281"/>
      <c r="S116" s="1281"/>
      <c r="T116" s="1280"/>
      <c r="U116" s="1280"/>
      <c r="V116" s="1280"/>
      <c r="W116" s="1280"/>
      <c r="X116" s="1280"/>
      <c r="Y116" s="1280"/>
      <c r="Z116" s="1280"/>
    </row>
    <row r="117" spans="1:34" s="469" customFormat="1" ht="20.25" customHeight="1">
      <c r="A117" s="10"/>
      <c r="B117" s="1801" t="s">
        <v>6409</v>
      </c>
      <c r="C117" s="1801"/>
      <c r="D117" s="1801"/>
      <c r="E117" s="1801"/>
      <c r="F117" s="1801"/>
      <c r="G117" s="1801"/>
      <c r="H117" s="1801"/>
      <c r="I117" s="1801"/>
      <c r="J117" s="1801"/>
      <c r="K117" s="1801"/>
      <c r="L117" s="1801"/>
      <c r="M117" s="1801"/>
      <c r="N117" s="1801"/>
      <c r="O117" s="1801"/>
      <c r="P117" s="1801"/>
      <c r="Q117" s="1801"/>
      <c r="R117" s="1801"/>
      <c r="S117" s="1801"/>
      <c r="T117" s="1801"/>
      <c r="U117" s="1801"/>
      <c r="V117" s="1801"/>
      <c r="W117" s="1801"/>
      <c r="X117" s="1801"/>
      <c r="Y117" s="1801"/>
      <c r="Z117" s="1399"/>
      <c r="AA117" s="1400"/>
      <c r="AB117" s="1400"/>
      <c r="AC117" s="1400"/>
      <c r="AD117" s="1400"/>
    </row>
    <row r="118" spans="1:34" s="469" customFormat="1" ht="20.25" customHeight="1">
      <c r="A118" s="10"/>
      <c r="B118" s="1401" t="s">
        <v>5835</v>
      </c>
      <c r="C118" s="1402"/>
      <c r="D118" s="1402"/>
      <c r="E118" s="1402"/>
      <c r="F118" s="1402"/>
      <c r="G118" s="1402"/>
      <c r="H118" s="1402"/>
      <c r="I118" s="1402"/>
      <c r="J118" s="1402"/>
      <c r="K118" s="1402"/>
      <c r="L118" s="1402"/>
      <c r="M118" s="1402"/>
      <c r="N118" s="1402"/>
      <c r="O118" s="1402"/>
      <c r="P118" s="1402"/>
      <c r="Q118" s="1402"/>
      <c r="R118" s="1402"/>
      <c r="S118" s="1402"/>
      <c r="T118" s="1402"/>
      <c r="U118" s="1402"/>
      <c r="V118" s="1403"/>
      <c r="W118" s="1402"/>
      <c r="X118" s="1402"/>
      <c r="Y118" s="1402"/>
      <c r="Z118" s="1399"/>
      <c r="AA118" s="1400"/>
      <c r="AB118" s="1400"/>
      <c r="AC118" s="1400"/>
      <c r="AD118" s="1400"/>
    </row>
    <row r="119" spans="1:34" s="469" customFormat="1" ht="24" customHeight="1">
      <c r="A119" s="10"/>
      <c r="B119" s="1327"/>
      <c r="C119" s="1327"/>
      <c r="D119" s="1327"/>
      <c r="E119" s="1327"/>
      <c r="F119" s="1327"/>
      <c r="G119" s="1327"/>
      <c r="H119" s="1327"/>
      <c r="I119" s="1327"/>
      <c r="J119" s="1327"/>
      <c r="K119" s="1402"/>
      <c r="L119" s="1402"/>
      <c r="M119" s="1402"/>
      <c r="N119" s="1327"/>
      <c r="O119" s="1327"/>
      <c r="P119" s="1327"/>
      <c r="Q119" s="1327"/>
      <c r="R119" s="1327"/>
      <c r="S119" s="1327"/>
      <c r="T119" s="1327"/>
      <c r="U119" s="1327"/>
      <c r="V119" s="1404"/>
      <c r="W119" s="1327"/>
      <c r="X119" s="1327"/>
      <c r="Y119" s="1327"/>
      <c r="Z119" s="1399"/>
      <c r="AA119" s="1400"/>
      <c r="AB119" s="1400"/>
      <c r="AC119" s="1400"/>
      <c r="AD119" s="1400"/>
    </row>
    <row r="120" spans="1:34" s="469" customFormat="1" ht="24" customHeight="1">
      <c r="A120" s="10"/>
      <c r="B120" s="1402" t="str">
        <f>+B5</f>
        <v xml:space="preserve">Ano de </v>
      </c>
      <c r="C120" s="1402"/>
      <c r="D120" s="1402"/>
      <c r="E120" s="1402"/>
      <c r="F120" s="1402"/>
      <c r="G120" s="1402"/>
      <c r="H120" s="1402"/>
      <c r="I120" s="1402"/>
      <c r="J120" s="1402"/>
      <c r="K120" s="1402"/>
      <c r="L120" s="1402"/>
      <c r="M120" s="1402"/>
      <c r="N120" s="1402" t="s">
        <v>92</v>
      </c>
      <c r="O120" s="1402"/>
      <c r="P120" s="1402"/>
      <c r="Q120" s="1402"/>
      <c r="R120" s="1402"/>
      <c r="S120" s="1402"/>
      <c r="T120" s="1405"/>
      <c r="U120" s="1402"/>
      <c r="V120" s="1403"/>
      <c r="W120" s="1402"/>
      <c r="X120" s="1402"/>
      <c r="Y120" s="1402"/>
      <c r="Z120" s="1399"/>
      <c r="AA120" s="1400"/>
      <c r="AB120" s="1400"/>
      <c r="AC120" s="1400"/>
      <c r="AD120" s="1400"/>
    </row>
    <row r="121" spans="1:34" s="469" customFormat="1" ht="13.5" customHeight="1">
      <c r="A121" s="10"/>
      <c r="B121" s="1402"/>
      <c r="C121" s="1402"/>
      <c r="D121" s="1402"/>
      <c r="E121" s="1402"/>
      <c r="F121" s="1402"/>
      <c r="G121" s="1402"/>
      <c r="H121" s="1402"/>
      <c r="I121" s="1402"/>
      <c r="J121" s="1402"/>
      <c r="K121" s="1402"/>
      <c r="L121" s="1402"/>
      <c r="M121" s="1402"/>
      <c r="N121" s="1402"/>
      <c r="O121" s="1402"/>
      <c r="P121" s="1402"/>
      <c r="Q121" s="1402"/>
      <c r="R121" s="1402"/>
      <c r="S121" s="1402"/>
      <c r="T121" s="1402"/>
      <c r="U121" s="1402"/>
      <c r="V121" s="1403"/>
      <c r="W121" s="1402"/>
      <c r="X121" s="1402"/>
      <c r="Y121" s="1406" t="s">
        <v>5979</v>
      </c>
      <c r="Z121" s="1399"/>
      <c r="AA121" s="1400"/>
      <c r="AB121" s="1400"/>
      <c r="AC121" s="1400"/>
      <c r="AD121" s="1400"/>
    </row>
    <row r="122" spans="1:34" s="469" customFormat="1" ht="13.5" customHeight="1">
      <c r="A122" s="10"/>
      <c r="B122" s="1921" t="s">
        <v>29</v>
      </c>
      <c r="C122" s="1899" t="s">
        <v>43</v>
      </c>
      <c r="D122" s="1900"/>
      <c r="E122" s="1901"/>
      <c r="F122" s="1899" t="s">
        <v>6279</v>
      </c>
      <c r="G122" s="1900"/>
      <c r="H122" s="1901"/>
      <c r="I122" s="1899" t="s">
        <v>6280</v>
      </c>
      <c r="J122" s="1900"/>
      <c r="K122" s="1901"/>
      <c r="L122" s="1899" t="s">
        <v>145</v>
      </c>
      <c r="M122" s="1900"/>
      <c r="N122" s="1900"/>
      <c r="O122" s="1900"/>
      <c r="P122" s="1900"/>
      <c r="Q122" s="1899" t="s">
        <v>6016</v>
      </c>
      <c r="R122" s="1900"/>
      <c r="S122" s="1901"/>
      <c r="T122" s="1899" t="s">
        <v>6302</v>
      </c>
      <c r="U122" s="1900"/>
      <c r="V122" s="1901"/>
      <c r="W122" s="1899" t="s">
        <v>44</v>
      </c>
      <c r="X122" s="1900"/>
      <c r="Y122" s="1901"/>
      <c r="Z122" s="1407"/>
      <c r="AA122" s="1400"/>
      <c r="AB122" s="1400"/>
      <c r="AC122" s="1400"/>
      <c r="AD122" s="1400"/>
    </row>
    <row r="123" spans="1:34" ht="14.4">
      <c r="B123" s="1922"/>
      <c r="C123" s="1917" t="s">
        <v>134</v>
      </c>
      <c r="D123" s="1904" t="s">
        <v>6283</v>
      </c>
      <c r="E123" s="1919" t="s">
        <v>83</v>
      </c>
      <c r="F123" s="1917" t="s">
        <v>134</v>
      </c>
      <c r="G123" s="1904" t="s">
        <v>6283</v>
      </c>
      <c r="H123" s="1919" t="s">
        <v>83</v>
      </c>
      <c r="I123" s="1917" t="s">
        <v>134</v>
      </c>
      <c r="J123" s="1904" t="s">
        <v>6283</v>
      </c>
      <c r="K123" s="1919" t="s">
        <v>83</v>
      </c>
      <c r="L123" s="1899" t="s">
        <v>6019</v>
      </c>
      <c r="M123" s="1900"/>
      <c r="N123" s="1899" t="s">
        <v>6017</v>
      </c>
      <c r="O123" s="1901"/>
      <c r="P123" s="1904" t="s">
        <v>136</v>
      </c>
      <c r="Q123" s="1917" t="s">
        <v>134</v>
      </c>
      <c r="R123" s="1904" t="s">
        <v>6283</v>
      </c>
      <c r="S123" s="1919" t="s">
        <v>83</v>
      </c>
      <c r="T123" s="1917" t="s">
        <v>134</v>
      </c>
      <c r="U123" s="1904" t="s">
        <v>6283</v>
      </c>
      <c r="V123" s="1919" t="s">
        <v>83</v>
      </c>
      <c r="W123" s="1917" t="s">
        <v>134</v>
      </c>
      <c r="X123" s="1904" t="s">
        <v>6283</v>
      </c>
      <c r="Y123" s="1919" t="s">
        <v>83</v>
      </c>
      <c r="Z123" s="1392"/>
      <c r="AA123" s="1392"/>
      <c r="AB123" s="1392"/>
      <c r="AC123" s="1392"/>
      <c r="AD123" s="1392"/>
    </row>
    <row r="124" spans="1:34" ht="28.8">
      <c r="B124" s="1923"/>
      <c r="C124" s="1918"/>
      <c r="D124" s="1905"/>
      <c r="E124" s="1920"/>
      <c r="F124" s="1918"/>
      <c r="G124" s="1905"/>
      <c r="H124" s="1920"/>
      <c r="I124" s="1918"/>
      <c r="J124" s="1905"/>
      <c r="K124" s="1920"/>
      <c r="L124" s="1363" t="s">
        <v>6018</v>
      </c>
      <c r="M124" s="1363" t="s">
        <v>5883</v>
      </c>
      <c r="N124" s="1363" t="s">
        <v>6018</v>
      </c>
      <c r="O124" s="1363" t="s">
        <v>5883</v>
      </c>
      <c r="P124" s="1905"/>
      <c r="Q124" s="1918"/>
      <c r="R124" s="1905"/>
      <c r="S124" s="1920"/>
      <c r="T124" s="1918"/>
      <c r="U124" s="1905"/>
      <c r="V124" s="1920"/>
      <c r="W124" s="1918"/>
      <c r="X124" s="1905"/>
      <c r="Y124" s="1920"/>
      <c r="Z124" s="1392"/>
      <c r="AA124" s="1392"/>
      <c r="AB124" s="1392"/>
      <c r="AC124" s="1392"/>
      <c r="AD124" s="1392"/>
    </row>
    <row r="125" spans="1:34" ht="14.4">
      <c r="B125" s="1373" t="s">
        <v>140</v>
      </c>
      <c r="C125" s="1395"/>
      <c r="D125" s="1395"/>
      <c r="E125" s="1395"/>
      <c r="F125" s="1395"/>
      <c r="G125" s="1395"/>
      <c r="H125" s="1395"/>
      <c r="I125" s="1395"/>
      <c r="J125" s="1395"/>
      <c r="K125" s="1395"/>
      <c r="L125" s="1395"/>
      <c r="M125" s="1395"/>
      <c r="N125" s="1395"/>
      <c r="O125" s="1395"/>
      <c r="P125" s="1395"/>
      <c r="Q125" s="1395"/>
      <c r="R125" s="1395"/>
      <c r="S125" s="1395"/>
      <c r="T125" s="1395"/>
      <c r="U125" s="1395"/>
      <c r="V125" s="1395"/>
      <c r="W125" s="1395"/>
      <c r="X125" s="1395"/>
      <c r="Y125" s="1395"/>
      <c r="Z125" s="1392"/>
      <c r="AA125" s="1392"/>
      <c r="AB125" s="1392"/>
      <c r="AC125" s="1392"/>
      <c r="AD125" s="1392"/>
    </row>
    <row r="126" spans="1:34" ht="14.4">
      <c r="B126" s="1374" t="s">
        <v>6286</v>
      </c>
      <c r="C126" s="1395"/>
      <c r="D126" s="1395"/>
      <c r="E126" s="1395"/>
      <c r="F126" s="1395"/>
      <c r="G126" s="1395"/>
      <c r="H126" s="1395"/>
      <c r="I126" s="1395"/>
      <c r="J126" s="1395"/>
      <c r="K126" s="1395"/>
      <c r="L126" s="1395"/>
      <c r="M126" s="1395"/>
      <c r="N126" s="1395"/>
      <c r="O126" s="1395"/>
      <c r="P126" s="1395"/>
      <c r="Q126" s="1395"/>
      <c r="R126" s="1395"/>
      <c r="S126" s="1395"/>
      <c r="T126" s="1395"/>
      <c r="U126" s="1395"/>
      <c r="V126" s="1395"/>
      <c r="W126" s="1395"/>
      <c r="X126" s="1395"/>
      <c r="Y126" s="1395"/>
      <c r="Z126" s="1392"/>
      <c r="AA126" s="1392"/>
      <c r="AB126" s="1392"/>
      <c r="AC126" s="1392"/>
      <c r="AD126" s="1392"/>
    </row>
    <row r="127" spans="1:34" ht="14.4">
      <c r="B127" s="1375" t="s">
        <v>148</v>
      </c>
      <c r="C127" s="1394"/>
      <c r="D127" s="1394"/>
      <c r="E127" s="1394"/>
      <c r="F127" s="1394"/>
      <c r="G127" s="1394"/>
      <c r="H127" s="1394"/>
      <c r="I127" s="1394"/>
      <c r="J127" s="1394"/>
      <c r="K127" s="1394"/>
      <c r="L127" s="1394"/>
      <c r="M127" s="1394"/>
      <c r="N127" s="1394"/>
      <c r="O127" s="1394"/>
      <c r="P127" s="1394"/>
      <c r="Q127" s="1394"/>
      <c r="R127" s="1394"/>
      <c r="S127" s="1394"/>
      <c r="T127" s="1394"/>
      <c r="U127" s="1394"/>
      <c r="V127" s="1394"/>
      <c r="W127" s="1394"/>
      <c r="X127" s="1394"/>
      <c r="Y127" s="1394"/>
      <c r="Z127" s="1392"/>
      <c r="AA127" s="1392"/>
      <c r="AB127" s="1392"/>
      <c r="AC127" s="1392"/>
      <c r="AD127" s="1392"/>
    </row>
    <row r="128" spans="1:34" ht="14.4">
      <c r="B128" s="1375" t="s">
        <v>149</v>
      </c>
      <c r="C128" s="1394"/>
      <c r="D128" s="1394"/>
      <c r="E128" s="1394"/>
      <c r="F128" s="1394"/>
      <c r="G128" s="1394"/>
      <c r="H128" s="1394"/>
      <c r="I128" s="1394"/>
      <c r="J128" s="1394"/>
      <c r="K128" s="1394"/>
      <c r="L128" s="1394"/>
      <c r="M128" s="1394"/>
      <c r="N128" s="1394"/>
      <c r="O128" s="1394"/>
      <c r="P128" s="1394"/>
      <c r="Q128" s="1394"/>
      <c r="R128" s="1394"/>
      <c r="S128" s="1394"/>
      <c r="T128" s="1394"/>
      <c r="U128" s="1394"/>
      <c r="V128" s="1394"/>
      <c r="W128" s="1394"/>
      <c r="X128" s="1394"/>
      <c r="Y128" s="1394"/>
      <c r="Z128" s="1392"/>
      <c r="AA128" s="1392"/>
      <c r="AB128" s="1392"/>
      <c r="AC128" s="1392"/>
      <c r="AD128" s="1392"/>
    </row>
    <row r="129" spans="2:30" ht="14.4">
      <c r="B129" s="1375" t="s">
        <v>150</v>
      </c>
      <c r="C129" s="1394"/>
      <c r="D129" s="1394"/>
      <c r="E129" s="1394"/>
      <c r="F129" s="1394"/>
      <c r="G129" s="1394"/>
      <c r="H129" s="1394"/>
      <c r="I129" s="1394"/>
      <c r="J129" s="1394"/>
      <c r="K129" s="1394"/>
      <c r="L129" s="1394"/>
      <c r="M129" s="1394"/>
      <c r="N129" s="1394"/>
      <c r="O129" s="1394"/>
      <c r="P129" s="1394"/>
      <c r="Q129" s="1394"/>
      <c r="R129" s="1394"/>
      <c r="S129" s="1394"/>
      <c r="T129" s="1394"/>
      <c r="U129" s="1394"/>
      <c r="V129" s="1394"/>
      <c r="W129" s="1394"/>
      <c r="X129" s="1394"/>
      <c r="Y129" s="1394"/>
      <c r="Z129" s="1392"/>
      <c r="AA129" s="1392"/>
      <c r="AB129" s="1392"/>
      <c r="AC129" s="1392"/>
      <c r="AD129" s="1392"/>
    </row>
    <row r="130" spans="2:30" ht="14.4">
      <c r="B130" s="1376"/>
      <c r="C130" s="1394"/>
      <c r="D130" s="1394"/>
      <c r="E130" s="1394"/>
      <c r="F130" s="1394"/>
      <c r="G130" s="1394"/>
      <c r="H130" s="1394"/>
      <c r="I130" s="1394"/>
      <c r="J130" s="1394"/>
      <c r="K130" s="1394"/>
      <c r="L130" s="1394"/>
      <c r="M130" s="1394"/>
      <c r="N130" s="1394"/>
      <c r="O130" s="1394"/>
      <c r="P130" s="1394"/>
      <c r="Q130" s="1394"/>
      <c r="R130" s="1394"/>
      <c r="S130" s="1394"/>
      <c r="T130" s="1394"/>
      <c r="U130" s="1394"/>
      <c r="V130" s="1394"/>
      <c r="W130" s="1394"/>
      <c r="X130" s="1394"/>
      <c r="Y130" s="1394"/>
      <c r="Z130" s="1392"/>
      <c r="AA130" s="1392"/>
      <c r="AB130" s="1392"/>
      <c r="AC130" s="1392"/>
      <c r="AD130" s="1392"/>
    </row>
    <row r="131" spans="2:30" ht="14.4">
      <c r="B131" s="1374" t="s">
        <v>6210</v>
      </c>
      <c r="C131" s="1396"/>
      <c r="D131" s="1396"/>
      <c r="E131" s="1396"/>
      <c r="F131" s="1396"/>
      <c r="G131" s="1396"/>
      <c r="H131" s="1396"/>
      <c r="I131" s="1396"/>
      <c r="J131" s="1396"/>
      <c r="K131" s="1396"/>
      <c r="L131" s="1396"/>
      <c r="M131" s="1396"/>
      <c r="N131" s="1396"/>
      <c r="O131" s="1396"/>
      <c r="P131" s="1396"/>
      <c r="Q131" s="1396"/>
      <c r="R131" s="1396"/>
      <c r="S131" s="1396"/>
      <c r="T131" s="1396"/>
      <c r="U131" s="1396"/>
      <c r="V131" s="1396"/>
      <c r="W131" s="1396"/>
      <c r="X131" s="1396"/>
      <c r="Y131" s="1396"/>
      <c r="Z131" s="1392"/>
      <c r="AA131" s="1392"/>
      <c r="AB131" s="1392"/>
      <c r="AC131" s="1392"/>
      <c r="AD131" s="1392"/>
    </row>
    <row r="132" spans="2:30" ht="14.4">
      <c r="B132" s="1375" t="s">
        <v>148</v>
      </c>
      <c r="C132" s="1394"/>
      <c r="D132" s="1394"/>
      <c r="E132" s="1394"/>
      <c r="F132" s="1394"/>
      <c r="G132" s="1394"/>
      <c r="H132" s="1394"/>
      <c r="I132" s="1394"/>
      <c r="J132" s="1394"/>
      <c r="K132" s="1394"/>
      <c r="L132" s="1394"/>
      <c r="M132" s="1394"/>
      <c r="N132" s="1394"/>
      <c r="O132" s="1394"/>
      <c r="P132" s="1394"/>
      <c r="Q132" s="1394"/>
      <c r="R132" s="1394"/>
      <c r="S132" s="1394"/>
      <c r="T132" s="1394"/>
      <c r="U132" s="1394"/>
      <c r="V132" s="1394"/>
      <c r="W132" s="1394"/>
      <c r="X132" s="1394"/>
      <c r="Y132" s="1394"/>
      <c r="Z132" s="1392"/>
      <c r="AA132" s="1392"/>
      <c r="AB132" s="1392"/>
      <c r="AC132" s="1392"/>
      <c r="AD132" s="1392"/>
    </row>
    <row r="133" spans="2:30" ht="14.4">
      <c r="B133" s="1375" t="s">
        <v>149</v>
      </c>
      <c r="C133" s="1397"/>
      <c r="D133" s="1397"/>
      <c r="E133" s="1397"/>
      <c r="F133" s="1397"/>
      <c r="G133" s="1397"/>
      <c r="H133" s="1397"/>
      <c r="I133" s="1397"/>
      <c r="J133" s="1397"/>
      <c r="K133" s="1397"/>
      <c r="L133" s="1397"/>
      <c r="M133" s="1397"/>
      <c r="N133" s="1397"/>
      <c r="O133" s="1397"/>
      <c r="P133" s="1397"/>
      <c r="Q133" s="1397"/>
      <c r="R133" s="1397"/>
      <c r="S133" s="1397"/>
      <c r="T133" s="1397"/>
      <c r="U133" s="1397"/>
      <c r="V133" s="1397"/>
      <c r="W133" s="1397"/>
      <c r="X133" s="1397"/>
      <c r="Y133" s="1397"/>
      <c r="Z133" s="1392"/>
      <c r="AA133" s="1392"/>
      <c r="AB133" s="1392"/>
      <c r="AC133" s="1392"/>
      <c r="AD133" s="1392"/>
    </row>
    <row r="134" spans="2:30" ht="14.4">
      <c r="B134" s="1375" t="s">
        <v>150</v>
      </c>
      <c r="C134" s="1366"/>
      <c r="D134" s="1366"/>
      <c r="E134" s="1366"/>
      <c r="F134" s="1366"/>
      <c r="G134" s="1366"/>
      <c r="H134" s="1366"/>
      <c r="I134" s="1366"/>
      <c r="J134" s="1366"/>
      <c r="K134" s="1366"/>
      <c r="L134" s="1366"/>
      <c r="M134" s="1366"/>
      <c r="N134" s="1366"/>
      <c r="O134" s="1366"/>
      <c r="P134" s="1366"/>
      <c r="Q134" s="1366"/>
      <c r="R134" s="1366"/>
      <c r="S134" s="1366"/>
      <c r="T134" s="1366"/>
      <c r="U134" s="1366"/>
      <c r="V134" s="1366"/>
      <c r="W134" s="1366"/>
      <c r="X134" s="1366"/>
      <c r="Y134" s="1366"/>
      <c r="Z134" s="1392"/>
      <c r="AA134" s="1392"/>
      <c r="AB134" s="1392"/>
      <c r="AC134" s="1392"/>
      <c r="AD134" s="1392"/>
    </row>
    <row r="135" spans="2:30" ht="14.4">
      <c r="B135" s="1377"/>
      <c r="C135" s="1366"/>
      <c r="D135" s="1366"/>
      <c r="E135" s="1366"/>
      <c r="F135" s="1366"/>
      <c r="G135" s="1366"/>
      <c r="H135" s="1366"/>
      <c r="I135" s="1366"/>
      <c r="J135" s="1366"/>
      <c r="K135" s="1366"/>
      <c r="L135" s="1366"/>
      <c r="M135" s="1366"/>
      <c r="N135" s="1366"/>
      <c r="O135" s="1366"/>
      <c r="P135" s="1366"/>
      <c r="Q135" s="1366"/>
      <c r="R135" s="1366"/>
      <c r="S135" s="1366"/>
      <c r="T135" s="1366"/>
      <c r="U135" s="1366"/>
      <c r="V135" s="1366"/>
      <c r="W135" s="1366"/>
      <c r="X135" s="1366"/>
      <c r="Y135" s="1366"/>
      <c r="Z135" s="1392"/>
      <c r="AA135" s="1392"/>
      <c r="AB135" s="1392"/>
      <c r="AC135" s="1392"/>
      <c r="AD135" s="1392"/>
    </row>
    <row r="136" spans="2:30" ht="14.4">
      <c r="B136" s="1373" t="s">
        <v>141</v>
      </c>
      <c r="C136" s="1365"/>
      <c r="D136" s="1365"/>
      <c r="E136" s="1365"/>
      <c r="F136" s="1365"/>
      <c r="G136" s="1365"/>
      <c r="H136" s="1365"/>
      <c r="I136" s="1365"/>
      <c r="J136" s="1365"/>
      <c r="K136" s="1365"/>
      <c r="L136" s="1365"/>
      <c r="M136" s="1365"/>
      <c r="N136" s="1365"/>
      <c r="O136" s="1365"/>
      <c r="P136" s="1365"/>
      <c r="Q136" s="1365"/>
      <c r="R136" s="1365"/>
      <c r="S136" s="1365"/>
      <c r="T136" s="1365"/>
      <c r="U136" s="1365"/>
      <c r="V136" s="1365"/>
      <c r="W136" s="1365"/>
      <c r="X136" s="1365"/>
      <c r="Y136" s="1365"/>
      <c r="Z136" s="1392"/>
      <c r="AA136" s="1392"/>
      <c r="AB136" s="1392"/>
      <c r="AC136" s="1392"/>
      <c r="AD136" s="1392"/>
    </row>
    <row r="137" spans="2:30" ht="14.4">
      <c r="B137" s="1374" t="s">
        <v>6211</v>
      </c>
      <c r="C137" s="1365"/>
      <c r="D137" s="1365"/>
      <c r="E137" s="1365"/>
      <c r="F137" s="1365"/>
      <c r="G137" s="1365"/>
      <c r="H137" s="1365"/>
      <c r="I137" s="1365"/>
      <c r="J137" s="1365"/>
      <c r="K137" s="1365"/>
      <c r="L137" s="1365"/>
      <c r="M137" s="1365"/>
      <c r="N137" s="1365"/>
      <c r="O137" s="1365"/>
      <c r="P137" s="1365"/>
      <c r="Q137" s="1365"/>
      <c r="R137" s="1365"/>
      <c r="S137" s="1365"/>
      <c r="T137" s="1365"/>
      <c r="U137" s="1365"/>
      <c r="V137" s="1365"/>
      <c r="W137" s="1365"/>
      <c r="X137" s="1365"/>
      <c r="Y137" s="1365"/>
      <c r="Z137" s="1392"/>
      <c r="AA137" s="1392"/>
      <c r="AB137" s="1392"/>
      <c r="AC137" s="1392"/>
      <c r="AD137" s="1392"/>
    </row>
    <row r="138" spans="2:30" ht="14.4">
      <c r="B138" s="1374" t="s">
        <v>6212</v>
      </c>
      <c r="C138" s="1365"/>
      <c r="D138" s="1365"/>
      <c r="E138" s="1365"/>
      <c r="F138" s="1365"/>
      <c r="G138" s="1365"/>
      <c r="H138" s="1365"/>
      <c r="I138" s="1365"/>
      <c r="J138" s="1365"/>
      <c r="K138" s="1365"/>
      <c r="L138" s="1365"/>
      <c r="M138" s="1365"/>
      <c r="N138" s="1365"/>
      <c r="O138" s="1365"/>
      <c r="P138" s="1365"/>
      <c r="Q138" s="1365"/>
      <c r="R138" s="1365"/>
      <c r="S138" s="1365"/>
      <c r="T138" s="1365"/>
      <c r="U138" s="1365"/>
      <c r="V138" s="1365"/>
      <c r="W138" s="1365"/>
      <c r="X138" s="1365"/>
      <c r="Y138" s="1365"/>
      <c r="Z138" s="1392"/>
      <c r="AA138" s="1392"/>
      <c r="AB138" s="1392"/>
      <c r="AC138" s="1392"/>
      <c r="AD138" s="1392"/>
    </row>
    <row r="139" spans="2:30" ht="14.4">
      <c r="B139" s="1373"/>
      <c r="C139" s="1365"/>
      <c r="D139" s="1365"/>
      <c r="E139" s="1365"/>
      <c r="F139" s="1365"/>
      <c r="G139" s="1365"/>
      <c r="H139" s="1365"/>
      <c r="I139" s="1365"/>
      <c r="J139" s="1365"/>
      <c r="K139" s="1365"/>
      <c r="L139" s="1365"/>
      <c r="M139" s="1365"/>
      <c r="N139" s="1365"/>
      <c r="O139" s="1365"/>
      <c r="P139" s="1365"/>
      <c r="Q139" s="1365"/>
      <c r="R139" s="1365"/>
      <c r="S139" s="1365"/>
      <c r="T139" s="1365"/>
      <c r="U139" s="1365"/>
      <c r="V139" s="1365"/>
      <c r="W139" s="1365"/>
      <c r="X139" s="1365"/>
      <c r="Y139" s="1365"/>
      <c r="Z139" s="1392"/>
      <c r="AA139" s="1392"/>
      <c r="AB139" s="1392"/>
      <c r="AC139" s="1392"/>
      <c r="AD139" s="1392"/>
    </row>
    <row r="140" spans="2:30" ht="14.4">
      <c r="B140" s="1374" t="s">
        <v>128</v>
      </c>
      <c r="C140" s="1365"/>
      <c r="D140" s="1365"/>
      <c r="E140" s="1365"/>
      <c r="F140" s="1365"/>
      <c r="G140" s="1365"/>
      <c r="H140" s="1365"/>
      <c r="I140" s="1365"/>
      <c r="J140" s="1365"/>
      <c r="K140" s="1365"/>
      <c r="L140" s="1365"/>
      <c r="M140" s="1365"/>
      <c r="N140" s="1365"/>
      <c r="O140" s="1365"/>
      <c r="P140" s="1365"/>
      <c r="Q140" s="1365"/>
      <c r="R140" s="1365"/>
      <c r="S140" s="1365"/>
      <c r="T140" s="1365"/>
      <c r="U140" s="1365"/>
      <c r="V140" s="1365"/>
      <c r="W140" s="1365"/>
      <c r="X140" s="1365"/>
      <c r="Y140" s="1365"/>
      <c r="Z140" s="1392"/>
      <c r="AA140" s="1392"/>
      <c r="AB140" s="1392"/>
      <c r="AC140" s="1392"/>
      <c r="AD140" s="1392"/>
    </row>
    <row r="141" spans="2:30" ht="14.4">
      <c r="B141" s="1375" t="s">
        <v>118</v>
      </c>
      <c r="C141" s="1350"/>
      <c r="D141" s="1350"/>
      <c r="E141" s="1350"/>
      <c r="F141" s="1350"/>
      <c r="G141" s="1350"/>
      <c r="H141" s="1350"/>
      <c r="I141" s="1350"/>
      <c r="J141" s="1350"/>
      <c r="K141" s="1350"/>
      <c r="L141" s="1350"/>
      <c r="M141" s="1350"/>
      <c r="N141" s="1350"/>
      <c r="O141" s="1350"/>
      <c r="P141" s="1350"/>
      <c r="Q141" s="1350"/>
      <c r="R141" s="1350"/>
      <c r="S141" s="1350"/>
      <c r="T141" s="1350"/>
      <c r="U141" s="1350"/>
      <c r="V141" s="1350"/>
      <c r="W141" s="1350"/>
      <c r="X141" s="1350"/>
      <c r="Y141" s="1350"/>
      <c r="Z141" s="1392"/>
      <c r="AA141" s="1392"/>
      <c r="AB141" s="1392"/>
      <c r="AC141" s="1392"/>
      <c r="AD141" s="1392"/>
    </row>
    <row r="142" spans="2:30" ht="14.4">
      <c r="B142" s="1375" t="s">
        <v>119</v>
      </c>
      <c r="C142" s="1350"/>
      <c r="D142" s="1350"/>
      <c r="E142" s="1350"/>
      <c r="F142" s="1350"/>
      <c r="G142" s="1350"/>
      <c r="H142" s="1350"/>
      <c r="I142" s="1350"/>
      <c r="J142" s="1350"/>
      <c r="K142" s="1350"/>
      <c r="L142" s="1350"/>
      <c r="M142" s="1350"/>
      <c r="N142" s="1350"/>
      <c r="O142" s="1350"/>
      <c r="P142" s="1350"/>
      <c r="Q142" s="1350"/>
      <c r="R142" s="1350"/>
      <c r="S142" s="1350"/>
      <c r="T142" s="1350"/>
      <c r="U142" s="1350"/>
      <c r="V142" s="1350"/>
      <c r="W142" s="1350"/>
      <c r="X142" s="1350"/>
      <c r="Y142" s="1350"/>
      <c r="Z142" s="1392"/>
      <c r="AA142" s="1392"/>
      <c r="AB142" s="1392"/>
      <c r="AC142" s="1392"/>
      <c r="AD142" s="1392"/>
    </row>
    <row r="143" spans="2:30" ht="14.4">
      <c r="B143" s="1375" t="s">
        <v>120</v>
      </c>
      <c r="C143" s="1350"/>
      <c r="D143" s="1350"/>
      <c r="E143" s="1350"/>
      <c r="F143" s="1350"/>
      <c r="G143" s="1350"/>
      <c r="H143" s="1350"/>
      <c r="I143" s="1350"/>
      <c r="J143" s="1350"/>
      <c r="K143" s="1350"/>
      <c r="L143" s="1350"/>
      <c r="M143" s="1350"/>
      <c r="N143" s="1350"/>
      <c r="O143" s="1350"/>
      <c r="P143" s="1350"/>
      <c r="Q143" s="1350"/>
      <c r="R143" s="1350"/>
      <c r="S143" s="1350"/>
      <c r="T143" s="1350"/>
      <c r="U143" s="1350"/>
      <c r="V143" s="1350"/>
      <c r="W143" s="1350"/>
      <c r="X143" s="1350"/>
      <c r="Y143" s="1350"/>
      <c r="Z143" s="1392"/>
      <c r="AA143" s="1392"/>
      <c r="AB143" s="1392"/>
      <c r="AC143" s="1392"/>
      <c r="AD143" s="1392"/>
    </row>
    <row r="144" spans="2:30" ht="14.4">
      <c r="B144" s="1375" t="s">
        <v>121</v>
      </c>
      <c r="C144" s="1350"/>
      <c r="D144" s="1350"/>
      <c r="E144" s="1350"/>
      <c r="F144" s="1350"/>
      <c r="G144" s="1350"/>
      <c r="H144" s="1350"/>
      <c r="I144" s="1350"/>
      <c r="J144" s="1350"/>
      <c r="K144" s="1350"/>
      <c r="L144" s="1350"/>
      <c r="M144" s="1350"/>
      <c r="N144" s="1350"/>
      <c r="O144" s="1350"/>
      <c r="P144" s="1350"/>
      <c r="Q144" s="1350"/>
      <c r="R144" s="1350"/>
      <c r="S144" s="1350"/>
      <c r="T144" s="1350"/>
      <c r="U144" s="1350"/>
      <c r="V144" s="1350"/>
      <c r="W144" s="1350"/>
      <c r="X144" s="1350"/>
      <c r="Y144" s="1350"/>
      <c r="Z144" s="1392"/>
      <c r="AA144" s="1392"/>
      <c r="AB144" s="1392"/>
      <c r="AC144" s="1392"/>
      <c r="AD144" s="1392"/>
    </row>
    <row r="145" spans="2:30" ht="14.4">
      <c r="B145" s="1362" t="s">
        <v>6247</v>
      </c>
      <c r="C145" s="1350"/>
      <c r="D145" s="1350"/>
      <c r="E145" s="1350"/>
      <c r="F145" s="1350"/>
      <c r="G145" s="1350"/>
      <c r="H145" s="1350"/>
      <c r="I145" s="1350"/>
      <c r="J145" s="1350"/>
      <c r="K145" s="1350"/>
      <c r="L145" s="1350"/>
      <c r="M145" s="1350"/>
      <c r="N145" s="1350"/>
      <c r="O145" s="1350"/>
      <c r="P145" s="1350"/>
      <c r="Q145" s="1350"/>
      <c r="R145" s="1350"/>
      <c r="S145" s="1350"/>
      <c r="T145" s="1350"/>
      <c r="U145" s="1350"/>
      <c r="V145" s="1350"/>
      <c r="W145" s="1350"/>
      <c r="X145" s="1350"/>
      <c r="Y145" s="1350"/>
      <c r="Z145" s="1392"/>
      <c r="AA145" s="1392"/>
      <c r="AB145" s="1392"/>
      <c r="AC145" s="1392"/>
      <c r="AD145" s="1392"/>
    </row>
    <row r="146" spans="2:30" ht="14.4">
      <c r="B146" s="1362" t="s">
        <v>122</v>
      </c>
      <c r="C146" s="1350"/>
      <c r="D146" s="1350"/>
      <c r="E146" s="1350"/>
      <c r="F146" s="1350"/>
      <c r="G146" s="1350"/>
      <c r="H146" s="1350"/>
      <c r="I146" s="1350"/>
      <c r="J146" s="1350"/>
      <c r="K146" s="1350"/>
      <c r="L146" s="1350"/>
      <c r="M146" s="1350"/>
      <c r="N146" s="1350"/>
      <c r="O146" s="1350"/>
      <c r="P146" s="1350"/>
      <c r="Q146" s="1350"/>
      <c r="R146" s="1350"/>
      <c r="S146" s="1350"/>
      <c r="T146" s="1350"/>
      <c r="U146" s="1350"/>
      <c r="V146" s="1350"/>
      <c r="W146" s="1350"/>
      <c r="X146" s="1350"/>
      <c r="Y146" s="1350"/>
      <c r="Z146" s="1392"/>
      <c r="AA146" s="1392"/>
      <c r="AB146" s="1392"/>
      <c r="AC146" s="1392"/>
      <c r="AD146" s="1392"/>
    </row>
    <row r="147" spans="2:30" ht="14.4">
      <c r="B147" s="1375" t="s">
        <v>117</v>
      </c>
      <c r="C147" s="1350"/>
      <c r="D147" s="1350"/>
      <c r="E147" s="1350"/>
      <c r="F147" s="1350"/>
      <c r="G147" s="1350"/>
      <c r="H147" s="1350"/>
      <c r="I147" s="1350"/>
      <c r="J147" s="1350"/>
      <c r="K147" s="1350"/>
      <c r="L147" s="1350"/>
      <c r="M147" s="1350"/>
      <c r="N147" s="1350"/>
      <c r="O147" s="1350"/>
      <c r="P147" s="1350"/>
      <c r="Q147" s="1350"/>
      <c r="R147" s="1350"/>
      <c r="S147" s="1350"/>
      <c r="T147" s="1350"/>
      <c r="U147" s="1350"/>
      <c r="V147" s="1350"/>
      <c r="W147" s="1350"/>
      <c r="X147" s="1350"/>
      <c r="Y147" s="1350"/>
      <c r="Z147" s="1392"/>
      <c r="AA147" s="1392"/>
      <c r="AB147" s="1392"/>
      <c r="AC147" s="1392"/>
      <c r="AD147" s="1392"/>
    </row>
    <row r="148" spans="2:30" ht="28.8">
      <c r="B148" s="1408" t="s">
        <v>6248</v>
      </c>
      <c r="C148" s="1350"/>
      <c r="D148" s="1350"/>
      <c r="E148" s="1350"/>
      <c r="F148" s="1350"/>
      <c r="G148" s="1350"/>
      <c r="H148" s="1350"/>
      <c r="I148" s="1350"/>
      <c r="J148" s="1350"/>
      <c r="K148" s="1350"/>
      <c r="L148" s="1350"/>
      <c r="M148" s="1350"/>
      <c r="N148" s="1350"/>
      <c r="O148" s="1350"/>
      <c r="P148" s="1350"/>
      <c r="Q148" s="1350"/>
      <c r="R148" s="1350"/>
      <c r="S148" s="1350"/>
      <c r="T148" s="1350"/>
      <c r="U148" s="1350"/>
      <c r="V148" s="1350"/>
      <c r="W148" s="1350"/>
      <c r="X148" s="1350"/>
      <c r="Y148" s="1350"/>
      <c r="Z148" s="1392"/>
      <c r="AA148" s="1392"/>
      <c r="AB148" s="1392"/>
      <c r="AC148" s="1392"/>
      <c r="AD148" s="1392"/>
    </row>
    <row r="149" spans="2:30" ht="14.4">
      <c r="B149" s="1362" t="s">
        <v>6287</v>
      </c>
      <c r="C149" s="1350"/>
      <c r="D149" s="1350"/>
      <c r="E149" s="1350"/>
      <c r="F149" s="1350"/>
      <c r="G149" s="1350"/>
      <c r="H149" s="1350"/>
      <c r="I149" s="1350"/>
      <c r="J149" s="1350"/>
      <c r="K149" s="1350"/>
      <c r="L149" s="1350"/>
      <c r="M149" s="1350"/>
      <c r="N149" s="1350"/>
      <c r="O149" s="1350"/>
      <c r="P149" s="1350"/>
      <c r="Q149" s="1350"/>
      <c r="R149" s="1350"/>
      <c r="S149" s="1350"/>
      <c r="T149" s="1350"/>
      <c r="U149" s="1350"/>
      <c r="V149" s="1350"/>
      <c r="W149" s="1350"/>
      <c r="X149" s="1350"/>
      <c r="Y149" s="1350"/>
      <c r="Z149" s="1392"/>
      <c r="AA149" s="1392"/>
      <c r="AB149" s="1392"/>
      <c r="AC149" s="1392"/>
      <c r="AD149" s="1392"/>
    </row>
    <row r="150" spans="2:30" ht="14.4">
      <c r="B150" s="1362" t="s">
        <v>6288</v>
      </c>
      <c r="C150" s="1350"/>
      <c r="D150" s="1350"/>
      <c r="E150" s="1350"/>
      <c r="F150" s="1350"/>
      <c r="G150" s="1350"/>
      <c r="H150" s="1350"/>
      <c r="I150" s="1350"/>
      <c r="J150" s="1350"/>
      <c r="K150" s="1350"/>
      <c r="L150" s="1350"/>
      <c r="M150" s="1350"/>
      <c r="N150" s="1350"/>
      <c r="O150" s="1350"/>
      <c r="P150" s="1350"/>
      <c r="Q150" s="1350"/>
      <c r="R150" s="1350"/>
      <c r="S150" s="1350"/>
      <c r="T150" s="1350"/>
      <c r="U150" s="1350"/>
      <c r="V150" s="1350"/>
      <c r="W150" s="1350"/>
      <c r="X150" s="1350"/>
      <c r="Y150" s="1350"/>
      <c r="Z150" s="1392"/>
      <c r="AA150" s="1392"/>
      <c r="AB150" s="1392"/>
      <c r="AC150" s="1392"/>
      <c r="AD150" s="1392"/>
    </row>
    <row r="151" spans="2:30" ht="14.4">
      <c r="B151" s="1362" t="s">
        <v>6289</v>
      </c>
      <c r="C151" s="1350"/>
      <c r="D151" s="1350"/>
      <c r="E151" s="1350"/>
      <c r="F151" s="1350"/>
      <c r="G151" s="1350"/>
      <c r="H151" s="1350"/>
      <c r="I151" s="1350"/>
      <c r="J151" s="1350"/>
      <c r="K151" s="1350"/>
      <c r="L151" s="1350"/>
      <c r="M151" s="1350"/>
      <c r="N151" s="1350"/>
      <c r="O151" s="1350"/>
      <c r="P151" s="1350"/>
      <c r="Q151" s="1350"/>
      <c r="R151" s="1350"/>
      <c r="S151" s="1350"/>
      <c r="T151" s="1350"/>
      <c r="U151" s="1350"/>
      <c r="V151" s="1350"/>
      <c r="W151" s="1350"/>
      <c r="X151" s="1350"/>
      <c r="Y151" s="1350"/>
      <c r="Z151" s="1392"/>
      <c r="AA151" s="1392"/>
      <c r="AB151" s="1392"/>
      <c r="AC151" s="1392"/>
      <c r="AD151" s="1392"/>
    </row>
    <row r="152" spans="2:30" ht="14.4">
      <c r="B152" s="1362" t="s">
        <v>6290</v>
      </c>
      <c r="C152" s="1350"/>
      <c r="D152" s="1350"/>
      <c r="E152" s="1350"/>
      <c r="F152" s="1350"/>
      <c r="G152" s="1350"/>
      <c r="H152" s="1350"/>
      <c r="I152" s="1350"/>
      <c r="J152" s="1350"/>
      <c r="K152" s="1350"/>
      <c r="L152" s="1350"/>
      <c r="M152" s="1350"/>
      <c r="N152" s="1350"/>
      <c r="O152" s="1350"/>
      <c r="P152" s="1350"/>
      <c r="Q152" s="1350"/>
      <c r="R152" s="1350"/>
      <c r="S152" s="1350"/>
      <c r="T152" s="1350"/>
      <c r="U152" s="1350"/>
      <c r="V152" s="1350"/>
      <c r="W152" s="1350"/>
      <c r="X152" s="1350"/>
      <c r="Y152" s="1350"/>
      <c r="Z152" s="1392"/>
      <c r="AA152" s="1392"/>
      <c r="AB152" s="1392"/>
      <c r="AC152" s="1392"/>
      <c r="AD152" s="1392"/>
    </row>
    <row r="153" spans="2:30" ht="14.4">
      <c r="B153" s="1362" t="s">
        <v>6291</v>
      </c>
      <c r="C153" s="1350"/>
      <c r="D153" s="1350"/>
      <c r="E153" s="1350"/>
      <c r="F153" s="1350"/>
      <c r="G153" s="1350"/>
      <c r="H153" s="1350"/>
      <c r="I153" s="1350"/>
      <c r="J153" s="1350"/>
      <c r="K153" s="1350"/>
      <c r="L153" s="1350"/>
      <c r="M153" s="1350"/>
      <c r="N153" s="1350"/>
      <c r="O153" s="1350"/>
      <c r="P153" s="1350"/>
      <c r="Q153" s="1350"/>
      <c r="R153" s="1350"/>
      <c r="S153" s="1350"/>
      <c r="T153" s="1350"/>
      <c r="U153" s="1350"/>
      <c r="V153" s="1350"/>
      <c r="W153" s="1350"/>
      <c r="X153" s="1350"/>
      <c r="Y153" s="1350"/>
      <c r="Z153" s="1392"/>
      <c r="AA153" s="1392"/>
      <c r="AB153" s="1392"/>
      <c r="AC153" s="1392"/>
      <c r="AD153" s="1392"/>
    </row>
    <row r="154" spans="2:30" ht="14.4">
      <c r="B154" s="1375"/>
      <c r="C154" s="1350"/>
      <c r="D154" s="1350"/>
      <c r="E154" s="1350"/>
      <c r="F154" s="1350"/>
      <c r="G154" s="1350"/>
      <c r="H154" s="1350"/>
      <c r="I154" s="1350"/>
      <c r="J154" s="1350"/>
      <c r="K154" s="1350"/>
      <c r="L154" s="1350"/>
      <c r="M154" s="1350"/>
      <c r="N154" s="1350"/>
      <c r="O154" s="1350"/>
      <c r="P154" s="1350"/>
      <c r="Q154" s="1350"/>
      <c r="R154" s="1350"/>
      <c r="S154" s="1350"/>
      <c r="T154" s="1350"/>
      <c r="U154" s="1350"/>
      <c r="V154" s="1350"/>
      <c r="W154" s="1350"/>
      <c r="X154" s="1350"/>
      <c r="Y154" s="1350"/>
      <c r="Z154" s="1392"/>
      <c r="AA154" s="1392"/>
      <c r="AB154" s="1392"/>
      <c r="AC154" s="1392"/>
      <c r="AD154" s="1392"/>
    </row>
    <row r="155" spans="2:30" ht="14.4">
      <c r="B155" s="1374" t="s">
        <v>6226</v>
      </c>
      <c r="C155" s="1365"/>
      <c r="D155" s="1365"/>
      <c r="E155" s="1365"/>
      <c r="F155" s="1365"/>
      <c r="G155" s="1365"/>
      <c r="H155" s="1365"/>
      <c r="I155" s="1365"/>
      <c r="J155" s="1365"/>
      <c r="K155" s="1365"/>
      <c r="L155" s="1365"/>
      <c r="M155" s="1365"/>
      <c r="N155" s="1365"/>
      <c r="O155" s="1365"/>
      <c r="P155" s="1365"/>
      <c r="Q155" s="1365"/>
      <c r="R155" s="1365"/>
      <c r="S155" s="1365"/>
      <c r="T155" s="1365"/>
      <c r="U155" s="1365"/>
      <c r="V155" s="1365"/>
      <c r="W155" s="1365"/>
      <c r="X155" s="1365"/>
      <c r="Y155" s="1365"/>
      <c r="Z155" s="1392"/>
      <c r="AA155" s="1392"/>
      <c r="AB155" s="1392"/>
      <c r="AC155" s="1392"/>
      <c r="AD155" s="1392"/>
    </row>
    <row r="156" spans="2:30" ht="14.4">
      <c r="B156" s="1374" t="s">
        <v>6227</v>
      </c>
      <c r="C156" s="1365"/>
      <c r="D156" s="1365"/>
      <c r="E156" s="1365"/>
      <c r="F156" s="1365"/>
      <c r="G156" s="1365"/>
      <c r="H156" s="1365"/>
      <c r="I156" s="1365"/>
      <c r="J156" s="1365"/>
      <c r="K156" s="1365"/>
      <c r="L156" s="1365"/>
      <c r="M156" s="1365"/>
      <c r="N156" s="1365"/>
      <c r="O156" s="1365"/>
      <c r="P156" s="1365"/>
      <c r="Q156" s="1365"/>
      <c r="R156" s="1365"/>
      <c r="S156" s="1365"/>
      <c r="T156" s="1365"/>
      <c r="U156" s="1365"/>
      <c r="V156" s="1365"/>
      <c r="W156" s="1365"/>
      <c r="X156" s="1365"/>
      <c r="Y156" s="1365"/>
      <c r="Z156" s="1392"/>
      <c r="AA156" s="1392"/>
      <c r="AB156" s="1392"/>
      <c r="AC156" s="1392"/>
      <c r="AD156" s="1392"/>
    </row>
    <row r="157" spans="2:30" ht="14.4">
      <c r="B157" s="1375"/>
      <c r="C157" s="1350"/>
      <c r="D157" s="1350"/>
      <c r="E157" s="1350"/>
      <c r="F157" s="1350"/>
      <c r="G157" s="1350"/>
      <c r="H157" s="1350"/>
      <c r="I157" s="1350"/>
      <c r="J157" s="1350"/>
      <c r="K157" s="1350"/>
      <c r="L157" s="1350"/>
      <c r="M157" s="1350"/>
      <c r="N157" s="1350"/>
      <c r="O157" s="1350"/>
      <c r="P157" s="1350"/>
      <c r="Q157" s="1350"/>
      <c r="R157" s="1350"/>
      <c r="S157" s="1350"/>
      <c r="T157" s="1350"/>
      <c r="U157" s="1350"/>
      <c r="V157" s="1350"/>
      <c r="W157" s="1350"/>
      <c r="X157" s="1350"/>
      <c r="Y157" s="1350"/>
      <c r="Z157" s="1392"/>
      <c r="AA157" s="1392"/>
      <c r="AB157" s="1392"/>
      <c r="AC157" s="1392"/>
      <c r="AD157" s="1392"/>
    </row>
    <row r="158" spans="2:30" ht="14.4">
      <c r="B158" s="1374" t="s">
        <v>6242</v>
      </c>
      <c r="C158" s="1365"/>
      <c r="D158" s="1365"/>
      <c r="E158" s="1365"/>
      <c r="F158" s="1365"/>
      <c r="G158" s="1365"/>
      <c r="H158" s="1365"/>
      <c r="I158" s="1365"/>
      <c r="J158" s="1365"/>
      <c r="K158" s="1365"/>
      <c r="L158" s="1365"/>
      <c r="M158" s="1365"/>
      <c r="N158" s="1365"/>
      <c r="O158" s="1365"/>
      <c r="P158" s="1365"/>
      <c r="Q158" s="1365"/>
      <c r="R158" s="1365"/>
      <c r="S158" s="1365"/>
      <c r="T158" s="1365"/>
      <c r="U158" s="1365"/>
      <c r="V158" s="1365"/>
      <c r="W158" s="1365"/>
      <c r="X158" s="1365"/>
      <c r="Y158" s="1365"/>
      <c r="Z158" s="1392"/>
      <c r="AA158" s="1392"/>
      <c r="AB158" s="1392"/>
      <c r="AC158" s="1392"/>
      <c r="AD158" s="1392"/>
    </row>
    <row r="159" spans="2:30" ht="14.4">
      <c r="B159" s="1374" t="s">
        <v>6228</v>
      </c>
      <c r="C159" s="1365"/>
      <c r="D159" s="1365"/>
      <c r="E159" s="1365"/>
      <c r="F159" s="1365"/>
      <c r="G159" s="1365"/>
      <c r="H159" s="1365"/>
      <c r="I159" s="1365"/>
      <c r="J159" s="1365"/>
      <c r="K159" s="1365"/>
      <c r="L159" s="1365"/>
      <c r="M159" s="1365"/>
      <c r="N159" s="1365"/>
      <c r="O159" s="1365"/>
      <c r="P159" s="1365"/>
      <c r="Q159" s="1365"/>
      <c r="R159" s="1365"/>
      <c r="S159" s="1365"/>
      <c r="T159" s="1365"/>
      <c r="U159" s="1365"/>
      <c r="V159" s="1365"/>
      <c r="W159" s="1365"/>
      <c r="X159" s="1365"/>
      <c r="Y159" s="1365"/>
      <c r="Z159" s="1392"/>
      <c r="AA159" s="1392"/>
      <c r="AB159" s="1392"/>
      <c r="AC159" s="1392"/>
      <c r="AD159" s="1392"/>
    </row>
    <row r="160" spans="2:30" ht="14.4">
      <c r="B160" s="1377"/>
      <c r="C160" s="1350"/>
      <c r="D160" s="1350"/>
      <c r="E160" s="1350"/>
      <c r="F160" s="1350"/>
      <c r="G160" s="1350"/>
      <c r="H160" s="1350"/>
      <c r="I160" s="1350"/>
      <c r="J160" s="1350"/>
      <c r="K160" s="1350"/>
      <c r="L160" s="1350"/>
      <c r="M160" s="1350"/>
      <c r="N160" s="1350"/>
      <c r="O160" s="1350"/>
      <c r="P160" s="1350"/>
      <c r="Q160" s="1350"/>
      <c r="R160" s="1350"/>
      <c r="S160" s="1350"/>
      <c r="T160" s="1350"/>
      <c r="U160" s="1350"/>
      <c r="V160" s="1350"/>
      <c r="W160" s="1350"/>
      <c r="X160" s="1350"/>
      <c r="Y160" s="1350"/>
      <c r="Z160" s="1392"/>
      <c r="AA160" s="1392"/>
      <c r="AB160" s="1392"/>
      <c r="AC160" s="1392"/>
      <c r="AD160" s="1392"/>
    </row>
    <row r="161" spans="2:30" ht="14.4">
      <c r="B161" s="1378" t="s">
        <v>129</v>
      </c>
      <c r="C161" s="1365"/>
      <c r="D161" s="1365"/>
      <c r="E161" s="1365"/>
      <c r="F161" s="1365"/>
      <c r="G161" s="1365"/>
      <c r="H161" s="1365"/>
      <c r="I161" s="1365"/>
      <c r="J161" s="1365"/>
      <c r="K161" s="1365"/>
      <c r="L161" s="1365"/>
      <c r="M161" s="1365"/>
      <c r="N161" s="1365"/>
      <c r="O161" s="1365"/>
      <c r="P161" s="1365"/>
      <c r="Q161" s="1365"/>
      <c r="R161" s="1365"/>
      <c r="S161" s="1365"/>
      <c r="T161" s="1365"/>
      <c r="U161" s="1365"/>
      <c r="V161" s="1365"/>
      <c r="W161" s="1365"/>
      <c r="X161" s="1365"/>
      <c r="Y161" s="1365"/>
      <c r="Z161" s="1392"/>
      <c r="AA161" s="1392"/>
      <c r="AB161" s="1392"/>
      <c r="AC161" s="1392"/>
      <c r="AD161" s="1392"/>
    </row>
    <row r="162" spans="2:30" ht="14.4">
      <c r="B162" s="1375" t="s">
        <v>118</v>
      </c>
      <c r="C162" s="1350"/>
      <c r="D162" s="1350"/>
      <c r="E162" s="1350"/>
      <c r="F162" s="1350"/>
      <c r="G162" s="1350"/>
      <c r="H162" s="1350"/>
      <c r="I162" s="1350"/>
      <c r="J162" s="1350"/>
      <c r="K162" s="1350"/>
      <c r="L162" s="1350"/>
      <c r="M162" s="1350"/>
      <c r="N162" s="1350"/>
      <c r="O162" s="1350"/>
      <c r="P162" s="1350"/>
      <c r="Q162" s="1350"/>
      <c r="R162" s="1350"/>
      <c r="S162" s="1350"/>
      <c r="T162" s="1350"/>
      <c r="U162" s="1350"/>
      <c r="V162" s="1350"/>
      <c r="W162" s="1350"/>
      <c r="X162" s="1350"/>
      <c r="Y162" s="1350"/>
      <c r="Z162" s="1392"/>
      <c r="AA162" s="1392"/>
      <c r="AB162" s="1392"/>
      <c r="AC162" s="1392"/>
      <c r="AD162" s="1392"/>
    </row>
    <row r="163" spans="2:30" ht="14.4">
      <c r="B163" s="1375" t="s">
        <v>119</v>
      </c>
      <c r="C163" s="1350"/>
      <c r="D163" s="1350"/>
      <c r="E163" s="1350"/>
      <c r="F163" s="1350"/>
      <c r="G163" s="1350"/>
      <c r="H163" s="1350"/>
      <c r="I163" s="1350"/>
      <c r="J163" s="1350"/>
      <c r="K163" s="1350"/>
      <c r="L163" s="1350"/>
      <c r="M163" s="1350"/>
      <c r="N163" s="1350"/>
      <c r="O163" s="1350"/>
      <c r="P163" s="1350"/>
      <c r="Q163" s="1350"/>
      <c r="R163" s="1350"/>
      <c r="S163" s="1350"/>
      <c r="T163" s="1350"/>
      <c r="U163" s="1350"/>
      <c r="V163" s="1350"/>
      <c r="W163" s="1350"/>
      <c r="X163" s="1350"/>
      <c r="Y163" s="1350"/>
      <c r="Z163" s="1392"/>
      <c r="AA163" s="1392"/>
      <c r="AB163" s="1392"/>
      <c r="AC163" s="1392"/>
      <c r="AD163" s="1392"/>
    </row>
    <row r="164" spans="2:30" ht="14.4">
      <c r="B164" s="1375" t="s">
        <v>6067</v>
      </c>
      <c r="C164" s="1350"/>
      <c r="D164" s="1350"/>
      <c r="E164" s="1350"/>
      <c r="F164" s="1350"/>
      <c r="G164" s="1350"/>
      <c r="H164" s="1350"/>
      <c r="I164" s="1350"/>
      <c r="J164" s="1350"/>
      <c r="K164" s="1350"/>
      <c r="L164" s="1350"/>
      <c r="M164" s="1350"/>
      <c r="N164" s="1350"/>
      <c r="O164" s="1350"/>
      <c r="P164" s="1350"/>
      <c r="Q164" s="1350"/>
      <c r="R164" s="1350"/>
      <c r="S164" s="1350"/>
      <c r="T164" s="1350"/>
      <c r="U164" s="1350"/>
      <c r="V164" s="1350"/>
      <c r="W164" s="1350"/>
      <c r="X164" s="1350"/>
      <c r="Y164" s="1350"/>
      <c r="Z164" s="1392"/>
      <c r="AA164" s="1392"/>
      <c r="AB164" s="1392"/>
      <c r="AC164" s="1392"/>
      <c r="AD164" s="1392"/>
    </row>
    <row r="165" spans="2:30" ht="14.4">
      <c r="B165" s="1375" t="s">
        <v>6068</v>
      </c>
      <c r="C165" s="1350"/>
      <c r="D165" s="1350"/>
      <c r="E165" s="1350"/>
      <c r="F165" s="1350"/>
      <c r="G165" s="1350"/>
      <c r="H165" s="1350"/>
      <c r="I165" s="1350"/>
      <c r="J165" s="1350"/>
      <c r="K165" s="1350"/>
      <c r="L165" s="1350"/>
      <c r="M165" s="1350"/>
      <c r="N165" s="1350"/>
      <c r="O165" s="1350"/>
      <c r="P165" s="1350"/>
      <c r="Q165" s="1350"/>
      <c r="R165" s="1350"/>
      <c r="S165" s="1350"/>
      <c r="T165" s="1350"/>
      <c r="U165" s="1350"/>
      <c r="V165" s="1350"/>
      <c r="W165" s="1350"/>
      <c r="X165" s="1350"/>
      <c r="Y165" s="1350"/>
      <c r="Z165" s="1392"/>
      <c r="AA165" s="1392"/>
      <c r="AB165" s="1392"/>
      <c r="AC165" s="1392"/>
      <c r="AD165" s="1392"/>
    </row>
    <row r="166" spans="2:30" ht="14.4">
      <c r="B166" s="1375" t="s">
        <v>120</v>
      </c>
      <c r="C166" s="1350"/>
      <c r="D166" s="1350"/>
      <c r="E166" s="1350"/>
      <c r="F166" s="1350"/>
      <c r="G166" s="1350"/>
      <c r="H166" s="1350"/>
      <c r="I166" s="1350"/>
      <c r="J166" s="1350"/>
      <c r="K166" s="1350"/>
      <c r="L166" s="1350"/>
      <c r="M166" s="1350"/>
      <c r="N166" s="1350"/>
      <c r="O166" s="1350"/>
      <c r="P166" s="1350"/>
      <c r="Q166" s="1350"/>
      <c r="R166" s="1350"/>
      <c r="S166" s="1350"/>
      <c r="T166" s="1350"/>
      <c r="U166" s="1350"/>
      <c r="V166" s="1350"/>
      <c r="W166" s="1350"/>
      <c r="X166" s="1350"/>
      <c r="Y166" s="1350"/>
      <c r="Z166" s="1392"/>
      <c r="AA166" s="1392"/>
      <c r="AB166" s="1392"/>
      <c r="AC166" s="1392"/>
      <c r="AD166" s="1392"/>
    </row>
    <row r="167" spans="2:30" ht="14.4">
      <c r="B167" s="1375" t="s">
        <v>121</v>
      </c>
      <c r="C167" s="1350"/>
      <c r="D167" s="1350"/>
      <c r="E167" s="1350"/>
      <c r="F167" s="1350"/>
      <c r="G167" s="1350"/>
      <c r="H167" s="1350"/>
      <c r="I167" s="1350"/>
      <c r="J167" s="1350"/>
      <c r="K167" s="1350"/>
      <c r="L167" s="1350"/>
      <c r="M167" s="1350"/>
      <c r="N167" s="1350"/>
      <c r="O167" s="1350"/>
      <c r="P167" s="1350"/>
      <c r="Q167" s="1350"/>
      <c r="R167" s="1350"/>
      <c r="S167" s="1350"/>
      <c r="T167" s="1350"/>
      <c r="U167" s="1350"/>
      <c r="V167" s="1350"/>
      <c r="W167" s="1350"/>
      <c r="X167" s="1350"/>
      <c r="Y167" s="1350"/>
      <c r="Z167" s="1392"/>
      <c r="AA167" s="1392"/>
      <c r="AB167" s="1392"/>
      <c r="AC167" s="1392"/>
      <c r="AD167" s="1392"/>
    </row>
    <row r="168" spans="2:30" ht="14.4">
      <c r="B168" s="1362" t="s">
        <v>6247</v>
      </c>
      <c r="C168" s="1350"/>
      <c r="D168" s="1350"/>
      <c r="E168" s="1350"/>
      <c r="F168" s="1350"/>
      <c r="G168" s="1350"/>
      <c r="H168" s="1350"/>
      <c r="I168" s="1350"/>
      <c r="J168" s="1350"/>
      <c r="K168" s="1350"/>
      <c r="L168" s="1350"/>
      <c r="M168" s="1350"/>
      <c r="N168" s="1350"/>
      <c r="O168" s="1350"/>
      <c r="P168" s="1350"/>
      <c r="Q168" s="1350"/>
      <c r="R168" s="1350"/>
      <c r="S168" s="1350"/>
      <c r="T168" s="1350"/>
      <c r="U168" s="1350"/>
      <c r="V168" s="1350"/>
      <c r="W168" s="1350"/>
      <c r="X168" s="1350"/>
      <c r="Y168" s="1350"/>
      <c r="Z168" s="1392"/>
      <c r="AA168" s="1392"/>
      <c r="AB168" s="1392"/>
      <c r="AC168" s="1392"/>
      <c r="AD168" s="1392"/>
    </row>
    <row r="169" spans="2:30" ht="14.4">
      <c r="B169" s="1362" t="s">
        <v>122</v>
      </c>
      <c r="C169" s="1350"/>
      <c r="D169" s="1350"/>
      <c r="E169" s="1350"/>
      <c r="F169" s="1350"/>
      <c r="G169" s="1350"/>
      <c r="H169" s="1350"/>
      <c r="I169" s="1350"/>
      <c r="J169" s="1350"/>
      <c r="K169" s="1350"/>
      <c r="L169" s="1350"/>
      <c r="M169" s="1350"/>
      <c r="N169" s="1350"/>
      <c r="O169" s="1350"/>
      <c r="P169" s="1350"/>
      <c r="Q169" s="1350"/>
      <c r="R169" s="1350"/>
      <c r="S169" s="1350"/>
      <c r="T169" s="1350"/>
      <c r="U169" s="1350"/>
      <c r="V169" s="1350"/>
      <c r="W169" s="1350"/>
      <c r="X169" s="1350"/>
      <c r="Y169" s="1350"/>
      <c r="Z169" s="1392"/>
      <c r="AA169" s="1392"/>
      <c r="AB169" s="1392"/>
      <c r="AC169" s="1392"/>
      <c r="AD169" s="1392"/>
    </row>
    <row r="170" spans="2:30" ht="14.4">
      <c r="B170" s="1375" t="s">
        <v>117</v>
      </c>
      <c r="C170" s="1350"/>
      <c r="D170" s="1350"/>
      <c r="E170" s="1350"/>
      <c r="F170" s="1350"/>
      <c r="G170" s="1350"/>
      <c r="H170" s="1350"/>
      <c r="I170" s="1350"/>
      <c r="J170" s="1350"/>
      <c r="K170" s="1350"/>
      <c r="L170" s="1350"/>
      <c r="M170" s="1350"/>
      <c r="N170" s="1350"/>
      <c r="O170" s="1350"/>
      <c r="P170" s="1350"/>
      <c r="Q170" s="1350"/>
      <c r="R170" s="1350"/>
      <c r="S170" s="1350"/>
      <c r="T170" s="1350"/>
      <c r="U170" s="1350"/>
      <c r="V170" s="1350"/>
      <c r="W170" s="1350"/>
      <c r="X170" s="1350"/>
      <c r="Y170" s="1350"/>
      <c r="Z170" s="1392"/>
      <c r="AA170" s="1392"/>
      <c r="AB170" s="1392"/>
      <c r="AC170" s="1392"/>
      <c r="AD170" s="1392"/>
    </row>
    <row r="171" spans="2:30" ht="28.8">
      <c r="B171" s="1408" t="s">
        <v>6249</v>
      </c>
      <c r="C171" s="1350"/>
      <c r="D171" s="1350"/>
      <c r="E171" s="1350"/>
      <c r="F171" s="1350"/>
      <c r="G171" s="1350"/>
      <c r="H171" s="1350"/>
      <c r="I171" s="1350"/>
      <c r="J171" s="1350"/>
      <c r="K171" s="1350"/>
      <c r="L171" s="1350"/>
      <c r="M171" s="1350"/>
      <c r="N171" s="1350"/>
      <c r="O171" s="1350"/>
      <c r="P171" s="1350"/>
      <c r="Q171" s="1350"/>
      <c r="R171" s="1350"/>
      <c r="S171" s="1350"/>
      <c r="T171" s="1350"/>
      <c r="U171" s="1350"/>
      <c r="V171" s="1350"/>
      <c r="W171" s="1350"/>
      <c r="X171" s="1350"/>
      <c r="Y171" s="1350"/>
      <c r="Z171" s="1392"/>
      <c r="AA171" s="1392"/>
      <c r="AB171" s="1392"/>
      <c r="AC171" s="1392"/>
      <c r="AD171" s="1392"/>
    </row>
    <row r="172" spans="2:30" ht="14.4">
      <c r="B172" s="1362" t="s">
        <v>6287</v>
      </c>
      <c r="C172" s="1350"/>
      <c r="D172" s="1350"/>
      <c r="E172" s="1350"/>
      <c r="F172" s="1350"/>
      <c r="G172" s="1350"/>
      <c r="H172" s="1350"/>
      <c r="I172" s="1350"/>
      <c r="J172" s="1350"/>
      <c r="K172" s="1350"/>
      <c r="L172" s="1350"/>
      <c r="M172" s="1350"/>
      <c r="N172" s="1350"/>
      <c r="O172" s="1350"/>
      <c r="P172" s="1350"/>
      <c r="Q172" s="1350"/>
      <c r="R172" s="1350"/>
      <c r="S172" s="1350"/>
      <c r="T172" s="1350"/>
      <c r="U172" s="1350"/>
      <c r="V172" s="1350"/>
      <c r="W172" s="1350"/>
      <c r="X172" s="1350"/>
      <c r="Y172" s="1350"/>
      <c r="Z172" s="1392"/>
      <c r="AA172" s="1392"/>
      <c r="AB172" s="1392"/>
      <c r="AC172" s="1392"/>
      <c r="AD172" s="1392"/>
    </row>
    <row r="173" spans="2:30" ht="14.4">
      <c r="B173" s="1362" t="s">
        <v>6288</v>
      </c>
      <c r="C173" s="1350"/>
      <c r="D173" s="1350"/>
      <c r="E173" s="1350"/>
      <c r="F173" s="1350"/>
      <c r="G173" s="1350"/>
      <c r="H173" s="1350"/>
      <c r="I173" s="1350"/>
      <c r="J173" s="1350"/>
      <c r="K173" s="1350"/>
      <c r="L173" s="1350"/>
      <c r="M173" s="1350"/>
      <c r="N173" s="1350"/>
      <c r="O173" s="1350"/>
      <c r="P173" s="1350"/>
      <c r="Q173" s="1350"/>
      <c r="R173" s="1350"/>
      <c r="S173" s="1350"/>
      <c r="T173" s="1350"/>
      <c r="U173" s="1350"/>
      <c r="V173" s="1350"/>
      <c r="W173" s="1350"/>
      <c r="X173" s="1350"/>
      <c r="Y173" s="1350"/>
      <c r="Z173" s="1392"/>
      <c r="AA173" s="1392"/>
      <c r="AB173" s="1392"/>
      <c r="AC173" s="1392"/>
      <c r="AD173" s="1392"/>
    </row>
    <row r="174" spans="2:30" ht="14.4">
      <c r="B174" s="1362" t="s">
        <v>6292</v>
      </c>
      <c r="C174" s="1350"/>
      <c r="D174" s="1350"/>
      <c r="E174" s="1350"/>
      <c r="F174" s="1350"/>
      <c r="G174" s="1350"/>
      <c r="H174" s="1350"/>
      <c r="I174" s="1350"/>
      <c r="J174" s="1350"/>
      <c r="K174" s="1350"/>
      <c r="L174" s="1350"/>
      <c r="M174" s="1350"/>
      <c r="N174" s="1350"/>
      <c r="O174" s="1350"/>
      <c r="P174" s="1350"/>
      <c r="Q174" s="1350"/>
      <c r="R174" s="1350"/>
      <c r="S174" s="1350"/>
      <c r="T174" s="1350"/>
      <c r="U174" s="1350"/>
      <c r="V174" s="1350"/>
      <c r="W174" s="1350"/>
      <c r="X174" s="1350"/>
      <c r="Y174" s="1350"/>
      <c r="Z174" s="1392"/>
      <c r="AA174" s="1392"/>
      <c r="AB174" s="1392"/>
      <c r="AC174" s="1392"/>
      <c r="AD174" s="1392"/>
    </row>
    <row r="175" spans="2:30" ht="14.4">
      <c r="B175" s="1362" t="s">
        <v>6293</v>
      </c>
      <c r="C175" s="1350"/>
      <c r="D175" s="1350"/>
      <c r="E175" s="1350"/>
      <c r="F175" s="1350"/>
      <c r="G175" s="1350"/>
      <c r="H175" s="1350"/>
      <c r="I175" s="1350"/>
      <c r="J175" s="1350"/>
      <c r="K175" s="1350"/>
      <c r="L175" s="1350"/>
      <c r="M175" s="1350"/>
      <c r="N175" s="1350"/>
      <c r="O175" s="1350"/>
      <c r="P175" s="1350"/>
      <c r="Q175" s="1350"/>
      <c r="R175" s="1350"/>
      <c r="S175" s="1350"/>
      <c r="T175" s="1350"/>
      <c r="U175" s="1350"/>
      <c r="V175" s="1350"/>
      <c r="W175" s="1350"/>
      <c r="X175" s="1350"/>
      <c r="Y175" s="1350"/>
      <c r="Z175" s="1392"/>
      <c r="AA175" s="1392"/>
      <c r="AB175" s="1392"/>
      <c r="AC175" s="1392"/>
      <c r="AD175" s="1392"/>
    </row>
    <row r="176" spans="2:30" ht="14.4">
      <c r="B176" s="1362" t="s">
        <v>6289</v>
      </c>
      <c r="C176" s="1350"/>
      <c r="D176" s="1350"/>
      <c r="E176" s="1350"/>
      <c r="F176" s="1350"/>
      <c r="G176" s="1350"/>
      <c r="H176" s="1350"/>
      <c r="I176" s="1350"/>
      <c r="J176" s="1350"/>
      <c r="K176" s="1350"/>
      <c r="L176" s="1350"/>
      <c r="M176" s="1350"/>
      <c r="N176" s="1350"/>
      <c r="O176" s="1350"/>
      <c r="P176" s="1350"/>
      <c r="Q176" s="1350"/>
      <c r="R176" s="1350"/>
      <c r="S176" s="1350"/>
      <c r="T176" s="1350"/>
      <c r="U176" s="1350"/>
      <c r="V176" s="1350"/>
      <c r="W176" s="1350"/>
      <c r="X176" s="1350"/>
      <c r="Y176" s="1350"/>
      <c r="Z176" s="1392"/>
      <c r="AA176" s="1392"/>
      <c r="AB176" s="1392"/>
      <c r="AC176" s="1392"/>
      <c r="AD176" s="1392"/>
    </row>
    <row r="177" spans="2:30" ht="14.4">
      <c r="B177" s="1362" t="s">
        <v>6294</v>
      </c>
      <c r="C177" s="1350"/>
      <c r="D177" s="1350"/>
      <c r="E177" s="1350"/>
      <c r="F177" s="1350"/>
      <c r="G177" s="1350"/>
      <c r="H177" s="1350"/>
      <c r="I177" s="1350"/>
      <c r="J177" s="1350"/>
      <c r="K177" s="1350"/>
      <c r="L177" s="1350"/>
      <c r="M177" s="1350"/>
      <c r="N177" s="1350"/>
      <c r="O177" s="1350"/>
      <c r="P177" s="1350"/>
      <c r="Q177" s="1350"/>
      <c r="R177" s="1350"/>
      <c r="S177" s="1350"/>
      <c r="T177" s="1350"/>
      <c r="U177" s="1350"/>
      <c r="V177" s="1350"/>
      <c r="W177" s="1350"/>
      <c r="X177" s="1350"/>
      <c r="Y177" s="1350"/>
      <c r="Z177" s="1392"/>
      <c r="AA177" s="1392"/>
      <c r="AB177" s="1392"/>
      <c r="AC177" s="1392"/>
      <c r="AD177" s="1392"/>
    </row>
    <row r="178" spans="2:30" ht="14.4">
      <c r="B178" s="1362" t="s">
        <v>6291</v>
      </c>
      <c r="C178" s="1350"/>
      <c r="D178" s="1350"/>
      <c r="E178" s="1350"/>
      <c r="F178" s="1350"/>
      <c r="G178" s="1350"/>
      <c r="H178" s="1350"/>
      <c r="I178" s="1350"/>
      <c r="J178" s="1350"/>
      <c r="K178" s="1350"/>
      <c r="L178" s="1350"/>
      <c r="M178" s="1350"/>
      <c r="N178" s="1350"/>
      <c r="O178" s="1350"/>
      <c r="P178" s="1350"/>
      <c r="Q178" s="1350"/>
      <c r="R178" s="1350"/>
      <c r="S178" s="1350"/>
      <c r="T178" s="1350"/>
      <c r="U178" s="1350"/>
      <c r="V178" s="1350"/>
      <c r="W178" s="1350"/>
      <c r="X178" s="1350"/>
      <c r="Y178" s="1350"/>
      <c r="Z178" s="1392"/>
      <c r="AA178" s="1392"/>
      <c r="AB178" s="1392"/>
      <c r="AC178" s="1392"/>
      <c r="AD178" s="1392"/>
    </row>
    <row r="179" spans="2:30" ht="14.4">
      <c r="B179" s="1376"/>
      <c r="C179" s="1350"/>
      <c r="D179" s="1350"/>
      <c r="E179" s="1350"/>
      <c r="F179" s="1350"/>
      <c r="G179" s="1350"/>
      <c r="H179" s="1350"/>
      <c r="I179" s="1350"/>
      <c r="J179" s="1350"/>
      <c r="K179" s="1350"/>
      <c r="L179" s="1350"/>
      <c r="M179" s="1350"/>
      <c r="N179" s="1350"/>
      <c r="O179" s="1350"/>
      <c r="P179" s="1350"/>
      <c r="Q179" s="1350"/>
      <c r="R179" s="1350"/>
      <c r="S179" s="1350"/>
      <c r="T179" s="1350"/>
      <c r="U179" s="1350"/>
      <c r="V179" s="1350"/>
      <c r="W179" s="1350"/>
      <c r="X179" s="1350"/>
      <c r="Y179" s="1350"/>
      <c r="Z179" s="1392"/>
      <c r="AA179" s="1392"/>
      <c r="AB179" s="1392"/>
      <c r="AC179" s="1392"/>
      <c r="AD179" s="1392"/>
    </row>
    <row r="180" spans="2:30" ht="14.4">
      <c r="B180" s="1374" t="s">
        <v>6229</v>
      </c>
      <c r="C180" s="1365"/>
      <c r="D180" s="1365"/>
      <c r="E180" s="1365"/>
      <c r="F180" s="1365"/>
      <c r="G180" s="1365"/>
      <c r="H180" s="1365"/>
      <c r="I180" s="1365"/>
      <c r="J180" s="1365"/>
      <c r="K180" s="1365"/>
      <c r="L180" s="1365"/>
      <c r="M180" s="1365"/>
      <c r="N180" s="1365"/>
      <c r="O180" s="1365"/>
      <c r="P180" s="1365"/>
      <c r="Q180" s="1365"/>
      <c r="R180" s="1365"/>
      <c r="S180" s="1365"/>
      <c r="T180" s="1365"/>
      <c r="U180" s="1365"/>
      <c r="V180" s="1365"/>
      <c r="W180" s="1365"/>
      <c r="X180" s="1365"/>
      <c r="Y180" s="1365"/>
      <c r="Z180" s="1392"/>
      <c r="AA180" s="1392"/>
      <c r="AB180" s="1392"/>
      <c r="AC180" s="1392"/>
      <c r="AD180" s="1392"/>
    </row>
    <row r="181" spans="2:30" ht="14.4">
      <c r="B181" s="1374" t="s">
        <v>6230</v>
      </c>
      <c r="C181" s="1365"/>
      <c r="D181" s="1365"/>
      <c r="E181" s="1365"/>
      <c r="F181" s="1365"/>
      <c r="G181" s="1365"/>
      <c r="H181" s="1365"/>
      <c r="I181" s="1365"/>
      <c r="J181" s="1365"/>
      <c r="K181" s="1365"/>
      <c r="L181" s="1365"/>
      <c r="M181" s="1365"/>
      <c r="N181" s="1365"/>
      <c r="O181" s="1365"/>
      <c r="P181" s="1365"/>
      <c r="Q181" s="1365"/>
      <c r="R181" s="1365"/>
      <c r="S181" s="1365"/>
      <c r="T181" s="1365"/>
      <c r="U181" s="1365"/>
      <c r="V181" s="1365"/>
      <c r="W181" s="1365"/>
      <c r="X181" s="1365"/>
      <c r="Y181" s="1365"/>
      <c r="Z181" s="1392"/>
      <c r="AA181" s="1392"/>
      <c r="AB181" s="1392"/>
      <c r="AC181" s="1392"/>
      <c r="AD181" s="1392"/>
    </row>
    <row r="182" spans="2:30" ht="14.4">
      <c r="B182" s="1376"/>
      <c r="C182" s="1350"/>
      <c r="D182" s="1350"/>
      <c r="E182" s="1350"/>
      <c r="F182" s="1350"/>
      <c r="G182" s="1350"/>
      <c r="H182" s="1350"/>
      <c r="I182" s="1350"/>
      <c r="J182" s="1350"/>
      <c r="K182" s="1350"/>
      <c r="L182" s="1350"/>
      <c r="M182" s="1350"/>
      <c r="N182" s="1350"/>
      <c r="O182" s="1350"/>
      <c r="P182" s="1350"/>
      <c r="Q182" s="1350"/>
      <c r="R182" s="1350"/>
      <c r="S182" s="1350"/>
      <c r="T182" s="1350"/>
      <c r="U182" s="1350"/>
      <c r="V182" s="1350"/>
      <c r="W182" s="1350"/>
      <c r="X182" s="1350"/>
      <c r="Y182" s="1350"/>
      <c r="Z182" s="1392"/>
      <c r="AA182" s="1392"/>
      <c r="AB182" s="1392"/>
      <c r="AC182" s="1392"/>
      <c r="AD182" s="1392"/>
    </row>
    <row r="183" spans="2:30" ht="14.4">
      <c r="B183" s="1374" t="s">
        <v>6231</v>
      </c>
      <c r="C183" s="1365"/>
      <c r="D183" s="1365"/>
      <c r="E183" s="1365"/>
      <c r="F183" s="1365"/>
      <c r="G183" s="1365"/>
      <c r="H183" s="1365"/>
      <c r="I183" s="1365"/>
      <c r="J183" s="1365"/>
      <c r="K183" s="1365"/>
      <c r="L183" s="1365"/>
      <c r="M183" s="1365"/>
      <c r="N183" s="1365"/>
      <c r="O183" s="1365"/>
      <c r="P183" s="1365"/>
      <c r="Q183" s="1365"/>
      <c r="R183" s="1365"/>
      <c r="S183" s="1365"/>
      <c r="T183" s="1365"/>
      <c r="U183" s="1365"/>
      <c r="V183" s="1365"/>
      <c r="W183" s="1365"/>
      <c r="X183" s="1365"/>
      <c r="Y183" s="1365"/>
      <c r="Z183" s="1392"/>
      <c r="AA183" s="1392"/>
      <c r="AB183" s="1392"/>
      <c r="AC183" s="1392"/>
      <c r="AD183" s="1392"/>
    </row>
    <row r="184" spans="2:30" ht="14.4">
      <c r="B184" s="1374" t="s">
        <v>6232</v>
      </c>
      <c r="C184" s="1365"/>
      <c r="D184" s="1365"/>
      <c r="E184" s="1365"/>
      <c r="F184" s="1365"/>
      <c r="G184" s="1365"/>
      <c r="H184" s="1365"/>
      <c r="I184" s="1365"/>
      <c r="J184" s="1365"/>
      <c r="K184" s="1365"/>
      <c r="L184" s="1365"/>
      <c r="M184" s="1365"/>
      <c r="N184" s="1365"/>
      <c r="O184" s="1365"/>
      <c r="P184" s="1365"/>
      <c r="Q184" s="1365"/>
      <c r="R184" s="1365"/>
      <c r="S184" s="1365"/>
      <c r="T184" s="1365"/>
      <c r="U184" s="1365"/>
      <c r="V184" s="1365"/>
      <c r="W184" s="1365"/>
      <c r="X184" s="1365"/>
      <c r="Y184" s="1365"/>
      <c r="Z184" s="1392"/>
      <c r="AA184" s="1392"/>
      <c r="AB184" s="1392"/>
      <c r="AC184" s="1392"/>
      <c r="AD184" s="1392"/>
    </row>
    <row r="185" spans="2:30" ht="14.4">
      <c r="B185" s="1377"/>
      <c r="C185" s="1350"/>
      <c r="D185" s="1350"/>
      <c r="E185" s="1350"/>
      <c r="F185" s="1350"/>
      <c r="G185" s="1350"/>
      <c r="H185" s="1350"/>
      <c r="I185" s="1350"/>
      <c r="J185" s="1350"/>
      <c r="K185" s="1350"/>
      <c r="L185" s="1350"/>
      <c r="M185" s="1350"/>
      <c r="N185" s="1350"/>
      <c r="O185" s="1350"/>
      <c r="P185" s="1350"/>
      <c r="Q185" s="1350"/>
      <c r="R185" s="1350"/>
      <c r="S185" s="1350"/>
      <c r="T185" s="1350"/>
      <c r="U185" s="1350"/>
      <c r="V185" s="1350"/>
      <c r="W185" s="1350"/>
      <c r="X185" s="1350"/>
      <c r="Y185" s="1350"/>
      <c r="Z185" s="1392"/>
      <c r="AA185" s="1392"/>
      <c r="AB185" s="1392"/>
      <c r="AC185" s="1392"/>
      <c r="AD185" s="1392"/>
    </row>
    <row r="186" spans="2:30" ht="14.4">
      <c r="B186" s="1374" t="s">
        <v>130</v>
      </c>
      <c r="C186" s="1365"/>
      <c r="D186" s="1365"/>
      <c r="E186" s="1365"/>
      <c r="F186" s="1365"/>
      <c r="G186" s="1365"/>
      <c r="H186" s="1365"/>
      <c r="I186" s="1365"/>
      <c r="J186" s="1365"/>
      <c r="K186" s="1365"/>
      <c r="L186" s="1365"/>
      <c r="M186" s="1365"/>
      <c r="N186" s="1365"/>
      <c r="O186" s="1365"/>
      <c r="P186" s="1365"/>
      <c r="Q186" s="1365"/>
      <c r="R186" s="1365"/>
      <c r="S186" s="1365"/>
      <c r="T186" s="1365"/>
      <c r="U186" s="1365"/>
      <c r="V186" s="1365"/>
      <c r="W186" s="1365"/>
      <c r="X186" s="1365"/>
      <c r="Y186" s="1365"/>
      <c r="Z186" s="1392"/>
      <c r="AA186" s="1392"/>
      <c r="AB186" s="1392"/>
      <c r="AC186" s="1392"/>
      <c r="AD186" s="1392"/>
    </row>
    <row r="187" spans="2:30" ht="14.4">
      <c r="B187" s="1375" t="s">
        <v>123</v>
      </c>
      <c r="C187" s="1350"/>
      <c r="D187" s="1350"/>
      <c r="E187" s="1350"/>
      <c r="F187" s="1350"/>
      <c r="G187" s="1350"/>
      <c r="H187" s="1350"/>
      <c r="I187" s="1350"/>
      <c r="J187" s="1350"/>
      <c r="K187" s="1350"/>
      <c r="L187" s="1350"/>
      <c r="M187" s="1350"/>
      <c r="N187" s="1350"/>
      <c r="O187" s="1350"/>
      <c r="P187" s="1350"/>
      <c r="Q187" s="1350"/>
      <c r="R187" s="1350"/>
      <c r="S187" s="1350"/>
      <c r="T187" s="1350"/>
      <c r="U187" s="1350"/>
      <c r="V187" s="1350"/>
      <c r="W187" s="1350"/>
      <c r="X187" s="1350"/>
      <c r="Y187" s="1350"/>
      <c r="Z187" s="1392"/>
      <c r="AA187" s="1392"/>
      <c r="AB187" s="1392"/>
      <c r="AC187" s="1392"/>
      <c r="AD187" s="1392"/>
    </row>
    <row r="188" spans="2:30" ht="14.4">
      <c r="B188" s="1375" t="s">
        <v>6167</v>
      </c>
      <c r="C188" s="1350"/>
      <c r="D188" s="1350"/>
      <c r="E188" s="1350"/>
      <c r="F188" s="1350"/>
      <c r="G188" s="1350"/>
      <c r="H188" s="1350"/>
      <c r="I188" s="1350"/>
      <c r="J188" s="1350"/>
      <c r="K188" s="1350"/>
      <c r="L188" s="1350"/>
      <c r="M188" s="1350"/>
      <c r="N188" s="1350"/>
      <c r="O188" s="1350"/>
      <c r="P188" s="1350"/>
      <c r="Q188" s="1350"/>
      <c r="R188" s="1350"/>
      <c r="S188" s="1350"/>
      <c r="T188" s="1350"/>
      <c r="U188" s="1350"/>
      <c r="V188" s="1350"/>
      <c r="W188" s="1350"/>
      <c r="X188" s="1350"/>
      <c r="Y188" s="1350"/>
      <c r="Z188" s="1392"/>
      <c r="AA188" s="1392"/>
      <c r="AB188" s="1392"/>
      <c r="AC188" s="1392"/>
      <c r="AD188" s="1392"/>
    </row>
    <row r="189" spans="2:30" ht="14.4">
      <c r="B189" s="1375" t="s">
        <v>6168</v>
      </c>
      <c r="C189" s="1350"/>
      <c r="D189" s="1350"/>
      <c r="E189" s="1350"/>
      <c r="F189" s="1350"/>
      <c r="G189" s="1350"/>
      <c r="H189" s="1350"/>
      <c r="I189" s="1350"/>
      <c r="J189" s="1350"/>
      <c r="K189" s="1350"/>
      <c r="L189" s="1350"/>
      <c r="M189" s="1350"/>
      <c r="N189" s="1350"/>
      <c r="O189" s="1350"/>
      <c r="P189" s="1350"/>
      <c r="Q189" s="1350"/>
      <c r="R189" s="1350"/>
      <c r="S189" s="1350"/>
      <c r="T189" s="1350"/>
      <c r="U189" s="1350"/>
      <c r="V189" s="1350"/>
      <c r="W189" s="1350"/>
      <c r="X189" s="1350"/>
      <c r="Y189" s="1350"/>
      <c r="Z189" s="1392"/>
      <c r="AA189" s="1392"/>
      <c r="AB189" s="1392"/>
      <c r="AC189" s="1392"/>
      <c r="AD189" s="1392"/>
    </row>
    <row r="190" spans="2:30" ht="14.4">
      <c r="B190" s="1375" t="s">
        <v>6069</v>
      </c>
      <c r="C190" s="1350"/>
      <c r="D190" s="1350"/>
      <c r="E190" s="1350"/>
      <c r="F190" s="1350"/>
      <c r="G190" s="1350"/>
      <c r="H190" s="1350"/>
      <c r="I190" s="1350"/>
      <c r="J190" s="1350"/>
      <c r="K190" s="1350"/>
      <c r="L190" s="1350"/>
      <c r="M190" s="1350"/>
      <c r="N190" s="1350"/>
      <c r="O190" s="1350"/>
      <c r="P190" s="1350"/>
      <c r="Q190" s="1350"/>
      <c r="R190" s="1350"/>
      <c r="S190" s="1350"/>
      <c r="T190" s="1350"/>
      <c r="U190" s="1350"/>
      <c r="V190" s="1350"/>
      <c r="W190" s="1350"/>
      <c r="X190" s="1350"/>
      <c r="Y190" s="1350"/>
      <c r="Z190" s="1392"/>
      <c r="AA190" s="1392"/>
      <c r="AB190" s="1392"/>
      <c r="AC190" s="1392"/>
      <c r="AD190" s="1392"/>
    </row>
    <row r="191" spans="2:30" ht="14.4">
      <c r="B191" s="1375" t="s">
        <v>6070</v>
      </c>
      <c r="C191" s="1350"/>
      <c r="D191" s="1350"/>
      <c r="E191" s="1350"/>
      <c r="F191" s="1350"/>
      <c r="G191" s="1350"/>
      <c r="H191" s="1350"/>
      <c r="I191" s="1350"/>
      <c r="J191" s="1350"/>
      <c r="K191" s="1350"/>
      <c r="L191" s="1350"/>
      <c r="M191" s="1350"/>
      <c r="N191" s="1350"/>
      <c r="O191" s="1350"/>
      <c r="P191" s="1350"/>
      <c r="Q191" s="1350"/>
      <c r="R191" s="1350"/>
      <c r="S191" s="1350"/>
      <c r="T191" s="1350"/>
      <c r="U191" s="1350"/>
      <c r="V191" s="1350"/>
      <c r="W191" s="1350"/>
      <c r="X191" s="1350"/>
      <c r="Y191" s="1350"/>
      <c r="Z191" s="1392"/>
      <c r="AA191" s="1392"/>
      <c r="AB191" s="1392"/>
      <c r="AC191" s="1392"/>
      <c r="AD191" s="1392"/>
    </row>
    <row r="192" spans="2:30" ht="14.4">
      <c r="B192" s="1375" t="s">
        <v>95</v>
      </c>
      <c r="C192" s="1350"/>
      <c r="D192" s="1350"/>
      <c r="E192" s="1350"/>
      <c r="F192" s="1350"/>
      <c r="G192" s="1350"/>
      <c r="H192" s="1350"/>
      <c r="I192" s="1350"/>
      <c r="J192" s="1350"/>
      <c r="K192" s="1350"/>
      <c r="L192" s="1350"/>
      <c r="M192" s="1350"/>
      <c r="N192" s="1350"/>
      <c r="O192" s="1350"/>
      <c r="P192" s="1350"/>
      <c r="Q192" s="1350"/>
      <c r="R192" s="1350"/>
      <c r="S192" s="1350"/>
      <c r="T192" s="1350"/>
      <c r="U192" s="1350"/>
      <c r="V192" s="1350"/>
      <c r="W192" s="1350"/>
      <c r="X192" s="1350"/>
      <c r="Y192" s="1350"/>
      <c r="Z192" s="1392"/>
      <c r="AA192" s="1392"/>
      <c r="AB192" s="1392"/>
      <c r="AC192" s="1392"/>
      <c r="AD192" s="1392"/>
    </row>
    <row r="193" spans="2:30" ht="14.4">
      <c r="B193" s="1362" t="s">
        <v>5967</v>
      </c>
      <c r="C193" s="1350"/>
      <c r="D193" s="1350"/>
      <c r="E193" s="1350"/>
      <c r="F193" s="1350"/>
      <c r="G193" s="1350"/>
      <c r="H193" s="1350"/>
      <c r="I193" s="1350"/>
      <c r="J193" s="1350"/>
      <c r="K193" s="1350"/>
      <c r="L193" s="1350"/>
      <c r="M193" s="1350"/>
      <c r="N193" s="1350"/>
      <c r="O193" s="1350"/>
      <c r="P193" s="1350"/>
      <c r="Q193" s="1350"/>
      <c r="R193" s="1350"/>
      <c r="S193" s="1350"/>
      <c r="T193" s="1350"/>
      <c r="U193" s="1350"/>
      <c r="V193" s="1350"/>
      <c r="W193" s="1350"/>
      <c r="X193" s="1350"/>
      <c r="Y193" s="1350"/>
      <c r="Z193" s="1392"/>
      <c r="AA193" s="1392"/>
      <c r="AB193" s="1392"/>
      <c r="AC193" s="1392"/>
      <c r="AD193" s="1392"/>
    </row>
    <row r="194" spans="2:30" ht="14.4">
      <c r="B194" s="1362" t="s">
        <v>122</v>
      </c>
      <c r="C194" s="1350"/>
      <c r="D194" s="1350"/>
      <c r="E194" s="1350"/>
      <c r="F194" s="1350"/>
      <c r="G194" s="1350"/>
      <c r="H194" s="1350"/>
      <c r="I194" s="1350"/>
      <c r="J194" s="1350"/>
      <c r="K194" s="1350"/>
      <c r="L194" s="1350"/>
      <c r="M194" s="1350"/>
      <c r="N194" s="1350"/>
      <c r="O194" s="1350"/>
      <c r="P194" s="1350"/>
      <c r="Q194" s="1350"/>
      <c r="R194" s="1350"/>
      <c r="S194" s="1350"/>
      <c r="T194" s="1350"/>
      <c r="U194" s="1350"/>
      <c r="V194" s="1350"/>
      <c r="W194" s="1350"/>
      <c r="X194" s="1350"/>
      <c r="Y194" s="1350"/>
      <c r="Z194" s="1392"/>
      <c r="AA194" s="1392"/>
      <c r="AB194" s="1392"/>
      <c r="AC194" s="1392"/>
      <c r="AD194" s="1392"/>
    </row>
    <row r="195" spans="2:30" ht="14.4">
      <c r="B195" s="1375" t="s">
        <v>5968</v>
      </c>
      <c r="C195" s="1350"/>
      <c r="D195" s="1350"/>
      <c r="E195" s="1350"/>
      <c r="F195" s="1350"/>
      <c r="G195" s="1350"/>
      <c r="H195" s="1350"/>
      <c r="I195" s="1350"/>
      <c r="J195" s="1350"/>
      <c r="K195" s="1350"/>
      <c r="L195" s="1350"/>
      <c r="M195" s="1350"/>
      <c r="N195" s="1350"/>
      <c r="O195" s="1350"/>
      <c r="P195" s="1350"/>
      <c r="Q195" s="1350"/>
      <c r="R195" s="1350"/>
      <c r="S195" s="1350"/>
      <c r="T195" s="1350"/>
      <c r="U195" s="1350"/>
      <c r="V195" s="1350"/>
      <c r="W195" s="1350"/>
      <c r="X195" s="1350"/>
      <c r="Y195" s="1350"/>
      <c r="Z195" s="1392"/>
      <c r="AA195" s="1392"/>
      <c r="AB195" s="1392"/>
      <c r="AC195" s="1392"/>
      <c r="AD195" s="1392"/>
    </row>
    <row r="196" spans="2:30" ht="14.4">
      <c r="B196" s="1375" t="s">
        <v>124</v>
      </c>
      <c r="C196" s="1350"/>
      <c r="D196" s="1350"/>
      <c r="E196" s="1350"/>
      <c r="F196" s="1350"/>
      <c r="G196" s="1350"/>
      <c r="H196" s="1350"/>
      <c r="I196" s="1350"/>
      <c r="J196" s="1350"/>
      <c r="K196" s="1350"/>
      <c r="L196" s="1350"/>
      <c r="M196" s="1350"/>
      <c r="N196" s="1350"/>
      <c r="O196" s="1350"/>
      <c r="P196" s="1350"/>
      <c r="Q196" s="1350"/>
      <c r="R196" s="1350"/>
      <c r="S196" s="1350"/>
      <c r="T196" s="1350"/>
      <c r="U196" s="1350"/>
      <c r="V196" s="1350"/>
      <c r="W196" s="1350"/>
      <c r="X196" s="1350"/>
      <c r="Y196" s="1350"/>
      <c r="Z196" s="1392"/>
      <c r="AA196" s="1392"/>
      <c r="AB196" s="1392"/>
      <c r="AC196" s="1392"/>
      <c r="AD196" s="1392"/>
    </row>
    <row r="197" spans="2:30" ht="14.4">
      <c r="B197" s="1361" t="s">
        <v>6495</v>
      </c>
      <c r="C197" s="1350"/>
      <c r="D197" s="1350"/>
      <c r="E197" s="1350"/>
      <c r="F197" s="1350"/>
      <c r="G197" s="1350"/>
      <c r="H197" s="1350"/>
      <c r="I197" s="1350"/>
      <c r="J197" s="1350"/>
      <c r="K197" s="1350"/>
      <c r="L197" s="1350"/>
      <c r="M197" s="1350"/>
      <c r="N197" s="1350"/>
      <c r="O197" s="1350"/>
      <c r="P197" s="1350"/>
      <c r="Q197" s="1350"/>
      <c r="R197" s="1350"/>
      <c r="S197" s="1350"/>
      <c r="T197" s="1350"/>
      <c r="U197" s="1350"/>
      <c r="V197" s="1350"/>
      <c r="W197" s="1350"/>
      <c r="X197" s="1350"/>
      <c r="Y197" s="1350"/>
      <c r="Z197" s="1392"/>
      <c r="AA197" s="1392"/>
      <c r="AB197" s="1392"/>
      <c r="AC197" s="1392"/>
      <c r="AD197" s="1392"/>
    </row>
    <row r="198" spans="2:30" ht="14.4">
      <c r="B198" s="1362" t="s">
        <v>5869</v>
      </c>
      <c r="C198" s="1350"/>
      <c r="D198" s="1350"/>
      <c r="E198" s="1350"/>
      <c r="F198" s="1350"/>
      <c r="G198" s="1350"/>
      <c r="H198" s="1350"/>
      <c r="I198" s="1350"/>
      <c r="J198" s="1350"/>
      <c r="K198" s="1350"/>
      <c r="L198" s="1350"/>
      <c r="M198" s="1350"/>
      <c r="N198" s="1350"/>
      <c r="O198" s="1350"/>
      <c r="P198" s="1350"/>
      <c r="Q198" s="1350"/>
      <c r="R198" s="1350"/>
      <c r="S198" s="1350"/>
      <c r="T198" s="1350"/>
      <c r="U198" s="1350"/>
      <c r="V198" s="1350"/>
      <c r="W198" s="1350"/>
      <c r="X198" s="1350"/>
      <c r="Y198" s="1350"/>
      <c r="Z198" s="1392"/>
      <c r="AA198" s="1392"/>
      <c r="AB198" s="1392"/>
      <c r="AC198" s="1392"/>
      <c r="AD198" s="1392"/>
    </row>
    <row r="199" spans="2:30" ht="14.4">
      <c r="B199" s="1362" t="s">
        <v>6169</v>
      </c>
      <c r="C199" s="1350"/>
      <c r="D199" s="1350"/>
      <c r="E199" s="1350"/>
      <c r="F199" s="1350"/>
      <c r="G199" s="1350"/>
      <c r="H199" s="1350"/>
      <c r="I199" s="1350"/>
      <c r="J199" s="1350"/>
      <c r="K199" s="1350"/>
      <c r="L199" s="1350"/>
      <c r="M199" s="1350"/>
      <c r="N199" s="1350"/>
      <c r="O199" s="1350"/>
      <c r="P199" s="1350"/>
      <c r="Q199" s="1350"/>
      <c r="R199" s="1350"/>
      <c r="S199" s="1350"/>
      <c r="T199" s="1350"/>
      <c r="U199" s="1350"/>
      <c r="V199" s="1350"/>
      <c r="W199" s="1350"/>
      <c r="X199" s="1350"/>
      <c r="Y199" s="1350"/>
      <c r="Z199" s="1392"/>
      <c r="AA199" s="1392"/>
      <c r="AB199" s="1392"/>
      <c r="AC199" s="1392"/>
      <c r="AD199" s="1392"/>
    </row>
    <row r="200" spans="2:30" ht="15">
      <c r="B200" s="1361" t="s">
        <v>6529</v>
      </c>
      <c r="C200" s="1350"/>
      <c r="D200" s="1350"/>
      <c r="E200" s="1350"/>
      <c r="F200" s="1350"/>
      <c r="G200" s="1350"/>
      <c r="H200" s="1350"/>
      <c r="I200" s="1350"/>
      <c r="J200" s="1350"/>
      <c r="K200" s="1350"/>
      <c r="L200" s="1350"/>
      <c r="M200" s="1350"/>
      <c r="N200" s="1350"/>
      <c r="O200" s="1350"/>
      <c r="P200" s="1350"/>
      <c r="Q200" s="1350"/>
      <c r="R200" s="1350"/>
      <c r="S200" s="1350"/>
      <c r="T200" s="1350"/>
      <c r="U200" s="1350"/>
      <c r="V200" s="1350"/>
      <c r="W200" s="1350"/>
      <c r="X200" s="1350"/>
      <c r="Y200" s="1350"/>
      <c r="Z200" s="1392"/>
      <c r="AA200" s="1392"/>
      <c r="AB200" s="1392"/>
      <c r="AC200" s="1392"/>
      <c r="AD200" s="1392"/>
    </row>
    <row r="201" spans="2:30" ht="43.2">
      <c r="B201" s="1398" t="s">
        <v>6496</v>
      </c>
      <c r="C201" s="1350"/>
      <c r="D201" s="1350"/>
      <c r="E201" s="1350"/>
      <c r="F201" s="1350"/>
      <c r="G201" s="1350"/>
      <c r="H201" s="1350"/>
      <c r="I201" s="1350"/>
      <c r="J201" s="1350"/>
      <c r="K201" s="1350"/>
      <c r="L201" s="1350"/>
      <c r="M201" s="1350"/>
      <c r="N201" s="1350"/>
      <c r="O201" s="1350"/>
      <c r="P201" s="1350"/>
      <c r="Q201" s="1350"/>
      <c r="R201" s="1350"/>
      <c r="S201" s="1350"/>
      <c r="T201" s="1350"/>
      <c r="U201" s="1350"/>
      <c r="V201" s="1350"/>
      <c r="W201" s="1350"/>
      <c r="X201" s="1350"/>
      <c r="Y201" s="1350"/>
      <c r="Z201" s="1392"/>
      <c r="AA201" s="1392"/>
      <c r="AB201" s="1392"/>
      <c r="AC201" s="1392"/>
      <c r="AD201" s="1392"/>
    </row>
    <row r="202" spans="2:30" ht="14.4">
      <c r="B202" s="1362" t="s">
        <v>6295</v>
      </c>
      <c r="C202" s="1350"/>
      <c r="D202" s="1350"/>
      <c r="E202" s="1350"/>
      <c r="F202" s="1350"/>
      <c r="G202" s="1350"/>
      <c r="H202" s="1350"/>
      <c r="I202" s="1350"/>
      <c r="J202" s="1350"/>
      <c r="K202" s="1350"/>
      <c r="L202" s="1350"/>
      <c r="M202" s="1350"/>
      <c r="N202" s="1350"/>
      <c r="O202" s="1350"/>
      <c r="P202" s="1350"/>
      <c r="Q202" s="1350"/>
      <c r="R202" s="1350"/>
      <c r="S202" s="1350"/>
      <c r="T202" s="1350"/>
      <c r="U202" s="1350"/>
      <c r="V202" s="1350"/>
      <c r="W202" s="1350"/>
      <c r="X202" s="1350"/>
      <c r="Y202" s="1350"/>
      <c r="Z202" s="1392"/>
      <c r="AA202" s="1392"/>
      <c r="AB202" s="1392"/>
      <c r="AC202" s="1392"/>
      <c r="AD202" s="1392"/>
    </row>
    <row r="203" spans="2:30" ht="14.4">
      <c r="B203" s="1362" t="s">
        <v>6296</v>
      </c>
      <c r="C203" s="1350"/>
      <c r="D203" s="1350"/>
      <c r="E203" s="1350"/>
      <c r="F203" s="1350"/>
      <c r="G203" s="1350"/>
      <c r="H203" s="1350"/>
      <c r="I203" s="1350"/>
      <c r="J203" s="1350"/>
      <c r="K203" s="1350"/>
      <c r="L203" s="1350"/>
      <c r="M203" s="1350"/>
      <c r="N203" s="1350"/>
      <c r="O203" s="1350"/>
      <c r="P203" s="1350"/>
      <c r="Q203" s="1350"/>
      <c r="R203" s="1350"/>
      <c r="S203" s="1350"/>
      <c r="T203" s="1350"/>
      <c r="U203" s="1350"/>
      <c r="V203" s="1350"/>
      <c r="W203" s="1350"/>
      <c r="X203" s="1350"/>
      <c r="Y203" s="1350"/>
      <c r="Z203" s="1392"/>
      <c r="AA203" s="1392"/>
      <c r="AB203" s="1392"/>
      <c r="AC203" s="1392"/>
      <c r="AD203" s="1392"/>
    </row>
    <row r="204" spans="2:30" ht="14.4">
      <c r="B204" s="1362" t="s">
        <v>6297</v>
      </c>
      <c r="C204" s="1350"/>
      <c r="D204" s="1350"/>
      <c r="E204" s="1350"/>
      <c r="F204" s="1350"/>
      <c r="G204" s="1350"/>
      <c r="H204" s="1350"/>
      <c r="I204" s="1350"/>
      <c r="J204" s="1350"/>
      <c r="K204" s="1350"/>
      <c r="L204" s="1350"/>
      <c r="M204" s="1350"/>
      <c r="N204" s="1350"/>
      <c r="O204" s="1350"/>
      <c r="P204" s="1350"/>
      <c r="Q204" s="1350"/>
      <c r="R204" s="1350"/>
      <c r="S204" s="1350"/>
      <c r="T204" s="1350"/>
      <c r="U204" s="1350"/>
      <c r="V204" s="1350"/>
      <c r="W204" s="1350"/>
      <c r="X204" s="1350"/>
      <c r="Y204" s="1350"/>
      <c r="Z204" s="1392"/>
      <c r="AA204" s="1392"/>
      <c r="AB204" s="1392"/>
      <c r="AC204" s="1392"/>
      <c r="AD204" s="1392"/>
    </row>
    <row r="205" spans="2:30" ht="14.4">
      <c r="B205" s="1362" t="s">
        <v>6298</v>
      </c>
      <c r="C205" s="1350"/>
      <c r="D205" s="1350"/>
      <c r="E205" s="1350"/>
      <c r="F205" s="1350"/>
      <c r="G205" s="1350"/>
      <c r="H205" s="1350"/>
      <c r="I205" s="1350"/>
      <c r="J205" s="1350"/>
      <c r="K205" s="1350"/>
      <c r="L205" s="1350"/>
      <c r="M205" s="1350"/>
      <c r="N205" s="1350"/>
      <c r="O205" s="1350"/>
      <c r="P205" s="1350"/>
      <c r="Q205" s="1350"/>
      <c r="R205" s="1350"/>
      <c r="S205" s="1350"/>
      <c r="T205" s="1350"/>
      <c r="U205" s="1350"/>
      <c r="V205" s="1350"/>
      <c r="W205" s="1350"/>
      <c r="X205" s="1350"/>
      <c r="Y205" s="1350"/>
      <c r="Z205" s="1392"/>
      <c r="AA205" s="1392"/>
      <c r="AB205" s="1392"/>
      <c r="AC205" s="1392"/>
      <c r="AD205" s="1392"/>
    </row>
    <row r="206" spans="2:30" ht="14.4">
      <c r="B206" s="1362" t="s">
        <v>6299</v>
      </c>
      <c r="C206" s="1350"/>
      <c r="D206" s="1350"/>
      <c r="E206" s="1350"/>
      <c r="F206" s="1350"/>
      <c r="G206" s="1350"/>
      <c r="H206" s="1350"/>
      <c r="I206" s="1350"/>
      <c r="J206" s="1350"/>
      <c r="K206" s="1350"/>
      <c r="L206" s="1350"/>
      <c r="M206" s="1350"/>
      <c r="N206" s="1350"/>
      <c r="O206" s="1350"/>
      <c r="P206" s="1350"/>
      <c r="Q206" s="1350"/>
      <c r="R206" s="1350"/>
      <c r="S206" s="1350"/>
      <c r="T206" s="1350"/>
      <c r="U206" s="1350"/>
      <c r="V206" s="1350"/>
      <c r="W206" s="1350"/>
      <c r="X206" s="1350"/>
      <c r="Y206" s="1350"/>
      <c r="Z206" s="1392"/>
      <c r="AA206" s="1392"/>
      <c r="AB206" s="1392"/>
      <c r="AC206" s="1392"/>
      <c r="AD206" s="1392"/>
    </row>
    <row r="207" spans="2:30" ht="14.4">
      <c r="B207" s="1362" t="s">
        <v>6300</v>
      </c>
      <c r="C207" s="1350"/>
      <c r="D207" s="1350"/>
      <c r="E207" s="1350"/>
      <c r="F207" s="1350"/>
      <c r="G207" s="1350"/>
      <c r="H207" s="1350"/>
      <c r="I207" s="1350"/>
      <c r="J207" s="1350"/>
      <c r="K207" s="1350"/>
      <c r="L207" s="1350"/>
      <c r="M207" s="1350"/>
      <c r="N207" s="1350"/>
      <c r="O207" s="1350"/>
      <c r="P207" s="1350"/>
      <c r="Q207" s="1350"/>
      <c r="R207" s="1350"/>
      <c r="S207" s="1350"/>
      <c r="T207" s="1350"/>
      <c r="U207" s="1350"/>
      <c r="V207" s="1350"/>
      <c r="W207" s="1350"/>
      <c r="X207" s="1350"/>
      <c r="Y207" s="1350"/>
      <c r="Z207" s="1392"/>
      <c r="AA207" s="1392"/>
      <c r="AB207" s="1392"/>
      <c r="AC207" s="1392"/>
      <c r="AD207" s="1392"/>
    </row>
    <row r="208" spans="2:30" ht="14.4">
      <c r="B208" s="1362" t="s">
        <v>6291</v>
      </c>
      <c r="C208" s="1350"/>
      <c r="D208" s="1350"/>
      <c r="E208" s="1350"/>
      <c r="F208" s="1350"/>
      <c r="G208" s="1350"/>
      <c r="H208" s="1350"/>
      <c r="I208" s="1350"/>
      <c r="J208" s="1350"/>
      <c r="K208" s="1350"/>
      <c r="L208" s="1350"/>
      <c r="M208" s="1350"/>
      <c r="N208" s="1350"/>
      <c r="O208" s="1350"/>
      <c r="P208" s="1350"/>
      <c r="Q208" s="1350"/>
      <c r="R208" s="1350"/>
      <c r="S208" s="1350"/>
      <c r="T208" s="1350"/>
      <c r="U208" s="1350"/>
      <c r="V208" s="1350"/>
      <c r="W208" s="1350"/>
      <c r="X208" s="1350"/>
      <c r="Y208" s="1350"/>
      <c r="Z208" s="1392"/>
      <c r="AA208" s="1392"/>
      <c r="AB208" s="1392"/>
      <c r="AC208" s="1392"/>
      <c r="AD208" s="1392"/>
    </row>
    <row r="209" spans="2:30" ht="14.4">
      <c r="B209" s="1362" t="s">
        <v>6301</v>
      </c>
      <c r="C209" s="1350"/>
      <c r="D209" s="1350"/>
      <c r="E209" s="1350"/>
      <c r="F209" s="1350"/>
      <c r="G209" s="1350"/>
      <c r="H209" s="1350"/>
      <c r="I209" s="1350"/>
      <c r="J209" s="1350"/>
      <c r="K209" s="1350"/>
      <c r="L209" s="1350"/>
      <c r="M209" s="1350"/>
      <c r="N209" s="1350"/>
      <c r="O209" s="1350"/>
      <c r="P209" s="1350"/>
      <c r="Q209" s="1350"/>
      <c r="R209" s="1350"/>
      <c r="S209" s="1350"/>
      <c r="T209" s="1350"/>
      <c r="U209" s="1350"/>
      <c r="V209" s="1350"/>
      <c r="W209" s="1350"/>
      <c r="X209" s="1350"/>
      <c r="Y209" s="1350"/>
      <c r="Z209" s="1392"/>
      <c r="AA209" s="1392"/>
      <c r="AB209" s="1392"/>
      <c r="AC209" s="1392"/>
      <c r="AD209" s="1392"/>
    </row>
    <row r="210" spans="2:30" ht="14.4">
      <c r="B210" s="1375"/>
      <c r="C210" s="1350"/>
      <c r="D210" s="1350"/>
      <c r="E210" s="1350"/>
      <c r="F210" s="1350"/>
      <c r="G210" s="1350"/>
      <c r="H210" s="1350"/>
      <c r="I210" s="1350"/>
      <c r="J210" s="1350"/>
      <c r="K210" s="1350"/>
      <c r="L210" s="1350"/>
      <c r="M210" s="1350"/>
      <c r="N210" s="1350"/>
      <c r="O210" s="1350"/>
      <c r="P210" s="1350"/>
      <c r="Q210" s="1350"/>
      <c r="R210" s="1350"/>
      <c r="S210" s="1350"/>
      <c r="T210" s="1350"/>
      <c r="U210" s="1350"/>
      <c r="V210" s="1350"/>
      <c r="W210" s="1350"/>
      <c r="X210" s="1350"/>
      <c r="Y210" s="1350"/>
      <c r="Z210" s="1392"/>
      <c r="AA210" s="1392"/>
      <c r="AB210" s="1392"/>
      <c r="AC210" s="1392"/>
      <c r="AD210" s="1392"/>
    </row>
    <row r="211" spans="2:30" ht="14.4">
      <c r="B211" s="1374" t="s">
        <v>6234</v>
      </c>
      <c r="C211" s="1365"/>
      <c r="D211" s="1365"/>
      <c r="E211" s="1365"/>
      <c r="F211" s="1365"/>
      <c r="G211" s="1365"/>
      <c r="H211" s="1365"/>
      <c r="I211" s="1365"/>
      <c r="J211" s="1365"/>
      <c r="K211" s="1365"/>
      <c r="L211" s="1365"/>
      <c r="M211" s="1365"/>
      <c r="N211" s="1365"/>
      <c r="O211" s="1365"/>
      <c r="P211" s="1365"/>
      <c r="Q211" s="1365"/>
      <c r="R211" s="1365"/>
      <c r="S211" s="1365"/>
      <c r="T211" s="1365"/>
      <c r="U211" s="1365"/>
      <c r="V211" s="1365"/>
      <c r="W211" s="1365"/>
      <c r="X211" s="1365"/>
      <c r="Y211" s="1365"/>
      <c r="Z211" s="1392"/>
      <c r="AA211" s="1392"/>
      <c r="AB211" s="1392"/>
      <c r="AC211" s="1392"/>
      <c r="AD211" s="1392"/>
    </row>
    <row r="212" spans="2:30" ht="14.4">
      <c r="B212" s="1374" t="s">
        <v>6235</v>
      </c>
      <c r="C212" s="1365"/>
      <c r="D212" s="1365"/>
      <c r="E212" s="1365"/>
      <c r="F212" s="1365"/>
      <c r="G212" s="1365"/>
      <c r="H212" s="1365"/>
      <c r="I212" s="1365"/>
      <c r="J212" s="1365"/>
      <c r="K212" s="1365"/>
      <c r="L212" s="1365"/>
      <c r="M212" s="1365"/>
      <c r="N212" s="1365"/>
      <c r="O212" s="1365"/>
      <c r="P212" s="1365"/>
      <c r="Q212" s="1365"/>
      <c r="R212" s="1365"/>
      <c r="S212" s="1365"/>
      <c r="T212" s="1365"/>
      <c r="U212" s="1365"/>
      <c r="V212" s="1365"/>
      <c r="W212" s="1365"/>
      <c r="X212" s="1365"/>
      <c r="Y212" s="1365"/>
      <c r="Z212" s="1392"/>
      <c r="AA212" s="1392"/>
      <c r="AB212" s="1392"/>
      <c r="AC212" s="1392"/>
      <c r="AD212" s="1392"/>
    </row>
    <row r="213" spans="2:30" ht="14.4">
      <c r="B213" s="1375"/>
      <c r="C213" s="1350"/>
      <c r="D213" s="1350"/>
      <c r="E213" s="1350"/>
      <c r="F213" s="1350"/>
      <c r="G213" s="1350"/>
      <c r="H213" s="1350"/>
      <c r="I213" s="1350"/>
      <c r="J213" s="1350"/>
      <c r="K213" s="1350"/>
      <c r="L213" s="1350"/>
      <c r="M213" s="1350"/>
      <c r="N213" s="1350"/>
      <c r="O213" s="1350"/>
      <c r="P213" s="1350"/>
      <c r="Q213" s="1350"/>
      <c r="R213" s="1350"/>
      <c r="S213" s="1350"/>
      <c r="T213" s="1350"/>
      <c r="U213" s="1350"/>
      <c r="V213" s="1350"/>
      <c r="W213" s="1350"/>
      <c r="X213" s="1350"/>
      <c r="Y213" s="1350"/>
      <c r="Z213" s="1392"/>
      <c r="AA213" s="1392"/>
      <c r="AB213" s="1392"/>
      <c r="AC213" s="1392"/>
      <c r="AD213" s="1392"/>
    </row>
    <row r="214" spans="2:30" ht="14.4">
      <c r="B214" s="1374" t="s">
        <v>6236</v>
      </c>
      <c r="C214" s="1365"/>
      <c r="D214" s="1365"/>
      <c r="E214" s="1365"/>
      <c r="F214" s="1365"/>
      <c r="G214" s="1365"/>
      <c r="H214" s="1365"/>
      <c r="I214" s="1365"/>
      <c r="J214" s="1365"/>
      <c r="K214" s="1365"/>
      <c r="L214" s="1365"/>
      <c r="M214" s="1365"/>
      <c r="N214" s="1365"/>
      <c r="O214" s="1365"/>
      <c r="P214" s="1365"/>
      <c r="Q214" s="1365"/>
      <c r="R214" s="1365"/>
      <c r="S214" s="1365"/>
      <c r="T214" s="1365"/>
      <c r="U214" s="1365"/>
      <c r="V214" s="1365"/>
      <c r="W214" s="1365"/>
      <c r="X214" s="1365"/>
      <c r="Y214" s="1365"/>
      <c r="Z214" s="1392"/>
      <c r="AA214" s="1392"/>
      <c r="AB214" s="1392"/>
      <c r="AC214" s="1392"/>
      <c r="AD214" s="1392"/>
    </row>
    <row r="215" spans="2:30" ht="14.4">
      <c r="B215" s="1374" t="s">
        <v>6237</v>
      </c>
      <c r="C215" s="1365"/>
      <c r="D215" s="1365"/>
      <c r="E215" s="1365"/>
      <c r="F215" s="1365"/>
      <c r="G215" s="1365"/>
      <c r="H215" s="1365"/>
      <c r="I215" s="1365"/>
      <c r="J215" s="1365"/>
      <c r="K215" s="1365"/>
      <c r="L215" s="1365"/>
      <c r="M215" s="1365"/>
      <c r="N215" s="1365"/>
      <c r="O215" s="1365"/>
      <c r="P215" s="1365"/>
      <c r="Q215" s="1365"/>
      <c r="R215" s="1365"/>
      <c r="S215" s="1365"/>
      <c r="T215" s="1365"/>
      <c r="U215" s="1365"/>
      <c r="V215" s="1365"/>
      <c r="W215" s="1365"/>
      <c r="X215" s="1365"/>
      <c r="Y215" s="1365"/>
      <c r="Z215" s="1392"/>
      <c r="AA215" s="1392"/>
      <c r="AB215" s="1392"/>
      <c r="AC215" s="1392"/>
      <c r="AD215" s="1392"/>
    </row>
    <row r="216" spans="2:30" ht="14.4">
      <c r="B216" s="1075"/>
      <c r="C216" s="1350"/>
      <c r="D216" s="1350"/>
      <c r="E216" s="1350"/>
      <c r="F216" s="1350"/>
      <c r="G216" s="1350"/>
      <c r="H216" s="1350"/>
      <c r="I216" s="1350"/>
      <c r="J216" s="1350"/>
      <c r="K216" s="1350"/>
      <c r="L216" s="1366"/>
      <c r="M216" s="1366"/>
      <c r="N216" s="1366"/>
      <c r="O216" s="1366"/>
      <c r="P216" s="1366"/>
      <c r="Q216" s="1366"/>
      <c r="R216" s="1366"/>
      <c r="S216" s="1366"/>
      <c r="T216" s="1366"/>
      <c r="U216" s="1366"/>
      <c r="V216" s="1366"/>
      <c r="W216" s="1366"/>
      <c r="X216" s="1366"/>
      <c r="Y216" s="1366"/>
      <c r="Z216" s="1392"/>
      <c r="AA216" s="1392"/>
      <c r="AB216" s="1392"/>
      <c r="AC216" s="1392"/>
      <c r="AD216" s="1392"/>
    </row>
    <row r="217" spans="2:30" ht="14.4">
      <c r="B217" s="1379" t="s">
        <v>154</v>
      </c>
      <c r="C217" s="1367"/>
      <c r="D217" s="1367"/>
      <c r="E217" s="1367"/>
      <c r="F217" s="1367"/>
      <c r="G217" s="1367"/>
      <c r="H217" s="1367"/>
      <c r="I217" s="1367"/>
      <c r="J217" s="1367"/>
      <c r="K217" s="1367"/>
      <c r="L217" s="1367"/>
      <c r="M217" s="1367"/>
      <c r="N217" s="1367"/>
      <c r="O217" s="1367"/>
      <c r="P217" s="1367"/>
      <c r="Q217" s="1367"/>
      <c r="R217" s="1367"/>
      <c r="S217" s="1367"/>
      <c r="T217" s="1367"/>
      <c r="U217" s="1367"/>
      <c r="V217" s="1367"/>
      <c r="W217" s="1367"/>
      <c r="X217" s="1367"/>
      <c r="Y217" s="1367"/>
      <c r="Z217" s="1392"/>
      <c r="AA217" s="1392"/>
      <c r="AB217" s="1392"/>
      <c r="AC217" s="1392"/>
      <c r="AD217" s="1392"/>
    </row>
    <row r="218" spans="2:30" ht="14.4">
      <c r="B218" s="1380" t="s">
        <v>25</v>
      </c>
      <c r="C218" s="1359"/>
      <c r="D218" s="1359"/>
      <c r="E218" s="1359"/>
      <c r="F218" s="1359"/>
      <c r="G218" s="1359"/>
      <c r="H218" s="1359"/>
      <c r="I218" s="1359"/>
      <c r="J218" s="1359"/>
      <c r="K218" s="1359"/>
      <c r="L218" s="1359"/>
      <c r="M218" s="1359"/>
      <c r="N218" s="1359"/>
      <c r="O218" s="1359"/>
      <c r="P218" s="1359"/>
      <c r="Q218" s="1359"/>
      <c r="R218" s="1359"/>
      <c r="S218" s="1359"/>
      <c r="T218" s="1359"/>
      <c r="U218" s="1359"/>
      <c r="V218" s="1359"/>
      <c r="W218" s="1359"/>
      <c r="X218" s="1359"/>
      <c r="Y218" s="1359"/>
      <c r="Z218" s="1392"/>
      <c r="AA218" s="1392"/>
      <c r="AB218" s="1392"/>
      <c r="AC218" s="1392"/>
      <c r="AD218" s="1392"/>
    </row>
    <row r="219" spans="2:30" ht="14.4">
      <c r="B219" s="1380" t="s">
        <v>26</v>
      </c>
      <c r="C219" s="1359"/>
      <c r="D219" s="1359"/>
      <c r="E219" s="1359"/>
      <c r="F219" s="1359"/>
      <c r="G219" s="1359"/>
      <c r="H219" s="1359"/>
      <c r="I219" s="1359"/>
      <c r="J219" s="1359"/>
      <c r="K219" s="1359"/>
      <c r="L219" s="1359"/>
      <c r="M219" s="1359"/>
      <c r="N219" s="1359"/>
      <c r="O219" s="1359"/>
      <c r="P219" s="1359"/>
      <c r="Q219" s="1359"/>
      <c r="R219" s="1359"/>
      <c r="S219" s="1359"/>
      <c r="T219" s="1359"/>
      <c r="U219" s="1359"/>
      <c r="V219" s="1359"/>
      <c r="W219" s="1359"/>
      <c r="X219" s="1359"/>
      <c r="Y219" s="1359"/>
      <c r="Z219" s="1392"/>
      <c r="AA219" s="1392"/>
      <c r="AB219" s="1392"/>
      <c r="AC219" s="1392"/>
      <c r="AD219" s="1392"/>
    </row>
    <row r="220" spans="2:30" ht="14.4">
      <c r="B220" s="1380" t="s">
        <v>23</v>
      </c>
      <c r="C220" s="1359"/>
      <c r="D220" s="1359"/>
      <c r="E220" s="1359"/>
      <c r="F220" s="1359"/>
      <c r="G220" s="1359"/>
      <c r="H220" s="1359"/>
      <c r="I220" s="1359"/>
      <c r="J220" s="1359"/>
      <c r="K220" s="1359"/>
      <c r="L220" s="1359"/>
      <c r="M220" s="1359"/>
      <c r="N220" s="1359"/>
      <c r="O220" s="1359"/>
      <c r="P220" s="1359"/>
      <c r="Q220" s="1359"/>
      <c r="R220" s="1359"/>
      <c r="S220" s="1359"/>
      <c r="T220" s="1359"/>
      <c r="U220" s="1359"/>
      <c r="V220" s="1359"/>
      <c r="W220" s="1359"/>
      <c r="X220" s="1359"/>
      <c r="Y220" s="1359"/>
      <c r="Z220" s="1392"/>
      <c r="AA220" s="1392"/>
      <c r="AB220" s="1392"/>
      <c r="AC220" s="1392"/>
      <c r="AD220" s="1392"/>
    </row>
    <row r="221" spans="2:30" ht="14.4">
      <c r="B221" s="1381"/>
      <c r="C221" s="1368"/>
      <c r="D221" s="1368"/>
      <c r="E221" s="1368"/>
      <c r="F221" s="1368"/>
      <c r="G221" s="1368"/>
      <c r="H221" s="1368"/>
      <c r="I221" s="1368"/>
      <c r="J221" s="1368"/>
      <c r="K221" s="1368"/>
      <c r="L221" s="1368"/>
      <c r="M221" s="1368"/>
      <c r="N221" s="1368"/>
      <c r="O221" s="1368"/>
      <c r="P221" s="1368"/>
      <c r="Q221" s="1368"/>
      <c r="R221" s="1368"/>
      <c r="S221" s="1368"/>
      <c r="T221" s="1368"/>
      <c r="U221" s="1368"/>
      <c r="V221" s="1368"/>
      <c r="W221" s="1368"/>
      <c r="X221" s="1368"/>
      <c r="Y221" s="1368"/>
      <c r="Z221" s="1392"/>
      <c r="AA221" s="1392"/>
      <c r="AB221" s="1392"/>
      <c r="AC221" s="1392"/>
      <c r="AD221" s="1392"/>
    </row>
    <row r="222" spans="2:30" ht="14.4">
      <c r="B222" s="1382" t="s">
        <v>142</v>
      </c>
      <c r="C222" s="1368"/>
      <c r="D222" s="1368"/>
      <c r="E222" s="1368"/>
      <c r="F222" s="1368"/>
      <c r="G222" s="1368"/>
      <c r="H222" s="1368"/>
      <c r="I222" s="1368"/>
      <c r="J222" s="1368"/>
      <c r="K222" s="1368"/>
      <c r="L222" s="1368"/>
      <c r="M222" s="1368"/>
      <c r="N222" s="1368"/>
      <c r="O222" s="1368"/>
      <c r="P222" s="1368"/>
      <c r="Q222" s="1368"/>
      <c r="R222" s="1368"/>
      <c r="S222" s="1368"/>
      <c r="T222" s="1368"/>
      <c r="U222" s="1368"/>
      <c r="V222" s="1368"/>
      <c r="W222" s="1368"/>
      <c r="X222" s="1368"/>
      <c r="Y222" s="1368"/>
      <c r="Z222" s="1392"/>
      <c r="AA222" s="1392"/>
      <c r="AB222" s="1392"/>
      <c r="AC222" s="1392"/>
      <c r="AD222" s="1392"/>
    </row>
    <row r="223" spans="2:30" ht="14.4">
      <c r="B223" s="1382" t="s">
        <v>167</v>
      </c>
      <c r="C223" s="1368"/>
      <c r="D223" s="1368"/>
      <c r="E223" s="1368"/>
      <c r="F223" s="1368"/>
      <c r="G223" s="1368"/>
      <c r="H223" s="1368"/>
      <c r="I223" s="1368"/>
      <c r="J223" s="1368"/>
      <c r="K223" s="1368"/>
      <c r="L223" s="1368"/>
      <c r="M223" s="1368"/>
      <c r="N223" s="1368"/>
      <c r="O223" s="1368"/>
      <c r="P223" s="1368"/>
      <c r="Q223" s="1368"/>
      <c r="R223" s="1368"/>
      <c r="S223" s="1368"/>
      <c r="T223" s="1368"/>
      <c r="U223" s="1368"/>
      <c r="V223" s="1368"/>
      <c r="W223" s="1368"/>
      <c r="X223" s="1368"/>
      <c r="Y223" s="1368"/>
      <c r="Z223" s="1392"/>
      <c r="AA223" s="1392"/>
      <c r="AB223" s="1392"/>
      <c r="AC223" s="1392"/>
      <c r="AD223" s="1392"/>
    </row>
    <row r="224" spans="2:30" ht="14.4">
      <c r="B224" s="1383"/>
      <c r="C224" s="1368"/>
      <c r="D224" s="1368"/>
      <c r="E224" s="1368"/>
      <c r="F224" s="1368"/>
      <c r="G224" s="1368"/>
      <c r="H224" s="1368"/>
      <c r="I224" s="1368"/>
      <c r="J224" s="1368"/>
      <c r="K224" s="1368"/>
      <c r="L224" s="1368"/>
      <c r="M224" s="1368"/>
      <c r="N224" s="1368"/>
      <c r="O224" s="1368"/>
      <c r="P224" s="1368"/>
      <c r="Q224" s="1368"/>
      <c r="R224" s="1368"/>
      <c r="S224" s="1368"/>
      <c r="T224" s="1368"/>
      <c r="U224" s="1368"/>
      <c r="V224" s="1368"/>
      <c r="W224" s="1368"/>
      <c r="X224" s="1368"/>
      <c r="Y224" s="1368"/>
      <c r="Z224" s="1392"/>
      <c r="AA224" s="1392"/>
      <c r="AB224" s="1392"/>
      <c r="AC224" s="1392"/>
      <c r="AD224" s="1392"/>
    </row>
    <row r="225" spans="2:30" ht="14.4">
      <c r="B225" s="1384" t="s">
        <v>6510</v>
      </c>
      <c r="C225" s="1369"/>
      <c r="D225" s="1369"/>
      <c r="E225" s="1369"/>
      <c r="F225" s="1369"/>
      <c r="G225" s="1369"/>
      <c r="H225" s="1369"/>
      <c r="I225" s="1369"/>
      <c r="J225" s="1369"/>
      <c r="K225" s="1369"/>
      <c r="L225" s="1369"/>
      <c r="M225" s="1369"/>
      <c r="N225" s="1369"/>
      <c r="O225" s="1369"/>
      <c r="P225" s="1369"/>
      <c r="Q225" s="1369"/>
      <c r="R225" s="1369"/>
      <c r="S225" s="1369"/>
      <c r="T225" s="1369"/>
      <c r="U225" s="1369"/>
      <c r="V225" s="1369"/>
      <c r="W225" s="1369"/>
      <c r="X225" s="1369"/>
      <c r="Y225" s="1369"/>
      <c r="Z225" s="1392"/>
      <c r="AA225" s="1392"/>
      <c r="AB225" s="1392"/>
      <c r="AC225" s="1392"/>
      <c r="AD225" s="1392"/>
    </row>
    <row r="226" spans="2:30">
      <c r="Z226" s="1392"/>
      <c r="AA226" s="1392"/>
      <c r="AB226" s="1392"/>
      <c r="AC226" s="1392"/>
      <c r="AD226" s="1392"/>
    </row>
    <row r="227" spans="2:30">
      <c r="B227" s="23" t="s">
        <v>6507</v>
      </c>
      <c r="Z227" s="1392"/>
      <c r="AA227" s="1392"/>
      <c r="AB227" s="1392"/>
      <c r="AC227" s="1392"/>
      <c r="AD227" s="1392"/>
    </row>
    <row r="228" spans="2:30" ht="28.8">
      <c r="B228" s="1743" t="s">
        <v>6309</v>
      </c>
      <c r="C228" s="1538"/>
      <c r="D228" s="1538"/>
      <c r="E228" s="1538"/>
      <c r="F228" s="1538"/>
      <c r="G228" s="1538"/>
      <c r="H228" s="1538"/>
      <c r="I228" s="1538"/>
      <c r="J228" s="1538"/>
      <c r="K228" s="1538"/>
      <c r="L228" s="1538"/>
      <c r="M228" s="1538"/>
      <c r="N228" s="1544"/>
      <c r="O228" s="1544"/>
      <c r="P228" s="1544"/>
      <c r="Q228" s="1544"/>
      <c r="R228" s="1544"/>
      <c r="S228" s="1544"/>
      <c r="T228" s="1538"/>
      <c r="U228" s="1538"/>
      <c r="V228" s="1538"/>
      <c r="W228" s="1538"/>
      <c r="X228" s="1538"/>
      <c r="Y228" s="1538"/>
      <c r="Z228" s="1392"/>
      <c r="AA228" s="1392"/>
      <c r="AB228" s="1392"/>
      <c r="AC228" s="1392"/>
      <c r="AD228" s="1392"/>
    </row>
    <row r="229" spans="2:30" ht="14.4">
      <c r="B229" s="1744" t="s">
        <v>5869</v>
      </c>
      <c r="C229" s="1539"/>
      <c r="D229" s="1539"/>
      <c r="E229" s="1539"/>
      <c r="F229" s="1539"/>
      <c r="G229" s="1539"/>
      <c r="H229" s="1539"/>
      <c r="I229" s="1539"/>
      <c r="J229" s="1539"/>
      <c r="K229" s="1539"/>
      <c r="L229" s="1539"/>
      <c r="M229" s="1539"/>
      <c r="N229" s="1539"/>
      <c r="O229" s="1539"/>
      <c r="P229" s="1539"/>
      <c r="Q229" s="1539"/>
      <c r="R229" s="1539"/>
      <c r="S229" s="1539"/>
      <c r="T229" s="1539"/>
      <c r="U229" s="1539"/>
      <c r="V229" s="1539"/>
      <c r="W229" s="1539"/>
      <c r="X229" s="1539"/>
      <c r="Y229" s="1539"/>
      <c r="Z229" s="1392"/>
      <c r="AA229" s="1392"/>
      <c r="AB229" s="1392"/>
      <c r="AC229" s="1392"/>
      <c r="AD229" s="1392"/>
    </row>
    <row r="230" spans="2:30" ht="14.4">
      <c r="B230" s="1745" t="s">
        <v>6169</v>
      </c>
      <c r="C230" s="1540"/>
      <c r="D230" s="1540"/>
      <c r="E230" s="1541"/>
      <c r="F230" s="1540"/>
      <c r="G230" s="1542"/>
      <c r="H230" s="1542"/>
      <c r="I230" s="1542"/>
      <c r="J230" s="1542"/>
      <c r="K230" s="1542"/>
      <c r="L230" s="1542"/>
      <c r="M230" s="1542"/>
      <c r="N230" s="1545"/>
      <c r="O230" s="1542"/>
      <c r="P230" s="1542"/>
      <c r="Q230" s="1540"/>
      <c r="R230" s="1540"/>
      <c r="S230" s="1540"/>
      <c r="T230" s="1543"/>
      <c r="U230" s="1543"/>
      <c r="V230" s="1543"/>
      <c r="W230" s="1543"/>
      <c r="X230" s="1543"/>
      <c r="Y230" s="1543"/>
      <c r="Z230" s="1392"/>
      <c r="AA230" s="1392"/>
      <c r="AB230" s="1392"/>
      <c r="AC230" s="1392"/>
      <c r="AD230" s="1392"/>
    </row>
    <row r="231" spans="2:30" ht="14.4">
      <c r="C231" s="1546"/>
      <c r="D231" s="1546"/>
      <c r="E231" s="1547"/>
      <c r="F231" s="1546"/>
      <c r="G231" s="1548"/>
      <c r="H231" s="1548"/>
      <c r="I231" s="1548"/>
      <c r="J231" s="1548"/>
      <c r="K231" s="1548"/>
      <c r="L231" s="1548"/>
      <c r="M231" s="1548"/>
      <c r="N231" s="1549"/>
      <c r="O231" s="1548"/>
      <c r="P231" s="1548"/>
      <c r="Q231" s="1546"/>
      <c r="R231" s="1546"/>
      <c r="S231" s="1546"/>
      <c r="T231" s="1550"/>
      <c r="U231" s="1550"/>
      <c r="V231" s="1550"/>
      <c r="W231" s="1550"/>
      <c r="X231" s="1550"/>
      <c r="Y231" s="1550"/>
      <c r="Z231" s="1392"/>
      <c r="AA231" s="1392"/>
      <c r="AB231" s="1392"/>
      <c r="AC231" s="1392"/>
      <c r="AD231" s="1392"/>
    </row>
    <row r="232" spans="2:30" ht="15.6">
      <c r="B232" s="1801" t="s">
        <v>6477</v>
      </c>
      <c r="C232" s="1801"/>
      <c r="D232" s="1801"/>
      <c r="E232" s="1801"/>
      <c r="F232" s="1801"/>
      <c r="G232" s="1801"/>
      <c r="H232" s="1801"/>
      <c r="I232" s="1801"/>
      <c r="J232" s="1801"/>
      <c r="K232" s="1801"/>
      <c r="L232" s="1801"/>
      <c r="M232" s="1801"/>
      <c r="N232" s="1801"/>
      <c r="O232" s="1801"/>
      <c r="P232" s="1801"/>
      <c r="Q232" s="1801"/>
      <c r="R232" s="1801"/>
      <c r="S232" s="1801"/>
      <c r="T232" s="1801"/>
      <c r="U232" s="1801"/>
      <c r="V232" s="1801"/>
      <c r="W232" s="1801"/>
      <c r="X232" s="1801"/>
      <c r="Y232" s="1801"/>
      <c r="Z232" s="1392"/>
      <c r="AA232" s="1392"/>
      <c r="AB232" s="1392"/>
      <c r="AC232" s="1392"/>
      <c r="AD232" s="1392"/>
    </row>
    <row r="233" spans="2:30" ht="15.6">
      <c r="B233" s="1401" t="s">
        <v>5835</v>
      </c>
      <c r="C233" s="1402"/>
      <c r="D233" s="1402"/>
      <c r="E233" s="1402"/>
      <c r="F233" s="1402"/>
      <c r="G233" s="1402"/>
      <c r="H233" s="1402"/>
      <c r="I233" s="1402"/>
      <c r="J233" s="1402"/>
      <c r="K233" s="1402"/>
      <c r="L233" s="1402"/>
      <c r="M233" s="1402"/>
      <c r="N233" s="1402"/>
      <c r="O233" s="1402"/>
      <c r="P233" s="1402"/>
      <c r="Q233" s="1402"/>
      <c r="R233" s="1402"/>
      <c r="S233" s="1402"/>
      <c r="T233" s="1402"/>
      <c r="U233" s="1402"/>
      <c r="V233" s="1403"/>
      <c r="W233" s="1402"/>
      <c r="X233" s="1402"/>
      <c r="Y233" s="1402"/>
      <c r="Z233" s="1392"/>
      <c r="AA233" s="1392"/>
      <c r="AB233" s="1392"/>
      <c r="AC233" s="1392"/>
      <c r="AD233" s="1392"/>
    </row>
    <row r="234" spans="2:30" ht="14.4">
      <c r="B234" s="1327"/>
      <c r="C234" s="1327"/>
      <c r="D234" s="1327"/>
      <c r="E234" s="1327"/>
      <c r="F234" s="1327"/>
      <c r="G234" s="1327"/>
      <c r="H234" s="1327"/>
      <c r="I234" s="1327"/>
      <c r="J234" s="1327"/>
      <c r="K234" s="1402"/>
      <c r="L234" s="1402"/>
      <c r="M234" s="1402"/>
      <c r="N234" s="1327"/>
      <c r="O234" s="1327"/>
      <c r="P234" s="1327"/>
      <c r="Q234" s="1327"/>
      <c r="R234" s="1327"/>
      <c r="S234" s="1327"/>
      <c r="T234" s="1327"/>
      <c r="U234" s="1327"/>
      <c r="V234" s="1404"/>
      <c r="W234" s="1327"/>
      <c r="X234" s="1327"/>
      <c r="Y234" s="1327"/>
      <c r="Z234" s="1392"/>
      <c r="AA234" s="1392"/>
      <c r="AB234" s="1392"/>
      <c r="AC234" s="1392"/>
      <c r="AD234" s="1392"/>
    </row>
    <row r="235" spans="2:30" ht="14.4">
      <c r="B235" s="1402" t="str">
        <f>+B120</f>
        <v xml:space="preserve">Ano de </v>
      </c>
      <c r="C235" s="1402"/>
      <c r="D235" s="1402"/>
      <c r="E235" s="1402"/>
      <c r="F235" s="1402"/>
      <c r="G235" s="1402"/>
      <c r="H235" s="1402"/>
      <c r="I235" s="1402"/>
      <c r="J235" s="1402"/>
      <c r="K235" s="1402"/>
      <c r="L235" s="1402"/>
      <c r="M235" s="1402"/>
      <c r="N235" s="1402" t="s">
        <v>92</v>
      </c>
      <c r="O235" s="1402"/>
      <c r="P235" s="1402"/>
      <c r="Q235" s="1402"/>
      <c r="R235" s="1402"/>
      <c r="S235" s="1402"/>
      <c r="T235" s="1405"/>
      <c r="U235" s="1402"/>
      <c r="V235" s="1403"/>
      <c r="W235" s="1402"/>
      <c r="X235" s="1402"/>
      <c r="Y235" s="1402"/>
      <c r="Z235" s="1392"/>
      <c r="AA235" s="1392"/>
      <c r="AB235" s="1392"/>
      <c r="AC235" s="1392"/>
      <c r="AD235" s="1392"/>
    </row>
    <row r="236" spans="2:30" ht="14.4">
      <c r="B236" s="1402"/>
      <c r="C236" s="1402"/>
      <c r="D236" s="1402"/>
      <c r="E236" s="1402"/>
      <c r="F236" s="1402"/>
      <c r="G236" s="1402"/>
      <c r="H236" s="1402"/>
      <c r="I236" s="1402"/>
      <c r="J236" s="1402"/>
      <c r="K236" s="1402"/>
      <c r="L236" s="1402"/>
      <c r="M236" s="1402"/>
      <c r="N236" s="1402"/>
      <c r="O236" s="1402"/>
      <c r="P236" s="1402"/>
      <c r="Q236" s="1402"/>
      <c r="R236" s="1402"/>
      <c r="S236" s="1402"/>
      <c r="T236" s="1402"/>
      <c r="U236" s="1402"/>
      <c r="V236" s="1403"/>
      <c r="W236" s="1402"/>
      <c r="X236" s="1402"/>
      <c r="Y236" s="1406" t="s">
        <v>5979</v>
      </c>
      <c r="Z236" s="1392"/>
      <c r="AA236" s="1392"/>
      <c r="AB236" s="1392"/>
      <c r="AC236" s="1392"/>
      <c r="AD236" s="1392"/>
    </row>
    <row r="237" spans="2:30" ht="14.4">
      <c r="B237" s="1921" t="s">
        <v>29</v>
      </c>
      <c r="C237" s="1899" t="s">
        <v>43</v>
      </c>
      <c r="D237" s="1900"/>
      <c r="E237" s="1901"/>
      <c r="F237" s="1899" t="s">
        <v>6279</v>
      </c>
      <c r="G237" s="1900"/>
      <c r="H237" s="1901"/>
      <c r="I237" s="1899" t="s">
        <v>6280</v>
      </c>
      <c r="J237" s="1900"/>
      <c r="K237" s="1901"/>
      <c r="L237" s="1899" t="s">
        <v>145</v>
      </c>
      <c r="M237" s="1900"/>
      <c r="N237" s="1900"/>
      <c r="O237" s="1900"/>
      <c r="P237" s="1900"/>
      <c r="Q237" s="1899" t="s">
        <v>6016</v>
      </c>
      <c r="R237" s="1900"/>
      <c r="S237" s="1901"/>
      <c r="T237" s="1899" t="s">
        <v>6302</v>
      </c>
      <c r="U237" s="1900"/>
      <c r="V237" s="1901"/>
      <c r="W237" s="1899" t="s">
        <v>44</v>
      </c>
      <c r="X237" s="1900"/>
      <c r="Y237" s="1901"/>
      <c r="Z237" s="1392"/>
      <c r="AA237" s="1392"/>
      <c r="AB237" s="1392"/>
      <c r="AC237" s="1392"/>
      <c r="AD237" s="1392"/>
    </row>
    <row r="238" spans="2:30" ht="14.4">
      <c r="B238" s="1922"/>
      <c r="C238" s="1917" t="s">
        <v>134</v>
      </c>
      <c r="D238" s="1904" t="s">
        <v>6283</v>
      </c>
      <c r="E238" s="1919" t="s">
        <v>83</v>
      </c>
      <c r="F238" s="1917" t="s">
        <v>134</v>
      </c>
      <c r="G238" s="1904" t="s">
        <v>6283</v>
      </c>
      <c r="H238" s="1919" t="s">
        <v>83</v>
      </c>
      <c r="I238" s="1917" t="s">
        <v>134</v>
      </c>
      <c r="J238" s="1904" t="s">
        <v>6283</v>
      </c>
      <c r="K238" s="1919" t="s">
        <v>83</v>
      </c>
      <c r="L238" s="1899" t="s">
        <v>6019</v>
      </c>
      <c r="M238" s="1900"/>
      <c r="N238" s="1899" t="s">
        <v>6017</v>
      </c>
      <c r="O238" s="1901"/>
      <c r="P238" s="1904" t="s">
        <v>136</v>
      </c>
      <c r="Q238" s="1917" t="s">
        <v>134</v>
      </c>
      <c r="R238" s="1904" t="s">
        <v>6283</v>
      </c>
      <c r="S238" s="1919" t="s">
        <v>83</v>
      </c>
      <c r="T238" s="1917" t="s">
        <v>134</v>
      </c>
      <c r="U238" s="1904" t="s">
        <v>6283</v>
      </c>
      <c r="V238" s="1919" t="s">
        <v>83</v>
      </c>
      <c r="W238" s="1917" t="s">
        <v>134</v>
      </c>
      <c r="X238" s="1904" t="s">
        <v>6283</v>
      </c>
      <c r="Y238" s="1919" t="s">
        <v>83</v>
      </c>
      <c r="Z238" s="1392"/>
      <c r="AA238" s="1392"/>
      <c r="AB238" s="1392"/>
      <c r="AC238" s="1392"/>
      <c r="AD238" s="1392"/>
    </row>
    <row r="239" spans="2:30" ht="28.8">
      <c r="B239" s="1923"/>
      <c r="C239" s="1918"/>
      <c r="D239" s="1905"/>
      <c r="E239" s="1920"/>
      <c r="F239" s="1918"/>
      <c r="G239" s="1905"/>
      <c r="H239" s="1920"/>
      <c r="I239" s="1918"/>
      <c r="J239" s="1905"/>
      <c r="K239" s="1920"/>
      <c r="L239" s="1363" t="s">
        <v>6018</v>
      </c>
      <c r="M239" s="1363" t="s">
        <v>5883</v>
      </c>
      <c r="N239" s="1363" t="s">
        <v>6018</v>
      </c>
      <c r="O239" s="1363" t="s">
        <v>5883</v>
      </c>
      <c r="P239" s="1905"/>
      <c r="Q239" s="1918"/>
      <c r="R239" s="1905"/>
      <c r="S239" s="1920"/>
      <c r="T239" s="1918"/>
      <c r="U239" s="1905"/>
      <c r="V239" s="1920"/>
      <c r="W239" s="1918"/>
      <c r="X239" s="1905"/>
      <c r="Y239" s="1920"/>
      <c r="Z239" s="1392"/>
      <c r="AA239" s="1392"/>
      <c r="AB239" s="1392"/>
      <c r="AC239" s="1392"/>
      <c r="AD239" s="1392"/>
    </row>
    <row r="240" spans="2:30" ht="14.4">
      <c r="B240" s="1373" t="s">
        <v>140</v>
      </c>
      <c r="C240" s="1395">
        <f t="shared" ref="C240:Y240" si="0">+C125+C10</f>
        <v>0</v>
      </c>
      <c r="D240" s="1395">
        <f t="shared" si="0"/>
        <v>0</v>
      </c>
      <c r="E240" s="1395">
        <f t="shared" si="0"/>
        <v>0</v>
      </c>
      <c r="F240" s="1395">
        <f t="shared" si="0"/>
        <v>0</v>
      </c>
      <c r="G240" s="1395">
        <f t="shared" si="0"/>
        <v>0</v>
      </c>
      <c r="H240" s="1395">
        <f t="shared" si="0"/>
        <v>0</v>
      </c>
      <c r="I240" s="1395">
        <f t="shared" si="0"/>
        <v>0</v>
      </c>
      <c r="J240" s="1395">
        <f t="shared" si="0"/>
        <v>0</v>
      </c>
      <c r="K240" s="1395">
        <f t="shared" si="0"/>
        <v>0</v>
      </c>
      <c r="L240" s="1395">
        <f t="shared" si="0"/>
        <v>0</v>
      </c>
      <c r="M240" s="1395">
        <f t="shared" si="0"/>
        <v>0</v>
      </c>
      <c r="N240" s="1395">
        <f t="shared" si="0"/>
        <v>0</v>
      </c>
      <c r="O240" s="1395">
        <f t="shared" si="0"/>
        <v>0</v>
      </c>
      <c r="P240" s="1395">
        <f t="shared" si="0"/>
        <v>0</v>
      </c>
      <c r="Q240" s="1395">
        <f t="shared" si="0"/>
        <v>0</v>
      </c>
      <c r="R240" s="1395">
        <f t="shared" si="0"/>
        <v>0</v>
      </c>
      <c r="S240" s="1395">
        <f t="shared" si="0"/>
        <v>0</v>
      </c>
      <c r="T240" s="1395">
        <f t="shared" si="0"/>
        <v>0</v>
      </c>
      <c r="U240" s="1395">
        <f t="shared" si="0"/>
        <v>0</v>
      </c>
      <c r="V240" s="1395">
        <f t="shared" si="0"/>
        <v>0</v>
      </c>
      <c r="W240" s="1395">
        <f t="shared" si="0"/>
        <v>0</v>
      </c>
      <c r="X240" s="1395">
        <f t="shared" si="0"/>
        <v>0</v>
      </c>
      <c r="Y240" s="1395">
        <f t="shared" si="0"/>
        <v>0</v>
      </c>
      <c r="Z240" s="1392"/>
      <c r="AA240" s="1392"/>
      <c r="AB240" s="1392"/>
      <c r="AC240" s="1392"/>
      <c r="AD240" s="1392"/>
    </row>
    <row r="241" spans="2:30" ht="14.4">
      <c r="B241" s="1374" t="s">
        <v>6286</v>
      </c>
      <c r="C241" s="1395">
        <v>0</v>
      </c>
      <c r="D241" s="1395">
        <v>0</v>
      </c>
      <c r="E241" s="1395">
        <v>0</v>
      </c>
      <c r="F241" s="1395">
        <v>0</v>
      </c>
      <c r="G241" s="1395">
        <v>0</v>
      </c>
      <c r="H241" s="1395">
        <v>0</v>
      </c>
      <c r="I241" s="1395">
        <v>0</v>
      </c>
      <c r="J241" s="1395">
        <v>0</v>
      </c>
      <c r="K241" s="1395">
        <v>0</v>
      </c>
      <c r="L241" s="1395">
        <v>0</v>
      </c>
      <c r="M241" s="1395">
        <v>0</v>
      </c>
      <c r="N241" s="1395">
        <v>0</v>
      </c>
      <c r="O241" s="1395">
        <v>0</v>
      </c>
      <c r="P241" s="1395">
        <v>0</v>
      </c>
      <c r="Q241" s="1395">
        <v>0</v>
      </c>
      <c r="R241" s="1395">
        <v>0</v>
      </c>
      <c r="S241" s="1395">
        <v>0</v>
      </c>
      <c r="T241" s="1395">
        <v>0</v>
      </c>
      <c r="U241" s="1395">
        <v>0</v>
      </c>
      <c r="V241" s="1395">
        <v>0</v>
      </c>
      <c r="W241" s="1395">
        <v>0</v>
      </c>
      <c r="X241" s="1395">
        <v>0</v>
      </c>
      <c r="Y241" s="1395">
        <v>0</v>
      </c>
      <c r="Z241" s="1392"/>
      <c r="AA241" s="1392"/>
      <c r="AB241" s="1392"/>
      <c r="AC241" s="1392"/>
      <c r="AD241" s="1392"/>
    </row>
    <row r="242" spans="2:30" ht="14.4">
      <c r="B242" s="1375" t="s">
        <v>148</v>
      </c>
      <c r="C242" s="1394">
        <v>0</v>
      </c>
      <c r="D242" s="1394">
        <v>0</v>
      </c>
      <c r="E242" s="1394">
        <v>0</v>
      </c>
      <c r="F242" s="1394">
        <v>0</v>
      </c>
      <c r="G242" s="1394">
        <v>0</v>
      </c>
      <c r="H242" s="1394">
        <v>0</v>
      </c>
      <c r="I242" s="1394">
        <v>0</v>
      </c>
      <c r="J242" s="1394">
        <v>0</v>
      </c>
      <c r="K242" s="1394">
        <v>0</v>
      </c>
      <c r="L242" s="1394">
        <v>0</v>
      </c>
      <c r="M242" s="1394">
        <v>0</v>
      </c>
      <c r="N242" s="1394">
        <v>0</v>
      </c>
      <c r="O242" s="1394">
        <v>0</v>
      </c>
      <c r="P242" s="1394">
        <v>0</v>
      </c>
      <c r="Q242" s="1394">
        <v>0</v>
      </c>
      <c r="R242" s="1394">
        <v>0</v>
      </c>
      <c r="S242" s="1394">
        <v>0</v>
      </c>
      <c r="T242" s="1394">
        <v>0</v>
      </c>
      <c r="U242" s="1394">
        <v>0</v>
      </c>
      <c r="V242" s="1394">
        <v>0</v>
      </c>
      <c r="W242" s="1394">
        <v>0</v>
      </c>
      <c r="X242" s="1394">
        <v>0</v>
      </c>
      <c r="Y242" s="1394">
        <v>0</v>
      </c>
      <c r="Z242" s="1392"/>
      <c r="AA242" s="1392"/>
      <c r="AB242" s="1392"/>
      <c r="AC242" s="1392"/>
      <c r="AD242" s="1392"/>
    </row>
    <row r="243" spans="2:30" ht="14.4">
      <c r="B243" s="1375" t="s">
        <v>149</v>
      </c>
      <c r="C243" s="1394">
        <v>0</v>
      </c>
      <c r="D243" s="1394">
        <v>0</v>
      </c>
      <c r="E243" s="1394">
        <v>0</v>
      </c>
      <c r="F243" s="1394">
        <v>0</v>
      </c>
      <c r="G243" s="1394">
        <v>0</v>
      </c>
      <c r="H243" s="1394">
        <v>0</v>
      </c>
      <c r="I243" s="1394">
        <v>0</v>
      </c>
      <c r="J243" s="1394">
        <v>0</v>
      </c>
      <c r="K243" s="1394">
        <v>0</v>
      </c>
      <c r="L243" s="1394">
        <v>0</v>
      </c>
      <c r="M243" s="1394">
        <v>0</v>
      </c>
      <c r="N243" s="1394">
        <v>0</v>
      </c>
      <c r="O243" s="1394">
        <v>0</v>
      </c>
      <c r="P243" s="1394">
        <v>0</v>
      </c>
      <c r="Q243" s="1394">
        <v>0</v>
      </c>
      <c r="R243" s="1394">
        <v>0</v>
      </c>
      <c r="S243" s="1394">
        <v>0</v>
      </c>
      <c r="T243" s="1394">
        <v>0</v>
      </c>
      <c r="U243" s="1394">
        <v>0</v>
      </c>
      <c r="V243" s="1394">
        <v>0</v>
      </c>
      <c r="W243" s="1394">
        <v>0</v>
      </c>
      <c r="X243" s="1394">
        <v>0</v>
      </c>
      <c r="Y243" s="1394">
        <v>0</v>
      </c>
      <c r="Z243" s="1392"/>
      <c r="AA243" s="1392"/>
      <c r="AB243" s="1392"/>
      <c r="AC243" s="1392"/>
      <c r="AD243" s="1392"/>
    </row>
    <row r="244" spans="2:30" ht="14.4">
      <c r="B244" s="1375" t="s">
        <v>150</v>
      </c>
      <c r="C244" s="1394">
        <v>0</v>
      </c>
      <c r="D244" s="1394">
        <v>0</v>
      </c>
      <c r="E244" s="1394">
        <v>0</v>
      </c>
      <c r="F244" s="1394">
        <v>0</v>
      </c>
      <c r="G244" s="1394">
        <v>0</v>
      </c>
      <c r="H244" s="1394">
        <v>0</v>
      </c>
      <c r="I244" s="1394">
        <v>0</v>
      </c>
      <c r="J244" s="1394">
        <v>0</v>
      </c>
      <c r="K244" s="1394">
        <v>0</v>
      </c>
      <c r="L244" s="1394">
        <v>0</v>
      </c>
      <c r="M244" s="1394">
        <v>0</v>
      </c>
      <c r="N244" s="1394">
        <v>0</v>
      </c>
      <c r="O244" s="1394">
        <v>0</v>
      </c>
      <c r="P244" s="1394">
        <v>0</v>
      </c>
      <c r="Q244" s="1394">
        <v>0</v>
      </c>
      <c r="R244" s="1394">
        <v>0</v>
      </c>
      <c r="S244" s="1394">
        <v>0</v>
      </c>
      <c r="T244" s="1394">
        <v>0</v>
      </c>
      <c r="U244" s="1394">
        <v>0</v>
      </c>
      <c r="V244" s="1394">
        <v>0</v>
      </c>
      <c r="W244" s="1394">
        <v>0</v>
      </c>
      <c r="X244" s="1394">
        <v>0</v>
      </c>
      <c r="Y244" s="1394">
        <v>0</v>
      </c>
      <c r="Z244" s="1392"/>
      <c r="AA244" s="1392"/>
      <c r="AB244" s="1392"/>
      <c r="AC244" s="1392"/>
      <c r="AD244" s="1392"/>
    </row>
    <row r="245" spans="2:30" ht="14.4">
      <c r="B245" s="1376"/>
      <c r="C245" s="1394"/>
      <c r="D245" s="1394"/>
      <c r="E245" s="1394"/>
      <c r="F245" s="1394"/>
      <c r="G245" s="1394"/>
      <c r="H245" s="1394"/>
      <c r="I245" s="1394"/>
      <c r="J245" s="1394"/>
      <c r="K245" s="1394"/>
      <c r="L245" s="1394"/>
      <c r="M245" s="1394"/>
      <c r="N245" s="1394"/>
      <c r="O245" s="1394"/>
      <c r="P245" s="1394"/>
      <c r="Q245" s="1394"/>
      <c r="R245" s="1394"/>
      <c r="S245" s="1394"/>
      <c r="T245" s="1394"/>
      <c r="U245" s="1394"/>
      <c r="V245" s="1394"/>
      <c r="W245" s="1394"/>
      <c r="X245" s="1394"/>
      <c r="Y245" s="1394"/>
      <c r="Z245" s="1392"/>
      <c r="AA245" s="1392"/>
      <c r="AB245" s="1392"/>
      <c r="AC245" s="1392"/>
      <c r="AD245" s="1392"/>
    </row>
    <row r="246" spans="2:30" ht="14.4">
      <c r="B246" s="1374" t="s">
        <v>6210</v>
      </c>
      <c r="C246" s="1396">
        <v>0</v>
      </c>
      <c r="D246" s="1396">
        <v>0</v>
      </c>
      <c r="E246" s="1396">
        <v>0</v>
      </c>
      <c r="F246" s="1396">
        <v>0</v>
      </c>
      <c r="G246" s="1396">
        <v>0</v>
      </c>
      <c r="H246" s="1396">
        <v>0</v>
      </c>
      <c r="I246" s="1396">
        <v>0</v>
      </c>
      <c r="J246" s="1396">
        <v>0</v>
      </c>
      <c r="K246" s="1396">
        <v>0</v>
      </c>
      <c r="L246" s="1396">
        <v>0</v>
      </c>
      <c r="M246" s="1396">
        <v>0</v>
      </c>
      <c r="N246" s="1396">
        <v>0</v>
      </c>
      <c r="O246" s="1396">
        <v>0</v>
      </c>
      <c r="P246" s="1396">
        <v>0</v>
      </c>
      <c r="Q246" s="1396">
        <v>0</v>
      </c>
      <c r="R246" s="1396">
        <v>0</v>
      </c>
      <c r="S246" s="1396">
        <v>0</v>
      </c>
      <c r="T246" s="1396">
        <v>0</v>
      </c>
      <c r="U246" s="1396">
        <v>0</v>
      </c>
      <c r="V246" s="1396">
        <v>0</v>
      </c>
      <c r="W246" s="1396">
        <v>0</v>
      </c>
      <c r="X246" s="1396">
        <v>0</v>
      </c>
      <c r="Y246" s="1396">
        <v>0</v>
      </c>
      <c r="Z246" s="1392"/>
      <c r="AA246" s="1392"/>
      <c r="AB246" s="1392"/>
      <c r="AC246" s="1392"/>
      <c r="AD246" s="1392"/>
    </row>
    <row r="247" spans="2:30" ht="14.4">
      <c r="B247" s="1375" t="s">
        <v>148</v>
      </c>
      <c r="C247" s="1394">
        <v>0</v>
      </c>
      <c r="D247" s="1394">
        <v>0</v>
      </c>
      <c r="E247" s="1394">
        <v>0</v>
      </c>
      <c r="F247" s="1394">
        <v>0</v>
      </c>
      <c r="G247" s="1394">
        <v>0</v>
      </c>
      <c r="H247" s="1394">
        <v>0</v>
      </c>
      <c r="I247" s="1394">
        <v>0</v>
      </c>
      <c r="J247" s="1394">
        <v>0</v>
      </c>
      <c r="K247" s="1394">
        <v>0</v>
      </c>
      <c r="L247" s="1394">
        <v>0</v>
      </c>
      <c r="M247" s="1394">
        <v>0</v>
      </c>
      <c r="N247" s="1394">
        <v>0</v>
      </c>
      <c r="O247" s="1394">
        <v>0</v>
      </c>
      <c r="P247" s="1394">
        <v>0</v>
      </c>
      <c r="Q247" s="1394">
        <v>0</v>
      </c>
      <c r="R247" s="1394">
        <v>0</v>
      </c>
      <c r="S247" s="1394">
        <v>0</v>
      </c>
      <c r="T247" s="1394">
        <v>0</v>
      </c>
      <c r="U247" s="1394">
        <v>0</v>
      </c>
      <c r="V247" s="1394">
        <v>0</v>
      </c>
      <c r="W247" s="1394">
        <v>0</v>
      </c>
      <c r="X247" s="1394">
        <v>0</v>
      </c>
      <c r="Y247" s="1394">
        <v>0</v>
      </c>
      <c r="Z247" s="1392"/>
      <c r="AA247" s="1392"/>
      <c r="AB247" s="1392"/>
      <c r="AC247" s="1392"/>
      <c r="AD247" s="1392"/>
    </row>
    <row r="248" spans="2:30" ht="14.4">
      <c r="B248" s="1375" t="s">
        <v>149</v>
      </c>
      <c r="C248" s="1397">
        <v>0</v>
      </c>
      <c r="D248" s="1397">
        <v>0</v>
      </c>
      <c r="E248" s="1397">
        <v>0</v>
      </c>
      <c r="F248" s="1397">
        <v>0</v>
      </c>
      <c r="G248" s="1397">
        <v>0</v>
      </c>
      <c r="H248" s="1397">
        <v>0</v>
      </c>
      <c r="I248" s="1397">
        <v>0</v>
      </c>
      <c r="J248" s="1397">
        <v>0</v>
      </c>
      <c r="K248" s="1397">
        <v>0</v>
      </c>
      <c r="L248" s="1397">
        <v>0</v>
      </c>
      <c r="M248" s="1397">
        <v>0</v>
      </c>
      <c r="N248" s="1397">
        <v>0</v>
      </c>
      <c r="O248" s="1397">
        <v>0</v>
      </c>
      <c r="P248" s="1397">
        <v>0</v>
      </c>
      <c r="Q248" s="1397">
        <v>0</v>
      </c>
      <c r="R248" s="1397">
        <v>0</v>
      </c>
      <c r="S248" s="1397">
        <v>0</v>
      </c>
      <c r="T248" s="1397">
        <v>0</v>
      </c>
      <c r="U248" s="1397">
        <v>0</v>
      </c>
      <c r="V248" s="1397">
        <v>0</v>
      </c>
      <c r="W248" s="1397">
        <v>0</v>
      </c>
      <c r="X248" s="1397">
        <v>0</v>
      </c>
      <c r="Y248" s="1397">
        <v>0</v>
      </c>
      <c r="Z248" s="1392"/>
      <c r="AA248" s="1392"/>
      <c r="AB248" s="1392"/>
      <c r="AC248" s="1392"/>
      <c r="AD248" s="1392"/>
    </row>
    <row r="249" spans="2:30" ht="14.4">
      <c r="B249" s="1375" t="s">
        <v>150</v>
      </c>
      <c r="C249" s="1366">
        <v>0</v>
      </c>
      <c r="D249" s="1366">
        <v>0</v>
      </c>
      <c r="E249" s="1366">
        <v>0</v>
      </c>
      <c r="F249" s="1366">
        <v>0</v>
      </c>
      <c r="G249" s="1366">
        <v>0</v>
      </c>
      <c r="H249" s="1366">
        <v>0</v>
      </c>
      <c r="I249" s="1366">
        <v>0</v>
      </c>
      <c r="J249" s="1366">
        <v>0</v>
      </c>
      <c r="K249" s="1366">
        <v>0</v>
      </c>
      <c r="L249" s="1366">
        <v>0</v>
      </c>
      <c r="M249" s="1366">
        <v>0</v>
      </c>
      <c r="N249" s="1366">
        <v>0</v>
      </c>
      <c r="O249" s="1366">
        <v>0</v>
      </c>
      <c r="P249" s="1366">
        <v>0</v>
      </c>
      <c r="Q249" s="1366">
        <v>0</v>
      </c>
      <c r="R249" s="1366">
        <v>0</v>
      </c>
      <c r="S249" s="1366">
        <v>0</v>
      </c>
      <c r="T249" s="1366">
        <v>0</v>
      </c>
      <c r="U249" s="1366">
        <v>0</v>
      </c>
      <c r="V249" s="1366">
        <v>0</v>
      </c>
      <c r="W249" s="1366">
        <v>0</v>
      </c>
      <c r="X249" s="1366">
        <v>0</v>
      </c>
      <c r="Y249" s="1366">
        <v>0</v>
      </c>
      <c r="Z249" s="1392"/>
      <c r="AA249" s="1392"/>
      <c r="AB249" s="1392"/>
      <c r="AC249" s="1392"/>
      <c r="AD249" s="1392"/>
    </row>
    <row r="250" spans="2:30" ht="14.4">
      <c r="B250" s="1377"/>
      <c r="C250" s="1366"/>
      <c r="D250" s="1366"/>
      <c r="E250" s="1366"/>
      <c r="F250" s="1366"/>
      <c r="G250" s="1366"/>
      <c r="H250" s="1366"/>
      <c r="I250" s="1366"/>
      <c r="J250" s="1366"/>
      <c r="K250" s="1366"/>
      <c r="L250" s="1366"/>
      <c r="M250" s="1366"/>
      <c r="N250" s="1366"/>
      <c r="O250" s="1366"/>
      <c r="P250" s="1366"/>
      <c r="Q250" s="1366"/>
      <c r="R250" s="1366"/>
      <c r="S250" s="1366"/>
      <c r="T250" s="1366"/>
      <c r="U250" s="1366"/>
      <c r="V250" s="1366"/>
      <c r="W250" s="1366"/>
      <c r="X250" s="1366"/>
      <c r="Y250" s="1366"/>
      <c r="Z250" s="1392"/>
      <c r="AA250" s="1392"/>
      <c r="AB250" s="1392"/>
      <c r="AC250" s="1392"/>
      <c r="AD250" s="1392"/>
    </row>
    <row r="251" spans="2:30" ht="14.4">
      <c r="B251" s="1373" t="s">
        <v>141</v>
      </c>
      <c r="C251" s="1365">
        <v>0</v>
      </c>
      <c r="D251" s="1365">
        <v>0</v>
      </c>
      <c r="E251" s="1365">
        <v>0</v>
      </c>
      <c r="F251" s="1365">
        <v>0</v>
      </c>
      <c r="G251" s="1365">
        <v>0</v>
      </c>
      <c r="H251" s="1365">
        <v>0</v>
      </c>
      <c r="I251" s="1365">
        <v>0</v>
      </c>
      <c r="J251" s="1365">
        <v>0</v>
      </c>
      <c r="K251" s="1365">
        <v>0</v>
      </c>
      <c r="L251" s="1365">
        <v>0</v>
      </c>
      <c r="M251" s="1365">
        <v>0</v>
      </c>
      <c r="N251" s="1365">
        <v>0</v>
      </c>
      <c r="O251" s="1365">
        <v>0</v>
      </c>
      <c r="P251" s="1365">
        <v>0</v>
      </c>
      <c r="Q251" s="1365">
        <v>0</v>
      </c>
      <c r="R251" s="1365">
        <v>0</v>
      </c>
      <c r="S251" s="1365">
        <v>0</v>
      </c>
      <c r="T251" s="1365">
        <v>0</v>
      </c>
      <c r="U251" s="1365">
        <v>0</v>
      </c>
      <c r="V251" s="1365">
        <v>0</v>
      </c>
      <c r="W251" s="1365">
        <v>0</v>
      </c>
      <c r="X251" s="1365">
        <v>0</v>
      </c>
      <c r="Y251" s="1365">
        <v>0</v>
      </c>
      <c r="Z251" s="1392"/>
      <c r="AA251" s="1392"/>
      <c r="AB251" s="1392"/>
      <c r="AC251" s="1392"/>
      <c r="AD251" s="1392"/>
    </row>
    <row r="252" spans="2:30" ht="14.4">
      <c r="B252" s="1374" t="s">
        <v>6211</v>
      </c>
      <c r="C252" s="1365">
        <v>0</v>
      </c>
      <c r="D252" s="1365">
        <v>0</v>
      </c>
      <c r="E252" s="1365">
        <v>0</v>
      </c>
      <c r="F252" s="1365">
        <v>0</v>
      </c>
      <c r="G252" s="1365">
        <v>0</v>
      </c>
      <c r="H252" s="1365">
        <v>0</v>
      </c>
      <c r="I252" s="1365">
        <v>0</v>
      </c>
      <c r="J252" s="1365">
        <v>0</v>
      </c>
      <c r="K252" s="1365">
        <v>0</v>
      </c>
      <c r="L252" s="1365">
        <v>0</v>
      </c>
      <c r="M252" s="1365">
        <v>0</v>
      </c>
      <c r="N252" s="1365">
        <v>0</v>
      </c>
      <c r="O252" s="1365">
        <v>0</v>
      </c>
      <c r="P252" s="1365">
        <v>0</v>
      </c>
      <c r="Q252" s="1365">
        <v>0</v>
      </c>
      <c r="R252" s="1365">
        <v>0</v>
      </c>
      <c r="S252" s="1365">
        <v>0</v>
      </c>
      <c r="T252" s="1365">
        <v>0</v>
      </c>
      <c r="U252" s="1365">
        <v>0</v>
      </c>
      <c r="V252" s="1365">
        <v>0</v>
      </c>
      <c r="W252" s="1365">
        <v>0</v>
      </c>
      <c r="X252" s="1365">
        <v>0</v>
      </c>
      <c r="Y252" s="1365">
        <v>0</v>
      </c>
      <c r="Z252" s="1392"/>
      <c r="AA252" s="1392"/>
      <c r="AB252" s="1392"/>
      <c r="AC252" s="1392"/>
      <c r="AD252" s="1392"/>
    </row>
    <row r="253" spans="2:30" ht="14.4">
      <c r="B253" s="1374" t="s">
        <v>6212</v>
      </c>
      <c r="C253" s="1365">
        <v>0</v>
      </c>
      <c r="D253" s="1365">
        <v>0</v>
      </c>
      <c r="E253" s="1365">
        <v>0</v>
      </c>
      <c r="F253" s="1365">
        <v>0</v>
      </c>
      <c r="G253" s="1365">
        <v>0</v>
      </c>
      <c r="H253" s="1365">
        <v>0</v>
      </c>
      <c r="I253" s="1365">
        <v>0</v>
      </c>
      <c r="J253" s="1365">
        <v>0</v>
      </c>
      <c r="K253" s="1365">
        <v>0</v>
      </c>
      <c r="L253" s="1365">
        <v>0</v>
      </c>
      <c r="M253" s="1365">
        <v>0</v>
      </c>
      <c r="N253" s="1365">
        <v>0</v>
      </c>
      <c r="O253" s="1365">
        <v>0</v>
      </c>
      <c r="P253" s="1365">
        <v>0</v>
      </c>
      <c r="Q253" s="1365">
        <v>0</v>
      </c>
      <c r="R253" s="1365">
        <v>0</v>
      </c>
      <c r="S253" s="1365">
        <v>0</v>
      </c>
      <c r="T253" s="1365">
        <v>0</v>
      </c>
      <c r="U253" s="1365">
        <v>0</v>
      </c>
      <c r="V253" s="1365">
        <v>0</v>
      </c>
      <c r="W253" s="1365">
        <v>0</v>
      </c>
      <c r="X253" s="1365">
        <v>0</v>
      </c>
      <c r="Y253" s="1365">
        <v>0</v>
      </c>
      <c r="Z253" s="1392"/>
      <c r="AA253" s="1392"/>
      <c r="AB253" s="1392"/>
      <c r="AC253" s="1392"/>
      <c r="AD253" s="1392"/>
    </row>
    <row r="254" spans="2:30" ht="14.4">
      <c r="B254" s="1373"/>
      <c r="C254" s="1365"/>
      <c r="D254" s="1365"/>
      <c r="E254" s="1365"/>
      <c r="F254" s="1365"/>
      <c r="G254" s="1365"/>
      <c r="H254" s="1365"/>
      <c r="I254" s="1365"/>
      <c r="J254" s="1365"/>
      <c r="K254" s="1365"/>
      <c r="L254" s="1365"/>
      <c r="M254" s="1365"/>
      <c r="N254" s="1365"/>
      <c r="O254" s="1365"/>
      <c r="P254" s="1365"/>
      <c r="Q254" s="1365"/>
      <c r="R254" s="1365"/>
      <c r="S254" s="1365"/>
      <c r="T254" s="1365"/>
      <c r="U254" s="1365"/>
      <c r="V254" s="1365"/>
      <c r="W254" s="1365"/>
      <c r="X254" s="1365"/>
      <c r="Y254" s="1365"/>
      <c r="Z254" s="1392"/>
      <c r="AA254" s="1392"/>
      <c r="AB254" s="1392"/>
      <c r="AC254" s="1392"/>
      <c r="AD254" s="1392"/>
    </row>
    <row r="255" spans="2:30" ht="14.4">
      <c r="B255" s="1374" t="s">
        <v>128</v>
      </c>
      <c r="C255" s="1365">
        <v>0</v>
      </c>
      <c r="D255" s="1365">
        <v>0</v>
      </c>
      <c r="E255" s="1365">
        <v>0</v>
      </c>
      <c r="F255" s="1365">
        <v>0</v>
      </c>
      <c r="G255" s="1365">
        <v>0</v>
      </c>
      <c r="H255" s="1365">
        <v>0</v>
      </c>
      <c r="I255" s="1365">
        <v>0</v>
      </c>
      <c r="J255" s="1365">
        <v>0</v>
      </c>
      <c r="K255" s="1365">
        <v>0</v>
      </c>
      <c r="L255" s="1365">
        <v>0</v>
      </c>
      <c r="M255" s="1365">
        <v>0</v>
      </c>
      <c r="N255" s="1365">
        <v>0</v>
      </c>
      <c r="O255" s="1365">
        <v>0</v>
      </c>
      <c r="P255" s="1365">
        <v>0</v>
      </c>
      <c r="Q255" s="1365">
        <v>0</v>
      </c>
      <c r="R255" s="1365">
        <v>0</v>
      </c>
      <c r="S255" s="1365">
        <v>0</v>
      </c>
      <c r="T255" s="1365">
        <v>0</v>
      </c>
      <c r="U255" s="1365">
        <v>0</v>
      </c>
      <c r="V255" s="1365">
        <v>0</v>
      </c>
      <c r="W255" s="1365">
        <v>0</v>
      </c>
      <c r="X255" s="1365">
        <v>0</v>
      </c>
      <c r="Y255" s="1365">
        <v>0</v>
      </c>
      <c r="Z255" s="1392"/>
      <c r="AA255" s="1392"/>
      <c r="AB255" s="1392"/>
      <c r="AC255" s="1392"/>
      <c r="AD255" s="1392"/>
    </row>
    <row r="256" spans="2:30" ht="14.4">
      <c r="B256" s="1375" t="s">
        <v>118</v>
      </c>
      <c r="C256" s="1350">
        <v>0</v>
      </c>
      <c r="D256" s="1350">
        <v>0</v>
      </c>
      <c r="E256" s="1350">
        <v>0</v>
      </c>
      <c r="F256" s="1350">
        <v>0</v>
      </c>
      <c r="G256" s="1350">
        <v>0</v>
      </c>
      <c r="H256" s="1350">
        <v>0</v>
      </c>
      <c r="I256" s="1350">
        <v>0</v>
      </c>
      <c r="J256" s="1350">
        <v>0</v>
      </c>
      <c r="K256" s="1350">
        <v>0</v>
      </c>
      <c r="L256" s="1350">
        <v>0</v>
      </c>
      <c r="M256" s="1350">
        <v>0</v>
      </c>
      <c r="N256" s="1350">
        <v>0</v>
      </c>
      <c r="O256" s="1350">
        <v>0</v>
      </c>
      <c r="P256" s="1350">
        <v>0</v>
      </c>
      <c r="Q256" s="1350">
        <v>0</v>
      </c>
      <c r="R256" s="1350">
        <v>0</v>
      </c>
      <c r="S256" s="1350">
        <v>0</v>
      </c>
      <c r="T256" s="1350">
        <v>0</v>
      </c>
      <c r="U256" s="1350">
        <v>0</v>
      </c>
      <c r="V256" s="1350">
        <v>0</v>
      </c>
      <c r="W256" s="1350">
        <v>0</v>
      </c>
      <c r="X256" s="1350">
        <v>0</v>
      </c>
      <c r="Y256" s="1350">
        <v>0</v>
      </c>
      <c r="Z256" s="1392"/>
      <c r="AA256" s="1392"/>
      <c r="AB256" s="1392"/>
      <c r="AC256" s="1392"/>
      <c r="AD256" s="1392"/>
    </row>
    <row r="257" spans="2:30" ht="14.4">
      <c r="B257" s="1375" t="s">
        <v>119</v>
      </c>
      <c r="C257" s="1350">
        <v>0</v>
      </c>
      <c r="D257" s="1350">
        <v>0</v>
      </c>
      <c r="E257" s="1350">
        <v>0</v>
      </c>
      <c r="F257" s="1350">
        <v>0</v>
      </c>
      <c r="G257" s="1350">
        <v>0</v>
      </c>
      <c r="H257" s="1350">
        <v>0</v>
      </c>
      <c r="I257" s="1350">
        <v>0</v>
      </c>
      <c r="J257" s="1350">
        <v>0</v>
      </c>
      <c r="K257" s="1350">
        <v>0</v>
      </c>
      <c r="L257" s="1350">
        <v>0</v>
      </c>
      <c r="M257" s="1350">
        <v>0</v>
      </c>
      <c r="N257" s="1350">
        <v>0</v>
      </c>
      <c r="O257" s="1350">
        <v>0</v>
      </c>
      <c r="P257" s="1350">
        <v>0</v>
      </c>
      <c r="Q257" s="1350">
        <v>0</v>
      </c>
      <c r="R257" s="1350">
        <v>0</v>
      </c>
      <c r="S257" s="1350">
        <v>0</v>
      </c>
      <c r="T257" s="1350">
        <v>0</v>
      </c>
      <c r="U257" s="1350">
        <v>0</v>
      </c>
      <c r="V257" s="1350">
        <v>0</v>
      </c>
      <c r="W257" s="1350">
        <v>0</v>
      </c>
      <c r="X257" s="1350">
        <v>0</v>
      </c>
      <c r="Y257" s="1350">
        <v>0</v>
      </c>
      <c r="Z257" s="1392"/>
      <c r="AA257" s="1392"/>
      <c r="AB257" s="1392"/>
      <c r="AC257" s="1392"/>
      <c r="AD257" s="1392"/>
    </row>
    <row r="258" spans="2:30" ht="14.4">
      <c r="B258" s="1375" t="s">
        <v>120</v>
      </c>
      <c r="C258" s="1350">
        <v>0</v>
      </c>
      <c r="D258" s="1350">
        <v>0</v>
      </c>
      <c r="E258" s="1350">
        <v>0</v>
      </c>
      <c r="F258" s="1350">
        <v>0</v>
      </c>
      <c r="G258" s="1350">
        <v>0</v>
      </c>
      <c r="H258" s="1350">
        <v>0</v>
      </c>
      <c r="I258" s="1350">
        <v>0</v>
      </c>
      <c r="J258" s="1350">
        <v>0</v>
      </c>
      <c r="K258" s="1350">
        <v>0</v>
      </c>
      <c r="L258" s="1350">
        <v>0</v>
      </c>
      <c r="M258" s="1350">
        <v>0</v>
      </c>
      <c r="N258" s="1350">
        <v>0</v>
      </c>
      <c r="O258" s="1350">
        <v>0</v>
      </c>
      <c r="P258" s="1350">
        <v>0</v>
      </c>
      <c r="Q258" s="1350">
        <v>0</v>
      </c>
      <c r="R258" s="1350">
        <v>0</v>
      </c>
      <c r="S258" s="1350">
        <v>0</v>
      </c>
      <c r="T258" s="1350">
        <v>0</v>
      </c>
      <c r="U258" s="1350">
        <v>0</v>
      </c>
      <c r="V258" s="1350">
        <v>0</v>
      </c>
      <c r="W258" s="1350">
        <v>0</v>
      </c>
      <c r="X258" s="1350">
        <v>0</v>
      </c>
      <c r="Y258" s="1350">
        <v>0</v>
      </c>
      <c r="Z258" s="1392"/>
      <c r="AA258" s="1392"/>
      <c r="AB258" s="1392"/>
      <c r="AC258" s="1392"/>
      <c r="AD258" s="1392"/>
    </row>
    <row r="259" spans="2:30" ht="14.4">
      <c r="B259" s="1375" t="s">
        <v>121</v>
      </c>
      <c r="C259" s="1350">
        <v>0</v>
      </c>
      <c r="D259" s="1350">
        <v>0</v>
      </c>
      <c r="E259" s="1350">
        <v>0</v>
      </c>
      <c r="F259" s="1350">
        <v>0</v>
      </c>
      <c r="G259" s="1350">
        <v>0</v>
      </c>
      <c r="H259" s="1350">
        <v>0</v>
      </c>
      <c r="I259" s="1350">
        <v>0</v>
      </c>
      <c r="J259" s="1350">
        <v>0</v>
      </c>
      <c r="K259" s="1350">
        <v>0</v>
      </c>
      <c r="L259" s="1350">
        <v>0</v>
      </c>
      <c r="M259" s="1350">
        <v>0</v>
      </c>
      <c r="N259" s="1350">
        <v>0</v>
      </c>
      <c r="O259" s="1350">
        <v>0</v>
      </c>
      <c r="P259" s="1350">
        <v>0</v>
      </c>
      <c r="Q259" s="1350">
        <v>0</v>
      </c>
      <c r="R259" s="1350">
        <v>0</v>
      </c>
      <c r="S259" s="1350">
        <v>0</v>
      </c>
      <c r="T259" s="1350">
        <v>0</v>
      </c>
      <c r="U259" s="1350">
        <v>0</v>
      </c>
      <c r="V259" s="1350">
        <v>0</v>
      </c>
      <c r="W259" s="1350">
        <v>0</v>
      </c>
      <c r="X259" s="1350">
        <v>0</v>
      </c>
      <c r="Y259" s="1350">
        <v>0</v>
      </c>
      <c r="Z259" s="1392"/>
      <c r="AA259" s="1392"/>
      <c r="AB259" s="1392"/>
      <c r="AC259" s="1392"/>
      <c r="AD259" s="1392"/>
    </row>
    <row r="260" spans="2:30" ht="14.4">
      <c r="B260" s="1362" t="s">
        <v>6247</v>
      </c>
      <c r="C260" s="1350">
        <v>0</v>
      </c>
      <c r="D260" s="1350">
        <v>0</v>
      </c>
      <c r="E260" s="1350">
        <v>0</v>
      </c>
      <c r="F260" s="1350">
        <v>0</v>
      </c>
      <c r="G260" s="1350">
        <v>0</v>
      </c>
      <c r="H260" s="1350">
        <v>0</v>
      </c>
      <c r="I260" s="1350">
        <v>0</v>
      </c>
      <c r="J260" s="1350">
        <v>0</v>
      </c>
      <c r="K260" s="1350">
        <v>0</v>
      </c>
      <c r="L260" s="1350">
        <v>0</v>
      </c>
      <c r="M260" s="1350">
        <v>0</v>
      </c>
      <c r="N260" s="1350">
        <v>0</v>
      </c>
      <c r="O260" s="1350">
        <v>0</v>
      </c>
      <c r="P260" s="1350">
        <v>0</v>
      </c>
      <c r="Q260" s="1350">
        <v>0</v>
      </c>
      <c r="R260" s="1350">
        <v>0</v>
      </c>
      <c r="S260" s="1350">
        <v>0</v>
      </c>
      <c r="T260" s="1350">
        <v>0</v>
      </c>
      <c r="U260" s="1350">
        <v>0</v>
      </c>
      <c r="V260" s="1350">
        <v>0</v>
      </c>
      <c r="W260" s="1350">
        <v>0</v>
      </c>
      <c r="X260" s="1350">
        <v>0</v>
      </c>
      <c r="Y260" s="1350">
        <v>0</v>
      </c>
      <c r="Z260" s="1392"/>
      <c r="AA260" s="1392"/>
      <c r="AB260" s="1392"/>
      <c r="AC260" s="1392"/>
      <c r="AD260" s="1392"/>
    </row>
    <row r="261" spans="2:30" ht="14.4">
      <c r="B261" s="1362" t="s">
        <v>122</v>
      </c>
      <c r="C261" s="1350">
        <v>0</v>
      </c>
      <c r="D261" s="1350">
        <v>0</v>
      </c>
      <c r="E261" s="1350">
        <v>0</v>
      </c>
      <c r="F261" s="1350">
        <v>0</v>
      </c>
      <c r="G261" s="1350">
        <v>0</v>
      </c>
      <c r="H261" s="1350">
        <v>0</v>
      </c>
      <c r="I261" s="1350">
        <v>0</v>
      </c>
      <c r="J261" s="1350">
        <v>0</v>
      </c>
      <c r="K261" s="1350">
        <v>0</v>
      </c>
      <c r="L261" s="1350">
        <v>0</v>
      </c>
      <c r="M261" s="1350">
        <v>0</v>
      </c>
      <c r="N261" s="1350">
        <v>0</v>
      </c>
      <c r="O261" s="1350">
        <v>0</v>
      </c>
      <c r="P261" s="1350">
        <v>0</v>
      </c>
      <c r="Q261" s="1350">
        <v>0</v>
      </c>
      <c r="R261" s="1350">
        <v>0</v>
      </c>
      <c r="S261" s="1350">
        <v>0</v>
      </c>
      <c r="T261" s="1350">
        <v>0</v>
      </c>
      <c r="U261" s="1350">
        <v>0</v>
      </c>
      <c r="V261" s="1350">
        <v>0</v>
      </c>
      <c r="W261" s="1350">
        <v>0</v>
      </c>
      <c r="X261" s="1350">
        <v>0</v>
      </c>
      <c r="Y261" s="1350">
        <v>0</v>
      </c>
      <c r="Z261" s="1392"/>
      <c r="AA261" s="1392"/>
      <c r="AB261" s="1392"/>
      <c r="AC261" s="1392"/>
      <c r="AD261" s="1392"/>
    </row>
    <row r="262" spans="2:30" ht="14.4">
      <c r="B262" s="1375" t="s">
        <v>117</v>
      </c>
      <c r="C262" s="1350">
        <v>0</v>
      </c>
      <c r="D262" s="1350">
        <v>0</v>
      </c>
      <c r="E262" s="1350">
        <v>0</v>
      </c>
      <c r="F262" s="1350">
        <v>0</v>
      </c>
      <c r="G262" s="1350">
        <v>0</v>
      </c>
      <c r="H262" s="1350">
        <v>0</v>
      </c>
      <c r="I262" s="1350">
        <v>0</v>
      </c>
      <c r="J262" s="1350">
        <v>0</v>
      </c>
      <c r="K262" s="1350">
        <v>0</v>
      </c>
      <c r="L262" s="1350">
        <v>0</v>
      </c>
      <c r="M262" s="1350">
        <v>0</v>
      </c>
      <c r="N262" s="1350">
        <v>0</v>
      </c>
      <c r="O262" s="1350">
        <v>0</v>
      </c>
      <c r="P262" s="1350">
        <v>0</v>
      </c>
      <c r="Q262" s="1350">
        <v>0</v>
      </c>
      <c r="R262" s="1350">
        <v>0</v>
      </c>
      <c r="S262" s="1350">
        <v>0</v>
      </c>
      <c r="T262" s="1350">
        <v>0</v>
      </c>
      <c r="U262" s="1350">
        <v>0</v>
      </c>
      <c r="V262" s="1350">
        <v>0</v>
      </c>
      <c r="W262" s="1350">
        <v>0</v>
      </c>
      <c r="X262" s="1350">
        <v>0</v>
      </c>
      <c r="Y262" s="1350">
        <v>0</v>
      </c>
      <c r="Z262" s="1392"/>
      <c r="AA262" s="1392"/>
      <c r="AB262" s="1392"/>
      <c r="AC262" s="1392"/>
      <c r="AD262" s="1392"/>
    </row>
    <row r="263" spans="2:30" ht="28.8">
      <c r="B263" s="1408" t="s">
        <v>6248</v>
      </c>
      <c r="C263" s="1350">
        <v>0</v>
      </c>
      <c r="D263" s="1350">
        <v>0</v>
      </c>
      <c r="E263" s="1350">
        <v>0</v>
      </c>
      <c r="F263" s="1350">
        <v>0</v>
      </c>
      <c r="G263" s="1350">
        <v>0</v>
      </c>
      <c r="H263" s="1350">
        <v>0</v>
      </c>
      <c r="I263" s="1350">
        <v>0</v>
      </c>
      <c r="J263" s="1350">
        <v>0</v>
      </c>
      <c r="K263" s="1350">
        <v>0</v>
      </c>
      <c r="L263" s="1350">
        <v>0</v>
      </c>
      <c r="M263" s="1350">
        <v>0</v>
      </c>
      <c r="N263" s="1350">
        <v>0</v>
      </c>
      <c r="O263" s="1350">
        <v>0</v>
      </c>
      <c r="P263" s="1350">
        <v>0</v>
      </c>
      <c r="Q263" s="1350">
        <v>0</v>
      </c>
      <c r="R263" s="1350">
        <v>0</v>
      </c>
      <c r="S263" s="1350">
        <v>0</v>
      </c>
      <c r="T263" s="1350">
        <v>0</v>
      </c>
      <c r="U263" s="1350">
        <v>0</v>
      </c>
      <c r="V263" s="1350">
        <v>0</v>
      </c>
      <c r="W263" s="1350">
        <v>0</v>
      </c>
      <c r="X263" s="1350">
        <v>0</v>
      </c>
      <c r="Y263" s="1350">
        <v>0</v>
      </c>
      <c r="Z263" s="1392"/>
      <c r="AA263" s="1392"/>
      <c r="AB263" s="1392"/>
      <c r="AC263" s="1392"/>
      <c r="AD263" s="1392"/>
    </row>
    <row r="264" spans="2:30" ht="14.4">
      <c r="B264" s="1362" t="s">
        <v>6287</v>
      </c>
      <c r="C264" s="1350">
        <v>0</v>
      </c>
      <c r="D264" s="1350">
        <v>0</v>
      </c>
      <c r="E264" s="1350">
        <v>0</v>
      </c>
      <c r="F264" s="1350">
        <v>0</v>
      </c>
      <c r="G264" s="1350">
        <v>0</v>
      </c>
      <c r="H264" s="1350">
        <v>0</v>
      </c>
      <c r="I264" s="1350">
        <v>0</v>
      </c>
      <c r="J264" s="1350">
        <v>0</v>
      </c>
      <c r="K264" s="1350">
        <v>0</v>
      </c>
      <c r="L264" s="1350">
        <v>0</v>
      </c>
      <c r="M264" s="1350">
        <v>0</v>
      </c>
      <c r="N264" s="1350">
        <v>0</v>
      </c>
      <c r="O264" s="1350">
        <v>0</v>
      </c>
      <c r="P264" s="1350">
        <v>0</v>
      </c>
      <c r="Q264" s="1350">
        <v>0</v>
      </c>
      <c r="R264" s="1350">
        <v>0</v>
      </c>
      <c r="S264" s="1350">
        <v>0</v>
      </c>
      <c r="T264" s="1350">
        <v>0</v>
      </c>
      <c r="U264" s="1350">
        <v>0</v>
      </c>
      <c r="V264" s="1350">
        <v>0</v>
      </c>
      <c r="W264" s="1350">
        <v>0</v>
      </c>
      <c r="X264" s="1350">
        <v>0</v>
      </c>
      <c r="Y264" s="1350">
        <v>0</v>
      </c>
      <c r="Z264" s="1392"/>
      <c r="AA264" s="1392"/>
      <c r="AB264" s="1392"/>
      <c r="AC264" s="1392"/>
      <c r="AD264" s="1392"/>
    </row>
    <row r="265" spans="2:30" ht="14.4">
      <c r="B265" s="1362" t="s">
        <v>6288</v>
      </c>
      <c r="C265" s="1350">
        <v>0</v>
      </c>
      <c r="D265" s="1350">
        <v>0</v>
      </c>
      <c r="E265" s="1350">
        <v>0</v>
      </c>
      <c r="F265" s="1350">
        <v>0</v>
      </c>
      <c r="G265" s="1350">
        <v>0</v>
      </c>
      <c r="H265" s="1350">
        <v>0</v>
      </c>
      <c r="I265" s="1350">
        <v>0</v>
      </c>
      <c r="J265" s="1350">
        <v>0</v>
      </c>
      <c r="K265" s="1350">
        <v>0</v>
      </c>
      <c r="L265" s="1350">
        <v>0</v>
      </c>
      <c r="M265" s="1350">
        <v>0</v>
      </c>
      <c r="N265" s="1350">
        <v>0</v>
      </c>
      <c r="O265" s="1350">
        <v>0</v>
      </c>
      <c r="P265" s="1350">
        <v>0</v>
      </c>
      <c r="Q265" s="1350">
        <v>0</v>
      </c>
      <c r="R265" s="1350">
        <v>0</v>
      </c>
      <c r="S265" s="1350">
        <v>0</v>
      </c>
      <c r="T265" s="1350">
        <v>0</v>
      </c>
      <c r="U265" s="1350">
        <v>0</v>
      </c>
      <c r="V265" s="1350">
        <v>0</v>
      </c>
      <c r="W265" s="1350">
        <v>0</v>
      </c>
      <c r="X265" s="1350">
        <v>0</v>
      </c>
      <c r="Y265" s="1350">
        <v>0</v>
      </c>
      <c r="Z265" s="1392"/>
      <c r="AA265" s="1392"/>
      <c r="AB265" s="1392"/>
      <c r="AC265" s="1392"/>
      <c r="AD265" s="1392"/>
    </row>
    <row r="266" spans="2:30" ht="14.4">
      <c r="B266" s="1362" t="s">
        <v>6289</v>
      </c>
      <c r="C266" s="1350">
        <v>0</v>
      </c>
      <c r="D266" s="1350">
        <v>0</v>
      </c>
      <c r="E266" s="1350">
        <v>0</v>
      </c>
      <c r="F266" s="1350">
        <v>0</v>
      </c>
      <c r="G266" s="1350">
        <v>0</v>
      </c>
      <c r="H266" s="1350">
        <v>0</v>
      </c>
      <c r="I266" s="1350">
        <v>0</v>
      </c>
      <c r="J266" s="1350">
        <v>0</v>
      </c>
      <c r="K266" s="1350">
        <v>0</v>
      </c>
      <c r="L266" s="1350">
        <v>0</v>
      </c>
      <c r="M266" s="1350">
        <v>0</v>
      </c>
      <c r="N266" s="1350">
        <v>0</v>
      </c>
      <c r="O266" s="1350">
        <v>0</v>
      </c>
      <c r="P266" s="1350">
        <v>0</v>
      </c>
      <c r="Q266" s="1350">
        <v>0</v>
      </c>
      <c r="R266" s="1350">
        <v>0</v>
      </c>
      <c r="S266" s="1350">
        <v>0</v>
      </c>
      <c r="T266" s="1350">
        <v>0</v>
      </c>
      <c r="U266" s="1350">
        <v>0</v>
      </c>
      <c r="V266" s="1350">
        <v>0</v>
      </c>
      <c r="W266" s="1350">
        <v>0</v>
      </c>
      <c r="X266" s="1350">
        <v>0</v>
      </c>
      <c r="Y266" s="1350">
        <v>0</v>
      </c>
      <c r="Z266" s="1392"/>
      <c r="AA266" s="1392"/>
      <c r="AB266" s="1392"/>
      <c r="AC266" s="1392"/>
      <c r="AD266" s="1392"/>
    </row>
    <row r="267" spans="2:30" ht="14.4">
      <c r="B267" s="1362" t="s">
        <v>6290</v>
      </c>
      <c r="C267" s="1350">
        <v>0</v>
      </c>
      <c r="D267" s="1350">
        <v>0</v>
      </c>
      <c r="E267" s="1350">
        <v>0</v>
      </c>
      <c r="F267" s="1350">
        <v>0</v>
      </c>
      <c r="G267" s="1350">
        <v>0</v>
      </c>
      <c r="H267" s="1350">
        <v>0</v>
      </c>
      <c r="I267" s="1350">
        <v>0</v>
      </c>
      <c r="J267" s="1350">
        <v>0</v>
      </c>
      <c r="K267" s="1350">
        <v>0</v>
      </c>
      <c r="L267" s="1350">
        <v>0</v>
      </c>
      <c r="M267" s="1350">
        <v>0</v>
      </c>
      <c r="N267" s="1350">
        <v>0</v>
      </c>
      <c r="O267" s="1350">
        <v>0</v>
      </c>
      <c r="P267" s="1350">
        <v>0</v>
      </c>
      <c r="Q267" s="1350">
        <v>0</v>
      </c>
      <c r="R267" s="1350">
        <v>0</v>
      </c>
      <c r="S267" s="1350">
        <v>0</v>
      </c>
      <c r="T267" s="1350">
        <v>0</v>
      </c>
      <c r="U267" s="1350">
        <v>0</v>
      </c>
      <c r="V267" s="1350">
        <v>0</v>
      </c>
      <c r="W267" s="1350">
        <v>0</v>
      </c>
      <c r="X267" s="1350">
        <v>0</v>
      </c>
      <c r="Y267" s="1350">
        <v>0</v>
      </c>
      <c r="Z267" s="1392"/>
      <c r="AA267" s="1392"/>
      <c r="AB267" s="1392"/>
      <c r="AC267" s="1392"/>
      <c r="AD267" s="1392"/>
    </row>
    <row r="268" spans="2:30" ht="14.4">
      <c r="B268" s="1362" t="s">
        <v>6291</v>
      </c>
      <c r="C268" s="1350">
        <v>0</v>
      </c>
      <c r="D268" s="1350">
        <v>0</v>
      </c>
      <c r="E268" s="1350">
        <v>0</v>
      </c>
      <c r="F268" s="1350">
        <v>0</v>
      </c>
      <c r="G268" s="1350">
        <v>0</v>
      </c>
      <c r="H268" s="1350">
        <v>0</v>
      </c>
      <c r="I268" s="1350">
        <v>0</v>
      </c>
      <c r="J268" s="1350">
        <v>0</v>
      </c>
      <c r="K268" s="1350">
        <v>0</v>
      </c>
      <c r="L268" s="1350">
        <v>0</v>
      </c>
      <c r="M268" s="1350">
        <v>0</v>
      </c>
      <c r="N268" s="1350">
        <v>0</v>
      </c>
      <c r="O268" s="1350">
        <v>0</v>
      </c>
      <c r="P268" s="1350">
        <v>0</v>
      </c>
      <c r="Q268" s="1350">
        <v>0</v>
      </c>
      <c r="R268" s="1350">
        <v>0</v>
      </c>
      <c r="S268" s="1350">
        <v>0</v>
      </c>
      <c r="T268" s="1350">
        <v>0</v>
      </c>
      <c r="U268" s="1350">
        <v>0</v>
      </c>
      <c r="V268" s="1350">
        <v>0</v>
      </c>
      <c r="W268" s="1350">
        <v>0</v>
      </c>
      <c r="X268" s="1350">
        <v>0</v>
      </c>
      <c r="Y268" s="1350">
        <v>0</v>
      </c>
      <c r="Z268" s="1392"/>
      <c r="AA268" s="1392"/>
      <c r="AB268" s="1392"/>
      <c r="AC268" s="1392"/>
      <c r="AD268" s="1392"/>
    </row>
    <row r="269" spans="2:30" ht="14.4">
      <c r="B269" s="1375"/>
      <c r="C269" s="1350"/>
      <c r="D269" s="1350"/>
      <c r="E269" s="1350"/>
      <c r="F269" s="1350"/>
      <c r="G269" s="1350"/>
      <c r="H269" s="1350"/>
      <c r="I269" s="1350"/>
      <c r="J269" s="1350"/>
      <c r="K269" s="1350"/>
      <c r="L269" s="1350"/>
      <c r="M269" s="1350"/>
      <c r="N269" s="1350"/>
      <c r="O269" s="1350"/>
      <c r="P269" s="1350"/>
      <c r="Q269" s="1350"/>
      <c r="R269" s="1350"/>
      <c r="S269" s="1350"/>
      <c r="T269" s="1350"/>
      <c r="U269" s="1350"/>
      <c r="V269" s="1350"/>
      <c r="W269" s="1350"/>
      <c r="X269" s="1350"/>
      <c r="Y269" s="1350"/>
      <c r="Z269" s="1392"/>
      <c r="AA269" s="1392"/>
      <c r="AB269" s="1392"/>
      <c r="AC269" s="1392"/>
      <c r="AD269" s="1392"/>
    </row>
    <row r="270" spans="2:30" ht="14.4">
      <c r="B270" s="1374" t="s">
        <v>6226</v>
      </c>
      <c r="C270" s="1365">
        <v>0</v>
      </c>
      <c r="D270" s="1365">
        <v>0</v>
      </c>
      <c r="E270" s="1365">
        <v>0</v>
      </c>
      <c r="F270" s="1365">
        <v>0</v>
      </c>
      <c r="G270" s="1365">
        <v>0</v>
      </c>
      <c r="H270" s="1365">
        <v>0</v>
      </c>
      <c r="I270" s="1365">
        <v>0</v>
      </c>
      <c r="J270" s="1365">
        <v>0</v>
      </c>
      <c r="K270" s="1365">
        <v>0</v>
      </c>
      <c r="L270" s="1365">
        <v>0</v>
      </c>
      <c r="M270" s="1365">
        <v>0</v>
      </c>
      <c r="N270" s="1365">
        <v>0</v>
      </c>
      <c r="O270" s="1365">
        <v>0</v>
      </c>
      <c r="P270" s="1365">
        <v>0</v>
      </c>
      <c r="Q270" s="1365">
        <v>0</v>
      </c>
      <c r="R270" s="1365">
        <v>0</v>
      </c>
      <c r="S270" s="1365">
        <v>0</v>
      </c>
      <c r="T270" s="1365">
        <v>0</v>
      </c>
      <c r="U270" s="1365">
        <v>0</v>
      </c>
      <c r="V270" s="1365">
        <v>0</v>
      </c>
      <c r="W270" s="1365">
        <v>0</v>
      </c>
      <c r="X270" s="1365">
        <v>0</v>
      </c>
      <c r="Y270" s="1365">
        <v>0</v>
      </c>
      <c r="Z270" s="1392"/>
      <c r="AA270" s="1392"/>
      <c r="AB270" s="1392"/>
      <c r="AC270" s="1392"/>
      <c r="AD270" s="1392"/>
    </row>
    <row r="271" spans="2:30" ht="14.4">
      <c r="B271" s="1374" t="s">
        <v>6227</v>
      </c>
      <c r="C271" s="1365">
        <v>0</v>
      </c>
      <c r="D271" s="1365">
        <v>0</v>
      </c>
      <c r="E271" s="1365">
        <v>0</v>
      </c>
      <c r="F271" s="1365">
        <v>0</v>
      </c>
      <c r="G271" s="1365">
        <v>0</v>
      </c>
      <c r="H271" s="1365">
        <v>0</v>
      </c>
      <c r="I271" s="1365">
        <v>0</v>
      </c>
      <c r="J271" s="1365">
        <v>0</v>
      </c>
      <c r="K271" s="1365">
        <v>0</v>
      </c>
      <c r="L271" s="1365">
        <v>0</v>
      </c>
      <c r="M271" s="1365">
        <v>0</v>
      </c>
      <c r="N271" s="1365">
        <v>0</v>
      </c>
      <c r="O271" s="1365">
        <v>0</v>
      </c>
      <c r="P271" s="1365">
        <v>0</v>
      </c>
      <c r="Q271" s="1365">
        <v>0</v>
      </c>
      <c r="R271" s="1365">
        <v>0</v>
      </c>
      <c r="S271" s="1365">
        <v>0</v>
      </c>
      <c r="T271" s="1365">
        <v>0</v>
      </c>
      <c r="U271" s="1365">
        <v>0</v>
      </c>
      <c r="V271" s="1365">
        <v>0</v>
      </c>
      <c r="W271" s="1365">
        <v>0</v>
      </c>
      <c r="X271" s="1365">
        <v>0</v>
      </c>
      <c r="Y271" s="1365">
        <v>0</v>
      </c>
      <c r="Z271" s="1392"/>
      <c r="AA271" s="1392"/>
      <c r="AB271" s="1392"/>
      <c r="AC271" s="1392"/>
      <c r="AD271" s="1392"/>
    </row>
    <row r="272" spans="2:30" ht="14.4">
      <c r="B272" s="1375"/>
      <c r="C272" s="1350"/>
      <c r="D272" s="1350"/>
      <c r="E272" s="1350"/>
      <c r="F272" s="1350"/>
      <c r="G272" s="1350"/>
      <c r="H272" s="1350"/>
      <c r="I272" s="1350"/>
      <c r="J272" s="1350"/>
      <c r="K272" s="1350"/>
      <c r="L272" s="1350"/>
      <c r="M272" s="1350"/>
      <c r="N272" s="1350"/>
      <c r="O272" s="1350"/>
      <c r="P272" s="1350"/>
      <c r="Q272" s="1350"/>
      <c r="R272" s="1350"/>
      <c r="S272" s="1350"/>
      <c r="T272" s="1350"/>
      <c r="U272" s="1350"/>
      <c r="V272" s="1350"/>
      <c r="W272" s="1350"/>
      <c r="X272" s="1350"/>
      <c r="Y272" s="1350"/>
      <c r="Z272" s="1392"/>
      <c r="AA272" s="1392"/>
      <c r="AB272" s="1392"/>
      <c r="AC272" s="1392"/>
      <c r="AD272" s="1392"/>
    </row>
    <row r="273" spans="2:30" ht="14.4">
      <c r="B273" s="1374" t="s">
        <v>6242</v>
      </c>
      <c r="C273" s="1365">
        <v>0</v>
      </c>
      <c r="D273" s="1365">
        <v>0</v>
      </c>
      <c r="E273" s="1365">
        <v>0</v>
      </c>
      <c r="F273" s="1365">
        <v>0</v>
      </c>
      <c r="G273" s="1365">
        <v>0</v>
      </c>
      <c r="H273" s="1365">
        <v>0</v>
      </c>
      <c r="I273" s="1365">
        <v>0</v>
      </c>
      <c r="J273" s="1365">
        <v>0</v>
      </c>
      <c r="K273" s="1365">
        <v>0</v>
      </c>
      <c r="L273" s="1365">
        <v>0</v>
      </c>
      <c r="M273" s="1365">
        <v>0</v>
      </c>
      <c r="N273" s="1365">
        <v>0</v>
      </c>
      <c r="O273" s="1365">
        <v>0</v>
      </c>
      <c r="P273" s="1365">
        <v>0</v>
      </c>
      <c r="Q273" s="1365">
        <v>0</v>
      </c>
      <c r="R273" s="1365">
        <v>0</v>
      </c>
      <c r="S273" s="1365">
        <v>0</v>
      </c>
      <c r="T273" s="1365">
        <v>0</v>
      </c>
      <c r="U273" s="1365">
        <v>0</v>
      </c>
      <c r="V273" s="1365">
        <v>0</v>
      </c>
      <c r="W273" s="1365">
        <v>0</v>
      </c>
      <c r="X273" s="1365">
        <v>0</v>
      </c>
      <c r="Y273" s="1365">
        <v>0</v>
      </c>
      <c r="Z273" s="1392"/>
      <c r="AA273" s="1392"/>
      <c r="AB273" s="1392"/>
      <c r="AC273" s="1392"/>
      <c r="AD273" s="1392"/>
    </row>
    <row r="274" spans="2:30" ht="14.4">
      <c r="B274" s="1374" t="s">
        <v>6228</v>
      </c>
      <c r="C274" s="1365">
        <v>0</v>
      </c>
      <c r="D274" s="1365">
        <v>0</v>
      </c>
      <c r="E274" s="1365">
        <v>0</v>
      </c>
      <c r="F274" s="1365">
        <v>0</v>
      </c>
      <c r="G274" s="1365">
        <v>0</v>
      </c>
      <c r="H274" s="1365">
        <v>0</v>
      </c>
      <c r="I274" s="1365">
        <v>0</v>
      </c>
      <c r="J274" s="1365">
        <v>0</v>
      </c>
      <c r="K274" s="1365">
        <v>0</v>
      </c>
      <c r="L274" s="1365">
        <v>0</v>
      </c>
      <c r="M274" s="1365">
        <v>0</v>
      </c>
      <c r="N274" s="1365">
        <v>0</v>
      </c>
      <c r="O274" s="1365">
        <v>0</v>
      </c>
      <c r="P274" s="1365">
        <v>0</v>
      </c>
      <c r="Q274" s="1365">
        <v>0</v>
      </c>
      <c r="R274" s="1365">
        <v>0</v>
      </c>
      <c r="S274" s="1365">
        <v>0</v>
      </c>
      <c r="T274" s="1365">
        <v>0</v>
      </c>
      <c r="U274" s="1365">
        <v>0</v>
      </c>
      <c r="V274" s="1365">
        <v>0</v>
      </c>
      <c r="W274" s="1365">
        <v>0</v>
      </c>
      <c r="X274" s="1365">
        <v>0</v>
      </c>
      <c r="Y274" s="1365">
        <v>0</v>
      </c>
      <c r="Z274" s="1392"/>
      <c r="AA274" s="1392"/>
      <c r="AB274" s="1392"/>
      <c r="AC274" s="1392"/>
      <c r="AD274" s="1392"/>
    </row>
    <row r="275" spans="2:30" ht="14.4">
      <c r="B275" s="1377"/>
      <c r="C275" s="1350"/>
      <c r="D275" s="1350"/>
      <c r="E275" s="1350"/>
      <c r="F275" s="1350"/>
      <c r="G275" s="1350"/>
      <c r="H275" s="1350"/>
      <c r="I275" s="1350"/>
      <c r="J275" s="1350"/>
      <c r="K275" s="1350"/>
      <c r="L275" s="1350"/>
      <c r="M275" s="1350"/>
      <c r="N275" s="1350"/>
      <c r="O275" s="1350"/>
      <c r="P275" s="1350"/>
      <c r="Q275" s="1350"/>
      <c r="R275" s="1350"/>
      <c r="S275" s="1350"/>
      <c r="T275" s="1350"/>
      <c r="U275" s="1350"/>
      <c r="V275" s="1350"/>
      <c r="W275" s="1350"/>
      <c r="X275" s="1350"/>
      <c r="Y275" s="1350"/>
      <c r="Z275" s="1392"/>
      <c r="AA275" s="1392"/>
      <c r="AB275" s="1392"/>
      <c r="AC275" s="1392"/>
      <c r="AD275" s="1392"/>
    </row>
    <row r="276" spans="2:30" ht="14.4">
      <c r="B276" s="1378" t="s">
        <v>129</v>
      </c>
      <c r="C276" s="1365">
        <v>0</v>
      </c>
      <c r="D276" s="1365">
        <v>0</v>
      </c>
      <c r="E276" s="1365">
        <v>0</v>
      </c>
      <c r="F276" s="1365">
        <v>0</v>
      </c>
      <c r="G276" s="1365">
        <v>0</v>
      </c>
      <c r="H276" s="1365">
        <v>0</v>
      </c>
      <c r="I276" s="1365">
        <v>0</v>
      </c>
      <c r="J276" s="1365">
        <v>0</v>
      </c>
      <c r="K276" s="1365">
        <v>0</v>
      </c>
      <c r="L276" s="1365">
        <v>0</v>
      </c>
      <c r="M276" s="1365">
        <v>0</v>
      </c>
      <c r="N276" s="1365">
        <v>0</v>
      </c>
      <c r="O276" s="1365">
        <v>0</v>
      </c>
      <c r="P276" s="1365">
        <v>0</v>
      </c>
      <c r="Q276" s="1365">
        <v>0</v>
      </c>
      <c r="R276" s="1365">
        <v>0</v>
      </c>
      <c r="S276" s="1365">
        <v>0</v>
      </c>
      <c r="T276" s="1365">
        <v>0</v>
      </c>
      <c r="U276" s="1365">
        <v>0</v>
      </c>
      <c r="V276" s="1365">
        <v>0</v>
      </c>
      <c r="W276" s="1365">
        <v>0</v>
      </c>
      <c r="X276" s="1365">
        <v>0</v>
      </c>
      <c r="Y276" s="1365">
        <v>0</v>
      </c>
      <c r="Z276" s="1392"/>
      <c r="AA276" s="1392"/>
      <c r="AB276" s="1392"/>
      <c r="AC276" s="1392"/>
      <c r="AD276" s="1392"/>
    </row>
    <row r="277" spans="2:30" ht="14.4">
      <c r="B277" s="1375" t="s">
        <v>118</v>
      </c>
      <c r="C277" s="1350">
        <v>0</v>
      </c>
      <c r="D277" s="1350">
        <v>0</v>
      </c>
      <c r="E277" s="1350">
        <v>0</v>
      </c>
      <c r="F277" s="1350">
        <v>0</v>
      </c>
      <c r="G277" s="1350">
        <v>0</v>
      </c>
      <c r="H277" s="1350">
        <v>0</v>
      </c>
      <c r="I277" s="1350">
        <v>0</v>
      </c>
      <c r="J277" s="1350">
        <v>0</v>
      </c>
      <c r="K277" s="1350">
        <v>0</v>
      </c>
      <c r="L277" s="1350">
        <v>0</v>
      </c>
      <c r="M277" s="1350">
        <v>0</v>
      </c>
      <c r="N277" s="1350">
        <v>0</v>
      </c>
      <c r="O277" s="1350">
        <v>0</v>
      </c>
      <c r="P277" s="1350">
        <v>0</v>
      </c>
      <c r="Q277" s="1350">
        <v>0</v>
      </c>
      <c r="R277" s="1350">
        <v>0</v>
      </c>
      <c r="S277" s="1350">
        <v>0</v>
      </c>
      <c r="T277" s="1350">
        <v>0</v>
      </c>
      <c r="U277" s="1350">
        <v>0</v>
      </c>
      <c r="V277" s="1350">
        <v>0</v>
      </c>
      <c r="W277" s="1350">
        <v>0</v>
      </c>
      <c r="X277" s="1350">
        <v>0</v>
      </c>
      <c r="Y277" s="1350">
        <v>0</v>
      </c>
      <c r="Z277" s="1392"/>
      <c r="AA277" s="1392"/>
      <c r="AB277" s="1392"/>
      <c r="AC277" s="1392"/>
      <c r="AD277" s="1392"/>
    </row>
    <row r="278" spans="2:30" ht="14.4">
      <c r="B278" s="1375" t="s">
        <v>119</v>
      </c>
      <c r="C278" s="1350">
        <v>0</v>
      </c>
      <c r="D278" s="1350">
        <v>0</v>
      </c>
      <c r="E278" s="1350">
        <v>0</v>
      </c>
      <c r="F278" s="1350">
        <v>0</v>
      </c>
      <c r="G278" s="1350">
        <v>0</v>
      </c>
      <c r="H278" s="1350">
        <v>0</v>
      </c>
      <c r="I278" s="1350">
        <v>0</v>
      </c>
      <c r="J278" s="1350">
        <v>0</v>
      </c>
      <c r="K278" s="1350">
        <v>0</v>
      </c>
      <c r="L278" s="1350">
        <v>0</v>
      </c>
      <c r="M278" s="1350">
        <v>0</v>
      </c>
      <c r="N278" s="1350">
        <v>0</v>
      </c>
      <c r="O278" s="1350">
        <v>0</v>
      </c>
      <c r="P278" s="1350">
        <v>0</v>
      </c>
      <c r="Q278" s="1350">
        <v>0</v>
      </c>
      <c r="R278" s="1350">
        <v>0</v>
      </c>
      <c r="S278" s="1350">
        <v>0</v>
      </c>
      <c r="T278" s="1350">
        <v>0</v>
      </c>
      <c r="U278" s="1350">
        <v>0</v>
      </c>
      <c r="V278" s="1350">
        <v>0</v>
      </c>
      <c r="W278" s="1350">
        <v>0</v>
      </c>
      <c r="X278" s="1350">
        <v>0</v>
      </c>
      <c r="Y278" s="1350">
        <v>0</v>
      </c>
      <c r="Z278" s="1392"/>
      <c r="AA278" s="1392"/>
      <c r="AB278" s="1392"/>
      <c r="AC278" s="1392"/>
      <c r="AD278" s="1392"/>
    </row>
    <row r="279" spans="2:30" ht="14.4">
      <c r="B279" s="1375" t="s">
        <v>6067</v>
      </c>
      <c r="C279" s="1350">
        <v>0</v>
      </c>
      <c r="D279" s="1350">
        <v>0</v>
      </c>
      <c r="E279" s="1350">
        <v>0</v>
      </c>
      <c r="F279" s="1350">
        <v>0</v>
      </c>
      <c r="G279" s="1350">
        <v>0</v>
      </c>
      <c r="H279" s="1350">
        <v>0</v>
      </c>
      <c r="I279" s="1350">
        <v>0</v>
      </c>
      <c r="J279" s="1350">
        <v>0</v>
      </c>
      <c r="K279" s="1350">
        <v>0</v>
      </c>
      <c r="L279" s="1350">
        <v>0</v>
      </c>
      <c r="M279" s="1350">
        <v>0</v>
      </c>
      <c r="N279" s="1350">
        <v>0</v>
      </c>
      <c r="O279" s="1350">
        <v>0</v>
      </c>
      <c r="P279" s="1350">
        <v>0</v>
      </c>
      <c r="Q279" s="1350">
        <v>0</v>
      </c>
      <c r="R279" s="1350">
        <v>0</v>
      </c>
      <c r="S279" s="1350">
        <v>0</v>
      </c>
      <c r="T279" s="1350">
        <v>0</v>
      </c>
      <c r="U279" s="1350">
        <v>0</v>
      </c>
      <c r="V279" s="1350">
        <v>0</v>
      </c>
      <c r="W279" s="1350">
        <v>0</v>
      </c>
      <c r="X279" s="1350">
        <v>0</v>
      </c>
      <c r="Y279" s="1350">
        <v>0</v>
      </c>
      <c r="Z279" s="1392"/>
      <c r="AA279" s="1392"/>
      <c r="AB279" s="1392"/>
      <c r="AC279" s="1392"/>
      <c r="AD279" s="1392"/>
    </row>
    <row r="280" spans="2:30" ht="14.4">
      <c r="B280" s="1375" t="s">
        <v>6068</v>
      </c>
      <c r="C280" s="1350">
        <v>0</v>
      </c>
      <c r="D280" s="1350">
        <v>0</v>
      </c>
      <c r="E280" s="1350">
        <v>0</v>
      </c>
      <c r="F280" s="1350">
        <v>0</v>
      </c>
      <c r="G280" s="1350">
        <v>0</v>
      </c>
      <c r="H280" s="1350">
        <v>0</v>
      </c>
      <c r="I280" s="1350">
        <v>0</v>
      </c>
      <c r="J280" s="1350">
        <v>0</v>
      </c>
      <c r="K280" s="1350">
        <v>0</v>
      </c>
      <c r="L280" s="1350">
        <v>0</v>
      </c>
      <c r="M280" s="1350">
        <v>0</v>
      </c>
      <c r="N280" s="1350">
        <v>0</v>
      </c>
      <c r="O280" s="1350">
        <v>0</v>
      </c>
      <c r="P280" s="1350">
        <v>0</v>
      </c>
      <c r="Q280" s="1350">
        <v>0</v>
      </c>
      <c r="R280" s="1350">
        <v>0</v>
      </c>
      <c r="S280" s="1350">
        <v>0</v>
      </c>
      <c r="T280" s="1350">
        <v>0</v>
      </c>
      <c r="U280" s="1350">
        <v>0</v>
      </c>
      <c r="V280" s="1350">
        <v>0</v>
      </c>
      <c r="W280" s="1350">
        <v>0</v>
      </c>
      <c r="X280" s="1350">
        <v>0</v>
      </c>
      <c r="Y280" s="1350">
        <v>0</v>
      </c>
      <c r="Z280" s="1392"/>
      <c r="AA280" s="1392"/>
      <c r="AB280" s="1392"/>
      <c r="AC280" s="1392"/>
      <c r="AD280" s="1392"/>
    </row>
    <row r="281" spans="2:30" ht="14.4">
      <c r="B281" s="1375" t="s">
        <v>120</v>
      </c>
      <c r="C281" s="1350">
        <v>0</v>
      </c>
      <c r="D281" s="1350">
        <v>0</v>
      </c>
      <c r="E281" s="1350">
        <v>0</v>
      </c>
      <c r="F281" s="1350">
        <v>0</v>
      </c>
      <c r="G281" s="1350">
        <v>0</v>
      </c>
      <c r="H281" s="1350">
        <v>0</v>
      </c>
      <c r="I281" s="1350">
        <v>0</v>
      </c>
      <c r="J281" s="1350">
        <v>0</v>
      </c>
      <c r="K281" s="1350">
        <v>0</v>
      </c>
      <c r="L281" s="1350">
        <v>0</v>
      </c>
      <c r="M281" s="1350">
        <v>0</v>
      </c>
      <c r="N281" s="1350">
        <v>0</v>
      </c>
      <c r="O281" s="1350">
        <v>0</v>
      </c>
      <c r="P281" s="1350">
        <v>0</v>
      </c>
      <c r="Q281" s="1350">
        <v>0</v>
      </c>
      <c r="R281" s="1350">
        <v>0</v>
      </c>
      <c r="S281" s="1350">
        <v>0</v>
      </c>
      <c r="T281" s="1350">
        <v>0</v>
      </c>
      <c r="U281" s="1350">
        <v>0</v>
      </c>
      <c r="V281" s="1350">
        <v>0</v>
      </c>
      <c r="W281" s="1350">
        <v>0</v>
      </c>
      <c r="X281" s="1350">
        <v>0</v>
      </c>
      <c r="Y281" s="1350">
        <v>0</v>
      </c>
      <c r="Z281" s="1392"/>
      <c r="AA281" s="1392"/>
      <c r="AB281" s="1392"/>
      <c r="AC281" s="1392"/>
      <c r="AD281" s="1392"/>
    </row>
    <row r="282" spans="2:30" ht="14.4">
      <c r="B282" s="1375" t="s">
        <v>121</v>
      </c>
      <c r="C282" s="1350">
        <v>0</v>
      </c>
      <c r="D282" s="1350">
        <v>0</v>
      </c>
      <c r="E282" s="1350">
        <v>0</v>
      </c>
      <c r="F282" s="1350">
        <v>0</v>
      </c>
      <c r="G282" s="1350">
        <v>0</v>
      </c>
      <c r="H282" s="1350">
        <v>0</v>
      </c>
      <c r="I282" s="1350">
        <v>0</v>
      </c>
      <c r="J282" s="1350">
        <v>0</v>
      </c>
      <c r="K282" s="1350">
        <v>0</v>
      </c>
      <c r="L282" s="1350">
        <v>0</v>
      </c>
      <c r="M282" s="1350">
        <v>0</v>
      </c>
      <c r="N282" s="1350">
        <v>0</v>
      </c>
      <c r="O282" s="1350">
        <v>0</v>
      </c>
      <c r="P282" s="1350">
        <v>0</v>
      </c>
      <c r="Q282" s="1350">
        <v>0</v>
      </c>
      <c r="R282" s="1350">
        <v>0</v>
      </c>
      <c r="S282" s="1350">
        <v>0</v>
      </c>
      <c r="T282" s="1350">
        <v>0</v>
      </c>
      <c r="U282" s="1350">
        <v>0</v>
      </c>
      <c r="V282" s="1350">
        <v>0</v>
      </c>
      <c r="W282" s="1350">
        <v>0</v>
      </c>
      <c r="X282" s="1350">
        <v>0</v>
      </c>
      <c r="Y282" s="1350">
        <v>0</v>
      </c>
      <c r="Z282" s="1392"/>
      <c r="AA282" s="1392"/>
      <c r="AB282" s="1392"/>
      <c r="AC282" s="1392"/>
      <c r="AD282" s="1392"/>
    </row>
    <row r="283" spans="2:30" ht="14.4">
      <c r="B283" s="1362" t="s">
        <v>6247</v>
      </c>
      <c r="C283" s="1350">
        <v>0</v>
      </c>
      <c r="D283" s="1350">
        <v>0</v>
      </c>
      <c r="E283" s="1350">
        <v>0</v>
      </c>
      <c r="F283" s="1350">
        <v>0</v>
      </c>
      <c r="G283" s="1350">
        <v>0</v>
      </c>
      <c r="H283" s="1350">
        <v>0</v>
      </c>
      <c r="I283" s="1350">
        <v>0</v>
      </c>
      <c r="J283" s="1350">
        <v>0</v>
      </c>
      <c r="K283" s="1350">
        <v>0</v>
      </c>
      <c r="L283" s="1350">
        <v>0</v>
      </c>
      <c r="M283" s="1350">
        <v>0</v>
      </c>
      <c r="N283" s="1350">
        <v>0</v>
      </c>
      <c r="O283" s="1350">
        <v>0</v>
      </c>
      <c r="P283" s="1350">
        <v>0</v>
      </c>
      <c r="Q283" s="1350">
        <v>0</v>
      </c>
      <c r="R283" s="1350">
        <v>0</v>
      </c>
      <c r="S283" s="1350">
        <v>0</v>
      </c>
      <c r="T283" s="1350">
        <v>0</v>
      </c>
      <c r="U283" s="1350">
        <v>0</v>
      </c>
      <c r="V283" s="1350">
        <v>0</v>
      </c>
      <c r="W283" s="1350">
        <v>0</v>
      </c>
      <c r="X283" s="1350">
        <v>0</v>
      </c>
      <c r="Y283" s="1350">
        <v>0</v>
      </c>
      <c r="Z283" s="1392"/>
      <c r="AA283" s="1392"/>
      <c r="AB283" s="1392"/>
      <c r="AC283" s="1392"/>
      <c r="AD283" s="1392"/>
    </row>
    <row r="284" spans="2:30" ht="14.4">
      <c r="B284" s="1362" t="s">
        <v>122</v>
      </c>
      <c r="C284" s="1350">
        <v>0</v>
      </c>
      <c r="D284" s="1350">
        <v>0</v>
      </c>
      <c r="E284" s="1350">
        <v>0</v>
      </c>
      <c r="F284" s="1350">
        <v>0</v>
      </c>
      <c r="G284" s="1350">
        <v>0</v>
      </c>
      <c r="H284" s="1350">
        <v>0</v>
      </c>
      <c r="I284" s="1350">
        <v>0</v>
      </c>
      <c r="J284" s="1350">
        <v>0</v>
      </c>
      <c r="K284" s="1350">
        <v>0</v>
      </c>
      <c r="L284" s="1350">
        <v>0</v>
      </c>
      <c r="M284" s="1350">
        <v>0</v>
      </c>
      <c r="N284" s="1350">
        <v>0</v>
      </c>
      <c r="O284" s="1350">
        <v>0</v>
      </c>
      <c r="P284" s="1350">
        <v>0</v>
      </c>
      <c r="Q284" s="1350">
        <v>0</v>
      </c>
      <c r="R284" s="1350">
        <v>0</v>
      </c>
      <c r="S284" s="1350">
        <v>0</v>
      </c>
      <c r="T284" s="1350">
        <v>0</v>
      </c>
      <c r="U284" s="1350">
        <v>0</v>
      </c>
      <c r="V284" s="1350">
        <v>0</v>
      </c>
      <c r="W284" s="1350">
        <v>0</v>
      </c>
      <c r="X284" s="1350">
        <v>0</v>
      </c>
      <c r="Y284" s="1350">
        <v>0</v>
      </c>
      <c r="Z284" s="1392"/>
      <c r="AA284" s="1392"/>
      <c r="AB284" s="1392"/>
      <c r="AC284" s="1392"/>
      <c r="AD284" s="1392"/>
    </row>
    <row r="285" spans="2:30" ht="14.4">
      <c r="B285" s="1375" t="s">
        <v>117</v>
      </c>
      <c r="C285" s="1350">
        <v>0</v>
      </c>
      <c r="D285" s="1350">
        <v>0</v>
      </c>
      <c r="E285" s="1350">
        <v>0</v>
      </c>
      <c r="F285" s="1350">
        <v>0</v>
      </c>
      <c r="G285" s="1350">
        <v>0</v>
      </c>
      <c r="H285" s="1350">
        <v>0</v>
      </c>
      <c r="I285" s="1350">
        <v>0</v>
      </c>
      <c r="J285" s="1350">
        <v>0</v>
      </c>
      <c r="K285" s="1350">
        <v>0</v>
      </c>
      <c r="L285" s="1350">
        <v>0</v>
      </c>
      <c r="M285" s="1350">
        <v>0</v>
      </c>
      <c r="N285" s="1350">
        <v>0</v>
      </c>
      <c r="O285" s="1350">
        <v>0</v>
      </c>
      <c r="P285" s="1350">
        <v>0</v>
      </c>
      <c r="Q285" s="1350">
        <v>0</v>
      </c>
      <c r="R285" s="1350">
        <v>0</v>
      </c>
      <c r="S285" s="1350">
        <v>0</v>
      </c>
      <c r="T285" s="1350">
        <v>0</v>
      </c>
      <c r="U285" s="1350">
        <v>0</v>
      </c>
      <c r="V285" s="1350">
        <v>0</v>
      </c>
      <c r="W285" s="1350">
        <v>0</v>
      </c>
      <c r="X285" s="1350">
        <v>0</v>
      </c>
      <c r="Y285" s="1350">
        <v>0</v>
      </c>
      <c r="Z285" s="1392"/>
      <c r="AA285" s="1392"/>
      <c r="AB285" s="1392"/>
      <c r="AC285" s="1392"/>
      <c r="AD285" s="1392"/>
    </row>
    <row r="286" spans="2:30" ht="28.8">
      <c r="B286" s="1408" t="s">
        <v>6249</v>
      </c>
      <c r="C286" s="1350">
        <v>0</v>
      </c>
      <c r="D286" s="1350">
        <v>0</v>
      </c>
      <c r="E286" s="1350">
        <v>0</v>
      </c>
      <c r="F286" s="1350">
        <v>0</v>
      </c>
      <c r="G286" s="1350">
        <v>0</v>
      </c>
      <c r="H286" s="1350">
        <v>0</v>
      </c>
      <c r="I286" s="1350">
        <v>0</v>
      </c>
      <c r="J286" s="1350">
        <v>0</v>
      </c>
      <c r="K286" s="1350">
        <v>0</v>
      </c>
      <c r="L286" s="1350">
        <v>0</v>
      </c>
      <c r="M286" s="1350">
        <v>0</v>
      </c>
      <c r="N286" s="1350">
        <v>0</v>
      </c>
      <c r="O286" s="1350">
        <v>0</v>
      </c>
      <c r="P286" s="1350">
        <v>0</v>
      </c>
      <c r="Q286" s="1350">
        <v>0</v>
      </c>
      <c r="R286" s="1350">
        <v>0</v>
      </c>
      <c r="S286" s="1350">
        <v>0</v>
      </c>
      <c r="T286" s="1350">
        <v>0</v>
      </c>
      <c r="U286" s="1350">
        <v>0</v>
      </c>
      <c r="V286" s="1350">
        <v>0</v>
      </c>
      <c r="W286" s="1350">
        <v>0</v>
      </c>
      <c r="X286" s="1350">
        <v>0</v>
      </c>
      <c r="Y286" s="1350">
        <v>0</v>
      </c>
      <c r="Z286" s="1392"/>
      <c r="AA286" s="1392"/>
      <c r="AB286" s="1392"/>
      <c r="AC286" s="1392"/>
      <c r="AD286" s="1392"/>
    </row>
    <row r="287" spans="2:30" ht="14.4">
      <c r="B287" s="1362" t="s">
        <v>6287</v>
      </c>
      <c r="C287" s="1350">
        <v>0</v>
      </c>
      <c r="D287" s="1350">
        <v>0</v>
      </c>
      <c r="E287" s="1350">
        <v>0</v>
      </c>
      <c r="F287" s="1350">
        <v>0</v>
      </c>
      <c r="G287" s="1350">
        <v>0</v>
      </c>
      <c r="H287" s="1350">
        <v>0</v>
      </c>
      <c r="I287" s="1350">
        <v>0</v>
      </c>
      <c r="J287" s="1350">
        <v>0</v>
      </c>
      <c r="K287" s="1350">
        <v>0</v>
      </c>
      <c r="L287" s="1350">
        <v>0</v>
      </c>
      <c r="M287" s="1350">
        <v>0</v>
      </c>
      <c r="N287" s="1350">
        <v>0</v>
      </c>
      <c r="O287" s="1350">
        <v>0</v>
      </c>
      <c r="P287" s="1350">
        <v>0</v>
      </c>
      <c r="Q287" s="1350">
        <v>0</v>
      </c>
      <c r="R287" s="1350">
        <v>0</v>
      </c>
      <c r="S287" s="1350">
        <v>0</v>
      </c>
      <c r="T287" s="1350">
        <v>0</v>
      </c>
      <c r="U287" s="1350">
        <v>0</v>
      </c>
      <c r="V287" s="1350">
        <v>0</v>
      </c>
      <c r="W287" s="1350">
        <v>0</v>
      </c>
      <c r="X287" s="1350">
        <v>0</v>
      </c>
      <c r="Y287" s="1350">
        <v>0</v>
      </c>
      <c r="Z287" s="1392"/>
      <c r="AA287" s="1392"/>
      <c r="AB287" s="1392"/>
      <c r="AC287" s="1392"/>
      <c r="AD287" s="1392"/>
    </row>
    <row r="288" spans="2:30" ht="14.4">
      <c r="B288" s="1362" t="s">
        <v>6288</v>
      </c>
      <c r="C288" s="1350">
        <v>0</v>
      </c>
      <c r="D288" s="1350">
        <v>0</v>
      </c>
      <c r="E288" s="1350">
        <v>0</v>
      </c>
      <c r="F288" s="1350">
        <v>0</v>
      </c>
      <c r="G288" s="1350">
        <v>0</v>
      </c>
      <c r="H288" s="1350">
        <v>0</v>
      </c>
      <c r="I288" s="1350">
        <v>0</v>
      </c>
      <c r="J288" s="1350">
        <v>0</v>
      </c>
      <c r="K288" s="1350">
        <v>0</v>
      </c>
      <c r="L288" s="1350">
        <v>0</v>
      </c>
      <c r="M288" s="1350">
        <v>0</v>
      </c>
      <c r="N288" s="1350">
        <v>0</v>
      </c>
      <c r="O288" s="1350">
        <v>0</v>
      </c>
      <c r="P288" s="1350">
        <v>0</v>
      </c>
      <c r="Q288" s="1350">
        <v>0</v>
      </c>
      <c r="R288" s="1350">
        <v>0</v>
      </c>
      <c r="S288" s="1350">
        <v>0</v>
      </c>
      <c r="T288" s="1350">
        <v>0</v>
      </c>
      <c r="U288" s="1350">
        <v>0</v>
      </c>
      <c r="V288" s="1350">
        <v>0</v>
      </c>
      <c r="W288" s="1350">
        <v>0</v>
      </c>
      <c r="X288" s="1350">
        <v>0</v>
      </c>
      <c r="Y288" s="1350">
        <v>0</v>
      </c>
      <c r="Z288" s="1392"/>
      <c r="AA288" s="1392"/>
      <c r="AB288" s="1392"/>
      <c r="AC288" s="1392"/>
      <c r="AD288" s="1392"/>
    </row>
    <row r="289" spans="2:30" ht="14.4">
      <c r="B289" s="1362" t="s">
        <v>6292</v>
      </c>
      <c r="C289" s="1350">
        <v>0</v>
      </c>
      <c r="D289" s="1350">
        <v>0</v>
      </c>
      <c r="E289" s="1350">
        <v>0</v>
      </c>
      <c r="F289" s="1350">
        <v>0</v>
      </c>
      <c r="G289" s="1350">
        <v>0</v>
      </c>
      <c r="H289" s="1350">
        <v>0</v>
      </c>
      <c r="I289" s="1350">
        <v>0</v>
      </c>
      <c r="J289" s="1350">
        <v>0</v>
      </c>
      <c r="K289" s="1350">
        <v>0</v>
      </c>
      <c r="L289" s="1350">
        <v>0</v>
      </c>
      <c r="M289" s="1350">
        <v>0</v>
      </c>
      <c r="N289" s="1350">
        <v>0</v>
      </c>
      <c r="O289" s="1350">
        <v>0</v>
      </c>
      <c r="P289" s="1350">
        <v>0</v>
      </c>
      <c r="Q289" s="1350">
        <v>0</v>
      </c>
      <c r="R289" s="1350">
        <v>0</v>
      </c>
      <c r="S289" s="1350">
        <v>0</v>
      </c>
      <c r="T289" s="1350">
        <v>0</v>
      </c>
      <c r="U289" s="1350">
        <v>0</v>
      </c>
      <c r="V289" s="1350">
        <v>0</v>
      </c>
      <c r="W289" s="1350">
        <v>0</v>
      </c>
      <c r="X289" s="1350">
        <v>0</v>
      </c>
      <c r="Y289" s="1350">
        <v>0</v>
      </c>
      <c r="Z289" s="1392"/>
      <c r="AA289" s="1392"/>
      <c r="AB289" s="1392"/>
      <c r="AC289" s="1392"/>
      <c r="AD289" s="1392"/>
    </row>
    <row r="290" spans="2:30" ht="14.4">
      <c r="B290" s="1362" t="s">
        <v>6293</v>
      </c>
      <c r="C290" s="1350">
        <v>0</v>
      </c>
      <c r="D290" s="1350">
        <v>0</v>
      </c>
      <c r="E290" s="1350">
        <v>0</v>
      </c>
      <c r="F290" s="1350">
        <v>0</v>
      </c>
      <c r="G290" s="1350">
        <v>0</v>
      </c>
      <c r="H290" s="1350">
        <v>0</v>
      </c>
      <c r="I290" s="1350">
        <v>0</v>
      </c>
      <c r="J290" s="1350">
        <v>0</v>
      </c>
      <c r="K290" s="1350">
        <v>0</v>
      </c>
      <c r="L290" s="1350">
        <v>0</v>
      </c>
      <c r="M290" s="1350">
        <v>0</v>
      </c>
      <c r="N290" s="1350">
        <v>0</v>
      </c>
      <c r="O290" s="1350">
        <v>0</v>
      </c>
      <c r="P290" s="1350">
        <v>0</v>
      </c>
      <c r="Q290" s="1350">
        <v>0</v>
      </c>
      <c r="R290" s="1350">
        <v>0</v>
      </c>
      <c r="S290" s="1350">
        <v>0</v>
      </c>
      <c r="T290" s="1350">
        <v>0</v>
      </c>
      <c r="U290" s="1350">
        <v>0</v>
      </c>
      <c r="V290" s="1350">
        <v>0</v>
      </c>
      <c r="W290" s="1350">
        <v>0</v>
      </c>
      <c r="X290" s="1350">
        <v>0</v>
      </c>
      <c r="Y290" s="1350">
        <v>0</v>
      </c>
      <c r="Z290" s="1392"/>
      <c r="AA290" s="1392"/>
      <c r="AB290" s="1392"/>
      <c r="AC290" s="1392"/>
      <c r="AD290" s="1392"/>
    </row>
    <row r="291" spans="2:30" ht="14.4">
      <c r="B291" s="1362" t="s">
        <v>6289</v>
      </c>
      <c r="C291" s="1350">
        <v>0</v>
      </c>
      <c r="D291" s="1350">
        <v>0</v>
      </c>
      <c r="E291" s="1350">
        <v>0</v>
      </c>
      <c r="F291" s="1350">
        <v>0</v>
      </c>
      <c r="G291" s="1350">
        <v>0</v>
      </c>
      <c r="H291" s="1350">
        <v>0</v>
      </c>
      <c r="I291" s="1350">
        <v>0</v>
      </c>
      <c r="J291" s="1350">
        <v>0</v>
      </c>
      <c r="K291" s="1350">
        <v>0</v>
      </c>
      <c r="L291" s="1350">
        <v>0</v>
      </c>
      <c r="M291" s="1350">
        <v>0</v>
      </c>
      <c r="N291" s="1350">
        <v>0</v>
      </c>
      <c r="O291" s="1350">
        <v>0</v>
      </c>
      <c r="P291" s="1350">
        <v>0</v>
      </c>
      <c r="Q291" s="1350">
        <v>0</v>
      </c>
      <c r="R291" s="1350">
        <v>0</v>
      </c>
      <c r="S291" s="1350">
        <v>0</v>
      </c>
      <c r="T291" s="1350">
        <v>0</v>
      </c>
      <c r="U291" s="1350">
        <v>0</v>
      </c>
      <c r="V291" s="1350">
        <v>0</v>
      </c>
      <c r="W291" s="1350">
        <v>0</v>
      </c>
      <c r="X291" s="1350">
        <v>0</v>
      </c>
      <c r="Y291" s="1350">
        <v>0</v>
      </c>
      <c r="Z291" s="1392"/>
      <c r="AA291" s="1392"/>
      <c r="AB291" s="1392"/>
      <c r="AC291" s="1392"/>
      <c r="AD291" s="1392"/>
    </row>
    <row r="292" spans="2:30" ht="14.4">
      <c r="B292" s="1362" t="s">
        <v>6294</v>
      </c>
      <c r="C292" s="1350">
        <v>0</v>
      </c>
      <c r="D292" s="1350">
        <v>0</v>
      </c>
      <c r="E292" s="1350">
        <v>0</v>
      </c>
      <c r="F292" s="1350">
        <v>0</v>
      </c>
      <c r="G292" s="1350">
        <v>0</v>
      </c>
      <c r="H292" s="1350">
        <v>0</v>
      </c>
      <c r="I292" s="1350">
        <v>0</v>
      </c>
      <c r="J292" s="1350">
        <v>0</v>
      </c>
      <c r="K292" s="1350">
        <v>0</v>
      </c>
      <c r="L292" s="1350">
        <v>0</v>
      </c>
      <c r="M292" s="1350">
        <v>0</v>
      </c>
      <c r="N292" s="1350">
        <v>0</v>
      </c>
      <c r="O292" s="1350">
        <v>0</v>
      </c>
      <c r="P292" s="1350">
        <v>0</v>
      </c>
      <c r="Q292" s="1350">
        <v>0</v>
      </c>
      <c r="R292" s="1350">
        <v>0</v>
      </c>
      <c r="S292" s="1350">
        <v>0</v>
      </c>
      <c r="T292" s="1350">
        <v>0</v>
      </c>
      <c r="U292" s="1350">
        <v>0</v>
      </c>
      <c r="V292" s="1350">
        <v>0</v>
      </c>
      <c r="W292" s="1350">
        <v>0</v>
      </c>
      <c r="X292" s="1350">
        <v>0</v>
      </c>
      <c r="Y292" s="1350">
        <v>0</v>
      </c>
      <c r="Z292" s="1392"/>
      <c r="AA292" s="1392"/>
      <c r="AB292" s="1392"/>
      <c r="AC292" s="1392"/>
      <c r="AD292" s="1392"/>
    </row>
    <row r="293" spans="2:30" ht="14.4">
      <c r="B293" s="1362" t="s">
        <v>6291</v>
      </c>
      <c r="C293" s="1350">
        <v>0</v>
      </c>
      <c r="D293" s="1350">
        <v>0</v>
      </c>
      <c r="E293" s="1350">
        <v>0</v>
      </c>
      <c r="F293" s="1350">
        <v>0</v>
      </c>
      <c r="G293" s="1350">
        <v>0</v>
      </c>
      <c r="H293" s="1350">
        <v>0</v>
      </c>
      <c r="I293" s="1350">
        <v>0</v>
      </c>
      <c r="J293" s="1350">
        <v>0</v>
      </c>
      <c r="K293" s="1350">
        <v>0</v>
      </c>
      <c r="L293" s="1350">
        <v>0</v>
      </c>
      <c r="M293" s="1350">
        <v>0</v>
      </c>
      <c r="N293" s="1350">
        <v>0</v>
      </c>
      <c r="O293" s="1350">
        <v>0</v>
      </c>
      <c r="P293" s="1350">
        <v>0</v>
      </c>
      <c r="Q293" s="1350">
        <v>0</v>
      </c>
      <c r="R293" s="1350">
        <v>0</v>
      </c>
      <c r="S293" s="1350">
        <v>0</v>
      </c>
      <c r="T293" s="1350">
        <v>0</v>
      </c>
      <c r="U293" s="1350">
        <v>0</v>
      </c>
      <c r="V293" s="1350">
        <v>0</v>
      </c>
      <c r="W293" s="1350">
        <v>0</v>
      </c>
      <c r="X293" s="1350">
        <v>0</v>
      </c>
      <c r="Y293" s="1350">
        <v>0</v>
      </c>
      <c r="Z293" s="1392"/>
      <c r="AA293" s="1392"/>
      <c r="AB293" s="1392"/>
      <c r="AC293" s="1392"/>
      <c r="AD293" s="1392"/>
    </row>
    <row r="294" spans="2:30" ht="14.4">
      <c r="B294" s="1376"/>
      <c r="C294" s="1350"/>
      <c r="D294" s="1350"/>
      <c r="E294" s="1350"/>
      <c r="F294" s="1350"/>
      <c r="G294" s="1350"/>
      <c r="H294" s="1350"/>
      <c r="I294" s="1350"/>
      <c r="J294" s="1350"/>
      <c r="K294" s="1350"/>
      <c r="L294" s="1350"/>
      <c r="M294" s="1350"/>
      <c r="N294" s="1350"/>
      <c r="O294" s="1350"/>
      <c r="P294" s="1350"/>
      <c r="Q294" s="1350"/>
      <c r="R294" s="1350"/>
      <c r="S294" s="1350"/>
      <c r="T294" s="1350"/>
      <c r="U294" s="1350"/>
      <c r="V294" s="1350"/>
      <c r="W294" s="1350"/>
      <c r="X294" s="1350"/>
      <c r="Y294" s="1350"/>
      <c r="Z294" s="1392"/>
      <c r="AA294" s="1392"/>
      <c r="AB294" s="1392"/>
      <c r="AC294" s="1392"/>
      <c r="AD294" s="1392"/>
    </row>
    <row r="295" spans="2:30" ht="14.4">
      <c r="B295" s="1374" t="s">
        <v>6229</v>
      </c>
      <c r="C295" s="1365">
        <v>0</v>
      </c>
      <c r="D295" s="1365">
        <v>0</v>
      </c>
      <c r="E295" s="1365">
        <v>0</v>
      </c>
      <c r="F295" s="1365">
        <v>0</v>
      </c>
      <c r="G295" s="1365">
        <v>0</v>
      </c>
      <c r="H295" s="1365">
        <v>0</v>
      </c>
      <c r="I295" s="1365">
        <v>0</v>
      </c>
      <c r="J295" s="1365">
        <v>0</v>
      </c>
      <c r="K295" s="1365">
        <v>0</v>
      </c>
      <c r="L295" s="1365">
        <v>0</v>
      </c>
      <c r="M295" s="1365">
        <v>0</v>
      </c>
      <c r="N295" s="1365">
        <v>0</v>
      </c>
      <c r="O295" s="1365">
        <v>0</v>
      </c>
      <c r="P295" s="1365">
        <v>0</v>
      </c>
      <c r="Q295" s="1365">
        <v>0</v>
      </c>
      <c r="R295" s="1365">
        <v>0</v>
      </c>
      <c r="S295" s="1365">
        <v>0</v>
      </c>
      <c r="T295" s="1365">
        <v>0</v>
      </c>
      <c r="U295" s="1365">
        <v>0</v>
      </c>
      <c r="V295" s="1365">
        <v>0</v>
      </c>
      <c r="W295" s="1365">
        <v>0</v>
      </c>
      <c r="X295" s="1365">
        <v>0</v>
      </c>
      <c r="Y295" s="1365">
        <v>0</v>
      </c>
      <c r="Z295" s="1392"/>
      <c r="AA295" s="1392"/>
      <c r="AB295" s="1392"/>
      <c r="AC295" s="1392"/>
      <c r="AD295" s="1392"/>
    </row>
    <row r="296" spans="2:30" ht="14.4">
      <c r="B296" s="1374" t="s">
        <v>6230</v>
      </c>
      <c r="C296" s="1365">
        <v>0</v>
      </c>
      <c r="D296" s="1365">
        <v>0</v>
      </c>
      <c r="E296" s="1365">
        <v>0</v>
      </c>
      <c r="F296" s="1365">
        <v>0</v>
      </c>
      <c r="G296" s="1365">
        <v>0</v>
      </c>
      <c r="H296" s="1365">
        <v>0</v>
      </c>
      <c r="I296" s="1365">
        <v>0</v>
      </c>
      <c r="J296" s="1365">
        <v>0</v>
      </c>
      <c r="K296" s="1365">
        <v>0</v>
      </c>
      <c r="L296" s="1365">
        <v>0</v>
      </c>
      <c r="M296" s="1365">
        <v>0</v>
      </c>
      <c r="N296" s="1365">
        <v>0</v>
      </c>
      <c r="O296" s="1365">
        <v>0</v>
      </c>
      <c r="P296" s="1365">
        <v>0</v>
      </c>
      <c r="Q296" s="1365">
        <v>0</v>
      </c>
      <c r="R296" s="1365">
        <v>0</v>
      </c>
      <c r="S296" s="1365">
        <v>0</v>
      </c>
      <c r="T296" s="1365">
        <v>0</v>
      </c>
      <c r="U296" s="1365">
        <v>0</v>
      </c>
      <c r="V296" s="1365">
        <v>0</v>
      </c>
      <c r="W296" s="1365">
        <v>0</v>
      </c>
      <c r="X296" s="1365">
        <v>0</v>
      </c>
      <c r="Y296" s="1365">
        <v>0</v>
      </c>
      <c r="Z296" s="1392"/>
      <c r="AA296" s="1392"/>
      <c r="AB296" s="1392"/>
      <c r="AC296" s="1392"/>
      <c r="AD296" s="1392"/>
    </row>
    <row r="297" spans="2:30" ht="14.4">
      <c r="B297" s="1376"/>
      <c r="C297" s="1350"/>
      <c r="D297" s="1350"/>
      <c r="E297" s="1350"/>
      <c r="F297" s="1350"/>
      <c r="G297" s="1350"/>
      <c r="H297" s="1350"/>
      <c r="I297" s="1350"/>
      <c r="J297" s="1350"/>
      <c r="K297" s="1350"/>
      <c r="L297" s="1350"/>
      <c r="M297" s="1350"/>
      <c r="N297" s="1350"/>
      <c r="O297" s="1350"/>
      <c r="P297" s="1350"/>
      <c r="Q297" s="1350"/>
      <c r="R297" s="1350"/>
      <c r="S297" s="1350"/>
      <c r="T297" s="1350"/>
      <c r="U297" s="1350"/>
      <c r="V297" s="1350"/>
      <c r="W297" s="1350"/>
      <c r="X297" s="1350"/>
      <c r="Y297" s="1350"/>
      <c r="Z297" s="1392"/>
      <c r="AA297" s="1392"/>
      <c r="AB297" s="1392"/>
      <c r="AC297" s="1392"/>
      <c r="AD297" s="1392"/>
    </row>
    <row r="298" spans="2:30" ht="14.4">
      <c r="B298" s="1374" t="s">
        <v>6231</v>
      </c>
      <c r="C298" s="1365">
        <v>0</v>
      </c>
      <c r="D298" s="1365">
        <v>0</v>
      </c>
      <c r="E298" s="1365">
        <v>0</v>
      </c>
      <c r="F298" s="1365">
        <v>0</v>
      </c>
      <c r="G298" s="1365">
        <v>0</v>
      </c>
      <c r="H298" s="1365">
        <v>0</v>
      </c>
      <c r="I298" s="1365">
        <v>0</v>
      </c>
      <c r="J298" s="1365">
        <v>0</v>
      </c>
      <c r="K298" s="1365">
        <v>0</v>
      </c>
      <c r="L298" s="1365">
        <v>0</v>
      </c>
      <c r="M298" s="1365">
        <v>0</v>
      </c>
      <c r="N298" s="1365">
        <v>0</v>
      </c>
      <c r="O298" s="1365">
        <v>0</v>
      </c>
      <c r="P298" s="1365">
        <v>0</v>
      </c>
      <c r="Q298" s="1365">
        <v>0</v>
      </c>
      <c r="R298" s="1365">
        <v>0</v>
      </c>
      <c r="S298" s="1365">
        <v>0</v>
      </c>
      <c r="T298" s="1365">
        <v>0</v>
      </c>
      <c r="U298" s="1365">
        <v>0</v>
      </c>
      <c r="V298" s="1365">
        <v>0</v>
      </c>
      <c r="W298" s="1365">
        <v>0</v>
      </c>
      <c r="X298" s="1365">
        <v>0</v>
      </c>
      <c r="Y298" s="1365">
        <v>0</v>
      </c>
      <c r="Z298" s="1392"/>
      <c r="AA298" s="1392"/>
      <c r="AB298" s="1392"/>
      <c r="AC298" s="1392"/>
      <c r="AD298" s="1392"/>
    </row>
    <row r="299" spans="2:30" ht="14.4">
      <c r="B299" s="1374" t="s">
        <v>6232</v>
      </c>
      <c r="C299" s="1365">
        <v>0</v>
      </c>
      <c r="D299" s="1365">
        <v>0</v>
      </c>
      <c r="E299" s="1365">
        <v>0</v>
      </c>
      <c r="F299" s="1365">
        <v>0</v>
      </c>
      <c r="G299" s="1365">
        <v>0</v>
      </c>
      <c r="H299" s="1365">
        <v>0</v>
      </c>
      <c r="I299" s="1365">
        <v>0</v>
      </c>
      <c r="J299" s="1365">
        <v>0</v>
      </c>
      <c r="K299" s="1365">
        <v>0</v>
      </c>
      <c r="L299" s="1365">
        <v>0</v>
      </c>
      <c r="M299" s="1365">
        <v>0</v>
      </c>
      <c r="N299" s="1365">
        <v>0</v>
      </c>
      <c r="O299" s="1365">
        <v>0</v>
      </c>
      <c r="P299" s="1365">
        <v>0</v>
      </c>
      <c r="Q299" s="1365">
        <v>0</v>
      </c>
      <c r="R299" s="1365">
        <v>0</v>
      </c>
      <c r="S299" s="1365">
        <v>0</v>
      </c>
      <c r="T299" s="1365">
        <v>0</v>
      </c>
      <c r="U299" s="1365">
        <v>0</v>
      </c>
      <c r="V299" s="1365">
        <v>0</v>
      </c>
      <c r="W299" s="1365">
        <v>0</v>
      </c>
      <c r="X299" s="1365">
        <v>0</v>
      </c>
      <c r="Y299" s="1365">
        <v>0</v>
      </c>
      <c r="Z299" s="1392"/>
      <c r="AA299" s="1392"/>
      <c r="AB299" s="1392"/>
      <c r="AC299" s="1392"/>
      <c r="AD299" s="1392"/>
    </row>
    <row r="300" spans="2:30" ht="14.4">
      <c r="B300" s="1377"/>
      <c r="C300" s="1350"/>
      <c r="D300" s="1350"/>
      <c r="E300" s="1350"/>
      <c r="F300" s="1350"/>
      <c r="G300" s="1350"/>
      <c r="H300" s="1350"/>
      <c r="I300" s="1350"/>
      <c r="J300" s="1350"/>
      <c r="K300" s="1350"/>
      <c r="L300" s="1350"/>
      <c r="M300" s="1350"/>
      <c r="N300" s="1350"/>
      <c r="O300" s="1350"/>
      <c r="P300" s="1350"/>
      <c r="Q300" s="1350"/>
      <c r="R300" s="1350"/>
      <c r="S300" s="1350"/>
      <c r="T300" s="1350"/>
      <c r="U300" s="1350"/>
      <c r="V300" s="1350"/>
      <c r="W300" s="1350"/>
      <c r="X300" s="1350"/>
      <c r="Y300" s="1350"/>
      <c r="Z300" s="1392"/>
      <c r="AA300" s="1392"/>
      <c r="AB300" s="1392"/>
      <c r="AC300" s="1392"/>
      <c r="AD300" s="1392"/>
    </row>
    <row r="301" spans="2:30" ht="14.4">
      <c r="B301" s="1374" t="s">
        <v>130</v>
      </c>
      <c r="C301" s="1365">
        <v>0</v>
      </c>
      <c r="D301" s="1365">
        <v>0</v>
      </c>
      <c r="E301" s="1365">
        <v>0</v>
      </c>
      <c r="F301" s="1365">
        <v>0</v>
      </c>
      <c r="G301" s="1365">
        <v>0</v>
      </c>
      <c r="H301" s="1365">
        <v>0</v>
      </c>
      <c r="I301" s="1365">
        <v>0</v>
      </c>
      <c r="J301" s="1365">
        <v>0</v>
      </c>
      <c r="K301" s="1365">
        <v>0</v>
      </c>
      <c r="L301" s="1365">
        <v>0</v>
      </c>
      <c r="M301" s="1365">
        <v>0</v>
      </c>
      <c r="N301" s="1365">
        <v>0</v>
      </c>
      <c r="O301" s="1365">
        <v>0</v>
      </c>
      <c r="P301" s="1365">
        <v>0</v>
      </c>
      <c r="Q301" s="1365">
        <v>0</v>
      </c>
      <c r="R301" s="1365">
        <v>0</v>
      </c>
      <c r="S301" s="1365">
        <v>0</v>
      </c>
      <c r="T301" s="1365">
        <v>0</v>
      </c>
      <c r="U301" s="1365">
        <v>0</v>
      </c>
      <c r="V301" s="1365">
        <v>0</v>
      </c>
      <c r="W301" s="1365">
        <v>0</v>
      </c>
      <c r="X301" s="1365">
        <v>0</v>
      </c>
      <c r="Y301" s="1365">
        <v>0</v>
      </c>
      <c r="Z301" s="1392"/>
      <c r="AA301" s="1392"/>
      <c r="AB301" s="1392"/>
      <c r="AC301" s="1392"/>
      <c r="AD301" s="1392"/>
    </row>
    <row r="302" spans="2:30" ht="14.4">
      <c r="B302" s="1375" t="s">
        <v>123</v>
      </c>
      <c r="C302" s="1350">
        <v>0</v>
      </c>
      <c r="D302" s="1350">
        <v>0</v>
      </c>
      <c r="E302" s="1350">
        <v>0</v>
      </c>
      <c r="F302" s="1350">
        <v>0</v>
      </c>
      <c r="G302" s="1350">
        <v>0</v>
      </c>
      <c r="H302" s="1350">
        <v>0</v>
      </c>
      <c r="I302" s="1350">
        <v>0</v>
      </c>
      <c r="J302" s="1350">
        <v>0</v>
      </c>
      <c r="K302" s="1350">
        <v>0</v>
      </c>
      <c r="L302" s="1350">
        <v>0</v>
      </c>
      <c r="M302" s="1350">
        <v>0</v>
      </c>
      <c r="N302" s="1350">
        <v>0</v>
      </c>
      <c r="O302" s="1350">
        <v>0</v>
      </c>
      <c r="P302" s="1350">
        <v>0</v>
      </c>
      <c r="Q302" s="1350">
        <v>0</v>
      </c>
      <c r="R302" s="1350">
        <v>0</v>
      </c>
      <c r="S302" s="1350">
        <v>0</v>
      </c>
      <c r="T302" s="1350">
        <v>0</v>
      </c>
      <c r="U302" s="1350">
        <v>0</v>
      </c>
      <c r="V302" s="1350">
        <v>0</v>
      </c>
      <c r="W302" s="1350">
        <v>0</v>
      </c>
      <c r="X302" s="1350">
        <v>0</v>
      </c>
      <c r="Y302" s="1350">
        <v>0</v>
      </c>
      <c r="Z302" s="1392"/>
      <c r="AA302" s="1392"/>
      <c r="AB302" s="1392"/>
      <c r="AC302" s="1392"/>
      <c r="AD302" s="1392"/>
    </row>
    <row r="303" spans="2:30" ht="14.4">
      <c r="B303" s="1375" t="s">
        <v>6167</v>
      </c>
      <c r="C303" s="1350">
        <v>0</v>
      </c>
      <c r="D303" s="1350">
        <v>0</v>
      </c>
      <c r="E303" s="1350">
        <v>0</v>
      </c>
      <c r="F303" s="1350">
        <v>0</v>
      </c>
      <c r="G303" s="1350">
        <v>0</v>
      </c>
      <c r="H303" s="1350">
        <v>0</v>
      </c>
      <c r="I303" s="1350">
        <v>0</v>
      </c>
      <c r="J303" s="1350">
        <v>0</v>
      </c>
      <c r="K303" s="1350">
        <v>0</v>
      </c>
      <c r="L303" s="1350">
        <v>0</v>
      </c>
      <c r="M303" s="1350">
        <v>0</v>
      </c>
      <c r="N303" s="1350">
        <v>0</v>
      </c>
      <c r="O303" s="1350">
        <v>0</v>
      </c>
      <c r="P303" s="1350">
        <v>0</v>
      </c>
      <c r="Q303" s="1350">
        <v>0</v>
      </c>
      <c r="R303" s="1350">
        <v>0</v>
      </c>
      <c r="S303" s="1350">
        <v>0</v>
      </c>
      <c r="T303" s="1350">
        <v>0</v>
      </c>
      <c r="U303" s="1350">
        <v>0</v>
      </c>
      <c r="V303" s="1350">
        <v>0</v>
      </c>
      <c r="W303" s="1350">
        <v>0</v>
      </c>
      <c r="X303" s="1350">
        <v>0</v>
      </c>
      <c r="Y303" s="1350">
        <v>0</v>
      </c>
      <c r="Z303" s="1392"/>
      <c r="AA303" s="1392"/>
      <c r="AB303" s="1392"/>
      <c r="AC303" s="1392"/>
      <c r="AD303" s="1392"/>
    </row>
    <row r="304" spans="2:30" ht="14.4">
      <c r="B304" s="1375" t="s">
        <v>6168</v>
      </c>
      <c r="C304" s="1350">
        <v>0</v>
      </c>
      <c r="D304" s="1350">
        <v>0</v>
      </c>
      <c r="E304" s="1350">
        <v>0</v>
      </c>
      <c r="F304" s="1350">
        <v>0</v>
      </c>
      <c r="G304" s="1350">
        <v>0</v>
      </c>
      <c r="H304" s="1350">
        <v>0</v>
      </c>
      <c r="I304" s="1350">
        <v>0</v>
      </c>
      <c r="J304" s="1350">
        <v>0</v>
      </c>
      <c r="K304" s="1350">
        <v>0</v>
      </c>
      <c r="L304" s="1350">
        <v>0</v>
      </c>
      <c r="M304" s="1350">
        <v>0</v>
      </c>
      <c r="N304" s="1350">
        <v>0</v>
      </c>
      <c r="O304" s="1350">
        <v>0</v>
      </c>
      <c r="P304" s="1350">
        <v>0</v>
      </c>
      <c r="Q304" s="1350">
        <v>0</v>
      </c>
      <c r="R304" s="1350">
        <v>0</v>
      </c>
      <c r="S304" s="1350">
        <v>0</v>
      </c>
      <c r="T304" s="1350">
        <v>0</v>
      </c>
      <c r="U304" s="1350">
        <v>0</v>
      </c>
      <c r="V304" s="1350">
        <v>0</v>
      </c>
      <c r="W304" s="1350">
        <v>0</v>
      </c>
      <c r="X304" s="1350">
        <v>0</v>
      </c>
      <c r="Y304" s="1350">
        <v>0</v>
      </c>
      <c r="Z304" s="1392"/>
      <c r="AA304" s="1392"/>
      <c r="AB304" s="1392"/>
      <c r="AC304" s="1392"/>
      <c r="AD304" s="1392"/>
    </row>
    <row r="305" spans="2:30" ht="14.4">
      <c r="B305" s="1375" t="s">
        <v>6069</v>
      </c>
      <c r="C305" s="1350">
        <v>0</v>
      </c>
      <c r="D305" s="1350">
        <v>0</v>
      </c>
      <c r="E305" s="1350">
        <v>0</v>
      </c>
      <c r="F305" s="1350">
        <v>0</v>
      </c>
      <c r="G305" s="1350">
        <v>0</v>
      </c>
      <c r="H305" s="1350">
        <v>0</v>
      </c>
      <c r="I305" s="1350">
        <v>0</v>
      </c>
      <c r="J305" s="1350">
        <v>0</v>
      </c>
      <c r="K305" s="1350">
        <v>0</v>
      </c>
      <c r="L305" s="1350">
        <v>0</v>
      </c>
      <c r="M305" s="1350">
        <v>0</v>
      </c>
      <c r="N305" s="1350">
        <v>0</v>
      </c>
      <c r="O305" s="1350">
        <v>0</v>
      </c>
      <c r="P305" s="1350">
        <v>0</v>
      </c>
      <c r="Q305" s="1350">
        <v>0</v>
      </c>
      <c r="R305" s="1350">
        <v>0</v>
      </c>
      <c r="S305" s="1350">
        <v>0</v>
      </c>
      <c r="T305" s="1350">
        <v>0</v>
      </c>
      <c r="U305" s="1350">
        <v>0</v>
      </c>
      <c r="V305" s="1350">
        <v>0</v>
      </c>
      <c r="W305" s="1350">
        <v>0</v>
      </c>
      <c r="X305" s="1350">
        <v>0</v>
      </c>
      <c r="Y305" s="1350">
        <v>0</v>
      </c>
      <c r="Z305" s="1392"/>
      <c r="AA305" s="1392"/>
      <c r="AB305" s="1392"/>
      <c r="AC305" s="1392"/>
      <c r="AD305" s="1392"/>
    </row>
    <row r="306" spans="2:30" ht="14.4">
      <c r="B306" s="1375" t="s">
        <v>6070</v>
      </c>
      <c r="C306" s="1350">
        <v>0</v>
      </c>
      <c r="D306" s="1350">
        <v>0</v>
      </c>
      <c r="E306" s="1350">
        <v>0</v>
      </c>
      <c r="F306" s="1350">
        <v>0</v>
      </c>
      <c r="G306" s="1350">
        <v>0</v>
      </c>
      <c r="H306" s="1350">
        <v>0</v>
      </c>
      <c r="I306" s="1350">
        <v>0</v>
      </c>
      <c r="J306" s="1350">
        <v>0</v>
      </c>
      <c r="K306" s="1350">
        <v>0</v>
      </c>
      <c r="L306" s="1350">
        <v>0</v>
      </c>
      <c r="M306" s="1350">
        <v>0</v>
      </c>
      <c r="N306" s="1350">
        <v>0</v>
      </c>
      <c r="O306" s="1350">
        <v>0</v>
      </c>
      <c r="P306" s="1350">
        <v>0</v>
      </c>
      <c r="Q306" s="1350">
        <v>0</v>
      </c>
      <c r="R306" s="1350">
        <v>0</v>
      </c>
      <c r="S306" s="1350">
        <v>0</v>
      </c>
      <c r="T306" s="1350">
        <v>0</v>
      </c>
      <c r="U306" s="1350">
        <v>0</v>
      </c>
      <c r="V306" s="1350">
        <v>0</v>
      </c>
      <c r="W306" s="1350">
        <v>0</v>
      </c>
      <c r="X306" s="1350">
        <v>0</v>
      </c>
      <c r="Y306" s="1350">
        <v>0</v>
      </c>
      <c r="Z306" s="1392"/>
      <c r="AA306" s="1392"/>
      <c r="AB306" s="1392"/>
      <c r="AC306" s="1392"/>
      <c r="AD306" s="1392"/>
    </row>
    <row r="307" spans="2:30" ht="14.4">
      <c r="B307" s="1375" t="s">
        <v>95</v>
      </c>
      <c r="C307" s="1350">
        <v>0</v>
      </c>
      <c r="D307" s="1350">
        <v>0</v>
      </c>
      <c r="E307" s="1350">
        <v>0</v>
      </c>
      <c r="F307" s="1350">
        <v>0</v>
      </c>
      <c r="G307" s="1350">
        <v>0</v>
      </c>
      <c r="H307" s="1350">
        <v>0</v>
      </c>
      <c r="I307" s="1350">
        <v>0</v>
      </c>
      <c r="J307" s="1350">
        <v>0</v>
      </c>
      <c r="K307" s="1350">
        <v>0</v>
      </c>
      <c r="L307" s="1350">
        <v>0</v>
      </c>
      <c r="M307" s="1350">
        <v>0</v>
      </c>
      <c r="N307" s="1350">
        <v>0</v>
      </c>
      <c r="O307" s="1350">
        <v>0</v>
      </c>
      <c r="P307" s="1350">
        <v>0</v>
      </c>
      <c r="Q307" s="1350">
        <v>0</v>
      </c>
      <c r="R307" s="1350">
        <v>0</v>
      </c>
      <c r="S307" s="1350">
        <v>0</v>
      </c>
      <c r="T307" s="1350">
        <v>0</v>
      </c>
      <c r="U307" s="1350">
        <v>0</v>
      </c>
      <c r="V307" s="1350">
        <v>0</v>
      </c>
      <c r="W307" s="1350">
        <v>0</v>
      </c>
      <c r="X307" s="1350">
        <v>0</v>
      </c>
      <c r="Y307" s="1350">
        <v>0</v>
      </c>
      <c r="Z307" s="1392"/>
      <c r="AA307" s="1392"/>
      <c r="AB307" s="1392"/>
      <c r="AC307" s="1392"/>
      <c r="AD307" s="1392"/>
    </row>
    <row r="308" spans="2:30" ht="14.4">
      <c r="B308" s="1362" t="s">
        <v>5967</v>
      </c>
      <c r="C308" s="1350">
        <v>0</v>
      </c>
      <c r="D308" s="1350">
        <v>0</v>
      </c>
      <c r="E308" s="1350">
        <v>0</v>
      </c>
      <c r="F308" s="1350">
        <v>0</v>
      </c>
      <c r="G308" s="1350">
        <v>0</v>
      </c>
      <c r="H308" s="1350">
        <v>0</v>
      </c>
      <c r="I308" s="1350">
        <v>0</v>
      </c>
      <c r="J308" s="1350">
        <v>0</v>
      </c>
      <c r="K308" s="1350">
        <v>0</v>
      </c>
      <c r="L308" s="1350">
        <v>0</v>
      </c>
      <c r="M308" s="1350">
        <v>0</v>
      </c>
      <c r="N308" s="1350">
        <v>0</v>
      </c>
      <c r="O308" s="1350">
        <v>0</v>
      </c>
      <c r="P308" s="1350">
        <v>0</v>
      </c>
      <c r="Q308" s="1350">
        <v>0</v>
      </c>
      <c r="R308" s="1350">
        <v>0</v>
      </c>
      <c r="S308" s="1350">
        <v>0</v>
      </c>
      <c r="T308" s="1350">
        <v>0</v>
      </c>
      <c r="U308" s="1350">
        <v>0</v>
      </c>
      <c r="V308" s="1350">
        <v>0</v>
      </c>
      <c r="W308" s="1350">
        <v>0</v>
      </c>
      <c r="X308" s="1350">
        <v>0</v>
      </c>
      <c r="Y308" s="1350">
        <v>0</v>
      </c>
      <c r="Z308" s="1392"/>
      <c r="AA308" s="1392"/>
      <c r="AB308" s="1392"/>
      <c r="AC308" s="1392"/>
      <c r="AD308" s="1392"/>
    </row>
    <row r="309" spans="2:30" ht="14.4">
      <c r="B309" s="1362" t="s">
        <v>122</v>
      </c>
      <c r="C309" s="1350">
        <v>0</v>
      </c>
      <c r="D309" s="1350">
        <v>0</v>
      </c>
      <c r="E309" s="1350">
        <v>0</v>
      </c>
      <c r="F309" s="1350">
        <v>0</v>
      </c>
      <c r="G309" s="1350">
        <v>0</v>
      </c>
      <c r="H309" s="1350">
        <v>0</v>
      </c>
      <c r="I309" s="1350">
        <v>0</v>
      </c>
      <c r="J309" s="1350">
        <v>0</v>
      </c>
      <c r="K309" s="1350">
        <v>0</v>
      </c>
      <c r="L309" s="1350">
        <v>0</v>
      </c>
      <c r="M309" s="1350">
        <v>0</v>
      </c>
      <c r="N309" s="1350">
        <v>0</v>
      </c>
      <c r="O309" s="1350">
        <v>0</v>
      </c>
      <c r="P309" s="1350">
        <v>0</v>
      </c>
      <c r="Q309" s="1350">
        <v>0</v>
      </c>
      <c r="R309" s="1350">
        <v>0</v>
      </c>
      <c r="S309" s="1350">
        <v>0</v>
      </c>
      <c r="T309" s="1350">
        <v>0</v>
      </c>
      <c r="U309" s="1350">
        <v>0</v>
      </c>
      <c r="V309" s="1350">
        <v>0</v>
      </c>
      <c r="W309" s="1350">
        <v>0</v>
      </c>
      <c r="X309" s="1350">
        <v>0</v>
      </c>
      <c r="Y309" s="1350">
        <v>0</v>
      </c>
      <c r="Z309" s="1392"/>
      <c r="AA309" s="1392"/>
      <c r="AB309" s="1392"/>
      <c r="AC309" s="1392"/>
      <c r="AD309" s="1392"/>
    </row>
    <row r="310" spans="2:30" ht="14.4">
      <c r="B310" s="1375" t="s">
        <v>5968</v>
      </c>
      <c r="C310" s="1350">
        <v>0</v>
      </c>
      <c r="D310" s="1350">
        <v>0</v>
      </c>
      <c r="E310" s="1350">
        <v>0</v>
      </c>
      <c r="F310" s="1350">
        <v>0</v>
      </c>
      <c r="G310" s="1350">
        <v>0</v>
      </c>
      <c r="H310" s="1350">
        <v>0</v>
      </c>
      <c r="I310" s="1350">
        <v>0</v>
      </c>
      <c r="J310" s="1350">
        <v>0</v>
      </c>
      <c r="K310" s="1350">
        <v>0</v>
      </c>
      <c r="L310" s="1350">
        <v>0</v>
      </c>
      <c r="M310" s="1350">
        <v>0</v>
      </c>
      <c r="N310" s="1350">
        <v>0</v>
      </c>
      <c r="O310" s="1350">
        <v>0</v>
      </c>
      <c r="P310" s="1350">
        <v>0</v>
      </c>
      <c r="Q310" s="1350">
        <v>0</v>
      </c>
      <c r="R310" s="1350">
        <v>0</v>
      </c>
      <c r="S310" s="1350">
        <v>0</v>
      </c>
      <c r="T310" s="1350">
        <v>0</v>
      </c>
      <c r="U310" s="1350">
        <v>0</v>
      </c>
      <c r="V310" s="1350">
        <v>0</v>
      </c>
      <c r="W310" s="1350">
        <v>0</v>
      </c>
      <c r="X310" s="1350">
        <v>0</v>
      </c>
      <c r="Y310" s="1350">
        <v>0</v>
      </c>
      <c r="Z310" s="1392"/>
      <c r="AA310" s="1392"/>
      <c r="AB310" s="1392"/>
      <c r="AC310" s="1392"/>
      <c r="AD310" s="1392"/>
    </row>
    <row r="311" spans="2:30" ht="14.4">
      <c r="B311" s="1375" t="s">
        <v>124</v>
      </c>
      <c r="C311" s="1350">
        <v>0</v>
      </c>
      <c r="D311" s="1350">
        <v>0</v>
      </c>
      <c r="E311" s="1350">
        <v>0</v>
      </c>
      <c r="F311" s="1350">
        <v>0</v>
      </c>
      <c r="G311" s="1350">
        <v>0</v>
      </c>
      <c r="H311" s="1350">
        <v>0</v>
      </c>
      <c r="I311" s="1350">
        <v>0</v>
      </c>
      <c r="J311" s="1350">
        <v>0</v>
      </c>
      <c r="K311" s="1350">
        <v>0</v>
      </c>
      <c r="L311" s="1350">
        <v>0</v>
      </c>
      <c r="M311" s="1350">
        <v>0</v>
      </c>
      <c r="N311" s="1350">
        <v>0</v>
      </c>
      <c r="O311" s="1350">
        <v>0</v>
      </c>
      <c r="P311" s="1350">
        <v>0</v>
      </c>
      <c r="Q311" s="1350">
        <v>0</v>
      </c>
      <c r="R311" s="1350">
        <v>0</v>
      </c>
      <c r="S311" s="1350">
        <v>0</v>
      </c>
      <c r="T311" s="1350">
        <v>0</v>
      </c>
      <c r="U311" s="1350">
        <v>0</v>
      </c>
      <c r="V311" s="1350">
        <v>0</v>
      </c>
      <c r="W311" s="1350">
        <v>0</v>
      </c>
      <c r="X311" s="1350">
        <v>0</v>
      </c>
      <c r="Y311" s="1350">
        <v>0</v>
      </c>
      <c r="Z311" s="1392"/>
      <c r="AA311" s="1392"/>
      <c r="AB311" s="1392"/>
      <c r="AC311" s="1392"/>
      <c r="AD311" s="1392"/>
    </row>
    <row r="312" spans="2:30" ht="14.4">
      <c r="B312" s="1361" t="s">
        <v>6495</v>
      </c>
      <c r="C312" s="1350">
        <v>0</v>
      </c>
      <c r="D312" s="1350">
        <v>0</v>
      </c>
      <c r="E312" s="1350">
        <v>0</v>
      </c>
      <c r="F312" s="1350">
        <v>0</v>
      </c>
      <c r="G312" s="1350">
        <v>0</v>
      </c>
      <c r="H312" s="1350">
        <v>0</v>
      </c>
      <c r="I312" s="1350">
        <v>0</v>
      </c>
      <c r="J312" s="1350">
        <v>0</v>
      </c>
      <c r="K312" s="1350">
        <v>0</v>
      </c>
      <c r="L312" s="1350">
        <v>0</v>
      </c>
      <c r="M312" s="1350">
        <v>0</v>
      </c>
      <c r="N312" s="1350">
        <v>0</v>
      </c>
      <c r="O312" s="1350">
        <v>0</v>
      </c>
      <c r="P312" s="1350">
        <v>0</v>
      </c>
      <c r="Q312" s="1350">
        <v>0</v>
      </c>
      <c r="R312" s="1350">
        <v>0</v>
      </c>
      <c r="S312" s="1350">
        <v>0</v>
      </c>
      <c r="T312" s="1350">
        <v>0</v>
      </c>
      <c r="U312" s="1350">
        <v>0</v>
      </c>
      <c r="V312" s="1350">
        <v>0</v>
      </c>
      <c r="W312" s="1350">
        <v>0</v>
      </c>
      <c r="X312" s="1350">
        <v>0</v>
      </c>
      <c r="Y312" s="1350">
        <v>0</v>
      </c>
      <c r="Z312" s="1392"/>
      <c r="AA312" s="1392"/>
      <c r="AB312" s="1392"/>
      <c r="AC312" s="1392"/>
      <c r="AD312" s="1392"/>
    </row>
    <row r="313" spans="2:30" ht="14.4">
      <c r="B313" s="1362" t="s">
        <v>5869</v>
      </c>
      <c r="C313" s="1350">
        <v>0</v>
      </c>
      <c r="D313" s="1350">
        <v>0</v>
      </c>
      <c r="E313" s="1350">
        <v>0</v>
      </c>
      <c r="F313" s="1350">
        <v>0</v>
      </c>
      <c r="G313" s="1350">
        <v>0</v>
      </c>
      <c r="H313" s="1350">
        <v>0</v>
      </c>
      <c r="I313" s="1350">
        <v>0</v>
      </c>
      <c r="J313" s="1350">
        <v>0</v>
      </c>
      <c r="K313" s="1350">
        <v>0</v>
      </c>
      <c r="L313" s="1350">
        <v>0</v>
      </c>
      <c r="M313" s="1350">
        <v>0</v>
      </c>
      <c r="N313" s="1350">
        <v>0</v>
      </c>
      <c r="O313" s="1350">
        <v>0</v>
      </c>
      <c r="P313" s="1350">
        <v>0</v>
      </c>
      <c r="Q313" s="1350">
        <v>0</v>
      </c>
      <c r="R313" s="1350">
        <v>0</v>
      </c>
      <c r="S313" s="1350">
        <v>0</v>
      </c>
      <c r="T313" s="1350">
        <v>0</v>
      </c>
      <c r="U313" s="1350">
        <v>0</v>
      </c>
      <c r="V313" s="1350">
        <v>0</v>
      </c>
      <c r="W313" s="1350">
        <v>0</v>
      </c>
      <c r="X313" s="1350">
        <v>0</v>
      </c>
      <c r="Y313" s="1350">
        <v>0</v>
      </c>
      <c r="Z313" s="1392"/>
      <c r="AA313" s="1392"/>
      <c r="AB313" s="1392"/>
      <c r="AC313" s="1392"/>
      <c r="AD313" s="1392"/>
    </row>
    <row r="314" spans="2:30" ht="14.4">
      <c r="B314" s="1362" t="s">
        <v>6169</v>
      </c>
      <c r="C314" s="1350">
        <v>0</v>
      </c>
      <c r="D314" s="1350">
        <v>0</v>
      </c>
      <c r="E314" s="1350">
        <v>0</v>
      </c>
      <c r="F314" s="1350">
        <v>0</v>
      </c>
      <c r="G314" s="1350">
        <v>0</v>
      </c>
      <c r="H314" s="1350">
        <v>0</v>
      </c>
      <c r="I314" s="1350">
        <v>0</v>
      </c>
      <c r="J314" s="1350">
        <v>0</v>
      </c>
      <c r="K314" s="1350">
        <v>0</v>
      </c>
      <c r="L314" s="1350">
        <v>0</v>
      </c>
      <c r="M314" s="1350">
        <v>0</v>
      </c>
      <c r="N314" s="1350">
        <v>0</v>
      </c>
      <c r="O314" s="1350">
        <v>0</v>
      </c>
      <c r="P314" s="1350">
        <v>0</v>
      </c>
      <c r="Q314" s="1350">
        <v>0</v>
      </c>
      <c r="R314" s="1350">
        <v>0</v>
      </c>
      <c r="S314" s="1350">
        <v>0</v>
      </c>
      <c r="T314" s="1350">
        <v>0</v>
      </c>
      <c r="U314" s="1350">
        <v>0</v>
      </c>
      <c r="V314" s="1350">
        <v>0</v>
      </c>
      <c r="W314" s="1350">
        <v>0</v>
      </c>
      <c r="X314" s="1350">
        <v>0</v>
      </c>
      <c r="Y314" s="1350">
        <v>0</v>
      </c>
      <c r="Z314" s="1392"/>
      <c r="AA314" s="1392"/>
      <c r="AB314" s="1392"/>
      <c r="AC314" s="1392"/>
      <c r="AD314" s="1392"/>
    </row>
    <row r="315" spans="2:30" ht="15">
      <c r="B315" s="1361" t="s">
        <v>6528</v>
      </c>
      <c r="C315" s="1350">
        <v>0</v>
      </c>
      <c r="D315" s="1350">
        <v>0</v>
      </c>
      <c r="E315" s="1350">
        <v>0</v>
      </c>
      <c r="F315" s="1350">
        <v>0</v>
      </c>
      <c r="G315" s="1350">
        <v>0</v>
      </c>
      <c r="H315" s="1350">
        <v>0</v>
      </c>
      <c r="I315" s="1350">
        <v>0</v>
      </c>
      <c r="J315" s="1350">
        <v>0</v>
      </c>
      <c r="K315" s="1350">
        <v>0</v>
      </c>
      <c r="L315" s="1350">
        <v>0</v>
      </c>
      <c r="M315" s="1350">
        <v>0</v>
      </c>
      <c r="N315" s="1350">
        <v>0</v>
      </c>
      <c r="O315" s="1350">
        <v>0</v>
      </c>
      <c r="P315" s="1350">
        <v>0</v>
      </c>
      <c r="Q315" s="1350">
        <v>0</v>
      </c>
      <c r="R315" s="1350">
        <v>0</v>
      </c>
      <c r="S315" s="1350">
        <v>0</v>
      </c>
      <c r="T315" s="1350">
        <v>0</v>
      </c>
      <c r="U315" s="1350">
        <v>0</v>
      </c>
      <c r="V315" s="1350">
        <v>0</v>
      </c>
      <c r="W315" s="1350">
        <v>0</v>
      </c>
      <c r="X315" s="1350">
        <v>0</v>
      </c>
      <c r="Y315" s="1350">
        <v>0</v>
      </c>
      <c r="Z315" s="1392"/>
      <c r="AA315" s="1392"/>
      <c r="AB315" s="1392"/>
      <c r="AC315" s="1392"/>
      <c r="AD315" s="1392"/>
    </row>
    <row r="316" spans="2:30" ht="28.8">
      <c r="B316" s="1398" t="s">
        <v>6496</v>
      </c>
      <c r="C316" s="1350">
        <v>0</v>
      </c>
      <c r="D316" s="1350">
        <v>0</v>
      </c>
      <c r="E316" s="1350">
        <v>0</v>
      </c>
      <c r="F316" s="1350">
        <v>0</v>
      </c>
      <c r="G316" s="1350">
        <v>0</v>
      </c>
      <c r="H316" s="1350">
        <v>0</v>
      </c>
      <c r="I316" s="1350">
        <v>0</v>
      </c>
      <c r="J316" s="1350">
        <v>0</v>
      </c>
      <c r="K316" s="1350">
        <v>0</v>
      </c>
      <c r="L316" s="1350">
        <v>0</v>
      </c>
      <c r="M316" s="1350">
        <v>0</v>
      </c>
      <c r="N316" s="1350">
        <v>0</v>
      </c>
      <c r="O316" s="1350">
        <v>0</v>
      </c>
      <c r="P316" s="1350">
        <v>0</v>
      </c>
      <c r="Q316" s="1350">
        <v>0</v>
      </c>
      <c r="R316" s="1350">
        <v>0</v>
      </c>
      <c r="S316" s="1350">
        <v>0</v>
      </c>
      <c r="T316" s="1350">
        <v>0</v>
      </c>
      <c r="U316" s="1350">
        <v>0</v>
      </c>
      <c r="V316" s="1350">
        <v>0</v>
      </c>
      <c r="W316" s="1350">
        <v>0</v>
      </c>
      <c r="X316" s="1350">
        <v>0</v>
      </c>
      <c r="Y316" s="1350">
        <v>0</v>
      </c>
      <c r="Z316" s="1392"/>
      <c r="AA316" s="1392"/>
      <c r="AB316" s="1392"/>
      <c r="AC316" s="1392"/>
      <c r="AD316" s="1392"/>
    </row>
    <row r="317" spans="2:30" ht="14.4">
      <c r="B317" s="1362" t="s">
        <v>6295</v>
      </c>
      <c r="C317" s="1350">
        <v>0</v>
      </c>
      <c r="D317" s="1350">
        <v>0</v>
      </c>
      <c r="E317" s="1350">
        <v>0</v>
      </c>
      <c r="F317" s="1350">
        <v>0</v>
      </c>
      <c r="G317" s="1350">
        <v>0</v>
      </c>
      <c r="H317" s="1350">
        <v>0</v>
      </c>
      <c r="I317" s="1350">
        <v>0</v>
      </c>
      <c r="J317" s="1350">
        <v>0</v>
      </c>
      <c r="K317" s="1350">
        <v>0</v>
      </c>
      <c r="L317" s="1350">
        <v>0</v>
      </c>
      <c r="M317" s="1350">
        <v>0</v>
      </c>
      <c r="N317" s="1350">
        <v>0</v>
      </c>
      <c r="O317" s="1350">
        <v>0</v>
      </c>
      <c r="P317" s="1350">
        <v>0</v>
      </c>
      <c r="Q317" s="1350">
        <v>0</v>
      </c>
      <c r="R317" s="1350">
        <v>0</v>
      </c>
      <c r="S317" s="1350">
        <v>0</v>
      </c>
      <c r="T317" s="1350">
        <v>0</v>
      </c>
      <c r="U317" s="1350">
        <v>0</v>
      </c>
      <c r="V317" s="1350">
        <v>0</v>
      </c>
      <c r="W317" s="1350">
        <v>0</v>
      </c>
      <c r="X317" s="1350">
        <v>0</v>
      </c>
      <c r="Y317" s="1350">
        <v>0</v>
      </c>
      <c r="Z317" s="1392"/>
      <c r="AA317" s="1392"/>
      <c r="AB317" s="1392"/>
      <c r="AC317" s="1392"/>
      <c r="AD317" s="1392"/>
    </row>
    <row r="318" spans="2:30" ht="14.4">
      <c r="B318" s="1362" t="s">
        <v>6296</v>
      </c>
      <c r="C318" s="1350">
        <v>0</v>
      </c>
      <c r="D318" s="1350">
        <v>0</v>
      </c>
      <c r="E318" s="1350">
        <v>0</v>
      </c>
      <c r="F318" s="1350">
        <v>0</v>
      </c>
      <c r="G318" s="1350">
        <v>0</v>
      </c>
      <c r="H318" s="1350">
        <v>0</v>
      </c>
      <c r="I318" s="1350">
        <v>0</v>
      </c>
      <c r="J318" s="1350">
        <v>0</v>
      </c>
      <c r="K318" s="1350">
        <v>0</v>
      </c>
      <c r="L318" s="1350">
        <v>0</v>
      </c>
      <c r="M318" s="1350">
        <v>0</v>
      </c>
      <c r="N318" s="1350">
        <v>0</v>
      </c>
      <c r="O318" s="1350">
        <v>0</v>
      </c>
      <c r="P318" s="1350">
        <v>0</v>
      </c>
      <c r="Q318" s="1350">
        <v>0</v>
      </c>
      <c r="R318" s="1350">
        <v>0</v>
      </c>
      <c r="S318" s="1350">
        <v>0</v>
      </c>
      <c r="T318" s="1350">
        <v>0</v>
      </c>
      <c r="U318" s="1350">
        <v>0</v>
      </c>
      <c r="V318" s="1350">
        <v>0</v>
      </c>
      <c r="W318" s="1350">
        <v>0</v>
      </c>
      <c r="X318" s="1350">
        <v>0</v>
      </c>
      <c r="Y318" s="1350">
        <v>0</v>
      </c>
      <c r="Z318" s="1392"/>
      <c r="AA318" s="1392"/>
      <c r="AB318" s="1392"/>
      <c r="AC318" s="1392"/>
      <c r="AD318" s="1392"/>
    </row>
    <row r="319" spans="2:30" ht="14.4">
      <c r="B319" s="1362" t="s">
        <v>6297</v>
      </c>
      <c r="C319" s="1350">
        <v>0</v>
      </c>
      <c r="D319" s="1350">
        <v>0</v>
      </c>
      <c r="E319" s="1350">
        <v>0</v>
      </c>
      <c r="F319" s="1350">
        <v>0</v>
      </c>
      <c r="G319" s="1350">
        <v>0</v>
      </c>
      <c r="H319" s="1350">
        <v>0</v>
      </c>
      <c r="I319" s="1350">
        <v>0</v>
      </c>
      <c r="J319" s="1350">
        <v>0</v>
      </c>
      <c r="K319" s="1350">
        <v>0</v>
      </c>
      <c r="L319" s="1350">
        <v>0</v>
      </c>
      <c r="M319" s="1350">
        <v>0</v>
      </c>
      <c r="N319" s="1350">
        <v>0</v>
      </c>
      <c r="O319" s="1350">
        <v>0</v>
      </c>
      <c r="P319" s="1350">
        <v>0</v>
      </c>
      <c r="Q319" s="1350">
        <v>0</v>
      </c>
      <c r="R319" s="1350">
        <v>0</v>
      </c>
      <c r="S319" s="1350">
        <v>0</v>
      </c>
      <c r="T319" s="1350">
        <v>0</v>
      </c>
      <c r="U319" s="1350">
        <v>0</v>
      </c>
      <c r="V319" s="1350">
        <v>0</v>
      </c>
      <c r="W319" s="1350">
        <v>0</v>
      </c>
      <c r="X319" s="1350">
        <v>0</v>
      </c>
      <c r="Y319" s="1350">
        <v>0</v>
      </c>
      <c r="Z319" s="1392"/>
      <c r="AA319" s="1392"/>
      <c r="AB319" s="1392"/>
      <c r="AC319" s="1392"/>
      <c r="AD319" s="1392"/>
    </row>
    <row r="320" spans="2:30" ht="14.4">
      <c r="B320" s="1362" t="s">
        <v>6298</v>
      </c>
      <c r="C320" s="1350">
        <v>0</v>
      </c>
      <c r="D320" s="1350">
        <v>0</v>
      </c>
      <c r="E320" s="1350">
        <v>0</v>
      </c>
      <c r="F320" s="1350">
        <v>0</v>
      </c>
      <c r="G320" s="1350">
        <v>0</v>
      </c>
      <c r="H320" s="1350">
        <v>0</v>
      </c>
      <c r="I320" s="1350">
        <v>0</v>
      </c>
      <c r="J320" s="1350">
        <v>0</v>
      </c>
      <c r="K320" s="1350">
        <v>0</v>
      </c>
      <c r="L320" s="1350">
        <v>0</v>
      </c>
      <c r="M320" s="1350">
        <v>0</v>
      </c>
      <c r="N320" s="1350">
        <v>0</v>
      </c>
      <c r="O320" s="1350">
        <v>0</v>
      </c>
      <c r="P320" s="1350">
        <v>0</v>
      </c>
      <c r="Q320" s="1350">
        <v>0</v>
      </c>
      <c r="R320" s="1350">
        <v>0</v>
      </c>
      <c r="S320" s="1350">
        <v>0</v>
      </c>
      <c r="T320" s="1350">
        <v>0</v>
      </c>
      <c r="U320" s="1350">
        <v>0</v>
      </c>
      <c r="V320" s="1350">
        <v>0</v>
      </c>
      <c r="W320" s="1350">
        <v>0</v>
      </c>
      <c r="X320" s="1350">
        <v>0</v>
      </c>
      <c r="Y320" s="1350">
        <v>0</v>
      </c>
      <c r="Z320" s="1392"/>
      <c r="AA320" s="1392"/>
      <c r="AB320" s="1392"/>
      <c r="AC320" s="1392"/>
      <c r="AD320" s="1392"/>
    </row>
    <row r="321" spans="2:30" ht="14.4">
      <c r="B321" s="1362" t="s">
        <v>6299</v>
      </c>
      <c r="C321" s="1350">
        <v>0</v>
      </c>
      <c r="D321" s="1350">
        <v>0</v>
      </c>
      <c r="E321" s="1350">
        <v>0</v>
      </c>
      <c r="F321" s="1350">
        <v>0</v>
      </c>
      <c r="G321" s="1350">
        <v>0</v>
      </c>
      <c r="H321" s="1350">
        <v>0</v>
      </c>
      <c r="I321" s="1350">
        <v>0</v>
      </c>
      <c r="J321" s="1350">
        <v>0</v>
      </c>
      <c r="K321" s="1350">
        <v>0</v>
      </c>
      <c r="L321" s="1350">
        <v>0</v>
      </c>
      <c r="M321" s="1350">
        <v>0</v>
      </c>
      <c r="N321" s="1350">
        <v>0</v>
      </c>
      <c r="O321" s="1350">
        <v>0</v>
      </c>
      <c r="P321" s="1350">
        <v>0</v>
      </c>
      <c r="Q321" s="1350">
        <v>0</v>
      </c>
      <c r="R321" s="1350">
        <v>0</v>
      </c>
      <c r="S321" s="1350">
        <v>0</v>
      </c>
      <c r="T321" s="1350">
        <v>0</v>
      </c>
      <c r="U321" s="1350">
        <v>0</v>
      </c>
      <c r="V321" s="1350">
        <v>0</v>
      </c>
      <c r="W321" s="1350">
        <v>0</v>
      </c>
      <c r="X321" s="1350">
        <v>0</v>
      </c>
      <c r="Y321" s="1350">
        <v>0</v>
      </c>
      <c r="Z321" s="1392"/>
      <c r="AA321" s="1392"/>
      <c r="AB321" s="1392"/>
      <c r="AC321" s="1392"/>
      <c r="AD321" s="1392"/>
    </row>
    <row r="322" spans="2:30" ht="14.4">
      <c r="B322" s="1362" t="s">
        <v>6300</v>
      </c>
      <c r="C322" s="1350">
        <v>0</v>
      </c>
      <c r="D322" s="1350">
        <v>0</v>
      </c>
      <c r="E322" s="1350">
        <v>0</v>
      </c>
      <c r="F322" s="1350">
        <v>0</v>
      </c>
      <c r="G322" s="1350">
        <v>0</v>
      </c>
      <c r="H322" s="1350">
        <v>0</v>
      </c>
      <c r="I322" s="1350">
        <v>0</v>
      </c>
      <c r="J322" s="1350">
        <v>0</v>
      </c>
      <c r="K322" s="1350">
        <v>0</v>
      </c>
      <c r="L322" s="1350">
        <v>0</v>
      </c>
      <c r="M322" s="1350">
        <v>0</v>
      </c>
      <c r="N322" s="1350">
        <v>0</v>
      </c>
      <c r="O322" s="1350">
        <v>0</v>
      </c>
      <c r="P322" s="1350">
        <v>0</v>
      </c>
      <c r="Q322" s="1350">
        <v>0</v>
      </c>
      <c r="R322" s="1350">
        <v>0</v>
      </c>
      <c r="S322" s="1350">
        <v>0</v>
      </c>
      <c r="T322" s="1350">
        <v>0</v>
      </c>
      <c r="U322" s="1350">
        <v>0</v>
      </c>
      <c r="V322" s="1350">
        <v>0</v>
      </c>
      <c r="W322" s="1350">
        <v>0</v>
      </c>
      <c r="X322" s="1350">
        <v>0</v>
      </c>
      <c r="Y322" s="1350">
        <v>0</v>
      </c>
      <c r="Z322" s="1392"/>
      <c r="AA322" s="1392"/>
      <c r="AB322" s="1392"/>
      <c r="AC322" s="1392"/>
      <c r="AD322" s="1392"/>
    </row>
    <row r="323" spans="2:30" ht="14.4">
      <c r="B323" s="1362" t="s">
        <v>6291</v>
      </c>
      <c r="C323" s="1350">
        <v>0</v>
      </c>
      <c r="D323" s="1350">
        <v>0</v>
      </c>
      <c r="E323" s="1350">
        <v>0</v>
      </c>
      <c r="F323" s="1350">
        <v>0</v>
      </c>
      <c r="G323" s="1350">
        <v>0</v>
      </c>
      <c r="H323" s="1350">
        <v>0</v>
      </c>
      <c r="I323" s="1350">
        <v>0</v>
      </c>
      <c r="J323" s="1350">
        <v>0</v>
      </c>
      <c r="K323" s="1350">
        <v>0</v>
      </c>
      <c r="L323" s="1350">
        <v>0</v>
      </c>
      <c r="M323" s="1350">
        <v>0</v>
      </c>
      <c r="N323" s="1350">
        <v>0</v>
      </c>
      <c r="O323" s="1350">
        <v>0</v>
      </c>
      <c r="P323" s="1350">
        <v>0</v>
      </c>
      <c r="Q323" s="1350">
        <v>0</v>
      </c>
      <c r="R323" s="1350">
        <v>0</v>
      </c>
      <c r="S323" s="1350">
        <v>0</v>
      </c>
      <c r="T323" s="1350">
        <v>0</v>
      </c>
      <c r="U323" s="1350">
        <v>0</v>
      </c>
      <c r="V323" s="1350">
        <v>0</v>
      </c>
      <c r="W323" s="1350">
        <v>0</v>
      </c>
      <c r="X323" s="1350">
        <v>0</v>
      </c>
      <c r="Y323" s="1350">
        <v>0</v>
      </c>
      <c r="Z323" s="1392"/>
      <c r="AA323" s="1392"/>
      <c r="AB323" s="1392"/>
      <c r="AC323" s="1392"/>
      <c r="AD323" s="1392"/>
    </row>
    <row r="324" spans="2:30" ht="14.4">
      <c r="B324" s="1362" t="s">
        <v>6301</v>
      </c>
      <c r="C324" s="1350">
        <v>0</v>
      </c>
      <c r="D324" s="1350">
        <v>0</v>
      </c>
      <c r="E324" s="1350">
        <v>0</v>
      </c>
      <c r="F324" s="1350">
        <v>0</v>
      </c>
      <c r="G324" s="1350">
        <v>0</v>
      </c>
      <c r="H324" s="1350">
        <v>0</v>
      </c>
      <c r="I324" s="1350">
        <v>0</v>
      </c>
      <c r="J324" s="1350">
        <v>0</v>
      </c>
      <c r="K324" s="1350">
        <v>0</v>
      </c>
      <c r="L324" s="1350">
        <v>0</v>
      </c>
      <c r="M324" s="1350">
        <v>0</v>
      </c>
      <c r="N324" s="1350">
        <v>0</v>
      </c>
      <c r="O324" s="1350">
        <v>0</v>
      </c>
      <c r="P324" s="1350">
        <v>0</v>
      </c>
      <c r="Q324" s="1350">
        <v>0</v>
      </c>
      <c r="R324" s="1350">
        <v>0</v>
      </c>
      <c r="S324" s="1350">
        <v>0</v>
      </c>
      <c r="T324" s="1350">
        <v>0</v>
      </c>
      <c r="U324" s="1350">
        <v>0</v>
      </c>
      <c r="V324" s="1350">
        <v>0</v>
      </c>
      <c r="W324" s="1350">
        <v>0</v>
      </c>
      <c r="X324" s="1350">
        <v>0</v>
      </c>
      <c r="Y324" s="1350">
        <v>0</v>
      </c>
      <c r="Z324" s="1392"/>
      <c r="AA324" s="1392"/>
      <c r="AB324" s="1392"/>
      <c r="AC324" s="1392"/>
      <c r="AD324" s="1392"/>
    </row>
    <row r="325" spans="2:30" ht="14.4">
      <c r="B325" s="1375"/>
      <c r="C325" s="1350"/>
      <c r="D325" s="1350"/>
      <c r="E325" s="1350"/>
      <c r="F325" s="1350"/>
      <c r="G325" s="1350"/>
      <c r="H325" s="1350"/>
      <c r="I325" s="1350"/>
      <c r="J325" s="1350"/>
      <c r="K325" s="1350"/>
      <c r="L325" s="1350"/>
      <c r="M325" s="1350"/>
      <c r="N325" s="1350"/>
      <c r="O325" s="1350"/>
      <c r="P325" s="1350"/>
      <c r="Q325" s="1350"/>
      <c r="R325" s="1350"/>
      <c r="S325" s="1350"/>
      <c r="T325" s="1350"/>
      <c r="U325" s="1350"/>
      <c r="V325" s="1350"/>
      <c r="W325" s="1350"/>
      <c r="X325" s="1350"/>
      <c r="Y325" s="1350"/>
      <c r="Z325" s="1392"/>
      <c r="AA325" s="1392"/>
      <c r="AB325" s="1392"/>
      <c r="AC325" s="1392"/>
      <c r="AD325" s="1392"/>
    </row>
    <row r="326" spans="2:30" ht="14.4">
      <c r="B326" s="1374" t="s">
        <v>6234</v>
      </c>
      <c r="C326" s="1365">
        <v>0</v>
      </c>
      <c r="D326" s="1365">
        <v>0</v>
      </c>
      <c r="E326" s="1365">
        <v>0</v>
      </c>
      <c r="F326" s="1365">
        <v>0</v>
      </c>
      <c r="G326" s="1365">
        <v>0</v>
      </c>
      <c r="H326" s="1365">
        <v>0</v>
      </c>
      <c r="I326" s="1365">
        <v>0</v>
      </c>
      <c r="J326" s="1365">
        <v>0</v>
      </c>
      <c r="K326" s="1365">
        <v>0</v>
      </c>
      <c r="L326" s="1365">
        <v>0</v>
      </c>
      <c r="M326" s="1365">
        <v>0</v>
      </c>
      <c r="N326" s="1365">
        <v>0</v>
      </c>
      <c r="O326" s="1365">
        <v>0</v>
      </c>
      <c r="P326" s="1365">
        <v>0</v>
      </c>
      <c r="Q326" s="1365">
        <v>0</v>
      </c>
      <c r="R326" s="1365">
        <v>0</v>
      </c>
      <c r="S326" s="1365">
        <v>0</v>
      </c>
      <c r="T326" s="1365">
        <v>0</v>
      </c>
      <c r="U326" s="1365">
        <v>0</v>
      </c>
      <c r="V326" s="1365">
        <v>0</v>
      </c>
      <c r="W326" s="1365">
        <v>0</v>
      </c>
      <c r="X326" s="1365">
        <v>0</v>
      </c>
      <c r="Y326" s="1365">
        <v>0</v>
      </c>
      <c r="Z326" s="1392"/>
      <c r="AA326" s="1392"/>
      <c r="AB326" s="1392"/>
      <c r="AC326" s="1392"/>
      <c r="AD326" s="1392"/>
    </row>
    <row r="327" spans="2:30" ht="14.4">
      <c r="B327" s="1374" t="s">
        <v>6235</v>
      </c>
      <c r="C327" s="1365">
        <v>0</v>
      </c>
      <c r="D327" s="1365">
        <v>0</v>
      </c>
      <c r="E327" s="1365">
        <v>0</v>
      </c>
      <c r="F327" s="1365">
        <v>0</v>
      </c>
      <c r="G327" s="1365">
        <v>0</v>
      </c>
      <c r="H327" s="1365">
        <v>0</v>
      </c>
      <c r="I327" s="1365">
        <v>0</v>
      </c>
      <c r="J327" s="1365">
        <v>0</v>
      </c>
      <c r="K327" s="1365">
        <v>0</v>
      </c>
      <c r="L327" s="1365">
        <v>0</v>
      </c>
      <c r="M327" s="1365">
        <v>0</v>
      </c>
      <c r="N327" s="1365">
        <v>0</v>
      </c>
      <c r="O327" s="1365">
        <v>0</v>
      </c>
      <c r="P327" s="1365">
        <v>0</v>
      </c>
      <c r="Q327" s="1365">
        <v>0</v>
      </c>
      <c r="R327" s="1365">
        <v>0</v>
      </c>
      <c r="S327" s="1365">
        <v>0</v>
      </c>
      <c r="T327" s="1365">
        <v>0</v>
      </c>
      <c r="U327" s="1365">
        <v>0</v>
      </c>
      <c r="V327" s="1365">
        <v>0</v>
      </c>
      <c r="W327" s="1365">
        <v>0</v>
      </c>
      <c r="X327" s="1365">
        <v>0</v>
      </c>
      <c r="Y327" s="1365">
        <v>0</v>
      </c>
      <c r="Z327" s="1392"/>
      <c r="AA327" s="1392"/>
      <c r="AB327" s="1392"/>
      <c r="AC327" s="1392"/>
      <c r="AD327" s="1392"/>
    </row>
    <row r="328" spans="2:30" ht="14.4">
      <c r="B328" s="1375"/>
      <c r="C328" s="1350"/>
      <c r="D328" s="1350"/>
      <c r="E328" s="1350"/>
      <c r="F328" s="1350"/>
      <c r="G328" s="1350"/>
      <c r="H328" s="1350"/>
      <c r="I328" s="1350"/>
      <c r="J328" s="1350"/>
      <c r="K328" s="1350"/>
      <c r="L328" s="1350"/>
      <c r="M328" s="1350"/>
      <c r="N328" s="1350"/>
      <c r="O328" s="1350"/>
      <c r="P328" s="1350"/>
      <c r="Q328" s="1350"/>
      <c r="R328" s="1350"/>
      <c r="S328" s="1350"/>
      <c r="T328" s="1350"/>
      <c r="U328" s="1350"/>
      <c r="V328" s="1350"/>
      <c r="W328" s="1350"/>
      <c r="X328" s="1350"/>
      <c r="Y328" s="1350"/>
      <c r="Z328" s="1392"/>
      <c r="AA328" s="1392"/>
      <c r="AB328" s="1392"/>
      <c r="AC328" s="1392"/>
      <c r="AD328" s="1392"/>
    </row>
    <row r="329" spans="2:30" ht="14.4">
      <c r="B329" s="1374" t="s">
        <v>6236</v>
      </c>
      <c r="C329" s="1365">
        <v>0</v>
      </c>
      <c r="D329" s="1365">
        <v>0</v>
      </c>
      <c r="E329" s="1365">
        <v>0</v>
      </c>
      <c r="F329" s="1365">
        <v>0</v>
      </c>
      <c r="G329" s="1365">
        <v>0</v>
      </c>
      <c r="H329" s="1365">
        <v>0</v>
      </c>
      <c r="I329" s="1365">
        <v>0</v>
      </c>
      <c r="J329" s="1365">
        <v>0</v>
      </c>
      <c r="K329" s="1365">
        <v>0</v>
      </c>
      <c r="L329" s="1365">
        <v>0</v>
      </c>
      <c r="M329" s="1365">
        <v>0</v>
      </c>
      <c r="N329" s="1365">
        <v>0</v>
      </c>
      <c r="O329" s="1365">
        <v>0</v>
      </c>
      <c r="P329" s="1365">
        <v>0</v>
      </c>
      <c r="Q329" s="1365">
        <v>0</v>
      </c>
      <c r="R329" s="1365">
        <v>0</v>
      </c>
      <c r="S329" s="1365">
        <v>0</v>
      </c>
      <c r="T329" s="1365">
        <v>0</v>
      </c>
      <c r="U329" s="1365">
        <v>0</v>
      </c>
      <c r="V329" s="1365">
        <v>0</v>
      </c>
      <c r="W329" s="1365">
        <v>0</v>
      </c>
      <c r="X329" s="1365">
        <v>0</v>
      </c>
      <c r="Y329" s="1365">
        <v>0</v>
      </c>
      <c r="Z329" s="1392"/>
      <c r="AA329" s="1392"/>
      <c r="AB329" s="1392"/>
      <c r="AC329" s="1392"/>
      <c r="AD329" s="1392"/>
    </row>
    <row r="330" spans="2:30" ht="14.4">
      <c r="B330" s="1374" t="s">
        <v>6237</v>
      </c>
      <c r="C330" s="1365">
        <v>0</v>
      </c>
      <c r="D330" s="1365">
        <v>0</v>
      </c>
      <c r="E330" s="1365">
        <v>0</v>
      </c>
      <c r="F330" s="1365">
        <v>0</v>
      </c>
      <c r="G330" s="1365">
        <v>0</v>
      </c>
      <c r="H330" s="1365">
        <v>0</v>
      </c>
      <c r="I330" s="1365">
        <v>0</v>
      </c>
      <c r="J330" s="1365">
        <v>0</v>
      </c>
      <c r="K330" s="1365">
        <v>0</v>
      </c>
      <c r="L330" s="1365">
        <v>0</v>
      </c>
      <c r="M330" s="1365">
        <v>0</v>
      </c>
      <c r="N330" s="1365">
        <v>0</v>
      </c>
      <c r="O330" s="1365">
        <v>0</v>
      </c>
      <c r="P330" s="1365">
        <v>0</v>
      </c>
      <c r="Q330" s="1365">
        <v>0</v>
      </c>
      <c r="R330" s="1365">
        <v>0</v>
      </c>
      <c r="S330" s="1365">
        <v>0</v>
      </c>
      <c r="T330" s="1365">
        <v>0</v>
      </c>
      <c r="U330" s="1365">
        <v>0</v>
      </c>
      <c r="V330" s="1365">
        <v>0</v>
      </c>
      <c r="W330" s="1365">
        <v>0</v>
      </c>
      <c r="X330" s="1365">
        <v>0</v>
      </c>
      <c r="Y330" s="1365">
        <v>0</v>
      </c>
      <c r="Z330" s="1392"/>
      <c r="AA330" s="1392"/>
      <c r="AB330" s="1392"/>
      <c r="AC330" s="1392"/>
      <c r="AD330" s="1392"/>
    </row>
    <row r="331" spans="2:30" ht="14.4">
      <c r="B331" s="1075"/>
      <c r="C331" s="1350"/>
      <c r="D331" s="1350"/>
      <c r="E331" s="1350"/>
      <c r="F331" s="1350"/>
      <c r="G331" s="1350"/>
      <c r="H331" s="1350"/>
      <c r="I331" s="1350"/>
      <c r="J331" s="1350"/>
      <c r="K331" s="1350"/>
      <c r="L331" s="1350"/>
      <c r="M331" s="1350"/>
      <c r="N331" s="1350"/>
      <c r="O331" s="1350"/>
      <c r="P331" s="1350"/>
      <c r="Q331" s="1350"/>
      <c r="R331" s="1350"/>
      <c r="S331" s="1350"/>
      <c r="T331" s="1350"/>
      <c r="U331" s="1350"/>
      <c r="V331" s="1350"/>
      <c r="W331" s="1350"/>
      <c r="X331" s="1350"/>
      <c r="Y331" s="1350"/>
      <c r="Z331" s="1392"/>
      <c r="AA331" s="1392"/>
      <c r="AB331" s="1392"/>
      <c r="AC331" s="1392"/>
      <c r="AD331" s="1392"/>
    </row>
    <row r="332" spans="2:30" ht="14.4">
      <c r="B332" s="1379" t="s">
        <v>154</v>
      </c>
      <c r="C332" s="1367">
        <v>0</v>
      </c>
      <c r="D332" s="1367">
        <v>0</v>
      </c>
      <c r="E332" s="1367">
        <v>0</v>
      </c>
      <c r="F332" s="1367">
        <v>0</v>
      </c>
      <c r="G332" s="1367">
        <v>0</v>
      </c>
      <c r="H332" s="1367">
        <v>0</v>
      </c>
      <c r="I332" s="1367">
        <v>0</v>
      </c>
      <c r="J332" s="1367">
        <v>0</v>
      </c>
      <c r="K332" s="1367">
        <v>0</v>
      </c>
      <c r="L332" s="1367">
        <v>0</v>
      </c>
      <c r="M332" s="1367">
        <v>0</v>
      </c>
      <c r="N332" s="1367">
        <v>0</v>
      </c>
      <c r="O332" s="1367">
        <v>0</v>
      </c>
      <c r="P332" s="1367">
        <v>0</v>
      </c>
      <c r="Q332" s="1367">
        <v>0</v>
      </c>
      <c r="R332" s="1367">
        <v>0</v>
      </c>
      <c r="S332" s="1367">
        <v>0</v>
      </c>
      <c r="T332" s="1367">
        <v>0</v>
      </c>
      <c r="U332" s="1367">
        <v>0</v>
      </c>
      <c r="V332" s="1367">
        <v>0</v>
      </c>
      <c r="W332" s="1367">
        <v>0</v>
      </c>
      <c r="X332" s="1367">
        <v>0</v>
      </c>
      <c r="Y332" s="1367">
        <v>0</v>
      </c>
      <c r="Z332" s="1392"/>
      <c r="AA332" s="1392"/>
      <c r="AB332" s="1392"/>
      <c r="AC332" s="1392"/>
      <c r="AD332" s="1392"/>
    </row>
    <row r="333" spans="2:30" ht="14.4">
      <c r="B333" s="1380" t="s">
        <v>25</v>
      </c>
      <c r="C333" s="1359">
        <v>0</v>
      </c>
      <c r="D333" s="1359">
        <v>0</v>
      </c>
      <c r="E333" s="1359">
        <v>0</v>
      </c>
      <c r="F333" s="1359">
        <v>0</v>
      </c>
      <c r="G333" s="1359">
        <v>0</v>
      </c>
      <c r="H333" s="1359">
        <v>0</v>
      </c>
      <c r="I333" s="1359">
        <v>0</v>
      </c>
      <c r="J333" s="1359">
        <v>0</v>
      </c>
      <c r="K333" s="1359">
        <v>0</v>
      </c>
      <c r="L333" s="1359">
        <v>0</v>
      </c>
      <c r="M333" s="1359">
        <v>0</v>
      </c>
      <c r="N333" s="1359">
        <v>0</v>
      </c>
      <c r="O333" s="1359">
        <v>0</v>
      </c>
      <c r="P333" s="1359">
        <v>0</v>
      </c>
      <c r="Q333" s="1359">
        <v>0</v>
      </c>
      <c r="R333" s="1359">
        <v>0</v>
      </c>
      <c r="S333" s="1359">
        <v>0</v>
      </c>
      <c r="T333" s="1359">
        <v>0</v>
      </c>
      <c r="U333" s="1359">
        <v>0</v>
      </c>
      <c r="V333" s="1359">
        <v>0</v>
      </c>
      <c r="W333" s="1359">
        <v>0</v>
      </c>
      <c r="X333" s="1359">
        <v>0</v>
      </c>
      <c r="Y333" s="1359">
        <v>0</v>
      </c>
      <c r="Z333" s="1392"/>
      <c r="AA333" s="1392"/>
      <c r="AB333" s="1392"/>
      <c r="AC333" s="1392"/>
      <c r="AD333" s="1392"/>
    </row>
    <row r="334" spans="2:30" ht="14.4">
      <c r="B334" s="1380" t="s">
        <v>26</v>
      </c>
      <c r="C334" s="1359">
        <v>0</v>
      </c>
      <c r="D334" s="1359">
        <v>0</v>
      </c>
      <c r="E334" s="1359">
        <v>0</v>
      </c>
      <c r="F334" s="1359">
        <v>0</v>
      </c>
      <c r="G334" s="1359">
        <v>0</v>
      </c>
      <c r="H334" s="1359">
        <v>0</v>
      </c>
      <c r="I334" s="1359">
        <v>0</v>
      </c>
      <c r="J334" s="1359">
        <v>0</v>
      </c>
      <c r="K334" s="1359">
        <v>0</v>
      </c>
      <c r="L334" s="1359">
        <v>0</v>
      </c>
      <c r="M334" s="1359">
        <v>0</v>
      </c>
      <c r="N334" s="1359">
        <v>0</v>
      </c>
      <c r="O334" s="1359">
        <v>0</v>
      </c>
      <c r="P334" s="1359">
        <v>0</v>
      </c>
      <c r="Q334" s="1359">
        <v>0</v>
      </c>
      <c r="R334" s="1359">
        <v>0</v>
      </c>
      <c r="S334" s="1359">
        <v>0</v>
      </c>
      <c r="T334" s="1359">
        <v>0</v>
      </c>
      <c r="U334" s="1359">
        <v>0</v>
      </c>
      <c r="V334" s="1359">
        <v>0</v>
      </c>
      <c r="W334" s="1359">
        <v>0</v>
      </c>
      <c r="X334" s="1359">
        <v>0</v>
      </c>
      <c r="Y334" s="1359">
        <v>0</v>
      </c>
      <c r="Z334" s="1392"/>
      <c r="AA334" s="1392"/>
      <c r="AB334" s="1392"/>
      <c r="AC334" s="1392"/>
      <c r="AD334" s="1392"/>
    </row>
    <row r="335" spans="2:30" ht="14.4">
      <c r="B335" s="1380" t="s">
        <v>23</v>
      </c>
      <c r="C335" s="1359">
        <v>0</v>
      </c>
      <c r="D335" s="1359">
        <v>0</v>
      </c>
      <c r="E335" s="1359">
        <v>0</v>
      </c>
      <c r="F335" s="1359">
        <v>0</v>
      </c>
      <c r="G335" s="1359">
        <v>0</v>
      </c>
      <c r="H335" s="1359">
        <v>0</v>
      </c>
      <c r="I335" s="1359">
        <v>0</v>
      </c>
      <c r="J335" s="1359">
        <v>0</v>
      </c>
      <c r="K335" s="1359">
        <v>0</v>
      </c>
      <c r="L335" s="1359">
        <v>0</v>
      </c>
      <c r="M335" s="1359">
        <v>0</v>
      </c>
      <c r="N335" s="1359">
        <v>0</v>
      </c>
      <c r="O335" s="1359">
        <v>0</v>
      </c>
      <c r="P335" s="1359">
        <v>0</v>
      </c>
      <c r="Q335" s="1359">
        <v>0</v>
      </c>
      <c r="R335" s="1359">
        <v>0</v>
      </c>
      <c r="S335" s="1359">
        <v>0</v>
      </c>
      <c r="T335" s="1359">
        <v>0</v>
      </c>
      <c r="U335" s="1359">
        <v>0</v>
      </c>
      <c r="V335" s="1359">
        <v>0</v>
      </c>
      <c r="W335" s="1359">
        <v>0</v>
      </c>
      <c r="X335" s="1359">
        <v>0</v>
      </c>
      <c r="Y335" s="1359">
        <v>0</v>
      </c>
      <c r="Z335" s="1392"/>
      <c r="AA335" s="1392"/>
      <c r="AB335" s="1392"/>
      <c r="AC335" s="1392"/>
      <c r="AD335" s="1392"/>
    </row>
    <row r="336" spans="2:30" ht="14.4">
      <c r="B336" s="1381"/>
      <c r="C336" s="1368"/>
      <c r="D336" s="1368"/>
      <c r="E336" s="1368"/>
      <c r="F336" s="1368"/>
      <c r="G336" s="1368"/>
      <c r="H336" s="1368"/>
      <c r="I336" s="1368"/>
      <c r="J336" s="1368"/>
      <c r="K336" s="1368"/>
      <c r="L336" s="1368"/>
      <c r="M336" s="1368"/>
      <c r="N336" s="1368"/>
      <c r="O336" s="1368"/>
      <c r="P336" s="1368"/>
      <c r="Q336" s="1368"/>
      <c r="R336" s="1368"/>
      <c r="S336" s="1368"/>
      <c r="T336" s="1368"/>
      <c r="U336" s="1368"/>
      <c r="V336" s="1368"/>
      <c r="W336" s="1368"/>
      <c r="X336" s="1368"/>
      <c r="Y336" s="1368"/>
      <c r="Z336" s="1392"/>
      <c r="AA336" s="1392"/>
      <c r="AB336" s="1392"/>
      <c r="AC336" s="1392"/>
      <c r="AD336" s="1392"/>
    </row>
    <row r="337" spans="2:30" ht="14.4">
      <c r="B337" s="1382" t="s">
        <v>142</v>
      </c>
      <c r="C337" s="1368">
        <v>0</v>
      </c>
      <c r="D337" s="1368">
        <v>0</v>
      </c>
      <c r="E337" s="1368">
        <v>0</v>
      </c>
      <c r="F337" s="1368">
        <v>0</v>
      </c>
      <c r="G337" s="1368">
        <v>0</v>
      </c>
      <c r="H337" s="1368">
        <v>0</v>
      </c>
      <c r="I337" s="1368">
        <v>0</v>
      </c>
      <c r="J337" s="1368">
        <v>0</v>
      </c>
      <c r="K337" s="1368">
        <v>0</v>
      </c>
      <c r="L337" s="1368">
        <v>0</v>
      </c>
      <c r="M337" s="1368">
        <v>0</v>
      </c>
      <c r="N337" s="1368">
        <v>0</v>
      </c>
      <c r="O337" s="1368">
        <v>0</v>
      </c>
      <c r="P337" s="1368">
        <v>0</v>
      </c>
      <c r="Q337" s="1368">
        <v>0</v>
      </c>
      <c r="R337" s="1368">
        <v>0</v>
      </c>
      <c r="S337" s="1368">
        <v>0</v>
      </c>
      <c r="T337" s="1368">
        <v>0</v>
      </c>
      <c r="U337" s="1368">
        <v>0</v>
      </c>
      <c r="V337" s="1368">
        <v>0</v>
      </c>
      <c r="W337" s="1368">
        <v>0</v>
      </c>
      <c r="X337" s="1368">
        <v>0</v>
      </c>
      <c r="Y337" s="1368">
        <v>0</v>
      </c>
      <c r="Z337" s="1392"/>
      <c r="AA337" s="1392"/>
      <c r="AB337" s="1392"/>
      <c r="AC337" s="1392"/>
      <c r="AD337" s="1392"/>
    </row>
    <row r="338" spans="2:30" ht="14.4">
      <c r="B338" s="1382" t="s">
        <v>167</v>
      </c>
      <c r="C338" s="1368">
        <v>0</v>
      </c>
      <c r="D338" s="1368">
        <v>0</v>
      </c>
      <c r="E338" s="1368">
        <v>0</v>
      </c>
      <c r="F338" s="1368">
        <v>0</v>
      </c>
      <c r="G338" s="1368">
        <v>0</v>
      </c>
      <c r="H338" s="1368">
        <v>0</v>
      </c>
      <c r="I338" s="1368">
        <v>0</v>
      </c>
      <c r="J338" s="1368">
        <v>0</v>
      </c>
      <c r="K338" s="1368">
        <v>0</v>
      </c>
      <c r="L338" s="1368">
        <v>0</v>
      </c>
      <c r="M338" s="1368">
        <v>0</v>
      </c>
      <c r="N338" s="1368">
        <v>0</v>
      </c>
      <c r="O338" s="1368">
        <v>0</v>
      </c>
      <c r="P338" s="1368">
        <v>0</v>
      </c>
      <c r="Q338" s="1368">
        <v>0</v>
      </c>
      <c r="R338" s="1368">
        <v>0</v>
      </c>
      <c r="S338" s="1368">
        <v>0</v>
      </c>
      <c r="T338" s="1368">
        <v>0</v>
      </c>
      <c r="U338" s="1368">
        <v>0</v>
      </c>
      <c r="V338" s="1368">
        <v>0</v>
      </c>
      <c r="W338" s="1368">
        <v>0</v>
      </c>
      <c r="X338" s="1368">
        <v>0</v>
      </c>
      <c r="Y338" s="1368">
        <v>0</v>
      </c>
      <c r="Z338" s="1392"/>
      <c r="AA338" s="1392"/>
      <c r="AB338" s="1392"/>
      <c r="AC338" s="1392"/>
      <c r="AD338" s="1392"/>
    </row>
    <row r="339" spans="2:30" ht="14.4">
      <c r="B339" s="1383"/>
      <c r="C339" s="1368"/>
      <c r="D339" s="1368"/>
      <c r="E339" s="1368"/>
      <c r="F339" s="1368"/>
      <c r="G339" s="1368"/>
      <c r="H339" s="1368"/>
      <c r="I339" s="1368"/>
      <c r="J339" s="1368"/>
      <c r="K339" s="1368"/>
      <c r="L339" s="1368"/>
      <c r="M339" s="1368"/>
      <c r="N339" s="1368"/>
      <c r="O339" s="1368"/>
      <c r="P339" s="1368"/>
      <c r="Q339" s="1368"/>
      <c r="R339" s="1368"/>
      <c r="S339" s="1368"/>
      <c r="T339" s="1368"/>
      <c r="U339" s="1368"/>
      <c r="V339" s="1368"/>
      <c r="W339" s="1368"/>
      <c r="X339" s="1368"/>
      <c r="Y339" s="1368"/>
      <c r="Z339" s="1392"/>
      <c r="AA339" s="1392"/>
      <c r="AB339" s="1392"/>
      <c r="AC339" s="1392"/>
      <c r="AD339" s="1392"/>
    </row>
    <row r="340" spans="2:30" ht="14.4">
      <c r="B340" s="1384" t="s">
        <v>6510</v>
      </c>
      <c r="C340" s="1369">
        <v>0</v>
      </c>
      <c r="D340" s="1369">
        <v>0</v>
      </c>
      <c r="E340" s="1369">
        <v>0</v>
      </c>
      <c r="F340" s="1369">
        <v>0</v>
      </c>
      <c r="G340" s="1369">
        <v>0</v>
      </c>
      <c r="H340" s="1369">
        <v>0</v>
      </c>
      <c r="I340" s="1369">
        <v>0</v>
      </c>
      <c r="J340" s="1369">
        <v>0</v>
      </c>
      <c r="K340" s="1369">
        <v>0</v>
      </c>
      <c r="L340" s="1369">
        <v>0</v>
      </c>
      <c r="M340" s="1369">
        <v>0</v>
      </c>
      <c r="N340" s="1369">
        <v>0</v>
      </c>
      <c r="O340" s="1369">
        <v>0</v>
      </c>
      <c r="P340" s="1369">
        <v>0</v>
      </c>
      <c r="Q340" s="1369">
        <v>0</v>
      </c>
      <c r="R340" s="1369">
        <v>0</v>
      </c>
      <c r="S340" s="1369">
        <v>0</v>
      </c>
      <c r="T340" s="1369">
        <v>0</v>
      </c>
      <c r="U340" s="1369">
        <v>0</v>
      </c>
      <c r="V340" s="1369">
        <v>0</v>
      </c>
      <c r="W340" s="1369">
        <v>0</v>
      </c>
      <c r="X340" s="1369">
        <v>0</v>
      </c>
      <c r="Y340" s="1369">
        <v>0</v>
      </c>
      <c r="Z340" s="1392"/>
      <c r="AA340" s="1392"/>
      <c r="AB340" s="1392"/>
      <c r="AC340" s="1392"/>
      <c r="AD340" s="1392"/>
    </row>
    <row r="341" spans="2:30">
      <c r="Z341" s="1392"/>
      <c r="AA341" s="1392"/>
      <c r="AB341" s="1392"/>
      <c r="AC341" s="1392"/>
      <c r="AD341" s="1392"/>
    </row>
    <row r="342" spans="2:30">
      <c r="B342" s="23" t="s">
        <v>6525</v>
      </c>
      <c r="Z342" s="1392"/>
      <c r="AA342" s="1392"/>
      <c r="AB342" s="1392"/>
      <c r="AC342" s="1392"/>
      <c r="AD342" s="1392"/>
    </row>
    <row r="343" spans="2:30" ht="28.8">
      <c r="B343" s="1743" t="s">
        <v>6309</v>
      </c>
      <c r="C343" s="1538"/>
      <c r="D343" s="1538"/>
      <c r="E343" s="1538"/>
      <c r="F343" s="1538"/>
      <c r="G343" s="1538"/>
      <c r="H343" s="1538"/>
      <c r="I343" s="1538"/>
      <c r="J343" s="1538"/>
      <c r="K343" s="1538"/>
      <c r="L343" s="1538"/>
      <c r="M343" s="1538"/>
      <c r="N343" s="1544"/>
      <c r="O343" s="1544"/>
      <c r="P343" s="1544"/>
      <c r="Q343" s="1544"/>
      <c r="R343" s="1544"/>
      <c r="S343" s="1544"/>
      <c r="T343" s="1538"/>
      <c r="U343" s="1538"/>
      <c r="V343" s="1538"/>
      <c r="W343" s="1538"/>
      <c r="X343" s="1538"/>
      <c r="Y343" s="1538"/>
      <c r="Z343" s="1392"/>
      <c r="AA343" s="1392"/>
      <c r="AB343" s="1392"/>
      <c r="AC343" s="1392"/>
      <c r="AD343" s="1392"/>
    </row>
    <row r="344" spans="2:30" ht="14.4">
      <c r="B344" s="1744" t="s">
        <v>5869</v>
      </c>
      <c r="C344" s="1539"/>
      <c r="D344" s="1539"/>
      <c r="E344" s="1539"/>
      <c r="F344" s="1539"/>
      <c r="G344" s="1539"/>
      <c r="H344" s="1539"/>
      <c r="I344" s="1539"/>
      <c r="J344" s="1539"/>
      <c r="K344" s="1539"/>
      <c r="L344" s="1539"/>
      <c r="M344" s="1539"/>
      <c r="N344" s="1539"/>
      <c r="O344" s="1539"/>
      <c r="P344" s="1539"/>
      <c r="Q344" s="1539"/>
      <c r="R344" s="1539"/>
      <c r="S344" s="1539"/>
      <c r="T344" s="1539"/>
      <c r="U344" s="1539"/>
      <c r="V344" s="1539"/>
      <c r="W344" s="1539"/>
      <c r="X344" s="1539"/>
      <c r="Y344" s="1539"/>
      <c r="Z344" s="1392"/>
      <c r="AA344" s="1392"/>
      <c r="AB344" s="1392"/>
      <c r="AC344" s="1392"/>
      <c r="AD344" s="1392"/>
    </row>
    <row r="345" spans="2:30" ht="14.4">
      <c r="B345" s="1745" t="s">
        <v>6169</v>
      </c>
      <c r="C345" s="1540"/>
      <c r="D345" s="1540"/>
      <c r="E345" s="1541"/>
      <c r="F345" s="1540"/>
      <c r="G345" s="1542"/>
      <c r="H345" s="1542"/>
      <c r="I345" s="1542"/>
      <c r="J345" s="1542"/>
      <c r="K345" s="1542"/>
      <c r="L345" s="1542"/>
      <c r="M345" s="1542"/>
      <c r="N345" s="1545"/>
      <c r="O345" s="1542"/>
      <c r="P345" s="1542"/>
      <c r="Q345" s="1540"/>
      <c r="R345" s="1540"/>
      <c r="S345" s="1540"/>
      <c r="T345" s="1543"/>
      <c r="U345" s="1543"/>
      <c r="V345" s="1543"/>
      <c r="W345" s="1543"/>
      <c r="X345" s="1543"/>
      <c r="Y345" s="1543"/>
      <c r="Z345" s="1392"/>
      <c r="AA345" s="1392"/>
      <c r="AB345" s="1392"/>
      <c r="AC345" s="1392"/>
      <c r="AD345" s="1392"/>
    </row>
    <row r="346" spans="2:30">
      <c r="B346" s="1392"/>
      <c r="C346" s="1392"/>
      <c r="D346" s="1392"/>
      <c r="E346" s="1392"/>
      <c r="F346" s="1392"/>
      <c r="G346" s="1392"/>
      <c r="H346" s="1392"/>
      <c r="I346" s="1392"/>
      <c r="J346" s="1392"/>
      <c r="K346" s="1392"/>
      <c r="L346" s="1392"/>
      <c r="M346" s="1392"/>
      <c r="N346" s="1392"/>
      <c r="O346" s="1392"/>
      <c r="P346" s="1392"/>
      <c r="Q346" s="1392"/>
      <c r="R346" s="1392"/>
      <c r="S346" s="1392"/>
      <c r="T346" s="1392"/>
      <c r="U346" s="1392"/>
      <c r="V346" s="1392"/>
      <c r="W346" s="1392"/>
      <c r="X346" s="1392"/>
      <c r="Y346" s="1392"/>
      <c r="Z346" s="1392"/>
      <c r="AA346" s="1392"/>
      <c r="AB346" s="1392"/>
      <c r="AC346" s="1392"/>
      <c r="AD346" s="1392"/>
    </row>
    <row r="347" spans="2:30">
      <c r="B347" s="1392"/>
      <c r="C347" s="1392"/>
      <c r="D347" s="1392"/>
      <c r="E347" s="1392"/>
      <c r="F347" s="1392"/>
      <c r="G347" s="1392"/>
      <c r="H347" s="1392"/>
      <c r="I347" s="1392"/>
      <c r="J347" s="1392"/>
      <c r="K347" s="1392"/>
      <c r="L347" s="1392"/>
      <c r="M347" s="1392"/>
      <c r="N347" s="1392"/>
      <c r="O347" s="1392"/>
      <c r="P347" s="1392"/>
      <c r="Q347" s="1392"/>
      <c r="R347" s="1392"/>
      <c r="S347" s="1392"/>
      <c r="T347" s="1392"/>
      <c r="U347" s="1392"/>
      <c r="V347" s="1392"/>
      <c r="W347" s="1392"/>
      <c r="X347" s="1392"/>
      <c r="Y347" s="1392"/>
      <c r="Z347" s="1392"/>
      <c r="AA347" s="1392"/>
      <c r="AB347" s="1392"/>
      <c r="AC347" s="1392"/>
      <c r="AD347" s="1392"/>
    </row>
    <row r="348" spans="2:30">
      <c r="B348" s="1392"/>
      <c r="C348" s="1392"/>
      <c r="D348" s="1392"/>
      <c r="E348" s="1392"/>
      <c r="F348" s="1392"/>
      <c r="G348" s="1392"/>
      <c r="H348" s="1392"/>
      <c r="I348" s="1392"/>
      <c r="J348" s="1392"/>
      <c r="K348" s="1392"/>
      <c r="L348" s="1392"/>
      <c r="M348" s="1392"/>
      <c r="N348" s="1392"/>
      <c r="O348" s="1392"/>
      <c r="P348" s="1392"/>
      <c r="Q348" s="1392"/>
      <c r="R348" s="1392"/>
      <c r="S348" s="1392"/>
      <c r="T348" s="1392"/>
      <c r="U348" s="1392"/>
      <c r="V348" s="1392"/>
      <c r="W348" s="1392"/>
      <c r="X348" s="1392"/>
      <c r="Y348" s="1392"/>
      <c r="Z348" s="1392"/>
      <c r="AA348" s="1392"/>
      <c r="AB348" s="1392"/>
      <c r="AC348" s="1392"/>
      <c r="AD348" s="1392"/>
    </row>
    <row r="349" spans="2:30">
      <c r="B349" s="1392"/>
      <c r="C349" s="1392"/>
      <c r="D349" s="1392"/>
      <c r="E349" s="1392"/>
      <c r="F349" s="1392"/>
      <c r="G349" s="1392"/>
      <c r="H349" s="1392"/>
      <c r="I349" s="1392"/>
      <c r="J349" s="1392"/>
      <c r="K349" s="1392"/>
      <c r="L349" s="1392"/>
      <c r="M349" s="1392"/>
      <c r="N349" s="1392"/>
      <c r="O349" s="1392"/>
      <c r="P349" s="1392"/>
      <c r="Q349" s="1392"/>
      <c r="R349" s="1392"/>
      <c r="S349" s="1392"/>
      <c r="T349" s="1392"/>
      <c r="U349" s="1392"/>
      <c r="V349" s="1392"/>
      <c r="W349" s="1392"/>
      <c r="X349" s="1392"/>
      <c r="Y349" s="1392"/>
      <c r="Z349" s="1392"/>
      <c r="AA349" s="1392"/>
      <c r="AB349" s="1392"/>
      <c r="AC349" s="1392"/>
      <c r="AD349" s="1392"/>
    </row>
    <row r="350" spans="2:30">
      <c r="B350" s="1392"/>
      <c r="C350" s="1392"/>
      <c r="D350" s="1392"/>
      <c r="E350" s="1392"/>
      <c r="F350" s="1392"/>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row>
    <row r="351" spans="2:30">
      <c r="B351" s="1392"/>
      <c r="C351" s="1392"/>
      <c r="D351" s="1392"/>
      <c r="E351" s="1392"/>
      <c r="F351" s="1392"/>
      <c r="G351" s="1392"/>
      <c r="H351" s="1392"/>
      <c r="I351" s="1392"/>
      <c r="J351" s="1392"/>
      <c r="K351" s="1392"/>
      <c r="L351" s="1392"/>
      <c r="M351" s="1392"/>
      <c r="N351" s="1392"/>
      <c r="O351" s="1392"/>
      <c r="P351" s="1392"/>
      <c r="Q351" s="1392"/>
      <c r="R351" s="1392"/>
      <c r="S351" s="1392"/>
      <c r="T351" s="1392"/>
      <c r="U351" s="1392"/>
      <c r="V351" s="1392"/>
      <c r="W351" s="1392"/>
      <c r="X351" s="1392"/>
      <c r="Y351" s="1392"/>
      <c r="Z351" s="1392"/>
      <c r="AA351" s="1392"/>
      <c r="AB351" s="1392"/>
      <c r="AC351" s="1392"/>
      <c r="AD351" s="1392"/>
    </row>
    <row r="352" spans="2:30">
      <c r="B352" s="1392"/>
      <c r="C352" s="1392"/>
      <c r="D352" s="1392"/>
      <c r="E352" s="1392"/>
      <c r="F352" s="1392"/>
      <c r="G352" s="1392"/>
      <c r="H352" s="139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row>
    <row r="353" spans="2:30">
      <c r="B353" s="1392"/>
      <c r="C353" s="1392"/>
      <c r="D353" s="1392"/>
      <c r="E353" s="1392"/>
      <c r="F353" s="1392"/>
      <c r="G353" s="1392"/>
      <c r="H353" s="1392"/>
      <c r="I353" s="1392"/>
      <c r="J353" s="1392"/>
      <c r="K353" s="1392"/>
      <c r="L353" s="1392"/>
      <c r="M353" s="1392"/>
      <c r="N353" s="1392"/>
      <c r="O353" s="1392"/>
      <c r="P353" s="1392"/>
      <c r="Q353" s="1392"/>
      <c r="R353" s="1392"/>
      <c r="S353" s="1392"/>
      <c r="T353" s="1392"/>
      <c r="U353" s="1392"/>
      <c r="V353" s="1392"/>
      <c r="W353" s="1392"/>
      <c r="X353" s="1392"/>
      <c r="Y353" s="1392"/>
      <c r="Z353" s="1392"/>
      <c r="AA353" s="1392"/>
      <c r="AB353" s="1392"/>
      <c r="AC353" s="1392"/>
      <c r="AD353" s="1392"/>
    </row>
    <row r="354" spans="2:30">
      <c r="B354" s="1392"/>
      <c r="C354" s="1392"/>
      <c r="D354" s="1392"/>
      <c r="E354" s="1392"/>
      <c r="F354" s="1392"/>
      <c r="G354" s="1392"/>
      <c r="H354" s="1392"/>
      <c r="I354" s="1392"/>
      <c r="J354" s="1392"/>
      <c r="K354" s="1392"/>
      <c r="L354" s="1392"/>
      <c r="M354" s="1392"/>
      <c r="N354" s="1392"/>
      <c r="O354" s="1392"/>
      <c r="P354" s="1392"/>
      <c r="Q354" s="1392"/>
      <c r="R354" s="1392"/>
      <c r="S354" s="1392"/>
      <c r="T354" s="1392"/>
      <c r="U354" s="1392"/>
      <c r="V354" s="1392"/>
      <c r="W354" s="1392"/>
      <c r="X354" s="1392"/>
      <c r="Y354" s="1392"/>
      <c r="Z354" s="1392"/>
      <c r="AA354" s="1392"/>
      <c r="AB354" s="1392"/>
      <c r="AC354" s="1392"/>
      <c r="AD354" s="1392"/>
    </row>
    <row r="355" spans="2:30">
      <c r="B355" s="1392"/>
      <c r="C355" s="1392"/>
      <c r="D355" s="1392"/>
      <c r="E355" s="1392"/>
      <c r="F355" s="1392"/>
      <c r="G355" s="1392"/>
      <c r="H355" s="1392"/>
      <c r="I355" s="1392"/>
      <c r="J355" s="1392"/>
      <c r="K355" s="1392"/>
      <c r="L355" s="1392"/>
      <c r="M355" s="1392"/>
      <c r="N355" s="1392"/>
      <c r="O355" s="1392"/>
      <c r="P355" s="1392"/>
      <c r="Q355" s="1392"/>
      <c r="R355" s="1392"/>
      <c r="S355" s="1392"/>
      <c r="T355" s="1392"/>
      <c r="U355" s="1392"/>
      <c r="V355" s="1392"/>
      <c r="W355" s="1392"/>
      <c r="X355" s="1392"/>
      <c r="Y355" s="1392"/>
      <c r="Z355" s="1392"/>
      <c r="AA355" s="1392"/>
      <c r="AB355" s="1392"/>
      <c r="AC355" s="1392"/>
      <c r="AD355" s="1392"/>
    </row>
    <row r="356" spans="2:30">
      <c r="B356" s="1392"/>
      <c r="C356" s="1392"/>
      <c r="D356" s="1392"/>
      <c r="E356" s="1392"/>
      <c r="F356" s="1392"/>
      <c r="G356" s="1392"/>
      <c r="H356" s="1392"/>
      <c r="I356" s="1392"/>
      <c r="J356" s="1392"/>
      <c r="K356" s="1392"/>
      <c r="L356" s="1392"/>
      <c r="M356" s="1392"/>
      <c r="N356" s="1392"/>
      <c r="O356" s="1392"/>
      <c r="P356" s="1392"/>
      <c r="Q356" s="1392"/>
      <c r="R356" s="1392"/>
      <c r="S356" s="1392"/>
      <c r="T356" s="1392"/>
      <c r="U356" s="1392"/>
      <c r="V356" s="1392"/>
      <c r="W356" s="1392"/>
      <c r="X356" s="1392"/>
      <c r="Y356" s="1392"/>
      <c r="Z356" s="1392"/>
      <c r="AA356" s="1392"/>
      <c r="AB356" s="1392"/>
      <c r="AC356" s="1392"/>
      <c r="AD356" s="1392"/>
    </row>
    <row r="357" spans="2:30">
      <c r="B357" s="1392"/>
      <c r="C357" s="1392"/>
      <c r="D357" s="1392"/>
      <c r="E357" s="1392"/>
      <c r="F357" s="1392"/>
      <c r="G357" s="1392"/>
      <c r="H357" s="1392"/>
      <c r="I357" s="1392"/>
      <c r="J357" s="1392"/>
      <c r="K357" s="1392"/>
      <c r="L357" s="1392"/>
      <c r="M357" s="1392"/>
      <c r="N357" s="1392"/>
      <c r="O357" s="1392"/>
      <c r="P357" s="1392"/>
      <c r="Q357" s="1392"/>
      <c r="R357" s="1392"/>
      <c r="S357" s="1392"/>
      <c r="T357" s="1392"/>
      <c r="U357" s="1392"/>
      <c r="V357" s="1392"/>
      <c r="W357" s="1392"/>
      <c r="X357" s="1392"/>
      <c r="Y357" s="1392"/>
      <c r="Z357" s="1392"/>
      <c r="AA357" s="1392"/>
      <c r="AB357" s="1392"/>
      <c r="AC357" s="1392"/>
      <c r="AD357" s="1392"/>
    </row>
    <row r="358" spans="2:30">
      <c r="B358" s="1392"/>
      <c r="C358" s="1392"/>
      <c r="D358" s="1392"/>
      <c r="E358" s="1392"/>
      <c r="F358" s="1392"/>
      <c r="G358" s="1392"/>
      <c r="H358" s="1392"/>
      <c r="I358" s="1392"/>
      <c r="J358" s="1392"/>
      <c r="K358" s="1392"/>
      <c r="L358" s="1392"/>
      <c r="M358" s="1392"/>
      <c r="N358" s="1392"/>
      <c r="O358" s="1392"/>
      <c r="P358" s="1392"/>
      <c r="Q358" s="1392"/>
      <c r="R358" s="1392"/>
      <c r="S358" s="1392"/>
      <c r="T358" s="1392"/>
      <c r="U358" s="1392"/>
      <c r="V358" s="1392"/>
      <c r="W358" s="1392"/>
      <c r="X358" s="1392"/>
      <c r="Y358" s="1392"/>
      <c r="Z358" s="1392"/>
      <c r="AA358" s="1392"/>
      <c r="AB358" s="1392"/>
      <c r="AC358" s="1392"/>
      <c r="AD358" s="1392"/>
    </row>
    <row r="359" spans="2:30">
      <c r="B359" s="1392"/>
      <c r="C359" s="1392"/>
      <c r="D359" s="1392"/>
      <c r="E359" s="1392"/>
      <c r="F359" s="1392"/>
      <c r="G359" s="1392"/>
      <c r="H359" s="1392"/>
      <c r="I359" s="1392"/>
      <c r="J359" s="1392"/>
      <c r="K359" s="1392"/>
      <c r="L359" s="1392"/>
      <c r="M359" s="1392"/>
      <c r="N359" s="1392"/>
      <c r="O359" s="1392"/>
      <c r="P359" s="1392"/>
      <c r="Q359" s="1392"/>
      <c r="R359" s="1392"/>
      <c r="S359" s="1392"/>
      <c r="T359" s="1392"/>
      <c r="U359" s="1392"/>
      <c r="V359" s="1392"/>
      <c r="W359" s="1392"/>
      <c r="X359" s="1392"/>
      <c r="Y359" s="1392"/>
      <c r="Z359" s="1392"/>
      <c r="AA359" s="1392"/>
      <c r="AB359" s="1392"/>
      <c r="AC359" s="1392"/>
      <c r="AD359" s="1392"/>
    </row>
    <row r="360" spans="2:30">
      <c r="B360" s="1392"/>
      <c r="C360" s="1392"/>
      <c r="D360" s="1392"/>
      <c r="E360" s="1392"/>
      <c r="F360" s="1392"/>
      <c r="G360" s="1392"/>
      <c r="H360" s="1392"/>
      <c r="I360" s="1392"/>
      <c r="J360" s="1392"/>
      <c r="K360" s="1392"/>
      <c r="L360" s="1392"/>
      <c r="M360" s="1392"/>
      <c r="N360" s="1392"/>
      <c r="O360" s="1392"/>
      <c r="P360" s="1392"/>
      <c r="Q360" s="1392"/>
      <c r="R360" s="1392"/>
      <c r="S360" s="1392"/>
      <c r="T360" s="1392"/>
      <c r="U360" s="1392"/>
      <c r="V360" s="1392"/>
      <c r="W360" s="1392"/>
      <c r="X360" s="1392"/>
      <c r="Y360" s="1392"/>
      <c r="Z360" s="1392"/>
      <c r="AA360" s="1392"/>
      <c r="AB360" s="1392"/>
      <c r="AC360" s="1392"/>
      <c r="AD360" s="1392"/>
    </row>
    <row r="361" spans="2:30">
      <c r="B361" s="1392"/>
      <c r="C361" s="1392"/>
      <c r="D361" s="1392"/>
      <c r="E361" s="1392"/>
      <c r="F361" s="1392"/>
      <c r="G361" s="1392"/>
      <c r="H361" s="1392"/>
      <c r="I361" s="1392"/>
      <c r="J361" s="1392"/>
      <c r="K361" s="1392"/>
      <c r="L361" s="1392"/>
      <c r="M361" s="1392"/>
      <c r="N361" s="1392"/>
      <c r="O361" s="1392"/>
      <c r="P361" s="1392"/>
      <c r="Q361" s="1392"/>
      <c r="R361" s="1392"/>
      <c r="S361" s="1392"/>
      <c r="T361" s="1392"/>
      <c r="U361" s="1392"/>
      <c r="V361" s="1392"/>
      <c r="W361" s="1392"/>
      <c r="X361" s="1392"/>
      <c r="Y361" s="1392"/>
      <c r="Z361" s="1392"/>
      <c r="AA361" s="1392"/>
      <c r="AB361" s="1392"/>
      <c r="AC361" s="1392"/>
      <c r="AD361" s="1392"/>
    </row>
    <row r="362" spans="2:30">
      <c r="B362" s="1392"/>
      <c r="C362" s="1392"/>
      <c r="D362" s="1392"/>
      <c r="E362" s="1392"/>
      <c r="F362" s="1392"/>
      <c r="G362" s="1392"/>
      <c r="H362" s="1392"/>
      <c r="I362" s="1392"/>
      <c r="J362" s="1392"/>
      <c r="K362" s="1392"/>
      <c r="L362" s="1392"/>
      <c r="M362" s="1392"/>
      <c r="N362" s="1392"/>
      <c r="O362" s="1392"/>
      <c r="P362" s="1392"/>
      <c r="Q362" s="1392"/>
      <c r="R362" s="1392"/>
      <c r="S362" s="1392"/>
      <c r="T362" s="1392"/>
      <c r="U362" s="1392"/>
      <c r="V362" s="1392"/>
      <c r="W362" s="1392"/>
      <c r="X362" s="1392"/>
      <c r="Y362" s="1392"/>
      <c r="Z362" s="1392"/>
      <c r="AA362" s="1392"/>
      <c r="AB362" s="1392"/>
      <c r="AC362" s="1392"/>
      <c r="AD362" s="1392"/>
    </row>
    <row r="363" spans="2:30">
      <c r="B363" s="1392"/>
      <c r="C363" s="1392"/>
      <c r="D363" s="1392"/>
      <c r="E363" s="1392"/>
      <c r="F363" s="1392"/>
      <c r="G363" s="1392"/>
      <c r="H363" s="1392"/>
      <c r="I363" s="1392"/>
      <c r="J363" s="1392"/>
      <c r="K363" s="1392"/>
      <c r="L363" s="1392"/>
      <c r="M363" s="1392"/>
      <c r="N363" s="1392"/>
      <c r="O363" s="1392"/>
      <c r="P363" s="1392"/>
      <c r="Q363" s="1392"/>
      <c r="R363" s="1392"/>
      <c r="S363" s="1392"/>
      <c r="T363" s="1392"/>
      <c r="U363" s="1392"/>
      <c r="V363" s="1392"/>
      <c r="W363" s="1392"/>
      <c r="X363" s="1392"/>
      <c r="Y363" s="1392"/>
      <c r="Z363" s="1392"/>
      <c r="AA363" s="1392"/>
      <c r="AB363" s="1392"/>
      <c r="AC363" s="1392"/>
      <c r="AD363" s="1392"/>
    </row>
    <row r="364" spans="2:30">
      <c r="B364" s="1392"/>
      <c r="C364" s="1392"/>
      <c r="D364" s="1392"/>
      <c r="E364" s="1392"/>
      <c r="F364" s="1392"/>
      <c r="G364" s="1392"/>
      <c r="H364" s="1392"/>
      <c r="I364" s="1392"/>
      <c r="J364" s="1392"/>
      <c r="K364" s="1392"/>
      <c r="L364" s="1392"/>
      <c r="M364" s="1392"/>
      <c r="N364" s="1392"/>
      <c r="O364" s="1392"/>
      <c r="P364" s="1392"/>
      <c r="Q364" s="1392"/>
      <c r="R364" s="1392"/>
      <c r="S364" s="1392"/>
      <c r="T364" s="1392"/>
      <c r="U364" s="1392"/>
      <c r="V364" s="1392"/>
      <c r="W364" s="1392"/>
      <c r="X364" s="1392"/>
      <c r="Y364" s="1392"/>
      <c r="Z364" s="1392"/>
      <c r="AA364" s="1392"/>
      <c r="AB364" s="1392"/>
      <c r="AC364" s="1392"/>
      <c r="AD364" s="1392"/>
    </row>
    <row r="365" spans="2:30">
      <c r="B365" s="1392"/>
      <c r="C365" s="1392"/>
      <c r="D365" s="1392"/>
      <c r="E365" s="1392"/>
      <c r="F365" s="1392"/>
      <c r="G365" s="1392"/>
      <c r="H365" s="1392"/>
      <c r="I365" s="1392"/>
      <c r="J365" s="1392"/>
      <c r="K365" s="1392"/>
      <c r="L365" s="1392"/>
      <c r="M365" s="1392"/>
      <c r="N365" s="1392"/>
      <c r="O365" s="1392"/>
      <c r="P365" s="1392"/>
      <c r="Q365" s="1392"/>
      <c r="R365" s="1392"/>
      <c r="S365" s="1392"/>
      <c r="T365" s="1392"/>
      <c r="U365" s="1392"/>
      <c r="V365" s="1392"/>
      <c r="W365" s="1392"/>
      <c r="X365" s="1392"/>
      <c r="Y365" s="1392"/>
      <c r="Z365" s="1392"/>
      <c r="AA365" s="1392"/>
      <c r="AB365" s="1392"/>
      <c r="AC365" s="1392"/>
      <c r="AD365" s="1392"/>
    </row>
    <row r="366" spans="2:30">
      <c r="B366" s="1392"/>
      <c r="C366" s="1392"/>
      <c r="D366" s="1392"/>
      <c r="E366" s="1392"/>
      <c r="F366" s="1392"/>
      <c r="G366" s="1392"/>
      <c r="H366" s="1392"/>
      <c r="I366" s="1392"/>
      <c r="J366" s="1392"/>
      <c r="K366" s="1392"/>
      <c r="L366" s="1392"/>
      <c r="M366" s="1392"/>
      <c r="N366" s="1392"/>
      <c r="O366" s="1392"/>
      <c r="P366" s="1392"/>
      <c r="Q366" s="1392"/>
      <c r="R366" s="1392"/>
      <c r="S366" s="1392"/>
      <c r="T366" s="1392"/>
      <c r="U366" s="1392"/>
      <c r="V366" s="1392"/>
      <c r="W366" s="1392"/>
      <c r="X366" s="1392"/>
      <c r="Y366" s="1392"/>
      <c r="Z366" s="1392"/>
      <c r="AA366" s="1392"/>
      <c r="AB366" s="1392"/>
      <c r="AC366" s="1392"/>
      <c r="AD366" s="1392"/>
    </row>
    <row r="367" spans="2:30">
      <c r="B367" s="1392"/>
      <c r="C367" s="1392"/>
      <c r="D367" s="1392"/>
      <c r="E367" s="1392"/>
      <c r="F367" s="1392"/>
      <c r="G367" s="1392"/>
      <c r="H367" s="1392"/>
      <c r="I367" s="1392"/>
      <c r="J367" s="1392"/>
      <c r="K367" s="1392"/>
      <c r="L367" s="1392"/>
      <c r="M367" s="1392"/>
      <c r="N367" s="1392"/>
      <c r="O367" s="1392"/>
      <c r="P367" s="1392"/>
      <c r="Q367" s="1392"/>
      <c r="R367" s="1392"/>
      <c r="S367" s="1392"/>
      <c r="T367" s="1392"/>
      <c r="U367" s="1392"/>
      <c r="V367" s="1392"/>
      <c r="W367" s="1392"/>
      <c r="X367" s="1392"/>
      <c r="Y367" s="1392"/>
      <c r="Z367" s="1392"/>
      <c r="AA367" s="1392"/>
      <c r="AB367" s="1392"/>
      <c r="AC367" s="1392"/>
      <c r="AD367" s="1392"/>
    </row>
    <row r="368" spans="2:30">
      <c r="B368" s="1392"/>
      <c r="C368" s="1392"/>
      <c r="D368" s="1392"/>
      <c r="E368" s="1392"/>
      <c r="F368" s="1392"/>
      <c r="G368" s="1392"/>
      <c r="H368" s="1392"/>
      <c r="I368" s="1392"/>
      <c r="J368" s="1392"/>
      <c r="K368" s="1392"/>
      <c r="L368" s="1392"/>
      <c r="M368" s="1392"/>
      <c r="N368" s="1392"/>
      <c r="O368" s="1392"/>
      <c r="P368" s="1392"/>
      <c r="Q368" s="1392"/>
      <c r="R368" s="1392"/>
      <c r="S368" s="1392"/>
      <c r="T368" s="1392"/>
      <c r="U368" s="1392"/>
      <c r="V368" s="1392"/>
      <c r="W368" s="1392"/>
      <c r="X368" s="1392"/>
      <c r="Y368" s="1392"/>
      <c r="Z368" s="1392"/>
      <c r="AA368" s="1392"/>
      <c r="AB368" s="1392"/>
      <c r="AC368" s="1392"/>
      <c r="AD368" s="1392"/>
    </row>
    <row r="369" spans="2:30">
      <c r="B369" s="1392"/>
      <c r="C369" s="1392"/>
      <c r="D369" s="1392"/>
      <c r="E369" s="1392"/>
      <c r="F369" s="1392"/>
      <c r="G369" s="1392"/>
      <c r="H369" s="1392"/>
      <c r="I369" s="1392"/>
      <c r="J369" s="1392"/>
      <c r="K369" s="1392"/>
      <c r="L369" s="1392"/>
      <c r="M369" s="1392"/>
      <c r="N369" s="1392"/>
      <c r="O369" s="1392"/>
      <c r="P369" s="1392"/>
      <c r="Q369" s="1392"/>
      <c r="R369" s="1392"/>
      <c r="S369" s="1392"/>
      <c r="T369" s="1392"/>
      <c r="U369" s="1392"/>
      <c r="V369" s="1392"/>
      <c r="W369" s="1392"/>
      <c r="X369" s="1392"/>
      <c r="Y369" s="1392"/>
      <c r="Z369" s="1392"/>
      <c r="AA369" s="1392"/>
      <c r="AB369" s="1392"/>
      <c r="AC369" s="1392"/>
      <c r="AD369" s="1392"/>
    </row>
    <row r="370" spans="2:30">
      <c r="B370" s="1392"/>
      <c r="C370" s="1392"/>
      <c r="D370" s="1392"/>
      <c r="E370" s="1392"/>
      <c r="F370" s="1392"/>
      <c r="G370" s="1392"/>
      <c r="H370" s="1392"/>
      <c r="I370" s="1392"/>
      <c r="J370" s="1392"/>
      <c r="K370" s="1392"/>
      <c r="L370" s="1392"/>
      <c r="M370" s="1392"/>
      <c r="N370" s="1392"/>
      <c r="O370" s="1392"/>
      <c r="P370" s="1392"/>
      <c r="Q370" s="1392"/>
      <c r="R370" s="1392"/>
      <c r="S370" s="1392"/>
      <c r="T370" s="1392"/>
      <c r="U370" s="1392"/>
      <c r="V370" s="1392"/>
      <c r="W370" s="1392"/>
      <c r="X370" s="1392"/>
      <c r="Y370" s="1392"/>
      <c r="Z370" s="1392"/>
      <c r="AA370" s="1392"/>
      <c r="AB370" s="1392"/>
      <c r="AC370" s="1392"/>
      <c r="AD370" s="1392"/>
    </row>
    <row r="371" spans="2:30">
      <c r="B371" s="1392"/>
      <c r="C371" s="1392"/>
      <c r="D371" s="1392"/>
      <c r="E371" s="1392"/>
      <c r="F371" s="1392"/>
      <c r="G371" s="1392"/>
      <c r="H371" s="1392"/>
      <c r="I371" s="1392"/>
      <c r="J371" s="1392"/>
      <c r="K371" s="1392"/>
      <c r="L371" s="1392"/>
      <c r="M371" s="1392"/>
      <c r="N371" s="1392"/>
      <c r="O371" s="1392"/>
      <c r="P371" s="1392"/>
      <c r="Q371" s="1392"/>
      <c r="R371" s="1392"/>
      <c r="S371" s="1392"/>
      <c r="T371" s="1392"/>
      <c r="U371" s="1392"/>
      <c r="V371" s="1392"/>
      <c r="W371" s="1392"/>
      <c r="X371" s="1392"/>
      <c r="Y371" s="1392"/>
      <c r="Z371" s="1392"/>
      <c r="AA371" s="1392"/>
      <c r="AB371" s="1392"/>
      <c r="AC371" s="1392"/>
      <c r="AD371" s="1392"/>
    </row>
    <row r="372" spans="2:30">
      <c r="B372" s="1392"/>
      <c r="C372" s="1392"/>
      <c r="D372" s="1392"/>
      <c r="E372" s="1392"/>
      <c r="F372" s="1392"/>
      <c r="G372" s="1392"/>
      <c r="H372" s="1392"/>
      <c r="I372" s="1392"/>
      <c r="J372" s="1392"/>
      <c r="K372" s="1392"/>
      <c r="L372" s="1392"/>
      <c r="M372" s="1392"/>
      <c r="N372" s="1392"/>
      <c r="O372" s="1392"/>
      <c r="P372" s="1392"/>
      <c r="Q372" s="1392"/>
      <c r="R372" s="1392"/>
      <c r="S372" s="1392"/>
      <c r="T372" s="1392"/>
      <c r="U372" s="1392"/>
      <c r="V372" s="1392"/>
      <c r="W372" s="1392"/>
      <c r="X372" s="1392"/>
      <c r="Y372" s="1392"/>
      <c r="Z372" s="1392"/>
      <c r="AA372" s="1392"/>
      <c r="AB372" s="1392"/>
      <c r="AC372" s="1392"/>
      <c r="AD372" s="1392"/>
    </row>
    <row r="373" spans="2:30">
      <c r="B373" s="1392"/>
      <c r="C373" s="1392"/>
      <c r="D373" s="1392"/>
      <c r="E373" s="1392"/>
      <c r="F373" s="1392"/>
      <c r="G373" s="1392"/>
      <c r="H373" s="1392"/>
      <c r="I373" s="1392"/>
      <c r="J373" s="1392"/>
      <c r="K373" s="1392"/>
      <c r="L373" s="1392"/>
      <c r="M373" s="1392"/>
      <c r="N373" s="1392"/>
      <c r="O373" s="1392"/>
      <c r="P373" s="1392"/>
      <c r="Q373" s="1392"/>
      <c r="R373" s="1392"/>
      <c r="S373" s="1392"/>
      <c r="T373" s="1392"/>
      <c r="U373" s="1392"/>
      <c r="V373" s="1392"/>
      <c r="W373" s="1392"/>
      <c r="X373" s="1392"/>
      <c r="Y373" s="1392"/>
      <c r="Z373" s="1392"/>
      <c r="AA373" s="1392"/>
      <c r="AB373" s="1392"/>
      <c r="AC373" s="1392"/>
      <c r="AD373" s="1392"/>
    </row>
    <row r="374" spans="2:30">
      <c r="B374" s="1392"/>
      <c r="C374" s="1392"/>
      <c r="D374" s="1392"/>
      <c r="E374" s="1392"/>
      <c r="F374" s="1392"/>
      <c r="G374" s="1392"/>
      <c r="H374" s="1392"/>
      <c r="I374" s="1392"/>
      <c r="J374" s="1392"/>
      <c r="K374" s="1392"/>
      <c r="L374" s="1392"/>
      <c r="M374" s="1392"/>
      <c r="N374" s="1392"/>
      <c r="O374" s="1392"/>
      <c r="P374" s="1392"/>
      <c r="Q374" s="1392"/>
      <c r="R374" s="1392"/>
      <c r="S374" s="1392"/>
      <c r="T374" s="1392"/>
      <c r="U374" s="1392"/>
      <c r="V374" s="1392"/>
      <c r="W374" s="1392"/>
      <c r="X374" s="1392"/>
      <c r="Y374" s="1392"/>
      <c r="Z374" s="1392"/>
      <c r="AA374" s="1392"/>
      <c r="AB374" s="1392"/>
      <c r="AC374" s="1392"/>
      <c r="AD374" s="1392"/>
    </row>
    <row r="375" spans="2:30">
      <c r="B375" s="1392"/>
      <c r="C375" s="1392"/>
      <c r="D375" s="1392"/>
      <c r="E375" s="1392"/>
      <c r="F375" s="1392"/>
      <c r="G375" s="1392"/>
      <c r="H375" s="1392"/>
      <c r="I375" s="1392"/>
      <c r="J375" s="1392"/>
      <c r="K375" s="1392"/>
      <c r="L375" s="1392"/>
      <c r="M375" s="1392"/>
      <c r="N375" s="1392"/>
      <c r="O375" s="1392"/>
      <c r="P375" s="1392"/>
      <c r="Q375" s="1392"/>
      <c r="R375" s="1392"/>
      <c r="S375" s="1392"/>
      <c r="T375" s="1392"/>
      <c r="U375" s="1392"/>
      <c r="V375" s="1392"/>
      <c r="W375" s="1392"/>
      <c r="X375" s="1392"/>
      <c r="Y375" s="1392"/>
      <c r="Z375" s="1392"/>
      <c r="AA375" s="1392"/>
      <c r="AB375" s="1392"/>
      <c r="AC375" s="1392"/>
      <c r="AD375" s="1392"/>
    </row>
    <row r="376" spans="2:30">
      <c r="B376" s="1392"/>
      <c r="C376" s="1392"/>
      <c r="D376" s="1392"/>
      <c r="E376" s="1392"/>
      <c r="F376" s="1392"/>
      <c r="G376" s="1392"/>
      <c r="H376" s="1392"/>
      <c r="I376" s="1392"/>
      <c r="J376" s="1392"/>
      <c r="K376" s="1392"/>
      <c r="L376" s="1392"/>
      <c r="M376" s="1392"/>
      <c r="N376" s="1392"/>
      <c r="O376" s="1392"/>
      <c r="P376" s="1392"/>
      <c r="Q376" s="1392"/>
      <c r="R376" s="1392"/>
      <c r="S376" s="1392"/>
      <c r="T376" s="1392"/>
      <c r="U376" s="1392"/>
      <c r="V376" s="1392"/>
      <c r="W376" s="1392"/>
      <c r="X376" s="1392"/>
      <c r="Y376" s="1392"/>
      <c r="Z376" s="1392"/>
      <c r="AA376" s="1392"/>
      <c r="AB376" s="1392"/>
      <c r="AC376" s="1392"/>
      <c r="AD376" s="1392"/>
    </row>
    <row r="377" spans="2:30">
      <c r="B377" s="1392"/>
      <c r="C377" s="1392"/>
      <c r="D377" s="1392"/>
      <c r="E377" s="1392"/>
      <c r="F377" s="1392"/>
      <c r="G377" s="1392"/>
      <c r="H377" s="139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row>
    <row r="378" spans="2:30">
      <c r="B378" s="1392"/>
      <c r="C378" s="1392"/>
      <c r="D378" s="1392"/>
      <c r="E378" s="1392"/>
      <c r="F378" s="1392"/>
      <c r="G378" s="1392"/>
      <c r="H378" s="1392"/>
      <c r="I378" s="1392"/>
      <c r="J378" s="1392"/>
      <c r="K378" s="1392"/>
      <c r="L378" s="1392"/>
      <c r="M378" s="1392"/>
      <c r="N378" s="1392"/>
      <c r="O378" s="1392"/>
      <c r="P378" s="1392"/>
      <c r="Q378" s="1392"/>
      <c r="R378" s="1392"/>
      <c r="S378" s="1392"/>
      <c r="T378" s="1392"/>
      <c r="U378" s="1392"/>
      <c r="V378" s="1392"/>
      <c r="W378" s="1392"/>
      <c r="X378" s="1392"/>
      <c r="Y378" s="1392"/>
      <c r="Z378" s="1392"/>
      <c r="AA378" s="1392"/>
      <c r="AB378" s="1392"/>
      <c r="AC378" s="1392"/>
      <c r="AD378" s="1392"/>
    </row>
    <row r="379" spans="2:30">
      <c r="B379" s="1392"/>
      <c r="C379" s="1392"/>
      <c r="D379" s="1392"/>
      <c r="E379" s="1392"/>
      <c r="F379" s="1392"/>
      <c r="G379" s="1392"/>
      <c r="H379" s="1392"/>
      <c r="I379" s="1392"/>
      <c r="J379" s="1392"/>
      <c r="K379" s="1392"/>
      <c r="L379" s="1392"/>
      <c r="M379" s="1392"/>
      <c r="N379" s="1392"/>
      <c r="O379" s="1392"/>
      <c r="P379" s="1392"/>
      <c r="Q379" s="1392"/>
      <c r="R379" s="1392"/>
      <c r="S379" s="1392"/>
      <c r="T379" s="1392"/>
      <c r="U379" s="1392"/>
      <c r="V379" s="1392"/>
      <c r="W379" s="1392"/>
      <c r="X379" s="1392"/>
      <c r="Y379" s="1392"/>
      <c r="Z379" s="1392"/>
      <c r="AA379" s="1392"/>
      <c r="AB379" s="1392"/>
      <c r="AC379" s="1392"/>
      <c r="AD379" s="1392"/>
    </row>
    <row r="380" spans="2:30">
      <c r="B380" s="1392"/>
      <c r="C380" s="1392"/>
      <c r="D380" s="1392"/>
      <c r="E380" s="1392"/>
      <c r="F380" s="1392"/>
      <c r="G380" s="1392"/>
      <c r="H380" s="1392"/>
      <c r="I380" s="1392"/>
      <c r="J380" s="1392"/>
      <c r="K380" s="1392"/>
      <c r="L380" s="1392"/>
      <c r="M380" s="1392"/>
      <c r="N380" s="1392"/>
      <c r="O380" s="1392"/>
      <c r="P380" s="1392"/>
      <c r="Q380" s="1392"/>
      <c r="R380" s="1392"/>
      <c r="S380" s="1392"/>
      <c r="T380" s="1392"/>
      <c r="U380" s="1392"/>
      <c r="V380" s="1392"/>
      <c r="W380" s="1392"/>
      <c r="X380" s="1392"/>
      <c r="Y380" s="1392"/>
      <c r="Z380" s="1392"/>
      <c r="AA380" s="1392"/>
      <c r="AB380" s="1392"/>
      <c r="AC380" s="1392"/>
      <c r="AD380" s="1392"/>
    </row>
    <row r="381" spans="2:30">
      <c r="B381" s="1392"/>
      <c r="C381" s="1392"/>
      <c r="D381" s="1392"/>
      <c r="E381" s="1392"/>
      <c r="F381" s="1392"/>
      <c r="G381" s="1392"/>
      <c r="H381" s="1392"/>
      <c r="I381" s="1392"/>
      <c r="J381" s="1392"/>
      <c r="K381" s="1392"/>
      <c r="L381" s="1392"/>
      <c r="M381" s="1392"/>
      <c r="N381" s="1392"/>
      <c r="O381" s="1392"/>
      <c r="P381" s="1392"/>
      <c r="Q381" s="1392"/>
      <c r="R381" s="1392"/>
      <c r="S381" s="1392"/>
      <c r="T381" s="1392"/>
      <c r="U381" s="1392"/>
      <c r="V381" s="1392"/>
      <c r="W381" s="1392"/>
      <c r="X381" s="1392"/>
      <c r="Y381" s="1392"/>
      <c r="Z381" s="1392"/>
      <c r="AA381" s="1392"/>
      <c r="AB381" s="1392"/>
      <c r="AC381" s="1392"/>
      <c r="AD381" s="1392"/>
    </row>
    <row r="382" spans="2:30">
      <c r="B382" s="1392"/>
      <c r="C382" s="1392"/>
      <c r="D382" s="1392"/>
      <c r="E382" s="1392"/>
      <c r="F382" s="1392"/>
      <c r="G382" s="1392"/>
      <c r="H382" s="1392"/>
      <c r="I382" s="1392"/>
      <c r="J382" s="1392"/>
      <c r="K382" s="1392"/>
      <c r="L382" s="1392"/>
      <c r="M382" s="1392"/>
      <c r="N382" s="1392"/>
      <c r="O382" s="1392"/>
      <c r="P382" s="1392"/>
      <c r="Q382" s="1392"/>
      <c r="R382" s="1392"/>
      <c r="S382" s="1392"/>
      <c r="T382" s="1392"/>
      <c r="U382" s="1392"/>
      <c r="V382" s="1392"/>
      <c r="W382" s="1392"/>
      <c r="X382" s="1392"/>
      <c r="Y382" s="1392"/>
      <c r="Z382" s="1392"/>
      <c r="AA382" s="1392"/>
      <c r="AB382" s="1392"/>
      <c r="AC382" s="1392"/>
      <c r="AD382" s="1392"/>
    </row>
    <row r="383" spans="2:30">
      <c r="B383" s="1392"/>
      <c r="C383" s="1392"/>
      <c r="D383" s="1392"/>
      <c r="E383" s="1392"/>
      <c r="F383" s="1392"/>
      <c r="G383" s="1392"/>
      <c r="H383" s="1392"/>
      <c r="I383" s="1392"/>
      <c r="J383" s="1392"/>
      <c r="K383" s="1392"/>
      <c r="L383" s="1392"/>
      <c r="M383" s="1392"/>
      <c r="N383" s="1392"/>
      <c r="O383" s="1392"/>
      <c r="P383" s="1392"/>
      <c r="Q383" s="1392"/>
      <c r="R383" s="1392"/>
      <c r="S383" s="1392"/>
      <c r="T383" s="1392"/>
      <c r="U383" s="1392"/>
      <c r="V383" s="1392"/>
      <c r="W383" s="1392"/>
      <c r="X383" s="1392"/>
      <c r="Y383" s="1392"/>
      <c r="Z383" s="1392"/>
      <c r="AA383" s="1392"/>
      <c r="AB383" s="1392"/>
      <c r="AC383" s="1392"/>
      <c r="AD383" s="1392"/>
    </row>
    <row r="384" spans="2:30">
      <c r="B384" s="1392"/>
      <c r="C384" s="1392"/>
      <c r="D384" s="1392"/>
      <c r="E384" s="1392"/>
      <c r="F384" s="1392"/>
      <c r="G384" s="1392"/>
      <c r="H384" s="1392"/>
      <c r="I384" s="1392"/>
      <c r="J384" s="1392"/>
      <c r="K384" s="1392"/>
      <c r="L384" s="1392"/>
      <c r="M384" s="1392"/>
      <c r="N384" s="1392"/>
      <c r="O384" s="1392"/>
      <c r="P384" s="1392"/>
      <c r="Q384" s="1392"/>
      <c r="R384" s="1392"/>
      <c r="S384" s="1392"/>
      <c r="T384" s="1392"/>
      <c r="U384" s="1392"/>
      <c r="V384" s="1392"/>
      <c r="W384" s="1392"/>
      <c r="X384" s="1392"/>
      <c r="Y384" s="1392"/>
      <c r="Z384" s="1392"/>
      <c r="AA384" s="1392"/>
      <c r="AB384" s="1392"/>
      <c r="AC384" s="1392"/>
      <c r="AD384" s="1392"/>
    </row>
    <row r="385" spans="2:30">
      <c r="B385" s="1392"/>
      <c r="C385" s="1392"/>
      <c r="D385" s="1392"/>
      <c r="E385" s="1392"/>
      <c r="F385" s="1392"/>
      <c r="G385" s="1392"/>
      <c r="H385" s="1392"/>
      <c r="I385" s="1392"/>
      <c r="J385" s="1392"/>
      <c r="K385" s="1392"/>
      <c r="L385" s="1392"/>
      <c r="M385" s="1392"/>
      <c r="N385" s="1392"/>
      <c r="O385" s="1392"/>
      <c r="P385" s="1392"/>
      <c r="Q385" s="1392"/>
      <c r="R385" s="1392"/>
      <c r="S385" s="1392"/>
      <c r="T385" s="1392"/>
      <c r="U385" s="1392"/>
      <c r="V385" s="1392"/>
      <c r="W385" s="1392"/>
      <c r="X385" s="1392"/>
      <c r="Y385" s="1392"/>
      <c r="Z385" s="1392"/>
      <c r="AA385" s="1392"/>
      <c r="AB385" s="1392"/>
      <c r="AC385" s="1392"/>
      <c r="AD385" s="1392"/>
    </row>
    <row r="386" spans="2:30">
      <c r="B386" s="1392"/>
      <c r="C386" s="1392"/>
      <c r="D386" s="1392"/>
      <c r="E386" s="1392"/>
      <c r="F386" s="1392"/>
      <c r="G386" s="1392"/>
      <c r="H386" s="1392"/>
      <c r="I386" s="1392"/>
      <c r="J386" s="1392"/>
      <c r="K386" s="1392"/>
      <c r="L386" s="1392"/>
      <c r="M386" s="1392"/>
      <c r="N386" s="1392"/>
      <c r="O386" s="1392"/>
      <c r="P386" s="1392"/>
      <c r="Q386" s="1392"/>
      <c r="R386" s="1392"/>
      <c r="S386" s="1392"/>
      <c r="T386" s="1392"/>
      <c r="U386" s="1392"/>
      <c r="V386" s="1392"/>
      <c r="W386" s="1392"/>
      <c r="X386" s="1392"/>
      <c r="Y386" s="1392"/>
      <c r="Z386" s="1392"/>
      <c r="AA386" s="1392"/>
      <c r="AB386" s="1392"/>
      <c r="AC386" s="1392"/>
      <c r="AD386" s="1392"/>
    </row>
    <row r="387" spans="2:30">
      <c r="B387" s="1392"/>
      <c r="C387" s="1392"/>
      <c r="D387" s="1392"/>
      <c r="E387" s="1392"/>
      <c r="F387" s="1392"/>
      <c r="G387" s="1392"/>
      <c r="H387" s="1392"/>
      <c r="I387" s="1392"/>
      <c r="J387" s="1392"/>
      <c r="K387" s="1392"/>
      <c r="L387" s="1392"/>
      <c r="M387" s="1392"/>
      <c r="N387" s="1392"/>
      <c r="O387" s="1392"/>
      <c r="P387" s="1392"/>
      <c r="Q387" s="1392"/>
      <c r="R387" s="1392"/>
      <c r="S387" s="1392"/>
      <c r="T387" s="1392"/>
      <c r="U387" s="1392"/>
      <c r="V387" s="1392"/>
      <c r="W387" s="1392"/>
      <c r="X387" s="1392"/>
      <c r="Y387" s="1392"/>
      <c r="Z387" s="1392"/>
      <c r="AA387" s="1392"/>
      <c r="AB387" s="1392"/>
      <c r="AC387" s="1392"/>
      <c r="AD387" s="1392"/>
    </row>
    <row r="388" spans="2:30">
      <c r="B388" s="1392"/>
      <c r="C388" s="1392"/>
      <c r="D388" s="1392"/>
      <c r="E388" s="1392"/>
      <c r="F388" s="1392"/>
      <c r="G388" s="1392"/>
      <c r="H388" s="139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row>
    <row r="389" spans="2:30">
      <c r="B389" s="1392"/>
      <c r="C389" s="1392"/>
      <c r="D389" s="1392"/>
      <c r="E389" s="1392"/>
      <c r="F389" s="1392"/>
      <c r="G389" s="1392"/>
      <c r="H389" s="1392"/>
      <c r="I389" s="1392"/>
      <c r="J389" s="1392"/>
      <c r="K389" s="1392"/>
      <c r="L389" s="1392"/>
      <c r="M389" s="1392"/>
      <c r="N389" s="1392"/>
      <c r="O389" s="1392"/>
      <c r="P389" s="1392"/>
      <c r="Q389" s="1392"/>
      <c r="R389" s="1392"/>
      <c r="S389" s="1392"/>
      <c r="T389" s="1392"/>
      <c r="U389" s="1392"/>
      <c r="V389" s="1392"/>
      <c r="W389" s="1392"/>
      <c r="X389" s="1392"/>
      <c r="Y389" s="1392"/>
      <c r="Z389" s="1392"/>
      <c r="AA389" s="1392"/>
      <c r="AB389" s="1392"/>
      <c r="AC389" s="1392"/>
      <c r="AD389" s="1392"/>
    </row>
    <row r="390" spans="2:30">
      <c r="B390" s="1392"/>
      <c r="C390" s="1392"/>
      <c r="D390" s="1392"/>
      <c r="E390" s="1392"/>
      <c r="F390" s="1392"/>
      <c r="G390" s="1392"/>
      <c r="H390" s="1392"/>
      <c r="I390" s="1392"/>
      <c r="J390" s="1392"/>
      <c r="K390" s="1392"/>
      <c r="L390" s="1392"/>
      <c r="M390" s="1392"/>
      <c r="N390" s="1392"/>
      <c r="O390" s="1392"/>
      <c r="P390" s="1392"/>
      <c r="Q390" s="1392"/>
      <c r="R390" s="1392"/>
      <c r="S390" s="1392"/>
      <c r="T390" s="1392"/>
      <c r="U390" s="1392"/>
      <c r="V390" s="1392"/>
      <c r="W390" s="1392"/>
      <c r="X390" s="1392"/>
      <c r="Y390" s="1392"/>
      <c r="Z390" s="1392"/>
      <c r="AA390" s="1392"/>
      <c r="AB390" s="1392"/>
      <c r="AC390" s="1392"/>
      <c r="AD390" s="1392"/>
    </row>
    <row r="391" spans="2:30">
      <c r="B391" s="1392"/>
      <c r="C391" s="1392"/>
      <c r="D391" s="1392"/>
      <c r="E391" s="1392"/>
      <c r="F391" s="1392"/>
      <c r="G391" s="1392"/>
      <c r="H391" s="1392"/>
      <c r="I391" s="1392"/>
      <c r="J391" s="1392"/>
      <c r="K391" s="1392"/>
      <c r="L391" s="1392"/>
      <c r="M391" s="1392"/>
      <c r="N391" s="1392"/>
      <c r="O391" s="1392"/>
      <c r="P391" s="1392"/>
      <c r="Q391" s="1392"/>
      <c r="R391" s="1392"/>
      <c r="S391" s="1392"/>
      <c r="T391" s="1392"/>
      <c r="U391" s="1392"/>
      <c r="V391" s="1392"/>
      <c r="W391" s="1392"/>
      <c r="X391" s="1392"/>
      <c r="Y391" s="1392"/>
      <c r="Z391" s="1392"/>
      <c r="AA391" s="1392"/>
      <c r="AB391" s="1392"/>
      <c r="AC391" s="1392"/>
      <c r="AD391" s="1392"/>
    </row>
    <row r="392" spans="2:30">
      <c r="B392" s="1392"/>
      <c r="C392" s="1392"/>
      <c r="D392" s="1392"/>
      <c r="E392" s="1392"/>
      <c r="F392" s="1392"/>
      <c r="G392" s="1392"/>
      <c r="H392" s="1392"/>
      <c r="I392" s="1392"/>
      <c r="J392" s="1392"/>
      <c r="K392" s="1392"/>
      <c r="L392" s="1392"/>
      <c r="M392" s="1392"/>
      <c r="N392" s="1392"/>
      <c r="O392" s="1392"/>
      <c r="P392" s="1392"/>
      <c r="Q392" s="1392"/>
      <c r="R392" s="1392"/>
      <c r="S392" s="1392"/>
      <c r="T392" s="1392"/>
      <c r="U392" s="1392"/>
      <c r="V392" s="1392"/>
      <c r="W392" s="1392"/>
      <c r="X392" s="1392"/>
      <c r="Y392" s="1392"/>
      <c r="Z392" s="1392"/>
      <c r="AA392" s="1392"/>
      <c r="AB392" s="1392"/>
      <c r="AC392" s="1392"/>
      <c r="AD392" s="1392"/>
    </row>
    <row r="393" spans="2:30">
      <c r="B393" s="1392"/>
      <c r="C393" s="1392"/>
      <c r="D393" s="1392"/>
      <c r="E393" s="1392"/>
      <c r="F393" s="1392"/>
      <c r="G393" s="1392"/>
      <c r="H393" s="1392"/>
      <c r="I393" s="1392"/>
      <c r="J393" s="1392"/>
      <c r="K393" s="1392"/>
      <c r="L393" s="1392"/>
      <c r="M393" s="1392"/>
      <c r="N393" s="1392"/>
      <c r="O393" s="1392"/>
      <c r="P393" s="1392"/>
      <c r="Q393" s="1392"/>
      <c r="R393" s="1392"/>
      <c r="S393" s="1392"/>
      <c r="T393" s="1392"/>
      <c r="U393" s="1392"/>
      <c r="V393" s="1392"/>
      <c r="W393" s="1392"/>
      <c r="X393" s="1392"/>
      <c r="Y393" s="1392"/>
      <c r="Z393" s="1392"/>
      <c r="AA393" s="1392"/>
      <c r="AB393" s="1392"/>
      <c r="AC393" s="1392"/>
      <c r="AD393" s="1392"/>
    </row>
    <row r="394" spans="2:30">
      <c r="B394" s="1392"/>
      <c r="C394" s="1392"/>
      <c r="D394" s="1392"/>
      <c r="E394" s="1392"/>
      <c r="F394" s="1392"/>
      <c r="G394" s="1392"/>
      <c r="H394" s="1392"/>
      <c r="I394" s="1392"/>
      <c r="J394" s="1392"/>
      <c r="K394" s="1392"/>
      <c r="L394" s="1392"/>
      <c r="M394" s="1392"/>
      <c r="N394" s="1392"/>
      <c r="O394" s="1392"/>
      <c r="P394" s="1392"/>
      <c r="Q394" s="1392"/>
      <c r="R394" s="1392"/>
      <c r="S394" s="1392"/>
      <c r="T394" s="1392"/>
      <c r="U394" s="1392"/>
      <c r="V394" s="1392"/>
      <c r="W394" s="1392"/>
      <c r="X394" s="1392"/>
      <c r="Y394" s="1392"/>
      <c r="Z394" s="1392"/>
      <c r="AA394" s="1392"/>
      <c r="AB394" s="1392"/>
      <c r="AC394" s="1392"/>
      <c r="AD394" s="1392"/>
    </row>
    <row r="395" spans="2:30">
      <c r="B395" s="1392"/>
      <c r="C395" s="1392"/>
      <c r="D395" s="1392"/>
      <c r="E395" s="1392"/>
      <c r="F395" s="1392"/>
      <c r="G395" s="1392"/>
      <c r="H395" s="1392"/>
      <c r="I395" s="1392"/>
      <c r="J395" s="1392"/>
      <c r="K395" s="1392"/>
      <c r="L395" s="1392"/>
      <c r="M395" s="1392"/>
      <c r="N395" s="1392"/>
      <c r="O395" s="1392"/>
      <c r="P395" s="1392"/>
      <c r="Q395" s="1392"/>
      <c r="R395" s="1392"/>
      <c r="S395" s="1392"/>
      <c r="T395" s="1392"/>
      <c r="U395" s="1392"/>
      <c r="V395" s="1392"/>
      <c r="W395" s="1392"/>
      <c r="X395" s="1392"/>
      <c r="Y395" s="1392"/>
      <c r="Z395" s="1392"/>
      <c r="AA395" s="1392"/>
      <c r="AB395" s="1392"/>
      <c r="AC395" s="1392"/>
      <c r="AD395" s="1392"/>
    </row>
    <row r="396" spans="2:30">
      <c r="B396" s="1392"/>
      <c r="C396" s="1392"/>
      <c r="D396" s="1392"/>
      <c r="E396" s="1392"/>
      <c r="F396" s="1392"/>
      <c r="G396" s="1392"/>
      <c r="H396" s="1392"/>
      <c r="I396" s="1392"/>
      <c r="J396" s="1392"/>
      <c r="K396" s="1392"/>
      <c r="L396" s="1392"/>
      <c r="M396" s="1392"/>
      <c r="N396" s="1392"/>
      <c r="O396" s="1392"/>
      <c r="P396" s="1392"/>
      <c r="Q396" s="1392"/>
      <c r="R396" s="1392"/>
      <c r="S396" s="1392"/>
      <c r="T396" s="1392"/>
      <c r="U396" s="1392"/>
      <c r="V396" s="1392"/>
      <c r="W396" s="1392"/>
      <c r="X396" s="1392"/>
      <c r="Y396" s="1392"/>
      <c r="Z396" s="1392"/>
      <c r="AA396" s="1392"/>
      <c r="AB396" s="1392"/>
      <c r="AC396" s="1392"/>
      <c r="AD396" s="1392"/>
    </row>
    <row r="397" spans="2:30">
      <c r="B397" s="1392"/>
      <c r="C397" s="1392"/>
      <c r="D397" s="1392"/>
      <c r="E397" s="1392"/>
      <c r="F397" s="1392"/>
      <c r="G397" s="1392"/>
      <c r="H397" s="1392"/>
      <c r="I397" s="1392"/>
      <c r="J397" s="1392"/>
      <c r="K397" s="1392"/>
      <c r="L397" s="1392"/>
      <c r="M397" s="1392"/>
      <c r="N397" s="1392"/>
      <c r="O397" s="1392"/>
      <c r="P397" s="1392"/>
      <c r="Q397" s="1392"/>
      <c r="R397" s="1392"/>
      <c r="S397" s="1392"/>
      <c r="T397" s="1392"/>
      <c r="U397" s="1392"/>
      <c r="V397" s="1392"/>
      <c r="W397" s="1392"/>
      <c r="X397" s="1392"/>
      <c r="Y397" s="1392"/>
      <c r="Z397" s="1392"/>
      <c r="AA397" s="1392"/>
      <c r="AB397" s="1392"/>
      <c r="AC397" s="1392"/>
      <c r="AD397" s="1392"/>
    </row>
    <row r="398" spans="2:30">
      <c r="B398" s="1392"/>
      <c r="C398" s="1392"/>
      <c r="D398" s="1392"/>
      <c r="E398" s="1392"/>
      <c r="F398" s="1392"/>
      <c r="G398" s="1392"/>
      <c r="H398" s="1392"/>
      <c r="I398" s="1392"/>
      <c r="J398" s="1392"/>
      <c r="K398" s="1392"/>
      <c r="L398" s="1392"/>
      <c r="M398" s="1392"/>
      <c r="N398" s="1392"/>
      <c r="O398" s="1392"/>
      <c r="P398" s="1392"/>
      <c r="Q398" s="1392"/>
      <c r="R398" s="1392"/>
      <c r="S398" s="1392"/>
      <c r="T398" s="1392"/>
      <c r="U398" s="1392"/>
      <c r="V398" s="1392"/>
      <c r="W398" s="1392"/>
      <c r="X398" s="1392"/>
      <c r="Y398" s="1392"/>
      <c r="Z398" s="1392"/>
      <c r="AA398" s="1392"/>
      <c r="AB398" s="1392"/>
      <c r="AC398" s="1392"/>
      <c r="AD398" s="1392"/>
    </row>
    <row r="399" spans="2:30">
      <c r="B399" s="1392"/>
      <c r="C399" s="1392"/>
      <c r="D399" s="1392"/>
      <c r="E399" s="1392"/>
      <c r="F399" s="1392"/>
      <c r="G399" s="1392"/>
      <c r="H399" s="1392"/>
      <c r="I399" s="1392"/>
      <c r="J399" s="1392"/>
      <c r="K399" s="1392"/>
      <c r="L399" s="1392"/>
      <c r="M399" s="1392"/>
      <c r="N399" s="1392"/>
      <c r="O399" s="1392"/>
      <c r="P399" s="1392"/>
      <c r="Q399" s="1392"/>
      <c r="R399" s="1392"/>
      <c r="S399" s="1392"/>
      <c r="T399" s="1392"/>
      <c r="U399" s="1392"/>
      <c r="V399" s="1392"/>
      <c r="W399" s="1392"/>
      <c r="X399" s="1392"/>
      <c r="Y399" s="1392"/>
      <c r="Z399" s="1392"/>
      <c r="AA399" s="1392"/>
      <c r="AB399" s="1392"/>
      <c r="AC399" s="1392"/>
      <c r="AD399" s="1392"/>
    </row>
    <row r="400" spans="2:30">
      <c r="B400" s="1392"/>
      <c r="C400" s="1392"/>
      <c r="D400" s="1392"/>
      <c r="E400" s="1392"/>
      <c r="F400" s="1392"/>
      <c r="G400" s="1392"/>
      <c r="H400" s="1392"/>
      <c r="I400" s="1392"/>
      <c r="J400" s="1392"/>
      <c r="K400" s="1392"/>
      <c r="L400" s="1392"/>
      <c r="M400" s="1392"/>
      <c r="N400" s="1392"/>
      <c r="O400" s="1392"/>
      <c r="P400" s="1392"/>
      <c r="Q400" s="1392"/>
      <c r="R400" s="1392"/>
      <c r="S400" s="1392"/>
      <c r="T400" s="1392"/>
      <c r="U400" s="1392"/>
      <c r="V400" s="1392"/>
      <c r="W400" s="1392"/>
      <c r="X400" s="1392"/>
      <c r="Y400" s="1392"/>
      <c r="Z400" s="1392"/>
      <c r="AA400" s="1392"/>
      <c r="AB400" s="1392"/>
      <c r="AC400" s="1392"/>
      <c r="AD400" s="1392"/>
    </row>
    <row r="401" spans="2:30">
      <c r="B401" s="1392"/>
      <c r="C401" s="1392"/>
      <c r="D401" s="1392"/>
      <c r="E401" s="1392"/>
      <c r="F401" s="1392"/>
      <c r="G401" s="1392"/>
      <c r="H401" s="1392"/>
      <c r="I401" s="1392"/>
      <c r="J401" s="1392"/>
      <c r="K401" s="1392"/>
      <c r="L401" s="1392"/>
      <c r="M401" s="1392"/>
      <c r="N401" s="1392"/>
      <c r="O401" s="1392"/>
      <c r="P401" s="1392"/>
      <c r="Q401" s="1392"/>
      <c r="R401" s="1392"/>
      <c r="S401" s="1392"/>
      <c r="T401" s="1392"/>
      <c r="U401" s="1392"/>
      <c r="V401" s="1392"/>
      <c r="W401" s="1392"/>
      <c r="X401" s="1392"/>
      <c r="Y401" s="1392"/>
      <c r="Z401" s="1392"/>
      <c r="AA401" s="1392"/>
      <c r="AB401" s="1392"/>
      <c r="AC401" s="1392"/>
      <c r="AD401" s="1392"/>
    </row>
    <row r="402" spans="2:30">
      <c r="B402" s="1392"/>
      <c r="C402" s="1392"/>
      <c r="D402" s="1392"/>
      <c r="E402" s="1392"/>
      <c r="F402" s="1392"/>
      <c r="G402" s="1392"/>
      <c r="H402" s="1392"/>
      <c r="I402" s="1392"/>
      <c r="J402" s="1392"/>
      <c r="K402" s="1392"/>
      <c r="L402" s="1392"/>
      <c r="M402" s="1392"/>
      <c r="N402" s="1392"/>
      <c r="O402" s="1392"/>
      <c r="P402" s="1392"/>
      <c r="Q402" s="1392"/>
      <c r="R402" s="1392"/>
      <c r="S402" s="1392"/>
      <c r="T402" s="1392"/>
      <c r="U402" s="1392"/>
      <c r="V402" s="1392"/>
      <c r="W402" s="1392"/>
      <c r="X402" s="1392"/>
      <c r="Y402" s="1392"/>
      <c r="Z402" s="1392"/>
      <c r="AA402" s="1392"/>
      <c r="AB402" s="1392"/>
      <c r="AC402" s="1392"/>
      <c r="AD402" s="1392"/>
    </row>
    <row r="403" spans="2:30">
      <c r="B403" s="1392"/>
      <c r="C403" s="1392"/>
      <c r="D403" s="1392"/>
      <c r="E403" s="1392"/>
      <c r="F403" s="1392"/>
      <c r="G403" s="1392"/>
      <c r="H403" s="1392"/>
      <c r="I403" s="1392"/>
      <c r="J403" s="1392"/>
      <c r="K403" s="1392"/>
      <c r="L403" s="1392"/>
      <c r="M403" s="1392"/>
      <c r="N403" s="1392"/>
      <c r="O403" s="1392"/>
      <c r="P403" s="1392"/>
      <c r="Q403" s="1392"/>
      <c r="R403" s="1392"/>
      <c r="S403" s="1392"/>
      <c r="T403" s="1392"/>
      <c r="U403" s="1392"/>
      <c r="V403" s="1392"/>
      <c r="W403" s="1392"/>
      <c r="X403" s="1392"/>
      <c r="Y403" s="1392"/>
      <c r="Z403" s="1392"/>
      <c r="AA403" s="1392"/>
      <c r="AB403" s="1392"/>
      <c r="AC403" s="1392"/>
      <c r="AD403" s="1392"/>
    </row>
    <row r="404" spans="2:30">
      <c r="B404" s="1392"/>
      <c r="C404" s="1392"/>
      <c r="D404" s="1392"/>
      <c r="E404" s="1392"/>
      <c r="F404" s="1392"/>
      <c r="G404" s="1392"/>
      <c r="H404" s="1392"/>
      <c r="I404" s="1392"/>
      <c r="J404" s="1392"/>
      <c r="K404" s="1392"/>
      <c r="L404" s="1392"/>
      <c r="M404" s="1392"/>
      <c r="N404" s="1392"/>
      <c r="O404" s="1392"/>
      <c r="P404" s="1392"/>
      <c r="Q404" s="1392"/>
      <c r="R404" s="1392"/>
      <c r="S404" s="1392"/>
      <c r="T404" s="1392"/>
      <c r="U404" s="1392"/>
      <c r="V404" s="1392"/>
      <c r="W404" s="1392"/>
      <c r="X404" s="1392"/>
      <c r="Y404" s="1392"/>
      <c r="Z404" s="1392"/>
      <c r="AA404" s="1392"/>
      <c r="AB404" s="1392"/>
      <c r="AC404" s="1392"/>
      <c r="AD404" s="1392"/>
    </row>
    <row r="405" spans="2:30">
      <c r="B405" s="1392"/>
      <c r="C405" s="1392"/>
      <c r="D405" s="1392"/>
      <c r="E405" s="1392"/>
      <c r="F405" s="1392"/>
      <c r="G405" s="1392"/>
      <c r="H405" s="1392"/>
      <c r="I405" s="1392"/>
      <c r="J405" s="1392"/>
      <c r="K405" s="1392"/>
      <c r="L405" s="1392"/>
      <c r="M405" s="1392"/>
      <c r="N405" s="1392"/>
      <c r="O405" s="1392"/>
      <c r="P405" s="1392"/>
      <c r="Q405" s="1392"/>
      <c r="R405" s="1392"/>
      <c r="S405" s="1392"/>
      <c r="T405" s="1392"/>
      <c r="U405" s="1392"/>
      <c r="V405" s="1392"/>
      <c r="W405" s="1392"/>
      <c r="X405" s="1392"/>
      <c r="Y405" s="1392"/>
      <c r="Z405" s="1392"/>
      <c r="AA405" s="1392"/>
      <c r="AB405" s="1392"/>
      <c r="AC405" s="1392"/>
      <c r="AD405" s="1392"/>
    </row>
    <row r="406" spans="2:30">
      <c r="B406" s="1392"/>
      <c r="C406" s="1392"/>
      <c r="D406" s="1392"/>
      <c r="E406" s="1392"/>
      <c r="F406" s="1392"/>
      <c r="G406" s="1392"/>
      <c r="H406" s="1392"/>
      <c r="I406" s="1392"/>
      <c r="J406" s="1392"/>
      <c r="K406" s="1392"/>
      <c r="L406" s="1392"/>
      <c r="M406" s="1392"/>
      <c r="N406" s="1392"/>
      <c r="O406" s="1392"/>
      <c r="P406" s="1392"/>
      <c r="Q406" s="1392"/>
      <c r="R406" s="1392"/>
      <c r="S406" s="1392"/>
      <c r="T406" s="1392"/>
      <c r="U406" s="1392"/>
      <c r="V406" s="1392"/>
      <c r="W406" s="1392"/>
      <c r="X406" s="1392"/>
      <c r="Y406" s="1392"/>
      <c r="Z406" s="1392"/>
      <c r="AA406" s="1392"/>
      <c r="AB406" s="1392"/>
      <c r="AC406" s="1392"/>
      <c r="AD406" s="1392"/>
    </row>
    <row r="407" spans="2:30">
      <c r="B407" s="1392"/>
      <c r="C407" s="1392"/>
      <c r="D407" s="1392"/>
      <c r="E407" s="1392"/>
      <c r="F407" s="1392"/>
      <c r="G407" s="1392"/>
      <c r="H407" s="1392"/>
      <c r="I407" s="1392"/>
      <c r="J407" s="1392"/>
      <c r="K407" s="1392"/>
      <c r="L407" s="1392"/>
      <c r="M407" s="1392"/>
      <c r="N407" s="1392"/>
      <c r="O407" s="1392"/>
      <c r="P407" s="1392"/>
      <c r="Q407" s="1392"/>
      <c r="R407" s="1392"/>
      <c r="S407" s="1392"/>
      <c r="T407" s="1392"/>
      <c r="U407" s="1392"/>
      <c r="V407" s="1392"/>
      <c r="W407" s="1392"/>
      <c r="X407" s="1392"/>
      <c r="Y407" s="1392"/>
      <c r="Z407" s="1392"/>
      <c r="AA407" s="1392"/>
      <c r="AB407" s="1392"/>
      <c r="AC407" s="1392"/>
      <c r="AD407" s="1392"/>
    </row>
    <row r="408" spans="2:30">
      <c r="B408" s="1392"/>
      <c r="C408" s="1392"/>
      <c r="D408" s="1392"/>
      <c r="E408" s="1392"/>
      <c r="F408" s="1392"/>
      <c r="G408" s="1392"/>
      <c r="H408" s="1392"/>
      <c r="I408" s="1392"/>
      <c r="J408" s="1392"/>
      <c r="K408" s="1392"/>
      <c r="L408" s="1392"/>
      <c r="M408" s="1392"/>
      <c r="N408" s="1392"/>
      <c r="O408" s="1392"/>
      <c r="P408" s="1392"/>
      <c r="Q408" s="1392"/>
      <c r="R408" s="1392"/>
      <c r="S408" s="1392"/>
      <c r="T408" s="1392"/>
      <c r="U408" s="1392"/>
      <c r="V408" s="1392"/>
      <c r="W408" s="1392"/>
      <c r="X408" s="1392"/>
      <c r="Y408" s="1392"/>
      <c r="Z408" s="1392"/>
      <c r="AA408" s="1392"/>
      <c r="AB408" s="1392"/>
      <c r="AC408" s="1392"/>
      <c r="AD408" s="1392"/>
    </row>
    <row r="409" spans="2:30">
      <c r="B409" s="1392"/>
      <c r="C409" s="1392"/>
      <c r="D409" s="1392"/>
      <c r="E409" s="1392"/>
      <c r="F409" s="1392"/>
      <c r="G409" s="1392"/>
      <c r="H409" s="1392"/>
      <c r="I409" s="1392"/>
      <c r="J409" s="1392"/>
      <c r="K409" s="1392"/>
      <c r="L409" s="1392"/>
      <c r="M409" s="1392"/>
      <c r="N409" s="1392"/>
      <c r="O409" s="1392"/>
      <c r="P409" s="1392"/>
      <c r="Q409" s="1392"/>
      <c r="R409" s="1392"/>
      <c r="S409" s="1392"/>
      <c r="T409" s="1392"/>
      <c r="U409" s="1392"/>
      <c r="V409" s="1392"/>
      <c r="W409" s="1392"/>
      <c r="X409" s="1392"/>
      <c r="Y409" s="1392"/>
      <c r="Z409" s="1392"/>
      <c r="AA409" s="1392"/>
      <c r="AB409" s="1392"/>
      <c r="AC409" s="1392"/>
      <c r="AD409" s="1392"/>
    </row>
    <row r="410" spans="2:30">
      <c r="B410" s="1392"/>
      <c r="C410" s="1392"/>
      <c r="D410" s="1392"/>
      <c r="E410" s="1392"/>
      <c r="F410" s="1392"/>
      <c r="G410" s="1392"/>
      <c r="H410" s="1392"/>
      <c r="I410" s="1392"/>
      <c r="J410" s="1392"/>
      <c r="K410" s="1392"/>
      <c r="L410" s="1392"/>
      <c r="M410" s="1392"/>
      <c r="N410" s="1392"/>
      <c r="O410" s="1392"/>
      <c r="P410" s="1392"/>
      <c r="Q410" s="1392"/>
      <c r="R410" s="1392"/>
      <c r="S410" s="1392"/>
      <c r="T410" s="1392"/>
      <c r="U410" s="1392"/>
      <c r="V410" s="1392"/>
      <c r="W410" s="1392"/>
      <c r="X410" s="1392"/>
      <c r="Y410" s="1392"/>
      <c r="Z410" s="1392"/>
      <c r="AA410" s="1392"/>
      <c r="AB410" s="1392"/>
      <c r="AC410" s="1392"/>
      <c r="AD410" s="1392"/>
    </row>
    <row r="411" spans="2:30">
      <c r="B411" s="1392"/>
      <c r="C411" s="1392"/>
      <c r="D411" s="1392"/>
      <c r="E411" s="1392"/>
      <c r="F411" s="1392"/>
      <c r="G411" s="1392"/>
      <c r="H411" s="1392"/>
      <c r="I411" s="1392"/>
      <c r="J411" s="1392"/>
      <c r="K411" s="1392"/>
      <c r="L411" s="1392"/>
      <c r="M411" s="1392"/>
      <c r="N411" s="1392"/>
      <c r="O411" s="1392"/>
      <c r="P411" s="1392"/>
      <c r="Q411" s="1392"/>
      <c r="R411" s="1392"/>
      <c r="S411" s="1392"/>
      <c r="T411" s="1392"/>
      <c r="U411" s="1392"/>
      <c r="V411" s="1392"/>
      <c r="W411" s="1392"/>
      <c r="X411" s="1392"/>
      <c r="Y411" s="1392"/>
      <c r="Z411" s="1392"/>
      <c r="AA411" s="1392"/>
      <c r="AB411" s="1392"/>
      <c r="AC411" s="1392"/>
      <c r="AD411" s="1392"/>
    </row>
    <row r="412" spans="2:30">
      <c r="B412" s="1392"/>
      <c r="C412" s="1392"/>
      <c r="D412" s="1392"/>
      <c r="E412" s="1392"/>
      <c r="F412" s="1392"/>
      <c r="G412" s="1392"/>
      <c r="H412" s="1392"/>
      <c r="I412" s="1392"/>
      <c r="J412" s="1392"/>
      <c r="K412" s="1392"/>
      <c r="L412" s="1392"/>
      <c r="M412" s="1392"/>
      <c r="N412" s="1392"/>
      <c r="O412" s="1392"/>
      <c r="P412" s="1392"/>
      <c r="Q412" s="1392"/>
      <c r="R412" s="1392"/>
      <c r="S412" s="1392"/>
      <c r="T412" s="1392"/>
      <c r="U412" s="1392"/>
      <c r="V412" s="1392"/>
      <c r="W412" s="1392"/>
      <c r="X412" s="1392"/>
      <c r="Y412" s="1392"/>
      <c r="Z412" s="1392"/>
      <c r="AA412" s="1392"/>
      <c r="AB412" s="1392"/>
      <c r="AC412" s="1392"/>
      <c r="AD412" s="1392"/>
    </row>
    <row r="413" spans="2:30">
      <c r="B413" s="1392"/>
      <c r="C413" s="1392"/>
      <c r="D413" s="1392"/>
      <c r="E413" s="1392"/>
      <c r="F413" s="1392"/>
      <c r="G413" s="1392"/>
      <c r="H413" s="1392"/>
      <c r="I413" s="1392"/>
      <c r="J413" s="1392"/>
      <c r="K413" s="1392"/>
      <c r="L413" s="1392"/>
      <c r="M413" s="1392"/>
      <c r="N413" s="1392"/>
      <c r="O413" s="1392"/>
      <c r="P413" s="1392"/>
      <c r="Q413" s="1392"/>
      <c r="R413" s="1392"/>
      <c r="S413" s="1392"/>
      <c r="T413" s="1392"/>
      <c r="U413" s="1392"/>
      <c r="V413" s="1392"/>
      <c r="W413" s="1392"/>
      <c r="X413" s="1392"/>
      <c r="Y413" s="1392"/>
      <c r="Z413" s="1392"/>
      <c r="AA413" s="1392"/>
      <c r="AB413" s="1392"/>
      <c r="AC413" s="1392"/>
      <c r="AD413" s="1392"/>
    </row>
    <row r="414" spans="2:30">
      <c r="B414" s="1392"/>
      <c r="C414" s="1392"/>
      <c r="D414" s="1392"/>
      <c r="E414" s="1392"/>
      <c r="F414" s="1392"/>
      <c r="G414" s="1392"/>
      <c r="H414" s="1392"/>
      <c r="I414" s="1392"/>
      <c r="J414" s="1392"/>
      <c r="K414" s="1392"/>
      <c r="L414" s="1392"/>
      <c r="M414" s="1392"/>
      <c r="N414" s="1392"/>
      <c r="O414" s="1392"/>
      <c r="P414" s="1392"/>
      <c r="Q414" s="1392"/>
      <c r="R414" s="1392"/>
      <c r="S414" s="1392"/>
      <c r="T414" s="1392"/>
      <c r="U414" s="1392"/>
      <c r="V414" s="1392"/>
      <c r="W414" s="1392"/>
      <c r="X414" s="1392"/>
      <c r="Y414" s="1392"/>
      <c r="Z414" s="1392"/>
      <c r="AA414" s="1392"/>
      <c r="AB414" s="1392"/>
      <c r="AC414" s="1392"/>
      <c r="AD414" s="1392"/>
    </row>
    <row r="415" spans="2:30">
      <c r="B415" s="1392"/>
      <c r="C415" s="1392"/>
      <c r="D415" s="1392"/>
      <c r="E415" s="1392"/>
      <c r="F415" s="1392"/>
      <c r="G415" s="1392"/>
      <c r="H415" s="1392"/>
      <c r="I415" s="1392"/>
      <c r="J415" s="1392"/>
      <c r="K415" s="1392"/>
      <c r="L415" s="1392"/>
      <c r="M415" s="1392"/>
      <c r="N415" s="1392"/>
      <c r="O415" s="1392"/>
      <c r="P415" s="1392"/>
      <c r="Q415" s="1392"/>
      <c r="R415" s="1392"/>
      <c r="S415" s="1392"/>
      <c r="T415" s="1392"/>
      <c r="U415" s="1392"/>
      <c r="V415" s="1392"/>
      <c r="W415" s="1392"/>
      <c r="X415" s="1392"/>
      <c r="Y415" s="1392"/>
      <c r="Z415" s="1392"/>
      <c r="AA415" s="1392"/>
      <c r="AB415" s="1392"/>
      <c r="AC415" s="1392"/>
      <c r="AD415" s="1392"/>
    </row>
    <row r="416" spans="2:30">
      <c r="B416" s="1392"/>
      <c r="C416" s="1392"/>
      <c r="D416" s="1392"/>
      <c r="E416" s="1392"/>
      <c r="F416" s="1392"/>
      <c r="G416" s="1392"/>
      <c r="H416" s="1392"/>
      <c r="I416" s="1392"/>
      <c r="J416" s="1392"/>
      <c r="K416" s="1392"/>
      <c r="L416" s="1392"/>
      <c r="M416" s="1392"/>
      <c r="N416" s="1392"/>
      <c r="O416" s="1392"/>
      <c r="P416" s="1392"/>
      <c r="Q416" s="1392"/>
      <c r="R416" s="1392"/>
      <c r="S416" s="1392"/>
      <c r="T416" s="1392"/>
      <c r="U416" s="1392"/>
      <c r="V416" s="1392"/>
      <c r="W416" s="1392"/>
      <c r="X416" s="1392"/>
      <c r="Y416" s="1392"/>
      <c r="Z416" s="1392"/>
      <c r="AA416" s="1392"/>
      <c r="AB416" s="1392"/>
      <c r="AC416" s="1392"/>
      <c r="AD416" s="1392"/>
    </row>
    <row r="417" spans="2:30">
      <c r="B417" s="1392"/>
      <c r="C417" s="1392"/>
      <c r="D417" s="1392"/>
      <c r="E417" s="1392"/>
      <c r="F417" s="1392"/>
      <c r="G417" s="1392"/>
      <c r="H417" s="1392"/>
      <c r="I417" s="1392"/>
      <c r="J417" s="1392"/>
      <c r="K417" s="1392"/>
      <c r="L417" s="1392"/>
      <c r="M417" s="1392"/>
      <c r="N417" s="1392"/>
      <c r="O417" s="1392"/>
      <c r="P417" s="1392"/>
      <c r="Q417" s="1392"/>
      <c r="R417" s="1392"/>
      <c r="S417" s="1392"/>
      <c r="T417" s="1392"/>
      <c r="U417" s="1392"/>
      <c r="V417" s="1392"/>
      <c r="W417" s="1392"/>
      <c r="X417" s="1392"/>
      <c r="Y417" s="1392"/>
      <c r="Z417" s="1392"/>
      <c r="AA417" s="1392"/>
      <c r="AB417" s="1392"/>
      <c r="AC417" s="1392"/>
      <c r="AD417" s="1392"/>
    </row>
    <row r="418" spans="2:30">
      <c r="B418" s="1392"/>
      <c r="C418" s="1392"/>
      <c r="D418" s="1392"/>
      <c r="E418" s="1392"/>
      <c r="F418" s="1392"/>
      <c r="G418" s="1392"/>
      <c r="H418" s="1392"/>
      <c r="I418" s="1392"/>
      <c r="J418" s="1392"/>
      <c r="K418" s="1392"/>
      <c r="L418" s="1392"/>
      <c r="M418" s="1392"/>
      <c r="N418" s="1392"/>
      <c r="O418" s="1392"/>
      <c r="P418" s="1392"/>
      <c r="Q418" s="1392"/>
      <c r="R418" s="1392"/>
      <c r="S418" s="1392"/>
      <c r="T418" s="1392"/>
      <c r="U418" s="1392"/>
      <c r="V418" s="1392"/>
      <c r="W418" s="1392"/>
      <c r="X418" s="1392"/>
      <c r="Y418" s="1392"/>
      <c r="Z418" s="1392"/>
      <c r="AA418" s="1392"/>
      <c r="AB418" s="1392"/>
      <c r="AC418" s="1392"/>
      <c r="AD418" s="1392"/>
    </row>
    <row r="419" spans="2:30">
      <c r="B419" s="1392"/>
      <c r="C419" s="1392"/>
      <c r="D419" s="1392"/>
      <c r="E419" s="1392"/>
      <c r="F419" s="1392"/>
      <c r="G419" s="1392"/>
      <c r="H419" s="1392"/>
      <c r="I419" s="1392"/>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row>
    <row r="420" spans="2:30">
      <c r="B420" s="1392"/>
      <c r="C420" s="1392"/>
      <c r="D420" s="1392"/>
      <c r="E420" s="1392"/>
      <c r="F420" s="1392"/>
      <c r="G420" s="1392"/>
      <c r="H420" s="1392"/>
      <c r="I420" s="1392"/>
      <c r="J420" s="1392"/>
      <c r="K420" s="1392"/>
      <c r="L420" s="1392"/>
      <c r="M420" s="1392"/>
      <c r="N420" s="1392"/>
      <c r="O420" s="1392"/>
      <c r="P420" s="1392"/>
      <c r="Q420" s="1392"/>
      <c r="R420" s="1392"/>
      <c r="S420" s="1392"/>
      <c r="T420" s="1392"/>
      <c r="U420" s="1392"/>
      <c r="V420" s="1392"/>
      <c r="W420" s="1392"/>
      <c r="X420" s="1392"/>
      <c r="Y420" s="1392"/>
      <c r="Z420" s="1392"/>
      <c r="AA420" s="1392"/>
      <c r="AB420" s="1392"/>
      <c r="AC420" s="1392"/>
      <c r="AD420" s="1392"/>
    </row>
    <row r="421" spans="2:30">
      <c r="B421" s="1392"/>
      <c r="C421" s="1392"/>
      <c r="D421" s="1392"/>
      <c r="E421" s="1392"/>
      <c r="F421" s="1392"/>
      <c r="G421" s="1392"/>
      <c r="H421" s="1392"/>
      <c r="I421" s="1392"/>
      <c r="J421" s="1392"/>
      <c r="K421" s="1392"/>
      <c r="L421" s="1392"/>
      <c r="M421" s="1392"/>
      <c r="N421" s="1392"/>
      <c r="O421" s="1392"/>
      <c r="P421" s="1392"/>
      <c r="Q421" s="1392"/>
      <c r="R421" s="1392"/>
      <c r="S421" s="1392"/>
      <c r="T421" s="1392"/>
      <c r="U421" s="1392"/>
      <c r="V421" s="1392"/>
      <c r="W421" s="1392"/>
      <c r="X421" s="1392"/>
      <c r="Y421" s="1392"/>
      <c r="Z421" s="1392"/>
      <c r="AA421" s="1392"/>
      <c r="AB421" s="1392"/>
      <c r="AC421" s="1392"/>
      <c r="AD421" s="1392"/>
    </row>
    <row r="422" spans="2:30">
      <c r="B422" s="1392"/>
      <c r="C422" s="1392"/>
      <c r="D422" s="1392"/>
      <c r="E422" s="1392"/>
      <c r="F422" s="1392"/>
      <c r="G422" s="1392"/>
      <c r="H422" s="1392"/>
      <c r="I422" s="1392"/>
      <c r="J422" s="1392"/>
      <c r="K422" s="1392"/>
      <c r="L422" s="1392"/>
      <c r="M422" s="1392"/>
      <c r="N422" s="1392"/>
      <c r="O422" s="1392"/>
      <c r="P422" s="1392"/>
      <c r="Q422" s="1392"/>
      <c r="R422" s="1392"/>
      <c r="S422" s="1392"/>
      <c r="T422" s="1392"/>
      <c r="U422" s="1392"/>
      <c r="V422" s="1392"/>
      <c r="W422" s="1392"/>
      <c r="X422" s="1392"/>
      <c r="Y422" s="1392"/>
      <c r="Z422" s="1392"/>
      <c r="AA422" s="1392"/>
      <c r="AB422" s="1392"/>
      <c r="AC422" s="1392"/>
      <c r="AD422" s="1392"/>
    </row>
    <row r="423" spans="2:30">
      <c r="B423" s="1392"/>
      <c r="C423" s="1392"/>
      <c r="D423" s="1392"/>
      <c r="E423" s="1392"/>
      <c r="F423" s="1392"/>
      <c r="G423" s="1392"/>
      <c r="H423" s="1392"/>
      <c r="I423" s="1392"/>
      <c r="J423" s="1392"/>
      <c r="K423" s="1392"/>
      <c r="L423" s="1392"/>
      <c r="M423" s="1392"/>
      <c r="N423" s="1392"/>
      <c r="O423" s="1392"/>
      <c r="P423" s="1392"/>
      <c r="Q423" s="1392"/>
      <c r="R423" s="1392"/>
      <c r="S423" s="1392"/>
      <c r="T423" s="1392"/>
      <c r="U423" s="1392"/>
      <c r="V423" s="1392"/>
      <c r="W423" s="1392"/>
      <c r="X423" s="1392"/>
      <c r="Y423" s="1392"/>
      <c r="Z423" s="1392"/>
      <c r="AA423" s="1392"/>
      <c r="AB423" s="1392"/>
      <c r="AC423" s="1392"/>
      <c r="AD423" s="1392"/>
    </row>
    <row r="424" spans="2:30">
      <c r="B424" s="1392"/>
      <c r="C424" s="1392"/>
      <c r="D424" s="1392"/>
      <c r="E424" s="1392"/>
      <c r="F424" s="1392"/>
      <c r="G424" s="1392"/>
      <c r="H424" s="1392"/>
      <c r="I424" s="1392"/>
      <c r="J424" s="1392"/>
      <c r="K424" s="1392"/>
      <c r="L424" s="1392"/>
      <c r="M424" s="1392"/>
      <c r="N424" s="1392"/>
      <c r="O424" s="1392"/>
      <c r="P424" s="1392"/>
      <c r="Q424" s="1392"/>
      <c r="R424" s="1392"/>
      <c r="S424" s="1392"/>
      <c r="T424" s="1392"/>
      <c r="U424" s="1392"/>
      <c r="V424" s="1392"/>
      <c r="W424" s="1392"/>
      <c r="X424" s="1392"/>
      <c r="Y424" s="1392"/>
      <c r="Z424" s="1392"/>
      <c r="AA424" s="1392"/>
      <c r="AB424" s="1392"/>
      <c r="AC424" s="1392"/>
      <c r="AD424" s="1392"/>
    </row>
    <row r="425" spans="2:30">
      <c r="B425" s="1392"/>
      <c r="C425" s="1392"/>
      <c r="D425" s="1392"/>
      <c r="E425" s="1392"/>
      <c r="F425" s="1392"/>
      <c r="G425" s="1392"/>
      <c r="H425" s="1392"/>
      <c r="I425" s="1392"/>
      <c r="J425" s="1392"/>
      <c r="K425" s="1392"/>
      <c r="L425" s="1392"/>
      <c r="M425" s="1392"/>
      <c r="N425" s="1392"/>
      <c r="O425" s="1392"/>
      <c r="P425" s="1392"/>
      <c r="Q425" s="1392"/>
      <c r="R425" s="1392"/>
      <c r="S425" s="1392"/>
      <c r="T425" s="1392"/>
      <c r="U425" s="1392"/>
      <c r="V425" s="1392"/>
      <c r="W425" s="1392"/>
      <c r="X425" s="1392"/>
      <c r="Y425" s="1392"/>
      <c r="Z425" s="1392"/>
      <c r="AA425" s="1392"/>
      <c r="AB425" s="1392"/>
      <c r="AC425" s="1392"/>
      <c r="AD425" s="1392"/>
    </row>
    <row r="426" spans="2:30">
      <c r="B426" s="1392"/>
      <c r="C426" s="1392"/>
      <c r="D426" s="1392"/>
      <c r="E426" s="1392"/>
      <c r="F426" s="1392"/>
      <c r="G426" s="1392"/>
      <c r="H426" s="1392"/>
      <c r="I426" s="1392"/>
      <c r="J426" s="1392"/>
      <c r="K426" s="1392"/>
      <c r="L426" s="1392"/>
      <c r="M426" s="1392"/>
      <c r="N426" s="1392"/>
      <c r="O426" s="1392"/>
      <c r="P426" s="1392"/>
      <c r="Q426" s="1392"/>
      <c r="R426" s="1392"/>
      <c r="S426" s="1392"/>
      <c r="T426" s="1392"/>
      <c r="U426" s="1392"/>
      <c r="V426" s="1392"/>
      <c r="W426" s="1392"/>
      <c r="X426" s="1392"/>
      <c r="Y426" s="1392"/>
      <c r="Z426" s="1392"/>
      <c r="AA426" s="1392"/>
      <c r="AB426" s="1392"/>
      <c r="AC426" s="1392"/>
      <c r="AD426" s="1392"/>
    </row>
    <row r="427" spans="2:30">
      <c r="B427" s="1392"/>
      <c r="C427" s="1392"/>
      <c r="D427" s="1392"/>
      <c r="E427" s="1392"/>
      <c r="F427" s="1392"/>
      <c r="G427" s="1392"/>
      <c r="H427" s="1392"/>
      <c r="I427" s="1392"/>
      <c r="J427" s="1392"/>
      <c r="K427" s="1392"/>
      <c r="L427" s="1392"/>
      <c r="M427" s="1392"/>
      <c r="N427" s="1392"/>
      <c r="O427" s="1392"/>
      <c r="P427" s="1392"/>
      <c r="Q427" s="1392"/>
      <c r="R427" s="1392"/>
      <c r="S427" s="1392"/>
      <c r="T427" s="1392"/>
      <c r="U427" s="1392"/>
      <c r="V427" s="1392"/>
      <c r="W427" s="1392"/>
      <c r="X427" s="1392"/>
      <c r="Y427" s="1392"/>
      <c r="Z427" s="1392"/>
      <c r="AA427" s="1392"/>
      <c r="AB427" s="1392"/>
      <c r="AC427" s="1392"/>
      <c r="AD427" s="1392"/>
    </row>
    <row r="428" spans="2:30">
      <c r="B428" s="1392"/>
      <c r="C428" s="1392"/>
      <c r="D428" s="1392"/>
      <c r="E428" s="1392"/>
      <c r="F428" s="1392"/>
      <c r="G428" s="1392"/>
      <c r="H428" s="1392"/>
      <c r="I428" s="1392"/>
      <c r="J428" s="1392"/>
      <c r="K428" s="1392"/>
      <c r="L428" s="1392"/>
      <c r="M428" s="1392"/>
      <c r="N428" s="1392"/>
      <c r="O428" s="1392"/>
      <c r="P428" s="1392"/>
      <c r="Q428" s="1392"/>
      <c r="R428" s="1392"/>
      <c r="S428" s="1392"/>
      <c r="T428" s="1392"/>
      <c r="U428" s="1392"/>
      <c r="V428" s="1392"/>
      <c r="W428" s="1392"/>
      <c r="X428" s="1392"/>
      <c r="Y428" s="1392"/>
      <c r="Z428" s="1392"/>
      <c r="AA428" s="1392"/>
      <c r="AB428" s="1392"/>
      <c r="AC428" s="1392"/>
      <c r="AD428" s="1392"/>
    </row>
    <row r="429" spans="2:30">
      <c r="B429" s="1392"/>
      <c r="C429" s="1392"/>
      <c r="D429" s="1392"/>
      <c r="E429" s="1392"/>
      <c r="F429" s="1392"/>
      <c r="G429" s="1392"/>
      <c r="H429" s="1392"/>
      <c r="I429" s="1392"/>
      <c r="J429" s="1392"/>
      <c r="K429" s="1392"/>
      <c r="L429" s="1392"/>
      <c r="M429" s="1392"/>
      <c r="N429" s="1392"/>
      <c r="O429" s="1392"/>
      <c r="P429" s="1392"/>
      <c r="Q429" s="1392"/>
      <c r="R429" s="1392"/>
      <c r="S429" s="1392"/>
      <c r="T429" s="1392"/>
      <c r="U429" s="1392"/>
      <c r="V429" s="1392"/>
      <c r="W429" s="1392"/>
      <c r="X429" s="1392"/>
      <c r="Y429" s="1392"/>
      <c r="Z429" s="1392"/>
      <c r="AA429" s="1392"/>
      <c r="AB429" s="1392"/>
      <c r="AC429" s="1392"/>
      <c r="AD429" s="1392"/>
    </row>
    <row r="430" spans="2:30">
      <c r="B430" s="1392"/>
      <c r="C430" s="1392"/>
      <c r="D430" s="1392"/>
      <c r="E430" s="1392"/>
      <c r="F430" s="1392"/>
      <c r="G430" s="1392"/>
      <c r="H430" s="1392"/>
      <c r="I430" s="1392"/>
      <c r="J430" s="1392"/>
      <c r="K430" s="1392"/>
      <c r="L430" s="1392"/>
      <c r="M430" s="1392"/>
      <c r="N430" s="1392"/>
      <c r="O430" s="1392"/>
      <c r="P430" s="1392"/>
      <c r="Q430" s="1392"/>
      <c r="R430" s="1392"/>
      <c r="S430" s="1392"/>
      <c r="T430" s="1392"/>
      <c r="U430" s="1392"/>
      <c r="V430" s="1392"/>
      <c r="W430" s="1392"/>
      <c r="X430" s="1392"/>
      <c r="Y430" s="1392"/>
      <c r="Z430" s="1392"/>
      <c r="AA430" s="1392"/>
      <c r="AB430" s="1392"/>
      <c r="AC430" s="1392"/>
      <c r="AD430" s="1392"/>
    </row>
    <row r="431" spans="2:30">
      <c r="B431" s="1392"/>
      <c r="C431" s="1392"/>
      <c r="D431" s="1392"/>
      <c r="E431" s="1392"/>
      <c r="F431" s="1392"/>
      <c r="G431" s="1392"/>
      <c r="H431" s="1392"/>
      <c r="I431" s="1392"/>
      <c r="J431" s="1392"/>
      <c r="K431" s="1392"/>
      <c r="L431" s="1392"/>
      <c r="M431" s="1392"/>
      <c r="N431" s="1392"/>
      <c r="O431" s="1392"/>
      <c r="P431" s="1392"/>
      <c r="Q431" s="1392"/>
      <c r="R431" s="1392"/>
      <c r="S431" s="1392"/>
      <c r="T431" s="1392"/>
      <c r="U431" s="1392"/>
      <c r="V431" s="1392"/>
      <c r="W431" s="1392"/>
      <c r="X431" s="1392"/>
      <c r="Y431" s="1392"/>
      <c r="Z431" s="1392"/>
      <c r="AA431" s="1392"/>
      <c r="AB431" s="1392"/>
      <c r="AC431" s="1392"/>
      <c r="AD431" s="1392"/>
    </row>
    <row r="432" spans="2:30">
      <c r="B432" s="1392"/>
      <c r="C432" s="1392"/>
      <c r="D432" s="1392"/>
      <c r="E432" s="1392"/>
      <c r="F432" s="1392"/>
      <c r="G432" s="1392"/>
      <c r="H432" s="1392"/>
      <c r="I432" s="1392"/>
      <c r="J432" s="1392"/>
      <c r="K432" s="1392"/>
      <c r="L432" s="1392"/>
      <c r="M432" s="1392"/>
      <c r="N432" s="1392"/>
      <c r="O432" s="1392"/>
      <c r="P432" s="1392"/>
      <c r="Q432" s="1392"/>
      <c r="R432" s="1392"/>
      <c r="S432" s="1392"/>
      <c r="T432" s="1392"/>
      <c r="U432" s="1392"/>
      <c r="V432" s="1392"/>
      <c r="W432" s="1392"/>
      <c r="X432" s="1392"/>
      <c r="Y432" s="1392"/>
      <c r="Z432" s="1392"/>
      <c r="AA432" s="1392"/>
      <c r="AB432" s="1392"/>
      <c r="AC432" s="1392"/>
      <c r="AD432" s="1392"/>
    </row>
    <row r="433" spans="2:30">
      <c r="B433" s="1392"/>
      <c r="C433" s="1392"/>
      <c r="D433" s="1392"/>
      <c r="E433" s="1392"/>
      <c r="F433" s="1392"/>
      <c r="G433" s="1392"/>
      <c r="H433" s="1392"/>
      <c r="I433" s="1392"/>
      <c r="J433" s="1392"/>
      <c r="K433" s="1392"/>
      <c r="L433" s="1392"/>
      <c r="M433" s="1392"/>
      <c r="N433" s="1392"/>
      <c r="O433" s="1392"/>
      <c r="P433" s="1392"/>
      <c r="Q433" s="1392"/>
      <c r="R433" s="1392"/>
      <c r="S433" s="1392"/>
      <c r="T433" s="1392"/>
      <c r="U433" s="1392"/>
      <c r="V433" s="1392"/>
      <c r="W433" s="1392"/>
      <c r="X433" s="1392"/>
      <c r="Y433" s="1392"/>
      <c r="Z433" s="1392"/>
      <c r="AA433" s="1392"/>
      <c r="AB433" s="1392"/>
      <c r="AC433" s="1392"/>
      <c r="AD433" s="1392"/>
    </row>
    <row r="434" spans="2:30">
      <c r="B434" s="1392"/>
      <c r="C434" s="1392"/>
      <c r="D434" s="1392"/>
      <c r="E434" s="1392"/>
      <c r="F434" s="1392"/>
      <c r="G434" s="1392"/>
      <c r="H434" s="1392"/>
      <c r="I434" s="1392"/>
      <c r="J434" s="1392"/>
      <c r="K434" s="1392"/>
      <c r="L434" s="1392"/>
      <c r="M434" s="1392"/>
      <c r="N434" s="1392"/>
      <c r="O434" s="1392"/>
      <c r="P434" s="1392"/>
      <c r="Q434" s="1392"/>
      <c r="R434" s="1392"/>
      <c r="S434" s="1392"/>
      <c r="T434" s="1392"/>
      <c r="U434" s="1392"/>
      <c r="V434" s="1392"/>
      <c r="W434" s="1392"/>
      <c r="X434" s="1392"/>
      <c r="Y434" s="1392"/>
      <c r="Z434" s="1392"/>
      <c r="AA434" s="1392"/>
      <c r="AB434" s="1392"/>
      <c r="AC434" s="1392"/>
      <c r="AD434" s="1392"/>
    </row>
    <row r="435" spans="2:30">
      <c r="B435" s="1392"/>
      <c r="C435" s="1392"/>
      <c r="D435" s="1392"/>
      <c r="E435" s="1392"/>
      <c r="F435" s="1392"/>
      <c r="G435" s="1392"/>
      <c r="H435" s="1392"/>
      <c r="I435" s="1392"/>
      <c r="J435" s="1392"/>
      <c r="K435" s="1392"/>
      <c r="L435" s="1392"/>
      <c r="M435" s="1392"/>
      <c r="N435" s="1392"/>
      <c r="O435" s="1392"/>
      <c r="P435" s="1392"/>
      <c r="Q435" s="1392"/>
      <c r="R435" s="1392"/>
      <c r="S435" s="1392"/>
      <c r="T435" s="1392"/>
      <c r="U435" s="1392"/>
      <c r="V435" s="1392"/>
      <c r="W435" s="1392"/>
      <c r="X435" s="1392"/>
      <c r="Y435" s="1392"/>
      <c r="Z435" s="1392"/>
      <c r="AA435" s="1392"/>
      <c r="AB435" s="1392"/>
      <c r="AC435" s="1392"/>
      <c r="AD435" s="1392"/>
    </row>
    <row r="436" spans="2:30">
      <c r="B436" s="1392"/>
      <c r="C436" s="1392"/>
      <c r="D436" s="1392"/>
      <c r="E436" s="1392"/>
      <c r="F436" s="1392"/>
      <c r="G436" s="1392"/>
      <c r="H436" s="1392"/>
      <c r="I436" s="1392"/>
      <c r="J436" s="1392"/>
      <c r="K436" s="1392"/>
      <c r="L436" s="1392"/>
      <c r="M436" s="1392"/>
      <c r="N436" s="1392"/>
      <c r="O436" s="1392"/>
      <c r="P436" s="1392"/>
      <c r="Q436" s="1392"/>
      <c r="R436" s="1392"/>
      <c r="S436" s="1392"/>
      <c r="T436" s="1392"/>
      <c r="U436" s="1392"/>
      <c r="V436" s="1392"/>
      <c r="W436" s="1392"/>
      <c r="X436" s="1392"/>
      <c r="Y436" s="1392"/>
      <c r="Z436" s="1392"/>
      <c r="AA436" s="1392"/>
      <c r="AB436" s="1392"/>
      <c r="AC436" s="1392"/>
      <c r="AD436" s="1392"/>
    </row>
    <row r="437" spans="2:30">
      <c r="B437" s="1392"/>
      <c r="C437" s="1392"/>
      <c r="D437" s="1392"/>
      <c r="E437" s="1392"/>
      <c r="F437" s="1392"/>
      <c r="G437" s="1392"/>
      <c r="H437" s="139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row>
    <row r="438" spans="2:30">
      <c r="B438" s="1392"/>
      <c r="C438" s="1392"/>
      <c r="D438" s="1392"/>
      <c r="E438" s="1392"/>
      <c r="F438" s="1392"/>
      <c r="G438" s="1392"/>
      <c r="H438" s="1392"/>
      <c r="I438" s="1392"/>
      <c r="J438" s="1392"/>
      <c r="K438" s="1392"/>
      <c r="L438" s="1392"/>
      <c r="M438" s="1392"/>
      <c r="N438" s="1392"/>
      <c r="O438" s="1392"/>
      <c r="P438" s="1392"/>
      <c r="Q438" s="1392"/>
      <c r="R438" s="1392"/>
      <c r="S438" s="1392"/>
      <c r="T438" s="1392"/>
      <c r="U438" s="1392"/>
      <c r="V438" s="1392"/>
      <c r="W438" s="1392"/>
      <c r="X438" s="1392"/>
      <c r="Y438" s="1392"/>
      <c r="Z438" s="1392"/>
      <c r="AA438" s="1392"/>
      <c r="AB438" s="1392"/>
      <c r="AC438" s="1392"/>
      <c r="AD438" s="1392"/>
    </row>
    <row r="439" spans="2:30">
      <c r="B439" s="1392"/>
      <c r="C439" s="1392"/>
      <c r="D439" s="1392"/>
      <c r="E439" s="1392"/>
      <c r="F439" s="1392"/>
      <c r="G439" s="1392"/>
      <c r="H439" s="1392"/>
      <c r="I439" s="1392"/>
      <c r="J439" s="1392"/>
      <c r="K439" s="1392"/>
      <c r="L439" s="1392"/>
      <c r="M439" s="1392"/>
      <c r="N439" s="1392"/>
      <c r="O439" s="1392"/>
      <c r="P439" s="1392"/>
      <c r="Q439" s="1392"/>
      <c r="R439" s="1392"/>
      <c r="S439" s="1392"/>
      <c r="T439" s="1392"/>
      <c r="U439" s="1392"/>
      <c r="V439" s="1392"/>
      <c r="W439" s="1392"/>
      <c r="X439" s="1392"/>
      <c r="Y439" s="1392"/>
      <c r="Z439" s="1392"/>
      <c r="AA439" s="1392"/>
      <c r="AB439" s="1392"/>
      <c r="AC439" s="1392"/>
      <c r="AD439" s="1392"/>
    </row>
    <row r="440" spans="2:30">
      <c r="B440" s="1392"/>
      <c r="C440" s="1392"/>
      <c r="D440" s="1392"/>
      <c r="E440" s="1392"/>
      <c r="F440" s="1392"/>
      <c r="G440" s="1392"/>
      <c r="H440" s="1392"/>
      <c r="I440" s="1392"/>
      <c r="J440" s="1392"/>
      <c r="K440" s="1392"/>
      <c r="L440" s="1392"/>
      <c r="M440" s="1392"/>
      <c r="N440" s="1392"/>
      <c r="O440" s="1392"/>
      <c r="P440" s="1392"/>
      <c r="Q440" s="1392"/>
      <c r="R440" s="1392"/>
      <c r="S440" s="1392"/>
      <c r="T440" s="1392"/>
      <c r="U440" s="1392"/>
      <c r="V440" s="1392"/>
      <c r="W440" s="1392"/>
      <c r="X440" s="1392"/>
      <c r="Y440" s="1392"/>
      <c r="Z440" s="1392"/>
      <c r="AA440" s="1392"/>
      <c r="AB440" s="1392"/>
      <c r="AC440" s="1392"/>
      <c r="AD440" s="1392"/>
    </row>
    <row r="441" spans="2:30">
      <c r="B441" s="1392"/>
      <c r="C441" s="1392"/>
      <c r="D441" s="1392"/>
      <c r="E441" s="1392"/>
      <c r="F441" s="1392"/>
      <c r="G441" s="1392"/>
      <c r="H441" s="1392"/>
      <c r="I441" s="1392"/>
      <c r="J441" s="1392"/>
      <c r="K441" s="1392"/>
      <c r="L441" s="1392"/>
      <c r="M441" s="1392"/>
      <c r="N441" s="1392"/>
      <c r="O441" s="1392"/>
      <c r="P441" s="1392"/>
      <c r="Q441" s="1392"/>
      <c r="R441" s="1392"/>
      <c r="S441" s="1392"/>
      <c r="T441" s="1392"/>
      <c r="U441" s="1392"/>
      <c r="V441" s="1392"/>
      <c r="W441" s="1392"/>
      <c r="X441" s="1392"/>
      <c r="Y441" s="1392"/>
      <c r="Z441" s="1392"/>
      <c r="AA441" s="1392"/>
      <c r="AB441" s="1392"/>
      <c r="AC441" s="1392"/>
      <c r="AD441" s="1392"/>
    </row>
    <row r="442" spans="2:30">
      <c r="B442" s="1392"/>
      <c r="C442" s="1392"/>
      <c r="D442" s="1392"/>
      <c r="E442" s="1392"/>
      <c r="F442" s="1392"/>
      <c r="G442" s="1392"/>
      <c r="H442" s="1392"/>
      <c r="I442" s="1392"/>
      <c r="J442" s="1392"/>
      <c r="K442" s="1392"/>
      <c r="L442" s="1392"/>
      <c r="M442" s="1392"/>
      <c r="N442" s="1392"/>
      <c r="O442" s="1392"/>
      <c r="P442" s="1392"/>
      <c r="Q442" s="1392"/>
      <c r="R442" s="1392"/>
      <c r="S442" s="1392"/>
      <c r="T442" s="1392"/>
      <c r="U442" s="1392"/>
      <c r="V442" s="1392"/>
      <c r="W442" s="1392"/>
      <c r="X442" s="1392"/>
      <c r="Y442" s="1392"/>
      <c r="Z442" s="1392"/>
      <c r="AA442" s="1392"/>
      <c r="AB442" s="1392"/>
      <c r="AC442" s="1392"/>
      <c r="AD442" s="1392"/>
    </row>
    <row r="443" spans="2:30">
      <c r="B443" s="1392"/>
      <c r="C443" s="1392"/>
      <c r="D443" s="1392"/>
      <c r="E443" s="1392"/>
      <c r="F443" s="1392"/>
      <c r="G443" s="1392"/>
      <c r="H443" s="1392"/>
      <c r="I443" s="1392"/>
      <c r="J443" s="1392"/>
      <c r="K443" s="1392"/>
      <c r="L443" s="1392"/>
      <c r="M443" s="1392"/>
      <c r="N443" s="1392"/>
      <c r="O443" s="1392"/>
      <c r="P443" s="1392"/>
      <c r="Q443" s="1392"/>
      <c r="R443" s="1392"/>
      <c r="S443" s="1392"/>
      <c r="T443" s="1392"/>
      <c r="U443" s="1392"/>
      <c r="V443" s="1392"/>
      <c r="W443" s="1392"/>
      <c r="X443" s="1392"/>
      <c r="Y443" s="1392"/>
      <c r="Z443" s="1392"/>
      <c r="AA443" s="1392"/>
      <c r="AB443" s="1392"/>
      <c r="AC443" s="1392"/>
      <c r="AD443" s="1392"/>
    </row>
    <row r="444" spans="2:30">
      <c r="B444" s="1392"/>
      <c r="C444" s="1392"/>
      <c r="D444" s="1392"/>
      <c r="E444" s="1392"/>
      <c r="F444" s="1392"/>
      <c r="G444" s="1392"/>
      <c r="H444" s="1392"/>
      <c r="I444" s="1392"/>
      <c r="J444" s="1392"/>
      <c r="K444" s="1392"/>
      <c r="L444" s="1392"/>
      <c r="M444" s="1392"/>
      <c r="N444" s="1392"/>
      <c r="O444" s="1392"/>
      <c r="P444" s="1392"/>
      <c r="Q444" s="1392"/>
      <c r="R444" s="1392"/>
      <c r="S444" s="1392"/>
      <c r="T444" s="1392"/>
      <c r="U444" s="1392"/>
      <c r="V444" s="1392"/>
      <c r="W444" s="1392"/>
      <c r="X444" s="1392"/>
      <c r="Y444" s="1392"/>
      <c r="Z444" s="1392"/>
      <c r="AA444" s="1392"/>
      <c r="AB444" s="1392"/>
      <c r="AC444" s="1392"/>
      <c r="AD444" s="1392"/>
    </row>
    <row r="445" spans="2:30">
      <c r="B445" s="1392"/>
      <c r="C445" s="1392"/>
      <c r="D445" s="1392"/>
      <c r="E445" s="1392"/>
      <c r="F445" s="1392"/>
      <c r="G445" s="1392"/>
      <c r="H445" s="1392"/>
      <c r="I445" s="1392"/>
      <c r="J445" s="1392"/>
      <c r="K445" s="1392"/>
      <c r="L445" s="1392"/>
      <c r="M445" s="1392"/>
      <c r="N445" s="1392"/>
      <c r="O445" s="1392"/>
      <c r="P445" s="1392"/>
      <c r="Q445" s="1392"/>
      <c r="R445" s="1392"/>
      <c r="S445" s="1392"/>
      <c r="T445" s="1392"/>
      <c r="U445" s="1392"/>
      <c r="V445" s="1392"/>
      <c r="W445" s="1392"/>
      <c r="X445" s="1392"/>
      <c r="Y445" s="1392"/>
      <c r="Z445" s="1392"/>
      <c r="AA445" s="1392"/>
      <c r="AB445" s="1392"/>
      <c r="AC445" s="1392"/>
      <c r="AD445" s="1392"/>
    </row>
    <row r="446" spans="2:30">
      <c r="B446" s="1392"/>
      <c r="C446" s="1392"/>
      <c r="D446" s="1392"/>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row>
    <row r="447" spans="2:30">
      <c r="B447" s="1392"/>
      <c r="C447" s="1392"/>
      <c r="D447" s="1392"/>
      <c r="E447" s="1392"/>
      <c r="F447" s="1392"/>
      <c r="G447" s="1392"/>
      <c r="H447" s="1392"/>
      <c r="I447" s="1392"/>
      <c r="J447" s="1392"/>
      <c r="K447" s="1392"/>
      <c r="L447" s="1392"/>
      <c r="M447" s="1392"/>
      <c r="N447" s="1392"/>
      <c r="O447" s="1392"/>
      <c r="P447" s="1392"/>
      <c r="Q447" s="1392"/>
      <c r="R447" s="1392"/>
      <c r="S447" s="1392"/>
      <c r="T447" s="1392"/>
      <c r="U447" s="1392"/>
      <c r="V447" s="1392"/>
      <c r="W447" s="1392"/>
      <c r="X447" s="1392"/>
      <c r="Y447" s="1392"/>
      <c r="Z447" s="1392"/>
      <c r="AA447" s="1392"/>
      <c r="AB447" s="1392"/>
      <c r="AC447" s="1392"/>
      <c r="AD447" s="1392"/>
    </row>
    <row r="448" spans="2:30">
      <c r="B448" s="1392"/>
      <c r="C448" s="1392"/>
      <c r="D448" s="1392"/>
      <c r="E448" s="1392"/>
      <c r="F448" s="1392"/>
      <c r="G448" s="1392"/>
      <c r="H448" s="1392"/>
      <c r="I448" s="1392"/>
      <c r="J448" s="1392"/>
      <c r="K448" s="1392"/>
      <c r="L448" s="1392"/>
      <c r="M448" s="1392"/>
      <c r="N448" s="1392"/>
      <c r="O448" s="1392"/>
      <c r="P448" s="1392"/>
      <c r="Q448" s="1392"/>
      <c r="R448" s="1392"/>
      <c r="S448" s="1392"/>
      <c r="T448" s="1392"/>
      <c r="U448" s="1392"/>
      <c r="V448" s="1392"/>
      <c r="W448" s="1392"/>
      <c r="X448" s="1392"/>
      <c r="Y448" s="1392"/>
      <c r="Z448" s="1392"/>
      <c r="AA448" s="1392"/>
      <c r="AB448" s="1392"/>
      <c r="AC448" s="1392"/>
      <c r="AD448" s="1392"/>
    </row>
    <row r="449" spans="2:30">
      <c r="B449" s="1392"/>
      <c r="C449" s="1392"/>
      <c r="D449" s="1392"/>
      <c r="E449" s="1392"/>
      <c r="F449" s="1392"/>
      <c r="G449" s="1392"/>
      <c r="H449" s="1392"/>
      <c r="I449" s="1392"/>
      <c r="J449" s="1392"/>
      <c r="K449" s="1392"/>
      <c r="L449" s="1392"/>
      <c r="M449" s="1392"/>
      <c r="N449" s="1392"/>
      <c r="O449" s="1392"/>
      <c r="P449" s="1392"/>
      <c r="Q449" s="1392"/>
      <c r="R449" s="1392"/>
      <c r="S449" s="1392"/>
      <c r="T449" s="1392"/>
      <c r="U449" s="1392"/>
      <c r="V449" s="1392"/>
      <c r="W449" s="1392"/>
      <c r="X449" s="1392"/>
      <c r="Y449" s="1392"/>
      <c r="Z449" s="1392"/>
      <c r="AA449" s="1392"/>
      <c r="AB449" s="1392"/>
      <c r="AC449" s="1392"/>
      <c r="AD449" s="1392"/>
    </row>
    <row r="450" spans="2:30">
      <c r="B450" s="1392"/>
      <c r="C450" s="1392"/>
      <c r="D450" s="1392"/>
      <c r="E450" s="1392"/>
      <c r="F450" s="1392"/>
      <c r="G450" s="1392"/>
      <c r="H450" s="1392"/>
      <c r="I450" s="1392"/>
      <c r="J450" s="1392"/>
      <c r="K450" s="1392"/>
      <c r="L450" s="1392"/>
      <c r="M450" s="1392"/>
      <c r="N450" s="1392"/>
      <c r="O450" s="1392"/>
      <c r="P450" s="1392"/>
      <c r="Q450" s="1392"/>
      <c r="R450" s="1392"/>
      <c r="S450" s="1392"/>
      <c r="T450" s="1392"/>
      <c r="U450" s="1392"/>
      <c r="V450" s="1392"/>
      <c r="W450" s="1392"/>
      <c r="X450" s="1392"/>
      <c r="Y450" s="1392"/>
      <c r="Z450" s="1392"/>
      <c r="AA450" s="1392"/>
      <c r="AB450" s="1392"/>
      <c r="AC450" s="1392"/>
      <c r="AD450" s="1392"/>
    </row>
    <row r="451" spans="2:30">
      <c r="B451" s="1392"/>
      <c r="C451" s="1392"/>
      <c r="D451" s="1392"/>
      <c r="E451" s="1392"/>
      <c r="F451" s="1392"/>
      <c r="G451" s="1392"/>
      <c r="H451" s="1392"/>
      <c r="I451" s="1392"/>
      <c r="J451" s="1392"/>
      <c r="K451" s="1392"/>
      <c r="L451" s="1392"/>
      <c r="M451" s="1392"/>
      <c r="N451" s="1392"/>
      <c r="O451" s="1392"/>
      <c r="P451" s="1392"/>
      <c r="Q451" s="1392"/>
      <c r="R451" s="1392"/>
      <c r="S451" s="1392"/>
      <c r="T451" s="1392"/>
      <c r="U451" s="1392"/>
      <c r="V451" s="1392"/>
      <c r="W451" s="1392"/>
      <c r="X451" s="1392"/>
      <c r="Y451" s="1392"/>
      <c r="Z451" s="1392"/>
      <c r="AA451" s="1392"/>
      <c r="AB451" s="1392"/>
      <c r="AC451" s="1392"/>
      <c r="AD451" s="1392"/>
    </row>
    <row r="452" spans="2:30">
      <c r="B452" s="1392"/>
      <c r="C452" s="1392"/>
      <c r="D452" s="1392"/>
      <c r="E452" s="1392"/>
      <c r="F452" s="1392"/>
      <c r="G452" s="1392"/>
      <c r="H452" s="1392"/>
      <c r="I452" s="1392"/>
      <c r="J452" s="1392"/>
      <c r="K452" s="1392"/>
      <c r="L452" s="1392"/>
      <c r="M452" s="1392"/>
      <c r="N452" s="1392"/>
      <c r="O452" s="1392"/>
      <c r="P452" s="1392"/>
      <c r="Q452" s="1392"/>
      <c r="R452" s="1392"/>
      <c r="S452" s="1392"/>
      <c r="T452" s="1392"/>
      <c r="U452" s="1392"/>
      <c r="V452" s="1392"/>
      <c r="W452" s="1392"/>
      <c r="X452" s="1392"/>
      <c r="Y452" s="1392"/>
      <c r="Z452" s="1392"/>
      <c r="AA452" s="1392"/>
      <c r="AB452" s="1392"/>
      <c r="AC452" s="1392"/>
      <c r="AD452" s="1392"/>
    </row>
    <row r="453" spans="2:30">
      <c r="B453" s="1392"/>
      <c r="C453" s="1392"/>
      <c r="D453" s="1392"/>
      <c r="E453" s="1392"/>
      <c r="F453" s="1392"/>
      <c r="G453" s="1392"/>
      <c r="H453" s="1392"/>
      <c r="I453" s="1392"/>
      <c r="J453" s="1392"/>
      <c r="K453" s="1392"/>
      <c r="L453" s="1392"/>
      <c r="M453" s="1392"/>
      <c r="N453" s="1392"/>
      <c r="O453" s="1392"/>
      <c r="P453" s="1392"/>
      <c r="Q453" s="1392"/>
      <c r="R453" s="1392"/>
      <c r="S453" s="1392"/>
      <c r="T453" s="1392"/>
      <c r="U453" s="1392"/>
      <c r="V453" s="1392"/>
      <c r="W453" s="1392"/>
      <c r="X453" s="1392"/>
      <c r="Y453" s="1392"/>
      <c r="Z453" s="1392"/>
      <c r="AA453" s="1392"/>
      <c r="AB453" s="1392"/>
      <c r="AC453" s="1392"/>
      <c r="AD453" s="1392"/>
    </row>
    <row r="454" spans="2:30">
      <c r="B454" s="1392"/>
      <c r="C454" s="1392"/>
      <c r="D454" s="1392"/>
      <c r="E454" s="1392"/>
      <c r="F454" s="1392"/>
      <c r="G454" s="1392"/>
      <c r="H454" s="1392"/>
      <c r="I454" s="1392"/>
      <c r="J454" s="1392"/>
      <c r="K454" s="1392"/>
      <c r="L454" s="1392"/>
      <c r="M454" s="1392"/>
      <c r="N454" s="1392"/>
      <c r="O454" s="1392"/>
      <c r="P454" s="1392"/>
      <c r="Q454" s="1392"/>
      <c r="R454" s="1392"/>
      <c r="S454" s="1392"/>
      <c r="T454" s="1392"/>
      <c r="U454" s="1392"/>
      <c r="V454" s="1392"/>
      <c r="W454" s="1392"/>
      <c r="X454" s="1392"/>
      <c r="Y454" s="1392"/>
      <c r="Z454" s="1392"/>
      <c r="AA454" s="1392"/>
      <c r="AB454" s="1392"/>
      <c r="AC454" s="1392"/>
      <c r="AD454" s="1392"/>
    </row>
    <row r="455" spans="2:30">
      <c r="B455" s="1392"/>
      <c r="C455" s="1392"/>
      <c r="D455" s="1392"/>
      <c r="E455" s="1392"/>
      <c r="F455" s="1392"/>
      <c r="G455" s="1392"/>
      <c r="H455" s="1392"/>
      <c r="I455" s="1392"/>
      <c r="J455" s="1392"/>
      <c r="K455" s="1392"/>
      <c r="L455" s="1392"/>
      <c r="M455" s="1392"/>
      <c r="N455" s="1392"/>
      <c r="O455" s="1392"/>
      <c r="P455" s="1392"/>
      <c r="Q455" s="1392"/>
      <c r="R455" s="1392"/>
      <c r="S455" s="1392"/>
      <c r="T455" s="1392"/>
      <c r="U455" s="1392"/>
      <c r="V455" s="1392"/>
      <c r="W455" s="1392"/>
      <c r="X455" s="1392"/>
      <c r="Y455" s="1392"/>
      <c r="Z455" s="1392"/>
      <c r="AA455" s="1392"/>
      <c r="AB455" s="1392"/>
      <c r="AC455" s="1392"/>
      <c r="AD455" s="1392"/>
    </row>
    <row r="456" spans="2:30">
      <c r="B456" s="1392"/>
      <c r="C456" s="1392"/>
      <c r="D456" s="1392"/>
      <c r="E456" s="1392"/>
      <c r="F456" s="1392"/>
      <c r="G456" s="1392"/>
      <c r="H456" s="1392"/>
      <c r="I456" s="1392"/>
      <c r="J456" s="1392"/>
      <c r="K456" s="1392"/>
      <c r="L456" s="1392"/>
      <c r="M456" s="1392"/>
      <c r="N456" s="1392"/>
      <c r="O456" s="1392"/>
      <c r="P456" s="1392"/>
      <c r="Q456" s="1392"/>
      <c r="R456" s="1392"/>
      <c r="S456" s="1392"/>
      <c r="T456" s="1392"/>
      <c r="U456" s="1392"/>
      <c r="V456" s="1392"/>
      <c r="W456" s="1392"/>
      <c r="X456" s="1392"/>
      <c r="Y456" s="1392"/>
      <c r="Z456" s="1392"/>
      <c r="AA456" s="1392"/>
      <c r="AB456" s="1392"/>
      <c r="AC456" s="1392"/>
      <c r="AD456" s="1392"/>
    </row>
    <row r="457" spans="2:30">
      <c r="B457" s="1392"/>
      <c r="C457" s="1392"/>
      <c r="D457" s="1392"/>
      <c r="E457" s="1392"/>
      <c r="F457" s="1392"/>
      <c r="G457" s="1392"/>
      <c r="H457" s="1392"/>
      <c r="I457" s="1392"/>
      <c r="J457" s="1392"/>
      <c r="K457" s="1392"/>
      <c r="L457" s="1392"/>
      <c r="M457" s="1392"/>
      <c r="N457" s="1392"/>
      <c r="O457" s="1392"/>
      <c r="P457" s="1392"/>
      <c r="Q457" s="1392"/>
      <c r="R457" s="1392"/>
      <c r="S457" s="1392"/>
      <c r="T457" s="1392"/>
      <c r="U457" s="1392"/>
      <c r="V457" s="1392"/>
      <c r="W457" s="1392"/>
      <c r="X457" s="1392"/>
      <c r="Y457" s="1392"/>
      <c r="Z457" s="1392"/>
      <c r="AA457" s="1392"/>
      <c r="AB457" s="1392"/>
      <c r="AC457" s="1392"/>
      <c r="AD457" s="1392"/>
    </row>
    <row r="458" spans="2:30">
      <c r="B458" s="1392"/>
      <c r="C458" s="1392"/>
      <c r="D458" s="1392"/>
      <c r="E458" s="1392"/>
      <c r="F458" s="1392"/>
      <c r="G458" s="1392"/>
      <c r="H458" s="1392"/>
      <c r="I458" s="1392"/>
      <c r="J458" s="1392"/>
      <c r="K458" s="1392"/>
      <c r="L458" s="1392"/>
      <c r="M458" s="1392"/>
      <c r="N458" s="1392"/>
      <c r="O458" s="1392"/>
      <c r="P458" s="1392"/>
      <c r="Q458" s="1392"/>
      <c r="R458" s="1392"/>
      <c r="S458" s="1392"/>
      <c r="T458" s="1392"/>
      <c r="U458" s="1392"/>
      <c r="V458" s="1392"/>
      <c r="W458" s="1392"/>
      <c r="X458" s="1392"/>
      <c r="Y458" s="1392"/>
      <c r="Z458" s="1392"/>
      <c r="AA458" s="1392"/>
      <c r="AB458" s="1392"/>
      <c r="AC458" s="1392"/>
      <c r="AD458" s="1392"/>
    </row>
    <row r="459" spans="2:30">
      <c r="B459" s="1392"/>
      <c r="C459" s="1392"/>
      <c r="D459" s="1392"/>
      <c r="E459" s="1392"/>
      <c r="F459" s="1392"/>
      <c r="G459" s="1392"/>
      <c r="H459" s="1392"/>
      <c r="I459" s="1392"/>
      <c r="J459" s="1392"/>
      <c r="K459" s="1392"/>
      <c r="L459" s="1392"/>
      <c r="M459" s="1392"/>
      <c r="N459" s="1392"/>
      <c r="O459" s="1392"/>
      <c r="P459" s="1392"/>
      <c r="Q459" s="1392"/>
      <c r="R459" s="1392"/>
      <c r="S459" s="1392"/>
      <c r="T459" s="1392"/>
      <c r="U459" s="1392"/>
      <c r="V459" s="1392"/>
      <c r="W459" s="1392"/>
      <c r="X459" s="1392"/>
      <c r="Y459" s="1392"/>
      <c r="Z459" s="1392"/>
      <c r="AA459" s="1392"/>
      <c r="AB459" s="1392"/>
      <c r="AC459" s="1392"/>
      <c r="AD459" s="1392"/>
    </row>
    <row r="460" spans="2:30">
      <c r="B460" s="1392"/>
      <c r="C460" s="1392"/>
      <c r="D460" s="1392"/>
      <c r="E460" s="1392"/>
      <c r="F460" s="1392"/>
      <c r="G460" s="1392"/>
      <c r="H460" s="1392"/>
      <c r="I460" s="1392"/>
      <c r="J460" s="1392"/>
      <c r="K460" s="1392"/>
      <c r="L460" s="1392"/>
      <c r="M460" s="1392"/>
      <c r="N460" s="1392"/>
      <c r="O460" s="1392"/>
      <c r="P460" s="1392"/>
      <c r="Q460" s="1392"/>
      <c r="R460" s="1392"/>
      <c r="S460" s="1392"/>
      <c r="T460" s="1392"/>
      <c r="U460" s="1392"/>
      <c r="V460" s="1392"/>
      <c r="W460" s="1392"/>
      <c r="X460" s="1392"/>
      <c r="Y460" s="1392"/>
      <c r="Z460" s="1392"/>
      <c r="AA460" s="1392"/>
      <c r="AB460" s="1392"/>
      <c r="AC460" s="1392"/>
      <c r="AD460" s="1392"/>
    </row>
    <row r="461" spans="2:30">
      <c r="B461" s="1392"/>
      <c r="C461" s="1392"/>
      <c r="D461" s="1392"/>
      <c r="E461" s="1392"/>
      <c r="F461" s="1392"/>
      <c r="G461" s="1392"/>
      <c r="H461" s="1392"/>
      <c r="I461" s="1392"/>
      <c r="J461" s="1392"/>
      <c r="K461" s="1392"/>
      <c r="L461" s="1392"/>
      <c r="M461" s="1392"/>
      <c r="N461" s="1392"/>
      <c r="O461" s="1392"/>
      <c r="P461" s="1392"/>
      <c r="Q461" s="1392"/>
      <c r="R461" s="1392"/>
      <c r="S461" s="1392"/>
      <c r="T461" s="1392"/>
      <c r="U461" s="1392"/>
      <c r="V461" s="1392"/>
      <c r="W461" s="1392"/>
      <c r="X461" s="1392"/>
      <c r="Y461" s="1392"/>
      <c r="Z461" s="1392"/>
      <c r="AA461" s="1392"/>
      <c r="AB461" s="1392"/>
      <c r="AC461" s="1392"/>
      <c r="AD461" s="1392"/>
    </row>
    <row r="462" spans="2:30">
      <c r="B462" s="1392"/>
      <c r="C462" s="1392"/>
      <c r="D462" s="1392"/>
      <c r="E462" s="1392"/>
      <c r="F462" s="1392"/>
      <c r="G462" s="1392"/>
      <c r="H462" s="1392"/>
      <c r="I462" s="1392"/>
      <c r="J462" s="1392"/>
      <c r="K462" s="1392"/>
      <c r="L462" s="1392"/>
      <c r="M462" s="1392"/>
      <c r="N462" s="1392"/>
      <c r="O462" s="1392"/>
      <c r="P462" s="1392"/>
      <c r="Q462" s="1392"/>
      <c r="R462" s="1392"/>
      <c r="S462" s="1392"/>
      <c r="T462" s="1392"/>
      <c r="U462" s="1392"/>
      <c r="V462" s="1392"/>
      <c r="W462" s="1392"/>
      <c r="X462" s="1392"/>
      <c r="Y462" s="1392"/>
      <c r="Z462" s="1392"/>
      <c r="AA462" s="1392"/>
      <c r="AB462" s="1392"/>
      <c r="AC462" s="1392"/>
      <c r="AD462" s="1392"/>
    </row>
    <row r="463" spans="2:30">
      <c r="B463" s="1392"/>
      <c r="C463" s="1392"/>
      <c r="D463" s="1392"/>
      <c r="E463" s="1392"/>
      <c r="F463" s="1392"/>
      <c r="G463" s="1392"/>
      <c r="H463" s="1392"/>
      <c r="I463" s="1392"/>
      <c r="J463" s="1392"/>
      <c r="K463" s="1392"/>
      <c r="L463" s="1392"/>
      <c r="M463" s="1392"/>
      <c r="N463" s="1392"/>
      <c r="O463" s="1392"/>
      <c r="P463" s="1392"/>
      <c r="Q463" s="1392"/>
      <c r="R463" s="1392"/>
      <c r="S463" s="1392"/>
      <c r="T463" s="1392"/>
      <c r="U463" s="1392"/>
      <c r="V463" s="1392"/>
      <c r="W463" s="1392"/>
      <c r="X463" s="1392"/>
      <c r="Y463" s="1392"/>
      <c r="Z463" s="1392"/>
      <c r="AA463" s="1392"/>
      <c r="AB463" s="1392"/>
      <c r="AC463" s="1392"/>
      <c r="AD463" s="1392"/>
    </row>
    <row r="464" spans="2:30">
      <c r="B464" s="1392"/>
      <c r="C464" s="1392"/>
      <c r="D464" s="1392"/>
      <c r="E464" s="1392"/>
      <c r="F464" s="1392"/>
      <c r="G464" s="1392"/>
      <c r="H464" s="1392"/>
      <c r="I464" s="1392"/>
      <c r="J464" s="1392"/>
      <c r="K464" s="1392"/>
      <c r="L464" s="1392"/>
      <c r="M464" s="1392"/>
      <c r="N464" s="1392"/>
      <c r="O464" s="1392"/>
      <c r="P464" s="1392"/>
      <c r="Q464" s="1392"/>
      <c r="R464" s="1392"/>
      <c r="S464" s="1392"/>
      <c r="T464" s="1392"/>
      <c r="U464" s="1392"/>
      <c r="V464" s="1392"/>
      <c r="W464" s="1392"/>
      <c r="X464" s="1392"/>
      <c r="Y464" s="1392"/>
      <c r="Z464" s="1392"/>
      <c r="AA464" s="1392"/>
      <c r="AB464" s="1392"/>
      <c r="AC464" s="1392"/>
      <c r="AD464" s="1392"/>
    </row>
    <row r="465" spans="2:30">
      <c r="B465" s="1392"/>
      <c r="C465" s="1392"/>
      <c r="D465" s="1392"/>
      <c r="E465" s="1392"/>
      <c r="F465" s="1392"/>
      <c r="G465" s="1392"/>
      <c r="H465" s="1392"/>
      <c r="I465" s="1392"/>
      <c r="J465" s="1392"/>
      <c r="K465" s="1392"/>
      <c r="L465" s="1392"/>
      <c r="M465" s="1392"/>
      <c r="N465" s="1392"/>
      <c r="O465" s="1392"/>
      <c r="P465" s="1392"/>
      <c r="Q465" s="1392"/>
      <c r="R465" s="1392"/>
      <c r="S465" s="1392"/>
      <c r="T465" s="1392"/>
      <c r="U465" s="1392"/>
      <c r="V465" s="1392"/>
      <c r="W465" s="1392"/>
      <c r="X465" s="1392"/>
      <c r="Y465" s="1392"/>
      <c r="Z465" s="1392"/>
      <c r="AA465" s="1392"/>
      <c r="AB465" s="1392"/>
      <c r="AC465" s="1392"/>
      <c r="AD465" s="1392"/>
    </row>
    <row r="466" spans="2:30">
      <c r="B466" s="1392"/>
      <c r="C466" s="1392"/>
      <c r="D466" s="1392"/>
      <c r="E466" s="1392"/>
      <c r="F466" s="1392"/>
      <c r="G466" s="1392"/>
      <c r="H466" s="1392"/>
      <c r="I466" s="1392"/>
      <c r="J466" s="1392"/>
      <c r="K466" s="1392"/>
      <c r="L466" s="1392"/>
      <c r="M466" s="1392"/>
      <c r="N466" s="1392"/>
      <c r="O466" s="1392"/>
      <c r="P466" s="1392"/>
      <c r="Q466" s="1392"/>
      <c r="R466" s="1392"/>
      <c r="S466" s="1392"/>
      <c r="T466" s="1392"/>
      <c r="U466" s="1392"/>
      <c r="V466" s="1392"/>
      <c r="W466" s="1392"/>
      <c r="X466" s="1392"/>
      <c r="Y466" s="1392"/>
      <c r="Z466" s="1392"/>
      <c r="AA466" s="1392"/>
      <c r="AB466" s="1392"/>
      <c r="AC466" s="1392"/>
      <c r="AD466" s="1392"/>
    </row>
    <row r="467" spans="2:30">
      <c r="B467" s="1392"/>
      <c r="C467" s="1392"/>
      <c r="D467" s="1392"/>
      <c r="E467" s="1392"/>
      <c r="F467" s="1392"/>
      <c r="G467" s="1392"/>
      <c r="H467" s="1392"/>
      <c r="I467" s="1392"/>
      <c r="J467" s="1392"/>
      <c r="K467" s="1392"/>
      <c r="L467" s="1392"/>
      <c r="M467" s="1392"/>
      <c r="N467" s="1392"/>
      <c r="O467" s="1392"/>
      <c r="P467" s="1392"/>
      <c r="Q467" s="1392"/>
      <c r="R467" s="1392"/>
      <c r="S467" s="1392"/>
      <c r="T467" s="1392"/>
      <c r="U467" s="1392"/>
      <c r="V467" s="1392"/>
      <c r="W467" s="1392"/>
      <c r="X467" s="1392"/>
      <c r="Y467" s="1392"/>
      <c r="Z467" s="1392"/>
      <c r="AA467" s="1392"/>
      <c r="AB467" s="1392"/>
      <c r="AC467" s="1392"/>
      <c r="AD467" s="1392"/>
    </row>
    <row r="468" spans="2:30">
      <c r="B468" s="1392"/>
      <c r="C468" s="1392"/>
      <c r="D468" s="1392"/>
      <c r="E468" s="1392"/>
      <c r="F468" s="1392"/>
      <c r="G468" s="1392"/>
      <c r="H468" s="1392"/>
      <c r="I468" s="1392"/>
      <c r="J468" s="1392"/>
      <c r="K468" s="1392"/>
      <c r="L468" s="1392"/>
      <c r="M468" s="1392"/>
      <c r="N468" s="1392"/>
      <c r="O468" s="1392"/>
      <c r="P468" s="1392"/>
      <c r="Q468" s="1392"/>
      <c r="R468" s="1392"/>
      <c r="S468" s="1392"/>
      <c r="T468" s="1392"/>
      <c r="U468" s="1392"/>
      <c r="V468" s="1392"/>
      <c r="W468" s="1392"/>
      <c r="X468" s="1392"/>
      <c r="Y468" s="1392"/>
      <c r="Z468" s="1392"/>
      <c r="AA468" s="1392"/>
      <c r="AB468" s="1392"/>
      <c r="AC468" s="1392"/>
      <c r="AD468" s="1392"/>
    </row>
    <row r="469" spans="2:30">
      <c r="B469" s="1392"/>
      <c r="C469" s="1392"/>
      <c r="D469" s="1392"/>
      <c r="E469" s="1392"/>
      <c r="F469" s="1392"/>
      <c r="G469" s="1392"/>
      <c r="H469" s="1392"/>
      <c r="I469" s="1392"/>
      <c r="J469" s="1392"/>
      <c r="K469" s="1392"/>
      <c r="L469" s="1392"/>
      <c r="M469" s="1392"/>
      <c r="N469" s="1392"/>
      <c r="O469" s="1392"/>
      <c r="P469" s="1392"/>
      <c r="Q469" s="1392"/>
      <c r="R469" s="1392"/>
      <c r="S469" s="1392"/>
      <c r="T469" s="1392"/>
      <c r="U469" s="1392"/>
      <c r="V469" s="1392"/>
      <c r="W469" s="1392"/>
      <c r="X469" s="1392"/>
      <c r="Y469" s="1392"/>
      <c r="Z469" s="1392"/>
      <c r="AA469" s="1392"/>
      <c r="AB469" s="1392"/>
      <c r="AC469" s="1392"/>
      <c r="AD469" s="1392"/>
    </row>
    <row r="470" spans="2:30">
      <c r="B470" s="1392"/>
      <c r="C470" s="1392"/>
      <c r="D470" s="1392"/>
      <c r="E470" s="1392"/>
      <c r="F470" s="1392"/>
      <c r="G470" s="1392"/>
      <c r="H470" s="1392"/>
      <c r="I470" s="1392"/>
      <c r="J470" s="1392"/>
      <c r="K470" s="1392"/>
      <c r="L470" s="1392"/>
      <c r="M470" s="1392"/>
      <c r="N470" s="1392"/>
      <c r="O470" s="1392"/>
      <c r="P470" s="1392"/>
      <c r="Q470" s="1392"/>
      <c r="R470" s="1392"/>
      <c r="S470" s="1392"/>
      <c r="T470" s="1392"/>
      <c r="U470" s="1392"/>
      <c r="V470" s="1392"/>
      <c r="W470" s="1392"/>
      <c r="X470" s="1392"/>
      <c r="Y470" s="1392"/>
      <c r="Z470" s="1392"/>
      <c r="AA470" s="1392"/>
      <c r="AB470" s="1392"/>
      <c r="AC470" s="1392"/>
      <c r="AD470" s="1392"/>
    </row>
    <row r="471" spans="2:30">
      <c r="B471" s="1392"/>
      <c r="C471" s="1392"/>
      <c r="D471" s="1392"/>
      <c r="E471" s="1392"/>
      <c r="F471" s="1392"/>
      <c r="G471" s="1392"/>
      <c r="H471" s="1392"/>
      <c r="I471" s="1392"/>
      <c r="J471" s="1392"/>
      <c r="K471" s="1392"/>
      <c r="L471" s="1392"/>
      <c r="M471" s="1392"/>
      <c r="N471" s="1392"/>
      <c r="O471" s="1392"/>
      <c r="P471" s="1392"/>
      <c r="Q471" s="1392"/>
      <c r="R471" s="1392"/>
      <c r="S471" s="1392"/>
      <c r="T471" s="1392"/>
      <c r="U471" s="1392"/>
      <c r="V471" s="1392"/>
      <c r="W471" s="1392"/>
      <c r="X471" s="1392"/>
      <c r="Y471" s="1392"/>
      <c r="Z471" s="1392"/>
      <c r="AA471" s="1392"/>
      <c r="AB471" s="1392"/>
      <c r="AC471" s="1392"/>
      <c r="AD471" s="1392"/>
    </row>
    <row r="472" spans="2:30">
      <c r="B472" s="1392"/>
      <c r="C472" s="1392"/>
      <c r="D472" s="1392"/>
      <c r="E472" s="1392"/>
      <c r="F472" s="1392"/>
      <c r="G472" s="1392"/>
      <c r="H472" s="1392"/>
      <c r="I472" s="1392"/>
      <c r="J472" s="1392"/>
      <c r="K472" s="1392"/>
      <c r="L472" s="1392"/>
      <c r="M472" s="1392"/>
      <c r="N472" s="1392"/>
      <c r="O472" s="1392"/>
      <c r="P472" s="1392"/>
      <c r="Q472" s="1392"/>
      <c r="R472" s="1392"/>
      <c r="S472" s="1392"/>
      <c r="T472" s="1392"/>
      <c r="U472" s="1392"/>
      <c r="V472" s="1392"/>
      <c r="W472" s="1392"/>
      <c r="X472" s="1392"/>
      <c r="Y472" s="1392"/>
      <c r="Z472" s="1392"/>
      <c r="AA472" s="1392"/>
      <c r="AB472" s="1392"/>
      <c r="AC472" s="1392"/>
      <c r="AD472" s="1392"/>
    </row>
    <row r="473" spans="2:30">
      <c r="B473" s="1392"/>
      <c r="C473" s="1392"/>
      <c r="D473" s="1392"/>
      <c r="E473" s="1392"/>
      <c r="F473" s="1392"/>
      <c r="G473" s="1392"/>
      <c r="H473" s="1392"/>
      <c r="I473" s="1392"/>
      <c r="J473" s="1392"/>
      <c r="K473" s="1392"/>
      <c r="L473" s="1392"/>
      <c r="M473" s="1392"/>
      <c r="N473" s="1392"/>
      <c r="O473" s="1392"/>
      <c r="P473" s="1392"/>
      <c r="Q473" s="1392"/>
      <c r="R473" s="1392"/>
      <c r="S473" s="1392"/>
      <c r="T473" s="1392"/>
      <c r="U473" s="1392"/>
      <c r="V473" s="1392"/>
      <c r="W473" s="1392"/>
      <c r="X473" s="1392"/>
      <c r="Y473" s="1392"/>
      <c r="Z473" s="1392"/>
      <c r="AA473" s="1392"/>
      <c r="AB473" s="1392"/>
      <c r="AC473" s="1392"/>
      <c r="AD473" s="1392"/>
    </row>
    <row r="474" spans="2:30">
      <c r="B474" s="1392"/>
      <c r="C474" s="1392"/>
      <c r="D474" s="1392"/>
      <c r="E474" s="1392"/>
      <c r="F474" s="1392"/>
      <c r="G474" s="1392"/>
      <c r="H474" s="1392"/>
      <c r="I474" s="1392"/>
      <c r="J474" s="1392"/>
      <c r="K474" s="1392"/>
      <c r="L474" s="1392"/>
      <c r="M474" s="1392"/>
      <c r="N474" s="1392"/>
      <c r="O474" s="1392"/>
      <c r="P474" s="1392"/>
      <c r="Q474" s="1392"/>
      <c r="R474" s="1392"/>
      <c r="S474" s="1392"/>
      <c r="T474" s="1392"/>
      <c r="U474" s="1392"/>
      <c r="V474" s="1392"/>
      <c r="W474" s="1392"/>
      <c r="X474" s="1392"/>
      <c r="Y474" s="1392"/>
      <c r="Z474" s="1392"/>
      <c r="AA474" s="1392"/>
      <c r="AB474" s="1392"/>
      <c r="AC474" s="1392"/>
      <c r="AD474" s="1392"/>
    </row>
    <row r="475" spans="2:30">
      <c r="B475" s="1392"/>
      <c r="C475" s="1392"/>
      <c r="D475" s="1392"/>
      <c r="E475" s="1392"/>
      <c r="F475" s="1392"/>
      <c r="G475" s="1392"/>
      <c r="H475" s="1392"/>
      <c r="I475" s="1392"/>
      <c r="J475" s="1392"/>
      <c r="K475" s="1392"/>
      <c r="L475" s="1392"/>
      <c r="M475" s="1392"/>
      <c r="N475" s="1392"/>
      <c r="O475" s="1392"/>
      <c r="P475" s="1392"/>
      <c r="Q475" s="1392"/>
      <c r="R475" s="1392"/>
      <c r="S475" s="1392"/>
      <c r="T475" s="1392"/>
      <c r="U475" s="1392"/>
      <c r="V475" s="1392"/>
      <c r="W475" s="1392"/>
      <c r="X475" s="1392"/>
      <c r="Y475" s="1392"/>
      <c r="Z475" s="1392"/>
      <c r="AA475" s="1392"/>
      <c r="AB475" s="1392"/>
      <c r="AC475" s="1392"/>
      <c r="AD475" s="1392"/>
    </row>
    <row r="476" spans="2:30">
      <c r="B476" s="1392"/>
      <c r="C476" s="1392"/>
      <c r="D476" s="1392"/>
      <c r="E476" s="1392"/>
      <c r="F476" s="1392"/>
      <c r="G476" s="1392"/>
      <c r="H476" s="1392"/>
      <c r="I476" s="1392"/>
      <c r="J476" s="1392"/>
      <c r="K476" s="1392"/>
      <c r="L476" s="1392"/>
      <c r="M476" s="1392"/>
      <c r="N476" s="1392"/>
      <c r="O476" s="1392"/>
      <c r="P476" s="1392"/>
      <c r="Q476" s="1392"/>
      <c r="R476" s="1392"/>
      <c r="S476" s="1392"/>
      <c r="T476" s="1392"/>
      <c r="U476" s="1392"/>
      <c r="V476" s="1392"/>
      <c r="W476" s="1392"/>
      <c r="X476" s="1392"/>
      <c r="Y476" s="1392"/>
      <c r="Z476" s="1392"/>
      <c r="AA476" s="1392"/>
      <c r="AB476" s="1392"/>
      <c r="AC476" s="1392"/>
      <c r="AD476" s="1392"/>
    </row>
    <row r="477" spans="2:30">
      <c r="B477" s="1392"/>
      <c r="C477" s="1392"/>
      <c r="D477" s="1392"/>
      <c r="E477" s="1392"/>
      <c r="F477" s="1392"/>
      <c r="G477" s="1392"/>
      <c r="H477" s="1392"/>
      <c r="I477" s="1392"/>
      <c r="J477" s="1392"/>
      <c r="K477" s="1392"/>
      <c r="L477" s="1392"/>
      <c r="M477" s="1392"/>
      <c r="N477" s="1392"/>
      <c r="O477" s="1392"/>
      <c r="P477" s="1392"/>
      <c r="Q477" s="1392"/>
      <c r="R477" s="1392"/>
      <c r="S477" s="1392"/>
      <c r="T477" s="1392"/>
      <c r="U477" s="1392"/>
      <c r="V477" s="1392"/>
      <c r="W477" s="1392"/>
      <c r="X477" s="1392"/>
      <c r="Y477" s="1392"/>
      <c r="Z477" s="1392"/>
      <c r="AA477" s="1392"/>
      <c r="AB477" s="1392"/>
      <c r="AC477" s="1392"/>
      <c r="AD477" s="1392"/>
    </row>
    <row r="478" spans="2:30">
      <c r="B478" s="1392"/>
      <c r="C478" s="1392"/>
      <c r="D478" s="1392"/>
      <c r="E478" s="1392"/>
      <c r="F478" s="1392"/>
      <c r="G478" s="1392"/>
      <c r="H478" s="1392"/>
      <c r="I478" s="1392"/>
      <c r="J478" s="1392"/>
      <c r="K478" s="1392"/>
      <c r="L478" s="1392"/>
      <c r="M478" s="1392"/>
      <c r="N478" s="1392"/>
      <c r="O478" s="1392"/>
      <c r="P478" s="1392"/>
      <c r="Q478" s="1392"/>
      <c r="R478" s="1392"/>
      <c r="S478" s="1392"/>
      <c r="T478" s="1392"/>
      <c r="U478" s="1392"/>
      <c r="V478" s="1392"/>
      <c r="W478" s="1392"/>
      <c r="X478" s="1392"/>
      <c r="Y478" s="1392"/>
      <c r="Z478" s="1392"/>
      <c r="AA478" s="1392"/>
      <c r="AB478" s="1392"/>
      <c r="AC478" s="1392"/>
      <c r="AD478" s="1392"/>
    </row>
    <row r="479" spans="2:30">
      <c r="B479" s="1392"/>
      <c r="C479" s="1392"/>
      <c r="D479" s="1392"/>
      <c r="E479" s="1392"/>
      <c r="F479" s="1392"/>
      <c r="G479" s="1392"/>
      <c r="H479" s="1392"/>
      <c r="I479" s="1392"/>
      <c r="J479" s="1392"/>
      <c r="K479" s="1392"/>
      <c r="L479" s="1392"/>
      <c r="M479" s="1392"/>
      <c r="N479" s="1392"/>
      <c r="O479" s="1392"/>
      <c r="P479" s="1392"/>
      <c r="Q479" s="1392"/>
      <c r="R479" s="1392"/>
      <c r="S479" s="1392"/>
      <c r="T479" s="1392"/>
      <c r="U479" s="1392"/>
      <c r="V479" s="1392"/>
      <c r="W479" s="1392"/>
      <c r="X479" s="1392"/>
      <c r="Y479" s="1392"/>
      <c r="Z479" s="1392"/>
      <c r="AA479" s="1392"/>
      <c r="AB479" s="1392"/>
      <c r="AC479" s="1392"/>
      <c r="AD479" s="1392"/>
    </row>
    <row r="480" spans="2:30">
      <c r="B480" s="1392"/>
      <c r="C480" s="1392"/>
      <c r="D480" s="1392"/>
      <c r="E480" s="1392"/>
      <c r="F480" s="1392"/>
      <c r="G480" s="1392"/>
      <c r="H480" s="1392"/>
      <c r="I480" s="1392"/>
      <c r="J480" s="1392"/>
      <c r="K480" s="1392"/>
      <c r="L480" s="1392"/>
      <c r="M480" s="1392"/>
      <c r="N480" s="1392"/>
      <c r="O480" s="1392"/>
      <c r="P480" s="1392"/>
      <c r="Q480" s="1392"/>
      <c r="R480" s="1392"/>
      <c r="S480" s="1392"/>
      <c r="T480" s="1392"/>
      <c r="U480" s="1392"/>
      <c r="V480" s="1392"/>
      <c r="W480" s="1392"/>
      <c r="X480" s="1392"/>
      <c r="Y480" s="1392"/>
      <c r="Z480" s="1392"/>
      <c r="AA480" s="1392"/>
      <c r="AB480" s="1392"/>
      <c r="AC480" s="1392"/>
      <c r="AD480" s="1392"/>
    </row>
    <row r="481" spans="2:30">
      <c r="B481" s="1392"/>
      <c r="C481" s="1392"/>
      <c r="D481" s="1392"/>
      <c r="E481" s="1392"/>
      <c r="F481" s="1392"/>
      <c r="G481" s="1392"/>
      <c r="H481" s="1392"/>
      <c r="I481" s="1392"/>
      <c r="J481" s="1392"/>
      <c r="K481" s="1392"/>
      <c r="L481" s="1392"/>
      <c r="M481" s="1392"/>
      <c r="N481" s="1392"/>
      <c r="O481" s="1392"/>
      <c r="P481" s="1392"/>
      <c r="Q481" s="1392"/>
      <c r="R481" s="1392"/>
      <c r="S481" s="1392"/>
      <c r="T481" s="1392"/>
      <c r="U481" s="1392"/>
      <c r="V481" s="1392"/>
      <c r="W481" s="1392"/>
      <c r="X481" s="1392"/>
      <c r="Y481" s="1392"/>
      <c r="Z481" s="1392"/>
      <c r="AA481" s="1392"/>
      <c r="AB481" s="1392"/>
      <c r="AC481" s="1392"/>
      <c r="AD481" s="1392"/>
    </row>
    <row r="482" spans="2:30">
      <c r="B482" s="1392"/>
      <c r="C482" s="1392"/>
      <c r="D482" s="1392"/>
      <c r="E482" s="1392"/>
      <c r="F482" s="1392"/>
      <c r="G482" s="1392"/>
      <c r="H482" s="1392"/>
      <c r="I482" s="1392"/>
      <c r="J482" s="1392"/>
      <c r="K482" s="1392"/>
      <c r="L482" s="1392"/>
      <c r="M482" s="1392"/>
      <c r="N482" s="1392"/>
      <c r="O482" s="1392"/>
      <c r="P482" s="1392"/>
      <c r="Q482" s="1392"/>
      <c r="R482" s="1392"/>
      <c r="S482" s="1392"/>
      <c r="T482" s="1392"/>
      <c r="U482" s="1392"/>
      <c r="V482" s="1392"/>
      <c r="W482" s="1392"/>
      <c r="X482" s="1392"/>
      <c r="Y482" s="1392"/>
      <c r="Z482" s="1392"/>
      <c r="AA482" s="1392"/>
      <c r="AB482" s="1392"/>
      <c r="AC482" s="1392"/>
      <c r="AD482" s="1392"/>
    </row>
    <row r="483" spans="2:30">
      <c r="B483" s="1392"/>
      <c r="C483" s="1392"/>
      <c r="D483" s="1392"/>
      <c r="E483" s="1392"/>
      <c r="F483" s="1392"/>
      <c r="G483" s="1392"/>
      <c r="H483" s="1392"/>
      <c r="I483" s="1392"/>
      <c r="J483" s="1392"/>
      <c r="K483" s="1392"/>
      <c r="L483" s="1392"/>
      <c r="M483" s="1392"/>
      <c r="N483" s="1392"/>
      <c r="O483" s="1392"/>
      <c r="P483" s="1392"/>
      <c r="Q483" s="1392"/>
      <c r="R483" s="1392"/>
      <c r="S483" s="1392"/>
      <c r="T483" s="1392"/>
      <c r="U483" s="1392"/>
      <c r="V483" s="1392"/>
      <c r="W483" s="1392"/>
      <c r="X483" s="1392"/>
      <c r="Y483" s="1392"/>
      <c r="Z483" s="1392"/>
      <c r="AA483" s="1392"/>
      <c r="AB483" s="1392"/>
      <c r="AC483" s="1392"/>
      <c r="AD483" s="1392"/>
    </row>
    <row r="484" spans="2:30">
      <c r="B484" s="1392"/>
      <c r="C484" s="1392"/>
      <c r="D484" s="1392"/>
      <c r="E484" s="1392"/>
      <c r="F484" s="1392"/>
      <c r="G484" s="1392"/>
      <c r="H484" s="1392"/>
      <c r="I484" s="1392"/>
      <c r="J484" s="1392"/>
      <c r="K484" s="1392"/>
      <c r="L484" s="1392"/>
      <c r="M484" s="1392"/>
      <c r="N484" s="1392"/>
      <c r="O484" s="1392"/>
      <c r="P484" s="1392"/>
      <c r="Q484" s="1392"/>
      <c r="R484" s="1392"/>
      <c r="S484" s="1392"/>
      <c r="T484" s="1392"/>
      <c r="U484" s="1392"/>
      <c r="V484" s="1392"/>
      <c r="W484" s="1392"/>
      <c r="X484" s="1392"/>
      <c r="Y484" s="1392"/>
      <c r="Z484" s="1392"/>
      <c r="AA484" s="1392"/>
      <c r="AB484" s="1392"/>
      <c r="AC484" s="1392"/>
      <c r="AD484" s="1392"/>
    </row>
    <row r="485" spans="2:30">
      <c r="B485" s="1392"/>
      <c r="C485" s="1392"/>
      <c r="D485" s="1392"/>
      <c r="E485" s="1392"/>
      <c r="F485" s="1392"/>
      <c r="G485" s="1392"/>
      <c r="H485" s="1392"/>
      <c r="I485" s="1392"/>
      <c r="J485" s="1392"/>
      <c r="K485" s="1392"/>
      <c r="L485" s="1392"/>
      <c r="M485" s="1392"/>
      <c r="N485" s="1392"/>
      <c r="O485" s="1392"/>
      <c r="P485" s="1392"/>
      <c r="Q485" s="1392"/>
      <c r="R485" s="1392"/>
      <c r="S485" s="1392"/>
      <c r="T485" s="1392"/>
      <c r="U485" s="1392"/>
      <c r="V485" s="1392"/>
      <c r="W485" s="1392"/>
      <c r="X485" s="1392"/>
      <c r="Y485" s="1392"/>
      <c r="Z485" s="1392"/>
      <c r="AA485" s="1392"/>
      <c r="AB485" s="1392"/>
      <c r="AC485" s="1392"/>
      <c r="AD485" s="1392"/>
    </row>
    <row r="486" spans="2:30">
      <c r="B486" s="1392"/>
      <c r="C486" s="1392"/>
      <c r="D486" s="1392"/>
      <c r="E486" s="1392"/>
      <c r="F486" s="1392"/>
      <c r="G486" s="1392"/>
      <c r="H486" s="1392"/>
      <c r="I486" s="1392"/>
      <c r="J486" s="1392"/>
      <c r="K486" s="1392"/>
      <c r="L486" s="1392"/>
      <c r="M486" s="1392"/>
      <c r="N486" s="1392"/>
      <c r="O486" s="1392"/>
      <c r="P486" s="1392"/>
      <c r="Q486" s="1392"/>
      <c r="R486" s="1392"/>
      <c r="S486" s="1392"/>
      <c r="T486" s="1392"/>
      <c r="U486" s="1392"/>
      <c r="V486" s="1392"/>
      <c r="W486" s="1392"/>
      <c r="X486" s="1392"/>
      <c r="Y486" s="1392"/>
      <c r="Z486" s="1392"/>
      <c r="AA486" s="1392"/>
      <c r="AB486" s="1392"/>
      <c r="AC486" s="1392"/>
      <c r="AD486" s="1392"/>
    </row>
    <row r="487" spans="2:30">
      <c r="B487" s="1392"/>
      <c r="C487" s="1392"/>
      <c r="D487" s="1392"/>
      <c r="E487" s="1392"/>
      <c r="F487" s="1392"/>
      <c r="G487" s="1392"/>
      <c r="H487" s="1392"/>
      <c r="I487" s="1392"/>
      <c r="J487" s="1392"/>
      <c r="K487" s="1392"/>
      <c r="L487" s="1392"/>
      <c r="M487" s="1392"/>
      <c r="N487" s="1392"/>
      <c r="O487" s="1392"/>
      <c r="P487" s="1392"/>
      <c r="Q487" s="1392"/>
      <c r="R487" s="1392"/>
      <c r="S487" s="1392"/>
      <c r="T487" s="1392"/>
      <c r="U487" s="1392"/>
      <c r="V487" s="1392"/>
      <c r="W487" s="1392"/>
      <c r="X487" s="1392"/>
      <c r="Y487" s="1392"/>
      <c r="Z487" s="1392"/>
      <c r="AA487" s="1392"/>
      <c r="AB487" s="1392"/>
      <c r="AC487" s="1392"/>
      <c r="AD487" s="1392"/>
    </row>
    <row r="488" spans="2:30">
      <c r="B488" s="1392"/>
      <c r="C488" s="1392"/>
      <c r="D488" s="1392"/>
      <c r="E488" s="1392"/>
      <c r="F488" s="1392"/>
      <c r="G488" s="1392"/>
      <c r="H488" s="1392"/>
      <c r="I488" s="1392"/>
      <c r="J488" s="1392"/>
      <c r="K488" s="1392"/>
      <c r="L488" s="1392"/>
      <c r="M488" s="1392"/>
      <c r="N488" s="1392"/>
      <c r="O488" s="1392"/>
      <c r="P488" s="1392"/>
      <c r="Q488" s="1392"/>
      <c r="R488" s="1392"/>
      <c r="S488" s="1392"/>
      <c r="T488" s="1392"/>
      <c r="U488" s="1392"/>
      <c r="V488" s="1392"/>
      <c r="W488" s="1392"/>
      <c r="X488" s="1392"/>
      <c r="Y488" s="1392"/>
      <c r="Z488" s="1392"/>
      <c r="AA488" s="1392"/>
      <c r="AB488" s="1392"/>
      <c r="AC488" s="1392"/>
      <c r="AD488" s="1392"/>
    </row>
    <row r="489" spans="2:30">
      <c r="B489" s="1392"/>
      <c r="C489" s="1392"/>
      <c r="D489" s="1392"/>
      <c r="E489" s="1392"/>
      <c r="F489" s="1392"/>
      <c r="G489" s="1392"/>
      <c r="H489" s="1392"/>
      <c r="I489" s="1392"/>
      <c r="J489" s="1392"/>
      <c r="K489" s="1392"/>
      <c r="L489" s="1392"/>
      <c r="M489" s="1392"/>
      <c r="N489" s="1392"/>
      <c r="O489" s="1392"/>
      <c r="P489" s="1392"/>
      <c r="Q489" s="1392"/>
      <c r="R489" s="1392"/>
      <c r="S489" s="1392"/>
      <c r="T489" s="1392"/>
      <c r="U489" s="1392"/>
      <c r="V489" s="1392"/>
      <c r="W489" s="1392"/>
      <c r="X489" s="1392"/>
      <c r="Y489" s="1392"/>
      <c r="Z489" s="1392"/>
      <c r="AA489" s="1392"/>
      <c r="AB489" s="1392"/>
      <c r="AC489" s="1392"/>
      <c r="AD489" s="1392"/>
    </row>
    <row r="490" spans="2:30">
      <c r="B490" s="1392"/>
      <c r="C490" s="1392"/>
      <c r="D490" s="1392"/>
      <c r="E490" s="1392"/>
      <c r="F490" s="1392"/>
      <c r="G490" s="1392"/>
      <c r="H490" s="1392"/>
      <c r="I490" s="1392"/>
      <c r="J490" s="1392"/>
      <c r="K490" s="1392"/>
      <c r="L490" s="1392"/>
      <c r="M490" s="1392"/>
      <c r="N490" s="1392"/>
      <c r="O490" s="1392"/>
      <c r="P490" s="1392"/>
      <c r="Q490" s="1392"/>
      <c r="R490" s="1392"/>
      <c r="S490" s="1392"/>
      <c r="T490" s="1392"/>
      <c r="U490" s="1392"/>
      <c r="V490" s="1392"/>
      <c r="W490" s="1392"/>
      <c r="X490" s="1392"/>
      <c r="Y490" s="1392"/>
      <c r="Z490" s="1392"/>
      <c r="AA490" s="1392"/>
      <c r="AB490" s="1392"/>
      <c r="AC490" s="1392"/>
      <c r="AD490" s="1392"/>
    </row>
    <row r="491" spans="2:30">
      <c r="B491" s="1392"/>
      <c r="C491" s="1392"/>
      <c r="D491" s="1392"/>
      <c r="E491" s="1392"/>
      <c r="F491" s="1392"/>
      <c r="G491" s="1392"/>
      <c r="H491" s="1392"/>
      <c r="I491" s="1392"/>
      <c r="J491" s="1392"/>
      <c r="K491" s="1392"/>
      <c r="L491" s="1392"/>
      <c r="M491" s="1392"/>
      <c r="N491" s="1392"/>
      <c r="O491" s="1392"/>
      <c r="P491" s="1392"/>
      <c r="Q491" s="1392"/>
      <c r="R491" s="1392"/>
      <c r="S491" s="1392"/>
      <c r="T491" s="1392"/>
      <c r="U491" s="1392"/>
      <c r="V491" s="1392"/>
      <c r="W491" s="1392"/>
      <c r="X491" s="1392"/>
      <c r="Y491" s="1392"/>
      <c r="Z491" s="1392"/>
      <c r="AA491" s="1392"/>
      <c r="AB491" s="1392"/>
      <c r="AC491" s="1392"/>
      <c r="AD491" s="1392"/>
    </row>
    <row r="492" spans="2:30">
      <c r="B492" s="1392"/>
      <c r="C492" s="1392"/>
      <c r="D492" s="1392"/>
      <c r="E492" s="1392"/>
      <c r="F492" s="1392"/>
      <c r="G492" s="1392"/>
      <c r="H492" s="1392"/>
      <c r="I492" s="1392"/>
      <c r="J492" s="1392"/>
      <c r="K492" s="1392"/>
      <c r="L492" s="1392"/>
      <c r="M492" s="1392"/>
      <c r="N492" s="1392"/>
      <c r="O492" s="1392"/>
      <c r="P492" s="1392"/>
      <c r="Q492" s="1392"/>
      <c r="R492" s="1392"/>
      <c r="S492" s="1392"/>
      <c r="T492" s="1392"/>
      <c r="U492" s="1392"/>
      <c r="V492" s="1392"/>
      <c r="W492" s="1392"/>
      <c r="X492" s="1392"/>
      <c r="Y492" s="1392"/>
      <c r="Z492" s="1392"/>
      <c r="AA492" s="1392"/>
      <c r="AB492" s="1392"/>
      <c r="AC492" s="1392"/>
      <c r="AD492" s="1392"/>
    </row>
    <row r="493" spans="2:30">
      <c r="B493" s="1392"/>
      <c r="C493" s="1392"/>
      <c r="D493" s="1392"/>
      <c r="E493" s="1392"/>
      <c r="F493" s="1392"/>
      <c r="G493" s="1392"/>
      <c r="H493" s="1392"/>
      <c r="I493" s="1392"/>
      <c r="J493" s="1392"/>
      <c r="K493" s="1392"/>
      <c r="L493" s="1392"/>
      <c r="M493" s="1392"/>
      <c r="N493" s="1392"/>
      <c r="O493" s="1392"/>
      <c r="P493" s="1392"/>
      <c r="Q493" s="1392"/>
      <c r="R493" s="1392"/>
      <c r="S493" s="1392"/>
      <c r="T493" s="1392"/>
      <c r="U493" s="1392"/>
      <c r="V493" s="1392"/>
      <c r="W493" s="1392"/>
      <c r="X493" s="1392"/>
      <c r="Y493" s="1392"/>
      <c r="Z493" s="1392"/>
      <c r="AA493" s="1392"/>
      <c r="AB493" s="1392"/>
      <c r="AC493" s="1392"/>
      <c r="AD493" s="1392"/>
    </row>
    <row r="494" spans="2:30">
      <c r="B494" s="1392"/>
      <c r="C494" s="1392"/>
      <c r="D494" s="1392"/>
      <c r="E494" s="1392"/>
      <c r="F494" s="1392"/>
      <c r="G494" s="1392"/>
      <c r="H494" s="1392"/>
      <c r="I494" s="1392"/>
      <c r="J494" s="1392"/>
      <c r="K494" s="1392"/>
      <c r="L494" s="1392"/>
      <c r="M494" s="1392"/>
      <c r="N494" s="1392"/>
      <c r="O494" s="1392"/>
      <c r="P494" s="1392"/>
      <c r="Q494" s="1392"/>
      <c r="R494" s="1392"/>
      <c r="S494" s="1392"/>
      <c r="T494" s="1392"/>
      <c r="U494" s="1392"/>
      <c r="V494" s="1392"/>
      <c r="W494" s="1392"/>
      <c r="X494" s="1392"/>
      <c r="Y494" s="1392"/>
      <c r="Z494" s="1392"/>
      <c r="AA494" s="1392"/>
      <c r="AB494" s="1392"/>
      <c r="AC494" s="1392"/>
      <c r="AD494" s="1392"/>
    </row>
    <row r="495" spans="2:30">
      <c r="B495" s="1392"/>
      <c r="C495" s="1392"/>
      <c r="D495" s="1392"/>
      <c r="E495" s="1392"/>
      <c r="F495" s="1392"/>
      <c r="G495" s="1392"/>
      <c r="H495" s="1392"/>
      <c r="I495" s="1392"/>
      <c r="J495" s="1392"/>
      <c r="K495" s="1392"/>
      <c r="L495" s="1392"/>
      <c r="M495" s="1392"/>
      <c r="N495" s="1392"/>
      <c r="O495" s="1392"/>
      <c r="P495" s="1392"/>
      <c r="Q495" s="1392"/>
      <c r="R495" s="1392"/>
      <c r="S495" s="1392"/>
      <c r="T495" s="1392"/>
      <c r="U495" s="1392"/>
      <c r="V495" s="1392"/>
      <c r="W495" s="1392"/>
      <c r="X495" s="1392"/>
      <c r="Y495" s="1392"/>
      <c r="Z495" s="1392"/>
      <c r="AA495" s="1392"/>
      <c r="AB495" s="1392"/>
      <c r="AC495" s="1392"/>
      <c r="AD495" s="1392"/>
    </row>
    <row r="496" spans="2:30">
      <c r="B496" s="1392"/>
      <c r="C496" s="1392"/>
      <c r="D496" s="1392"/>
      <c r="E496" s="1392"/>
      <c r="F496" s="1392"/>
      <c r="G496" s="1392"/>
      <c r="H496" s="1392"/>
      <c r="I496" s="1392"/>
      <c r="J496" s="1392"/>
      <c r="K496" s="1392"/>
      <c r="L496" s="1392"/>
      <c r="M496" s="1392"/>
      <c r="N496" s="1392"/>
      <c r="O496" s="1392"/>
      <c r="P496" s="1392"/>
      <c r="Q496" s="1392"/>
      <c r="R496" s="1392"/>
      <c r="S496" s="1392"/>
      <c r="T496" s="1392"/>
      <c r="U496" s="1392"/>
      <c r="V496" s="1392"/>
      <c r="W496" s="1392"/>
      <c r="X496" s="1392"/>
      <c r="Y496" s="1392"/>
      <c r="Z496" s="1392"/>
      <c r="AA496" s="1392"/>
      <c r="AB496" s="1392"/>
      <c r="AC496" s="1392"/>
      <c r="AD496" s="1392"/>
    </row>
    <row r="497" spans="2:30">
      <c r="B497" s="1392"/>
      <c r="C497" s="1392"/>
      <c r="D497" s="1392"/>
      <c r="E497" s="1392"/>
      <c r="F497" s="1392"/>
      <c r="G497" s="1392"/>
      <c r="H497" s="1392"/>
      <c r="I497" s="1392"/>
      <c r="J497" s="1392"/>
      <c r="K497" s="1392"/>
      <c r="L497" s="1392"/>
      <c r="M497" s="1392"/>
      <c r="N497" s="1392"/>
      <c r="O497" s="1392"/>
      <c r="P497" s="1392"/>
      <c r="Q497" s="1392"/>
      <c r="R497" s="1392"/>
      <c r="S497" s="1392"/>
      <c r="T497" s="1392"/>
      <c r="U497" s="1392"/>
      <c r="V497" s="1392"/>
      <c r="W497" s="1392"/>
      <c r="X497" s="1392"/>
      <c r="Y497" s="1392"/>
      <c r="Z497" s="1392"/>
      <c r="AA497" s="1392"/>
      <c r="AB497" s="1392"/>
      <c r="AC497" s="1392"/>
      <c r="AD497" s="1392"/>
    </row>
    <row r="498" spans="2:30">
      <c r="B498" s="1392"/>
      <c r="C498" s="1392"/>
      <c r="D498" s="1392"/>
      <c r="E498" s="1392"/>
      <c r="F498" s="1392"/>
      <c r="G498" s="1392"/>
      <c r="H498" s="1392"/>
      <c r="I498" s="1392"/>
      <c r="J498" s="1392"/>
      <c r="K498" s="1392"/>
      <c r="L498" s="1392"/>
      <c r="M498" s="1392"/>
      <c r="N498" s="1392"/>
      <c r="O498" s="1392"/>
      <c r="P498" s="1392"/>
      <c r="Q498" s="1392"/>
      <c r="R498" s="1392"/>
      <c r="S498" s="1392"/>
      <c r="T498" s="1392"/>
      <c r="U498" s="1392"/>
      <c r="V498" s="1392"/>
      <c r="W498" s="1392"/>
      <c r="X498" s="1392"/>
      <c r="Y498" s="1392"/>
      <c r="Z498" s="1392"/>
      <c r="AA498" s="1392"/>
      <c r="AB498" s="1392"/>
      <c r="AC498" s="1392"/>
      <c r="AD498" s="1392"/>
    </row>
    <row r="499" spans="2:30">
      <c r="B499" s="1392"/>
      <c r="C499" s="1392"/>
      <c r="D499" s="1392"/>
      <c r="E499" s="1392"/>
      <c r="F499" s="1392"/>
      <c r="G499" s="1392"/>
      <c r="H499" s="1392"/>
      <c r="I499" s="1392"/>
      <c r="J499" s="1392"/>
      <c r="K499" s="1392"/>
      <c r="L499" s="1392"/>
      <c r="M499" s="1392"/>
      <c r="N499" s="1392"/>
      <c r="O499" s="1392"/>
      <c r="P499" s="1392"/>
      <c r="Q499" s="1392"/>
      <c r="R499" s="1392"/>
      <c r="S499" s="1392"/>
      <c r="T499" s="1392"/>
      <c r="U499" s="1392"/>
      <c r="V499" s="1392"/>
      <c r="W499" s="1392"/>
      <c r="X499" s="1392"/>
      <c r="Y499" s="1392"/>
      <c r="Z499" s="1392"/>
      <c r="AA499" s="1392"/>
      <c r="AB499" s="1392"/>
      <c r="AC499" s="1392"/>
      <c r="AD499" s="1392"/>
    </row>
    <row r="500" spans="2:30">
      <c r="B500" s="1392"/>
      <c r="C500" s="1392"/>
      <c r="D500" s="1392"/>
      <c r="E500" s="1392"/>
      <c r="F500" s="1392"/>
      <c r="G500" s="1392"/>
      <c r="H500" s="1392"/>
      <c r="I500" s="1392"/>
      <c r="J500" s="1392"/>
      <c r="K500" s="1392"/>
      <c r="L500" s="1392"/>
      <c r="M500" s="1392"/>
      <c r="N500" s="1392"/>
      <c r="O500" s="1392"/>
      <c r="P500" s="1392"/>
      <c r="Q500" s="1392"/>
      <c r="R500" s="1392"/>
      <c r="S500" s="1392"/>
      <c r="T500" s="1392"/>
      <c r="U500" s="1392"/>
      <c r="V500" s="1392"/>
      <c r="W500" s="1392"/>
      <c r="X500" s="1392"/>
      <c r="Y500" s="1392"/>
      <c r="Z500" s="1392"/>
      <c r="AA500" s="1392"/>
      <c r="AB500" s="1392"/>
      <c r="AC500" s="1392"/>
      <c r="AD500" s="1392"/>
    </row>
    <row r="501" spans="2:30">
      <c r="B501" s="1392"/>
      <c r="C501" s="1392"/>
      <c r="D501" s="1392"/>
      <c r="E501" s="1392"/>
      <c r="F501" s="1392"/>
      <c r="G501" s="1392"/>
      <c r="H501" s="1392"/>
      <c r="I501" s="1392"/>
      <c r="J501" s="1392"/>
      <c r="K501" s="1392"/>
      <c r="L501" s="1392"/>
      <c r="M501" s="1392"/>
      <c r="N501" s="1392"/>
      <c r="O501" s="1392"/>
      <c r="P501" s="1392"/>
      <c r="Q501" s="1392"/>
      <c r="R501" s="1392"/>
      <c r="S501" s="1392"/>
      <c r="T501" s="1392"/>
      <c r="U501" s="1392"/>
      <c r="V501" s="1392"/>
      <c r="W501" s="1392"/>
      <c r="X501" s="1392"/>
      <c r="Y501" s="1392"/>
      <c r="Z501" s="1392"/>
      <c r="AA501" s="1392"/>
      <c r="AB501" s="1392"/>
      <c r="AC501" s="1392"/>
      <c r="AD501" s="1392"/>
    </row>
    <row r="502" spans="2:30">
      <c r="B502" s="1392"/>
      <c r="C502" s="1392"/>
      <c r="D502" s="1392"/>
      <c r="E502" s="1392"/>
      <c r="F502" s="1392"/>
      <c r="G502" s="1392"/>
      <c r="H502" s="1392"/>
      <c r="I502" s="1392"/>
      <c r="J502" s="1392"/>
      <c r="K502" s="1392"/>
      <c r="L502" s="1392"/>
      <c r="M502" s="1392"/>
      <c r="N502" s="1392"/>
      <c r="O502" s="1392"/>
      <c r="P502" s="1392"/>
      <c r="Q502" s="1392"/>
      <c r="R502" s="1392"/>
      <c r="S502" s="1392"/>
      <c r="T502" s="1392"/>
      <c r="U502" s="1392"/>
      <c r="V502" s="1392"/>
      <c r="W502" s="1392"/>
      <c r="X502" s="1392"/>
      <c r="Y502" s="1392"/>
      <c r="Z502" s="1392"/>
      <c r="AA502" s="1392"/>
      <c r="AB502" s="1392"/>
      <c r="AC502" s="1392"/>
      <c r="AD502" s="1392"/>
    </row>
    <row r="503" spans="2:30">
      <c r="B503" s="1392"/>
      <c r="C503" s="1392"/>
      <c r="D503" s="1392"/>
      <c r="E503" s="1392"/>
      <c r="F503" s="1392"/>
      <c r="G503" s="1392"/>
      <c r="H503" s="1392"/>
      <c r="I503" s="1392"/>
      <c r="J503" s="1392"/>
      <c r="K503" s="1392"/>
      <c r="L503" s="1392"/>
      <c r="M503" s="1392"/>
      <c r="N503" s="1392"/>
      <c r="O503" s="1392"/>
      <c r="P503" s="1392"/>
      <c r="Q503" s="1392"/>
      <c r="R503" s="1392"/>
      <c r="S503" s="1392"/>
      <c r="T503" s="1392"/>
      <c r="U503" s="1392"/>
      <c r="V503" s="1392"/>
      <c r="W503" s="1392"/>
      <c r="X503" s="1392"/>
      <c r="Y503" s="1392"/>
      <c r="Z503" s="1392"/>
      <c r="AA503" s="1392"/>
      <c r="AB503" s="1392"/>
      <c r="AC503" s="1392"/>
      <c r="AD503" s="1392"/>
    </row>
    <row r="504" spans="2:30">
      <c r="B504" s="1392"/>
      <c r="C504" s="1392"/>
      <c r="D504" s="1392"/>
      <c r="E504" s="1392"/>
      <c r="F504" s="1392"/>
      <c r="G504" s="1392"/>
      <c r="H504" s="1392"/>
      <c r="I504" s="1392"/>
      <c r="J504" s="1392"/>
      <c r="K504" s="1392"/>
      <c r="L504" s="1392"/>
      <c r="M504" s="1392"/>
      <c r="N504" s="1392"/>
      <c r="O504" s="1392"/>
      <c r="P504" s="1392"/>
      <c r="Q504" s="1392"/>
      <c r="R504" s="1392"/>
      <c r="S504" s="1392"/>
      <c r="T504" s="1392"/>
      <c r="U504" s="1392"/>
      <c r="V504" s="1392"/>
      <c r="W504" s="1392"/>
      <c r="X504" s="1392"/>
      <c r="Y504" s="1392"/>
      <c r="Z504" s="1392"/>
      <c r="AA504" s="1392"/>
      <c r="AB504" s="1392"/>
      <c r="AC504" s="1392"/>
      <c r="AD504" s="1392"/>
    </row>
    <row r="505" spans="2:30">
      <c r="B505" s="1392"/>
      <c r="C505" s="1392"/>
      <c r="D505" s="1392"/>
      <c r="E505" s="1392"/>
      <c r="F505" s="1392"/>
      <c r="G505" s="1392"/>
      <c r="H505" s="1392"/>
      <c r="I505" s="1392"/>
      <c r="J505" s="1392"/>
      <c r="K505" s="1392"/>
      <c r="L505" s="1392"/>
      <c r="M505" s="1392"/>
      <c r="N505" s="1392"/>
      <c r="O505" s="1392"/>
      <c r="P505" s="1392"/>
      <c r="Q505" s="1392"/>
      <c r="R505" s="1392"/>
      <c r="S505" s="1392"/>
      <c r="T505" s="1392"/>
      <c r="U505" s="1392"/>
      <c r="V505" s="1392"/>
      <c r="W505" s="1392"/>
      <c r="X505" s="1392"/>
      <c r="Y505" s="1392"/>
      <c r="Z505" s="1392"/>
      <c r="AA505" s="1392"/>
      <c r="AB505" s="1392"/>
      <c r="AC505" s="1392"/>
      <c r="AD505" s="1392"/>
    </row>
    <row r="506" spans="2:30">
      <c r="B506" s="1392"/>
      <c r="C506" s="1392"/>
      <c r="D506" s="1392"/>
      <c r="E506" s="1392"/>
      <c r="F506" s="1392"/>
      <c r="G506" s="1392"/>
      <c r="H506" s="1392"/>
      <c r="I506" s="1392"/>
      <c r="J506" s="1392"/>
      <c r="K506" s="1392"/>
      <c r="L506" s="1392"/>
      <c r="M506" s="1392"/>
      <c r="N506" s="1392"/>
      <c r="O506" s="1392"/>
      <c r="P506" s="1392"/>
      <c r="Q506" s="1392"/>
      <c r="R506" s="1392"/>
      <c r="S506" s="1392"/>
      <c r="T506" s="1392"/>
      <c r="U506" s="1392"/>
      <c r="V506" s="1392"/>
      <c r="W506" s="1392"/>
      <c r="X506" s="1392"/>
      <c r="Y506" s="1392"/>
      <c r="Z506" s="1392"/>
      <c r="AA506" s="1392"/>
      <c r="AB506" s="1392"/>
      <c r="AC506" s="1392"/>
      <c r="AD506" s="1392"/>
    </row>
    <row r="507" spans="2:30">
      <c r="B507" s="1392"/>
      <c r="C507" s="1392"/>
      <c r="D507" s="1392"/>
      <c r="E507" s="1392"/>
      <c r="F507" s="1392"/>
      <c r="G507" s="1392"/>
      <c r="H507" s="1392"/>
      <c r="I507" s="1392"/>
      <c r="J507" s="1392"/>
      <c r="K507" s="1392"/>
      <c r="L507" s="1392"/>
      <c r="M507" s="1392"/>
      <c r="N507" s="1392"/>
      <c r="O507" s="1392"/>
      <c r="P507" s="1392"/>
      <c r="Q507" s="1392"/>
      <c r="R507" s="1392"/>
      <c r="S507" s="1392"/>
      <c r="T507" s="1392"/>
      <c r="U507" s="1392"/>
      <c r="V507" s="1392"/>
      <c r="W507" s="1392"/>
      <c r="X507" s="1392"/>
      <c r="Y507" s="1392"/>
      <c r="Z507" s="1392"/>
      <c r="AA507" s="1392"/>
      <c r="AB507" s="1392"/>
      <c r="AC507" s="1392"/>
      <c r="AD507" s="1392"/>
    </row>
    <row r="508" spans="2:30">
      <c r="B508" s="1392"/>
      <c r="C508" s="1392"/>
      <c r="D508" s="1392"/>
      <c r="E508" s="1392"/>
      <c r="F508" s="1392"/>
      <c r="G508" s="1392"/>
      <c r="H508" s="1392"/>
      <c r="I508" s="1392"/>
      <c r="J508" s="1392"/>
      <c r="K508" s="1392"/>
      <c r="L508" s="1392"/>
      <c r="M508" s="1392"/>
      <c r="N508" s="1392"/>
      <c r="O508" s="1392"/>
      <c r="P508" s="1392"/>
      <c r="Q508" s="1392"/>
      <c r="R508" s="1392"/>
      <c r="S508" s="1392"/>
      <c r="T508" s="1392"/>
      <c r="U508" s="1392"/>
      <c r="V508" s="1392"/>
      <c r="W508" s="1392"/>
      <c r="X508" s="1392"/>
      <c r="Y508" s="1392"/>
      <c r="Z508" s="1392"/>
      <c r="AA508" s="1392"/>
      <c r="AB508" s="1392"/>
      <c r="AC508" s="1392"/>
      <c r="AD508" s="1392"/>
    </row>
    <row r="509" spans="2:30">
      <c r="B509" s="1392"/>
      <c r="C509" s="1392"/>
      <c r="D509" s="1392"/>
      <c r="E509" s="1392"/>
      <c r="F509" s="1392"/>
      <c r="G509" s="1392"/>
      <c r="H509" s="1392"/>
      <c r="I509" s="1392"/>
      <c r="J509" s="1392"/>
      <c r="K509" s="1392"/>
      <c r="L509" s="1392"/>
      <c r="M509" s="1392"/>
      <c r="N509" s="1392"/>
      <c r="O509" s="1392"/>
      <c r="P509" s="1392"/>
      <c r="Q509" s="1392"/>
      <c r="R509" s="1392"/>
      <c r="S509" s="1392"/>
      <c r="T509" s="1392"/>
      <c r="U509" s="1392"/>
      <c r="V509" s="1392"/>
      <c r="W509" s="1392"/>
      <c r="X509" s="1392"/>
      <c r="Y509" s="1392"/>
      <c r="Z509" s="1392"/>
      <c r="AA509" s="1392"/>
      <c r="AB509" s="1392"/>
      <c r="AC509" s="1392"/>
      <c r="AD509" s="1392"/>
    </row>
    <row r="510" spans="2:30">
      <c r="B510" s="1392"/>
      <c r="C510" s="1392"/>
      <c r="D510" s="1392"/>
      <c r="E510" s="1392"/>
      <c r="F510" s="1392"/>
      <c r="G510" s="1392"/>
      <c r="H510" s="1392"/>
      <c r="I510" s="1392"/>
      <c r="J510" s="1392"/>
      <c r="K510" s="1392"/>
      <c r="L510" s="1392"/>
      <c r="M510" s="1392"/>
      <c r="N510" s="1392"/>
      <c r="O510" s="1392"/>
      <c r="P510" s="1392"/>
      <c r="Q510" s="1392"/>
      <c r="R510" s="1392"/>
      <c r="S510" s="1392"/>
      <c r="T510" s="1392"/>
      <c r="U510" s="1392"/>
      <c r="V510" s="1392"/>
      <c r="W510" s="1392"/>
      <c r="X510" s="1392"/>
      <c r="Y510" s="1392"/>
      <c r="Z510" s="1392"/>
      <c r="AA510" s="1392"/>
      <c r="AB510" s="1392"/>
      <c r="AC510" s="1392"/>
      <c r="AD510" s="1392"/>
    </row>
    <row r="511" spans="2:30">
      <c r="B511" s="1392"/>
      <c r="C511" s="1392"/>
      <c r="D511" s="1392"/>
      <c r="E511" s="1392"/>
      <c r="F511" s="1392"/>
      <c r="G511" s="1392"/>
      <c r="H511" s="1392"/>
      <c r="I511" s="1392"/>
      <c r="J511" s="1392"/>
      <c r="K511" s="1392"/>
      <c r="L511" s="1392"/>
      <c r="M511" s="1392"/>
      <c r="N511" s="1392"/>
      <c r="O511" s="1392"/>
      <c r="P511" s="1392"/>
      <c r="Q511" s="1392"/>
      <c r="R511" s="1392"/>
      <c r="S511" s="1392"/>
      <c r="T511" s="1392"/>
      <c r="U511" s="1392"/>
      <c r="V511" s="1392"/>
      <c r="W511" s="1392"/>
      <c r="X511" s="1392"/>
      <c r="Y511" s="1392"/>
      <c r="Z511" s="1392"/>
      <c r="AA511" s="1392"/>
      <c r="AB511" s="1392"/>
      <c r="AC511" s="1392"/>
      <c r="AD511" s="1392"/>
    </row>
    <row r="512" spans="2:30">
      <c r="B512" s="1392"/>
      <c r="C512" s="1392"/>
      <c r="D512" s="1392"/>
      <c r="E512" s="1392"/>
      <c r="F512" s="1392"/>
      <c r="G512" s="1392"/>
      <c r="H512" s="1392"/>
      <c r="I512" s="1392"/>
      <c r="J512" s="1392"/>
      <c r="K512" s="1392"/>
      <c r="L512" s="1392"/>
      <c r="M512" s="1392"/>
      <c r="N512" s="1392"/>
      <c r="O512" s="1392"/>
      <c r="P512" s="1392"/>
      <c r="Q512" s="1392"/>
      <c r="R512" s="1392"/>
      <c r="S512" s="1392"/>
      <c r="T512" s="1392"/>
      <c r="U512" s="1392"/>
      <c r="V512" s="1392"/>
      <c r="W512" s="1392"/>
      <c r="X512" s="1392"/>
      <c r="Y512" s="1392"/>
      <c r="Z512" s="1392"/>
      <c r="AA512" s="1392"/>
      <c r="AB512" s="1392"/>
      <c r="AC512" s="1392"/>
      <c r="AD512" s="1392"/>
    </row>
    <row r="513" spans="2:30">
      <c r="B513" s="1392"/>
      <c r="C513" s="1392"/>
      <c r="D513" s="1392"/>
      <c r="E513" s="1392"/>
      <c r="F513" s="1392"/>
      <c r="G513" s="1392"/>
      <c r="H513" s="1392"/>
      <c r="I513" s="1392"/>
      <c r="J513" s="1392"/>
      <c r="K513" s="1392"/>
      <c r="L513" s="1392"/>
      <c r="M513" s="1392"/>
      <c r="N513" s="1392"/>
      <c r="O513" s="1392"/>
      <c r="P513" s="1392"/>
      <c r="Q513" s="1392"/>
      <c r="R513" s="1392"/>
      <c r="S513" s="1392"/>
      <c r="T513" s="1392"/>
      <c r="U513" s="1392"/>
      <c r="V513" s="1392"/>
      <c r="W513" s="1392"/>
      <c r="X513" s="1392"/>
      <c r="Y513" s="1392"/>
      <c r="Z513" s="1392"/>
      <c r="AA513" s="1392"/>
      <c r="AB513" s="1392"/>
      <c r="AC513" s="1392"/>
      <c r="AD513" s="1392"/>
    </row>
    <row r="514" spans="2:30">
      <c r="B514" s="1392"/>
      <c r="C514" s="1392"/>
      <c r="D514" s="1392"/>
      <c r="E514" s="1392"/>
      <c r="F514" s="1392"/>
      <c r="G514" s="1392"/>
      <c r="H514" s="1392"/>
      <c r="I514" s="1392"/>
      <c r="J514" s="1392"/>
      <c r="K514" s="1392"/>
      <c r="L514" s="1392"/>
      <c r="M514" s="1392"/>
      <c r="N514" s="1392"/>
      <c r="O514" s="1392"/>
      <c r="P514" s="1392"/>
      <c r="Q514" s="1392"/>
      <c r="R514" s="1392"/>
      <c r="S514" s="1392"/>
      <c r="T514" s="1392"/>
      <c r="U514" s="1392"/>
      <c r="V514" s="1392"/>
      <c r="W514" s="1392"/>
      <c r="X514" s="1392"/>
      <c r="Y514" s="1392"/>
      <c r="Z514" s="1392"/>
      <c r="AA514" s="1392"/>
      <c r="AB514" s="1392"/>
      <c r="AC514" s="1392"/>
      <c r="AD514" s="1392"/>
    </row>
    <row r="515" spans="2:30">
      <c r="B515" s="1392"/>
      <c r="C515" s="1392"/>
      <c r="D515" s="1392"/>
      <c r="E515" s="1392"/>
      <c r="F515" s="1392"/>
      <c r="G515" s="1392"/>
      <c r="H515" s="1392"/>
      <c r="I515" s="1392"/>
      <c r="J515" s="1392"/>
      <c r="K515" s="1392"/>
      <c r="L515" s="1392"/>
      <c r="M515" s="1392"/>
      <c r="N515" s="1392"/>
      <c r="O515" s="1392"/>
      <c r="P515" s="1392"/>
      <c r="Q515" s="1392"/>
      <c r="R515" s="1392"/>
      <c r="S515" s="1392"/>
      <c r="T515" s="1392"/>
      <c r="U515" s="1392"/>
      <c r="V515" s="1392"/>
      <c r="W515" s="1392"/>
      <c r="X515" s="1392"/>
      <c r="Y515" s="1392"/>
      <c r="Z515" s="1392"/>
      <c r="AA515" s="1392"/>
      <c r="AB515" s="1392"/>
      <c r="AC515" s="1392"/>
      <c r="AD515" s="1392"/>
    </row>
    <row r="516" spans="2:30">
      <c r="B516" s="1392"/>
      <c r="C516" s="1392"/>
      <c r="D516" s="1392"/>
      <c r="E516" s="1392"/>
      <c r="F516" s="1392"/>
      <c r="G516" s="1392"/>
      <c r="H516" s="1392"/>
      <c r="I516" s="1392"/>
      <c r="J516" s="1392"/>
      <c r="K516" s="1392"/>
      <c r="L516" s="1392"/>
      <c r="M516" s="1392"/>
      <c r="N516" s="1392"/>
      <c r="O516" s="1392"/>
      <c r="P516" s="1392"/>
      <c r="Q516" s="1392"/>
      <c r="R516" s="1392"/>
      <c r="S516" s="1392"/>
      <c r="T516" s="1392"/>
      <c r="U516" s="1392"/>
      <c r="V516" s="1392"/>
      <c r="W516" s="1392"/>
      <c r="X516" s="1392"/>
      <c r="Y516" s="1392"/>
      <c r="Z516" s="1392"/>
      <c r="AA516" s="1392"/>
      <c r="AB516" s="1392"/>
      <c r="AC516" s="1392"/>
      <c r="AD516" s="1392"/>
    </row>
    <row r="517" spans="2:30">
      <c r="B517" s="1392"/>
      <c r="C517" s="1392"/>
      <c r="D517" s="1392"/>
      <c r="E517" s="1392"/>
      <c r="F517" s="1392"/>
      <c r="G517" s="1392"/>
      <c r="H517" s="1392"/>
      <c r="I517" s="1392"/>
      <c r="J517" s="1392"/>
      <c r="K517" s="1392"/>
      <c r="L517" s="1392"/>
      <c r="M517" s="1392"/>
      <c r="N517" s="1392"/>
      <c r="O517" s="1392"/>
      <c r="P517" s="1392"/>
      <c r="Q517" s="1392"/>
      <c r="R517" s="1392"/>
      <c r="S517" s="1392"/>
      <c r="T517" s="1392"/>
      <c r="U517" s="1392"/>
      <c r="V517" s="1392"/>
      <c r="W517" s="1392"/>
      <c r="X517" s="1392"/>
      <c r="Y517" s="1392"/>
      <c r="Z517" s="1392"/>
      <c r="AA517" s="1392"/>
      <c r="AB517" s="1392"/>
      <c r="AC517" s="1392"/>
      <c r="AD517" s="1392"/>
    </row>
    <row r="518" spans="2:30">
      <c r="B518" s="1392"/>
      <c r="C518" s="1392"/>
      <c r="D518" s="1392"/>
      <c r="E518" s="1392"/>
      <c r="F518" s="1392"/>
      <c r="G518" s="1392"/>
      <c r="H518" s="1392"/>
      <c r="I518" s="1392"/>
      <c r="J518" s="1392"/>
      <c r="K518" s="1392"/>
      <c r="L518" s="1392"/>
      <c r="M518" s="1392"/>
      <c r="N518" s="1392"/>
      <c r="O518" s="1392"/>
      <c r="P518" s="1392"/>
      <c r="Q518" s="1392"/>
      <c r="R518" s="1392"/>
      <c r="S518" s="1392"/>
      <c r="T518" s="1392"/>
      <c r="U518" s="1392"/>
      <c r="V518" s="1392"/>
      <c r="W518" s="1392"/>
      <c r="X518" s="1392"/>
      <c r="Y518" s="1392"/>
      <c r="Z518" s="1392"/>
      <c r="AA518" s="1392"/>
      <c r="AB518" s="1392"/>
      <c r="AC518" s="1392"/>
      <c r="AD518" s="1392"/>
    </row>
    <row r="519" spans="2:30">
      <c r="B519" s="1392"/>
      <c r="C519" s="1392"/>
      <c r="D519" s="1392"/>
      <c r="E519" s="1392"/>
      <c r="F519" s="1392"/>
      <c r="G519" s="1392"/>
      <c r="H519" s="1392"/>
      <c r="I519" s="1392"/>
      <c r="J519" s="1392"/>
      <c r="K519" s="1392"/>
      <c r="L519" s="1392"/>
      <c r="M519" s="1392"/>
      <c r="N519" s="1392"/>
      <c r="O519" s="1392"/>
      <c r="P519" s="1392"/>
      <c r="Q519" s="1392"/>
      <c r="R519" s="1392"/>
      <c r="S519" s="1392"/>
      <c r="T519" s="1392"/>
      <c r="U519" s="1392"/>
      <c r="V519" s="1392"/>
      <c r="W519" s="1392"/>
      <c r="X519" s="1392"/>
      <c r="Y519" s="1392"/>
      <c r="Z519" s="1392"/>
      <c r="AA519" s="1392"/>
      <c r="AB519" s="1392"/>
      <c r="AC519" s="1392"/>
      <c r="AD519" s="1392"/>
    </row>
    <row r="520" spans="2:30">
      <c r="B520" s="1392"/>
      <c r="C520" s="1392"/>
      <c r="D520" s="1392"/>
      <c r="E520" s="1392"/>
      <c r="F520" s="1392"/>
      <c r="G520" s="1392"/>
      <c r="H520" s="1392"/>
      <c r="I520" s="1392"/>
      <c r="J520" s="1392"/>
      <c r="K520" s="1392"/>
      <c r="L520" s="1392"/>
      <c r="M520" s="1392"/>
      <c r="N520" s="1392"/>
      <c r="O520" s="1392"/>
      <c r="P520" s="1392"/>
      <c r="Q520" s="1392"/>
      <c r="R520" s="1392"/>
      <c r="S520" s="1392"/>
      <c r="T520" s="1392"/>
      <c r="U520" s="1392"/>
      <c r="V520" s="1392"/>
      <c r="W520" s="1392"/>
      <c r="X520" s="1392"/>
      <c r="Y520" s="1392"/>
      <c r="Z520" s="1392"/>
      <c r="AA520" s="1392"/>
      <c r="AB520" s="1392"/>
      <c r="AC520" s="1392"/>
      <c r="AD520" s="1392"/>
    </row>
    <row r="521" spans="2:30">
      <c r="B521" s="1392"/>
      <c r="C521" s="1392"/>
      <c r="D521" s="1392"/>
      <c r="E521" s="1392"/>
      <c r="F521" s="1392"/>
      <c r="G521" s="1392"/>
      <c r="H521" s="1392"/>
      <c r="I521" s="1392"/>
      <c r="J521" s="1392"/>
      <c r="K521" s="1392"/>
      <c r="L521" s="1392"/>
      <c r="M521" s="1392"/>
      <c r="N521" s="1392"/>
      <c r="O521" s="1392"/>
      <c r="P521" s="1392"/>
      <c r="Q521" s="1392"/>
      <c r="R521" s="1392"/>
      <c r="S521" s="1392"/>
      <c r="T521" s="1392"/>
      <c r="U521" s="1392"/>
      <c r="V521" s="1392"/>
      <c r="W521" s="1392"/>
      <c r="X521" s="1392"/>
      <c r="Y521" s="1392"/>
      <c r="Z521" s="1392"/>
      <c r="AA521" s="1392"/>
      <c r="AB521" s="1392"/>
      <c r="AC521" s="1392"/>
      <c r="AD521" s="1392"/>
    </row>
    <row r="522" spans="2:30">
      <c r="B522" s="1392"/>
      <c r="C522" s="1392"/>
      <c r="D522" s="1392"/>
      <c r="E522" s="1392"/>
      <c r="F522" s="1392"/>
      <c r="G522" s="1392"/>
      <c r="H522" s="1392"/>
      <c r="I522" s="1392"/>
      <c r="J522" s="1392"/>
      <c r="K522" s="1392"/>
      <c r="L522" s="1392"/>
      <c r="M522" s="1392"/>
      <c r="N522" s="1392"/>
      <c r="O522" s="1392"/>
      <c r="P522" s="1392"/>
      <c r="Q522" s="1392"/>
      <c r="R522" s="1392"/>
      <c r="S522" s="1392"/>
      <c r="T522" s="1392"/>
      <c r="U522" s="1392"/>
      <c r="V522" s="1392"/>
      <c r="W522" s="1392"/>
      <c r="X522" s="1392"/>
      <c r="Y522" s="1392"/>
      <c r="Z522" s="1392"/>
      <c r="AA522" s="1392"/>
      <c r="AB522" s="1392"/>
      <c r="AC522" s="1392"/>
      <c r="AD522" s="1392"/>
    </row>
    <row r="523" spans="2:30">
      <c r="B523" s="1392"/>
      <c r="C523" s="1392"/>
      <c r="D523" s="1392"/>
      <c r="E523" s="1392"/>
      <c r="F523" s="1392"/>
      <c r="G523" s="1392"/>
      <c r="H523" s="1392"/>
      <c r="I523" s="1392"/>
      <c r="J523" s="1392"/>
      <c r="K523" s="1392"/>
      <c r="L523" s="1392"/>
      <c r="M523" s="1392"/>
      <c r="N523" s="1392"/>
      <c r="O523" s="1392"/>
      <c r="P523" s="1392"/>
      <c r="Q523" s="1392"/>
      <c r="R523" s="1392"/>
      <c r="S523" s="1392"/>
      <c r="T523" s="1392"/>
      <c r="U523" s="1392"/>
      <c r="V523" s="1392"/>
      <c r="W523" s="1392"/>
      <c r="X523" s="1392"/>
      <c r="Y523" s="1392"/>
      <c r="Z523" s="1392"/>
      <c r="AA523" s="1392"/>
      <c r="AB523" s="1392"/>
      <c r="AC523" s="1392"/>
      <c r="AD523" s="1392"/>
    </row>
    <row r="524" spans="2:30">
      <c r="B524" s="1392"/>
      <c r="C524" s="1392"/>
      <c r="D524" s="1392"/>
      <c r="E524" s="1392"/>
      <c r="F524" s="1392"/>
      <c r="G524" s="1392"/>
      <c r="H524" s="1392"/>
      <c r="I524" s="1392"/>
      <c r="J524" s="1392"/>
      <c r="K524" s="1392"/>
      <c r="L524" s="1392"/>
      <c r="M524" s="1392"/>
      <c r="N524" s="1392"/>
      <c r="O524" s="1392"/>
      <c r="P524" s="1392"/>
      <c r="Q524" s="1392"/>
      <c r="R524" s="1392"/>
      <c r="S524" s="1392"/>
      <c r="T524" s="1392"/>
      <c r="U524" s="1392"/>
      <c r="V524" s="1392"/>
      <c r="W524" s="1392"/>
      <c r="X524" s="1392"/>
      <c r="Y524" s="1392"/>
      <c r="Z524" s="1392"/>
      <c r="AA524" s="1392"/>
      <c r="AB524" s="1392"/>
      <c r="AC524" s="1392"/>
      <c r="AD524" s="1392"/>
    </row>
    <row r="525" spans="2:30">
      <c r="B525" s="1392"/>
      <c r="C525" s="1392"/>
      <c r="D525" s="1392"/>
      <c r="E525" s="1392"/>
      <c r="F525" s="1392"/>
      <c r="G525" s="1392"/>
      <c r="H525" s="1392"/>
      <c r="I525" s="1392"/>
      <c r="J525" s="1392"/>
      <c r="K525" s="1392"/>
      <c r="L525" s="1392"/>
      <c r="M525" s="1392"/>
      <c r="N525" s="1392"/>
      <c r="O525" s="1392"/>
      <c r="P525" s="1392"/>
      <c r="Q525" s="1392"/>
      <c r="R525" s="1392"/>
      <c r="S525" s="1392"/>
      <c r="T525" s="1392"/>
      <c r="U525" s="1392"/>
      <c r="V525" s="1392"/>
      <c r="W525" s="1392"/>
      <c r="X525" s="1392"/>
      <c r="Y525" s="1392"/>
      <c r="Z525" s="1392"/>
      <c r="AA525" s="1392"/>
      <c r="AB525" s="1392"/>
      <c r="AC525" s="1392"/>
      <c r="AD525" s="1392"/>
    </row>
    <row r="526" spans="2:30">
      <c r="B526" s="1392"/>
      <c r="C526" s="1392"/>
      <c r="D526" s="1392"/>
      <c r="E526" s="1392"/>
      <c r="F526" s="1392"/>
      <c r="G526" s="1392"/>
      <c r="H526" s="1392"/>
      <c r="I526" s="1392"/>
      <c r="J526" s="1392"/>
      <c r="K526" s="1392"/>
      <c r="L526" s="1392"/>
      <c r="M526" s="1392"/>
      <c r="N526" s="1392"/>
      <c r="O526" s="1392"/>
      <c r="P526" s="1392"/>
      <c r="Q526" s="1392"/>
      <c r="R526" s="1392"/>
      <c r="S526" s="1392"/>
      <c r="T526" s="1392"/>
      <c r="U526" s="1392"/>
      <c r="V526" s="1392"/>
      <c r="W526" s="1392"/>
      <c r="X526" s="1392"/>
      <c r="Y526" s="1392"/>
      <c r="Z526" s="1392"/>
      <c r="AA526" s="1392"/>
      <c r="AB526" s="1392"/>
      <c r="AC526" s="1392"/>
      <c r="AD526" s="1392"/>
    </row>
    <row r="527" spans="2:30">
      <c r="B527" s="1392"/>
      <c r="C527" s="1392"/>
      <c r="D527" s="1392"/>
      <c r="E527" s="1392"/>
      <c r="F527" s="1392"/>
      <c r="G527" s="1392"/>
      <c r="H527" s="1392"/>
      <c r="I527" s="1392"/>
      <c r="J527" s="1392"/>
      <c r="K527" s="1392"/>
      <c r="L527" s="1392"/>
      <c r="M527" s="1392"/>
      <c r="N527" s="1392"/>
      <c r="O527" s="1392"/>
      <c r="P527" s="1392"/>
      <c r="Q527" s="1392"/>
      <c r="R527" s="1392"/>
      <c r="S527" s="1392"/>
      <c r="T527" s="1392"/>
      <c r="U527" s="1392"/>
      <c r="V527" s="1392"/>
      <c r="W527" s="1392"/>
      <c r="X527" s="1392"/>
      <c r="Y527" s="1392"/>
      <c r="Z527" s="1392"/>
      <c r="AA527" s="1392"/>
      <c r="AB527" s="1392"/>
      <c r="AC527" s="1392"/>
      <c r="AD527" s="1392"/>
    </row>
    <row r="528" spans="2:30">
      <c r="B528" s="1392"/>
      <c r="C528" s="1392"/>
      <c r="D528" s="1392"/>
      <c r="E528" s="1392"/>
      <c r="F528" s="1392"/>
      <c r="G528" s="1392"/>
      <c r="H528" s="1392"/>
      <c r="I528" s="1392"/>
      <c r="J528" s="1392"/>
      <c r="K528" s="1392"/>
      <c r="L528" s="1392"/>
      <c r="M528" s="1392"/>
      <c r="N528" s="1392"/>
      <c r="O528" s="1392"/>
      <c r="P528" s="1392"/>
      <c r="Q528" s="1392"/>
      <c r="R528" s="1392"/>
      <c r="S528" s="1392"/>
      <c r="T528" s="1392"/>
      <c r="U528" s="1392"/>
      <c r="V528" s="1392"/>
      <c r="W528" s="1392"/>
      <c r="X528" s="1392"/>
      <c r="Y528" s="1392"/>
      <c r="Z528" s="1392"/>
      <c r="AA528" s="1392"/>
      <c r="AB528" s="1392"/>
      <c r="AC528" s="1392"/>
      <c r="AD528" s="1392"/>
    </row>
    <row r="529" spans="2:30">
      <c r="B529" s="1392"/>
      <c r="C529" s="1392"/>
      <c r="D529" s="1392"/>
      <c r="E529" s="1392"/>
      <c r="F529" s="1392"/>
      <c r="G529" s="1392"/>
      <c r="H529" s="1392"/>
      <c r="I529" s="1392"/>
      <c r="J529" s="1392"/>
      <c r="K529" s="1392"/>
      <c r="L529" s="1392"/>
      <c r="M529" s="1392"/>
      <c r="N529" s="1392"/>
      <c r="O529" s="1392"/>
      <c r="P529" s="1392"/>
      <c r="Q529" s="1392"/>
      <c r="R529" s="1392"/>
      <c r="S529" s="1392"/>
      <c r="T529" s="1392"/>
      <c r="U529" s="1392"/>
      <c r="V529" s="1392"/>
      <c r="W529" s="1392"/>
      <c r="X529" s="1392"/>
      <c r="Y529" s="1392"/>
      <c r="Z529" s="1392"/>
      <c r="AA529" s="1392"/>
      <c r="AB529" s="1392"/>
      <c r="AC529" s="1392"/>
      <c r="AD529" s="1392"/>
    </row>
    <row r="530" spans="2:30">
      <c r="B530" s="1392"/>
      <c r="C530" s="1392"/>
      <c r="D530" s="1392"/>
      <c r="E530" s="1392"/>
      <c r="F530" s="1392"/>
      <c r="G530" s="1392"/>
      <c r="H530" s="1392"/>
      <c r="I530" s="1392"/>
      <c r="J530" s="1392"/>
      <c r="K530" s="1392"/>
      <c r="L530" s="1392"/>
      <c r="M530" s="1392"/>
      <c r="N530" s="1392"/>
      <c r="O530" s="1392"/>
      <c r="P530" s="1392"/>
      <c r="Q530" s="1392"/>
      <c r="R530" s="1392"/>
      <c r="S530" s="1392"/>
      <c r="T530" s="1392"/>
      <c r="U530" s="1392"/>
      <c r="V530" s="1392"/>
      <c r="W530" s="1392"/>
      <c r="X530" s="1392"/>
      <c r="Y530" s="1392"/>
      <c r="Z530" s="1392"/>
      <c r="AA530" s="1392"/>
      <c r="AB530" s="1392"/>
      <c r="AC530" s="1392"/>
      <c r="AD530" s="1392"/>
    </row>
    <row r="531" spans="2:30">
      <c r="B531" s="1392"/>
      <c r="C531" s="1392"/>
      <c r="D531" s="1392"/>
      <c r="E531" s="1392"/>
      <c r="F531" s="1392"/>
      <c r="G531" s="1392"/>
      <c r="H531" s="1392"/>
      <c r="I531" s="1392"/>
      <c r="J531" s="1392"/>
      <c r="K531" s="1392"/>
      <c r="L531" s="1392"/>
      <c r="M531" s="1392"/>
      <c r="N531" s="1392"/>
      <c r="O531" s="1392"/>
      <c r="P531" s="1392"/>
      <c r="Q531" s="1392"/>
      <c r="R531" s="1392"/>
      <c r="S531" s="1392"/>
      <c r="T531" s="1392"/>
      <c r="U531" s="1392"/>
      <c r="V531" s="1392"/>
      <c r="W531" s="1392"/>
      <c r="X531" s="1392"/>
      <c r="Y531" s="1392"/>
      <c r="Z531" s="1392"/>
      <c r="AA531" s="1392"/>
      <c r="AB531" s="1392"/>
      <c r="AC531" s="1392"/>
      <c r="AD531" s="1392"/>
    </row>
    <row r="532" spans="2:30">
      <c r="B532" s="1392"/>
      <c r="C532" s="1392"/>
      <c r="D532" s="1392"/>
      <c r="E532" s="1392"/>
      <c r="F532" s="1392"/>
      <c r="G532" s="1392"/>
      <c r="H532" s="1392"/>
      <c r="I532" s="1392"/>
      <c r="J532" s="1392"/>
      <c r="K532" s="1392"/>
      <c r="L532" s="1392"/>
      <c r="M532" s="1392"/>
      <c r="N532" s="1392"/>
      <c r="O532" s="1392"/>
      <c r="P532" s="1392"/>
      <c r="Q532" s="1392"/>
      <c r="R532" s="1392"/>
      <c r="S532" s="1392"/>
      <c r="T532" s="1392"/>
      <c r="U532" s="1392"/>
      <c r="V532" s="1392"/>
      <c r="W532" s="1392"/>
      <c r="X532" s="1392"/>
      <c r="Y532" s="1392"/>
      <c r="Z532" s="1392"/>
      <c r="AA532" s="1392"/>
      <c r="AB532" s="1392"/>
      <c r="AC532" s="1392"/>
      <c r="AD532" s="1392"/>
    </row>
    <row r="533" spans="2:30">
      <c r="B533" s="1392"/>
      <c r="C533" s="1392"/>
      <c r="D533" s="1392"/>
      <c r="E533" s="1392"/>
      <c r="F533" s="1392"/>
      <c r="G533" s="1392"/>
      <c r="H533" s="1392"/>
      <c r="I533" s="1392"/>
      <c r="J533" s="1392"/>
      <c r="K533" s="1392"/>
      <c r="L533" s="1392"/>
      <c r="M533" s="1392"/>
      <c r="N533" s="1392"/>
      <c r="O533" s="1392"/>
      <c r="P533" s="1392"/>
      <c r="Q533" s="1392"/>
      <c r="R533" s="1392"/>
      <c r="S533" s="1392"/>
      <c r="T533" s="1392"/>
      <c r="U533" s="1392"/>
      <c r="V533" s="1392"/>
      <c r="W533" s="1392"/>
      <c r="X533" s="1392"/>
      <c r="Y533" s="1392"/>
      <c r="Z533" s="1392"/>
      <c r="AA533" s="1392"/>
      <c r="AB533" s="1392"/>
      <c r="AC533" s="1392"/>
      <c r="AD533" s="1392"/>
    </row>
    <row r="534" spans="2:30">
      <c r="B534" s="1392"/>
      <c r="C534" s="1392"/>
      <c r="D534" s="1392"/>
      <c r="E534" s="1392"/>
      <c r="F534" s="1392"/>
      <c r="G534" s="1392"/>
      <c r="H534" s="1392"/>
      <c r="I534" s="1392"/>
      <c r="J534" s="1392"/>
      <c r="K534" s="1392"/>
      <c r="L534" s="1392"/>
      <c r="M534" s="1392"/>
      <c r="N534" s="1392"/>
      <c r="O534" s="1392"/>
      <c r="P534" s="1392"/>
      <c r="Q534" s="1392"/>
      <c r="R534" s="1392"/>
      <c r="S534" s="1392"/>
      <c r="T534" s="1392"/>
      <c r="U534" s="1392"/>
      <c r="V534" s="1392"/>
      <c r="W534" s="1392"/>
      <c r="X534" s="1392"/>
      <c r="Y534" s="1392"/>
      <c r="Z534" s="1392"/>
      <c r="AA534" s="1392"/>
      <c r="AB534" s="1392"/>
      <c r="AC534" s="1392"/>
      <c r="AD534" s="1392"/>
    </row>
    <row r="535" spans="2:30">
      <c r="B535" s="1392"/>
      <c r="C535" s="1392"/>
      <c r="D535" s="1392"/>
      <c r="E535" s="1392"/>
      <c r="F535" s="1392"/>
      <c r="G535" s="1392"/>
      <c r="H535" s="1392"/>
      <c r="I535" s="1392"/>
      <c r="J535" s="1392"/>
      <c r="K535" s="1392"/>
      <c r="L535" s="1392"/>
      <c r="M535" s="1392"/>
      <c r="N535" s="1392"/>
      <c r="O535" s="1392"/>
      <c r="P535" s="1392"/>
      <c r="Q535" s="1392"/>
      <c r="R535" s="1392"/>
      <c r="S535" s="1392"/>
      <c r="T535" s="1392"/>
      <c r="U535" s="1392"/>
      <c r="V535" s="1392"/>
      <c r="W535" s="1392"/>
      <c r="X535" s="1392"/>
      <c r="Y535" s="1392"/>
      <c r="Z535" s="1392"/>
      <c r="AA535" s="1392"/>
      <c r="AB535" s="1392"/>
      <c r="AC535" s="1392"/>
      <c r="AD535" s="1392"/>
    </row>
    <row r="536" spans="2:30">
      <c r="B536" s="1392"/>
      <c r="C536" s="1392"/>
      <c r="D536" s="1392"/>
      <c r="E536" s="1392"/>
      <c r="F536" s="1392"/>
      <c r="G536" s="1392"/>
      <c r="H536" s="1392"/>
      <c r="I536" s="1392"/>
      <c r="J536" s="1392"/>
      <c r="K536" s="1392"/>
      <c r="L536" s="1392"/>
      <c r="M536" s="1392"/>
      <c r="N536" s="1392"/>
      <c r="O536" s="1392"/>
      <c r="P536" s="1392"/>
      <c r="Q536" s="1392"/>
      <c r="R536" s="1392"/>
      <c r="S536" s="1392"/>
      <c r="T536" s="1392"/>
      <c r="U536" s="1392"/>
      <c r="V536" s="1392"/>
      <c r="W536" s="1392"/>
      <c r="X536" s="1392"/>
      <c r="Y536" s="1392"/>
      <c r="Z536" s="1392"/>
      <c r="AA536" s="1392"/>
      <c r="AB536" s="1392"/>
      <c r="AC536" s="1392"/>
      <c r="AD536" s="1392"/>
    </row>
    <row r="537" spans="2:30">
      <c r="B537" s="1392"/>
      <c r="C537" s="1392"/>
      <c r="D537" s="1392"/>
      <c r="E537" s="1392"/>
      <c r="F537" s="1392"/>
      <c r="G537" s="1392"/>
      <c r="H537" s="1392"/>
      <c r="I537" s="1392"/>
      <c r="J537" s="1392"/>
      <c r="K537" s="1392"/>
      <c r="L537" s="1392"/>
      <c r="M537" s="1392"/>
      <c r="N537" s="1392"/>
      <c r="O537" s="1392"/>
      <c r="P537" s="1392"/>
      <c r="Q537" s="1392"/>
      <c r="R537" s="1392"/>
      <c r="S537" s="1392"/>
      <c r="T537" s="1392"/>
      <c r="U537" s="1392"/>
      <c r="V537" s="1392"/>
      <c r="W537" s="1392"/>
      <c r="X537" s="1392"/>
      <c r="Y537" s="1392"/>
      <c r="Z537" s="1392"/>
      <c r="AA537" s="1392"/>
      <c r="AB537" s="1392"/>
      <c r="AC537" s="1392"/>
      <c r="AD537" s="1392"/>
    </row>
    <row r="538" spans="2:30">
      <c r="B538" s="1392"/>
      <c r="C538" s="1392"/>
      <c r="D538" s="1392"/>
      <c r="E538" s="1392"/>
      <c r="F538" s="1392"/>
      <c r="G538" s="1392"/>
      <c r="H538" s="1392"/>
      <c r="I538" s="1392"/>
      <c r="J538" s="1392"/>
      <c r="K538" s="1392"/>
      <c r="L538" s="1392"/>
      <c r="M538" s="1392"/>
      <c r="N538" s="1392"/>
      <c r="O538" s="1392"/>
      <c r="P538" s="1392"/>
      <c r="Q538" s="1392"/>
      <c r="R538" s="1392"/>
      <c r="S538" s="1392"/>
      <c r="T538" s="1392"/>
      <c r="U538" s="1392"/>
      <c r="V538" s="1392"/>
      <c r="W538" s="1392"/>
      <c r="X538" s="1392"/>
      <c r="Y538" s="1392"/>
      <c r="Z538" s="1392"/>
      <c r="AA538" s="1392"/>
      <c r="AB538" s="1392"/>
      <c r="AC538" s="1392"/>
      <c r="AD538" s="1392"/>
    </row>
    <row r="539" spans="2:30">
      <c r="B539" s="1392"/>
      <c r="C539" s="1392"/>
      <c r="D539" s="1392"/>
      <c r="E539" s="1392"/>
      <c r="F539" s="1392"/>
      <c r="G539" s="1392"/>
      <c r="H539" s="1392"/>
      <c r="I539" s="1392"/>
      <c r="J539" s="1392"/>
      <c r="K539" s="1392"/>
      <c r="L539" s="1392"/>
      <c r="M539" s="1392"/>
      <c r="N539" s="1392"/>
      <c r="O539" s="1392"/>
      <c r="P539" s="1392"/>
      <c r="Q539" s="1392"/>
      <c r="R539" s="1392"/>
      <c r="S539" s="1392"/>
      <c r="T539" s="1392"/>
      <c r="U539" s="1392"/>
      <c r="V539" s="1392"/>
      <c r="W539" s="1392"/>
      <c r="X539" s="1392"/>
      <c r="Y539" s="1392"/>
      <c r="Z539" s="1392"/>
      <c r="AA539" s="1392"/>
      <c r="AB539" s="1392"/>
      <c r="AC539" s="1392"/>
      <c r="AD539" s="1392"/>
    </row>
    <row r="540" spans="2:30">
      <c r="B540" s="1392"/>
      <c r="C540" s="1392"/>
      <c r="D540" s="1392"/>
      <c r="E540" s="1392"/>
      <c r="F540" s="1392"/>
      <c r="G540" s="1392"/>
      <c r="H540" s="1392"/>
      <c r="I540" s="1392"/>
      <c r="J540" s="1392"/>
      <c r="K540" s="1392"/>
      <c r="L540" s="1392"/>
      <c r="M540" s="1392"/>
      <c r="N540" s="1392"/>
      <c r="O540" s="1392"/>
      <c r="P540" s="1392"/>
      <c r="Q540" s="1392"/>
      <c r="R540" s="1392"/>
      <c r="S540" s="1392"/>
      <c r="T540" s="1392"/>
      <c r="U540" s="1392"/>
      <c r="V540" s="1392"/>
      <c r="W540" s="1392"/>
      <c r="X540" s="1392"/>
      <c r="Y540" s="1392"/>
      <c r="Z540" s="1392"/>
      <c r="AA540" s="1392"/>
      <c r="AB540" s="1392"/>
      <c r="AC540" s="1392"/>
      <c r="AD540" s="1392"/>
    </row>
    <row r="541" spans="2:30">
      <c r="B541" s="1392"/>
      <c r="C541" s="1392"/>
      <c r="D541" s="1392"/>
      <c r="E541" s="1392"/>
      <c r="F541" s="1392"/>
      <c r="G541" s="1392"/>
      <c r="H541" s="1392"/>
      <c r="I541" s="1392"/>
      <c r="J541" s="1392"/>
      <c r="K541" s="1392"/>
      <c r="L541" s="1392"/>
      <c r="M541" s="1392"/>
      <c r="N541" s="1392"/>
      <c r="O541" s="1392"/>
      <c r="P541" s="1392"/>
      <c r="Q541" s="1392"/>
      <c r="R541" s="1392"/>
      <c r="S541" s="1392"/>
      <c r="T541" s="1392"/>
      <c r="U541" s="1392"/>
      <c r="V541" s="1392"/>
      <c r="W541" s="1392"/>
      <c r="X541" s="1392"/>
      <c r="Y541" s="1392"/>
      <c r="Z541" s="1392"/>
      <c r="AA541" s="1392"/>
      <c r="AB541" s="1392"/>
      <c r="AC541" s="1392"/>
      <c r="AD541" s="1392"/>
    </row>
    <row r="542" spans="2:30">
      <c r="B542" s="1392"/>
      <c r="C542" s="1392"/>
      <c r="D542" s="1392"/>
      <c r="E542" s="1392"/>
      <c r="F542" s="1392"/>
      <c r="G542" s="1392"/>
      <c r="H542" s="1392"/>
      <c r="I542" s="1392"/>
      <c r="J542" s="1392"/>
      <c r="K542" s="1392"/>
      <c r="L542" s="1392"/>
      <c r="M542" s="1392"/>
      <c r="N542" s="1392"/>
      <c r="O542" s="1392"/>
      <c r="P542" s="1392"/>
      <c r="Q542" s="1392"/>
      <c r="R542" s="1392"/>
      <c r="S542" s="1392"/>
      <c r="T542" s="1392"/>
      <c r="U542" s="1392"/>
      <c r="V542" s="1392"/>
      <c r="W542" s="1392"/>
      <c r="X542" s="1392"/>
      <c r="Y542" s="1392"/>
      <c r="Z542" s="1392"/>
      <c r="AA542" s="1392"/>
      <c r="AB542" s="1392"/>
      <c r="AC542" s="1392"/>
      <c r="AD542" s="1392"/>
    </row>
    <row r="543" spans="2:30">
      <c r="B543" s="1392"/>
      <c r="C543" s="1392"/>
      <c r="D543" s="1392"/>
      <c r="E543" s="1392"/>
      <c r="F543" s="1392"/>
      <c r="G543" s="1392"/>
      <c r="H543" s="1392"/>
      <c r="I543" s="1392"/>
      <c r="J543" s="1392"/>
      <c r="K543" s="1392"/>
      <c r="L543" s="1392"/>
      <c r="M543" s="1392"/>
      <c r="N543" s="1392"/>
      <c r="O543" s="1392"/>
      <c r="P543" s="1392"/>
      <c r="Q543" s="1392"/>
      <c r="R543" s="1392"/>
      <c r="S543" s="1392"/>
      <c r="T543" s="1392"/>
      <c r="U543" s="1392"/>
      <c r="V543" s="1392"/>
      <c r="W543" s="1392"/>
      <c r="X543" s="1392"/>
      <c r="Y543" s="1392"/>
      <c r="Z543" s="1392"/>
      <c r="AA543" s="1392"/>
      <c r="AB543" s="1392"/>
      <c r="AC543" s="1392"/>
      <c r="AD543" s="1392"/>
    </row>
    <row r="544" spans="2:30">
      <c r="B544" s="1392"/>
      <c r="C544" s="1392"/>
      <c r="D544" s="1392"/>
      <c r="E544" s="1392"/>
      <c r="F544" s="1392"/>
      <c r="G544" s="1392"/>
      <c r="H544" s="1392"/>
      <c r="I544" s="1392"/>
      <c r="J544" s="1392"/>
      <c r="K544" s="1392"/>
      <c r="L544" s="1392"/>
      <c r="M544" s="1392"/>
      <c r="N544" s="1392"/>
      <c r="O544" s="1392"/>
      <c r="P544" s="1392"/>
      <c r="Q544" s="1392"/>
      <c r="R544" s="1392"/>
      <c r="S544" s="1392"/>
      <c r="T544" s="1392"/>
      <c r="U544" s="1392"/>
      <c r="V544" s="1392"/>
      <c r="W544" s="1392"/>
      <c r="X544" s="1392"/>
      <c r="Y544" s="1392"/>
      <c r="Z544" s="1392"/>
      <c r="AA544" s="1392"/>
      <c r="AB544" s="1392"/>
      <c r="AC544" s="1392"/>
      <c r="AD544" s="1392"/>
    </row>
    <row r="545" spans="2:30">
      <c r="B545" s="1392"/>
      <c r="C545" s="1392"/>
      <c r="D545" s="1392"/>
      <c r="E545" s="1392"/>
      <c r="F545" s="1392"/>
      <c r="G545" s="1392"/>
      <c r="H545" s="1392"/>
      <c r="I545" s="1392"/>
      <c r="J545" s="1392"/>
      <c r="K545" s="1392"/>
      <c r="L545" s="1392"/>
      <c r="M545" s="1392"/>
      <c r="N545" s="1392"/>
      <c r="O545" s="1392"/>
      <c r="P545" s="1392"/>
      <c r="Q545" s="1392"/>
      <c r="R545" s="1392"/>
      <c r="S545" s="1392"/>
      <c r="T545" s="1392"/>
      <c r="U545" s="1392"/>
      <c r="V545" s="1392"/>
      <c r="W545" s="1392"/>
      <c r="X545" s="1392"/>
      <c r="Y545" s="1392"/>
      <c r="Z545" s="1392"/>
      <c r="AA545" s="1392"/>
      <c r="AB545" s="1392"/>
      <c r="AC545" s="1392"/>
      <c r="AD545" s="1392"/>
    </row>
    <row r="546" spans="2:30">
      <c r="B546" s="1392"/>
      <c r="C546" s="1392"/>
      <c r="D546" s="1392"/>
      <c r="E546" s="1392"/>
      <c r="F546" s="1392"/>
      <c r="G546" s="1392"/>
      <c r="H546" s="1392"/>
      <c r="I546" s="1392"/>
      <c r="J546" s="1392"/>
      <c r="K546" s="1392"/>
      <c r="L546" s="1392"/>
      <c r="M546" s="1392"/>
      <c r="N546" s="1392"/>
      <c r="O546" s="1392"/>
      <c r="P546" s="1392"/>
      <c r="Q546" s="1392"/>
      <c r="R546" s="1392"/>
      <c r="S546" s="1392"/>
      <c r="T546" s="1392"/>
      <c r="U546" s="1392"/>
      <c r="V546" s="1392"/>
      <c r="W546" s="1392"/>
      <c r="X546" s="1392"/>
      <c r="Y546" s="1392"/>
      <c r="Z546" s="1392"/>
      <c r="AA546" s="1392"/>
      <c r="AB546" s="1392"/>
      <c r="AC546" s="1392"/>
      <c r="AD546" s="1392"/>
    </row>
    <row r="547" spans="2:30">
      <c r="B547" s="1392"/>
      <c r="C547" s="1392"/>
      <c r="D547" s="1392"/>
      <c r="E547" s="1392"/>
      <c r="F547" s="1392"/>
      <c r="G547" s="1392"/>
      <c r="H547" s="1392"/>
      <c r="I547" s="1392"/>
      <c r="J547" s="1392"/>
      <c r="K547" s="1392"/>
      <c r="L547" s="1392"/>
      <c r="M547" s="1392"/>
      <c r="N547" s="1392"/>
      <c r="O547" s="1392"/>
      <c r="P547" s="1392"/>
      <c r="Q547" s="1392"/>
      <c r="R547" s="1392"/>
      <c r="S547" s="1392"/>
      <c r="T547" s="1392"/>
      <c r="U547" s="1392"/>
      <c r="V547" s="1392"/>
      <c r="W547" s="1392"/>
      <c r="X547" s="1392"/>
      <c r="Y547" s="1392"/>
      <c r="Z547" s="1392"/>
      <c r="AA547" s="1392"/>
      <c r="AB547" s="1392"/>
      <c r="AC547" s="1392"/>
      <c r="AD547" s="1392"/>
    </row>
    <row r="548" spans="2:30">
      <c r="B548" s="1392"/>
      <c r="C548" s="1392"/>
      <c r="D548" s="1392"/>
      <c r="E548" s="1392"/>
      <c r="F548" s="1392"/>
      <c r="G548" s="1392"/>
      <c r="H548" s="1392"/>
      <c r="I548" s="1392"/>
      <c r="J548" s="1392"/>
      <c r="K548" s="1392"/>
      <c r="L548" s="1392"/>
      <c r="M548" s="1392"/>
      <c r="N548" s="1392"/>
      <c r="O548" s="1392"/>
      <c r="P548" s="1392"/>
      <c r="Q548" s="1392"/>
      <c r="R548" s="1392"/>
      <c r="S548" s="1392"/>
      <c r="T548" s="1392"/>
      <c r="U548" s="1392"/>
      <c r="V548" s="1392"/>
      <c r="W548" s="1392"/>
      <c r="X548" s="1392"/>
      <c r="Y548" s="1392"/>
      <c r="Z548" s="1392"/>
      <c r="AA548" s="1392"/>
      <c r="AB548" s="1392"/>
      <c r="AC548" s="1392"/>
      <c r="AD548" s="1392"/>
    </row>
    <row r="549" spans="2:30">
      <c r="B549" s="1392"/>
      <c r="C549" s="1392"/>
      <c r="D549" s="1392"/>
      <c r="E549" s="1392"/>
      <c r="F549" s="1392"/>
      <c r="G549" s="1392"/>
      <c r="H549" s="1392"/>
      <c r="I549" s="1392"/>
      <c r="J549" s="1392"/>
      <c r="K549" s="1392"/>
      <c r="L549" s="1392"/>
      <c r="M549" s="1392"/>
      <c r="N549" s="1392"/>
      <c r="O549" s="1392"/>
      <c r="P549" s="1392"/>
      <c r="Q549" s="1392"/>
      <c r="R549" s="1392"/>
      <c r="S549" s="1392"/>
      <c r="T549" s="1392"/>
      <c r="U549" s="1392"/>
      <c r="V549" s="1392"/>
      <c r="W549" s="1392"/>
      <c r="X549" s="1392"/>
      <c r="Y549" s="1392"/>
      <c r="Z549" s="1392"/>
      <c r="AA549" s="1392"/>
      <c r="AB549" s="1392"/>
      <c r="AC549" s="1392"/>
      <c r="AD549" s="1392"/>
    </row>
    <row r="550" spans="2:30">
      <c r="B550" s="1392"/>
      <c r="C550" s="1392"/>
      <c r="D550" s="1392"/>
      <c r="E550" s="1392"/>
      <c r="F550" s="1392"/>
      <c r="G550" s="1392"/>
      <c r="H550" s="1392"/>
      <c r="I550" s="1392"/>
      <c r="J550" s="1392"/>
      <c r="K550" s="1392"/>
      <c r="L550" s="1392"/>
      <c r="M550" s="1392"/>
      <c r="N550" s="1392"/>
      <c r="O550" s="1392"/>
      <c r="P550" s="1392"/>
      <c r="Q550" s="1392"/>
      <c r="R550" s="1392"/>
      <c r="S550" s="1392"/>
      <c r="T550" s="1392"/>
      <c r="U550" s="1392"/>
      <c r="V550" s="1392"/>
      <c r="W550" s="1392"/>
      <c r="X550" s="1392"/>
      <c r="Y550" s="1392"/>
      <c r="Z550" s="1392"/>
      <c r="AA550" s="1392"/>
      <c r="AB550" s="1392"/>
      <c r="AC550" s="1392"/>
      <c r="AD550" s="1392"/>
    </row>
    <row r="551" spans="2:30">
      <c r="B551" s="1392"/>
      <c r="C551" s="1392"/>
      <c r="D551" s="1392"/>
      <c r="E551" s="1392"/>
      <c r="F551" s="1392"/>
      <c r="G551" s="1392"/>
      <c r="H551" s="1392"/>
      <c r="I551" s="1392"/>
      <c r="J551" s="1392"/>
      <c r="K551" s="1392"/>
      <c r="L551" s="1392"/>
      <c r="M551" s="1392"/>
      <c r="N551" s="1392"/>
      <c r="O551" s="1392"/>
      <c r="P551" s="1392"/>
      <c r="Q551" s="1392"/>
      <c r="R551" s="1392"/>
      <c r="S551" s="1392"/>
      <c r="T551" s="1392"/>
      <c r="U551" s="1392"/>
      <c r="V551" s="1392"/>
      <c r="W551" s="1392"/>
      <c r="X551" s="1392"/>
      <c r="Y551" s="1392"/>
      <c r="Z551" s="1392"/>
      <c r="AA551" s="1392"/>
      <c r="AB551" s="1392"/>
      <c r="AC551" s="1392"/>
      <c r="AD551" s="1392"/>
    </row>
    <row r="552" spans="2:30">
      <c r="B552" s="1392"/>
      <c r="C552" s="1392"/>
      <c r="D552" s="1392"/>
      <c r="E552" s="1392"/>
      <c r="F552" s="1392"/>
      <c r="G552" s="1392"/>
      <c r="H552" s="1392"/>
      <c r="I552" s="1392"/>
      <c r="J552" s="1392"/>
      <c r="K552" s="1392"/>
      <c r="L552" s="1392"/>
      <c r="M552" s="1392"/>
      <c r="N552" s="1392"/>
      <c r="O552" s="1392"/>
      <c r="P552" s="1392"/>
      <c r="Q552" s="1392"/>
      <c r="R552" s="1392"/>
      <c r="S552" s="1392"/>
      <c r="T552" s="1392"/>
      <c r="U552" s="1392"/>
      <c r="V552" s="1392"/>
      <c r="W552" s="1392"/>
      <c r="X552" s="1392"/>
      <c r="Y552" s="1392"/>
      <c r="Z552" s="1392"/>
      <c r="AA552" s="1392"/>
      <c r="AB552" s="1392"/>
      <c r="AC552" s="1392"/>
      <c r="AD552" s="1392"/>
    </row>
    <row r="553" spans="2:30">
      <c r="B553" s="1392"/>
      <c r="C553" s="1392"/>
      <c r="D553" s="1392"/>
      <c r="E553" s="1392"/>
      <c r="F553" s="1392"/>
      <c r="G553" s="1392"/>
      <c r="H553" s="1392"/>
      <c r="I553" s="1392"/>
      <c r="J553" s="1392"/>
      <c r="K553" s="1392"/>
      <c r="L553" s="1392"/>
      <c r="M553" s="1392"/>
      <c r="N553" s="1392"/>
      <c r="O553" s="1392"/>
      <c r="P553" s="1392"/>
      <c r="Q553" s="1392"/>
      <c r="R553" s="1392"/>
      <c r="S553" s="1392"/>
      <c r="T553" s="1392"/>
      <c r="U553" s="1392"/>
      <c r="V553" s="1392"/>
      <c r="W553" s="1392"/>
      <c r="X553" s="1392"/>
      <c r="Y553" s="1392"/>
      <c r="Z553" s="1392"/>
      <c r="AA553" s="1392"/>
      <c r="AB553" s="1392"/>
      <c r="AC553" s="1392"/>
      <c r="AD553" s="1392"/>
    </row>
    <row r="554" spans="2:30">
      <c r="B554" s="1392"/>
      <c r="C554" s="1392"/>
      <c r="D554" s="1392"/>
      <c r="E554" s="1392"/>
      <c r="F554" s="1392"/>
      <c r="G554" s="1392"/>
      <c r="H554" s="1392"/>
      <c r="I554" s="1392"/>
      <c r="J554" s="1392"/>
      <c r="K554" s="1392"/>
      <c r="L554" s="1392"/>
      <c r="M554" s="1392"/>
      <c r="N554" s="1392"/>
      <c r="O554" s="1392"/>
      <c r="P554" s="1392"/>
      <c r="Q554" s="1392"/>
      <c r="R554" s="1392"/>
      <c r="S554" s="1392"/>
      <c r="T554" s="1392"/>
      <c r="U554" s="1392"/>
      <c r="V554" s="1392"/>
      <c r="W554" s="1392"/>
      <c r="X554" s="1392"/>
      <c r="Y554" s="1392"/>
      <c r="Z554" s="1392"/>
      <c r="AA554" s="1392"/>
      <c r="AB554" s="1392"/>
      <c r="AC554" s="1392"/>
      <c r="AD554" s="1392"/>
    </row>
    <row r="555" spans="2:30">
      <c r="B555" s="1392"/>
      <c r="C555" s="1392"/>
      <c r="D555" s="1392"/>
      <c r="E555" s="1392"/>
      <c r="F555" s="1392"/>
      <c r="G555" s="1392"/>
      <c r="H555" s="1392"/>
      <c r="I555" s="1392"/>
      <c r="J555" s="1392"/>
      <c r="K555" s="1392"/>
      <c r="L555" s="1392"/>
      <c r="M555" s="1392"/>
      <c r="N555" s="1392"/>
      <c r="O555" s="1392"/>
      <c r="P555" s="1392"/>
      <c r="Q555" s="1392"/>
      <c r="R555" s="1392"/>
      <c r="S555" s="1392"/>
      <c r="T555" s="1392"/>
      <c r="U555" s="1392"/>
      <c r="V555" s="1392"/>
      <c r="W555" s="1392"/>
      <c r="X555" s="1392"/>
      <c r="Y555" s="1392"/>
      <c r="Z555" s="1392"/>
      <c r="AA555" s="1392"/>
      <c r="AB555" s="1392"/>
      <c r="AC555" s="1392"/>
      <c r="AD555" s="1392"/>
    </row>
    <row r="556" spans="2:30">
      <c r="B556" s="1392"/>
      <c r="C556" s="1392"/>
      <c r="D556" s="1392"/>
      <c r="E556" s="1392"/>
      <c r="F556" s="1392"/>
      <c r="G556" s="1392"/>
      <c r="H556" s="1392"/>
      <c r="I556" s="1392"/>
      <c r="J556" s="1392"/>
      <c r="K556" s="1392"/>
      <c r="L556" s="1392"/>
      <c r="M556" s="1392"/>
      <c r="N556" s="1392"/>
      <c r="O556" s="1392"/>
      <c r="P556" s="1392"/>
      <c r="Q556" s="1392"/>
      <c r="R556" s="1392"/>
      <c r="S556" s="1392"/>
      <c r="T556" s="1392"/>
      <c r="U556" s="1392"/>
      <c r="V556" s="1392"/>
      <c r="W556" s="1392"/>
      <c r="X556" s="1392"/>
      <c r="Y556" s="1392"/>
      <c r="Z556" s="1392"/>
      <c r="AA556" s="1392"/>
      <c r="AB556" s="1392"/>
      <c r="AC556" s="1392"/>
      <c r="AD556" s="1392"/>
    </row>
    <row r="557" spans="2:30">
      <c r="B557" s="1392"/>
      <c r="C557" s="1392"/>
      <c r="D557" s="1392"/>
      <c r="E557" s="1392"/>
      <c r="F557" s="1392"/>
      <c r="G557" s="1392"/>
      <c r="H557" s="1392"/>
      <c r="I557" s="1392"/>
      <c r="J557" s="1392"/>
      <c r="K557" s="1392"/>
      <c r="L557" s="1392"/>
      <c r="M557" s="1392"/>
      <c r="N557" s="1392"/>
      <c r="O557" s="1392"/>
      <c r="P557" s="1392"/>
      <c r="Q557" s="1392"/>
      <c r="R557" s="1392"/>
      <c r="S557" s="1392"/>
      <c r="T557" s="1392"/>
      <c r="U557" s="1392"/>
      <c r="V557" s="1392"/>
      <c r="W557" s="1392"/>
      <c r="X557" s="1392"/>
      <c r="Y557" s="1392"/>
      <c r="Z557" s="1392"/>
      <c r="AA557" s="1392"/>
      <c r="AB557" s="1392"/>
      <c r="AC557" s="1392"/>
      <c r="AD557" s="1392"/>
    </row>
    <row r="558" spans="2:30">
      <c r="B558" s="1392"/>
      <c r="C558" s="1392"/>
      <c r="D558" s="1392"/>
      <c r="E558" s="1392"/>
      <c r="F558" s="1392"/>
      <c r="G558" s="1392"/>
      <c r="H558" s="1392"/>
      <c r="I558" s="1392"/>
      <c r="J558" s="1392"/>
      <c r="K558" s="1392"/>
      <c r="L558" s="1392"/>
      <c r="M558" s="1392"/>
      <c r="N558" s="1392"/>
      <c r="O558" s="1392"/>
      <c r="P558" s="1392"/>
      <c r="Q558" s="1392"/>
      <c r="R558" s="1392"/>
      <c r="S558" s="1392"/>
      <c r="T558" s="1392"/>
      <c r="U558" s="1392"/>
      <c r="V558" s="1392"/>
      <c r="W558" s="1392"/>
      <c r="X558" s="1392"/>
      <c r="Y558" s="1392"/>
      <c r="Z558" s="1392"/>
      <c r="AA558" s="1392"/>
      <c r="AB558" s="1392"/>
      <c r="AC558" s="1392"/>
      <c r="AD558" s="1392"/>
    </row>
    <row r="559" spans="2:30">
      <c r="B559" s="1392"/>
      <c r="C559" s="1392"/>
      <c r="D559" s="1392"/>
      <c r="E559" s="1392"/>
      <c r="F559" s="1392"/>
      <c r="G559" s="1392"/>
      <c r="H559" s="1392"/>
      <c r="I559" s="1392"/>
      <c r="J559" s="1392"/>
      <c r="K559" s="1392"/>
      <c r="L559" s="1392"/>
      <c r="M559" s="1392"/>
      <c r="N559" s="1392"/>
      <c r="O559" s="1392"/>
      <c r="P559" s="1392"/>
      <c r="Q559" s="1392"/>
      <c r="R559" s="1392"/>
      <c r="S559" s="1392"/>
      <c r="T559" s="1392"/>
      <c r="U559" s="1392"/>
      <c r="V559" s="1392"/>
      <c r="W559" s="1392"/>
      <c r="X559" s="1392"/>
      <c r="Y559" s="1392"/>
      <c r="Z559" s="1392"/>
      <c r="AA559" s="1392"/>
      <c r="AB559" s="1392"/>
      <c r="AC559" s="1392"/>
      <c r="AD559" s="1392"/>
    </row>
    <row r="560" spans="2:30">
      <c r="B560" s="1392"/>
      <c r="C560" s="1392"/>
      <c r="D560" s="1392"/>
      <c r="E560" s="1392"/>
      <c r="F560" s="1392"/>
      <c r="G560" s="1392"/>
      <c r="H560" s="1392"/>
      <c r="I560" s="1392"/>
      <c r="J560" s="1392"/>
      <c r="K560" s="1392"/>
      <c r="L560" s="1392"/>
      <c r="M560" s="1392"/>
      <c r="N560" s="1392"/>
      <c r="O560" s="1392"/>
      <c r="P560" s="1392"/>
      <c r="Q560" s="1392"/>
      <c r="R560" s="1392"/>
      <c r="S560" s="1392"/>
      <c r="T560" s="1392"/>
      <c r="U560" s="1392"/>
      <c r="V560" s="1392"/>
      <c r="W560" s="1392"/>
      <c r="X560" s="1392"/>
      <c r="Y560" s="1392"/>
      <c r="Z560" s="1392"/>
      <c r="AA560" s="1392"/>
      <c r="AB560" s="1392"/>
      <c r="AC560" s="1392"/>
      <c r="AD560" s="1392"/>
    </row>
    <row r="561" spans="2:30">
      <c r="B561" s="1392"/>
      <c r="C561" s="1392"/>
      <c r="D561" s="1392"/>
      <c r="E561" s="1392"/>
      <c r="F561" s="1392"/>
      <c r="G561" s="1392"/>
      <c r="H561" s="1392"/>
      <c r="I561" s="1392"/>
      <c r="J561" s="1392"/>
      <c r="K561" s="1392"/>
      <c r="L561" s="1392"/>
      <c r="M561" s="1392"/>
      <c r="N561" s="1392"/>
      <c r="O561" s="1392"/>
      <c r="P561" s="1392"/>
      <c r="Q561" s="1392"/>
      <c r="R561" s="1392"/>
      <c r="S561" s="1392"/>
      <c r="T561" s="1392"/>
      <c r="U561" s="1392"/>
      <c r="V561" s="1392"/>
      <c r="W561" s="1392"/>
      <c r="X561" s="1392"/>
      <c r="Y561" s="1392"/>
      <c r="Z561" s="1392"/>
      <c r="AA561" s="1392"/>
      <c r="AB561" s="1392"/>
      <c r="AC561" s="1392"/>
      <c r="AD561" s="1392"/>
    </row>
    <row r="562" spans="2:30">
      <c r="B562" s="1392"/>
      <c r="C562" s="1392"/>
      <c r="D562" s="1392"/>
      <c r="E562" s="1392"/>
      <c r="F562" s="1392"/>
      <c r="G562" s="1392"/>
      <c r="H562" s="1392"/>
      <c r="I562" s="1392"/>
      <c r="J562" s="1392"/>
      <c r="K562" s="1392"/>
      <c r="L562" s="1392"/>
      <c r="M562" s="1392"/>
      <c r="N562" s="1392"/>
      <c r="O562" s="1392"/>
      <c r="P562" s="1392"/>
      <c r="Q562" s="1392"/>
      <c r="R562" s="1392"/>
      <c r="S562" s="1392"/>
      <c r="T562" s="1392"/>
      <c r="U562" s="1392"/>
      <c r="V562" s="1392"/>
      <c r="W562" s="1392"/>
      <c r="X562" s="1392"/>
      <c r="Y562" s="1392"/>
      <c r="Z562" s="1392"/>
      <c r="AA562" s="1392"/>
      <c r="AB562" s="1392"/>
      <c r="AC562" s="1392"/>
      <c r="AD562" s="1392"/>
    </row>
    <row r="563" spans="2:30">
      <c r="B563" s="1392"/>
      <c r="C563" s="1392"/>
      <c r="D563" s="1392"/>
      <c r="E563" s="1392"/>
      <c r="F563" s="1392"/>
      <c r="G563" s="1392"/>
      <c r="H563" s="1392"/>
      <c r="I563" s="1392"/>
      <c r="J563" s="1392"/>
      <c r="K563" s="1392"/>
      <c r="L563" s="1392"/>
      <c r="M563" s="1392"/>
      <c r="N563" s="1392"/>
      <c r="O563" s="1392"/>
      <c r="P563" s="1392"/>
      <c r="Q563" s="1392"/>
      <c r="R563" s="1392"/>
      <c r="S563" s="1392"/>
      <c r="T563" s="1392"/>
      <c r="U563" s="1392"/>
      <c r="V563" s="1392"/>
      <c r="W563" s="1392"/>
      <c r="X563" s="1392"/>
      <c r="Y563" s="1392"/>
      <c r="Z563" s="1392"/>
      <c r="AA563" s="1392"/>
      <c r="AB563" s="1392"/>
      <c r="AC563" s="1392"/>
      <c r="AD563" s="1392"/>
    </row>
    <row r="564" spans="2:30">
      <c r="B564" s="1392"/>
      <c r="C564" s="1392"/>
      <c r="D564" s="1392"/>
      <c r="E564" s="1392"/>
      <c r="F564" s="1392"/>
      <c r="G564" s="1392"/>
      <c r="H564" s="1392"/>
      <c r="I564" s="1392"/>
      <c r="J564" s="1392"/>
      <c r="K564" s="1392"/>
      <c r="L564" s="1392"/>
      <c r="M564" s="1392"/>
      <c r="N564" s="1392"/>
      <c r="O564" s="1392"/>
      <c r="P564" s="1392"/>
      <c r="Q564" s="1392"/>
      <c r="R564" s="1392"/>
      <c r="S564" s="1392"/>
      <c r="T564" s="1392"/>
      <c r="U564" s="1392"/>
      <c r="V564" s="1392"/>
      <c r="W564" s="1392"/>
      <c r="X564" s="1392"/>
      <c r="Y564" s="1392"/>
      <c r="Z564" s="1392"/>
      <c r="AA564" s="1392"/>
      <c r="AB564" s="1392"/>
      <c r="AC564" s="1392"/>
      <c r="AD564" s="1392"/>
    </row>
    <row r="565" spans="2:30">
      <c r="B565" s="1392"/>
      <c r="C565" s="1392"/>
      <c r="D565" s="1392"/>
      <c r="E565" s="1392"/>
      <c r="F565" s="1392"/>
      <c r="G565" s="1392"/>
      <c r="H565" s="1392"/>
      <c r="I565" s="1392"/>
      <c r="J565" s="1392"/>
      <c r="K565" s="1392"/>
      <c r="L565" s="1392"/>
      <c r="M565" s="1392"/>
      <c r="N565" s="1392"/>
      <c r="O565" s="1392"/>
      <c r="P565" s="1392"/>
      <c r="Q565" s="1392"/>
      <c r="R565" s="1392"/>
      <c r="S565" s="1392"/>
      <c r="T565" s="1392"/>
      <c r="U565" s="1392"/>
      <c r="V565" s="1392"/>
      <c r="W565" s="1392"/>
      <c r="X565" s="1392"/>
      <c r="Y565" s="1392"/>
      <c r="Z565" s="1392"/>
      <c r="AA565" s="1392"/>
      <c r="AB565" s="1392"/>
      <c r="AC565" s="1392"/>
      <c r="AD565" s="1392"/>
    </row>
    <row r="566" spans="2:30">
      <c r="B566" s="1392"/>
      <c r="C566" s="1392"/>
      <c r="D566" s="1392"/>
      <c r="E566" s="1392"/>
      <c r="F566" s="1392"/>
      <c r="G566" s="1392"/>
      <c r="H566" s="1392"/>
      <c r="I566" s="1392"/>
      <c r="J566" s="1392"/>
      <c r="K566" s="1392"/>
      <c r="L566" s="1392"/>
      <c r="M566" s="1392"/>
      <c r="N566" s="1392"/>
      <c r="O566" s="1392"/>
      <c r="P566" s="1392"/>
      <c r="Q566" s="1392"/>
      <c r="R566" s="1392"/>
      <c r="S566" s="1392"/>
      <c r="T566" s="1392"/>
      <c r="U566" s="1392"/>
      <c r="V566" s="1392"/>
      <c r="W566" s="1392"/>
      <c r="X566" s="1392"/>
      <c r="Y566" s="1392"/>
      <c r="Z566" s="1392"/>
      <c r="AA566" s="1392"/>
      <c r="AB566" s="1392"/>
      <c r="AC566" s="1392"/>
      <c r="AD566" s="1392"/>
    </row>
    <row r="567" spans="2:30">
      <c r="B567" s="1392"/>
      <c r="C567" s="1392"/>
      <c r="D567" s="1392"/>
      <c r="E567" s="1392"/>
      <c r="F567" s="1392"/>
      <c r="G567" s="1392"/>
      <c r="H567" s="1392"/>
      <c r="I567" s="1392"/>
      <c r="J567" s="1392"/>
      <c r="K567" s="1392"/>
      <c r="L567" s="1392"/>
      <c r="M567" s="1392"/>
      <c r="N567" s="1392"/>
      <c r="O567" s="1392"/>
      <c r="P567" s="1392"/>
      <c r="Q567" s="1392"/>
      <c r="R567" s="1392"/>
      <c r="S567" s="1392"/>
      <c r="T567" s="1392"/>
      <c r="U567" s="1392"/>
      <c r="V567" s="1392"/>
      <c r="W567" s="1392"/>
      <c r="X567" s="1392"/>
      <c r="Y567" s="1392"/>
      <c r="Z567" s="1392"/>
      <c r="AA567" s="1392"/>
      <c r="AB567" s="1392"/>
      <c r="AC567" s="1392"/>
      <c r="AD567" s="1392"/>
    </row>
    <row r="568" spans="2:30">
      <c r="B568" s="1392"/>
      <c r="C568" s="1392"/>
      <c r="D568" s="1392"/>
      <c r="E568" s="1392"/>
      <c r="F568" s="1392"/>
      <c r="G568" s="1392"/>
      <c r="H568" s="1392"/>
      <c r="I568" s="1392"/>
      <c r="J568" s="1392"/>
      <c r="K568" s="1392"/>
      <c r="L568" s="1392"/>
      <c r="M568" s="1392"/>
      <c r="N568" s="1392"/>
      <c r="O568" s="1392"/>
      <c r="P568" s="1392"/>
      <c r="Q568" s="1392"/>
      <c r="R568" s="1392"/>
      <c r="S568" s="1392"/>
      <c r="T568" s="1392"/>
      <c r="U568" s="1392"/>
      <c r="V568" s="1392"/>
      <c r="W568" s="1392"/>
      <c r="X568" s="1392"/>
      <c r="Y568" s="1392"/>
      <c r="Z568" s="1392"/>
      <c r="AA568" s="1392"/>
      <c r="AB568" s="1392"/>
      <c r="AC568" s="1392"/>
      <c r="AD568" s="1392"/>
    </row>
    <row r="569" spans="2:30">
      <c r="B569" s="1392"/>
      <c r="C569" s="1392"/>
      <c r="D569" s="1392"/>
      <c r="E569" s="1392"/>
      <c r="F569" s="1392"/>
      <c r="G569" s="1392"/>
      <c r="H569" s="1392"/>
      <c r="I569" s="1392"/>
      <c r="J569" s="1392"/>
      <c r="K569" s="1392"/>
      <c r="L569" s="1392"/>
      <c r="M569" s="1392"/>
      <c r="N569" s="1392"/>
      <c r="O569" s="1392"/>
      <c r="P569" s="1392"/>
      <c r="Q569" s="1392"/>
      <c r="R569" s="1392"/>
      <c r="S569" s="1392"/>
      <c r="T569" s="1392"/>
      <c r="U569" s="1392"/>
      <c r="V569" s="1392"/>
      <c r="W569" s="1392"/>
      <c r="X569" s="1392"/>
      <c r="Y569" s="1392"/>
      <c r="Z569" s="1392"/>
      <c r="AA569" s="1392"/>
      <c r="AB569" s="1392"/>
      <c r="AC569" s="1392"/>
      <c r="AD569" s="1392"/>
    </row>
    <row r="570" spans="2:30">
      <c r="B570" s="1392"/>
      <c r="C570" s="1392"/>
      <c r="D570" s="1392"/>
      <c r="E570" s="1392"/>
      <c r="F570" s="1392"/>
      <c r="G570" s="1392"/>
      <c r="H570" s="1392"/>
      <c r="I570" s="1392"/>
      <c r="J570" s="1392"/>
      <c r="K570" s="1392"/>
      <c r="L570" s="1392"/>
      <c r="M570" s="1392"/>
      <c r="N570" s="1392"/>
      <c r="O570" s="1392"/>
      <c r="P570" s="1392"/>
      <c r="Q570" s="1392"/>
      <c r="R570" s="1392"/>
      <c r="S570" s="1392"/>
      <c r="T570" s="1392"/>
      <c r="U570" s="1392"/>
      <c r="V570" s="1392"/>
      <c r="W570" s="1392"/>
      <c r="X570" s="1392"/>
      <c r="Y570" s="1392"/>
      <c r="Z570" s="1392"/>
      <c r="AA570" s="1392"/>
      <c r="AB570" s="1392"/>
      <c r="AC570" s="1392"/>
      <c r="AD570" s="1392"/>
    </row>
    <row r="571" spans="2:30">
      <c r="B571" s="1392"/>
      <c r="C571" s="1392"/>
      <c r="D571" s="1392"/>
      <c r="E571" s="1392"/>
      <c r="F571" s="1392"/>
      <c r="G571" s="1392"/>
      <c r="H571" s="1392"/>
      <c r="I571" s="1392"/>
      <c r="J571" s="1392"/>
      <c r="K571" s="1392"/>
      <c r="L571" s="1392"/>
      <c r="M571" s="1392"/>
      <c r="N571" s="1392"/>
      <c r="O571" s="1392"/>
      <c r="P571" s="1392"/>
      <c r="Q571" s="1392"/>
      <c r="R571" s="1392"/>
      <c r="S571" s="1392"/>
      <c r="T571" s="1392"/>
      <c r="U571" s="1392"/>
      <c r="V571" s="1392"/>
      <c r="W571" s="1392"/>
      <c r="X571" s="1392"/>
      <c r="Y571" s="1392"/>
      <c r="Z571" s="1392"/>
      <c r="AA571" s="1392"/>
      <c r="AB571" s="1392"/>
      <c r="AC571" s="1392"/>
      <c r="AD571" s="1392"/>
    </row>
    <row r="572" spans="2:30">
      <c r="B572" s="1392"/>
      <c r="C572" s="1392"/>
      <c r="D572" s="1392"/>
      <c r="E572" s="1392"/>
      <c r="F572" s="1392"/>
      <c r="G572" s="1392"/>
      <c r="H572" s="1392"/>
      <c r="I572" s="1392"/>
      <c r="J572" s="1392"/>
      <c r="K572" s="1392"/>
      <c r="L572" s="1392"/>
      <c r="M572" s="1392"/>
      <c r="N572" s="1392"/>
      <c r="O572" s="1392"/>
      <c r="P572" s="1392"/>
      <c r="Q572" s="1392"/>
      <c r="R572" s="1392"/>
      <c r="S572" s="1392"/>
      <c r="T572" s="1392"/>
      <c r="U572" s="1392"/>
      <c r="V572" s="1392"/>
      <c r="W572" s="1392"/>
      <c r="X572" s="1392"/>
      <c r="Y572" s="1392"/>
      <c r="Z572" s="1392"/>
      <c r="AA572" s="1392"/>
      <c r="AB572" s="1392"/>
      <c r="AC572" s="1392"/>
      <c r="AD572" s="1392"/>
    </row>
    <row r="573" spans="2:30">
      <c r="B573" s="1392"/>
      <c r="C573" s="1392"/>
      <c r="D573" s="1392"/>
      <c r="E573" s="1392"/>
      <c r="F573" s="1392"/>
      <c r="G573" s="1392"/>
      <c r="H573" s="1392"/>
      <c r="I573" s="1392"/>
      <c r="J573" s="1392"/>
      <c r="K573" s="1392"/>
      <c r="L573" s="1392"/>
      <c r="M573" s="1392"/>
      <c r="N573" s="1392"/>
      <c r="O573" s="1392"/>
      <c r="P573" s="1392"/>
      <c r="Q573" s="1392"/>
      <c r="R573" s="1392"/>
      <c r="S573" s="1392"/>
      <c r="T573" s="1392"/>
      <c r="U573" s="1392"/>
      <c r="V573" s="1392"/>
      <c r="W573" s="1392"/>
      <c r="X573" s="1392"/>
      <c r="Y573" s="1392"/>
      <c r="Z573" s="1392"/>
      <c r="AA573" s="1392"/>
      <c r="AB573" s="1392"/>
      <c r="AC573" s="1392"/>
      <c r="AD573" s="1392"/>
    </row>
    <row r="574" spans="2:30">
      <c r="B574" s="1392"/>
      <c r="C574" s="1392"/>
      <c r="D574" s="1392"/>
      <c r="E574" s="1392"/>
      <c r="F574" s="1392"/>
      <c r="G574" s="1392"/>
      <c r="H574" s="1392"/>
      <c r="I574" s="1392"/>
      <c r="J574" s="1392"/>
      <c r="K574" s="1392"/>
      <c r="L574" s="1392"/>
      <c r="M574" s="1392"/>
      <c r="N574" s="1392"/>
      <c r="O574" s="1392"/>
      <c r="P574" s="1392"/>
      <c r="Q574" s="1392"/>
      <c r="R574" s="1392"/>
      <c r="S574" s="1392"/>
      <c r="T574" s="1392"/>
      <c r="U574" s="1392"/>
      <c r="V574" s="1392"/>
      <c r="W574" s="1392"/>
      <c r="X574" s="1392"/>
      <c r="Y574" s="1392"/>
      <c r="Z574" s="1392"/>
      <c r="AA574" s="1392"/>
      <c r="AB574" s="1392"/>
      <c r="AC574" s="1392"/>
      <c r="AD574" s="1392"/>
    </row>
    <row r="575" spans="2:30">
      <c r="B575" s="1392"/>
      <c r="C575" s="1392"/>
      <c r="D575" s="1392"/>
      <c r="E575" s="1392"/>
      <c r="F575" s="1392"/>
      <c r="G575" s="1392"/>
      <c r="H575" s="1392"/>
      <c r="I575" s="1392"/>
      <c r="J575" s="1392"/>
      <c r="K575" s="1392"/>
      <c r="L575" s="1392"/>
      <c r="M575" s="1392"/>
      <c r="N575" s="1392"/>
      <c r="O575" s="1392"/>
      <c r="P575" s="1392"/>
      <c r="Q575" s="1392"/>
      <c r="R575" s="1392"/>
      <c r="S575" s="1392"/>
      <c r="T575" s="1392"/>
      <c r="U575" s="1392"/>
      <c r="V575" s="1392"/>
      <c r="W575" s="1392"/>
      <c r="X575" s="1392"/>
      <c r="Y575" s="1392"/>
      <c r="Z575" s="1392"/>
      <c r="AA575" s="1392"/>
      <c r="AB575" s="1392"/>
      <c r="AC575" s="1392"/>
      <c r="AD575" s="1392"/>
    </row>
    <row r="576" spans="2:30">
      <c r="B576" s="1392"/>
      <c r="C576" s="1392"/>
      <c r="D576" s="1392"/>
      <c r="E576" s="1392"/>
      <c r="F576" s="1392"/>
      <c r="G576" s="1392"/>
      <c r="H576" s="1392"/>
      <c r="I576" s="1392"/>
      <c r="J576" s="1392"/>
      <c r="K576" s="1392"/>
      <c r="L576" s="1392"/>
      <c r="M576" s="1392"/>
      <c r="N576" s="1392"/>
      <c r="O576" s="1392"/>
      <c r="P576" s="1392"/>
      <c r="Q576" s="1392"/>
      <c r="R576" s="1392"/>
      <c r="S576" s="1392"/>
      <c r="T576" s="1392"/>
      <c r="U576" s="1392"/>
      <c r="V576" s="1392"/>
      <c r="W576" s="1392"/>
      <c r="X576" s="1392"/>
      <c r="Y576" s="1392"/>
      <c r="Z576" s="1392"/>
      <c r="AA576" s="1392"/>
      <c r="AB576" s="1392"/>
      <c r="AC576" s="1392"/>
      <c r="AD576" s="1392"/>
    </row>
    <row r="577" spans="2:30">
      <c r="B577" s="1392"/>
      <c r="C577" s="1392"/>
      <c r="D577" s="1392"/>
      <c r="E577" s="1392"/>
      <c r="F577" s="1392"/>
      <c r="G577" s="1392"/>
      <c r="H577" s="1392"/>
      <c r="I577" s="1392"/>
      <c r="J577" s="1392"/>
      <c r="K577" s="1392"/>
      <c r="L577" s="1392"/>
      <c r="M577" s="1392"/>
      <c r="N577" s="1392"/>
      <c r="O577" s="1392"/>
      <c r="P577" s="1392"/>
      <c r="Q577" s="1392"/>
      <c r="R577" s="1392"/>
      <c r="S577" s="1392"/>
      <c r="T577" s="1392"/>
      <c r="U577" s="1392"/>
      <c r="V577" s="1392"/>
      <c r="W577" s="1392"/>
      <c r="X577" s="1392"/>
      <c r="Y577" s="1392"/>
      <c r="Z577" s="1392"/>
      <c r="AA577" s="1392"/>
      <c r="AB577" s="1392"/>
      <c r="AC577" s="1392"/>
      <c r="AD577" s="1392"/>
    </row>
    <row r="578" spans="2:30">
      <c r="B578" s="1392"/>
      <c r="C578" s="1392"/>
      <c r="D578" s="1392"/>
      <c r="E578" s="1392"/>
      <c r="F578" s="1392"/>
      <c r="G578" s="1392"/>
      <c r="H578" s="1392"/>
      <c r="I578" s="1392"/>
      <c r="J578" s="1392"/>
      <c r="K578" s="1392"/>
      <c r="L578" s="1392"/>
      <c r="M578" s="1392"/>
      <c r="N578" s="1392"/>
      <c r="O578" s="1392"/>
      <c r="P578" s="1392"/>
      <c r="Q578" s="1392"/>
      <c r="R578" s="1392"/>
      <c r="S578" s="1392"/>
      <c r="T578" s="1392"/>
      <c r="U578" s="1392"/>
      <c r="V578" s="1392"/>
      <c r="W578" s="1392"/>
      <c r="X578" s="1392"/>
      <c r="Y578" s="1392"/>
      <c r="Z578" s="1392"/>
      <c r="AA578" s="1392"/>
      <c r="AB578" s="1392"/>
      <c r="AC578" s="1392"/>
      <c r="AD578" s="1392"/>
    </row>
    <row r="579" spans="2:30">
      <c r="B579" s="1392"/>
      <c r="C579" s="1392"/>
      <c r="D579" s="1392"/>
      <c r="E579" s="1392"/>
      <c r="F579" s="1392"/>
      <c r="G579" s="1392"/>
      <c r="H579" s="1392"/>
      <c r="I579" s="1392"/>
      <c r="J579" s="1392"/>
      <c r="K579" s="1392"/>
      <c r="L579" s="1392"/>
      <c r="M579" s="1392"/>
      <c r="N579" s="1392"/>
      <c r="O579" s="1392"/>
      <c r="P579" s="1392"/>
      <c r="Q579" s="1392"/>
      <c r="R579" s="1392"/>
      <c r="S579" s="1392"/>
      <c r="T579" s="1392"/>
      <c r="U579" s="1392"/>
      <c r="V579" s="1392"/>
      <c r="W579" s="1392"/>
      <c r="X579" s="1392"/>
      <c r="Y579" s="1392"/>
      <c r="Z579" s="1392"/>
      <c r="AA579" s="1392"/>
      <c r="AB579" s="1392"/>
      <c r="AC579" s="1392"/>
      <c r="AD579" s="1392"/>
    </row>
    <row r="580" spans="2:30">
      <c r="B580" s="1392"/>
      <c r="C580" s="1392"/>
      <c r="D580" s="1392"/>
      <c r="E580" s="1392"/>
      <c r="F580" s="1392"/>
      <c r="G580" s="1392"/>
      <c r="H580" s="1392"/>
      <c r="I580" s="1392"/>
      <c r="J580" s="1392"/>
      <c r="K580" s="1392"/>
      <c r="L580" s="1392"/>
      <c r="M580" s="1392"/>
      <c r="N580" s="1392"/>
      <c r="O580" s="1392"/>
      <c r="P580" s="1392"/>
      <c r="Q580" s="1392"/>
      <c r="R580" s="1392"/>
      <c r="S580" s="1392"/>
      <c r="T580" s="1392"/>
      <c r="U580" s="1392"/>
      <c r="V580" s="1392"/>
      <c r="W580" s="1392"/>
      <c r="X580" s="1392"/>
      <c r="Y580" s="1392"/>
      <c r="Z580" s="1392"/>
      <c r="AA580" s="1392"/>
      <c r="AB580" s="1392"/>
      <c r="AC580" s="1392"/>
      <c r="AD580" s="1392"/>
    </row>
    <row r="581" spans="2:30">
      <c r="B581" s="1392"/>
      <c r="C581" s="1392"/>
      <c r="D581" s="1392"/>
      <c r="E581" s="1392"/>
      <c r="F581" s="1392"/>
      <c r="G581" s="1392"/>
      <c r="H581" s="1392"/>
      <c r="I581" s="1392"/>
      <c r="J581" s="1392"/>
      <c r="K581" s="1392"/>
      <c r="L581" s="1392"/>
      <c r="M581" s="1392"/>
      <c r="N581" s="1392"/>
      <c r="O581" s="1392"/>
      <c r="P581" s="1392"/>
      <c r="Q581" s="1392"/>
      <c r="R581" s="1392"/>
      <c r="S581" s="1392"/>
      <c r="T581" s="1392"/>
      <c r="U581" s="1392"/>
      <c r="V581" s="1392"/>
      <c r="W581" s="1392"/>
      <c r="X581" s="1392"/>
      <c r="Y581" s="1392"/>
      <c r="Z581" s="1392"/>
      <c r="AA581" s="1392"/>
      <c r="AB581" s="1392"/>
      <c r="AC581" s="1392"/>
      <c r="AD581" s="1392"/>
    </row>
    <row r="582" spans="2:30">
      <c r="B582" s="1392"/>
      <c r="C582" s="1392"/>
      <c r="D582" s="1392"/>
      <c r="E582" s="1392"/>
      <c r="F582" s="1392"/>
      <c r="G582" s="1392"/>
      <c r="H582" s="1392"/>
      <c r="I582" s="1392"/>
      <c r="J582" s="1392"/>
      <c r="K582" s="1392"/>
      <c r="L582" s="1392"/>
      <c r="M582" s="1392"/>
      <c r="N582" s="1392"/>
      <c r="O582" s="1392"/>
      <c r="P582" s="1392"/>
      <c r="Q582" s="1392"/>
      <c r="R582" s="1392"/>
      <c r="S582" s="1392"/>
      <c r="T582" s="1392"/>
      <c r="U582" s="1392"/>
      <c r="V582" s="1392"/>
      <c r="W582" s="1392"/>
      <c r="X582" s="1392"/>
      <c r="Y582" s="1392"/>
      <c r="Z582" s="1392"/>
      <c r="AA582" s="1392"/>
      <c r="AB582" s="1392"/>
      <c r="AC582" s="1392"/>
      <c r="AD582" s="1392"/>
    </row>
    <row r="583" spans="2:30">
      <c r="B583" s="1392"/>
      <c r="C583" s="1392"/>
      <c r="D583" s="1392"/>
      <c r="E583" s="1392"/>
      <c r="F583" s="1392"/>
      <c r="G583" s="1392"/>
      <c r="H583" s="1392"/>
      <c r="I583" s="1392"/>
      <c r="J583" s="1392"/>
      <c r="K583" s="1392"/>
      <c r="L583" s="1392"/>
      <c r="M583" s="1392"/>
      <c r="N583" s="1392"/>
      <c r="O583" s="1392"/>
      <c r="P583" s="1392"/>
      <c r="Q583" s="1392"/>
      <c r="R583" s="1392"/>
      <c r="S583" s="1392"/>
      <c r="T583" s="1392"/>
      <c r="U583" s="1392"/>
      <c r="V583" s="1392"/>
      <c r="W583" s="1392"/>
      <c r="X583" s="1392"/>
      <c r="Y583" s="1392"/>
      <c r="Z583" s="1392"/>
      <c r="AA583" s="1392"/>
      <c r="AB583" s="1392"/>
      <c r="AC583" s="1392"/>
      <c r="AD583" s="1392"/>
    </row>
    <row r="584" spans="2:30">
      <c r="B584" s="1392"/>
      <c r="C584" s="1392"/>
      <c r="D584" s="1392"/>
      <c r="E584" s="1392"/>
      <c r="F584" s="1392"/>
      <c r="G584" s="1392"/>
      <c r="H584" s="1392"/>
      <c r="I584" s="1392"/>
      <c r="J584" s="1392"/>
      <c r="K584" s="1392"/>
      <c r="L584" s="1392"/>
      <c r="M584" s="1392"/>
      <c r="N584" s="1392"/>
      <c r="O584" s="1392"/>
      <c r="P584" s="1392"/>
      <c r="Q584" s="1392"/>
      <c r="R584" s="1392"/>
      <c r="S584" s="1392"/>
      <c r="T584" s="1392"/>
      <c r="U584" s="1392"/>
      <c r="V584" s="1392"/>
      <c r="W584" s="1392"/>
      <c r="X584" s="1392"/>
      <c r="Y584" s="1392"/>
      <c r="Z584" s="1392"/>
      <c r="AA584" s="1392"/>
      <c r="AB584" s="1392"/>
      <c r="AC584" s="1392"/>
      <c r="AD584" s="1392"/>
    </row>
    <row r="585" spans="2:30">
      <c r="B585" s="1392"/>
      <c r="C585" s="1392"/>
      <c r="D585" s="1392"/>
      <c r="E585" s="1392"/>
      <c r="F585" s="1392"/>
      <c r="G585" s="1392"/>
      <c r="H585" s="1392"/>
      <c r="I585" s="1392"/>
      <c r="J585" s="1392"/>
      <c r="K585" s="1392"/>
      <c r="L585" s="1392"/>
      <c r="M585" s="1392"/>
      <c r="N585" s="1392"/>
      <c r="O585" s="1392"/>
      <c r="P585" s="1392"/>
      <c r="Q585" s="1392"/>
      <c r="R585" s="1392"/>
      <c r="S585" s="1392"/>
      <c r="T585" s="1392"/>
      <c r="U585" s="1392"/>
      <c r="V585" s="1392"/>
      <c r="W585" s="1392"/>
      <c r="X585" s="1392"/>
      <c r="Y585" s="1392"/>
      <c r="Z585" s="1392"/>
      <c r="AA585" s="1392"/>
      <c r="AB585" s="1392"/>
      <c r="AC585" s="1392"/>
      <c r="AD585" s="1392"/>
    </row>
    <row r="586" spans="2:30">
      <c r="B586" s="1392"/>
      <c r="C586" s="1392"/>
      <c r="D586" s="1392"/>
      <c r="E586" s="1392"/>
      <c r="F586" s="1392"/>
      <c r="G586" s="1392"/>
      <c r="H586" s="1392"/>
      <c r="I586" s="1392"/>
      <c r="J586" s="1392"/>
      <c r="K586" s="1392"/>
      <c r="L586" s="1392"/>
      <c r="M586" s="1392"/>
      <c r="N586" s="1392"/>
      <c r="O586" s="1392"/>
      <c r="P586" s="1392"/>
      <c r="Q586" s="1392"/>
      <c r="R586" s="1392"/>
      <c r="S586" s="1392"/>
      <c r="T586" s="1392"/>
      <c r="U586" s="1392"/>
      <c r="V586" s="1392"/>
      <c r="W586" s="1392"/>
      <c r="X586" s="1392"/>
      <c r="Y586" s="1392"/>
      <c r="Z586" s="1392"/>
      <c r="AA586" s="1392"/>
      <c r="AB586" s="1392"/>
      <c r="AC586" s="1392"/>
      <c r="AD586" s="1392"/>
    </row>
    <row r="587" spans="2:30">
      <c r="B587" s="1392"/>
      <c r="C587" s="1392"/>
      <c r="D587" s="1392"/>
      <c r="E587" s="1392"/>
      <c r="F587" s="1392"/>
      <c r="G587" s="1392"/>
      <c r="H587" s="1392"/>
      <c r="I587" s="1392"/>
      <c r="J587" s="1392"/>
      <c r="K587" s="1392"/>
      <c r="L587" s="1392"/>
      <c r="M587" s="1392"/>
      <c r="N587" s="1392"/>
      <c r="O587" s="1392"/>
      <c r="P587" s="1392"/>
      <c r="Q587" s="1392"/>
      <c r="R587" s="1392"/>
      <c r="S587" s="1392"/>
      <c r="T587" s="1392"/>
      <c r="U587" s="1392"/>
      <c r="V587" s="1392"/>
      <c r="W587" s="1392"/>
      <c r="X587" s="1392"/>
      <c r="Y587" s="1392"/>
      <c r="Z587" s="1392"/>
      <c r="AA587" s="1392"/>
      <c r="AB587" s="1392"/>
      <c r="AC587" s="1392"/>
      <c r="AD587" s="1392"/>
    </row>
    <row r="588" spans="2:30">
      <c r="B588" s="1392"/>
      <c r="C588" s="1392"/>
      <c r="D588" s="1392"/>
      <c r="E588" s="1392"/>
      <c r="F588" s="1392"/>
      <c r="G588" s="1392"/>
      <c r="H588" s="1392"/>
      <c r="I588" s="1392"/>
      <c r="J588" s="1392"/>
      <c r="K588" s="1392"/>
      <c r="L588" s="1392"/>
      <c r="M588" s="1392"/>
      <c r="N588" s="1392"/>
      <c r="O588" s="1392"/>
      <c r="P588" s="1392"/>
      <c r="Q588" s="1392"/>
      <c r="R588" s="1392"/>
      <c r="S588" s="1392"/>
      <c r="T588" s="1392"/>
      <c r="U588" s="1392"/>
      <c r="V588" s="1392"/>
      <c r="W588" s="1392"/>
      <c r="X588" s="1392"/>
      <c r="Y588" s="1392"/>
      <c r="Z588" s="1392"/>
      <c r="AA588" s="1392"/>
      <c r="AB588" s="1392"/>
      <c r="AC588" s="1392"/>
      <c r="AD588" s="1392"/>
    </row>
    <row r="589" spans="2:30">
      <c r="B589" s="1392"/>
      <c r="C589" s="1392"/>
      <c r="D589" s="1392"/>
      <c r="E589" s="1392"/>
      <c r="F589" s="1392"/>
      <c r="G589" s="1392"/>
      <c r="H589" s="1392"/>
      <c r="I589" s="1392"/>
      <c r="J589" s="1392"/>
      <c r="K589" s="1392"/>
      <c r="L589" s="1392"/>
      <c r="M589" s="1392"/>
      <c r="N589" s="1392"/>
      <c r="O589" s="1392"/>
      <c r="P589" s="1392"/>
      <c r="Q589" s="1392"/>
      <c r="R589" s="1392"/>
      <c r="S589" s="1392"/>
      <c r="T589" s="1392"/>
      <c r="U589" s="1392"/>
      <c r="V589" s="1392"/>
      <c r="W589" s="1392"/>
      <c r="X589" s="1392"/>
      <c r="Y589" s="1392"/>
      <c r="Z589" s="1392"/>
      <c r="AA589" s="1392"/>
      <c r="AB589" s="1392"/>
      <c r="AC589" s="1392"/>
      <c r="AD589" s="1392"/>
    </row>
    <row r="590" spans="2:30">
      <c r="B590" s="1392"/>
      <c r="C590" s="1392"/>
      <c r="D590" s="1392"/>
      <c r="E590" s="1392"/>
      <c r="F590" s="1392"/>
      <c r="G590" s="1392"/>
      <c r="H590" s="1392"/>
      <c r="I590" s="1392"/>
      <c r="J590" s="1392"/>
      <c r="K590" s="1392"/>
      <c r="L590" s="1392"/>
      <c r="M590" s="1392"/>
      <c r="N590" s="1392"/>
      <c r="O590" s="1392"/>
      <c r="P590" s="1392"/>
      <c r="Q590" s="1392"/>
      <c r="R590" s="1392"/>
      <c r="S590" s="1392"/>
      <c r="T590" s="1392"/>
      <c r="U590" s="1392"/>
      <c r="V590" s="1392"/>
      <c r="W590" s="1392"/>
      <c r="X590" s="1392"/>
      <c r="Y590" s="1392"/>
      <c r="Z590" s="1392"/>
      <c r="AA590" s="1392"/>
      <c r="AB590" s="1392"/>
      <c r="AC590" s="1392"/>
      <c r="AD590" s="1392"/>
    </row>
    <row r="591" spans="2:30">
      <c r="B591" s="1392"/>
      <c r="C591" s="1392"/>
      <c r="D591" s="1392"/>
      <c r="E591" s="1392"/>
      <c r="F591" s="1392"/>
      <c r="G591" s="1392"/>
      <c r="H591" s="1392"/>
      <c r="I591" s="1392"/>
      <c r="J591" s="1392"/>
      <c r="K591" s="1392"/>
      <c r="L591" s="1392"/>
      <c r="M591" s="1392"/>
      <c r="N591" s="1392"/>
      <c r="O591" s="1392"/>
      <c r="P591" s="1392"/>
      <c r="Q591" s="1392"/>
      <c r="R591" s="1392"/>
      <c r="S591" s="1392"/>
      <c r="T591" s="1392"/>
      <c r="U591" s="1392"/>
      <c r="V591" s="1392"/>
      <c r="W591" s="1392"/>
      <c r="X591" s="1392"/>
      <c r="Y591" s="1392"/>
      <c r="Z591" s="1392"/>
      <c r="AA591" s="1392"/>
      <c r="AB591" s="1392"/>
      <c r="AC591" s="1392"/>
      <c r="AD591" s="1392"/>
    </row>
    <row r="592" spans="2:30">
      <c r="B592" s="1392"/>
      <c r="C592" s="1392"/>
      <c r="D592" s="1392"/>
      <c r="E592" s="1392"/>
      <c r="F592" s="1392"/>
      <c r="G592" s="1392"/>
      <c r="H592" s="1392"/>
      <c r="I592" s="1392"/>
      <c r="J592" s="1392"/>
      <c r="K592" s="1392"/>
      <c r="L592" s="1392"/>
      <c r="M592" s="1392"/>
      <c r="N592" s="1392"/>
      <c r="O592" s="1392"/>
      <c r="P592" s="1392"/>
      <c r="Q592" s="1392"/>
      <c r="R592" s="1392"/>
      <c r="S592" s="1392"/>
      <c r="T592" s="1392"/>
      <c r="U592" s="1392"/>
      <c r="V592" s="1392"/>
      <c r="W592" s="1392"/>
      <c r="X592" s="1392"/>
      <c r="Y592" s="1392"/>
      <c r="Z592" s="1392"/>
      <c r="AA592" s="1392"/>
      <c r="AB592" s="1392"/>
      <c r="AC592" s="1392"/>
      <c r="AD592" s="1392"/>
    </row>
    <row r="593" spans="2:30">
      <c r="B593" s="1392"/>
      <c r="C593" s="1392"/>
      <c r="D593" s="1392"/>
      <c r="E593" s="1392"/>
      <c r="F593" s="1392"/>
      <c r="G593" s="1392"/>
      <c r="H593" s="1392"/>
      <c r="I593" s="1392"/>
      <c r="J593" s="1392"/>
      <c r="K593" s="1392"/>
      <c r="L593" s="1392"/>
      <c r="M593" s="1392"/>
      <c r="N593" s="1392"/>
      <c r="O593" s="1392"/>
      <c r="P593" s="1392"/>
      <c r="Q593" s="1392"/>
      <c r="R593" s="1392"/>
      <c r="S593" s="1392"/>
      <c r="T593" s="1392"/>
      <c r="U593" s="1392"/>
      <c r="V593" s="1392"/>
      <c r="W593" s="1392"/>
      <c r="X593" s="1392"/>
      <c r="Y593" s="1392"/>
      <c r="Z593" s="1392"/>
      <c r="AA593" s="1392"/>
      <c r="AB593" s="1392"/>
      <c r="AC593" s="1392"/>
      <c r="AD593" s="1392"/>
    </row>
    <row r="594" spans="2:30">
      <c r="B594" s="1392"/>
      <c r="C594" s="1392"/>
      <c r="D594" s="1392"/>
      <c r="E594" s="1392"/>
      <c r="F594" s="1392"/>
      <c r="G594" s="1392"/>
      <c r="H594" s="1392"/>
      <c r="I594" s="1392"/>
      <c r="J594" s="1392"/>
      <c r="K594" s="1392"/>
      <c r="L594" s="1392"/>
      <c r="M594" s="1392"/>
      <c r="N594" s="1392"/>
      <c r="O594" s="1392"/>
      <c r="P594" s="1392"/>
      <c r="Q594" s="1392"/>
      <c r="R594" s="1392"/>
      <c r="S594" s="1392"/>
      <c r="T594" s="1392"/>
      <c r="U594" s="1392"/>
      <c r="V594" s="1392"/>
      <c r="W594" s="1392"/>
      <c r="X594" s="1392"/>
      <c r="Y594" s="1392"/>
      <c r="Z594" s="1392"/>
      <c r="AA594" s="1392"/>
      <c r="AB594" s="1392"/>
      <c r="AC594" s="1392"/>
      <c r="AD594" s="1392"/>
    </row>
    <row r="595" spans="2:30">
      <c r="B595" s="1392"/>
      <c r="C595" s="1392"/>
      <c r="D595" s="1392"/>
      <c r="E595" s="1392"/>
      <c r="F595" s="1392"/>
      <c r="G595" s="1392"/>
      <c r="H595" s="1392"/>
      <c r="I595" s="1392"/>
      <c r="J595" s="1392"/>
      <c r="K595" s="1392"/>
      <c r="L595" s="1392"/>
      <c r="M595" s="1392"/>
      <c r="N595" s="1392"/>
      <c r="O595" s="1392"/>
      <c r="P595" s="1392"/>
      <c r="Q595" s="1392"/>
      <c r="R595" s="1392"/>
      <c r="S595" s="1392"/>
      <c r="T595" s="1392"/>
      <c r="U595" s="1392"/>
      <c r="V595" s="1392"/>
      <c r="W595" s="1392"/>
      <c r="X595" s="1392"/>
      <c r="Y595" s="1392"/>
      <c r="Z595" s="1392"/>
      <c r="AA595" s="1392"/>
      <c r="AB595" s="1392"/>
      <c r="AC595" s="1392"/>
      <c r="AD595" s="1392"/>
    </row>
    <row r="596" spans="2:30">
      <c r="B596" s="1392"/>
      <c r="C596" s="1392"/>
      <c r="D596" s="1392"/>
      <c r="E596" s="1392"/>
      <c r="F596" s="1392"/>
      <c r="G596" s="1392"/>
      <c r="H596" s="1392"/>
      <c r="I596" s="1392"/>
      <c r="J596" s="1392"/>
      <c r="K596" s="1392"/>
      <c r="L596" s="1392"/>
      <c r="M596" s="1392"/>
      <c r="N596" s="1392"/>
      <c r="O596" s="1392"/>
      <c r="P596" s="1392"/>
      <c r="Q596" s="1392"/>
      <c r="R596" s="1392"/>
      <c r="S596" s="1392"/>
      <c r="T596" s="1392"/>
      <c r="U596" s="1392"/>
      <c r="V596" s="1392"/>
      <c r="W596" s="1392"/>
      <c r="X596" s="1392"/>
      <c r="Y596" s="1392"/>
      <c r="Z596" s="1392"/>
      <c r="AA596" s="1392"/>
      <c r="AB596" s="1392"/>
      <c r="AC596" s="1392"/>
      <c r="AD596" s="1392"/>
    </row>
    <row r="597" spans="2:30">
      <c r="B597" s="1392"/>
      <c r="C597" s="1392"/>
      <c r="D597" s="1392"/>
      <c r="E597" s="1392"/>
      <c r="F597" s="1392"/>
      <c r="G597" s="1392"/>
      <c r="H597" s="1392"/>
      <c r="I597" s="1392"/>
      <c r="J597" s="1392"/>
      <c r="K597" s="1392"/>
      <c r="L597" s="1392"/>
      <c r="M597" s="1392"/>
      <c r="N597" s="1392"/>
      <c r="O597" s="1392"/>
      <c r="P597" s="1392"/>
      <c r="Q597" s="1392"/>
      <c r="R597" s="1392"/>
      <c r="S597" s="1392"/>
      <c r="T597" s="1392"/>
      <c r="U597" s="1392"/>
      <c r="V597" s="1392"/>
      <c r="W597" s="1392"/>
      <c r="X597" s="1392"/>
      <c r="Y597" s="1392"/>
      <c r="Z597" s="1392"/>
      <c r="AA597" s="1392"/>
      <c r="AB597" s="1392"/>
      <c r="AC597" s="1392"/>
      <c r="AD597" s="1392"/>
    </row>
    <row r="598" spans="2:30">
      <c r="B598" s="1392"/>
      <c r="C598" s="1392"/>
      <c r="D598" s="1392"/>
      <c r="E598" s="1392"/>
      <c r="F598" s="1392"/>
      <c r="G598" s="1392"/>
      <c r="H598" s="1392"/>
      <c r="I598" s="1392"/>
      <c r="J598" s="1392"/>
      <c r="K598" s="1392"/>
      <c r="L598" s="1392"/>
      <c r="M598" s="1392"/>
      <c r="N598" s="1392"/>
      <c r="O598" s="1392"/>
      <c r="P598" s="1392"/>
      <c r="Q598" s="1392"/>
      <c r="R598" s="1392"/>
      <c r="S598" s="1392"/>
      <c r="T598" s="1392"/>
      <c r="U598" s="1392"/>
      <c r="V598" s="1392"/>
      <c r="W598" s="1392"/>
      <c r="X598" s="1392"/>
      <c r="Y598" s="1392"/>
      <c r="Z598" s="1392"/>
      <c r="AA598" s="1392"/>
      <c r="AB598" s="1392"/>
      <c r="AC598" s="1392"/>
      <c r="AD598" s="1392"/>
    </row>
    <row r="599" spans="2:30">
      <c r="B599" s="1392"/>
      <c r="C599" s="1392"/>
      <c r="D599" s="1392"/>
      <c r="E599" s="1392"/>
      <c r="F599" s="1392"/>
      <c r="G599" s="1392"/>
      <c r="H599" s="1392"/>
      <c r="I599" s="1392"/>
      <c r="J599" s="1392"/>
      <c r="K599" s="1392"/>
      <c r="L599" s="1392"/>
      <c r="M599" s="1392"/>
      <c r="N599" s="1392"/>
      <c r="O599" s="1392"/>
      <c r="P599" s="1392"/>
      <c r="Q599" s="1392"/>
      <c r="R599" s="1392"/>
      <c r="S599" s="1392"/>
      <c r="T599" s="1392"/>
      <c r="U599" s="1392"/>
      <c r="V599" s="1392"/>
      <c r="W599" s="1392"/>
      <c r="X599" s="1392"/>
      <c r="Y599" s="1392"/>
      <c r="Z599" s="1392"/>
      <c r="AA599" s="1392"/>
      <c r="AB599" s="1392"/>
      <c r="AC599" s="1392"/>
      <c r="AD599" s="1392"/>
    </row>
    <row r="600" spans="2:30">
      <c r="B600" s="1392"/>
      <c r="C600" s="1392"/>
      <c r="D600" s="1392"/>
      <c r="E600" s="1392"/>
      <c r="F600" s="1392"/>
      <c r="G600" s="1392"/>
      <c r="H600" s="1392"/>
      <c r="I600" s="1392"/>
      <c r="J600" s="1392"/>
      <c r="K600" s="1392"/>
      <c r="L600" s="1392"/>
      <c r="M600" s="1392"/>
      <c r="N600" s="1392"/>
      <c r="O600" s="1392"/>
      <c r="P600" s="1392"/>
      <c r="Q600" s="1392"/>
      <c r="R600" s="1392"/>
      <c r="S600" s="1392"/>
      <c r="T600" s="1392"/>
      <c r="U600" s="1392"/>
      <c r="V600" s="1392"/>
      <c r="W600" s="1392"/>
      <c r="X600" s="1392"/>
      <c r="Y600" s="1392"/>
      <c r="Z600" s="1392"/>
      <c r="AA600" s="1392"/>
      <c r="AB600" s="1392"/>
      <c r="AC600" s="1392"/>
      <c r="AD600" s="1392"/>
    </row>
    <row r="601" spans="2:30">
      <c r="B601" s="1392"/>
      <c r="C601" s="1392"/>
      <c r="D601" s="1392"/>
      <c r="E601" s="1392"/>
      <c r="F601" s="1392"/>
      <c r="G601" s="1392"/>
      <c r="H601" s="1392"/>
      <c r="I601" s="1392"/>
      <c r="J601" s="1392"/>
      <c r="K601" s="1392"/>
      <c r="L601" s="1392"/>
      <c r="M601" s="1392"/>
      <c r="N601" s="1392"/>
      <c r="O601" s="1392"/>
      <c r="P601" s="1392"/>
      <c r="Q601" s="1392"/>
      <c r="R601" s="1392"/>
      <c r="S601" s="1392"/>
      <c r="T601" s="1392"/>
      <c r="U601" s="1392"/>
      <c r="V601" s="1392"/>
      <c r="W601" s="1392"/>
      <c r="X601" s="1392"/>
      <c r="Y601" s="1392"/>
      <c r="Z601" s="1392"/>
      <c r="AA601" s="1392"/>
      <c r="AB601" s="1392"/>
      <c r="AC601" s="1392"/>
      <c r="AD601" s="1392"/>
    </row>
    <row r="602" spans="2:30">
      <c r="B602" s="1392"/>
      <c r="C602" s="1392"/>
      <c r="D602" s="1392"/>
      <c r="E602" s="1392"/>
      <c r="F602" s="1392"/>
      <c r="G602" s="1392"/>
      <c r="H602" s="1392"/>
      <c r="I602" s="1392"/>
      <c r="J602" s="1392"/>
      <c r="K602" s="1392"/>
      <c r="L602" s="1392"/>
      <c r="M602" s="1392"/>
      <c r="N602" s="1392"/>
      <c r="O602" s="1392"/>
      <c r="P602" s="1392"/>
      <c r="Q602" s="1392"/>
      <c r="R602" s="1392"/>
      <c r="S602" s="1392"/>
      <c r="T602" s="1392"/>
      <c r="U602" s="1392"/>
      <c r="V602" s="1392"/>
      <c r="W602" s="1392"/>
      <c r="X602" s="1392"/>
      <c r="Y602" s="1392"/>
      <c r="Z602" s="1392"/>
      <c r="AA602" s="1392"/>
      <c r="AB602" s="1392"/>
      <c r="AC602" s="1392"/>
      <c r="AD602" s="1392"/>
    </row>
    <row r="603" spans="2:30">
      <c r="B603" s="1392"/>
      <c r="C603" s="1392"/>
      <c r="D603" s="1392"/>
      <c r="E603" s="1392"/>
      <c r="F603" s="1392"/>
      <c r="G603" s="1392"/>
      <c r="H603" s="1392"/>
      <c r="I603" s="1392"/>
      <c r="J603" s="1392"/>
      <c r="K603" s="1392"/>
      <c r="L603" s="1392"/>
      <c r="M603" s="1392"/>
      <c r="N603" s="1392"/>
      <c r="O603" s="1392"/>
      <c r="P603" s="1392"/>
      <c r="Q603" s="1392"/>
      <c r="R603" s="1392"/>
      <c r="S603" s="1392"/>
      <c r="T603" s="1392"/>
      <c r="U603" s="1392"/>
      <c r="V603" s="1392"/>
      <c r="W603" s="1392"/>
      <c r="X603" s="1392"/>
      <c r="Y603" s="1392"/>
      <c r="Z603" s="1392"/>
      <c r="AA603" s="1392"/>
      <c r="AB603" s="1392"/>
      <c r="AC603" s="1392"/>
      <c r="AD603" s="1392"/>
    </row>
    <row r="604" spans="2:30">
      <c r="B604" s="1392"/>
      <c r="C604" s="1392"/>
      <c r="D604" s="1392"/>
      <c r="E604" s="1392"/>
      <c r="F604" s="1392"/>
      <c r="G604" s="1392"/>
      <c r="H604" s="1392"/>
      <c r="I604" s="1392"/>
      <c r="J604" s="1392"/>
      <c r="K604" s="1392"/>
      <c r="L604" s="1392"/>
      <c r="M604" s="1392"/>
      <c r="N604" s="1392"/>
      <c r="O604" s="1392"/>
      <c r="P604" s="1392"/>
      <c r="Q604" s="1392"/>
      <c r="R604" s="1392"/>
      <c r="S604" s="1392"/>
      <c r="T604" s="1392"/>
      <c r="U604" s="1392"/>
      <c r="V604" s="1392"/>
      <c r="W604" s="1392"/>
      <c r="X604" s="1392"/>
      <c r="Y604" s="1392"/>
      <c r="Z604" s="1392"/>
      <c r="AA604" s="1392"/>
      <c r="AB604" s="1392"/>
      <c r="AC604" s="1392"/>
      <c r="AD604" s="1392"/>
    </row>
    <row r="605" spans="2:30">
      <c r="B605" s="1392"/>
      <c r="C605" s="1392"/>
      <c r="D605" s="1392"/>
      <c r="E605" s="1392"/>
      <c r="F605" s="1392"/>
      <c r="G605" s="1392"/>
      <c r="H605" s="1392"/>
      <c r="I605" s="1392"/>
      <c r="J605" s="1392"/>
      <c r="K605" s="1392"/>
      <c r="L605" s="1392"/>
      <c r="M605" s="1392"/>
      <c r="N605" s="1392"/>
      <c r="O605" s="1392"/>
      <c r="P605" s="1392"/>
      <c r="Q605" s="1392"/>
      <c r="R605" s="1392"/>
      <c r="S605" s="1392"/>
      <c r="T605" s="1392"/>
      <c r="U605" s="1392"/>
      <c r="V605" s="1392"/>
      <c r="W605" s="1392"/>
      <c r="X605" s="1392"/>
      <c r="Y605" s="1392"/>
      <c r="Z605" s="1392"/>
      <c r="AA605" s="1392"/>
      <c r="AB605" s="1392"/>
      <c r="AC605" s="1392"/>
      <c r="AD605" s="1392"/>
    </row>
    <row r="606" spans="2:30">
      <c r="B606" s="1392"/>
      <c r="C606" s="1392"/>
      <c r="D606" s="1392"/>
      <c r="E606" s="1392"/>
      <c r="F606" s="1392"/>
      <c r="G606" s="1392"/>
      <c r="H606" s="1392"/>
      <c r="I606" s="1392"/>
      <c r="J606" s="1392"/>
      <c r="K606" s="1392"/>
      <c r="L606" s="1392"/>
      <c r="M606" s="1392"/>
      <c r="N606" s="1392"/>
      <c r="O606" s="1392"/>
      <c r="P606" s="1392"/>
      <c r="Q606" s="1392"/>
      <c r="R606" s="1392"/>
      <c r="S606" s="1392"/>
      <c r="T606" s="1392"/>
      <c r="U606" s="1392"/>
      <c r="V606" s="1392"/>
      <c r="W606" s="1392"/>
      <c r="X606" s="1392"/>
      <c r="Y606" s="1392"/>
      <c r="Z606" s="1392"/>
      <c r="AA606" s="1392"/>
      <c r="AB606" s="1392"/>
      <c r="AC606" s="1392"/>
      <c r="AD606" s="1392"/>
    </row>
    <row r="607" spans="2:30">
      <c r="B607" s="1392"/>
      <c r="C607" s="1392"/>
      <c r="D607" s="1392"/>
      <c r="E607" s="1392"/>
      <c r="F607" s="1392"/>
      <c r="G607" s="1392"/>
      <c r="H607" s="1392"/>
      <c r="I607" s="1392"/>
      <c r="J607" s="1392"/>
      <c r="K607" s="1392"/>
      <c r="L607" s="1392"/>
      <c r="M607" s="1392"/>
      <c r="N607" s="1392"/>
      <c r="O607" s="1392"/>
      <c r="P607" s="1392"/>
      <c r="Q607" s="1392"/>
      <c r="R607" s="1392"/>
      <c r="S607" s="1392"/>
      <c r="T607" s="1392"/>
      <c r="U607" s="1392"/>
      <c r="V607" s="1392"/>
      <c r="W607" s="1392"/>
      <c r="X607" s="1392"/>
      <c r="Y607" s="1392"/>
      <c r="Z607" s="1392"/>
      <c r="AA607" s="1392"/>
      <c r="AB607" s="1392"/>
      <c r="AC607" s="1392"/>
      <c r="AD607" s="1392"/>
    </row>
    <row r="608" spans="2:30">
      <c r="B608" s="1392"/>
      <c r="C608" s="1392"/>
      <c r="D608" s="1392"/>
      <c r="E608" s="1392"/>
      <c r="F608" s="1392"/>
      <c r="G608" s="1392"/>
      <c r="H608" s="1392"/>
      <c r="I608" s="1392"/>
      <c r="J608" s="1392"/>
      <c r="K608" s="1392"/>
      <c r="L608" s="1392"/>
      <c r="M608" s="1392"/>
      <c r="N608" s="1392"/>
      <c r="O608" s="1392"/>
      <c r="P608" s="1392"/>
      <c r="Q608" s="1392"/>
      <c r="R608" s="1392"/>
      <c r="S608" s="1392"/>
      <c r="T608" s="1392"/>
      <c r="U608" s="1392"/>
      <c r="V608" s="1392"/>
      <c r="W608" s="1392"/>
      <c r="X608" s="1392"/>
      <c r="Y608" s="1392"/>
      <c r="Z608" s="1392"/>
      <c r="AA608" s="1392"/>
      <c r="AB608" s="1392"/>
      <c r="AC608" s="1392"/>
      <c r="AD608" s="1392"/>
    </row>
    <row r="609" spans="2:30">
      <c r="B609" s="1392"/>
      <c r="C609" s="1392"/>
      <c r="D609" s="1392"/>
      <c r="E609" s="1392"/>
      <c r="F609" s="1392"/>
      <c r="G609" s="1392"/>
      <c r="H609" s="1392"/>
      <c r="I609" s="1392"/>
      <c r="J609" s="1392"/>
      <c r="K609" s="1392"/>
      <c r="L609" s="1392"/>
      <c r="M609" s="1392"/>
      <c r="N609" s="1392"/>
      <c r="O609" s="1392"/>
      <c r="P609" s="1392"/>
      <c r="Q609" s="1392"/>
      <c r="R609" s="1392"/>
      <c r="S609" s="1392"/>
      <c r="T609" s="1392"/>
      <c r="U609" s="1392"/>
      <c r="V609" s="1392"/>
      <c r="W609" s="1392"/>
      <c r="X609" s="1392"/>
      <c r="Y609" s="1392"/>
      <c r="Z609" s="1392"/>
      <c r="AA609" s="1392"/>
      <c r="AB609" s="1392"/>
      <c r="AC609" s="1392"/>
      <c r="AD609" s="1392"/>
    </row>
    <row r="610" spans="2:30">
      <c r="B610" s="1392"/>
      <c r="C610" s="1392"/>
      <c r="D610" s="1392"/>
      <c r="E610" s="1392"/>
      <c r="F610" s="1392"/>
      <c r="G610" s="1392"/>
      <c r="H610" s="1392"/>
      <c r="I610" s="1392"/>
      <c r="J610" s="1392"/>
      <c r="K610" s="1392"/>
      <c r="L610" s="1392"/>
      <c r="M610" s="1392"/>
      <c r="N610" s="1392"/>
      <c r="O610" s="1392"/>
      <c r="P610" s="1392"/>
      <c r="Q610" s="1392"/>
      <c r="R610" s="1392"/>
      <c r="S610" s="1392"/>
      <c r="T610" s="1392"/>
      <c r="U610" s="1392"/>
      <c r="V610" s="1392"/>
      <c r="W610" s="1392"/>
      <c r="X610" s="1392"/>
      <c r="Y610" s="1392"/>
      <c r="Z610" s="1392"/>
      <c r="AA610" s="1392"/>
      <c r="AB610" s="1392"/>
      <c r="AC610" s="1392"/>
      <c r="AD610" s="1392"/>
    </row>
    <row r="611" spans="2:30">
      <c r="B611" s="1392"/>
      <c r="C611" s="1392"/>
      <c r="D611" s="1392"/>
      <c r="E611" s="1392"/>
      <c r="F611" s="1392"/>
      <c r="G611" s="1392"/>
      <c r="H611" s="1392"/>
      <c r="I611" s="1392"/>
      <c r="J611" s="1392"/>
      <c r="K611" s="1392"/>
      <c r="L611" s="1392"/>
      <c r="M611" s="1392"/>
      <c r="N611" s="1392"/>
      <c r="O611" s="1392"/>
      <c r="P611" s="1392"/>
      <c r="Q611" s="1392"/>
      <c r="R611" s="1392"/>
      <c r="S611" s="1392"/>
      <c r="T611" s="1392"/>
      <c r="U611" s="1392"/>
      <c r="V611" s="1392"/>
      <c r="W611" s="1392"/>
      <c r="X611" s="1392"/>
      <c r="Y611" s="1392"/>
      <c r="Z611" s="1392"/>
      <c r="AA611" s="1392"/>
      <c r="AB611" s="1392"/>
      <c r="AC611" s="1392"/>
      <c r="AD611" s="1392"/>
    </row>
    <row r="612" spans="2:30">
      <c r="B612" s="1392"/>
      <c r="C612" s="1392"/>
      <c r="D612" s="1392"/>
      <c r="E612" s="1392"/>
      <c r="F612" s="1392"/>
      <c r="G612" s="1392"/>
      <c r="H612" s="1392"/>
      <c r="I612" s="1392"/>
      <c r="J612" s="1392"/>
      <c r="K612" s="1392"/>
      <c r="L612" s="1392"/>
      <c r="M612" s="1392"/>
      <c r="N612" s="1392"/>
      <c r="O612" s="1392"/>
      <c r="P612" s="1392"/>
      <c r="Q612" s="1392"/>
      <c r="R612" s="1392"/>
      <c r="S612" s="1392"/>
      <c r="T612" s="1392"/>
      <c r="U612" s="1392"/>
      <c r="V612" s="1392"/>
      <c r="W612" s="1392"/>
      <c r="X612" s="1392"/>
      <c r="Y612" s="1392"/>
      <c r="Z612" s="1392"/>
      <c r="AA612" s="1392"/>
      <c r="AB612" s="1392"/>
      <c r="AC612" s="1392"/>
      <c r="AD612" s="1392"/>
    </row>
    <row r="613" spans="2:30">
      <c r="B613" s="1392"/>
      <c r="C613" s="1392"/>
      <c r="D613" s="1392"/>
      <c r="E613" s="1392"/>
      <c r="F613" s="1392"/>
      <c r="G613" s="1392"/>
      <c r="H613" s="1392"/>
      <c r="I613" s="1392"/>
      <c r="J613" s="1392"/>
      <c r="K613" s="1392"/>
      <c r="L613" s="1392"/>
      <c r="M613" s="1392"/>
      <c r="N613" s="1392"/>
      <c r="O613" s="1392"/>
      <c r="P613" s="1392"/>
      <c r="Q613" s="1392"/>
      <c r="R613" s="1392"/>
      <c r="S613" s="1392"/>
      <c r="T613" s="1392"/>
      <c r="U613" s="1392"/>
      <c r="V613" s="1392"/>
      <c r="W613" s="1392"/>
      <c r="X613" s="1392"/>
      <c r="Y613" s="1392"/>
      <c r="Z613" s="1392"/>
      <c r="AA613" s="1392"/>
      <c r="AB613" s="1392"/>
      <c r="AC613" s="1392"/>
      <c r="AD613" s="1392"/>
    </row>
    <row r="614" spans="2:30">
      <c r="B614" s="1392"/>
      <c r="C614" s="1392"/>
      <c r="D614" s="1392"/>
      <c r="E614" s="1392"/>
      <c r="F614" s="1392"/>
      <c r="G614" s="1392"/>
      <c r="H614" s="1392"/>
      <c r="I614" s="1392"/>
      <c r="J614" s="1392"/>
      <c r="K614" s="1392"/>
      <c r="L614" s="1392"/>
      <c r="M614" s="1392"/>
      <c r="N614" s="1392"/>
      <c r="O614" s="1392"/>
      <c r="P614" s="1392"/>
      <c r="Q614" s="1392"/>
      <c r="R614" s="1392"/>
      <c r="S614" s="1392"/>
      <c r="T614" s="1392"/>
      <c r="U614" s="1392"/>
      <c r="V614" s="1392"/>
      <c r="W614" s="1392"/>
      <c r="X614" s="1392"/>
      <c r="Y614" s="1392"/>
      <c r="Z614" s="1392"/>
      <c r="AA614" s="1392"/>
      <c r="AB614" s="1392"/>
      <c r="AC614" s="1392"/>
      <c r="AD614" s="1392"/>
    </row>
    <row r="615" spans="2:30">
      <c r="B615" s="1392"/>
      <c r="C615" s="1392"/>
      <c r="D615" s="1392"/>
      <c r="E615" s="1392"/>
      <c r="F615" s="1392"/>
      <c r="G615" s="1392"/>
      <c r="H615" s="1392"/>
      <c r="I615" s="1392"/>
      <c r="J615" s="1392"/>
      <c r="K615" s="1392"/>
      <c r="L615" s="1392"/>
      <c r="M615" s="1392"/>
      <c r="N615" s="1392"/>
      <c r="O615" s="1392"/>
      <c r="P615" s="1392"/>
      <c r="Q615" s="1392"/>
      <c r="R615" s="1392"/>
      <c r="S615" s="1392"/>
      <c r="T615" s="1392"/>
      <c r="U615" s="1392"/>
      <c r="V615" s="1392"/>
      <c r="W615" s="1392"/>
      <c r="X615" s="1392"/>
      <c r="Y615" s="1392"/>
      <c r="Z615" s="1392"/>
      <c r="AA615" s="1392"/>
      <c r="AB615" s="1392"/>
      <c r="AC615" s="1392"/>
      <c r="AD615" s="1392"/>
    </row>
    <row r="616" spans="2:30">
      <c r="B616" s="1392"/>
      <c r="C616" s="1392"/>
      <c r="D616" s="1392"/>
      <c r="E616" s="1392"/>
      <c r="F616" s="1392"/>
      <c r="G616" s="1392"/>
      <c r="H616" s="1392"/>
      <c r="I616" s="1392"/>
      <c r="J616" s="1392"/>
      <c r="K616" s="1392"/>
      <c r="L616" s="1392"/>
      <c r="M616" s="1392"/>
      <c r="N616" s="1392"/>
      <c r="O616" s="1392"/>
      <c r="P616" s="1392"/>
      <c r="Q616" s="1392"/>
      <c r="R616" s="1392"/>
      <c r="S616" s="1392"/>
      <c r="T616" s="1392"/>
      <c r="U616" s="1392"/>
      <c r="V616" s="1392"/>
      <c r="W616" s="1392"/>
      <c r="X616" s="1392"/>
      <c r="Y616" s="1392"/>
      <c r="Z616" s="1392"/>
      <c r="AA616" s="1392"/>
      <c r="AB616" s="1392"/>
      <c r="AC616" s="1392"/>
      <c r="AD616" s="1392"/>
    </row>
    <row r="617" spans="2:30">
      <c r="B617" s="1392"/>
      <c r="C617" s="1392"/>
      <c r="D617" s="1392"/>
      <c r="E617" s="1392"/>
      <c r="F617" s="1392"/>
      <c r="G617" s="1392"/>
      <c r="H617" s="1392"/>
      <c r="I617" s="1392"/>
      <c r="J617" s="1392"/>
      <c r="K617" s="1392"/>
      <c r="L617" s="1392"/>
      <c r="M617" s="1392"/>
      <c r="N617" s="1392"/>
      <c r="O617" s="1392"/>
      <c r="P617" s="1392"/>
      <c r="Q617" s="1392"/>
      <c r="R617" s="1392"/>
      <c r="S617" s="1392"/>
      <c r="T617" s="1392"/>
      <c r="U617" s="1392"/>
      <c r="V617" s="1392"/>
      <c r="W617" s="1392"/>
      <c r="X617" s="1392"/>
      <c r="Y617" s="1392"/>
      <c r="Z617" s="1392"/>
      <c r="AA617" s="1392"/>
      <c r="AB617" s="1392"/>
      <c r="AC617" s="1392"/>
      <c r="AD617" s="1392"/>
    </row>
    <row r="618" spans="2:30">
      <c r="B618" s="1392"/>
      <c r="C618" s="1392"/>
      <c r="D618" s="1392"/>
      <c r="E618" s="1392"/>
      <c r="F618" s="1392"/>
      <c r="G618" s="1392"/>
      <c r="H618" s="1392"/>
      <c r="I618" s="1392"/>
      <c r="J618" s="1392"/>
      <c r="K618" s="1392"/>
      <c r="L618" s="1392"/>
      <c r="M618" s="1392"/>
      <c r="N618" s="1392"/>
      <c r="O618" s="1392"/>
      <c r="P618" s="1392"/>
      <c r="Q618" s="1392"/>
      <c r="R618" s="1392"/>
      <c r="S618" s="1392"/>
      <c r="T618" s="1392"/>
      <c r="U618" s="1392"/>
      <c r="V618" s="1392"/>
      <c r="W618" s="1392"/>
      <c r="X618" s="1392"/>
      <c r="Y618" s="1392"/>
      <c r="Z618" s="1392"/>
      <c r="AA618" s="1392"/>
      <c r="AB618" s="1392"/>
      <c r="AC618" s="1392"/>
      <c r="AD618" s="1392"/>
    </row>
    <row r="619" spans="2:30">
      <c r="B619" s="1392"/>
      <c r="C619" s="1392"/>
      <c r="D619" s="1392"/>
      <c r="E619" s="1392"/>
      <c r="F619" s="1392"/>
      <c r="G619" s="1392"/>
      <c r="H619" s="1392"/>
      <c r="I619" s="1392"/>
      <c r="J619" s="1392"/>
      <c r="K619" s="1392"/>
      <c r="L619" s="1392"/>
      <c r="M619" s="1392"/>
      <c r="N619" s="1392"/>
      <c r="O619" s="1392"/>
      <c r="P619" s="1392"/>
      <c r="Q619" s="1392"/>
      <c r="R619" s="1392"/>
      <c r="S619" s="1392"/>
      <c r="T619" s="1392"/>
      <c r="U619" s="1392"/>
      <c r="V619" s="1392"/>
      <c r="W619" s="1392"/>
      <c r="X619" s="1392"/>
      <c r="Y619" s="1392"/>
      <c r="Z619" s="1392"/>
      <c r="AA619" s="1392"/>
      <c r="AB619" s="1392"/>
      <c r="AC619" s="1392"/>
      <c r="AD619" s="1392"/>
    </row>
    <row r="620" spans="2:30">
      <c r="B620" s="1392"/>
      <c r="C620" s="1392"/>
      <c r="D620" s="1392"/>
      <c r="E620" s="1392"/>
      <c r="F620" s="1392"/>
      <c r="G620" s="1392"/>
      <c r="H620" s="1392"/>
      <c r="I620" s="1392"/>
      <c r="J620" s="1392"/>
      <c r="K620" s="1392"/>
      <c r="L620" s="1392"/>
      <c r="M620" s="1392"/>
      <c r="N620" s="1392"/>
      <c r="O620" s="1392"/>
      <c r="P620" s="1392"/>
      <c r="Q620" s="1392"/>
      <c r="R620" s="1392"/>
      <c r="S620" s="1392"/>
      <c r="T620" s="1392"/>
      <c r="U620" s="1392"/>
      <c r="V620" s="1392"/>
      <c r="W620" s="1392"/>
      <c r="X620" s="1392"/>
      <c r="Y620" s="1392"/>
      <c r="Z620" s="1392"/>
      <c r="AA620" s="1392"/>
      <c r="AB620" s="1392"/>
      <c r="AC620" s="1392"/>
      <c r="AD620" s="1392"/>
    </row>
    <row r="621" spans="2:30">
      <c r="B621" s="1392"/>
      <c r="C621" s="1392"/>
      <c r="D621" s="1392"/>
      <c r="E621" s="1392"/>
      <c r="F621" s="1392"/>
      <c r="G621" s="1392"/>
      <c r="H621" s="1392"/>
      <c r="I621" s="1392"/>
      <c r="J621" s="1392"/>
      <c r="K621" s="1392"/>
      <c r="L621" s="1392"/>
      <c r="M621" s="1392"/>
      <c r="N621" s="1392"/>
      <c r="O621" s="1392"/>
      <c r="P621" s="1392"/>
      <c r="Q621" s="1392"/>
      <c r="R621" s="1392"/>
      <c r="S621" s="1392"/>
      <c r="T621" s="1392"/>
      <c r="U621" s="1392"/>
      <c r="V621" s="1392"/>
      <c r="W621" s="1392"/>
      <c r="X621" s="1392"/>
      <c r="Y621" s="1392"/>
      <c r="Z621" s="1392"/>
      <c r="AA621" s="1392"/>
      <c r="AB621" s="1392"/>
      <c r="AC621" s="1392"/>
      <c r="AD621" s="1392"/>
    </row>
    <row r="622" spans="2:30">
      <c r="B622" s="1392"/>
      <c r="C622" s="1392"/>
      <c r="D622" s="1392"/>
      <c r="E622" s="1392"/>
      <c r="F622" s="1392"/>
      <c r="G622" s="1392"/>
      <c r="H622" s="1392"/>
      <c r="I622" s="1392"/>
      <c r="J622" s="1392"/>
      <c r="K622" s="1392"/>
      <c r="L622" s="1392"/>
      <c r="M622" s="1392"/>
      <c r="N622" s="1392"/>
      <c r="O622" s="1392"/>
      <c r="P622" s="1392"/>
      <c r="Q622" s="1392"/>
      <c r="R622" s="1392"/>
      <c r="S622" s="1392"/>
      <c r="T622" s="1392"/>
      <c r="U622" s="1392"/>
      <c r="V622" s="1392"/>
      <c r="W622" s="1392"/>
      <c r="X622" s="1392"/>
      <c r="Y622" s="1392"/>
      <c r="Z622" s="1392"/>
      <c r="AA622" s="1392"/>
      <c r="AB622" s="1392"/>
      <c r="AC622" s="1392"/>
      <c r="AD622" s="1392"/>
    </row>
    <row r="623" spans="2:30">
      <c r="B623" s="1392"/>
      <c r="C623" s="1392"/>
      <c r="D623" s="1392"/>
      <c r="E623" s="1392"/>
      <c r="F623" s="1392"/>
      <c r="G623" s="1392"/>
      <c r="H623" s="1392"/>
      <c r="I623" s="1392"/>
      <c r="J623" s="1392"/>
      <c r="K623" s="1392"/>
      <c r="L623" s="1392"/>
      <c r="M623" s="1392"/>
      <c r="N623" s="1392"/>
      <c r="O623" s="1392"/>
      <c r="P623" s="1392"/>
      <c r="Q623" s="1392"/>
      <c r="R623" s="1392"/>
      <c r="S623" s="1392"/>
      <c r="T623" s="1392"/>
      <c r="U623" s="1392"/>
      <c r="V623" s="1392"/>
      <c r="W623" s="1392"/>
      <c r="X623" s="1392"/>
      <c r="Y623" s="1392"/>
      <c r="Z623" s="1392"/>
      <c r="AA623" s="1392"/>
      <c r="AB623" s="1392"/>
      <c r="AC623" s="1392"/>
      <c r="AD623" s="1392"/>
    </row>
    <row r="624" spans="2:30">
      <c r="B624" s="1392"/>
      <c r="C624" s="1392"/>
      <c r="D624" s="1392"/>
      <c r="E624" s="1392"/>
      <c r="F624" s="1392"/>
      <c r="G624" s="1392"/>
      <c r="H624" s="1392"/>
      <c r="I624" s="1392"/>
      <c r="J624" s="1392"/>
      <c r="K624" s="1392"/>
      <c r="L624" s="1392"/>
      <c r="M624" s="1392"/>
      <c r="N624" s="1392"/>
      <c r="O624" s="1392"/>
      <c r="P624" s="1392"/>
      <c r="Q624" s="1392"/>
      <c r="R624" s="1392"/>
      <c r="S624" s="1392"/>
      <c r="T624" s="1392"/>
      <c r="U624" s="1392"/>
      <c r="V624" s="1392"/>
      <c r="W624" s="1392"/>
      <c r="X624" s="1392"/>
      <c r="Y624" s="1392"/>
      <c r="Z624" s="1392"/>
      <c r="AA624" s="1392"/>
      <c r="AB624" s="1392"/>
      <c r="AC624" s="1392"/>
      <c r="AD624" s="1392"/>
    </row>
    <row r="625" spans="2:30">
      <c r="B625" s="1392"/>
      <c r="C625" s="1392"/>
      <c r="D625" s="1392"/>
      <c r="E625" s="1392"/>
      <c r="F625" s="1392"/>
      <c r="G625" s="1392"/>
      <c r="H625" s="1392"/>
      <c r="I625" s="1392"/>
      <c r="J625" s="1392"/>
      <c r="K625" s="1392"/>
      <c r="L625" s="1392"/>
      <c r="M625" s="1392"/>
      <c r="N625" s="1392"/>
      <c r="O625" s="1392"/>
      <c r="P625" s="1392"/>
      <c r="Q625" s="1392"/>
      <c r="R625" s="1392"/>
      <c r="S625" s="1392"/>
      <c r="T625" s="1392"/>
      <c r="U625" s="1392"/>
      <c r="V625" s="1392"/>
      <c r="W625" s="1392"/>
      <c r="X625" s="1392"/>
      <c r="Y625" s="1392"/>
      <c r="Z625" s="1392"/>
      <c r="AA625" s="1392"/>
      <c r="AB625" s="1392"/>
      <c r="AC625" s="1392"/>
      <c r="AD625" s="1392"/>
    </row>
    <row r="626" spans="2:30">
      <c r="B626" s="1392"/>
      <c r="C626" s="1392"/>
      <c r="D626" s="1392"/>
      <c r="E626" s="1392"/>
      <c r="F626" s="1392"/>
      <c r="G626" s="1392"/>
      <c r="H626" s="1392"/>
      <c r="I626" s="1392"/>
      <c r="J626" s="1392"/>
      <c r="K626" s="1392"/>
      <c r="L626" s="1392"/>
      <c r="M626" s="1392"/>
      <c r="N626" s="1392"/>
      <c r="O626" s="1392"/>
      <c r="P626" s="1392"/>
      <c r="Q626" s="1392"/>
      <c r="R626" s="1392"/>
      <c r="S626" s="1392"/>
      <c r="T626" s="1392"/>
      <c r="U626" s="1392"/>
      <c r="V626" s="1392"/>
      <c r="W626" s="1392"/>
      <c r="X626" s="1392"/>
      <c r="Y626" s="1392"/>
      <c r="Z626" s="1392"/>
      <c r="AA626" s="1392"/>
      <c r="AB626" s="1392"/>
      <c r="AC626" s="1392"/>
      <c r="AD626" s="1392"/>
    </row>
    <row r="627" spans="2:30">
      <c r="B627" s="1392"/>
      <c r="C627" s="1392"/>
      <c r="D627" s="1392"/>
      <c r="E627" s="1392"/>
      <c r="F627" s="1392"/>
      <c r="G627" s="1392"/>
      <c r="H627" s="1392"/>
      <c r="I627" s="1392"/>
      <c r="J627" s="1392"/>
      <c r="K627" s="1392"/>
      <c r="L627" s="1392"/>
      <c r="M627" s="1392"/>
      <c r="N627" s="1392"/>
      <c r="O627" s="1392"/>
      <c r="P627" s="1392"/>
      <c r="Q627" s="1392"/>
      <c r="R627" s="1392"/>
      <c r="S627" s="1392"/>
      <c r="T627" s="1392"/>
      <c r="U627" s="1392"/>
      <c r="V627" s="1392"/>
      <c r="W627" s="1392"/>
      <c r="X627" s="1392"/>
      <c r="Y627" s="1392"/>
      <c r="Z627" s="1392"/>
      <c r="AA627" s="1392"/>
      <c r="AB627" s="1392"/>
      <c r="AC627" s="1392"/>
      <c r="AD627" s="1392"/>
    </row>
    <row r="628" spans="2:30">
      <c r="B628" s="1392"/>
      <c r="C628" s="1392"/>
      <c r="D628" s="1392"/>
      <c r="E628" s="1392"/>
      <c r="F628" s="1392"/>
      <c r="G628" s="1392"/>
      <c r="H628" s="1392"/>
      <c r="I628" s="1392"/>
      <c r="J628" s="1392"/>
      <c r="K628" s="1392"/>
      <c r="L628" s="1392"/>
      <c r="M628" s="1392"/>
      <c r="N628" s="1392"/>
      <c r="O628" s="1392"/>
      <c r="P628" s="1392"/>
      <c r="Q628" s="1392"/>
      <c r="R628" s="1392"/>
      <c r="S628" s="1392"/>
      <c r="T628" s="1392"/>
      <c r="U628" s="1392"/>
      <c r="V628" s="1392"/>
      <c r="W628" s="1392"/>
      <c r="X628" s="1392"/>
      <c r="Y628" s="1392"/>
      <c r="Z628" s="1392"/>
      <c r="AA628" s="1392"/>
      <c r="AB628" s="1392"/>
      <c r="AC628" s="1392"/>
      <c r="AD628" s="1392"/>
    </row>
    <row r="629" spans="2:30">
      <c r="B629" s="1392"/>
      <c r="C629" s="1392"/>
      <c r="D629" s="1392"/>
      <c r="E629" s="1392"/>
      <c r="F629" s="1392"/>
      <c r="G629" s="1392"/>
      <c r="H629" s="1392"/>
      <c r="I629" s="1392"/>
      <c r="J629" s="1392"/>
      <c r="K629" s="1392"/>
      <c r="L629" s="1392"/>
      <c r="M629" s="1392"/>
      <c r="N629" s="1392"/>
      <c r="O629" s="1392"/>
      <c r="P629" s="1392"/>
      <c r="Q629" s="1392"/>
      <c r="R629" s="1392"/>
      <c r="S629" s="1392"/>
      <c r="T629" s="1392"/>
      <c r="U629" s="1392"/>
      <c r="V629" s="1392"/>
      <c r="W629" s="1392"/>
      <c r="X629" s="1392"/>
      <c r="Y629" s="1392"/>
      <c r="Z629" s="1392"/>
      <c r="AA629" s="1392"/>
      <c r="AB629" s="1392"/>
      <c r="AC629" s="1392"/>
      <c r="AD629" s="1392"/>
    </row>
    <row r="630" spans="2:30">
      <c r="B630" s="1392"/>
      <c r="C630" s="1392"/>
      <c r="D630" s="1392"/>
      <c r="E630" s="1392"/>
      <c r="F630" s="1392"/>
      <c r="G630" s="1392"/>
      <c r="H630" s="1392"/>
      <c r="I630" s="1392"/>
      <c r="J630" s="1392"/>
      <c r="K630" s="1392"/>
      <c r="L630" s="1392"/>
      <c r="M630" s="1392"/>
      <c r="N630" s="1392"/>
      <c r="O630" s="1392"/>
      <c r="P630" s="1392"/>
      <c r="Q630" s="1392"/>
      <c r="R630" s="1392"/>
      <c r="S630" s="1392"/>
      <c r="T630" s="1392"/>
      <c r="U630" s="1392"/>
      <c r="V630" s="1392"/>
      <c r="W630" s="1392"/>
      <c r="X630" s="1392"/>
      <c r="Y630" s="1392"/>
      <c r="Z630" s="1392"/>
      <c r="AA630" s="1392"/>
      <c r="AB630" s="1392"/>
      <c r="AC630" s="1392"/>
      <c r="AD630" s="1392"/>
    </row>
    <row r="631" spans="2:30">
      <c r="B631" s="1392"/>
      <c r="C631" s="1392"/>
      <c r="D631" s="1392"/>
      <c r="E631" s="1392"/>
      <c r="F631" s="1392"/>
      <c r="G631" s="1392"/>
      <c r="H631" s="1392"/>
      <c r="I631" s="1392"/>
      <c r="J631" s="1392"/>
      <c r="K631" s="1392"/>
      <c r="L631" s="1392"/>
      <c r="M631" s="1392"/>
      <c r="N631" s="1392"/>
      <c r="O631" s="1392"/>
      <c r="P631" s="1392"/>
      <c r="Q631" s="1392"/>
      <c r="R631" s="1392"/>
      <c r="S631" s="1392"/>
      <c r="T631" s="1392"/>
      <c r="U631" s="1392"/>
      <c r="V631" s="1392"/>
      <c r="W631" s="1392"/>
      <c r="X631" s="1392"/>
      <c r="Y631" s="1392"/>
      <c r="Z631" s="1392"/>
      <c r="AA631" s="1392"/>
      <c r="AB631" s="1392"/>
      <c r="AC631" s="1392"/>
      <c r="AD631" s="1392"/>
    </row>
    <row r="632" spans="2:30">
      <c r="B632" s="1392"/>
      <c r="C632" s="1392"/>
      <c r="D632" s="1392"/>
      <c r="E632" s="1392"/>
      <c r="F632" s="1392"/>
      <c r="G632" s="1392"/>
      <c r="H632" s="1392"/>
      <c r="I632" s="1392"/>
      <c r="J632" s="1392"/>
      <c r="K632" s="1392"/>
      <c r="L632" s="1392"/>
      <c r="M632" s="1392"/>
      <c r="N632" s="1392"/>
      <c r="O632" s="1392"/>
      <c r="P632" s="1392"/>
      <c r="Q632" s="1392"/>
      <c r="R632" s="1392"/>
      <c r="S632" s="1392"/>
      <c r="T632" s="1392"/>
      <c r="U632" s="1392"/>
      <c r="V632" s="1392"/>
      <c r="W632" s="1392"/>
      <c r="X632" s="1392"/>
      <c r="Y632" s="1392"/>
      <c r="Z632" s="1392"/>
      <c r="AA632" s="1392"/>
      <c r="AB632" s="1392"/>
      <c r="AC632" s="1392"/>
      <c r="AD632" s="1392"/>
    </row>
    <row r="633" spans="2:30">
      <c r="B633" s="1392"/>
      <c r="C633" s="1392"/>
      <c r="D633" s="1392"/>
      <c r="E633" s="1392"/>
      <c r="F633" s="1392"/>
      <c r="G633" s="1392"/>
      <c r="H633" s="1392"/>
      <c r="I633" s="1392"/>
      <c r="J633" s="1392"/>
      <c r="K633" s="1392"/>
      <c r="L633" s="1392"/>
      <c r="M633" s="1392"/>
      <c r="N633" s="1392"/>
      <c r="O633" s="1392"/>
      <c r="P633" s="1392"/>
      <c r="Q633" s="1392"/>
      <c r="R633" s="1392"/>
      <c r="S633" s="1392"/>
      <c r="T633" s="1392"/>
      <c r="U633" s="1392"/>
      <c r="V633" s="1392"/>
      <c r="W633" s="1392"/>
      <c r="X633" s="1392"/>
      <c r="Y633" s="1392"/>
      <c r="Z633" s="1392"/>
      <c r="AA633" s="1392"/>
      <c r="AB633" s="1392"/>
      <c r="AC633" s="1392"/>
      <c r="AD633" s="1392"/>
    </row>
    <row r="634" spans="2:30">
      <c r="B634" s="1392"/>
      <c r="C634" s="1392"/>
      <c r="D634" s="1392"/>
      <c r="E634" s="1392"/>
      <c r="F634" s="1392"/>
      <c r="G634" s="1392"/>
      <c r="H634" s="1392"/>
      <c r="I634" s="1392"/>
      <c r="J634" s="1392"/>
      <c r="K634" s="1392"/>
      <c r="L634" s="1392"/>
      <c r="M634" s="1392"/>
      <c r="N634" s="1392"/>
      <c r="O634" s="1392"/>
      <c r="P634" s="1392"/>
      <c r="Q634" s="1392"/>
      <c r="R634" s="1392"/>
      <c r="S634" s="1392"/>
      <c r="T634" s="1392"/>
      <c r="U634" s="1392"/>
      <c r="V634" s="1392"/>
      <c r="W634" s="1392"/>
      <c r="X634" s="1392"/>
      <c r="Y634" s="1392"/>
      <c r="Z634" s="1392"/>
      <c r="AA634" s="1392"/>
      <c r="AB634" s="1392"/>
      <c r="AC634" s="1392"/>
      <c r="AD634" s="1392"/>
    </row>
    <row r="635" spans="2:30">
      <c r="B635" s="1392"/>
      <c r="C635" s="1392"/>
      <c r="D635" s="1392"/>
      <c r="E635" s="1392"/>
      <c r="F635" s="1392"/>
      <c r="G635" s="1392"/>
      <c r="H635" s="1392"/>
      <c r="I635" s="1392"/>
      <c r="J635" s="1392"/>
      <c r="K635" s="1392"/>
      <c r="L635" s="1392"/>
      <c r="M635" s="1392"/>
      <c r="N635" s="1392"/>
      <c r="O635" s="1392"/>
      <c r="P635" s="1392"/>
      <c r="Q635" s="1392"/>
      <c r="R635" s="1392"/>
      <c r="S635" s="1392"/>
      <c r="T635" s="1392"/>
      <c r="U635" s="1392"/>
      <c r="V635" s="1392"/>
      <c r="W635" s="1392"/>
      <c r="X635" s="1392"/>
      <c r="Y635" s="1392"/>
      <c r="Z635" s="1392"/>
      <c r="AA635" s="1392"/>
      <c r="AB635" s="1392"/>
      <c r="AC635" s="1392"/>
      <c r="AD635" s="1392"/>
    </row>
    <row r="636" spans="2:30">
      <c r="B636" s="1392"/>
      <c r="C636" s="1392"/>
      <c r="D636" s="1392"/>
      <c r="E636" s="1392"/>
      <c r="F636" s="1392"/>
      <c r="G636" s="1392"/>
      <c r="H636" s="1392"/>
      <c r="I636" s="1392"/>
      <c r="J636" s="1392"/>
      <c r="K636" s="1392"/>
      <c r="L636" s="1392"/>
      <c r="M636" s="1392"/>
      <c r="N636" s="1392"/>
      <c r="O636" s="1392"/>
      <c r="P636" s="1392"/>
      <c r="Q636" s="1392"/>
      <c r="R636" s="1392"/>
      <c r="S636" s="1392"/>
      <c r="T636" s="1392"/>
      <c r="U636" s="1392"/>
      <c r="V636" s="1392"/>
      <c r="W636" s="1392"/>
      <c r="X636" s="1392"/>
      <c r="Y636" s="1392"/>
      <c r="Z636" s="1392"/>
      <c r="AA636" s="1392"/>
      <c r="AB636" s="1392"/>
      <c r="AC636" s="1392"/>
      <c r="AD636" s="1392"/>
    </row>
    <row r="637" spans="2:30">
      <c r="B637" s="1392"/>
      <c r="C637" s="1392"/>
      <c r="D637" s="1392"/>
      <c r="E637" s="1392"/>
      <c r="F637" s="1392"/>
      <c r="G637" s="1392"/>
      <c r="H637" s="1392"/>
      <c r="I637" s="1392"/>
      <c r="J637" s="1392"/>
      <c r="K637" s="1392"/>
      <c r="L637" s="1392"/>
      <c r="M637" s="1392"/>
      <c r="N637" s="1392"/>
      <c r="O637" s="1392"/>
      <c r="P637" s="1392"/>
      <c r="Q637" s="1392"/>
      <c r="R637" s="1392"/>
      <c r="S637" s="1392"/>
      <c r="T637" s="1392"/>
      <c r="U637" s="1392"/>
      <c r="V637" s="1392"/>
      <c r="W637" s="1392"/>
      <c r="X637" s="1392"/>
      <c r="Y637" s="1392"/>
      <c r="Z637" s="1392"/>
      <c r="AA637" s="1392"/>
      <c r="AB637" s="1392"/>
      <c r="AC637" s="1392"/>
      <c r="AD637" s="1392"/>
    </row>
    <row r="638" spans="2:30">
      <c r="B638" s="1392"/>
      <c r="C638" s="1392"/>
      <c r="D638" s="1392"/>
      <c r="E638" s="1392"/>
      <c r="F638" s="1392"/>
      <c r="G638" s="1392"/>
      <c r="H638" s="1392"/>
      <c r="I638" s="1392"/>
      <c r="J638" s="1392"/>
      <c r="K638" s="1392"/>
      <c r="L638" s="1392"/>
      <c r="M638" s="1392"/>
      <c r="N638" s="1392"/>
      <c r="O638" s="1392"/>
      <c r="P638" s="1392"/>
      <c r="Q638" s="1392"/>
      <c r="R638" s="1392"/>
      <c r="S638" s="1392"/>
      <c r="T638" s="1392"/>
      <c r="U638" s="1392"/>
      <c r="V638" s="1392"/>
      <c r="W638" s="1392"/>
      <c r="X638" s="1392"/>
      <c r="Y638" s="1392"/>
      <c r="Z638" s="1392"/>
      <c r="AA638" s="1392"/>
      <c r="AB638" s="1392"/>
      <c r="AC638" s="1392"/>
      <c r="AD638" s="1392"/>
    </row>
    <row r="639" spans="2:30">
      <c r="B639" s="1392"/>
      <c r="C639" s="1392"/>
      <c r="D639" s="1392"/>
      <c r="E639" s="1392"/>
      <c r="F639" s="1392"/>
      <c r="G639" s="1392"/>
      <c r="H639" s="1392"/>
      <c r="I639" s="1392"/>
      <c r="J639" s="1392"/>
      <c r="K639" s="1392"/>
      <c r="L639" s="1392"/>
      <c r="M639" s="1392"/>
      <c r="N639" s="1392"/>
      <c r="O639" s="1392"/>
      <c r="P639" s="1392"/>
      <c r="Q639" s="1392"/>
      <c r="R639" s="1392"/>
      <c r="S639" s="1392"/>
      <c r="T639" s="1392"/>
      <c r="U639" s="1392"/>
      <c r="V639" s="1392"/>
      <c r="W639" s="1392"/>
      <c r="X639" s="1392"/>
      <c r="Y639" s="1392"/>
      <c r="Z639" s="1392"/>
      <c r="AA639" s="1392"/>
      <c r="AB639" s="1392"/>
      <c r="AC639" s="1392"/>
      <c r="AD639" s="1392"/>
    </row>
    <row r="640" spans="2:30">
      <c r="B640" s="1392"/>
      <c r="C640" s="1392"/>
      <c r="D640" s="1392"/>
      <c r="E640" s="1392"/>
      <c r="F640" s="1392"/>
      <c r="G640" s="1392"/>
      <c r="H640" s="1392"/>
      <c r="I640" s="1392"/>
      <c r="J640" s="1392"/>
      <c r="K640" s="1392"/>
      <c r="L640" s="1392"/>
      <c r="M640" s="1392"/>
      <c r="N640" s="1392"/>
      <c r="O640" s="1392"/>
      <c r="P640" s="1392"/>
      <c r="Q640" s="1392"/>
      <c r="R640" s="1392"/>
      <c r="S640" s="1392"/>
      <c r="T640" s="1392"/>
      <c r="U640" s="1392"/>
      <c r="V640" s="1392"/>
      <c r="W640" s="1392"/>
      <c r="X640" s="1392"/>
      <c r="Y640" s="1392"/>
      <c r="Z640" s="1392"/>
      <c r="AA640" s="1392"/>
      <c r="AB640" s="1392"/>
      <c r="AC640" s="1392"/>
      <c r="AD640" s="1392"/>
    </row>
    <row r="641" spans="2:30">
      <c r="B641" s="1392"/>
      <c r="C641" s="1392"/>
      <c r="D641" s="1392"/>
      <c r="E641" s="1392"/>
      <c r="F641" s="1392"/>
      <c r="G641" s="1392"/>
      <c r="H641" s="1392"/>
      <c r="I641" s="1392"/>
      <c r="J641" s="1392"/>
      <c r="K641" s="1392"/>
      <c r="L641" s="1392"/>
      <c r="M641" s="1392"/>
      <c r="N641" s="1392"/>
      <c r="O641" s="1392"/>
      <c r="P641" s="1392"/>
      <c r="Q641" s="1392"/>
      <c r="R641" s="1392"/>
      <c r="S641" s="1392"/>
      <c r="T641" s="1392"/>
      <c r="U641" s="1392"/>
      <c r="V641" s="1392"/>
      <c r="W641" s="1392"/>
      <c r="X641" s="1392"/>
      <c r="Y641" s="1392"/>
      <c r="Z641" s="1392"/>
      <c r="AA641" s="1392"/>
      <c r="AB641" s="1392"/>
      <c r="AC641" s="1392"/>
      <c r="AD641" s="1392"/>
    </row>
    <row r="642" spans="2:30">
      <c r="B642" s="1392"/>
      <c r="C642" s="1392"/>
      <c r="D642" s="1392"/>
      <c r="E642" s="1392"/>
      <c r="F642" s="1392"/>
      <c r="G642" s="1392"/>
      <c r="H642" s="1392"/>
      <c r="I642" s="1392"/>
      <c r="J642" s="1392"/>
      <c r="K642" s="1392"/>
      <c r="L642" s="1392"/>
      <c r="M642" s="1392"/>
      <c r="N642" s="1392"/>
      <c r="O642" s="1392"/>
      <c r="P642" s="1392"/>
      <c r="Q642" s="1392"/>
      <c r="R642" s="1392"/>
      <c r="S642" s="1392"/>
      <c r="T642" s="1392"/>
      <c r="U642" s="1392"/>
      <c r="V642" s="1392"/>
      <c r="W642" s="1392"/>
      <c r="X642" s="1392"/>
      <c r="Y642" s="1392"/>
      <c r="Z642" s="1392"/>
      <c r="AA642" s="1392"/>
      <c r="AB642" s="1392"/>
      <c r="AC642" s="1392"/>
      <c r="AD642" s="1392"/>
    </row>
    <row r="643" spans="2:30">
      <c r="B643" s="1392"/>
      <c r="C643" s="1392"/>
      <c r="D643" s="1392"/>
      <c r="E643" s="1392"/>
      <c r="F643" s="1392"/>
      <c r="G643" s="1392"/>
      <c r="H643" s="1392"/>
      <c r="I643" s="1392"/>
      <c r="J643" s="1392"/>
      <c r="K643" s="1392"/>
      <c r="L643" s="1392"/>
      <c r="M643" s="1392"/>
      <c r="N643" s="1392"/>
      <c r="O643" s="1392"/>
      <c r="P643" s="1392"/>
      <c r="Q643" s="1392"/>
      <c r="R643" s="1392"/>
      <c r="S643" s="1392"/>
      <c r="T643" s="1392"/>
      <c r="U643" s="1392"/>
      <c r="V643" s="1392"/>
      <c r="W643" s="1392"/>
      <c r="X643" s="1392"/>
      <c r="Y643" s="1392"/>
      <c r="Z643" s="1392"/>
      <c r="AA643" s="1392"/>
      <c r="AB643" s="1392"/>
      <c r="AC643" s="1392"/>
      <c r="AD643" s="1392"/>
    </row>
    <row r="644" spans="2:30">
      <c r="B644" s="1392"/>
      <c r="C644" s="1392"/>
      <c r="D644" s="1392"/>
      <c r="E644" s="1392"/>
      <c r="F644" s="1392"/>
      <c r="G644" s="1392"/>
      <c r="H644" s="1392"/>
      <c r="I644" s="1392"/>
      <c r="J644" s="1392"/>
      <c r="K644" s="1392"/>
      <c r="L644" s="1392"/>
      <c r="M644" s="1392"/>
      <c r="N644" s="1392"/>
      <c r="O644" s="1392"/>
      <c r="P644" s="1392"/>
      <c r="Q644" s="1392"/>
      <c r="R644" s="1392"/>
      <c r="S644" s="1392"/>
      <c r="T644" s="1392"/>
      <c r="U644" s="1392"/>
      <c r="V644" s="1392"/>
      <c r="W644" s="1392"/>
      <c r="X644" s="1392"/>
      <c r="Y644" s="1392"/>
      <c r="Z644" s="1392"/>
      <c r="AA644" s="1392"/>
      <c r="AB644" s="1392"/>
      <c r="AC644" s="1392"/>
      <c r="AD644" s="1392"/>
    </row>
    <row r="645" spans="2:30">
      <c r="B645" s="1392"/>
      <c r="C645" s="1392"/>
      <c r="D645" s="1392"/>
      <c r="E645" s="1392"/>
      <c r="F645" s="1392"/>
      <c r="G645" s="1392"/>
      <c r="H645" s="1392"/>
      <c r="I645" s="1392"/>
      <c r="J645" s="1392"/>
      <c r="K645" s="1392"/>
      <c r="L645" s="1392"/>
      <c r="M645" s="1392"/>
      <c r="N645" s="1392"/>
      <c r="O645" s="1392"/>
      <c r="P645" s="1392"/>
      <c r="Q645" s="1392"/>
      <c r="R645" s="1392"/>
      <c r="S645" s="1392"/>
      <c r="T645" s="1392"/>
      <c r="U645" s="1392"/>
      <c r="V645" s="1392"/>
      <c r="W645" s="1392"/>
      <c r="X645" s="1392"/>
      <c r="Y645" s="1392"/>
      <c r="Z645" s="1392"/>
      <c r="AA645" s="1392"/>
      <c r="AB645" s="1392"/>
      <c r="AC645" s="1392"/>
      <c r="AD645" s="1392"/>
    </row>
    <row r="646" spans="2:30">
      <c r="B646" s="1392"/>
      <c r="C646" s="1392"/>
      <c r="D646" s="1392"/>
      <c r="E646" s="1392"/>
      <c r="F646" s="1392"/>
      <c r="G646" s="1392"/>
      <c r="H646" s="1392"/>
      <c r="I646" s="1392"/>
      <c r="J646" s="1392"/>
      <c r="K646" s="1392"/>
      <c r="L646" s="1392"/>
      <c r="M646" s="1392"/>
      <c r="N646" s="1392"/>
      <c r="O646" s="1392"/>
      <c r="P646" s="1392"/>
      <c r="Q646" s="1392"/>
      <c r="R646" s="1392"/>
      <c r="S646" s="1392"/>
      <c r="T646" s="1392"/>
      <c r="U646" s="1392"/>
      <c r="V646" s="1392"/>
      <c r="W646" s="1392"/>
      <c r="X646" s="1392"/>
      <c r="Y646" s="1392"/>
      <c r="Z646" s="1392"/>
      <c r="AA646" s="1392"/>
      <c r="AB646" s="1392"/>
      <c r="AC646" s="1392"/>
      <c r="AD646" s="1392"/>
    </row>
    <row r="647" spans="2:30">
      <c r="B647" s="1392"/>
      <c r="C647" s="1392"/>
      <c r="D647" s="1392"/>
      <c r="E647" s="1392"/>
      <c r="F647" s="1392"/>
      <c r="G647" s="1392"/>
      <c r="H647" s="1392"/>
      <c r="I647" s="1392"/>
      <c r="J647" s="1392"/>
      <c r="K647" s="1392"/>
      <c r="L647" s="1392"/>
      <c r="M647" s="1392"/>
      <c r="N647" s="1392"/>
      <c r="O647" s="1392"/>
      <c r="P647" s="1392"/>
      <c r="Q647" s="1392"/>
      <c r="R647" s="1392"/>
      <c r="S647" s="1392"/>
      <c r="T647" s="1392"/>
      <c r="U647" s="1392"/>
      <c r="V647" s="1392"/>
      <c r="W647" s="1392"/>
      <c r="X647" s="1392"/>
      <c r="Y647" s="1392"/>
      <c r="Z647" s="1392"/>
      <c r="AA647" s="1392"/>
      <c r="AB647" s="1392"/>
      <c r="AC647" s="1392"/>
      <c r="AD647" s="1392"/>
    </row>
    <row r="648" spans="2:30">
      <c r="B648" s="1392"/>
      <c r="C648" s="1392"/>
      <c r="D648" s="1392"/>
      <c r="E648" s="1392"/>
      <c r="F648" s="1392"/>
      <c r="G648" s="1392"/>
      <c r="H648" s="1392"/>
      <c r="I648" s="1392"/>
      <c r="J648" s="1392"/>
      <c r="K648" s="1392"/>
      <c r="L648" s="1392"/>
      <c r="M648" s="1392"/>
      <c r="N648" s="1392"/>
      <c r="O648" s="1392"/>
      <c r="P648" s="1392"/>
      <c r="Q648" s="1392"/>
      <c r="R648" s="1392"/>
      <c r="S648" s="1392"/>
      <c r="T648" s="1392"/>
      <c r="U648" s="1392"/>
      <c r="V648" s="1392"/>
      <c r="W648" s="1392"/>
      <c r="X648" s="1392"/>
      <c r="Y648" s="1392"/>
      <c r="Z648" s="1392"/>
      <c r="AA648" s="1392"/>
      <c r="AB648" s="1392"/>
      <c r="AC648" s="1392"/>
      <c r="AD648" s="1392"/>
    </row>
    <row r="649" spans="2:30">
      <c r="B649" s="1392"/>
      <c r="C649" s="1392"/>
      <c r="D649" s="1392"/>
      <c r="E649" s="1392"/>
      <c r="F649" s="1392"/>
      <c r="G649" s="1392"/>
      <c r="H649" s="1392"/>
      <c r="I649" s="1392"/>
      <c r="J649" s="1392"/>
      <c r="K649" s="1392"/>
      <c r="L649" s="1392"/>
      <c r="M649" s="1392"/>
      <c r="N649" s="1392"/>
      <c r="O649" s="1392"/>
      <c r="P649" s="1392"/>
      <c r="Q649" s="1392"/>
      <c r="R649" s="1392"/>
      <c r="S649" s="1392"/>
      <c r="T649" s="1392"/>
      <c r="U649" s="1392"/>
      <c r="V649" s="1392"/>
      <c r="W649" s="1392"/>
      <c r="X649" s="1392"/>
      <c r="Y649" s="1392"/>
      <c r="Z649" s="1392"/>
      <c r="AA649" s="1392"/>
      <c r="AB649" s="1392"/>
      <c r="AC649" s="1392"/>
      <c r="AD649" s="1392"/>
    </row>
    <row r="650" spans="2:30">
      <c r="B650" s="1392"/>
      <c r="C650" s="1392"/>
      <c r="D650" s="1392"/>
      <c r="E650" s="1392"/>
      <c r="F650" s="1392"/>
      <c r="G650" s="1392"/>
      <c r="H650" s="1392"/>
      <c r="I650" s="1392"/>
      <c r="J650" s="1392"/>
      <c r="K650" s="1392"/>
      <c r="L650" s="1392"/>
      <c r="M650" s="1392"/>
      <c r="N650" s="1392"/>
      <c r="O650" s="1392"/>
      <c r="P650" s="1392"/>
      <c r="Q650" s="1392"/>
      <c r="R650" s="1392"/>
      <c r="S650" s="1392"/>
      <c r="T650" s="1392"/>
      <c r="U650" s="1392"/>
      <c r="V650" s="1392"/>
      <c r="W650" s="1392"/>
      <c r="X650" s="1392"/>
      <c r="Y650" s="1392"/>
      <c r="Z650" s="1392"/>
      <c r="AA650" s="1392"/>
      <c r="AB650" s="1392"/>
      <c r="AC650" s="1392"/>
      <c r="AD650" s="1392"/>
    </row>
    <row r="651" spans="2:30">
      <c r="B651" s="1392"/>
      <c r="C651" s="1392"/>
      <c r="D651" s="1392"/>
      <c r="E651" s="1392"/>
      <c r="F651" s="1392"/>
      <c r="G651" s="1392"/>
      <c r="H651" s="1392"/>
      <c r="I651" s="1392"/>
      <c r="J651" s="1392"/>
      <c r="K651" s="1392"/>
      <c r="L651" s="1392"/>
      <c r="M651" s="1392"/>
      <c r="N651" s="1392"/>
      <c r="O651" s="1392"/>
      <c r="P651" s="1392"/>
      <c r="Q651" s="1392"/>
      <c r="R651" s="1392"/>
      <c r="S651" s="1392"/>
      <c r="T651" s="1392"/>
      <c r="U651" s="1392"/>
      <c r="V651" s="1392"/>
      <c r="W651" s="1392"/>
      <c r="X651" s="1392"/>
      <c r="Y651" s="1392"/>
      <c r="Z651" s="1392"/>
      <c r="AA651" s="1392"/>
      <c r="AB651" s="1392"/>
      <c r="AC651" s="1392"/>
      <c r="AD651" s="1392"/>
    </row>
    <row r="652" spans="2:30">
      <c r="B652" s="1392"/>
      <c r="C652" s="1392"/>
      <c r="D652" s="1392"/>
      <c r="E652" s="1392"/>
      <c r="F652" s="1392"/>
      <c r="G652" s="1392"/>
      <c r="H652" s="1392"/>
      <c r="I652" s="1392"/>
      <c r="J652" s="1392"/>
      <c r="K652" s="1392"/>
      <c r="L652" s="1392"/>
      <c r="M652" s="1392"/>
      <c r="N652" s="1392"/>
      <c r="O652" s="1392"/>
      <c r="P652" s="1392"/>
      <c r="Q652" s="1392"/>
      <c r="R652" s="1392"/>
      <c r="S652" s="1392"/>
      <c r="T652" s="1392"/>
      <c r="U652" s="1392"/>
      <c r="V652" s="1392"/>
      <c r="W652" s="1392"/>
      <c r="X652" s="1392"/>
      <c r="Y652" s="1392"/>
      <c r="Z652" s="1392"/>
      <c r="AA652" s="1392"/>
      <c r="AB652" s="1392"/>
      <c r="AC652" s="1392"/>
      <c r="AD652" s="1392"/>
    </row>
    <row r="653" spans="2:30">
      <c r="B653" s="1392"/>
      <c r="C653" s="1392"/>
      <c r="D653" s="1392"/>
      <c r="E653" s="1392"/>
      <c r="F653" s="1392"/>
      <c r="G653" s="1392"/>
      <c r="H653" s="1392"/>
      <c r="I653" s="1392"/>
      <c r="J653" s="1392"/>
      <c r="K653" s="1392"/>
      <c r="L653" s="1392"/>
      <c r="M653" s="1392"/>
      <c r="N653" s="1392"/>
      <c r="O653" s="1392"/>
      <c r="P653" s="1392"/>
      <c r="Q653" s="1392"/>
      <c r="R653" s="1392"/>
      <c r="S653" s="1392"/>
      <c r="T653" s="1392"/>
      <c r="U653" s="1392"/>
      <c r="V653" s="1392"/>
      <c r="W653" s="1392"/>
      <c r="X653" s="1392"/>
      <c r="Y653" s="1392"/>
      <c r="Z653" s="1392"/>
      <c r="AA653" s="1392"/>
      <c r="AB653" s="1392"/>
      <c r="AC653" s="1392"/>
      <c r="AD653" s="1392"/>
    </row>
    <row r="654" spans="2:30">
      <c r="B654" s="1392"/>
      <c r="C654" s="1392"/>
      <c r="D654" s="1392"/>
      <c r="E654" s="1392"/>
      <c r="F654" s="1392"/>
      <c r="G654" s="1392"/>
      <c r="H654" s="1392"/>
      <c r="I654" s="1392"/>
      <c r="J654" s="1392"/>
      <c r="K654" s="1392"/>
      <c r="L654" s="1392"/>
      <c r="M654" s="1392"/>
      <c r="N654" s="1392"/>
      <c r="O654" s="1392"/>
      <c r="P654" s="1392"/>
      <c r="Q654" s="1392"/>
      <c r="R654" s="1392"/>
      <c r="S654" s="1392"/>
      <c r="T654" s="1392"/>
      <c r="U654" s="1392"/>
      <c r="V654" s="1392"/>
      <c r="W654" s="1392"/>
      <c r="X654" s="1392"/>
      <c r="Y654" s="1392"/>
      <c r="Z654" s="1392"/>
      <c r="AA654" s="1392"/>
      <c r="AB654" s="1392"/>
      <c r="AC654" s="1392"/>
      <c r="AD654" s="1392"/>
    </row>
    <row r="655" spans="2:30">
      <c r="B655" s="1392"/>
      <c r="C655" s="1392"/>
      <c r="D655" s="1392"/>
      <c r="E655" s="1392"/>
      <c r="F655" s="1392"/>
      <c r="G655" s="1392"/>
      <c r="H655" s="1392"/>
      <c r="I655" s="1392"/>
      <c r="J655" s="1392"/>
      <c r="K655" s="1392"/>
      <c r="L655" s="1392"/>
      <c r="M655" s="1392"/>
      <c r="N655" s="1392"/>
      <c r="O655" s="1392"/>
      <c r="P655" s="1392"/>
      <c r="Q655" s="1392"/>
      <c r="R655" s="1392"/>
      <c r="S655" s="1392"/>
      <c r="T655" s="1392"/>
      <c r="U655" s="1392"/>
      <c r="V655" s="1392"/>
      <c r="W655" s="1392"/>
      <c r="X655" s="1392"/>
      <c r="Y655" s="1392"/>
      <c r="Z655" s="1392"/>
      <c r="AA655" s="1392"/>
      <c r="AB655" s="1392"/>
      <c r="AC655" s="1392"/>
      <c r="AD655" s="1392"/>
    </row>
    <row r="656" spans="2:30">
      <c r="B656" s="1392"/>
      <c r="C656" s="1392"/>
      <c r="D656" s="1392"/>
      <c r="E656" s="1392"/>
      <c r="F656" s="1392"/>
      <c r="G656" s="1392"/>
      <c r="H656" s="1392"/>
      <c r="I656" s="1392"/>
      <c r="J656" s="1392"/>
      <c r="K656" s="1392"/>
      <c r="L656" s="1392"/>
      <c r="M656" s="1392"/>
      <c r="N656" s="1392"/>
      <c r="O656" s="1392"/>
      <c r="P656" s="1392"/>
      <c r="Q656" s="1392"/>
      <c r="R656" s="1392"/>
      <c r="S656" s="1392"/>
      <c r="T656" s="1392"/>
      <c r="U656" s="1392"/>
      <c r="V656" s="1392"/>
      <c r="W656" s="1392"/>
      <c r="X656" s="1392"/>
      <c r="Y656" s="1392"/>
      <c r="Z656" s="1392"/>
      <c r="AA656" s="1392"/>
      <c r="AB656" s="1392"/>
      <c r="AC656" s="1392"/>
      <c r="AD656" s="1392"/>
    </row>
    <row r="657" spans="2:30">
      <c r="B657" s="1392"/>
      <c r="C657" s="1392"/>
      <c r="D657" s="1392"/>
      <c r="E657" s="1392"/>
      <c r="F657" s="1392"/>
      <c r="G657" s="1392"/>
      <c r="H657" s="1392"/>
      <c r="I657" s="1392"/>
      <c r="J657" s="1392"/>
      <c r="K657" s="1392"/>
      <c r="L657" s="1392"/>
      <c r="M657" s="1392"/>
      <c r="N657" s="1392"/>
      <c r="O657" s="1392"/>
      <c r="P657" s="1392"/>
      <c r="Q657" s="1392"/>
      <c r="R657" s="1392"/>
      <c r="S657" s="1392"/>
      <c r="T657" s="1392"/>
      <c r="U657" s="1392"/>
      <c r="V657" s="1392"/>
      <c r="W657" s="1392"/>
      <c r="X657" s="1392"/>
      <c r="Y657" s="1392"/>
      <c r="Z657" s="1392"/>
      <c r="AA657" s="1392"/>
      <c r="AB657" s="1392"/>
      <c r="AC657" s="1392"/>
      <c r="AD657" s="1392"/>
    </row>
    <row r="658" spans="2:30">
      <c r="B658" s="1392"/>
      <c r="C658" s="1392"/>
      <c r="D658" s="1392"/>
      <c r="E658" s="1392"/>
      <c r="F658" s="1392"/>
      <c r="G658" s="1392"/>
      <c r="H658" s="1392"/>
      <c r="I658" s="1392"/>
      <c r="J658" s="1392"/>
      <c r="K658" s="1392"/>
      <c r="L658" s="1392"/>
      <c r="M658" s="1392"/>
      <c r="N658" s="1392"/>
      <c r="O658" s="1392"/>
      <c r="P658" s="1392"/>
      <c r="Q658" s="1392"/>
      <c r="R658" s="1392"/>
      <c r="S658" s="1392"/>
      <c r="T658" s="1392"/>
      <c r="U658" s="1392"/>
      <c r="V658" s="1392"/>
      <c r="W658" s="1392"/>
      <c r="X658" s="1392"/>
      <c r="Y658" s="1392"/>
      <c r="Z658" s="1392"/>
      <c r="AA658" s="1392"/>
      <c r="AB658" s="1392"/>
      <c r="AC658" s="1392"/>
      <c r="AD658" s="1392"/>
    </row>
    <row r="659" spans="2:30">
      <c r="B659" s="1392"/>
      <c r="C659" s="1392"/>
      <c r="D659" s="1392"/>
      <c r="E659" s="1392"/>
      <c r="F659" s="1392"/>
      <c r="G659" s="1392"/>
      <c r="H659" s="1392"/>
      <c r="I659" s="1392"/>
      <c r="J659" s="1392"/>
      <c r="K659" s="1392"/>
      <c r="L659" s="1392"/>
      <c r="M659" s="1392"/>
      <c r="N659" s="1392"/>
      <c r="O659" s="1392"/>
      <c r="P659" s="1392"/>
      <c r="Q659" s="1392"/>
      <c r="R659" s="1392"/>
      <c r="S659" s="1392"/>
      <c r="T659" s="1392"/>
      <c r="U659" s="1392"/>
      <c r="V659" s="1392"/>
      <c r="W659" s="1392"/>
      <c r="X659" s="1392"/>
      <c r="Y659" s="1392"/>
      <c r="Z659" s="1392"/>
      <c r="AA659" s="1392"/>
      <c r="AB659" s="1392"/>
      <c r="AC659" s="1392"/>
      <c r="AD659" s="1392"/>
    </row>
    <row r="660" spans="2:30">
      <c r="B660" s="1392"/>
      <c r="C660" s="1392"/>
      <c r="D660" s="1392"/>
      <c r="E660" s="1392"/>
      <c r="F660" s="1392"/>
      <c r="G660" s="1392"/>
      <c r="H660" s="1392"/>
      <c r="I660" s="1392"/>
      <c r="J660" s="1392"/>
      <c r="K660" s="1392"/>
      <c r="L660" s="1392"/>
      <c r="M660" s="1392"/>
      <c r="N660" s="1392"/>
      <c r="O660" s="1392"/>
      <c r="P660" s="1392"/>
      <c r="Q660" s="1392"/>
      <c r="R660" s="1392"/>
      <c r="S660" s="1392"/>
      <c r="T660" s="1392"/>
      <c r="U660" s="1392"/>
      <c r="V660" s="1392"/>
      <c r="W660" s="1392"/>
      <c r="X660" s="1392"/>
      <c r="Y660" s="1392"/>
      <c r="Z660" s="1392"/>
      <c r="AA660" s="1392"/>
      <c r="AB660" s="1392"/>
      <c r="AC660" s="1392"/>
      <c r="AD660" s="1392"/>
    </row>
    <row r="661" spans="2:30">
      <c r="B661" s="1392"/>
      <c r="C661" s="1392"/>
      <c r="D661" s="1392"/>
      <c r="E661" s="1392"/>
      <c r="F661" s="1392"/>
      <c r="G661" s="1392"/>
      <c r="H661" s="1392"/>
      <c r="I661" s="1392"/>
      <c r="J661" s="1392"/>
      <c r="K661" s="1392"/>
      <c r="L661" s="1392"/>
      <c r="M661" s="1392"/>
      <c r="N661" s="1392"/>
      <c r="O661" s="1392"/>
      <c r="P661" s="1392"/>
      <c r="Q661" s="1392"/>
      <c r="R661" s="1392"/>
      <c r="S661" s="1392"/>
      <c r="T661" s="1392"/>
      <c r="U661" s="1392"/>
      <c r="V661" s="1392"/>
      <c r="W661" s="1392"/>
      <c r="X661" s="1392"/>
      <c r="Y661" s="1392"/>
      <c r="Z661" s="1392"/>
      <c r="AA661" s="1392"/>
      <c r="AB661" s="1392"/>
      <c r="AC661" s="1392"/>
      <c r="AD661" s="1392"/>
    </row>
    <row r="662" spans="2:30">
      <c r="B662" s="1392"/>
      <c r="C662" s="1392"/>
      <c r="D662" s="1392"/>
      <c r="E662" s="1392"/>
      <c r="F662" s="1392"/>
      <c r="G662" s="1392"/>
      <c r="H662" s="1392"/>
      <c r="I662" s="1392"/>
      <c r="J662" s="1392"/>
      <c r="K662" s="1392"/>
      <c r="L662" s="1392"/>
      <c r="M662" s="1392"/>
      <c r="N662" s="1392"/>
      <c r="O662" s="1392"/>
      <c r="P662" s="1392"/>
      <c r="Q662" s="1392"/>
      <c r="R662" s="1392"/>
      <c r="S662" s="1392"/>
      <c r="T662" s="1392"/>
      <c r="U662" s="1392"/>
      <c r="V662" s="1392"/>
      <c r="W662" s="1392"/>
      <c r="X662" s="1392"/>
      <c r="Y662" s="1392"/>
      <c r="Z662" s="1392"/>
      <c r="AA662" s="1392"/>
      <c r="AB662" s="1392"/>
      <c r="AC662" s="1392"/>
      <c r="AD662" s="1392"/>
    </row>
    <row r="663" spans="2:30">
      <c r="B663" s="1392"/>
      <c r="C663" s="1392"/>
      <c r="D663" s="1392"/>
      <c r="E663" s="1392"/>
      <c r="F663" s="1392"/>
      <c r="G663" s="1392"/>
      <c r="H663" s="1392"/>
      <c r="I663" s="1392"/>
      <c r="J663" s="1392"/>
      <c r="K663" s="1392"/>
      <c r="L663" s="1392"/>
      <c r="M663" s="1392"/>
      <c r="N663" s="1392"/>
      <c r="O663" s="1392"/>
      <c r="P663" s="1392"/>
      <c r="Q663" s="1392"/>
      <c r="R663" s="1392"/>
      <c r="S663" s="1392"/>
      <c r="T663" s="1392"/>
      <c r="U663" s="1392"/>
      <c r="V663" s="1392"/>
      <c r="W663" s="1392"/>
      <c r="X663" s="1392"/>
      <c r="Y663" s="1392"/>
      <c r="Z663" s="1392"/>
      <c r="AA663" s="1392"/>
      <c r="AB663" s="1392"/>
      <c r="AC663" s="1392"/>
      <c r="AD663" s="1392"/>
    </row>
    <row r="664" spans="2:30">
      <c r="B664" s="1392"/>
      <c r="C664" s="1392"/>
      <c r="D664" s="1392"/>
      <c r="E664" s="1392"/>
      <c r="F664" s="1392"/>
      <c r="G664" s="1392"/>
      <c r="H664" s="1392"/>
      <c r="I664" s="1392"/>
      <c r="J664" s="1392"/>
      <c r="K664" s="1392"/>
      <c r="L664" s="1392"/>
      <c r="M664" s="1392"/>
      <c r="N664" s="1392"/>
      <c r="O664" s="1392"/>
      <c r="P664" s="1392"/>
      <c r="Q664" s="1392"/>
      <c r="R664" s="1392"/>
      <c r="S664" s="1392"/>
      <c r="T664" s="1392"/>
      <c r="U664" s="1392"/>
      <c r="V664" s="1392"/>
      <c r="W664" s="1392"/>
      <c r="X664" s="1392"/>
      <c r="Y664" s="1392"/>
      <c r="Z664" s="1392"/>
      <c r="AA664" s="1392"/>
      <c r="AB664" s="1392"/>
      <c r="AC664" s="1392"/>
      <c r="AD664" s="1392"/>
    </row>
    <row r="665" spans="2:30">
      <c r="B665" s="1392"/>
      <c r="C665" s="1392"/>
      <c r="D665" s="1392"/>
      <c r="E665" s="1392"/>
      <c r="F665" s="1392"/>
      <c r="G665" s="1392"/>
      <c r="H665" s="1392"/>
      <c r="I665" s="1392"/>
      <c r="J665" s="1392"/>
      <c r="K665" s="1392"/>
      <c r="L665" s="1392"/>
      <c r="M665" s="1392"/>
      <c r="N665" s="1392"/>
      <c r="O665" s="1392"/>
      <c r="P665" s="1392"/>
      <c r="Q665" s="1392"/>
      <c r="R665" s="1392"/>
      <c r="S665" s="1392"/>
      <c r="T665" s="1392"/>
      <c r="U665" s="1392"/>
      <c r="V665" s="1392"/>
      <c r="W665" s="1392"/>
      <c r="X665" s="1392"/>
      <c r="Y665" s="1392"/>
      <c r="Z665" s="1392"/>
      <c r="AA665" s="1392"/>
      <c r="AB665" s="1392"/>
      <c r="AC665" s="1392"/>
      <c r="AD665" s="1392"/>
    </row>
    <row r="666" spans="2:30">
      <c r="B666" s="1392"/>
      <c r="C666" s="1392"/>
      <c r="D666" s="1392"/>
      <c r="E666" s="1392"/>
      <c r="F666" s="1392"/>
      <c r="G666" s="1392"/>
      <c r="H666" s="1392"/>
      <c r="I666" s="1392"/>
      <c r="J666" s="1392"/>
      <c r="K666" s="1392"/>
      <c r="L666" s="1392"/>
      <c r="M666" s="1392"/>
      <c r="N666" s="1392"/>
      <c r="O666" s="1392"/>
      <c r="P666" s="1392"/>
      <c r="Q666" s="1392"/>
      <c r="R666" s="1392"/>
      <c r="S666" s="1392"/>
      <c r="T666" s="1392"/>
      <c r="U666" s="1392"/>
      <c r="V666" s="1392"/>
      <c r="W666" s="1392"/>
      <c r="X666" s="1392"/>
      <c r="Y666" s="1392"/>
      <c r="Z666" s="1392"/>
      <c r="AA666" s="1392"/>
      <c r="AB666" s="1392"/>
      <c r="AC666" s="1392"/>
      <c r="AD666" s="1392"/>
    </row>
    <row r="667" spans="2:30">
      <c r="B667" s="1392"/>
      <c r="C667" s="1392"/>
      <c r="D667" s="1392"/>
      <c r="E667" s="1392"/>
      <c r="F667" s="1392"/>
      <c r="G667" s="1392"/>
      <c r="H667" s="1392"/>
      <c r="I667" s="1392"/>
      <c r="J667" s="1392"/>
      <c r="K667" s="1392"/>
      <c r="L667" s="1392"/>
      <c r="M667" s="1392"/>
      <c r="N667" s="1392"/>
      <c r="O667" s="1392"/>
      <c r="P667" s="1392"/>
      <c r="Q667" s="1392"/>
      <c r="R667" s="1392"/>
      <c r="S667" s="1392"/>
      <c r="T667" s="1392"/>
      <c r="U667" s="1392"/>
      <c r="V667" s="1392"/>
      <c r="W667" s="1392"/>
      <c r="X667" s="1392"/>
      <c r="Y667" s="1392"/>
      <c r="Z667" s="1392"/>
      <c r="AA667" s="1392"/>
      <c r="AB667" s="1392"/>
      <c r="AC667" s="1392"/>
      <c r="AD667" s="1392"/>
    </row>
    <row r="668" spans="2:30">
      <c r="B668" s="1392"/>
      <c r="C668" s="1392"/>
      <c r="D668" s="1392"/>
      <c r="E668" s="1392"/>
      <c r="F668" s="1392"/>
      <c r="G668" s="1392"/>
      <c r="H668" s="1392"/>
      <c r="I668" s="1392"/>
      <c r="J668" s="1392"/>
      <c r="K668" s="1392"/>
      <c r="L668" s="1392"/>
      <c r="M668" s="1392"/>
      <c r="N668" s="1392"/>
      <c r="O668" s="1392"/>
      <c r="P668" s="1392"/>
      <c r="Q668" s="1392"/>
      <c r="R668" s="1392"/>
      <c r="S668" s="1392"/>
      <c r="T668" s="1392"/>
      <c r="U668" s="1392"/>
      <c r="V668" s="1392"/>
      <c r="W668" s="1392"/>
      <c r="X668" s="1392"/>
      <c r="Y668" s="1392"/>
      <c r="Z668" s="1392"/>
      <c r="AA668" s="1392"/>
      <c r="AB668" s="1392"/>
      <c r="AC668" s="1392"/>
      <c r="AD668" s="1392"/>
    </row>
    <row r="669" spans="2:30">
      <c r="B669" s="1392"/>
      <c r="C669" s="1392"/>
      <c r="D669" s="1392"/>
      <c r="E669" s="1392"/>
      <c r="F669" s="1392"/>
      <c r="G669" s="1392"/>
      <c r="H669" s="1392"/>
      <c r="I669" s="1392"/>
      <c r="J669" s="1392"/>
      <c r="K669" s="1392"/>
      <c r="L669" s="1392"/>
      <c r="M669" s="1392"/>
      <c r="N669" s="1392"/>
      <c r="O669" s="1392"/>
      <c r="P669" s="1392"/>
      <c r="Q669" s="1392"/>
      <c r="R669" s="1392"/>
      <c r="S669" s="1392"/>
      <c r="T669" s="1392"/>
      <c r="U669" s="1392"/>
      <c r="V669" s="1392"/>
      <c r="W669" s="1392"/>
      <c r="X669" s="1392"/>
      <c r="Y669" s="1392"/>
      <c r="Z669" s="1392"/>
      <c r="AA669" s="1392"/>
      <c r="AB669" s="1392"/>
      <c r="AC669" s="1392"/>
      <c r="AD669" s="1392"/>
    </row>
    <row r="670" spans="2:30">
      <c r="B670" s="1392"/>
      <c r="C670" s="1392"/>
      <c r="D670" s="1392"/>
      <c r="E670" s="1392"/>
      <c r="F670" s="1392"/>
      <c r="G670" s="1392"/>
      <c r="H670" s="1392"/>
      <c r="I670" s="1392"/>
      <c r="J670" s="1392"/>
      <c r="K670" s="1392"/>
      <c r="L670" s="1392"/>
      <c r="M670" s="1392"/>
      <c r="N670" s="1392"/>
      <c r="O670" s="1392"/>
      <c r="P670" s="1392"/>
      <c r="Q670" s="1392"/>
      <c r="R670" s="1392"/>
      <c r="S670" s="1392"/>
      <c r="T670" s="1392"/>
      <c r="U670" s="1392"/>
      <c r="V670" s="1392"/>
      <c r="W670" s="1392"/>
      <c r="X670" s="1392"/>
      <c r="Y670" s="1392"/>
      <c r="Z670" s="1392"/>
      <c r="AA670" s="1392"/>
      <c r="AB670" s="1392"/>
      <c r="AC670" s="1392"/>
      <c r="AD670" s="1392"/>
    </row>
    <row r="671" spans="2:30">
      <c r="B671" s="1392"/>
      <c r="C671" s="1392"/>
      <c r="D671" s="1392"/>
      <c r="E671" s="1392"/>
      <c r="F671" s="1392"/>
      <c r="G671" s="1392"/>
      <c r="H671" s="1392"/>
      <c r="I671" s="1392"/>
      <c r="J671" s="1392"/>
      <c r="K671" s="1392"/>
      <c r="L671" s="1392"/>
      <c r="M671" s="1392"/>
      <c r="N671" s="1392"/>
      <c r="O671" s="1392"/>
      <c r="P671" s="1392"/>
      <c r="Q671" s="1392"/>
      <c r="R671" s="1392"/>
      <c r="S671" s="1392"/>
      <c r="T671" s="1392"/>
      <c r="U671" s="1392"/>
      <c r="V671" s="1392"/>
      <c r="W671" s="1392"/>
      <c r="X671" s="1392"/>
      <c r="Y671" s="1392"/>
      <c r="Z671" s="1392"/>
      <c r="AA671" s="1392"/>
      <c r="AB671" s="1392"/>
      <c r="AC671" s="1392"/>
      <c r="AD671" s="1392"/>
    </row>
    <row r="672" spans="2:30">
      <c r="B672" s="1392"/>
      <c r="C672" s="1392"/>
      <c r="D672" s="1392"/>
      <c r="E672" s="1392"/>
      <c r="F672" s="1392"/>
      <c r="G672" s="1392"/>
      <c r="H672" s="1392"/>
      <c r="I672" s="1392"/>
      <c r="J672" s="1392"/>
      <c r="K672" s="1392"/>
      <c r="L672" s="1392"/>
      <c r="M672" s="1392"/>
      <c r="N672" s="1392"/>
      <c r="O672" s="1392"/>
      <c r="P672" s="1392"/>
      <c r="Q672" s="1392"/>
      <c r="R672" s="1392"/>
      <c r="S672" s="1392"/>
      <c r="T672" s="1392"/>
      <c r="U672" s="1392"/>
      <c r="V672" s="1392"/>
      <c r="W672" s="1392"/>
      <c r="X672" s="1392"/>
      <c r="Y672" s="1392"/>
      <c r="Z672" s="1392"/>
      <c r="AA672" s="1392"/>
      <c r="AB672" s="1392"/>
      <c r="AC672" s="1392"/>
      <c r="AD672" s="1392"/>
    </row>
    <row r="673" spans="2:30">
      <c r="B673" s="1392"/>
      <c r="C673" s="1392"/>
      <c r="D673" s="1392"/>
      <c r="E673" s="1392"/>
      <c r="F673" s="1392"/>
      <c r="G673" s="1392"/>
      <c r="H673" s="1392"/>
      <c r="I673" s="1392"/>
      <c r="J673" s="1392"/>
      <c r="K673" s="1392"/>
      <c r="L673" s="1392"/>
      <c r="M673" s="1392"/>
      <c r="N673" s="1392"/>
      <c r="O673" s="1392"/>
      <c r="P673" s="1392"/>
      <c r="Q673" s="1392"/>
      <c r="R673" s="1392"/>
      <c r="S673" s="1392"/>
      <c r="T673" s="1392"/>
      <c r="U673" s="1392"/>
      <c r="V673" s="1392"/>
      <c r="W673" s="1392"/>
      <c r="X673" s="1392"/>
      <c r="Y673" s="1392"/>
      <c r="Z673" s="1392"/>
      <c r="AA673" s="1392"/>
      <c r="AB673" s="1392"/>
      <c r="AC673" s="1392"/>
      <c r="AD673" s="1392"/>
    </row>
    <row r="674" spans="2:30">
      <c r="B674" s="1392"/>
      <c r="C674" s="1392"/>
      <c r="D674" s="1392"/>
      <c r="E674" s="1392"/>
      <c r="F674" s="1392"/>
      <c r="G674" s="1392"/>
      <c r="H674" s="1392"/>
      <c r="I674" s="1392"/>
      <c r="J674" s="1392"/>
      <c r="K674" s="1392"/>
      <c r="L674" s="1392"/>
      <c r="M674" s="1392"/>
      <c r="N674" s="1392"/>
      <c r="O674" s="1392"/>
      <c r="P674" s="1392"/>
      <c r="Q674" s="1392"/>
      <c r="R674" s="1392"/>
      <c r="S674" s="1392"/>
      <c r="T674" s="1392"/>
      <c r="U674" s="1392"/>
      <c r="V674" s="1392"/>
      <c r="W674" s="1392"/>
      <c r="X674" s="1392"/>
      <c r="Y674" s="1392"/>
      <c r="Z674" s="1392"/>
      <c r="AA674" s="1392"/>
      <c r="AB674" s="1392"/>
      <c r="AC674" s="1392"/>
      <c r="AD674" s="1392"/>
    </row>
    <row r="675" spans="2:30">
      <c r="B675" s="1392"/>
      <c r="C675" s="1392"/>
      <c r="D675" s="1392"/>
      <c r="E675" s="1392"/>
      <c r="F675" s="1392"/>
      <c r="G675" s="1392"/>
      <c r="H675" s="1392"/>
      <c r="I675" s="1392"/>
      <c r="J675" s="1392"/>
      <c r="K675" s="1392"/>
      <c r="L675" s="1392"/>
      <c r="M675" s="1392"/>
      <c r="N675" s="1392"/>
      <c r="O675" s="1392"/>
      <c r="P675" s="1392"/>
      <c r="Q675" s="1392"/>
      <c r="R675" s="1392"/>
      <c r="S675" s="1392"/>
      <c r="T675" s="1392"/>
      <c r="U675" s="1392"/>
      <c r="V675" s="1392"/>
      <c r="W675" s="1392"/>
      <c r="X675" s="1392"/>
      <c r="Y675" s="1392"/>
      <c r="Z675" s="1392"/>
      <c r="AA675" s="1392"/>
      <c r="AB675" s="1392"/>
      <c r="AC675" s="1392"/>
      <c r="AD675" s="1392"/>
    </row>
    <row r="676" spans="2:30">
      <c r="B676" s="1392"/>
      <c r="C676" s="1392"/>
      <c r="D676" s="1392"/>
      <c r="E676" s="1392"/>
      <c r="F676" s="1392"/>
      <c r="G676" s="1392"/>
      <c r="H676" s="1392"/>
      <c r="I676" s="1392"/>
      <c r="J676" s="1392"/>
      <c r="K676" s="1392"/>
      <c r="L676" s="1392"/>
      <c r="M676" s="1392"/>
      <c r="N676" s="1392"/>
      <c r="O676" s="1392"/>
      <c r="P676" s="1392"/>
      <c r="Q676" s="1392"/>
      <c r="R676" s="1392"/>
      <c r="S676" s="1392"/>
      <c r="T676" s="1392"/>
      <c r="U676" s="1392"/>
      <c r="V676" s="1392"/>
      <c r="W676" s="1392"/>
      <c r="X676" s="1392"/>
      <c r="Y676" s="1392"/>
      <c r="Z676" s="1392"/>
      <c r="AA676" s="1392"/>
      <c r="AB676" s="1392"/>
      <c r="AC676" s="1392"/>
      <c r="AD676" s="1392"/>
    </row>
    <row r="677" spans="2:30">
      <c r="B677" s="1392"/>
      <c r="C677" s="1392"/>
      <c r="D677" s="1392"/>
      <c r="E677" s="1392"/>
      <c r="F677" s="1392"/>
      <c r="G677" s="1392"/>
      <c r="H677" s="1392"/>
      <c r="I677" s="1392"/>
      <c r="J677" s="1392"/>
      <c r="K677" s="1392"/>
      <c r="L677" s="1392"/>
      <c r="M677" s="1392"/>
      <c r="N677" s="1392"/>
      <c r="O677" s="1392"/>
      <c r="P677" s="1392"/>
      <c r="Q677" s="1392"/>
      <c r="R677" s="1392"/>
      <c r="S677" s="1392"/>
      <c r="T677" s="1392"/>
      <c r="U677" s="1392"/>
      <c r="V677" s="1392"/>
      <c r="W677" s="1392"/>
      <c r="X677" s="1392"/>
      <c r="Y677" s="1392"/>
      <c r="Z677" s="1392"/>
      <c r="AA677" s="1392"/>
      <c r="AB677" s="1392"/>
      <c r="AC677" s="1392"/>
      <c r="AD677" s="1392"/>
    </row>
    <row r="678" spans="2:30">
      <c r="B678" s="1392"/>
      <c r="C678" s="1392"/>
      <c r="D678" s="1392"/>
      <c r="E678" s="1392"/>
      <c r="F678" s="1392"/>
      <c r="G678" s="1392"/>
      <c r="H678" s="1392"/>
      <c r="I678" s="1392"/>
      <c r="J678" s="1392"/>
      <c r="K678" s="1392"/>
      <c r="L678" s="1392"/>
      <c r="M678" s="1392"/>
      <c r="N678" s="1392"/>
      <c r="O678" s="1392"/>
      <c r="P678" s="1392"/>
      <c r="Q678" s="1392"/>
      <c r="R678" s="1392"/>
      <c r="S678" s="1392"/>
      <c r="T678" s="1392"/>
      <c r="U678" s="1392"/>
      <c r="V678" s="1392"/>
      <c r="W678" s="1392"/>
      <c r="X678" s="1392"/>
      <c r="Y678" s="1392"/>
      <c r="Z678" s="1392"/>
      <c r="AA678" s="1392"/>
      <c r="AB678" s="1392"/>
      <c r="AC678" s="1392"/>
      <c r="AD678" s="1392"/>
    </row>
    <row r="679" spans="2:30">
      <c r="B679" s="1392"/>
      <c r="C679" s="1392"/>
      <c r="D679" s="1392"/>
      <c r="E679" s="1392"/>
      <c r="F679" s="1392"/>
      <c r="G679" s="1392"/>
      <c r="H679" s="1392"/>
      <c r="I679" s="1392"/>
      <c r="J679" s="1392"/>
      <c r="K679" s="1392"/>
      <c r="L679" s="1392"/>
      <c r="M679" s="1392"/>
      <c r="N679" s="1392"/>
      <c r="O679" s="1392"/>
      <c r="P679" s="1392"/>
      <c r="Q679" s="1392"/>
      <c r="R679" s="1392"/>
      <c r="S679" s="1392"/>
      <c r="T679" s="1392"/>
      <c r="U679" s="1392"/>
      <c r="V679" s="1392"/>
      <c r="W679" s="1392"/>
      <c r="X679" s="1392"/>
      <c r="Y679" s="1392"/>
      <c r="Z679" s="1392"/>
      <c r="AA679" s="1392"/>
      <c r="AB679" s="1392"/>
      <c r="AC679" s="1392"/>
      <c r="AD679" s="1392"/>
    </row>
    <row r="680" spans="2:30">
      <c r="B680" s="1392"/>
      <c r="C680" s="1392"/>
      <c r="D680" s="1392"/>
      <c r="E680" s="1392"/>
      <c r="F680" s="1392"/>
      <c r="G680" s="1392"/>
      <c r="H680" s="1392"/>
      <c r="I680" s="1392"/>
      <c r="J680" s="1392"/>
      <c r="K680" s="1392"/>
      <c r="L680" s="1392"/>
      <c r="M680" s="1392"/>
      <c r="N680" s="1392"/>
      <c r="O680" s="1392"/>
      <c r="P680" s="1392"/>
      <c r="Q680" s="1392"/>
      <c r="R680" s="1392"/>
      <c r="S680" s="1392"/>
      <c r="T680" s="1392"/>
      <c r="U680" s="1392"/>
      <c r="V680" s="1392"/>
      <c r="W680" s="1392"/>
      <c r="X680" s="1392"/>
      <c r="Y680" s="1392"/>
      <c r="Z680" s="1392"/>
      <c r="AA680" s="1392"/>
      <c r="AB680" s="1392"/>
      <c r="AC680" s="1392"/>
      <c r="AD680" s="1392"/>
    </row>
    <row r="681" spans="2:30">
      <c r="B681" s="1392"/>
      <c r="C681" s="1392"/>
      <c r="D681" s="1392"/>
      <c r="E681" s="1392"/>
      <c r="F681" s="1392"/>
      <c r="G681" s="1392"/>
      <c r="H681" s="1392"/>
      <c r="I681" s="1392"/>
      <c r="J681" s="1392"/>
      <c r="K681" s="1392"/>
      <c r="L681" s="1392"/>
      <c r="M681" s="1392"/>
      <c r="N681" s="1392"/>
      <c r="O681" s="1392"/>
      <c r="P681" s="1392"/>
      <c r="Q681" s="1392"/>
      <c r="R681" s="1392"/>
      <c r="S681" s="1392"/>
      <c r="T681" s="1392"/>
      <c r="U681" s="1392"/>
      <c r="V681" s="1392"/>
      <c r="W681" s="1392"/>
      <c r="X681" s="1392"/>
      <c r="Y681" s="1392"/>
      <c r="Z681" s="1392"/>
      <c r="AA681" s="1392"/>
      <c r="AB681" s="1392"/>
      <c r="AC681" s="1392"/>
      <c r="AD681" s="1392"/>
    </row>
    <row r="682" spans="2:30">
      <c r="B682" s="1392"/>
      <c r="C682" s="1392"/>
      <c r="D682" s="1392"/>
      <c r="E682" s="1392"/>
      <c r="F682" s="1392"/>
      <c r="G682" s="1392"/>
      <c r="H682" s="1392"/>
      <c r="I682" s="1392"/>
      <c r="J682" s="1392"/>
      <c r="K682" s="1392"/>
      <c r="L682" s="1392"/>
      <c r="M682" s="1392"/>
      <c r="N682" s="1392"/>
      <c r="O682" s="1392"/>
      <c r="P682" s="1392"/>
      <c r="Q682" s="1392"/>
      <c r="R682" s="1392"/>
      <c r="S682" s="1392"/>
      <c r="T682" s="1392"/>
      <c r="U682" s="1392"/>
      <c r="V682" s="1392"/>
      <c r="W682" s="1392"/>
      <c r="X682" s="1392"/>
      <c r="Y682" s="1392"/>
      <c r="Z682" s="1392"/>
      <c r="AA682" s="1392"/>
      <c r="AB682" s="1392"/>
      <c r="AC682" s="1392"/>
      <c r="AD682" s="1392"/>
    </row>
    <row r="683" spans="2:30">
      <c r="B683" s="1392"/>
      <c r="C683" s="1392"/>
      <c r="D683" s="1392"/>
      <c r="E683" s="1392"/>
      <c r="F683" s="1392"/>
      <c r="G683" s="1392"/>
      <c r="H683" s="1392"/>
      <c r="I683" s="1392"/>
      <c r="J683" s="1392"/>
      <c r="K683" s="1392"/>
      <c r="L683" s="1392"/>
      <c r="M683" s="1392"/>
      <c r="N683" s="1392"/>
      <c r="O683" s="1392"/>
      <c r="P683" s="1392"/>
      <c r="Q683" s="1392"/>
      <c r="R683" s="1392"/>
      <c r="S683" s="1392"/>
      <c r="T683" s="1392"/>
      <c r="U683" s="1392"/>
      <c r="V683" s="1392"/>
      <c r="W683" s="1392"/>
      <c r="X683" s="1392"/>
      <c r="Y683" s="1392"/>
      <c r="Z683" s="1392"/>
      <c r="AA683" s="1392"/>
      <c r="AB683" s="1392"/>
      <c r="AC683" s="1392"/>
      <c r="AD683" s="1392"/>
    </row>
    <row r="684" spans="2:30">
      <c r="B684" s="1392"/>
      <c r="C684" s="1392"/>
      <c r="D684" s="1392"/>
      <c r="E684" s="1392"/>
      <c r="F684" s="1392"/>
      <c r="G684" s="1392"/>
      <c r="H684" s="1392"/>
      <c r="I684" s="1392"/>
      <c r="J684" s="1392"/>
      <c r="K684" s="1392"/>
      <c r="L684" s="1392"/>
      <c r="M684" s="1392"/>
      <c r="N684" s="1392"/>
      <c r="O684" s="1392"/>
      <c r="P684" s="1392"/>
      <c r="Q684" s="1392"/>
      <c r="R684" s="1392"/>
      <c r="S684" s="1392"/>
      <c r="T684" s="1392"/>
      <c r="U684" s="1392"/>
      <c r="V684" s="1392"/>
      <c r="W684" s="1392"/>
      <c r="X684" s="1392"/>
      <c r="Y684" s="1392"/>
      <c r="Z684" s="1392"/>
      <c r="AA684" s="1392"/>
      <c r="AB684" s="1392"/>
      <c r="AC684" s="1392"/>
      <c r="AD684" s="1392"/>
    </row>
    <row r="685" spans="2:30">
      <c r="B685" s="1392"/>
      <c r="C685" s="1392"/>
      <c r="D685" s="1392"/>
      <c r="E685" s="1392"/>
      <c r="F685" s="1392"/>
      <c r="G685" s="1392"/>
      <c r="H685" s="1392"/>
      <c r="I685" s="1392"/>
      <c r="J685" s="1392"/>
      <c r="K685" s="1392"/>
      <c r="L685" s="1392"/>
      <c r="M685" s="1392"/>
      <c r="N685" s="1392"/>
      <c r="O685" s="1392"/>
      <c r="P685" s="1392"/>
      <c r="Q685" s="1392"/>
      <c r="R685" s="1392"/>
      <c r="S685" s="1392"/>
      <c r="T685" s="1392"/>
      <c r="U685" s="1392"/>
      <c r="V685" s="1392"/>
      <c r="W685" s="1392"/>
      <c r="X685" s="1392"/>
      <c r="Y685" s="1392"/>
      <c r="Z685" s="1392"/>
      <c r="AA685" s="1392"/>
      <c r="AB685" s="1392"/>
      <c r="AC685" s="1392"/>
      <c r="AD685" s="1392"/>
    </row>
    <row r="686" spans="2:30">
      <c r="B686" s="1392"/>
      <c r="C686" s="1392"/>
      <c r="D686" s="1392"/>
      <c r="E686" s="1392"/>
      <c r="F686" s="1392"/>
      <c r="G686" s="1392"/>
      <c r="H686" s="1392"/>
      <c r="I686" s="1392"/>
      <c r="J686" s="1392"/>
      <c r="K686" s="1392"/>
      <c r="L686" s="1392"/>
      <c r="M686" s="1392"/>
      <c r="N686" s="1392"/>
      <c r="O686" s="1392"/>
      <c r="P686" s="1392"/>
      <c r="Q686" s="1392"/>
      <c r="R686" s="1392"/>
      <c r="S686" s="1392"/>
      <c r="T686" s="1392"/>
      <c r="U686" s="1392"/>
      <c r="V686" s="1392"/>
      <c r="W686" s="1392"/>
      <c r="X686" s="1392"/>
      <c r="Y686" s="1392"/>
      <c r="Z686" s="1392"/>
      <c r="AA686" s="1392"/>
      <c r="AB686" s="1392"/>
      <c r="AC686" s="1392"/>
      <c r="AD686" s="1392"/>
    </row>
    <row r="687" spans="2:30">
      <c r="B687" s="1392"/>
      <c r="C687" s="1392"/>
      <c r="D687" s="1392"/>
      <c r="E687" s="1392"/>
      <c r="F687" s="1392"/>
      <c r="G687" s="1392"/>
      <c r="H687" s="1392"/>
      <c r="I687" s="1392"/>
      <c r="J687" s="1392"/>
      <c r="K687" s="1392"/>
      <c r="L687" s="1392"/>
      <c r="M687" s="1392"/>
      <c r="N687" s="1392"/>
      <c r="O687" s="1392"/>
      <c r="P687" s="1392"/>
      <c r="Q687" s="1392"/>
      <c r="R687" s="1392"/>
      <c r="S687" s="1392"/>
      <c r="T687" s="1392"/>
      <c r="U687" s="1392"/>
      <c r="V687" s="1392"/>
      <c r="W687" s="1392"/>
      <c r="X687" s="1392"/>
      <c r="Y687" s="1392"/>
      <c r="Z687" s="1392"/>
      <c r="AA687" s="1392"/>
      <c r="AB687" s="1392"/>
      <c r="AC687" s="1392"/>
      <c r="AD687" s="1392"/>
    </row>
    <row r="688" spans="2:30">
      <c r="B688" s="1392"/>
      <c r="C688" s="1392"/>
      <c r="D688" s="1392"/>
      <c r="E688" s="1392"/>
      <c r="F688" s="1392"/>
      <c r="G688" s="1392"/>
      <c r="H688" s="1392"/>
      <c r="I688" s="1392"/>
      <c r="J688" s="1392"/>
      <c r="K688" s="1392"/>
      <c r="L688" s="1392"/>
      <c r="M688" s="1392"/>
      <c r="N688" s="1392"/>
      <c r="O688" s="1392"/>
      <c r="P688" s="1392"/>
      <c r="Q688" s="1392"/>
      <c r="R688" s="1392"/>
      <c r="S688" s="1392"/>
      <c r="T688" s="1392"/>
      <c r="U688" s="1392"/>
      <c r="V688" s="1392"/>
      <c r="W688" s="1392"/>
      <c r="X688" s="1392"/>
      <c r="Y688" s="1392"/>
      <c r="Z688" s="1392"/>
      <c r="AA688" s="1392"/>
      <c r="AB688" s="1392"/>
      <c r="AC688" s="1392"/>
      <c r="AD688" s="1392"/>
    </row>
    <row r="689" spans="2:30">
      <c r="B689" s="1392"/>
      <c r="C689" s="1392"/>
      <c r="D689" s="1392"/>
      <c r="E689" s="1392"/>
      <c r="F689" s="1392"/>
      <c r="G689" s="1392"/>
      <c r="H689" s="1392"/>
      <c r="I689" s="1392"/>
      <c r="J689" s="1392"/>
      <c r="K689" s="1392"/>
      <c r="L689" s="1392"/>
      <c r="M689" s="1392"/>
      <c r="N689" s="1392"/>
      <c r="O689" s="1392"/>
      <c r="P689" s="1392"/>
      <c r="Q689" s="1392"/>
      <c r="R689" s="1392"/>
      <c r="S689" s="1392"/>
      <c r="T689" s="1392"/>
      <c r="U689" s="1392"/>
      <c r="V689" s="1392"/>
      <c r="W689" s="1392"/>
      <c r="X689" s="1392"/>
      <c r="Y689" s="1392"/>
      <c r="Z689" s="1392"/>
      <c r="AA689" s="1392"/>
      <c r="AB689" s="1392"/>
      <c r="AC689" s="1392"/>
      <c r="AD689" s="1392"/>
    </row>
    <row r="690" spans="2:30">
      <c r="B690" s="1392"/>
      <c r="C690" s="1392"/>
      <c r="D690" s="1392"/>
      <c r="E690" s="1392"/>
      <c r="F690" s="1392"/>
      <c r="G690" s="1392"/>
      <c r="H690" s="1392"/>
      <c r="I690" s="1392"/>
      <c r="J690" s="1392"/>
      <c r="K690" s="1392"/>
      <c r="L690" s="1392"/>
      <c r="M690" s="1392"/>
      <c r="N690" s="1392"/>
      <c r="O690" s="1392"/>
      <c r="P690" s="1392"/>
      <c r="Q690" s="1392"/>
      <c r="R690" s="1392"/>
      <c r="S690" s="1392"/>
      <c r="T690" s="1392"/>
      <c r="U690" s="1392"/>
      <c r="V690" s="1392"/>
      <c r="W690" s="1392"/>
      <c r="X690" s="1392"/>
      <c r="Y690" s="1392"/>
      <c r="Z690" s="1392"/>
      <c r="AA690" s="1392"/>
      <c r="AB690" s="1392"/>
      <c r="AC690" s="1392"/>
      <c r="AD690" s="1392"/>
    </row>
    <row r="691" spans="2:30">
      <c r="B691" s="1392"/>
      <c r="C691" s="1392"/>
      <c r="D691" s="1392"/>
      <c r="E691" s="1392"/>
      <c r="F691" s="1392"/>
      <c r="G691" s="1392"/>
      <c r="H691" s="1392"/>
      <c r="I691" s="1392"/>
      <c r="J691" s="1392"/>
      <c r="K691" s="1392"/>
      <c r="L691" s="1392"/>
      <c r="M691" s="1392"/>
      <c r="N691" s="1392"/>
      <c r="O691" s="1392"/>
      <c r="P691" s="1392"/>
      <c r="Q691" s="1392"/>
      <c r="R691" s="1392"/>
      <c r="S691" s="1392"/>
      <c r="T691" s="1392"/>
      <c r="U691" s="1392"/>
      <c r="V691" s="1392"/>
      <c r="W691" s="1392"/>
      <c r="X691" s="1392"/>
      <c r="Y691" s="1392"/>
      <c r="Z691" s="1392"/>
      <c r="AA691" s="1392"/>
      <c r="AB691" s="1392"/>
      <c r="AC691" s="1392"/>
      <c r="AD691" s="1392"/>
    </row>
    <row r="692" spans="2:30">
      <c r="B692" s="1392"/>
      <c r="C692" s="1392"/>
      <c r="D692" s="1392"/>
      <c r="E692" s="1392"/>
      <c r="F692" s="1392"/>
      <c r="G692" s="1392"/>
      <c r="H692" s="1392"/>
      <c r="I692" s="1392"/>
      <c r="J692" s="1392"/>
      <c r="K692" s="1392"/>
      <c r="L692" s="1392"/>
      <c r="M692" s="1392"/>
      <c r="N692" s="1392"/>
      <c r="O692" s="1392"/>
      <c r="P692" s="1392"/>
      <c r="Q692" s="1392"/>
      <c r="R692" s="1392"/>
      <c r="S692" s="1392"/>
      <c r="T692" s="1392"/>
      <c r="U692" s="1392"/>
      <c r="V692" s="1392"/>
      <c r="W692" s="1392"/>
      <c r="X692" s="1392"/>
      <c r="Y692" s="1392"/>
      <c r="Z692" s="1392"/>
      <c r="AA692" s="1392"/>
      <c r="AB692" s="1392"/>
      <c r="AC692" s="1392"/>
      <c r="AD692" s="1392"/>
    </row>
    <row r="693" spans="2:30">
      <c r="B693" s="1392"/>
      <c r="C693" s="1392"/>
      <c r="D693" s="1392"/>
      <c r="E693" s="1392"/>
      <c r="F693" s="1392"/>
      <c r="G693" s="1392"/>
      <c r="H693" s="1392"/>
      <c r="I693" s="1392"/>
      <c r="J693" s="1392"/>
      <c r="K693" s="1392"/>
      <c r="L693" s="1392"/>
      <c r="M693" s="1392"/>
      <c r="N693" s="1392"/>
      <c r="O693" s="1392"/>
      <c r="P693" s="1392"/>
      <c r="Q693" s="1392"/>
      <c r="R693" s="1392"/>
      <c r="S693" s="1392"/>
      <c r="T693" s="1392"/>
      <c r="U693" s="1392"/>
      <c r="V693" s="1392"/>
      <c r="W693" s="1392"/>
      <c r="X693" s="1392"/>
      <c r="Y693" s="1392"/>
      <c r="Z693" s="1392"/>
      <c r="AA693" s="1392"/>
      <c r="AB693" s="1392"/>
      <c r="AC693" s="1392"/>
      <c r="AD693" s="1392"/>
    </row>
    <row r="694" spans="2:30">
      <c r="B694" s="1392"/>
      <c r="C694" s="1392"/>
      <c r="D694" s="1392"/>
      <c r="E694" s="1392"/>
      <c r="F694" s="1392"/>
      <c r="G694" s="1392"/>
      <c r="H694" s="1392"/>
      <c r="I694" s="1392"/>
      <c r="J694" s="1392"/>
      <c r="K694" s="1392"/>
      <c r="L694" s="1392"/>
      <c r="M694" s="1392"/>
      <c r="N694" s="1392"/>
      <c r="O694" s="1392"/>
      <c r="P694" s="1392"/>
      <c r="Q694" s="1392"/>
      <c r="R694" s="1392"/>
      <c r="S694" s="1392"/>
      <c r="T694" s="1392"/>
      <c r="U694" s="1392"/>
      <c r="V694" s="1392"/>
      <c r="W694" s="1392"/>
      <c r="X694" s="1392"/>
      <c r="Y694" s="1392"/>
      <c r="Z694" s="1392"/>
      <c r="AA694" s="1392"/>
      <c r="AB694" s="1392"/>
      <c r="AC694" s="1392"/>
      <c r="AD694" s="1392"/>
    </row>
    <row r="695" spans="2:30">
      <c r="B695" s="1392"/>
      <c r="C695" s="1392"/>
      <c r="D695" s="1392"/>
      <c r="E695" s="1392"/>
      <c r="F695" s="1392"/>
      <c r="G695" s="1392"/>
      <c r="H695" s="1392"/>
      <c r="I695" s="1392"/>
      <c r="J695" s="1392"/>
      <c r="K695" s="1392"/>
      <c r="L695" s="1392"/>
      <c r="M695" s="1392"/>
      <c r="N695" s="1392"/>
      <c r="O695" s="1392"/>
      <c r="P695" s="1392"/>
      <c r="Q695" s="1392"/>
      <c r="R695" s="1392"/>
      <c r="S695" s="1392"/>
      <c r="T695" s="1392"/>
      <c r="U695" s="1392"/>
      <c r="V695" s="1392"/>
      <c r="W695" s="1392"/>
      <c r="X695" s="1392"/>
      <c r="Y695" s="1392"/>
      <c r="Z695" s="1392"/>
      <c r="AA695" s="1392"/>
      <c r="AB695" s="1392"/>
      <c r="AC695" s="1392"/>
      <c r="AD695" s="1392"/>
    </row>
    <row r="696" spans="2:30">
      <c r="B696" s="1392"/>
      <c r="C696" s="1392"/>
      <c r="D696" s="1392"/>
      <c r="E696" s="1392"/>
      <c r="F696" s="1392"/>
      <c r="G696" s="1392"/>
      <c r="H696" s="1392"/>
      <c r="I696" s="1392"/>
      <c r="J696" s="1392"/>
      <c r="K696" s="1392"/>
      <c r="L696" s="1392"/>
      <c r="M696" s="1392"/>
      <c r="N696" s="1392"/>
      <c r="O696" s="1392"/>
      <c r="P696" s="1392"/>
      <c r="Q696" s="1392"/>
      <c r="R696" s="1392"/>
      <c r="S696" s="1392"/>
      <c r="T696" s="1392"/>
      <c r="U696" s="1392"/>
      <c r="V696" s="1392"/>
      <c r="W696" s="1392"/>
      <c r="X696" s="1392"/>
      <c r="Y696" s="1392"/>
      <c r="Z696" s="1392"/>
      <c r="AA696" s="1392"/>
      <c r="AB696" s="1392"/>
      <c r="AC696" s="1392"/>
      <c r="AD696" s="1392"/>
    </row>
    <row r="697" spans="2:30">
      <c r="B697" s="1392"/>
      <c r="C697" s="1392"/>
      <c r="D697" s="1392"/>
      <c r="E697" s="1392"/>
      <c r="F697" s="1392"/>
      <c r="G697" s="1392"/>
      <c r="H697" s="1392"/>
      <c r="I697" s="1392"/>
      <c r="J697" s="1392"/>
      <c r="K697" s="1392"/>
      <c r="L697" s="1392"/>
      <c r="M697" s="1392"/>
      <c r="N697" s="1392"/>
      <c r="O697" s="1392"/>
      <c r="P697" s="1392"/>
      <c r="Q697" s="1392"/>
      <c r="R697" s="1392"/>
      <c r="S697" s="1392"/>
      <c r="T697" s="1392"/>
      <c r="U697" s="1392"/>
      <c r="V697" s="1392"/>
      <c r="W697" s="1392"/>
      <c r="X697" s="1392"/>
      <c r="Y697" s="1392"/>
      <c r="Z697" s="1392"/>
      <c r="AA697" s="1392"/>
      <c r="AB697" s="1392"/>
      <c r="AC697" s="1392"/>
      <c r="AD697" s="1392"/>
    </row>
    <row r="698" spans="2:30">
      <c r="B698" s="1392"/>
      <c r="C698" s="1392"/>
      <c r="D698" s="1392"/>
      <c r="E698" s="1392"/>
      <c r="F698" s="1392"/>
      <c r="G698" s="1392"/>
      <c r="H698" s="1392"/>
      <c r="I698" s="1392"/>
      <c r="J698" s="1392"/>
      <c r="K698" s="1392"/>
      <c r="L698" s="1392"/>
      <c r="M698" s="1392"/>
      <c r="N698" s="1392"/>
      <c r="O698" s="1392"/>
      <c r="P698" s="1392"/>
      <c r="Q698" s="1392"/>
      <c r="R698" s="1392"/>
      <c r="S698" s="1392"/>
      <c r="T698" s="1392"/>
      <c r="U698" s="1392"/>
      <c r="V698" s="1392"/>
      <c r="W698" s="1392"/>
      <c r="X698" s="1392"/>
      <c r="Y698" s="1392"/>
      <c r="Z698" s="1392"/>
      <c r="AA698" s="1392"/>
      <c r="AB698" s="1392"/>
      <c r="AC698" s="1392"/>
      <c r="AD698" s="1392"/>
    </row>
    <row r="699" spans="2:30">
      <c r="B699" s="1392"/>
      <c r="C699" s="1392"/>
      <c r="D699" s="1392"/>
      <c r="E699" s="1392"/>
      <c r="F699" s="1392"/>
      <c r="G699" s="1392"/>
      <c r="H699" s="1392"/>
      <c r="I699" s="1392"/>
      <c r="J699" s="1392"/>
      <c r="K699" s="1392"/>
      <c r="L699" s="1392"/>
      <c r="M699" s="1392"/>
      <c r="N699" s="1392"/>
      <c r="O699" s="1392"/>
      <c r="P699" s="1392"/>
      <c r="Q699" s="1392"/>
      <c r="R699" s="1392"/>
      <c r="S699" s="1392"/>
      <c r="T699" s="1392"/>
      <c r="U699" s="1392"/>
      <c r="V699" s="1392"/>
      <c r="W699" s="1392"/>
      <c r="X699" s="1392"/>
      <c r="Y699" s="1392"/>
      <c r="Z699" s="1392"/>
      <c r="AA699" s="1392"/>
      <c r="AB699" s="1392"/>
      <c r="AC699" s="1392"/>
      <c r="AD699" s="1392"/>
    </row>
    <row r="700" spans="2:30">
      <c r="B700" s="1392"/>
      <c r="C700" s="1392"/>
      <c r="D700" s="1392"/>
      <c r="E700" s="1392"/>
      <c r="F700" s="1392"/>
      <c r="G700" s="1392"/>
      <c r="H700" s="1392"/>
      <c r="I700" s="1392"/>
      <c r="J700" s="1392"/>
      <c r="K700" s="1392"/>
      <c r="L700" s="1392"/>
      <c r="M700" s="1392"/>
      <c r="N700" s="1392"/>
      <c r="O700" s="1392"/>
      <c r="P700" s="1392"/>
      <c r="Q700" s="1392"/>
      <c r="R700" s="1392"/>
      <c r="S700" s="1392"/>
      <c r="T700" s="1392"/>
      <c r="U700" s="1392"/>
      <c r="V700" s="1392"/>
      <c r="W700" s="1392"/>
      <c r="X700" s="1392"/>
      <c r="Y700" s="1392"/>
      <c r="Z700" s="1392"/>
      <c r="AA700" s="1392"/>
      <c r="AB700" s="1392"/>
      <c r="AC700" s="1392"/>
      <c r="AD700" s="1392"/>
    </row>
    <row r="701" spans="2:30">
      <c r="B701" s="1392"/>
      <c r="C701" s="1392"/>
      <c r="D701" s="1392"/>
      <c r="E701" s="1392"/>
      <c r="F701" s="1392"/>
      <c r="G701" s="1392"/>
      <c r="H701" s="1392"/>
      <c r="I701" s="1392"/>
      <c r="J701" s="1392"/>
      <c r="K701" s="1392"/>
      <c r="L701" s="1392"/>
      <c r="M701" s="1392"/>
      <c r="N701" s="1392"/>
      <c r="O701" s="1392"/>
      <c r="P701" s="1392"/>
      <c r="Q701" s="1392"/>
      <c r="R701" s="1392"/>
      <c r="S701" s="1392"/>
      <c r="T701" s="1392"/>
      <c r="U701" s="1392"/>
      <c r="V701" s="1392"/>
      <c r="W701" s="1392"/>
      <c r="X701" s="1392"/>
      <c r="Y701" s="1392"/>
      <c r="Z701" s="1392"/>
      <c r="AA701" s="1392"/>
      <c r="AB701" s="1392"/>
      <c r="AC701" s="1392"/>
      <c r="AD701" s="1392"/>
    </row>
    <row r="702" spans="2:30">
      <c r="B702" s="1392"/>
      <c r="C702" s="1392"/>
      <c r="D702" s="1392"/>
      <c r="E702" s="1392"/>
      <c r="F702" s="1392"/>
      <c r="G702" s="1392"/>
      <c r="H702" s="1392"/>
      <c r="I702" s="1392"/>
      <c r="J702" s="1392"/>
      <c r="K702" s="1392"/>
      <c r="L702" s="1392"/>
      <c r="M702" s="1392"/>
      <c r="N702" s="1392"/>
      <c r="O702" s="1392"/>
      <c r="P702" s="1392"/>
      <c r="Q702" s="1392"/>
      <c r="R702" s="1392"/>
      <c r="S702" s="1392"/>
      <c r="T702" s="1392"/>
      <c r="U702" s="1392"/>
      <c r="V702" s="1392"/>
      <c r="W702" s="1392"/>
      <c r="X702" s="1392"/>
      <c r="Y702" s="1392"/>
      <c r="Z702" s="1392"/>
      <c r="AA702" s="1392"/>
      <c r="AB702" s="1392"/>
      <c r="AC702" s="1392"/>
      <c r="AD702" s="1392"/>
    </row>
    <row r="703" spans="2:30">
      <c r="B703" s="1392"/>
      <c r="C703" s="1392"/>
      <c r="D703" s="1392"/>
      <c r="E703" s="1392"/>
      <c r="F703" s="1392"/>
      <c r="G703" s="1392"/>
      <c r="H703" s="1392"/>
      <c r="I703" s="1392"/>
      <c r="J703" s="1392"/>
      <c r="K703" s="1392"/>
      <c r="L703" s="1392"/>
      <c r="M703" s="1392"/>
      <c r="N703" s="1392"/>
      <c r="O703" s="1392"/>
      <c r="P703" s="1392"/>
      <c r="Q703" s="1392"/>
      <c r="R703" s="1392"/>
      <c r="S703" s="1392"/>
      <c r="T703" s="1392"/>
      <c r="U703" s="1392"/>
      <c r="V703" s="1392"/>
      <c r="W703" s="1392"/>
      <c r="X703" s="1392"/>
      <c r="Y703" s="1392"/>
      <c r="Z703" s="1392"/>
      <c r="AA703" s="1392"/>
      <c r="AB703" s="1392"/>
      <c r="AC703" s="1392"/>
      <c r="AD703" s="1392"/>
    </row>
    <row r="704" spans="2:30">
      <c r="B704" s="1392"/>
      <c r="C704" s="1392"/>
      <c r="D704" s="1392"/>
      <c r="E704" s="1392"/>
      <c r="F704" s="1392"/>
      <c r="G704" s="1392"/>
      <c r="H704" s="1392"/>
      <c r="I704" s="1392"/>
      <c r="J704" s="1392"/>
      <c r="K704" s="1392"/>
      <c r="L704" s="1392"/>
      <c r="M704" s="1392"/>
      <c r="N704" s="1392"/>
      <c r="O704" s="1392"/>
      <c r="P704" s="1392"/>
      <c r="Q704" s="1392"/>
      <c r="R704" s="1392"/>
      <c r="S704" s="1392"/>
      <c r="T704" s="1392"/>
      <c r="U704" s="1392"/>
      <c r="V704" s="1392"/>
      <c r="W704" s="1392"/>
      <c r="X704" s="1392"/>
      <c r="Y704" s="1392"/>
      <c r="Z704" s="1392"/>
      <c r="AA704" s="1392"/>
      <c r="AB704" s="1392"/>
      <c r="AC704" s="1392"/>
      <c r="AD704" s="1392"/>
    </row>
    <row r="705" spans="2:30">
      <c r="B705" s="1392"/>
      <c r="C705" s="1392"/>
      <c r="D705" s="1392"/>
      <c r="E705" s="1392"/>
      <c r="F705" s="1392"/>
      <c r="G705" s="1392"/>
      <c r="H705" s="1392"/>
      <c r="I705" s="1392"/>
      <c r="J705" s="1392"/>
      <c r="K705" s="1392"/>
      <c r="L705" s="1392"/>
      <c r="M705" s="1392"/>
      <c r="N705" s="1392"/>
      <c r="O705" s="1392"/>
      <c r="P705" s="1392"/>
      <c r="Q705" s="1392"/>
      <c r="R705" s="1392"/>
      <c r="S705" s="1392"/>
      <c r="T705" s="1392"/>
      <c r="U705" s="1392"/>
      <c r="V705" s="1392"/>
      <c r="W705" s="1392"/>
      <c r="X705" s="1392"/>
      <c r="Y705" s="1392"/>
      <c r="Z705" s="1392"/>
      <c r="AA705" s="1392"/>
      <c r="AB705" s="1392"/>
      <c r="AC705" s="1392"/>
      <c r="AD705" s="1392"/>
    </row>
    <row r="706" spans="2:30">
      <c r="B706" s="1392"/>
      <c r="C706" s="1392"/>
      <c r="D706" s="1392"/>
      <c r="E706" s="1392"/>
      <c r="F706" s="1392"/>
      <c r="G706" s="1392"/>
      <c r="H706" s="1392"/>
      <c r="I706" s="1392"/>
      <c r="J706" s="1392"/>
      <c r="K706" s="1392"/>
      <c r="L706" s="1392"/>
      <c r="M706" s="1392"/>
      <c r="N706" s="1392"/>
      <c r="O706" s="1392"/>
      <c r="P706" s="1392"/>
      <c r="Q706" s="1392"/>
      <c r="R706" s="1392"/>
      <c r="S706" s="1392"/>
      <c r="T706" s="1392"/>
      <c r="U706" s="1392"/>
      <c r="V706" s="1392"/>
      <c r="W706" s="1392"/>
      <c r="X706" s="1392"/>
      <c r="Y706" s="1392"/>
      <c r="Z706" s="1392"/>
      <c r="AA706" s="1392"/>
      <c r="AB706" s="1392"/>
      <c r="AC706" s="1392"/>
      <c r="AD706" s="1392"/>
    </row>
    <row r="707" spans="2:30">
      <c r="B707" s="1392"/>
      <c r="C707" s="1392"/>
      <c r="D707" s="1392"/>
      <c r="E707" s="1392"/>
      <c r="F707" s="1392"/>
      <c r="G707" s="1392"/>
      <c r="H707" s="1392"/>
      <c r="I707" s="1392"/>
      <c r="J707" s="1392"/>
      <c r="K707" s="1392"/>
      <c r="L707" s="1392"/>
      <c r="M707" s="1392"/>
      <c r="N707" s="1392"/>
      <c r="O707" s="1392"/>
      <c r="P707" s="1392"/>
      <c r="Q707" s="1392"/>
      <c r="R707" s="1392"/>
      <c r="S707" s="1392"/>
      <c r="T707" s="1392"/>
      <c r="U707" s="1392"/>
      <c r="V707" s="1392"/>
      <c r="W707" s="1392"/>
      <c r="X707" s="1392"/>
      <c r="Y707" s="1392"/>
      <c r="Z707" s="1392"/>
      <c r="AA707" s="1392"/>
      <c r="AB707" s="1392"/>
      <c r="AC707" s="1392"/>
      <c r="AD707" s="1392"/>
    </row>
    <row r="708" spans="2:30">
      <c r="B708" s="1392"/>
      <c r="C708" s="1392"/>
      <c r="D708" s="1392"/>
      <c r="E708" s="1392"/>
      <c r="F708" s="1392"/>
      <c r="G708" s="1392"/>
      <c r="H708" s="1392"/>
      <c r="I708" s="1392"/>
      <c r="J708" s="1392"/>
      <c r="K708" s="1392"/>
      <c r="L708" s="1392"/>
      <c r="M708" s="1392"/>
      <c r="N708" s="1392"/>
      <c r="O708" s="1392"/>
      <c r="P708" s="1392"/>
      <c r="Q708" s="1392"/>
      <c r="R708" s="1392"/>
      <c r="S708" s="1392"/>
      <c r="T708" s="1392"/>
      <c r="U708" s="1392"/>
      <c r="V708" s="1392"/>
      <c r="W708" s="1392"/>
      <c r="X708" s="1392"/>
      <c r="Y708" s="1392"/>
      <c r="Z708" s="1392"/>
      <c r="AA708" s="1392"/>
      <c r="AB708" s="1392"/>
      <c r="AC708" s="1392"/>
      <c r="AD708" s="1392"/>
    </row>
    <row r="709" spans="2:30">
      <c r="B709" s="1392"/>
      <c r="C709" s="1392"/>
      <c r="D709" s="1392"/>
      <c r="E709" s="1392"/>
      <c r="F709" s="1392"/>
      <c r="G709" s="1392"/>
      <c r="H709" s="1392"/>
      <c r="I709" s="1392"/>
      <c r="J709" s="1392"/>
      <c r="K709" s="1392"/>
      <c r="L709" s="1392"/>
      <c r="M709" s="1392"/>
      <c r="N709" s="1392"/>
      <c r="O709" s="1392"/>
      <c r="P709" s="1392"/>
      <c r="Q709" s="1392"/>
      <c r="R709" s="1392"/>
      <c r="S709" s="1392"/>
      <c r="T709" s="1392"/>
      <c r="U709" s="1392"/>
      <c r="V709" s="1392"/>
      <c r="W709" s="1392"/>
      <c r="X709" s="1392"/>
      <c r="Y709" s="1392"/>
      <c r="Z709" s="1392"/>
      <c r="AA709" s="1392"/>
      <c r="AB709" s="1392"/>
      <c r="AC709" s="1392"/>
      <c r="AD709" s="1392"/>
    </row>
    <row r="710" spans="2:30">
      <c r="B710" s="1392"/>
      <c r="C710" s="1392"/>
      <c r="D710" s="1392"/>
      <c r="E710" s="1392"/>
      <c r="F710" s="1392"/>
      <c r="G710" s="1392"/>
      <c r="H710" s="1392"/>
      <c r="I710" s="1392"/>
      <c r="J710" s="1392"/>
      <c r="K710" s="1392"/>
      <c r="L710" s="1392"/>
      <c r="M710" s="1392"/>
      <c r="N710" s="1392"/>
      <c r="O710" s="1392"/>
      <c r="P710" s="1392"/>
      <c r="Q710" s="1392"/>
      <c r="R710" s="1392"/>
      <c r="S710" s="1392"/>
      <c r="T710" s="1392"/>
      <c r="U710" s="1392"/>
      <c r="V710" s="1392"/>
      <c r="W710" s="1392"/>
      <c r="X710" s="1392"/>
      <c r="Y710" s="1392"/>
      <c r="Z710" s="1392"/>
      <c r="AA710" s="1392"/>
      <c r="AB710" s="1392"/>
      <c r="AC710" s="1392"/>
      <c r="AD710" s="1392"/>
    </row>
    <row r="711" spans="2:30">
      <c r="B711" s="1392"/>
      <c r="C711" s="1392"/>
      <c r="D711" s="1392"/>
      <c r="E711" s="1392"/>
      <c r="F711" s="1392"/>
      <c r="G711" s="1392"/>
      <c r="H711" s="1392"/>
      <c r="I711" s="1392"/>
      <c r="J711" s="1392"/>
      <c r="K711" s="1392"/>
      <c r="L711" s="1392"/>
      <c r="M711" s="1392"/>
      <c r="N711" s="1392"/>
      <c r="O711" s="1392"/>
      <c r="P711" s="1392"/>
      <c r="Q711" s="1392"/>
      <c r="R711" s="1392"/>
      <c r="S711" s="1392"/>
      <c r="T711" s="1392"/>
      <c r="U711" s="1392"/>
      <c r="V711" s="1392"/>
      <c r="W711" s="1392"/>
      <c r="X711" s="1392"/>
      <c r="Y711" s="1392"/>
      <c r="Z711" s="1392"/>
      <c r="AA711" s="1392"/>
      <c r="AB711" s="1392"/>
      <c r="AC711" s="1392"/>
      <c r="AD711" s="1392"/>
    </row>
    <row r="712" spans="2:30">
      <c r="B712" s="1392"/>
      <c r="C712" s="1392"/>
      <c r="D712" s="1392"/>
      <c r="E712" s="1392"/>
      <c r="F712" s="1392"/>
      <c r="G712" s="1392"/>
      <c r="H712" s="1392"/>
      <c r="I712" s="1392"/>
      <c r="J712" s="1392"/>
      <c r="K712" s="1392"/>
      <c r="L712" s="1392"/>
      <c r="M712" s="1392"/>
      <c r="N712" s="1392"/>
      <c r="O712" s="1392"/>
      <c r="P712" s="1392"/>
      <c r="Q712" s="1392"/>
      <c r="R712" s="1392"/>
      <c r="S712" s="1392"/>
      <c r="T712" s="1392"/>
      <c r="U712" s="1392"/>
      <c r="V712" s="1392"/>
      <c r="W712" s="1392"/>
      <c r="X712" s="1392"/>
      <c r="Y712" s="1392"/>
      <c r="Z712" s="1392"/>
      <c r="AA712" s="1392"/>
      <c r="AB712" s="1392"/>
      <c r="AC712" s="1392"/>
      <c r="AD712" s="1392"/>
    </row>
    <row r="713" spans="2:30">
      <c r="B713" s="1392"/>
      <c r="C713" s="1392"/>
      <c r="D713" s="1392"/>
      <c r="E713" s="1392"/>
      <c r="F713" s="1392"/>
      <c r="G713" s="1392"/>
      <c r="H713" s="1392"/>
      <c r="I713" s="1392"/>
      <c r="J713" s="1392"/>
      <c r="K713" s="1392"/>
      <c r="L713" s="1392"/>
      <c r="M713" s="1392"/>
      <c r="N713" s="1392"/>
      <c r="O713" s="1392"/>
      <c r="P713" s="1392"/>
      <c r="Q713" s="1392"/>
      <c r="R713" s="1392"/>
      <c r="S713" s="1392"/>
      <c r="T713" s="1392"/>
      <c r="U713" s="1392"/>
      <c r="V713" s="1392"/>
      <c r="W713" s="1392"/>
      <c r="X713" s="1392"/>
      <c r="Y713" s="1392"/>
      <c r="Z713" s="1392"/>
      <c r="AA713" s="1392"/>
      <c r="AB713" s="1392"/>
      <c r="AC713" s="1392"/>
      <c r="AD713" s="1392"/>
    </row>
    <row r="714" spans="2:30">
      <c r="B714" s="1392"/>
      <c r="C714" s="1392"/>
      <c r="D714" s="1392"/>
      <c r="E714" s="1392"/>
      <c r="F714" s="1392"/>
      <c r="G714" s="1392"/>
      <c r="H714" s="1392"/>
      <c r="I714" s="1392"/>
      <c r="J714" s="1392"/>
      <c r="K714" s="1392"/>
      <c r="L714" s="1392"/>
      <c r="M714" s="1392"/>
      <c r="N714" s="1392"/>
      <c r="O714" s="1392"/>
      <c r="P714" s="1392"/>
      <c r="Q714" s="1392"/>
      <c r="R714" s="1392"/>
      <c r="S714" s="1392"/>
      <c r="T714" s="1392"/>
      <c r="U714" s="1392"/>
      <c r="V714" s="1392"/>
      <c r="W714" s="1392"/>
      <c r="X714" s="1392"/>
      <c r="Y714" s="1392"/>
      <c r="Z714" s="1392"/>
      <c r="AA714" s="1392"/>
      <c r="AB714" s="1392"/>
      <c r="AC714" s="1392"/>
      <c r="AD714" s="1392"/>
    </row>
    <row r="715" spans="2:30">
      <c r="B715" s="1392"/>
      <c r="C715" s="1392"/>
      <c r="D715" s="1392"/>
      <c r="E715" s="1392"/>
      <c r="F715" s="1392"/>
      <c r="G715" s="1392"/>
      <c r="H715" s="1392"/>
      <c r="I715" s="1392"/>
      <c r="J715" s="1392"/>
      <c r="K715" s="1392"/>
      <c r="L715" s="1392"/>
      <c r="M715" s="1392"/>
      <c r="N715" s="1392"/>
      <c r="O715" s="1392"/>
      <c r="P715" s="1392"/>
      <c r="Q715" s="1392"/>
      <c r="R715" s="1392"/>
      <c r="S715" s="1392"/>
      <c r="T715" s="1392"/>
      <c r="U715" s="1392"/>
      <c r="V715" s="1392"/>
      <c r="W715" s="1392"/>
      <c r="X715" s="1392"/>
      <c r="Y715" s="1392"/>
      <c r="Z715" s="1392"/>
      <c r="AA715" s="1392"/>
      <c r="AB715" s="1392"/>
      <c r="AC715" s="1392"/>
      <c r="AD715" s="1392"/>
    </row>
    <row r="716" spans="2:30">
      <c r="B716" s="1392"/>
      <c r="C716" s="1392"/>
      <c r="D716" s="1392"/>
      <c r="E716" s="1392"/>
      <c r="F716" s="1392"/>
      <c r="G716" s="1392"/>
      <c r="H716" s="1392"/>
      <c r="I716" s="1392"/>
      <c r="J716" s="1392"/>
      <c r="K716" s="1392"/>
      <c r="L716" s="1392"/>
      <c r="M716" s="1392"/>
      <c r="N716" s="1392"/>
      <c r="O716" s="1392"/>
      <c r="P716" s="1392"/>
      <c r="Q716" s="1392"/>
      <c r="R716" s="1392"/>
      <c r="S716" s="1392"/>
      <c r="T716" s="1392"/>
      <c r="U716" s="1392"/>
      <c r="V716" s="1392"/>
      <c r="W716" s="1392"/>
      <c r="X716" s="1392"/>
      <c r="Y716" s="1392"/>
      <c r="Z716" s="1392"/>
      <c r="AA716" s="1392"/>
      <c r="AB716" s="1392"/>
      <c r="AC716" s="1392"/>
      <c r="AD716" s="1392"/>
    </row>
    <row r="717" spans="2:30">
      <c r="B717" s="1392"/>
      <c r="C717" s="1392"/>
      <c r="D717" s="1392"/>
      <c r="E717" s="1392"/>
      <c r="F717" s="1392"/>
      <c r="G717" s="1392"/>
      <c r="H717" s="1392"/>
      <c r="I717" s="1392"/>
      <c r="J717" s="1392"/>
      <c r="K717" s="1392"/>
      <c r="L717" s="1392"/>
      <c r="M717" s="1392"/>
      <c r="N717" s="1392"/>
      <c r="O717" s="1392"/>
      <c r="P717" s="1392"/>
      <c r="Q717" s="1392"/>
      <c r="R717" s="1392"/>
      <c r="S717" s="1392"/>
      <c r="T717" s="1392"/>
      <c r="U717" s="1392"/>
      <c r="V717" s="1392"/>
      <c r="W717" s="1392"/>
      <c r="X717" s="1392"/>
      <c r="Y717" s="1392"/>
      <c r="Z717" s="1392"/>
      <c r="AA717" s="1392"/>
      <c r="AB717" s="1392"/>
      <c r="AC717" s="1392"/>
      <c r="AD717" s="1392"/>
    </row>
    <row r="718" spans="2:30">
      <c r="B718" s="1392"/>
      <c r="C718" s="1392"/>
      <c r="D718" s="1392"/>
      <c r="E718" s="1392"/>
      <c r="F718" s="1392"/>
      <c r="G718" s="1392"/>
      <c r="H718" s="1392"/>
      <c r="I718" s="1392"/>
      <c r="J718" s="1392"/>
      <c r="K718" s="1392"/>
      <c r="L718" s="1392"/>
      <c r="M718" s="1392"/>
      <c r="N718" s="1392"/>
      <c r="O718" s="1392"/>
      <c r="P718" s="1392"/>
      <c r="Q718" s="1392"/>
      <c r="R718" s="1392"/>
      <c r="S718" s="1392"/>
      <c r="T718" s="1392"/>
      <c r="U718" s="1392"/>
      <c r="V718" s="1392"/>
      <c r="W718" s="1392"/>
      <c r="X718" s="1392"/>
      <c r="Y718" s="1392"/>
      <c r="Z718" s="1392"/>
      <c r="AA718" s="1392"/>
      <c r="AB718" s="1392"/>
      <c r="AC718" s="1392"/>
      <c r="AD718" s="1392"/>
    </row>
    <row r="719" spans="2:30">
      <c r="B719" s="1392"/>
      <c r="C719" s="1392"/>
      <c r="D719" s="1392"/>
      <c r="E719" s="1392"/>
      <c r="F719" s="1392"/>
      <c r="G719" s="1392"/>
      <c r="H719" s="1392"/>
      <c r="I719" s="1392"/>
      <c r="J719" s="1392"/>
      <c r="K719" s="1392"/>
      <c r="L719" s="1392"/>
      <c r="M719" s="1392"/>
      <c r="N719" s="1392"/>
      <c r="O719" s="1392"/>
      <c r="P719" s="1392"/>
      <c r="Q719" s="1392"/>
      <c r="R719" s="1392"/>
      <c r="S719" s="1392"/>
      <c r="T719" s="1392"/>
      <c r="U719" s="1392"/>
      <c r="V719" s="1392"/>
      <c r="W719" s="1392"/>
      <c r="X719" s="1392"/>
      <c r="Y719" s="1392"/>
      <c r="Z719" s="1392"/>
      <c r="AA719" s="1392"/>
      <c r="AB719" s="1392"/>
      <c r="AC719" s="1392"/>
      <c r="AD719" s="1392"/>
    </row>
    <row r="720" spans="2:30">
      <c r="B720" s="1392"/>
      <c r="C720" s="1392"/>
      <c r="D720" s="1392"/>
      <c r="E720" s="1392"/>
      <c r="F720" s="1392"/>
      <c r="G720" s="1392"/>
      <c r="H720" s="1392"/>
      <c r="I720" s="1392"/>
      <c r="J720" s="1392"/>
      <c r="K720" s="1392"/>
      <c r="L720" s="1392"/>
      <c r="M720" s="1392"/>
      <c r="N720" s="1392"/>
      <c r="O720" s="1392"/>
      <c r="P720" s="1392"/>
      <c r="Q720" s="1392"/>
      <c r="R720" s="1392"/>
      <c r="S720" s="1392"/>
      <c r="T720" s="1392"/>
      <c r="U720" s="1392"/>
      <c r="V720" s="1392"/>
      <c r="W720" s="1392"/>
      <c r="X720" s="1392"/>
      <c r="Y720" s="1392"/>
      <c r="Z720" s="1392"/>
      <c r="AA720" s="1392"/>
      <c r="AB720" s="1392"/>
      <c r="AC720" s="1392"/>
      <c r="AD720" s="1392"/>
    </row>
    <row r="721" spans="2:30">
      <c r="B721" s="1392"/>
      <c r="C721" s="1392"/>
      <c r="D721" s="1392"/>
      <c r="E721" s="1392"/>
      <c r="F721" s="1392"/>
      <c r="G721" s="1392"/>
      <c r="H721" s="1392"/>
      <c r="I721" s="1392"/>
      <c r="J721" s="1392"/>
      <c r="K721" s="1392"/>
      <c r="L721" s="1392"/>
      <c r="M721" s="1392"/>
      <c r="N721" s="1392"/>
      <c r="O721" s="1392"/>
      <c r="P721" s="1392"/>
      <c r="Q721" s="1392"/>
      <c r="R721" s="1392"/>
      <c r="S721" s="1392"/>
      <c r="T721" s="1392"/>
      <c r="U721" s="1392"/>
      <c r="V721" s="1392"/>
      <c r="W721" s="1392"/>
      <c r="X721" s="1392"/>
      <c r="Y721" s="1392"/>
      <c r="Z721" s="1392"/>
      <c r="AA721" s="1392"/>
      <c r="AB721" s="1392"/>
      <c r="AC721" s="1392"/>
      <c r="AD721" s="1392"/>
    </row>
    <row r="722" spans="2:30">
      <c r="B722" s="1392"/>
      <c r="C722" s="1392"/>
      <c r="D722" s="1392"/>
      <c r="E722" s="1392"/>
      <c r="F722" s="1392"/>
      <c r="G722" s="1392"/>
      <c r="H722" s="1392"/>
      <c r="I722" s="1392"/>
      <c r="J722" s="1392"/>
      <c r="K722" s="1392"/>
      <c r="L722" s="1392"/>
      <c r="M722" s="1392"/>
      <c r="N722" s="1392"/>
      <c r="O722" s="1392"/>
      <c r="P722" s="1392"/>
      <c r="Q722" s="1392"/>
      <c r="R722" s="1392"/>
      <c r="S722" s="1392"/>
      <c r="T722" s="1392"/>
      <c r="U722" s="1392"/>
      <c r="V722" s="1392"/>
      <c r="W722" s="1392"/>
      <c r="X722" s="1392"/>
      <c r="Y722" s="1392"/>
      <c r="Z722" s="1392"/>
      <c r="AA722" s="1392"/>
      <c r="AB722" s="1392"/>
      <c r="AC722" s="1392"/>
      <c r="AD722" s="1392"/>
    </row>
    <row r="723" spans="2:30">
      <c r="B723" s="1392"/>
      <c r="C723" s="1392"/>
      <c r="D723" s="1392"/>
      <c r="E723" s="1392"/>
      <c r="F723" s="1392"/>
      <c r="G723" s="1392"/>
      <c r="H723" s="1392"/>
      <c r="I723" s="1392"/>
      <c r="J723" s="1392"/>
      <c r="K723" s="1392"/>
      <c r="L723" s="1392"/>
      <c r="M723" s="1392"/>
      <c r="N723" s="1392"/>
      <c r="O723" s="1392"/>
      <c r="P723" s="1392"/>
      <c r="Q723" s="1392"/>
      <c r="R723" s="1392"/>
      <c r="S723" s="1392"/>
      <c r="T723" s="1392"/>
      <c r="U723" s="1392"/>
      <c r="V723" s="1392"/>
      <c r="W723" s="1392"/>
      <c r="X723" s="1392"/>
      <c r="Y723" s="1392"/>
      <c r="Z723" s="1392"/>
      <c r="AA723" s="1392"/>
      <c r="AB723" s="1392"/>
      <c r="AC723" s="1392"/>
      <c r="AD723" s="1392"/>
    </row>
    <row r="724" spans="2:30">
      <c r="B724" s="1392"/>
      <c r="C724" s="1392"/>
      <c r="D724" s="1392"/>
      <c r="E724" s="1392"/>
      <c r="F724" s="1392"/>
      <c r="G724" s="1392"/>
      <c r="H724" s="1392"/>
      <c r="I724" s="1392"/>
      <c r="J724" s="1392"/>
      <c r="K724" s="1392"/>
      <c r="L724" s="1392"/>
      <c r="M724" s="1392"/>
      <c r="N724" s="1392"/>
      <c r="O724" s="1392"/>
      <c r="P724" s="1392"/>
      <c r="Q724" s="1392"/>
      <c r="R724" s="1392"/>
      <c r="S724" s="1392"/>
      <c r="T724" s="1392"/>
      <c r="U724" s="1392"/>
      <c r="V724" s="1392"/>
      <c r="W724" s="1392"/>
      <c r="X724" s="1392"/>
      <c r="Y724" s="1392"/>
      <c r="Z724" s="1392"/>
      <c r="AA724" s="1392"/>
      <c r="AB724" s="1392"/>
      <c r="AC724" s="1392"/>
      <c r="AD724" s="1392"/>
    </row>
    <row r="725" spans="2:30">
      <c r="B725" s="1392"/>
      <c r="C725" s="1392"/>
      <c r="D725" s="1392"/>
      <c r="E725" s="1392"/>
      <c r="F725" s="1392"/>
      <c r="G725" s="1392"/>
      <c r="H725" s="1392"/>
      <c r="I725" s="1392"/>
      <c r="J725" s="1392"/>
      <c r="K725" s="1392"/>
      <c r="L725" s="1392"/>
      <c r="M725" s="1392"/>
      <c r="N725" s="1392"/>
      <c r="O725" s="1392"/>
      <c r="P725" s="1392"/>
      <c r="Q725" s="1392"/>
      <c r="R725" s="1392"/>
      <c r="S725" s="1392"/>
      <c r="T725" s="1392"/>
      <c r="U725" s="1392"/>
      <c r="V725" s="1392"/>
      <c r="W725" s="1392"/>
      <c r="X725" s="1392"/>
      <c r="Y725" s="1392"/>
      <c r="Z725" s="1392"/>
      <c r="AA725" s="1392"/>
      <c r="AB725" s="1392"/>
      <c r="AC725" s="1392"/>
      <c r="AD725" s="1392"/>
    </row>
    <row r="726" spans="2:30">
      <c r="B726" s="1392"/>
      <c r="C726" s="1392"/>
      <c r="D726" s="1392"/>
      <c r="E726" s="1392"/>
      <c r="F726" s="1392"/>
      <c r="G726" s="1392"/>
      <c r="H726" s="1392"/>
      <c r="I726" s="1392"/>
      <c r="J726" s="1392"/>
      <c r="K726" s="1392"/>
      <c r="L726" s="1392"/>
      <c r="M726" s="1392"/>
      <c r="N726" s="1392"/>
      <c r="O726" s="1392"/>
      <c r="P726" s="1392"/>
      <c r="Q726" s="1392"/>
      <c r="R726" s="1392"/>
      <c r="S726" s="1392"/>
      <c r="T726" s="1392"/>
      <c r="U726" s="1392"/>
      <c r="V726" s="1392"/>
      <c r="W726" s="1392"/>
      <c r="X726" s="1392"/>
      <c r="Y726" s="1392"/>
      <c r="Z726" s="1392"/>
      <c r="AA726" s="1392"/>
      <c r="AB726" s="1392"/>
      <c r="AC726" s="1392"/>
      <c r="AD726" s="1392"/>
    </row>
    <row r="727" spans="2:30">
      <c r="B727" s="1392"/>
      <c r="C727" s="1392"/>
      <c r="D727" s="1392"/>
      <c r="E727" s="1392"/>
      <c r="F727" s="1392"/>
      <c r="G727" s="1392"/>
      <c r="H727" s="1392"/>
      <c r="I727" s="1392"/>
      <c r="J727" s="1392"/>
      <c r="K727" s="1392"/>
      <c r="L727" s="1392"/>
      <c r="M727" s="1392"/>
      <c r="N727" s="1392"/>
      <c r="O727" s="1392"/>
      <c r="P727" s="1392"/>
      <c r="Q727" s="1392"/>
      <c r="R727" s="1392"/>
      <c r="S727" s="1392"/>
      <c r="T727" s="1392"/>
      <c r="U727" s="1392"/>
      <c r="V727" s="1392"/>
      <c r="W727" s="1392"/>
      <c r="X727" s="1392"/>
      <c r="Y727" s="1392"/>
      <c r="Z727" s="1392"/>
      <c r="AA727" s="1392"/>
      <c r="AB727" s="1392"/>
      <c r="AC727" s="1392"/>
      <c r="AD727" s="1392"/>
    </row>
    <row r="728" spans="2:30">
      <c r="B728" s="1392"/>
      <c r="C728" s="1392"/>
      <c r="D728" s="1392"/>
      <c r="E728" s="1392"/>
      <c r="F728" s="1392"/>
      <c r="G728" s="1392"/>
      <c r="H728" s="1392"/>
      <c r="I728" s="1392"/>
      <c r="J728" s="1392"/>
      <c r="K728" s="1392"/>
      <c r="L728" s="1392"/>
      <c r="M728" s="1392"/>
      <c r="N728" s="1392"/>
      <c r="O728" s="1392"/>
      <c r="P728" s="1392"/>
      <c r="Q728" s="1392"/>
      <c r="R728" s="1392"/>
      <c r="S728" s="1392"/>
      <c r="T728" s="1392"/>
      <c r="U728" s="1392"/>
      <c r="V728" s="1392"/>
      <c r="W728" s="1392"/>
      <c r="X728" s="1392"/>
      <c r="Y728" s="1392"/>
      <c r="Z728" s="1392"/>
      <c r="AA728" s="1392"/>
      <c r="AB728" s="1392"/>
      <c r="AC728" s="1392"/>
      <c r="AD728" s="1392"/>
    </row>
    <row r="729" spans="2:30">
      <c r="B729" s="1392"/>
      <c r="C729" s="1392"/>
      <c r="D729" s="1392"/>
      <c r="E729" s="1392"/>
      <c r="F729" s="1392"/>
      <c r="G729" s="1392"/>
      <c r="H729" s="1392"/>
      <c r="I729" s="1392"/>
      <c r="J729" s="1392"/>
      <c r="K729" s="1392"/>
      <c r="L729" s="1392"/>
      <c r="M729" s="1392"/>
      <c r="N729" s="1392"/>
      <c r="O729" s="1392"/>
      <c r="P729" s="1392"/>
      <c r="Q729" s="1392"/>
      <c r="R729" s="1392"/>
      <c r="S729" s="1392"/>
      <c r="T729" s="1392"/>
      <c r="U729" s="1392"/>
      <c r="V729" s="1392"/>
      <c r="W729" s="1392"/>
      <c r="X729" s="1392"/>
      <c r="Y729" s="1392"/>
      <c r="Z729" s="1392"/>
      <c r="AA729" s="1392"/>
      <c r="AB729" s="1392"/>
      <c r="AC729" s="1392"/>
      <c r="AD729" s="1392"/>
    </row>
    <row r="730" spans="2:30">
      <c r="B730" s="1392"/>
      <c r="C730" s="1392"/>
      <c r="D730" s="1392"/>
      <c r="E730" s="1392"/>
      <c r="F730" s="1392"/>
      <c r="G730" s="1392"/>
      <c r="H730" s="1392"/>
      <c r="I730" s="1392"/>
      <c r="J730" s="1392"/>
      <c r="K730" s="1392"/>
      <c r="L730" s="1392"/>
      <c r="M730" s="1392"/>
      <c r="N730" s="1392"/>
      <c r="O730" s="1392"/>
      <c r="P730" s="1392"/>
      <c r="Q730" s="1392"/>
      <c r="R730" s="1392"/>
      <c r="S730" s="1392"/>
      <c r="T730" s="1392"/>
      <c r="U730" s="1392"/>
      <c r="V730" s="1392"/>
      <c r="W730" s="1392"/>
      <c r="X730" s="1392"/>
      <c r="Y730" s="1392"/>
      <c r="Z730" s="1392"/>
      <c r="AA730" s="1392"/>
      <c r="AB730" s="1392"/>
      <c r="AC730" s="1392"/>
      <c r="AD730" s="1392"/>
    </row>
    <row r="731" spans="2:30">
      <c r="B731" s="1392"/>
      <c r="C731" s="1392"/>
      <c r="D731" s="1392"/>
      <c r="E731" s="1392"/>
      <c r="F731" s="1392"/>
      <c r="G731" s="1392"/>
      <c r="H731" s="1392"/>
      <c r="I731" s="1392"/>
      <c r="J731" s="1392"/>
      <c r="K731" s="1392"/>
      <c r="L731" s="1392"/>
      <c r="M731" s="1392"/>
      <c r="N731" s="1392"/>
      <c r="O731" s="1392"/>
      <c r="P731" s="1392"/>
      <c r="Q731" s="1392"/>
      <c r="R731" s="1392"/>
      <c r="S731" s="1392"/>
      <c r="T731" s="1392"/>
      <c r="U731" s="1392"/>
      <c r="V731" s="1392"/>
      <c r="W731" s="1392"/>
      <c r="X731" s="1392"/>
      <c r="Y731" s="1392"/>
      <c r="Z731" s="1392"/>
      <c r="AA731" s="1392"/>
      <c r="AB731" s="1392"/>
      <c r="AC731" s="1392"/>
      <c r="AD731" s="1392"/>
    </row>
    <row r="732" spans="2:30">
      <c r="B732" s="1392"/>
      <c r="C732" s="1392"/>
      <c r="D732" s="1392"/>
      <c r="E732" s="1392"/>
      <c r="F732" s="1392"/>
      <c r="G732" s="1392"/>
      <c r="H732" s="1392"/>
      <c r="I732" s="1392"/>
      <c r="J732" s="1392"/>
      <c r="K732" s="1392"/>
      <c r="L732" s="1392"/>
      <c r="M732" s="1392"/>
      <c r="N732" s="1392"/>
      <c r="O732" s="1392"/>
      <c r="P732" s="1392"/>
      <c r="Q732" s="1392"/>
      <c r="R732" s="1392"/>
      <c r="S732" s="1392"/>
      <c r="T732" s="1392"/>
      <c r="U732" s="1392"/>
      <c r="V732" s="1392"/>
      <c r="W732" s="1392"/>
      <c r="X732" s="1392"/>
      <c r="Y732" s="1392"/>
      <c r="Z732" s="1392"/>
      <c r="AA732" s="1392"/>
      <c r="AB732" s="1392"/>
      <c r="AC732" s="1392"/>
      <c r="AD732" s="1392"/>
    </row>
    <row r="733" spans="2:30">
      <c r="B733" s="1392"/>
      <c r="C733" s="1392"/>
      <c r="D733" s="1392"/>
      <c r="E733" s="1392"/>
      <c r="F733" s="1392"/>
      <c r="G733" s="1392"/>
      <c r="H733" s="1392"/>
      <c r="I733" s="1392"/>
      <c r="J733" s="1392"/>
      <c r="K733" s="1392"/>
      <c r="L733" s="1392"/>
      <c r="M733" s="1392"/>
      <c r="N733" s="1392"/>
      <c r="O733" s="1392"/>
      <c r="P733" s="1392"/>
      <c r="Q733" s="1392"/>
      <c r="R733" s="1392"/>
      <c r="S733" s="1392"/>
      <c r="T733" s="1392"/>
      <c r="U733" s="1392"/>
      <c r="V733" s="1392"/>
      <c r="W733" s="1392"/>
      <c r="X733" s="1392"/>
      <c r="Y733" s="1392"/>
      <c r="Z733" s="1392"/>
      <c r="AA733" s="1392"/>
      <c r="AB733" s="1392"/>
      <c r="AC733" s="1392"/>
      <c r="AD733" s="1392"/>
    </row>
    <row r="734" spans="2:30">
      <c r="B734" s="1392"/>
      <c r="C734" s="1392"/>
      <c r="D734" s="1392"/>
      <c r="E734" s="1392"/>
      <c r="F734" s="1392"/>
      <c r="G734" s="1392"/>
      <c r="H734" s="1392"/>
      <c r="I734" s="1392"/>
      <c r="J734" s="1392"/>
      <c r="K734" s="1392"/>
      <c r="L734" s="1392"/>
      <c r="M734" s="1392"/>
      <c r="N734" s="1392"/>
      <c r="O734" s="1392"/>
      <c r="P734" s="1392"/>
      <c r="Q734" s="1392"/>
      <c r="R734" s="1392"/>
      <c r="S734" s="1392"/>
      <c r="T734" s="1392"/>
      <c r="U734" s="1392"/>
      <c r="V734" s="1392"/>
      <c r="W734" s="1392"/>
      <c r="X734" s="1392"/>
      <c r="Y734" s="1392"/>
      <c r="Z734" s="1392"/>
      <c r="AA734" s="1392"/>
      <c r="AB734" s="1392"/>
      <c r="AC734" s="1392"/>
      <c r="AD734" s="1392"/>
    </row>
    <row r="735" spans="2:30">
      <c r="B735" s="1392"/>
      <c r="C735" s="1392"/>
      <c r="D735" s="1392"/>
      <c r="E735" s="1392"/>
      <c r="F735" s="1392"/>
      <c r="G735" s="1392"/>
      <c r="H735" s="1392"/>
      <c r="I735" s="1392"/>
      <c r="J735" s="1392"/>
      <c r="K735" s="1392"/>
      <c r="L735" s="1392"/>
      <c r="M735" s="1392"/>
      <c r="N735" s="1392"/>
      <c r="O735" s="1392"/>
      <c r="P735" s="1392"/>
      <c r="Q735" s="1392"/>
      <c r="R735" s="1392"/>
      <c r="S735" s="1392"/>
      <c r="T735" s="1392"/>
      <c r="U735" s="1392"/>
      <c r="V735" s="1392"/>
      <c r="W735" s="1392"/>
      <c r="X735" s="1392"/>
      <c r="Y735" s="1392"/>
      <c r="Z735" s="1392"/>
      <c r="AA735" s="1392"/>
      <c r="AB735" s="1392"/>
      <c r="AC735" s="1392"/>
      <c r="AD735" s="1392"/>
    </row>
    <row r="736" spans="2:30">
      <c r="B736" s="1392"/>
      <c r="C736" s="1392"/>
      <c r="D736" s="1392"/>
      <c r="E736" s="1392"/>
      <c r="F736" s="1392"/>
      <c r="G736" s="1392"/>
      <c r="H736" s="1392"/>
      <c r="I736" s="1392"/>
      <c r="J736" s="1392"/>
      <c r="K736" s="1392"/>
      <c r="L736" s="1392"/>
      <c r="M736" s="1392"/>
      <c r="N736" s="1392"/>
      <c r="O736" s="1392"/>
      <c r="P736" s="1392"/>
      <c r="Q736" s="1392"/>
      <c r="R736" s="1392"/>
      <c r="S736" s="1392"/>
      <c r="T736" s="1392"/>
      <c r="U736" s="1392"/>
      <c r="V736" s="1392"/>
      <c r="W736" s="1392"/>
      <c r="X736" s="1392"/>
      <c r="Y736" s="1392"/>
      <c r="Z736" s="1392"/>
      <c r="AA736" s="1392"/>
      <c r="AB736" s="1392"/>
      <c r="AC736" s="1392"/>
      <c r="AD736" s="1392"/>
    </row>
    <row r="737" spans="2:30">
      <c r="B737" s="1392"/>
      <c r="C737" s="1392"/>
      <c r="D737" s="1392"/>
      <c r="E737" s="1392"/>
      <c r="F737" s="1392"/>
      <c r="G737" s="1392"/>
      <c r="H737" s="1392"/>
      <c r="I737" s="1392"/>
      <c r="J737" s="1392"/>
      <c r="K737" s="1392"/>
      <c r="L737" s="1392"/>
      <c r="M737" s="1392"/>
      <c r="N737" s="1392"/>
      <c r="O737" s="1392"/>
      <c r="P737" s="1392"/>
      <c r="Q737" s="1392"/>
      <c r="R737" s="1392"/>
      <c r="S737" s="1392"/>
      <c r="T737" s="1392"/>
      <c r="U737" s="1392"/>
      <c r="V737" s="1392"/>
      <c r="W737" s="1392"/>
      <c r="X737" s="1392"/>
      <c r="Y737" s="1392"/>
      <c r="Z737" s="1392"/>
      <c r="AA737" s="1392"/>
      <c r="AB737" s="1392"/>
      <c r="AC737" s="1392"/>
      <c r="AD737" s="1392"/>
    </row>
    <row r="738" spans="2:30">
      <c r="B738" s="1392"/>
      <c r="C738" s="1392"/>
      <c r="D738" s="1392"/>
      <c r="E738" s="1392"/>
      <c r="F738" s="1392"/>
      <c r="G738" s="1392"/>
      <c r="H738" s="1392"/>
      <c r="I738" s="1392"/>
      <c r="J738" s="1392"/>
      <c r="K738" s="1392"/>
      <c r="L738" s="1392"/>
      <c r="M738" s="1392"/>
      <c r="N738" s="1392"/>
      <c r="O738" s="1392"/>
      <c r="P738" s="1392"/>
      <c r="Q738" s="1392"/>
      <c r="R738" s="1392"/>
      <c r="S738" s="1392"/>
      <c r="T738" s="1392"/>
      <c r="U738" s="1392"/>
      <c r="V738" s="1392"/>
      <c r="W738" s="1392"/>
      <c r="X738" s="1392"/>
      <c r="Y738" s="1392"/>
      <c r="Z738" s="1392"/>
      <c r="AA738" s="1392"/>
      <c r="AB738" s="1392"/>
      <c r="AC738" s="1392"/>
      <c r="AD738" s="1392"/>
    </row>
    <row r="739" spans="2:30">
      <c r="B739" s="1392"/>
      <c r="C739" s="1392"/>
      <c r="D739" s="1392"/>
      <c r="E739" s="1392"/>
      <c r="F739" s="1392"/>
      <c r="G739" s="1392"/>
      <c r="H739" s="1392"/>
      <c r="I739" s="1392"/>
      <c r="J739" s="1392"/>
      <c r="K739" s="1392"/>
      <c r="L739" s="1392"/>
      <c r="M739" s="1392"/>
      <c r="N739" s="1392"/>
      <c r="O739" s="1392"/>
      <c r="P739" s="1392"/>
      <c r="Q739" s="1392"/>
      <c r="R739" s="1392"/>
      <c r="S739" s="1392"/>
      <c r="T739" s="1392"/>
      <c r="U739" s="1392"/>
      <c r="V739" s="1392"/>
      <c r="W739" s="1392"/>
      <c r="X739" s="1392"/>
      <c r="Y739" s="1392"/>
      <c r="Z739" s="1392"/>
      <c r="AA739" s="1392"/>
      <c r="AB739" s="1392"/>
      <c r="AC739" s="1392"/>
      <c r="AD739" s="1392"/>
    </row>
    <row r="740" spans="2:30">
      <c r="B740" s="1392"/>
      <c r="C740" s="1392"/>
      <c r="D740" s="1392"/>
      <c r="E740" s="1392"/>
      <c r="F740" s="1392"/>
      <c r="G740" s="1392"/>
      <c r="H740" s="1392"/>
      <c r="I740" s="1392"/>
      <c r="J740" s="1392"/>
      <c r="K740" s="1392"/>
      <c r="L740" s="1392"/>
      <c r="M740" s="1392"/>
      <c r="N740" s="1392"/>
      <c r="O740" s="1392"/>
      <c r="P740" s="1392"/>
      <c r="Q740" s="1392"/>
      <c r="R740" s="1392"/>
      <c r="S740" s="1392"/>
      <c r="T740" s="1392"/>
      <c r="U740" s="1392"/>
      <c r="V740" s="1392"/>
      <c r="W740" s="1392"/>
      <c r="X740" s="1392"/>
      <c r="Y740" s="1392"/>
      <c r="Z740" s="1392"/>
      <c r="AA740" s="1392"/>
      <c r="AB740" s="1392"/>
      <c r="AC740" s="1392"/>
      <c r="AD740" s="1392"/>
    </row>
    <row r="741" spans="2:30">
      <c r="B741" s="1392"/>
      <c r="C741" s="1392"/>
      <c r="D741" s="1392"/>
      <c r="E741" s="1392"/>
      <c r="F741" s="1392"/>
      <c r="G741" s="1392"/>
      <c r="H741" s="1392"/>
      <c r="I741" s="1392"/>
      <c r="J741" s="1392"/>
      <c r="K741" s="1392"/>
      <c r="L741" s="1392"/>
      <c r="M741" s="1392"/>
      <c r="N741" s="1392"/>
      <c r="O741" s="1392"/>
      <c r="P741" s="1392"/>
      <c r="Q741" s="1392"/>
      <c r="R741" s="1392"/>
      <c r="S741" s="1392"/>
      <c r="T741" s="1392"/>
      <c r="U741" s="1392"/>
      <c r="V741" s="1392"/>
      <c r="W741" s="1392"/>
      <c r="X741" s="1392"/>
      <c r="Y741" s="1392"/>
      <c r="Z741" s="1392"/>
      <c r="AA741" s="1392"/>
      <c r="AB741" s="1392"/>
      <c r="AC741" s="1392"/>
      <c r="AD741" s="1392"/>
    </row>
    <row r="742" spans="2:30">
      <c r="B742" s="1392"/>
      <c r="C742" s="1392"/>
      <c r="D742" s="1392"/>
      <c r="E742" s="1392"/>
      <c r="F742" s="1392"/>
      <c r="G742" s="1392"/>
      <c r="H742" s="1392"/>
      <c r="I742" s="1392"/>
      <c r="J742" s="1392"/>
      <c r="K742" s="1392"/>
      <c r="L742" s="1392"/>
      <c r="M742" s="1392"/>
      <c r="N742" s="1392"/>
      <c r="O742" s="1392"/>
      <c r="P742" s="1392"/>
      <c r="Q742" s="1392"/>
      <c r="R742" s="1392"/>
      <c r="S742" s="1392"/>
      <c r="T742" s="1392"/>
      <c r="U742" s="1392"/>
      <c r="V742" s="1392"/>
      <c r="W742" s="1392"/>
      <c r="X742" s="1392"/>
      <c r="Y742" s="1392"/>
      <c r="Z742" s="1392"/>
      <c r="AA742" s="1392"/>
      <c r="AB742" s="1392"/>
      <c r="AC742" s="1392"/>
      <c r="AD742" s="1392"/>
    </row>
    <row r="743" spans="2:30">
      <c r="B743" s="1392"/>
      <c r="C743" s="1392"/>
      <c r="D743" s="1392"/>
      <c r="E743" s="1392"/>
      <c r="F743" s="1392"/>
      <c r="G743" s="1392"/>
      <c r="H743" s="1392"/>
      <c r="I743" s="1392"/>
      <c r="J743" s="1392"/>
      <c r="K743" s="1392"/>
      <c r="L743" s="1392"/>
      <c r="M743" s="1392"/>
      <c r="N743" s="1392"/>
      <c r="O743" s="1392"/>
      <c r="P743" s="1392"/>
      <c r="Q743" s="1392"/>
      <c r="R743" s="1392"/>
      <c r="S743" s="1392"/>
      <c r="T743" s="1392"/>
      <c r="U743" s="1392"/>
      <c r="V743" s="1392"/>
      <c r="W743" s="1392"/>
      <c r="X743" s="1392"/>
      <c r="Y743" s="1392"/>
      <c r="Z743" s="1392"/>
      <c r="AA743" s="1392"/>
      <c r="AB743" s="1392"/>
      <c r="AC743" s="1392"/>
      <c r="AD743" s="1392"/>
    </row>
    <row r="744" spans="2:30">
      <c r="B744" s="1392"/>
      <c r="C744" s="1392"/>
      <c r="D744" s="1392"/>
      <c r="E744" s="1392"/>
      <c r="F744" s="1392"/>
      <c r="G744" s="1392"/>
      <c r="H744" s="1392"/>
      <c r="I744" s="1392"/>
      <c r="J744" s="1392"/>
      <c r="K744" s="1392"/>
      <c r="L744" s="1392"/>
      <c r="M744" s="1392"/>
      <c r="N744" s="1392"/>
      <c r="O744" s="1392"/>
      <c r="P744" s="1392"/>
      <c r="Q744" s="1392"/>
      <c r="R744" s="1392"/>
      <c r="S744" s="1392"/>
      <c r="T744" s="1392"/>
      <c r="U744" s="1392"/>
      <c r="V744" s="1392"/>
      <c r="W744" s="1392"/>
      <c r="X744" s="1392"/>
      <c r="Y744" s="1392"/>
      <c r="Z744" s="1392"/>
      <c r="AA744" s="1392"/>
      <c r="AB744" s="1392"/>
      <c r="AC744" s="1392"/>
      <c r="AD744" s="1392"/>
    </row>
    <row r="745" spans="2:30">
      <c r="B745" s="1392"/>
      <c r="C745" s="1392"/>
      <c r="D745" s="1392"/>
      <c r="E745" s="1392"/>
      <c r="F745" s="1392"/>
      <c r="G745" s="1392"/>
      <c r="H745" s="1392"/>
      <c r="I745" s="1392"/>
      <c r="J745" s="1392"/>
      <c r="K745" s="1392"/>
      <c r="L745" s="1392"/>
      <c r="M745" s="1392"/>
      <c r="N745" s="1392"/>
      <c r="O745" s="1392"/>
      <c r="P745" s="1392"/>
      <c r="Q745" s="1392"/>
      <c r="R745" s="1392"/>
      <c r="S745" s="1392"/>
      <c r="T745" s="1392"/>
      <c r="U745" s="1392"/>
      <c r="V745" s="1392"/>
      <c r="W745" s="1392"/>
      <c r="X745" s="1392"/>
      <c r="Y745" s="1392"/>
      <c r="Z745" s="1392"/>
      <c r="AA745" s="1392"/>
      <c r="AB745" s="1392"/>
      <c r="AC745" s="1392"/>
      <c r="AD745" s="1392"/>
    </row>
    <row r="746" spans="2:30">
      <c r="B746" s="1392"/>
      <c r="C746" s="1392"/>
      <c r="D746" s="1392"/>
      <c r="E746" s="1392"/>
      <c r="F746" s="1392"/>
      <c r="G746" s="1392"/>
      <c r="H746" s="1392"/>
      <c r="I746" s="1392"/>
      <c r="J746" s="1392"/>
      <c r="K746" s="1392"/>
      <c r="L746" s="1392"/>
      <c r="M746" s="1392"/>
      <c r="N746" s="1392"/>
      <c r="O746" s="1392"/>
      <c r="P746" s="1392"/>
      <c r="Q746" s="1392"/>
      <c r="R746" s="1392"/>
      <c r="S746" s="1392"/>
      <c r="T746" s="1392"/>
      <c r="U746" s="1392"/>
      <c r="V746" s="1392"/>
      <c r="W746" s="1392"/>
      <c r="X746" s="1392"/>
      <c r="Y746" s="1392"/>
      <c r="Z746" s="1392"/>
      <c r="AA746" s="1392"/>
      <c r="AB746" s="1392"/>
      <c r="AC746" s="1392"/>
      <c r="AD746" s="1392"/>
    </row>
    <row r="747" spans="2:30">
      <c r="B747" s="1392"/>
      <c r="C747" s="1392"/>
      <c r="D747" s="1392"/>
      <c r="E747" s="1392"/>
      <c r="F747" s="1392"/>
      <c r="G747" s="1392"/>
      <c r="H747" s="1392"/>
      <c r="I747" s="1392"/>
      <c r="J747" s="1392"/>
      <c r="K747" s="1392"/>
      <c r="L747" s="1392"/>
      <c r="M747" s="1392"/>
      <c r="N747" s="1392"/>
      <c r="O747" s="1392"/>
      <c r="P747" s="1392"/>
      <c r="Q747" s="1392"/>
      <c r="R747" s="1392"/>
      <c r="S747" s="1392"/>
      <c r="T747" s="1392"/>
      <c r="U747" s="1392"/>
      <c r="V747" s="1392"/>
      <c r="W747" s="1392"/>
      <c r="X747" s="1392"/>
      <c r="Y747" s="1392"/>
      <c r="Z747" s="1392"/>
      <c r="AA747" s="1392"/>
      <c r="AB747" s="1392"/>
      <c r="AC747" s="1392"/>
      <c r="AD747" s="1392"/>
    </row>
    <row r="748" spans="2:30">
      <c r="B748" s="1392"/>
      <c r="C748" s="1392"/>
      <c r="D748" s="1392"/>
      <c r="E748" s="1392"/>
      <c r="F748" s="1392"/>
      <c r="G748" s="1392"/>
      <c r="H748" s="1392"/>
      <c r="I748" s="1392"/>
      <c r="J748" s="1392"/>
      <c r="K748" s="1392"/>
      <c r="L748" s="1392"/>
      <c r="M748" s="1392"/>
      <c r="N748" s="1392"/>
      <c r="O748" s="1392"/>
      <c r="P748" s="1392"/>
      <c r="Q748" s="1392"/>
      <c r="R748" s="1392"/>
      <c r="S748" s="1392"/>
      <c r="T748" s="1392"/>
      <c r="U748" s="1392"/>
      <c r="V748" s="1392"/>
      <c r="W748" s="1392"/>
      <c r="X748" s="1392"/>
      <c r="Y748" s="1392"/>
      <c r="Z748" s="1392"/>
      <c r="AA748" s="1392"/>
      <c r="AB748" s="1392"/>
      <c r="AC748" s="1392"/>
      <c r="AD748" s="1392"/>
    </row>
    <row r="749" spans="2:30">
      <c r="B749" s="1392"/>
      <c r="C749" s="1392"/>
      <c r="D749" s="1392"/>
      <c r="E749" s="1392"/>
      <c r="F749" s="1392"/>
      <c r="G749" s="1392"/>
      <c r="H749" s="1392"/>
      <c r="I749" s="1392"/>
      <c r="J749" s="1392"/>
      <c r="K749" s="1392"/>
      <c r="L749" s="1392"/>
      <c r="M749" s="1392"/>
      <c r="N749" s="1392"/>
      <c r="O749" s="1392"/>
      <c r="P749" s="1392"/>
      <c r="Q749" s="1392"/>
      <c r="R749" s="1392"/>
      <c r="S749" s="1392"/>
      <c r="T749" s="1392"/>
      <c r="U749" s="1392"/>
      <c r="V749" s="1392"/>
      <c r="W749" s="1392"/>
      <c r="X749" s="1392"/>
      <c r="Y749" s="1392"/>
      <c r="Z749" s="1392"/>
      <c r="AA749" s="1392"/>
      <c r="AB749" s="1392"/>
      <c r="AC749" s="1392"/>
      <c r="AD749" s="1392"/>
    </row>
    <row r="750" spans="2:30">
      <c r="B750" s="1392"/>
      <c r="C750" s="1392"/>
      <c r="D750" s="1392"/>
      <c r="E750" s="1392"/>
      <c r="F750" s="1392"/>
      <c r="G750" s="1392"/>
      <c r="H750" s="1392"/>
      <c r="I750" s="1392"/>
      <c r="J750" s="1392"/>
      <c r="K750" s="1392"/>
      <c r="L750" s="1392"/>
      <c r="M750" s="1392"/>
      <c r="N750" s="1392"/>
      <c r="O750" s="1392"/>
      <c r="P750" s="1392"/>
      <c r="Q750" s="1392"/>
      <c r="R750" s="1392"/>
      <c r="S750" s="1392"/>
      <c r="T750" s="1392"/>
      <c r="U750" s="1392"/>
      <c r="V750" s="1392"/>
      <c r="W750" s="1392"/>
      <c r="X750" s="1392"/>
      <c r="Y750" s="1392"/>
      <c r="Z750" s="1392"/>
      <c r="AA750" s="1392"/>
      <c r="AB750" s="1392"/>
      <c r="AC750" s="1392"/>
      <c r="AD750" s="1392"/>
    </row>
    <row r="751" spans="2:30">
      <c r="B751" s="1392"/>
      <c r="C751" s="1392"/>
      <c r="D751" s="1392"/>
      <c r="E751" s="1392"/>
      <c r="F751" s="1392"/>
      <c r="G751" s="1392"/>
      <c r="H751" s="1392"/>
      <c r="I751" s="1392"/>
      <c r="J751" s="1392"/>
      <c r="K751" s="1392"/>
      <c r="L751" s="1392"/>
      <c r="M751" s="1392"/>
      <c r="N751" s="1392"/>
      <c r="O751" s="1392"/>
      <c r="P751" s="1392"/>
      <c r="Q751" s="1392"/>
      <c r="R751" s="1392"/>
      <c r="S751" s="1392"/>
      <c r="T751" s="1392"/>
      <c r="U751" s="1392"/>
      <c r="V751" s="1392"/>
      <c r="W751" s="1392"/>
      <c r="X751" s="1392"/>
      <c r="Y751" s="1392"/>
      <c r="Z751" s="1392"/>
      <c r="AA751" s="1392"/>
      <c r="AB751" s="1392"/>
      <c r="AC751" s="1392"/>
      <c r="AD751" s="1392"/>
    </row>
    <row r="752" spans="2:30">
      <c r="B752" s="1392"/>
      <c r="C752" s="1392"/>
      <c r="D752" s="1392"/>
      <c r="E752" s="1392"/>
      <c r="F752" s="1392"/>
      <c r="G752" s="1392"/>
      <c r="H752" s="1392"/>
      <c r="I752" s="1392"/>
      <c r="J752" s="1392"/>
      <c r="K752" s="1392"/>
      <c r="L752" s="1392"/>
      <c r="M752" s="1392"/>
      <c r="N752" s="1392"/>
      <c r="O752" s="1392"/>
      <c r="P752" s="1392"/>
      <c r="Q752" s="1392"/>
      <c r="R752" s="1392"/>
      <c r="S752" s="1392"/>
      <c r="T752" s="1392"/>
      <c r="U752" s="1392"/>
      <c r="V752" s="1392"/>
      <c r="W752" s="1392"/>
      <c r="X752" s="1392"/>
      <c r="Y752" s="1392"/>
      <c r="Z752" s="1392"/>
      <c r="AA752" s="1392"/>
      <c r="AB752" s="1392"/>
      <c r="AC752" s="1392"/>
      <c r="AD752" s="1392"/>
    </row>
    <row r="753" spans="2:30">
      <c r="B753" s="1392"/>
      <c r="C753" s="1392"/>
      <c r="D753" s="1392"/>
      <c r="E753" s="1392"/>
      <c r="F753" s="1392"/>
      <c r="G753" s="1392"/>
      <c r="H753" s="1392"/>
      <c r="I753" s="1392"/>
      <c r="J753" s="1392"/>
      <c r="K753" s="1392"/>
      <c r="L753" s="1392"/>
      <c r="M753" s="1392"/>
      <c r="N753" s="1392"/>
      <c r="O753" s="1392"/>
      <c r="P753" s="1392"/>
      <c r="Q753" s="1392"/>
      <c r="R753" s="1392"/>
      <c r="S753" s="1392"/>
      <c r="T753" s="1392"/>
      <c r="U753" s="1392"/>
      <c r="V753" s="1392"/>
      <c r="W753" s="1392"/>
      <c r="X753" s="1392"/>
      <c r="Y753" s="1392"/>
      <c r="Z753" s="1392"/>
      <c r="AA753" s="1392"/>
      <c r="AB753" s="1392"/>
      <c r="AC753" s="1392"/>
      <c r="AD753" s="1392"/>
    </row>
    <row r="754" spans="2:30">
      <c r="B754" s="1392"/>
      <c r="C754" s="1392"/>
      <c r="D754" s="1392"/>
      <c r="E754" s="1392"/>
      <c r="F754" s="1392"/>
      <c r="G754" s="1392"/>
      <c r="H754" s="1392"/>
      <c r="I754" s="1392"/>
      <c r="J754" s="1392"/>
      <c r="K754" s="1392"/>
      <c r="L754" s="1392"/>
      <c r="M754" s="1392"/>
      <c r="N754" s="1392"/>
      <c r="O754" s="1392"/>
      <c r="P754" s="1392"/>
      <c r="Q754" s="1392"/>
      <c r="R754" s="1392"/>
      <c r="S754" s="1392"/>
      <c r="T754" s="1392"/>
      <c r="U754" s="1392"/>
      <c r="V754" s="1392"/>
      <c r="W754" s="1392"/>
      <c r="X754" s="1392"/>
      <c r="Y754" s="1392"/>
      <c r="Z754" s="1392"/>
      <c r="AA754" s="1392"/>
      <c r="AB754" s="1392"/>
      <c r="AC754" s="1392"/>
      <c r="AD754" s="1392"/>
    </row>
    <row r="755" spans="2:30">
      <c r="B755" s="1392"/>
      <c r="C755" s="1392"/>
      <c r="D755" s="1392"/>
      <c r="E755" s="1392"/>
      <c r="F755" s="1392"/>
      <c r="G755" s="1392"/>
      <c r="H755" s="1392"/>
      <c r="I755" s="1392"/>
      <c r="J755" s="1392"/>
      <c r="K755" s="1392"/>
      <c r="L755" s="1392"/>
      <c r="M755" s="1392"/>
      <c r="N755" s="1392"/>
      <c r="O755" s="1392"/>
      <c r="P755" s="1392"/>
      <c r="Q755" s="1392"/>
      <c r="R755" s="1392"/>
      <c r="S755" s="1392"/>
      <c r="T755" s="1392"/>
      <c r="U755" s="1392"/>
      <c r="V755" s="1392"/>
      <c r="W755" s="1392"/>
      <c r="X755" s="1392"/>
      <c r="Y755" s="1392"/>
      <c r="Z755" s="1392"/>
      <c r="AA755" s="1392"/>
      <c r="AB755" s="1392"/>
      <c r="AC755" s="1392"/>
      <c r="AD755" s="1392"/>
    </row>
    <row r="756" spans="2:30">
      <c r="B756" s="1392"/>
      <c r="C756" s="1392"/>
      <c r="D756" s="1392"/>
      <c r="E756" s="1392"/>
      <c r="F756" s="1392"/>
      <c r="G756" s="1392"/>
      <c r="H756" s="1392"/>
      <c r="I756" s="1392"/>
      <c r="J756" s="1392"/>
      <c r="K756" s="1392"/>
      <c r="L756" s="1392"/>
      <c r="M756" s="1392"/>
      <c r="N756" s="1392"/>
      <c r="O756" s="1392"/>
      <c r="P756" s="1392"/>
      <c r="Q756" s="1392"/>
      <c r="R756" s="1392"/>
      <c r="S756" s="1392"/>
      <c r="T756" s="1392"/>
      <c r="U756" s="1392"/>
      <c r="V756" s="1392"/>
      <c r="W756" s="1392"/>
      <c r="X756" s="1392"/>
      <c r="Y756" s="1392"/>
      <c r="Z756" s="1392"/>
      <c r="AA756" s="1392"/>
      <c r="AB756" s="1392"/>
      <c r="AC756" s="1392"/>
      <c r="AD756" s="1392"/>
    </row>
    <row r="757" spans="2:30">
      <c r="B757" s="1392"/>
      <c r="C757" s="1392"/>
      <c r="D757" s="1392"/>
      <c r="E757" s="1392"/>
      <c r="F757" s="1392"/>
      <c r="G757" s="1392"/>
      <c r="H757" s="1392"/>
      <c r="I757" s="1392"/>
      <c r="J757" s="1392"/>
      <c r="K757" s="1392"/>
      <c r="L757" s="1392"/>
      <c r="M757" s="1392"/>
      <c r="N757" s="1392"/>
      <c r="O757" s="1392"/>
      <c r="P757" s="1392"/>
      <c r="Q757" s="1392"/>
      <c r="R757" s="1392"/>
      <c r="S757" s="1392"/>
      <c r="T757" s="1392"/>
      <c r="U757" s="1392"/>
      <c r="V757" s="1392"/>
      <c r="W757" s="1392"/>
      <c r="X757" s="1392"/>
      <c r="Y757" s="1392"/>
      <c r="Z757" s="1392"/>
      <c r="AA757" s="1392"/>
      <c r="AB757" s="1392"/>
      <c r="AC757" s="1392"/>
      <c r="AD757" s="1392"/>
    </row>
    <row r="758" spans="2:30">
      <c r="B758" s="1392"/>
      <c r="C758" s="1392"/>
      <c r="D758" s="1392"/>
      <c r="E758" s="1392"/>
      <c r="F758" s="1392"/>
      <c r="G758" s="1392"/>
      <c r="H758" s="1392"/>
      <c r="I758" s="1392"/>
      <c r="J758" s="1392"/>
      <c r="K758" s="1392"/>
      <c r="L758" s="1392"/>
      <c r="M758" s="1392"/>
      <c r="N758" s="1392"/>
      <c r="O758" s="1392"/>
      <c r="P758" s="1392"/>
      <c r="Q758" s="1392"/>
      <c r="R758" s="1392"/>
      <c r="S758" s="1392"/>
      <c r="T758" s="1392"/>
      <c r="U758" s="1392"/>
      <c r="V758" s="1392"/>
      <c r="W758" s="1392"/>
      <c r="X758" s="1392"/>
      <c r="Y758" s="1392"/>
      <c r="Z758" s="1392"/>
      <c r="AA758" s="1392"/>
      <c r="AB758" s="1392"/>
      <c r="AC758" s="1392"/>
      <c r="AD758" s="1392"/>
    </row>
    <row r="759" spans="2:30">
      <c r="B759" s="1392"/>
      <c r="C759" s="1392"/>
      <c r="D759" s="1392"/>
      <c r="E759" s="1392"/>
      <c r="F759" s="1392"/>
      <c r="G759" s="1392"/>
      <c r="H759" s="1392"/>
      <c r="I759" s="1392"/>
      <c r="J759" s="1392"/>
      <c r="K759" s="1392"/>
      <c r="L759" s="1392"/>
      <c r="M759" s="1392"/>
      <c r="N759" s="1392"/>
      <c r="O759" s="1392"/>
      <c r="P759" s="1392"/>
      <c r="Q759" s="1392"/>
      <c r="R759" s="1392"/>
      <c r="S759" s="1392"/>
      <c r="T759" s="1392"/>
      <c r="U759" s="1392"/>
      <c r="V759" s="1392"/>
      <c r="W759" s="1392"/>
      <c r="X759" s="1392"/>
      <c r="Y759" s="1392"/>
      <c r="Z759" s="1392"/>
      <c r="AA759" s="1392"/>
      <c r="AB759" s="1392"/>
      <c r="AC759" s="1392"/>
      <c r="AD759" s="1392"/>
    </row>
    <row r="760" spans="2:30">
      <c r="B760" s="1392"/>
      <c r="C760" s="1392"/>
      <c r="D760" s="1392"/>
      <c r="E760" s="1392"/>
      <c r="F760" s="1392"/>
      <c r="G760" s="1392"/>
      <c r="H760" s="1392"/>
      <c r="I760" s="1392"/>
      <c r="J760" s="1392"/>
      <c r="K760" s="1392"/>
      <c r="L760" s="1392"/>
      <c r="M760" s="1392"/>
      <c r="N760" s="1392"/>
      <c r="O760" s="1392"/>
      <c r="P760" s="1392"/>
      <c r="Q760" s="1392"/>
      <c r="R760" s="1392"/>
      <c r="S760" s="1392"/>
      <c r="T760" s="1392"/>
      <c r="U760" s="1392"/>
      <c r="V760" s="1392"/>
      <c r="W760" s="1392"/>
      <c r="X760" s="1392"/>
      <c r="Y760" s="1392"/>
      <c r="Z760" s="1392"/>
      <c r="AA760" s="1392"/>
      <c r="AB760" s="1392"/>
      <c r="AC760" s="1392"/>
      <c r="AD760" s="1392"/>
    </row>
    <row r="761" spans="2:30">
      <c r="B761" s="1392"/>
      <c r="C761" s="1392"/>
      <c r="D761" s="1392"/>
      <c r="E761" s="1392"/>
      <c r="F761" s="1392"/>
      <c r="G761" s="1392"/>
      <c r="H761" s="1392"/>
      <c r="I761" s="1392"/>
      <c r="J761" s="1392"/>
      <c r="K761" s="1392"/>
      <c r="L761" s="1392"/>
      <c r="M761" s="1392"/>
      <c r="N761" s="1392"/>
      <c r="O761" s="1392"/>
      <c r="P761" s="1392"/>
      <c r="Q761" s="1392"/>
      <c r="R761" s="1392"/>
      <c r="S761" s="1392"/>
      <c r="T761" s="1392"/>
      <c r="U761" s="1392"/>
      <c r="V761" s="1392"/>
      <c r="W761" s="1392"/>
      <c r="X761" s="1392"/>
      <c r="Y761" s="1392"/>
      <c r="Z761" s="1392"/>
      <c r="AA761" s="1392"/>
      <c r="AB761" s="1392"/>
      <c r="AC761" s="1392"/>
      <c r="AD761" s="1392"/>
    </row>
    <row r="762" spans="2:30">
      <c r="B762" s="1392"/>
      <c r="C762" s="1392"/>
      <c r="D762" s="1392"/>
      <c r="E762" s="1392"/>
      <c r="F762" s="1392"/>
      <c r="G762" s="1392"/>
      <c r="H762" s="1392"/>
      <c r="I762" s="1392"/>
      <c r="J762" s="1392"/>
      <c r="K762" s="1392"/>
      <c r="L762" s="1392"/>
      <c r="M762" s="1392"/>
      <c r="N762" s="1392"/>
      <c r="O762" s="1392"/>
      <c r="P762" s="1392"/>
      <c r="Q762" s="1392"/>
      <c r="R762" s="1392"/>
      <c r="S762" s="1392"/>
      <c r="T762" s="1392"/>
      <c r="U762" s="1392"/>
      <c r="V762" s="1392"/>
      <c r="W762" s="1392"/>
      <c r="X762" s="1392"/>
      <c r="Y762" s="1392"/>
      <c r="Z762" s="1392"/>
      <c r="AA762" s="1392"/>
      <c r="AB762" s="1392"/>
      <c r="AC762" s="1392"/>
      <c r="AD762" s="1392"/>
    </row>
    <row r="763" spans="2:30">
      <c r="B763" s="1392"/>
      <c r="C763" s="1392"/>
      <c r="D763" s="1392"/>
      <c r="E763" s="1392"/>
      <c r="F763" s="1392"/>
      <c r="G763" s="1392"/>
      <c r="H763" s="1392"/>
      <c r="I763" s="1392"/>
      <c r="J763" s="1392"/>
      <c r="K763" s="1392"/>
      <c r="L763" s="1392"/>
      <c r="M763" s="1392"/>
      <c r="N763" s="1392"/>
      <c r="O763" s="1392"/>
      <c r="P763" s="1392"/>
      <c r="Q763" s="1392"/>
      <c r="R763" s="1392"/>
      <c r="S763" s="1392"/>
      <c r="T763" s="1392"/>
      <c r="U763" s="1392"/>
      <c r="V763" s="1392"/>
      <c r="W763" s="1392"/>
      <c r="X763" s="1392"/>
      <c r="Y763" s="1392"/>
      <c r="Z763" s="1392"/>
      <c r="AA763" s="1392"/>
      <c r="AB763" s="1392"/>
      <c r="AC763" s="1392"/>
      <c r="AD763" s="1392"/>
    </row>
    <row r="764" spans="2:30">
      <c r="B764" s="1392"/>
      <c r="C764" s="1392"/>
      <c r="D764" s="1392"/>
      <c r="E764" s="1392"/>
      <c r="F764" s="1392"/>
      <c r="G764" s="1392"/>
      <c r="H764" s="1392"/>
      <c r="I764" s="1392"/>
      <c r="J764" s="1392"/>
      <c r="K764" s="1392"/>
      <c r="L764" s="1392"/>
      <c r="M764" s="1392"/>
      <c r="N764" s="1392"/>
      <c r="O764" s="1392"/>
      <c r="P764" s="1392"/>
      <c r="Q764" s="1392"/>
      <c r="R764" s="1392"/>
      <c r="S764" s="1392"/>
      <c r="T764" s="1392"/>
      <c r="U764" s="1392"/>
      <c r="V764" s="1392"/>
      <c r="W764" s="1392"/>
      <c r="X764" s="1392"/>
      <c r="Y764" s="1392"/>
      <c r="Z764" s="1392"/>
      <c r="AA764" s="1392"/>
      <c r="AB764" s="1392"/>
      <c r="AC764" s="1392"/>
      <c r="AD764" s="1392"/>
    </row>
    <row r="765" spans="2:30">
      <c r="B765" s="1392"/>
      <c r="C765" s="1392"/>
      <c r="D765" s="1392"/>
      <c r="E765" s="1392"/>
      <c r="F765" s="1392"/>
      <c r="G765" s="1392"/>
      <c r="H765" s="1392"/>
      <c r="I765" s="1392"/>
      <c r="J765" s="1392"/>
      <c r="K765" s="1392"/>
      <c r="L765" s="1392"/>
      <c r="M765" s="1392"/>
      <c r="N765" s="1392"/>
      <c r="O765" s="1392"/>
      <c r="P765" s="1392"/>
      <c r="Q765" s="1392"/>
      <c r="R765" s="1392"/>
      <c r="S765" s="1392"/>
      <c r="T765" s="1392"/>
      <c r="U765" s="1392"/>
      <c r="V765" s="1392"/>
      <c r="W765" s="1392"/>
      <c r="X765" s="1392"/>
      <c r="Y765" s="1392"/>
      <c r="Z765" s="1392"/>
      <c r="AA765" s="1392"/>
      <c r="AB765" s="1392"/>
      <c r="AC765" s="1392"/>
      <c r="AD765" s="1392"/>
    </row>
    <row r="766" spans="2:30">
      <c r="B766" s="1392"/>
      <c r="C766" s="1392"/>
      <c r="D766" s="1392"/>
      <c r="E766" s="1392"/>
      <c r="F766" s="1392"/>
      <c r="G766" s="1392"/>
      <c r="H766" s="1392"/>
      <c r="I766" s="1392"/>
      <c r="J766" s="1392"/>
      <c r="K766" s="1392"/>
      <c r="L766" s="1392"/>
      <c r="M766" s="1392"/>
      <c r="N766" s="1392"/>
      <c r="O766" s="1392"/>
      <c r="P766" s="1392"/>
      <c r="Q766" s="1392"/>
      <c r="R766" s="1392"/>
      <c r="S766" s="1392"/>
      <c r="T766" s="1392"/>
      <c r="U766" s="1392"/>
      <c r="V766" s="1392"/>
      <c r="W766" s="1392"/>
      <c r="X766" s="1392"/>
      <c r="Y766" s="1392"/>
      <c r="Z766" s="1392"/>
      <c r="AA766" s="1392"/>
      <c r="AB766" s="1392"/>
      <c r="AC766" s="1392"/>
      <c r="AD766" s="1392"/>
    </row>
    <row r="767" spans="2:30">
      <c r="B767" s="1392"/>
      <c r="C767" s="1392"/>
      <c r="D767" s="1392"/>
      <c r="E767" s="1392"/>
      <c r="F767" s="1392"/>
      <c r="G767" s="1392"/>
      <c r="H767" s="1392"/>
      <c r="I767" s="1392"/>
      <c r="J767" s="1392"/>
      <c r="K767" s="1392"/>
      <c r="L767" s="1392"/>
      <c r="M767" s="1392"/>
      <c r="N767" s="1392"/>
      <c r="O767" s="1392"/>
      <c r="P767" s="1392"/>
      <c r="Q767" s="1392"/>
      <c r="R767" s="1392"/>
      <c r="S767" s="1392"/>
      <c r="T767" s="1392"/>
      <c r="U767" s="1392"/>
      <c r="V767" s="1392"/>
      <c r="W767" s="1392"/>
      <c r="X767" s="1392"/>
      <c r="Y767" s="1392"/>
      <c r="Z767" s="1392"/>
      <c r="AA767" s="1392"/>
      <c r="AB767" s="1392"/>
      <c r="AC767" s="1392"/>
      <c r="AD767" s="1392"/>
    </row>
    <row r="768" spans="2:30">
      <c r="B768" s="1392"/>
      <c r="C768" s="1392"/>
      <c r="D768" s="1392"/>
      <c r="E768" s="1392"/>
      <c r="F768" s="1392"/>
      <c r="G768" s="1392"/>
      <c r="H768" s="1392"/>
      <c r="I768" s="1392"/>
      <c r="J768" s="1392"/>
      <c r="K768" s="1392"/>
      <c r="L768" s="1392"/>
      <c r="M768" s="1392"/>
      <c r="N768" s="1392"/>
      <c r="O768" s="1392"/>
      <c r="P768" s="1392"/>
      <c r="Q768" s="1392"/>
      <c r="R768" s="1392"/>
      <c r="S768" s="1392"/>
      <c r="T768" s="1392"/>
      <c r="U768" s="1392"/>
      <c r="V768" s="1392"/>
      <c r="W768" s="1392"/>
      <c r="X768" s="1392"/>
      <c r="Y768" s="1392"/>
      <c r="Z768" s="1392"/>
      <c r="AA768" s="1392"/>
      <c r="AB768" s="1392"/>
      <c r="AC768" s="1392"/>
      <c r="AD768" s="1392"/>
    </row>
    <row r="769" spans="2:30">
      <c r="B769" s="1392"/>
      <c r="C769" s="1392"/>
      <c r="D769" s="1392"/>
      <c r="E769" s="1392"/>
      <c r="F769" s="1392"/>
      <c r="G769" s="1392"/>
      <c r="H769" s="1392"/>
      <c r="I769" s="1392"/>
      <c r="J769" s="1392"/>
      <c r="K769" s="1392"/>
      <c r="L769" s="1392"/>
      <c r="M769" s="1392"/>
      <c r="N769" s="1392"/>
      <c r="O769" s="1392"/>
      <c r="P769" s="1392"/>
      <c r="Q769" s="1392"/>
      <c r="R769" s="1392"/>
      <c r="S769" s="1392"/>
      <c r="T769" s="1392"/>
      <c r="U769" s="1392"/>
      <c r="V769" s="1392"/>
      <c r="W769" s="1392"/>
      <c r="X769" s="1392"/>
      <c r="Y769" s="1392"/>
      <c r="Z769" s="1392"/>
      <c r="AA769" s="1392"/>
      <c r="AB769" s="1392"/>
      <c r="AC769" s="1392"/>
      <c r="AD769" s="1392"/>
    </row>
    <row r="770" spans="2:30">
      <c r="B770" s="1392"/>
      <c r="C770" s="1392"/>
      <c r="D770" s="1392"/>
      <c r="E770" s="1392"/>
      <c r="F770" s="1392"/>
      <c r="G770" s="1392"/>
      <c r="H770" s="1392"/>
      <c r="I770" s="1392"/>
      <c r="J770" s="1392"/>
      <c r="K770" s="1392"/>
      <c r="L770" s="1392"/>
      <c r="M770" s="1392"/>
      <c r="N770" s="1392"/>
      <c r="O770" s="1392"/>
      <c r="P770" s="1392"/>
      <c r="Q770" s="1392"/>
      <c r="R770" s="1392"/>
      <c r="S770" s="1392"/>
      <c r="T770" s="1392"/>
      <c r="U770" s="1392"/>
      <c r="V770" s="1392"/>
      <c r="W770" s="1392"/>
      <c r="X770" s="1392"/>
      <c r="Y770" s="1392"/>
      <c r="Z770" s="1392"/>
      <c r="AA770" s="1392"/>
      <c r="AB770" s="1392"/>
      <c r="AC770" s="1392"/>
      <c r="AD770" s="1392"/>
    </row>
    <row r="771" spans="2:30">
      <c r="B771" s="1392"/>
      <c r="C771" s="1392"/>
      <c r="D771" s="1392"/>
      <c r="E771" s="1392"/>
      <c r="F771" s="1392"/>
      <c r="G771" s="1392"/>
      <c r="H771" s="1392"/>
      <c r="I771" s="1392"/>
      <c r="J771" s="1392"/>
      <c r="K771" s="1392"/>
      <c r="L771" s="1392"/>
      <c r="M771" s="1392"/>
      <c r="N771" s="1392"/>
      <c r="O771" s="1392"/>
      <c r="P771" s="1392"/>
      <c r="Q771" s="1392"/>
      <c r="R771" s="1392"/>
      <c r="S771" s="1392"/>
      <c r="T771" s="1392"/>
      <c r="U771" s="1392"/>
      <c r="V771" s="1392"/>
      <c r="W771" s="1392"/>
      <c r="X771" s="1392"/>
      <c r="Y771" s="1392"/>
      <c r="Z771" s="1392"/>
      <c r="AA771" s="1392"/>
      <c r="AB771" s="1392"/>
      <c r="AC771" s="1392"/>
      <c r="AD771" s="1392"/>
    </row>
    <row r="772" spans="2:30">
      <c r="B772" s="1392"/>
      <c r="C772" s="1392"/>
      <c r="D772" s="1392"/>
      <c r="E772" s="1392"/>
      <c r="F772" s="1392"/>
      <c r="G772" s="1392"/>
      <c r="H772" s="1392"/>
      <c r="I772" s="1392"/>
      <c r="J772" s="1392"/>
      <c r="K772" s="1392"/>
      <c r="L772" s="1392"/>
      <c r="M772" s="1392"/>
      <c r="N772" s="1392"/>
      <c r="O772" s="1392"/>
      <c r="P772" s="1392"/>
      <c r="Q772" s="1392"/>
      <c r="R772" s="1392"/>
      <c r="S772" s="1392"/>
      <c r="T772" s="1392"/>
      <c r="U772" s="1392"/>
      <c r="V772" s="1392"/>
      <c r="W772" s="1392"/>
      <c r="X772" s="1392"/>
      <c r="Y772" s="1392"/>
      <c r="Z772" s="1392"/>
      <c r="AA772" s="1392"/>
      <c r="AB772" s="1392"/>
      <c r="AC772" s="1392"/>
      <c r="AD772" s="1392"/>
    </row>
    <row r="773" spans="2:30">
      <c r="B773" s="1392"/>
      <c r="C773" s="1392"/>
      <c r="D773" s="1392"/>
      <c r="E773" s="1392"/>
      <c r="F773" s="1392"/>
      <c r="G773" s="1392"/>
      <c r="H773" s="1392"/>
      <c r="I773" s="1392"/>
      <c r="J773" s="1392"/>
      <c r="K773" s="1392"/>
      <c r="L773" s="1392"/>
      <c r="M773" s="1392"/>
      <c r="N773" s="1392"/>
      <c r="O773" s="1392"/>
      <c r="P773" s="1392"/>
      <c r="Q773" s="1392"/>
      <c r="R773" s="1392"/>
      <c r="S773" s="1392"/>
      <c r="T773" s="1392"/>
      <c r="U773" s="1392"/>
      <c r="V773" s="1392"/>
      <c r="W773" s="1392"/>
      <c r="X773" s="1392"/>
      <c r="Y773" s="1392"/>
      <c r="Z773" s="1392"/>
      <c r="AA773" s="1392"/>
      <c r="AB773" s="1392"/>
      <c r="AC773" s="1392"/>
      <c r="AD773" s="1392"/>
    </row>
    <row r="774" spans="2:30">
      <c r="B774" s="1392"/>
      <c r="C774" s="1392"/>
      <c r="D774" s="1392"/>
      <c r="E774" s="1392"/>
      <c r="F774" s="1392"/>
      <c r="G774" s="1392"/>
      <c r="H774" s="1392"/>
      <c r="I774" s="1392"/>
      <c r="J774" s="1392"/>
      <c r="K774" s="1392"/>
      <c r="L774" s="1392"/>
      <c r="M774" s="1392"/>
      <c r="N774" s="1392"/>
      <c r="O774" s="1392"/>
      <c r="P774" s="1392"/>
      <c r="Q774" s="1392"/>
      <c r="R774" s="1392"/>
      <c r="S774" s="1392"/>
      <c r="T774" s="1392"/>
      <c r="U774" s="1392"/>
      <c r="V774" s="1392"/>
      <c r="W774" s="1392"/>
      <c r="X774" s="1392"/>
      <c r="Y774" s="1392"/>
      <c r="Z774" s="1392"/>
      <c r="AA774" s="1392"/>
      <c r="AB774" s="1392"/>
      <c r="AC774" s="1392"/>
      <c r="AD774" s="1392"/>
    </row>
    <row r="775" spans="2:30">
      <c r="B775" s="1392"/>
      <c r="C775" s="1392"/>
      <c r="D775" s="1392"/>
      <c r="E775" s="1392"/>
      <c r="F775" s="1392"/>
      <c r="G775" s="1392"/>
      <c r="H775" s="1392"/>
      <c r="I775" s="1392"/>
      <c r="J775" s="1392"/>
      <c r="K775" s="1392"/>
      <c r="L775" s="1392"/>
      <c r="M775" s="1392"/>
      <c r="N775" s="1392"/>
      <c r="O775" s="1392"/>
      <c r="P775" s="1392"/>
      <c r="Q775" s="1392"/>
      <c r="R775" s="1392"/>
      <c r="S775" s="1392"/>
      <c r="T775" s="1392"/>
      <c r="U775" s="1392"/>
      <c r="V775" s="1392"/>
      <c r="W775" s="1392"/>
      <c r="X775" s="1392"/>
      <c r="Y775" s="1392"/>
      <c r="Z775" s="1392"/>
      <c r="AA775" s="1392"/>
      <c r="AB775" s="1392"/>
      <c r="AC775" s="1392"/>
      <c r="AD775" s="1392"/>
    </row>
    <row r="776" spans="2:30">
      <c r="B776" s="1392"/>
      <c r="C776" s="1392"/>
      <c r="D776" s="1392"/>
      <c r="E776" s="1392"/>
      <c r="F776" s="1392"/>
      <c r="G776" s="1392"/>
      <c r="H776" s="1392"/>
      <c r="I776" s="1392"/>
      <c r="J776" s="1392"/>
      <c r="K776" s="1392"/>
      <c r="L776" s="1392"/>
      <c r="M776" s="1392"/>
      <c r="N776" s="1392"/>
      <c r="O776" s="1392"/>
      <c r="P776" s="1392"/>
      <c r="Q776" s="1392"/>
      <c r="R776" s="1392"/>
      <c r="S776" s="1392"/>
      <c r="T776" s="1392"/>
      <c r="U776" s="1392"/>
      <c r="V776" s="1392"/>
      <c r="W776" s="1392"/>
      <c r="X776" s="1392"/>
      <c r="Y776" s="1392"/>
      <c r="Z776" s="1392"/>
      <c r="AA776" s="1392"/>
      <c r="AB776" s="1392"/>
      <c r="AC776" s="1392"/>
      <c r="AD776" s="1392"/>
    </row>
    <row r="777" spans="2:30">
      <c r="B777" s="1392"/>
      <c r="C777" s="1392"/>
      <c r="D777" s="1392"/>
      <c r="E777" s="1392"/>
      <c r="F777" s="1392"/>
      <c r="G777" s="1392"/>
      <c r="H777" s="1392"/>
      <c r="I777" s="1392"/>
      <c r="J777" s="1392"/>
      <c r="K777" s="1392"/>
      <c r="L777" s="1392"/>
      <c r="M777" s="1392"/>
      <c r="N777" s="1392"/>
      <c r="O777" s="1392"/>
      <c r="P777" s="1392"/>
      <c r="Q777" s="1392"/>
      <c r="R777" s="1392"/>
      <c r="S777" s="1392"/>
      <c r="T777" s="1392"/>
      <c r="U777" s="1392"/>
      <c r="V777" s="1392"/>
      <c r="W777" s="1392"/>
      <c r="X777" s="1392"/>
      <c r="Y777" s="1392"/>
      <c r="Z777" s="1392"/>
      <c r="AA777" s="1392"/>
      <c r="AB777" s="1392"/>
      <c r="AC777" s="1392"/>
      <c r="AD777" s="1392"/>
    </row>
    <row r="778" spans="2:30">
      <c r="B778" s="1392"/>
      <c r="C778" s="1392"/>
      <c r="D778" s="1392"/>
      <c r="E778" s="1392"/>
      <c r="F778" s="1392"/>
      <c r="G778" s="1392"/>
      <c r="H778" s="1392"/>
      <c r="I778" s="1392"/>
      <c r="J778" s="1392"/>
      <c r="K778" s="1392"/>
      <c r="L778" s="1392"/>
      <c r="M778" s="1392"/>
      <c r="N778" s="1392"/>
      <c r="O778" s="1392"/>
      <c r="P778" s="1392"/>
      <c r="Q778" s="1392"/>
      <c r="R778" s="1392"/>
      <c r="S778" s="1392"/>
      <c r="T778" s="1392"/>
      <c r="U778" s="1392"/>
      <c r="V778" s="1392"/>
      <c r="W778" s="1392"/>
      <c r="X778" s="1392"/>
      <c r="Y778" s="1392"/>
      <c r="Z778" s="1392"/>
      <c r="AA778" s="1392"/>
      <c r="AB778" s="1392"/>
      <c r="AC778" s="1392"/>
      <c r="AD778" s="1392"/>
    </row>
    <row r="779" spans="2:30">
      <c r="B779" s="1392"/>
      <c r="C779" s="1392"/>
      <c r="D779" s="1392"/>
      <c r="E779" s="1392"/>
      <c r="F779" s="1392"/>
      <c r="G779" s="1392"/>
      <c r="H779" s="1392"/>
      <c r="I779" s="1392"/>
      <c r="J779" s="1392"/>
      <c r="K779" s="1392"/>
      <c r="L779" s="1392"/>
      <c r="M779" s="1392"/>
      <c r="N779" s="1392"/>
      <c r="O779" s="1392"/>
      <c r="P779" s="1392"/>
      <c r="Q779" s="1392"/>
      <c r="R779" s="1392"/>
      <c r="S779" s="1392"/>
      <c r="T779" s="1392"/>
      <c r="U779" s="1392"/>
      <c r="V779" s="1392"/>
      <c r="W779" s="1392"/>
      <c r="X779" s="1392"/>
      <c r="Y779" s="1392"/>
      <c r="Z779" s="1392"/>
      <c r="AA779" s="1392"/>
      <c r="AB779" s="1392"/>
      <c r="AC779" s="1392"/>
      <c r="AD779" s="1392"/>
    </row>
    <row r="780" spans="2:30">
      <c r="B780" s="1392"/>
      <c r="C780" s="1392"/>
      <c r="D780" s="1392"/>
      <c r="E780" s="1392"/>
      <c r="F780" s="1392"/>
      <c r="G780" s="1392"/>
      <c r="H780" s="1392"/>
      <c r="I780" s="1392"/>
      <c r="J780" s="1392"/>
      <c r="K780" s="1392"/>
      <c r="L780" s="1392"/>
      <c r="M780" s="1392"/>
      <c r="N780" s="1392"/>
      <c r="O780" s="1392"/>
      <c r="P780" s="1392"/>
      <c r="Q780" s="1392"/>
      <c r="R780" s="1392"/>
      <c r="S780" s="1392"/>
      <c r="T780" s="1392"/>
      <c r="U780" s="1392"/>
      <c r="V780" s="1392"/>
      <c r="W780" s="1392"/>
      <c r="X780" s="1392"/>
      <c r="Y780" s="1392"/>
      <c r="Z780" s="1392"/>
      <c r="AA780" s="1392"/>
      <c r="AB780" s="1392"/>
      <c r="AC780" s="1392"/>
      <c r="AD780" s="1392"/>
    </row>
    <row r="781" spans="2:30">
      <c r="B781" s="1392"/>
      <c r="C781" s="1392"/>
      <c r="D781" s="1392"/>
      <c r="E781" s="1392"/>
      <c r="F781" s="1392"/>
      <c r="G781" s="1392"/>
      <c r="H781" s="1392"/>
      <c r="I781" s="1392"/>
      <c r="J781" s="1392"/>
      <c r="K781" s="1392"/>
      <c r="L781" s="1392"/>
      <c r="M781" s="1392"/>
      <c r="N781" s="1392"/>
      <c r="O781" s="1392"/>
      <c r="P781" s="1392"/>
      <c r="Q781" s="1392"/>
      <c r="R781" s="1392"/>
      <c r="S781" s="1392"/>
      <c r="T781" s="1392"/>
      <c r="U781" s="1392"/>
      <c r="V781" s="1392"/>
      <c r="W781" s="1392"/>
      <c r="X781" s="1392"/>
      <c r="Y781" s="1392"/>
      <c r="Z781" s="1392"/>
      <c r="AA781" s="1392"/>
      <c r="AB781" s="1392"/>
      <c r="AC781" s="1392"/>
      <c r="AD781" s="1392"/>
    </row>
    <row r="782" spans="2:30">
      <c r="B782" s="1392"/>
      <c r="C782" s="1392"/>
      <c r="D782" s="1392"/>
      <c r="E782" s="1392"/>
      <c r="F782" s="1392"/>
      <c r="G782" s="1392"/>
      <c r="H782" s="1392"/>
      <c r="I782" s="1392"/>
      <c r="J782" s="1392"/>
      <c r="K782" s="1392"/>
      <c r="L782" s="1392"/>
      <c r="M782" s="1392"/>
      <c r="N782" s="1392"/>
      <c r="O782" s="1392"/>
      <c r="P782" s="1392"/>
      <c r="Q782" s="1392"/>
      <c r="R782" s="1392"/>
      <c r="S782" s="1392"/>
      <c r="T782" s="1392"/>
      <c r="U782" s="1392"/>
      <c r="V782" s="1392"/>
      <c r="W782" s="1392"/>
      <c r="X782" s="1392"/>
      <c r="Y782" s="1392"/>
      <c r="Z782" s="1392"/>
      <c r="AA782" s="1392"/>
      <c r="AB782" s="1392"/>
      <c r="AC782" s="1392"/>
      <c r="AD782" s="1392"/>
    </row>
    <row r="783" spans="2:30">
      <c r="B783" s="1392"/>
      <c r="C783" s="1392"/>
      <c r="D783" s="1392"/>
      <c r="E783" s="1392"/>
      <c r="F783" s="1392"/>
      <c r="G783" s="1392"/>
      <c r="H783" s="1392"/>
      <c r="I783" s="1392"/>
      <c r="J783" s="1392"/>
      <c r="K783" s="1392"/>
      <c r="L783" s="1392"/>
      <c r="M783" s="1392"/>
      <c r="N783" s="1392"/>
      <c r="O783" s="1392"/>
      <c r="P783" s="1392"/>
      <c r="Q783" s="1392"/>
      <c r="R783" s="1392"/>
      <c r="S783" s="1392"/>
      <c r="T783" s="1392"/>
      <c r="U783" s="1392"/>
      <c r="V783" s="1392"/>
      <c r="W783" s="1392"/>
      <c r="X783" s="1392"/>
      <c r="Y783" s="1392"/>
      <c r="Z783" s="1392"/>
      <c r="AA783" s="1392"/>
      <c r="AB783" s="1392"/>
      <c r="AC783" s="1392"/>
      <c r="AD783" s="1392"/>
    </row>
    <row r="784" spans="2:30">
      <c r="B784" s="1392"/>
      <c r="C784" s="1392"/>
      <c r="D784" s="1392"/>
      <c r="E784" s="1392"/>
      <c r="F784" s="1392"/>
      <c r="G784" s="1392"/>
      <c r="H784" s="1392"/>
      <c r="I784" s="1392"/>
      <c r="J784" s="1392"/>
      <c r="K784" s="1392"/>
      <c r="L784" s="1392"/>
      <c r="M784" s="1392"/>
      <c r="N784" s="1392"/>
      <c r="O784" s="1392"/>
      <c r="P784" s="1392"/>
      <c r="Q784" s="1392"/>
      <c r="R784" s="1392"/>
      <c r="S784" s="1392"/>
      <c r="T784" s="1392"/>
      <c r="U784" s="1392"/>
      <c r="V784" s="1392"/>
      <c r="W784" s="1392"/>
      <c r="X784" s="1392"/>
      <c r="Y784" s="1392"/>
      <c r="Z784" s="1392"/>
      <c r="AA784" s="1392"/>
      <c r="AB784" s="1392"/>
      <c r="AC784" s="1392"/>
      <c r="AD784" s="1392"/>
    </row>
    <row r="785" spans="2:30">
      <c r="B785" s="1392"/>
      <c r="C785" s="1392"/>
      <c r="D785" s="1392"/>
      <c r="E785" s="1392"/>
      <c r="F785" s="1392"/>
      <c r="G785" s="1392"/>
      <c r="H785" s="1392"/>
      <c r="I785" s="1392"/>
      <c r="J785" s="1392"/>
      <c r="K785" s="1392"/>
      <c r="L785" s="1392"/>
      <c r="M785" s="1392"/>
      <c r="N785" s="1392"/>
      <c r="O785" s="1392"/>
      <c r="P785" s="1392"/>
      <c r="Q785" s="1392"/>
      <c r="R785" s="1392"/>
      <c r="S785" s="1392"/>
      <c r="T785" s="1392"/>
      <c r="U785" s="1392"/>
      <c r="V785" s="1392"/>
      <c r="W785" s="1392"/>
      <c r="X785" s="1392"/>
      <c r="Y785" s="1392"/>
      <c r="Z785" s="1392"/>
      <c r="AA785" s="1392"/>
      <c r="AB785" s="1392"/>
      <c r="AC785" s="1392"/>
      <c r="AD785" s="1392"/>
    </row>
    <row r="786" spans="2:30">
      <c r="B786" s="1392"/>
      <c r="C786" s="1392"/>
      <c r="D786" s="1392"/>
      <c r="E786" s="1392"/>
      <c r="F786" s="1392"/>
      <c r="G786" s="1392"/>
      <c r="H786" s="1392"/>
      <c r="I786" s="1392"/>
      <c r="J786" s="1392"/>
      <c r="K786" s="1392"/>
      <c r="L786" s="1392"/>
      <c r="M786" s="1392"/>
      <c r="N786" s="1392"/>
      <c r="O786" s="1392"/>
      <c r="P786" s="1392"/>
      <c r="Q786" s="1392"/>
      <c r="R786" s="1392"/>
      <c r="S786" s="1392"/>
      <c r="T786" s="1392"/>
      <c r="U786" s="1392"/>
      <c r="V786" s="1392"/>
      <c r="W786" s="1392"/>
      <c r="X786" s="1392"/>
      <c r="Y786" s="1392"/>
      <c r="Z786" s="1392"/>
      <c r="AA786" s="1392"/>
      <c r="AB786" s="1392"/>
      <c r="AC786" s="1392"/>
      <c r="AD786" s="1392"/>
    </row>
    <row r="787" spans="2:30">
      <c r="B787" s="1392"/>
      <c r="C787" s="1392"/>
      <c r="D787" s="1392"/>
      <c r="E787" s="1392"/>
      <c r="F787" s="1392"/>
      <c r="G787" s="1392"/>
      <c r="H787" s="1392"/>
      <c r="I787" s="1392"/>
      <c r="J787" s="1392"/>
      <c r="K787" s="1392"/>
      <c r="L787" s="1392"/>
      <c r="M787" s="1392"/>
      <c r="N787" s="1392"/>
      <c r="O787" s="1392"/>
      <c r="P787" s="1392"/>
      <c r="Q787" s="1392"/>
      <c r="R787" s="1392"/>
      <c r="S787" s="1392"/>
      <c r="T787" s="1392"/>
      <c r="U787" s="1392"/>
      <c r="V787" s="1392"/>
      <c r="W787" s="1392"/>
      <c r="X787" s="1392"/>
      <c r="Y787" s="1392"/>
      <c r="Z787" s="1392"/>
      <c r="AA787" s="1392"/>
      <c r="AB787" s="1392"/>
      <c r="AC787" s="1392"/>
      <c r="AD787" s="1392"/>
    </row>
    <row r="788" spans="2:30">
      <c r="B788" s="1392"/>
      <c r="C788" s="1392"/>
      <c r="D788" s="1392"/>
      <c r="E788" s="1392"/>
      <c r="F788" s="1392"/>
      <c r="G788" s="1392"/>
      <c r="H788" s="1392"/>
      <c r="I788" s="1392"/>
      <c r="J788" s="1392"/>
      <c r="K788" s="1392"/>
      <c r="L788" s="1392"/>
      <c r="M788" s="1392"/>
      <c r="N788" s="1392"/>
      <c r="O788" s="1392"/>
      <c r="P788" s="1392"/>
      <c r="Q788" s="1392"/>
      <c r="R788" s="1392"/>
      <c r="S788" s="1392"/>
      <c r="T788" s="1392"/>
      <c r="U788" s="1392"/>
      <c r="V788" s="1392"/>
      <c r="W788" s="1392"/>
      <c r="X788" s="1392"/>
      <c r="Y788" s="1392"/>
      <c r="Z788" s="1392"/>
      <c r="AA788" s="1392"/>
      <c r="AB788" s="1392"/>
      <c r="AC788" s="1392"/>
      <c r="AD788" s="1392"/>
    </row>
    <row r="789" spans="2:30">
      <c r="B789" s="1392"/>
      <c r="C789" s="1392"/>
      <c r="D789" s="1392"/>
      <c r="E789" s="1392"/>
      <c r="F789" s="1392"/>
      <c r="G789" s="1392"/>
      <c r="H789" s="1392"/>
      <c r="I789" s="1392"/>
      <c r="J789" s="1392"/>
      <c r="K789" s="1392"/>
      <c r="L789" s="1392"/>
      <c r="M789" s="1392"/>
      <c r="N789" s="1392"/>
      <c r="O789" s="1392"/>
      <c r="P789" s="1392"/>
      <c r="Q789" s="1392"/>
      <c r="R789" s="1392"/>
      <c r="S789" s="1392"/>
      <c r="T789" s="1392"/>
      <c r="U789" s="1392"/>
      <c r="V789" s="1392"/>
      <c r="W789" s="1392"/>
      <c r="X789" s="1392"/>
      <c r="Y789" s="1392"/>
      <c r="Z789" s="1392"/>
      <c r="AA789" s="1392"/>
      <c r="AB789" s="1392"/>
      <c r="AC789" s="1392"/>
      <c r="AD789" s="1392"/>
    </row>
    <row r="790" spans="2:30">
      <c r="B790" s="1392"/>
      <c r="C790" s="1392"/>
      <c r="D790" s="1392"/>
      <c r="E790" s="1392"/>
      <c r="F790" s="1392"/>
      <c r="G790" s="1392"/>
      <c r="H790" s="1392"/>
      <c r="I790" s="1392"/>
      <c r="J790" s="1392"/>
      <c r="K790" s="1392"/>
      <c r="L790" s="1392"/>
      <c r="M790" s="1392"/>
      <c r="N790" s="1392"/>
      <c r="O790" s="1392"/>
      <c r="P790" s="1392"/>
      <c r="Q790" s="1392"/>
      <c r="R790" s="1392"/>
      <c r="S790" s="1392"/>
      <c r="T790" s="1392"/>
      <c r="U790" s="1392"/>
      <c r="V790" s="1392"/>
      <c r="W790" s="1392"/>
      <c r="X790" s="1392"/>
      <c r="Y790" s="1392"/>
      <c r="Z790" s="1392"/>
      <c r="AA790" s="1392"/>
      <c r="AB790" s="1392"/>
      <c r="AC790" s="1392"/>
      <c r="AD790" s="1392"/>
    </row>
    <row r="791" spans="2:30">
      <c r="B791" s="1392"/>
      <c r="C791" s="1392"/>
      <c r="D791" s="1392"/>
      <c r="E791" s="1392"/>
      <c r="F791" s="1392"/>
      <c r="G791" s="1392"/>
      <c r="H791" s="1392"/>
      <c r="I791" s="1392"/>
      <c r="J791" s="1392"/>
      <c r="K791" s="1392"/>
      <c r="L791" s="1392"/>
      <c r="M791" s="1392"/>
      <c r="N791" s="1392"/>
      <c r="O791" s="1392"/>
      <c r="P791" s="1392"/>
      <c r="Q791" s="1392"/>
      <c r="R791" s="1392"/>
      <c r="S791" s="1392"/>
      <c r="T791" s="1392"/>
      <c r="U791" s="1392"/>
      <c r="V791" s="1392"/>
      <c r="W791" s="1392"/>
      <c r="X791" s="1392"/>
      <c r="Y791" s="1392"/>
      <c r="Z791" s="1392"/>
      <c r="AA791" s="1392"/>
      <c r="AB791" s="1392"/>
      <c r="AC791" s="1392"/>
      <c r="AD791" s="1392"/>
    </row>
    <row r="792" spans="2:30">
      <c r="B792" s="1392"/>
      <c r="C792" s="1392"/>
      <c r="D792" s="1392"/>
      <c r="E792" s="1392"/>
      <c r="F792" s="1392"/>
      <c r="G792" s="1392"/>
      <c r="H792" s="1392"/>
      <c r="I792" s="1392"/>
      <c r="J792" s="1392"/>
      <c r="K792" s="1392"/>
      <c r="L792" s="1392"/>
      <c r="M792" s="1392"/>
      <c r="N792" s="1392"/>
      <c r="O792" s="1392"/>
      <c r="P792" s="1392"/>
      <c r="Q792" s="1392"/>
      <c r="R792" s="1392"/>
      <c r="S792" s="1392"/>
      <c r="T792" s="1392"/>
      <c r="U792" s="1392"/>
      <c r="V792" s="1392"/>
      <c r="W792" s="1392"/>
      <c r="X792" s="1392"/>
      <c r="Y792" s="1392"/>
      <c r="Z792" s="1392"/>
      <c r="AA792" s="1392"/>
      <c r="AB792" s="1392"/>
      <c r="AC792" s="1392"/>
      <c r="AD792" s="1392"/>
    </row>
    <row r="793" spans="2:30">
      <c r="B793" s="1392"/>
      <c r="C793" s="1392"/>
      <c r="D793" s="1392"/>
      <c r="E793" s="1392"/>
      <c r="F793" s="1392"/>
      <c r="G793" s="1392"/>
      <c r="H793" s="1392"/>
      <c r="I793" s="1392"/>
      <c r="J793" s="1392"/>
      <c r="K793" s="1392"/>
      <c r="L793" s="1392"/>
      <c r="M793" s="1392"/>
      <c r="N793" s="1392"/>
      <c r="O793" s="1392"/>
      <c r="P793" s="1392"/>
      <c r="Q793" s="1392"/>
      <c r="R793" s="1392"/>
      <c r="S793" s="1392"/>
      <c r="T793" s="1392"/>
      <c r="U793" s="1392"/>
      <c r="V793" s="1392"/>
      <c r="W793" s="1392"/>
      <c r="X793" s="1392"/>
      <c r="Y793" s="1392"/>
      <c r="Z793" s="1392"/>
      <c r="AA793" s="1392"/>
      <c r="AB793" s="1392"/>
      <c r="AC793" s="1392"/>
      <c r="AD793" s="1392"/>
    </row>
    <row r="794" spans="2:30">
      <c r="B794" s="1392"/>
      <c r="C794" s="1392"/>
      <c r="D794" s="1392"/>
      <c r="E794" s="1392"/>
      <c r="F794" s="1392"/>
      <c r="G794" s="1392"/>
      <c r="H794" s="1392"/>
      <c r="I794" s="1392"/>
      <c r="J794" s="1392"/>
      <c r="K794" s="1392"/>
      <c r="L794" s="1392"/>
      <c r="M794" s="1392"/>
      <c r="N794" s="1392"/>
      <c r="O794" s="1392"/>
      <c r="P794" s="1392"/>
      <c r="Q794" s="1392"/>
      <c r="R794" s="1392"/>
      <c r="S794" s="1392"/>
      <c r="T794" s="1392"/>
      <c r="U794" s="1392"/>
      <c r="V794" s="1392"/>
      <c r="W794" s="1392"/>
      <c r="X794" s="1392"/>
      <c r="Y794" s="1392"/>
      <c r="Z794" s="1392"/>
      <c r="AA794" s="1392"/>
      <c r="AB794" s="1392"/>
      <c r="AC794" s="1392"/>
      <c r="AD794" s="1392"/>
    </row>
    <row r="795" spans="2:30">
      <c r="B795" s="1392"/>
      <c r="C795" s="1392"/>
      <c r="D795" s="1392"/>
      <c r="E795" s="1392"/>
      <c r="F795" s="1392"/>
      <c r="G795" s="1392"/>
      <c r="H795" s="1392"/>
      <c r="I795" s="1392"/>
      <c r="J795" s="1392"/>
      <c r="K795" s="1392"/>
      <c r="L795" s="1392"/>
      <c r="M795" s="1392"/>
      <c r="N795" s="1392"/>
      <c r="O795" s="1392"/>
      <c r="P795" s="1392"/>
      <c r="Q795" s="1392"/>
      <c r="R795" s="1392"/>
      <c r="S795" s="1392"/>
      <c r="T795" s="1392"/>
      <c r="U795" s="1392"/>
      <c r="V795" s="1392"/>
      <c r="W795" s="1392"/>
      <c r="X795" s="1392"/>
      <c r="Y795" s="1392"/>
      <c r="Z795" s="1392"/>
      <c r="AA795" s="1392"/>
      <c r="AB795" s="1392"/>
      <c r="AC795" s="1392"/>
      <c r="AD795" s="1392"/>
    </row>
    <row r="796" spans="2:30">
      <c r="B796" s="1392"/>
      <c r="C796" s="1392"/>
      <c r="D796" s="1392"/>
      <c r="E796" s="1392"/>
      <c r="F796" s="1392"/>
      <c r="G796" s="1392"/>
      <c r="H796" s="1392"/>
      <c r="I796" s="1392"/>
      <c r="J796" s="1392"/>
      <c r="K796" s="1392"/>
      <c r="L796" s="1392"/>
      <c r="M796" s="1392"/>
      <c r="N796" s="1392"/>
      <c r="O796" s="1392"/>
      <c r="P796" s="1392"/>
      <c r="Q796" s="1392"/>
      <c r="R796" s="1392"/>
      <c r="S796" s="1392"/>
      <c r="T796" s="1392"/>
      <c r="U796" s="1392"/>
      <c r="V796" s="1392"/>
      <c r="W796" s="1392"/>
      <c r="X796" s="1392"/>
      <c r="Y796" s="1392"/>
      <c r="Z796" s="1392"/>
      <c r="AA796" s="1392"/>
      <c r="AB796" s="1392"/>
      <c r="AC796" s="1392"/>
      <c r="AD796" s="1392"/>
    </row>
    <row r="797" spans="2:30">
      <c r="B797" s="1392"/>
      <c r="C797" s="1392"/>
      <c r="D797" s="1392"/>
      <c r="E797" s="1392"/>
      <c r="F797" s="1392"/>
      <c r="G797" s="1392"/>
      <c r="H797" s="1392"/>
      <c r="I797" s="1392"/>
      <c r="J797" s="1392"/>
      <c r="K797" s="1392"/>
      <c r="L797" s="1392"/>
      <c r="M797" s="1392"/>
      <c r="N797" s="1392"/>
      <c r="O797" s="1392"/>
      <c r="P797" s="1392"/>
      <c r="Q797" s="1392"/>
      <c r="R797" s="1392"/>
      <c r="S797" s="1392"/>
      <c r="T797" s="1392"/>
      <c r="U797" s="1392"/>
      <c r="V797" s="1392"/>
      <c r="W797" s="1392"/>
      <c r="X797" s="1392"/>
      <c r="Y797" s="1392"/>
      <c r="Z797" s="1392"/>
      <c r="AA797" s="1392"/>
      <c r="AB797" s="1392"/>
      <c r="AC797" s="1392"/>
      <c r="AD797" s="1392"/>
    </row>
    <row r="798" spans="2:30">
      <c r="B798" s="1392"/>
      <c r="C798" s="1392"/>
      <c r="D798" s="1392"/>
      <c r="E798" s="1392"/>
      <c r="F798" s="1392"/>
      <c r="G798" s="1392"/>
      <c r="H798" s="1392"/>
      <c r="I798" s="1392"/>
      <c r="J798" s="1392"/>
      <c r="K798" s="1392"/>
      <c r="L798" s="1392"/>
      <c r="M798" s="1392"/>
      <c r="N798" s="1392"/>
      <c r="O798" s="1392"/>
      <c r="P798" s="1392"/>
      <c r="Q798" s="1392"/>
      <c r="R798" s="1392"/>
      <c r="S798" s="1392"/>
      <c r="T798" s="1392"/>
      <c r="U798" s="1392"/>
      <c r="V798" s="1392"/>
      <c r="W798" s="1392"/>
      <c r="X798" s="1392"/>
      <c r="Y798" s="1392"/>
      <c r="Z798" s="1392"/>
      <c r="AA798" s="1392"/>
      <c r="AB798" s="1392"/>
      <c r="AC798" s="1392"/>
      <c r="AD798" s="1392"/>
    </row>
    <row r="799" spans="2:30">
      <c r="B799" s="1392"/>
      <c r="C799" s="1392"/>
      <c r="D799" s="1392"/>
      <c r="E799" s="1392"/>
      <c r="F799" s="1392"/>
      <c r="G799" s="1392"/>
      <c r="H799" s="1392"/>
      <c r="I799" s="1392"/>
      <c r="J799" s="1392"/>
      <c r="K799" s="1392"/>
      <c r="L799" s="1392"/>
      <c r="M799" s="1392"/>
      <c r="N799" s="1392"/>
      <c r="O799" s="1392"/>
      <c r="P799" s="1392"/>
      <c r="Q799" s="1392"/>
      <c r="R799" s="1392"/>
      <c r="S799" s="1392"/>
      <c r="T799" s="1392"/>
      <c r="U799" s="1392"/>
      <c r="V799" s="1392"/>
      <c r="W799" s="1392"/>
      <c r="X799" s="1392"/>
      <c r="Y799" s="1392"/>
      <c r="Z799" s="1392"/>
      <c r="AA799" s="1392"/>
      <c r="AB799" s="1392"/>
      <c r="AC799" s="1392"/>
      <c r="AD799" s="1392"/>
    </row>
  </sheetData>
  <mergeCells count="96">
    <mergeCell ref="Y238:Y239"/>
    <mergeCell ref="T238:T239"/>
    <mergeCell ref="U238:U239"/>
    <mergeCell ref="V238:V239"/>
    <mergeCell ref="W238:W239"/>
    <mergeCell ref="X238:X239"/>
    <mergeCell ref="N238:O238"/>
    <mergeCell ref="P238:P239"/>
    <mergeCell ref="Q238:Q239"/>
    <mergeCell ref="R238:R239"/>
    <mergeCell ref="S238:S239"/>
    <mergeCell ref="H238:H239"/>
    <mergeCell ref="I238:I239"/>
    <mergeCell ref="J238:J239"/>
    <mergeCell ref="K238:K239"/>
    <mergeCell ref="L238:M238"/>
    <mergeCell ref="B232:L232"/>
    <mergeCell ref="M232:V232"/>
    <mergeCell ref="W232:Y232"/>
    <mergeCell ref="B237:B239"/>
    <mergeCell ref="C237:E237"/>
    <mergeCell ref="F237:H237"/>
    <mergeCell ref="I237:K237"/>
    <mergeCell ref="L237:P237"/>
    <mergeCell ref="Q237:S237"/>
    <mergeCell ref="T237:V237"/>
    <mergeCell ref="W237:Y237"/>
    <mergeCell ref="C238:C239"/>
    <mergeCell ref="D238:D239"/>
    <mergeCell ref="E238:E239"/>
    <mergeCell ref="F238:F239"/>
    <mergeCell ref="G238:G239"/>
    <mergeCell ref="B117:L117"/>
    <mergeCell ref="M117:V117"/>
    <mergeCell ref="W117:Y117"/>
    <mergeCell ref="W8:W9"/>
    <mergeCell ref="X8:X9"/>
    <mergeCell ref="Y8:Y9"/>
    <mergeCell ref="L8:M8"/>
    <mergeCell ref="N8:O8"/>
    <mergeCell ref="P8:P9"/>
    <mergeCell ref="Q8:Q9"/>
    <mergeCell ref="R8:R9"/>
    <mergeCell ref="M2:V2"/>
    <mergeCell ref="I8:I9"/>
    <mergeCell ref="J8:J9"/>
    <mergeCell ref="G8:G9"/>
    <mergeCell ref="K8:K9"/>
    <mergeCell ref="T8:T9"/>
    <mergeCell ref="U8:U9"/>
    <mergeCell ref="V8:V9"/>
    <mergeCell ref="W2:Y2"/>
    <mergeCell ref="B7:B9"/>
    <mergeCell ref="C7:E7"/>
    <mergeCell ref="F7:H7"/>
    <mergeCell ref="I7:K7"/>
    <mergeCell ref="L7:P7"/>
    <mergeCell ref="Q7:S7"/>
    <mergeCell ref="T7:V7"/>
    <mergeCell ref="W7:Y7"/>
    <mergeCell ref="C8:C9"/>
    <mergeCell ref="D8:D9"/>
    <mergeCell ref="E8:E9"/>
    <mergeCell ref="F8:F9"/>
    <mergeCell ref="S8:S9"/>
    <mergeCell ref="H8:H9"/>
    <mergeCell ref="B2:L2"/>
    <mergeCell ref="B122:B124"/>
    <mergeCell ref="C122:E122"/>
    <mergeCell ref="F122:H122"/>
    <mergeCell ref="I122:K122"/>
    <mergeCell ref="L122:P122"/>
    <mergeCell ref="Q122:S122"/>
    <mergeCell ref="T122:V122"/>
    <mergeCell ref="W122:Y122"/>
    <mergeCell ref="C123:C124"/>
    <mergeCell ref="D123:D124"/>
    <mergeCell ref="E123:E124"/>
    <mergeCell ref="F123:F124"/>
    <mergeCell ref="G123:G124"/>
    <mergeCell ref="H123:H124"/>
    <mergeCell ref="I123:I124"/>
    <mergeCell ref="J123:J124"/>
    <mergeCell ref="K123:K124"/>
    <mergeCell ref="L123:M123"/>
    <mergeCell ref="N123:O123"/>
    <mergeCell ref="P123:P124"/>
    <mergeCell ref="Q123:Q124"/>
    <mergeCell ref="W123:W124"/>
    <mergeCell ref="X123:X124"/>
    <mergeCell ref="Y123:Y124"/>
    <mergeCell ref="R123:R124"/>
    <mergeCell ref="S123:S124"/>
    <mergeCell ref="T123:T124"/>
    <mergeCell ref="U123:U124"/>
    <mergeCell ref="V123:V124"/>
  </mergeCells>
  <pageMargins left="0.25" right="0.25" top="0.75" bottom="0.75" header="0.3" footer="0.3"/>
  <pageSetup scale="31" fitToWidth="0" orientation="landscape" r:id="rId1"/>
  <rowBreaks count="1" manualBreakCount="1">
    <brk id="103" max="2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U112"/>
  <sheetViews>
    <sheetView showGridLines="0" view="pageBreakPreview" zoomScale="59" zoomScaleNormal="70" zoomScaleSheetLayoutView="59" workbookViewId="0">
      <pane ySplit="8" topLeftCell="A42" activePane="bottomLeft" state="frozen"/>
      <selection activeCell="B126" sqref="B126"/>
      <selection pane="bottomLeft" activeCell="D50" sqref="D50"/>
    </sheetView>
  </sheetViews>
  <sheetFormatPr defaultColWidth="9.109375" defaultRowHeight="14.4" outlineLevelRow="1" outlineLevelCol="1"/>
  <cols>
    <col min="1" max="1" width="8.6640625" style="1371" customWidth="1"/>
    <col min="2" max="2" width="57.6640625" style="1371" customWidth="1"/>
    <col min="3" max="17" width="25.6640625" style="1371" customWidth="1" outlineLevel="1"/>
    <col min="18" max="18" width="10.109375" style="1371" bestFit="1" customWidth="1"/>
    <col min="19" max="19" width="2.33203125" style="1371" bestFit="1" customWidth="1"/>
    <col min="20" max="20" width="10.109375" style="1371" bestFit="1" customWidth="1"/>
    <col min="21" max="23" width="10.109375" style="1371" customWidth="1"/>
    <col min="24" max="24" width="9.6640625" style="1371" customWidth="1"/>
    <col min="25" max="25" width="13.33203125" style="1371" bestFit="1" customWidth="1"/>
    <col min="26" max="16384" width="9.109375" style="1371"/>
  </cols>
  <sheetData>
    <row r="2" spans="1:39" ht="16.5" customHeight="1">
      <c r="A2" s="1409"/>
      <c r="B2" s="1801" t="s">
        <v>6411</v>
      </c>
      <c r="C2" s="1801"/>
      <c r="D2" s="1801"/>
      <c r="E2" s="1801"/>
      <c r="F2" s="1801"/>
      <c r="G2" s="1801"/>
      <c r="H2" s="1801"/>
      <c r="I2" s="1801"/>
      <c r="J2" s="1801"/>
      <c r="K2" s="1801"/>
      <c r="L2" s="1801"/>
      <c r="M2" s="1801"/>
      <c r="N2" s="1801"/>
      <c r="O2" s="1801"/>
      <c r="P2" s="1326"/>
      <c r="Q2" s="1330"/>
    </row>
    <row r="3" spans="1:39" ht="15.6">
      <c r="B3" s="1370" t="s">
        <v>5835</v>
      </c>
    </row>
    <row r="4" spans="1:39" ht="5.25" customHeight="1"/>
    <row r="5" spans="1:39" ht="15" customHeight="1">
      <c r="B5" s="1371" t="s">
        <v>6278</v>
      </c>
    </row>
    <row r="6" spans="1:39" ht="13.5" customHeight="1">
      <c r="Q6" s="1106" t="s">
        <v>5980</v>
      </c>
    </row>
    <row r="7" spans="1:39" s="1393" customFormat="1" ht="49.5" customHeight="1">
      <c r="B7" s="1902" t="s">
        <v>29</v>
      </c>
      <c r="C7" s="1899" t="s">
        <v>6336</v>
      </c>
      <c r="D7" s="1936"/>
      <c r="E7" s="1901"/>
      <c r="F7" s="1899" t="s">
        <v>6337</v>
      </c>
      <c r="G7" s="1936"/>
      <c r="H7" s="1901"/>
      <c r="I7" s="1899" t="s">
        <v>6338</v>
      </c>
      <c r="J7" s="1936"/>
      <c r="K7" s="1901"/>
      <c r="L7" s="1899" t="s">
        <v>6339</v>
      </c>
      <c r="M7" s="1936"/>
      <c r="N7" s="1901"/>
      <c r="O7" s="1899" t="s">
        <v>6335</v>
      </c>
      <c r="P7" s="1936"/>
      <c r="Q7" s="1901"/>
    </row>
    <row r="8" spans="1:39" s="1393" customFormat="1" ht="72" customHeight="1">
      <c r="B8" s="1903"/>
      <c r="C8" s="1363" t="s">
        <v>6459</v>
      </c>
      <c r="D8" s="1363" t="s">
        <v>6457</v>
      </c>
      <c r="E8" s="1363" t="s">
        <v>6458</v>
      </c>
      <c r="F8" s="1363" t="s">
        <v>6459</v>
      </c>
      <c r="G8" s="1363" t="s">
        <v>6457</v>
      </c>
      <c r="H8" s="1363" t="s">
        <v>6458</v>
      </c>
      <c r="I8" s="1363" t="s">
        <v>6459</v>
      </c>
      <c r="J8" s="1363" t="s">
        <v>6457</v>
      </c>
      <c r="K8" s="1363" t="s">
        <v>6458</v>
      </c>
      <c r="L8" s="1363" t="s">
        <v>6459</v>
      </c>
      <c r="M8" s="1363" t="s">
        <v>6457</v>
      </c>
      <c r="N8" s="1363" t="s">
        <v>6458</v>
      </c>
      <c r="O8" s="1363" t="s">
        <v>6459</v>
      </c>
      <c r="P8" s="1363" t="s">
        <v>6457</v>
      </c>
      <c r="Q8" s="1363" t="s">
        <v>6458</v>
      </c>
    </row>
    <row r="9" spans="1:39" s="1393" customFormat="1" ht="19.5" customHeight="1">
      <c r="B9" s="1372"/>
      <c r="C9" s="1364"/>
      <c r="D9" s="1364"/>
      <c r="E9" s="1364"/>
      <c r="F9" s="1364"/>
      <c r="G9" s="1364"/>
      <c r="H9" s="1364"/>
      <c r="I9" s="1364"/>
      <c r="J9" s="1364"/>
      <c r="K9" s="1364"/>
      <c r="L9" s="1364"/>
      <c r="M9" s="1364"/>
      <c r="N9" s="1364"/>
      <c r="O9" s="1364"/>
      <c r="P9" s="1364"/>
      <c r="Q9" s="1364"/>
    </row>
    <row r="10" spans="1:39" s="1393" customFormat="1" ht="21" customHeight="1">
      <c r="B10" s="1373" t="s">
        <v>140</v>
      </c>
      <c r="C10" s="1353"/>
      <c r="D10" s="1353"/>
      <c r="E10" s="1353"/>
      <c r="F10" s="1353"/>
      <c r="G10" s="1353"/>
      <c r="H10" s="1353"/>
      <c r="I10" s="1353"/>
      <c r="J10" s="1353"/>
      <c r="K10" s="1353"/>
      <c r="L10" s="1353"/>
      <c r="M10" s="1353"/>
      <c r="N10" s="1353"/>
      <c r="O10" s="1353"/>
      <c r="P10" s="1353"/>
      <c r="Q10" s="1353"/>
      <c r="R10" s="1410"/>
      <c r="S10" s="1410"/>
      <c r="T10" s="1410"/>
      <c r="U10" s="1411"/>
      <c r="V10" s="1411"/>
      <c r="W10" s="1411"/>
      <c r="X10" s="1411"/>
      <c r="Y10" s="1411"/>
      <c r="Z10" s="1411"/>
      <c r="AA10" s="1411"/>
      <c r="AB10" s="1411"/>
      <c r="AC10" s="1411"/>
      <c r="AD10" s="1411"/>
      <c r="AE10" s="1411"/>
      <c r="AF10" s="1411"/>
      <c r="AG10" s="1411"/>
      <c r="AH10" s="1411"/>
      <c r="AI10" s="1410"/>
      <c r="AJ10" s="1410"/>
      <c r="AK10" s="1410"/>
      <c r="AL10" s="1410"/>
      <c r="AM10" s="1410"/>
    </row>
    <row r="11" spans="1:39" s="1393" customFormat="1" ht="21" customHeight="1">
      <c r="B11" s="1374" t="s">
        <v>6286</v>
      </c>
      <c r="C11" s="1353"/>
      <c r="D11" s="1353"/>
      <c r="E11" s="1353"/>
      <c r="F11" s="1353"/>
      <c r="G11" s="1353"/>
      <c r="H11" s="1353"/>
      <c r="I11" s="1353"/>
      <c r="J11" s="1353"/>
      <c r="K11" s="1353"/>
      <c r="L11" s="1353"/>
      <c r="M11" s="1353"/>
      <c r="N11" s="1353"/>
      <c r="O11" s="1353"/>
      <c r="P11" s="1353"/>
      <c r="Q11" s="1353"/>
      <c r="R11" s="1410"/>
      <c r="S11" s="1410"/>
      <c r="T11" s="1410"/>
      <c r="U11" s="1411"/>
      <c r="V11" s="1411"/>
      <c r="W11" s="1411"/>
      <c r="X11" s="1411"/>
      <c r="Y11" s="1411"/>
      <c r="Z11" s="1411"/>
      <c r="AA11" s="1411"/>
      <c r="AB11" s="1411"/>
      <c r="AC11" s="1411"/>
      <c r="AD11" s="1411"/>
      <c r="AE11" s="1411"/>
      <c r="AF11" s="1411"/>
      <c r="AG11" s="1411"/>
      <c r="AH11" s="1411"/>
      <c r="AI11" s="1410"/>
      <c r="AJ11" s="1410"/>
      <c r="AK11" s="1410"/>
      <c r="AL11" s="1410"/>
      <c r="AM11" s="1410"/>
    </row>
    <row r="12" spans="1:39" s="1393" customFormat="1">
      <c r="B12" s="1375" t="s">
        <v>148</v>
      </c>
      <c r="C12" s="1350"/>
      <c r="D12" s="1350"/>
      <c r="E12" s="1350"/>
      <c r="F12" s="1350"/>
      <c r="G12" s="1350"/>
      <c r="H12" s="1350"/>
      <c r="I12" s="1350"/>
      <c r="J12" s="1350"/>
      <c r="K12" s="1350"/>
      <c r="L12" s="1350"/>
      <c r="M12" s="1350"/>
      <c r="N12" s="1350"/>
      <c r="O12" s="1350"/>
      <c r="P12" s="1350"/>
      <c r="Q12" s="1350"/>
      <c r="R12" s="1410"/>
      <c r="S12" s="1410"/>
      <c r="T12" s="1410"/>
      <c r="U12" s="1411"/>
      <c r="V12" s="1411"/>
      <c r="W12" s="1411"/>
      <c r="X12" s="1411"/>
      <c r="Y12" s="1411"/>
      <c r="Z12" s="1411"/>
      <c r="AA12" s="1411"/>
      <c r="AB12" s="1411"/>
      <c r="AC12" s="1411"/>
      <c r="AD12" s="1411"/>
      <c r="AE12" s="1411"/>
      <c r="AF12" s="1411"/>
      <c r="AG12" s="1411"/>
      <c r="AH12" s="1411"/>
      <c r="AI12" s="1410"/>
      <c r="AJ12" s="1410"/>
      <c r="AK12" s="1410"/>
      <c r="AL12" s="1410"/>
      <c r="AM12" s="1410"/>
    </row>
    <row r="13" spans="1:39" s="1393" customFormat="1">
      <c r="B13" s="1375" t="s">
        <v>149</v>
      </c>
      <c r="C13" s="1350"/>
      <c r="D13" s="1350"/>
      <c r="E13" s="1350"/>
      <c r="F13" s="1350"/>
      <c r="G13" s="1350"/>
      <c r="H13" s="1350"/>
      <c r="I13" s="1350"/>
      <c r="J13" s="1350"/>
      <c r="K13" s="1350"/>
      <c r="L13" s="1350"/>
      <c r="M13" s="1350"/>
      <c r="N13" s="1350"/>
      <c r="O13" s="1350"/>
      <c r="P13" s="1350"/>
      <c r="Q13" s="1350"/>
      <c r="R13" s="1410"/>
      <c r="S13" s="1410"/>
      <c r="T13" s="1410"/>
      <c r="U13" s="1411"/>
      <c r="V13" s="1411"/>
      <c r="W13" s="1411"/>
      <c r="X13" s="1411"/>
      <c r="Y13" s="1411"/>
      <c r="Z13" s="1411"/>
      <c r="AA13" s="1411"/>
      <c r="AB13" s="1411"/>
      <c r="AC13" s="1411"/>
      <c r="AD13" s="1411"/>
      <c r="AE13" s="1411"/>
      <c r="AF13" s="1411"/>
      <c r="AG13" s="1411"/>
      <c r="AH13" s="1411"/>
      <c r="AI13" s="1410"/>
      <c r="AJ13" s="1410"/>
      <c r="AK13" s="1410"/>
      <c r="AL13" s="1410"/>
      <c r="AM13" s="1410"/>
    </row>
    <row r="14" spans="1:39" s="1393" customFormat="1">
      <c r="B14" s="1376"/>
      <c r="C14" s="1350"/>
      <c r="D14" s="1350"/>
      <c r="E14" s="1350"/>
      <c r="F14" s="1350"/>
      <c r="G14" s="1350"/>
      <c r="H14" s="1350"/>
      <c r="I14" s="1350"/>
      <c r="J14" s="1350"/>
      <c r="K14" s="1350"/>
      <c r="L14" s="1350"/>
      <c r="M14" s="1350"/>
      <c r="N14" s="1350"/>
      <c r="O14" s="1350"/>
      <c r="P14" s="1350"/>
      <c r="Q14" s="1350"/>
      <c r="R14" s="1410"/>
      <c r="S14" s="1410"/>
      <c r="T14" s="1410"/>
      <c r="U14" s="1411"/>
      <c r="V14" s="1411"/>
      <c r="W14" s="1411"/>
      <c r="X14" s="1411"/>
      <c r="Y14" s="1411"/>
      <c r="Z14" s="1411"/>
      <c r="AA14" s="1411"/>
      <c r="AB14" s="1411"/>
      <c r="AC14" s="1411"/>
      <c r="AD14" s="1411"/>
      <c r="AE14" s="1411"/>
      <c r="AF14" s="1411"/>
      <c r="AG14" s="1411"/>
      <c r="AH14" s="1411"/>
      <c r="AI14" s="1410"/>
      <c r="AJ14" s="1410"/>
      <c r="AK14" s="1410"/>
      <c r="AL14" s="1410"/>
      <c r="AM14" s="1410"/>
    </row>
    <row r="15" spans="1:39" s="1412" customFormat="1">
      <c r="B15" s="1374" t="s">
        <v>6210</v>
      </c>
      <c r="C15" s="1365"/>
      <c r="D15" s="1365"/>
      <c r="E15" s="1365"/>
      <c r="F15" s="1365"/>
      <c r="G15" s="1365"/>
      <c r="H15" s="1365"/>
      <c r="I15" s="1365"/>
      <c r="J15" s="1365"/>
      <c r="K15" s="1365"/>
      <c r="L15" s="1365"/>
      <c r="M15" s="1365"/>
      <c r="N15" s="1365"/>
      <c r="O15" s="1365"/>
      <c r="P15" s="1365"/>
      <c r="Q15" s="1365"/>
      <c r="R15" s="1410"/>
      <c r="S15" s="1410"/>
      <c r="T15" s="1410"/>
      <c r="U15" s="1411"/>
      <c r="V15" s="1411"/>
      <c r="W15" s="1411"/>
      <c r="X15" s="1411"/>
      <c r="Y15" s="1411"/>
      <c r="Z15" s="1411"/>
      <c r="AA15" s="1411"/>
      <c r="AB15" s="1411"/>
      <c r="AC15" s="1411"/>
      <c r="AD15" s="1411"/>
      <c r="AE15" s="1411"/>
      <c r="AF15" s="1411"/>
      <c r="AG15" s="1411"/>
      <c r="AH15" s="1411"/>
      <c r="AI15" s="1410"/>
      <c r="AJ15" s="1410"/>
      <c r="AK15" s="1410"/>
      <c r="AL15" s="1410"/>
      <c r="AM15" s="1410"/>
    </row>
    <row r="16" spans="1:39" s="1393" customFormat="1">
      <c r="B16" s="1375" t="s">
        <v>148</v>
      </c>
      <c r="C16" s="1350"/>
      <c r="D16" s="1350"/>
      <c r="E16" s="1350"/>
      <c r="F16" s="1350"/>
      <c r="G16" s="1350"/>
      <c r="H16" s="1350"/>
      <c r="I16" s="1350"/>
      <c r="J16" s="1350"/>
      <c r="K16" s="1350"/>
      <c r="L16" s="1350"/>
      <c r="M16" s="1350"/>
      <c r="N16" s="1350"/>
      <c r="O16" s="1350"/>
      <c r="P16" s="1350"/>
      <c r="Q16" s="1350"/>
      <c r="R16" s="1410"/>
      <c r="S16" s="1410"/>
      <c r="T16" s="1410"/>
      <c r="U16" s="1411"/>
      <c r="V16" s="1411"/>
      <c r="W16" s="1411"/>
      <c r="X16" s="1411"/>
      <c r="Y16" s="1411"/>
      <c r="Z16" s="1411"/>
      <c r="AA16" s="1411"/>
      <c r="AB16" s="1411"/>
      <c r="AC16" s="1411"/>
      <c r="AD16" s="1411"/>
      <c r="AE16" s="1411"/>
      <c r="AF16" s="1411"/>
      <c r="AG16" s="1411"/>
      <c r="AH16" s="1411"/>
      <c r="AI16" s="1410"/>
      <c r="AJ16" s="1410"/>
      <c r="AK16" s="1410"/>
      <c r="AL16" s="1410"/>
      <c r="AM16" s="1410"/>
    </row>
    <row r="17" spans="2:39" s="1393" customFormat="1">
      <c r="B17" s="1375" t="s">
        <v>149</v>
      </c>
      <c r="C17" s="1366"/>
      <c r="D17" s="1366"/>
      <c r="E17" s="1366"/>
      <c r="F17" s="1366"/>
      <c r="G17" s="1366"/>
      <c r="H17" s="1366"/>
      <c r="I17" s="1366"/>
      <c r="J17" s="1366"/>
      <c r="K17" s="1366"/>
      <c r="L17" s="1366"/>
      <c r="M17" s="1366"/>
      <c r="N17" s="1366"/>
      <c r="O17" s="1366"/>
      <c r="P17" s="1366"/>
      <c r="Q17" s="1366"/>
      <c r="R17" s="1410"/>
      <c r="S17" s="1410"/>
      <c r="T17" s="1410"/>
      <c r="U17" s="1411"/>
      <c r="V17" s="1411"/>
      <c r="W17" s="1411"/>
      <c r="X17" s="1411"/>
      <c r="Y17" s="1411"/>
      <c r="Z17" s="1411"/>
      <c r="AA17" s="1411"/>
      <c r="AB17" s="1411"/>
      <c r="AC17" s="1411"/>
      <c r="AD17" s="1411"/>
      <c r="AE17" s="1411"/>
      <c r="AF17" s="1411"/>
      <c r="AG17" s="1411"/>
      <c r="AH17" s="1411"/>
      <c r="AI17" s="1410"/>
      <c r="AJ17" s="1410"/>
      <c r="AK17" s="1410"/>
      <c r="AL17" s="1410"/>
      <c r="AM17" s="1410"/>
    </row>
    <row r="18" spans="2:39" s="1393" customFormat="1">
      <c r="B18" s="1377"/>
      <c r="C18" s="1366"/>
      <c r="D18" s="1366"/>
      <c r="E18" s="1366"/>
      <c r="F18" s="1366"/>
      <c r="G18" s="1366"/>
      <c r="H18" s="1366"/>
      <c r="I18" s="1366"/>
      <c r="J18" s="1366"/>
      <c r="K18" s="1366"/>
      <c r="L18" s="1366"/>
      <c r="M18" s="1366"/>
      <c r="N18" s="1366"/>
      <c r="O18" s="1366"/>
      <c r="P18" s="1366"/>
      <c r="Q18" s="1366"/>
      <c r="R18" s="1410"/>
      <c r="S18" s="1410"/>
      <c r="T18" s="1410"/>
      <c r="U18" s="1411"/>
      <c r="V18" s="1411"/>
      <c r="W18" s="1411"/>
      <c r="X18" s="1411"/>
      <c r="Y18" s="1411"/>
      <c r="Z18" s="1411"/>
      <c r="AA18" s="1411"/>
      <c r="AB18" s="1411"/>
      <c r="AC18" s="1411"/>
      <c r="AD18" s="1411"/>
      <c r="AE18" s="1411"/>
      <c r="AF18" s="1411"/>
      <c r="AG18" s="1411"/>
      <c r="AH18" s="1411"/>
      <c r="AI18" s="1410"/>
      <c r="AJ18" s="1410"/>
      <c r="AK18" s="1410"/>
      <c r="AL18" s="1410"/>
      <c r="AM18" s="1410"/>
    </row>
    <row r="19" spans="2:39" s="1393" customFormat="1">
      <c r="B19" s="1373" t="s">
        <v>141</v>
      </c>
      <c r="C19" s="1365"/>
      <c r="D19" s="1365"/>
      <c r="E19" s="1365"/>
      <c r="F19" s="1365"/>
      <c r="G19" s="1365"/>
      <c r="H19" s="1365"/>
      <c r="I19" s="1365"/>
      <c r="J19" s="1365"/>
      <c r="K19" s="1365"/>
      <c r="L19" s="1365"/>
      <c r="M19" s="1365"/>
      <c r="N19" s="1365"/>
      <c r="O19" s="1365"/>
      <c r="P19" s="1365"/>
      <c r="Q19" s="1365"/>
      <c r="R19" s="1410"/>
      <c r="S19" s="1410"/>
      <c r="T19" s="1410"/>
      <c r="U19" s="1411"/>
      <c r="V19" s="1411"/>
      <c r="W19" s="1411"/>
      <c r="X19" s="1411"/>
      <c r="Y19" s="1411"/>
      <c r="Z19" s="1411"/>
      <c r="AA19" s="1411"/>
      <c r="AB19" s="1411"/>
      <c r="AC19" s="1411"/>
      <c r="AD19" s="1411"/>
      <c r="AE19" s="1411"/>
      <c r="AF19" s="1411"/>
      <c r="AG19" s="1411"/>
      <c r="AH19" s="1411"/>
      <c r="AI19" s="1410"/>
      <c r="AJ19" s="1410"/>
      <c r="AK19" s="1410"/>
      <c r="AL19" s="1410"/>
      <c r="AM19" s="1410"/>
    </row>
    <row r="20" spans="2:39" s="1393" customFormat="1">
      <c r="B20" s="1374" t="s">
        <v>6211</v>
      </c>
      <c r="C20" s="1365"/>
      <c r="D20" s="1365"/>
      <c r="E20" s="1365"/>
      <c r="F20" s="1365"/>
      <c r="G20" s="1365"/>
      <c r="H20" s="1365"/>
      <c r="I20" s="1365"/>
      <c r="J20" s="1365"/>
      <c r="K20" s="1365"/>
      <c r="L20" s="1365"/>
      <c r="M20" s="1365"/>
      <c r="N20" s="1365"/>
      <c r="O20" s="1365"/>
      <c r="P20" s="1365"/>
      <c r="Q20" s="1365"/>
      <c r="R20" s="1410"/>
      <c r="S20" s="1410"/>
      <c r="T20" s="1410"/>
      <c r="U20" s="1411"/>
      <c r="V20" s="1411"/>
      <c r="W20" s="1411"/>
      <c r="X20" s="1411"/>
      <c r="Y20" s="1411"/>
      <c r="Z20" s="1411"/>
      <c r="AA20" s="1411"/>
      <c r="AB20" s="1411"/>
      <c r="AC20" s="1411"/>
      <c r="AD20" s="1411"/>
      <c r="AE20" s="1411"/>
      <c r="AF20" s="1411"/>
      <c r="AG20" s="1411"/>
      <c r="AH20" s="1411"/>
      <c r="AI20" s="1410"/>
      <c r="AJ20" s="1410"/>
      <c r="AK20" s="1410"/>
      <c r="AL20" s="1410"/>
      <c r="AM20" s="1410"/>
    </row>
    <row r="21" spans="2:39" s="1393" customFormat="1">
      <c r="B21" s="1374" t="s">
        <v>6212</v>
      </c>
      <c r="C21" s="1365"/>
      <c r="D21" s="1365"/>
      <c r="E21" s="1365"/>
      <c r="F21" s="1365"/>
      <c r="G21" s="1365"/>
      <c r="H21" s="1365"/>
      <c r="I21" s="1365"/>
      <c r="J21" s="1365"/>
      <c r="K21" s="1365"/>
      <c r="L21" s="1365"/>
      <c r="M21" s="1365"/>
      <c r="N21" s="1365"/>
      <c r="O21" s="1365"/>
      <c r="P21" s="1365"/>
      <c r="Q21" s="1365"/>
      <c r="R21" s="1410"/>
      <c r="S21" s="1410"/>
      <c r="T21" s="1410"/>
      <c r="U21" s="1411"/>
      <c r="V21" s="1411"/>
      <c r="W21" s="1411"/>
      <c r="X21" s="1411"/>
      <c r="Y21" s="1411"/>
      <c r="Z21" s="1411"/>
      <c r="AA21" s="1411"/>
      <c r="AB21" s="1411"/>
      <c r="AC21" s="1411"/>
      <c r="AD21" s="1411"/>
      <c r="AE21" s="1411"/>
      <c r="AF21" s="1411"/>
      <c r="AG21" s="1411"/>
      <c r="AH21" s="1411"/>
      <c r="AI21" s="1410"/>
      <c r="AJ21" s="1410"/>
      <c r="AK21" s="1410"/>
      <c r="AL21" s="1410"/>
      <c r="AM21" s="1410"/>
    </row>
    <row r="22" spans="2:39" s="1393" customFormat="1">
      <c r="B22" s="1373"/>
      <c r="C22" s="1365"/>
      <c r="D22" s="1365"/>
      <c r="E22" s="1365"/>
      <c r="F22" s="1365"/>
      <c r="G22" s="1365"/>
      <c r="H22" s="1365"/>
      <c r="I22" s="1365"/>
      <c r="J22" s="1365"/>
      <c r="K22" s="1365"/>
      <c r="L22" s="1365"/>
      <c r="M22" s="1365"/>
      <c r="N22" s="1365"/>
      <c r="O22" s="1365"/>
      <c r="P22" s="1365"/>
      <c r="Q22" s="1365"/>
      <c r="R22" s="1410"/>
      <c r="S22" s="1410"/>
      <c r="T22" s="1410"/>
      <c r="U22" s="1411"/>
      <c r="V22" s="1411"/>
      <c r="W22" s="1411"/>
      <c r="X22" s="1411"/>
      <c r="Y22" s="1411"/>
      <c r="Z22" s="1411"/>
      <c r="AA22" s="1411"/>
      <c r="AB22" s="1411"/>
      <c r="AC22" s="1411"/>
      <c r="AD22" s="1411"/>
      <c r="AE22" s="1411"/>
      <c r="AF22" s="1411"/>
      <c r="AG22" s="1411"/>
      <c r="AH22" s="1411"/>
      <c r="AI22" s="1410"/>
      <c r="AJ22" s="1410"/>
      <c r="AK22" s="1410"/>
      <c r="AL22" s="1410"/>
      <c r="AM22" s="1410"/>
    </row>
    <row r="23" spans="2:39" s="1412" customFormat="1">
      <c r="B23" s="1374" t="s">
        <v>128</v>
      </c>
      <c r="C23" s="1365"/>
      <c r="D23" s="1365"/>
      <c r="E23" s="1365"/>
      <c r="F23" s="1365"/>
      <c r="G23" s="1365"/>
      <c r="H23" s="1365"/>
      <c r="I23" s="1365"/>
      <c r="J23" s="1365"/>
      <c r="K23" s="1365"/>
      <c r="L23" s="1365"/>
      <c r="M23" s="1365"/>
      <c r="N23" s="1365"/>
      <c r="O23" s="1365"/>
      <c r="P23" s="1365"/>
      <c r="Q23" s="1365"/>
      <c r="R23" s="1410"/>
      <c r="S23" s="1410"/>
      <c r="T23" s="1410"/>
      <c r="U23" s="1411"/>
      <c r="V23" s="1411"/>
      <c r="W23" s="1411"/>
      <c r="X23" s="1411"/>
      <c r="Y23" s="1411"/>
      <c r="Z23" s="1411"/>
      <c r="AA23" s="1411"/>
      <c r="AB23" s="1411"/>
      <c r="AC23" s="1411"/>
      <c r="AD23" s="1411"/>
      <c r="AE23" s="1411"/>
      <c r="AF23" s="1411"/>
      <c r="AG23" s="1411"/>
      <c r="AH23" s="1411"/>
      <c r="AI23" s="1410"/>
      <c r="AJ23" s="1410"/>
      <c r="AK23" s="1410"/>
      <c r="AL23" s="1410"/>
      <c r="AM23" s="1410"/>
    </row>
    <row r="24" spans="2:39" s="1393" customFormat="1">
      <c r="B24" s="1375" t="s">
        <v>118</v>
      </c>
      <c r="C24" s="1350"/>
      <c r="D24" s="1350"/>
      <c r="E24" s="1350"/>
      <c r="F24" s="1350"/>
      <c r="G24" s="1350"/>
      <c r="H24" s="1350"/>
      <c r="I24" s="1350"/>
      <c r="J24" s="1350"/>
      <c r="K24" s="1350"/>
      <c r="L24" s="1350"/>
      <c r="M24" s="1350"/>
      <c r="N24" s="1350"/>
      <c r="O24" s="1350"/>
      <c r="P24" s="1350"/>
      <c r="Q24" s="1350"/>
      <c r="R24" s="1410"/>
      <c r="S24" s="1410"/>
      <c r="T24" s="1410"/>
      <c r="U24" s="1411"/>
      <c r="V24" s="1411"/>
      <c r="W24" s="1411"/>
      <c r="X24" s="1411"/>
      <c r="Y24" s="1411"/>
      <c r="Z24" s="1411"/>
      <c r="AA24" s="1411"/>
      <c r="AB24" s="1411"/>
      <c r="AC24" s="1411"/>
      <c r="AD24" s="1411"/>
      <c r="AE24" s="1411"/>
      <c r="AF24" s="1411"/>
      <c r="AG24" s="1411"/>
      <c r="AH24" s="1411"/>
      <c r="AI24" s="1410"/>
      <c r="AJ24" s="1410"/>
      <c r="AK24" s="1410"/>
      <c r="AL24" s="1410"/>
      <c r="AM24" s="1410"/>
    </row>
    <row r="25" spans="2:39" s="1393" customFormat="1">
      <c r="B25" s="1375" t="s">
        <v>119</v>
      </c>
      <c r="C25" s="1350"/>
      <c r="D25" s="1350"/>
      <c r="E25" s="1350"/>
      <c r="F25" s="1350"/>
      <c r="G25" s="1350"/>
      <c r="H25" s="1350"/>
      <c r="I25" s="1350"/>
      <c r="J25" s="1350"/>
      <c r="K25" s="1350"/>
      <c r="L25" s="1350"/>
      <c r="M25" s="1350"/>
      <c r="N25" s="1350"/>
      <c r="O25" s="1350"/>
      <c r="P25" s="1350"/>
      <c r="Q25" s="1350"/>
      <c r="R25" s="1410"/>
      <c r="S25" s="1410"/>
      <c r="T25" s="1410"/>
      <c r="U25" s="1411"/>
      <c r="V25" s="1411"/>
      <c r="W25" s="1411"/>
      <c r="X25" s="1411"/>
      <c r="Y25" s="1411"/>
      <c r="Z25" s="1411"/>
      <c r="AA25" s="1411"/>
      <c r="AB25" s="1411"/>
      <c r="AC25" s="1411"/>
      <c r="AD25" s="1411"/>
      <c r="AE25" s="1411"/>
      <c r="AF25" s="1411"/>
      <c r="AG25" s="1411"/>
      <c r="AH25" s="1411"/>
      <c r="AI25" s="1410"/>
      <c r="AJ25" s="1410"/>
      <c r="AK25" s="1410"/>
      <c r="AL25" s="1410"/>
      <c r="AM25" s="1410"/>
    </row>
    <row r="26" spans="2:39" s="1393" customFormat="1">
      <c r="B26" s="1375" t="s">
        <v>120</v>
      </c>
      <c r="C26" s="1350"/>
      <c r="D26" s="1350"/>
      <c r="E26" s="1350"/>
      <c r="F26" s="1350"/>
      <c r="G26" s="1350"/>
      <c r="H26" s="1350"/>
      <c r="I26" s="1350"/>
      <c r="J26" s="1350"/>
      <c r="K26" s="1350"/>
      <c r="L26" s="1350"/>
      <c r="M26" s="1350"/>
      <c r="N26" s="1350"/>
      <c r="O26" s="1350"/>
      <c r="P26" s="1350"/>
      <c r="Q26" s="1350"/>
      <c r="R26" s="1410"/>
      <c r="S26" s="1410"/>
      <c r="T26" s="1410"/>
      <c r="U26" s="1411"/>
      <c r="V26" s="1411"/>
      <c r="W26" s="1411"/>
      <c r="X26" s="1411"/>
      <c r="Y26" s="1411"/>
      <c r="Z26" s="1411"/>
      <c r="AA26" s="1411"/>
      <c r="AB26" s="1411"/>
      <c r="AC26" s="1411"/>
      <c r="AD26" s="1411"/>
      <c r="AE26" s="1411"/>
      <c r="AF26" s="1411"/>
      <c r="AG26" s="1411"/>
      <c r="AH26" s="1411"/>
      <c r="AI26" s="1410"/>
      <c r="AJ26" s="1410"/>
      <c r="AK26" s="1410"/>
      <c r="AL26" s="1410"/>
      <c r="AM26" s="1410"/>
    </row>
    <row r="27" spans="2:39" s="1393" customFormat="1">
      <c r="B27" s="1375" t="s">
        <v>121</v>
      </c>
      <c r="C27" s="1350"/>
      <c r="D27" s="1350"/>
      <c r="E27" s="1350"/>
      <c r="F27" s="1350"/>
      <c r="G27" s="1350"/>
      <c r="H27" s="1350"/>
      <c r="I27" s="1350"/>
      <c r="J27" s="1350"/>
      <c r="K27" s="1350"/>
      <c r="L27" s="1350"/>
      <c r="M27" s="1350"/>
      <c r="N27" s="1350"/>
      <c r="O27" s="1350"/>
      <c r="P27" s="1350"/>
      <c r="Q27" s="1350"/>
      <c r="R27" s="1410"/>
      <c r="S27" s="1410"/>
      <c r="T27" s="1410"/>
      <c r="U27" s="1411"/>
      <c r="V27" s="1411"/>
      <c r="W27" s="1411"/>
      <c r="X27" s="1411"/>
      <c r="Y27" s="1411"/>
      <c r="Z27" s="1411"/>
      <c r="AA27" s="1411"/>
      <c r="AB27" s="1411"/>
      <c r="AC27" s="1411"/>
      <c r="AD27" s="1411"/>
      <c r="AE27" s="1411"/>
      <c r="AF27" s="1411"/>
      <c r="AG27" s="1411"/>
      <c r="AH27" s="1411"/>
      <c r="AI27" s="1410"/>
      <c r="AJ27" s="1410"/>
      <c r="AK27" s="1410"/>
      <c r="AL27" s="1410"/>
      <c r="AM27" s="1410"/>
    </row>
    <row r="28" spans="2:39" s="1393" customFormat="1">
      <c r="B28" s="1362" t="s">
        <v>6247</v>
      </c>
      <c r="C28" s="1350"/>
      <c r="D28" s="1350"/>
      <c r="E28" s="1350"/>
      <c r="F28" s="1350"/>
      <c r="G28" s="1350"/>
      <c r="H28" s="1350"/>
      <c r="I28" s="1350"/>
      <c r="J28" s="1350"/>
      <c r="K28" s="1350"/>
      <c r="L28" s="1350"/>
      <c r="M28" s="1350"/>
      <c r="N28" s="1350"/>
      <c r="O28" s="1350"/>
      <c r="P28" s="1350"/>
      <c r="Q28" s="1350"/>
      <c r="R28" s="1410"/>
      <c r="S28" s="1410"/>
      <c r="T28" s="1410"/>
      <c r="U28" s="1411"/>
      <c r="V28" s="1411"/>
      <c r="W28" s="1411"/>
      <c r="X28" s="1411"/>
      <c r="Y28" s="1411"/>
      <c r="Z28" s="1411"/>
      <c r="AA28" s="1411"/>
      <c r="AB28" s="1411"/>
      <c r="AC28" s="1411"/>
      <c r="AD28" s="1411"/>
      <c r="AE28" s="1411"/>
      <c r="AF28" s="1411"/>
      <c r="AG28" s="1411"/>
      <c r="AH28" s="1411"/>
      <c r="AI28" s="1410"/>
      <c r="AJ28" s="1410"/>
      <c r="AK28" s="1410"/>
      <c r="AL28" s="1410"/>
      <c r="AM28" s="1410"/>
    </row>
    <row r="29" spans="2:39" s="1393" customFormat="1">
      <c r="B29" s="1362" t="s">
        <v>122</v>
      </c>
      <c r="C29" s="1350"/>
      <c r="D29" s="1350"/>
      <c r="E29" s="1350"/>
      <c r="F29" s="1350"/>
      <c r="G29" s="1350"/>
      <c r="H29" s="1350"/>
      <c r="I29" s="1350"/>
      <c r="J29" s="1350"/>
      <c r="K29" s="1350"/>
      <c r="L29" s="1350"/>
      <c r="M29" s="1350"/>
      <c r="N29" s="1350"/>
      <c r="O29" s="1350"/>
      <c r="P29" s="1350"/>
      <c r="Q29" s="1350"/>
      <c r="R29" s="1410"/>
      <c r="S29" s="1410"/>
      <c r="T29" s="1410"/>
      <c r="U29" s="1411"/>
      <c r="V29" s="1411"/>
      <c r="W29" s="1411"/>
      <c r="X29" s="1411"/>
      <c r="Y29" s="1411"/>
      <c r="Z29" s="1411"/>
      <c r="AA29" s="1411"/>
      <c r="AB29" s="1411"/>
      <c r="AC29" s="1411"/>
      <c r="AD29" s="1411"/>
      <c r="AE29" s="1411"/>
      <c r="AF29" s="1411"/>
      <c r="AG29" s="1411"/>
      <c r="AH29" s="1411"/>
      <c r="AI29" s="1410"/>
      <c r="AJ29" s="1410"/>
      <c r="AK29" s="1410"/>
      <c r="AL29" s="1410"/>
      <c r="AM29" s="1410"/>
    </row>
    <row r="30" spans="2:39" s="1393" customFormat="1">
      <c r="B30" s="1375" t="s">
        <v>117</v>
      </c>
      <c r="C30" s="1350"/>
      <c r="D30" s="1350"/>
      <c r="E30" s="1350"/>
      <c r="F30" s="1350"/>
      <c r="G30" s="1350"/>
      <c r="H30" s="1350"/>
      <c r="I30" s="1350"/>
      <c r="J30" s="1350"/>
      <c r="K30" s="1350"/>
      <c r="L30" s="1350"/>
      <c r="M30" s="1350"/>
      <c r="N30" s="1350"/>
      <c r="O30" s="1350"/>
      <c r="P30" s="1350"/>
      <c r="Q30" s="1350"/>
      <c r="R30" s="1410"/>
      <c r="S30" s="1410"/>
      <c r="T30" s="1410"/>
      <c r="U30" s="1411"/>
      <c r="V30" s="1411"/>
      <c r="W30" s="1411"/>
      <c r="X30" s="1411"/>
      <c r="Y30" s="1411"/>
      <c r="Z30" s="1411"/>
      <c r="AA30" s="1411"/>
      <c r="AB30" s="1411"/>
      <c r="AC30" s="1411"/>
      <c r="AD30" s="1411"/>
      <c r="AE30" s="1411"/>
      <c r="AF30" s="1411"/>
      <c r="AG30" s="1411"/>
      <c r="AH30" s="1411"/>
      <c r="AI30" s="1410"/>
      <c r="AJ30" s="1410"/>
      <c r="AK30" s="1410"/>
      <c r="AL30" s="1410"/>
      <c r="AM30" s="1410"/>
    </row>
    <row r="31" spans="2:39" s="1393" customFormat="1" ht="29.25" customHeight="1">
      <c r="B31" s="1361" t="s">
        <v>6248</v>
      </c>
      <c r="C31" s="1350"/>
      <c r="D31" s="1350"/>
      <c r="E31" s="1350"/>
      <c r="F31" s="1350"/>
      <c r="G31" s="1350"/>
      <c r="H31" s="1350"/>
      <c r="I31" s="1350"/>
      <c r="J31" s="1350"/>
      <c r="K31" s="1350"/>
      <c r="L31" s="1350"/>
      <c r="M31" s="1350"/>
      <c r="N31" s="1350"/>
      <c r="O31" s="1350"/>
      <c r="P31" s="1350"/>
      <c r="Q31" s="1350"/>
      <c r="R31" s="1410"/>
      <c r="S31" s="1410"/>
      <c r="T31" s="1410"/>
      <c r="U31" s="1411"/>
      <c r="V31" s="1411"/>
      <c r="W31" s="1411"/>
      <c r="X31" s="1411"/>
      <c r="Y31" s="1411"/>
      <c r="Z31" s="1411"/>
      <c r="AA31" s="1411"/>
      <c r="AB31" s="1411"/>
      <c r="AC31" s="1411"/>
      <c r="AD31" s="1411"/>
      <c r="AE31" s="1411"/>
      <c r="AF31" s="1411"/>
      <c r="AG31" s="1411"/>
      <c r="AH31" s="1411"/>
      <c r="AI31" s="1410"/>
      <c r="AJ31" s="1410"/>
      <c r="AK31" s="1410"/>
      <c r="AL31" s="1410"/>
      <c r="AM31" s="1410"/>
    </row>
    <row r="32" spans="2:39" s="1393" customFormat="1" ht="15" hidden="1" customHeight="1" outlineLevel="1">
      <c r="B32" s="1362" t="s">
        <v>6287</v>
      </c>
      <c r="C32" s="1350"/>
      <c r="D32" s="1350"/>
      <c r="E32" s="1350"/>
      <c r="F32" s="1350"/>
      <c r="G32" s="1350"/>
      <c r="H32" s="1350"/>
      <c r="I32" s="1350"/>
      <c r="J32" s="1350"/>
      <c r="K32" s="1350"/>
      <c r="L32" s="1350"/>
      <c r="M32" s="1350"/>
      <c r="N32" s="1350"/>
      <c r="O32" s="1350"/>
      <c r="P32" s="1350"/>
      <c r="Q32" s="1350"/>
      <c r="R32" s="1410"/>
      <c r="S32" s="1410"/>
      <c r="T32" s="1410"/>
      <c r="U32" s="1411"/>
      <c r="V32" s="1411"/>
      <c r="W32" s="1411"/>
      <c r="X32" s="1411"/>
      <c r="Y32" s="1411"/>
      <c r="Z32" s="1411"/>
      <c r="AA32" s="1411"/>
      <c r="AB32" s="1411"/>
      <c r="AC32" s="1411"/>
      <c r="AD32" s="1411"/>
      <c r="AE32" s="1411"/>
      <c r="AF32" s="1411"/>
      <c r="AG32" s="1411"/>
      <c r="AH32" s="1411"/>
      <c r="AI32" s="1410"/>
      <c r="AJ32" s="1410"/>
      <c r="AK32" s="1410"/>
      <c r="AL32" s="1410"/>
      <c r="AM32" s="1410"/>
    </row>
    <row r="33" spans="2:39" s="1393" customFormat="1" ht="15" hidden="1" customHeight="1" outlineLevel="1">
      <c r="B33" s="1362" t="s">
        <v>6288</v>
      </c>
      <c r="C33" s="1350"/>
      <c r="D33" s="1350"/>
      <c r="E33" s="1350"/>
      <c r="F33" s="1350"/>
      <c r="G33" s="1350"/>
      <c r="H33" s="1350"/>
      <c r="I33" s="1350"/>
      <c r="J33" s="1350"/>
      <c r="K33" s="1350"/>
      <c r="L33" s="1350"/>
      <c r="M33" s="1350"/>
      <c r="N33" s="1350"/>
      <c r="O33" s="1350"/>
      <c r="P33" s="1350"/>
      <c r="Q33" s="1350"/>
      <c r="R33" s="1410"/>
      <c r="S33" s="1410"/>
      <c r="T33" s="1410"/>
      <c r="U33" s="1411"/>
      <c r="V33" s="1411"/>
      <c r="W33" s="1411"/>
      <c r="X33" s="1411"/>
      <c r="Y33" s="1411"/>
      <c r="Z33" s="1411"/>
      <c r="AA33" s="1411"/>
      <c r="AB33" s="1411"/>
      <c r="AC33" s="1411"/>
      <c r="AD33" s="1411"/>
      <c r="AE33" s="1411"/>
      <c r="AF33" s="1411"/>
      <c r="AG33" s="1411"/>
      <c r="AH33" s="1411"/>
      <c r="AI33" s="1410"/>
      <c r="AJ33" s="1410"/>
      <c r="AK33" s="1410"/>
      <c r="AL33" s="1410"/>
      <c r="AM33" s="1410"/>
    </row>
    <row r="34" spans="2:39" s="1393" customFormat="1" ht="15" hidden="1" customHeight="1" outlineLevel="1">
      <c r="B34" s="1362" t="s">
        <v>6289</v>
      </c>
      <c r="C34" s="1350"/>
      <c r="D34" s="1350"/>
      <c r="E34" s="1350"/>
      <c r="F34" s="1350"/>
      <c r="G34" s="1350"/>
      <c r="H34" s="1350"/>
      <c r="I34" s="1350"/>
      <c r="J34" s="1350"/>
      <c r="K34" s="1350"/>
      <c r="L34" s="1350"/>
      <c r="M34" s="1350"/>
      <c r="N34" s="1350"/>
      <c r="O34" s="1350"/>
      <c r="P34" s="1350"/>
      <c r="Q34" s="1350"/>
      <c r="R34" s="1410"/>
      <c r="S34" s="1410"/>
      <c r="T34" s="1410"/>
      <c r="U34" s="1411"/>
      <c r="V34" s="1411"/>
      <c r="W34" s="1411"/>
      <c r="X34" s="1411"/>
      <c r="Y34" s="1411"/>
      <c r="Z34" s="1411"/>
      <c r="AA34" s="1411"/>
      <c r="AB34" s="1411"/>
      <c r="AC34" s="1411"/>
      <c r="AD34" s="1411"/>
      <c r="AE34" s="1411"/>
      <c r="AF34" s="1411"/>
      <c r="AG34" s="1411"/>
      <c r="AH34" s="1411"/>
      <c r="AI34" s="1410"/>
      <c r="AJ34" s="1410"/>
      <c r="AK34" s="1410"/>
      <c r="AL34" s="1410"/>
      <c r="AM34" s="1410"/>
    </row>
    <row r="35" spans="2:39" s="1393" customFormat="1" ht="15" hidden="1" customHeight="1" outlineLevel="1">
      <c r="B35" s="1362" t="s">
        <v>6290</v>
      </c>
      <c r="C35" s="1350"/>
      <c r="D35" s="1350"/>
      <c r="E35" s="1350"/>
      <c r="F35" s="1350"/>
      <c r="G35" s="1350"/>
      <c r="H35" s="1350"/>
      <c r="I35" s="1350"/>
      <c r="J35" s="1350"/>
      <c r="K35" s="1350"/>
      <c r="L35" s="1350"/>
      <c r="M35" s="1350"/>
      <c r="N35" s="1350"/>
      <c r="O35" s="1350"/>
      <c r="P35" s="1350"/>
      <c r="Q35" s="1350"/>
      <c r="R35" s="1410"/>
      <c r="S35" s="1410"/>
      <c r="T35" s="1410"/>
      <c r="U35" s="1411"/>
      <c r="V35" s="1411"/>
      <c r="W35" s="1411"/>
      <c r="X35" s="1411"/>
      <c r="Y35" s="1411"/>
      <c r="Z35" s="1411"/>
      <c r="AA35" s="1411"/>
      <c r="AB35" s="1411"/>
      <c r="AC35" s="1411"/>
      <c r="AD35" s="1411"/>
      <c r="AE35" s="1411"/>
      <c r="AF35" s="1411"/>
      <c r="AG35" s="1411"/>
      <c r="AH35" s="1411"/>
      <c r="AI35" s="1410"/>
      <c r="AJ35" s="1410"/>
      <c r="AK35" s="1410"/>
      <c r="AL35" s="1410"/>
      <c r="AM35" s="1410"/>
    </row>
    <row r="36" spans="2:39" s="1393" customFormat="1" collapsed="1">
      <c r="B36" s="1362" t="s">
        <v>6291</v>
      </c>
      <c r="C36" s="1350"/>
      <c r="D36" s="1350"/>
      <c r="E36" s="1350"/>
      <c r="F36" s="1350"/>
      <c r="G36" s="1350"/>
      <c r="H36" s="1350"/>
      <c r="I36" s="1350"/>
      <c r="J36" s="1350"/>
      <c r="K36" s="1350"/>
      <c r="L36" s="1350"/>
      <c r="M36" s="1350"/>
      <c r="N36" s="1350"/>
      <c r="O36" s="1350"/>
      <c r="P36" s="1350"/>
      <c r="Q36" s="1350"/>
      <c r="R36" s="1410"/>
      <c r="S36" s="1410"/>
      <c r="T36" s="1410"/>
      <c r="U36" s="1411"/>
      <c r="V36" s="1411"/>
      <c r="W36" s="1411"/>
      <c r="X36" s="1411"/>
      <c r="Y36" s="1411"/>
      <c r="Z36" s="1411"/>
      <c r="AA36" s="1411"/>
      <c r="AB36" s="1411"/>
      <c r="AC36" s="1411"/>
      <c r="AD36" s="1411"/>
      <c r="AE36" s="1411"/>
      <c r="AF36" s="1411"/>
      <c r="AG36" s="1411"/>
      <c r="AH36" s="1411"/>
      <c r="AI36" s="1410"/>
      <c r="AJ36" s="1410"/>
      <c r="AK36" s="1410"/>
      <c r="AL36" s="1410"/>
      <c r="AM36" s="1410"/>
    </row>
    <row r="37" spans="2:39" s="1393" customFormat="1">
      <c r="B37" s="1375"/>
      <c r="C37" s="1350"/>
      <c r="D37" s="1350"/>
      <c r="E37" s="1350"/>
      <c r="F37" s="1350"/>
      <c r="G37" s="1350"/>
      <c r="H37" s="1350"/>
      <c r="I37" s="1350"/>
      <c r="J37" s="1350"/>
      <c r="K37" s="1350"/>
      <c r="L37" s="1350"/>
      <c r="M37" s="1350"/>
      <c r="N37" s="1350"/>
      <c r="O37" s="1350"/>
      <c r="P37" s="1350"/>
      <c r="Q37" s="1350"/>
      <c r="R37" s="1410"/>
      <c r="S37" s="1410"/>
      <c r="T37" s="1410"/>
      <c r="U37" s="1411"/>
      <c r="V37" s="1411"/>
      <c r="W37" s="1411"/>
      <c r="X37" s="1411"/>
      <c r="Y37" s="1411"/>
      <c r="Z37" s="1411"/>
      <c r="AA37" s="1411"/>
      <c r="AB37" s="1411"/>
      <c r="AC37" s="1411"/>
      <c r="AD37" s="1411"/>
      <c r="AE37" s="1411"/>
      <c r="AF37" s="1411"/>
      <c r="AG37" s="1411"/>
      <c r="AH37" s="1411"/>
      <c r="AI37" s="1410"/>
      <c r="AJ37" s="1410"/>
      <c r="AK37" s="1410"/>
      <c r="AL37" s="1410"/>
      <c r="AM37" s="1410"/>
    </row>
    <row r="38" spans="2:39" s="1412" customFormat="1">
      <c r="B38" s="1374" t="s">
        <v>6226</v>
      </c>
      <c r="C38" s="1365"/>
      <c r="D38" s="1365"/>
      <c r="E38" s="1365"/>
      <c r="F38" s="1365"/>
      <c r="G38" s="1365"/>
      <c r="H38" s="1365"/>
      <c r="I38" s="1365"/>
      <c r="J38" s="1365"/>
      <c r="K38" s="1365"/>
      <c r="L38" s="1365"/>
      <c r="M38" s="1365"/>
      <c r="N38" s="1365"/>
      <c r="O38" s="1365"/>
      <c r="P38" s="1365"/>
      <c r="Q38" s="1365"/>
      <c r="R38" s="1413"/>
      <c r="S38" s="1413"/>
      <c r="T38" s="1413"/>
      <c r="U38" s="1411"/>
      <c r="V38" s="1411"/>
      <c r="W38" s="1411"/>
      <c r="X38" s="1411"/>
      <c r="Y38" s="1411"/>
      <c r="Z38" s="1411"/>
      <c r="AA38" s="1411"/>
      <c r="AB38" s="1411"/>
      <c r="AC38" s="1411"/>
      <c r="AD38" s="1411"/>
      <c r="AE38" s="1411"/>
      <c r="AF38" s="1411"/>
      <c r="AG38" s="1411"/>
      <c r="AH38" s="1411"/>
      <c r="AI38" s="1410"/>
      <c r="AJ38" s="1410"/>
      <c r="AK38" s="1410"/>
      <c r="AL38" s="1410"/>
      <c r="AM38" s="1410"/>
    </row>
    <row r="39" spans="2:39" s="1412" customFormat="1">
      <c r="B39" s="1374" t="s">
        <v>6227</v>
      </c>
      <c r="C39" s="1365"/>
      <c r="D39" s="1365"/>
      <c r="E39" s="1365"/>
      <c r="F39" s="1365"/>
      <c r="G39" s="1365"/>
      <c r="H39" s="1365"/>
      <c r="I39" s="1365"/>
      <c r="J39" s="1365"/>
      <c r="K39" s="1365"/>
      <c r="L39" s="1365"/>
      <c r="M39" s="1365"/>
      <c r="N39" s="1365"/>
      <c r="O39" s="1365"/>
      <c r="P39" s="1365"/>
      <c r="Q39" s="1365"/>
      <c r="R39" s="1413"/>
      <c r="S39" s="1413"/>
      <c r="T39" s="1413"/>
      <c r="U39" s="1411"/>
      <c r="V39" s="1411"/>
      <c r="W39" s="1411"/>
      <c r="X39" s="1411"/>
      <c r="Y39" s="1411"/>
      <c r="Z39" s="1411"/>
      <c r="AA39" s="1411"/>
      <c r="AB39" s="1411"/>
      <c r="AC39" s="1411"/>
      <c r="AD39" s="1411"/>
      <c r="AE39" s="1411"/>
      <c r="AF39" s="1411"/>
      <c r="AG39" s="1411"/>
      <c r="AH39" s="1411"/>
      <c r="AI39" s="1410"/>
      <c r="AJ39" s="1410"/>
      <c r="AK39" s="1410"/>
      <c r="AL39" s="1410"/>
      <c r="AM39" s="1410"/>
    </row>
    <row r="40" spans="2:39" s="1393" customFormat="1">
      <c r="B40" s="1375"/>
      <c r="C40" s="1350"/>
      <c r="D40" s="1350"/>
      <c r="E40" s="1350"/>
      <c r="F40" s="1350"/>
      <c r="G40" s="1350"/>
      <c r="H40" s="1350"/>
      <c r="I40" s="1350"/>
      <c r="J40" s="1350"/>
      <c r="K40" s="1350"/>
      <c r="L40" s="1350"/>
      <c r="M40" s="1350"/>
      <c r="N40" s="1350"/>
      <c r="O40" s="1350"/>
      <c r="P40" s="1350"/>
      <c r="Q40" s="1350"/>
      <c r="R40" s="1410"/>
      <c r="S40" s="1410"/>
      <c r="T40" s="1410"/>
      <c r="U40" s="1411"/>
      <c r="V40" s="1411"/>
      <c r="W40" s="1411"/>
      <c r="X40" s="1411"/>
      <c r="Y40" s="1411"/>
      <c r="Z40" s="1411"/>
      <c r="AA40" s="1411"/>
      <c r="AB40" s="1411"/>
      <c r="AC40" s="1411"/>
      <c r="AD40" s="1411"/>
      <c r="AE40" s="1411"/>
      <c r="AF40" s="1411"/>
      <c r="AG40" s="1411"/>
      <c r="AH40" s="1411"/>
      <c r="AI40" s="1410"/>
      <c r="AJ40" s="1410"/>
      <c r="AK40" s="1410"/>
      <c r="AL40" s="1410"/>
      <c r="AM40" s="1410"/>
    </row>
    <row r="41" spans="2:39" s="1412" customFormat="1">
      <c r="B41" s="1374" t="s">
        <v>6242</v>
      </c>
      <c r="C41" s="1365"/>
      <c r="D41" s="1365"/>
      <c r="E41" s="1365"/>
      <c r="F41" s="1365"/>
      <c r="G41" s="1365"/>
      <c r="H41" s="1365"/>
      <c r="I41" s="1365"/>
      <c r="J41" s="1365"/>
      <c r="K41" s="1365"/>
      <c r="L41" s="1365"/>
      <c r="M41" s="1365"/>
      <c r="N41" s="1365"/>
      <c r="O41" s="1365"/>
      <c r="P41" s="1365"/>
      <c r="Q41" s="1365"/>
      <c r="R41" s="1413"/>
      <c r="S41" s="1413"/>
      <c r="T41" s="1413"/>
      <c r="U41" s="1411"/>
      <c r="V41" s="1411"/>
      <c r="W41" s="1411"/>
      <c r="X41" s="1411"/>
      <c r="Y41" s="1411"/>
      <c r="Z41" s="1411"/>
      <c r="AA41" s="1411"/>
      <c r="AB41" s="1411"/>
      <c r="AC41" s="1411"/>
      <c r="AD41" s="1411"/>
      <c r="AE41" s="1411"/>
      <c r="AF41" s="1411"/>
      <c r="AG41" s="1411"/>
      <c r="AH41" s="1411"/>
      <c r="AI41" s="1410"/>
      <c r="AJ41" s="1410"/>
      <c r="AK41" s="1410"/>
      <c r="AL41" s="1410"/>
      <c r="AM41" s="1410"/>
    </row>
    <row r="42" spans="2:39" s="1412" customFormat="1" ht="13.5" customHeight="1">
      <c r="B42" s="1374" t="s">
        <v>6228</v>
      </c>
      <c r="C42" s="1365"/>
      <c r="D42" s="1365"/>
      <c r="E42" s="1365"/>
      <c r="F42" s="1365"/>
      <c r="G42" s="1365"/>
      <c r="H42" s="1365"/>
      <c r="I42" s="1365"/>
      <c r="J42" s="1365"/>
      <c r="K42" s="1365"/>
      <c r="L42" s="1365"/>
      <c r="M42" s="1365"/>
      <c r="N42" s="1365"/>
      <c r="O42" s="1365"/>
      <c r="P42" s="1365"/>
      <c r="Q42" s="1365"/>
      <c r="R42" s="1413"/>
      <c r="S42" s="1413"/>
      <c r="T42" s="1413"/>
      <c r="U42" s="1411"/>
      <c r="V42" s="1411"/>
      <c r="W42" s="1411"/>
      <c r="X42" s="1411"/>
      <c r="Y42" s="1411"/>
      <c r="Z42" s="1411"/>
      <c r="AA42" s="1411"/>
      <c r="AB42" s="1411"/>
      <c r="AC42" s="1411"/>
      <c r="AD42" s="1411"/>
      <c r="AE42" s="1411"/>
      <c r="AF42" s="1411"/>
      <c r="AG42" s="1411"/>
      <c r="AH42" s="1411"/>
      <c r="AI42" s="1410"/>
      <c r="AJ42" s="1410"/>
      <c r="AK42" s="1410"/>
      <c r="AL42" s="1410"/>
      <c r="AM42" s="1410"/>
    </row>
    <row r="43" spans="2:39" s="1393" customFormat="1" ht="13.5" customHeight="1">
      <c r="B43" s="1377"/>
      <c r="C43" s="1350"/>
      <c r="D43" s="1350"/>
      <c r="E43" s="1350"/>
      <c r="F43" s="1350"/>
      <c r="G43" s="1350"/>
      <c r="H43" s="1350"/>
      <c r="I43" s="1350"/>
      <c r="J43" s="1350"/>
      <c r="K43" s="1350"/>
      <c r="L43" s="1350"/>
      <c r="M43" s="1350"/>
      <c r="N43" s="1350"/>
      <c r="O43" s="1350"/>
      <c r="P43" s="1350"/>
      <c r="Q43" s="1350"/>
      <c r="R43" s="1410"/>
      <c r="S43" s="1410"/>
      <c r="T43" s="1410"/>
      <c r="U43" s="1411"/>
      <c r="V43" s="1411"/>
      <c r="W43" s="1411"/>
      <c r="X43" s="1411"/>
      <c r="Y43" s="1411"/>
      <c r="Z43" s="1411"/>
      <c r="AA43" s="1411"/>
      <c r="AB43" s="1411"/>
      <c r="AC43" s="1411"/>
      <c r="AD43" s="1411"/>
      <c r="AE43" s="1411"/>
      <c r="AF43" s="1411"/>
      <c r="AG43" s="1411"/>
      <c r="AH43" s="1411"/>
      <c r="AI43" s="1410"/>
      <c r="AJ43" s="1410"/>
      <c r="AK43" s="1410"/>
      <c r="AL43" s="1410"/>
      <c r="AM43" s="1410"/>
    </row>
    <row r="44" spans="2:39" s="1412" customFormat="1">
      <c r="B44" s="1378" t="s">
        <v>129</v>
      </c>
      <c r="C44" s="1365"/>
      <c r="D44" s="1365"/>
      <c r="E44" s="1365"/>
      <c r="F44" s="1365"/>
      <c r="G44" s="1365"/>
      <c r="H44" s="1365"/>
      <c r="I44" s="1365"/>
      <c r="J44" s="1365"/>
      <c r="K44" s="1365"/>
      <c r="L44" s="1365"/>
      <c r="M44" s="1365"/>
      <c r="N44" s="1365"/>
      <c r="O44" s="1365"/>
      <c r="P44" s="1365"/>
      <c r="Q44" s="1365"/>
      <c r="R44" s="1413"/>
      <c r="S44" s="1413"/>
      <c r="T44" s="1413"/>
      <c r="U44" s="1411"/>
      <c r="V44" s="1411"/>
      <c r="W44" s="1411"/>
      <c r="X44" s="1411"/>
      <c r="Y44" s="1411"/>
      <c r="Z44" s="1411"/>
      <c r="AA44" s="1411"/>
      <c r="AB44" s="1411"/>
      <c r="AC44" s="1411"/>
      <c r="AD44" s="1411"/>
      <c r="AE44" s="1411"/>
      <c r="AF44" s="1411"/>
      <c r="AG44" s="1411"/>
      <c r="AH44" s="1411"/>
      <c r="AI44" s="1410"/>
      <c r="AJ44" s="1410"/>
      <c r="AK44" s="1410"/>
      <c r="AL44" s="1410"/>
      <c r="AM44" s="1410"/>
    </row>
    <row r="45" spans="2:39" s="1393" customFormat="1">
      <c r="B45" s="1375" t="s">
        <v>118</v>
      </c>
      <c r="C45" s="1350"/>
      <c r="D45" s="1350"/>
      <c r="E45" s="1350"/>
      <c r="F45" s="1350"/>
      <c r="G45" s="1350"/>
      <c r="H45" s="1350"/>
      <c r="I45" s="1350"/>
      <c r="J45" s="1350"/>
      <c r="K45" s="1350"/>
      <c r="L45" s="1350"/>
      <c r="M45" s="1350"/>
      <c r="N45" s="1350"/>
      <c r="O45" s="1350"/>
      <c r="P45" s="1350"/>
      <c r="Q45" s="1350"/>
      <c r="R45" s="1410"/>
      <c r="S45" s="1410"/>
      <c r="T45" s="1410"/>
      <c r="U45" s="1411"/>
      <c r="V45" s="1411"/>
      <c r="W45" s="1411"/>
      <c r="X45" s="1411"/>
      <c r="Y45" s="1411"/>
      <c r="Z45" s="1411"/>
      <c r="AA45" s="1411"/>
      <c r="AB45" s="1411"/>
      <c r="AC45" s="1411"/>
      <c r="AD45" s="1411"/>
      <c r="AE45" s="1411"/>
      <c r="AF45" s="1411"/>
      <c r="AG45" s="1411"/>
      <c r="AH45" s="1411"/>
      <c r="AI45" s="1410"/>
      <c r="AJ45" s="1410"/>
      <c r="AK45" s="1410"/>
      <c r="AL45" s="1410"/>
      <c r="AM45" s="1410"/>
    </row>
    <row r="46" spans="2:39" s="1393" customFormat="1">
      <c r="B46" s="1375" t="s">
        <v>119</v>
      </c>
      <c r="C46" s="1350"/>
      <c r="D46" s="1350"/>
      <c r="E46" s="1350"/>
      <c r="F46" s="1350"/>
      <c r="G46" s="1350"/>
      <c r="H46" s="1350"/>
      <c r="I46" s="1350"/>
      <c r="J46" s="1350"/>
      <c r="K46" s="1350"/>
      <c r="L46" s="1350"/>
      <c r="M46" s="1350"/>
      <c r="N46" s="1350"/>
      <c r="O46" s="1350"/>
      <c r="P46" s="1350"/>
      <c r="Q46" s="1350"/>
      <c r="R46" s="1410"/>
      <c r="S46" s="1410"/>
      <c r="T46" s="1410"/>
      <c r="U46" s="1411"/>
      <c r="V46" s="1411"/>
      <c r="W46" s="1411"/>
      <c r="X46" s="1411"/>
      <c r="Y46" s="1411"/>
      <c r="Z46" s="1411"/>
      <c r="AA46" s="1411"/>
      <c r="AB46" s="1411"/>
      <c r="AC46" s="1411"/>
      <c r="AD46" s="1411"/>
      <c r="AE46" s="1411"/>
      <c r="AF46" s="1411"/>
      <c r="AG46" s="1411"/>
      <c r="AH46" s="1411"/>
      <c r="AI46" s="1410"/>
      <c r="AJ46" s="1410"/>
      <c r="AK46" s="1410"/>
      <c r="AL46" s="1410"/>
      <c r="AM46" s="1410"/>
    </row>
    <row r="47" spans="2:39" s="1393" customFormat="1">
      <c r="B47" s="1375" t="s">
        <v>6067</v>
      </c>
      <c r="C47" s="1350"/>
      <c r="D47" s="1350"/>
      <c r="E47" s="1350"/>
      <c r="F47" s="1350"/>
      <c r="G47" s="1350"/>
      <c r="H47" s="1350"/>
      <c r="I47" s="1350"/>
      <c r="J47" s="1350"/>
      <c r="K47" s="1350"/>
      <c r="L47" s="1350"/>
      <c r="M47" s="1350"/>
      <c r="N47" s="1350"/>
      <c r="O47" s="1350"/>
      <c r="P47" s="1350"/>
      <c r="Q47" s="1350"/>
      <c r="R47" s="1410"/>
      <c r="S47" s="1410"/>
      <c r="T47" s="1410"/>
      <c r="U47" s="1411"/>
      <c r="V47" s="1411"/>
      <c r="W47" s="1411"/>
      <c r="X47" s="1411"/>
      <c r="Y47" s="1411"/>
      <c r="Z47" s="1411"/>
      <c r="AA47" s="1411"/>
      <c r="AB47" s="1411"/>
      <c r="AC47" s="1411"/>
      <c r="AD47" s="1411"/>
      <c r="AE47" s="1411"/>
      <c r="AF47" s="1411"/>
      <c r="AG47" s="1411"/>
      <c r="AH47" s="1411"/>
      <c r="AI47" s="1410"/>
      <c r="AJ47" s="1410"/>
      <c r="AK47" s="1410"/>
      <c r="AL47" s="1410"/>
      <c r="AM47" s="1410"/>
    </row>
    <row r="48" spans="2:39" s="1393" customFormat="1">
      <c r="B48" s="1375" t="s">
        <v>6068</v>
      </c>
      <c r="C48" s="1350"/>
      <c r="D48" s="1350"/>
      <c r="E48" s="1350"/>
      <c r="F48" s="1350"/>
      <c r="G48" s="1350"/>
      <c r="H48" s="1350"/>
      <c r="I48" s="1350"/>
      <c r="J48" s="1350"/>
      <c r="K48" s="1350"/>
      <c r="L48" s="1350"/>
      <c r="M48" s="1350"/>
      <c r="N48" s="1350"/>
      <c r="O48" s="1350"/>
      <c r="P48" s="1350"/>
      <c r="Q48" s="1350"/>
      <c r="R48" s="1410"/>
      <c r="S48" s="1410"/>
      <c r="T48" s="1410"/>
      <c r="U48" s="1411"/>
      <c r="V48" s="1411"/>
      <c r="W48" s="1411"/>
      <c r="X48" s="1411"/>
      <c r="Y48" s="1411"/>
      <c r="Z48" s="1411"/>
      <c r="AA48" s="1411"/>
      <c r="AB48" s="1411"/>
      <c r="AC48" s="1411"/>
      <c r="AD48" s="1411"/>
      <c r="AE48" s="1411"/>
      <c r="AF48" s="1411"/>
      <c r="AG48" s="1411"/>
      <c r="AH48" s="1411"/>
      <c r="AI48" s="1410"/>
      <c r="AJ48" s="1410"/>
      <c r="AK48" s="1410"/>
      <c r="AL48" s="1410"/>
      <c r="AM48" s="1410"/>
    </row>
    <row r="49" spans="2:39" s="1393" customFormat="1">
      <c r="B49" s="1375" t="s">
        <v>120</v>
      </c>
      <c r="C49" s="1350"/>
      <c r="D49" s="1350"/>
      <c r="E49" s="1350"/>
      <c r="F49" s="1350"/>
      <c r="G49" s="1350"/>
      <c r="H49" s="1350"/>
      <c r="I49" s="1350"/>
      <c r="J49" s="1350"/>
      <c r="K49" s="1350"/>
      <c r="L49" s="1350"/>
      <c r="M49" s="1350"/>
      <c r="N49" s="1350"/>
      <c r="O49" s="1350"/>
      <c r="P49" s="1350"/>
      <c r="Q49" s="1350"/>
      <c r="R49" s="1410"/>
      <c r="S49" s="1410"/>
      <c r="T49" s="1410"/>
      <c r="U49" s="1411"/>
      <c r="V49" s="1411"/>
      <c r="W49" s="1411"/>
      <c r="X49" s="1411"/>
      <c r="Y49" s="1411"/>
      <c r="Z49" s="1411"/>
      <c r="AA49" s="1411"/>
      <c r="AB49" s="1411"/>
      <c r="AC49" s="1411"/>
      <c r="AD49" s="1411"/>
      <c r="AE49" s="1411"/>
      <c r="AF49" s="1411"/>
      <c r="AG49" s="1411"/>
      <c r="AH49" s="1411"/>
      <c r="AI49" s="1410"/>
      <c r="AJ49" s="1410"/>
      <c r="AK49" s="1410"/>
      <c r="AL49" s="1410"/>
      <c r="AM49" s="1410"/>
    </row>
    <row r="50" spans="2:39" s="1393" customFormat="1">
      <c r="B50" s="1375" t="s">
        <v>121</v>
      </c>
      <c r="C50" s="1350"/>
      <c r="D50" s="1350"/>
      <c r="E50" s="1350"/>
      <c r="F50" s="1350"/>
      <c r="G50" s="1350"/>
      <c r="H50" s="1350"/>
      <c r="I50" s="1350"/>
      <c r="J50" s="1350"/>
      <c r="K50" s="1350"/>
      <c r="L50" s="1350"/>
      <c r="M50" s="1350"/>
      <c r="N50" s="1350"/>
      <c r="O50" s="1350"/>
      <c r="P50" s="1350"/>
      <c r="Q50" s="1350"/>
      <c r="R50" s="1410"/>
      <c r="S50" s="1410"/>
      <c r="T50" s="1410"/>
      <c r="U50" s="1411"/>
      <c r="V50" s="1411"/>
      <c r="W50" s="1411"/>
      <c r="X50" s="1411"/>
      <c r="Y50" s="1411"/>
      <c r="Z50" s="1411"/>
      <c r="AA50" s="1411"/>
      <c r="AB50" s="1411"/>
      <c r="AC50" s="1411"/>
      <c r="AD50" s="1411"/>
      <c r="AE50" s="1411"/>
      <c r="AF50" s="1411"/>
      <c r="AG50" s="1411"/>
      <c r="AH50" s="1411"/>
      <c r="AI50" s="1410"/>
      <c r="AJ50" s="1410"/>
      <c r="AK50" s="1410"/>
      <c r="AL50" s="1410"/>
      <c r="AM50" s="1410"/>
    </row>
    <row r="51" spans="2:39" s="1393" customFormat="1">
      <c r="B51" s="1362" t="s">
        <v>6247</v>
      </c>
      <c r="C51" s="1350"/>
      <c r="D51" s="1350"/>
      <c r="E51" s="1350"/>
      <c r="F51" s="1350"/>
      <c r="G51" s="1350"/>
      <c r="H51" s="1350"/>
      <c r="I51" s="1350"/>
      <c r="J51" s="1350"/>
      <c r="K51" s="1350"/>
      <c r="L51" s="1350"/>
      <c r="M51" s="1350"/>
      <c r="N51" s="1350"/>
      <c r="O51" s="1350"/>
      <c r="P51" s="1350"/>
      <c r="Q51" s="1350"/>
      <c r="R51" s="1410"/>
      <c r="S51" s="1410"/>
      <c r="T51" s="1410"/>
      <c r="U51" s="1411"/>
      <c r="V51" s="1411"/>
      <c r="W51" s="1411"/>
      <c r="X51" s="1411"/>
      <c r="Y51" s="1411"/>
      <c r="Z51" s="1411"/>
      <c r="AA51" s="1411"/>
      <c r="AB51" s="1411"/>
      <c r="AC51" s="1411"/>
      <c r="AD51" s="1411"/>
      <c r="AE51" s="1411"/>
      <c r="AF51" s="1411"/>
      <c r="AG51" s="1411"/>
      <c r="AH51" s="1411"/>
      <c r="AI51" s="1410"/>
      <c r="AJ51" s="1410"/>
      <c r="AK51" s="1410"/>
      <c r="AL51" s="1410"/>
      <c r="AM51" s="1410"/>
    </row>
    <row r="52" spans="2:39" s="1393" customFormat="1">
      <c r="B52" s="1362" t="s">
        <v>122</v>
      </c>
      <c r="C52" s="1350"/>
      <c r="D52" s="1350"/>
      <c r="E52" s="1350"/>
      <c r="F52" s="1350"/>
      <c r="G52" s="1350"/>
      <c r="H52" s="1350"/>
      <c r="I52" s="1350"/>
      <c r="J52" s="1350"/>
      <c r="K52" s="1350"/>
      <c r="L52" s="1350"/>
      <c r="M52" s="1350"/>
      <c r="N52" s="1350"/>
      <c r="O52" s="1350"/>
      <c r="P52" s="1350"/>
      <c r="Q52" s="1350"/>
      <c r="R52" s="1410"/>
      <c r="S52" s="1410"/>
      <c r="T52" s="1410"/>
      <c r="U52" s="1411"/>
      <c r="V52" s="1411"/>
      <c r="W52" s="1411"/>
      <c r="X52" s="1411"/>
      <c r="Y52" s="1411"/>
      <c r="Z52" s="1411"/>
      <c r="AA52" s="1411"/>
      <c r="AB52" s="1411"/>
      <c r="AC52" s="1411"/>
      <c r="AD52" s="1411"/>
      <c r="AE52" s="1411"/>
      <c r="AF52" s="1411"/>
      <c r="AG52" s="1411"/>
      <c r="AH52" s="1411"/>
      <c r="AI52" s="1410"/>
      <c r="AJ52" s="1410"/>
      <c r="AK52" s="1410"/>
      <c r="AL52" s="1410"/>
      <c r="AM52" s="1410"/>
    </row>
    <row r="53" spans="2:39" s="1393" customFormat="1">
      <c r="B53" s="1375" t="s">
        <v>117</v>
      </c>
      <c r="C53" s="1350"/>
      <c r="D53" s="1350"/>
      <c r="E53" s="1350"/>
      <c r="F53" s="1350"/>
      <c r="G53" s="1350"/>
      <c r="H53" s="1350"/>
      <c r="I53" s="1350"/>
      <c r="J53" s="1350"/>
      <c r="K53" s="1350"/>
      <c r="L53" s="1350"/>
      <c r="M53" s="1350"/>
      <c r="N53" s="1350"/>
      <c r="O53" s="1350"/>
      <c r="P53" s="1350"/>
      <c r="Q53" s="1350"/>
      <c r="R53" s="1410"/>
      <c r="S53" s="1410"/>
      <c r="T53" s="1410"/>
      <c r="U53" s="1411"/>
      <c r="V53" s="1411"/>
      <c r="W53" s="1411"/>
      <c r="X53" s="1411"/>
      <c r="Y53" s="1411"/>
      <c r="Z53" s="1411"/>
      <c r="AA53" s="1411"/>
      <c r="AB53" s="1411"/>
      <c r="AC53" s="1411"/>
      <c r="AD53" s="1411"/>
      <c r="AE53" s="1411"/>
      <c r="AF53" s="1411"/>
      <c r="AG53" s="1411"/>
      <c r="AH53" s="1411"/>
      <c r="AI53" s="1410"/>
      <c r="AJ53" s="1410"/>
      <c r="AK53" s="1410"/>
      <c r="AL53" s="1410"/>
      <c r="AM53" s="1410"/>
    </row>
    <row r="54" spans="2:39" s="1393" customFormat="1" ht="28.8">
      <c r="B54" s="1361" t="s">
        <v>6249</v>
      </c>
      <c r="C54" s="1350"/>
      <c r="D54" s="1350"/>
      <c r="E54" s="1350"/>
      <c r="F54" s="1350"/>
      <c r="G54" s="1350"/>
      <c r="H54" s="1350"/>
      <c r="I54" s="1350"/>
      <c r="J54" s="1350"/>
      <c r="K54" s="1350"/>
      <c r="L54" s="1350"/>
      <c r="M54" s="1350"/>
      <c r="N54" s="1350"/>
      <c r="O54" s="1350"/>
      <c r="P54" s="1350"/>
      <c r="Q54" s="1350"/>
      <c r="R54" s="1410"/>
      <c r="S54" s="1410"/>
      <c r="T54" s="1410"/>
      <c r="U54" s="1411"/>
      <c r="V54" s="1411"/>
      <c r="W54" s="1411"/>
      <c r="X54" s="1411"/>
      <c r="Y54" s="1411"/>
      <c r="Z54" s="1411"/>
      <c r="AA54" s="1411"/>
      <c r="AB54" s="1411"/>
      <c r="AC54" s="1411"/>
      <c r="AD54" s="1411"/>
      <c r="AE54" s="1411"/>
      <c r="AF54" s="1411"/>
      <c r="AG54" s="1411"/>
      <c r="AH54" s="1411"/>
      <c r="AI54" s="1410"/>
      <c r="AJ54" s="1410"/>
      <c r="AK54" s="1410"/>
      <c r="AL54" s="1410"/>
      <c r="AM54" s="1410"/>
    </row>
    <row r="55" spans="2:39" s="1393" customFormat="1" ht="15" hidden="1" customHeight="1" outlineLevel="1">
      <c r="B55" s="1362" t="s">
        <v>6287</v>
      </c>
      <c r="C55" s="1350"/>
      <c r="D55" s="1350"/>
      <c r="E55" s="1350"/>
      <c r="F55" s="1350"/>
      <c r="G55" s="1350"/>
      <c r="H55" s="1350"/>
      <c r="I55" s="1350"/>
      <c r="J55" s="1350"/>
      <c r="K55" s="1350"/>
      <c r="L55" s="1350"/>
      <c r="M55" s="1350"/>
      <c r="N55" s="1350"/>
      <c r="O55" s="1350"/>
      <c r="P55" s="1350"/>
      <c r="Q55" s="1350"/>
      <c r="R55" s="1410"/>
      <c r="S55" s="1410"/>
      <c r="T55" s="1410"/>
      <c r="U55" s="1411"/>
      <c r="V55" s="1411"/>
      <c r="W55" s="1411"/>
      <c r="X55" s="1411"/>
      <c r="Y55" s="1411"/>
      <c r="Z55" s="1411"/>
      <c r="AA55" s="1411"/>
      <c r="AB55" s="1411"/>
      <c r="AC55" s="1411"/>
      <c r="AD55" s="1411"/>
      <c r="AE55" s="1411"/>
      <c r="AF55" s="1411"/>
      <c r="AG55" s="1411"/>
      <c r="AH55" s="1411"/>
      <c r="AI55" s="1410"/>
      <c r="AJ55" s="1410"/>
      <c r="AK55" s="1410"/>
      <c r="AL55" s="1410"/>
      <c r="AM55" s="1410"/>
    </row>
    <row r="56" spans="2:39" s="1393" customFormat="1" ht="15" hidden="1" customHeight="1" outlineLevel="1">
      <c r="B56" s="1362" t="s">
        <v>6288</v>
      </c>
      <c r="C56" s="1350"/>
      <c r="D56" s="1350"/>
      <c r="E56" s="1350"/>
      <c r="F56" s="1350"/>
      <c r="G56" s="1350"/>
      <c r="H56" s="1350"/>
      <c r="I56" s="1350"/>
      <c r="J56" s="1350"/>
      <c r="K56" s="1350"/>
      <c r="L56" s="1350"/>
      <c r="M56" s="1350"/>
      <c r="N56" s="1350"/>
      <c r="O56" s="1350"/>
      <c r="P56" s="1350"/>
      <c r="Q56" s="1350"/>
      <c r="R56" s="1410"/>
      <c r="S56" s="1410"/>
      <c r="T56" s="1410"/>
      <c r="U56" s="1411"/>
      <c r="V56" s="1411"/>
      <c r="W56" s="1411"/>
      <c r="X56" s="1411"/>
      <c r="Y56" s="1411"/>
      <c r="Z56" s="1411"/>
      <c r="AA56" s="1411"/>
      <c r="AB56" s="1411"/>
      <c r="AC56" s="1411"/>
      <c r="AD56" s="1411"/>
      <c r="AE56" s="1411"/>
      <c r="AF56" s="1411"/>
      <c r="AG56" s="1411"/>
      <c r="AH56" s="1411"/>
      <c r="AI56" s="1410"/>
      <c r="AJ56" s="1410"/>
      <c r="AK56" s="1410"/>
      <c r="AL56" s="1410"/>
      <c r="AM56" s="1410"/>
    </row>
    <row r="57" spans="2:39" s="1393" customFormat="1" collapsed="1">
      <c r="B57" s="1362" t="s">
        <v>6292</v>
      </c>
      <c r="C57" s="1350"/>
      <c r="D57" s="1350"/>
      <c r="E57" s="1350"/>
      <c r="F57" s="1350"/>
      <c r="G57" s="1350"/>
      <c r="H57" s="1350"/>
      <c r="I57" s="1350"/>
      <c r="J57" s="1350"/>
      <c r="K57" s="1350"/>
      <c r="L57" s="1350"/>
      <c r="M57" s="1350"/>
      <c r="N57" s="1350"/>
      <c r="O57" s="1350"/>
      <c r="P57" s="1350"/>
      <c r="Q57" s="1350"/>
      <c r="R57" s="1410"/>
      <c r="S57" s="1410"/>
      <c r="T57" s="1410"/>
      <c r="U57" s="1411"/>
      <c r="V57" s="1411"/>
      <c r="W57" s="1411"/>
      <c r="X57" s="1411"/>
      <c r="Y57" s="1411"/>
      <c r="Z57" s="1411"/>
      <c r="AA57" s="1411"/>
      <c r="AB57" s="1411"/>
      <c r="AC57" s="1411"/>
      <c r="AD57" s="1411"/>
      <c r="AE57" s="1411"/>
      <c r="AF57" s="1411"/>
      <c r="AG57" s="1411"/>
      <c r="AH57" s="1411"/>
      <c r="AI57" s="1410"/>
      <c r="AJ57" s="1410"/>
      <c r="AK57" s="1410"/>
      <c r="AL57" s="1410"/>
      <c r="AM57" s="1410"/>
    </row>
    <row r="58" spans="2:39" s="1393" customFormat="1" ht="15" hidden="1" customHeight="1" outlineLevel="1">
      <c r="B58" s="1362" t="s">
        <v>6293</v>
      </c>
      <c r="C58" s="1350"/>
      <c r="D58" s="1350"/>
      <c r="E58" s="1350"/>
      <c r="F58" s="1350"/>
      <c r="G58" s="1350"/>
      <c r="H58" s="1350"/>
      <c r="I58" s="1350"/>
      <c r="J58" s="1350"/>
      <c r="K58" s="1350"/>
      <c r="L58" s="1350"/>
      <c r="M58" s="1350"/>
      <c r="N58" s="1350"/>
      <c r="O58" s="1350"/>
      <c r="P58" s="1350"/>
      <c r="Q58" s="1350"/>
      <c r="R58" s="1410"/>
      <c r="S58" s="1410"/>
      <c r="T58" s="1410"/>
      <c r="U58" s="1411"/>
      <c r="V58" s="1411"/>
      <c r="W58" s="1411"/>
      <c r="X58" s="1411"/>
      <c r="Y58" s="1411"/>
      <c r="Z58" s="1411"/>
      <c r="AA58" s="1411"/>
      <c r="AB58" s="1411"/>
      <c r="AC58" s="1411"/>
      <c r="AD58" s="1411"/>
      <c r="AE58" s="1411"/>
      <c r="AF58" s="1411"/>
      <c r="AG58" s="1411"/>
      <c r="AH58" s="1411"/>
      <c r="AI58" s="1410"/>
      <c r="AJ58" s="1410"/>
      <c r="AK58" s="1410"/>
      <c r="AL58" s="1410"/>
      <c r="AM58" s="1410"/>
    </row>
    <row r="59" spans="2:39" s="1393" customFormat="1" ht="15" hidden="1" customHeight="1" outlineLevel="1">
      <c r="B59" s="1362" t="s">
        <v>6289</v>
      </c>
      <c r="C59" s="1350"/>
      <c r="D59" s="1350"/>
      <c r="E59" s="1350"/>
      <c r="F59" s="1350"/>
      <c r="G59" s="1350"/>
      <c r="H59" s="1350"/>
      <c r="I59" s="1350"/>
      <c r="J59" s="1350"/>
      <c r="K59" s="1350"/>
      <c r="L59" s="1350"/>
      <c r="M59" s="1350"/>
      <c r="N59" s="1350"/>
      <c r="O59" s="1350"/>
      <c r="P59" s="1350"/>
      <c r="Q59" s="1350"/>
      <c r="R59" s="1410"/>
      <c r="S59" s="1410"/>
      <c r="T59" s="1410"/>
      <c r="U59" s="1411"/>
      <c r="V59" s="1411"/>
      <c r="W59" s="1411"/>
      <c r="X59" s="1411"/>
      <c r="Y59" s="1411"/>
      <c r="Z59" s="1411"/>
      <c r="AA59" s="1411"/>
      <c r="AB59" s="1411"/>
      <c r="AC59" s="1411"/>
      <c r="AD59" s="1411"/>
      <c r="AE59" s="1411"/>
      <c r="AF59" s="1411"/>
      <c r="AG59" s="1411"/>
      <c r="AH59" s="1411"/>
      <c r="AI59" s="1410"/>
      <c r="AJ59" s="1410"/>
      <c r="AK59" s="1410"/>
      <c r="AL59" s="1410"/>
      <c r="AM59" s="1410"/>
    </row>
    <row r="60" spans="2:39" s="1393" customFormat="1" ht="15" hidden="1" customHeight="1" outlineLevel="1">
      <c r="B60" s="1362" t="s">
        <v>6294</v>
      </c>
      <c r="C60" s="1350"/>
      <c r="D60" s="1350"/>
      <c r="E60" s="1350"/>
      <c r="F60" s="1350"/>
      <c r="G60" s="1350"/>
      <c r="H60" s="1350"/>
      <c r="I60" s="1350"/>
      <c r="J60" s="1350"/>
      <c r="K60" s="1350"/>
      <c r="L60" s="1350"/>
      <c r="M60" s="1350"/>
      <c r="N60" s="1350"/>
      <c r="O60" s="1350"/>
      <c r="P60" s="1350"/>
      <c r="Q60" s="1350"/>
      <c r="R60" s="1410"/>
      <c r="S60" s="1410"/>
      <c r="T60" s="1410"/>
      <c r="U60" s="1411"/>
      <c r="V60" s="1411"/>
      <c r="W60" s="1411"/>
      <c r="X60" s="1411"/>
      <c r="Y60" s="1411"/>
      <c r="Z60" s="1411"/>
      <c r="AA60" s="1411"/>
      <c r="AB60" s="1411"/>
      <c r="AC60" s="1411"/>
      <c r="AD60" s="1411"/>
      <c r="AE60" s="1411"/>
      <c r="AF60" s="1411"/>
      <c r="AG60" s="1411"/>
      <c r="AH60" s="1411"/>
      <c r="AI60" s="1410"/>
      <c r="AJ60" s="1410"/>
      <c r="AK60" s="1410"/>
      <c r="AL60" s="1410"/>
      <c r="AM60" s="1410"/>
    </row>
    <row r="61" spans="2:39" s="1393" customFormat="1" collapsed="1">
      <c r="B61" s="1362" t="s">
        <v>6291</v>
      </c>
      <c r="C61" s="1350"/>
      <c r="D61" s="1350"/>
      <c r="E61" s="1350"/>
      <c r="F61" s="1350"/>
      <c r="G61" s="1350"/>
      <c r="H61" s="1350"/>
      <c r="I61" s="1350"/>
      <c r="J61" s="1350"/>
      <c r="K61" s="1350"/>
      <c r="L61" s="1350"/>
      <c r="M61" s="1350"/>
      <c r="N61" s="1350"/>
      <c r="O61" s="1350"/>
      <c r="P61" s="1350"/>
      <c r="Q61" s="1350"/>
      <c r="R61" s="1410"/>
      <c r="S61" s="1410"/>
      <c r="T61" s="1410"/>
      <c r="U61" s="1411"/>
      <c r="V61" s="1411"/>
      <c r="W61" s="1411"/>
      <c r="X61" s="1411"/>
      <c r="Y61" s="1411"/>
      <c r="Z61" s="1411"/>
      <c r="AA61" s="1411"/>
      <c r="AB61" s="1411"/>
      <c r="AC61" s="1411"/>
      <c r="AD61" s="1411"/>
      <c r="AE61" s="1411"/>
      <c r="AF61" s="1411"/>
      <c r="AG61" s="1411"/>
      <c r="AH61" s="1411"/>
      <c r="AI61" s="1410"/>
      <c r="AJ61" s="1410"/>
      <c r="AK61" s="1410"/>
      <c r="AL61" s="1410"/>
      <c r="AM61" s="1410"/>
    </row>
    <row r="62" spans="2:39" s="1393" customFormat="1">
      <c r="B62" s="1376"/>
      <c r="C62" s="1350"/>
      <c r="D62" s="1350"/>
      <c r="E62" s="1350"/>
      <c r="F62" s="1350"/>
      <c r="G62" s="1350"/>
      <c r="H62" s="1350"/>
      <c r="I62" s="1350"/>
      <c r="J62" s="1350"/>
      <c r="K62" s="1350"/>
      <c r="L62" s="1350"/>
      <c r="M62" s="1350"/>
      <c r="N62" s="1350"/>
      <c r="O62" s="1350"/>
      <c r="P62" s="1350"/>
      <c r="Q62" s="1350"/>
      <c r="R62" s="1410"/>
      <c r="S62" s="1410"/>
      <c r="T62" s="1410"/>
      <c r="U62" s="1411"/>
      <c r="V62" s="1411"/>
      <c r="W62" s="1411"/>
      <c r="X62" s="1411"/>
      <c r="Y62" s="1411"/>
      <c r="Z62" s="1411"/>
      <c r="AA62" s="1411"/>
      <c r="AB62" s="1411"/>
      <c r="AC62" s="1411"/>
      <c r="AD62" s="1411"/>
      <c r="AE62" s="1411"/>
      <c r="AF62" s="1411"/>
      <c r="AG62" s="1411"/>
      <c r="AH62" s="1411"/>
      <c r="AI62" s="1410"/>
      <c r="AJ62" s="1410"/>
      <c r="AK62" s="1410"/>
      <c r="AL62" s="1410"/>
      <c r="AM62" s="1410"/>
    </row>
    <row r="63" spans="2:39" s="1412" customFormat="1">
      <c r="B63" s="1374" t="s">
        <v>6229</v>
      </c>
      <c r="C63" s="1365"/>
      <c r="D63" s="1365"/>
      <c r="E63" s="1365"/>
      <c r="F63" s="1365"/>
      <c r="G63" s="1365"/>
      <c r="H63" s="1365"/>
      <c r="I63" s="1365"/>
      <c r="J63" s="1365"/>
      <c r="K63" s="1365"/>
      <c r="L63" s="1365"/>
      <c r="M63" s="1365"/>
      <c r="N63" s="1365"/>
      <c r="O63" s="1365"/>
      <c r="P63" s="1365"/>
      <c r="Q63" s="1365"/>
      <c r="R63" s="1413"/>
      <c r="S63" s="1413"/>
      <c r="T63" s="1413"/>
      <c r="U63" s="1411"/>
      <c r="V63" s="1411"/>
      <c r="W63" s="1411"/>
      <c r="X63" s="1411"/>
      <c r="Y63" s="1411"/>
      <c r="Z63" s="1411"/>
      <c r="AA63" s="1411"/>
      <c r="AB63" s="1411"/>
      <c r="AC63" s="1411"/>
      <c r="AD63" s="1411"/>
      <c r="AE63" s="1411"/>
      <c r="AF63" s="1411"/>
      <c r="AG63" s="1411"/>
      <c r="AH63" s="1411"/>
      <c r="AI63" s="1410"/>
      <c r="AJ63" s="1410"/>
      <c r="AK63" s="1410"/>
      <c r="AL63" s="1410"/>
      <c r="AM63" s="1410"/>
    </row>
    <row r="64" spans="2:39" s="1412" customFormat="1">
      <c r="B64" s="1374" t="s">
        <v>6230</v>
      </c>
      <c r="C64" s="1365"/>
      <c r="D64" s="1365"/>
      <c r="E64" s="1365"/>
      <c r="F64" s="1365"/>
      <c r="G64" s="1365"/>
      <c r="H64" s="1365"/>
      <c r="I64" s="1365"/>
      <c r="J64" s="1365"/>
      <c r="K64" s="1365"/>
      <c r="L64" s="1365"/>
      <c r="M64" s="1365"/>
      <c r="N64" s="1365"/>
      <c r="O64" s="1365"/>
      <c r="P64" s="1365"/>
      <c r="Q64" s="1365"/>
      <c r="R64" s="1413"/>
      <c r="S64" s="1413"/>
      <c r="T64" s="1413"/>
      <c r="U64" s="1411"/>
      <c r="V64" s="1411"/>
      <c r="W64" s="1411"/>
      <c r="X64" s="1411"/>
      <c r="Y64" s="1411"/>
      <c r="Z64" s="1411"/>
      <c r="AA64" s="1411"/>
      <c r="AB64" s="1411"/>
      <c r="AC64" s="1411"/>
      <c r="AD64" s="1411"/>
      <c r="AE64" s="1411"/>
      <c r="AF64" s="1411"/>
      <c r="AG64" s="1411"/>
      <c r="AH64" s="1411"/>
      <c r="AI64" s="1410"/>
      <c r="AJ64" s="1410"/>
      <c r="AK64" s="1410"/>
      <c r="AL64" s="1410"/>
      <c r="AM64" s="1410"/>
    </row>
    <row r="65" spans="1:73" s="1393" customFormat="1">
      <c r="B65" s="1376"/>
      <c r="C65" s="1350"/>
      <c r="D65" s="1350"/>
      <c r="E65" s="1350"/>
      <c r="F65" s="1350"/>
      <c r="G65" s="1350"/>
      <c r="H65" s="1350"/>
      <c r="I65" s="1350"/>
      <c r="J65" s="1350"/>
      <c r="K65" s="1350"/>
      <c r="L65" s="1350"/>
      <c r="M65" s="1350"/>
      <c r="N65" s="1350"/>
      <c r="O65" s="1350"/>
      <c r="P65" s="1350"/>
      <c r="Q65" s="1350"/>
      <c r="R65" s="1410"/>
      <c r="S65" s="1410"/>
      <c r="T65" s="1410"/>
      <c r="U65" s="1411"/>
      <c r="V65" s="1411"/>
      <c r="W65" s="1411"/>
      <c r="X65" s="1411"/>
      <c r="Y65" s="1411"/>
      <c r="Z65" s="1411"/>
      <c r="AA65" s="1411"/>
      <c r="AB65" s="1411"/>
      <c r="AC65" s="1411"/>
      <c r="AD65" s="1411"/>
      <c r="AE65" s="1411"/>
      <c r="AF65" s="1411"/>
      <c r="AG65" s="1411"/>
      <c r="AH65" s="1411"/>
      <c r="AI65" s="1410"/>
      <c r="AJ65" s="1410"/>
      <c r="AK65" s="1410"/>
      <c r="AL65" s="1410"/>
      <c r="AM65" s="1410"/>
    </row>
    <row r="66" spans="1:73" s="1412" customFormat="1">
      <c r="B66" s="1374" t="s">
        <v>6231</v>
      </c>
      <c r="C66" s="1365"/>
      <c r="D66" s="1365"/>
      <c r="E66" s="1365"/>
      <c r="F66" s="1365"/>
      <c r="G66" s="1365"/>
      <c r="H66" s="1365"/>
      <c r="I66" s="1365"/>
      <c r="J66" s="1365"/>
      <c r="K66" s="1365"/>
      <c r="L66" s="1365"/>
      <c r="M66" s="1365"/>
      <c r="N66" s="1365"/>
      <c r="O66" s="1365"/>
      <c r="P66" s="1365"/>
      <c r="Q66" s="1365"/>
      <c r="R66" s="1413"/>
      <c r="S66" s="1413"/>
      <c r="T66" s="1413"/>
      <c r="U66" s="1411"/>
      <c r="V66" s="1411"/>
      <c r="W66" s="1411"/>
      <c r="X66" s="1411"/>
      <c r="Y66" s="1411"/>
      <c r="Z66" s="1411"/>
      <c r="AA66" s="1411"/>
      <c r="AB66" s="1411"/>
      <c r="AC66" s="1411"/>
      <c r="AD66" s="1411"/>
      <c r="AE66" s="1411"/>
      <c r="AF66" s="1411"/>
      <c r="AG66" s="1411"/>
      <c r="AH66" s="1411"/>
      <c r="AI66" s="1410"/>
      <c r="AJ66" s="1410"/>
      <c r="AK66" s="1410"/>
      <c r="AL66" s="1410"/>
      <c r="AM66" s="1410"/>
    </row>
    <row r="67" spans="1:73" s="1412" customFormat="1" ht="18" customHeight="1">
      <c r="B67" s="1374" t="s">
        <v>6232</v>
      </c>
      <c r="C67" s="1365"/>
      <c r="D67" s="1365"/>
      <c r="E67" s="1365"/>
      <c r="F67" s="1365"/>
      <c r="G67" s="1365"/>
      <c r="H67" s="1365"/>
      <c r="I67" s="1365"/>
      <c r="J67" s="1365"/>
      <c r="K67" s="1365"/>
      <c r="L67" s="1365"/>
      <c r="M67" s="1365"/>
      <c r="N67" s="1365"/>
      <c r="O67" s="1365"/>
      <c r="P67" s="1365"/>
      <c r="Q67" s="1365"/>
      <c r="R67" s="1413"/>
      <c r="S67" s="1413"/>
      <c r="T67" s="1413"/>
      <c r="U67" s="1411"/>
      <c r="V67" s="1411"/>
      <c r="W67" s="1411"/>
      <c r="X67" s="1411"/>
      <c r="Y67" s="1411"/>
      <c r="Z67" s="1411"/>
      <c r="AA67" s="1411"/>
      <c r="AB67" s="1411"/>
      <c r="AC67" s="1411"/>
      <c r="AD67" s="1411"/>
      <c r="AE67" s="1411"/>
      <c r="AF67" s="1411"/>
      <c r="AG67" s="1411"/>
      <c r="AH67" s="1411"/>
      <c r="AI67" s="1410"/>
      <c r="AJ67" s="1410"/>
      <c r="AK67" s="1410"/>
      <c r="AL67" s="1410"/>
      <c r="AM67" s="1410"/>
    </row>
    <row r="68" spans="1:73" s="1393" customFormat="1">
      <c r="A68" s="1371"/>
      <c r="B68" s="1075"/>
      <c r="C68" s="1350"/>
      <c r="D68" s="1350"/>
      <c r="E68" s="1350"/>
      <c r="F68" s="1350"/>
      <c r="G68" s="1350"/>
      <c r="H68" s="1350"/>
      <c r="I68" s="1350"/>
      <c r="J68" s="1350"/>
      <c r="K68" s="1350"/>
      <c r="L68" s="1350"/>
      <c r="M68" s="1350"/>
      <c r="N68" s="1350"/>
      <c r="O68" s="1350"/>
      <c r="P68" s="1350"/>
      <c r="Q68" s="1350"/>
      <c r="R68" s="1410"/>
      <c r="S68" s="1410"/>
      <c r="T68" s="1410"/>
      <c r="U68" s="1411"/>
      <c r="V68" s="1411"/>
      <c r="W68" s="1411"/>
      <c r="X68" s="1411"/>
      <c r="Y68" s="1411"/>
      <c r="Z68" s="1411"/>
      <c r="AA68" s="1411"/>
      <c r="AB68" s="1411"/>
      <c r="AC68" s="1411"/>
      <c r="AD68" s="1411"/>
      <c r="AE68" s="1411"/>
      <c r="AF68" s="1411"/>
      <c r="AG68" s="1411"/>
      <c r="AH68" s="1411"/>
      <c r="AI68" s="1410"/>
      <c r="AJ68" s="1410"/>
      <c r="AK68" s="1410"/>
      <c r="AL68" s="1410"/>
      <c r="AM68" s="1410"/>
    </row>
    <row r="69" spans="1:73" s="1393" customFormat="1">
      <c r="A69" s="1371"/>
      <c r="B69" s="1379" t="s">
        <v>154</v>
      </c>
      <c r="C69" s="1367"/>
      <c r="D69" s="1414"/>
      <c r="E69" s="1367"/>
      <c r="F69" s="1367"/>
      <c r="G69" s="1414"/>
      <c r="H69" s="1367"/>
      <c r="I69" s="1367"/>
      <c r="J69" s="1414"/>
      <c r="K69" s="1367"/>
      <c r="L69" s="1367"/>
      <c r="M69" s="1414"/>
      <c r="N69" s="1367"/>
      <c r="O69" s="1367"/>
      <c r="P69" s="1414"/>
      <c r="Q69" s="1367"/>
      <c r="R69" s="1410"/>
      <c r="S69" s="1410"/>
      <c r="T69" s="1410"/>
      <c r="U69" s="1411"/>
      <c r="V69" s="1411"/>
      <c r="W69" s="1411"/>
      <c r="X69" s="1411"/>
      <c r="Y69" s="1411"/>
      <c r="Z69" s="1411"/>
      <c r="AA69" s="1411"/>
      <c r="AB69" s="1411"/>
      <c r="AC69" s="1411"/>
      <c r="AD69" s="1411"/>
      <c r="AE69" s="1411"/>
      <c r="AF69" s="1411"/>
      <c r="AG69" s="1411"/>
      <c r="AH69" s="1411"/>
      <c r="AI69" s="1410"/>
      <c r="AJ69" s="1410"/>
      <c r="AK69" s="1410"/>
      <c r="AL69" s="1410"/>
      <c r="AM69" s="1410"/>
    </row>
    <row r="70" spans="1:73" s="1393" customFormat="1">
      <c r="A70" s="1371"/>
      <c r="B70" s="1380" t="s">
        <v>25</v>
      </c>
      <c r="C70" s="1359"/>
      <c r="D70" s="1415"/>
      <c r="E70" s="1359"/>
      <c r="F70" s="1359"/>
      <c r="G70" s="1415"/>
      <c r="H70" s="1359"/>
      <c r="I70" s="1359"/>
      <c r="J70" s="1415"/>
      <c r="K70" s="1359"/>
      <c r="L70" s="1359"/>
      <c r="M70" s="1415"/>
      <c r="N70" s="1359"/>
      <c r="O70" s="1359"/>
      <c r="P70" s="1415"/>
      <c r="Q70" s="1359"/>
      <c r="R70" s="1410"/>
      <c r="S70" s="1410"/>
      <c r="T70" s="1410"/>
      <c r="U70" s="1411"/>
      <c r="V70" s="1411"/>
      <c r="W70" s="1411"/>
      <c r="X70" s="1411"/>
      <c r="Y70" s="1411"/>
      <c r="Z70" s="1411"/>
      <c r="AA70" s="1411"/>
      <c r="AB70" s="1411"/>
      <c r="AC70" s="1411"/>
      <c r="AD70" s="1411"/>
      <c r="AE70" s="1411"/>
      <c r="AF70" s="1411"/>
      <c r="AG70" s="1411"/>
      <c r="AH70" s="1411"/>
      <c r="AI70" s="1410"/>
      <c r="AJ70" s="1410"/>
      <c r="AK70" s="1410"/>
      <c r="AL70" s="1410"/>
      <c r="AM70" s="1410"/>
    </row>
    <row r="71" spans="1:73" s="1393" customFormat="1">
      <c r="A71" s="1371"/>
      <c r="B71" s="1380" t="s">
        <v>26</v>
      </c>
      <c r="C71" s="1359"/>
      <c r="D71" s="1415"/>
      <c r="E71" s="1359"/>
      <c r="F71" s="1359"/>
      <c r="G71" s="1415"/>
      <c r="H71" s="1359"/>
      <c r="I71" s="1359"/>
      <c r="J71" s="1415"/>
      <c r="K71" s="1359"/>
      <c r="L71" s="1359"/>
      <c r="M71" s="1415"/>
      <c r="N71" s="1359"/>
      <c r="O71" s="1359"/>
      <c r="P71" s="1415"/>
      <c r="Q71" s="1359"/>
      <c r="R71" s="1410"/>
      <c r="S71" s="1410"/>
      <c r="T71" s="1410"/>
      <c r="U71" s="1411"/>
      <c r="V71" s="1411"/>
      <c r="W71" s="1411"/>
      <c r="X71" s="1411"/>
      <c r="Y71" s="1411"/>
      <c r="Z71" s="1411"/>
      <c r="AA71" s="1411"/>
      <c r="AB71" s="1411"/>
      <c r="AC71" s="1411"/>
      <c r="AD71" s="1411"/>
      <c r="AE71" s="1411"/>
      <c r="AF71" s="1411"/>
      <c r="AG71" s="1411"/>
      <c r="AH71" s="1411"/>
      <c r="AI71" s="1410"/>
      <c r="AJ71" s="1410"/>
      <c r="AK71" s="1410"/>
      <c r="AL71" s="1410"/>
      <c r="AM71" s="1410"/>
    </row>
    <row r="72" spans="1:73" s="1393" customFormat="1">
      <c r="A72" s="1371"/>
      <c r="B72" s="1381"/>
      <c r="C72" s="1368"/>
      <c r="D72" s="1368"/>
      <c r="E72" s="1368"/>
      <c r="F72" s="1368"/>
      <c r="G72" s="1368"/>
      <c r="H72" s="1368"/>
      <c r="I72" s="1368"/>
      <c r="J72" s="1368"/>
      <c r="K72" s="1368"/>
      <c r="L72" s="1368"/>
      <c r="M72" s="1368"/>
      <c r="N72" s="1368"/>
      <c r="O72" s="1368"/>
      <c r="P72" s="1368"/>
      <c r="Q72" s="1368"/>
      <c r="R72" s="1410"/>
      <c r="S72" s="1410"/>
      <c r="T72" s="1410"/>
      <c r="U72" s="1411"/>
      <c r="V72" s="1411"/>
      <c r="W72" s="1411"/>
      <c r="X72" s="1411"/>
      <c r="Y72" s="1411"/>
      <c r="Z72" s="1411"/>
      <c r="AA72" s="1411"/>
      <c r="AB72" s="1411"/>
      <c r="AC72" s="1411"/>
      <c r="AD72" s="1411"/>
      <c r="AE72" s="1411"/>
      <c r="AF72" s="1411"/>
      <c r="AG72" s="1411"/>
      <c r="AH72" s="1411"/>
      <c r="AI72" s="1410"/>
      <c r="AJ72" s="1410"/>
      <c r="AK72" s="1410"/>
      <c r="AL72" s="1410"/>
      <c r="AM72" s="1410"/>
    </row>
    <row r="73" spans="1:73" s="1393" customFormat="1">
      <c r="A73" s="1371"/>
      <c r="B73" s="1382" t="s">
        <v>142</v>
      </c>
      <c r="C73" s="1368"/>
      <c r="D73" s="1368"/>
      <c r="E73" s="1368"/>
      <c r="F73" s="1368"/>
      <c r="G73" s="1368"/>
      <c r="H73" s="1368"/>
      <c r="I73" s="1368"/>
      <c r="J73" s="1368"/>
      <c r="K73" s="1368"/>
      <c r="L73" s="1368"/>
      <c r="M73" s="1368"/>
      <c r="N73" s="1368"/>
      <c r="O73" s="1368"/>
      <c r="P73" s="1368"/>
      <c r="Q73" s="1368"/>
      <c r="R73" s="1410"/>
      <c r="S73" s="1410"/>
      <c r="T73" s="1410"/>
      <c r="U73" s="1411"/>
      <c r="V73" s="1411"/>
      <c r="W73" s="1411"/>
      <c r="X73" s="1411"/>
      <c r="Y73" s="1411"/>
      <c r="Z73" s="1411"/>
      <c r="AA73" s="1411"/>
      <c r="AB73" s="1411"/>
      <c r="AC73" s="1411"/>
      <c r="AD73" s="1411"/>
      <c r="AE73" s="1411"/>
      <c r="AF73" s="1411"/>
      <c r="AG73" s="1411"/>
      <c r="AH73" s="1411"/>
      <c r="AI73" s="1410"/>
      <c r="AJ73" s="1410"/>
      <c r="AK73" s="1410"/>
      <c r="AL73" s="1410"/>
      <c r="AM73" s="1410"/>
    </row>
    <row r="74" spans="1:73" s="1393" customFormat="1" ht="15" customHeight="1">
      <c r="A74" s="1371"/>
      <c r="B74" s="1382" t="s">
        <v>167</v>
      </c>
      <c r="C74" s="1368"/>
      <c r="D74" s="1368"/>
      <c r="E74" s="1368"/>
      <c r="F74" s="1368"/>
      <c r="G74" s="1368"/>
      <c r="H74" s="1368"/>
      <c r="I74" s="1368"/>
      <c r="J74" s="1368"/>
      <c r="K74" s="1368"/>
      <c r="L74" s="1368"/>
      <c r="M74" s="1368"/>
      <c r="N74" s="1368"/>
      <c r="O74" s="1368"/>
      <c r="P74" s="1368"/>
      <c r="Q74" s="1368"/>
      <c r="R74" s="1410"/>
      <c r="S74" s="1410"/>
      <c r="T74" s="1410"/>
      <c r="U74" s="1411"/>
      <c r="V74" s="1411"/>
      <c r="W74" s="1411"/>
      <c r="X74" s="1411"/>
      <c r="Y74" s="1411"/>
      <c r="Z74" s="1411"/>
      <c r="AA74" s="1411"/>
      <c r="AB74" s="1411"/>
      <c r="AC74" s="1411"/>
      <c r="AD74" s="1411"/>
      <c r="AE74" s="1411"/>
      <c r="AF74" s="1411"/>
      <c r="AG74" s="1411"/>
      <c r="AH74" s="1411"/>
      <c r="AI74" s="1410"/>
      <c r="AJ74" s="1410"/>
      <c r="AK74" s="1410"/>
      <c r="AL74" s="1410"/>
      <c r="AM74" s="1410"/>
    </row>
    <row r="75" spans="1:73" s="1393" customFormat="1">
      <c r="A75" s="1371"/>
      <c r="B75" s="1383"/>
      <c r="C75" s="1368"/>
      <c r="D75" s="1368"/>
      <c r="E75" s="1368"/>
      <c r="F75" s="1368"/>
      <c r="G75" s="1368"/>
      <c r="H75" s="1368"/>
      <c r="I75" s="1368"/>
      <c r="J75" s="1368"/>
      <c r="K75" s="1368"/>
      <c r="L75" s="1368"/>
      <c r="M75" s="1368"/>
      <c r="N75" s="1368"/>
      <c r="O75" s="1368"/>
      <c r="P75" s="1368"/>
      <c r="Q75" s="1368"/>
      <c r="R75" s="1410"/>
      <c r="S75" s="1410"/>
      <c r="T75" s="1410"/>
      <c r="U75" s="1411"/>
      <c r="V75" s="1411"/>
      <c r="W75" s="1411"/>
      <c r="X75" s="1411"/>
      <c r="Y75" s="1411"/>
      <c r="Z75" s="1411"/>
      <c r="AA75" s="1411"/>
      <c r="AB75" s="1411"/>
      <c r="AC75" s="1411"/>
      <c r="AD75" s="1411"/>
      <c r="AE75" s="1411"/>
      <c r="AF75" s="1411"/>
      <c r="AG75" s="1411"/>
      <c r="AH75" s="1411"/>
      <c r="AI75" s="1410"/>
      <c r="AJ75" s="1410"/>
      <c r="AK75" s="1410"/>
      <c r="AL75" s="1410"/>
      <c r="AM75" s="1410"/>
    </row>
    <row r="76" spans="1:73" s="1393" customFormat="1">
      <c r="A76" s="1371"/>
      <c r="B76" s="1384" t="s">
        <v>6510</v>
      </c>
      <c r="C76" s="1369"/>
      <c r="D76" s="1416"/>
      <c r="E76" s="1369"/>
      <c r="F76" s="1369"/>
      <c r="G76" s="1416"/>
      <c r="H76" s="1369"/>
      <c r="I76" s="1369"/>
      <c r="J76" s="1416"/>
      <c r="K76" s="1369"/>
      <c r="L76" s="1416"/>
      <c r="M76" s="1416"/>
      <c r="N76" s="1416"/>
      <c r="O76" s="1369"/>
      <c r="P76" s="1416"/>
      <c r="Q76" s="1369"/>
      <c r="R76" s="1410"/>
      <c r="S76" s="1410"/>
      <c r="T76" s="1410"/>
      <c r="U76" s="1411"/>
      <c r="V76" s="1411"/>
      <c r="W76" s="1411"/>
      <c r="X76" s="1411"/>
      <c r="Y76" s="1411"/>
      <c r="Z76" s="1411"/>
      <c r="AA76" s="1411"/>
      <c r="AB76" s="1411"/>
      <c r="AC76" s="1411"/>
      <c r="AD76" s="1411"/>
      <c r="AE76" s="1411"/>
      <c r="AF76" s="1411"/>
      <c r="AG76" s="1411"/>
      <c r="AH76" s="1411"/>
      <c r="AI76" s="1410"/>
      <c r="AJ76" s="1410"/>
      <c r="AK76" s="1410"/>
      <c r="AL76" s="1410"/>
      <c r="AM76" s="1410"/>
    </row>
    <row r="77" spans="1:73" s="1393" customFormat="1" ht="9" customHeight="1">
      <c r="A77" s="1371"/>
      <c r="B77" s="1385"/>
      <c r="C77" s="1386"/>
      <c r="D77" s="1386"/>
      <c r="E77" s="1386"/>
      <c r="F77" s="1386"/>
      <c r="G77" s="1386"/>
      <c r="H77" s="1386"/>
      <c r="I77" s="1386"/>
      <c r="J77" s="1386"/>
      <c r="K77" s="1386"/>
      <c r="L77" s="1386"/>
      <c r="M77" s="1386"/>
      <c r="N77" s="1386"/>
      <c r="O77" s="1386"/>
      <c r="P77" s="1386"/>
      <c r="Q77" s="1386"/>
      <c r="R77" s="1410"/>
      <c r="S77" s="1410"/>
      <c r="T77" s="1410"/>
      <c r="U77" s="1410"/>
      <c r="V77" s="1410"/>
      <c r="W77" s="1410"/>
      <c r="X77" s="1386"/>
      <c r="Y77" s="1386"/>
      <c r="Z77" s="1386"/>
      <c r="AA77" s="1386"/>
      <c r="AB77" s="1386"/>
      <c r="AC77" s="1386"/>
      <c r="AD77" s="1386"/>
      <c r="AE77" s="1386"/>
      <c r="AF77" s="1386"/>
      <c r="AG77" s="1386"/>
      <c r="AH77" s="1386"/>
      <c r="AI77" s="1386"/>
      <c r="AJ77" s="1386"/>
      <c r="AK77" s="1386"/>
      <c r="AL77" s="1386"/>
      <c r="AM77" s="1386"/>
      <c r="AN77" s="1386"/>
      <c r="AO77" s="1386"/>
      <c r="AP77" s="1386"/>
      <c r="AQ77" s="1386"/>
      <c r="AR77" s="1386"/>
      <c r="AS77" s="1386"/>
      <c r="AT77" s="1386"/>
      <c r="AU77" s="1386"/>
      <c r="AV77" s="1386"/>
      <c r="AW77" s="1386"/>
      <c r="AX77" s="1386"/>
      <c r="AY77" s="1386"/>
      <c r="AZ77" s="1386"/>
      <c r="BA77" s="1386"/>
      <c r="BB77" s="1386"/>
      <c r="BC77" s="1386"/>
      <c r="BD77" s="1386"/>
      <c r="BE77" s="1386"/>
      <c r="BF77" s="1386"/>
      <c r="BG77" s="1386"/>
      <c r="BH77" s="1386"/>
      <c r="BI77" s="1386"/>
      <c r="BJ77" s="1386"/>
      <c r="BK77" s="1386"/>
      <c r="BL77" s="1386"/>
      <c r="BM77" s="1386"/>
      <c r="BN77" s="1386"/>
      <c r="BO77" s="1386"/>
      <c r="BP77" s="1386"/>
      <c r="BQ77" s="1386"/>
      <c r="BR77" s="1386"/>
      <c r="BS77" s="1386"/>
      <c r="BT77" s="1386"/>
      <c r="BU77" s="1386"/>
    </row>
    <row r="78" spans="1:73" s="1393" customFormat="1" ht="19.5" customHeight="1">
      <c r="A78" s="1371"/>
      <c r="B78" s="1935"/>
      <c r="C78" s="1935"/>
      <c r="D78" s="1935"/>
      <c r="E78" s="1935"/>
      <c r="F78" s="1935"/>
      <c r="G78" s="1935"/>
      <c r="H78" s="1935"/>
      <c r="I78" s="1935"/>
      <c r="J78" s="1935"/>
      <c r="K78" s="1935"/>
      <c r="L78" s="1935"/>
      <c r="M78" s="1935"/>
      <c r="N78" s="1935"/>
      <c r="O78" s="1935"/>
      <c r="P78" s="1935"/>
      <c r="Q78" s="1935"/>
      <c r="R78" s="1386"/>
      <c r="S78" s="1386"/>
      <c r="T78" s="1386"/>
      <c r="U78" s="1386"/>
      <c r="V78" s="1386"/>
      <c r="W78" s="1386"/>
      <c r="X78" s="1386"/>
      <c r="Y78" s="1386"/>
      <c r="Z78" s="1386"/>
      <c r="AA78" s="1386"/>
      <c r="AB78" s="1386"/>
      <c r="AC78" s="1386"/>
      <c r="AD78" s="1386"/>
      <c r="AE78" s="1386"/>
      <c r="AF78" s="1386"/>
      <c r="AG78" s="1386"/>
      <c r="AH78" s="1386"/>
      <c r="AI78" s="1386"/>
      <c r="AJ78" s="1386"/>
      <c r="AK78" s="1386"/>
      <c r="AL78" s="1386"/>
      <c r="AM78" s="1386"/>
      <c r="AN78" s="1386"/>
      <c r="AO78" s="1386"/>
      <c r="AP78" s="1386"/>
      <c r="AQ78" s="1386"/>
      <c r="AR78" s="1386"/>
      <c r="AS78" s="1386"/>
      <c r="AT78" s="1386"/>
      <c r="AU78" s="1386"/>
      <c r="AV78" s="1386"/>
      <c r="AW78" s="1386"/>
      <c r="AX78" s="1386"/>
      <c r="AY78" s="1386"/>
      <c r="AZ78" s="1386"/>
      <c r="BA78" s="1386"/>
      <c r="BB78" s="1386"/>
      <c r="BC78" s="1386"/>
      <c r="BD78" s="1386"/>
      <c r="BE78" s="1386"/>
      <c r="BF78" s="1386"/>
      <c r="BG78" s="1386"/>
      <c r="BH78" s="1386"/>
      <c r="BI78" s="1386"/>
      <c r="BJ78" s="1386"/>
      <c r="BK78" s="1386"/>
      <c r="BL78" s="1386"/>
      <c r="BM78" s="1386"/>
      <c r="BN78" s="1386"/>
      <c r="BO78" s="1386"/>
      <c r="BP78" s="1386"/>
      <c r="BQ78" s="1386"/>
      <c r="BR78" s="1386"/>
      <c r="BS78" s="1386"/>
      <c r="BT78" s="1386"/>
      <c r="BU78" s="1386"/>
    </row>
    <row r="79" spans="1:73" s="1386" customFormat="1" ht="19.5" customHeight="1">
      <c r="A79" s="1371"/>
      <c r="B79" s="1933" t="s">
        <v>6334</v>
      </c>
      <c r="C79" s="1933"/>
      <c r="D79" s="1933"/>
      <c r="E79" s="1933"/>
      <c r="F79" s="1933"/>
      <c r="G79" s="1933"/>
      <c r="H79" s="1933"/>
      <c r="I79" s="1933"/>
      <c r="J79" s="1933"/>
      <c r="K79" s="1933"/>
      <c r="L79" s="1933"/>
      <c r="M79" s="1933"/>
      <c r="N79" s="1933"/>
      <c r="O79" s="1933"/>
      <c r="P79" s="1933"/>
      <c r="Q79" s="1933"/>
    </row>
    <row r="80" spans="1:73" s="1386" customFormat="1" ht="35.25" customHeight="1">
      <c r="A80" s="1371"/>
      <c r="B80" s="1937" t="s">
        <v>6485</v>
      </c>
      <c r="C80" s="1937"/>
      <c r="D80" s="1937"/>
      <c r="E80" s="1937"/>
      <c r="F80" s="1937"/>
      <c r="G80" s="1937"/>
      <c r="H80" s="1937"/>
      <c r="I80" s="1937"/>
      <c r="J80" s="1937"/>
      <c r="K80" s="1937"/>
      <c r="L80" s="1937"/>
      <c r="M80" s="1937"/>
      <c r="N80" s="1937"/>
      <c r="O80" s="1937"/>
      <c r="P80" s="1937"/>
      <c r="Q80" s="1937"/>
    </row>
    <row r="81" spans="1:73" s="1386" customFormat="1" ht="21" customHeight="1">
      <c r="A81" s="1371"/>
      <c r="B81" s="1934"/>
      <c r="C81" s="1934"/>
      <c r="D81" s="1934"/>
      <c r="E81" s="1934"/>
      <c r="F81" s="1934"/>
      <c r="G81" s="1934"/>
      <c r="H81" s="1934"/>
      <c r="I81" s="1934"/>
      <c r="J81" s="1934"/>
      <c r="K81" s="1934"/>
      <c r="L81" s="1934"/>
      <c r="M81" s="1934"/>
      <c r="N81" s="1934"/>
      <c r="O81" s="1934"/>
      <c r="P81" s="1934"/>
      <c r="Q81" s="1934"/>
    </row>
    <row r="82" spans="1:73" s="1386" customFormat="1" ht="21" customHeight="1">
      <c r="A82" s="1371"/>
      <c r="B82" s="1934"/>
      <c r="C82" s="1934"/>
      <c r="D82" s="1934"/>
      <c r="E82" s="1934"/>
      <c r="F82" s="1934"/>
      <c r="G82" s="1934"/>
      <c r="H82" s="1934"/>
      <c r="I82" s="1934"/>
      <c r="J82" s="1934"/>
      <c r="K82" s="1934"/>
      <c r="L82" s="1934"/>
      <c r="M82" s="1934"/>
      <c r="N82" s="1934"/>
      <c r="O82" s="1934"/>
      <c r="P82" s="1934"/>
      <c r="Q82" s="1934"/>
    </row>
    <row r="83" spans="1:73" s="1386" customFormat="1" ht="22.5" customHeight="1">
      <c r="A83" s="1371"/>
      <c r="B83" s="1935"/>
      <c r="C83" s="1935"/>
      <c r="D83" s="1935"/>
      <c r="E83" s="1935"/>
      <c r="F83" s="1935"/>
      <c r="G83" s="1935"/>
      <c r="H83" s="1935"/>
      <c r="I83" s="1935"/>
      <c r="J83" s="1935"/>
      <c r="K83" s="1935"/>
      <c r="L83" s="1935"/>
      <c r="M83" s="1935"/>
      <c r="N83" s="1935"/>
      <c r="O83" s="1935"/>
      <c r="P83" s="1935"/>
      <c r="Q83" s="1935"/>
    </row>
    <row r="84" spans="1:73" s="1386" customFormat="1" ht="22.5" customHeight="1">
      <c r="A84" s="1371"/>
      <c r="B84" s="1935"/>
      <c r="C84" s="1935"/>
      <c r="D84" s="1935"/>
      <c r="E84" s="1935"/>
      <c r="F84" s="1935"/>
      <c r="G84" s="1935"/>
      <c r="H84" s="1935"/>
      <c r="I84" s="1935"/>
      <c r="J84" s="1935"/>
      <c r="K84" s="1935"/>
      <c r="L84" s="1935"/>
      <c r="M84" s="1935"/>
      <c r="N84" s="1935"/>
      <c r="O84" s="1935"/>
      <c r="P84" s="1935"/>
      <c r="Q84" s="1935"/>
    </row>
    <row r="85" spans="1:73" s="1386" customFormat="1" ht="22.5" customHeight="1">
      <c r="A85" s="1371"/>
      <c r="B85" s="1417"/>
      <c r="C85" s="1418"/>
      <c r="D85" s="1418"/>
      <c r="E85" s="1418"/>
      <c r="F85" s="1418"/>
      <c r="G85" s="1418"/>
      <c r="H85" s="1418"/>
      <c r="I85" s="1418"/>
      <c r="J85" s="1418"/>
      <c r="K85" s="1418"/>
      <c r="L85" s="1418"/>
      <c r="M85" s="1418"/>
      <c r="N85" s="1418"/>
      <c r="O85" s="1418"/>
      <c r="P85" s="1418"/>
      <c r="Q85" s="1418"/>
    </row>
    <row r="86" spans="1:73" s="1386" customFormat="1" ht="22.5" customHeight="1">
      <c r="A86" s="1371"/>
      <c r="B86" s="1417"/>
      <c r="R86" s="1371"/>
      <c r="S86" s="1371"/>
      <c r="T86" s="1371"/>
      <c r="U86" s="1371"/>
      <c r="V86" s="1371"/>
      <c r="W86" s="1371"/>
      <c r="X86" s="1371"/>
      <c r="Y86" s="1371"/>
      <c r="Z86" s="1371"/>
      <c r="AA86" s="1371"/>
      <c r="AB86" s="1371"/>
      <c r="AC86" s="1371"/>
      <c r="AD86" s="1371"/>
      <c r="AE86" s="1371"/>
      <c r="AF86" s="1371"/>
      <c r="AG86" s="1371"/>
      <c r="AH86" s="1371"/>
      <c r="AI86" s="1371"/>
      <c r="AJ86" s="1371"/>
      <c r="AK86" s="1371"/>
      <c r="AL86" s="1371"/>
      <c r="AM86" s="1371"/>
      <c r="AN86" s="1371"/>
      <c r="AO86" s="1371"/>
      <c r="AP86" s="1371"/>
      <c r="AQ86" s="1371"/>
      <c r="AR86" s="1371"/>
      <c r="AS86" s="1371"/>
      <c r="AT86" s="1371"/>
      <c r="AU86" s="1371"/>
      <c r="AV86" s="1371"/>
      <c r="AW86" s="1371"/>
      <c r="AX86" s="1371"/>
      <c r="AY86" s="1371"/>
      <c r="AZ86" s="1371"/>
      <c r="BA86" s="1371"/>
      <c r="BB86" s="1371"/>
      <c r="BC86" s="1371"/>
      <c r="BD86" s="1371"/>
      <c r="BE86" s="1371"/>
      <c r="BF86" s="1371"/>
      <c r="BG86" s="1371"/>
      <c r="BH86" s="1371"/>
      <c r="BI86" s="1371"/>
      <c r="BJ86" s="1371"/>
      <c r="BK86" s="1371"/>
      <c r="BL86" s="1371"/>
      <c r="BM86" s="1371"/>
      <c r="BN86" s="1371"/>
      <c r="BO86" s="1371"/>
      <c r="BP86" s="1371"/>
      <c r="BQ86" s="1371"/>
      <c r="BR86" s="1371"/>
      <c r="BS86" s="1371"/>
      <c r="BT86" s="1371"/>
      <c r="BU86" s="1371"/>
    </row>
    <row r="87" spans="1:73" s="1386" customFormat="1" ht="24.75" customHeight="1">
      <c r="A87" s="1371"/>
      <c r="B87" s="1417"/>
      <c r="R87" s="1371"/>
      <c r="S87" s="1371"/>
      <c r="T87" s="1371"/>
      <c r="U87" s="1371"/>
      <c r="V87" s="1371"/>
      <c r="W87" s="1371"/>
      <c r="X87" s="1371"/>
      <c r="Y87" s="1371"/>
      <c r="Z87" s="1371"/>
      <c r="AA87" s="1371"/>
      <c r="AB87" s="1371"/>
      <c r="AC87" s="1371"/>
      <c r="AD87" s="1371"/>
      <c r="AE87" s="1371"/>
      <c r="AF87" s="1371"/>
      <c r="AG87" s="1371"/>
      <c r="AH87" s="1371"/>
      <c r="AI87" s="1371"/>
      <c r="AJ87" s="1371"/>
      <c r="AK87" s="1371"/>
      <c r="AL87" s="1371"/>
      <c r="AM87" s="1371"/>
      <c r="AN87" s="1371"/>
      <c r="AO87" s="1371"/>
      <c r="AP87" s="1371"/>
      <c r="AQ87" s="1371"/>
      <c r="AR87" s="1371"/>
      <c r="AS87" s="1371"/>
      <c r="AT87" s="1371"/>
      <c r="AU87" s="1371"/>
      <c r="AV87" s="1371"/>
      <c r="AW87" s="1371"/>
      <c r="AX87" s="1371"/>
      <c r="AY87" s="1371"/>
      <c r="AZ87" s="1371"/>
      <c r="BA87" s="1371"/>
      <c r="BB87" s="1371"/>
      <c r="BC87" s="1371"/>
      <c r="BD87" s="1371"/>
      <c r="BE87" s="1371"/>
      <c r="BF87" s="1371"/>
      <c r="BG87" s="1371"/>
      <c r="BH87" s="1371"/>
      <c r="BI87" s="1371"/>
      <c r="BJ87" s="1371"/>
      <c r="BK87" s="1371"/>
      <c r="BL87" s="1371"/>
      <c r="BM87" s="1371"/>
      <c r="BN87" s="1371"/>
      <c r="BO87" s="1371"/>
      <c r="BP87" s="1371"/>
      <c r="BQ87" s="1371"/>
      <c r="BR87" s="1371"/>
      <c r="BS87" s="1371"/>
      <c r="BT87" s="1371"/>
      <c r="BU87" s="1371"/>
    </row>
    <row r="88" spans="1:73">
      <c r="B88" s="1386"/>
      <c r="C88" s="1386"/>
      <c r="D88" s="1386"/>
      <c r="E88" s="1386"/>
      <c r="F88" s="1386"/>
      <c r="G88" s="1386"/>
      <c r="H88" s="1386"/>
      <c r="I88" s="1386"/>
      <c r="J88" s="1386"/>
      <c r="K88" s="1386"/>
      <c r="L88" s="1386"/>
      <c r="M88" s="1386"/>
      <c r="N88" s="1386"/>
      <c r="O88" s="1386"/>
      <c r="P88" s="1386"/>
      <c r="Q88" s="1386"/>
    </row>
    <row r="89" spans="1:73">
      <c r="B89" s="1386"/>
      <c r="C89" s="1419"/>
      <c r="D89" s="1419"/>
      <c r="E89" s="1386"/>
      <c r="F89" s="1386"/>
      <c r="G89" s="1386"/>
      <c r="H89" s="1386"/>
      <c r="I89" s="1386"/>
      <c r="J89" s="1386"/>
      <c r="K89" s="1386"/>
      <c r="L89" s="1386"/>
      <c r="M89" s="1386"/>
      <c r="N89" s="1386"/>
      <c r="O89" s="1386"/>
      <c r="P89" s="1386"/>
      <c r="Q89" s="1386"/>
    </row>
    <row r="90" spans="1:73">
      <c r="B90" s="1386"/>
      <c r="C90" s="1420"/>
      <c r="D90" s="1420"/>
      <c r="E90" s="1386"/>
      <c r="F90" s="1386"/>
      <c r="G90" s="1386"/>
      <c r="H90" s="1386"/>
      <c r="I90" s="1386"/>
      <c r="J90" s="1386"/>
      <c r="K90" s="1386"/>
      <c r="L90" s="1386"/>
      <c r="M90" s="1386"/>
      <c r="N90" s="1386"/>
      <c r="O90" s="1386"/>
      <c r="P90" s="1386"/>
      <c r="Q90" s="1386"/>
    </row>
    <row r="91" spans="1:73">
      <c r="B91" s="1386"/>
      <c r="C91" s="1386"/>
      <c r="D91" s="1386"/>
      <c r="E91" s="1386"/>
      <c r="F91" s="1386"/>
      <c r="G91" s="1386"/>
      <c r="H91" s="1386"/>
      <c r="I91" s="1386"/>
      <c r="J91" s="1386"/>
      <c r="K91" s="1386"/>
      <c r="L91" s="1386"/>
      <c r="M91" s="1386"/>
      <c r="N91" s="1386"/>
      <c r="O91" s="1386"/>
      <c r="P91" s="1386"/>
      <c r="Q91" s="1386"/>
    </row>
    <row r="92" spans="1:73">
      <c r="B92" s="1386"/>
      <c r="C92" s="1386"/>
      <c r="D92" s="1386"/>
      <c r="E92" s="1386"/>
      <c r="F92" s="1386"/>
      <c r="G92" s="1386"/>
      <c r="H92" s="1386"/>
      <c r="I92" s="1386"/>
      <c r="J92" s="1386"/>
      <c r="K92" s="1386"/>
      <c r="L92" s="1386"/>
      <c r="M92" s="1386"/>
      <c r="N92" s="1386"/>
      <c r="O92" s="1386"/>
      <c r="P92" s="1386"/>
      <c r="Q92" s="1386"/>
    </row>
    <row r="93" spans="1:73">
      <c r="B93" s="1386"/>
      <c r="C93" s="1386"/>
      <c r="D93" s="1386"/>
      <c r="E93" s="1386"/>
      <c r="F93" s="1386"/>
      <c r="G93" s="1386"/>
      <c r="H93" s="1386"/>
      <c r="I93" s="1386"/>
      <c r="J93" s="1386"/>
      <c r="K93" s="1386"/>
      <c r="L93" s="1386"/>
      <c r="M93" s="1386"/>
      <c r="N93" s="1386"/>
      <c r="O93" s="1386"/>
      <c r="P93" s="1386"/>
      <c r="Q93" s="1386"/>
    </row>
    <row r="94" spans="1:73">
      <c r="B94" s="1386"/>
      <c r="C94" s="1386"/>
      <c r="D94" s="1386"/>
      <c r="E94" s="1386"/>
      <c r="F94" s="1386"/>
      <c r="G94" s="1386"/>
      <c r="H94" s="1386"/>
      <c r="I94" s="1386"/>
      <c r="J94" s="1386"/>
      <c r="K94" s="1386"/>
      <c r="L94" s="1386"/>
      <c r="M94" s="1386"/>
      <c r="N94" s="1386"/>
      <c r="O94" s="1386"/>
      <c r="P94" s="1386"/>
      <c r="Q94" s="1386"/>
    </row>
    <row r="95" spans="1:73">
      <c r="B95" s="1386"/>
      <c r="C95" s="1386"/>
      <c r="D95" s="1386"/>
      <c r="E95" s="1386"/>
      <c r="F95" s="1386"/>
      <c r="G95" s="1386"/>
      <c r="H95" s="1386"/>
      <c r="I95" s="1386"/>
      <c r="J95" s="1386"/>
      <c r="K95" s="1386"/>
      <c r="L95" s="1386"/>
      <c r="M95" s="1386"/>
      <c r="N95" s="1386"/>
      <c r="O95" s="1386"/>
      <c r="P95" s="1386"/>
      <c r="Q95" s="1386"/>
    </row>
    <row r="96" spans="1:73">
      <c r="B96" s="1386"/>
      <c r="C96" s="1386"/>
      <c r="D96" s="1386"/>
      <c r="E96" s="1386"/>
      <c r="F96" s="1386"/>
      <c r="G96" s="1386"/>
      <c r="H96" s="1386"/>
      <c r="I96" s="1386"/>
      <c r="J96" s="1386"/>
      <c r="K96" s="1386"/>
      <c r="L96" s="1386"/>
      <c r="M96" s="1386"/>
      <c r="N96" s="1386"/>
      <c r="O96" s="1386"/>
      <c r="P96" s="1386"/>
      <c r="Q96" s="1386"/>
    </row>
    <row r="97" spans="2:17">
      <c r="B97" s="1386"/>
      <c r="C97" s="1386"/>
      <c r="D97" s="1386"/>
      <c r="E97" s="1386"/>
      <c r="F97" s="1386"/>
      <c r="G97" s="1386"/>
      <c r="H97" s="1386"/>
      <c r="I97" s="1386"/>
      <c r="J97" s="1386"/>
      <c r="K97" s="1386"/>
      <c r="L97" s="1386"/>
      <c r="M97" s="1386"/>
      <c r="N97" s="1386"/>
      <c r="O97" s="1386"/>
      <c r="P97" s="1386"/>
      <c r="Q97" s="1386"/>
    </row>
    <row r="98" spans="2:17">
      <c r="B98" s="1386"/>
      <c r="C98" s="1386"/>
      <c r="D98" s="1386"/>
      <c r="E98" s="1386"/>
      <c r="F98" s="1386"/>
      <c r="G98" s="1386"/>
      <c r="H98" s="1386"/>
      <c r="I98" s="1386"/>
      <c r="J98" s="1386"/>
      <c r="K98" s="1386"/>
      <c r="L98" s="1386"/>
      <c r="M98" s="1386"/>
      <c r="N98" s="1386"/>
      <c r="O98" s="1386"/>
      <c r="P98" s="1386"/>
      <c r="Q98" s="1386"/>
    </row>
    <row r="99" spans="2:17">
      <c r="B99" s="1386"/>
      <c r="C99" s="1387"/>
      <c r="D99" s="1387"/>
      <c r="E99" s="1387"/>
      <c r="F99" s="1387"/>
      <c r="G99" s="1387"/>
      <c r="H99" s="1387"/>
      <c r="I99" s="1387"/>
      <c r="J99" s="1387"/>
      <c r="K99" s="1387"/>
      <c r="L99" s="1387"/>
      <c r="M99" s="1387"/>
      <c r="N99" s="1387"/>
      <c r="O99" s="1387"/>
      <c r="P99" s="1387"/>
      <c r="Q99" s="1387"/>
    </row>
    <row r="100" spans="2:17">
      <c r="B100" s="1386"/>
      <c r="C100" s="1387"/>
      <c r="D100" s="1387"/>
      <c r="E100" s="1387"/>
      <c r="F100" s="1387"/>
      <c r="G100" s="1387"/>
      <c r="H100" s="1387"/>
      <c r="I100" s="1387"/>
      <c r="J100" s="1387"/>
      <c r="K100" s="1387"/>
      <c r="L100" s="1387"/>
      <c r="M100" s="1387"/>
      <c r="N100" s="1387"/>
      <c r="O100" s="1387"/>
      <c r="P100" s="1387"/>
      <c r="Q100" s="1387"/>
    </row>
    <row r="101" spans="2:17">
      <c r="B101" s="1386"/>
      <c r="C101" s="1387"/>
      <c r="D101" s="1387"/>
      <c r="E101" s="1387"/>
      <c r="F101" s="1387"/>
      <c r="G101" s="1387"/>
      <c r="H101" s="1387"/>
      <c r="I101" s="1387"/>
      <c r="J101" s="1387"/>
      <c r="K101" s="1387"/>
      <c r="L101" s="1387"/>
      <c r="M101" s="1387"/>
      <c r="N101" s="1387"/>
      <c r="O101" s="1387"/>
      <c r="P101" s="1387"/>
      <c r="Q101" s="1387"/>
    </row>
    <row r="102" spans="2:17">
      <c r="B102" s="1386"/>
      <c r="C102" s="1387"/>
      <c r="D102" s="1387"/>
      <c r="E102" s="1387"/>
      <c r="F102" s="1387"/>
      <c r="G102" s="1387"/>
      <c r="H102" s="1387"/>
      <c r="I102" s="1387"/>
      <c r="J102" s="1387"/>
      <c r="K102" s="1387"/>
      <c r="L102" s="1387"/>
      <c r="M102" s="1387"/>
      <c r="N102" s="1387"/>
      <c r="O102" s="1387"/>
      <c r="P102" s="1387"/>
      <c r="Q102" s="1387"/>
    </row>
    <row r="103" spans="2:17">
      <c r="B103" s="1386"/>
      <c r="C103" s="1387"/>
      <c r="D103" s="1387"/>
      <c r="E103" s="1387"/>
      <c r="F103" s="1387"/>
      <c r="G103" s="1387"/>
      <c r="H103" s="1387"/>
      <c r="I103" s="1387"/>
      <c r="J103" s="1387"/>
      <c r="K103" s="1387"/>
      <c r="L103" s="1387"/>
      <c r="M103" s="1387"/>
      <c r="N103" s="1387"/>
      <c r="O103" s="1387"/>
      <c r="P103" s="1387"/>
      <c r="Q103" s="1387"/>
    </row>
    <row r="104" spans="2:17">
      <c r="B104" s="1386"/>
      <c r="C104" s="1387"/>
      <c r="D104" s="1387"/>
      <c r="E104" s="1387"/>
      <c r="F104" s="1387"/>
      <c r="G104" s="1387"/>
      <c r="H104" s="1387"/>
      <c r="I104" s="1387"/>
      <c r="J104" s="1387"/>
      <c r="K104" s="1387"/>
      <c r="L104" s="1387"/>
      <c r="M104" s="1387"/>
      <c r="N104" s="1387"/>
      <c r="O104" s="1387"/>
      <c r="P104" s="1387"/>
      <c r="Q104" s="1387"/>
    </row>
    <row r="105" spans="2:17">
      <c r="B105" s="1386"/>
      <c r="C105" s="1386"/>
      <c r="D105" s="1386"/>
      <c r="E105" s="1386"/>
      <c r="F105" s="1386"/>
      <c r="G105" s="1386"/>
      <c r="H105" s="1386"/>
      <c r="I105" s="1386"/>
      <c r="J105" s="1386"/>
      <c r="K105" s="1386"/>
      <c r="L105" s="1386"/>
      <c r="M105" s="1386"/>
      <c r="N105" s="1386"/>
      <c r="O105" s="1386"/>
      <c r="P105" s="1386"/>
      <c r="Q105" s="1386"/>
    </row>
    <row r="106" spans="2:17">
      <c r="B106" s="1386"/>
      <c r="C106" s="1386"/>
      <c r="D106" s="1386"/>
      <c r="E106" s="1386"/>
      <c r="F106" s="1386"/>
      <c r="G106" s="1386"/>
      <c r="H106" s="1386"/>
      <c r="I106" s="1386"/>
      <c r="J106" s="1386"/>
      <c r="K106" s="1386"/>
      <c r="L106" s="1386"/>
      <c r="M106" s="1386"/>
      <c r="N106" s="1386"/>
      <c r="O106" s="1386"/>
      <c r="P106" s="1386"/>
      <c r="Q106" s="1386"/>
    </row>
    <row r="107" spans="2:17">
      <c r="B107" s="1386"/>
      <c r="C107" s="1386"/>
      <c r="D107" s="1386"/>
      <c r="E107" s="1386"/>
      <c r="F107" s="1386"/>
      <c r="G107" s="1386"/>
      <c r="H107" s="1386"/>
      <c r="I107" s="1386"/>
      <c r="J107" s="1386"/>
      <c r="K107" s="1386"/>
      <c r="L107" s="1386"/>
      <c r="M107" s="1386"/>
      <c r="N107" s="1386"/>
      <c r="O107" s="1386"/>
      <c r="P107" s="1386"/>
      <c r="Q107" s="1386"/>
    </row>
    <row r="108" spans="2:17">
      <c r="B108" s="1386"/>
      <c r="C108" s="1386"/>
      <c r="D108" s="1386"/>
      <c r="E108" s="1386"/>
      <c r="F108" s="1386"/>
      <c r="G108" s="1386"/>
      <c r="H108" s="1386"/>
      <c r="I108" s="1386"/>
      <c r="J108" s="1386"/>
      <c r="K108" s="1386"/>
      <c r="L108" s="1386"/>
      <c r="M108" s="1386"/>
      <c r="N108" s="1386"/>
      <c r="O108" s="1386"/>
      <c r="P108" s="1386"/>
      <c r="Q108" s="1386"/>
    </row>
    <row r="109" spans="2:17">
      <c r="B109" s="1386"/>
      <c r="C109" s="1386"/>
      <c r="D109" s="1386"/>
      <c r="E109" s="1386"/>
      <c r="F109" s="1386"/>
      <c r="G109" s="1386"/>
      <c r="H109" s="1386"/>
      <c r="I109" s="1386"/>
      <c r="J109" s="1386"/>
      <c r="K109" s="1386"/>
      <c r="L109" s="1386"/>
      <c r="M109" s="1386"/>
      <c r="N109" s="1386"/>
      <c r="O109" s="1386"/>
      <c r="P109" s="1386"/>
      <c r="Q109" s="1386"/>
    </row>
    <row r="110" spans="2:17">
      <c r="B110" s="1386"/>
      <c r="C110" s="1386"/>
      <c r="D110" s="1386"/>
      <c r="E110" s="1386"/>
      <c r="F110" s="1386"/>
      <c r="G110" s="1386"/>
      <c r="H110" s="1386"/>
      <c r="I110" s="1386"/>
      <c r="J110" s="1386"/>
      <c r="K110" s="1386"/>
      <c r="L110" s="1386"/>
      <c r="M110" s="1386"/>
      <c r="N110" s="1386"/>
      <c r="O110" s="1386"/>
      <c r="P110" s="1386"/>
      <c r="Q110" s="1386"/>
    </row>
    <row r="111" spans="2:17">
      <c r="B111" s="1386"/>
      <c r="C111" s="1386"/>
      <c r="D111" s="1386"/>
      <c r="E111" s="1386"/>
      <c r="F111" s="1386"/>
      <c r="G111" s="1386"/>
      <c r="H111" s="1386"/>
      <c r="I111" s="1386"/>
      <c r="J111" s="1386"/>
      <c r="K111" s="1386"/>
      <c r="L111" s="1386"/>
      <c r="M111" s="1386"/>
      <c r="N111" s="1386"/>
      <c r="O111" s="1386"/>
      <c r="P111" s="1386"/>
      <c r="Q111" s="1386"/>
    </row>
    <row r="112" spans="2:17">
      <c r="B112" s="1386"/>
      <c r="C112" s="1386"/>
      <c r="D112" s="1386"/>
      <c r="E112" s="1386"/>
      <c r="F112" s="1386"/>
      <c r="G112" s="1386"/>
      <c r="H112" s="1386"/>
      <c r="I112" s="1386"/>
      <c r="J112" s="1386"/>
      <c r="K112" s="1386"/>
      <c r="L112" s="1386"/>
      <c r="M112" s="1386"/>
      <c r="N112" s="1386"/>
      <c r="O112" s="1386"/>
      <c r="P112" s="1386"/>
      <c r="Q112" s="1386"/>
    </row>
  </sheetData>
  <mergeCells count="13">
    <mergeCell ref="B2:O2"/>
    <mergeCell ref="B7:B8"/>
    <mergeCell ref="C7:E7"/>
    <mergeCell ref="F7:H7"/>
    <mergeCell ref="I7:K7"/>
    <mergeCell ref="B79:Q79"/>
    <mergeCell ref="B81:Q82"/>
    <mergeCell ref="B83:Q83"/>
    <mergeCell ref="B84:Q84"/>
    <mergeCell ref="O7:Q7"/>
    <mergeCell ref="B80:Q80"/>
    <mergeCell ref="L7:N7"/>
    <mergeCell ref="B78:Q78"/>
  </mergeCells>
  <pageMargins left="0.25" right="0.25" top="0.75" bottom="0.75" header="0.3" footer="0.3"/>
  <pageSetup scale="29"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86"/>
  <sheetViews>
    <sheetView showGridLines="0" topLeftCell="B1" zoomScale="70" zoomScaleNormal="70" zoomScaleSheetLayoutView="85" workbookViewId="0">
      <pane ySplit="9" topLeftCell="A36" activePane="bottomLeft" state="frozen"/>
      <selection activeCell="B126" sqref="B126"/>
      <selection pane="bottomLeft" activeCell="B6" sqref="B6:Y6"/>
    </sheetView>
  </sheetViews>
  <sheetFormatPr defaultColWidth="9.109375" defaultRowHeight="13.8" outlineLevelRow="1"/>
  <cols>
    <col min="1" max="1" width="22.44140625" style="1392" customWidth="1"/>
    <col min="2" max="2" width="60.33203125" style="1392" customWidth="1"/>
    <col min="3" max="18" width="12.6640625" style="1392" customWidth="1"/>
    <col min="19" max="19" width="20.6640625" style="1392" customWidth="1"/>
    <col min="20" max="22" width="21.5546875" style="1392" bestFit="1" customWidth="1"/>
    <col min="23" max="23" width="23.88671875" style="1392" bestFit="1" customWidth="1"/>
    <col min="24" max="24" width="26" style="1392" customWidth="1"/>
    <col min="25" max="16384" width="9.109375" style="1392"/>
  </cols>
  <sheetData>
    <row r="2" spans="1:24" ht="16.5" customHeight="1">
      <c r="A2" s="1421"/>
      <c r="B2" s="1801" t="s">
        <v>6410</v>
      </c>
      <c r="C2" s="1801"/>
      <c r="D2" s="1801"/>
      <c r="E2" s="1801"/>
      <c r="F2" s="1801"/>
      <c r="G2" s="1391"/>
    </row>
    <row r="3" spans="1:24" ht="15.6">
      <c r="B3" s="1401" t="s">
        <v>5835</v>
      </c>
      <c r="C3" s="1402"/>
      <c r="D3" s="1402"/>
      <c r="E3" s="1402"/>
      <c r="F3" s="1402"/>
      <c r="G3" s="1402"/>
    </row>
    <row r="4" spans="1:24" ht="3" customHeight="1">
      <c r="B4" s="1327"/>
      <c r="C4" s="1402"/>
      <c r="D4" s="1402"/>
      <c r="E4" s="1327"/>
      <c r="F4" s="1327"/>
      <c r="G4" s="1402"/>
    </row>
    <row r="5" spans="1:24" ht="15" customHeight="1">
      <c r="B5" s="1402" t="str">
        <f>+'N4-DV-16- Imob Exploração'!B5</f>
        <v xml:space="preserve">Ano de </v>
      </c>
      <c r="C5" s="1402"/>
      <c r="D5" s="1402"/>
      <c r="E5" s="1402" t="s">
        <v>92</v>
      </c>
      <c r="G5" s="1402"/>
      <c r="X5" s="1406" t="s">
        <v>5979</v>
      </c>
    </row>
    <row r="6" spans="1:24" ht="18" customHeight="1">
      <c r="B6" s="1751" t="s">
        <v>6619</v>
      </c>
      <c r="C6" s="1402"/>
      <c r="D6" s="1402"/>
      <c r="E6" s="1402"/>
      <c r="F6" s="1402"/>
      <c r="G6" s="1406"/>
    </row>
    <row r="7" spans="1:24" s="1393" customFormat="1" ht="35.25" customHeight="1">
      <c r="B7" s="1921" t="s">
        <v>29</v>
      </c>
      <c r="C7" s="1939" t="s">
        <v>6341</v>
      </c>
      <c r="D7" s="1936"/>
      <c r="E7" s="1936"/>
      <c r="F7" s="1940"/>
      <c r="G7" s="1939" t="s">
        <v>6342</v>
      </c>
      <c r="H7" s="1936"/>
      <c r="I7" s="1936"/>
      <c r="J7" s="1940"/>
      <c r="K7" s="1939" t="s">
        <v>6343</v>
      </c>
      <c r="L7" s="1936"/>
      <c r="M7" s="1936"/>
      <c r="N7" s="1940"/>
      <c r="O7" s="1939" t="s">
        <v>6344</v>
      </c>
      <c r="P7" s="1936"/>
      <c r="Q7" s="1936"/>
      <c r="R7" s="1940"/>
      <c r="S7" s="1939" t="s">
        <v>6345</v>
      </c>
      <c r="T7" s="1936"/>
      <c r="U7" s="1936"/>
      <c r="V7" s="1936"/>
      <c r="W7" s="1940"/>
      <c r="X7" s="1904" t="s">
        <v>6367</v>
      </c>
    </row>
    <row r="8" spans="1:24" s="1393" customFormat="1" ht="41.25" customHeight="1">
      <c r="B8" s="1922"/>
      <c r="C8" s="1939" t="s">
        <v>6340</v>
      </c>
      <c r="D8" s="1936"/>
      <c r="E8" s="1939" t="s">
        <v>6019</v>
      </c>
      <c r="F8" s="1940"/>
      <c r="G8" s="1939" t="s">
        <v>6340</v>
      </c>
      <c r="H8" s="1936"/>
      <c r="I8" s="1939" t="s">
        <v>6019</v>
      </c>
      <c r="J8" s="1940"/>
      <c r="K8" s="1939" t="s">
        <v>6340</v>
      </c>
      <c r="L8" s="1936"/>
      <c r="M8" s="1939" t="s">
        <v>6019</v>
      </c>
      <c r="N8" s="1940"/>
      <c r="O8" s="1939" t="s">
        <v>6340</v>
      </c>
      <c r="P8" s="1936"/>
      <c r="Q8" s="1939" t="s">
        <v>6019</v>
      </c>
      <c r="R8" s="1940"/>
      <c r="S8" s="1939" t="s">
        <v>6340</v>
      </c>
      <c r="T8" s="1940"/>
      <c r="U8" s="1939" t="s">
        <v>6019</v>
      </c>
      <c r="V8" s="1940"/>
      <c r="W8" s="1941" t="s">
        <v>6366</v>
      </c>
      <c r="X8" s="1938"/>
    </row>
    <row r="9" spans="1:24" s="1393" customFormat="1" ht="55.5" customHeight="1">
      <c r="B9" s="1923"/>
      <c r="C9" s="1422" t="s">
        <v>6346</v>
      </c>
      <c r="D9" s="1363" t="s">
        <v>6347</v>
      </c>
      <c r="E9" s="1363" t="s">
        <v>6348</v>
      </c>
      <c r="F9" s="1363" t="s">
        <v>6349</v>
      </c>
      <c r="G9" s="1422" t="s">
        <v>6350</v>
      </c>
      <c r="H9" s="1363" t="s">
        <v>6351</v>
      </c>
      <c r="I9" s="1363" t="s">
        <v>6352</v>
      </c>
      <c r="J9" s="1363" t="s">
        <v>6353</v>
      </c>
      <c r="K9" s="1422" t="s">
        <v>6354</v>
      </c>
      <c r="L9" s="1363" t="s">
        <v>6355</v>
      </c>
      <c r="M9" s="1363" t="s">
        <v>6356</v>
      </c>
      <c r="N9" s="1363" t="s">
        <v>6357</v>
      </c>
      <c r="O9" s="1422" t="s">
        <v>6358</v>
      </c>
      <c r="P9" s="1363" t="s">
        <v>6359</v>
      </c>
      <c r="Q9" s="1363" t="s">
        <v>6360</v>
      </c>
      <c r="R9" s="1363" t="s">
        <v>6361</v>
      </c>
      <c r="S9" s="1422" t="s">
        <v>6362</v>
      </c>
      <c r="T9" s="1363" t="s">
        <v>6363</v>
      </c>
      <c r="U9" s="1422" t="s">
        <v>6364</v>
      </c>
      <c r="V9" s="1363" t="s">
        <v>6365</v>
      </c>
      <c r="W9" s="1905"/>
      <c r="X9" s="1903"/>
    </row>
    <row r="10" spans="1:24" s="1393" customFormat="1" ht="15.9" customHeight="1">
      <c r="B10" s="1373" t="s">
        <v>140</v>
      </c>
      <c r="C10" s="1395"/>
      <c r="D10" s="1395"/>
      <c r="E10" s="1395"/>
      <c r="F10" s="1395"/>
      <c r="G10" s="1395"/>
      <c r="H10" s="1395"/>
      <c r="I10" s="1395"/>
      <c r="J10" s="1395"/>
      <c r="K10" s="1395"/>
      <c r="L10" s="1395"/>
      <c r="M10" s="1395"/>
      <c r="N10" s="1395"/>
      <c r="O10" s="1395"/>
      <c r="P10" s="1395"/>
      <c r="Q10" s="1395"/>
      <c r="R10" s="1395"/>
      <c r="S10" s="1395"/>
      <c r="T10" s="1395"/>
      <c r="U10" s="1395"/>
      <c r="V10" s="1395"/>
      <c r="W10" s="1395"/>
      <c r="X10" s="1373"/>
    </row>
    <row r="11" spans="1:24" s="1393" customFormat="1" ht="15.9" customHeight="1">
      <c r="B11" s="1374" t="s">
        <v>6286</v>
      </c>
      <c r="C11" s="1395"/>
      <c r="D11" s="1395"/>
      <c r="E11" s="1395"/>
      <c r="F11" s="1395"/>
      <c r="G11" s="1395"/>
      <c r="H11" s="1395"/>
      <c r="I11" s="1395"/>
      <c r="J11" s="1395"/>
      <c r="K11" s="1395"/>
      <c r="L11" s="1395"/>
      <c r="M11" s="1395"/>
      <c r="N11" s="1395"/>
      <c r="O11" s="1395"/>
      <c r="P11" s="1395"/>
      <c r="Q11" s="1395"/>
      <c r="R11" s="1395"/>
      <c r="S11" s="1395"/>
      <c r="T11" s="1395"/>
      <c r="U11" s="1395"/>
      <c r="V11" s="1395"/>
      <c r="W11" s="1395"/>
      <c r="X11" s="1374"/>
    </row>
    <row r="12" spans="1:24" s="1393" customFormat="1" ht="15.9" customHeight="1">
      <c r="B12" s="1375" t="s">
        <v>148</v>
      </c>
      <c r="C12" s="1394"/>
      <c r="D12" s="1394"/>
      <c r="E12" s="1394"/>
      <c r="F12" s="1394"/>
      <c r="G12" s="1394"/>
      <c r="H12" s="1394"/>
      <c r="I12" s="1394"/>
      <c r="J12" s="1394"/>
      <c r="K12" s="1394"/>
      <c r="L12" s="1394"/>
      <c r="M12" s="1394"/>
      <c r="N12" s="1394"/>
      <c r="O12" s="1394"/>
      <c r="P12" s="1394"/>
      <c r="Q12" s="1394"/>
      <c r="R12" s="1394"/>
      <c r="S12" s="1394"/>
      <c r="T12" s="1394"/>
      <c r="U12" s="1394"/>
      <c r="V12" s="1394"/>
      <c r="W12" s="1394"/>
      <c r="X12" s="1375"/>
    </row>
    <row r="13" spans="1:24" s="1393" customFormat="1" ht="15.9" customHeight="1">
      <c r="B13" s="1375" t="s">
        <v>149</v>
      </c>
      <c r="C13" s="1394"/>
      <c r="D13" s="1394"/>
      <c r="E13" s="1394"/>
      <c r="F13" s="1394"/>
      <c r="G13" s="1394"/>
      <c r="H13" s="1394"/>
      <c r="I13" s="1394"/>
      <c r="J13" s="1394"/>
      <c r="K13" s="1394"/>
      <c r="L13" s="1394"/>
      <c r="M13" s="1394"/>
      <c r="N13" s="1394"/>
      <c r="O13" s="1394"/>
      <c r="P13" s="1394"/>
      <c r="Q13" s="1394"/>
      <c r="R13" s="1394"/>
      <c r="S13" s="1394"/>
      <c r="T13" s="1394"/>
      <c r="U13" s="1394"/>
      <c r="V13" s="1394"/>
      <c r="W13" s="1394"/>
      <c r="X13" s="1375"/>
    </row>
    <row r="14" spans="1:24" s="1393" customFormat="1" ht="15.9" customHeight="1">
      <c r="B14" s="1376"/>
      <c r="C14" s="1394"/>
      <c r="D14" s="1394"/>
      <c r="E14" s="1394"/>
      <c r="F14" s="1394"/>
      <c r="G14" s="1394"/>
      <c r="H14" s="1394"/>
      <c r="I14" s="1394"/>
      <c r="J14" s="1394"/>
      <c r="K14" s="1394"/>
      <c r="L14" s="1394"/>
      <c r="M14" s="1394"/>
      <c r="N14" s="1394"/>
      <c r="O14" s="1394"/>
      <c r="P14" s="1394"/>
      <c r="Q14" s="1394"/>
      <c r="R14" s="1394"/>
      <c r="S14" s="1394"/>
      <c r="T14" s="1394"/>
      <c r="U14" s="1394"/>
      <c r="V14" s="1394"/>
      <c r="W14" s="1394"/>
      <c r="X14" s="1376"/>
    </row>
    <row r="15" spans="1:24" s="1412" customFormat="1" ht="15.9" customHeight="1">
      <c r="B15" s="1374" t="s">
        <v>6210</v>
      </c>
      <c r="C15" s="1396"/>
      <c r="D15" s="1396"/>
      <c r="E15" s="1396"/>
      <c r="F15" s="1396"/>
      <c r="G15" s="1396"/>
      <c r="H15" s="1396"/>
      <c r="I15" s="1396"/>
      <c r="J15" s="1396"/>
      <c r="K15" s="1396"/>
      <c r="L15" s="1396"/>
      <c r="M15" s="1396"/>
      <c r="N15" s="1396"/>
      <c r="O15" s="1396"/>
      <c r="P15" s="1396"/>
      <c r="Q15" s="1396"/>
      <c r="R15" s="1396"/>
      <c r="S15" s="1396"/>
      <c r="T15" s="1396"/>
      <c r="U15" s="1396"/>
      <c r="V15" s="1396"/>
      <c r="W15" s="1396"/>
      <c r="X15" s="1374"/>
    </row>
    <row r="16" spans="1:24" s="1393" customFormat="1" ht="15.9" customHeight="1">
      <c r="B16" s="1375" t="s">
        <v>148</v>
      </c>
      <c r="C16" s="1394"/>
      <c r="D16" s="1394"/>
      <c r="E16" s="1394"/>
      <c r="F16" s="1394"/>
      <c r="G16" s="1394"/>
      <c r="H16" s="1394"/>
      <c r="I16" s="1394"/>
      <c r="J16" s="1394"/>
      <c r="K16" s="1394"/>
      <c r="L16" s="1394"/>
      <c r="M16" s="1394"/>
      <c r="N16" s="1394"/>
      <c r="O16" s="1394"/>
      <c r="P16" s="1394"/>
      <c r="Q16" s="1394"/>
      <c r="R16" s="1394"/>
      <c r="S16" s="1394"/>
      <c r="T16" s="1394"/>
      <c r="U16" s="1394"/>
      <c r="V16" s="1394"/>
      <c r="W16" s="1394"/>
      <c r="X16" s="1375"/>
    </row>
    <row r="17" spans="2:24" s="1393" customFormat="1" ht="15.9" customHeight="1">
      <c r="B17" s="1375" t="s">
        <v>149</v>
      </c>
      <c r="C17" s="1397"/>
      <c r="D17" s="1397"/>
      <c r="E17" s="1397"/>
      <c r="F17" s="1397"/>
      <c r="G17" s="1397"/>
      <c r="H17" s="1397"/>
      <c r="I17" s="1397"/>
      <c r="J17" s="1397"/>
      <c r="K17" s="1397"/>
      <c r="L17" s="1397"/>
      <c r="M17" s="1397"/>
      <c r="N17" s="1397"/>
      <c r="O17" s="1397"/>
      <c r="P17" s="1397"/>
      <c r="Q17" s="1397"/>
      <c r="R17" s="1397"/>
      <c r="S17" s="1397"/>
      <c r="T17" s="1397"/>
      <c r="U17" s="1397"/>
      <c r="V17" s="1397"/>
      <c r="W17" s="1397"/>
      <c r="X17" s="1375"/>
    </row>
    <row r="18" spans="2:24" s="1393" customFormat="1" ht="15.9" customHeight="1">
      <c r="B18" s="1377"/>
      <c r="C18" s="1366"/>
      <c r="D18" s="1366"/>
      <c r="E18" s="1366"/>
      <c r="F18" s="1366"/>
      <c r="G18" s="1366"/>
      <c r="H18" s="1366"/>
      <c r="I18" s="1366"/>
      <c r="J18" s="1366"/>
      <c r="K18" s="1366"/>
      <c r="L18" s="1366"/>
      <c r="M18" s="1366"/>
      <c r="N18" s="1366"/>
      <c r="O18" s="1366"/>
      <c r="P18" s="1366"/>
      <c r="Q18" s="1366"/>
      <c r="R18" s="1366"/>
      <c r="S18" s="1366"/>
      <c r="T18" s="1366"/>
      <c r="U18" s="1366"/>
      <c r="V18" s="1366"/>
      <c r="W18" s="1366"/>
      <c r="X18" s="1377"/>
    </row>
    <row r="19" spans="2:24" s="1393" customFormat="1" ht="15.9" customHeight="1">
      <c r="B19" s="1373" t="s">
        <v>141</v>
      </c>
      <c r="C19" s="1365"/>
      <c r="D19" s="1365"/>
      <c r="E19" s="1365"/>
      <c r="F19" s="1365"/>
      <c r="G19" s="1365"/>
      <c r="H19" s="1365"/>
      <c r="I19" s="1365"/>
      <c r="J19" s="1365"/>
      <c r="K19" s="1365"/>
      <c r="L19" s="1365"/>
      <c r="M19" s="1365"/>
      <c r="N19" s="1365"/>
      <c r="O19" s="1365"/>
      <c r="P19" s="1365"/>
      <c r="Q19" s="1365"/>
      <c r="R19" s="1365"/>
      <c r="S19" s="1365"/>
      <c r="T19" s="1365"/>
      <c r="U19" s="1365"/>
      <c r="V19" s="1365"/>
      <c r="W19" s="1365"/>
      <c r="X19" s="1373"/>
    </row>
    <row r="20" spans="2:24" s="1393" customFormat="1" ht="15.9" customHeight="1">
      <c r="B20" s="1374" t="s">
        <v>6211</v>
      </c>
      <c r="C20" s="1365"/>
      <c r="D20" s="1365"/>
      <c r="E20" s="1365"/>
      <c r="F20" s="1365"/>
      <c r="G20" s="1365"/>
      <c r="H20" s="1365"/>
      <c r="I20" s="1365"/>
      <c r="J20" s="1365"/>
      <c r="K20" s="1365"/>
      <c r="L20" s="1365"/>
      <c r="M20" s="1365"/>
      <c r="N20" s="1365"/>
      <c r="O20" s="1365"/>
      <c r="P20" s="1365"/>
      <c r="Q20" s="1365"/>
      <c r="R20" s="1365"/>
      <c r="S20" s="1365"/>
      <c r="T20" s="1365"/>
      <c r="U20" s="1365"/>
      <c r="V20" s="1365"/>
      <c r="W20" s="1365"/>
      <c r="X20" s="1374"/>
    </row>
    <row r="21" spans="2:24" s="1393" customFormat="1" ht="15.9" customHeight="1">
      <c r="B21" s="1374" t="s">
        <v>6212</v>
      </c>
      <c r="C21" s="1365"/>
      <c r="D21" s="1365"/>
      <c r="E21" s="1365"/>
      <c r="F21" s="1365"/>
      <c r="G21" s="1365"/>
      <c r="H21" s="1365"/>
      <c r="I21" s="1365"/>
      <c r="J21" s="1365"/>
      <c r="K21" s="1365"/>
      <c r="L21" s="1365"/>
      <c r="M21" s="1365"/>
      <c r="N21" s="1365"/>
      <c r="O21" s="1365"/>
      <c r="P21" s="1365"/>
      <c r="Q21" s="1365"/>
      <c r="R21" s="1365"/>
      <c r="S21" s="1365"/>
      <c r="T21" s="1365"/>
      <c r="U21" s="1365"/>
      <c r="V21" s="1365"/>
      <c r="W21" s="1365"/>
      <c r="X21" s="1374"/>
    </row>
    <row r="22" spans="2:24" s="1393" customFormat="1" ht="15.9" customHeight="1">
      <c r="B22" s="1373"/>
      <c r="C22" s="1365"/>
      <c r="D22" s="1365"/>
      <c r="E22" s="1365"/>
      <c r="F22" s="1365"/>
      <c r="G22" s="1365"/>
      <c r="H22" s="1365"/>
      <c r="I22" s="1365"/>
      <c r="J22" s="1365"/>
      <c r="K22" s="1365"/>
      <c r="L22" s="1365"/>
      <c r="M22" s="1365"/>
      <c r="N22" s="1365"/>
      <c r="O22" s="1365"/>
      <c r="P22" s="1365"/>
      <c r="Q22" s="1365"/>
      <c r="R22" s="1365"/>
      <c r="S22" s="1365"/>
      <c r="T22" s="1365"/>
      <c r="U22" s="1365"/>
      <c r="V22" s="1365"/>
      <c r="W22" s="1365"/>
      <c r="X22" s="1373"/>
    </row>
    <row r="23" spans="2:24" s="1393" customFormat="1" ht="15.9" customHeight="1">
      <c r="B23" s="1374" t="s">
        <v>128</v>
      </c>
      <c r="C23" s="1365"/>
      <c r="D23" s="1365"/>
      <c r="E23" s="1365"/>
      <c r="F23" s="1365"/>
      <c r="G23" s="1365"/>
      <c r="H23" s="1365"/>
      <c r="I23" s="1365"/>
      <c r="J23" s="1365"/>
      <c r="K23" s="1365"/>
      <c r="L23" s="1365"/>
      <c r="M23" s="1365"/>
      <c r="N23" s="1365"/>
      <c r="O23" s="1365"/>
      <c r="P23" s="1365"/>
      <c r="Q23" s="1365"/>
      <c r="R23" s="1365"/>
      <c r="S23" s="1365"/>
      <c r="T23" s="1365"/>
      <c r="U23" s="1365"/>
      <c r="V23" s="1365"/>
      <c r="W23" s="1365"/>
      <c r="X23" s="1374"/>
    </row>
    <row r="24" spans="2:24" s="1393" customFormat="1" ht="15.9" customHeight="1">
      <c r="B24" s="1375" t="s">
        <v>118</v>
      </c>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75"/>
    </row>
    <row r="25" spans="2:24" s="1393" customFormat="1" ht="15.9" customHeight="1">
      <c r="B25" s="1375" t="s">
        <v>119</v>
      </c>
      <c r="C25" s="1350"/>
      <c r="D25" s="1350"/>
      <c r="E25" s="1350"/>
      <c r="F25" s="1350"/>
      <c r="G25" s="1350"/>
      <c r="H25" s="1350"/>
      <c r="I25" s="1350"/>
      <c r="J25" s="1350"/>
      <c r="K25" s="1350"/>
      <c r="L25" s="1350"/>
      <c r="M25" s="1350"/>
      <c r="N25" s="1350"/>
      <c r="O25" s="1350"/>
      <c r="P25" s="1350"/>
      <c r="Q25" s="1350"/>
      <c r="R25" s="1350"/>
      <c r="S25" s="1350"/>
      <c r="T25" s="1350"/>
      <c r="U25" s="1350"/>
      <c r="V25" s="1350"/>
      <c r="W25" s="1350"/>
      <c r="X25" s="1375"/>
    </row>
    <row r="26" spans="2:24" s="1393" customFormat="1" ht="15.9" customHeight="1">
      <c r="B26" s="1375" t="s">
        <v>120</v>
      </c>
      <c r="C26" s="1350"/>
      <c r="D26" s="1350"/>
      <c r="E26" s="1350"/>
      <c r="F26" s="1350"/>
      <c r="G26" s="1350"/>
      <c r="H26" s="1350"/>
      <c r="I26" s="1350"/>
      <c r="J26" s="1350"/>
      <c r="K26" s="1350"/>
      <c r="L26" s="1350"/>
      <c r="M26" s="1350"/>
      <c r="N26" s="1350"/>
      <c r="O26" s="1350"/>
      <c r="P26" s="1350"/>
      <c r="Q26" s="1350"/>
      <c r="R26" s="1350"/>
      <c r="S26" s="1350"/>
      <c r="T26" s="1350"/>
      <c r="U26" s="1350"/>
      <c r="V26" s="1350"/>
      <c r="W26" s="1350"/>
      <c r="X26" s="1375"/>
    </row>
    <row r="27" spans="2:24" s="1393" customFormat="1" ht="15.9" customHeight="1">
      <c r="B27" s="1375" t="s">
        <v>121</v>
      </c>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75"/>
    </row>
    <row r="28" spans="2:24" s="1393" customFormat="1" ht="15.9" customHeight="1">
      <c r="B28" s="1362" t="s">
        <v>6247</v>
      </c>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62"/>
    </row>
    <row r="29" spans="2:24" s="1393" customFormat="1" ht="15.9" customHeight="1">
      <c r="B29" s="1362" t="s">
        <v>122</v>
      </c>
      <c r="C29" s="1350"/>
      <c r="D29" s="1350"/>
      <c r="E29" s="1350"/>
      <c r="F29" s="1350"/>
      <c r="G29" s="1350"/>
      <c r="H29" s="1350"/>
      <c r="I29" s="1350"/>
      <c r="J29" s="1350"/>
      <c r="K29" s="1350"/>
      <c r="L29" s="1350"/>
      <c r="M29" s="1350"/>
      <c r="N29" s="1350"/>
      <c r="O29" s="1350"/>
      <c r="P29" s="1350"/>
      <c r="Q29" s="1350"/>
      <c r="R29" s="1350"/>
      <c r="S29" s="1350"/>
      <c r="T29" s="1350"/>
      <c r="U29" s="1350"/>
      <c r="V29" s="1350"/>
      <c r="W29" s="1350"/>
      <c r="X29" s="1362"/>
    </row>
    <row r="30" spans="2:24" s="1393" customFormat="1" ht="15.9" customHeight="1">
      <c r="B30" s="1375" t="s">
        <v>117</v>
      </c>
      <c r="C30" s="1350"/>
      <c r="D30" s="1350"/>
      <c r="E30" s="1350"/>
      <c r="F30" s="1350"/>
      <c r="G30" s="1350"/>
      <c r="H30" s="1350"/>
      <c r="I30" s="1350"/>
      <c r="J30" s="1350"/>
      <c r="K30" s="1350"/>
      <c r="L30" s="1350"/>
      <c r="M30" s="1350"/>
      <c r="N30" s="1350"/>
      <c r="O30" s="1350"/>
      <c r="P30" s="1350"/>
      <c r="Q30" s="1350"/>
      <c r="R30" s="1350"/>
      <c r="S30" s="1350"/>
      <c r="T30" s="1350"/>
      <c r="U30" s="1350"/>
      <c r="V30" s="1350"/>
      <c r="W30" s="1350"/>
      <c r="X30" s="1375"/>
    </row>
    <row r="31" spans="2:24" s="1393" customFormat="1" ht="30.6" customHeight="1">
      <c r="B31" s="1408" t="s">
        <v>6248</v>
      </c>
      <c r="C31" s="1350"/>
      <c r="D31" s="1350"/>
      <c r="E31" s="1350"/>
      <c r="F31" s="1350"/>
      <c r="G31" s="1350"/>
      <c r="H31" s="1350"/>
      <c r="I31" s="1350"/>
      <c r="J31" s="1350"/>
      <c r="K31" s="1350"/>
      <c r="L31" s="1350"/>
      <c r="M31" s="1350"/>
      <c r="N31" s="1350"/>
      <c r="O31" s="1350"/>
      <c r="P31" s="1350"/>
      <c r="Q31" s="1350"/>
      <c r="R31" s="1350"/>
      <c r="S31" s="1350"/>
      <c r="T31" s="1350"/>
      <c r="U31" s="1350"/>
      <c r="V31" s="1350"/>
      <c r="W31" s="1350"/>
      <c r="X31" s="1408"/>
    </row>
    <row r="32" spans="2:24" s="1393" customFormat="1" ht="15.9" hidden="1" customHeight="1" outlineLevel="1">
      <c r="B32" s="1362" t="s">
        <v>6287</v>
      </c>
      <c r="C32" s="1350"/>
      <c r="D32" s="1350"/>
      <c r="E32" s="1350"/>
      <c r="F32" s="1350"/>
      <c r="G32" s="1350"/>
      <c r="H32" s="1350"/>
      <c r="I32" s="1350"/>
      <c r="J32" s="1350"/>
      <c r="K32" s="1350"/>
      <c r="L32" s="1350"/>
      <c r="M32" s="1350"/>
      <c r="N32" s="1350"/>
      <c r="O32" s="1350"/>
      <c r="P32" s="1350"/>
      <c r="Q32" s="1350"/>
      <c r="R32" s="1350"/>
      <c r="S32" s="1350"/>
      <c r="T32" s="1350"/>
      <c r="U32" s="1350"/>
      <c r="V32" s="1350"/>
      <c r="W32" s="1350"/>
      <c r="X32" s="1362"/>
    </row>
    <row r="33" spans="2:24" s="1393" customFormat="1" ht="15.9" hidden="1" customHeight="1" outlineLevel="1">
      <c r="B33" s="1362" t="s">
        <v>6288</v>
      </c>
      <c r="C33" s="1350"/>
      <c r="D33" s="1350"/>
      <c r="E33" s="1350"/>
      <c r="F33" s="1350"/>
      <c r="G33" s="1350"/>
      <c r="H33" s="1350"/>
      <c r="I33" s="1350"/>
      <c r="J33" s="1350"/>
      <c r="K33" s="1350"/>
      <c r="L33" s="1350"/>
      <c r="M33" s="1350"/>
      <c r="N33" s="1350"/>
      <c r="O33" s="1350"/>
      <c r="P33" s="1350"/>
      <c r="Q33" s="1350"/>
      <c r="R33" s="1350"/>
      <c r="S33" s="1350"/>
      <c r="T33" s="1350"/>
      <c r="U33" s="1350"/>
      <c r="V33" s="1350"/>
      <c r="W33" s="1350"/>
      <c r="X33" s="1362"/>
    </row>
    <row r="34" spans="2:24" s="1393" customFormat="1" ht="15.9" hidden="1" customHeight="1" outlineLevel="1">
      <c r="B34" s="1362" t="s">
        <v>6289</v>
      </c>
      <c r="C34" s="1350"/>
      <c r="D34" s="1350"/>
      <c r="E34" s="1350"/>
      <c r="F34" s="1350"/>
      <c r="G34" s="1350"/>
      <c r="H34" s="1350"/>
      <c r="I34" s="1350"/>
      <c r="J34" s="1350"/>
      <c r="K34" s="1350"/>
      <c r="L34" s="1350"/>
      <c r="M34" s="1350"/>
      <c r="N34" s="1350"/>
      <c r="O34" s="1350"/>
      <c r="P34" s="1350"/>
      <c r="Q34" s="1350"/>
      <c r="R34" s="1350"/>
      <c r="S34" s="1350"/>
      <c r="T34" s="1350"/>
      <c r="U34" s="1350"/>
      <c r="V34" s="1350"/>
      <c r="W34" s="1350"/>
      <c r="X34" s="1362"/>
    </row>
    <row r="35" spans="2:24" s="1393" customFormat="1" ht="15.9" hidden="1" customHeight="1" outlineLevel="1">
      <c r="B35" s="1362" t="s">
        <v>6290</v>
      </c>
      <c r="C35" s="1350"/>
      <c r="D35" s="1350"/>
      <c r="E35" s="1350"/>
      <c r="F35" s="1350"/>
      <c r="G35" s="1350"/>
      <c r="H35" s="1350"/>
      <c r="I35" s="1350"/>
      <c r="J35" s="1350"/>
      <c r="K35" s="1350"/>
      <c r="L35" s="1350"/>
      <c r="M35" s="1350"/>
      <c r="N35" s="1350"/>
      <c r="O35" s="1350"/>
      <c r="P35" s="1350"/>
      <c r="Q35" s="1350"/>
      <c r="R35" s="1350"/>
      <c r="S35" s="1350"/>
      <c r="T35" s="1350"/>
      <c r="U35" s="1350"/>
      <c r="V35" s="1350"/>
      <c r="W35" s="1350"/>
      <c r="X35" s="1362"/>
    </row>
    <row r="36" spans="2:24" s="1393" customFormat="1" ht="15.9" customHeight="1" collapsed="1">
      <c r="B36" s="1362" t="s">
        <v>6291</v>
      </c>
      <c r="C36" s="1350"/>
      <c r="D36" s="1350"/>
      <c r="E36" s="1350"/>
      <c r="F36" s="1350"/>
      <c r="G36" s="1350"/>
      <c r="H36" s="1350"/>
      <c r="I36" s="1350"/>
      <c r="J36" s="1350"/>
      <c r="K36" s="1350"/>
      <c r="L36" s="1350"/>
      <c r="M36" s="1350"/>
      <c r="N36" s="1350"/>
      <c r="O36" s="1350"/>
      <c r="P36" s="1350"/>
      <c r="Q36" s="1350"/>
      <c r="R36" s="1350"/>
      <c r="S36" s="1350"/>
      <c r="T36" s="1350"/>
      <c r="U36" s="1350"/>
      <c r="V36" s="1350"/>
      <c r="W36" s="1350"/>
      <c r="X36" s="1362"/>
    </row>
    <row r="37" spans="2:24" s="1393" customFormat="1" ht="15.9" customHeight="1">
      <c r="B37" s="1375"/>
      <c r="C37" s="1350"/>
      <c r="D37" s="1350"/>
      <c r="E37" s="1350"/>
      <c r="F37" s="1350"/>
      <c r="G37" s="1350"/>
      <c r="H37" s="1350"/>
      <c r="I37" s="1350"/>
      <c r="J37" s="1350"/>
      <c r="K37" s="1350"/>
      <c r="L37" s="1350"/>
      <c r="M37" s="1350"/>
      <c r="N37" s="1350"/>
      <c r="O37" s="1350"/>
      <c r="P37" s="1350"/>
      <c r="Q37" s="1350"/>
      <c r="R37" s="1350"/>
      <c r="S37" s="1350"/>
      <c r="T37" s="1350"/>
      <c r="U37" s="1350"/>
      <c r="V37" s="1350"/>
      <c r="W37" s="1350"/>
      <c r="X37" s="1375"/>
    </row>
    <row r="38" spans="2:24" s="1412" customFormat="1" ht="15.9" customHeight="1">
      <c r="B38" s="1374" t="s">
        <v>6226</v>
      </c>
      <c r="C38" s="1365"/>
      <c r="D38" s="1365"/>
      <c r="E38" s="1365"/>
      <c r="F38" s="1365"/>
      <c r="G38" s="1365"/>
      <c r="H38" s="1365"/>
      <c r="I38" s="1365"/>
      <c r="J38" s="1365"/>
      <c r="K38" s="1365"/>
      <c r="L38" s="1365"/>
      <c r="M38" s="1365"/>
      <c r="N38" s="1365"/>
      <c r="O38" s="1365"/>
      <c r="P38" s="1365"/>
      <c r="Q38" s="1365"/>
      <c r="R38" s="1365"/>
      <c r="S38" s="1365"/>
      <c r="T38" s="1365"/>
      <c r="U38" s="1365"/>
      <c r="V38" s="1365"/>
      <c r="W38" s="1365"/>
      <c r="X38" s="1374"/>
    </row>
    <row r="39" spans="2:24" s="1412" customFormat="1" ht="15.9" customHeight="1">
      <c r="B39" s="1374" t="s">
        <v>6227</v>
      </c>
      <c r="C39" s="1365"/>
      <c r="D39" s="1365"/>
      <c r="E39" s="1365"/>
      <c r="F39" s="1365"/>
      <c r="G39" s="1365"/>
      <c r="H39" s="1365"/>
      <c r="I39" s="1365"/>
      <c r="J39" s="1365"/>
      <c r="K39" s="1365"/>
      <c r="L39" s="1365"/>
      <c r="M39" s="1365"/>
      <c r="N39" s="1365"/>
      <c r="O39" s="1365"/>
      <c r="P39" s="1365"/>
      <c r="Q39" s="1365"/>
      <c r="R39" s="1365"/>
      <c r="S39" s="1365"/>
      <c r="T39" s="1365"/>
      <c r="U39" s="1365"/>
      <c r="V39" s="1365"/>
      <c r="W39" s="1365"/>
      <c r="X39" s="1374"/>
    </row>
    <row r="40" spans="2:24" s="1393" customFormat="1" ht="15.9" customHeight="1">
      <c r="B40" s="1375"/>
      <c r="C40" s="1350"/>
      <c r="D40" s="1350"/>
      <c r="E40" s="1350"/>
      <c r="F40" s="1350"/>
      <c r="G40" s="1350"/>
      <c r="H40" s="1350"/>
      <c r="I40" s="1350"/>
      <c r="J40" s="1350"/>
      <c r="K40" s="1350"/>
      <c r="L40" s="1350"/>
      <c r="M40" s="1350"/>
      <c r="N40" s="1350"/>
      <c r="O40" s="1350"/>
      <c r="P40" s="1350"/>
      <c r="Q40" s="1350"/>
      <c r="R40" s="1350"/>
      <c r="S40" s="1350"/>
      <c r="T40" s="1350"/>
      <c r="U40" s="1350"/>
      <c r="V40" s="1350"/>
      <c r="W40" s="1350"/>
      <c r="X40" s="1375"/>
    </row>
    <row r="41" spans="2:24" s="1412" customFormat="1" ht="15.9" customHeight="1">
      <c r="B41" s="1374" t="s">
        <v>6242</v>
      </c>
      <c r="C41" s="1365"/>
      <c r="D41" s="1365"/>
      <c r="E41" s="1365"/>
      <c r="F41" s="1365"/>
      <c r="G41" s="1365"/>
      <c r="H41" s="1365"/>
      <c r="I41" s="1365"/>
      <c r="J41" s="1365"/>
      <c r="K41" s="1365"/>
      <c r="L41" s="1365"/>
      <c r="M41" s="1365"/>
      <c r="N41" s="1365"/>
      <c r="O41" s="1365"/>
      <c r="P41" s="1365"/>
      <c r="Q41" s="1365"/>
      <c r="R41" s="1365"/>
      <c r="S41" s="1365"/>
      <c r="T41" s="1365"/>
      <c r="U41" s="1365"/>
      <c r="V41" s="1365"/>
      <c r="W41" s="1365"/>
      <c r="X41" s="1374"/>
    </row>
    <row r="42" spans="2:24" s="1412" customFormat="1" ht="15.9" customHeight="1">
      <c r="B42" s="1374" t="s">
        <v>6228</v>
      </c>
      <c r="C42" s="1365"/>
      <c r="D42" s="1365"/>
      <c r="E42" s="1365"/>
      <c r="F42" s="1365"/>
      <c r="G42" s="1365"/>
      <c r="H42" s="1365"/>
      <c r="I42" s="1365"/>
      <c r="J42" s="1365"/>
      <c r="K42" s="1365"/>
      <c r="L42" s="1365"/>
      <c r="M42" s="1365"/>
      <c r="N42" s="1365"/>
      <c r="O42" s="1365"/>
      <c r="P42" s="1365"/>
      <c r="Q42" s="1365"/>
      <c r="R42" s="1365"/>
      <c r="S42" s="1365"/>
      <c r="T42" s="1365"/>
      <c r="U42" s="1365"/>
      <c r="V42" s="1365"/>
      <c r="W42" s="1365"/>
      <c r="X42" s="1374"/>
    </row>
    <row r="43" spans="2:24" s="1393" customFormat="1" ht="15.9" customHeight="1">
      <c r="B43" s="1377"/>
      <c r="C43" s="1350"/>
      <c r="D43" s="1350"/>
      <c r="E43" s="1350"/>
      <c r="F43" s="1350"/>
      <c r="G43" s="1350"/>
      <c r="H43" s="1350"/>
      <c r="I43" s="1350"/>
      <c r="J43" s="1350"/>
      <c r="K43" s="1350"/>
      <c r="L43" s="1350"/>
      <c r="M43" s="1350"/>
      <c r="N43" s="1350"/>
      <c r="O43" s="1350"/>
      <c r="P43" s="1350"/>
      <c r="Q43" s="1350"/>
      <c r="R43" s="1350"/>
      <c r="S43" s="1350"/>
      <c r="T43" s="1350"/>
      <c r="U43" s="1350"/>
      <c r="V43" s="1350"/>
      <c r="W43" s="1350"/>
      <c r="X43" s="1377"/>
    </row>
    <row r="44" spans="2:24" s="1412" customFormat="1" ht="15.9" customHeight="1">
      <c r="B44" s="1378" t="s">
        <v>129</v>
      </c>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78"/>
    </row>
    <row r="45" spans="2:24" s="1393" customFormat="1" ht="15.9" customHeight="1">
      <c r="B45" s="1375" t="s">
        <v>118</v>
      </c>
      <c r="C45" s="1350"/>
      <c r="D45" s="1350"/>
      <c r="E45" s="1350"/>
      <c r="F45" s="1350"/>
      <c r="G45" s="1350"/>
      <c r="H45" s="1350"/>
      <c r="I45" s="1350"/>
      <c r="J45" s="1350"/>
      <c r="K45" s="1350"/>
      <c r="L45" s="1350"/>
      <c r="M45" s="1350"/>
      <c r="N45" s="1350"/>
      <c r="O45" s="1350"/>
      <c r="P45" s="1350"/>
      <c r="Q45" s="1350"/>
      <c r="R45" s="1350"/>
      <c r="S45" s="1350"/>
      <c r="T45" s="1350"/>
      <c r="U45" s="1350"/>
      <c r="V45" s="1350"/>
      <c r="W45" s="1350"/>
      <c r="X45" s="1375"/>
    </row>
    <row r="46" spans="2:24" s="1393" customFormat="1" ht="15.9" customHeight="1">
      <c r="B46" s="1375" t="s">
        <v>119</v>
      </c>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75"/>
    </row>
    <row r="47" spans="2:24" s="1393" customFormat="1" ht="15.9" customHeight="1">
      <c r="B47" s="1375" t="s">
        <v>6067</v>
      </c>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75"/>
    </row>
    <row r="48" spans="2:24" s="1393" customFormat="1" ht="15.9" customHeight="1">
      <c r="B48" s="1375" t="s">
        <v>6068</v>
      </c>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75"/>
    </row>
    <row r="49" spans="2:24" s="1393" customFormat="1" ht="15.9" customHeight="1">
      <c r="B49" s="1375" t="s">
        <v>120</v>
      </c>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75"/>
    </row>
    <row r="50" spans="2:24" s="1393" customFormat="1" ht="15.9" customHeight="1">
      <c r="B50" s="1375" t="s">
        <v>121</v>
      </c>
      <c r="C50" s="1350"/>
      <c r="D50" s="1350"/>
      <c r="E50" s="1350"/>
      <c r="F50" s="1350"/>
      <c r="G50" s="1350"/>
      <c r="H50" s="1350"/>
      <c r="I50" s="1350"/>
      <c r="J50" s="1350"/>
      <c r="K50" s="1350"/>
      <c r="L50" s="1350"/>
      <c r="M50" s="1350"/>
      <c r="N50" s="1350"/>
      <c r="O50" s="1350"/>
      <c r="P50" s="1350"/>
      <c r="Q50" s="1350"/>
      <c r="R50" s="1350"/>
      <c r="S50" s="1350"/>
      <c r="T50" s="1350"/>
      <c r="U50" s="1350"/>
      <c r="V50" s="1350"/>
      <c r="W50" s="1350"/>
      <c r="X50" s="1375"/>
    </row>
    <row r="51" spans="2:24" s="1393" customFormat="1" ht="15.9" customHeight="1">
      <c r="B51" s="1362" t="s">
        <v>6247</v>
      </c>
      <c r="C51" s="1350"/>
      <c r="D51" s="1350"/>
      <c r="E51" s="1350"/>
      <c r="F51" s="1350"/>
      <c r="G51" s="1350"/>
      <c r="H51" s="1350"/>
      <c r="I51" s="1350"/>
      <c r="J51" s="1350"/>
      <c r="K51" s="1350"/>
      <c r="L51" s="1350"/>
      <c r="M51" s="1350"/>
      <c r="N51" s="1350"/>
      <c r="O51" s="1350"/>
      <c r="P51" s="1350"/>
      <c r="Q51" s="1350"/>
      <c r="R51" s="1350"/>
      <c r="S51" s="1350"/>
      <c r="T51" s="1350"/>
      <c r="U51" s="1350"/>
      <c r="V51" s="1350"/>
      <c r="W51" s="1350"/>
      <c r="X51" s="1362"/>
    </row>
    <row r="52" spans="2:24" s="1393" customFormat="1" ht="15.9" customHeight="1">
      <c r="B52" s="1362" t="s">
        <v>122</v>
      </c>
      <c r="C52" s="1350"/>
      <c r="D52" s="1350"/>
      <c r="E52" s="1350"/>
      <c r="F52" s="1350"/>
      <c r="G52" s="1350"/>
      <c r="H52" s="1350"/>
      <c r="I52" s="1350"/>
      <c r="J52" s="1350"/>
      <c r="K52" s="1350"/>
      <c r="L52" s="1350"/>
      <c r="M52" s="1350"/>
      <c r="N52" s="1350"/>
      <c r="O52" s="1350"/>
      <c r="P52" s="1350"/>
      <c r="Q52" s="1350"/>
      <c r="R52" s="1350"/>
      <c r="S52" s="1350"/>
      <c r="T52" s="1350"/>
      <c r="U52" s="1350"/>
      <c r="V52" s="1350"/>
      <c r="W52" s="1350"/>
      <c r="X52" s="1362"/>
    </row>
    <row r="53" spans="2:24" s="1393" customFormat="1" ht="15.9" customHeight="1">
      <c r="B53" s="1375" t="s">
        <v>117</v>
      </c>
      <c r="C53" s="1350"/>
      <c r="D53" s="1350"/>
      <c r="E53" s="1350"/>
      <c r="F53" s="1350"/>
      <c r="G53" s="1350"/>
      <c r="H53" s="1350"/>
      <c r="I53" s="1350"/>
      <c r="J53" s="1350"/>
      <c r="K53" s="1350"/>
      <c r="L53" s="1350"/>
      <c r="M53" s="1350"/>
      <c r="N53" s="1350"/>
      <c r="O53" s="1350"/>
      <c r="P53" s="1350"/>
      <c r="Q53" s="1350"/>
      <c r="R53" s="1350"/>
      <c r="S53" s="1350"/>
      <c r="T53" s="1350"/>
      <c r="U53" s="1350"/>
      <c r="V53" s="1350"/>
      <c r="W53" s="1350"/>
      <c r="X53" s="1375"/>
    </row>
    <row r="54" spans="2:24" s="1393" customFormat="1" ht="32.1" customHeight="1">
      <c r="B54" s="1408" t="s">
        <v>6249</v>
      </c>
      <c r="C54" s="1350"/>
      <c r="D54" s="1350"/>
      <c r="E54" s="1350"/>
      <c r="F54" s="1350"/>
      <c r="G54" s="1350"/>
      <c r="H54" s="1350"/>
      <c r="I54" s="1350"/>
      <c r="J54" s="1350"/>
      <c r="K54" s="1350"/>
      <c r="L54" s="1350"/>
      <c r="M54" s="1350"/>
      <c r="N54" s="1350"/>
      <c r="O54" s="1350"/>
      <c r="P54" s="1350"/>
      <c r="Q54" s="1350"/>
      <c r="R54" s="1350"/>
      <c r="S54" s="1350"/>
      <c r="T54" s="1350"/>
      <c r="U54" s="1350"/>
      <c r="V54" s="1350"/>
      <c r="W54" s="1350"/>
      <c r="X54" s="1408"/>
    </row>
    <row r="55" spans="2:24" s="1393" customFormat="1" ht="15.9" hidden="1" customHeight="1" outlineLevel="1">
      <c r="B55" s="1362" t="s">
        <v>6287</v>
      </c>
      <c r="C55" s="1350"/>
      <c r="D55" s="1350"/>
      <c r="E55" s="1350"/>
      <c r="F55" s="1350"/>
      <c r="G55" s="1350"/>
      <c r="H55" s="1350"/>
      <c r="I55" s="1350"/>
      <c r="J55" s="1350"/>
      <c r="K55" s="1350"/>
      <c r="L55" s="1350"/>
      <c r="M55" s="1350"/>
      <c r="N55" s="1350"/>
      <c r="O55" s="1350"/>
      <c r="P55" s="1350"/>
      <c r="Q55" s="1350"/>
      <c r="R55" s="1350"/>
      <c r="S55" s="1350"/>
      <c r="T55" s="1350"/>
      <c r="U55" s="1350"/>
      <c r="V55" s="1350"/>
      <c r="W55" s="1350"/>
      <c r="X55" s="1362"/>
    </row>
    <row r="56" spans="2:24" s="1393" customFormat="1" ht="15.9" hidden="1" customHeight="1" outlineLevel="1">
      <c r="B56" s="1362" t="s">
        <v>6288</v>
      </c>
      <c r="C56" s="1350"/>
      <c r="D56" s="1350"/>
      <c r="E56" s="1350"/>
      <c r="F56" s="1350"/>
      <c r="G56" s="1350"/>
      <c r="H56" s="1350"/>
      <c r="I56" s="1350"/>
      <c r="J56" s="1350"/>
      <c r="K56" s="1350"/>
      <c r="L56" s="1350"/>
      <c r="M56" s="1350"/>
      <c r="N56" s="1350"/>
      <c r="O56" s="1350"/>
      <c r="P56" s="1350"/>
      <c r="Q56" s="1350"/>
      <c r="R56" s="1350"/>
      <c r="S56" s="1350"/>
      <c r="T56" s="1350"/>
      <c r="U56" s="1350"/>
      <c r="V56" s="1350"/>
      <c r="W56" s="1350"/>
      <c r="X56" s="1362"/>
    </row>
    <row r="57" spans="2:24" s="1393" customFormat="1" ht="15.9" customHeight="1" collapsed="1">
      <c r="B57" s="1362" t="s">
        <v>6292</v>
      </c>
      <c r="C57" s="1350"/>
      <c r="D57" s="1350"/>
      <c r="E57" s="1350"/>
      <c r="F57" s="1350"/>
      <c r="G57" s="1350"/>
      <c r="H57" s="1350"/>
      <c r="I57" s="1350"/>
      <c r="J57" s="1350"/>
      <c r="K57" s="1350"/>
      <c r="L57" s="1350"/>
      <c r="M57" s="1350"/>
      <c r="N57" s="1350"/>
      <c r="O57" s="1350"/>
      <c r="P57" s="1350"/>
      <c r="Q57" s="1350"/>
      <c r="R57" s="1350"/>
      <c r="S57" s="1350"/>
      <c r="T57" s="1350"/>
      <c r="U57" s="1350"/>
      <c r="V57" s="1350"/>
      <c r="W57" s="1350"/>
      <c r="X57" s="1362"/>
    </row>
    <row r="58" spans="2:24" s="1393" customFormat="1" ht="15.75" hidden="1" customHeight="1" outlineLevel="1">
      <c r="B58" s="1362" t="s">
        <v>6293</v>
      </c>
      <c r="C58" s="1350"/>
      <c r="D58" s="1350"/>
      <c r="E58" s="1350"/>
      <c r="F58" s="1350"/>
      <c r="G58" s="1350"/>
      <c r="H58" s="1350"/>
      <c r="I58" s="1350"/>
      <c r="J58" s="1350"/>
      <c r="K58" s="1350"/>
      <c r="L58" s="1350"/>
      <c r="M58" s="1350"/>
      <c r="N58" s="1350"/>
      <c r="O58" s="1350"/>
      <c r="P58" s="1350"/>
      <c r="Q58" s="1350"/>
      <c r="R58" s="1350"/>
      <c r="S58" s="1350"/>
      <c r="T58" s="1350"/>
      <c r="U58" s="1350"/>
      <c r="V58" s="1350"/>
      <c r="W58" s="1350"/>
      <c r="X58" s="1362"/>
    </row>
    <row r="59" spans="2:24" s="1393" customFormat="1" ht="15.9" hidden="1" customHeight="1" outlineLevel="1">
      <c r="B59" s="1362" t="s">
        <v>6289</v>
      </c>
      <c r="C59" s="1350"/>
      <c r="D59" s="1350"/>
      <c r="E59" s="1350"/>
      <c r="F59" s="1350"/>
      <c r="G59" s="1350"/>
      <c r="H59" s="1350"/>
      <c r="I59" s="1350"/>
      <c r="J59" s="1350"/>
      <c r="K59" s="1350"/>
      <c r="L59" s="1350"/>
      <c r="M59" s="1350"/>
      <c r="N59" s="1350"/>
      <c r="O59" s="1350"/>
      <c r="P59" s="1350"/>
      <c r="Q59" s="1350"/>
      <c r="R59" s="1350"/>
      <c r="S59" s="1350"/>
      <c r="T59" s="1350"/>
      <c r="U59" s="1350"/>
      <c r="V59" s="1350"/>
      <c r="W59" s="1350"/>
      <c r="X59" s="1362"/>
    </row>
    <row r="60" spans="2:24" s="1393" customFormat="1" ht="15.9" hidden="1" customHeight="1" outlineLevel="1">
      <c r="B60" s="1362" t="s">
        <v>6294</v>
      </c>
      <c r="C60" s="1350"/>
      <c r="D60" s="1350"/>
      <c r="E60" s="1350"/>
      <c r="F60" s="1350"/>
      <c r="G60" s="1350"/>
      <c r="H60" s="1350"/>
      <c r="I60" s="1350"/>
      <c r="J60" s="1350"/>
      <c r="K60" s="1350"/>
      <c r="L60" s="1350"/>
      <c r="M60" s="1350"/>
      <c r="N60" s="1350"/>
      <c r="O60" s="1350"/>
      <c r="P60" s="1350"/>
      <c r="Q60" s="1350"/>
      <c r="R60" s="1350"/>
      <c r="S60" s="1350"/>
      <c r="T60" s="1350"/>
      <c r="U60" s="1350"/>
      <c r="V60" s="1350"/>
      <c r="W60" s="1350"/>
      <c r="X60" s="1362"/>
    </row>
    <row r="61" spans="2:24" s="1393" customFormat="1" ht="15.9" customHeight="1" collapsed="1">
      <c r="B61" s="1362" t="s">
        <v>6291</v>
      </c>
      <c r="C61" s="1350"/>
      <c r="D61" s="1350"/>
      <c r="E61" s="1350"/>
      <c r="F61" s="1350"/>
      <c r="G61" s="1350"/>
      <c r="H61" s="1350"/>
      <c r="I61" s="1350"/>
      <c r="J61" s="1350"/>
      <c r="K61" s="1350"/>
      <c r="L61" s="1350"/>
      <c r="M61" s="1350"/>
      <c r="N61" s="1350"/>
      <c r="O61" s="1350"/>
      <c r="P61" s="1350"/>
      <c r="Q61" s="1350"/>
      <c r="R61" s="1350"/>
      <c r="S61" s="1350"/>
      <c r="T61" s="1350"/>
      <c r="U61" s="1350"/>
      <c r="V61" s="1350"/>
      <c r="W61" s="1350"/>
      <c r="X61" s="1362"/>
    </row>
    <row r="62" spans="2:24" s="1393" customFormat="1" ht="15.9" customHeight="1">
      <c r="B62" s="1376"/>
      <c r="C62" s="1350"/>
      <c r="D62" s="1350"/>
      <c r="E62" s="1350"/>
      <c r="F62" s="1350"/>
      <c r="G62" s="1350"/>
      <c r="H62" s="1350"/>
      <c r="I62" s="1350"/>
      <c r="J62" s="1350"/>
      <c r="K62" s="1350"/>
      <c r="L62" s="1350"/>
      <c r="M62" s="1350"/>
      <c r="N62" s="1350"/>
      <c r="O62" s="1350"/>
      <c r="P62" s="1350"/>
      <c r="Q62" s="1350"/>
      <c r="R62" s="1350"/>
      <c r="S62" s="1350"/>
      <c r="T62" s="1350"/>
      <c r="U62" s="1350"/>
      <c r="V62" s="1350"/>
      <c r="W62" s="1350"/>
      <c r="X62" s="1376"/>
    </row>
    <row r="63" spans="2:24" s="1412" customFormat="1" ht="15.9" customHeight="1">
      <c r="B63" s="1374" t="s">
        <v>6229</v>
      </c>
      <c r="C63" s="1365"/>
      <c r="D63" s="1365"/>
      <c r="E63" s="1365"/>
      <c r="F63" s="1365"/>
      <c r="G63" s="1365"/>
      <c r="H63" s="1365"/>
      <c r="I63" s="1365"/>
      <c r="J63" s="1365"/>
      <c r="K63" s="1365"/>
      <c r="L63" s="1365"/>
      <c r="M63" s="1365"/>
      <c r="N63" s="1365"/>
      <c r="O63" s="1365"/>
      <c r="P63" s="1365"/>
      <c r="Q63" s="1365"/>
      <c r="R63" s="1365"/>
      <c r="S63" s="1365"/>
      <c r="T63" s="1365"/>
      <c r="U63" s="1365"/>
      <c r="V63" s="1365"/>
      <c r="W63" s="1365"/>
      <c r="X63" s="1374"/>
    </row>
    <row r="64" spans="2:24" s="1412" customFormat="1" ht="15.9" customHeight="1">
      <c r="B64" s="1374" t="s">
        <v>6230</v>
      </c>
      <c r="C64" s="1365"/>
      <c r="D64" s="1365"/>
      <c r="E64" s="1365"/>
      <c r="F64" s="1365"/>
      <c r="G64" s="1365"/>
      <c r="H64" s="1365"/>
      <c r="I64" s="1365"/>
      <c r="J64" s="1365"/>
      <c r="K64" s="1365"/>
      <c r="L64" s="1365"/>
      <c r="M64" s="1365"/>
      <c r="N64" s="1365"/>
      <c r="O64" s="1365"/>
      <c r="P64" s="1365"/>
      <c r="Q64" s="1365"/>
      <c r="R64" s="1365"/>
      <c r="S64" s="1365"/>
      <c r="T64" s="1365"/>
      <c r="U64" s="1365"/>
      <c r="V64" s="1365"/>
      <c r="W64" s="1365"/>
      <c r="X64" s="1374"/>
    </row>
    <row r="65" spans="1:24" s="1393" customFormat="1" ht="15.9" customHeight="1">
      <c r="B65" s="1376"/>
      <c r="C65" s="1350"/>
      <c r="D65" s="1350"/>
      <c r="E65" s="1350"/>
      <c r="F65" s="1350"/>
      <c r="G65" s="1350"/>
      <c r="H65" s="1350"/>
      <c r="I65" s="1350"/>
      <c r="J65" s="1350"/>
      <c r="K65" s="1350"/>
      <c r="L65" s="1350"/>
      <c r="M65" s="1350"/>
      <c r="N65" s="1350"/>
      <c r="O65" s="1350"/>
      <c r="P65" s="1350"/>
      <c r="Q65" s="1350"/>
      <c r="R65" s="1350"/>
      <c r="S65" s="1350"/>
      <c r="T65" s="1350"/>
      <c r="U65" s="1350"/>
      <c r="V65" s="1350"/>
      <c r="W65" s="1350"/>
      <c r="X65" s="1376"/>
    </row>
    <row r="66" spans="1:24" s="1412" customFormat="1" ht="15.9" customHeight="1">
      <c r="B66" s="1374" t="s">
        <v>6231</v>
      </c>
      <c r="C66" s="1365"/>
      <c r="D66" s="1365"/>
      <c r="E66" s="1365"/>
      <c r="F66" s="1365"/>
      <c r="G66" s="1365"/>
      <c r="H66" s="1365"/>
      <c r="I66" s="1365"/>
      <c r="J66" s="1365"/>
      <c r="K66" s="1365"/>
      <c r="L66" s="1365"/>
      <c r="M66" s="1365"/>
      <c r="N66" s="1365"/>
      <c r="O66" s="1365"/>
      <c r="P66" s="1365"/>
      <c r="Q66" s="1365"/>
      <c r="R66" s="1365"/>
      <c r="S66" s="1365"/>
      <c r="T66" s="1365"/>
      <c r="U66" s="1365"/>
      <c r="V66" s="1365"/>
      <c r="W66" s="1365"/>
      <c r="X66" s="1374"/>
    </row>
    <row r="67" spans="1:24" s="1412" customFormat="1" ht="15.9" customHeight="1">
      <c r="B67" s="1374" t="s">
        <v>6232</v>
      </c>
      <c r="C67" s="1365"/>
      <c r="D67" s="1365"/>
      <c r="E67" s="1365"/>
      <c r="F67" s="1365"/>
      <c r="G67" s="1365"/>
      <c r="H67" s="1365"/>
      <c r="I67" s="1365"/>
      <c r="J67" s="1365"/>
      <c r="K67" s="1365"/>
      <c r="L67" s="1365"/>
      <c r="M67" s="1365"/>
      <c r="N67" s="1365"/>
      <c r="O67" s="1365"/>
      <c r="P67" s="1365"/>
      <c r="Q67" s="1365"/>
      <c r="R67" s="1365"/>
      <c r="S67" s="1365"/>
      <c r="T67" s="1365"/>
      <c r="U67" s="1365"/>
      <c r="V67" s="1365"/>
      <c r="W67" s="1365"/>
      <c r="X67" s="1374"/>
    </row>
    <row r="68" spans="1:24" s="1393" customFormat="1" ht="15.9" customHeight="1">
      <c r="B68" s="1377"/>
      <c r="C68" s="1350"/>
      <c r="D68" s="1350"/>
      <c r="E68" s="1350"/>
      <c r="F68" s="1350"/>
      <c r="G68" s="1350"/>
      <c r="H68" s="1350"/>
      <c r="I68" s="1350"/>
      <c r="J68" s="1350"/>
      <c r="K68" s="1350"/>
      <c r="L68" s="1350"/>
      <c r="M68" s="1350"/>
      <c r="N68" s="1350"/>
      <c r="O68" s="1350"/>
      <c r="P68" s="1350"/>
      <c r="Q68" s="1350"/>
      <c r="R68" s="1350"/>
      <c r="S68" s="1350"/>
      <c r="T68" s="1350"/>
      <c r="U68" s="1350"/>
      <c r="V68" s="1350"/>
      <c r="W68" s="1350"/>
      <c r="X68" s="1377"/>
    </row>
    <row r="69" spans="1:24" s="1393" customFormat="1" ht="15.9" customHeight="1">
      <c r="A69" s="1400"/>
      <c r="B69" s="1075"/>
      <c r="C69" s="1366"/>
      <c r="D69" s="1366"/>
      <c r="E69" s="1366"/>
      <c r="F69" s="1366"/>
      <c r="G69" s="1366"/>
      <c r="H69" s="1366"/>
      <c r="I69" s="1366"/>
      <c r="J69" s="1366"/>
      <c r="K69" s="1366"/>
      <c r="L69" s="1366"/>
      <c r="M69" s="1366"/>
      <c r="N69" s="1366"/>
      <c r="O69" s="1366"/>
      <c r="P69" s="1366"/>
      <c r="Q69" s="1366"/>
      <c r="R69" s="1366"/>
      <c r="S69" s="1366"/>
      <c r="T69" s="1366"/>
      <c r="U69" s="1366"/>
      <c r="V69" s="1366"/>
      <c r="W69" s="1366"/>
      <c r="X69" s="1075"/>
    </row>
    <row r="70" spans="1:24" s="1393" customFormat="1" ht="15.9" customHeight="1">
      <c r="A70" s="1400"/>
      <c r="B70" s="1379" t="s">
        <v>154</v>
      </c>
      <c r="C70" s="1367"/>
      <c r="D70" s="1367"/>
      <c r="E70" s="1367"/>
      <c r="F70" s="1367"/>
      <c r="G70" s="1367"/>
      <c r="H70" s="1367"/>
      <c r="I70" s="1367"/>
      <c r="J70" s="1367"/>
      <c r="K70" s="1367"/>
      <c r="L70" s="1367"/>
      <c r="M70" s="1367"/>
      <c r="N70" s="1367"/>
      <c r="O70" s="1367"/>
      <c r="P70" s="1367"/>
      <c r="Q70" s="1367"/>
      <c r="R70" s="1367"/>
      <c r="S70" s="1367"/>
      <c r="T70" s="1367"/>
      <c r="U70" s="1367"/>
      <c r="V70" s="1414"/>
      <c r="W70" s="1367"/>
      <c r="X70" s="1379"/>
    </row>
    <row r="71" spans="1:24" s="1393" customFormat="1" ht="15.9" customHeight="1">
      <c r="A71" s="1400"/>
      <c r="B71" s="1380" t="s">
        <v>25</v>
      </c>
      <c r="C71" s="1359"/>
      <c r="D71" s="1359"/>
      <c r="E71" s="1359"/>
      <c r="F71" s="1359"/>
      <c r="G71" s="1359"/>
      <c r="H71" s="1359"/>
      <c r="I71" s="1359"/>
      <c r="J71" s="1359"/>
      <c r="K71" s="1359"/>
      <c r="L71" s="1359"/>
      <c r="M71" s="1359"/>
      <c r="N71" s="1359"/>
      <c r="O71" s="1359"/>
      <c r="P71" s="1359"/>
      <c r="Q71" s="1359"/>
      <c r="R71" s="1359"/>
      <c r="S71" s="1359"/>
      <c r="T71" s="1359"/>
      <c r="U71" s="1359"/>
      <c r="V71" s="1415"/>
      <c r="W71" s="1359"/>
      <c r="X71" s="1380"/>
    </row>
    <row r="72" spans="1:24" s="1393" customFormat="1" ht="15.9" customHeight="1">
      <c r="A72" s="1392"/>
      <c r="B72" s="1380" t="s">
        <v>26</v>
      </c>
      <c r="C72" s="1359"/>
      <c r="D72" s="1359"/>
      <c r="E72" s="1359"/>
      <c r="F72" s="1359"/>
      <c r="G72" s="1359"/>
      <c r="H72" s="1359"/>
      <c r="I72" s="1359"/>
      <c r="J72" s="1359"/>
      <c r="K72" s="1359"/>
      <c r="L72" s="1359"/>
      <c r="M72" s="1359"/>
      <c r="N72" s="1359"/>
      <c r="O72" s="1359"/>
      <c r="P72" s="1359"/>
      <c r="Q72" s="1359"/>
      <c r="R72" s="1359"/>
      <c r="S72" s="1359"/>
      <c r="T72" s="1359"/>
      <c r="U72" s="1359"/>
      <c r="V72" s="1415"/>
      <c r="W72" s="1359"/>
      <c r="X72" s="1380"/>
    </row>
    <row r="73" spans="1:24" s="1393" customFormat="1" ht="15.9" customHeight="1">
      <c r="A73" s="1392"/>
      <c r="B73" s="1381"/>
      <c r="C73" s="1368"/>
      <c r="D73" s="1368"/>
      <c r="E73" s="1368"/>
      <c r="F73" s="1368"/>
      <c r="G73" s="1368"/>
      <c r="H73" s="1368"/>
      <c r="I73" s="1368"/>
      <c r="J73" s="1368"/>
      <c r="K73" s="1368"/>
      <c r="L73" s="1368"/>
      <c r="M73" s="1368"/>
      <c r="N73" s="1368"/>
      <c r="O73" s="1368"/>
      <c r="P73" s="1368"/>
      <c r="Q73" s="1368"/>
      <c r="R73" s="1368"/>
      <c r="S73" s="1368"/>
      <c r="T73" s="1368"/>
      <c r="U73" s="1368"/>
      <c r="V73" s="1368"/>
      <c r="W73" s="1368"/>
      <c r="X73" s="1381"/>
    </row>
    <row r="74" spans="1:24" s="1393" customFormat="1" ht="15.9" customHeight="1">
      <c r="A74" s="1392"/>
      <c r="B74" s="1382" t="s">
        <v>142</v>
      </c>
      <c r="C74" s="1368"/>
      <c r="D74" s="1368"/>
      <c r="E74" s="1368"/>
      <c r="F74" s="1368"/>
      <c r="G74" s="1368"/>
      <c r="H74" s="1368"/>
      <c r="I74" s="1368"/>
      <c r="J74" s="1368"/>
      <c r="K74" s="1368"/>
      <c r="L74" s="1368"/>
      <c r="M74" s="1368"/>
      <c r="N74" s="1368"/>
      <c r="O74" s="1368"/>
      <c r="P74" s="1368"/>
      <c r="Q74" s="1368"/>
      <c r="R74" s="1368"/>
      <c r="S74" s="1368"/>
      <c r="T74" s="1368"/>
      <c r="U74" s="1368"/>
      <c r="V74" s="1368"/>
      <c r="W74" s="1368"/>
      <c r="X74" s="1382"/>
    </row>
    <row r="75" spans="1:24" s="1393" customFormat="1" ht="15.9" customHeight="1">
      <c r="A75" s="1392"/>
      <c r="B75" s="1382" t="s">
        <v>167</v>
      </c>
      <c r="C75" s="1368"/>
      <c r="D75" s="1368"/>
      <c r="E75" s="1368"/>
      <c r="F75" s="1368"/>
      <c r="G75" s="1368"/>
      <c r="H75" s="1368"/>
      <c r="I75" s="1368"/>
      <c r="J75" s="1368"/>
      <c r="K75" s="1368"/>
      <c r="L75" s="1368"/>
      <c r="M75" s="1368"/>
      <c r="N75" s="1368"/>
      <c r="O75" s="1368"/>
      <c r="P75" s="1368"/>
      <c r="Q75" s="1368"/>
      <c r="R75" s="1368"/>
      <c r="S75" s="1368"/>
      <c r="T75" s="1368"/>
      <c r="U75" s="1368"/>
      <c r="V75" s="1368"/>
      <c r="W75" s="1368"/>
      <c r="X75" s="1382"/>
    </row>
    <row r="76" spans="1:24" s="1393" customFormat="1" ht="15.9" customHeight="1">
      <c r="A76" s="1392"/>
      <c r="B76" s="1383"/>
      <c r="C76" s="1368"/>
      <c r="D76" s="1368"/>
      <c r="E76" s="1368"/>
      <c r="F76" s="1368"/>
      <c r="G76" s="1368"/>
      <c r="H76" s="1368"/>
      <c r="I76" s="1368"/>
      <c r="J76" s="1368"/>
      <c r="K76" s="1368"/>
      <c r="L76" s="1368"/>
      <c r="M76" s="1368"/>
      <c r="N76" s="1368"/>
      <c r="O76" s="1368"/>
      <c r="P76" s="1368"/>
      <c r="Q76" s="1368"/>
      <c r="R76" s="1368"/>
      <c r="S76" s="1368"/>
      <c r="T76" s="1368"/>
      <c r="U76" s="1368"/>
      <c r="V76" s="1368"/>
      <c r="W76" s="1368"/>
      <c r="X76" s="1383"/>
    </row>
    <row r="77" spans="1:24" s="1393" customFormat="1" ht="24.9" customHeight="1">
      <c r="A77" s="1392"/>
      <c r="B77" s="1384" t="s">
        <v>6510</v>
      </c>
      <c r="C77" s="1369"/>
      <c r="D77" s="1369"/>
      <c r="E77" s="1369"/>
      <c r="F77" s="1369"/>
      <c r="G77" s="1369"/>
      <c r="H77" s="1369"/>
      <c r="I77" s="1369"/>
      <c r="J77" s="1369"/>
      <c r="K77" s="1369"/>
      <c r="L77" s="1369"/>
      <c r="M77" s="1369"/>
      <c r="N77" s="1369"/>
      <c r="O77" s="1369"/>
      <c r="P77" s="1369"/>
      <c r="Q77" s="1369"/>
      <c r="R77" s="1369"/>
      <c r="S77" s="1369"/>
      <c r="T77" s="1369"/>
      <c r="U77" s="1369"/>
      <c r="V77" s="1416"/>
      <c r="W77" s="1369"/>
      <c r="X77" s="1384"/>
    </row>
    <row r="78" spans="1:24" s="1393" customFormat="1" ht="14.4">
      <c r="A78" s="1392"/>
      <c r="B78" s="1423"/>
      <c r="C78" s="1424"/>
      <c r="D78" s="1424"/>
      <c r="E78" s="1425"/>
      <c r="F78" s="1425"/>
      <c r="G78" s="1424"/>
      <c r="H78" s="1400"/>
      <c r="I78" s="1400"/>
      <c r="J78" s="1400"/>
      <c r="K78" s="1400"/>
      <c r="L78" s="1400"/>
      <c r="M78" s="1400"/>
      <c r="N78" s="1400"/>
      <c r="O78" s="1400"/>
    </row>
    <row r="79" spans="1:24" s="1393" customFormat="1" ht="17.100000000000001" customHeight="1">
      <c r="A79" s="1392"/>
      <c r="B79" s="1290" t="s">
        <v>6484</v>
      </c>
      <c r="C79" s="1290"/>
      <c r="D79" s="1290"/>
      <c r="E79" s="1290"/>
      <c r="F79" s="1290"/>
      <c r="G79" s="1399"/>
      <c r="H79" s="1400"/>
      <c r="I79" s="1400"/>
      <c r="J79" s="1400"/>
      <c r="K79" s="1400"/>
      <c r="L79" s="1400"/>
      <c r="M79" s="1400"/>
      <c r="N79" s="1400"/>
      <c r="O79" s="1400"/>
    </row>
    <row r="80" spans="1:24" s="1400" customFormat="1" ht="22.5" customHeight="1">
      <c r="A80" s="1392"/>
      <c r="B80" s="1290"/>
      <c r="C80" s="1290"/>
      <c r="D80" s="1290"/>
      <c r="E80" s="1290"/>
      <c r="F80" s="1290"/>
      <c r="G80" s="1399"/>
    </row>
    <row r="81" spans="1:7" s="1400" customFormat="1" ht="20.25" customHeight="1">
      <c r="A81" s="1392"/>
      <c r="B81" s="1942"/>
      <c r="C81" s="1942"/>
      <c r="D81" s="1942"/>
      <c r="E81" s="1942"/>
      <c r="F81" s="1942"/>
      <c r="G81" s="1399"/>
    </row>
    <row r="82" spans="1:7" s="1400" customFormat="1" ht="20.25" customHeight="1">
      <c r="A82" s="1392"/>
      <c r="B82" s="1942"/>
      <c r="C82" s="1942"/>
      <c r="D82" s="1942"/>
      <c r="E82" s="1942"/>
      <c r="F82" s="1942"/>
      <c r="G82" s="1399"/>
    </row>
    <row r="83" spans="1:7" s="1400" customFormat="1" ht="24" customHeight="1">
      <c r="A83" s="1392"/>
      <c r="B83" s="1426"/>
      <c r="C83" s="1427"/>
      <c r="D83" s="1427"/>
      <c r="E83" s="1427"/>
      <c r="F83" s="1427"/>
      <c r="G83" s="1399"/>
    </row>
    <row r="84" spans="1:7" s="1400" customFormat="1" ht="24" customHeight="1">
      <c r="A84" s="1392"/>
      <c r="B84" s="1426"/>
      <c r="C84" s="1427"/>
      <c r="D84" s="1427"/>
      <c r="E84" s="1427"/>
      <c r="F84" s="1427"/>
      <c r="G84" s="1399"/>
    </row>
    <row r="85" spans="1:7" s="1400" customFormat="1" ht="13.5" customHeight="1">
      <c r="A85" s="1392"/>
      <c r="C85" s="1428"/>
      <c r="D85" s="1428"/>
      <c r="E85" s="1429"/>
      <c r="F85" s="1428"/>
      <c r="G85" s="1399"/>
    </row>
    <row r="86" spans="1:7" s="1400" customFormat="1" ht="13.5" customHeight="1">
      <c r="A86" s="1392"/>
      <c r="B86" s="1407"/>
      <c r="C86" s="1407"/>
      <c r="D86" s="1407"/>
      <c r="E86" s="1407"/>
      <c r="F86" s="1407"/>
      <c r="G86" s="1407"/>
    </row>
  </sheetData>
  <mergeCells count="21">
    <mergeCell ref="B2:C2"/>
    <mergeCell ref="D2:F2"/>
    <mergeCell ref="B7:B9"/>
    <mergeCell ref="C7:F7"/>
    <mergeCell ref="B81:F82"/>
    <mergeCell ref="C8:D8"/>
    <mergeCell ref="E8:F8"/>
    <mergeCell ref="G7:J7"/>
    <mergeCell ref="G8:H8"/>
    <mergeCell ref="I8:J8"/>
    <mergeCell ref="K7:N7"/>
    <mergeCell ref="K8:L8"/>
    <mergeCell ref="M8:N8"/>
    <mergeCell ref="X7:X9"/>
    <mergeCell ref="O7:R7"/>
    <mergeCell ref="O8:P8"/>
    <mergeCell ref="Q8:R8"/>
    <mergeCell ref="S7:W7"/>
    <mergeCell ref="S8:T8"/>
    <mergeCell ref="U8:V8"/>
    <mergeCell ref="W8:W9"/>
  </mergeCells>
  <pageMargins left="0.25" right="0.25" top="0.75" bottom="0.75" header="0.3" footer="0.3"/>
  <pageSetup scale="31" fitToWidth="0" orientation="landscape" r:id="rId1"/>
  <rowBreaks count="1" manualBreakCount="1">
    <brk id="71" max="2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09"/>
  <sheetViews>
    <sheetView showGridLines="0" zoomScale="25" zoomScaleNormal="25" workbookViewId="0">
      <pane ySplit="8" topLeftCell="A21" activePane="bottomLeft" state="frozen"/>
      <selection activeCell="V98" sqref="V98"/>
      <selection pane="bottomLeft" activeCell="B94" sqref="B94:B97"/>
    </sheetView>
  </sheetViews>
  <sheetFormatPr defaultColWidth="9.109375" defaultRowHeight="14.4"/>
  <cols>
    <col min="1" max="1" width="14.88671875" customWidth="1"/>
    <col min="2" max="2" width="73.109375" style="10" customWidth="1"/>
    <col min="3" max="3" width="14.109375" style="10" customWidth="1"/>
    <col min="4" max="4" width="13.33203125" style="10" customWidth="1"/>
    <col min="5" max="5" width="12.88671875" style="10" customWidth="1"/>
    <col min="6" max="6" width="11.6640625" style="10" customWidth="1"/>
    <col min="7" max="7" width="13.88671875" style="10" customWidth="1"/>
    <col min="8" max="8" width="11.88671875" style="10" customWidth="1"/>
    <col min="9" max="9" width="11.6640625" style="10" customWidth="1"/>
    <col min="10" max="10" width="18.6640625" style="10" bestFit="1" customWidth="1"/>
    <col min="11" max="11" width="11.6640625" style="10" customWidth="1"/>
    <col min="12" max="12" width="1.44140625" style="10" customWidth="1"/>
    <col min="13" max="18" width="16.44140625" style="717" customWidth="1"/>
    <col min="19" max="19" width="9.109375" style="717"/>
    <col min="20" max="16384" width="9.109375" style="10"/>
  </cols>
  <sheetData>
    <row r="2" spans="1:19" s="717" customFormat="1" ht="16.5" customHeight="1">
      <c r="A2"/>
      <c r="B2" s="1801" t="s">
        <v>6013</v>
      </c>
      <c r="C2" s="1801"/>
      <c r="D2" s="1801"/>
      <c r="E2" s="1801"/>
      <c r="F2" s="1801"/>
      <c r="G2" s="1801"/>
      <c r="H2" s="1801"/>
      <c r="I2" s="1801"/>
      <c r="J2" s="1801"/>
      <c r="K2" s="1801"/>
      <c r="L2" s="1391"/>
      <c r="M2" s="1392"/>
      <c r="N2" s="1392"/>
      <c r="O2" s="1392"/>
      <c r="P2" s="1392"/>
      <c r="Q2" s="1392"/>
      <c r="R2" s="1392"/>
    </row>
    <row r="3" spans="1:19" ht="15.6">
      <c r="B3" s="552" t="s">
        <v>5835</v>
      </c>
      <c r="C3" s="522"/>
      <c r="D3" s="522"/>
      <c r="E3" s="522"/>
      <c r="F3" s="522"/>
      <c r="G3" s="522"/>
      <c r="H3" s="522"/>
      <c r="I3" s="522"/>
      <c r="J3" s="522"/>
      <c r="K3" s="522"/>
      <c r="L3" s="522"/>
    </row>
    <row r="4" spans="1:19" ht="2.25" customHeight="1">
      <c r="B4" s="522"/>
      <c r="C4" s="522"/>
      <c r="D4" s="522"/>
      <c r="E4" s="522"/>
      <c r="F4" s="522"/>
      <c r="G4" s="522"/>
      <c r="H4" s="522"/>
      <c r="I4" s="522"/>
      <c r="J4" s="522"/>
      <c r="K4" s="522"/>
      <c r="L4" s="522"/>
    </row>
    <row r="5" spans="1:19" ht="15" customHeight="1">
      <c r="B5" s="522" t="s">
        <v>5921</v>
      </c>
      <c r="C5" s="522"/>
      <c r="D5" s="522"/>
      <c r="E5" s="522"/>
      <c r="F5" s="522"/>
      <c r="G5" s="522"/>
      <c r="H5" s="522" t="s">
        <v>92</v>
      </c>
      <c r="I5" s="522"/>
      <c r="J5" s="522"/>
      <c r="K5" s="522"/>
      <c r="L5" s="522"/>
    </row>
    <row r="6" spans="1:19" ht="17.25" customHeight="1">
      <c r="B6" s="522"/>
      <c r="C6" s="522"/>
      <c r="D6" s="522"/>
      <c r="E6" s="522"/>
      <c r="F6" s="522"/>
      <c r="G6" s="522"/>
      <c r="H6" s="522"/>
      <c r="I6" s="522"/>
      <c r="J6" s="522"/>
      <c r="K6" s="541" t="s">
        <v>5979</v>
      </c>
      <c r="L6" s="541"/>
      <c r="R6" s="541" t="s">
        <v>5979</v>
      </c>
    </row>
    <row r="7" spans="1:19" s="767" customFormat="1" ht="32.25" customHeight="1">
      <c r="A7"/>
      <c r="B7" s="1943" t="s">
        <v>6268</v>
      </c>
      <c r="C7" s="1892" t="s">
        <v>5975</v>
      </c>
      <c r="D7" s="1893"/>
      <c r="E7" s="1894"/>
      <c r="F7" s="1892" t="s">
        <v>5976</v>
      </c>
      <c r="G7" s="1893"/>
      <c r="H7" s="1894"/>
      <c r="I7" s="1892" t="s">
        <v>44</v>
      </c>
      <c r="J7" s="1893"/>
      <c r="K7" s="1894"/>
      <c r="M7" s="1914" t="s">
        <v>6102</v>
      </c>
      <c r="N7" s="1915"/>
      <c r="O7" s="1916"/>
      <c r="P7" s="1914" t="s">
        <v>6103</v>
      </c>
      <c r="Q7" s="1915"/>
      <c r="R7" s="1916"/>
      <c r="S7" s="797"/>
    </row>
    <row r="8" spans="1:19" s="767" customFormat="1" ht="54" customHeight="1">
      <c r="A8"/>
      <c r="B8" s="1944"/>
      <c r="C8" s="944" t="s">
        <v>5970</v>
      </c>
      <c r="D8" s="944" t="s">
        <v>5971</v>
      </c>
      <c r="E8" s="944" t="s">
        <v>5972</v>
      </c>
      <c r="F8" s="944" t="s">
        <v>5970</v>
      </c>
      <c r="G8" s="944" t="s">
        <v>5971</v>
      </c>
      <c r="H8" s="944" t="s">
        <v>5972</v>
      </c>
      <c r="I8" s="944" t="s">
        <v>5973</v>
      </c>
      <c r="J8" s="944" t="s">
        <v>5966</v>
      </c>
      <c r="K8" s="944" t="s">
        <v>5974</v>
      </c>
      <c r="M8" s="769" t="s">
        <v>5970</v>
      </c>
      <c r="N8" s="769" t="s">
        <v>5971</v>
      </c>
      <c r="O8" s="769" t="s">
        <v>5972</v>
      </c>
      <c r="P8" s="769" t="s">
        <v>5970</v>
      </c>
      <c r="Q8" s="769" t="s">
        <v>5971</v>
      </c>
      <c r="R8" s="769" t="s">
        <v>5972</v>
      </c>
      <c r="S8" s="797"/>
    </row>
    <row r="9" spans="1:19" s="767" customFormat="1">
      <c r="A9"/>
      <c r="B9" s="1084" t="s">
        <v>6209</v>
      </c>
      <c r="C9" s="771"/>
      <c r="D9" s="771"/>
      <c r="E9" s="771"/>
      <c r="F9" s="771"/>
      <c r="G9" s="771"/>
      <c r="H9" s="771"/>
      <c r="I9" s="771"/>
      <c r="J9" s="771"/>
      <c r="K9" s="771"/>
      <c r="M9" s="982"/>
      <c r="N9" s="775"/>
      <c r="O9" s="775"/>
      <c r="P9" s="775"/>
      <c r="Q9" s="775"/>
      <c r="R9" s="775"/>
      <c r="S9" s="797"/>
    </row>
    <row r="10" spans="1:19" s="767" customFormat="1">
      <c r="A10"/>
      <c r="B10" s="1072"/>
      <c r="C10" s="772"/>
      <c r="D10" s="772"/>
      <c r="E10" s="772"/>
      <c r="F10" s="772"/>
      <c r="G10" s="772"/>
      <c r="H10" s="772"/>
      <c r="I10" s="772"/>
      <c r="J10" s="772"/>
      <c r="K10" s="772"/>
      <c r="M10" s="983"/>
      <c r="N10" s="787"/>
      <c r="O10" s="787"/>
      <c r="P10" s="787"/>
      <c r="Q10" s="787"/>
      <c r="R10" s="787"/>
      <c r="S10" s="797"/>
    </row>
    <row r="11" spans="1:19" s="767" customFormat="1">
      <c r="A11"/>
      <c r="B11" s="774" t="s">
        <v>6208</v>
      </c>
      <c r="C11" s="789"/>
      <c r="D11" s="789"/>
      <c r="E11" s="789"/>
      <c r="F11" s="789"/>
      <c r="G11" s="789"/>
      <c r="H11" s="789"/>
      <c r="I11" s="789"/>
      <c r="J11" s="789"/>
      <c r="K11" s="789"/>
      <c r="M11" s="984"/>
      <c r="N11" s="792"/>
      <c r="O11" s="792"/>
      <c r="P11" s="792"/>
      <c r="Q11" s="792"/>
      <c r="R11" s="792"/>
      <c r="S11" s="797"/>
    </row>
    <row r="12" spans="1:19" s="767" customFormat="1">
      <c r="A12"/>
      <c r="B12" s="773" t="s">
        <v>148</v>
      </c>
      <c r="C12" s="789"/>
      <c r="D12" s="789"/>
      <c r="E12" s="789"/>
      <c r="F12" s="789"/>
      <c r="G12" s="789"/>
      <c r="H12" s="789"/>
      <c r="I12" s="789"/>
      <c r="J12" s="789"/>
      <c r="K12" s="789"/>
      <c r="M12" s="984"/>
      <c r="N12" s="792"/>
      <c r="O12" s="792"/>
      <c r="P12" s="792"/>
      <c r="Q12" s="792"/>
      <c r="R12" s="792"/>
      <c r="S12" s="797"/>
    </row>
    <row r="13" spans="1:19" s="767" customFormat="1">
      <c r="A13"/>
      <c r="B13" s="773" t="s">
        <v>149</v>
      </c>
      <c r="C13" s="789"/>
      <c r="D13" s="789"/>
      <c r="E13" s="789"/>
      <c r="F13" s="789"/>
      <c r="G13" s="789"/>
      <c r="H13" s="789"/>
      <c r="I13" s="789"/>
      <c r="J13" s="789"/>
      <c r="K13" s="789"/>
      <c r="M13" s="984"/>
      <c r="N13" s="792"/>
      <c r="O13" s="792"/>
      <c r="P13" s="792"/>
      <c r="Q13" s="792"/>
      <c r="R13" s="792"/>
      <c r="S13" s="797"/>
    </row>
    <row r="14" spans="1:19" s="767" customFormat="1">
      <c r="A14"/>
      <c r="B14" s="773" t="s">
        <v>150</v>
      </c>
      <c r="C14" s="772"/>
      <c r="D14" s="772"/>
      <c r="E14" s="772"/>
      <c r="F14" s="772"/>
      <c r="G14" s="772"/>
      <c r="H14" s="772"/>
      <c r="I14" s="772"/>
      <c r="J14" s="772"/>
      <c r="K14" s="772"/>
      <c r="M14" s="983"/>
      <c r="N14" s="787"/>
      <c r="O14" s="787"/>
      <c r="P14" s="787"/>
      <c r="Q14" s="787"/>
      <c r="R14" s="787"/>
      <c r="S14" s="797"/>
    </row>
    <row r="15" spans="1:19" s="767" customFormat="1">
      <c r="A15"/>
      <c r="B15" s="1086"/>
      <c r="C15" s="771"/>
      <c r="D15" s="771"/>
      <c r="E15" s="771"/>
      <c r="F15" s="771"/>
      <c r="G15" s="771"/>
      <c r="H15" s="771"/>
      <c r="I15" s="771"/>
      <c r="J15" s="771"/>
      <c r="K15" s="771"/>
      <c r="M15" s="982"/>
      <c r="N15" s="775"/>
      <c r="O15" s="775"/>
      <c r="P15" s="775"/>
      <c r="Q15" s="775"/>
      <c r="R15" s="775"/>
      <c r="S15" s="797"/>
    </row>
    <row r="16" spans="1:19" s="767" customFormat="1">
      <c r="A16"/>
      <c r="B16" s="1152" t="s">
        <v>6210</v>
      </c>
      <c r="C16" s="772"/>
      <c r="D16" s="772"/>
      <c r="E16" s="772"/>
      <c r="F16" s="772"/>
      <c r="G16" s="772"/>
      <c r="H16" s="772"/>
      <c r="I16" s="772"/>
      <c r="J16" s="772"/>
      <c r="K16" s="772"/>
      <c r="M16" s="983"/>
      <c r="N16" s="787"/>
      <c r="O16" s="787"/>
      <c r="P16" s="787"/>
      <c r="Q16" s="787"/>
      <c r="R16" s="787"/>
      <c r="S16" s="797"/>
    </row>
    <row r="17" spans="1:19" s="767" customFormat="1">
      <c r="A17"/>
      <c r="B17" s="1075" t="s">
        <v>148</v>
      </c>
      <c r="C17" s="776"/>
      <c r="D17" s="776"/>
      <c r="E17" s="776"/>
      <c r="F17" s="776"/>
      <c r="G17" s="776"/>
      <c r="H17" s="776"/>
      <c r="I17" s="776"/>
      <c r="J17" s="776"/>
      <c r="K17" s="776"/>
      <c r="M17" s="985"/>
      <c r="N17" s="811"/>
      <c r="O17" s="811"/>
      <c r="P17" s="811"/>
      <c r="Q17" s="811"/>
      <c r="R17" s="811"/>
      <c r="S17" s="797"/>
    </row>
    <row r="18" spans="1:19" s="767" customFormat="1">
      <c r="A18"/>
      <c r="B18" s="1075" t="s">
        <v>149</v>
      </c>
      <c r="C18" s="789"/>
      <c r="D18" s="789"/>
      <c r="E18" s="789"/>
      <c r="F18" s="789"/>
      <c r="G18" s="789"/>
      <c r="H18" s="789"/>
      <c r="I18" s="789"/>
      <c r="J18" s="789"/>
      <c r="K18" s="789"/>
      <c r="M18" s="984"/>
      <c r="N18" s="792"/>
      <c r="O18" s="792"/>
      <c r="P18" s="792"/>
      <c r="Q18" s="792"/>
      <c r="R18" s="792"/>
      <c r="S18" s="797"/>
    </row>
    <row r="19" spans="1:19" s="767" customFormat="1">
      <c r="A19"/>
      <c r="B19" s="1075" t="s">
        <v>150</v>
      </c>
      <c r="C19" s="789"/>
      <c r="D19" s="789"/>
      <c r="E19" s="789"/>
      <c r="F19" s="789"/>
      <c r="G19" s="789"/>
      <c r="H19" s="789"/>
      <c r="I19" s="789"/>
      <c r="J19" s="789"/>
      <c r="K19" s="789"/>
      <c r="M19" s="984"/>
      <c r="N19" s="792"/>
      <c r="O19" s="792"/>
      <c r="P19" s="792"/>
      <c r="Q19" s="792"/>
      <c r="R19" s="792"/>
      <c r="S19" s="797"/>
    </row>
    <row r="20" spans="1:19" s="767" customFormat="1">
      <c r="A20"/>
      <c r="B20" s="1075"/>
      <c r="C20" s="789"/>
      <c r="D20" s="789"/>
      <c r="E20" s="789"/>
      <c r="F20" s="789"/>
      <c r="G20" s="789"/>
      <c r="H20" s="789"/>
      <c r="I20" s="789"/>
      <c r="J20" s="789"/>
      <c r="K20" s="789"/>
      <c r="M20" s="984"/>
      <c r="N20" s="792"/>
      <c r="O20" s="792"/>
      <c r="P20" s="792"/>
      <c r="Q20" s="792"/>
      <c r="R20" s="792"/>
      <c r="S20" s="797"/>
    </row>
    <row r="21" spans="1:19" s="767" customFormat="1">
      <c r="A21"/>
      <c r="B21" s="1153" t="s">
        <v>141</v>
      </c>
      <c r="C21" s="789"/>
      <c r="D21" s="789"/>
      <c r="E21" s="789"/>
      <c r="F21" s="789"/>
      <c r="G21" s="789"/>
      <c r="H21" s="789"/>
      <c r="I21" s="789"/>
      <c r="J21" s="789"/>
      <c r="K21" s="789"/>
      <c r="M21" s="984"/>
      <c r="N21" s="792"/>
      <c r="O21" s="792"/>
      <c r="P21" s="792"/>
      <c r="Q21" s="792"/>
      <c r="R21" s="792"/>
      <c r="S21" s="797"/>
    </row>
    <row r="22" spans="1:19" s="767" customFormat="1">
      <c r="A22"/>
      <c r="B22" s="1154" t="s">
        <v>6211</v>
      </c>
      <c r="C22" s="789"/>
      <c r="D22" s="789"/>
      <c r="E22" s="789"/>
      <c r="F22" s="789"/>
      <c r="G22" s="789"/>
      <c r="H22" s="789"/>
      <c r="I22" s="789"/>
      <c r="J22" s="789"/>
      <c r="K22" s="789"/>
      <c r="M22" s="984"/>
      <c r="N22" s="792"/>
      <c r="O22" s="792"/>
      <c r="P22" s="792"/>
      <c r="Q22" s="792"/>
      <c r="R22" s="792"/>
      <c r="S22" s="797"/>
    </row>
    <row r="23" spans="1:19" s="767" customFormat="1">
      <c r="A23"/>
      <c r="B23" s="1154" t="s">
        <v>6212</v>
      </c>
      <c r="C23" s="789"/>
      <c r="D23" s="789"/>
      <c r="E23" s="789"/>
      <c r="F23" s="789"/>
      <c r="G23" s="789"/>
      <c r="H23" s="789"/>
      <c r="I23" s="789"/>
      <c r="J23" s="789"/>
      <c r="K23" s="789"/>
      <c r="M23" s="984"/>
      <c r="N23" s="792"/>
      <c r="O23" s="792"/>
      <c r="P23" s="792"/>
      <c r="Q23" s="792"/>
      <c r="R23" s="792"/>
      <c r="S23" s="797"/>
    </row>
    <row r="24" spans="1:19" s="767" customFormat="1">
      <c r="A24"/>
      <c r="B24" s="1155"/>
      <c r="C24" s="789"/>
      <c r="D24" s="789"/>
      <c r="E24" s="789"/>
      <c r="F24" s="789"/>
      <c r="G24" s="789"/>
      <c r="H24" s="789"/>
      <c r="I24" s="789"/>
      <c r="J24" s="789"/>
      <c r="K24" s="789"/>
      <c r="M24" s="984"/>
      <c r="N24" s="792"/>
      <c r="O24" s="792"/>
      <c r="P24" s="792"/>
      <c r="Q24" s="792"/>
      <c r="R24" s="792"/>
      <c r="S24" s="797"/>
    </row>
    <row r="25" spans="1:19" s="767" customFormat="1">
      <c r="A25"/>
      <c r="B25" s="1156" t="s">
        <v>128</v>
      </c>
      <c r="C25" s="789"/>
      <c r="D25" s="789"/>
      <c r="E25" s="789"/>
      <c r="F25" s="789"/>
      <c r="G25" s="789"/>
      <c r="H25" s="789"/>
      <c r="I25" s="789"/>
      <c r="J25" s="789"/>
      <c r="K25" s="789"/>
      <c r="M25" s="984"/>
      <c r="N25" s="792"/>
      <c r="O25" s="792"/>
      <c r="P25" s="792"/>
      <c r="Q25" s="792"/>
      <c r="R25" s="792"/>
      <c r="S25" s="797"/>
    </row>
    <row r="26" spans="1:19" s="767" customFormat="1">
      <c r="A26"/>
      <c r="B26" s="1157" t="s">
        <v>118</v>
      </c>
      <c r="C26" s="789"/>
      <c r="D26" s="789"/>
      <c r="E26" s="789"/>
      <c r="F26" s="789"/>
      <c r="G26" s="789"/>
      <c r="H26" s="789"/>
      <c r="I26" s="789"/>
      <c r="J26" s="789"/>
      <c r="K26" s="789"/>
      <c r="M26" s="984"/>
      <c r="N26" s="792"/>
      <c r="O26" s="792"/>
      <c r="P26" s="792"/>
      <c r="Q26" s="792"/>
      <c r="R26" s="792"/>
      <c r="S26" s="797"/>
    </row>
    <row r="27" spans="1:19" s="767" customFormat="1">
      <c r="A27"/>
      <c r="B27" s="1157" t="s">
        <v>119</v>
      </c>
      <c r="C27" s="789"/>
      <c r="D27" s="789"/>
      <c r="E27" s="789"/>
      <c r="F27" s="789"/>
      <c r="G27" s="789"/>
      <c r="H27" s="789"/>
      <c r="I27" s="789"/>
      <c r="J27" s="789"/>
      <c r="K27" s="789"/>
      <c r="M27" s="984"/>
      <c r="N27" s="792"/>
      <c r="O27" s="792"/>
      <c r="P27" s="792"/>
      <c r="Q27" s="792"/>
      <c r="R27" s="792"/>
      <c r="S27" s="797"/>
    </row>
    <row r="28" spans="1:19" s="767" customFormat="1">
      <c r="A28"/>
      <c r="B28" s="1157" t="s">
        <v>94</v>
      </c>
      <c r="C28" s="789"/>
      <c r="D28" s="789"/>
      <c r="E28" s="789"/>
      <c r="F28" s="789"/>
      <c r="G28" s="789"/>
      <c r="H28" s="789"/>
      <c r="I28" s="789"/>
      <c r="J28" s="789"/>
      <c r="K28" s="789"/>
      <c r="M28" s="984"/>
      <c r="N28" s="792"/>
      <c r="O28" s="792"/>
      <c r="P28" s="792"/>
      <c r="Q28" s="792"/>
      <c r="R28" s="792"/>
      <c r="S28" s="797"/>
    </row>
    <row r="29" spans="1:19" s="767" customFormat="1">
      <c r="A29"/>
      <c r="B29" s="1157" t="s">
        <v>120</v>
      </c>
      <c r="C29" s="789"/>
      <c r="D29" s="789"/>
      <c r="E29" s="789"/>
      <c r="F29" s="789"/>
      <c r="G29" s="789"/>
      <c r="H29" s="789"/>
      <c r="I29" s="789"/>
      <c r="J29" s="789"/>
      <c r="K29" s="789"/>
      <c r="M29" s="984"/>
      <c r="N29" s="792"/>
      <c r="O29" s="792"/>
      <c r="P29" s="792"/>
      <c r="Q29" s="792"/>
      <c r="R29" s="792"/>
      <c r="S29" s="797"/>
    </row>
    <row r="30" spans="1:19" s="767" customFormat="1">
      <c r="A30"/>
      <c r="B30" s="1157" t="s">
        <v>121</v>
      </c>
      <c r="C30" s="789"/>
      <c r="D30" s="789"/>
      <c r="E30" s="789"/>
      <c r="F30" s="789"/>
      <c r="G30" s="789"/>
      <c r="H30" s="789"/>
      <c r="I30" s="789"/>
      <c r="J30" s="789"/>
      <c r="K30" s="789"/>
      <c r="M30" s="984"/>
      <c r="N30" s="792"/>
      <c r="O30" s="792"/>
      <c r="P30" s="792"/>
      <c r="Q30" s="792"/>
      <c r="R30" s="792"/>
      <c r="S30" s="797"/>
    </row>
    <row r="31" spans="1:19" s="767" customFormat="1">
      <c r="A31"/>
      <c r="B31" s="1158" t="s">
        <v>6247</v>
      </c>
      <c r="C31" s="789"/>
      <c r="D31" s="789"/>
      <c r="E31" s="789"/>
      <c r="F31" s="789"/>
      <c r="G31" s="789"/>
      <c r="H31" s="789"/>
      <c r="I31" s="789"/>
      <c r="J31" s="789"/>
      <c r="K31" s="789"/>
      <c r="M31" s="984"/>
      <c r="N31" s="792"/>
      <c r="O31" s="792"/>
      <c r="P31" s="792"/>
      <c r="Q31" s="792"/>
      <c r="R31" s="792"/>
      <c r="S31" s="797"/>
    </row>
    <row r="32" spans="1:19" s="767" customFormat="1">
      <c r="A32"/>
      <c r="B32" s="1159" t="s">
        <v>122</v>
      </c>
      <c r="C32" s="789"/>
      <c r="D32" s="789"/>
      <c r="E32" s="789"/>
      <c r="F32" s="789"/>
      <c r="G32" s="789"/>
      <c r="H32" s="789"/>
      <c r="I32" s="789"/>
      <c r="J32" s="789"/>
      <c r="K32" s="789"/>
      <c r="M32" s="984"/>
      <c r="N32" s="792"/>
      <c r="O32" s="792"/>
      <c r="P32" s="792"/>
      <c r="Q32" s="792"/>
      <c r="R32" s="792"/>
      <c r="S32" s="797"/>
    </row>
    <row r="33" spans="1:19" s="767" customFormat="1">
      <c r="A33"/>
      <c r="B33" s="1157" t="s">
        <v>117</v>
      </c>
      <c r="C33" s="789"/>
      <c r="D33" s="789"/>
      <c r="E33" s="789"/>
      <c r="F33" s="789"/>
      <c r="G33" s="789"/>
      <c r="H33" s="789"/>
      <c r="I33" s="789"/>
      <c r="J33" s="789"/>
      <c r="K33" s="789"/>
      <c r="M33" s="984"/>
      <c r="N33" s="792"/>
      <c r="O33" s="792"/>
      <c r="P33" s="792"/>
      <c r="Q33" s="792"/>
      <c r="R33" s="792"/>
      <c r="S33" s="797"/>
    </row>
    <row r="34" spans="1:19" s="1083" customFormat="1">
      <c r="A34"/>
      <c r="B34" s="1235" t="s">
        <v>6274</v>
      </c>
      <c r="C34" s="1071"/>
      <c r="D34" s="1071"/>
      <c r="E34" s="1071"/>
      <c r="F34" s="1071"/>
      <c r="G34" s="1071"/>
      <c r="H34" s="1071"/>
      <c r="I34" s="1071"/>
      <c r="J34" s="1071"/>
      <c r="K34" s="1071"/>
      <c r="M34" s="984"/>
      <c r="N34" s="1100"/>
      <c r="O34" s="1100"/>
      <c r="P34" s="1100"/>
      <c r="Q34" s="1100"/>
      <c r="R34" s="1100"/>
      <c r="S34" s="797"/>
    </row>
    <row r="35" spans="1:19" s="767" customFormat="1">
      <c r="A35"/>
      <c r="B35" s="1160"/>
      <c r="C35" s="789"/>
      <c r="D35" s="789"/>
      <c r="E35" s="789"/>
      <c r="F35" s="789"/>
      <c r="G35" s="789"/>
      <c r="H35" s="789"/>
      <c r="I35" s="789"/>
      <c r="J35" s="789"/>
      <c r="K35" s="789"/>
      <c r="M35" s="984"/>
      <c r="N35" s="792"/>
      <c r="O35" s="792"/>
      <c r="P35" s="792"/>
      <c r="Q35" s="792"/>
      <c r="R35" s="792"/>
      <c r="S35" s="797"/>
    </row>
    <row r="36" spans="1:19" s="767" customFormat="1">
      <c r="A36"/>
      <c r="B36" s="1161" t="s">
        <v>6226</v>
      </c>
      <c r="C36" s="789"/>
      <c r="D36" s="789"/>
      <c r="E36" s="789"/>
      <c r="F36" s="789"/>
      <c r="G36" s="789"/>
      <c r="H36" s="789"/>
      <c r="I36" s="789"/>
      <c r="J36" s="789"/>
      <c r="K36" s="789"/>
      <c r="M36" s="984"/>
      <c r="N36" s="792"/>
      <c r="O36" s="792"/>
      <c r="P36" s="792"/>
      <c r="Q36" s="792"/>
      <c r="R36" s="792"/>
      <c r="S36" s="797"/>
    </row>
    <row r="37" spans="1:19" s="767" customFormat="1">
      <c r="A37"/>
      <c r="B37" s="1161" t="s">
        <v>6227</v>
      </c>
      <c r="C37" s="789"/>
      <c r="D37" s="789"/>
      <c r="E37" s="789"/>
      <c r="F37" s="789"/>
      <c r="G37" s="789"/>
      <c r="H37" s="789"/>
      <c r="I37" s="789"/>
      <c r="J37" s="789"/>
      <c r="K37" s="789"/>
      <c r="M37" s="984"/>
      <c r="N37" s="792"/>
      <c r="O37" s="792"/>
      <c r="P37" s="792"/>
      <c r="Q37" s="792"/>
      <c r="R37" s="792"/>
      <c r="S37" s="797"/>
    </row>
    <row r="38" spans="1:19" s="767" customFormat="1">
      <c r="A38"/>
      <c r="B38" s="1160"/>
      <c r="C38" s="789"/>
      <c r="D38" s="789"/>
      <c r="E38" s="789"/>
      <c r="F38" s="789"/>
      <c r="G38" s="789"/>
      <c r="H38" s="789"/>
      <c r="I38" s="789"/>
      <c r="J38" s="789"/>
      <c r="K38" s="789"/>
      <c r="M38" s="984"/>
      <c r="N38" s="792"/>
      <c r="O38" s="792"/>
      <c r="P38" s="792"/>
      <c r="Q38" s="792"/>
      <c r="R38" s="792"/>
      <c r="S38" s="797"/>
    </row>
    <row r="39" spans="1:19" s="767" customFormat="1">
      <c r="A39"/>
      <c r="B39" s="1156" t="s">
        <v>6242</v>
      </c>
      <c r="C39" s="789"/>
      <c r="D39" s="789"/>
      <c r="E39" s="789"/>
      <c r="F39" s="789"/>
      <c r="G39" s="789"/>
      <c r="H39" s="789"/>
      <c r="I39" s="789"/>
      <c r="J39" s="789"/>
      <c r="K39" s="789"/>
      <c r="M39" s="984"/>
      <c r="N39" s="792"/>
      <c r="O39" s="792"/>
      <c r="P39" s="792"/>
      <c r="Q39" s="792"/>
      <c r="R39" s="792"/>
      <c r="S39" s="797"/>
    </row>
    <row r="40" spans="1:19" s="767" customFormat="1">
      <c r="A40"/>
      <c r="B40" s="1161" t="s">
        <v>6228</v>
      </c>
      <c r="C40" s="789"/>
      <c r="D40" s="789"/>
      <c r="E40" s="789"/>
      <c r="F40" s="789"/>
      <c r="G40" s="789"/>
      <c r="H40" s="789"/>
      <c r="I40" s="789"/>
      <c r="J40" s="789"/>
      <c r="K40" s="789"/>
      <c r="M40" s="984"/>
      <c r="N40" s="792"/>
      <c r="O40" s="792"/>
      <c r="P40" s="792"/>
      <c r="Q40" s="792"/>
      <c r="R40" s="792"/>
      <c r="S40" s="797"/>
    </row>
    <row r="41" spans="1:19" s="767" customFormat="1">
      <c r="A41"/>
      <c r="B41" s="1162"/>
      <c r="C41" s="789"/>
      <c r="D41" s="789"/>
      <c r="E41" s="789"/>
      <c r="F41" s="789"/>
      <c r="G41" s="789"/>
      <c r="H41" s="789"/>
      <c r="I41" s="789"/>
      <c r="J41" s="789"/>
      <c r="K41" s="789"/>
      <c r="M41" s="984"/>
      <c r="N41" s="792"/>
      <c r="O41" s="792"/>
      <c r="P41" s="792"/>
      <c r="Q41" s="792"/>
      <c r="R41" s="792"/>
      <c r="S41" s="797"/>
    </row>
    <row r="42" spans="1:19" s="767" customFormat="1">
      <c r="A42"/>
      <c r="B42" s="1156" t="s">
        <v>129</v>
      </c>
      <c r="C42" s="789"/>
      <c r="D42" s="789"/>
      <c r="E42" s="789"/>
      <c r="F42" s="789"/>
      <c r="G42" s="789"/>
      <c r="H42" s="789"/>
      <c r="I42" s="789"/>
      <c r="J42" s="789"/>
      <c r="K42" s="789"/>
      <c r="M42" s="984"/>
      <c r="N42" s="792"/>
      <c r="O42" s="792"/>
      <c r="P42" s="792"/>
      <c r="Q42" s="792"/>
      <c r="R42" s="792"/>
      <c r="S42" s="797"/>
    </row>
    <row r="43" spans="1:19" s="767" customFormat="1">
      <c r="A43"/>
      <c r="B43" s="1157" t="s">
        <v>118</v>
      </c>
      <c r="C43" s="789"/>
      <c r="D43" s="789"/>
      <c r="E43" s="789"/>
      <c r="F43" s="789"/>
      <c r="G43" s="789"/>
      <c r="H43" s="789"/>
      <c r="I43" s="789"/>
      <c r="J43" s="789"/>
      <c r="K43" s="789"/>
      <c r="M43" s="984"/>
      <c r="N43" s="792"/>
      <c r="O43" s="792"/>
      <c r="P43" s="792"/>
      <c r="Q43" s="792"/>
      <c r="R43" s="792"/>
      <c r="S43" s="797"/>
    </row>
    <row r="44" spans="1:19" s="767" customFormat="1">
      <c r="A44"/>
      <c r="B44" s="1157" t="s">
        <v>119</v>
      </c>
      <c r="C44" s="789"/>
      <c r="D44" s="789"/>
      <c r="E44" s="789"/>
      <c r="F44" s="789"/>
      <c r="G44" s="789"/>
      <c r="H44" s="789"/>
      <c r="I44" s="789"/>
      <c r="J44" s="789"/>
      <c r="K44" s="789"/>
      <c r="M44" s="984"/>
      <c r="N44" s="792"/>
      <c r="O44" s="792"/>
      <c r="P44" s="792"/>
      <c r="Q44" s="792"/>
      <c r="R44" s="792"/>
      <c r="S44" s="797"/>
    </row>
    <row r="45" spans="1:19" s="767" customFormat="1">
      <c r="A45"/>
      <c r="B45" s="1160" t="s">
        <v>6067</v>
      </c>
      <c r="C45" s="789"/>
      <c r="D45" s="789"/>
      <c r="E45" s="789"/>
      <c r="F45" s="789"/>
      <c r="G45" s="789"/>
      <c r="H45" s="789"/>
      <c r="I45" s="789"/>
      <c r="J45" s="789"/>
      <c r="K45" s="789"/>
      <c r="M45" s="984"/>
      <c r="N45" s="792"/>
      <c r="O45" s="792"/>
      <c r="P45" s="792"/>
      <c r="Q45" s="792"/>
      <c r="R45" s="792"/>
      <c r="S45" s="797"/>
    </row>
    <row r="46" spans="1:19" s="767" customFormat="1">
      <c r="A46"/>
      <c r="B46" s="1160" t="s">
        <v>6068</v>
      </c>
      <c r="C46" s="789"/>
      <c r="D46" s="789"/>
      <c r="E46" s="789"/>
      <c r="F46" s="789"/>
      <c r="G46" s="789"/>
      <c r="H46" s="789"/>
      <c r="I46" s="789"/>
      <c r="J46" s="789"/>
      <c r="K46" s="789"/>
      <c r="M46" s="984"/>
      <c r="N46" s="792"/>
      <c r="O46" s="792"/>
      <c r="P46" s="792"/>
      <c r="Q46" s="792"/>
      <c r="R46" s="792"/>
      <c r="S46" s="797"/>
    </row>
    <row r="47" spans="1:19" s="767" customFormat="1">
      <c r="A47"/>
      <c r="B47" s="1157" t="s">
        <v>120</v>
      </c>
      <c r="C47" s="789"/>
      <c r="D47" s="789"/>
      <c r="E47" s="789"/>
      <c r="F47" s="789"/>
      <c r="G47" s="789"/>
      <c r="H47" s="789"/>
      <c r="I47" s="789"/>
      <c r="J47" s="789"/>
      <c r="K47" s="789"/>
      <c r="M47" s="984"/>
      <c r="N47" s="792"/>
      <c r="O47" s="792"/>
      <c r="P47" s="792"/>
      <c r="Q47" s="792"/>
      <c r="R47" s="792"/>
      <c r="S47" s="797"/>
    </row>
    <row r="48" spans="1:19" s="767" customFormat="1">
      <c r="A48"/>
      <c r="B48" s="1157" t="s">
        <v>121</v>
      </c>
      <c r="C48" s="789"/>
      <c r="D48" s="789"/>
      <c r="E48" s="789"/>
      <c r="F48" s="789"/>
      <c r="G48" s="789"/>
      <c r="H48" s="789"/>
      <c r="I48" s="789"/>
      <c r="J48" s="789"/>
      <c r="K48" s="789"/>
      <c r="M48" s="984"/>
      <c r="N48" s="792"/>
      <c r="O48" s="792"/>
      <c r="P48" s="792"/>
      <c r="Q48" s="792"/>
      <c r="R48" s="792"/>
      <c r="S48" s="797"/>
    </row>
    <row r="49" spans="1:19" s="767" customFormat="1">
      <c r="A49"/>
      <c r="B49" s="1158" t="s">
        <v>5967</v>
      </c>
      <c r="C49" s="789"/>
      <c r="D49" s="789"/>
      <c r="E49" s="789"/>
      <c r="F49" s="789"/>
      <c r="G49" s="789"/>
      <c r="H49" s="789"/>
      <c r="I49" s="789"/>
      <c r="J49" s="789"/>
      <c r="K49" s="789"/>
      <c r="M49" s="984"/>
      <c r="N49" s="792"/>
      <c r="O49" s="792"/>
      <c r="P49" s="792"/>
      <c r="Q49" s="792"/>
      <c r="R49" s="792"/>
      <c r="S49" s="797"/>
    </row>
    <row r="50" spans="1:19" s="767" customFormat="1">
      <c r="A50"/>
      <c r="B50" s="1159" t="s">
        <v>122</v>
      </c>
      <c r="C50" s="789"/>
      <c r="D50" s="789"/>
      <c r="E50" s="789"/>
      <c r="F50" s="789"/>
      <c r="G50" s="789"/>
      <c r="H50" s="789"/>
      <c r="I50" s="789"/>
      <c r="J50" s="789"/>
      <c r="K50" s="789"/>
      <c r="M50" s="984"/>
      <c r="N50" s="792"/>
      <c r="O50" s="792"/>
      <c r="P50" s="792"/>
      <c r="Q50" s="792"/>
      <c r="R50" s="792"/>
      <c r="S50" s="797"/>
    </row>
    <row r="51" spans="1:19" s="767" customFormat="1">
      <c r="A51"/>
      <c r="B51" s="1157" t="s">
        <v>5968</v>
      </c>
      <c r="C51" s="789"/>
      <c r="D51" s="789"/>
      <c r="E51" s="789"/>
      <c r="F51" s="789"/>
      <c r="G51" s="789"/>
      <c r="H51" s="789"/>
      <c r="I51" s="789"/>
      <c r="J51" s="789"/>
      <c r="K51" s="789"/>
      <c r="M51" s="984"/>
      <c r="N51" s="792"/>
      <c r="O51" s="792"/>
      <c r="P51" s="792"/>
      <c r="Q51" s="792"/>
      <c r="R51" s="792"/>
      <c r="S51" s="797"/>
    </row>
    <row r="52" spans="1:19" s="1083" customFormat="1">
      <c r="A52"/>
      <c r="B52" s="1235" t="s">
        <v>6275</v>
      </c>
      <c r="C52" s="1071"/>
      <c r="D52" s="1071"/>
      <c r="E52" s="1071"/>
      <c r="F52" s="1071"/>
      <c r="G52" s="1071"/>
      <c r="H52" s="1071"/>
      <c r="I52" s="1071"/>
      <c r="J52" s="1071"/>
      <c r="K52" s="1071"/>
      <c r="M52" s="984"/>
      <c r="N52" s="1100"/>
      <c r="O52" s="1100"/>
      <c r="P52" s="1100"/>
      <c r="Q52" s="1100"/>
      <c r="R52" s="1100"/>
      <c r="S52" s="797"/>
    </row>
    <row r="53" spans="1:19" s="1083" customFormat="1">
      <c r="A53"/>
      <c r="B53" s="1161"/>
      <c r="C53" s="1071"/>
      <c r="D53" s="1071"/>
      <c r="E53" s="1071"/>
      <c r="F53" s="1071"/>
      <c r="G53" s="1071"/>
      <c r="H53" s="1071"/>
      <c r="I53" s="1071"/>
      <c r="J53" s="1071"/>
      <c r="K53" s="1071"/>
      <c r="M53" s="984"/>
      <c r="N53" s="1100"/>
      <c r="O53" s="1100"/>
      <c r="P53" s="1100"/>
      <c r="Q53" s="1100"/>
      <c r="R53" s="1100"/>
      <c r="S53" s="797"/>
    </row>
    <row r="54" spans="1:19" s="1083" customFormat="1">
      <c r="A54"/>
      <c r="B54" s="1161" t="s">
        <v>6229</v>
      </c>
      <c r="C54" s="1071"/>
      <c r="D54" s="1071"/>
      <c r="E54" s="1071"/>
      <c r="F54" s="1071"/>
      <c r="G54" s="1071"/>
      <c r="H54" s="1071"/>
      <c r="I54" s="1071"/>
      <c r="J54" s="1071"/>
      <c r="K54" s="1071"/>
      <c r="M54" s="984"/>
      <c r="N54" s="1100"/>
      <c r="O54" s="1100"/>
      <c r="P54" s="1100"/>
      <c r="Q54" s="1100"/>
      <c r="R54" s="1100"/>
      <c r="S54" s="797"/>
    </row>
    <row r="55" spans="1:19" s="1083" customFormat="1">
      <c r="A55"/>
      <c r="B55" s="1161" t="s">
        <v>6230</v>
      </c>
      <c r="C55" s="1071"/>
      <c r="D55" s="1071"/>
      <c r="E55" s="1071"/>
      <c r="F55" s="1071"/>
      <c r="G55" s="1071"/>
      <c r="H55" s="1071"/>
      <c r="I55" s="1071"/>
      <c r="J55" s="1071"/>
      <c r="K55" s="1071"/>
      <c r="M55" s="984"/>
      <c r="N55" s="1100"/>
      <c r="O55" s="1100"/>
      <c r="P55" s="1100"/>
      <c r="Q55" s="1100"/>
      <c r="R55" s="1100"/>
      <c r="S55" s="797"/>
    </row>
    <row r="56" spans="1:19" s="1083" customFormat="1">
      <c r="A56"/>
      <c r="B56" s="1160"/>
      <c r="C56" s="1071"/>
      <c r="D56" s="1071"/>
      <c r="E56" s="1071"/>
      <c r="F56" s="1071"/>
      <c r="G56" s="1071"/>
      <c r="H56" s="1071"/>
      <c r="I56" s="1071"/>
      <c r="J56" s="1071"/>
      <c r="K56" s="1071"/>
      <c r="M56" s="984"/>
      <c r="N56" s="1100"/>
      <c r="O56" s="1100"/>
      <c r="P56" s="1100"/>
      <c r="Q56" s="1100"/>
      <c r="R56" s="1100"/>
      <c r="S56" s="797"/>
    </row>
    <row r="57" spans="1:19" s="1083" customFormat="1">
      <c r="A57"/>
      <c r="B57" s="1161" t="s">
        <v>6231</v>
      </c>
      <c r="C57" s="1071"/>
      <c r="D57" s="1071"/>
      <c r="E57" s="1071"/>
      <c r="F57" s="1071"/>
      <c r="G57" s="1071"/>
      <c r="H57" s="1071"/>
      <c r="I57" s="1071"/>
      <c r="J57" s="1071"/>
      <c r="K57" s="1071"/>
      <c r="M57" s="984"/>
      <c r="N57" s="1100"/>
      <c r="O57" s="1100"/>
      <c r="P57" s="1100"/>
      <c r="Q57" s="1100"/>
      <c r="R57" s="1100"/>
      <c r="S57" s="797"/>
    </row>
    <row r="58" spans="1:19" s="1083" customFormat="1">
      <c r="A58"/>
      <c r="B58" s="1161" t="s">
        <v>6232</v>
      </c>
      <c r="C58" s="1071"/>
      <c r="D58" s="1071"/>
      <c r="E58" s="1071"/>
      <c r="F58" s="1071"/>
      <c r="G58" s="1071"/>
      <c r="H58" s="1071"/>
      <c r="I58" s="1071"/>
      <c r="J58" s="1071"/>
      <c r="K58" s="1071"/>
      <c r="M58" s="984"/>
      <c r="N58" s="1100"/>
      <c r="O58" s="1100"/>
      <c r="P58" s="1100"/>
      <c r="Q58" s="1100"/>
      <c r="R58" s="1100"/>
      <c r="S58" s="797"/>
    </row>
    <row r="59" spans="1:19" s="1083" customFormat="1">
      <c r="A59"/>
      <c r="B59" s="1162"/>
      <c r="C59" s="1071"/>
      <c r="D59" s="1071"/>
      <c r="E59" s="1071"/>
      <c r="F59" s="1071"/>
      <c r="G59" s="1071"/>
      <c r="H59" s="1071"/>
      <c r="I59" s="1071"/>
      <c r="J59" s="1071"/>
      <c r="K59" s="1071"/>
      <c r="M59" s="984"/>
      <c r="N59" s="1100"/>
      <c r="O59" s="1100"/>
      <c r="P59" s="1100"/>
      <c r="Q59" s="1100"/>
      <c r="R59" s="1100"/>
      <c r="S59" s="797"/>
    </row>
    <row r="60" spans="1:19" s="1083" customFormat="1">
      <c r="A60"/>
      <c r="B60" s="1156" t="s">
        <v>130</v>
      </c>
      <c r="C60" s="1071"/>
      <c r="D60" s="1071"/>
      <c r="E60" s="1071"/>
      <c r="F60" s="1071"/>
      <c r="G60" s="1071"/>
      <c r="H60" s="1071"/>
      <c r="I60" s="1071"/>
      <c r="J60" s="1071"/>
      <c r="K60" s="1071"/>
      <c r="M60" s="984"/>
      <c r="N60" s="1100"/>
      <c r="O60" s="1100"/>
      <c r="P60" s="1100"/>
      <c r="Q60" s="1100"/>
      <c r="R60" s="1100"/>
      <c r="S60" s="797"/>
    </row>
    <row r="61" spans="1:19" s="1083" customFormat="1">
      <c r="A61"/>
      <c r="B61" s="1157" t="s">
        <v>123</v>
      </c>
      <c r="C61" s="1071"/>
      <c r="D61" s="1071"/>
      <c r="E61" s="1071"/>
      <c r="F61" s="1071"/>
      <c r="G61" s="1071"/>
      <c r="H61" s="1071"/>
      <c r="I61" s="1071"/>
      <c r="J61" s="1071"/>
      <c r="K61" s="1071"/>
      <c r="M61" s="984"/>
      <c r="N61" s="1100"/>
      <c r="O61" s="1100"/>
      <c r="P61" s="1100"/>
      <c r="Q61" s="1100"/>
      <c r="R61" s="1100"/>
      <c r="S61" s="797"/>
    </row>
    <row r="62" spans="1:19" s="1083" customFormat="1">
      <c r="A62"/>
      <c r="B62" s="1160" t="s">
        <v>6167</v>
      </c>
      <c r="C62" s="1071"/>
      <c r="D62" s="1071"/>
      <c r="E62" s="1071"/>
      <c r="F62" s="1071"/>
      <c r="G62" s="1071"/>
      <c r="H62" s="1071"/>
      <c r="I62" s="1071"/>
      <c r="J62" s="1071"/>
      <c r="K62" s="1071"/>
      <c r="M62" s="984"/>
      <c r="N62" s="1100"/>
      <c r="O62" s="1100"/>
      <c r="P62" s="1100"/>
      <c r="Q62" s="1100"/>
      <c r="R62" s="1100"/>
      <c r="S62" s="797"/>
    </row>
    <row r="63" spans="1:19" s="1083" customFormat="1">
      <c r="A63"/>
      <c r="B63" s="1160" t="s">
        <v>6168</v>
      </c>
      <c r="C63" s="1071"/>
      <c r="D63" s="1071"/>
      <c r="E63" s="1071"/>
      <c r="F63" s="1071"/>
      <c r="G63" s="1071"/>
      <c r="H63" s="1071"/>
      <c r="I63" s="1071"/>
      <c r="J63" s="1071"/>
      <c r="K63" s="1071"/>
      <c r="M63" s="984"/>
      <c r="N63" s="1100"/>
      <c r="O63" s="1100"/>
      <c r="P63" s="1100"/>
      <c r="Q63" s="1100"/>
      <c r="R63" s="1100"/>
      <c r="S63" s="797"/>
    </row>
    <row r="64" spans="1:19" s="1083" customFormat="1">
      <c r="A64"/>
      <c r="B64" s="1160" t="s">
        <v>6069</v>
      </c>
      <c r="C64" s="1071"/>
      <c r="D64" s="1071"/>
      <c r="E64" s="1071"/>
      <c r="F64" s="1071"/>
      <c r="G64" s="1071"/>
      <c r="H64" s="1071"/>
      <c r="I64" s="1071"/>
      <c r="J64" s="1071"/>
      <c r="K64" s="1071"/>
      <c r="M64" s="984"/>
      <c r="N64" s="1100"/>
      <c r="O64" s="1100"/>
      <c r="P64" s="1100"/>
      <c r="Q64" s="1100"/>
      <c r="R64" s="1100"/>
      <c r="S64" s="797"/>
    </row>
    <row r="65" spans="1:19" s="1083" customFormat="1">
      <c r="A65"/>
      <c r="B65" s="1160" t="s">
        <v>6070</v>
      </c>
      <c r="C65" s="1071"/>
      <c r="D65" s="1071"/>
      <c r="E65" s="1071"/>
      <c r="F65" s="1071"/>
      <c r="G65" s="1071"/>
      <c r="H65" s="1071"/>
      <c r="I65" s="1071"/>
      <c r="J65" s="1071"/>
      <c r="K65" s="1071"/>
      <c r="M65" s="984"/>
      <c r="N65" s="1100"/>
      <c r="O65" s="1100"/>
      <c r="P65" s="1100"/>
      <c r="Q65" s="1100"/>
      <c r="R65" s="1100"/>
      <c r="S65" s="797"/>
    </row>
    <row r="66" spans="1:19" s="1083" customFormat="1">
      <c r="A66"/>
      <c r="B66" s="1157" t="s">
        <v>95</v>
      </c>
      <c r="C66" s="1071"/>
      <c r="D66" s="1071"/>
      <c r="E66" s="1071"/>
      <c r="F66" s="1071"/>
      <c r="G66" s="1071"/>
      <c r="H66" s="1071"/>
      <c r="I66" s="1071"/>
      <c r="J66" s="1071"/>
      <c r="K66" s="1071"/>
      <c r="M66" s="984"/>
      <c r="N66" s="1100"/>
      <c r="O66" s="1100"/>
      <c r="P66" s="1100"/>
      <c r="Q66" s="1100"/>
      <c r="R66" s="1100"/>
      <c r="S66" s="797"/>
    </row>
    <row r="67" spans="1:19" s="1083" customFormat="1">
      <c r="A67"/>
      <c r="B67" s="1158" t="s">
        <v>6247</v>
      </c>
      <c r="C67" s="1071"/>
      <c r="D67" s="1071"/>
      <c r="E67" s="1071"/>
      <c r="F67" s="1071"/>
      <c r="G67" s="1071"/>
      <c r="H67" s="1071"/>
      <c r="I67" s="1071"/>
      <c r="J67" s="1071"/>
      <c r="K67" s="1071"/>
      <c r="M67" s="984"/>
      <c r="N67" s="1100"/>
      <c r="O67" s="1100"/>
      <c r="P67" s="1100"/>
      <c r="Q67" s="1100"/>
      <c r="R67" s="1100"/>
      <c r="S67" s="797"/>
    </row>
    <row r="68" spans="1:19" s="1083" customFormat="1">
      <c r="A68"/>
      <c r="B68" s="1159" t="s">
        <v>122</v>
      </c>
      <c r="C68" s="1071"/>
      <c r="D68" s="1071"/>
      <c r="E68" s="1071"/>
      <c r="F68" s="1071"/>
      <c r="G68" s="1071"/>
      <c r="H68" s="1071"/>
      <c r="I68" s="1071"/>
      <c r="J68" s="1071"/>
      <c r="K68" s="1071"/>
      <c r="M68" s="984"/>
      <c r="N68" s="1100"/>
      <c r="O68" s="1100"/>
      <c r="P68" s="1100"/>
      <c r="Q68" s="1100"/>
      <c r="R68" s="1100"/>
      <c r="S68" s="797"/>
    </row>
    <row r="69" spans="1:19" s="1083" customFormat="1">
      <c r="A69"/>
      <c r="B69" s="1157" t="s">
        <v>5968</v>
      </c>
      <c r="C69" s="1071"/>
      <c r="D69" s="1071"/>
      <c r="E69" s="1071"/>
      <c r="F69" s="1071"/>
      <c r="G69" s="1071"/>
      <c r="H69" s="1071"/>
      <c r="I69" s="1071"/>
      <c r="J69" s="1071"/>
      <c r="K69" s="1071"/>
      <c r="M69" s="984"/>
      <c r="N69" s="1100"/>
      <c r="O69" s="1100"/>
      <c r="P69" s="1100"/>
      <c r="Q69" s="1100"/>
      <c r="R69" s="1100"/>
      <c r="S69" s="797"/>
    </row>
    <row r="70" spans="1:19" s="1083" customFormat="1">
      <c r="A70"/>
      <c r="B70" s="1157" t="s">
        <v>124</v>
      </c>
      <c r="C70" s="1071"/>
      <c r="D70" s="1071"/>
      <c r="E70" s="1071"/>
      <c r="F70" s="1071"/>
      <c r="G70" s="1071"/>
      <c r="H70" s="1071"/>
      <c r="I70" s="1071"/>
      <c r="J70" s="1071"/>
      <c r="K70" s="1071"/>
      <c r="M70" s="984"/>
      <c r="N70" s="1100"/>
      <c r="O70" s="1100"/>
      <c r="P70" s="1100"/>
      <c r="Q70" s="1100"/>
      <c r="R70" s="1100"/>
      <c r="S70" s="797"/>
    </row>
    <row r="71" spans="1:19" s="1083" customFormat="1">
      <c r="A71"/>
      <c r="B71" s="1752" t="s">
        <v>6495</v>
      </c>
      <c r="C71" s="1071"/>
      <c r="D71" s="1071"/>
      <c r="E71" s="1071"/>
      <c r="F71" s="1071"/>
      <c r="G71" s="1071"/>
      <c r="H71" s="1071"/>
      <c r="I71" s="1071"/>
      <c r="J71" s="1071"/>
      <c r="K71" s="1071"/>
      <c r="M71" s="984"/>
      <c r="N71" s="1100"/>
      <c r="O71" s="1100"/>
      <c r="P71" s="1100"/>
      <c r="Q71" s="1100"/>
      <c r="R71" s="1100"/>
      <c r="S71" s="797"/>
    </row>
    <row r="72" spans="1:19" s="1083" customFormat="1">
      <c r="A72"/>
      <c r="B72" s="1753" t="s">
        <v>5869</v>
      </c>
      <c r="C72" s="1071"/>
      <c r="D72" s="1071"/>
      <c r="E72" s="1071"/>
      <c r="F72" s="1071"/>
      <c r="G72" s="1071"/>
      <c r="H72" s="1071"/>
      <c r="I72" s="1071"/>
      <c r="J72" s="1071"/>
      <c r="K72" s="1071"/>
      <c r="M72" s="984"/>
      <c r="N72" s="1100"/>
      <c r="O72" s="1100"/>
      <c r="P72" s="1100"/>
      <c r="Q72" s="1100"/>
      <c r="R72" s="1100"/>
      <c r="S72" s="797"/>
    </row>
    <row r="73" spans="1:19" s="1083" customFormat="1">
      <c r="A73"/>
      <c r="B73" s="1753" t="s">
        <v>6169</v>
      </c>
      <c r="C73" s="1071"/>
      <c r="D73" s="1071"/>
      <c r="E73" s="1071"/>
      <c r="F73" s="1071"/>
      <c r="G73" s="1071"/>
      <c r="H73" s="1071"/>
      <c r="I73" s="1071"/>
      <c r="J73" s="1071"/>
      <c r="K73" s="1071"/>
      <c r="M73" s="984"/>
      <c r="N73" s="1100"/>
      <c r="O73" s="1100"/>
      <c r="P73" s="1100"/>
      <c r="Q73" s="1100"/>
      <c r="R73" s="1100"/>
      <c r="S73" s="797"/>
    </row>
    <row r="74" spans="1:19" s="1083" customFormat="1">
      <c r="A74"/>
      <c r="B74" s="1752" t="s">
        <v>6530</v>
      </c>
      <c r="C74" s="1071"/>
      <c r="D74" s="1071"/>
      <c r="E74" s="1071"/>
      <c r="F74" s="1071"/>
      <c r="G74" s="1071"/>
      <c r="H74" s="1071"/>
      <c r="I74" s="1071"/>
      <c r="J74" s="1071"/>
      <c r="K74" s="1071"/>
      <c r="M74" s="984"/>
      <c r="N74" s="1100"/>
      <c r="O74" s="1100"/>
      <c r="P74" s="1100"/>
      <c r="Q74" s="1100"/>
      <c r="R74" s="1100"/>
      <c r="S74" s="797"/>
    </row>
    <row r="75" spans="1:19" s="1083" customFormat="1" ht="28.8">
      <c r="A75"/>
      <c r="B75" s="1235" t="s">
        <v>6498</v>
      </c>
      <c r="C75" s="1071"/>
      <c r="D75" s="1071"/>
      <c r="E75" s="1071"/>
      <c r="F75" s="1071"/>
      <c r="G75" s="1071"/>
      <c r="H75" s="1071"/>
      <c r="I75" s="1071"/>
      <c r="J75" s="1071"/>
      <c r="K75" s="1071"/>
      <c r="M75" s="984"/>
      <c r="N75" s="1100"/>
      <c r="O75" s="1100"/>
      <c r="P75" s="1100"/>
      <c r="Q75" s="1100"/>
      <c r="R75" s="1100"/>
      <c r="S75" s="797"/>
    </row>
    <row r="76" spans="1:19" s="1083" customFormat="1">
      <c r="A76"/>
      <c r="B76" s="1160"/>
      <c r="C76" s="1071"/>
      <c r="D76" s="1071"/>
      <c r="E76" s="1071"/>
      <c r="F76" s="1071"/>
      <c r="G76" s="1071"/>
      <c r="H76" s="1071"/>
      <c r="I76" s="1071"/>
      <c r="J76" s="1071"/>
      <c r="K76" s="1071"/>
      <c r="M76" s="984"/>
      <c r="N76" s="1100"/>
      <c r="O76" s="1100"/>
      <c r="P76" s="1100"/>
      <c r="Q76" s="1100"/>
      <c r="R76" s="1100"/>
      <c r="S76" s="797"/>
    </row>
    <row r="77" spans="1:19" s="1083" customFormat="1">
      <c r="A77"/>
      <c r="B77" s="1161" t="s">
        <v>6234</v>
      </c>
      <c r="C77" s="1071"/>
      <c r="D77" s="1071"/>
      <c r="E77" s="1071"/>
      <c r="F77" s="1071"/>
      <c r="G77" s="1071"/>
      <c r="H77" s="1071"/>
      <c r="I77" s="1071"/>
      <c r="J77" s="1071"/>
      <c r="K77" s="1071"/>
      <c r="M77" s="984"/>
      <c r="N77" s="1100"/>
      <c r="O77" s="1100"/>
      <c r="P77" s="1100"/>
      <c r="Q77" s="1100"/>
      <c r="R77" s="1100"/>
      <c r="S77" s="797"/>
    </row>
    <row r="78" spans="1:19" s="1083" customFormat="1">
      <c r="A78"/>
      <c r="B78" s="1161" t="s">
        <v>6235</v>
      </c>
      <c r="C78" s="1071"/>
      <c r="D78" s="1071"/>
      <c r="E78" s="1071"/>
      <c r="F78" s="1071"/>
      <c r="G78" s="1071"/>
      <c r="H78" s="1071"/>
      <c r="I78" s="1071"/>
      <c r="J78" s="1071"/>
      <c r="K78" s="1071"/>
      <c r="M78" s="984"/>
      <c r="N78" s="1100"/>
      <c r="O78" s="1100"/>
      <c r="P78" s="1100"/>
      <c r="Q78" s="1100"/>
      <c r="R78" s="1100"/>
      <c r="S78" s="797"/>
    </row>
    <row r="79" spans="1:19" s="1083" customFormat="1">
      <c r="A79"/>
      <c r="B79" s="1160"/>
      <c r="C79" s="1071"/>
      <c r="D79" s="1071"/>
      <c r="E79" s="1071"/>
      <c r="F79" s="1071"/>
      <c r="G79" s="1071"/>
      <c r="H79" s="1071"/>
      <c r="I79" s="1071"/>
      <c r="J79" s="1071"/>
      <c r="K79" s="1071"/>
      <c r="M79" s="984"/>
      <c r="N79" s="1100"/>
      <c r="O79" s="1100"/>
      <c r="P79" s="1100"/>
      <c r="Q79" s="1100"/>
      <c r="R79" s="1100"/>
      <c r="S79" s="797"/>
    </row>
    <row r="80" spans="1:19" s="1083" customFormat="1">
      <c r="A80"/>
      <c r="B80" s="1161" t="s">
        <v>6236</v>
      </c>
      <c r="C80" s="1071"/>
      <c r="D80" s="1071"/>
      <c r="E80" s="1071"/>
      <c r="F80" s="1071"/>
      <c r="G80" s="1071"/>
      <c r="H80" s="1071"/>
      <c r="I80" s="1071"/>
      <c r="J80" s="1071"/>
      <c r="K80" s="1071"/>
      <c r="M80" s="984"/>
      <c r="N80" s="1100"/>
      <c r="O80" s="1100"/>
      <c r="P80" s="1100"/>
      <c r="Q80" s="1100"/>
      <c r="R80" s="1100"/>
      <c r="S80" s="797"/>
    </row>
    <row r="81" spans="1:24" s="1083" customFormat="1">
      <c r="A81"/>
      <c r="B81" s="1161" t="s">
        <v>6237</v>
      </c>
      <c r="C81" s="1071"/>
      <c r="D81" s="1071"/>
      <c r="E81" s="1071"/>
      <c r="F81" s="1071"/>
      <c r="G81" s="1071"/>
      <c r="H81" s="1071"/>
      <c r="I81" s="1071"/>
      <c r="J81" s="1071"/>
      <c r="K81" s="1071"/>
      <c r="M81" s="984"/>
      <c r="N81" s="1100"/>
      <c r="O81" s="1100"/>
      <c r="P81" s="1100"/>
      <c r="Q81" s="1100"/>
      <c r="R81" s="1100"/>
      <c r="S81" s="797"/>
    </row>
    <row r="82" spans="1:24" s="767" customFormat="1">
      <c r="A82"/>
      <c r="B82" s="1075"/>
      <c r="C82" s="789"/>
      <c r="D82" s="789"/>
      <c r="E82" s="789"/>
      <c r="F82" s="789"/>
      <c r="G82" s="789"/>
      <c r="H82" s="789"/>
      <c r="I82" s="789"/>
      <c r="J82" s="789"/>
      <c r="K82" s="789"/>
      <c r="M82" s="984"/>
      <c r="N82" s="792"/>
      <c r="O82" s="792"/>
      <c r="P82" s="792"/>
      <c r="Q82" s="792"/>
      <c r="R82" s="792"/>
      <c r="S82" s="797"/>
    </row>
    <row r="83" spans="1:24" s="767" customFormat="1">
      <c r="A83"/>
      <c r="B83" s="778" t="s">
        <v>154</v>
      </c>
      <c r="C83" s="793"/>
      <c r="D83" s="804"/>
      <c r="E83" s="804"/>
      <c r="F83" s="793"/>
      <c r="G83" s="793"/>
      <c r="H83" s="804"/>
      <c r="I83" s="806"/>
      <c r="J83" s="807"/>
      <c r="K83" s="807"/>
      <c r="M83" s="986"/>
      <c r="N83" s="805"/>
      <c r="O83" s="805"/>
      <c r="P83" s="805"/>
      <c r="Q83" s="805"/>
      <c r="R83" s="805"/>
      <c r="S83" s="797"/>
    </row>
    <row r="84" spans="1:24" s="767" customFormat="1">
      <c r="A84"/>
      <c r="B84" s="780" t="s">
        <v>25</v>
      </c>
      <c r="C84" s="781"/>
      <c r="D84" s="781"/>
      <c r="E84" s="781"/>
      <c r="F84" s="781"/>
      <c r="G84" s="781"/>
      <c r="H84" s="781"/>
      <c r="I84" s="808"/>
      <c r="J84" s="781"/>
      <c r="K84" s="781"/>
      <c r="M84" s="987"/>
      <c r="N84" s="808"/>
      <c r="O84" s="808"/>
      <c r="P84" s="808"/>
      <c r="Q84" s="808"/>
      <c r="R84" s="808"/>
      <c r="S84" s="797"/>
    </row>
    <row r="85" spans="1:24" s="767" customFormat="1">
      <c r="A85"/>
      <c r="B85" s="780" t="s">
        <v>26</v>
      </c>
      <c r="C85" s="809"/>
      <c r="D85" s="809"/>
      <c r="E85" s="809"/>
      <c r="F85" s="809"/>
      <c r="G85" s="809"/>
      <c r="H85" s="809"/>
      <c r="I85" s="810"/>
      <c r="J85" s="809"/>
      <c r="K85" s="809"/>
      <c r="M85" s="988"/>
      <c r="N85" s="810"/>
      <c r="O85" s="810"/>
      <c r="P85" s="810"/>
      <c r="Q85" s="810"/>
      <c r="R85" s="810"/>
      <c r="S85" s="797"/>
    </row>
    <row r="86" spans="1:24" s="767" customFormat="1">
      <c r="A86"/>
      <c r="B86" s="780" t="s">
        <v>23</v>
      </c>
      <c r="C86" s="809"/>
      <c r="D86" s="809"/>
      <c r="E86" s="809"/>
      <c r="F86" s="809"/>
      <c r="G86" s="809"/>
      <c r="H86" s="809"/>
      <c r="I86" s="810"/>
      <c r="J86" s="809"/>
      <c r="K86" s="809"/>
      <c r="M86" s="988"/>
      <c r="N86" s="810"/>
      <c r="O86" s="810"/>
      <c r="P86" s="810"/>
      <c r="Q86" s="810"/>
      <c r="R86" s="810"/>
      <c r="S86" s="797"/>
    </row>
    <row r="87" spans="1:24" s="767" customFormat="1">
      <c r="A87"/>
      <c r="B87" s="782"/>
      <c r="C87" s="789"/>
      <c r="D87" s="776"/>
      <c r="E87" s="776"/>
      <c r="F87" s="789"/>
      <c r="G87" s="789"/>
      <c r="H87" s="776"/>
      <c r="I87" s="812"/>
      <c r="J87" s="813"/>
      <c r="K87" s="813"/>
      <c r="M87" s="985"/>
      <c r="N87" s="811"/>
      <c r="O87" s="811"/>
      <c r="P87" s="811"/>
      <c r="Q87" s="811"/>
      <c r="R87" s="811"/>
      <c r="S87" s="797"/>
    </row>
    <row r="88" spans="1:24" s="767" customFormat="1">
      <c r="A88"/>
      <c r="B88" s="783" t="s">
        <v>142</v>
      </c>
      <c r="C88" s="789"/>
      <c r="D88" s="772"/>
      <c r="E88" s="772"/>
      <c r="F88" s="789"/>
      <c r="G88" s="789"/>
      <c r="H88" s="776"/>
      <c r="I88" s="814"/>
      <c r="J88" s="815"/>
      <c r="K88" s="815"/>
      <c r="M88" s="985"/>
      <c r="N88" s="811"/>
      <c r="O88" s="811"/>
      <c r="P88" s="811"/>
      <c r="Q88" s="811"/>
      <c r="R88" s="811"/>
      <c r="S88" s="797"/>
    </row>
    <row r="89" spans="1:24" s="767" customFormat="1">
      <c r="A89"/>
      <c r="B89" s="783" t="s">
        <v>167</v>
      </c>
      <c r="C89" s="789"/>
      <c r="D89" s="772"/>
      <c r="E89" s="772"/>
      <c r="F89" s="789"/>
      <c r="G89" s="789"/>
      <c r="H89" s="776"/>
      <c r="I89" s="814"/>
      <c r="J89" s="815"/>
      <c r="K89" s="815"/>
      <c r="M89" s="985"/>
      <c r="N89" s="811"/>
      <c r="O89" s="811"/>
      <c r="P89" s="811"/>
      <c r="Q89" s="811"/>
      <c r="R89" s="811"/>
      <c r="S89" s="797"/>
    </row>
    <row r="90" spans="1:24" s="767" customFormat="1">
      <c r="A90"/>
      <c r="B90" s="784"/>
      <c r="C90" s="789"/>
      <c r="D90" s="776"/>
      <c r="E90" s="776"/>
      <c r="F90" s="789"/>
      <c r="G90" s="789"/>
      <c r="H90" s="776"/>
      <c r="I90" s="812"/>
      <c r="J90" s="813"/>
      <c r="K90" s="813"/>
      <c r="M90" s="985"/>
      <c r="N90" s="811"/>
      <c r="O90" s="811"/>
      <c r="P90" s="811"/>
      <c r="Q90" s="811"/>
      <c r="R90" s="811"/>
      <c r="S90" s="797"/>
    </row>
    <row r="91" spans="1:24" s="767" customFormat="1">
      <c r="A91"/>
      <c r="B91" s="785" t="s">
        <v>6510</v>
      </c>
      <c r="C91" s="794"/>
      <c r="D91" s="794"/>
      <c r="E91" s="794"/>
      <c r="F91" s="794"/>
      <c r="G91" s="794"/>
      <c r="H91" s="779"/>
      <c r="I91" s="817"/>
      <c r="J91" s="818"/>
      <c r="K91" s="818"/>
      <c r="M91" s="989"/>
      <c r="N91" s="816"/>
      <c r="O91" s="816"/>
      <c r="P91" s="816"/>
      <c r="Q91" s="816"/>
      <c r="R91" s="816"/>
      <c r="S91" s="797"/>
    </row>
    <row r="92" spans="1:24" s="1083" customFormat="1">
      <c r="A92"/>
      <c r="B92"/>
      <c r="C92"/>
      <c r="D92"/>
      <c r="E92"/>
      <c r="F92"/>
      <c r="G92"/>
      <c r="H92"/>
      <c r="I92"/>
      <c r="J92"/>
      <c r="K92"/>
      <c r="L92"/>
      <c r="M92"/>
      <c r="N92"/>
      <c r="O92"/>
      <c r="P92"/>
      <c r="Q92"/>
      <c r="R92"/>
      <c r="S92"/>
      <c r="T92"/>
      <c r="U92"/>
      <c r="V92"/>
      <c r="W92"/>
      <c r="X92"/>
    </row>
    <row r="93" spans="1:24" s="1083" customFormat="1">
      <c r="A93"/>
      <c r="B93" s="1262" t="s">
        <v>6506</v>
      </c>
      <c r="C93"/>
      <c r="D93"/>
      <c r="E93"/>
      <c r="F93"/>
      <c r="G93"/>
      <c r="H93"/>
      <c r="I93"/>
      <c r="J93"/>
      <c r="K93"/>
      <c r="L93"/>
      <c r="M93"/>
      <c r="N93"/>
      <c r="O93"/>
      <c r="P93"/>
      <c r="Q93"/>
      <c r="R93"/>
      <c r="S93"/>
      <c r="T93"/>
      <c r="U93"/>
      <c r="V93"/>
      <c r="W93"/>
      <c r="X93"/>
    </row>
    <row r="94" spans="1:24" s="469" customFormat="1" ht="28.5" customHeight="1">
      <c r="A94"/>
      <c r="B94" s="1743" t="s">
        <v>6309</v>
      </c>
      <c r="C94" s="1538"/>
      <c r="D94" s="1538"/>
      <c r="E94" s="1538"/>
      <c r="F94" s="1538"/>
      <c r="G94" s="1538"/>
      <c r="H94" s="1544"/>
      <c r="I94" s="1538"/>
      <c r="J94" s="1538"/>
      <c r="K94" s="1538"/>
      <c r="L94" s="719"/>
      <c r="M94" s="1555"/>
      <c r="N94" s="1555"/>
      <c r="O94" s="1555"/>
      <c r="P94" s="1558"/>
      <c r="Q94" s="1558"/>
      <c r="R94" s="1558"/>
      <c r="S94" s="992"/>
    </row>
    <row r="95" spans="1:24" s="469" customFormat="1" ht="14.25" customHeight="1">
      <c r="A95"/>
      <c r="B95" s="1744" t="s">
        <v>5869</v>
      </c>
      <c r="C95" s="1551"/>
      <c r="D95" s="1551"/>
      <c r="E95" s="1551"/>
      <c r="F95" s="1551"/>
      <c r="G95" s="1551"/>
      <c r="H95" s="1553"/>
      <c r="I95" s="1551"/>
      <c r="J95" s="1551"/>
      <c r="K95" s="1551"/>
      <c r="L95" s="719"/>
      <c r="M95" s="1556"/>
      <c r="N95" s="1556"/>
      <c r="O95" s="1556"/>
      <c r="P95" s="1559"/>
      <c r="Q95" s="1559"/>
      <c r="R95" s="1559"/>
      <c r="S95" s="992"/>
    </row>
    <row r="96" spans="1:24" s="469" customFormat="1" ht="14.25" customHeight="1">
      <c r="A96"/>
      <c r="B96" s="1745" t="s">
        <v>6169</v>
      </c>
      <c r="C96" s="1552"/>
      <c r="D96" s="1552"/>
      <c r="E96" s="1552"/>
      <c r="F96" s="1552"/>
      <c r="G96" s="1552"/>
      <c r="H96" s="1554"/>
      <c r="I96" s="1552"/>
      <c r="J96" s="1552"/>
      <c r="K96" s="1552"/>
      <c r="L96" s="719"/>
      <c r="M96" s="1557"/>
      <c r="N96" s="1557"/>
      <c r="O96" s="1557"/>
      <c r="P96" s="1560"/>
      <c r="Q96" s="1560"/>
      <c r="R96" s="1560"/>
      <c r="S96" s="992"/>
    </row>
    <row r="97" spans="1:19" s="469" customFormat="1" ht="14.25" customHeight="1">
      <c r="A97"/>
      <c r="B97" s="1423"/>
      <c r="C97" s="719"/>
      <c r="D97" s="719"/>
      <c r="E97" s="719"/>
      <c r="F97" s="719"/>
      <c r="G97" s="719"/>
      <c r="H97" s="718"/>
      <c r="I97" s="719"/>
      <c r="J97" s="719"/>
      <c r="K97" s="719"/>
      <c r="L97" s="719"/>
      <c r="M97" s="991"/>
      <c r="N97" s="991"/>
      <c r="O97" s="991"/>
      <c r="P97" s="992"/>
      <c r="Q97" s="992"/>
      <c r="R97" s="992"/>
      <c r="S97" s="992"/>
    </row>
    <row r="98" spans="1:19" s="469" customFormat="1" ht="18" customHeight="1">
      <c r="A98"/>
      <c r="B98" s="1238" t="s">
        <v>6267</v>
      </c>
      <c r="C98" s="719"/>
      <c r="D98" s="719"/>
      <c r="E98" s="719"/>
      <c r="F98" s="719"/>
      <c r="G98" s="733"/>
      <c r="H98" s="733"/>
      <c r="I98" s="719"/>
      <c r="J98" s="719"/>
      <c r="K98" s="719"/>
      <c r="L98" s="719"/>
      <c r="M98" s="991"/>
      <c r="N98" s="991"/>
      <c r="O98" s="991"/>
      <c r="P98" s="992"/>
      <c r="Q98" s="992"/>
      <c r="R98" s="992"/>
      <c r="S98" s="992"/>
    </row>
    <row r="99" spans="1:19" s="469" customFormat="1">
      <c r="A99"/>
      <c r="B99" s="719"/>
      <c r="C99" s="719"/>
      <c r="D99" s="719"/>
      <c r="E99" s="719"/>
      <c r="F99" s="719"/>
      <c r="G99" s="719"/>
      <c r="H99" s="719"/>
      <c r="I99" s="719"/>
      <c r="J99" s="719"/>
      <c r="K99" s="719"/>
      <c r="L99" s="719"/>
      <c r="M99" s="991"/>
      <c r="N99" s="991"/>
      <c r="O99" s="991"/>
      <c r="P99" s="992"/>
      <c r="Q99" s="992"/>
      <c r="R99" s="992"/>
      <c r="S99" s="992"/>
    </row>
    <row r="100" spans="1:19" s="469" customFormat="1">
      <c r="A100"/>
      <c r="B100" s="719"/>
      <c r="C100" s="719"/>
      <c r="D100" s="719"/>
      <c r="E100" s="719"/>
      <c r="F100" s="719"/>
      <c r="G100" s="719"/>
      <c r="H100" s="719"/>
      <c r="I100" s="719"/>
      <c r="J100" s="719"/>
      <c r="K100" s="719"/>
      <c r="L100" s="719"/>
      <c r="M100" s="991"/>
      <c r="N100" s="991"/>
      <c r="O100" s="991"/>
      <c r="P100" s="992"/>
      <c r="Q100" s="992"/>
      <c r="R100" s="992"/>
      <c r="S100" s="992"/>
    </row>
    <row r="101" spans="1:19" s="469" customFormat="1">
      <c r="A101"/>
      <c r="B101" s="719"/>
      <c r="C101" s="719"/>
      <c r="D101" s="719"/>
      <c r="E101" s="719"/>
      <c r="F101" s="719"/>
      <c r="G101" s="719"/>
      <c r="H101" s="719"/>
      <c r="I101" s="719"/>
      <c r="J101" s="719"/>
      <c r="K101" s="719"/>
      <c r="L101" s="719"/>
      <c r="M101" s="991"/>
      <c r="N101" s="991"/>
      <c r="O101" s="991"/>
      <c r="P101" s="992"/>
      <c r="Q101" s="992"/>
      <c r="R101" s="992"/>
      <c r="S101" s="992"/>
    </row>
    <row r="102" spans="1:19" s="469" customFormat="1">
      <c r="A102"/>
      <c r="B102" s="719"/>
      <c r="C102" s="719"/>
      <c r="D102" s="719"/>
      <c r="E102" s="719"/>
      <c r="F102" s="719"/>
      <c r="G102" s="719"/>
      <c r="H102" s="719"/>
      <c r="I102" s="719"/>
      <c r="J102" s="719"/>
      <c r="K102" s="719"/>
      <c r="L102" s="719"/>
      <c r="M102" s="991"/>
      <c r="N102" s="991"/>
      <c r="O102" s="991"/>
      <c r="P102" s="992"/>
      <c r="Q102" s="992"/>
      <c r="R102" s="992"/>
      <c r="S102" s="992"/>
    </row>
    <row r="103" spans="1:19" s="469" customFormat="1">
      <c r="A103"/>
      <c r="B103" s="719"/>
      <c r="C103" s="719"/>
      <c r="D103" s="719"/>
      <c r="E103" s="719"/>
      <c r="F103" s="719"/>
      <c r="G103" s="719"/>
      <c r="H103" s="719"/>
      <c r="I103" s="719"/>
      <c r="J103" s="719"/>
      <c r="K103" s="719"/>
      <c r="L103" s="719"/>
      <c r="M103" s="991"/>
      <c r="N103" s="991"/>
      <c r="O103" s="991"/>
      <c r="P103" s="992"/>
      <c r="Q103" s="992"/>
      <c r="R103" s="992"/>
      <c r="S103" s="992"/>
    </row>
    <row r="104" spans="1:19" s="469" customFormat="1">
      <c r="A104"/>
      <c r="B104" s="719"/>
      <c r="C104" s="719"/>
      <c r="D104" s="719"/>
      <c r="E104" s="719"/>
      <c r="F104" s="719"/>
      <c r="G104" s="719"/>
      <c r="H104" s="719"/>
      <c r="I104" s="719"/>
      <c r="J104" s="719"/>
      <c r="K104" s="719"/>
      <c r="L104" s="719"/>
      <c r="M104" s="991"/>
      <c r="N104" s="991"/>
      <c r="O104" s="991"/>
      <c r="P104" s="992"/>
      <c r="Q104" s="992"/>
      <c r="R104" s="992"/>
      <c r="S104" s="992"/>
    </row>
    <row r="105" spans="1:19" s="469" customFormat="1">
      <c r="A105"/>
      <c r="B105" s="719"/>
      <c r="C105" s="719"/>
      <c r="D105" s="719"/>
      <c r="E105" s="719"/>
      <c r="F105" s="719"/>
      <c r="G105" s="719"/>
      <c r="H105" s="719"/>
      <c r="I105" s="719"/>
      <c r="J105" s="719"/>
      <c r="K105" s="719"/>
      <c r="L105" s="719"/>
      <c r="M105" s="991"/>
      <c r="N105" s="991"/>
      <c r="O105" s="991"/>
      <c r="P105" s="992"/>
      <c r="Q105" s="992"/>
      <c r="R105" s="992"/>
      <c r="S105" s="992"/>
    </row>
    <row r="106" spans="1:19" s="469" customFormat="1">
      <c r="A106"/>
      <c r="B106" s="719"/>
      <c r="C106" s="719"/>
      <c r="D106" s="719"/>
      <c r="E106" s="719"/>
      <c r="F106" s="719"/>
      <c r="G106" s="719"/>
      <c r="H106" s="719"/>
      <c r="I106" s="719"/>
      <c r="J106" s="719"/>
      <c r="K106" s="719"/>
      <c r="L106" s="719"/>
      <c r="M106" s="991"/>
      <c r="N106" s="991"/>
      <c r="O106" s="991"/>
      <c r="P106" s="992"/>
      <c r="Q106" s="992"/>
      <c r="R106" s="992"/>
      <c r="S106" s="992"/>
    </row>
    <row r="107" spans="1:19" s="469" customFormat="1">
      <c r="A107"/>
      <c r="B107" s="719"/>
      <c r="C107" s="719"/>
      <c r="D107" s="719"/>
      <c r="E107" s="719"/>
      <c r="F107" s="719"/>
      <c r="G107" s="719"/>
      <c r="H107" s="719"/>
      <c r="I107" s="719"/>
      <c r="J107" s="719"/>
      <c r="K107" s="719"/>
      <c r="L107" s="719"/>
      <c r="M107" s="991"/>
      <c r="N107" s="991"/>
      <c r="O107" s="991"/>
      <c r="P107" s="992"/>
      <c r="Q107" s="992"/>
      <c r="R107" s="992"/>
      <c r="S107" s="992"/>
    </row>
    <row r="108" spans="1:19">
      <c r="B108" s="525"/>
      <c r="C108" s="525"/>
      <c r="D108" s="525"/>
      <c r="E108" s="525"/>
      <c r="F108" s="525"/>
      <c r="G108" s="525"/>
      <c r="H108" s="525"/>
      <c r="I108" s="525"/>
      <c r="J108" s="525"/>
      <c r="K108" s="525"/>
      <c r="L108" s="525"/>
      <c r="M108" s="993"/>
      <c r="N108" s="993"/>
      <c r="O108" s="993"/>
    </row>
    <row r="109" spans="1:19">
      <c r="B109" s="21"/>
      <c r="C109" s="21"/>
      <c r="D109" s="21"/>
      <c r="E109" s="21"/>
      <c r="F109" s="21"/>
      <c r="G109" s="21"/>
      <c r="H109" s="21"/>
      <c r="I109" s="21"/>
      <c r="J109" s="21"/>
      <c r="K109" s="21"/>
      <c r="L109" s="21"/>
      <c r="M109" s="993"/>
      <c r="N109" s="993"/>
      <c r="O109" s="993"/>
    </row>
  </sheetData>
  <mergeCells count="9">
    <mergeCell ref="M7:O7"/>
    <mergeCell ref="P7:R7"/>
    <mergeCell ref="B2:F2"/>
    <mergeCell ref="G2:H2"/>
    <mergeCell ref="I2:K2"/>
    <mergeCell ref="B7:B8"/>
    <mergeCell ref="C7:E7"/>
    <mergeCell ref="F7:H7"/>
    <mergeCell ref="I7:K7"/>
  </mergeCells>
  <printOptions horizontalCentered="1"/>
  <pageMargins left="0.70866141732283472" right="0.70866141732283472" top="0.74803149606299213" bottom="0.74803149606299213" header="0.31496062992125984" footer="0.31496062992125984"/>
  <pageSetup paperSize="9" scale="46" orientation="landscape" r:id="rId1"/>
  <headerFooter>
    <oddFooter>&amp;R&amp;P/&amp;N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68"/>
  <sheetViews>
    <sheetView showGridLines="0" view="pageBreakPreview" zoomScale="10" zoomScaleNormal="100" zoomScaleSheetLayoutView="10" workbookViewId="0">
      <selection activeCell="B111" sqref="B111:K168"/>
    </sheetView>
  </sheetViews>
  <sheetFormatPr defaultColWidth="9.109375" defaultRowHeight="13.2" outlineLevelCol="2"/>
  <cols>
    <col min="1" max="1" width="9.109375" style="1089"/>
    <col min="2" max="2" width="96.44140625" style="1089" customWidth="1"/>
    <col min="3" max="3" width="17" style="1089" customWidth="1" outlineLevel="2"/>
    <col min="4" max="4" width="17" style="1089" customWidth="1" outlineLevel="1"/>
    <col min="5" max="5" width="18.44140625" style="1089" customWidth="1" outlineLevel="1"/>
    <col min="6" max="6" width="18.88671875" style="1089" customWidth="1" outlineLevel="2"/>
    <col min="7" max="7" width="18.88671875" style="1089" customWidth="1" outlineLevel="1"/>
    <col min="8" max="8" width="18.5546875" style="1089" customWidth="1" outlineLevel="1"/>
    <col min="9" max="9" width="19.109375" style="1089" customWidth="1" outlineLevel="1"/>
    <col min="10" max="10" width="19.33203125" style="1089" customWidth="1" outlineLevel="1"/>
    <col min="11" max="11" width="13.6640625" style="1089" customWidth="1"/>
    <col min="12" max="16384" width="9.109375" style="1089"/>
  </cols>
  <sheetData>
    <row r="2" spans="1:10" s="1088" customFormat="1" ht="18.75" customHeight="1">
      <c r="A2" s="1087"/>
      <c r="B2" s="1801" t="s">
        <v>6370</v>
      </c>
      <c r="C2" s="1801"/>
      <c r="D2" s="1801"/>
      <c r="E2" s="1801"/>
      <c r="F2" s="1801"/>
      <c r="G2" s="1801"/>
      <c r="H2" s="1801"/>
      <c r="I2" s="1332"/>
      <c r="J2" s="1332"/>
    </row>
    <row r="3" spans="1:10">
      <c r="B3" s="1332"/>
      <c r="C3" s="1332"/>
      <c r="D3" s="1332"/>
      <c r="E3" s="1332"/>
      <c r="F3" s="1332"/>
      <c r="G3" s="1332"/>
      <c r="H3" s="1332"/>
      <c r="I3" s="1332"/>
      <c r="J3" s="1332"/>
    </row>
    <row r="4" spans="1:10" ht="12.75" customHeight="1">
      <c r="B4" s="1430" t="s">
        <v>5846</v>
      </c>
      <c r="C4" s="514"/>
      <c r="D4" s="514"/>
      <c r="E4" s="514"/>
      <c r="F4" s="514"/>
      <c r="G4" s="514"/>
      <c r="H4" s="514"/>
      <c r="I4" s="1332"/>
      <c r="J4" s="1332"/>
    </row>
    <row r="5" spans="1:10" ht="12.75" customHeight="1">
      <c r="B5" s="514"/>
      <c r="C5" s="1406"/>
      <c r="D5" s="1406"/>
      <c r="E5" s="1406"/>
      <c r="F5" s="1431"/>
      <c r="G5" s="1431"/>
      <c r="H5" s="1332"/>
      <c r="I5" s="1332"/>
      <c r="J5" s="1406" t="s">
        <v>5979</v>
      </c>
    </row>
    <row r="6" spans="1:10" s="1090" customFormat="1" ht="12.75" customHeight="1">
      <c r="B6" s="1948" t="s">
        <v>29</v>
      </c>
      <c r="C6" s="1945" t="s">
        <v>25</v>
      </c>
      <c r="D6" s="1950"/>
      <c r="E6" s="1945" t="s">
        <v>26</v>
      </c>
      <c r="F6" s="1950"/>
      <c r="G6" s="1945" t="s">
        <v>23</v>
      </c>
      <c r="H6" s="1950"/>
      <c r="I6" s="1945" t="s">
        <v>108</v>
      </c>
      <c r="J6" s="1946"/>
    </row>
    <row r="7" spans="1:10" s="1090" customFormat="1" ht="12.75" customHeight="1">
      <c r="B7" s="1949"/>
      <c r="C7" s="1432" t="s">
        <v>5918</v>
      </c>
      <c r="D7" s="1432" t="s">
        <v>5919</v>
      </c>
      <c r="E7" s="1432" t="str">
        <f>$C$7</f>
        <v>t-3</v>
      </c>
      <c r="F7" s="1432" t="str">
        <f>$D$7</f>
        <v>t-2</v>
      </c>
      <c r="G7" s="1432" t="str">
        <f>$C$7</f>
        <v>t-3</v>
      </c>
      <c r="H7" s="1432" t="str">
        <f>$D$7</f>
        <v>t-2</v>
      </c>
      <c r="I7" s="1432" t="str">
        <f>$C$7</f>
        <v>t-3</v>
      </c>
      <c r="J7" s="1432" t="str">
        <f>$D$7</f>
        <v>t-2</v>
      </c>
    </row>
    <row r="8" spans="1:10" s="1090" customFormat="1" ht="5.25" customHeight="1">
      <c r="B8" s="1433"/>
      <c r="C8" s="1434"/>
      <c r="D8" s="1434"/>
      <c r="E8" s="1434"/>
      <c r="F8" s="1434"/>
      <c r="G8" s="1434"/>
      <c r="H8" s="1434"/>
      <c r="I8" s="1434"/>
      <c r="J8" s="1434"/>
    </row>
    <row r="9" spans="1:10" s="1090" customFormat="1" ht="3.75" customHeight="1">
      <c r="B9" s="1167"/>
      <c r="C9" s="1434"/>
      <c r="D9" s="1434"/>
      <c r="E9" s="1434"/>
      <c r="F9" s="1434"/>
      <c r="G9" s="1434"/>
      <c r="H9" s="1434"/>
      <c r="I9" s="1434"/>
      <c r="J9" s="1434"/>
    </row>
    <row r="10" spans="1:10" s="1091" customFormat="1" ht="12.75" customHeight="1">
      <c r="B10" s="1435" t="s">
        <v>6213</v>
      </c>
      <c r="C10" s="1436"/>
      <c r="D10" s="1436"/>
      <c r="E10" s="1436"/>
      <c r="F10" s="1436"/>
      <c r="G10" s="1436"/>
      <c r="H10" s="1436"/>
      <c r="I10" s="1436"/>
      <c r="J10" s="1436"/>
    </row>
    <row r="11" spans="1:10" s="1090" customFormat="1" ht="12.75" customHeight="1">
      <c r="B11" s="1092" t="s">
        <v>114</v>
      </c>
      <c r="C11" s="1437"/>
      <c r="D11" s="1437"/>
      <c r="E11" s="1437"/>
      <c r="F11" s="1437"/>
      <c r="G11" s="1437"/>
      <c r="H11" s="1437"/>
      <c r="I11" s="1437"/>
      <c r="J11" s="1437"/>
    </row>
    <row r="12" spans="1:10" s="1090" customFormat="1" ht="12.75" customHeight="1">
      <c r="B12" s="1092" t="s">
        <v>115</v>
      </c>
      <c r="C12" s="1437"/>
      <c r="D12" s="1437"/>
      <c r="E12" s="1437"/>
      <c r="F12" s="1437"/>
      <c r="G12" s="1437"/>
      <c r="H12" s="1437"/>
      <c r="I12" s="1437"/>
      <c r="J12" s="1437"/>
    </row>
    <row r="13" spans="1:10" s="1090" customFormat="1" ht="12.75" customHeight="1">
      <c r="B13" s="1092" t="s">
        <v>6214</v>
      </c>
      <c r="C13" s="1437"/>
      <c r="D13" s="1437"/>
      <c r="E13" s="1437"/>
      <c r="F13" s="1437"/>
      <c r="G13" s="1437"/>
      <c r="H13" s="1437"/>
      <c r="I13" s="1437"/>
      <c r="J13" s="1437"/>
    </row>
    <row r="14" spans="1:10" s="1090" customFormat="1" ht="12.75" customHeight="1">
      <c r="B14" s="1092" t="s">
        <v>6215</v>
      </c>
      <c r="C14" s="1437"/>
      <c r="D14" s="1437"/>
      <c r="E14" s="1437"/>
      <c r="F14" s="1437"/>
      <c r="G14" s="1437"/>
      <c r="H14" s="1437"/>
      <c r="I14" s="1437"/>
      <c r="J14" s="1437"/>
    </row>
    <row r="15" spans="1:10" s="1091" customFormat="1" ht="12.75" customHeight="1">
      <c r="A15" s="1090"/>
      <c r="B15" s="1435" t="s">
        <v>6216</v>
      </c>
      <c r="C15" s="1436"/>
      <c r="D15" s="1436"/>
      <c r="E15" s="1436"/>
      <c r="F15" s="1436"/>
      <c r="G15" s="1436"/>
      <c r="H15" s="1436"/>
      <c r="I15" s="1436"/>
      <c r="J15" s="1436"/>
    </row>
    <row r="16" spans="1:10" s="1090" customFormat="1" ht="12.75" customHeight="1">
      <c r="B16" s="1092" t="s">
        <v>114</v>
      </c>
      <c r="C16" s="1437"/>
      <c r="D16" s="1437"/>
      <c r="E16" s="1437"/>
      <c r="F16" s="1437"/>
      <c r="G16" s="1437"/>
      <c r="H16" s="1437"/>
      <c r="I16" s="1437"/>
      <c r="J16" s="1437"/>
    </row>
    <row r="17" spans="1:12" s="1090" customFormat="1" ht="12.75" customHeight="1">
      <c r="B17" s="1092" t="s">
        <v>115</v>
      </c>
      <c r="C17" s="1437"/>
      <c r="D17" s="1437"/>
      <c r="E17" s="1437"/>
      <c r="F17" s="1437"/>
      <c r="G17" s="1437"/>
      <c r="H17" s="1437"/>
      <c r="I17" s="1437"/>
      <c r="J17" s="1437"/>
    </row>
    <row r="18" spans="1:12" s="1090" customFormat="1" ht="12.75" customHeight="1">
      <c r="B18" s="1092" t="s">
        <v>6214</v>
      </c>
      <c r="C18" s="1437"/>
      <c r="D18" s="1437"/>
      <c r="E18" s="1437"/>
      <c r="F18" s="1437"/>
      <c r="G18" s="1437"/>
      <c r="H18" s="1437"/>
      <c r="I18" s="1437"/>
      <c r="J18" s="1437"/>
    </row>
    <row r="19" spans="1:12" s="1090" customFormat="1" ht="12.75" customHeight="1">
      <c r="B19" s="1092" t="s">
        <v>6215</v>
      </c>
      <c r="C19" s="1437"/>
      <c r="D19" s="1437"/>
      <c r="E19" s="1437"/>
      <c r="F19" s="1437"/>
      <c r="G19" s="1437"/>
      <c r="H19" s="1437"/>
      <c r="I19" s="1437"/>
      <c r="J19" s="1437"/>
    </row>
    <row r="20" spans="1:12" s="1090" customFormat="1" ht="12.75" customHeight="1">
      <c r="B20" s="1092"/>
      <c r="C20" s="1438"/>
      <c r="D20" s="1438"/>
      <c r="E20" s="1438"/>
      <c r="F20" s="1438"/>
      <c r="G20" s="1438"/>
      <c r="H20" s="1438"/>
      <c r="I20" s="1437"/>
      <c r="J20" s="1437"/>
    </row>
    <row r="21" spans="1:12" s="1093" customFormat="1" ht="12.75" customHeight="1">
      <c r="A21" s="1090" t="s">
        <v>6217</v>
      </c>
      <c r="B21" s="1165" t="s">
        <v>6218</v>
      </c>
      <c r="C21" s="1439"/>
      <c r="D21" s="1439"/>
      <c r="E21" s="1439"/>
      <c r="F21" s="1439"/>
      <c r="G21" s="1439"/>
      <c r="H21" s="1439"/>
      <c r="I21" s="1439"/>
      <c r="J21" s="1439"/>
    </row>
    <row r="22" spans="1:12" s="1094" customFormat="1" ht="12.75" customHeight="1">
      <c r="A22" s="1090"/>
      <c r="B22" s="1165"/>
      <c r="C22" s="1440"/>
      <c r="D22" s="1440"/>
      <c r="E22" s="1440"/>
      <c r="F22" s="1440"/>
      <c r="G22" s="1440"/>
      <c r="H22" s="1440"/>
      <c r="I22" s="1440"/>
      <c r="J22" s="1440"/>
      <c r="K22" s="1097"/>
      <c r="L22" s="1096"/>
    </row>
    <row r="23" spans="1:12" s="1094" customFormat="1" ht="12.75" customHeight="1">
      <c r="B23" s="1166" t="s">
        <v>6219</v>
      </c>
      <c r="C23" s="1441"/>
      <c r="D23" s="1441"/>
      <c r="E23" s="1441"/>
      <c r="F23" s="1441"/>
      <c r="G23" s="1441"/>
      <c r="H23" s="1441"/>
      <c r="I23" s="1441"/>
      <c r="J23" s="1441"/>
      <c r="L23" s="1096"/>
    </row>
    <row r="24" spans="1:12" s="1093" customFormat="1" ht="12.75" customHeight="1">
      <c r="A24" s="1090"/>
      <c r="B24" s="1167"/>
      <c r="C24" s="1442"/>
      <c r="D24" s="1442"/>
      <c r="E24" s="1443"/>
      <c r="F24" s="1443"/>
      <c r="G24" s="1443"/>
      <c r="H24" s="1443"/>
      <c r="I24" s="1443"/>
      <c r="J24" s="1442"/>
    </row>
    <row r="25" spans="1:12" s="1094" customFormat="1" ht="12.75" customHeight="1">
      <c r="A25" s="1090"/>
      <c r="B25" s="1168" t="s">
        <v>6500</v>
      </c>
      <c r="C25" s="1443"/>
      <c r="D25" s="1443"/>
      <c r="E25" s="1443"/>
      <c r="F25" s="1443"/>
      <c r="G25" s="1443"/>
      <c r="H25" s="1443"/>
      <c r="I25" s="1443"/>
      <c r="J25" s="1442"/>
    </row>
    <row r="26" spans="1:12" s="1094" customFormat="1" ht="12.75" customHeight="1">
      <c r="A26" s="1090"/>
      <c r="B26" s="1169" t="s">
        <v>114</v>
      </c>
      <c r="C26" s="1437"/>
      <c r="D26" s="1437"/>
      <c r="E26" s="1437"/>
      <c r="F26" s="1437"/>
      <c r="G26" s="1437"/>
      <c r="H26" s="1437"/>
      <c r="I26" s="1437"/>
      <c r="J26" s="1437"/>
    </row>
    <row r="27" spans="1:12" s="1094" customFormat="1" ht="12.75" customHeight="1">
      <c r="A27" s="1090"/>
      <c r="B27" s="1169" t="s">
        <v>115</v>
      </c>
      <c r="C27" s="1437"/>
      <c r="D27" s="1437"/>
      <c r="E27" s="1437"/>
      <c r="F27" s="1437"/>
      <c r="G27" s="1437"/>
      <c r="H27" s="1437"/>
      <c r="I27" s="1437"/>
      <c r="J27" s="1437"/>
    </row>
    <row r="28" spans="1:12" s="1094" customFormat="1" ht="12.75" customHeight="1">
      <c r="A28" s="1090"/>
      <c r="B28" s="1169" t="s">
        <v>6214</v>
      </c>
      <c r="C28" s="1444"/>
      <c r="D28" s="1444"/>
      <c r="E28" s="1437"/>
      <c r="F28" s="1437"/>
      <c r="G28" s="1444"/>
      <c r="H28" s="1444"/>
      <c r="I28" s="1444"/>
      <c r="J28" s="1444"/>
      <c r="K28" s="1095"/>
    </row>
    <row r="29" spans="1:12" s="1094" customFormat="1" ht="12.75" customHeight="1">
      <c r="A29" s="1090"/>
      <c r="B29" s="1169" t="s">
        <v>6215</v>
      </c>
      <c r="C29" s="1445"/>
      <c r="D29" s="1445"/>
      <c r="E29" s="1446"/>
      <c r="F29" s="1446"/>
      <c r="G29" s="1445"/>
      <c r="H29" s="1445"/>
      <c r="I29" s="1445"/>
      <c r="J29" s="1444"/>
      <c r="K29" s="1095"/>
    </row>
    <row r="30" spans="1:12" s="1094" customFormat="1" ht="12.75" customHeight="1">
      <c r="A30" s="1090"/>
      <c r="B30" s="1170"/>
      <c r="C30" s="1447"/>
      <c r="D30" s="1447"/>
      <c r="E30" s="1447"/>
      <c r="F30" s="1447"/>
      <c r="G30" s="1447"/>
      <c r="H30" s="1447"/>
      <c r="I30" s="1447"/>
      <c r="J30" s="1448"/>
    </row>
    <row r="31" spans="1:12" s="1094" customFormat="1" ht="12.75" customHeight="1">
      <c r="A31" s="1090"/>
      <c r="B31" s="1168" t="s">
        <v>6499</v>
      </c>
      <c r="C31" s="1447"/>
      <c r="D31" s="1447"/>
      <c r="E31" s="1447"/>
      <c r="F31" s="1447"/>
      <c r="G31" s="1447"/>
      <c r="H31" s="1447"/>
      <c r="I31" s="1447"/>
      <c r="J31" s="1448"/>
    </row>
    <row r="32" spans="1:12" s="1094" customFormat="1" ht="12.75" customHeight="1">
      <c r="A32" s="1090"/>
      <c r="B32" s="1169" t="s">
        <v>114</v>
      </c>
      <c r="C32" s="1447"/>
      <c r="D32" s="1447"/>
      <c r="E32" s="1447"/>
      <c r="F32" s="1447"/>
      <c r="G32" s="1447"/>
      <c r="H32" s="1447"/>
      <c r="I32" s="1447"/>
      <c r="J32" s="1448"/>
    </row>
    <row r="33" spans="1:12" s="1094" customFormat="1" ht="12.75" customHeight="1">
      <c r="A33" s="1090"/>
      <c r="B33" s="1169" t="s">
        <v>115</v>
      </c>
      <c r="C33" s="1447"/>
      <c r="D33" s="1447"/>
      <c r="E33" s="1447"/>
      <c r="F33" s="1447"/>
      <c r="G33" s="1447"/>
      <c r="H33" s="1447"/>
      <c r="I33" s="1447"/>
      <c r="J33" s="1448"/>
    </row>
    <row r="34" spans="1:12" s="1094" customFormat="1" ht="12.75" customHeight="1">
      <c r="A34" s="1090"/>
      <c r="B34" s="1169" t="s">
        <v>6214</v>
      </c>
      <c r="C34" s="1447"/>
      <c r="D34" s="1447"/>
      <c r="E34" s="1447"/>
      <c r="F34" s="1447"/>
      <c r="G34" s="1447"/>
      <c r="H34" s="1447"/>
      <c r="I34" s="1447"/>
      <c r="J34" s="1448"/>
    </row>
    <row r="35" spans="1:12" s="1094" customFormat="1" ht="12.75" customHeight="1">
      <c r="A35" s="1090"/>
      <c r="B35" s="1169" t="s">
        <v>6215</v>
      </c>
      <c r="C35" s="1447"/>
      <c r="D35" s="1447"/>
      <c r="E35" s="1447"/>
      <c r="F35" s="1447"/>
      <c r="G35" s="1447"/>
      <c r="H35" s="1447"/>
      <c r="I35" s="1447"/>
      <c r="J35" s="1448"/>
    </row>
    <row r="36" spans="1:12" s="1094" customFormat="1" ht="12.75" customHeight="1">
      <c r="A36" s="1090"/>
      <c r="B36" s="1170"/>
      <c r="C36" s="1447"/>
      <c r="D36" s="1447"/>
      <c r="E36" s="1447"/>
      <c r="F36" s="1447"/>
      <c r="G36" s="1447"/>
      <c r="H36" s="1447"/>
      <c r="I36" s="1447"/>
      <c r="J36" s="1448"/>
    </row>
    <row r="37" spans="1:12" s="1094" customFormat="1" ht="12.75" customHeight="1">
      <c r="A37" s="1090"/>
      <c r="B37" s="1168" t="s">
        <v>6220</v>
      </c>
      <c r="C37" s="1447"/>
      <c r="D37" s="1447"/>
      <c r="E37" s="1447"/>
      <c r="F37" s="1447"/>
      <c r="G37" s="1447"/>
      <c r="H37" s="1447"/>
      <c r="I37" s="1447"/>
      <c r="J37" s="1448"/>
    </row>
    <row r="38" spans="1:12" s="1094" customFormat="1" ht="12.75" customHeight="1">
      <c r="A38" s="1090"/>
      <c r="B38" s="1169" t="s">
        <v>114</v>
      </c>
      <c r="C38" s="1447"/>
      <c r="D38" s="1447"/>
      <c r="E38" s="1447"/>
      <c r="F38" s="1447"/>
      <c r="G38" s="1447"/>
      <c r="H38" s="1447"/>
      <c r="I38" s="1447"/>
      <c r="J38" s="1448"/>
    </row>
    <row r="39" spans="1:12" s="1094" customFormat="1" ht="12.75" customHeight="1">
      <c r="A39" s="1090"/>
      <c r="B39" s="1169" t="s">
        <v>115</v>
      </c>
      <c r="C39" s="1447"/>
      <c r="D39" s="1447"/>
      <c r="E39" s="1447"/>
      <c r="F39" s="1447"/>
      <c r="G39" s="1447"/>
      <c r="H39" s="1447"/>
      <c r="I39" s="1447"/>
      <c r="J39" s="1448"/>
    </row>
    <row r="40" spans="1:12" s="1094" customFormat="1" ht="12.75" customHeight="1">
      <c r="A40" s="1090"/>
      <c r="B40" s="1169" t="s">
        <v>6214</v>
      </c>
      <c r="C40" s="1447"/>
      <c r="D40" s="1447"/>
      <c r="E40" s="1447"/>
      <c r="F40" s="1447"/>
      <c r="G40" s="1447"/>
      <c r="H40" s="1447"/>
      <c r="I40" s="1447"/>
      <c r="J40" s="1448"/>
    </row>
    <row r="41" spans="1:12" s="1094" customFormat="1" ht="12.75" customHeight="1">
      <c r="A41" s="1090"/>
      <c r="B41" s="1169" t="s">
        <v>6215</v>
      </c>
      <c r="C41" s="1447"/>
      <c r="D41" s="1447"/>
      <c r="E41" s="1447"/>
      <c r="F41" s="1447"/>
      <c r="G41" s="1447"/>
      <c r="H41" s="1447"/>
      <c r="I41" s="1447"/>
      <c r="J41" s="1448"/>
    </row>
    <row r="42" spans="1:12" s="1094" customFormat="1" ht="12.75" customHeight="1">
      <c r="A42" s="1090"/>
      <c r="B42" s="1169"/>
      <c r="C42" s="1447"/>
      <c r="D42" s="1447"/>
      <c r="E42" s="1447"/>
      <c r="F42" s="1447"/>
      <c r="G42" s="1447"/>
      <c r="H42" s="1447"/>
      <c r="I42" s="1447"/>
      <c r="J42" s="1449"/>
    </row>
    <row r="43" spans="1:12" s="1093" customFormat="1" ht="12.75" customHeight="1">
      <c r="A43" s="1090" t="s">
        <v>6221</v>
      </c>
      <c r="B43" s="1165" t="s">
        <v>6222</v>
      </c>
      <c r="C43" s="1439"/>
      <c r="D43" s="1439"/>
      <c r="E43" s="1439"/>
      <c r="F43" s="1439"/>
      <c r="G43" s="1439"/>
      <c r="H43" s="1439"/>
      <c r="I43" s="1439"/>
      <c r="J43" s="1439"/>
    </row>
    <row r="44" spans="1:12" s="1093" customFormat="1" ht="12.75" customHeight="1">
      <c r="A44" s="1090"/>
      <c r="B44" s="1165"/>
      <c r="C44" s="1439"/>
      <c r="D44" s="1439"/>
      <c r="E44" s="1439"/>
      <c r="F44" s="1439"/>
      <c r="G44" s="1439"/>
      <c r="H44" s="1439"/>
      <c r="I44" s="1439"/>
      <c r="J44" s="1439"/>
    </row>
    <row r="45" spans="1:12" s="1093" customFormat="1" ht="12.75" customHeight="1">
      <c r="A45" s="1090" t="s">
        <v>6223</v>
      </c>
      <c r="B45" s="1450" t="s">
        <v>6224</v>
      </c>
      <c r="C45" s="1439"/>
      <c r="D45" s="1439"/>
      <c r="E45" s="1439"/>
      <c r="F45" s="1439"/>
      <c r="G45" s="1439"/>
      <c r="H45" s="1439"/>
      <c r="I45" s="1439"/>
      <c r="J45" s="1439"/>
    </row>
    <row r="46" spans="1:12" s="1093" customFormat="1" ht="12.75" customHeight="1">
      <c r="A46" s="1090"/>
      <c r="B46" s="1167"/>
      <c r="C46" s="1442"/>
      <c r="D46" s="1442"/>
      <c r="E46" s="1443"/>
      <c r="F46" s="1443"/>
      <c r="G46" s="1443"/>
      <c r="H46" s="1443"/>
      <c r="I46" s="1443"/>
      <c r="J46" s="1442"/>
    </row>
    <row r="47" spans="1:12" s="1094" customFormat="1" ht="12.75" customHeight="1">
      <c r="A47" s="1090"/>
      <c r="B47" s="1165" t="s">
        <v>6225</v>
      </c>
      <c r="C47" s="1440"/>
      <c r="D47" s="1440"/>
      <c r="E47" s="1440"/>
      <c r="F47" s="1440"/>
      <c r="G47" s="1440"/>
      <c r="H47" s="1440"/>
      <c r="I47" s="1440"/>
      <c r="J47" s="1440"/>
      <c r="K47" s="1097"/>
      <c r="L47" s="1096"/>
    </row>
    <row r="48" spans="1:12" s="1094" customFormat="1" ht="12.75" customHeight="1">
      <c r="A48" s="1090"/>
      <c r="B48" s="1740"/>
      <c r="C48" s="1741"/>
      <c r="D48" s="1741"/>
      <c r="E48" s="1741"/>
      <c r="F48" s="1741"/>
      <c r="G48" s="1741"/>
      <c r="H48" s="1741"/>
      <c r="I48" s="1741"/>
      <c r="J48" s="1741"/>
      <c r="K48" s="1097"/>
      <c r="L48" s="1096"/>
    </row>
    <row r="49" spans="1:12" s="1094" customFormat="1" ht="12.75" customHeight="1">
      <c r="A49" s="1090"/>
      <c r="B49" s="1452" t="s">
        <v>5964</v>
      </c>
      <c r="C49" s="1453"/>
      <c r="D49" s="1453"/>
      <c r="E49" s="1454"/>
      <c r="F49" s="1454"/>
      <c r="G49" s="1455"/>
      <c r="H49" s="1455"/>
      <c r="I49" s="1451"/>
      <c r="J49" s="1451"/>
      <c r="K49" s="1097"/>
      <c r="L49" s="1096"/>
    </row>
    <row r="50" spans="1:12" s="1094" customFormat="1" ht="12.75" customHeight="1">
      <c r="A50" s="1090"/>
      <c r="B50" s="1456" t="s">
        <v>29</v>
      </c>
      <c r="C50" s="1432"/>
      <c r="D50" s="1432"/>
      <c r="E50" s="1432"/>
      <c r="F50" s="1432"/>
      <c r="G50" s="1432"/>
      <c r="H50" s="1432"/>
      <c r="I50" s="1432"/>
      <c r="J50" s="1432"/>
      <c r="K50" s="1097"/>
      <c r="L50" s="1096"/>
    </row>
    <row r="51" spans="1:12" s="1094" customFormat="1" ht="12.75" customHeight="1">
      <c r="A51" s="1090"/>
      <c r="B51" s="1457" t="s">
        <v>5965</v>
      </c>
      <c r="C51" s="1458"/>
      <c r="D51" s="1458"/>
      <c r="E51" s="1458"/>
      <c r="F51" s="1458"/>
      <c r="G51" s="1458"/>
      <c r="H51" s="1458"/>
      <c r="I51" s="1458"/>
      <c r="J51" s="1458"/>
      <c r="K51" s="1097"/>
      <c r="L51" s="1096"/>
    </row>
    <row r="52" spans="1:12" s="1094" customFormat="1" ht="12.75" customHeight="1">
      <c r="A52" s="1090"/>
      <c r="B52" s="1947"/>
      <c r="C52" s="1947"/>
      <c r="D52" s="1947"/>
      <c r="E52" s="1459"/>
      <c r="F52" s="1459"/>
      <c r="G52" s="1459"/>
      <c r="H52" s="1459"/>
      <c r="I52" s="1332"/>
      <c r="J52" s="1332"/>
      <c r="K52" s="1097"/>
      <c r="L52" s="1096"/>
    </row>
    <row r="53" spans="1:12" s="1094" customFormat="1" ht="12.75" customHeight="1">
      <c r="A53" s="1090"/>
      <c r="B53" s="1754" t="s">
        <v>6310</v>
      </c>
      <c r="C53" s="1561"/>
      <c r="D53" s="1561"/>
      <c r="E53" s="1561"/>
      <c r="F53" s="1561"/>
      <c r="G53" s="1561"/>
      <c r="H53" s="1561"/>
      <c r="I53" s="1561"/>
      <c r="J53" s="1561"/>
      <c r="K53" s="1097"/>
      <c r="L53" s="1096"/>
    </row>
    <row r="54" spans="1:12" s="1090" customFormat="1" ht="12.75" customHeight="1">
      <c r="B54" s="1755" t="s">
        <v>114</v>
      </c>
      <c r="C54" s="1562"/>
      <c r="D54" s="1562"/>
      <c r="E54" s="1562"/>
      <c r="F54" s="1562"/>
      <c r="G54" s="1562"/>
      <c r="H54" s="1562"/>
      <c r="I54" s="1562"/>
      <c r="J54" s="1562"/>
      <c r="L54" s="1096"/>
    </row>
    <row r="55" spans="1:12" s="1094" customFormat="1" ht="12.75" customHeight="1">
      <c r="A55" s="1090"/>
      <c r="B55" s="1755" t="s">
        <v>115</v>
      </c>
      <c r="C55" s="1562"/>
      <c r="D55" s="1562"/>
      <c r="E55" s="1562"/>
      <c r="F55" s="1562"/>
      <c r="G55" s="1562"/>
      <c r="H55" s="1562"/>
      <c r="I55" s="1562"/>
      <c r="J55" s="1562"/>
      <c r="L55" s="1096"/>
    </row>
    <row r="56" spans="1:12" s="1094" customFormat="1" ht="12.75" customHeight="1">
      <c r="A56" s="1090"/>
      <c r="B56" s="1755" t="s">
        <v>6214</v>
      </c>
      <c r="C56" s="1562"/>
      <c r="D56" s="1562"/>
      <c r="E56" s="1562"/>
      <c r="F56" s="1562"/>
      <c r="G56" s="1562"/>
      <c r="H56" s="1562"/>
      <c r="I56" s="1562"/>
      <c r="J56" s="1562"/>
      <c r="L56" s="1096"/>
    </row>
    <row r="57" spans="1:12" s="1094" customFormat="1" ht="12.75" customHeight="1">
      <c r="A57" s="1090"/>
      <c r="B57" s="1755" t="s">
        <v>6215</v>
      </c>
      <c r="C57" s="1562"/>
      <c r="D57" s="1562"/>
      <c r="E57" s="1562"/>
      <c r="F57" s="1562"/>
      <c r="G57" s="1562"/>
      <c r="H57" s="1562"/>
      <c r="I57" s="1562"/>
      <c r="J57" s="1562"/>
      <c r="L57" s="1096"/>
    </row>
    <row r="58" spans="1:12" ht="12.75" customHeight="1">
      <c r="A58" s="1098"/>
      <c r="B58" s="1756"/>
      <c r="C58" s="1563"/>
      <c r="D58" s="1563"/>
      <c r="E58" s="1563"/>
      <c r="F58" s="1563"/>
      <c r="G58" s="1563"/>
      <c r="H58" s="1563"/>
      <c r="I58" s="1564"/>
      <c r="J58" s="1564"/>
      <c r="L58" s="1099"/>
    </row>
    <row r="59" spans="1:12" ht="17.25" customHeight="1">
      <c r="B59" s="1171"/>
      <c r="C59" s="1171"/>
      <c r="D59" s="1171"/>
      <c r="E59" s="514"/>
      <c r="F59" s="514"/>
      <c r="G59" s="1459"/>
      <c r="H59" s="1459"/>
      <c r="I59" s="1332"/>
      <c r="J59" s="1332"/>
      <c r="L59" s="1099"/>
    </row>
    <row r="60" spans="1:12" ht="17.25" customHeight="1">
      <c r="B60" s="1801" t="s">
        <v>6412</v>
      </c>
      <c r="C60" s="1801"/>
      <c r="D60" s="1801"/>
      <c r="E60" s="1801"/>
      <c r="F60" s="1801"/>
      <c r="G60" s="1801"/>
      <c r="H60" s="1801"/>
      <c r="I60" s="1332"/>
      <c r="J60" s="1332"/>
    </row>
    <row r="61" spans="1:12" ht="17.25" customHeight="1">
      <c r="B61" s="1332"/>
      <c r="C61" s="1332"/>
      <c r="D61" s="1332"/>
      <c r="E61" s="1332"/>
      <c r="F61" s="1332"/>
      <c r="G61" s="1332"/>
      <c r="H61" s="1332"/>
      <c r="I61" s="1332"/>
      <c r="J61" s="1332"/>
    </row>
    <row r="62" spans="1:12" ht="12.75" customHeight="1">
      <c r="B62" s="1430" t="s">
        <v>5846</v>
      </c>
      <c r="C62" s="514"/>
      <c r="D62" s="514"/>
      <c r="E62" s="514"/>
      <c r="F62" s="514"/>
      <c r="G62" s="514"/>
      <c r="H62" s="514"/>
      <c r="I62" s="1332"/>
      <c r="J62" s="1332"/>
    </row>
    <row r="63" spans="1:12" ht="13.8">
      <c r="B63" s="514"/>
      <c r="C63" s="1406"/>
      <c r="D63" s="1406"/>
      <c r="E63" s="1406"/>
      <c r="F63" s="1431"/>
      <c r="G63" s="1431"/>
      <c r="H63" s="1332"/>
      <c r="I63" s="1332"/>
      <c r="J63" s="1406" t="s">
        <v>5979</v>
      </c>
    </row>
    <row r="64" spans="1:12" ht="14.4">
      <c r="B64" s="1948" t="s">
        <v>29</v>
      </c>
      <c r="C64" s="1945" t="s">
        <v>25</v>
      </c>
      <c r="D64" s="1950"/>
      <c r="E64" s="1945" t="s">
        <v>26</v>
      </c>
      <c r="F64" s="1950"/>
      <c r="G64" s="1945" t="s">
        <v>23</v>
      </c>
      <c r="H64" s="1950"/>
      <c r="I64" s="1945" t="s">
        <v>108</v>
      </c>
      <c r="J64" s="1946"/>
    </row>
    <row r="65" spans="2:10" ht="14.4">
      <c r="B65" s="1949"/>
      <c r="C65" s="1432" t="s">
        <v>5918</v>
      </c>
      <c r="D65" s="1432" t="s">
        <v>5919</v>
      </c>
      <c r="E65" s="1432" t="str">
        <f>$C$7</f>
        <v>t-3</v>
      </c>
      <c r="F65" s="1432" t="str">
        <f>$D$7</f>
        <v>t-2</v>
      </c>
      <c r="G65" s="1432" t="str">
        <f>$C$7</f>
        <v>t-3</v>
      </c>
      <c r="H65" s="1432" t="str">
        <f>$D$7</f>
        <v>t-2</v>
      </c>
      <c r="I65" s="1432" t="str">
        <f>$C$7</f>
        <v>t-3</v>
      </c>
      <c r="J65" s="1432" t="str">
        <f>$D$7</f>
        <v>t-2</v>
      </c>
    </row>
    <row r="66" spans="2:10" ht="15.6">
      <c r="B66" s="1433"/>
      <c r="C66" s="1434"/>
      <c r="D66" s="1434"/>
      <c r="E66" s="1434"/>
      <c r="F66" s="1434"/>
      <c r="G66" s="1434"/>
      <c r="H66" s="1434"/>
      <c r="I66" s="1434"/>
      <c r="J66" s="1434"/>
    </row>
    <row r="67" spans="2:10" ht="13.8">
      <c r="B67" s="1167"/>
      <c r="C67" s="1434"/>
      <c r="D67" s="1434"/>
      <c r="E67" s="1434"/>
      <c r="F67" s="1434"/>
      <c r="G67" s="1434"/>
      <c r="H67" s="1434"/>
      <c r="I67" s="1434"/>
      <c r="J67" s="1434"/>
    </row>
    <row r="68" spans="2:10" ht="13.8">
      <c r="B68" s="1435" t="s">
        <v>6213</v>
      </c>
      <c r="C68" s="1436"/>
      <c r="D68" s="1436"/>
      <c r="E68" s="1436"/>
      <c r="F68" s="1436"/>
      <c r="G68" s="1436"/>
      <c r="H68" s="1436"/>
      <c r="I68" s="1436"/>
      <c r="J68" s="1436"/>
    </row>
    <row r="69" spans="2:10" ht="13.8">
      <c r="B69" s="1092" t="s">
        <v>114</v>
      </c>
      <c r="C69" s="1437"/>
      <c r="D69" s="1437"/>
      <c r="E69" s="1437"/>
      <c r="F69" s="1437"/>
      <c r="G69" s="1437"/>
      <c r="H69" s="1437"/>
      <c r="I69" s="1437"/>
      <c r="J69" s="1437"/>
    </row>
    <row r="70" spans="2:10" ht="13.8">
      <c r="B70" s="1092" t="s">
        <v>115</v>
      </c>
      <c r="C70" s="1437"/>
      <c r="D70" s="1437"/>
      <c r="E70" s="1437"/>
      <c r="F70" s="1437"/>
      <c r="G70" s="1437"/>
      <c r="H70" s="1437"/>
      <c r="I70" s="1437"/>
      <c r="J70" s="1437"/>
    </row>
    <row r="71" spans="2:10" ht="13.8">
      <c r="B71" s="1092" t="s">
        <v>6214</v>
      </c>
      <c r="C71" s="1437"/>
      <c r="D71" s="1437"/>
      <c r="E71" s="1437"/>
      <c r="F71" s="1437"/>
      <c r="G71" s="1437"/>
      <c r="H71" s="1437"/>
      <c r="I71" s="1437"/>
      <c r="J71" s="1437"/>
    </row>
    <row r="72" spans="2:10" ht="13.8">
      <c r="B72" s="1092" t="s">
        <v>6215</v>
      </c>
      <c r="C72" s="1437"/>
      <c r="D72" s="1437"/>
      <c r="E72" s="1437"/>
      <c r="F72" s="1437"/>
      <c r="G72" s="1437"/>
      <c r="H72" s="1437"/>
      <c r="I72" s="1437"/>
      <c r="J72" s="1437"/>
    </row>
    <row r="73" spans="2:10" ht="13.8">
      <c r="B73" s="1435" t="s">
        <v>6216</v>
      </c>
      <c r="C73" s="1436"/>
      <c r="D73" s="1436"/>
      <c r="E73" s="1436"/>
      <c r="F73" s="1436"/>
      <c r="G73" s="1436"/>
      <c r="H73" s="1436"/>
      <c r="I73" s="1436"/>
      <c r="J73" s="1436"/>
    </row>
    <row r="74" spans="2:10" ht="13.8">
      <c r="B74" s="1092" t="s">
        <v>114</v>
      </c>
      <c r="C74" s="1437"/>
      <c r="D74" s="1437"/>
      <c r="E74" s="1437"/>
      <c r="F74" s="1437"/>
      <c r="G74" s="1437"/>
      <c r="H74" s="1437"/>
      <c r="I74" s="1437"/>
      <c r="J74" s="1437"/>
    </row>
    <row r="75" spans="2:10" ht="13.8">
      <c r="B75" s="1092" t="s">
        <v>115</v>
      </c>
      <c r="C75" s="1437"/>
      <c r="D75" s="1437"/>
      <c r="E75" s="1437"/>
      <c r="F75" s="1437"/>
      <c r="G75" s="1437"/>
      <c r="H75" s="1437"/>
      <c r="I75" s="1437"/>
      <c r="J75" s="1437"/>
    </row>
    <row r="76" spans="2:10" ht="13.8">
      <c r="B76" s="1092" t="s">
        <v>6214</v>
      </c>
      <c r="C76" s="1437"/>
      <c r="D76" s="1437"/>
      <c r="E76" s="1437"/>
      <c r="F76" s="1437"/>
      <c r="G76" s="1437"/>
      <c r="H76" s="1437"/>
      <c r="I76" s="1437"/>
      <c r="J76" s="1437"/>
    </row>
    <row r="77" spans="2:10" ht="13.8">
      <c r="B77" s="1092" t="s">
        <v>6215</v>
      </c>
      <c r="C77" s="1437"/>
      <c r="D77" s="1437"/>
      <c r="E77" s="1437"/>
      <c r="F77" s="1437"/>
      <c r="G77" s="1437"/>
      <c r="H77" s="1437"/>
      <c r="I77" s="1437"/>
      <c r="J77" s="1437"/>
    </row>
    <row r="78" spans="2:10" ht="13.8">
      <c r="B78" s="1092"/>
      <c r="C78" s="1438"/>
      <c r="D78" s="1438"/>
      <c r="E78" s="1438"/>
      <c r="F78" s="1438"/>
      <c r="G78" s="1438"/>
      <c r="H78" s="1438"/>
      <c r="I78" s="1437"/>
      <c r="J78" s="1437"/>
    </row>
    <row r="79" spans="2:10" ht="13.8">
      <c r="B79" s="1165" t="s">
        <v>6218</v>
      </c>
      <c r="C79" s="1439"/>
      <c r="D79" s="1439"/>
      <c r="E79" s="1439"/>
      <c r="F79" s="1439"/>
      <c r="G79" s="1439"/>
      <c r="H79" s="1439"/>
      <c r="I79" s="1439"/>
      <c r="J79" s="1439"/>
    </row>
    <row r="80" spans="2:10" ht="13.8">
      <c r="B80" s="1165"/>
      <c r="C80" s="1440"/>
      <c r="D80" s="1440"/>
      <c r="E80" s="1440"/>
      <c r="F80" s="1440"/>
      <c r="G80" s="1440"/>
      <c r="H80" s="1440"/>
      <c r="I80" s="1440"/>
      <c r="J80" s="1440"/>
    </row>
    <row r="81" spans="2:10" ht="13.8">
      <c r="B81" s="1166" t="s">
        <v>6219</v>
      </c>
      <c r="C81" s="1441"/>
      <c r="D81" s="1441"/>
      <c r="E81" s="1441"/>
      <c r="F81" s="1441"/>
      <c r="G81" s="1441"/>
      <c r="H81" s="1441"/>
      <c r="I81" s="1441"/>
      <c r="J81" s="1441"/>
    </row>
    <row r="82" spans="2:10" ht="13.8">
      <c r="B82" s="1167"/>
      <c r="C82" s="1442"/>
      <c r="D82" s="1442"/>
      <c r="E82" s="1443"/>
      <c r="F82" s="1443"/>
      <c r="G82" s="1443"/>
      <c r="H82" s="1443"/>
      <c r="I82" s="1443"/>
      <c r="J82" s="1442"/>
    </row>
    <row r="83" spans="2:10" ht="13.8">
      <c r="B83" s="1168" t="s">
        <v>6500</v>
      </c>
      <c r="C83" s="1443"/>
      <c r="D83" s="1443"/>
      <c r="E83" s="1443"/>
      <c r="F83" s="1443"/>
      <c r="G83" s="1443"/>
      <c r="H83" s="1443"/>
      <c r="I83" s="1443"/>
      <c r="J83" s="1442"/>
    </row>
    <row r="84" spans="2:10" ht="13.8">
      <c r="B84" s="1169" t="s">
        <v>114</v>
      </c>
      <c r="C84" s="1437"/>
      <c r="D84" s="1437"/>
      <c r="E84" s="1437"/>
      <c r="F84" s="1437"/>
      <c r="G84" s="1437"/>
      <c r="H84" s="1437"/>
      <c r="I84" s="1437"/>
      <c r="J84" s="1437"/>
    </row>
    <row r="85" spans="2:10" ht="13.8">
      <c r="B85" s="1169" t="s">
        <v>115</v>
      </c>
      <c r="C85" s="1437"/>
      <c r="D85" s="1437"/>
      <c r="E85" s="1437"/>
      <c r="F85" s="1437"/>
      <c r="G85" s="1437"/>
      <c r="H85" s="1437"/>
      <c r="I85" s="1437"/>
      <c r="J85" s="1437"/>
    </row>
    <row r="86" spans="2:10" ht="13.8">
      <c r="B86" s="1169" t="s">
        <v>6214</v>
      </c>
      <c r="C86" s="1444"/>
      <c r="D86" s="1444"/>
      <c r="E86" s="1437"/>
      <c r="F86" s="1437"/>
      <c r="G86" s="1444"/>
      <c r="H86" s="1444"/>
      <c r="I86" s="1444"/>
      <c r="J86" s="1444"/>
    </row>
    <row r="87" spans="2:10" ht="13.8">
      <c r="B87" s="1169" t="s">
        <v>6215</v>
      </c>
      <c r="C87" s="1445"/>
      <c r="D87" s="1445"/>
      <c r="E87" s="1446"/>
      <c r="F87" s="1446"/>
      <c r="G87" s="1445"/>
      <c r="H87" s="1445"/>
      <c r="I87" s="1445"/>
      <c r="J87" s="1444"/>
    </row>
    <row r="88" spans="2:10" ht="13.8">
      <c r="B88" s="1170"/>
      <c r="C88" s="1447"/>
      <c r="D88" s="1447"/>
      <c r="E88" s="1447"/>
      <c r="F88" s="1447"/>
      <c r="G88" s="1447"/>
      <c r="H88" s="1447"/>
      <c r="I88" s="1447"/>
      <c r="J88" s="1448"/>
    </row>
    <row r="89" spans="2:10" ht="13.8">
      <c r="B89" s="1168" t="s">
        <v>6499</v>
      </c>
      <c r="C89" s="1447"/>
      <c r="D89" s="1447"/>
      <c r="E89" s="1447"/>
      <c r="F89" s="1447"/>
      <c r="G89" s="1447"/>
      <c r="H89" s="1447"/>
      <c r="I89" s="1447"/>
      <c r="J89" s="1448"/>
    </row>
    <row r="90" spans="2:10" ht="13.8">
      <c r="B90" s="1169" t="s">
        <v>114</v>
      </c>
      <c r="C90" s="1447"/>
      <c r="D90" s="1447"/>
      <c r="E90" s="1447"/>
      <c r="F90" s="1447"/>
      <c r="G90" s="1447"/>
      <c r="H90" s="1447"/>
      <c r="I90" s="1447"/>
      <c r="J90" s="1448"/>
    </row>
    <row r="91" spans="2:10" ht="13.8">
      <c r="B91" s="1169" t="s">
        <v>115</v>
      </c>
      <c r="C91" s="1447"/>
      <c r="D91" s="1447"/>
      <c r="E91" s="1447"/>
      <c r="F91" s="1447"/>
      <c r="G91" s="1447"/>
      <c r="H91" s="1447"/>
      <c r="I91" s="1447"/>
      <c r="J91" s="1448"/>
    </row>
    <row r="92" spans="2:10" ht="13.8">
      <c r="B92" s="1169" t="s">
        <v>6214</v>
      </c>
      <c r="C92" s="1447"/>
      <c r="D92" s="1447"/>
      <c r="E92" s="1447"/>
      <c r="F92" s="1447"/>
      <c r="G92" s="1447"/>
      <c r="H92" s="1447"/>
      <c r="I92" s="1447"/>
      <c r="J92" s="1448"/>
    </row>
    <row r="93" spans="2:10" ht="13.8">
      <c r="B93" s="1169" t="s">
        <v>6215</v>
      </c>
      <c r="C93" s="1447"/>
      <c r="D93" s="1447"/>
      <c r="E93" s="1447"/>
      <c r="F93" s="1447"/>
      <c r="G93" s="1447"/>
      <c r="H93" s="1447"/>
      <c r="I93" s="1447"/>
      <c r="J93" s="1448"/>
    </row>
    <row r="94" spans="2:10" ht="13.8">
      <c r="B94" s="1170"/>
      <c r="C94" s="1447"/>
      <c r="D94" s="1447"/>
      <c r="E94" s="1447"/>
      <c r="F94" s="1447"/>
      <c r="G94" s="1447"/>
      <c r="H94" s="1447"/>
      <c r="I94" s="1447"/>
      <c r="J94" s="1448"/>
    </row>
    <row r="95" spans="2:10" ht="13.8">
      <c r="B95" s="1168" t="s">
        <v>6220</v>
      </c>
      <c r="C95" s="1447"/>
      <c r="D95" s="1447"/>
      <c r="E95" s="1447"/>
      <c r="F95" s="1447"/>
      <c r="G95" s="1447"/>
      <c r="H95" s="1447"/>
      <c r="I95" s="1447"/>
      <c r="J95" s="1448"/>
    </row>
    <row r="96" spans="2:10" ht="13.8">
      <c r="B96" s="1169" t="s">
        <v>114</v>
      </c>
      <c r="C96" s="1447"/>
      <c r="D96" s="1447"/>
      <c r="E96" s="1447"/>
      <c r="F96" s="1447"/>
      <c r="G96" s="1447"/>
      <c r="H96" s="1447"/>
      <c r="I96" s="1447"/>
      <c r="J96" s="1448"/>
    </row>
    <row r="97" spans="2:11" ht="13.8">
      <c r="B97" s="1169" t="s">
        <v>115</v>
      </c>
      <c r="C97" s="1447"/>
      <c r="D97" s="1447"/>
      <c r="E97" s="1447"/>
      <c r="F97" s="1447"/>
      <c r="G97" s="1447"/>
      <c r="H97" s="1447"/>
      <c r="I97" s="1447"/>
      <c r="J97" s="1448"/>
    </row>
    <row r="98" spans="2:11" ht="13.8">
      <c r="B98" s="1169" t="s">
        <v>6214</v>
      </c>
      <c r="C98" s="1447"/>
      <c r="D98" s="1447"/>
      <c r="E98" s="1447"/>
      <c r="F98" s="1447"/>
      <c r="G98" s="1447"/>
      <c r="H98" s="1447"/>
      <c r="I98" s="1447"/>
      <c r="J98" s="1448"/>
    </row>
    <row r="99" spans="2:11" ht="13.8">
      <c r="B99" s="1169" t="s">
        <v>6215</v>
      </c>
      <c r="C99" s="1447"/>
      <c r="D99" s="1447"/>
      <c r="E99" s="1447"/>
      <c r="F99" s="1447"/>
      <c r="G99" s="1447"/>
      <c r="H99" s="1447"/>
      <c r="I99" s="1447"/>
      <c r="J99" s="1448"/>
    </row>
    <row r="100" spans="2:11" ht="13.8">
      <c r="B100" s="1169"/>
      <c r="C100" s="1447"/>
      <c r="D100" s="1447"/>
      <c r="E100" s="1447"/>
      <c r="F100" s="1447"/>
      <c r="G100" s="1447"/>
      <c r="H100" s="1447"/>
      <c r="I100" s="1447"/>
      <c r="J100" s="1449"/>
    </row>
    <row r="101" spans="2:11" ht="13.8">
      <c r="B101" s="1165" t="s">
        <v>6222</v>
      </c>
      <c r="C101" s="1439"/>
      <c r="D101" s="1439"/>
      <c r="E101" s="1439"/>
      <c r="F101" s="1439"/>
      <c r="G101" s="1439"/>
      <c r="H101" s="1439"/>
      <c r="I101" s="1439"/>
      <c r="J101" s="1439"/>
    </row>
    <row r="102" spans="2:11" ht="13.8">
      <c r="B102" s="1165"/>
      <c r="C102" s="1439"/>
      <c r="D102" s="1439"/>
      <c r="E102" s="1439"/>
      <c r="F102" s="1439"/>
      <c r="G102" s="1439"/>
      <c r="H102" s="1439"/>
      <c r="I102" s="1439"/>
      <c r="J102" s="1439"/>
    </row>
    <row r="103" spans="2:11" ht="13.8">
      <c r="B103" s="1450" t="s">
        <v>6224</v>
      </c>
      <c r="C103" s="1439"/>
      <c r="D103" s="1439"/>
      <c r="E103" s="1439"/>
      <c r="F103" s="1439"/>
      <c r="G103" s="1439"/>
      <c r="H103" s="1439"/>
      <c r="I103" s="1439"/>
      <c r="J103" s="1439"/>
    </row>
    <row r="104" spans="2:11" ht="13.8">
      <c r="B104" s="1167"/>
      <c r="C104" s="1442"/>
      <c r="D104" s="1442"/>
      <c r="E104" s="1443"/>
      <c r="F104" s="1443"/>
      <c r="G104" s="1443"/>
      <c r="H104" s="1443"/>
      <c r="I104" s="1443"/>
      <c r="J104" s="1442"/>
    </row>
    <row r="105" spans="2:11" ht="13.8">
      <c r="B105" s="1165" t="s">
        <v>6225</v>
      </c>
      <c r="C105" s="1440"/>
      <c r="D105" s="1440"/>
      <c r="E105" s="1440"/>
      <c r="F105" s="1440"/>
      <c r="G105" s="1440"/>
      <c r="H105" s="1440"/>
      <c r="I105" s="1440"/>
      <c r="J105" s="1440"/>
    </row>
    <row r="106" spans="2:11" ht="13.8">
      <c r="B106" s="1740"/>
      <c r="C106" s="1741"/>
      <c r="D106" s="1741"/>
      <c r="E106" s="1741"/>
      <c r="F106" s="1741"/>
      <c r="G106" s="1741"/>
      <c r="H106" s="1741"/>
      <c r="I106" s="1741"/>
      <c r="J106" s="1741"/>
    </row>
    <row r="107" spans="2:11" ht="13.8">
      <c r="B107" s="1452" t="s">
        <v>5964</v>
      </c>
      <c r="C107" s="1453"/>
      <c r="D107" s="1453"/>
      <c r="E107" s="1454"/>
      <c r="F107" s="1454"/>
      <c r="G107" s="1455"/>
      <c r="H107" s="1455"/>
      <c r="I107" s="1451"/>
      <c r="J107" s="1451"/>
    </row>
    <row r="108" spans="2:11" ht="14.4">
      <c r="B108" s="1456" t="s">
        <v>29</v>
      </c>
      <c r="C108" s="1432"/>
      <c r="D108" s="1432"/>
      <c r="E108" s="1432"/>
      <c r="F108" s="1432"/>
      <c r="G108" s="1432"/>
      <c r="H108" s="1432"/>
      <c r="I108" s="1432"/>
      <c r="J108" s="1432"/>
    </row>
    <row r="109" spans="2:11" ht="13.8">
      <c r="B109" s="1457" t="s">
        <v>5965</v>
      </c>
      <c r="C109" s="1458"/>
      <c r="D109" s="1458"/>
      <c r="E109" s="1458"/>
      <c r="F109" s="1458"/>
      <c r="G109" s="1458"/>
      <c r="H109" s="1458"/>
      <c r="I109" s="1458"/>
      <c r="J109" s="1458"/>
    </row>
    <row r="110" spans="2:11">
      <c r="B110" s="1332"/>
      <c r="C110" s="1332"/>
      <c r="D110" s="1332"/>
      <c r="E110" s="1332"/>
      <c r="F110" s="1332"/>
      <c r="G110" s="1332"/>
      <c r="H110" s="1332"/>
      <c r="I110" s="1332"/>
      <c r="J110" s="1332"/>
    </row>
    <row r="111" spans="2:11" ht="15.6">
      <c r="B111" s="1801" t="s">
        <v>6618</v>
      </c>
      <c r="C111" s="1801"/>
      <c r="D111" s="1801"/>
      <c r="E111" s="1801"/>
      <c r="F111" s="1801"/>
      <c r="G111" s="1801"/>
      <c r="H111" s="1801"/>
      <c r="I111" s="1332"/>
      <c r="J111" s="1332"/>
      <c r="K111" s="1332"/>
    </row>
    <row r="112" spans="2:11">
      <c r="B112" s="1332"/>
      <c r="C112" s="1332"/>
      <c r="D112" s="1332"/>
      <c r="E112" s="1332"/>
      <c r="F112" s="1332"/>
      <c r="G112" s="1332"/>
      <c r="H112" s="1332"/>
      <c r="I112" s="1332"/>
      <c r="J112" s="1332"/>
      <c r="K112" s="1332"/>
    </row>
    <row r="113" spans="2:11" ht="13.8">
      <c r="B113" s="1430" t="s">
        <v>5846</v>
      </c>
      <c r="C113" s="514"/>
      <c r="D113" s="514"/>
      <c r="E113" s="514"/>
      <c r="F113" s="514"/>
      <c r="G113" s="514"/>
      <c r="H113" s="514"/>
      <c r="I113" s="1332"/>
      <c r="J113" s="1332"/>
      <c r="K113" s="1332"/>
    </row>
    <row r="114" spans="2:11" ht="13.8">
      <c r="B114" s="514"/>
      <c r="C114" s="1406"/>
      <c r="D114" s="1406"/>
      <c r="E114" s="1406"/>
      <c r="F114" s="1431"/>
      <c r="G114" s="1431"/>
      <c r="H114" s="1332"/>
      <c r="I114" s="1332"/>
      <c r="J114" s="1406" t="s">
        <v>5979</v>
      </c>
      <c r="K114" s="1332"/>
    </row>
    <row r="115" spans="2:11" ht="14.4">
      <c r="B115" s="1948" t="s">
        <v>29</v>
      </c>
      <c r="C115" s="1945" t="s">
        <v>25</v>
      </c>
      <c r="D115" s="1950"/>
      <c r="E115" s="1945" t="s">
        <v>26</v>
      </c>
      <c r="F115" s="1950"/>
      <c r="G115" s="1945" t="s">
        <v>23</v>
      </c>
      <c r="H115" s="1950"/>
      <c r="I115" s="1945" t="s">
        <v>108</v>
      </c>
      <c r="J115" s="1946"/>
      <c r="K115" s="1332"/>
    </row>
    <row r="116" spans="2:11" ht="14.4">
      <c r="B116" s="1949"/>
      <c r="C116" s="1432" t="s">
        <v>5918</v>
      </c>
      <c r="D116" s="1432" t="s">
        <v>5919</v>
      </c>
      <c r="E116" s="1432" t="str">
        <f>$C$7</f>
        <v>t-3</v>
      </c>
      <c r="F116" s="1432" t="str">
        <f>$D$7</f>
        <v>t-2</v>
      </c>
      <c r="G116" s="1432" t="str">
        <f>$C$7</f>
        <v>t-3</v>
      </c>
      <c r="H116" s="1432" t="str">
        <f>$D$7</f>
        <v>t-2</v>
      </c>
      <c r="I116" s="1432" t="str">
        <f>$C$7</f>
        <v>t-3</v>
      </c>
      <c r="J116" s="1432" t="str">
        <f>$D$7</f>
        <v>t-2</v>
      </c>
      <c r="K116" s="1332"/>
    </row>
    <row r="117" spans="2:11" ht="15.6">
      <c r="B117" s="1433"/>
      <c r="C117" s="1434"/>
      <c r="D117" s="1434"/>
      <c r="E117" s="1434"/>
      <c r="F117" s="1434"/>
      <c r="G117" s="1434"/>
      <c r="H117" s="1434"/>
      <c r="I117" s="1434"/>
      <c r="J117" s="1434"/>
      <c r="K117" s="1332"/>
    </row>
    <row r="118" spans="2:11" ht="13.8">
      <c r="B118" s="1167"/>
      <c r="C118" s="1434"/>
      <c r="D118" s="1434"/>
      <c r="E118" s="1434"/>
      <c r="F118" s="1434"/>
      <c r="G118" s="1434"/>
      <c r="H118" s="1434"/>
      <c r="I118" s="1434"/>
      <c r="J118" s="1434"/>
      <c r="K118" s="1332"/>
    </row>
    <row r="119" spans="2:11" ht="13.8">
      <c r="B119" s="1435" t="s">
        <v>6213</v>
      </c>
      <c r="C119" s="1436">
        <f>+C10+C68</f>
        <v>0</v>
      </c>
      <c r="D119" s="1436">
        <f t="shared" ref="D119:J119" si="0">+D10+D68</f>
        <v>0</v>
      </c>
      <c r="E119" s="1436">
        <f t="shared" si="0"/>
        <v>0</v>
      </c>
      <c r="F119" s="1436">
        <f t="shared" si="0"/>
        <v>0</v>
      </c>
      <c r="G119" s="1436">
        <f t="shared" si="0"/>
        <v>0</v>
      </c>
      <c r="H119" s="1436">
        <f t="shared" si="0"/>
        <v>0</v>
      </c>
      <c r="I119" s="1436">
        <f t="shared" si="0"/>
        <v>0</v>
      </c>
      <c r="J119" s="1436">
        <f t="shared" si="0"/>
        <v>0</v>
      </c>
      <c r="K119" s="1332"/>
    </row>
    <row r="120" spans="2:11" ht="13.8">
      <c r="B120" s="1092" t="s">
        <v>114</v>
      </c>
      <c r="C120" s="1437">
        <f t="shared" ref="C120:J120" si="1">+C11+C69</f>
        <v>0</v>
      </c>
      <c r="D120" s="1437">
        <f t="shared" si="1"/>
        <v>0</v>
      </c>
      <c r="E120" s="1437">
        <f t="shared" si="1"/>
        <v>0</v>
      </c>
      <c r="F120" s="1437">
        <f t="shared" si="1"/>
        <v>0</v>
      </c>
      <c r="G120" s="1437">
        <f t="shared" si="1"/>
        <v>0</v>
      </c>
      <c r="H120" s="1437">
        <f t="shared" si="1"/>
        <v>0</v>
      </c>
      <c r="I120" s="1437">
        <f t="shared" si="1"/>
        <v>0</v>
      </c>
      <c r="J120" s="1437">
        <f t="shared" si="1"/>
        <v>0</v>
      </c>
      <c r="K120" s="1332"/>
    </row>
    <row r="121" spans="2:11" ht="13.8">
      <c r="B121" s="1092" t="s">
        <v>115</v>
      </c>
      <c r="C121" s="1437">
        <f t="shared" ref="C121:J121" si="2">+C12+C70</f>
        <v>0</v>
      </c>
      <c r="D121" s="1437">
        <f t="shared" si="2"/>
        <v>0</v>
      </c>
      <c r="E121" s="1437">
        <f t="shared" si="2"/>
        <v>0</v>
      </c>
      <c r="F121" s="1437">
        <f t="shared" si="2"/>
        <v>0</v>
      </c>
      <c r="G121" s="1437">
        <f t="shared" si="2"/>
        <v>0</v>
      </c>
      <c r="H121" s="1437">
        <f t="shared" si="2"/>
        <v>0</v>
      </c>
      <c r="I121" s="1437">
        <f t="shared" si="2"/>
        <v>0</v>
      </c>
      <c r="J121" s="1437">
        <f t="shared" si="2"/>
        <v>0</v>
      </c>
      <c r="K121" s="1332"/>
    </row>
    <row r="122" spans="2:11" ht="13.8">
      <c r="B122" s="1092" t="s">
        <v>6214</v>
      </c>
      <c r="C122" s="1437">
        <f t="shared" ref="C122:J122" si="3">+C13+C71</f>
        <v>0</v>
      </c>
      <c r="D122" s="1437">
        <f t="shared" si="3"/>
        <v>0</v>
      </c>
      <c r="E122" s="1437">
        <f t="shared" si="3"/>
        <v>0</v>
      </c>
      <c r="F122" s="1437">
        <f t="shared" si="3"/>
        <v>0</v>
      </c>
      <c r="G122" s="1437">
        <f t="shared" si="3"/>
        <v>0</v>
      </c>
      <c r="H122" s="1437">
        <f t="shared" si="3"/>
        <v>0</v>
      </c>
      <c r="I122" s="1437">
        <f t="shared" si="3"/>
        <v>0</v>
      </c>
      <c r="J122" s="1437">
        <f t="shared" si="3"/>
        <v>0</v>
      </c>
      <c r="K122" s="1332"/>
    </row>
    <row r="123" spans="2:11" ht="13.8">
      <c r="B123" s="1092" t="s">
        <v>6215</v>
      </c>
      <c r="C123" s="1437">
        <f t="shared" ref="C123:J123" si="4">+C14+C72</f>
        <v>0</v>
      </c>
      <c r="D123" s="1437">
        <f t="shared" si="4"/>
        <v>0</v>
      </c>
      <c r="E123" s="1437">
        <f t="shared" si="4"/>
        <v>0</v>
      </c>
      <c r="F123" s="1437">
        <f t="shared" si="4"/>
        <v>0</v>
      </c>
      <c r="G123" s="1437">
        <f t="shared" si="4"/>
        <v>0</v>
      </c>
      <c r="H123" s="1437">
        <f t="shared" si="4"/>
        <v>0</v>
      </c>
      <c r="I123" s="1437">
        <f t="shared" si="4"/>
        <v>0</v>
      </c>
      <c r="J123" s="1437">
        <f t="shared" si="4"/>
        <v>0</v>
      </c>
      <c r="K123" s="1332"/>
    </row>
    <row r="124" spans="2:11" ht="13.8">
      <c r="B124" s="1435" t="s">
        <v>6216</v>
      </c>
      <c r="C124" s="1436">
        <f t="shared" ref="C124:J124" si="5">+C15+C73</f>
        <v>0</v>
      </c>
      <c r="D124" s="1436">
        <f t="shared" si="5"/>
        <v>0</v>
      </c>
      <c r="E124" s="1436">
        <f t="shared" si="5"/>
        <v>0</v>
      </c>
      <c r="F124" s="1436">
        <f t="shared" si="5"/>
        <v>0</v>
      </c>
      <c r="G124" s="1436">
        <f t="shared" si="5"/>
        <v>0</v>
      </c>
      <c r="H124" s="1436">
        <f t="shared" si="5"/>
        <v>0</v>
      </c>
      <c r="I124" s="1436">
        <f t="shared" si="5"/>
        <v>0</v>
      </c>
      <c r="J124" s="1436">
        <f t="shared" si="5"/>
        <v>0</v>
      </c>
      <c r="K124" s="1332"/>
    </row>
    <row r="125" spans="2:11" ht="13.8">
      <c r="B125" s="1092" t="s">
        <v>114</v>
      </c>
      <c r="C125" s="1437">
        <f t="shared" ref="C125:J125" si="6">+C16+C74</f>
        <v>0</v>
      </c>
      <c r="D125" s="1437">
        <f t="shared" si="6"/>
        <v>0</v>
      </c>
      <c r="E125" s="1437">
        <f t="shared" si="6"/>
        <v>0</v>
      </c>
      <c r="F125" s="1437">
        <f t="shared" si="6"/>
        <v>0</v>
      </c>
      <c r="G125" s="1437">
        <f t="shared" si="6"/>
        <v>0</v>
      </c>
      <c r="H125" s="1437">
        <f t="shared" si="6"/>
        <v>0</v>
      </c>
      <c r="I125" s="1437">
        <f t="shared" si="6"/>
        <v>0</v>
      </c>
      <c r="J125" s="1437">
        <f t="shared" si="6"/>
        <v>0</v>
      </c>
      <c r="K125" s="1332"/>
    </row>
    <row r="126" spans="2:11" ht="13.8">
      <c r="B126" s="1092" t="s">
        <v>115</v>
      </c>
      <c r="C126" s="1437">
        <f t="shared" ref="C126:J126" si="7">+C17+C75</f>
        <v>0</v>
      </c>
      <c r="D126" s="1437">
        <f t="shared" si="7"/>
        <v>0</v>
      </c>
      <c r="E126" s="1437">
        <f t="shared" si="7"/>
        <v>0</v>
      </c>
      <c r="F126" s="1437">
        <f t="shared" si="7"/>
        <v>0</v>
      </c>
      <c r="G126" s="1437">
        <f t="shared" si="7"/>
        <v>0</v>
      </c>
      <c r="H126" s="1437">
        <f t="shared" si="7"/>
        <v>0</v>
      </c>
      <c r="I126" s="1437">
        <f t="shared" si="7"/>
        <v>0</v>
      </c>
      <c r="J126" s="1437">
        <f t="shared" si="7"/>
        <v>0</v>
      </c>
      <c r="K126" s="1332"/>
    </row>
    <row r="127" spans="2:11" ht="13.8">
      <c r="B127" s="1092" t="s">
        <v>6214</v>
      </c>
      <c r="C127" s="1437">
        <f t="shared" ref="C127:J127" si="8">+C18+C76</f>
        <v>0</v>
      </c>
      <c r="D127" s="1437">
        <f t="shared" si="8"/>
        <v>0</v>
      </c>
      <c r="E127" s="1437">
        <f t="shared" si="8"/>
        <v>0</v>
      </c>
      <c r="F127" s="1437">
        <f t="shared" si="8"/>
        <v>0</v>
      </c>
      <c r="G127" s="1437">
        <f t="shared" si="8"/>
        <v>0</v>
      </c>
      <c r="H127" s="1437">
        <f t="shared" si="8"/>
        <v>0</v>
      </c>
      <c r="I127" s="1437">
        <f t="shared" si="8"/>
        <v>0</v>
      </c>
      <c r="J127" s="1437">
        <f t="shared" si="8"/>
        <v>0</v>
      </c>
      <c r="K127" s="1332"/>
    </row>
    <row r="128" spans="2:11" ht="13.8">
      <c r="B128" s="1092" t="s">
        <v>6215</v>
      </c>
      <c r="C128" s="1437">
        <f t="shared" ref="C128:J128" si="9">+C19+C77</f>
        <v>0</v>
      </c>
      <c r="D128" s="1437">
        <f t="shared" si="9"/>
        <v>0</v>
      </c>
      <c r="E128" s="1437">
        <f t="shared" si="9"/>
        <v>0</v>
      </c>
      <c r="F128" s="1437">
        <f t="shared" si="9"/>
        <v>0</v>
      </c>
      <c r="G128" s="1437">
        <f t="shared" si="9"/>
        <v>0</v>
      </c>
      <c r="H128" s="1437">
        <f t="shared" si="9"/>
        <v>0</v>
      </c>
      <c r="I128" s="1437">
        <f t="shared" si="9"/>
        <v>0</v>
      </c>
      <c r="J128" s="1437">
        <f t="shared" si="9"/>
        <v>0</v>
      </c>
      <c r="K128" s="1332"/>
    </row>
    <row r="129" spans="2:11" ht="13.8">
      <c r="B129" s="1092"/>
      <c r="C129" s="1438"/>
      <c r="D129" s="1438"/>
      <c r="E129" s="1438"/>
      <c r="F129" s="1438"/>
      <c r="G129" s="1438"/>
      <c r="H129" s="1438"/>
      <c r="I129" s="1437"/>
      <c r="J129" s="1437"/>
      <c r="K129" s="1332"/>
    </row>
    <row r="130" spans="2:11" ht="13.8">
      <c r="B130" s="1165" t="s">
        <v>6218</v>
      </c>
      <c r="C130" s="1441">
        <f t="shared" ref="C130:J130" si="10">+C21+C79</f>
        <v>0</v>
      </c>
      <c r="D130" s="1441">
        <f t="shared" si="10"/>
        <v>0</v>
      </c>
      <c r="E130" s="1441">
        <f t="shared" si="10"/>
        <v>0</v>
      </c>
      <c r="F130" s="1441">
        <f t="shared" si="10"/>
        <v>0</v>
      </c>
      <c r="G130" s="1441">
        <f t="shared" si="10"/>
        <v>0</v>
      </c>
      <c r="H130" s="1441">
        <f t="shared" si="10"/>
        <v>0</v>
      </c>
      <c r="I130" s="1441">
        <f t="shared" si="10"/>
        <v>0</v>
      </c>
      <c r="J130" s="1441">
        <f t="shared" si="10"/>
        <v>0</v>
      </c>
      <c r="K130" s="1332"/>
    </row>
    <row r="131" spans="2:11" ht="13.8">
      <c r="B131" s="1165"/>
      <c r="C131" s="1440"/>
      <c r="D131" s="1440"/>
      <c r="E131" s="1440"/>
      <c r="F131" s="1440"/>
      <c r="G131" s="1440"/>
      <c r="H131" s="1440"/>
      <c r="I131" s="1440"/>
      <c r="J131" s="1440"/>
      <c r="K131" s="1332"/>
    </row>
    <row r="132" spans="2:11" ht="13.8">
      <c r="B132" s="1166" t="s">
        <v>6219</v>
      </c>
      <c r="C132" s="1441">
        <f t="shared" ref="C132:J132" si="11">+C23+C81</f>
        <v>0</v>
      </c>
      <c r="D132" s="1441">
        <f t="shared" si="11"/>
        <v>0</v>
      </c>
      <c r="E132" s="1441">
        <f t="shared" si="11"/>
        <v>0</v>
      </c>
      <c r="F132" s="1441">
        <f t="shared" si="11"/>
        <v>0</v>
      </c>
      <c r="G132" s="1441">
        <f t="shared" si="11"/>
        <v>0</v>
      </c>
      <c r="H132" s="1441">
        <f t="shared" si="11"/>
        <v>0</v>
      </c>
      <c r="I132" s="1441">
        <f t="shared" si="11"/>
        <v>0</v>
      </c>
      <c r="J132" s="1441">
        <f t="shared" si="11"/>
        <v>0</v>
      </c>
      <c r="K132" s="1332"/>
    </row>
    <row r="133" spans="2:11" ht="13.8">
      <c r="B133" s="1167"/>
      <c r="C133" s="1442"/>
      <c r="D133" s="1442"/>
      <c r="E133" s="1443"/>
      <c r="F133" s="1443"/>
      <c r="G133" s="1443"/>
      <c r="H133" s="1443"/>
      <c r="I133" s="1443"/>
      <c r="J133" s="1442"/>
      <c r="K133" s="1332"/>
    </row>
    <row r="134" spans="2:11" ht="13.8">
      <c r="B134" s="1168" t="s">
        <v>6500</v>
      </c>
      <c r="C134" s="1436">
        <f t="shared" ref="C134:J134" si="12">+C25+C83</f>
        <v>0</v>
      </c>
      <c r="D134" s="1436">
        <f t="shared" si="12"/>
        <v>0</v>
      </c>
      <c r="E134" s="1436">
        <f t="shared" si="12"/>
        <v>0</v>
      </c>
      <c r="F134" s="1436">
        <f t="shared" si="12"/>
        <v>0</v>
      </c>
      <c r="G134" s="1436">
        <f t="shared" si="12"/>
        <v>0</v>
      </c>
      <c r="H134" s="1436">
        <f t="shared" si="12"/>
        <v>0</v>
      </c>
      <c r="I134" s="1436">
        <f t="shared" si="12"/>
        <v>0</v>
      </c>
      <c r="J134" s="1436">
        <f t="shared" si="12"/>
        <v>0</v>
      </c>
      <c r="K134" s="1332"/>
    </row>
    <row r="135" spans="2:11" ht="13.8">
      <c r="B135" s="1169" t="s">
        <v>114</v>
      </c>
      <c r="C135" s="1437">
        <f t="shared" ref="C135:J135" si="13">+C26+C84</f>
        <v>0</v>
      </c>
      <c r="D135" s="1437">
        <f t="shared" si="13"/>
        <v>0</v>
      </c>
      <c r="E135" s="1437">
        <f t="shared" si="13"/>
        <v>0</v>
      </c>
      <c r="F135" s="1437">
        <f t="shared" si="13"/>
        <v>0</v>
      </c>
      <c r="G135" s="1437">
        <f t="shared" si="13"/>
        <v>0</v>
      </c>
      <c r="H135" s="1437">
        <f t="shared" si="13"/>
        <v>0</v>
      </c>
      <c r="I135" s="1437">
        <f t="shared" si="13"/>
        <v>0</v>
      </c>
      <c r="J135" s="1437">
        <f t="shared" si="13"/>
        <v>0</v>
      </c>
      <c r="K135" s="1332"/>
    </row>
    <row r="136" spans="2:11" ht="13.8">
      <c r="B136" s="1169" t="s">
        <v>115</v>
      </c>
      <c r="C136" s="1437">
        <f t="shared" ref="C136:J136" si="14">+C27+C85</f>
        <v>0</v>
      </c>
      <c r="D136" s="1437">
        <f t="shared" si="14"/>
        <v>0</v>
      </c>
      <c r="E136" s="1437">
        <f t="shared" si="14"/>
        <v>0</v>
      </c>
      <c r="F136" s="1437">
        <f t="shared" si="14"/>
        <v>0</v>
      </c>
      <c r="G136" s="1437">
        <f t="shared" si="14"/>
        <v>0</v>
      </c>
      <c r="H136" s="1437">
        <f t="shared" si="14"/>
        <v>0</v>
      </c>
      <c r="I136" s="1437">
        <f t="shared" si="14"/>
        <v>0</v>
      </c>
      <c r="J136" s="1437">
        <f t="shared" si="14"/>
        <v>0</v>
      </c>
      <c r="K136" s="1332"/>
    </row>
    <row r="137" spans="2:11" ht="13.8">
      <c r="B137" s="1169" t="s">
        <v>6214</v>
      </c>
      <c r="C137" s="1437">
        <f t="shared" ref="C137:J137" si="15">+C28+C86</f>
        <v>0</v>
      </c>
      <c r="D137" s="1437">
        <f t="shared" si="15"/>
        <v>0</v>
      </c>
      <c r="E137" s="1437">
        <f t="shared" si="15"/>
        <v>0</v>
      </c>
      <c r="F137" s="1437">
        <f t="shared" si="15"/>
        <v>0</v>
      </c>
      <c r="G137" s="1437">
        <f t="shared" si="15"/>
        <v>0</v>
      </c>
      <c r="H137" s="1437">
        <f t="shared" si="15"/>
        <v>0</v>
      </c>
      <c r="I137" s="1437">
        <f t="shared" si="15"/>
        <v>0</v>
      </c>
      <c r="J137" s="1437">
        <f t="shared" si="15"/>
        <v>0</v>
      </c>
      <c r="K137" s="1332"/>
    </row>
    <row r="138" spans="2:11" ht="13.8">
      <c r="B138" s="1169" t="s">
        <v>6215</v>
      </c>
      <c r="C138" s="1437">
        <f t="shared" ref="C138:J138" si="16">+C29+C87</f>
        <v>0</v>
      </c>
      <c r="D138" s="1437">
        <f t="shared" si="16"/>
        <v>0</v>
      </c>
      <c r="E138" s="1437">
        <f t="shared" si="16"/>
        <v>0</v>
      </c>
      <c r="F138" s="1437">
        <f t="shared" si="16"/>
        <v>0</v>
      </c>
      <c r="G138" s="1437">
        <f t="shared" si="16"/>
        <v>0</v>
      </c>
      <c r="H138" s="1437">
        <f t="shared" si="16"/>
        <v>0</v>
      </c>
      <c r="I138" s="1437">
        <f t="shared" si="16"/>
        <v>0</v>
      </c>
      <c r="J138" s="1437">
        <f t="shared" si="16"/>
        <v>0</v>
      </c>
      <c r="K138" s="1332"/>
    </row>
    <row r="139" spans="2:11" ht="13.8">
      <c r="B139" s="1170"/>
      <c r="C139" s="1436"/>
      <c r="D139" s="1436"/>
      <c r="E139" s="1436"/>
      <c r="F139" s="1436"/>
      <c r="G139" s="1436"/>
      <c r="H139" s="1436"/>
      <c r="I139" s="1436"/>
      <c r="J139" s="1436"/>
      <c r="K139" s="1332"/>
    </row>
    <row r="140" spans="2:11" ht="13.8">
      <c r="B140" s="1168" t="s">
        <v>6499</v>
      </c>
      <c r="C140" s="1437">
        <f t="shared" ref="C140:J140" si="17">+C31+C89</f>
        <v>0</v>
      </c>
      <c r="D140" s="1437">
        <f t="shared" si="17"/>
        <v>0</v>
      </c>
      <c r="E140" s="1437">
        <f t="shared" si="17"/>
        <v>0</v>
      </c>
      <c r="F140" s="1437">
        <f t="shared" si="17"/>
        <v>0</v>
      </c>
      <c r="G140" s="1437">
        <f t="shared" si="17"/>
        <v>0</v>
      </c>
      <c r="H140" s="1437">
        <f t="shared" si="17"/>
        <v>0</v>
      </c>
      <c r="I140" s="1437">
        <f t="shared" si="17"/>
        <v>0</v>
      </c>
      <c r="J140" s="1437">
        <f t="shared" si="17"/>
        <v>0</v>
      </c>
      <c r="K140" s="1332"/>
    </row>
    <row r="141" spans="2:11" ht="13.8">
      <c r="B141" s="1169" t="s">
        <v>114</v>
      </c>
      <c r="C141" s="1437">
        <f t="shared" ref="C141:J141" si="18">+C32+C90</f>
        <v>0</v>
      </c>
      <c r="D141" s="1437">
        <f t="shared" si="18"/>
        <v>0</v>
      </c>
      <c r="E141" s="1437">
        <f t="shared" si="18"/>
        <v>0</v>
      </c>
      <c r="F141" s="1437">
        <f t="shared" si="18"/>
        <v>0</v>
      </c>
      <c r="G141" s="1437">
        <f t="shared" si="18"/>
        <v>0</v>
      </c>
      <c r="H141" s="1437">
        <f t="shared" si="18"/>
        <v>0</v>
      </c>
      <c r="I141" s="1437">
        <f t="shared" si="18"/>
        <v>0</v>
      </c>
      <c r="J141" s="1437">
        <f t="shared" si="18"/>
        <v>0</v>
      </c>
      <c r="K141" s="1332"/>
    </row>
    <row r="142" spans="2:11" ht="13.8">
      <c r="B142" s="1169" t="s">
        <v>115</v>
      </c>
      <c r="C142" s="1437">
        <f t="shared" ref="C142:J142" si="19">+C33+C91</f>
        <v>0</v>
      </c>
      <c r="D142" s="1437">
        <f t="shared" si="19"/>
        <v>0</v>
      </c>
      <c r="E142" s="1437">
        <f t="shared" si="19"/>
        <v>0</v>
      </c>
      <c r="F142" s="1437">
        <f t="shared" si="19"/>
        <v>0</v>
      </c>
      <c r="G142" s="1437">
        <f t="shared" si="19"/>
        <v>0</v>
      </c>
      <c r="H142" s="1437">
        <f t="shared" si="19"/>
        <v>0</v>
      </c>
      <c r="I142" s="1437">
        <f t="shared" si="19"/>
        <v>0</v>
      </c>
      <c r="J142" s="1437">
        <f t="shared" si="19"/>
        <v>0</v>
      </c>
      <c r="K142" s="1332"/>
    </row>
    <row r="143" spans="2:11" ht="13.8">
      <c r="B143" s="1169" t="s">
        <v>6214</v>
      </c>
      <c r="C143" s="1436">
        <f t="shared" ref="C143:J143" si="20">+C34+C92</f>
        <v>0</v>
      </c>
      <c r="D143" s="1436">
        <f t="shared" si="20"/>
        <v>0</v>
      </c>
      <c r="E143" s="1436">
        <f t="shared" si="20"/>
        <v>0</v>
      </c>
      <c r="F143" s="1436">
        <f t="shared" si="20"/>
        <v>0</v>
      </c>
      <c r="G143" s="1436">
        <f t="shared" si="20"/>
        <v>0</v>
      </c>
      <c r="H143" s="1436">
        <f t="shared" si="20"/>
        <v>0</v>
      </c>
      <c r="I143" s="1436">
        <f t="shared" si="20"/>
        <v>0</v>
      </c>
      <c r="J143" s="1436">
        <f t="shared" si="20"/>
        <v>0</v>
      </c>
      <c r="K143" s="1332"/>
    </row>
    <row r="144" spans="2:11" ht="13.8">
      <c r="B144" s="1169" t="s">
        <v>6215</v>
      </c>
      <c r="C144" s="1437">
        <f t="shared" ref="C144:J144" si="21">+C35+C93</f>
        <v>0</v>
      </c>
      <c r="D144" s="1437">
        <f t="shared" si="21"/>
        <v>0</v>
      </c>
      <c r="E144" s="1437">
        <f t="shared" si="21"/>
        <v>0</v>
      </c>
      <c r="F144" s="1437">
        <f t="shared" si="21"/>
        <v>0</v>
      </c>
      <c r="G144" s="1437">
        <f t="shared" si="21"/>
        <v>0</v>
      </c>
      <c r="H144" s="1437">
        <f t="shared" si="21"/>
        <v>0</v>
      </c>
      <c r="I144" s="1437">
        <f t="shared" si="21"/>
        <v>0</v>
      </c>
      <c r="J144" s="1437">
        <f t="shared" si="21"/>
        <v>0</v>
      </c>
      <c r="K144" s="1332"/>
    </row>
    <row r="145" spans="2:11" ht="13.8">
      <c r="B145" s="1170"/>
      <c r="C145" s="1437"/>
      <c r="D145" s="1437"/>
      <c r="E145" s="1437"/>
      <c r="F145" s="1437"/>
      <c r="G145" s="1437"/>
      <c r="H145" s="1437"/>
      <c r="I145" s="1437"/>
      <c r="J145" s="1437"/>
      <c r="K145" s="1332"/>
    </row>
    <row r="146" spans="2:11" ht="13.8">
      <c r="B146" s="1168" t="s">
        <v>6220</v>
      </c>
      <c r="C146" s="1437">
        <f t="shared" ref="C146:J146" si="22">+C37+C95</f>
        <v>0</v>
      </c>
      <c r="D146" s="1437">
        <f t="shared" si="22"/>
        <v>0</v>
      </c>
      <c r="E146" s="1437">
        <f t="shared" si="22"/>
        <v>0</v>
      </c>
      <c r="F146" s="1437">
        <f t="shared" si="22"/>
        <v>0</v>
      </c>
      <c r="G146" s="1437">
        <f t="shared" si="22"/>
        <v>0</v>
      </c>
      <c r="H146" s="1437">
        <f t="shared" si="22"/>
        <v>0</v>
      </c>
      <c r="I146" s="1437">
        <f t="shared" si="22"/>
        <v>0</v>
      </c>
      <c r="J146" s="1437">
        <f t="shared" si="22"/>
        <v>0</v>
      </c>
      <c r="K146" s="1332"/>
    </row>
    <row r="147" spans="2:11" ht="13.8">
      <c r="B147" s="1169" t="s">
        <v>114</v>
      </c>
      <c r="C147" s="1437">
        <f t="shared" ref="C147:J147" si="23">+C38+C96</f>
        <v>0</v>
      </c>
      <c r="D147" s="1437">
        <f t="shared" si="23"/>
        <v>0</v>
      </c>
      <c r="E147" s="1437">
        <f t="shared" si="23"/>
        <v>0</v>
      </c>
      <c r="F147" s="1437">
        <f t="shared" si="23"/>
        <v>0</v>
      </c>
      <c r="G147" s="1437">
        <f t="shared" si="23"/>
        <v>0</v>
      </c>
      <c r="H147" s="1437">
        <f t="shared" si="23"/>
        <v>0</v>
      </c>
      <c r="I147" s="1437">
        <f t="shared" si="23"/>
        <v>0</v>
      </c>
      <c r="J147" s="1437">
        <f t="shared" si="23"/>
        <v>0</v>
      </c>
      <c r="K147" s="1332"/>
    </row>
    <row r="148" spans="2:11" ht="13.8">
      <c r="B148" s="1169" t="s">
        <v>115</v>
      </c>
      <c r="C148" s="1436">
        <f t="shared" ref="C148:J148" si="24">+C39+C97</f>
        <v>0</v>
      </c>
      <c r="D148" s="1436">
        <f t="shared" si="24"/>
        <v>0</v>
      </c>
      <c r="E148" s="1436">
        <f t="shared" si="24"/>
        <v>0</v>
      </c>
      <c r="F148" s="1436">
        <f t="shared" si="24"/>
        <v>0</v>
      </c>
      <c r="G148" s="1436">
        <f t="shared" si="24"/>
        <v>0</v>
      </c>
      <c r="H148" s="1436">
        <f t="shared" si="24"/>
        <v>0</v>
      </c>
      <c r="I148" s="1436">
        <f t="shared" si="24"/>
        <v>0</v>
      </c>
      <c r="J148" s="1436">
        <f t="shared" si="24"/>
        <v>0</v>
      </c>
      <c r="K148" s="1332"/>
    </row>
    <row r="149" spans="2:11" ht="13.8">
      <c r="B149" s="1169" t="s">
        <v>6214</v>
      </c>
      <c r="C149" s="1437">
        <f t="shared" ref="C149:J149" si="25">+C40+C98</f>
        <v>0</v>
      </c>
      <c r="D149" s="1437">
        <f t="shared" si="25"/>
        <v>0</v>
      </c>
      <c r="E149" s="1437">
        <f t="shared" si="25"/>
        <v>0</v>
      </c>
      <c r="F149" s="1437">
        <f t="shared" si="25"/>
        <v>0</v>
      </c>
      <c r="G149" s="1437">
        <f t="shared" si="25"/>
        <v>0</v>
      </c>
      <c r="H149" s="1437">
        <f t="shared" si="25"/>
        <v>0</v>
      </c>
      <c r="I149" s="1437">
        <f t="shared" si="25"/>
        <v>0</v>
      </c>
      <c r="J149" s="1437">
        <f t="shared" si="25"/>
        <v>0</v>
      </c>
      <c r="K149" s="1332"/>
    </row>
    <row r="150" spans="2:11" ht="13.8">
      <c r="B150" s="1169" t="s">
        <v>6215</v>
      </c>
      <c r="C150" s="1437">
        <f t="shared" ref="C150:J150" si="26">+C41+C99</f>
        <v>0</v>
      </c>
      <c r="D150" s="1437">
        <f t="shared" si="26"/>
        <v>0</v>
      </c>
      <c r="E150" s="1437">
        <f t="shared" si="26"/>
        <v>0</v>
      </c>
      <c r="F150" s="1437">
        <f t="shared" si="26"/>
        <v>0</v>
      </c>
      <c r="G150" s="1437">
        <f t="shared" si="26"/>
        <v>0</v>
      </c>
      <c r="H150" s="1437">
        <f t="shared" si="26"/>
        <v>0</v>
      </c>
      <c r="I150" s="1437">
        <f t="shared" si="26"/>
        <v>0</v>
      </c>
      <c r="J150" s="1437">
        <f t="shared" si="26"/>
        <v>0</v>
      </c>
      <c r="K150" s="1332"/>
    </row>
    <row r="151" spans="2:11" ht="13.8">
      <c r="B151" s="1169"/>
      <c r="C151" s="1437"/>
      <c r="D151" s="1437"/>
      <c r="E151" s="1437"/>
      <c r="F151" s="1437"/>
      <c r="G151" s="1437"/>
      <c r="H151" s="1437"/>
      <c r="I151" s="1437"/>
      <c r="J151" s="1437"/>
      <c r="K151" s="1332"/>
    </row>
    <row r="152" spans="2:11" ht="13.8">
      <c r="B152" s="1165" t="s">
        <v>6222</v>
      </c>
      <c r="C152" s="1440">
        <f t="shared" ref="C152:J152" si="27">+C43+C101</f>
        <v>0</v>
      </c>
      <c r="D152" s="1440">
        <f t="shared" si="27"/>
        <v>0</v>
      </c>
      <c r="E152" s="1440">
        <f t="shared" si="27"/>
        <v>0</v>
      </c>
      <c r="F152" s="1440">
        <f t="shared" si="27"/>
        <v>0</v>
      </c>
      <c r="G152" s="1440">
        <f t="shared" si="27"/>
        <v>0</v>
      </c>
      <c r="H152" s="1440">
        <f t="shared" si="27"/>
        <v>0</v>
      </c>
      <c r="I152" s="1440">
        <f t="shared" si="27"/>
        <v>0</v>
      </c>
      <c r="J152" s="1440">
        <f t="shared" si="27"/>
        <v>0</v>
      </c>
      <c r="K152" s="1332"/>
    </row>
    <row r="153" spans="2:11" ht="13.8">
      <c r="B153" s="1165"/>
      <c r="C153" s="1440"/>
      <c r="D153" s="1440"/>
      <c r="E153" s="1440"/>
      <c r="F153" s="1440"/>
      <c r="G153" s="1440"/>
      <c r="H153" s="1440"/>
      <c r="I153" s="1440"/>
      <c r="J153" s="1440"/>
      <c r="K153" s="1332"/>
    </row>
    <row r="154" spans="2:11" ht="13.8">
      <c r="B154" s="1450" t="s">
        <v>6224</v>
      </c>
      <c r="C154" s="1440">
        <f t="shared" ref="C154:J154" si="28">+C45+C103</f>
        <v>0</v>
      </c>
      <c r="D154" s="1440">
        <f t="shared" si="28"/>
        <v>0</v>
      </c>
      <c r="E154" s="1440">
        <f t="shared" si="28"/>
        <v>0</v>
      </c>
      <c r="F154" s="1440">
        <f t="shared" si="28"/>
        <v>0</v>
      </c>
      <c r="G154" s="1440">
        <f t="shared" si="28"/>
        <v>0</v>
      </c>
      <c r="H154" s="1440">
        <f t="shared" si="28"/>
        <v>0</v>
      </c>
      <c r="I154" s="1440">
        <f t="shared" si="28"/>
        <v>0</v>
      </c>
      <c r="J154" s="1440">
        <f t="shared" si="28"/>
        <v>0</v>
      </c>
      <c r="K154" s="1332"/>
    </row>
    <row r="155" spans="2:11" ht="13.8">
      <c r="B155" s="1167"/>
      <c r="C155" s="1440"/>
      <c r="D155" s="1440"/>
      <c r="E155" s="1440"/>
      <c r="F155" s="1440"/>
      <c r="G155" s="1440"/>
      <c r="H155" s="1440"/>
      <c r="I155" s="1440"/>
      <c r="J155" s="1440"/>
      <c r="K155" s="1332"/>
    </row>
    <row r="156" spans="2:11" ht="13.8">
      <c r="B156" s="1165" t="s">
        <v>6225</v>
      </c>
      <c r="C156" s="1440">
        <f t="shared" ref="C156:J156" si="29">+C47+C105</f>
        <v>0</v>
      </c>
      <c r="D156" s="1440">
        <f t="shared" si="29"/>
        <v>0</v>
      </c>
      <c r="E156" s="1440">
        <f t="shared" si="29"/>
        <v>0</v>
      </c>
      <c r="F156" s="1440">
        <f t="shared" si="29"/>
        <v>0</v>
      </c>
      <c r="G156" s="1440">
        <f t="shared" si="29"/>
        <v>0</v>
      </c>
      <c r="H156" s="1440">
        <f t="shared" si="29"/>
        <v>0</v>
      </c>
      <c r="I156" s="1440">
        <f t="shared" si="29"/>
        <v>0</v>
      </c>
      <c r="J156" s="1440">
        <f t="shared" si="29"/>
        <v>0</v>
      </c>
      <c r="K156" s="1332"/>
    </row>
    <row r="157" spans="2:11" ht="13.8">
      <c r="B157" s="1740"/>
      <c r="C157" s="1741"/>
      <c r="D157" s="1741"/>
      <c r="E157" s="1741"/>
      <c r="F157" s="1741"/>
      <c r="G157" s="1741"/>
      <c r="H157" s="1741"/>
      <c r="I157" s="1741"/>
      <c r="J157" s="1741"/>
      <c r="K157" s="1332"/>
    </row>
    <row r="158" spans="2:11" ht="13.8">
      <c r="B158" s="1452" t="s">
        <v>5964</v>
      </c>
      <c r="C158" s="1453"/>
      <c r="D158" s="1453"/>
      <c r="E158" s="1454"/>
      <c r="F158" s="1454"/>
      <c r="G158" s="1455"/>
      <c r="H158" s="1455"/>
      <c r="I158" s="1451"/>
      <c r="J158" s="1451"/>
      <c r="K158" s="1332"/>
    </row>
    <row r="159" spans="2:11" ht="14.4">
      <c r="B159" s="1456" t="s">
        <v>29</v>
      </c>
      <c r="C159" s="1432"/>
      <c r="D159" s="1432"/>
      <c r="E159" s="1432"/>
      <c r="F159" s="1432"/>
      <c r="G159" s="1432"/>
      <c r="H159" s="1432"/>
      <c r="I159" s="1432"/>
      <c r="J159" s="1432"/>
      <c r="K159" s="1332"/>
    </row>
    <row r="160" spans="2:11" ht="13.8">
      <c r="B160" s="1457" t="s">
        <v>5965</v>
      </c>
      <c r="C160" s="1458">
        <f t="shared" ref="C160:J160" si="30">+C51+C109</f>
        <v>0</v>
      </c>
      <c r="D160" s="1458">
        <f t="shared" si="30"/>
        <v>0</v>
      </c>
      <c r="E160" s="1458">
        <f t="shared" si="30"/>
        <v>0</v>
      </c>
      <c r="F160" s="1458">
        <f t="shared" si="30"/>
        <v>0</v>
      </c>
      <c r="G160" s="1458">
        <f t="shared" si="30"/>
        <v>0</v>
      </c>
      <c r="H160" s="1458">
        <f t="shared" si="30"/>
        <v>0</v>
      </c>
      <c r="I160" s="1458">
        <f t="shared" si="30"/>
        <v>0</v>
      </c>
      <c r="J160" s="1458">
        <f t="shared" si="30"/>
        <v>0</v>
      </c>
      <c r="K160" s="1332"/>
    </row>
    <row r="161" spans="2:11" ht="13.8">
      <c r="B161" s="1947"/>
      <c r="C161" s="1947"/>
      <c r="D161" s="1947"/>
      <c r="E161" s="1459"/>
      <c r="F161" s="1459"/>
      <c r="G161" s="1459"/>
      <c r="H161" s="1459"/>
      <c r="I161" s="1332"/>
      <c r="J161" s="1332"/>
      <c r="K161" s="1332"/>
    </row>
    <row r="162" spans="2:11" ht="13.8">
      <c r="B162" s="1754" t="s">
        <v>6310</v>
      </c>
      <c r="C162" s="1561"/>
      <c r="D162" s="1561"/>
      <c r="E162" s="1561"/>
      <c r="F162" s="1561"/>
      <c r="G162" s="1561"/>
      <c r="H162" s="1561"/>
      <c r="I162" s="1561"/>
      <c r="J162" s="1561"/>
      <c r="K162" s="1332"/>
    </row>
    <row r="163" spans="2:11" ht="13.8">
      <c r="B163" s="1755" t="s">
        <v>114</v>
      </c>
      <c r="C163" s="1562">
        <f>+C54</f>
        <v>0</v>
      </c>
      <c r="D163" s="1562">
        <f t="shared" ref="D163:J163" si="31">+D54</f>
        <v>0</v>
      </c>
      <c r="E163" s="1562">
        <f t="shared" si="31"/>
        <v>0</v>
      </c>
      <c r="F163" s="1562">
        <f t="shared" si="31"/>
        <v>0</v>
      </c>
      <c r="G163" s="1562">
        <f t="shared" si="31"/>
        <v>0</v>
      </c>
      <c r="H163" s="1562">
        <f t="shared" si="31"/>
        <v>0</v>
      </c>
      <c r="I163" s="1562">
        <f t="shared" si="31"/>
        <v>0</v>
      </c>
      <c r="J163" s="1562">
        <f t="shared" si="31"/>
        <v>0</v>
      </c>
      <c r="K163" s="1332"/>
    </row>
    <row r="164" spans="2:11" ht="13.8">
      <c r="B164" s="1755" t="s">
        <v>115</v>
      </c>
      <c r="C164" s="1562">
        <f t="shared" ref="C164:J166" si="32">+C55</f>
        <v>0</v>
      </c>
      <c r="D164" s="1562">
        <f t="shared" si="32"/>
        <v>0</v>
      </c>
      <c r="E164" s="1562">
        <f t="shared" si="32"/>
        <v>0</v>
      </c>
      <c r="F164" s="1562">
        <f t="shared" si="32"/>
        <v>0</v>
      </c>
      <c r="G164" s="1562">
        <f t="shared" si="32"/>
        <v>0</v>
      </c>
      <c r="H164" s="1562">
        <f t="shared" si="32"/>
        <v>0</v>
      </c>
      <c r="I164" s="1562">
        <f t="shared" si="32"/>
        <v>0</v>
      </c>
      <c r="J164" s="1562">
        <f t="shared" si="32"/>
        <v>0</v>
      </c>
      <c r="K164" s="1332"/>
    </row>
    <row r="165" spans="2:11" ht="13.8">
      <c r="B165" s="1755" t="s">
        <v>6214</v>
      </c>
      <c r="C165" s="1562">
        <f t="shared" si="32"/>
        <v>0</v>
      </c>
      <c r="D165" s="1562">
        <f t="shared" si="32"/>
        <v>0</v>
      </c>
      <c r="E165" s="1562">
        <f t="shared" si="32"/>
        <v>0</v>
      </c>
      <c r="F165" s="1562">
        <f t="shared" si="32"/>
        <v>0</v>
      </c>
      <c r="G165" s="1562">
        <f t="shared" si="32"/>
        <v>0</v>
      </c>
      <c r="H165" s="1562">
        <f t="shared" si="32"/>
        <v>0</v>
      </c>
      <c r="I165" s="1562">
        <f t="shared" si="32"/>
        <v>0</v>
      </c>
      <c r="J165" s="1562">
        <f t="shared" si="32"/>
        <v>0</v>
      </c>
      <c r="K165" s="1332"/>
    </row>
    <row r="166" spans="2:11" ht="13.8">
      <c r="B166" s="1755" t="s">
        <v>6215</v>
      </c>
      <c r="C166" s="1562">
        <f t="shared" si="32"/>
        <v>0</v>
      </c>
      <c r="D166" s="1562">
        <f t="shared" si="32"/>
        <v>0</v>
      </c>
      <c r="E166" s="1562">
        <f t="shared" si="32"/>
        <v>0</v>
      </c>
      <c r="F166" s="1562">
        <f t="shared" si="32"/>
        <v>0</v>
      </c>
      <c r="G166" s="1562">
        <f t="shared" si="32"/>
        <v>0</v>
      </c>
      <c r="H166" s="1562">
        <f t="shared" si="32"/>
        <v>0</v>
      </c>
      <c r="I166" s="1562">
        <f t="shared" si="32"/>
        <v>0</v>
      </c>
      <c r="J166" s="1562">
        <f t="shared" si="32"/>
        <v>0</v>
      </c>
      <c r="K166" s="1332"/>
    </row>
    <row r="167" spans="2:11" ht="13.8">
      <c r="B167" s="1756"/>
      <c r="C167" s="1563"/>
      <c r="D167" s="1563"/>
      <c r="E167" s="1563"/>
      <c r="F167" s="1563"/>
      <c r="G167" s="1563"/>
      <c r="H167" s="1563"/>
      <c r="I167" s="1564"/>
      <c r="J167" s="1564"/>
      <c r="K167" s="1332"/>
    </row>
    <row r="168" spans="2:11">
      <c r="B168" s="1332"/>
      <c r="C168" s="1332"/>
      <c r="D168" s="1332"/>
      <c r="E168" s="1332"/>
      <c r="F168" s="1332"/>
      <c r="G168" s="1332"/>
      <c r="H168" s="1332"/>
      <c r="I168" s="1332"/>
      <c r="J168" s="1332"/>
      <c r="K168" s="1332"/>
    </row>
  </sheetData>
  <mergeCells count="20">
    <mergeCell ref="B60:H60"/>
    <mergeCell ref="I6:J6"/>
    <mergeCell ref="B52:D52"/>
    <mergeCell ref="B2:H2"/>
    <mergeCell ref="B6:B7"/>
    <mergeCell ref="C6:D6"/>
    <mergeCell ref="E6:F6"/>
    <mergeCell ref="G6:H6"/>
    <mergeCell ref="B64:B65"/>
    <mergeCell ref="C64:D64"/>
    <mergeCell ref="E64:F64"/>
    <mergeCell ref="G64:H64"/>
    <mergeCell ref="I64:J64"/>
    <mergeCell ref="I115:J115"/>
    <mergeCell ref="B161:D161"/>
    <mergeCell ref="B111:H111"/>
    <mergeCell ref="B115:B116"/>
    <mergeCell ref="C115:D115"/>
    <mergeCell ref="E115:F115"/>
    <mergeCell ref="G115:H115"/>
  </mergeCells>
  <pageMargins left="0.7" right="0.7" top="0.75" bottom="0.75" header="0.3" footer="0.3"/>
  <pageSetup scale="2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
  <sheetViews>
    <sheetView showGridLines="0" topLeftCell="A49" zoomScale="85" zoomScaleNormal="85" workbookViewId="0">
      <selection activeCell="B41" sqref="B41"/>
    </sheetView>
  </sheetViews>
  <sheetFormatPr defaultColWidth="9.109375" defaultRowHeight="14.4"/>
  <cols>
    <col min="1" max="1" width="13.6640625" style="747" customWidth="1"/>
    <col min="2" max="2" width="153.6640625" style="747" bestFit="1" customWidth="1"/>
    <col min="3" max="3" width="14.109375" style="747" customWidth="1"/>
    <col min="4" max="4" width="11.109375" style="747" customWidth="1"/>
    <col min="5" max="16384" width="9.109375" style="747"/>
  </cols>
  <sheetData>
    <row r="1" spans="1:9">
      <c r="A1" s="746"/>
    </row>
    <row r="2" spans="1:9" s="748" customFormat="1" ht="18">
      <c r="A2" s="749"/>
      <c r="B2" s="1330" t="s">
        <v>6014</v>
      </c>
      <c r="C2" s="1330"/>
      <c r="D2" s="1330"/>
      <c r="E2" s="716"/>
      <c r="F2" s="716"/>
      <c r="G2" s="716"/>
      <c r="H2" s="716"/>
      <c r="I2" s="716"/>
    </row>
    <row r="3" spans="1:9" s="748" customFormat="1" ht="18">
      <c r="A3" s="749"/>
      <c r="B3" s="1326"/>
      <c r="C3" s="1326"/>
      <c r="D3" s="1326"/>
      <c r="E3" s="1047"/>
      <c r="F3" s="1047"/>
      <c r="G3" s="1047"/>
      <c r="H3" s="1047"/>
      <c r="I3" s="1047"/>
    </row>
    <row r="4" spans="1:9">
      <c r="B4" s="1460"/>
      <c r="C4" s="1461" t="s">
        <v>5979</v>
      </c>
      <c r="D4" s="1462"/>
    </row>
    <row r="5" spans="1:9" ht="36" customHeight="1">
      <c r="B5" s="1463"/>
      <c r="C5" s="1464" t="s">
        <v>5920</v>
      </c>
      <c r="D5" s="1462"/>
    </row>
    <row r="6" spans="1:9" s="748" customFormat="1" ht="9" customHeight="1">
      <c r="A6"/>
      <c r="B6" s="1463"/>
      <c r="C6" s="1463"/>
      <c r="D6" s="1462"/>
    </row>
    <row r="7" spans="1:9">
      <c r="A7"/>
      <c r="B7" s="1465" t="s">
        <v>6323</v>
      </c>
      <c r="C7" s="1194">
        <f>(C8+(C9*C10)*1000+(C11*C12)*1000+(C13*C14)*1000+((C15*C16)+(C17+C18))/1000)</f>
        <v>0</v>
      </c>
      <c r="D7" s="1462"/>
    </row>
    <row r="8" spans="1:9">
      <c r="A8"/>
      <c r="B8" s="1466" t="s">
        <v>6311</v>
      </c>
      <c r="C8" s="1173"/>
      <c r="D8" s="1462"/>
    </row>
    <row r="9" spans="1:9">
      <c r="A9"/>
      <c r="B9" s="1466" t="s">
        <v>6312</v>
      </c>
      <c r="C9" s="1173"/>
      <c r="D9" s="1462"/>
    </row>
    <row r="10" spans="1:9">
      <c r="A10"/>
      <c r="B10" s="1466" t="s">
        <v>6313</v>
      </c>
      <c r="C10" s="1173"/>
      <c r="D10" s="1462"/>
    </row>
    <row r="11" spans="1:9">
      <c r="A11"/>
      <c r="B11" s="1466" t="s">
        <v>6314</v>
      </c>
      <c r="C11" s="1173"/>
      <c r="D11" s="1462"/>
    </row>
    <row r="12" spans="1:9">
      <c r="A12"/>
      <c r="B12" s="1466" t="s">
        <v>6315</v>
      </c>
      <c r="C12" s="1173"/>
      <c r="D12" s="1462"/>
    </row>
    <row r="13" spans="1:9">
      <c r="A13"/>
      <c r="B13" s="1466" t="s">
        <v>6316</v>
      </c>
      <c r="C13" s="1173"/>
      <c r="D13" s="1462"/>
    </row>
    <row r="14" spans="1:9">
      <c r="A14"/>
      <c r="B14" s="1466" t="s">
        <v>6317</v>
      </c>
      <c r="C14" s="1173"/>
      <c r="D14" s="1462"/>
    </row>
    <row r="15" spans="1:9">
      <c r="A15"/>
      <c r="B15" s="1466" t="s">
        <v>6318</v>
      </c>
      <c r="C15" s="1173"/>
      <c r="D15" s="1462"/>
    </row>
    <row r="16" spans="1:9">
      <c r="A16"/>
      <c r="B16" s="1466" t="s">
        <v>6319</v>
      </c>
      <c r="C16" s="1173"/>
      <c r="D16" s="1462"/>
    </row>
    <row r="17" spans="1:4">
      <c r="A17"/>
      <c r="B17" s="1466" t="s">
        <v>6320</v>
      </c>
      <c r="C17" s="1173"/>
      <c r="D17" s="1462"/>
    </row>
    <row r="18" spans="1:4">
      <c r="A18"/>
      <c r="B18" s="1466" t="s">
        <v>6321</v>
      </c>
      <c r="C18" s="1467"/>
      <c r="D18" s="1462"/>
    </row>
    <row r="19" spans="1:4">
      <c r="A19"/>
      <c r="B19" s="1468" t="s">
        <v>6322</v>
      </c>
      <c r="C19" s="1467"/>
      <c r="D19" s="1462"/>
    </row>
    <row r="20" spans="1:4">
      <c r="A20"/>
      <c r="B20" s="1172" t="s">
        <v>6188</v>
      </c>
      <c r="C20" s="1467"/>
      <c r="D20" s="1462"/>
    </row>
    <row r="21" spans="1:4">
      <c r="A21"/>
      <c r="B21" s="1172" t="s">
        <v>5985</v>
      </c>
      <c r="C21" s="1467"/>
      <c r="D21" s="1462"/>
    </row>
    <row r="22" spans="1:4">
      <c r="A22"/>
      <c r="B22" s="1172" t="s">
        <v>6189</v>
      </c>
      <c r="C22" s="1467"/>
      <c r="D22" s="1462"/>
    </row>
    <row r="23" spans="1:4" ht="23.25" customHeight="1">
      <c r="A23"/>
      <c r="B23" s="1174" t="s">
        <v>6190</v>
      </c>
      <c r="C23" s="1175"/>
      <c r="D23" s="1462"/>
    </row>
    <row r="24" spans="1:4" ht="6.75" customHeight="1">
      <c r="A24"/>
      <c r="B24" s="1174"/>
      <c r="C24" s="1176"/>
      <c r="D24" s="1462"/>
    </row>
    <row r="25" spans="1:4" s="748" customFormat="1" ht="26.25" customHeight="1">
      <c r="A25"/>
      <c r="B25" s="1177" t="s">
        <v>5986</v>
      </c>
      <c r="C25" s="1178">
        <f>+C7-C19+C20+C21+C22-C23</f>
        <v>0</v>
      </c>
      <c r="D25" s="1462"/>
    </row>
    <row r="26" spans="1:4" ht="6.75" customHeight="1">
      <c r="A26"/>
      <c r="B26" s="1179"/>
      <c r="C26" s="1180"/>
      <c r="D26" s="1462"/>
    </row>
    <row r="27" spans="1:4" ht="25.5" customHeight="1">
      <c r="A27"/>
      <c r="B27" s="1181" t="s">
        <v>5987</v>
      </c>
      <c r="C27" s="1182"/>
      <c r="D27" s="1469"/>
    </row>
    <row r="28" spans="1:4" ht="4.5" customHeight="1">
      <c r="A28"/>
      <c r="B28" s="1179"/>
      <c r="C28" s="1179"/>
      <c r="D28" s="1462"/>
    </row>
    <row r="29" spans="1:4" ht="25.5" customHeight="1">
      <c r="A29"/>
      <c r="B29" s="1181" t="s">
        <v>6180</v>
      </c>
      <c r="C29" s="1183"/>
      <c r="D29" s="1469"/>
    </row>
    <row r="30" spans="1:4" ht="4.5" customHeight="1">
      <c r="A30" s="950"/>
      <c r="B30" s="1184"/>
      <c r="C30" s="1185"/>
      <c r="D30" s="1470"/>
    </row>
    <row r="31" spans="1:4" ht="21" customHeight="1">
      <c r="A31"/>
      <c r="B31" s="1186" t="s">
        <v>5988</v>
      </c>
      <c r="C31" s="1187">
        <f>C29+C27-C25</f>
        <v>0</v>
      </c>
      <c r="D31" s="1462"/>
    </row>
    <row r="32" spans="1:4" ht="24.75" customHeight="1">
      <c r="A32"/>
      <c r="B32" s="1181" t="s">
        <v>5989</v>
      </c>
      <c r="C32" s="1188"/>
      <c r="D32" s="1462"/>
    </row>
    <row r="33" spans="1:4" ht="27.75" customHeight="1">
      <c r="A33"/>
      <c r="B33" s="1181" t="s">
        <v>5990</v>
      </c>
      <c r="C33" s="1188"/>
      <c r="D33" s="1462"/>
    </row>
    <row r="34" spans="1:4" ht="29.25" customHeight="1">
      <c r="A34"/>
      <c r="B34" s="1177" t="s">
        <v>5991</v>
      </c>
      <c r="C34" s="1189">
        <f>+C31-C32-C33</f>
        <v>0</v>
      </c>
      <c r="D34" s="1462"/>
    </row>
    <row r="35" spans="1:4" ht="11.25" customHeight="1">
      <c r="A35"/>
      <c r="B35" s="1190"/>
      <c r="C35" s="1190"/>
      <c r="D35" s="1462"/>
    </row>
    <row r="36" spans="1:4" ht="22.5" customHeight="1">
      <c r="A36" s="1288"/>
      <c r="B36" s="1471" t="s">
        <v>5992</v>
      </c>
      <c r="C36" s="1191"/>
      <c r="D36" s="1462"/>
    </row>
    <row r="37" spans="1:4" s="748" customFormat="1">
      <c r="A37"/>
      <c r="B37" s="1190"/>
      <c r="C37" s="1190"/>
      <c r="D37" s="1462"/>
    </row>
    <row r="38" spans="1:4" ht="26.25" customHeight="1">
      <c r="A38"/>
      <c r="B38" s="1177" t="s">
        <v>5997</v>
      </c>
      <c r="C38" s="1189"/>
      <c r="D38" s="1462"/>
    </row>
    <row r="39" spans="1:4" ht="15.6">
      <c r="A39"/>
      <c r="B39" s="1192"/>
      <c r="C39" s="1193"/>
      <c r="D39" s="1462"/>
    </row>
    <row r="40" spans="1:4">
      <c r="A40"/>
      <c r="B40" s="1465" t="s">
        <v>6191</v>
      </c>
      <c r="C40" s="1194">
        <f>(C41+(C42*C43)*1000+(C44*C45)*1000+(C46*C47)*1000+(C48*C49)*1000)</f>
        <v>0</v>
      </c>
      <c r="D40" s="1462"/>
    </row>
    <row r="41" spans="1:4">
      <c r="A41"/>
      <c r="B41" s="1466" t="s">
        <v>6324</v>
      </c>
      <c r="C41" s="1195"/>
      <c r="D41" s="1462"/>
    </row>
    <row r="42" spans="1:4">
      <c r="A42"/>
      <c r="B42" s="1466" t="s">
        <v>6325</v>
      </c>
      <c r="C42" s="1196"/>
      <c r="D42" s="1462"/>
    </row>
    <row r="43" spans="1:4">
      <c r="A43"/>
      <c r="B43" s="1466" t="s">
        <v>6326</v>
      </c>
      <c r="C43" s="1195"/>
      <c r="D43" s="1462"/>
    </row>
    <row r="44" spans="1:4">
      <c r="A44"/>
      <c r="B44" s="1466" t="s">
        <v>6327</v>
      </c>
      <c r="C44" s="1195"/>
      <c r="D44" s="1462"/>
    </row>
    <row r="45" spans="1:4">
      <c r="A45"/>
      <c r="B45" s="1466" t="s">
        <v>6328</v>
      </c>
      <c r="C45" s="1195"/>
      <c r="D45" s="1462"/>
    </row>
    <row r="46" spans="1:4">
      <c r="A46"/>
      <c r="B46" s="1466" t="s">
        <v>6329</v>
      </c>
      <c r="C46" s="1195"/>
      <c r="D46" s="1462"/>
    </row>
    <row r="47" spans="1:4">
      <c r="A47"/>
      <c r="B47" s="1466" t="s">
        <v>6330</v>
      </c>
      <c r="C47" s="1195"/>
      <c r="D47" s="1462"/>
    </row>
    <row r="48" spans="1:4">
      <c r="B48" s="1466" t="s">
        <v>6331</v>
      </c>
      <c r="C48" s="1195"/>
      <c r="D48" s="1462"/>
    </row>
    <row r="49" spans="1:4">
      <c r="B49" s="1466" t="s">
        <v>6332</v>
      </c>
      <c r="C49" s="1195"/>
      <c r="D49" s="1462"/>
    </row>
    <row r="50" spans="1:4">
      <c r="B50" s="1172" t="s">
        <v>6188</v>
      </c>
      <c r="C50" s="1195"/>
      <c r="D50" s="1462"/>
    </row>
    <row r="51" spans="1:4">
      <c r="B51" s="1172" t="s">
        <v>5985</v>
      </c>
      <c r="C51" s="1197"/>
      <c r="D51" s="1462"/>
    </row>
    <row r="52" spans="1:4">
      <c r="B52" s="1172" t="s">
        <v>5946</v>
      </c>
      <c r="C52" s="1197"/>
      <c r="D52" s="1462"/>
    </row>
    <row r="53" spans="1:4">
      <c r="B53" s="1172" t="s">
        <v>6189</v>
      </c>
      <c r="C53" s="1198"/>
      <c r="D53" s="1462"/>
    </row>
    <row r="54" spans="1:4">
      <c r="B54" s="1174" t="s">
        <v>6192</v>
      </c>
      <c r="C54" s="1199"/>
      <c r="D54" s="1462"/>
    </row>
    <row r="55" spans="1:4" ht="6" customHeight="1">
      <c r="B55" s="1200"/>
      <c r="C55" s="1201"/>
      <c r="D55" s="1462"/>
    </row>
    <row r="56" spans="1:4" ht="26.25" customHeight="1">
      <c r="B56" s="1202" t="s">
        <v>5993</v>
      </c>
      <c r="C56" s="1178">
        <f>+C39-C48+C49+C50+C51+C52+C53-C54</f>
        <v>0</v>
      </c>
      <c r="D56" s="1462"/>
    </row>
    <row r="57" spans="1:4" ht="6" customHeight="1">
      <c r="B57" s="1203"/>
      <c r="C57" s="1203"/>
      <c r="D57" s="1462"/>
    </row>
    <row r="58" spans="1:4" ht="23.25" customHeight="1">
      <c r="B58" s="1204" t="s">
        <v>5987</v>
      </c>
      <c r="C58" s="1205"/>
      <c r="D58" s="1462"/>
    </row>
    <row r="59" spans="1:4" ht="4.5" customHeight="1">
      <c r="B59" s="1203"/>
      <c r="C59" s="1203"/>
      <c r="D59" s="1462"/>
    </row>
    <row r="60" spans="1:4" ht="25.5" customHeight="1">
      <c r="A60"/>
      <c r="B60" s="1181" t="s">
        <v>6180</v>
      </c>
      <c r="C60" s="1183"/>
      <c r="D60" s="1469"/>
    </row>
    <row r="61" spans="1:4" ht="6" customHeight="1">
      <c r="B61" s="1203"/>
      <c r="C61" s="1203"/>
      <c r="D61" s="1462"/>
    </row>
    <row r="62" spans="1:4" ht="27" customHeight="1">
      <c r="B62" s="1204" t="s">
        <v>5994</v>
      </c>
      <c r="C62" s="1187">
        <f>C58+C60-C56</f>
        <v>0</v>
      </c>
      <c r="D62" s="1462"/>
    </row>
    <row r="63" spans="1:4" ht="26.25" customHeight="1">
      <c r="B63" s="1204" t="s">
        <v>5995</v>
      </c>
      <c r="C63" s="1206"/>
      <c r="D63" s="1462"/>
    </row>
    <row r="64" spans="1:4" ht="29.25" customHeight="1">
      <c r="A64"/>
      <c r="B64" s="1202" t="s">
        <v>5996</v>
      </c>
      <c r="C64" s="1189">
        <f>C62-C63</f>
        <v>0</v>
      </c>
      <c r="D64" s="1462"/>
    </row>
    <row r="65" spans="1:4" ht="6" customHeight="1">
      <c r="B65" s="1203"/>
      <c r="C65" s="1203"/>
      <c r="D65" s="1462"/>
    </row>
    <row r="66" spans="1:4" ht="6" customHeight="1">
      <c r="B66" s="1203"/>
      <c r="C66" s="1203"/>
      <c r="D66" s="1462"/>
    </row>
    <row r="67" spans="1:4" ht="22.5" customHeight="1">
      <c r="A67"/>
      <c r="B67" s="1202" t="s">
        <v>5998</v>
      </c>
      <c r="C67" s="1207"/>
      <c r="D67" s="1462"/>
    </row>
    <row r="68" spans="1:4" s="748" customFormat="1">
      <c r="A68"/>
      <c r="B68" s="1190"/>
      <c r="C68" s="1190"/>
      <c r="D68" s="1462"/>
    </row>
    <row r="69" spans="1:4">
      <c r="B69" s="1463"/>
      <c r="C69" s="1463"/>
      <c r="D69" s="1462"/>
    </row>
    <row r="70" spans="1:4">
      <c r="B70" s="819"/>
      <c r="C70" s="820"/>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37"/>
  <sheetViews>
    <sheetView showGridLines="0" topLeftCell="A43" zoomScale="90" zoomScaleNormal="90" zoomScaleSheetLayoutView="80" workbookViewId="0">
      <selection activeCell="E19" sqref="E19"/>
    </sheetView>
  </sheetViews>
  <sheetFormatPr defaultColWidth="11.44140625" defaultRowHeight="15"/>
  <cols>
    <col min="1" max="1" width="2.5546875" style="752" customWidth="1"/>
    <col min="2" max="2" width="4" style="759" customWidth="1"/>
    <col min="3" max="3" width="8" style="751" customWidth="1"/>
    <col min="4" max="4" width="16.109375" style="751" customWidth="1"/>
    <col min="5" max="5" width="93.5546875" style="751" customWidth="1"/>
    <col min="6" max="6" width="15.109375" style="752" customWidth="1"/>
    <col min="7" max="7" width="3.88671875" style="752" customWidth="1"/>
    <col min="8" max="16384" width="11.44140625" style="752"/>
  </cols>
  <sheetData>
    <row r="2" spans="2:6" s="1009" customFormat="1">
      <c r="B2" s="1007"/>
      <c r="C2" s="1008"/>
      <c r="D2" s="1008"/>
      <c r="E2" s="1472" t="s">
        <v>6015</v>
      </c>
      <c r="F2" s="1217"/>
    </row>
    <row r="4" spans="2:6">
      <c r="C4" s="754"/>
      <c r="D4" s="754"/>
      <c r="E4" s="754"/>
      <c r="F4" s="496" t="s">
        <v>5979</v>
      </c>
    </row>
    <row r="5" spans="2:6" ht="43.5" customHeight="1">
      <c r="C5" s="754"/>
      <c r="D5" s="754"/>
      <c r="E5" s="754"/>
      <c r="F5" s="765" t="s">
        <v>5919</v>
      </c>
    </row>
    <row r="6" spans="2:6" ht="3.9" customHeight="1">
      <c r="C6" s="754"/>
      <c r="D6" s="754"/>
      <c r="E6" s="754"/>
      <c r="F6" s="754"/>
    </row>
    <row r="7" spans="2:6" ht="31.5" customHeight="1">
      <c r="C7" s="754"/>
      <c r="D7"/>
      <c r="E7" s="755" t="s">
        <v>6518</v>
      </c>
      <c r="F7" s="756">
        <f>+F8-F21+F9+F10+F11+F16+F17+F18+F19+F20</f>
        <v>0</v>
      </c>
    </row>
    <row r="8" spans="2:6" ht="20.100000000000001" customHeight="1">
      <c r="C8" s="754"/>
      <c r="D8"/>
      <c r="E8" s="757" t="s">
        <v>5947</v>
      </c>
      <c r="F8" s="758"/>
    </row>
    <row r="9" spans="2:6" ht="20.100000000000001" customHeight="1">
      <c r="C9" s="754"/>
      <c r="D9"/>
      <c r="E9" s="760" t="s">
        <v>5948</v>
      </c>
      <c r="F9" s="761"/>
    </row>
    <row r="10" spans="2:6" ht="20.100000000000001" customHeight="1">
      <c r="C10" s="754"/>
      <c r="D10"/>
      <c r="E10" s="760" t="s">
        <v>5949</v>
      </c>
      <c r="F10" s="761"/>
    </row>
    <row r="11" spans="2:6" ht="15.6">
      <c r="C11" s="754"/>
      <c r="D11"/>
      <c r="E11" s="1208" t="s">
        <v>5950</v>
      </c>
      <c r="F11" s="1209">
        <f>+F12+F13+F14+F15</f>
        <v>0</v>
      </c>
    </row>
    <row r="12" spans="2:6" ht="20.25" customHeight="1">
      <c r="C12" s="754"/>
      <c r="D12"/>
      <c r="E12" s="1210" t="s">
        <v>5951</v>
      </c>
      <c r="F12" s="1209"/>
    </row>
    <row r="13" spans="2:6" ht="20.25" customHeight="1">
      <c r="C13" s="754"/>
      <c r="D13"/>
      <c r="E13" s="1210" t="s">
        <v>5952</v>
      </c>
      <c r="F13" s="1209"/>
    </row>
    <row r="14" spans="2:6" ht="20.25" customHeight="1">
      <c r="C14" s="754"/>
      <c r="D14"/>
      <c r="E14" s="1211" t="s">
        <v>5984</v>
      </c>
      <c r="F14" s="1209"/>
    </row>
    <row r="15" spans="2:6" s="764" customFormat="1" ht="20.25" customHeight="1">
      <c r="B15" s="762"/>
      <c r="C15" s="763"/>
      <c r="D15"/>
      <c r="E15" s="1211" t="s">
        <v>5953</v>
      </c>
      <c r="F15" s="1209"/>
    </row>
    <row r="16" spans="2:6" s="764" customFormat="1" ht="20.25" customHeight="1">
      <c r="B16" s="762"/>
      <c r="C16" s="763"/>
      <c r="D16"/>
      <c r="E16" s="1208" t="s">
        <v>5954</v>
      </c>
      <c r="F16" s="1209"/>
    </row>
    <row r="17" spans="2:6" s="764" customFormat="1" ht="20.25" customHeight="1">
      <c r="B17" s="762"/>
      <c r="C17" s="763"/>
      <c r="D17"/>
      <c r="E17" s="1208" t="s">
        <v>5955</v>
      </c>
      <c r="F17" s="1209"/>
    </row>
    <row r="18" spans="2:6" s="764" customFormat="1" ht="20.25" customHeight="1">
      <c r="B18" s="762"/>
      <c r="C18" s="763"/>
      <c r="D18"/>
      <c r="E18" s="1208" t="s">
        <v>5956</v>
      </c>
      <c r="F18" s="1209"/>
    </row>
    <row r="19" spans="2:6" s="764" customFormat="1" ht="33.75" customHeight="1">
      <c r="B19" s="762"/>
      <c r="C19" s="763"/>
      <c r="D19"/>
      <c r="E19" s="1212" t="s">
        <v>5957</v>
      </c>
      <c r="F19" s="1209"/>
    </row>
    <row r="20" spans="2:6" s="764" customFormat="1" ht="23.25" customHeight="1">
      <c r="B20" s="762"/>
      <c r="C20" s="763"/>
      <c r="D20"/>
      <c r="E20" s="1212" t="s">
        <v>5958</v>
      </c>
      <c r="F20" s="1209"/>
    </row>
    <row r="21" spans="2:6" ht="27" customHeight="1">
      <c r="C21" s="754"/>
      <c r="D21"/>
      <c r="E21" s="1212" t="s">
        <v>6512</v>
      </c>
      <c r="F21" s="1209"/>
    </row>
    <row r="22" spans="2:6" ht="24.75" customHeight="1">
      <c r="B22" s="753"/>
      <c r="C22" s="754"/>
      <c r="D22"/>
      <c r="E22" s="1213" t="s">
        <v>6513</v>
      </c>
      <c r="F22" s="1214"/>
    </row>
    <row r="23" spans="2:6" ht="24.75" customHeight="1">
      <c r="B23" s="753"/>
      <c r="C23" s="754"/>
      <c r="D23"/>
      <c r="E23" s="1213" t="s">
        <v>5959</v>
      </c>
      <c r="F23" s="1214"/>
    </row>
    <row r="24" spans="2:6" ht="24.75" customHeight="1">
      <c r="B24" s="753"/>
      <c r="C24" s="754"/>
      <c r="D24"/>
      <c r="E24" s="1213" t="s">
        <v>5960</v>
      </c>
      <c r="F24" s="1214"/>
    </row>
    <row r="25" spans="2:6" ht="24.75" customHeight="1">
      <c r="B25" s="753"/>
      <c r="C25" s="754"/>
      <c r="D25"/>
      <c r="E25" s="1215" t="s">
        <v>5961</v>
      </c>
      <c r="F25" s="1216">
        <f>+F22-F7-F24</f>
        <v>0</v>
      </c>
    </row>
    <row r="26" spans="2:6" ht="13.5" customHeight="1">
      <c r="B26" s="753"/>
      <c r="C26" s="752"/>
      <c r="D26"/>
      <c r="E26" s="1217"/>
      <c r="F26" s="1218"/>
    </row>
    <row r="27" spans="2:6" ht="31.5" customHeight="1">
      <c r="C27" s="754"/>
      <c r="D27"/>
      <c r="E27" s="1213" t="s">
        <v>6514</v>
      </c>
      <c r="F27" s="1219">
        <f>+F28-F29</f>
        <v>0</v>
      </c>
    </row>
    <row r="28" spans="2:6" ht="20.100000000000001" customHeight="1">
      <c r="C28" s="754"/>
      <c r="D28"/>
      <c r="E28" s="1220" t="s">
        <v>5962</v>
      </c>
      <c r="F28" s="1209"/>
    </row>
    <row r="29" spans="2:6" ht="30.75" customHeight="1">
      <c r="C29" s="754"/>
      <c r="D29"/>
      <c r="E29" s="1212" t="s">
        <v>6520</v>
      </c>
      <c r="F29" s="1209"/>
    </row>
    <row r="30" spans="2:6" ht="24.75" customHeight="1">
      <c r="B30" s="753"/>
      <c r="C30" s="754"/>
      <c r="D30"/>
      <c r="E30" s="1213" t="s">
        <v>6515</v>
      </c>
      <c r="F30" s="1214"/>
    </row>
    <row r="31" spans="2:6" ht="24.75" customHeight="1">
      <c r="B31" s="753"/>
      <c r="C31" s="754"/>
      <c r="D31"/>
      <c r="E31" s="1215" t="s">
        <v>5963</v>
      </c>
      <c r="F31" s="1216">
        <f>+F30-F27</f>
        <v>0</v>
      </c>
    </row>
    <row r="32" spans="2:6" ht="11.25" customHeight="1">
      <c r="B32" s="753"/>
      <c r="C32" s="752"/>
      <c r="D32"/>
      <c r="E32" s="1217"/>
      <c r="F32" s="1218"/>
    </row>
    <row r="33" spans="2:7" s="1049" customFormat="1" ht="24.75" customHeight="1">
      <c r="B33" s="1050"/>
      <c r="C33" s="1051"/>
      <c r="D33" s="1052"/>
      <c r="E33" s="1221" t="s">
        <v>6516</v>
      </c>
      <c r="F33" s="1222"/>
      <c r="G33" s="1053"/>
    </row>
    <row r="34" spans="2:7" s="1049" customFormat="1" ht="24.75" customHeight="1">
      <c r="B34" s="1050"/>
      <c r="C34" s="1051"/>
      <c r="D34" s="1052"/>
      <c r="E34" s="1223" t="s">
        <v>6186</v>
      </c>
      <c r="F34" s="1224"/>
      <c r="G34" s="1053"/>
    </row>
    <row r="35" spans="2:7" s="1049" customFormat="1" ht="24.75" customHeight="1">
      <c r="B35" s="1050"/>
      <c r="C35" s="1051"/>
      <c r="D35" s="1052"/>
      <c r="E35" s="1225" t="s">
        <v>6521</v>
      </c>
      <c r="F35" s="1224"/>
      <c r="G35" s="1053"/>
    </row>
    <row r="36" spans="2:7" s="1049" customFormat="1" ht="24.75" customHeight="1">
      <c r="B36" s="1050"/>
      <c r="C36" s="1051"/>
      <c r="D36" s="1052"/>
      <c r="E36" s="1221" t="s">
        <v>6517</v>
      </c>
      <c r="F36" s="1226"/>
      <c r="G36" s="1053"/>
    </row>
    <row r="37" spans="2:7" s="1049" customFormat="1" ht="24.75" customHeight="1">
      <c r="B37" s="1050"/>
      <c r="C37" s="1051"/>
      <c r="D37" s="1052"/>
      <c r="E37" s="1227" t="s">
        <v>6187</v>
      </c>
      <c r="F37" s="1228"/>
      <c r="G37" s="1054"/>
    </row>
  </sheetData>
  <printOptions horizontalCentered="1" verticalCentered="1"/>
  <pageMargins left="0.15748031496062992" right="0.19685039370078741" top="0.27559055118110237" bottom="0.51181102362204722" header="0.15748031496062992" footer="0.23622047244094491"/>
  <pageSetup paperSize="9" scale="72" orientation="portrait" r:id="rId1"/>
  <headerFooter alignWithMargins="0">
    <oddFooter>&amp;LERSE\DSP
&amp;D &amp;T&amp;R&amp;F \ &amp;A</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K315"/>
  <sheetViews>
    <sheetView topLeftCell="B1" zoomScale="75" workbookViewId="0">
      <pane ySplit="2" topLeftCell="A15" activePane="bottomLeft" state="frozen"/>
      <selection activeCell="K269" sqref="K269"/>
      <selection pane="bottomLeft" activeCell="K269" sqref="K269"/>
    </sheetView>
  </sheetViews>
  <sheetFormatPr defaultColWidth="9.109375" defaultRowHeight="13.2"/>
  <cols>
    <col min="1" max="1" width="13.6640625" style="188" bestFit="1" customWidth="1"/>
    <col min="2" max="2" width="11.88671875" style="179" customWidth="1"/>
    <col min="3" max="3" width="59.33203125" style="388" customWidth="1"/>
    <col min="4" max="4" width="15" style="179" bestFit="1" customWidth="1"/>
    <col min="5" max="5" width="2.33203125" style="179" customWidth="1"/>
    <col min="6" max="6" width="13.6640625" style="323" customWidth="1"/>
    <col min="7" max="7" width="12.88671875" style="323" customWidth="1"/>
    <col min="8" max="8" width="106.33203125" style="179" customWidth="1"/>
    <col min="9" max="9" width="9.6640625" style="179" customWidth="1"/>
    <col min="10" max="10" width="11.44140625" style="179" bestFit="1" customWidth="1"/>
    <col min="11" max="11" width="13.5546875" style="179" bestFit="1" customWidth="1"/>
    <col min="12" max="16384" width="9.109375" style="179"/>
  </cols>
  <sheetData>
    <row r="1" spans="1:10">
      <c r="C1" s="321"/>
      <c r="F1" s="322" t="s">
        <v>4322</v>
      </c>
      <c r="H1" s="324"/>
    </row>
    <row r="2" spans="1:10" ht="26.4">
      <c r="A2" s="141" t="s">
        <v>2752</v>
      </c>
      <c r="B2" s="141" t="s">
        <v>2753</v>
      </c>
      <c r="C2" s="141" t="s">
        <v>2754</v>
      </c>
      <c r="D2" s="141"/>
      <c r="E2" s="141"/>
      <c r="F2" s="141" t="s">
        <v>4323</v>
      </c>
      <c r="G2" s="325" t="s">
        <v>4324</v>
      </c>
      <c r="H2" s="141" t="s">
        <v>2756</v>
      </c>
      <c r="I2" s="1790" t="s">
        <v>4325</v>
      </c>
      <c r="J2" s="1790"/>
    </row>
    <row r="3" spans="1:10">
      <c r="C3" s="326" t="s">
        <v>159</v>
      </c>
      <c r="D3" s="143"/>
      <c r="E3" s="143"/>
      <c r="F3" s="327">
        <v>-23447606.550000001</v>
      </c>
    </row>
    <row r="4" spans="1:10">
      <c r="A4" s="188" t="s">
        <v>3302</v>
      </c>
      <c r="B4" s="150">
        <v>7120079010</v>
      </c>
      <c r="C4" s="153" t="s">
        <v>3307</v>
      </c>
      <c r="E4" s="143"/>
      <c r="F4" s="327">
        <v>0</v>
      </c>
      <c r="G4" s="328">
        <v>2710990903</v>
      </c>
      <c r="H4" s="179" t="s">
        <v>4385</v>
      </c>
      <c r="I4" s="202" t="s">
        <v>4386</v>
      </c>
      <c r="J4" s="150">
        <v>2730990904</v>
      </c>
    </row>
    <row r="5" spans="1:10">
      <c r="A5" s="188" t="s">
        <v>3309</v>
      </c>
      <c r="B5" s="204">
        <v>7180019000</v>
      </c>
      <c r="C5" s="205" t="s">
        <v>3310</v>
      </c>
      <c r="D5" s="143"/>
      <c r="E5" s="143"/>
      <c r="F5" s="329">
        <f>-1227612/12*2*0</f>
        <v>0</v>
      </c>
      <c r="G5" s="328">
        <v>6223697100</v>
      </c>
      <c r="H5" s="179" t="s">
        <v>4387</v>
      </c>
      <c r="I5" s="202"/>
      <c r="J5" s="150"/>
    </row>
    <row r="6" spans="1:10">
      <c r="B6" s="150">
        <v>7120079000</v>
      </c>
      <c r="C6" s="153" t="s">
        <v>4326</v>
      </c>
      <c r="D6" s="143"/>
      <c r="E6" s="143"/>
      <c r="F6" s="327">
        <v>18076228.800000001</v>
      </c>
      <c r="G6" s="328"/>
      <c r="H6" s="389" t="s">
        <v>4388</v>
      </c>
      <c r="I6" s="202"/>
      <c r="J6" s="150"/>
    </row>
    <row r="7" spans="1:10">
      <c r="C7" s="326" t="s">
        <v>4327</v>
      </c>
      <c r="D7" s="143"/>
      <c r="E7" s="143"/>
      <c r="G7" s="330"/>
    </row>
    <row r="8" spans="1:10">
      <c r="A8" s="188" t="s">
        <v>3918</v>
      </c>
      <c r="B8" s="204">
        <v>7680098000</v>
      </c>
      <c r="C8" s="205" t="s">
        <v>4328</v>
      </c>
      <c r="D8" s="143"/>
      <c r="E8" s="143"/>
      <c r="F8" s="331">
        <f>-335928.5/12*6*0</f>
        <v>0</v>
      </c>
      <c r="G8" s="328">
        <v>2710990810</v>
      </c>
      <c r="H8" s="179" t="s">
        <v>2794</v>
      </c>
      <c r="I8" s="179" t="s">
        <v>4389</v>
      </c>
      <c r="J8" s="332" t="s">
        <v>4390</v>
      </c>
    </row>
    <row r="9" spans="1:10">
      <c r="A9" s="188" t="s">
        <v>3903</v>
      </c>
      <c r="B9" s="201">
        <v>7480001000</v>
      </c>
      <c r="C9" s="167" t="s">
        <v>3904</v>
      </c>
      <c r="D9" s="143"/>
      <c r="E9" s="143"/>
      <c r="F9" s="327">
        <v>0</v>
      </c>
      <c r="G9" s="328"/>
      <c r="H9" s="179" t="s">
        <v>4329</v>
      </c>
      <c r="I9" s="179" t="s">
        <v>4391</v>
      </c>
      <c r="J9" s="332" t="s">
        <v>4392</v>
      </c>
    </row>
    <row r="10" spans="1:10">
      <c r="A10" s="188" t="s">
        <v>3901</v>
      </c>
      <c r="B10" s="201">
        <v>7410001000</v>
      </c>
      <c r="C10" s="167" t="s">
        <v>3902</v>
      </c>
      <c r="D10" s="143"/>
      <c r="E10" s="143"/>
      <c r="F10" s="327">
        <v>-2120023.4699999997</v>
      </c>
      <c r="G10" s="330"/>
      <c r="H10" s="179" t="s">
        <v>4329</v>
      </c>
    </row>
    <row r="11" spans="1:10">
      <c r="A11" s="188" t="s">
        <v>3915</v>
      </c>
      <c r="B11" s="390">
        <v>7540004000</v>
      </c>
      <c r="C11" s="350" t="s">
        <v>4393</v>
      </c>
      <c r="D11" s="143"/>
      <c r="E11" s="143"/>
      <c r="F11" s="351">
        <v>-57579800.457499966</v>
      </c>
      <c r="G11" s="328" t="s">
        <v>4331</v>
      </c>
      <c r="H11" s="179" t="s">
        <v>4348</v>
      </c>
      <c r="I11" s="202" t="s">
        <v>4333</v>
      </c>
      <c r="J11" s="30">
        <v>4231330000</v>
      </c>
    </row>
    <row r="12" spans="1:10">
      <c r="A12" s="188" t="s">
        <v>3905</v>
      </c>
      <c r="B12" s="390">
        <v>7540002000</v>
      </c>
      <c r="C12" s="350" t="s">
        <v>4394</v>
      </c>
      <c r="D12" s="143"/>
      <c r="E12" s="143"/>
      <c r="F12" s="351">
        <v>-20167680.449999999</v>
      </c>
      <c r="G12" s="328" t="s">
        <v>4331</v>
      </c>
      <c r="H12" s="179" t="s">
        <v>4348</v>
      </c>
    </row>
    <row r="13" spans="1:10">
      <c r="A13" s="188" t="s">
        <v>4336</v>
      </c>
      <c r="B13" s="204">
        <v>7988099000</v>
      </c>
      <c r="C13" s="205" t="s">
        <v>3985</v>
      </c>
      <c r="D13" s="143"/>
      <c r="E13" s="143"/>
      <c r="F13" s="329">
        <v>-1030296</v>
      </c>
      <c r="G13" s="328" t="s">
        <v>4337</v>
      </c>
      <c r="H13" s="179" t="s">
        <v>4338</v>
      </c>
    </row>
    <row r="14" spans="1:10">
      <c r="C14" s="335"/>
      <c r="D14" s="336"/>
      <c r="E14" s="143"/>
      <c r="F14" s="337">
        <f>SUM(F8:F12)</f>
        <v>-79867504.377499968</v>
      </c>
      <c r="G14" s="338"/>
    </row>
    <row r="15" spans="1:10">
      <c r="C15" s="326" t="s">
        <v>160</v>
      </c>
      <c r="D15" s="143"/>
      <c r="E15" s="143"/>
      <c r="G15" s="330"/>
      <c r="H15" s="196"/>
    </row>
    <row r="16" spans="1:10">
      <c r="A16" s="188" t="s">
        <v>3462</v>
      </c>
      <c r="B16" s="333">
        <v>6221503160</v>
      </c>
      <c r="C16" s="334" t="s">
        <v>3467</v>
      </c>
      <c r="D16" s="143"/>
      <c r="E16" s="143"/>
      <c r="F16" s="329">
        <v>118540</v>
      </c>
      <c r="G16" s="339">
        <v>7410001000</v>
      </c>
      <c r="H16" s="179" t="s">
        <v>4329</v>
      </c>
    </row>
    <row r="17" spans="1:11">
      <c r="A17" s="188" t="s">
        <v>3679</v>
      </c>
      <c r="B17" s="333">
        <v>6223697100</v>
      </c>
      <c r="C17" s="334" t="s">
        <v>3683</v>
      </c>
      <c r="D17" s="143"/>
      <c r="E17" s="143"/>
      <c r="F17" s="329">
        <v>244559.41</v>
      </c>
      <c r="G17" s="339">
        <v>7410001000</v>
      </c>
      <c r="H17" s="179" t="s">
        <v>4329</v>
      </c>
    </row>
    <row r="18" spans="1:11">
      <c r="A18" s="188" t="s">
        <v>3679</v>
      </c>
      <c r="B18" s="333">
        <v>6223667000</v>
      </c>
      <c r="C18" s="334" t="s">
        <v>3681</v>
      </c>
      <c r="D18" s="143"/>
      <c r="E18" s="143"/>
      <c r="F18" s="329">
        <v>8700</v>
      </c>
      <c r="G18" s="339">
        <v>7410001000</v>
      </c>
      <c r="H18" s="179" t="s">
        <v>4329</v>
      </c>
    </row>
    <row r="19" spans="1:11">
      <c r="A19" s="188" t="s">
        <v>3714</v>
      </c>
      <c r="B19" s="333">
        <v>6223699000</v>
      </c>
      <c r="C19" s="334" t="s">
        <v>4395</v>
      </c>
      <c r="D19" s="143"/>
      <c r="E19" s="143"/>
      <c r="F19" s="329">
        <v>936.14</v>
      </c>
      <c r="G19" s="339">
        <v>7410001000</v>
      </c>
      <c r="H19" s="179" t="s">
        <v>4329</v>
      </c>
    </row>
    <row r="20" spans="1:11">
      <c r="A20" s="188" t="s">
        <v>3752</v>
      </c>
      <c r="B20" s="333">
        <v>6221801000</v>
      </c>
      <c r="C20" s="334" t="s">
        <v>4339</v>
      </c>
      <c r="D20" s="143"/>
      <c r="E20" s="143"/>
      <c r="F20" s="329">
        <v>644264.36</v>
      </c>
      <c r="G20" s="339">
        <v>7410001000</v>
      </c>
      <c r="H20" s="179" t="s">
        <v>4329</v>
      </c>
    </row>
    <row r="21" spans="1:11">
      <c r="A21" s="188" t="s">
        <v>3748</v>
      </c>
      <c r="B21" s="209">
        <v>6229841100</v>
      </c>
      <c r="C21" s="167" t="s">
        <v>4340</v>
      </c>
      <c r="D21" s="143"/>
      <c r="E21" s="143"/>
      <c r="F21" s="327">
        <v>0</v>
      </c>
      <c r="G21" s="328">
        <v>2730990810</v>
      </c>
      <c r="H21" s="179" t="s">
        <v>4341</v>
      </c>
    </row>
    <row r="22" spans="1:11">
      <c r="A22" s="188" t="s">
        <v>3757</v>
      </c>
      <c r="B22" s="340">
        <v>6229800000</v>
      </c>
      <c r="C22" s="334" t="s">
        <v>4342</v>
      </c>
      <c r="D22" s="143"/>
      <c r="E22" s="143"/>
      <c r="F22" s="329">
        <f>-F47</f>
        <v>1986000</v>
      </c>
      <c r="G22" s="328">
        <v>7962060000</v>
      </c>
      <c r="H22" s="179" t="s">
        <v>2825</v>
      </c>
    </row>
    <row r="23" spans="1:11">
      <c r="A23" s="188" t="s">
        <v>3757</v>
      </c>
      <c r="B23" s="340"/>
      <c r="C23" s="334" t="s">
        <v>4342</v>
      </c>
      <c r="D23" s="143"/>
      <c r="E23" s="143"/>
      <c r="F23" s="329">
        <v>893440.07</v>
      </c>
      <c r="G23" s="330"/>
      <c r="H23" s="179" t="s">
        <v>4329</v>
      </c>
    </row>
    <row r="24" spans="1:11" ht="12.75" customHeight="1">
      <c r="A24" s="188" t="s">
        <v>3757</v>
      </c>
      <c r="B24" s="204">
        <v>6229898000</v>
      </c>
      <c r="C24" s="205" t="s">
        <v>4342</v>
      </c>
      <c r="D24" s="143"/>
      <c r="E24" s="143"/>
      <c r="F24" s="331">
        <v>0</v>
      </c>
      <c r="G24" s="328" t="s">
        <v>4396</v>
      </c>
      <c r="H24" s="179" t="s">
        <v>4397</v>
      </c>
      <c r="I24" s="202" t="s">
        <v>275</v>
      </c>
      <c r="J24" s="30">
        <v>4432000000</v>
      </c>
    </row>
    <row r="25" spans="1:11">
      <c r="A25" s="188" t="s">
        <v>3757</v>
      </c>
      <c r="B25" s="204">
        <v>6229899000</v>
      </c>
      <c r="C25" s="205" t="s">
        <v>4342</v>
      </c>
      <c r="D25" s="143"/>
      <c r="E25" s="143"/>
      <c r="F25" s="331">
        <v>32141.81</v>
      </c>
      <c r="G25" s="328">
        <v>2721021100</v>
      </c>
      <c r="H25" s="179" t="s">
        <v>2888</v>
      </c>
      <c r="I25" s="202" t="s">
        <v>422</v>
      </c>
      <c r="J25" s="30">
        <v>2721021100</v>
      </c>
    </row>
    <row r="26" spans="1:11">
      <c r="C26" s="179"/>
      <c r="D26" s="143"/>
      <c r="E26" s="143"/>
      <c r="F26" s="337">
        <f>SUM(F23:F25)</f>
        <v>925581.88</v>
      </c>
      <c r="G26" s="343"/>
    </row>
    <row r="27" spans="1:11">
      <c r="C27" s="326" t="s">
        <v>4343</v>
      </c>
      <c r="D27" s="344"/>
      <c r="E27" s="143"/>
      <c r="G27" s="330">
        <f>5047351/4*12</f>
        <v>15142053</v>
      </c>
      <c r="H27" s="164"/>
    </row>
    <row r="28" spans="1:11" ht="12" customHeight="1">
      <c r="A28" s="194" t="s">
        <v>2860</v>
      </c>
      <c r="B28" s="204">
        <v>6480009000</v>
      </c>
      <c r="C28" s="205" t="s">
        <v>2861</v>
      </c>
      <c r="D28" s="345"/>
      <c r="E28" s="143"/>
      <c r="F28" s="346">
        <f>-14046300</f>
        <v>-14046300</v>
      </c>
      <c r="G28" s="328">
        <v>2682108410</v>
      </c>
      <c r="H28" s="347" t="s">
        <v>4344</v>
      </c>
      <c r="I28" s="202" t="s">
        <v>532</v>
      </c>
      <c r="J28" s="30" t="s">
        <v>4345</v>
      </c>
      <c r="K28" s="348"/>
    </row>
    <row r="29" spans="1:11">
      <c r="B29" s="204">
        <v>6480009000</v>
      </c>
      <c r="C29" s="205" t="s">
        <v>4346</v>
      </c>
      <c r="D29" s="349">
        <f>F29+F28</f>
        <v>-12417734</v>
      </c>
      <c r="E29" s="143"/>
      <c r="F29" s="331">
        <v>1628566</v>
      </c>
      <c r="G29" s="391"/>
      <c r="H29" s="179" t="s">
        <v>4347</v>
      </c>
      <c r="I29" s="202" t="s">
        <v>532</v>
      </c>
      <c r="J29" s="30" t="s">
        <v>4345</v>
      </c>
    </row>
    <row r="30" spans="1:11">
      <c r="A30" s="188" t="s">
        <v>2760</v>
      </c>
      <c r="C30" s="350" t="s">
        <v>3844</v>
      </c>
      <c r="D30" s="196"/>
      <c r="E30" s="143"/>
      <c r="F30" s="351">
        <v>35805586.389999986</v>
      </c>
      <c r="G30" s="328">
        <v>4231330000</v>
      </c>
      <c r="H30" s="179" t="s">
        <v>4348</v>
      </c>
      <c r="I30" s="202" t="s">
        <v>4333</v>
      </c>
      <c r="J30" s="30">
        <v>4231330000</v>
      </c>
    </row>
    <row r="31" spans="1:11">
      <c r="C31" s="350" t="s">
        <v>3844</v>
      </c>
      <c r="D31" s="352">
        <f>F30+F31</f>
        <v>53700039.209999993</v>
      </c>
      <c r="E31" s="143"/>
      <c r="F31" s="351">
        <v>17894452.820000004</v>
      </c>
      <c r="G31" s="328">
        <v>4231330000</v>
      </c>
      <c r="H31" s="179" t="s">
        <v>4348</v>
      </c>
    </row>
    <row r="32" spans="1:11">
      <c r="A32" s="194" t="s">
        <v>2823</v>
      </c>
      <c r="B32" s="189">
        <v>6470005000</v>
      </c>
      <c r="C32" s="153" t="s">
        <v>3814</v>
      </c>
      <c r="D32" s="196"/>
      <c r="E32" s="143"/>
      <c r="F32" s="327">
        <v>2359990.83</v>
      </c>
      <c r="G32" s="328">
        <v>2901010000</v>
      </c>
      <c r="H32" s="179" t="s">
        <v>4398</v>
      </c>
      <c r="I32" s="202" t="s">
        <v>480</v>
      </c>
      <c r="J32" s="30">
        <v>2901010000</v>
      </c>
    </row>
    <row r="33" spans="1:10">
      <c r="B33" s="189"/>
      <c r="C33" s="153"/>
      <c r="D33" s="196"/>
      <c r="E33" s="143"/>
      <c r="F33" s="353">
        <f>SUM(F28:F32)</f>
        <v>43642296.039999992</v>
      </c>
      <c r="G33" s="330"/>
    </row>
    <row r="34" spans="1:10">
      <c r="C34" s="326" t="s">
        <v>4350</v>
      </c>
      <c r="D34" s="196"/>
      <c r="E34" s="143"/>
      <c r="G34" s="330"/>
      <c r="H34" s="354"/>
    </row>
    <row r="35" spans="1:10">
      <c r="A35" s="188" t="s">
        <v>3865</v>
      </c>
      <c r="B35" s="340">
        <v>6440001200</v>
      </c>
      <c r="C35" s="334" t="s">
        <v>3867</v>
      </c>
      <c r="D35" s="196"/>
      <c r="E35" s="143"/>
      <c r="F35" s="329">
        <f>3223510+125570</f>
        <v>3349080</v>
      </c>
      <c r="G35" s="330" t="s">
        <v>4351</v>
      </c>
      <c r="H35" s="179" t="s">
        <v>2846</v>
      </c>
      <c r="I35" s="202" t="s">
        <v>480</v>
      </c>
      <c r="J35" s="30">
        <v>2901010000</v>
      </c>
    </row>
    <row r="36" spans="1:10">
      <c r="A36" s="188" t="s">
        <v>2809</v>
      </c>
      <c r="B36" s="189">
        <v>6440001100</v>
      </c>
      <c r="C36" s="153" t="s">
        <v>2810</v>
      </c>
      <c r="D36" s="146"/>
      <c r="E36" s="143"/>
      <c r="F36" s="327">
        <v>0</v>
      </c>
      <c r="G36" s="328">
        <v>2730990850</v>
      </c>
      <c r="H36" s="179" t="s">
        <v>2811</v>
      </c>
    </row>
    <row r="37" spans="1:10">
      <c r="A37" s="188" t="s">
        <v>2812</v>
      </c>
      <c r="B37" s="189">
        <v>6420018000</v>
      </c>
      <c r="C37" s="153" t="s">
        <v>2813</v>
      </c>
      <c r="D37" s="196"/>
      <c r="E37" s="143"/>
      <c r="F37" s="327">
        <v>81297192.060000002</v>
      </c>
      <c r="G37" s="328">
        <v>2901010000</v>
      </c>
      <c r="H37" s="179" t="s">
        <v>2814</v>
      </c>
      <c r="I37" s="202" t="s">
        <v>480</v>
      </c>
      <c r="J37" s="30">
        <v>2901010000</v>
      </c>
    </row>
    <row r="38" spans="1:10">
      <c r="A38" s="188" t="s">
        <v>2815</v>
      </c>
      <c r="B38" s="189">
        <v>6420018100</v>
      </c>
      <c r="C38" s="153" t="s">
        <v>2816</v>
      </c>
      <c r="D38" s="196"/>
      <c r="E38" s="143"/>
      <c r="F38" s="327">
        <v>7296265.5499999896</v>
      </c>
      <c r="G38" s="328">
        <v>2901010000</v>
      </c>
      <c r="H38" s="179" t="s">
        <v>2814</v>
      </c>
      <c r="I38" s="202" t="s">
        <v>480</v>
      </c>
      <c r="J38" s="30">
        <v>2901010000</v>
      </c>
    </row>
    <row r="39" spans="1:10">
      <c r="B39" s="189">
        <v>6420018200</v>
      </c>
      <c r="C39" s="153" t="s">
        <v>2817</v>
      </c>
      <c r="D39" s="196"/>
      <c r="E39" s="143"/>
      <c r="F39" s="327">
        <v>6883001.5099999905</v>
      </c>
      <c r="G39" s="328">
        <v>2901010000</v>
      </c>
      <c r="H39" s="179" t="s">
        <v>2814</v>
      </c>
      <c r="I39" s="202" t="s">
        <v>480</v>
      </c>
      <c r="J39" s="30">
        <v>2901010000</v>
      </c>
    </row>
    <row r="40" spans="1:10">
      <c r="B40" s="189">
        <v>6420018210</v>
      </c>
      <c r="C40" s="153" t="s">
        <v>2818</v>
      </c>
      <c r="D40" s="196"/>
      <c r="E40" s="143"/>
      <c r="F40" s="327">
        <v>-6807746.9299999904</v>
      </c>
      <c r="G40" s="328">
        <v>2901010000</v>
      </c>
      <c r="H40" s="179" t="s">
        <v>2814</v>
      </c>
      <c r="I40" s="202" t="s">
        <v>480</v>
      </c>
      <c r="J40" s="30">
        <v>2901010000</v>
      </c>
    </row>
    <row r="41" spans="1:10">
      <c r="B41" s="189">
        <v>6420018300</v>
      </c>
      <c r="C41" s="153" t="s">
        <v>2819</v>
      </c>
      <c r="D41" s="196"/>
      <c r="E41" s="143"/>
      <c r="F41" s="327">
        <v>6836482.4800000004</v>
      </c>
      <c r="G41" s="328">
        <v>2901010000</v>
      </c>
      <c r="H41" s="179" t="s">
        <v>2814</v>
      </c>
      <c r="I41" s="202" t="s">
        <v>4399</v>
      </c>
      <c r="J41" s="30">
        <v>2901010001</v>
      </c>
    </row>
    <row r="42" spans="1:10">
      <c r="A42" s="188" t="s">
        <v>2820</v>
      </c>
      <c r="B42" s="150">
        <v>6450002000</v>
      </c>
      <c r="C42" s="153" t="s">
        <v>2821</v>
      </c>
      <c r="D42" s="196"/>
      <c r="E42" s="143"/>
      <c r="F42" s="327">
        <v>14760093.27</v>
      </c>
      <c r="G42" s="328">
        <v>2901010000</v>
      </c>
      <c r="H42" s="179" t="s">
        <v>2814</v>
      </c>
      <c r="I42" s="202" t="s">
        <v>4400</v>
      </c>
      <c r="J42" s="30">
        <v>2901010002</v>
      </c>
    </row>
    <row r="43" spans="1:10">
      <c r="B43" s="150">
        <v>6450002010</v>
      </c>
      <c r="C43" s="153" t="s">
        <v>2822</v>
      </c>
      <c r="D43" s="143"/>
      <c r="E43" s="143"/>
      <c r="F43" s="327">
        <v>-959104.77</v>
      </c>
      <c r="G43" s="328">
        <v>2901010000</v>
      </c>
      <c r="H43" s="179" t="s">
        <v>2814</v>
      </c>
      <c r="I43" s="202" t="s">
        <v>4401</v>
      </c>
      <c r="J43" s="30">
        <v>2901010003</v>
      </c>
    </row>
    <row r="44" spans="1:10">
      <c r="A44" s="188" t="s">
        <v>2842</v>
      </c>
      <c r="B44" s="189">
        <v>6728003100</v>
      </c>
      <c r="C44" s="153" t="s">
        <v>2843</v>
      </c>
      <c r="D44" s="143"/>
      <c r="E44" s="143"/>
      <c r="F44" s="327">
        <v>7034267</v>
      </c>
      <c r="G44" s="328">
        <v>2908010000</v>
      </c>
      <c r="H44" s="179" t="s">
        <v>4352</v>
      </c>
      <c r="I44" s="179" t="s">
        <v>481</v>
      </c>
      <c r="J44" s="30">
        <v>2908009999</v>
      </c>
    </row>
    <row r="45" spans="1:10">
      <c r="A45" s="188" t="s">
        <v>2826</v>
      </c>
      <c r="B45" s="189">
        <v>7962048000</v>
      </c>
      <c r="C45" s="153" t="s">
        <v>2827</v>
      </c>
      <c r="D45" s="196"/>
      <c r="E45" s="143"/>
      <c r="F45" s="327">
        <v>-76503662.709999904</v>
      </c>
      <c r="G45" s="328">
        <v>2901010000</v>
      </c>
      <c r="H45" s="179" t="s">
        <v>2828</v>
      </c>
      <c r="I45" s="202" t="s">
        <v>4401</v>
      </c>
      <c r="J45" s="30">
        <v>2901010003</v>
      </c>
    </row>
    <row r="46" spans="1:10">
      <c r="B46" s="189">
        <v>7962050000</v>
      </c>
      <c r="C46" s="153" t="s">
        <v>2836</v>
      </c>
      <c r="D46" s="196"/>
      <c r="E46" s="143"/>
      <c r="F46" s="327">
        <v>-35192305.5499999</v>
      </c>
      <c r="G46" s="328">
        <v>2901010000</v>
      </c>
      <c r="H46" s="179" t="s">
        <v>2825</v>
      </c>
      <c r="I46" s="202" t="s">
        <v>4401</v>
      </c>
      <c r="J46" s="30">
        <v>2901010003</v>
      </c>
    </row>
    <row r="47" spans="1:10">
      <c r="B47" s="262">
        <v>7962060000</v>
      </c>
      <c r="C47" s="153" t="s">
        <v>2824</v>
      </c>
      <c r="D47" s="196"/>
      <c r="E47" s="143"/>
      <c r="F47" s="327">
        <v>-1986000</v>
      </c>
      <c r="G47" s="328">
        <v>6229800000</v>
      </c>
      <c r="H47" s="179" t="s">
        <v>2825</v>
      </c>
    </row>
    <row r="48" spans="1:10">
      <c r="A48" s="188" t="s">
        <v>2830</v>
      </c>
      <c r="B48" s="340">
        <v>6728002000</v>
      </c>
      <c r="C48" s="334" t="s">
        <v>2831</v>
      </c>
      <c r="D48" s="196"/>
      <c r="E48" s="143"/>
      <c r="F48" s="329">
        <f>(15941000+4250000)+473</f>
        <v>20191473</v>
      </c>
      <c r="G48" s="330" t="s">
        <v>4351</v>
      </c>
      <c r="H48" s="179" t="s">
        <v>2832</v>
      </c>
      <c r="I48" s="202" t="s">
        <v>480</v>
      </c>
      <c r="J48" s="30">
        <v>2901010000</v>
      </c>
    </row>
    <row r="49" spans="1:10">
      <c r="A49" s="188" t="s">
        <v>2830</v>
      </c>
      <c r="B49" s="340">
        <v>672800200</v>
      </c>
      <c r="C49" s="334" t="s">
        <v>2831</v>
      </c>
      <c r="D49" s="196"/>
      <c r="E49" s="143"/>
      <c r="F49" s="329">
        <v>-11539000</v>
      </c>
      <c r="G49" s="330"/>
      <c r="H49" s="179" t="s">
        <v>4402</v>
      </c>
      <c r="I49" s="202" t="s">
        <v>480</v>
      </c>
      <c r="J49" s="30">
        <v>2901010000</v>
      </c>
    </row>
    <row r="50" spans="1:10" ht="13.8" thickBot="1">
      <c r="A50" s="188" t="s">
        <v>2830</v>
      </c>
      <c r="B50" s="340">
        <v>6728002000</v>
      </c>
      <c r="C50" s="334" t="s">
        <v>2831</v>
      </c>
      <c r="D50" s="196"/>
      <c r="E50" s="143"/>
      <c r="F50" s="329">
        <v>2389785</v>
      </c>
      <c r="G50" s="330"/>
      <c r="H50" s="179" t="s">
        <v>4354</v>
      </c>
    </row>
    <row r="51" spans="1:10" ht="13.8" thickTop="1">
      <c r="A51" s="188" t="s">
        <v>3869</v>
      </c>
      <c r="B51" s="204">
        <v>6728003000</v>
      </c>
      <c r="C51" s="205" t="s">
        <v>3870</v>
      </c>
      <c r="E51" s="143"/>
      <c r="F51" s="356">
        <v>-1120500</v>
      </c>
      <c r="G51" s="328" t="s">
        <v>4403</v>
      </c>
      <c r="H51" s="179" t="s">
        <v>2899</v>
      </c>
      <c r="I51" s="179" t="s">
        <v>481</v>
      </c>
    </row>
    <row r="52" spans="1:10">
      <c r="A52" s="188" t="s">
        <v>3873</v>
      </c>
      <c r="B52" s="204">
        <v>7962029000</v>
      </c>
      <c r="C52" s="205" t="s">
        <v>3874</v>
      </c>
      <c r="E52" s="143"/>
      <c r="F52" s="357">
        <v>254310</v>
      </c>
      <c r="G52" s="328" t="s">
        <v>4403</v>
      </c>
      <c r="H52" s="179" t="s">
        <v>2899</v>
      </c>
      <c r="I52" s="179" t="s">
        <v>480</v>
      </c>
    </row>
    <row r="53" spans="1:10" ht="13.8" thickBot="1">
      <c r="A53" s="188" t="s">
        <v>3875</v>
      </c>
      <c r="B53" s="204">
        <v>7962041000</v>
      </c>
      <c r="C53" s="205" t="s">
        <v>3876</v>
      </c>
      <c r="E53" s="143"/>
      <c r="F53" s="358">
        <v>3250198</v>
      </c>
      <c r="G53" s="328" t="s">
        <v>4403</v>
      </c>
      <c r="H53" s="179" t="s">
        <v>2899</v>
      </c>
      <c r="I53" s="179" t="s">
        <v>481</v>
      </c>
    </row>
    <row r="54" spans="1:10" ht="13.8" thickTop="1">
      <c r="A54" s="188" t="s">
        <v>2833</v>
      </c>
      <c r="B54" s="340">
        <v>6430001000</v>
      </c>
      <c r="C54" s="334" t="s">
        <v>2834</v>
      </c>
      <c r="E54" s="143"/>
      <c r="F54" s="329">
        <v>2522343</v>
      </c>
      <c r="G54" s="359" t="s">
        <v>2830</v>
      </c>
      <c r="H54" s="179" t="s">
        <v>4404</v>
      </c>
    </row>
    <row r="55" spans="1:10">
      <c r="C55" s="179"/>
      <c r="E55" s="143"/>
      <c r="F55" s="353">
        <f>SUM(F36:F54)</f>
        <v>18607090.910000183</v>
      </c>
      <c r="G55" s="359"/>
    </row>
    <row r="56" spans="1:10">
      <c r="C56" s="326" t="s">
        <v>22</v>
      </c>
      <c r="D56" s="196"/>
      <c r="E56" s="143"/>
      <c r="G56" s="359"/>
      <c r="H56" s="196"/>
    </row>
    <row r="57" spans="1:10">
      <c r="A57" s="188" t="s">
        <v>4032</v>
      </c>
      <c r="B57" s="191">
        <v>6580022000</v>
      </c>
      <c r="C57" s="167" t="s">
        <v>4035</v>
      </c>
      <c r="E57" s="143"/>
      <c r="F57" s="327">
        <v>23935000</v>
      </c>
      <c r="G57" s="328">
        <v>2681160000</v>
      </c>
      <c r="H57" s="179" t="s">
        <v>2892</v>
      </c>
      <c r="I57" s="202" t="s">
        <v>321</v>
      </c>
      <c r="J57" s="30">
        <v>2681160000</v>
      </c>
    </row>
    <row r="58" spans="1:10">
      <c r="B58" s="360">
        <v>6580099000</v>
      </c>
      <c r="C58" s="334" t="s">
        <v>4037</v>
      </c>
      <c r="E58" s="143"/>
      <c r="F58" s="329">
        <v>60000</v>
      </c>
      <c r="G58" s="330"/>
      <c r="H58" s="179" t="s">
        <v>4329</v>
      </c>
      <c r="I58" s="202"/>
      <c r="J58" s="30"/>
    </row>
    <row r="59" spans="1:10">
      <c r="A59" s="188" t="s">
        <v>3996</v>
      </c>
      <c r="B59" s="360">
        <v>6317003000</v>
      </c>
      <c r="C59" s="334" t="s">
        <v>3999</v>
      </c>
      <c r="E59" s="143"/>
      <c r="F59" s="329">
        <v>149583.49</v>
      </c>
      <c r="G59" s="330"/>
      <c r="H59" s="179" t="s">
        <v>4329</v>
      </c>
      <c r="I59" s="202"/>
      <c r="J59" s="30"/>
    </row>
    <row r="60" spans="1:10">
      <c r="A60" s="188" t="s">
        <v>4096</v>
      </c>
      <c r="B60" s="360">
        <v>6988099000</v>
      </c>
      <c r="C60" s="334" t="s">
        <v>4105</v>
      </c>
      <c r="E60" s="143"/>
      <c r="F60" s="329">
        <v>-598270</v>
      </c>
      <c r="G60" s="361"/>
      <c r="H60" s="179" t="s">
        <v>4357</v>
      </c>
      <c r="I60" s="202"/>
      <c r="J60" s="30"/>
    </row>
    <row r="61" spans="1:10">
      <c r="C61" s="326" t="s">
        <v>4359</v>
      </c>
      <c r="E61" s="143"/>
      <c r="G61" s="359"/>
      <c r="I61" s="202"/>
      <c r="J61" s="30"/>
    </row>
    <row r="62" spans="1:10">
      <c r="A62" s="188" t="s">
        <v>2772</v>
      </c>
      <c r="B62" s="30">
        <v>6728099000</v>
      </c>
      <c r="C62" s="44" t="s">
        <v>2777</v>
      </c>
      <c r="E62" s="143"/>
      <c r="F62" s="329">
        <v>296314.10000000009</v>
      </c>
      <c r="G62" s="328">
        <v>2908090000</v>
      </c>
      <c r="H62" s="202" t="s">
        <v>2852</v>
      </c>
      <c r="I62" s="202" t="s">
        <v>484</v>
      </c>
      <c r="J62" s="30" t="s">
        <v>4360</v>
      </c>
    </row>
    <row r="63" spans="1:10">
      <c r="A63" s="188" t="s">
        <v>2850</v>
      </c>
      <c r="B63" s="30">
        <v>7962049000</v>
      </c>
      <c r="C63" s="44" t="s">
        <v>2851</v>
      </c>
      <c r="E63" s="143"/>
      <c r="F63" s="329">
        <v>-45512</v>
      </c>
      <c r="G63" s="328">
        <v>2908090000</v>
      </c>
      <c r="H63" s="179" t="s">
        <v>2849</v>
      </c>
      <c r="I63" s="202" t="s">
        <v>484</v>
      </c>
      <c r="J63" s="30">
        <v>2908990000</v>
      </c>
    </row>
    <row r="64" spans="1:10">
      <c r="B64" s="30"/>
      <c r="C64" s="44" t="s">
        <v>4405</v>
      </c>
      <c r="D64" s="196"/>
      <c r="E64" s="143"/>
      <c r="F64" s="327">
        <f>5500000+2372695.48</f>
        <v>7872695.4800000004</v>
      </c>
      <c r="G64" s="328"/>
      <c r="H64" s="173" t="s">
        <v>4406</v>
      </c>
      <c r="I64" s="202"/>
      <c r="J64" s="30"/>
    </row>
    <row r="65" spans="1:10">
      <c r="C65" s="326" t="s">
        <v>4362</v>
      </c>
      <c r="E65" s="143"/>
      <c r="F65" s="362"/>
      <c r="G65" s="359"/>
      <c r="I65" s="202"/>
      <c r="J65" s="30"/>
    </row>
    <row r="66" spans="1:10">
      <c r="A66" s="188" t="s">
        <v>2768</v>
      </c>
      <c r="B66" s="363"/>
      <c r="C66" s="350" t="s">
        <v>2769</v>
      </c>
      <c r="E66" s="143"/>
      <c r="F66" s="351">
        <v>12093124.158185024</v>
      </c>
      <c r="G66" s="328">
        <v>4823133000</v>
      </c>
      <c r="H66" s="179" t="s">
        <v>4348</v>
      </c>
      <c r="I66" s="202" t="s">
        <v>246</v>
      </c>
      <c r="J66" s="30">
        <v>4823133000</v>
      </c>
    </row>
    <row r="67" spans="1:10">
      <c r="A67" s="188" t="s">
        <v>4159</v>
      </c>
      <c r="B67" s="150">
        <v>6628200000</v>
      </c>
      <c r="C67" s="195" t="s">
        <v>4160</v>
      </c>
      <c r="E67" s="143"/>
      <c r="F67" s="327">
        <v>2980.9699999999898</v>
      </c>
      <c r="G67" s="328">
        <v>4828200000</v>
      </c>
      <c r="H67" s="179" t="s">
        <v>2771</v>
      </c>
      <c r="I67" s="202" t="s">
        <v>264</v>
      </c>
      <c r="J67" s="30">
        <v>4828300000</v>
      </c>
    </row>
    <row r="68" spans="1:10">
      <c r="A68" s="188" t="s">
        <v>4161</v>
      </c>
      <c r="B68" s="150">
        <v>6628300000</v>
      </c>
      <c r="C68" s="195" t="s">
        <v>4162</v>
      </c>
      <c r="E68" s="143"/>
      <c r="F68" s="327">
        <v>341212.66999999899</v>
      </c>
      <c r="G68" s="328">
        <v>4828300000</v>
      </c>
      <c r="H68" s="179" t="s">
        <v>2771</v>
      </c>
      <c r="I68" s="202" t="s">
        <v>265</v>
      </c>
      <c r="J68" s="30">
        <v>4828300000</v>
      </c>
    </row>
    <row r="69" spans="1:10">
      <c r="B69" s="150">
        <v>6632000000</v>
      </c>
      <c r="C69" s="153" t="s">
        <v>4168</v>
      </c>
      <c r="E69" s="143"/>
      <c r="F69" s="327">
        <v>162306.26</v>
      </c>
      <c r="G69" s="328">
        <v>4832000000</v>
      </c>
      <c r="H69" s="179" t="s">
        <v>2886</v>
      </c>
      <c r="I69" s="202" t="s">
        <v>279</v>
      </c>
      <c r="J69" s="30">
        <v>4832000000</v>
      </c>
    </row>
    <row r="70" spans="1:10">
      <c r="A70" s="188" t="s">
        <v>4163</v>
      </c>
      <c r="B70" s="204">
        <v>6629000000</v>
      </c>
      <c r="C70" s="205" t="s">
        <v>4164</v>
      </c>
      <c r="E70" s="143"/>
      <c r="F70" s="346">
        <v>0</v>
      </c>
      <c r="G70" s="361"/>
      <c r="I70" s="202" t="s">
        <v>484</v>
      </c>
      <c r="J70" s="30" t="s">
        <v>4360</v>
      </c>
    </row>
    <row r="71" spans="1:10">
      <c r="A71" s="188" t="s">
        <v>4130</v>
      </c>
      <c r="B71" s="204">
        <v>6623133000</v>
      </c>
      <c r="C71" s="205" t="s">
        <v>4133</v>
      </c>
      <c r="E71" s="143"/>
      <c r="F71" s="346">
        <f>(22527162/12)*12</f>
        <v>22527162</v>
      </c>
      <c r="G71" s="328">
        <v>4823133000</v>
      </c>
      <c r="H71" s="179" t="s">
        <v>2771</v>
      </c>
      <c r="I71" s="202" t="s">
        <v>246</v>
      </c>
      <c r="J71" s="30">
        <v>4823133000</v>
      </c>
    </row>
    <row r="72" spans="1:10">
      <c r="C72" s="179"/>
      <c r="E72" s="143"/>
      <c r="F72" s="337">
        <f>SUM(F66:F71)</f>
        <v>35126786.058185026</v>
      </c>
      <c r="G72" s="343"/>
      <c r="H72" s="179" t="s">
        <v>92</v>
      </c>
      <c r="I72" s="202"/>
      <c r="J72" s="30"/>
    </row>
    <row r="73" spans="1:10">
      <c r="C73" s="326" t="s">
        <v>2900</v>
      </c>
      <c r="E73" s="143"/>
      <c r="F73" s="362"/>
      <c r="G73" s="359"/>
      <c r="I73" s="202"/>
      <c r="J73" s="30"/>
    </row>
    <row r="74" spans="1:10">
      <c r="A74" s="176" t="s">
        <v>2870</v>
      </c>
      <c r="B74" s="204">
        <v>7680097000</v>
      </c>
      <c r="C74" s="205" t="s">
        <v>2871</v>
      </c>
      <c r="E74" s="143"/>
      <c r="F74" s="184">
        <v>-30888.41</v>
      </c>
      <c r="G74" s="328">
        <v>2745900000</v>
      </c>
      <c r="H74" s="179" t="s">
        <v>2872</v>
      </c>
      <c r="I74" s="202" t="s">
        <v>493</v>
      </c>
      <c r="J74" s="30">
        <v>2745322043</v>
      </c>
    </row>
    <row r="75" spans="1:10">
      <c r="A75" s="176"/>
      <c r="B75" s="204"/>
      <c r="C75" s="205"/>
      <c r="E75" s="143"/>
      <c r="F75" s="346"/>
      <c r="G75" s="328"/>
      <c r="I75" s="202"/>
      <c r="J75" s="30"/>
    </row>
    <row r="76" spans="1:10">
      <c r="C76" s="326" t="s">
        <v>4365</v>
      </c>
      <c r="E76" s="143"/>
      <c r="F76" s="362"/>
      <c r="G76" s="359"/>
      <c r="I76" s="202"/>
      <c r="J76" s="30"/>
    </row>
    <row r="77" spans="1:10">
      <c r="B77" s="179" t="s">
        <v>4366</v>
      </c>
      <c r="C77" s="326"/>
      <c r="E77" s="143"/>
      <c r="F77" s="362"/>
      <c r="G77" s="359"/>
      <c r="I77" s="202"/>
      <c r="J77" s="30"/>
    </row>
    <row r="78" spans="1:10">
      <c r="A78" s="188" t="s">
        <v>4305</v>
      </c>
      <c r="B78" s="348"/>
      <c r="C78" s="335" t="s">
        <v>2889</v>
      </c>
      <c r="E78" s="143"/>
      <c r="F78" s="368">
        <f>-F24*0.265</f>
        <v>0</v>
      </c>
      <c r="G78" s="328" t="s">
        <v>4367</v>
      </c>
      <c r="H78" s="172"/>
      <c r="I78" s="202"/>
      <c r="J78" s="30" t="s">
        <v>4367</v>
      </c>
    </row>
    <row r="79" spans="1:10">
      <c r="A79" s="188" t="s">
        <v>4305</v>
      </c>
      <c r="B79" s="348"/>
      <c r="C79" s="335" t="s">
        <v>2851</v>
      </c>
      <c r="E79" s="143"/>
      <c r="F79" s="368">
        <f>-F63*0.265</f>
        <v>12060.68</v>
      </c>
      <c r="G79" s="328" t="s">
        <v>4367</v>
      </c>
      <c r="H79" s="179" t="s">
        <v>4368</v>
      </c>
      <c r="I79" s="202"/>
      <c r="J79" s="30" t="s">
        <v>4367</v>
      </c>
    </row>
    <row r="80" spans="1:10">
      <c r="A80" s="188" t="s">
        <v>4305</v>
      </c>
      <c r="B80" s="348">
        <v>2129</v>
      </c>
      <c r="C80" s="335" t="s">
        <v>2887</v>
      </c>
      <c r="E80" s="143"/>
      <c r="F80" s="368">
        <f>-F25*0.265</f>
        <v>-8517.5796500000015</v>
      </c>
      <c r="G80" s="328" t="s">
        <v>4367</v>
      </c>
      <c r="H80" s="172"/>
      <c r="I80" s="202"/>
      <c r="J80" s="30" t="s">
        <v>4367</v>
      </c>
    </row>
    <row r="81" spans="1:10">
      <c r="A81" s="188" t="s">
        <v>4305</v>
      </c>
      <c r="B81" s="348">
        <v>37848</v>
      </c>
      <c r="C81" s="335" t="s">
        <v>2885</v>
      </c>
      <c r="E81" s="143"/>
      <c r="F81" s="368">
        <f>-(F69)*0.265</f>
        <v>-43011.158900000002</v>
      </c>
      <c r="G81" s="328" t="s">
        <v>4367</v>
      </c>
      <c r="H81" s="172"/>
      <c r="I81" s="202"/>
      <c r="J81" s="30" t="s">
        <v>4367</v>
      </c>
    </row>
    <row r="82" spans="1:10">
      <c r="A82" s="188" t="s">
        <v>4305</v>
      </c>
      <c r="B82" s="348">
        <v>1501622</v>
      </c>
      <c r="C82" s="335" t="s">
        <v>2891</v>
      </c>
      <c r="E82" s="143"/>
      <c r="F82" s="368">
        <f>-(F57)*0.265</f>
        <v>-6342775</v>
      </c>
      <c r="G82" s="328" t="s">
        <v>4367</v>
      </c>
      <c r="H82" s="172"/>
      <c r="I82" s="202"/>
      <c r="J82" s="30" t="s">
        <v>4367</v>
      </c>
    </row>
    <row r="83" spans="1:10">
      <c r="A83" s="188" t="s">
        <v>4305</v>
      </c>
      <c r="B83" s="348"/>
      <c r="C83" s="335" t="s">
        <v>2893</v>
      </c>
      <c r="E83" s="143"/>
      <c r="F83" s="368">
        <f>-(+F4)*0.265</f>
        <v>0</v>
      </c>
      <c r="G83" s="328" t="s">
        <v>4367</v>
      </c>
      <c r="H83" s="172"/>
      <c r="I83" s="202"/>
      <c r="J83" s="30" t="s">
        <v>4367</v>
      </c>
    </row>
    <row r="84" spans="1:10">
      <c r="A84" s="188" t="s">
        <v>4305</v>
      </c>
      <c r="B84" s="179">
        <v>1515228</v>
      </c>
      <c r="C84" s="335" t="s">
        <v>2895</v>
      </c>
      <c r="E84" s="143"/>
      <c r="F84" s="368">
        <f>-(F71+F68+F67)*0.265</f>
        <v>-6060909.2445999999</v>
      </c>
      <c r="G84" s="328" t="s">
        <v>4367</v>
      </c>
      <c r="H84" s="172"/>
      <c r="I84" s="202"/>
      <c r="J84" s="30" t="s">
        <v>4367</v>
      </c>
    </row>
    <row r="85" spans="1:10">
      <c r="A85" s="188" t="s">
        <v>4305</v>
      </c>
      <c r="B85" s="348"/>
      <c r="C85" s="335" t="s">
        <v>2896</v>
      </c>
      <c r="E85" s="143"/>
      <c r="F85" s="368">
        <f>(-(+F11+F12+F30+F31)-F66)*0.265</f>
        <v>3167894.1479184632</v>
      </c>
      <c r="G85" s="328" t="s">
        <v>4367</v>
      </c>
      <c r="H85" s="179" t="s">
        <v>4369</v>
      </c>
      <c r="I85" s="202"/>
      <c r="J85" s="30" t="s">
        <v>4367</v>
      </c>
    </row>
    <row r="86" spans="1:10">
      <c r="A86" s="188" t="s">
        <v>4305</v>
      </c>
      <c r="B86" s="348"/>
      <c r="C86" s="323" t="s">
        <v>4370</v>
      </c>
      <c r="E86" s="143"/>
      <c r="F86" s="368">
        <f>-F74*0.265</f>
        <v>8185.4286500000007</v>
      </c>
      <c r="G86" s="328" t="s">
        <v>4367</v>
      </c>
      <c r="H86" s="172"/>
      <c r="I86" s="202"/>
      <c r="J86" s="30" t="s">
        <v>4367</v>
      </c>
    </row>
    <row r="87" spans="1:10" ht="13.8" thickBot="1">
      <c r="C87" s="369" t="s">
        <v>2883</v>
      </c>
      <c r="E87" s="143"/>
      <c r="F87" s="368">
        <f>-(F28)*0.265</f>
        <v>3722269.5</v>
      </c>
      <c r="G87" s="328" t="s">
        <v>4367</v>
      </c>
      <c r="H87" s="172"/>
      <c r="I87" s="202"/>
      <c r="J87" s="30" t="s">
        <v>4367</v>
      </c>
    </row>
    <row r="88" spans="1:10" ht="13.8" thickTop="1">
      <c r="C88" s="370" t="s">
        <v>4371</v>
      </c>
      <c r="E88" s="143"/>
      <c r="F88" s="371">
        <f>SUM(F78:F87)</f>
        <v>-5544803.2265815381</v>
      </c>
      <c r="G88" s="371"/>
      <c r="H88" s="372" t="s">
        <v>4372</v>
      </c>
      <c r="I88" s="196"/>
      <c r="J88" s="372"/>
    </row>
    <row r="89" spans="1:10">
      <c r="C89" s="373"/>
      <c r="E89" s="143"/>
      <c r="F89" s="368">
        <f>-F49*0.265</f>
        <v>3057835</v>
      </c>
      <c r="G89" s="374"/>
      <c r="H89" s="372"/>
      <c r="I89" s="375"/>
      <c r="J89" s="372"/>
    </row>
    <row r="90" spans="1:10" ht="13.8" thickBot="1">
      <c r="A90" s="188" t="s">
        <v>4305</v>
      </c>
      <c r="C90" s="167" t="s">
        <v>2903</v>
      </c>
      <c r="E90" s="143"/>
      <c r="F90" s="375">
        <v>18392221</v>
      </c>
      <c r="G90" s="368"/>
      <c r="H90" s="179" t="s">
        <v>2899</v>
      </c>
      <c r="I90" s="375"/>
    </row>
    <row r="91" spans="1:10" ht="13.8" thickTop="1">
      <c r="A91" s="373"/>
      <c r="C91" s="335"/>
      <c r="E91" s="143"/>
      <c r="F91" s="368">
        <v>275961</v>
      </c>
      <c r="G91" s="376"/>
      <c r="H91" s="179" t="s">
        <v>4374</v>
      </c>
      <c r="I91" s="377"/>
    </row>
    <row r="92" spans="1:10" ht="13.8" thickBot="1">
      <c r="A92" s="373"/>
      <c r="B92" s="348">
        <v>2346809</v>
      </c>
      <c r="C92" s="335" t="s">
        <v>4407</v>
      </c>
      <c r="E92" s="143"/>
      <c r="F92" s="375"/>
      <c r="G92" s="378"/>
      <c r="H92" s="172">
        <v>2346809</v>
      </c>
      <c r="I92" s="196"/>
    </row>
    <row r="93" spans="1:10" ht="13.8" thickTop="1">
      <c r="C93" s="383"/>
      <c r="D93" s="196"/>
      <c r="E93" s="196"/>
      <c r="F93" s="380">
        <f>F88+F90+F91+F92</f>
        <v>13123378.773418462</v>
      </c>
      <c r="G93" s="381"/>
      <c r="H93" s="196"/>
      <c r="I93" s="196"/>
    </row>
    <row r="94" spans="1:10">
      <c r="A94" s="236"/>
      <c r="C94" s="159"/>
      <c r="D94" s="196"/>
      <c r="E94" s="196"/>
      <c r="F94" s="362"/>
      <c r="G94" s="362"/>
      <c r="H94" s="196"/>
      <c r="I94" s="382"/>
    </row>
    <row r="95" spans="1:10">
      <c r="A95" s="236" t="s">
        <v>4379</v>
      </c>
      <c r="C95" s="383"/>
      <c r="D95" s="196"/>
      <c r="E95" s="196"/>
      <c r="F95" s="351"/>
      <c r="G95" s="351"/>
      <c r="I95" s="196"/>
    </row>
    <row r="96" spans="1:10">
      <c r="C96" s="159"/>
      <c r="D96" s="196"/>
      <c r="E96" s="196"/>
      <c r="F96" s="384"/>
      <c r="G96" s="384"/>
    </row>
    <row r="97" spans="1:8">
      <c r="C97" s="159"/>
      <c r="D97" s="196"/>
      <c r="E97" s="196"/>
      <c r="F97" s="378"/>
      <c r="H97" s="385"/>
    </row>
    <row r="98" spans="1:8">
      <c r="C98" s="179"/>
      <c r="D98" s="196"/>
      <c r="E98" s="196"/>
      <c r="F98" s="362"/>
    </row>
    <row r="99" spans="1:8">
      <c r="C99" s="179"/>
      <c r="D99" s="196"/>
      <c r="E99" s="196"/>
    </row>
    <row r="100" spans="1:8">
      <c r="C100" s="179"/>
      <c r="D100" s="196"/>
      <c r="E100" s="196"/>
    </row>
    <row r="101" spans="1:8">
      <c r="C101" s="179"/>
      <c r="D101" s="196"/>
      <c r="E101" s="196"/>
    </row>
    <row r="102" spans="1:8">
      <c r="C102" s="179"/>
      <c r="D102" s="196"/>
      <c r="E102" s="196"/>
    </row>
    <row r="103" spans="1:8">
      <c r="C103" s="179"/>
      <c r="D103" s="196"/>
      <c r="E103" s="196"/>
      <c r="F103" s="362"/>
    </row>
    <row r="104" spans="1:8">
      <c r="C104" s="179"/>
      <c r="D104" s="196"/>
      <c r="E104" s="196"/>
    </row>
    <row r="105" spans="1:8">
      <c r="C105" s="179"/>
      <c r="D105" s="196"/>
      <c r="E105" s="196"/>
    </row>
    <row r="106" spans="1:8">
      <c r="C106" s="179"/>
      <c r="D106" s="196"/>
      <c r="E106" s="196"/>
    </row>
    <row r="107" spans="1:8">
      <c r="C107" s="179"/>
      <c r="D107" s="196"/>
      <c r="E107" s="196"/>
    </row>
    <row r="108" spans="1:8">
      <c r="C108" s="179"/>
      <c r="D108" s="196"/>
      <c r="E108" s="196"/>
    </row>
    <row r="109" spans="1:8">
      <c r="C109" s="179"/>
      <c r="D109" s="196"/>
      <c r="E109" s="196"/>
    </row>
    <row r="110" spans="1:8">
      <c r="A110" s="386"/>
      <c r="C110" s="236"/>
      <c r="D110" s="196"/>
      <c r="E110" s="196"/>
    </row>
    <row r="111" spans="1:8">
      <c r="A111" s="236" t="s">
        <v>4380</v>
      </c>
      <c r="C111" s="179"/>
      <c r="D111" s="196"/>
      <c r="E111" s="196"/>
    </row>
    <row r="112" spans="1:8">
      <c r="A112" s="387"/>
      <c r="C112" s="179"/>
      <c r="D112" s="196"/>
      <c r="E112" s="196"/>
    </row>
    <row r="113" spans="1:5">
      <c r="C113" s="179"/>
      <c r="D113" s="196"/>
      <c r="E113" s="196"/>
    </row>
    <row r="114" spans="1:5">
      <c r="C114" s="179"/>
      <c r="D114" s="196"/>
      <c r="E114" s="196"/>
    </row>
    <row r="115" spans="1:5">
      <c r="C115" s="179"/>
      <c r="D115" s="196"/>
      <c r="E115" s="196"/>
    </row>
    <row r="116" spans="1:5">
      <c r="C116" s="179"/>
      <c r="D116" s="196"/>
      <c r="E116" s="196"/>
    </row>
    <row r="117" spans="1:5">
      <c r="C117" s="179"/>
      <c r="D117" s="196"/>
      <c r="E117" s="196"/>
    </row>
    <row r="118" spans="1:5">
      <c r="C118" s="179"/>
      <c r="D118" s="196"/>
      <c r="E118" s="196"/>
    </row>
    <row r="119" spans="1:5">
      <c r="A119" s="387"/>
      <c r="C119" s="179"/>
      <c r="D119" s="196"/>
      <c r="E119" s="196"/>
    </row>
    <row r="120" spans="1:5">
      <c r="C120" s="179"/>
      <c r="D120" s="196"/>
      <c r="E120" s="196"/>
    </row>
    <row r="121" spans="1:5">
      <c r="C121" s="179"/>
      <c r="D121" s="196"/>
      <c r="E121" s="196"/>
    </row>
    <row r="122" spans="1:5">
      <c r="C122" s="179"/>
      <c r="D122" s="196"/>
      <c r="E122" s="196"/>
    </row>
    <row r="123" spans="1:5">
      <c r="C123" s="179"/>
      <c r="D123" s="196"/>
      <c r="E123" s="196"/>
    </row>
    <row r="124" spans="1:5">
      <c r="C124" s="179"/>
      <c r="D124" s="196"/>
      <c r="E124" s="196"/>
    </row>
    <row r="125" spans="1:5">
      <c r="C125" s="179"/>
      <c r="D125" s="196"/>
      <c r="E125" s="196"/>
    </row>
    <row r="126" spans="1:5">
      <c r="C126" s="392"/>
      <c r="D126" s="196"/>
      <c r="E126" s="196"/>
    </row>
    <row r="127" spans="1:5">
      <c r="C127" s="179"/>
      <c r="D127" s="196"/>
      <c r="E127" s="196"/>
    </row>
    <row r="128" spans="1:5">
      <c r="C128" s="179"/>
      <c r="D128" s="196"/>
      <c r="E128" s="196"/>
    </row>
    <row r="129" spans="1:9">
      <c r="A129" s="387"/>
      <c r="C129" s="179"/>
      <c r="D129" s="196"/>
      <c r="E129" s="196"/>
    </row>
    <row r="130" spans="1:9">
      <c r="C130" s="179"/>
      <c r="D130" s="196"/>
      <c r="E130" s="196"/>
    </row>
    <row r="131" spans="1:9">
      <c r="C131" s="179"/>
      <c r="D131" s="196"/>
      <c r="E131" s="196"/>
    </row>
    <row r="132" spans="1:9">
      <c r="C132" s="179"/>
      <c r="D132" s="196"/>
      <c r="E132" s="196"/>
    </row>
    <row r="133" spans="1:9">
      <c r="A133" s="236" t="s">
        <v>4381</v>
      </c>
      <c r="C133" s="179"/>
      <c r="D133" s="196"/>
      <c r="E133" s="196"/>
    </row>
    <row r="134" spans="1:9">
      <c r="C134" s="179"/>
      <c r="D134" s="196"/>
      <c r="E134" s="196"/>
    </row>
    <row r="135" spans="1:9">
      <c r="B135" s="1791"/>
      <c r="C135" s="1791"/>
      <c r="D135" s="1791"/>
      <c r="E135" s="1791"/>
      <c r="F135" s="1791"/>
      <c r="G135" s="1791"/>
      <c r="H135" s="196"/>
      <c r="I135" s="196"/>
    </row>
    <row r="136" spans="1:9">
      <c r="C136" s="179"/>
      <c r="D136" s="196"/>
      <c r="E136" s="196"/>
      <c r="F136" s="196"/>
      <c r="G136" s="196"/>
    </row>
    <row r="137" spans="1:9">
      <c r="C137" s="179"/>
      <c r="D137" s="196"/>
      <c r="E137" s="196"/>
    </row>
    <row r="138" spans="1:9">
      <c r="C138" s="179"/>
      <c r="D138" s="196"/>
      <c r="E138" s="196"/>
      <c r="F138" s="362"/>
      <c r="G138" s="362"/>
    </row>
    <row r="139" spans="1:9">
      <c r="B139" s="323"/>
      <c r="C139" s="323"/>
      <c r="D139" s="323"/>
      <c r="E139" s="323"/>
      <c r="H139" s="196"/>
    </row>
    <row r="140" spans="1:9">
      <c r="B140" s="323"/>
      <c r="C140" s="323"/>
      <c r="D140" s="323"/>
      <c r="E140" s="323"/>
    </row>
    <row r="141" spans="1:9">
      <c r="B141" s="323"/>
      <c r="C141" s="323"/>
      <c r="D141" s="323"/>
      <c r="E141" s="323"/>
    </row>
    <row r="142" spans="1:9">
      <c r="B142" s="323"/>
      <c r="C142" s="323"/>
      <c r="D142" s="323"/>
      <c r="E142" s="323"/>
    </row>
    <row r="143" spans="1:9">
      <c r="B143" s="323"/>
      <c r="C143" s="323"/>
      <c r="D143" s="323"/>
      <c r="E143" s="323"/>
    </row>
    <row r="144" spans="1:9">
      <c r="B144" s="323"/>
      <c r="C144" s="323"/>
      <c r="D144" s="323"/>
      <c r="E144" s="323"/>
    </row>
    <row r="145" spans="1:8">
      <c r="B145" s="323"/>
      <c r="C145" s="323"/>
      <c r="D145" s="323"/>
      <c r="E145" s="323"/>
    </row>
    <row r="146" spans="1:8">
      <c r="B146" s="323"/>
      <c r="C146" s="323"/>
      <c r="D146" s="323"/>
      <c r="E146" s="323"/>
      <c r="H146" s="196"/>
    </row>
    <row r="147" spans="1:8">
      <c r="A147" s="236" t="s">
        <v>4382</v>
      </c>
      <c r="B147" s="323"/>
      <c r="C147" s="323"/>
      <c r="D147" s="323"/>
      <c r="E147" s="323"/>
      <c r="H147" s="196"/>
    </row>
    <row r="148" spans="1:8">
      <c r="B148" s="323"/>
      <c r="C148" s="323"/>
      <c r="D148" s="323"/>
      <c r="E148" s="323"/>
      <c r="H148" s="196"/>
    </row>
    <row r="149" spans="1:8">
      <c r="B149" s="323"/>
      <c r="C149" s="323"/>
      <c r="D149" s="323"/>
      <c r="E149" s="323"/>
      <c r="H149" s="196"/>
    </row>
    <row r="150" spans="1:8">
      <c r="B150" s="323"/>
      <c r="C150" s="323"/>
      <c r="D150" s="323"/>
      <c r="E150" s="323"/>
      <c r="H150" s="196"/>
    </row>
    <row r="151" spans="1:8">
      <c r="B151" s="323"/>
      <c r="C151" s="323"/>
      <c r="D151" s="323"/>
      <c r="E151" s="323"/>
      <c r="H151" s="196"/>
    </row>
    <row r="152" spans="1:8">
      <c r="B152" s="323"/>
      <c r="C152" s="323"/>
      <c r="D152" s="323"/>
      <c r="E152" s="323"/>
      <c r="H152" s="196"/>
    </row>
    <row r="153" spans="1:8">
      <c r="B153" s="323"/>
      <c r="C153" s="323"/>
      <c r="D153" s="323"/>
      <c r="E153" s="323"/>
      <c r="H153" s="196"/>
    </row>
    <row r="154" spans="1:8">
      <c r="C154" s="323"/>
      <c r="D154" s="196"/>
      <c r="E154" s="196"/>
      <c r="F154" s="196"/>
      <c r="G154" s="196"/>
      <c r="H154" s="196"/>
    </row>
    <row r="155" spans="1:8">
      <c r="C155" s="196"/>
      <c r="F155" s="196"/>
      <c r="G155" s="196"/>
      <c r="H155" s="196"/>
    </row>
    <row r="156" spans="1:8">
      <c r="C156" s="196"/>
      <c r="F156" s="196"/>
      <c r="G156" s="196"/>
      <c r="H156" s="196"/>
    </row>
    <row r="157" spans="1:8">
      <c r="C157" s="196"/>
      <c r="F157" s="196"/>
      <c r="G157" s="196"/>
      <c r="H157" s="196"/>
    </row>
    <row r="158" spans="1:8">
      <c r="C158" s="196"/>
      <c r="F158" s="196"/>
      <c r="G158" s="196"/>
      <c r="H158" s="196"/>
    </row>
    <row r="159" spans="1:8">
      <c r="C159" s="196"/>
      <c r="F159" s="196"/>
      <c r="G159" s="196"/>
      <c r="H159" s="196"/>
    </row>
    <row r="160" spans="1:8">
      <c r="C160" s="196"/>
      <c r="F160" s="196"/>
      <c r="G160" s="196"/>
      <c r="H160" s="196"/>
    </row>
    <row r="161" spans="3:8">
      <c r="C161" s="196"/>
      <c r="F161" s="375"/>
      <c r="G161" s="375"/>
      <c r="H161" s="196"/>
    </row>
    <row r="162" spans="3:8">
      <c r="C162" s="375"/>
      <c r="F162" s="179"/>
      <c r="G162" s="179"/>
      <c r="H162" s="196"/>
    </row>
    <row r="163" spans="3:8">
      <c r="C163" s="179"/>
      <c r="F163" s="179"/>
      <c r="G163" s="179"/>
      <c r="H163" s="196"/>
    </row>
    <row r="164" spans="3:8">
      <c r="C164" s="179"/>
      <c r="F164" s="179"/>
      <c r="G164" s="179"/>
    </row>
    <row r="165" spans="3:8">
      <c r="C165" s="179"/>
      <c r="F165" s="179"/>
      <c r="G165" s="179"/>
    </row>
    <row r="166" spans="3:8">
      <c r="C166" s="179"/>
      <c r="F166" s="179"/>
      <c r="G166" s="179"/>
    </row>
    <row r="167" spans="3:8">
      <c r="C167" s="179"/>
      <c r="F167" s="179"/>
      <c r="G167" s="179"/>
    </row>
    <row r="168" spans="3:8">
      <c r="C168" s="179"/>
    </row>
    <row r="169" spans="3:8">
      <c r="C169" s="323"/>
    </row>
    <row r="170" spans="3:8">
      <c r="C170" s="323"/>
    </row>
    <row r="171" spans="3:8">
      <c r="C171" s="323"/>
    </row>
    <row r="172" spans="3:8">
      <c r="C172" s="323"/>
    </row>
    <row r="173" spans="3:8">
      <c r="C173" s="323"/>
    </row>
    <row r="174" spans="3:8">
      <c r="C174" s="323"/>
    </row>
    <row r="175" spans="3:8">
      <c r="C175" s="323"/>
    </row>
    <row r="176" spans="3:8">
      <c r="C176" s="323"/>
    </row>
    <row r="177" spans="3:3">
      <c r="C177" s="323"/>
    </row>
    <row r="178" spans="3:3">
      <c r="C178" s="323"/>
    </row>
    <row r="179" spans="3:3">
      <c r="C179" s="323"/>
    </row>
    <row r="180" spans="3:3">
      <c r="C180" s="323"/>
    </row>
    <row r="181" spans="3:3">
      <c r="C181" s="323"/>
    </row>
    <row r="182" spans="3:3">
      <c r="C182" s="323"/>
    </row>
    <row r="183" spans="3:3">
      <c r="C183" s="323"/>
    </row>
    <row r="184" spans="3:3">
      <c r="C184" s="323"/>
    </row>
    <row r="185" spans="3:3">
      <c r="C185" s="323"/>
    </row>
    <row r="186" spans="3:3">
      <c r="C186" s="323"/>
    </row>
    <row r="187" spans="3:3">
      <c r="C187" s="323"/>
    </row>
    <row r="188" spans="3:3">
      <c r="C188" s="323"/>
    </row>
    <row r="189" spans="3:3">
      <c r="C189" s="323"/>
    </row>
    <row r="190" spans="3:3">
      <c r="C190" s="323"/>
    </row>
    <row r="191" spans="3:3">
      <c r="C191" s="323"/>
    </row>
    <row r="192" spans="3:3">
      <c r="C192" s="323"/>
    </row>
    <row r="193" spans="3:3">
      <c r="C193" s="323"/>
    </row>
    <row r="194" spans="3:3">
      <c r="C194" s="323"/>
    </row>
    <row r="195" spans="3:3">
      <c r="C195" s="323"/>
    </row>
    <row r="196" spans="3:3">
      <c r="C196" s="323"/>
    </row>
    <row r="197" spans="3:3">
      <c r="C197" s="323"/>
    </row>
    <row r="198" spans="3:3">
      <c r="C198" s="323"/>
    </row>
    <row r="199" spans="3:3">
      <c r="C199" s="323"/>
    </row>
    <row r="200" spans="3:3">
      <c r="C200" s="323"/>
    </row>
    <row r="201" spans="3:3">
      <c r="C201" s="323"/>
    </row>
    <row r="202" spans="3:3">
      <c r="C202" s="323"/>
    </row>
    <row r="203" spans="3:3">
      <c r="C203" s="323"/>
    </row>
    <row r="204" spans="3:3">
      <c r="C204" s="323"/>
    </row>
    <row r="205" spans="3:3">
      <c r="C205" s="323"/>
    </row>
    <row r="206" spans="3:3">
      <c r="C206" s="323"/>
    </row>
    <row r="207" spans="3:3">
      <c r="C207" s="323"/>
    </row>
    <row r="208" spans="3:3">
      <c r="C208" s="323"/>
    </row>
    <row r="209" spans="3:3">
      <c r="C209" s="323"/>
    </row>
    <row r="210" spans="3:3">
      <c r="C210" s="323"/>
    </row>
    <row r="211" spans="3:3">
      <c r="C211" s="323"/>
    </row>
    <row r="212" spans="3:3">
      <c r="C212" s="323"/>
    </row>
    <row r="213" spans="3:3">
      <c r="C213" s="323"/>
    </row>
    <row r="214" spans="3:3">
      <c r="C214" s="323"/>
    </row>
    <row r="215" spans="3:3">
      <c r="C215" s="323"/>
    </row>
    <row r="216" spans="3:3">
      <c r="C216" s="323"/>
    </row>
    <row r="217" spans="3:3">
      <c r="C217" s="323"/>
    </row>
    <row r="218" spans="3:3">
      <c r="C218" s="323"/>
    </row>
    <row r="219" spans="3:3">
      <c r="C219" s="323"/>
    </row>
    <row r="220" spans="3:3">
      <c r="C220" s="323"/>
    </row>
    <row r="221" spans="3:3">
      <c r="C221" s="323"/>
    </row>
    <row r="222" spans="3:3">
      <c r="C222" s="323"/>
    </row>
    <row r="223" spans="3:3">
      <c r="C223" s="323"/>
    </row>
    <row r="224" spans="3:3">
      <c r="C224" s="323"/>
    </row>
    <row r="225" spans="3:3">
      <c r="C225" s="323"/>
    </row>
    <row r="226" spans="3:3">
      <c r="C226" s="323"/>
    </row>
    <row r="227" spans="3:3">
      <c r="C227" s="323"/>
    </row>
    <row r="228" spans="3:3">
      <c r="C228" s="323"/>
    </row>
    <row r="229" spans="3:3">
      <c r="C229" s="323"/>
    </row>
    <row r="230" spans="3:3">
      <c r="C230" s="323"/>
    </row>
    <row r="231" spans="3:3">
      <c r="C231" s="323"/>
    </row>
    <row r="232" spans="3:3">
      <c r="C232" s="323"/>
    </row>
    <row r="233" spans="3:3">
      <c r="C233" s="323"/>
    </row>
    <row r="234" spans="3:3">
      <c r="C234" s="323"/>
    </row>
    <row r="235" spans="3:3">
      <c r="C235" s="323"/>
    </row>
    <row r="236" spans="3:3">
      <c r="C236" s="323"/>
    </row>
    <row r="237" spans="3:3">
      <c r="C237" s="323"/>
    </row>
    <row r="238" spans="3:3">
      <c r="C238" s="323"/>
    </row>
    <row r="239" spans="3:3">
      <c r="C239" s="323"/>
    </row>
    <row r="240" spans="3:3">
      <c r="C240" s="323"/>
    </row>
    <row r="241" spans="3:3">
      <c r="C241" s="323"/>
    </row>
    <row r="242" spans="3:3">
      <c r="C242" s="323"/>
    </row>
    <row r="243" spans="3:3">
      <c r="C243" s="323"/>
    </row>
    <row r="244" spans="3:3">
      <c r="C244" s="323"/>
    </row>
    <row r="245" spans="3:3">
      <c r="C245" s="323"/>
    </row>
    <row r="246" spans="3:3">
      <c r="C246" s="323"/>
    </row>
    <row r="247" spans="3:3">
      <c r="C247" s="323"/>
    </row>
    <row r="248" spans="3:3">
      <c r="C248" s="323"/>
    </row>
    <row r="249" spans="3:3">
      <c r="C249" s="323"/>
    </row>
    <row r="250" spans="3:3">
      <c r="C250" s="323"/>
    </row>
    <row r="251" spans="3:3">
      <c r="C251" s="323"/>
    </row>
    <row r="252" spans="3:3">
      <c r="C252" s="323"/>
    </row>
    <row r="253" spans="3:3">
      <c r="C253" s="323"/>
    </row>
    <row r="254" spans="3:3">
      <c r="C254" s="323"/>
    </row>
    <row r="255" spans="3:3">
      <c r="C255" s="323"/>
    </row>
    <row r="256" spans="3:3">
      <c r="C256" s="323"/>
    </row>
    <row r="257" spans="3:3">
      <c r="C257" s="323"/>
    </row>
    <row r="258" spans="3:3">
      <c r="C258" s="323"/>
    </row>
    <row r="259" spans="3:3">
      <c r="C259" s="323"/>
    </row>
    <row r="260" spans="3:3">
      <c r="C260" s="323"/>
    </row>
    <row r="261" spans="3:3">
      <c r="C261" s="323"/>
    </row>
    <row r="262" spans="3:3">
      <c r="C262" s="323"/>
    </row>
    <row r="263" spans="3:3">
      <c r="C263" s="323"/>
    </row>
    <row r="264" spans="3:3">
      <c r="C264" s="323"/>
    </row>
    <row r="265" spans="3:3">
      <c r="C265" s="323"/>
    </row>
    <row r="266" spans="3:3">
      <c r="C266" s="323"/>
    </row>
    <row r="267" spans="3:3">
      <c r="C267" s="323"/>
    </row>
    <row r="268" spans="3:3">
      <c r="C268" s="323"/>
    </row>
    <row r="269" spans="3:3">
      <c r="C269" s="323"/>
    </row>
    <row r="270" spans="3:3">
      <c r="C270" s="323"/>
    </row>
    <row r="271" spans="3:3">
      <c r="C271" s="323"/>
    </row>
    <row r="272" spans="3:3">
      <c r="C272" s="323"/>
    </row>
    <row r="273" spans="3:3">
      <c r="C273" s="323"/>
    </row>
    <row r="274" spans="3:3">
      <c r="C274" s="323"/>
    </row>
    <row r="275" spans="3:3">
      <c r="C275" s="323"/>
    </row>
    <row r="276" spans="3:3">
      <c r="C276" s="323"/>
    </row>
    <row r="277" spans="3:3">
      <c r="C277" s="323"/>
    </row>
    <row r="278" spans="3:3">
      <c r="C278" s="323"/>
    </row>
    <row r="279" spans="3:3">
      <c r="C279" s="323"/>
    </row>
    <row r="280" spans="3:3">
      <c r="C280" s="323"/>
    </row>
    <row r="281" spans="3:3">
      <c r="C281" s="323"/>
    </row>
    <row r="282" spans="3:3">
      <c r="C282" s="323"/>
    </row>
    <row r="283" spans="3:3">
      <c r="C283" s="323"/>
    </row>
    <row r="284" spans="3:3">
      <c r="C284" s="323"/>
    </row>
    <row r="285" spans="3:3">
      <c r="C285" s="323"/>
    </row>
    <row r="286" spans="3:3">
      <c r="C286" s="323"/>
    </row>
    <row r="287" spans="3:3">
      <c r="C287" s="323"/>
    </row>
    <row r="288" spans="3:3">
      <c r="C288" s="323"/>
    </row>
    <row r="289" spans="3:3">
      <c r="C289" s="323"/>
    </row>
    <row r="290" spans="3:3">
      <c r="C290" s="323"/>
    </row>
    <row r="291" spans="3:3">
      <c r="C291" s="323"/>
    </row>
    <row r="292" spans="3:3">
      <c r="C292" s="323"/>
    </row>
    <row r="293" spans="3:3">
      <c r="C293" s="323"/>
    </row>
    <row r="294" spans="3:3">
      <c r="C294" s="323"/>
    </row>
    <row r="295" spans="3:3">
      <c r="C295" s="323"/>
    </row>
    <row r="296" spans="3:3">
      <c r="C296" s="323"/>
    </row>
    <row r="297" spans="3:3">
      <c r="C297" s="323"/>
    </row>
    <row r="298" spans="3:3">
      <c r="C298" s="323"/>
    </row>
    <row r="299" spans="3:3">
      <c r="C299" s="323"/>
    </row>
    <row r="300" spans="3:3">
      <c r="C300" s="323"/>
    </row>
    <row r="301" spans="3:3">
      <c r="C301" s="323"/>
    </row>
    <row r="302" spans="3:3">
      <c r="C302" s="323"/>
    </row>
    <row r="303" spans="3:3">
      <c r="C303" s="323"/>
    </row>
    <row r="304" spans="3:3">
      <c r="C304" s="323"/>
    </row>
    <row r="305" spans="3:3">
      <c r="C305" s="323"/>
    </row>
    <row r="306" spans="3:3">
      <c r="C306" s="323"/>
    </row>
    <row r="307" spans="3:3">
      <c r="C307" s="323"/>
    </row>
    <row r="308" spans="3:3">
      <c r="C308" s="323"/>
    </row>
    <row r="309" spans="3:3">
      <c r="C309" s="323"/>
    </row>
    <row r="310" spans="3:3">
      <c r="C310" s="323"/>
    </row>
    <row r="311" spans="3:3">
      <c r="C311" s="323"/>
    </row>
    <row r="312" spans="3:3">
      <c r="C312" s="323"/>
    </row>
    <row r="313" spans="3:3">
      <c r="C313" s="323"/>
    </row>
    <row r="314" spans="3:3">
      <c r="C314" s="323"/>
    </row>
    <row r="315" spans="3:3">
      <c r="C315" s="323"/>
    </row>
  </sheetData>
  <mergeCells count="2">
    <mergeCell ref="I2:J2"/>
    <mergeCell ref="B135:G135"/>
  </mergeCells>
  <pageMargins left="0.75" right="0.19" top="0.38" bottom="0.32" header="0.28000000000000003" footer="0.17"/>
  <pageSetup paperSize="9" scale="46" orientation="landscape" horizontalDpi="1200" verticalDpi="1200"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7"/>
  <sheetViews>
    <sheetView showGridLines="0" view="pageBreakPreview" zoomScale="90" zoomScaleNormal="85" zoomScaleSheetLayoutView="90" workbookViewId="0">
      <selection activeCell="C21" sqref="C21"/>
    </sheetView>
  </sheetViews>
  <sheetFormatPr defaultColWidth="9.109375" defaultRowHeight="13.8" outlineLevelCol="1"/>
  <cols>
    <col min="1" max="1" width="3.33203125" style="708" customWidth="1"/>
    <col min="2" max="2" width="18.5546875" style="708" customWidth="1"/>
    <col min="3" max="3" width="61.109375" style="708" customWidth="1" outlineLevel="1"/>
    <col min="4" max="4" width="20.33203125" style="708" customWidth="1" outlineLevel="1"/>
    <col min="5" max="5" width="19.5546875" style="708" customWidth="1" outlineLevel="1"/>
    <col min="6" max="6" width="20.6640625" style="708" customWidth="1" outlineLevel="1"/>
    <col min="7" max="7" width="17.88671875" style="709" customWidth="1"/>
    <col min="8" max="8" width="20.33203125" style="708" customWidth="1"/>
    <col min="9" max="9" width="18.44140625" style="708" customWidth="1"/>
    <col min="10" max="10" width="19.44140625" style="708" customWidth="1"/>
    <col min="11" max="11" width="20.5546875" style="708" customWidth="1"/>
    <col min="12" max="16384" width="9.109375" style="708"/>
  </cols>
  <sheetData>
    <row r="2" spans="1:13" s="713" customFormat="1" ht="15.75" customHeight="1">
      <c r="A2" s="999"/>
      <c r="B2" s="1801" t="s">
        <v>6479</v>
      </c>
      <c r="C2" s="1801"/>
      <c r="D2" s="1801"/>
      <c r="E2" s="1801"/>
      <c r="F2" s="1102"/>
      <c r="G2" s="1473"/>
      <c r="H2" s="1102"/>
      <c r="I2" s="1102"/>
      <c r="J2" s="1102"/>
      <c r="K2" s="1102"/>
    </row>
    <row r="3" spans="1:13">
      <c r="B3" s="1271"/>
      <c r="C3" s="1271"/>
      <c r="D3" s="1328"/>
      <c r="E3" s="1328"/>
      <c r="F3" s="1329"/>
    </row>
    <row r="4" spans="1:13" ht="12.75" customHeight="1">
      <c r="B4" s="715" t="s">
        <v>5835</v>
      </c>
      <c r="C4" s="715"/>
      <c r="D4" s="710"/>
      <c r="E4" s="710"/>
    </row>
    <row r="5" spans="1:13" ht="15" thickBot="1">
      <c r="B5" s="1055"/>
      <c r="C5" s="1057"/>
      <c r="D5" s="1057"/>
      <c r="F5" s="1057"/>
      <c r="G5" s="1056"/>
      <c r="H5" s="1062"/>
      <c r="I5" s="1062"/>
      <c r="J5" s="1062"/>
    </row>
    <row r="6" spans="1:13" ht="27" customHeight="1" thickBot="1">
      <c r="B6" s="1954" t="s">
        <v>6207</v>
      </c>
      <c r="C6" s="1955"/>
      <c r="D6" s="1955" t="s">
        <v>5920</v>
      </c>
      <c r="E6" s="1955"/>
      <c r="F6" s="1955"/>
      <c r="G6" s="1955"/>
      <c r="H6" s="1955"/>
      <c r="I6" s="1955"/>
      <c r="J6" s="1955"/>
      <c r="K6" s="1232" t="s">
        <v>5979</v>
      </c>
    </row>
    <row r="7" spans="1:13" ht="14.25" customHeight="1">
      <c r="B7" s="1956"/>
      <c r="C7" s="1957"/>
      <c r="D7" s="1951" t="s">
        <v>6194</v>
      </c>
      <c r="E7" s="1952"/>
      <c r="F7" s="1952"/>
      <c r="G7" s="1953"/>
      <c r="H7" s="1951" t="s">
        <v>6195</v>
      </c>
      <c r="I7" s="1952"/>
      <c r="J7" s="1952"/>
      <c r="K7" s="1953"/>
    </row>
    <row r="8" spans="1:13" ht="14.25" customHeight="1">
      <c r="B8" s="1958"/>
      <c r="C8" s="1959"/>
      <c r="D8" s="1237"/>
      <c r="E8" s="1236" t="s">
        <v>6203</v>
      </c>
      <c r="F8" s="1236" t="s">
        <v>23</v>
      </c>
      <c r="G8" s="1236" t="s">
        <v>19</v>
      </c>
      <c r="H8" s="1237" t="s">
        <v>6203</v>
      </c>
      <c r="I8" s="1236" t="s">
        <v>6203</v>
      </c>
      <c r="J8" s="1236" t="s">
        <v>23</v>
      </c>
      <c r="K8" s="1236" t="s">
        <v>19</v>
      </c>
      <c r="L8" s="1056"/>
      <c r="M8" s="1062"/>
    </row>
    <row r="9" spans="1:13" ht="14.25" customHeight="1">
      <c r="B9" s="1229" t="s">
        <v>6193</v>
      </c>
      <c r="C9" s="1230"/>
      <c r="D9" s="1233" t="s">
        <v>6205</v>
      </c>
      <c r="E9" s="1233" t="s">
        <v>6206</v>
      </c>
      <c r="F9" s="1233" t="s">
        <v>6206</v>
      </c>
      <c r="G9" s="1233" t="s">
        <v>6206</v>
      </c>
      <c r="H9" s="1234" t="s">
        <v>6205</v>
      </c>
      <c r="I9" s="1233" t="s">
        <v>6206</v>
      </c>
      <c r="J9" s="1233" t="s">
        <v>6206</v>
      </c>
      <c r="K9" s="1233" t="s">
        <v>6206</v>
      </c>
      <c r="M9" s="1062"/>
    </row>
    <row r="10" spans="1:13" ht="14.25" customHeight="1">
      <c r="B10" s="1122" t="s">
        <v>6486</v>
      </c>
      <c r="C10" s="1122" t="s">
        <v>6196</v>
      </c>
      <c r="D10" s="1058"/>
      <c r="E10" s="1067" t="s">
        <v>6198</v>
      </c>
      <c r="F10" s="1067" t="s">
        <v>6198</v>
      </c>
      <c r="G10" s="1067" t="s">
        <v>6198</v>
      </c>
      <c r="H10" s="1058"/>
      <c r="I10" s="1067" t="s">
        <v>6198</v>
      </c>
      <c r="J10" s="1067" t="s">
        <v>6198</v>
      </c>
      <c r="K10" s="1067" t="s">
        <v>6198</v>
      </c>
      <c r="L10" s="1474" t="s">
        <v>6467</v>
      </c>
      <c r="M10" s="1064"/>
    </row>
    <row r="11" spans="1:13">
      <c r="B11" s="1122" t="s">
        <v>6487</v>
      </c>
      <c r="C11" s="1122" t="s">
        <v>6197</v>
      </c>
      <c r="D11" s="1065"/>
      <c r="E11" s="1065"/>
      <c r="F11" s="1065"/>
      <c r="G11" s="1065"/>
      <c r="H11" s="1067" t="s">
        <v>6198</v>
      </c>
      <c r="I11" s="1067" t="s">
        <v>6198</v>
      </c>
      <c r="J11" s="1067" t="s">
        <v>6198</v>
      </c>
      <c r="K11" s="1067" t="s">
        <v>6198</v>
      </c>
      <c r="L11" s="1063"/>
      <c r="M11" s="1064"/>
    </row>
    <row r="12" spans="1:13" ht="14.4">
      <c r="B12" s="1122" t="s">
        <v>6488</v>
      </c>
      <c r="C12" s="1122" t="s">
        <v>6199</v>
      </c>
      <c r="D12" s="1066"/>
      <c r="E12" s="1066"/>
      <c r="F12" s="1066"/>
      <c r="G12" s="1066"/>
      <c r="H12" s="1066"/>
      <c r="I12" s="1066"/>
      <c r="J12" s="1066"/>
      <c r="K12" s="1066"/>
      <c r="L12" s="1059" t="s">
        <v>6200</v>
      </c>
      <c r="M12" s="1060"/>
    </row>
    <row r="13" spans="1:13" ht="14.4">
      <c r="B13" s="1231" t="s">
        <v>6489</v>
      </c>
      <c r="C13" s="1231" t="s">
        <v>6201</v>
      </c>
      <c r="D13" s="1067" t="s">
        <v>6198</v>
      </c>
      <c r="E13" s="1067" t="s">
        <v>6198</v>
      </c>
      <c r="F13" s="1067" t="s">
        <v>6198</v>
      </c>
      <c r="G13" s="1067" t="s">
        <v>6198</v>
      </c>
      <c r="H13" s="1066"/>
      <c r="I13" s="1066"/>
      <c r="J13" s="1066"/>
      <c r="K13" s="1066"/>
      <c r="L13" s="1059" t="s">
        <v>6202</v>
      </c>
      <c r="M13" s="1060"/>
    </row>
    <row r="14" spans="1:13" ht="14.4">
      <c r="B14" s="1068" t="s">
        <v>6204</v>
      </c>
      <c r="C14" s="1055"/>
      <c r="D14" s="1055"/>
      <c r="E14" s="1055"/>
      <c r="F14" s="1056"/>
      <c r="G14" s="1055"/>
      <c r="H14" s="1055"/>
      <c r="I14" s="1055"/>
    </row>
    <row r="15" spans="1:13" ht="14.4">
      <c r="C15" s="1055"/>
      <c r="D15" s="1055"/>
      <c r="E15" s="1055"/>
      <c r="F15" s="1056"/>
      <c r="G15" s="1055"/>
      <c r="H15" s="1055"/>
      <c r="I15" s="1055"/>
    </row>
    <row r="16" spans="1:13" ht="14.4">
      <c r="B16" s="1055"/>
      <c r="C16" s="1055"/>
      <c r="D16" s="1055"/>
      <c r="E16" s="1055"/>
      <c r="F16" s="1056"/>
      <c r="G16" s="1055"/>
      <c r="H16" s="1055"/>
      <c r="I16" s="1055"/>
    </row>
    <row r="17" spans="2:9" ht="14.4">
      <c r="B17" s="1055"/>
      <c r="C17" s="1061"/>
      <c r="D17" s="1061"/>
      <c r="E17" s="1061"/>
      <c r="F17" s="1056"/>
      <c r="G17" s="1055"/>
      <c r="H17" s="1055"/>
      <c r="I17" s="1055"/>
    </row>
  </sheetData>
  <mergeCells count="6">
    <mergeCell ref="H7:K7"/>
    <mergeCell ref="B2:E2"/>
    <mergeCell ref="B6:C6"/>
    <mergeCell ref="B7:C8"/>
    <mergeCell ref="D7:G7"/>
    <mergeCell ref="D6:J6"/>
  </mergeCells>
  <printOptions horizontalCentered="1"/>
  <pageMargins left="0.70866141732283472" right="0.70866141732283472" top="0.74803149606299213" bottom="0.74803149606299213" header="0.31496062992125984" footer="0.31496062992125984"/>
  <pageSetup paperSize="9" scale="27" orientation="portrait" r:id="rId1"/>
  <headerFooter>
    <oddFooter>&amp;R&amp;P/&amp;N</oddFooter>
  </headerFooter>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M19"/>
  <sheetViews>
    <sheetView showGridLines="0" topLeftCell="A4" workbookViewId="0">
      <selection activeCell="F4" sqref="F4"/>
    </sheetView>
  </sheetViews>
  <sheetFormatPr defaultRowHeight="14.4"/>
  <sheetData>
    <row r="1" spans="1:2">
      <c r="A1" t="s">
        <v>92</v>
      </c>
    </row>
    <row r="4" spans="1:2">
      <c r="B4" s="707"/>
    </row>
    <row r="19" spans="2:13" ht="79.5" customHeight="1">
      <c r="B19" s="1842" t="s">
        <v>161</v>
      </c>
      <c r="C19" s="1842"/>
      <c r="D19" s="1842"/>
      <c r="E19" s="1842"/>
      <c r="F19" s="1842"/>
      <c r="G19" s="1842"/>
      <c r="H19" s="1842"/>
      <c r="I19" s="1842"/>
      <c r="J19" s="1842"/>
      <c r="K19" s="1842"/>
      <c r="L19" s="1842"/>
      <c r="M19" s="1842"/>
    </row>
  </sheetData>
  <mergeCells count="1">
    <mergeCell ref="B19:M19"/>
  </mergeCells>
  <pageMargins left="0.70866141732283472" right="0.70866141732283472" top="0.74803149606299213" bottom="0.74803149606299213" header="0.31496062992125984" footer="0.31496062992125984"/>
  <pageSetup paperSize="9" scale="73" orientation="portrait" r:id="rId1"/>
  <headerFooter>
    <oddFooter>&amp;R&amp;P/&amp;N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15"/>
  <sheetViews>
    <sheetView showGridLines="0" topLeftCell="A82" zoomScaleNormal="100" workbookViewId="0">
      <selection activeCell="A8" sqref="A8"/>
    </sheetView>
  </sheetViews>
  <sheetFormatPr defaultColWidth="8.88671875" defaultRowHeight="14.4"/>
  <cols>
    <col min="1" max="1" width="15.44140625" style="1589" bestFit="1" customWidth="1"/>
    <col min="2" max="2" width="11.6640625" style="1589" customWidth="1"/>
    <col min="3" max="3" width="56.33203125" style="1588" customWidth="1"/>
    <col min="4" max="4" width="32.109375" style="1590" customWidth="1"/>
    <col min="5" max="6" width="8.88671875" style="1588"/>
    <col min="7" max="7" width="2.6640625" style="1588" customWidth="1"/>
    <col min="8" max="9" width="8.88671875" style="1588"/>
    <col min="10" max="16384" width="8.88671875" style="1585"/>
  </cols>
  <sheetData>
    <row r="2" spans="1:9" ht="15.6">
      <c r="A2" s="1591"/>
      <c r="B2" s="1591"/>
      <c r="C2" s="1960" t="s">
        <v>6244</v>
      </c>
      <c r="D2" s="1960"/>
      <c r="E2" s="1960"/>
      <c r="F2" s="1960"/>
      <c r="G2" s="1960"/>
      <c r="H2" s="1615"/>
      <c r="I2" s="1615"/>
    </row>
    <row r="3" spans="1:9">
      <c r="A3" s="1592"/>
      <c r="B3" s="1592"/>
      <c r="H3" s="1615"/>
      <c r="I3" s="1615"/>
    </row>
    <row r="4" spans="1:9" ht="15">
      <c r="A4" s="1593"/>
      <c r="B4" s="1593"/>
      <c r="H4" s="1615"/>
      <c r="I4" s="1615"/>
    </row>
    <row r="5" spans="1:9">
      <c r="A5" s="1694"/>
      <c r="C5" s="1594"/>
      <c r="D5" s="1595"/>
      <c r="E5" s="1594"/>
      <c r="F5" s="1594" t="s">
        <v>84</v>
      </c>
      <c r="H5" s="1615"/>
      <c r="I5" s="1615"/>
    </row>
    <row r="6" spans="1:9" ht="15.6">
      <c r="A6" s="1695"/>
      <c r="B6" s="1696" t="s">
        <v>6535</v>
      </c>
      <c r="C6" s="1596" t="s">
        <v>85</v>
      </c>
      <c r="D6" s="1596" t="s">
        <v>6536</v>
      </c>
      <c r="E6" s="1597" t="s">
        <v>5918</v>
      </c>
      <c r="F6" s="1597" t="s">
        <v>5919</v>
      </c>
      <c r="H6" s="1615"/>
      <c r="I6" s="1615"/>
    </row>
    <row r="7" spans="1:9">
      <c r="A7" s="1694"/>
      <c r="B7" s="1694"/>
      <c r="C7" s="1598"/>
      <c r="D7" s="1599"/>
      <c r="E7" s="1598"/>
      <c r="F7" s="1598"/>
      <c r="H7" s="1617"/>
      <c r="I7" s="1617"/>
    </row>
    <row r="8" spans="1:9">
      <c r="A8" s="1600" t="s">
        <v>6537</v>
      </c>
      <c r="B8" s="1697">
        <v>1</v>
      </c>
      <c r="C8" s="1698" t="s">
        <v>86</v>
      </c>
      <c r="D8" s="1699" t="s">
        <v>6538</v>
      </c>
      <c r="E8" s="1601"/>
      <c r="F8" s="1602"/>
      <c r="H8" s="1615"/>
    </row>
    <row r="9" spans="1:9" s="1586" customFormat="1">
      <c r="A9" s="1603" t="s">
        <v>6603</v>
      </c>
      <c r="B9" s="1700">
        <v>2</v>
      </c>
      <c r="C9" s="1701" t="s">
        <v>6539</v>
      </c>
      <c r="D9" s="1702"/>
      <c r="E9" s="1604"/>
      <c r="F9" s="1605"/>
      <c r="G9" s="1588"/>
      <c r="H9" s="1615"/>
      <c r="I9" s="1588"/>
    </row>
    <row r="10" spans="1:9" s="1586" customFormat="1">
      <c r="A10" s="1703"/>
      <c r="B10" s="1700">
        <v>3</v>
      </c>
      <c r="C10" s="1704" t="s">
        <v>87</v>
      </c>
      <c r="D10" s="1702"/>
      <c r="E10" s="1606"/>
      <c r="F10" s="1607"/>
      <c r="G10" s="1588"/>
      <c r="H10" s="1588"/>
      <c r="I10" s="1588"/>
    </row>
    <row r="11" spans="1:9">
      <c r="A11" s="1703"/>
      <c r="B11" s="1700">
        <v>4</v>
      </c>
      <c r="C11" s="1705" t="s">
        <v>25</v>
      </c>
      <c r="D11" s="1706" t="s">
        <v>6540</v>
      </c>
      <c r="E11" s="1611"/>
      <c r="F11" s="1612"/>
    </row>
    <row r="12" spans="1:9">
      <c r="A12" s="1703"/>
      <c r="B12" s="1700">
        <v>5</v>
      </c>
      <c r="C12" s="1707" t="s">
        <v>6541</v>
      </c>
      <c r="D12" s="1708"/>
      <c r="E12" s="1611"/>
      <c r="F12" s="1612"/>
    </row>
    <row r="13" spans="1:9" s="1586" customFormat="1">
      <c r="A13" s="1703"/>
      <c r="B13" s="1700">
        <v>6</v>
      </c>
      <c r="C13" s="1707" t="s">
        <v>6542</v>
      </c>
      <c r="D13" s="1708"/>
      <c r="E13" s="1611"/>
      <c r="F13" s="1612"/>
      <c r="G13" s="1588"/>
      <c r="H13" s="1588"/>
      <c r="I13" s="1588"/>
    </row>
    <row r="14" spans="1:9" s="1586" customFormat="1">
      <c r="A14" s="1703"/>
      <c r="B14" s="1700">
        <v>7</v>
      </c>
      <c r="C14" s="1707" t="s">
        <v>6543</v>
      </c>
      <c r="D14" s="1708"/>
      <c r="E14" s="1611"/>
      <c r="F14" s="1612"/>
      <c r="G14" s="1588"/>
      <c r="H14" s="1588"/>
      <c r="I14" s="1588"/>
    </row>
    <row r="15" spans="1:9" s="1586" customFormat="1">
      <c r="A15" s="1703"/>
      <c r="B15" s="1700">
        <v>8</v>
      </c>
      <c r="C15" s="1707" t="s">
        <v>6544</v>
      </c>
      <c r="D15" s="1708"/>
      <c r="E15" s="1611"/>
      <c r="F15" s="1612"/>
      <c r="G15" s="1588"/>
      <c r="H15" s="1588"/>
      <c r="I15" s="1588"/>
    </row>
    <row r="16" spans="1:9" s="1586" customFormat="1" ht="15">
      <c r="A16" s="1703"/>
      <c r="B16" s="1700">
        <v>9</v>
      </c>
      <c r="C16" s="1707" t="s">
        <v>6545</v>
      </c>
      <c r="D16" s="1708"/>
      <c r="E16" s="1611"/>
      <c r="F16" s="1612"/>
      <c r="G16" s="1588"/>
      <c r="H16" s="1588"/>
      <c r="I16" s="1588"/>
    </row>
    <row r="17" spans="1:9" s="1586" customFormat="1">
      <c r="A17" s="1703"/>
      <c r="B17" s="1700">
        <v>10</v>
      </c>
      <c r="C17" s="1709" t="s">
        <v>26</v>
      </c>
      <c r="D17" s="1710" t="s">
        <v>6546</v>
      </c>
      <c r="E17" s="1611"/>
      <c r="F17" s="1612"/>
      <c r="G17" s="1588"/>
      <c r="H17" s="1588"/>
      <c r="I17" s="1588"/>
    </row>
    <row r="18" spans="1:9" s="1586" customFormat="1">
      <c r="A18" s="1703"/>
      <c r="B18" s="1700">
        <v>11</v>
      </c>
      <c r="C18" s="1707" t="s">
        <v>6547</v>
      </c>
      <c r="D18" s="1708"/>
      <c r="E18" s="1611"/>
      <c r="F18" s="1612"/>
      <c r="G18" s="1608"/>
      <c r="H18" s="1588"/>
      <c r="I18" s="1588"/>
    </row>
    <row r="19" spans="1:9" s="1586" customFormat="1">
      <c r="A19" s="1703"/>
      <c r="B19" s="1700">
        <v>12</v>
      </c>
      <c r="C19" s="1707" t="s">
        <v>6548</v>
      </c>
      <c r="D19" s="1708"/>
      <c r="E19" s="1611"/>
      <c r="F19" s="1612"/>
      <c r="G19" s="1615"/>
      <c r="H19" s="1588"/>
      <c r="I19" s="1588"/>
    </row>
    <row r="20" spans="1:9" s="1587" customFormat="1" ht="15">
      <c r="A20" s="1703"/>
      <c r="B20" s="1700">
        <v>13</v>
      </c>
      <c r="C20" s="1707" t="s">
        <v>6549</v>
      </c>
      <c r="D20" s="1708"/>
      <c r="E20" s="1611"/>
      <c r="F20" s="1612"/>
      <c r="G20" s="1615"/>
      <c r="H20" s="1588"/>
      <c r="I20" s="1588"/>
    </row>
    <row r="21" spans="1:9" s="1587" customFormat="1">
      <c r="A21" s="1703"/>
      <c r="B21" s="1700">
        <v>14</v>
      </c>
      <c r="C21" s="1711" t="s">
        <v>23</v>
      </c>
      <c r="D21" s="1712" t="s">
        <v>6550</v>
      </c>
      <c r="E21" s="1611"/>
      <c r="F21" s="1612"/>
      <c r="G21" s="1615"/>
      <c r="H21" s="1588"/>
      <c r="I21" s="1588"/>
    </row>
    <row r="22" spans="1:9" s="1587" customFormat="1">
      <c r="A22" s="1703"/>
      <c r="B22" s="1700">
        <v>15</v>
      </c>
      <c r="C22" s="1707" t="s">
        <v>6551</v>
      </c>
      <c r="D22" s="1708"/>
      <c r="E22" s="1611"/>
      <c r="F22" s="1612"/>
      <c r="G22" s="1615"/>
      <c r="H22" s="1588"/>
      <c r="I22" s="1588"/>
    </row>
    <row r="23" spans="1:9" s="1587" customFormat="1">
      <c r="A23" s="1703"/>
      <c r="B23" s="1700">
        <v>16</v>
      </c>
      <c r="C23" s="1707" t="s">
        <v>6552</v>
      </c>
      <c r="D23" s="1713"/>
      <c r="E23" s="1611"/>
      <c r="F23" s="1612"/>
      <c r="G23" s="1615"/>
      <c r="H23" s="1588"/>
      <c r="I23" s="1588"/>
    </row>
    <row r="24" spans="1:9" s="1587" customFormat="1" ht="15">
      <c r="A24" s="1703"/>
      <c r="B24" s="1714">
        <v>17</v>
      </c>
      <c r="C24" s="1707" t="s">
        <v>6553</v>
      </c>
      <c r="D24" s="1715"/>
      <c r="E24" s="1611"/>
      <c r="F24" s="1612"/>
      <c r="G24" s="1615"/>
      <c r="H24" s="1588"/>
      <c r="I24" s="1588"/>
    </row>
    <row r="25" spans="1:9" s="1587" customFormat="1">
      <c r="A25" s="1690"/>
      <c r="B25" s="1690"/>
      <c r="C25" s="1618"/>
      <c r="D25" s="1619"/>
      <c r="E25" s="1620"/>
      <c r="F25" s="1620"/>
      <c r="G25" s="1617"/>
      <c r="H25" s="1588"/>
      <c r="I25" s="1588"/>
    </row>
    <row r="26" spans="1:9" s="1587" customFormat="1">
      <c r="A26" s="1690"/>
      <c r="B26" s="1697">
        <v>18</v>
      </c>
      <c r="C26" s="1637" t="s">
        <v>6616</v>
      </c>
      <c r="D26" s="1716" t="s">
        <v>6604</v>
      </c>
      <c r="E26" s="1611"/>
      <c r="F26" s="1612"/>
      <c r="G26" s="1621"/>
      <c r="H26" s="1588"/>
      <c r="I26" s="1588"/>
    </row>
    <row r="27" spans="1:9" s="1587" customFormat="1">
      <c r="A27" s="1690"/>
      <c r="B27" s="1717" t="s">
        <v>6605</v>
      </c>
      <c r="C27" s="1718" t="s">
        <v>6617</v>
      </c>
      <c r="D27" s="1719" t="s">
        <v>6606</v>
      </c>
      <c r="E27" s="1611"/>
      <c r="F27" s="1612"/>
      <c r="G27" s="1621"/>
      <c r="H27" s="1588"/>
      <c r="I27" s="1588"/>
    </row>
    <row r="28" spans="1:9" s="1587" customFormat="1">
      <c r="A28" s="1690"/>
      <c r="B28" s="1717">
        <f>+B26+1</f>
        <v>19</v>
      </c>
      <c r="C28" s="1622" t="s">
        <v>6554</v>
      </c>
      <c r="D28" s="1614"/>
      <c r="E28" s="1611"/>
      <c r="F28" s="1612"/>
      <c r="G28" s="1588"/>
      <c r="H28" s="1588"/>
      <c r="I28" s="1588"/>
    </row>
    <row r="29" spans="1:9" s="1587" customFormat="1">
      <c r="A29" s="1690"/>
      <c r="B29" s="1717">
        <f t="shared" ref="B29:B52" si="0">+B28+1</f>
        <v>20</v>
      </c>
      <c r="C29" s="1622" t="s">
        <v>6555</v>
      </c>
      <c r="D29" s="1614"/>
      <c r="E29" s="1611"/>
      <c r="F29" s="1612"/>
      <c r="G29" s="1588"/>
      <c r="H29" s="1588"/>
      <c r="I29" s="1588"/>
    </row>
    <row r="30" spans="1:9" s="1587" customFormat="1">
      <c r="A30" s="1690"/>
      <c r="B30" s="1717">
        <f t="shared" si="0"/>
        <v>21</v>
      </c>
      <c r="C30" s="1609" t="s">
        <v>6607</v>
      </c>
      <c r="D30" s="1610" t="s">
        <v>6556</v>
      </c>
      <c r="E30" s="1623"/>
      <c r="F30" s="1624"/>
      <c r="G30" s="1588"/>
      <c r="H30" s="1588"/>
      <c r="I30" s="1588"/>
    </row>
    <row r="31" spans="1:9">
      <c r="A31" s="1690"/>
      <c r="B31" s="1717" t="s">
        <v>6608</v>
      </c>
      <c r="C31" s="1609" t="s">
        <v>6609</v>
      </c>
      <c r="D31" s="1610" t="s">
        <v>6610</v>
      </c>
      <c r="E31" s="1623"/>
      <c r="F31" s="1624"/>
    </row>
    <row r="32" spans="1:9">
      <c r="A32" s="1690"/>
      <c r="B32" s="1717">
        <f>+B30+1</f>
        <v>22</v>
      </c>
      <c r="C32" s="1625" t="s">
        <v>6557</v>
      </c>
      <c r="D32" s="1614"/>
      <c r="E32" s="1611"/>
      <c r="F32" s="1612"/>
    </row>
    <row r="33" spans="1:9">
      <c r="A33" s="1690"/>
      <c r="B33" s="1717">
        <f t="shared" si="0"/>
        <v>23</v>
      </c>
      <c r="C33" s="1613" t="s">
        <v>6383</v>
      </c>
      <c r="D33" s="1614"/>
      <c r="E33" s="1611"/>
      <c r="F33" s="1612"/>
    </row>
    <row r="34" spans="1:9">
      <c r="A34" s="1690"/>
      <c r="B34" s="1717">
        <f t="shared" si="0"/>
        <v>24</v>
      </c>
      <c r="C34" s="1613" t="s">
        <v>6558</v>
      </c>
      <c r="D34" s="1614"/>
      <c r="E34" s="1611"/>
      <c r="F34" s="1612"/>
    </row>
    <row r="35" spans="1:9">
      <c r="A35" s="1690"/>
      <c r="B35" s="1717">
        <f t="shared" si="0"/>
        <v>25</v>
      </c>
      <c r="C35" s="1613" t="s">
        <v>6387</v>
      </c>
      <c r="D35" s="1614"/>
      <c r="E35" s="1611"/>
      <c r="F35" s="1612"/>
      <c r="H35" s="1630"/>
      <c r="I35" s="1630"/>
    </row>
    <row r="36" spans="1:9">
      <c r="A36" s="1690"/>
      <c r="B36" s="1717">
        <f t="shared" si="0"/>
        <v>26</v>
      </c>
      <c r="C36" s="1613" t="s">
        <v>6559</v>
      </c>
      <c r="D36" s="1614"/>
      <c r="E36" s="1611"/>
      <c r="F36" s="1612"/>
      <c r="H36" s="1608"/>
      <c r="I36" s="1608"/>
    </row>
    <row r="37" spans="1:9">
      <c r="A37" s="1690"/>
      <c r="B37" s="1717">
        <f t="shared" si="0"/>
        <v>27</v>
      </c>
      <c r="C37" s="1613" t="s">
        <v>6388</v>
      </c>
      <c r="D37" s="1614"/>
      <c r="E37" s="1611"/>
      <c r="F37" s="1612"/>
      <c r="H37" s="1608"/>
      <c r="I37" s="1608"/>
    </row>
    <row r="38" spans="1:9">
      <c r="A38" s="1690"/>
      <c r="B38" s="1717">
        <f t="shared" si="0"/>
        <v>28</v>
      </c>
      <c r="C38" s="1609" t="s">
        <v>6611</v>
      </c>
      <c r="D38" s="1610" t="s">
        <v>6560</v>
      </c>
      <c r="E38" s="1623"/>
      <c r="F38" s="1624"/>
      <c r="H38" s="1608"/>
      <c r="I38" s="1608"/>
    </row>
    <row r="39" spans="1:9">
      <c r="A39" s="1690"/>
      <c r="B39" s="1717" t="s">
        <v>6612</v>
      </c>
      <c r="C39" s="1609" t="s">
        <v>6613</v>
      </c>
      <c r="D39" s="1610" t="s">
        <v>6614</v>
      </c>
      <c r="E39" s="1623"/>
      <c r="F39" s="1624"/>
    </row>
    <row r="40" spans="1:9">
      <c r="A40" s="1690"/>
      <c r="B40" s="1717">
        <f>+B38+1</f>
        <v>29</v>
      </c>
      <c r="C40" s="1625" t="s">
        <v>6557</v>
      </c>
      <c r="D40" s="1614"/>
      <c r="E40" s="1611"/>
      <c r="F40" s="1612"/>
    </row>
    <row r="41" spans="1:9">
      <c r="A41" s="1690"/>
      <c r="B41" s="1717">
        <f t="shared" si="0"/>
        <v>30</v>
      </c>
      <c r="C41" s="1613" t="s">
        <v>6383</v>
      </c>
      <c r="D41" s="1614"/>
      <c r="E41" s="1611"/>
      <c r="F41" s="1612"/>
    </row>
    <row r="42" spans="1:9">
      <c r="A42" s="1690"/>
      <c r="B42" s="1717">
        <f t="shared" si="0"/>
        <v>31</v>
      </c>
      <c r="C42" s="1613" t="s">
        <v>6561</v>
      </c>
      <c r="D42" s="1614"/>
      <c r="E42" s="1611"/>
      <c r="F42" s="1612"/>
    </row>
    <row r="43" spans="1:9">
      <c r="A43" s="1690"/>
      <c r="B43" s="1717">
        <f t="shared" si="0"/>
        <v>32</v>
      </c>
      <c r="C43" s="1613" t="s">
        <v>6387</v>
      </c>
      <c r="D43" s="1614"/>
      <c r="E43" s="1611"/>
      <c r="F43" s="1612"/>
    </row>
    <row r="44" spans="1:9">
      <c r="A44" s="1690"/>
      <c r="B44" s="1717">
        <f t="shared" si="0"/>
        <v>33</v>
      </c>
      <c r="C44" s="1613" t="s">
        <v>6559</v>
      </c>
      <c r="D44" s="1614"/>
      <c r="E44" s="1611"/>
      <c r="F44" s="1612"/>
    </row>
    <row r="45" spans="1:9">
      <c r="A45" s="1690"/>
      <c r="B45" s="1717">
        <f t="shared" si="0"/>
        <v>34</v>
      </c>
      <c r="C45" s="1613" t="s">
        <v>6562</v>
      </c>
      <c r="D45" s="1614"/>
      <c r="E45" s="1611"/>
      <c r="F45" s="1611"/>
    </row>
    <row r="46" spans="1:9" ht="15">
      <c r="A46" s="1690"/>
      <c r="B46" s="1717">
        <f t="shared" si="0"/>
        <v>35</v>
      </c>
      <c r="C46" s="1718" t="s">
        <v>6615</v>
      </c>
      <c r="D46" s="1720" t="s">
        <v>6563</v>
      </c>
      <c r="E46" s="1628"/>
      <c r="F46" s="1628"/>
    </row>
    <row r="47" spans="1:9">
      <c r="A47" s="1690"/>
      <c r="B47" s="1717">
        <f>+B46+1</f>
        <v>36</v>
      </c>
      <c r="C47" s="1627" t="s">
        <v>6557</v>
      </c>
      <c r="D47" s="1721" t="s">
        <v>6564</v>
      </c>
      <c r="E47" s="1628"/>
      <c r="F47" s="1628"/>
    </row>
    <row r="48" spans="1:9">
      <c r="A48" s="1690"/>
      <c r="B48" s="1717">
        <f t="shared" si="0"/>
        <v>37</v>
      </c>
      <c r="C48" s="1629" t="s">
        <v>6383</v>
      </c>
      <c r="D48" s="1722" t="s">
        <v>6565</v>
      </c>
      <c r="E48" s="1628"/>
      <c r="F48" s="1628"/>
    </row>
    <row r="49" spans="1:7">
      <c r="A49" s="1690"/>
      <c r="B49" s="1717">
        <f t="shared" si="0"/>
        <v>38</v>
      </c>
      <c r="C49" s="1629" t="s">
        <v>6386</v>
      </c>
      <c r="D49" s="1722" t="s">
        <v>6566</v>
      </c>
      <c r="E49" s="1628"/>
      <c r="F49" s="1628"/>
    </row>
    <row r="50" spans="1:7">
      <c r="A50" s="1690"/>
      <c r="B50" s="1717">
        <f t="shared" si="0"/>
        <v>39</v>
      </c>
      <c r="C50" s="1629" t="s">
        <v>6387</v>
      </c>
      <c r="D50" s="1722" t="s">
        <v>6567</v>
      </c>
      <c r="E50" s="1628"/>
      <c r="F50" s="1628"/>
    </row>
    <row r="51" spans="1:7">
      <c r="A51" s="1690"/>
      <c r="B51" s="1717">
        <f t="shared" si="0"/>
        <v>40</v>
      </c>
      <c r="C51" s="1629" t="s">
        <v>6559</v>
      </c>
      <c r="D51" s="1723" t="s">
        <v>6568</v>
      </c>
      <c r="E51" s="1628"/>
      <c r="F51" s="1628"/>
    </row>
    <row r="52" spans="1:7">
      <c r="A52" s="1690"/>
      <c r="B52" s="1714">
        <f t="shared" si="0"/>
        <v>41</v>
      </c>
      <c r="C52" s="1724" t="s">
        <v>6388</v>
      </c>
      <c r="D52" s="1725" t="s">
        <v>6569</v>
      </c>
      <c r="E52" s="1726"/>
      <c r="F52" s="1726"/>
    </row>
    <row r="53" spans="1:7">
      <c r="A53" s="1630"/>
      <c r="B53" s="1630"/>
      <c r="C53" s="1727"/>
      <c r="D53" s="1728"/>
      <c r="E53" s="1729"/>
      <c r="F53" s="1729"/>
      <c r="G53" s="1630"/>
    </row>
    <row r="54" spans="1:7">
      <c r="A54" s="1690"/>
      <c r="B54" s="1697">
        <f>+B52+1</f>
        <v>42</v>
      </c>
      <c r="C54" s="1631" t="s">
        <v>6333</v>
      </c>
      <c r="D54" s="1632" t="s">
        <v>6570</v>
      </c>
      <c r="E54" s="1623"/>
      <c r="F54" s="1624"/>
      <c r="G54" s="1608"/>
    </row>
    <row r="55" spans="1:7">
      <c r="A55" s="1690"/>
      <c r="B55" s="1717">
        <f t="shared" ref="B55:B61" si="1">+B54+1</f>
        <v>43</v>
      </c>
      <c r="C55" s="1609" t="s">
        <v>6383</v>
      </c>
      <c r="D55" s="1616" t="s">
        <v>6571</v>
      </c>
      <c r="E55" s="1623"/>
      <c r="F55" s="1624"/>
      <c r="G55" s="1608"/>
    </row>
    <row r="56" spans="1:7">
      <c r="A56" s="1690"/>
      <c r="B56" s="1717">
        <f t="shared" si="1"/>
        <v>44</v>
      </c>
      <c r="C56" s="1609" t="s">
        <v>6386</v>
      </c>
      <c r="D56" s="1616" t="s">
        <v>6572</v>
      </c>
      <c r="E56" s="1623"/>
      <c r="F56" s="1624"/>
      <c r="G56" s="1608"/>
    </row>
    <row r="57" spans="1:7" ht="27.6">
      <c r="A57" s="1690"/>
      <c r="B57" s="1714">
        <f t="shared" si="1"/>
        <v>45</v>
      </c>
      <c r="C57" s="1633" t="s">
        <v>6385</v>
      </c>
      <c r="D57" s="1634" t="s">
        <v>6573</v>
      </c>
      <c r="E57" s="1635"/>
      <c r="F57" s="1636"/>
    </row>
    <row r="58" spans="1:7">
      <c r="A58" s="1690"/>
      <c r="B58" s="1697">
        <f t="shared" si="1"/>
        <v>46</v>
      </c>
      <c r="C58" s="1637" t="s">
        <v>6574</v>
      </c>
      <c r="D58" s="1638" t="s">
        <v>6575</v>
      </c>
      <c r="E58" s="1639"/>
      <c r="F58" s="1640"/>
    </row>
    <row r="59" spans="1:7">
      <c r="A59" s="1690"/>
      <c r="B59" s="1717">
        <f t="shared" si="1"/>
        <v>47</v>
      </c>
      <c r="C59" s="1609" t="s">
        <v>6383</v>
      </c>
      <c r="D59" s="1616" t="s">
        <v>6576</v>
      </c>
      <c r="E59" s="1641"/>
      <c r="F59" s="1642"/>
    </row>
    <row r="60" spans="1:7">
      <c r="A60" s="1690"/>
      <c r="B60" s="1717">
        <f t="shared" si="1"/>
        <v>48</v>
      </c>
      <c r="C60" s="1609" t="s">
        <v>6386</v>
      </c>
      <c r="D60" s="1616" t="s">
        <v>6577</v>
      </c>
      <c r="E60" s="1641"/>
      <c r="F60" s="1642"/>
    </row>
    <row r="61" spans="1:7">
      <c r="A61" s="1690"/>
      <c r="B61" s="1730">
        <f t="shared" si="1"/>
        <v>49</v>
      </c>
      <c r="C61" s="1633" t="s">
        <v>6385</v>
      </c>
      <c r="D61" s="1643" t="s">
        <v>6578</v>
      </c>
      <c r="E61" s="1644"/>
      <c r="F61" s="1645"/>
    </row>
    <row r="62" spans="1:7" ht="27.6">
      <c r="B62" s="1731"/>
      <c r="C62" s="1739" t="s">
        <v>6579</v>
      </c>
      <c r="D62" s="1646"/>
      <c r="E62" s="1647"/>
      <c r="F62" s="1648"/>
    </row>
    <row r="63" spans="1:7">
      <c r="A63" s="1690"/>
      <c r="B63" s="1717">
        <f>+B61+1</f>
        <v>50</v>
      </c>
      <c r="C63" s="1609" t="s">
        <v>6383</v>
      </c>
      <c r="D63" s="1616" t="s">
        <v>6580</v>
      </c>
      <c r="E63" s="1649"/>
      <c r="F63" s="1650"/>
    </row>
    <row r="64" spans="1:7">
      <c r="A64" s="1690"/>
      <c r="B64" s="1717">
        <f t="shared" ref="B64:B65" si="2">+B63+1</f>
        <v>51</v>
      </c>
      <c r="C64" s="1609" t="s">
        <v>6386</v>
      </c>
      <c r="D64" s="1616" t="s">
        <v>6581</v>
      </c>
      <c r="E64" s="1649"/>
      <c r="F64" s="1650"/>
    </row>
    <row r="65" spans="1:9" s="1586" customFormat="1">
      <c r="A65" s="1690"/>
      <c r="B65" s="1730">
        <f t="shared" si="2"/>
        <v>52</v>
      </c>
      <c r="C65" s="1633" t="s">
        <v>6385</v>
      </c>
      <c r="D65" s="1643" t="s">
        <v>6582</v>
      </c>
      <c r="E65" s="1651"/>
      <c r="F65" s="1652"/>
      <c r="G65" s="1588"/>
      <c r="H65" s="1588"/>
      <c r="I65" s="1588"/>
    </row>
    <row r="66" spans="1:9" s="1586" customFormat="1">
      <c r="A66" s="1589"/>
      <c r="B66" s="1589"/>
      <c r="C66" s="1588"/>
      <c r="D66" s="1653"/>
      <c r="E66" s="1588"/>
      <c r="F66" s="1588"/>
      <c r="G66" s="1588"/>
      <c r="H66" s="1588"/>
      <c r="I66" s="1588"/>
    </row>
    <row r="67" spans="1:9" s="1586" customFormat="1" ht="15">
      <c r="A67" s="1589"/>
      <c r="B67" s="1589"/>
      <c r="C67" s="1654" t="s">
        <v>6463</v>
      </c>
      <c r="D67" s="1655"/>
      <c r="E67" s="1656"/>
      <c r="F67" s="1656"/>
      <c r="G67" s="1657"/>
      <c r="H67" s="1588"/>
      <c r="I67" s="1588"/>
    </row>
    <row r="68" spans="1:9">
      <c r="B68" s="1731"/>
      <c r="C68" s="1658" t="s">
        <v>6265</v>
      </c>
      <c r="D68" s="1659"/>
      <c r="E68" s="1660"/>
      <c r="F68" s="1661"/>
      <c r="G68" s="1662"/>
    </row>
    <row r="69" spans="1:9" ht="15">
      <c r="A69" s="1690"/>
      <c r="B69" s="1717">
        <f>+B65+1</f>
        <v>53</v>
      </c>
      <c r="C69" s="1663" t="s">
        <v>6583</v>
      </c>
      <c r="D69" s="1664" t="s">
        <v>6584</v>
      </c>
      <c r="E69" s="1665"/>
      <c r="F69" s="1666"/>
      <c r="G69" s="1657"/>
    </row>
    <row r="70" spans="1:9">
      <c r="A70" s="1690"/>
      <c r="B70" s="1717">
        <f t="shared" ref="B70:B90" si="3">+B69+1</f>
        <v>54</v>
      </c>
      <c r="C70" s="1667" t="s">
        <v>6585</v>
      </c>
      <c r="D70" s="1668"/>
      <c r="E70" s="1665"/>
      <c r="F70" s="1666"/>
      <c r="G70" s="1657"/>
    </row>
    <row r="71" spans="1:9">
      <c r="A71" s="1690"/>
      <c r="B71" s="1717">
        <f t="shared" si="3"/>
        <v>55</v>
      </c>
      <c r="C71" s="1669" t="s">
        <v>6464</v>
      </c>
      <c r="D71" s="1670"/>
      <c r="E71" s="1665"/>
      <c r="F71" s="1666"/>
      <c r="G71" s="1657"/>
    </row>
    <row r="72" spans="1:9">
      <c r="A72" s="1690"/>
      <c r="B72" s="1717">
        <f t="shared" si="3"/>
        <v>56</v>
      </c>
      <c r="C72" s="1669" t="s">
        <v>6561</v>
      </c>
      <c r="D72" s="1670"/>
      <c r="E72" s="1665"/>
      <c r="F72" s="1666"/>
      <c r="G72" s="1657"/>
      <c r="I72" s="1732"/>
    </row>
    <row r="73" spans="1:9">
      <c r="A73" s="1690"/>
      <c r="B73" s="1717">
        <f t="shared" si="3"/>
        <v>57</v>
      </c>
      <c r="C73" s="1669" t="s">
        <v>6586</v>
      </c>
      <c r="D73" s="1670"/>
      <c r="E73" s="1665"/>
      <c r="F73" s="1666"/>
      <c r="G73" s="1657"/>
    </row>
    <row r="74" spans="1:9">
      <c r="A74" s="1690"/>
      <c r="B74" s="1717">
        <f t="shared" si="3"/>
        <v>58</v>
      </c>
      <c r="C74" s="1669" t="s">
        <v>6587</v>
      </c>
      <c r="D74" s="1670"/>
      <c r="E74" s="1665"/>
      <c r="F74" s="1666"/>
      <c r="G74" s="1657"/>
      <c r="H74" s="1615"/>
      <c r="I74" s="1615"/>
    </row>
    <row r="75" spans="1:9">
      <c r="A75" s="1690"/>
      <c r="B75" s="1717">
        <f t="shared" si="3"/>
        <v>59</v>
      </c>
      <c r="C75" s="1669" t="s">
        <v>6562</v>
      </c>
      <c r="D75" s="1670"/>
      <c r="E75" s="1665"/>
      <c r="F75" s="1666"/>
      <c r="G75" s="1657"/>
      <c r="H75" s="1615"/>
      <c r="I75" s="1615"/>
    </row>
    <row r="76" spans="1:9" ht="15">
      <c r="A76" s="1690"/>
      <c r="B76" s="1717">
        <f t="shared" si="3"/>
        <v>60</v>
      </c>
      <c r="C76" s="1663" t="s">
        <v>6588</v>
      </c>
      <c r="D76" s="1664" t="s">
        <v>6589</v>
      </c>
      <c r="E76" s="1665"/>
      <c r="F76" s="1666"/>
      <c r="G76" s="1662"/>
      <c r="H76" s="1615"/>
      <c r="I76" s="1615"/>
    </row>
    <row r="77" spans="1:9">
      <c r="A77" s="1690"/>
      <c r="B77" s="1717">
        <f t="shared" si="3"/>
        <v>61</v>
      </c>
      <c r="C77" s="1667" t="s">
        <v>6557</v>
      </c>
      <c r="D77" s="1668"/>
      <c r="E77" s="1665"/>
      <c r="F77" s="1666"/>
      <c r="G77" s="1662"/>
      <c r="H77" s="1615"/>
      <c r="I77" s="1615"/>
    </row>
    <row r="78" spans="1:9">
      <c r="A78" s="1690"/>
      <c r="B78" s="1717">
        <f t="shared" si="3"/>
        <v>62</v>
      </c>
      <c r="C78" s="1669" t="s">
        <v>6383</v>
      </c>
      <c r="D78" s="1670"/>
      <c r="E78" s="1665"/>
      <c r="F78" s="1666"/>
      <c r="G78" s="1662"/>
      <c r="H78" s="1615"/>
      <c r="I78" s="1615"/>
    </row>
    <row r="79" spans="1:9">
      <c r="A79" s="1690"/>
      <c r="B79" s="1717">
        <f t="shared" si="3"/>
        <v>63</v>
      </c>
      <c r="C79" s="1669" t="s">
        <v>6386</v>
      </c>
      <c r="D79" s="1670"/>
      <c r="E79" s="1671"/>
      <c r="F79" s="1672"/>
      <c r="G79" s="1662"/>
      <c r="H79" s="1615"/>
      <c r="I79" s="1615"/>
    </row>
    <row r="80" spans="1:9">
      <c r="A80" s="1690"/>
      <c r="B80" s="1717">
        <f t="shared" si="3"/>
        <v>64</v>
      </c>
      <c r="C80" s="1669" t="s">
        <v>6387</v>
      </c>
      <c r="D80" s="1670"/>
      <c r="E80" s="1671"/>
      <c r="F80" s="1672"/>
      <c r="G80" s="1662"/>
      <c r="H80" s="1615"/>
    </row>
    <row r="81" spans="1:9">
      <c r="A81" s="1690"/>
      <c r="B81" s="1717">
        <f t="shared" si="3"/>
        <v>65</v>
      </c>
      <c r="C81" s="1669" t="s">
        <v>6466</v>
      </c>
      <c r="D81" s="1670"/>
      <c r="E81" s="1671"/>
      <c r="F81" s="1672"/>
      <c r="G81" s="1662"/>
      <c r="H81" s="1615"/>
      <c r="I81" s="1615"/>
    </row>
    <row r="82" spans="1:9">
      <c r="A82" s="1690"/>
      <c r="B82" s="1717">
        <f t="shared" si="3"/>
        <v>66</v>
      </c>
      <c r="C82" s="1669" t="s">
        <v>6388</v>
      </c>
      <c r="D82" s="1670"/>
      <c r="E82" s="1671"/>
      <c r="F82" s="1672"/>
      <c r="G82" s="1662"/>
    </row>
    <row r="83" spans="1:9" ht="28.8">
      <c r="A83" s="1690"/>
      <c r="B83" s="1717">
        <f t="shared" si="3"/>
        <v>67</v>
      </c>
      <c r="C83" s="1663" t="s">
        <v>6590</v>
      </c>
      <c r="D83" s="1664" t="s">
        <v>6591</v>
      </c>
      <c r="E83" s="1665"/>
      <c r="F83" s="1666"/>
    </row>
    <row r="84" spans="1:9">
      <c r="A84" s="1690"/>
      <c r="B84" s="1717">
        <f t="shared" si="3"/>
        <v>68</v>
      </c>
      <c r="C84" s="1667" t="s">
        <v>6557</v>
      </c>
      <c r="D84" s="1673"/>
      <c r="E84" s="1671"/>
      <c r="F84" s="1672"/>
    </row>
    <row r="85" spans="1:9">
      <c r="A85" s="1690"/>
      <c r="B85" s="1717">
        <f t="shared" si="3"/>
        <v>69</v>
      </c>
      <c r="C85" s="1669" t="s">
        <v>6383</v>
      </c>
      <c r="D85" s="1670"/>
      <c r="E85" s="1671"/>
      <c r="F85" s="1672"/>
    </row>
    <row r="86" spans="1:9">
      <c r="A86" s="1690"/>
      <c r="B86" s="1717">
        <f t="shared" si="3"/>
        <v>70</v>
      </c>
      <c r="C86" s="1669" t="s">
        <v>6386</v>
      </c>
      <c r="D86" s="1670"/>
      <c r="E86" s="1671"/>
      <c r="F86" s="1672"/>
    </row>
    <row r="87" spans="1:9">
      <c r="A87" s="1690"/>
      <c r="B87" s="1717">
        <f t="shared" si="3"/>
        <v>71</v>
      </c>
      <c r="C87" s="1669" t="s">
        <v>6387</v>
      </c>
      <c r="D87" s="1670"/>
      <c r="E87" s="1671"/>
      <c r="F87" s="1672"/>
    </row>
    <row r="88" spans="1:9">
      <c r="A88" s="1690"/>
      <c r="B88" s="1717">
        <f t="shared" si="3"/>
        <v>72</v>
      </c>
      <c r="C88" s="1669" t="s">
        <v>6465</v>
      </c>
      <c r="D88" s="1670"/>
      <c r="E88" s="1671"/>
      <c r="F88" s="1672"/>
    </row>
    <row r="89" spans="1:9">
      <c r="A89" s="1690"/>
      <c r="B89" s="1717">
        <f t="shared" si="3"/>
        <v>73</v>
      </c>
      <c r="C89" s="1669" t="s">
        <v>6388</v>
      </c>
      <c r="D89" s="1670"/>
      <c r="E89" s="1671"/>
      <c r="F89" s="1672"/>
    </row>
    <row r="90" spans="1:9">
      <c r="A90" s="1690"/>
      <c r="B90" s="1730">
        <f t="shared" si="3"/>
        <v>74</v>
      </c>
      <c r="C90" s="1674" t="s">
        <v>19</v>
      </c>
      <c r="D90" s="1675" t="s">
        <v>6592</v>
      </c>
      <c r="E90" s="1676"/>
      <c r="F90" s="1677"/>
    </row>
    <row r="92" spans="1:9">
      <c r="A92" s="1615"/>
      <c r="B92" s="1733"/>
      <c r="C92" s="1678" t="s">
        <v>6593</v>
      </c>
      <c r="D92" s="1679"/>
      <c r="E92" s="1626"/>
      <c r="F92" s="1680"/>
      <c r="G92" s="1615"/>
    </row>
    <row r="93" spans="1:9">
      <c r="A93" s="1615"/>
      <c r="B93" s="1734"/>
      <c r="C93" s="1631" t="s">
        <v>6462</v>
      </c>
      <c r="D93" s="1681"/>
      <c r="E93" s="1611"/>
      <c r="F93" s="1612"/>
      <c r="G93" s="1615"/>
    </row>
    <row r="94" spans="1:9">
      <c r="A94" s="1690"/>
      <c r="B94" s="1717">
        <f>+B90+1</f>
        <v>75</v>
      </c>
      <c r="C94" s="1735" t="s">
        <v>6594</v>
      </c>
      <c r="D94" s="1682"/>
      <c r="E94" s="1611"/>
      <c r="F94" s="1612"/>
      <c r="G94" s="1615"/>
    </row>
    <row r="95" spans="1:9">
      <c r="A95" s="1690"/>
      <c r="B95" s="1717">
        <f>+B94+1</f>
        <v>76</v>
      </c>
      <c r="C95" s="1735" t="s">
        <v>6595</v>
      </c>
      <c r="D95" s="1682"/>
      <c r="E95" s="1611"/>
      <c r="F95" s="1612"/>
      <c r="G95" s="1621"/>
    </row>
    <row r="96" spans="1:9">
      <c r="A96" s="1690"/>
      <c r="B96" s="1734"/>
      <c r="C96" s="1683" t="s">
        <v>6460</v>
      </c>
      <c r="D96" s="1684"/>
      <c r="E96" s="1611"/>
      <c r="F96" s="1612"/>
      <c r="G96" s="1621"/>
    </row>
    <row r="97" spans="1:7">
      <c r="A97" s="1690"/>
      <c r="B97" s="1717">
        <f>+B95+1</f>
        <v>77</v>
      </c>
      <c r="C97" s="1735" t="s">
        <v>6596</v>
      </c>
      <c r="D97" s="1682"/>
      <c r="E97" s="1611"/>
      <c r="F97" s="1612"/>
      <c r="G97" s="1621"/>
    </row>
    <row r="98" spans="1:7">
      <c r="A98" s="1690"/>
      <c r="B98" s="1717">
        <f>+B97+1</f>
        <v>78</v>
      </c>
      <c r="C98" s="1735" t="s">
        <v>6597</v>
      </c>
      <c r="D98" s="1682"/>
      <c r="E98" s="1611"/>
      <c r="F98" s="1612"/>
      <c r="G98" s="1621"/>
    </row>
    <row r="99" spans="1:7">
      <c r="A99" s="1690"/>
      <c r="B99" s="1736"/>
      <c r="C99" s="1685" t="s">
        <v>6461</v>
      </c>
      <c r="D99" s="1686"/>
      <c r="E99" s="1687"/>
      <c r="F99" s="1688"/>
      <c r="G99" s="1621"/>
    </row>
    <row r="100" spans="1:7">
      <c r="A100" s="1690"/>
    </row>
    <row r="101" spans="1:7">
      <c r="C101" s="1689" t="s">
        <v>6598</v>
      </c>
    </row>
    <row r="102" spans="1:7">
      <c r="A102" s="1690"/>
      <c r="B102" s="1690"/>
      <c r="C102" s="1691" t="s">
        <v>6599</v>
      </c>
    </row>
    <row r="103" spans="1:7">
      <c r="A103" s="1692"/>
      <c r="B103" s="1692"/>
      <c r="C103" s="1693" t="s">
        <v>6600</v>
      </c>
    </row>
    <row r="104" spans="1:7">
      <c r="A104" s="1692"/>
      <c r="B104" s="1692"/>
      <c r="C104" s="1693" t="s">
        <v>6601</v>
      </c>
    </row>
    <row r="105" spans="1:7">
      <c r="A105" s="1690"/>
      <c r="B105" s="1690"/>
      <c r="C105" s="1693" t="s">
        <v>6602</v>
      </c>
    </row>
    <row r="106" spans="1:7">
      <c r="A106" s="1737"/>
      <c r="B106" s="1690"/>
    </row>
    <row r="107" spans="1:7">
      <c r="A107" s="1737"/>
      <c r="B107" s="1692"/>
    </row>
    <row r="108" spans="1:7">
      <c r="A108" s="1738"/>
      <c r="B108" s="1690"/>
    </row>
    <row r="109" spans="1:7">
      <c r="A109" s="1738"/>
      <c r="B109" s="1690"/>
    </row>
    <row r="110" spans="1:7">
      <c r="A110" s="1738"/>
      <c r="B110" s="1738"/>
    </row>
    <row r="111" spans="1:7">
      <c r="A111" s="1738"/>
      <c r="B111" s="1738"/>
    </row>
    <row r="112" spans="1:7">
      <c r="A112" s="1738"/>
      <c r="B112" s="1738"/>
    </row>
    <row r="113" spans="1:2">
      <c r="A113" s="1738"/>
      <c r="B113" s="1738"/>
    </row>
    <row r="114" spans="1:2">
      <c r="A114" s="1738"/>
      <c r="B114" s="1738"/>
    </row>
    <row r="115" spans="1:2">
      <c r="A115" s="1738"/>
      <c r="B115" s="1738"/>
    </row>
  </sheetData>
  <mergeCells count="1">
    <mergeCell ref="C2:G2"/>
  </mergeCells>
  <printOptions horizontalCentered="1"/>
  <pageMargins left="0.70866141732283472" right="0.70866141732283472" top="0.74803149606299213" bottom="0.74803149606299213" header="0.31496062992125984" footer="0.31496062992125984"/>
  <pageSetup paperSize="9" scale="99" orientation="portrait" r:id="rId1"/>
  <headerFooter>
    <oddFooter>&amp;R&amp;P/&amp;N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2:H33"/>
  <sheetViews>
    <sheetView showGridLines="0" workbookViewId="0">
      <selection activeCell="B3" sqref="B3"/>
    </sheetView>
  </sheetViews>
  <sheetFormatPr defaultRowHeight="14.4"/>
  <cols>
    <col min="2" max="2" width="22" customWidth="1"/>
    <col min="3" max="3" width="15.44140625" customWidth="1"/>
    <col min="4" max="4" width="14.33203125" customWidth="1"/>
    <col min="5" max="5" width="13.33203125" customWidth="1"/>
    <col min="6" max="6" width="14.109375" customWidth="1"/>
  </cols>
  <sheetData>
    <row r="2" spans="1:8" s="750" customFormat="1" ht="15.75" customHeight="1">
      <c r="A2" s="1000"/>
      <c r="B2" s="1801" t="s">
        <v>6508</v>
      </c>
      <c r="C2" s="1801"/>
      <c r="D2" s="1801"/>
      <c r="E2" s="1801"/>
      <c r="F2" s="1801"/>
      <c r="G2" s="1801"/>
      <c r="H2" s="1801"/>
    </row>
    <row r="3" spans="1:8" ht="13.5" customHeight="1">
      <c r="B3" s="1271"/>
      <c r="C3" s="1271"/>
      <c r="D3" s="1271"/>
    </row>
    <row r="4" spans="1:8" ht="13.5" customHeight="1">
      <c r="B4" s="1961" t="s">
        <v>5835</v>
      </c>
      <c r="C4" s="1961"/>
      <c r="D4" s="1961"/>
      <c r="E4" s="522"/>
    </row>
    <row r="5" spans="1:8" ht="15.6">
      <c r="B5" s="673"/>
      <c r="C5" s="674"/>
      <c r="E5" s="522"/>
      <c r="F5" s="675" t="s">
        <v>98</v>
      </c>
    </row>
    <row r="6" spans="1:8" ht="15.6">
      <c r="B6" s="673"/>
      <c r="C6" s="1962" t="s">
        <v>6258</v>
      </c>
      <c r="D6" s="1963"/>
      <c r="E6" s="1962" t="s">
        <v>6259</v>
      </c>
      <c r="F6" s="1963"/>
    </row>
    <row r="7" spans="1:8" ht="24" customHeight="1">
      <c r="B7" s="676" t="s">
        <v>29</v>
      </c>
      <c r="C7" s="677" t="s">
        <v>5918</v>
      </c>
      <c r="D7" s="677" t="s">
        <v>5919</v>
      </c>
      <c r="E7" s="677" t="s">
        <v>5918</v>
      </c>
      <c r="F7" s="677" t="s">
        <v>5919</v>
      </c>
    </row>
    <row r="8" spans="1:8" ht="5.0999999999999996" customHeight="1">
      <c r="B8" s="672"/>
      <c r="C8" s="615"/>
      <c r="D8" s="615"/>
      <c r="E8" s="615"/>
      <c r="F8" s="615"/>
    </row>
    <row r="9" spans="1:8" ht="5.25" customHeight="1">
      <c r="B9" s="678"/>
      <c r="C9" s="679"/>
      <c r="D9" s="679"/>
      <c r="E9" s="679"/>
      <c r="F9" s="679"/>
    </row>
    <row r="10" spans="1:8">
      <c r="B10" s="680" t="s">
        <v>89</v>
      </c>
      <c r="C10" s="681"/>
      <c r="D10" s="681"/>
      <c r="E10" s="681"/>
      <c r="F10" s="681"/>
    </row>
    <row r="11" spans="1:8">
      <c r="B11" s="682" t="s">
        <v>24</v>
      </c>
      <c r="C11" s="683"/>
      <c r="D11" s="683"/>
      <c r="E11" s="683"/>
      <c r="F11" s="683"/>
    </row>
    <row r="12" spans="1:8">
      <c r="B12" s="682" t="s">
        <v>25</v>
      </c>
      <c r="C12" s="683"/>
      <c r="D12" s="683"/>
      <c r="E12" s="683"/>
      <c r="F12" s="683"/>
    </row>
    <row r="13" spans="1:8">
      <c r="B13" s="682" t="s">
        <v>26</v>
      </c>
      <c r="C13" s="683"/>
      <c r="D13" s="683"/>
      <c r="E13" s="683"/>
      <c r="F13" s="683"/>
    </row>
    <row r="14" spans="1:8">
      <c r="B14" s="682" t="s">
        <v>27</v>
      </c>
      <c r="C14" s="683"/>
      <c r="D14" s="683"/>
      <c r="E14" s="683"/>
      <c r="F14" s="683"/>
    </row>
    <row r="15" spans="1:8">
      <c r="B15" s="682" t="s">
        <v>99</v>
      </c>
      <c r="C15" s="683"/>
      <c r="D15" s="683"/>
      <c r="E15" s="683"/>
      <c r="F15" s="683"/>
    </row>
    <row r="16" spans="1:8">
      <c r="B16" s="682" t="s">
        <v>28</v>
      </c>
      <c r="C16" s="683"/>
      <c r="D16" s="683"/>
      <c r="E16" s="683"/>
      <c r="F16" s="683"/>
    </row>
    <row r="17" spans="2:6">
      <c r="B17" s="680" t="s">
        <v>90</v>
      </c>
      <c r="C17" s="681"/>
      <c r="D17" s="681"/>
      <c r="E17" s="681"/>
      <c r="F17" s="681"/>
    </row>
    <row r="18" spans="2:6">
      <c r="B18" s="682" t="s">
        <v>24</v>
      </c>
      <c r="C18" s="683"/>
      <c r="D18" s="683"/>
      <c r="E18" s="683"/>
      <c r="F18" s="683"/>
    </row>
    <row r="19" spans="2:6">
      <c r="B19" s="682" t="s">
        <v>25</v>
      </c>
      <c r="C19" s="683"/>
      <c r="D19" s="683"/>
      <c r="E19" s="683"/>
      <c r="F19" s="683"/>
    </row>
    <row r="20" spans="2:6">
      <c r="B20" s="682" t="s">
        <v>26</v>
      </c>
      <c r="C20" s="683"/>
      <c r="D20" s="683"/>
      <c r="E20" s="683"/>
      <c r="F20" s="683"/>
    </row>
    <row r="21" spans="2:6">
      <c r="B21" s="682" t="s">
        <v>27</v>
      </c>
      <c r="C21" s="684"/>
      <c r="D21" s="684"/>
      <c r="E21" s="684"/>
      <c r="F21" s="684"/>
    </row>
    <row r="22" spans="2:6">
      <c r="B22" s="682" t="s">
        <v>99</v>
      </c>
      <c r="C22" s="685"/>
      <c r="D22" s="685"/>
      <c r="E22" s="685"/>
      <c r="F22" s="685"/>
    </row>
    <row r="23" spans="2:6">
      <c r="B23" s="686" t="s">
        <v>28</v>
      </c>
      <c r="C23" s="687"/>
      <c r="D23" s="687"/>
      <c r="E23" s="687"/>
      <c r="F23" s="687"/>
    </row>
    <row r="24" spans="2:6" ht="18.75" customHeight="1">
      <c r="B24" s="688" t="s">
        <v>5821</v>
      </c>
      <c r="C24" s="689"/>
      <c r="D24" s="689"/>
      <c r="E24" s="689"/>
      <c r="F24" s="689"/>
    </row>
    <row r="25" spans="2:6">
      <c r="B25" s="525"/>
      <c r="C25" s="522"/>
      <c r="D25" s="522"/>
      <c r="E25" s="522"/>
    </row>
    <row r="26" spans="2:6">
      <c r="B26" s="690"/>
      <c r="C26" s="691"/>
      <c r="D26" s="691"/>
      <c r="E26" s="522"/>
    </row>
    <row r="27" spans="2:6" ht="42.75" customHeight="1">
      <c r="B27" s="522"/>
      <c r="C27" s="522"/>
      <c r="D27" s="522"/>
      <c r="E27" s="522"/>
    </row>
    <row r="28" spans="2:6">
      <c r="B28" s="522"/>
      <c r="C28" s="522"/>
      <c r="D28" s="522"/>
      <c r="E28" s="522"/>
    </row>
    <row r="29" spans="2:6">
      <c r="B29" s="522"/>
      <c r="C29" s="522"/>
      <c r="D29" s="522"/>
      <c r="E29" s="522"/>
    </row>
    <row r="30" spans="2:6">
      <c r="B30" s="522"/>
      <c r="C30" s="522"/>
      <c r="D30" s="522"/>
      <c r="E30" s="522"/>
    </row>
    <row r="31" spans="2:6">
      <c r="B31" s="522"/>
      <c r="C31" s="522"/>
      <c r="D31" s="522"/>
      <c r="E31" s="522"/>
    </row>
    <row r="32" spans="2:6">
      <c r="B32" s="522"/>
      <c r="C32" s="522"/>
      <c r="D32" s="522"/>
      <c r="E32" s="522"/>
    </row>
    <row r="33" spans="2:5">
      <c r="B33" s="522"/>
      <c r="C33" s="522"/>
      <c r="D33" s="522"/>
      <c r="E33" s="522"/>
    </row>
  </sheetData>
  <mergeCells count="4">
    <mergeCell ref="B4:D4"/>
    <mergeCell ref="C6:D6"/>
    <mergeCell ref="E6:F6"/>
    <mergeCell ref="B2:H2"/>
  </mergeCells>
  <printOptions horizontalCentered="1"/>
  <pageMargins left="0.70866141732283472" right="0.70866141732283472" top="0.74803149606299213" bottom="0.74803149606299213" header="0.31496062992125984" footer="0.31496062992125984"/>
  <pageSetup paperSize="9" orientation="portrait" r:id="rId1"/>
  <headerFooter>
    <oddFooter>&amp;R&amp;P/&amp;N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E25"/>
  <sheetViews>
    <sheetView showGridLines="0" workbookViewId="0">
      <selection activeCell="I20" sqref="I20"/>
    </sheetView>
  </sheetViews>
  <sheetFormatPr defaultRowHeight="14.4"/>
  <cols>
    <col min="2" max="2" width="30.109375" customWidth="1"/>
    <col min="3" max="4" width="10.6640625" customWidth="1"/>
  </cols>
  <sheetData>
    <row r="2" spans="1:5" s="750" customFormat="1" ht="16.2" thickBot="1">
      <c r="A2" s="1000"/>
      <c r="B2" s="1821" t="s">
        <v>6245</v>
      </c>
      <c r="C2" s="1821"/>
      <c r="D2" s="1821"/>
      <c r="E2" s="1821"/>
    </row>
    <row r="3" spans="1:5" ht="16.5" customHeight="1" thickBot="1">
      <c r="B3" s="945"/>
      <c r="C3" s="946"/>
      <c r="D3" s="947"/>
    </row>
    <row r="4" spans="1:5" ht="15.6">
      <c r="B4" s="491"/>
      <c r="C4" s="491"/>
      <c r="D4" s="491"/>
      <c r="E4" s="522"/>
    </row>
    <row r="5" spans="1:5">
      <c r="B5" s="672"/>
      <c r="C5" s="672"/>
      <c r="D5" s="672" t="s">
        <v>98</v>
      </c>
      <c r="E5" s="522"/>
    </row>
    <row r="6" spans="1:5">
      <c r="B6" s="1867" t="s">
        <v>29</v>
      </c>
      <c r="C6" s="1965" t="s">
        <v>30</v>
      </c>
      <c r="D6" s="1966"/>
      <c r="E6" s="522"/>
    </row>
    <row r="7" spans="1:5">
      <c r="B7" s="1964"/>
      <c r="C7" s="692" t="s">
        <v>5918</v>
      </c>
      <c r="D7" s="693" t="s">
        <v>5919</v>
      </c>
      <c r="E7" s="522"/>
    </row>
    <row r="8" spans="1:5" ht="5.0999999999999996" customHeight="1">
      <c r="B8" s="672"/>
      <c r="C8" s="615"/>
      <c r="D8" s="615"/>
      <c r="E8" s="522"/>
    </row>
    <row r="9" spans="1:5" ht="21" customHeight="1">
      <c r="B9" s="694" t="s">
        <v>5897</v>
      </c>
      <c r="C9" s="1302"/>
      <c r="D9" s="1301"/>
      <c r="E9" s="522"/>
    </row>
    <row r="10" spans="1:5" ht="21" customHeight="1">
      <c r="B10" s="1517" t="s">
        <v>6384</v>
      </c>
      <c r="C10" s="1518"/>
      <c r="D10" s="1519"/>
      <c r="E10" s="522"/>
    </row>
    <row r="11" spans="1:5" ht="21" customHeight="1">
      <c r="B11" s="1520" t="s">
        <v>6385</v>
      </c>
      <c r="C11" s="1521"/>
      <c r="D11" s="1522"/>
      <c r="E11" s="522"/>
    </row>
    <row r="12" spans="1:5">
      <c r="B12" s="522"/>
      <c r="C12" s="522"/>
      <c r="D12" s="522"/>
      <c r="E12" s="522"/>
    </row>
    <row r="13" spans="1:5" ht="14.25" customHeight="1">
      <c r="B13" s="522"/>
      <c r="C13" s="522"/>
      <c r="D13" s="522"/>
      <c r="E13" s="522"/>
    </row>
    <row r="14" spans="1:5" ht="14.25" customHeight="1">
      <c r="B14" s="695" t="s">
        <v>5898</v>
      </c>
      <c r="C14" s="696" t="s">
        <v>5918</v>
      </c>
      <c r="D14" s="696" t="s">
        <v>5919</v>
      </c>
      <c r="E14" s="522"/>
    </row>
    <row r="15" spans="1:5" ht="15" customHeight="1">
      <c r="B15" s="697" t="s">
        <v>6519</v>
      </c>
      <c r="C15" s="670"/>
      <c r="D15" s="670"/>
      <c r="E15" s="522"/>
    </row>
    <row r="16" spans="1:5">
      <c r="B16" s="697" t="s">
        <v>6519</v>
      </c>
      <c r="C16" s="670"/>
      <c r="D16" s="670"/>
      <c r="E16" s="522"/>
    </row>
    <row r="17" spans="2:5">
      <c r="B17" s="697" t="s">
        <v>6519</v>
      </c>
      <c r="C17" s="670"/>
      <c r="D17" s="670"/>
      <c r="E17" s="522"/>
    </row>
    <row r="18" spans="2:5">
      <c r="B18" s="697" t="s">
        <v>6519</v>
      </c>
      <c r="C18" s="670"/>
      <c r="D18" s="670"/>
      <c r="E18" s="522"/>
    </row>
    <row r="19" spans="2:5">
      <c r="B19" s="698" t="s">
        <v>5884</v>
      </c>
      <c r="C19" s="699"/>
      <c r="D19" s="699"/>
      <c r="E19" s="522"/>
    </row>
    <row r="20" spans="2:5">
      <c r="B20" s="522"/>
      <c r="C20" s="522"/>
      <c r="D20" s="522"/>
      <c r="E20" s="522"/>
    </row>
    <row r="21" spans="2:5">
      <c r="B21" s="522"/>
      <c r="C21" s="522"/>
      <c r="D21" s="522"/>
      <c r="E21" s="522"/>
    </row>
    <row r="22" spans="2:5">
      <c r="B22" s="522"/>
      <c r="C22" s="522"/>
      <c r="D22" s="522"/>
      <c r="E22" s="522"/>
    </row>
    <row r="23" spans="2:5">
      <c r="B23" s="522"/>
      <c r="C23" s="522"/>
      <c r="D23" s="522"/>
      <c r="E23" s="522"/>
    </row>
    <row r="24" spans="2:5">
      <c r="B24" s="695"/>
      <c r="C24" s="700"/>
      <c r="D24" s="700"/>
      <c r="E24" s="522"/>
    </row>
    <row r="25" spans="2:5">
      <c r="B25" s="695"/>
      <c r="C25" s="700"/>
      <c r="D25" s="700"/>
      <c r="E25" s="522"/>
    </row>
  </sheetData>
  <mergeCells count="3">
    <mergeCell ref="B6:B7"/>
    <mergeCell ref="C6:D6"/>
    <mergeCell ref="B2:E2"/>
  </mergeCells>
  <printOptions horizontalCentered="1"/>
  <pageMargins left="0.70866141732283472" right="0.70866141732283472" top="0.74803149606299213" bottom="0.74803149606299213" header="0.31496062992125984" footer="0.31496062992125984"/>
  <pageSetup paperSize="9" orientation="portrait" r:id="rId1"/>
  <headerFooter>
    <oddFooter>&amp;R&amp;P/&amp;N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workbookViewId="0">
      <selection activeCell="L10" sqref="L10"/>
    </sheetView>
  </sheetViews>
  <sheetFormatPr defaultColWidth="9.109375" defaultRowHeight="14.4"/>
  <cols>
    <col min="1" max="16384" width="9.109375" style="821"/>
  </cols>
  <sheetData>
    <row r="1" spans="1:8">
      <c r="A1" s="822"/>
    </row>
    <row r="3" spans="1:8" s="1010" customFormat="1" ht="15.6">
      <c r="B3" s="1967" t="s">
        <v>6480</v>
      </c>
      <c r="C3" s="1967"/>
      <c r="D3" s="1967"/>
      <c r="E3" s="1967"/>
      <c r="F3" s="1967"/>
      <c r="G3" s="1967"/>
      <c r="H3" s="1511"/>
    </row>
    <row r="4" spans="1:8">
      <c r="B4" s="1511"/>
      <c r="C4" s="1511"/>
      <c r="D4" s="1511"/>
      <c r="E4" s="1511"/>
      <c r="F4" s="1511"/>
      <c r="G4" s="1511"/>
      <c r="H4" s="1511"/>
    </row>
    <row r="5" spans="1:8">
      <c r="B5" s="1511"/>
      <c r="C5" s="1511"/>
      <c r="D5" s="1511"/>
      <c r="E5" s="1511"/>
      <c r="F5" s="1511"/>
      <c r="G5" s="1511"/>
      <c r="H5" s="1511"/>
    </row>
    <row r="6" spans="1:8">
      <c r="B6" s="1511"/>
      <c r="C6" s="1511"/>
      <c r="D6" s="1511"/>
      <c r="E6" s="1511"/>
      <c r="F6" s="1511"/>
      <c r="G6" s="1968" t="s">
        <v>30</v>
      </c>
      <c r="H6" s="1968"/>
    </row>
    <row r="7" spans="1:8">
      <c r="B7" s="1512"/>
      <c r="C7" s="1512"/>
      <c r="D7" s="1512"/>
      <c r="E7" s="1512"/>
      <c r="F7" s="1512"/>
      <c r="G7" s="1513" t="s">
        <v>5918</v>
      </c>
      <c r="H7" s="1513" t="s">
        <v>5919</v>
      </c>
    </row>
    <row r="8" spans="1:8">
      <c r="B8" s="1975" t="s">
        <v>5927</v>
      </c>
      <c r="C8" s="1976"/>
      <c r="D8" s="1976"/>
      <c r="E8" s="1976"/>
      <c r="F8" s="1977"/>
      <c r="G8" s="1514"/>
      <c r="H8" s="1514"/>
    </row>
    <row r="9" spans="1:8">
      <c r="B9" s="1978" t="s">
        <v>5927</v>
      </c>
      <c r="C9" s="1979"/>
      <c r="D9" s="1979"/>
      <c r="E9" s="1979"/>
      <c r="F9" s="1980"/>
      <c r="G9" s="1515"/>
      <c r="H9" s="1515"/>
    </row>
    <row r="10" spans="1:8">
      <c r="B10" s="1978" t="s">
        <v>5927</v>
      </c>
      <c r="C10" s="1979"/>
      <c r="D10" s="1979"/>
      <c r="E10" s="1979"/>
      <c r="F10" s="1980"/>
      <c r="G10" s="1515"/>
      <c r="H10" s="1515"/>
    </row>
    <row r="11" spans="1:8">
      <c r="B11" s="1972" t="s">
        <v>19</v>
      </c>
      <c r="C11" s="1973"/>
      <c r="D11" s="1973"/>
      <c r="E11" s="1973"/>
      <c r="F11" s="1974"/>
      <c r="G11" s="1516"/>
      <c r="H11" s="1516"/>
    </row>
    <row r="12" spans="1:8">
      <c r="B12" s="1511"/>
      <c r="C12" s="1511"/>
      <c r="D12" s="1511"/>
      <c r="E12" s="1511"/>
      <c r="F12" s="1511"/>
      <c r="G12" s="1511"/>
      <c r="H12" s="1511"/>
    </row>
    <row r="13" spans="1:8">
      <c r="B13" s="1511"/>
      <c r="C13" s="1511"/>
      <c r="D13" s="1511"/>
      <c r="E13" s="1511"/>
      <c r="F13" s="1511"/>
      <c r="G13" s="1511"/>
      <c r="H13" s="1511"/>
    </row>
    <row r="14" spans="1:8" ht="15.6">
      <c r="B14" s="1967" t="s">
        <v>6481</v>
      </c>
      <c r="C14" s="1967"/>
      <c r="D14" s="1967"/>
      <c r="E14" s="1967"/>
      <c r="F14" s="1967"/>
      <c r="G14" s="1967"/>
      <c r="H14" s="1511"/>
    </row>
    <row r="15" spans="1:8">
      <c r="B15" s="1511"/>
      <c r="C15" s="1511"/>
      <c r="D15" s="1511"/>
      <c r="E15" s="1511"/>
      <c r="F15" s="1511"/>
      <c r="G15" s="1511"/>
      <c r="H15" s="1511"/>
    </row>
    <row r="16" spans="1:8">
      <c r="B16" s="1511"/>
      <c r="C16" s="1511"/>
      <c r="D16" s="1511"/>
      <c r="E16" s="1511"/>
      <c r="F16" s="1511"/>
      <c r="G16" s="1968" t="s">
        <v>30</v>
      </c>
      <c r="H16" s="1968"/>
    </row>
    <row r="17" spans="2:8">
      <c r="B17" s="1512"/>
      <c r="C17" s="1512"/>
      <c r="D17" s="1512"/>
      <c r="E17" s="1512"/>
      <c r="F17" s="1512"/>
      <c r="G17" s="1513" t="s">
        <v>5918</v>
      </c>
      <c r="H17" s="1513" t="s">
        <v>5919</v>
      </c>
    </row>
    <row r="18" spans="2:8" ht="40.5" customHeight="1">
      <c r="B18" s="1969" t="s">
        <v>6389</v>
      </c>
      <c r="C18" s="1970"/>
      <c r="D18" s="1970"/>
      <c r="E18" s="1970"/>
      <c r="F18" s="1971"/>
      <c r="G18" s="1516"/>
      <c r="H18" s="1516"/>
    </row>
    <row r="19" spans="2:8">
      <c r="B19" s="1511"/>
      <c r="C19" s="1511"/>
      <c r="D19" s="1511"/>
      <c r="E19" s="1511"/>
      <c r="F19" s="1511"/>
      <c r="G19" s="1511"/>
      <c r="H19" s="1511"/>
    </row>
    <row r="20" spans="2:8">
      <c r="B20" s="1511"/>
      <c r="C20" s="1511"/>
      <c r="D20" s="1511"/>
      <c r="E20" s="1511"/>
      <c r="F20" s="1511"/>
      <c r="G20" s="1511"/>
      <c r="H20" s="1511"/>
    </row>
    <row r="21" spans="2:8">
      <c r="B21" s="1511"/>
      <c r="C21" s="1511"/>
      <c r="D21" s="1511"/>
      <c r="E21" s="1511"/>
      <c r="F21" s="1511"/>
      <c r="G21" s="1511"/>
      <c r="H21" s="1511"/>
    </row>
    <row r="22" spans="2:8">
      <c r="B22" s="1511"/>
      <c r="C22" s="1511"/>
      <c r="D22" s="1511"/>
      <c r="E22" s="1511"/>
      <c r="F22" s="1511"/>
      <c r="G22" s="1511"/>
      <c r="H22" s="1511"/>
    </row>
  </sheetData>
  <mergeCells count="9">
    <mergeCell ref="B14:G14"/>
    <mergeCell ref="G16:H16"/>
    <mergeCell ref="B18:F18"/>
    <mergeCell ref="B11:F11"/>
    <mergeCell ref="B3:G3"/>
    <mergeCell ref="B8:F8"/>
    <mergeCell ref="B9:F9"/>
    <mergeCell ref="B10:F10"/>
    <mergeCell ref="G6:H6"/>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9"/>
  <sheetViews>
    <sheetView showGridLines="0" zoomScale="55" zoomScaleNormal="55" workbookViewId="0">
      <selection activeCell="M35" sqref="M35"/>
    </sheetView>
  </sheetViews>
  <sheetFormatPr defaultColWidth="9.109375" defaultRowHeight="13.2"/>
  <cols>
    <col min="1" max="1" width="5" style="1486" customWidth="1"/>
    <col min="2" max="2" width="71.44140625" style="1487" customWidth="1"/>
    <col min="3" max="3" width="18.33203125" style="1501" customWidth="1"/>
    <col min="4" max="4" width="11.5546875" style="1487" bestFit="1" customWidth="1"/>
    <col min="5" max="5" width="11.5546875" style="1487" customWidth="1"/>
    <col min="6" max="6" width="13.44140625" style="1487" customWidth="1"/>
    <col min="7" max="8" width="17.109375" style="1487" customWidth="1"/>
    <col min="9" max="9" width="10.5546875" style="1487" customWidth="1"/>
    <col min="10" max="10" width="16.5546875" style="1501" customWidth="1"/>
    <col min="11" max="11" width="20" style="1501" customWidth="1"/>
    <col min="12" max="12" width="13" style="1501" customWidth="1"/>
    <col min="13" max="13" width="19.6640625" style="1501" customWidth="1"/>
    <col min="14" max="14" width="21.33203125" style="1501" customWidth="1"/>
    <col min="15" max="15" width="23.6640625" style="1501" customWidth="1"/>
    <col min="16" max="18" width="25.44140625" style="1501" customWidth="1"/>
    <col min="19" max="19" width="23.6640625" style="1501" customWidth="1"/>
    <col min="20" max="16384" width="9.109375" style="1487"/>
  </cols>
  <sheetData>
    <row r="1" spans="1:19">
      <c r="C1" s="1488"/>
      <c r="J1" s="1489"/>
      <c r="K1" s="1489"/>
      <c r="L1" s="1489"/>
      <c r="M1" s="1489"/>
      <c r="N1" s="1489"/>
      <c r="O1" s="1488"/>
      <c r="P1" s="1488"/>
      <c r="Q1" s="1488"/>
      <c r="R1" s="1488"/>
      <c r="S1" s="1488"/>
    </row>
    <row r="2" spans="1:19" s="1490" customFormat="1" ht="15.6">
      <c r="A2" s="1486"/>
      <c r="B2" s="1490" t="s">
        <v>6413</v>
      </c>
      <c r="O2" s="1489"/>
      <c r="P2" s="1489"/>
      <c r="Q2" s="1489"/>
      <c r="R2" s="1489"/>
      <c r="S2" s="1489"/>
    </row>
    <row r="3" spans="1:19">
      <c r="B3" s="1757"/>
      <c r="C3" s="1488"/>
      <c r="D3" s="1757"/>
      <c r="E3" s="1757"/>
      <c r="F3" s="1757"/>
      <c r="G3" s="1757"/>
      <c r="H3" s="1757"/>
      <c r="I3" s="1757"/>
      <c r="J3" s="1489"/>
      <c r="K3" s="1489"/>
      <c r="L3" s="1489"/>
      <c r="M3" s="1489"/>
      <c r="N3" s="1489"/>
      <c r="O3" s="1489"/>
      <c r="P3" s="1489"/>
      <c r="Q3" s="1489"/>
      <c r="R3" s="1489"/>
      <c r="S3" s="1489"/>
    </row>
    <row r="4" spans="1:19" ht="15.6">
      <c r="B4" s="1757"/>
      <c r="C4" s="1491"/>
      <c r="D4" s="1490"/>
      <c r="E4" s="1490"/>
      <c r="F4" s="1490"/>
      <c r="G4" s="1490"/>
      <c r="H4" s="1490"/>
      <c r="I4" s="1758"/>
      <c r="J4" s="1491"/>
      <c r="K4" s="1491"/>
      <c r="L4" s="1491"/>
      <c r="M4" s="1492" t="s">
        <v>6159</v>
      </c>
      <c r="N4" s="1491"/>
      <c r="O4" s="1493"/>
      <c r="P4" s="1493"/>
      <c r="Q4" s="1493"/>
      <c r="R4" s="1493"/>
      <c r="S4" s="1493"/>
    </row>
    <row r="5" spans="1:19" ht="17.25" customHeight="1">
      <c r="B5" s="1757"/>
      <c r="C5" s="1757"/>
      <c r="D5" s="1983" t="s">
        <v>6414</v>
      </c>
      <c r="E5" s="1984"/>
      <c r="F5" s="1984"/>
      <c r="G5" s="1984"/>
      <c r="H5" s="1984"/>
      <c r="I5" s="1984"/>
      <c r="J5" s="1984"/>
      <c r="K5" s="1984"/>
      <c r="L5" s="1984"/>
      <c r="M5" s="1985"/>
      <c r="N5" s="1494" t="s">
        <v>6415</v>
      </c>
      <c r="O5" s="1986" t="s">
        <v>6416</v>
      </c>
      <c r="P5" s="1987"/>
      <c r="Q5" s="1987"/>
      <c r="R5" s="1988"/>
      <c r="S5" s="1494" t="s">
        <v>5944</v>
      </c>
    </row>
    <row r="6" spans="1:19" ht="30.75" customHeight="1">
      <c r="B6" s="1757"/>
      <c r="C6" s="1981" t="s">
        <v>6623</v>
      </c>
      <c r="D6" s="1989" t="s">
        <v>6624</v>
      </c>
      <c r="E6" s="1990"/>
      <c r="F6" s="1991" t="s">
        <v>6625</v>
      </c>
      <c r="G6" s="1992"/>
      <c r="H6" s="1990" t="s">
        <v>6162</v>
      </c>
      <c r="I6" s="1994" t="s">
        <v>6161</v>
      </c>
      <c r="J6" s="1996" t="s">
        <v>6417</v>
      </c>
      <c r="K6" s="1997"/>
      <c r="L6" s="1998"/>
      <c r="M6" s="1981" t="s">
        <v>6418</v>
      </c>
      <c r="N6" s="1981" t="s">
        <v>6419</v>
      </c>
      <c r="O6" s="1981" t="s">
        <v>6420</v>
      </c>
      <c r="P6" s="1981" t="s">
        <v>6421</v>
      </c>
      <c r="Q6" s="1981" t="s">
        <v>6422</v>
      </c>
      <c r="R6" s="1981" t="s">
        <v>6423</v>
      </c>
      <c r="S6" s="1981"/>
    </row>
    <row r="7" spans="1:19" ht="51" customHeight="1">
      <c r="B7" s="1757"/>
      <c r="C7" s="1982"/>
      <c r="D7" s="1759" t="s">
        <v>6160</v>
      </c>
      <c r="E7" s="1759" t="s">
        <v>6260</v>
      </c>
      <c r="F7" s="1759" t="s">
        <v>6240</v>
      </c>
      <c r="G7" s="1759" t="s">
        <v>6241</v>
      </c>
      <c r="H7" s="1993"/>
      <c r="I7" s="1995"/>
      <c r="J7" s="1742" t="s">
        <v>6246</v>
      </c>
      <c r="K7" s="1742" t="s">
        <v>6424</v>
      </c>
      <c r="L7" s="1742" t="s">
        <v>15</v>
      </c>
      <c r="M7" s="1982"/>
      <c r="N7" s="1982"/>
      <c r="O7" s="1982"/>
      <c r="P7" s="1982"/>
      <c r="Q7" s="1982"/>
      <c r="R7" s="1982"/>
      <c r="S7" s="1982"/>
    </row>
    <row r="8" spans="1:19" ht="6" customHeight="1">
      <c r="B8" s="1757"/>
      <c r="C8" s="1489"/>
      <c r="D8" s="1760"/>
      <c r="E8" s="1760"/>
      <c r="F8" s="1760"/>
      <c r="G8" s="1760"/>
      <c r="H8" s="1760"/>
      <c r="I8" s="1760"/>
      <c r="J8" s="1489"/>
      <c r="K8" s="1489"/>
      <c r="L8" s="1489"/>
      <c r="M8" s="1489"/>
      <c r="N8" s="1489"/>
      <c r="O8" s="1489"/>
      <c r="P8" s="1489"/>
      <c r="Q8" s="1489"/>
      <c r="R8" s="1489"/>
      <c r="S8" s="1489"/>
    </row>
    <row r="9" spans="1:19">
      <c r="B9" s="1315"/>
      <c r="C9" s="1761"/>
      <c r="D9" s="1762"/>
      <c r="E9" s="1762"/>
      <c r="F9" s="1762"/>
      <c r="G9" s="1762"/>
      <c r="H9" s="1762"/>
      <c r="I9" s="1762"/>
      <c r="J9" s="1763"/>
      <c r="K9" s="1763"/>
      <c r="L9" s="1763"/>
      <c r="M9" s="1763"/>
      <c r="N9" s="1763"/>
      <c r="O9" s="1763"/>
      <c r="P9" s="1763"/>
      <c r="Q9" s="1763"/>
      <c r="R9" s="1763"/>
      <c r="S9" s="1763"/>
    </row>
    <row r="10" spans="1:19" s="1495" customFormat="1" ht="14.4">
      <c r="B10" s="1316" t="s">
        <v>6163</v>
      </c>
      <c r="C10" s="1764"/>
      <c r="D10" s="1765"/>
      <c r="E10" s="1765"/>
      <c r="F10" s="1765"/>
      <c r="G10" s="1765"/>
      <c r="H10" s="1765"/>
      <c r="I10" s="1765"/>
      <c r="J10" s="1766"/>
      <c r="K10" s="1766"/>
      <c r="L10" s="1766"/>
      <c r="M10" s="1766"/>
      <c r="N10" s="1766"/>
      <c r="O10" s="1766"/>
      <c r="P10" s="1766"/>
      <c r="Q10" s="1766"/>
      <c r="R10" s="1766"/>
      <c r="S10" s="1766"/>
    </row>
    <row r="11" spans="1:19" s="1495" customFormat="1" ht="14.4">
      <c r="B11" s="1316"/>
      <c r="C11" s="1767"/>
      <c r="D11" s="1765"/>
      <c r="E11" s="1765"/>
      <c r="F11" s="1765"/>
      <c r="G11" s="1765"/>
      <c r="H11" s="1765"/>
      <c r="I11" s="1765"/>
      <c r="J11" s="1496"/>
      <c r="K11" s="1496"/>
      <c r="L11" s="1496"/>
      <c r="M11" s="1496"/>
      <c r="N11" s="1496"/>
      <c r="O11" s="1496"/>
      <c r="P11" s="1496"/>
      <c r="Q11" s="1496"/>
      <c r="R11" s="1496"/>
      <c r="S11" s="1496"/>
    </row>
    <row r="12" spans="1:19" s="1495" customFormat="1" ht="14.4">
      <c r="B12" s="1317" t="s">
        <v>128</v>
      </c>
      <c r="C12" s="1767"/>
      <c r="D12" s="1765"/>
      <c r="E12" s="1765"/>
      <c r="F12" s="1765"/>
      <c r="G12" s="1765"/>
      <c r="H12" s="1765"/>
      <c r="I12" s="1765"/>
      <c r="J12" s="1496"/>
      <c r="K12" s="1496"/>
      <c r="L12" s="1496"/>
      <c r="M12" s="1496"/>
      <c r="N12" s="1496"/>
      <c r="O12" s="1496"/>
      <c r="P12" s="1496"/>
      <c r="Q12" s="1496"/>
      <c r="R12" s="1496"/>
      <c r="S12" s="1496"/>
    </row>
    <row r="13" spans="1:19" s="1495" customFormat="1" ht="16.2">
      <c r="B13" s="1318" t="s">
        <v>6454</v>
      </c>
      <c r="C13" s="1767"/>
      <c r="D13" s="1768"/>
      <c r="E13" s="1768"/>
      <c r="F13" s="1768"/>
      <c r="G13" s="1768"/>
      <c r="H13" s="1768"/>
      <c r="I13" s="1768"/>
      <c r="J13" s="1496"/>
      <c r="K13" s="1496"/>
      <c r="L13" s="1496"/>
      <c r="M13" s="1496"/>
      <c r="N13" s="1496"/>
      <c r="O13" s="1496"/>
      <c r="P13" s="1496"/>
      <c r="Q13" s="1496"/>
      <c r="R13" s="1496"/>
      <c r="S13" s="1496"/>
    </row>
    <row r="14" spans="1:19" s="1495" customFormat="1" ht="14.4">
      <c r="B14" s="1318" t="s">
        <v>6426</v>
      </c>
      <c r="C14" s="1767"/>
      <c r="D14" s="1768"/>
      <c r="E14" s="1768"/>
      <c r="F14" s="1768"/>
      <c r="G14" s="1768"/>
      <c r="H14" s="1768"/>
      <c r="I14" s="1768"/>
      <c r="J14" s="1496"/>
      <c r="K14" s="1496"/>
      <c r="L14" s="1496"/>
      <c r="M14" s="1496"/>
      <c r="N14" s="1496"/>
      <c r="O14" s="1496"/>
      <c r="P14" s="1496"/>
      <c r="Q14" s="1496"/>
      <c r="R14" s="1496"/>
      <c r="S14" s="1496"/>
    </row>
    <row r="15" spans="1:19" s="1495" customFormat="1" ht="14.4">
      <c r="B15" s="1318" t="s">
        <v>6427</v>
      </c>
      <c r="C15" s="1767"/>
      <c r="D15" s="1768"/>
      <c r="E15" s="1768"/>
      <c r="F15" s="1768"/>
      <c r="G15" s="1768"/>
      <c r="H15" s="1768"/>
      <c r="I15" s="1768"/>
      <c r="J15" s="1496"/>
      <c r="K15" s="1496"/>
      <c r="L15" s="1496"/>
      <c r="M15" s="1496"/>
      <c r="N15" s="1496"/>
      <c r="O15" s="1496"/>
      <c r="P15" s="1496"/>
      <c r="Q15" s="1496"/>
      <c r="R15" s="1496"/>
      <c r="S15" s="1496"/>
    </row>
    <row r="16" spans="1:19" s="1495" customFormat="1" ht="14.4">
      <c r="B16" s="1318" t="s">
        <v>6501</v>
      </c>
      <c r="C16" s="1767"/>
      <c r="D16" s="1768"/>
      <c r="E16" s="1768"/>
      <c r="F16" s="1768"/>
      <c r="G16" s="1768"/>
      <c r="H16" s="1768"/>
      <c r="I16" s="1768"/>
      <c r="J16" s="1496"/>
      <c r="K16" s="1496"/>
      <c r="L16" s="1496"/>
      <c r="M16" s="1496"/>
      <c r="N16" s="1496"/>
      <c r="O16" s="1496"/>
      <c r="P16" s="1496"/>
      <c r="Q16" s="1496"/>
      <c r="R16" s="1496"/>
      <c r="S16" s="1496"/>
    </row>
    <row r="17" spans="2:19" s="1495" customFormat="1" ht="14.4">
      <c r="B17" s="1318" t="s">
        <v>6503</v>
      </c>
      <c r="C17" s="1767"/>
      <c r="D17" s="1768"/>
      <c r="E17" s="1768"/>
      <c r="F17" s="1768"/>
      <c r="G17" s="1768"/>
      <c r="H17" s="1768"/>
      <c r="I17" s="1768"/>
      <c r="J17" s="1496"/>
      <c r="K17" s="1496"/>
      <c r="L17" s="1496"/>
      <c r="M17" s="1496"/>
      <c r="N17" s="1496"/>
      <c r="O17" s="1496"/>
      <c r="P17" s="1496"/>
      <c r="Q17" s="1496"/>
      <c r="R17" s="1496"/>
      <c r="S17" s="1496"/>
    </row>
    <row r="18" spans="2:19" s="1495" customFormat="1" ht="14.4">
      <c r="B18" s="1318"/>
      <c r="C18" s="1767"/>
      <c r="D18" s="1768"/>
      <c r="E18" s="1768"/>
      <c r="F18" s="1768"/>
      <c r="G18" s="1768"/>
      <c r="H18" s="1768"/>
      <c r="I18" s="1768"/>
      <c r="J18" s="1496"/>
      <c r="K18" s="1496"/>
      <c r="L18" s="1496"/>
      <c r="M18" s="1496"/>
      <c r="N18" s="1496"/>
      <c r="O18" s="1496"/>
      <c r="P18" s="1496"/>
      <c r="Q18" s="1496"/>
      <c r="R18" s="1496"/>
      <c r="S18" s="1496"/>
    </row>
    <row r="19" spans="2:19" s="1495" customFormat="1" ht="16.2">
      <c r="B19" s="1318" t="s">
        <v>6428</v>
      </c>
      <c r="C19" s="1767"/>
      <c r="D19" s="1765"/>
      <c r="E19" s="1765"/>
      <c r="F19" s="1765"/>
      <c r="G19" s="1765"/>
      <c r="H19" s="1765"/>
      <c r="I19" s="1765"/>
      <c r="J19" s="1496"/>
      <c r="K19" s="1496"/>
      <c r="L19" s="1496"/>
      <c r="M19" s="1496"/>
      <c r="N19" s="1496"/>
      <c r="O19" s="1496"/>
      <c r="P19" s="1496"/>
      <c r="Q19" s="1496"/>
      <c r="R19" s="1496"/>
      <c r="S19" s="1496"/>
    </row>
    <row r="20" spans="2:19" s="1495" customFormat="1" ht="14.4">
      <c r="B20" s="1318" t="s">
        <v>6426</v>
      </c>
      <c r="C20" s="1767"/>
      <c r="D20" s="1768"/>
      <c r="E20" s="1768"/>
      <c r="F20" s="1768"/>
      <c r="G20" s="1768"/>
      <c r="H20" s="1768"/>
      <c r="I20" s="1768"/>
      <c r="J20" s="1496"/>
      <c r="K20" s="1496"/>
      <c r="L20" s="1496"/>
      <c r="M20" s="1496"/>
      <c r="N20" s="1496"/>
      <c r="O20" s="1496"/>
      <c r="P20" s="1496"/>
      <c r="Q20" s="1496"/>
      <c r="R20" s="1496"/>
      <c r="S20" s="1496"/>
    </row>
    <row r="21" spans="2:19" s="1495" customFormat="1" ht="14.4">
      <c r="B21" s="1318" t="s">
        <v>6427</v>
      </c>
      <c r="C21" s="1767"/>
      <c r="D21" s="1768"/>
      <c r="E21" s="1768"/>
      <c r="F21" s="1768"/>
      <c r="G21" s="1768"/>
      <c r="H21" s="1768"/>
      <c r="I21" s="1768"/>
      <c r="J21" s="1496"/>
      <c r="K21" s="1496"/>
      <c r="L21" s="1496"/>
      <c r="M21" s="1496"/>
      <c r="N21" s="1496"/>
      <c r="O21" s="1496"/>
      <c r="P21" s="1496"/>
      <c r="Q21" s="1496"/>
      <c r="R21" s="1496"/>
      <c r="S21" s="1496"/>
    </row>
    <row r="22" spans="2:19" s="1495" customFormat="1" ht="14.4">
      <c r="B22" s="1318" t="s">
        <v>6501</v>
      </c>
      <c r="C22" s="1767"/>
      <c r="D22" s="1768"/>
      <c r="E22" s="1768"/>
      <c r="F22" s="1768"/>
      <c r="G22" s="1768"/>
      <c r="H22" s="1768"/>
      <c r="I22" s="1768"/>
      <c r="J22" s="1496"/>
      <c r="K22" s="1496"/>
      <c r="L22" s="1496"/>
      <c r="M22" s="1496"/>
      <c r="N22" s="1496"/>
      <c r="O22" s="1496"/>
      <c r="P22" s="1496"/>
      <c r="Q22" s="1496"/>
      <c r="R22" s="1496"/>
      <c r="S22" s="1496"/>
    </row>
    <row r="23" spans="2:19" s="1495" customFormat="1" ht="14.4">
      <c r="B23" s="1318" t="s">
        <v>6503</v>
      </c>
      <c r="C23" s="1767"/>
      <c r="D23" s="1768"/>
      <c r="E23" s="1768"/>
      <c r="F23" s="1768"/>
      <c r="G23" s="1768"/>
      <c r="H23" s="1768"/>
      <c r="I23" s="1768"/>
      <c r="J23" s="1496"/>
      <c r="K23" s="1496"/>
      <c r="L23" s="1496"/>
      <c r="M23" s="1496"/>
      <c r="N23" s="1496"/>
      <c r="O23" s="1496"/>
      <c r="P23" s="1496"/>
      <c r="Q23" s="1496"/>
      <c r="R23" s="1496"/>
      <c r="S23" s="1496"/>
    </row>
    <row r="24" spans="2:19" s="1495" customFormat="1" ht="16.2">
      <c r="B24" s="1318" t="s">
        <v>6429</v>
      </c>
      <c r="C24" s="1767"/>
      <c r="D24" s="1768"/>
      <c r="E24" s="1768"/>
      <c r="F24" s="1768"/>
      <c r="G24" s="1768"/>
      <c r="H24" s="1768"/>
      <c r="I24" s="1768"/>
      <c r="J24" s="1496"/>
      <c r="K24" s="1496"/>
      <c r="L24" s="1496"/>
      <c r="M24" s="1496"/>
      <c r="N24" s="1496"/>
      <c r="O24" s="1496"/>
      <c r="P24" s="1496"/>
      <c r="Q24" s="1496"/>
      <c r="R24" s="1496"/>
      <c r="S24" s="1496"/>
    </row>
    <row r="25" spans="2:19" s="1495" customFormat="1" ht="16.2">
      <c r="B25" s="1318" t="s">
        <v>6430</v>
      </c>
      <c r="C25" s="1767"/>
      <c r="D25" s="1768"/>
      <c r="E25" s="1768"/>
      <c r="F25" s="1768"/>
      <c r="G25" s="1768"/>
      <c r="H25" s="1768"/>
      <c r="I25" s="1768"/>
      <c r="J25" s="1496"/>
      <c r="K25" s="1496"/>
      <c r="L25" s="1496"/>
      <c r="M25" s="1496"/>
      <c r="N25" s="1496"/>
      <c r="O25" s="1496"/>
      <c r="P25" s="1496"/>
      <c r="Q25" s="1496"/>
      <c r="R25" s="1496"/>
      <c r="S25" s="1496"/>
    </row>
    <row r="26" spans="2:19" s="1495" customFormat="1" ht="16.2">
      <c r="B26" s="1318" t="s">
        <v>6431</v>
      </c>
      <c r="C26" s="1767"/>
      <c r="D26" s="1768"/>
      <c r="E26" s="1768"/>
      <c r="F26" s="1768"/>
      <c r="G26" s="1768"/>
      <c r="H26" s="1768"/>
      <c r="I26" s="1768"/>
      <c r="J26" s="1496"/>
      <c r="K26" s="1496"/>
      <c r="L26" s="1496"/>
      <c r="M26" s="1496"/>
      <c r="N26" s="1496"/>
      <c r="O26" s="1496"/>
      <c r="P26" s="1496"/>
      <c r="Q26" s="1496"/>
      <c r="R26" s="1496"/>
      <c r="S26" s="1496"/>
    </row>
    <row r="27" spans="2:19" s="1495" customFormat="1" ht="14.4">
      <c r="B27" s="1319" t="s">
        <v>6247</v>
      </c>
      <c r="C27" s="1767"/>
      <c r="D27" s="1768"/>
      <c r="E27" s="1768"/>
      <c r="F27" s="1768"/>
      <c r="G27" s="1768"/>
      <c r="H27" s="1768"/>
      <c r="I27" s="1768"/>
      <c r="J27" s="1496"/>
      <c r="K27" s="1496"/>
      <c r="L27" s="1496"/>
      <c r="M27" s="1496"/>
      <c r="N27" s="1496"/>
      <c r="O27" s="1496"/>
      <c r="P27" s="1496"/>
      <c r="Q27" s="1496"/>
      <c r="R27" s="1496"/>
      <c r="S27" s="1496"/>
    </row>
    <row r="28" spans="2:19" s="1495" customFormat="1" ht="14.4">
      <c r="B28" s="1320" t="s">
        <v>122</v>
      </c>
      <c r="C28" s="1767"/>
      <c r="D28" s="1768"/>
      <c r="E28" s="1768"/>
      <c r="F28" s="1768"/>
      <c r="G28" s="1768"/>
      <c r="H28" s="1768"/>
      <c r="I28" s="1768"/>
      <c r="J28" s="1496"/>
      <c r="K28" s="1496"/>
      <c r="L28" s="1496"/>
      <c r="M28" s="1496"/>
      <c r="N28" s="1496"/>
      <c r="O28" s="1496"/>
      <c r="P28" s="1496"/>
      <c r="Q28" s="1496"/>
      <c r="R28" s="1496"/>
      <c r="S28" s="1496"/>
    </row>
    <row r="29" spans="2:19" s="1495" customFormat="1" ht="16.2">
      <c r="B29" s="1318" t="s">
        <v>6432</v>
      </c>
      <c r="C29" s="1767"/>
      <c r="D29" s="1768"/>
      <c r="E29" s="1768"/>
      <c r="F29" s="1768"/>
      <c r="G29" s="1768"/>
      <c r="H29" s="1768"/>
      <c r="I29" s="1768"/>
      <c r="J29" s="1496"/>
      <c r="K29" s="1496"/>
      <c r="L29" s="1496"/>
      <c r="M29" s="1496"/>
      <c r="N29" s="1496"/>
      <c r="O29" s="1496"/>
      <c r="P29" s="1496"/>
      <c r="Q29" s="1496"/>
      <c r="R29" s="1496"/>
      <c r="S29" s="1496"/>
    </row>
    <row r="30" spans="2:19" s="1495" customFormat="1" ht="14.4">
      <c r="B30" s="1321" t="s">
        <v>6433</v>
      </c>
      <c r="C30" s="1769"/>
      <c r="D30" s="1768"/>
      <c r="E30" s="1768"/>
      <c r="F30" s="1768"/>
      <c r="G30" s="1768"/>
      <c r="H30" s="1768"/>
      <c r="I30" s="1768"/>
      <c r="J30" s="1496"/>
      <c r="K30" s="1496"/>
      <c r="L30" s="1496"/>
      <c r="M30" s="1496"/>
      <c r="N30" s="1496"/>
      <c r="O30" s="1496"/>
      <c r="P30" s="1496"/>
      <c r="Q30" s="1496"/>
      <c r="R30" s="1496"/>
      <c r="S30" s="1496"/>
    </row>
    <row r="31" spans="2:19" s="1495" customFormat="1" ht="14.4">
      <c r="B31" s="1319" t="s">
        <v>6164</v>
      </c>
      <c r="C31" s="1769"/>
      <c r="D31" s="1768"/>
      <c r="E31" s="1768"/>
      <c r="F31" s="1768"/>
      <c r="G31" s="1768"/>
      <c r="H31" s="1768"/>
      <c r="I31" s="1768"/>
      <c r="J31" s="1496"/>
      <c r="K31" s="1496"/>
      <c r="L31" s="1496"/>
      <c r="M31" s="1496"/>
      <c r="N31" s="1496"/>
      <c r="O31" s="1496"/>
      <c r="P31" s="1496"/>
      <c r="Q31" s="1496"/>
      <c r="R31" s="1496"/>
      <c r="S31" s="1496"/>
    </row>
    <row r="32" spans="2:19" s="1495" customFormat="1" ht="14.4">
      <c r="B32" s="1318"/>
      <c r="C32" s="1767"/>
      <c r="D32" s="1768"/>
      <c r="E32" s="1768"/>
      <c r="F32" s="1768"/>
      <c r="G32" s="1768"/>
      <c r="H32" s="1768"/>
      <c r="I32" s="1768"/>
      <c r="J32" s="1496"/>
      <c r="K32" s="1496"/>
      <c r="L32" s="1496"/>
      <c r="M32" s="1496"/>
      <c r="N32" s="1496"/>
      <c r="O32" s="1496"/>
      <c r="P32" s="1496"/>
      <c r="Q32" s="1496"/>
      <c r="R32" s="1496"/>
      <c r="S32" s="1496"/>
    </row>
    <row r="33" spans="2:19" s="1495" customFormat="1" ht="14.4">
      <c r="B33" s="1322" t="s">
        <v>6226</v>
      </c>
      <c r="C33" s="1767"/>
      <c r="D33" s="1768"/>
      <c r="E33" s="1768"/>
      <c r="F33" s="1768"/>
      <c r="G33" s="1768"/>
      <c r="H33" s="1768"/>
      <c r="I33" s="1768"/>
      <c r="J33" s="1496"/>
      <c r="K33" s="1496"/>
      <c r="L33" s="1496"/>
      <c r="M33" s="1496"/>
      <c r="N33" s="1496"/>
      <c r="O33" s="1496"/>
      <c r="P33" s="1496"/>
      <c r="Q33" s="1496"/>
      <c r="R33" s="1496"/>
      <c r="S33" s="1496"/>
    </row>
    <row r="34" spans="2:19" s="1495" customFormat="1" ht="14.4">
      <c r="B34" s="1322" t="s">
        <v>6227</v>
      </c>
      <c r="C34" s="1770"/>
      <c r="D34" s="1768"/>
      <c r="E34" s="1768"/>
      <c r="F34" s="1768"/>
      <c r="G34" s="1768"/>
      <c r="H34" s="1768"/>
      <c r="I34" s="1768"/>
      <c r="J34" s="1496"/>
      <c r="K34" s="1496"/>
      <c r="L34" s="1496"/>
      <c r="M34" s="1496"/>
      <c r="N34" s="1496"/>
      <c r="O34" s="1496"/>
      <c r="P34" s="1496"/>
      <c r="Q34" s="1496"/>
      <c r="R34" s="1496"/>
      <c r="S34" s="1496"/>
    </row>
    <row r="35" spans="2:19" s="1495" customFormat="1" ht="14.4">
      <c r="B35" s="1323"/>
      <c r="C35" s="1771"/>
      <c r="D35" s="1772"/>
      <c r="E35" s="1772"/>
      <c r="F35" s="1772"/>
      <c r="G35" s="1772"/>
      <c r="H35" s="1772"/>
      <c r="I35" s="1497"/>
      <c r="J35" s="1497"/>
      <c r="K35" s="1497"/>
      <c r="L35" s="1497"/>
      <c r="M35" s="1497"/>
      <c r="N35" s="1497"/>
      <c r="O35" s="1497"/>
      <c r="P35" s="1497"/>
      <c r="Q35" s="1497"/>
      <c r="R35" s="1497"/>
      <c r="S35" s="1497"/>
    </row>
    <row r="36" spans="2:19" s="1495" customFormat="1" ht="14.4">
      <c r="B36" s="1322" t="s">
        <v>6434</v>
      </c>
      <c r="C36" s="1768"/>
      <c r="D36" s="1768"/>
      <c r="E36" s="1768"/>
      <c r="F36" s="1768"/>
      <c r="G36" s="1768"/>
      <c r="H36" s="1768"/>
      <c r="I36" s="1497"/>
      <c r="J36" s="1497"/>
      <c r="K36" s="1497"/>
      <c r="L36" s="1497"/>
      <c r="M36" s="1497"/>
      <c r="N36" s="1497"/>
      <c r="O36" s="1497"/>
      <c r="P36" s="1497"/>
      <c r="Q36" s="1497"/>
      <c r="R36" s="1497"/>
      <c r="S36" s="1497"/>
    </row>
    <row r="37" spans="2:19" s="1495" customFormat="1" ht="14.4">
      <c r="B37" s="1322" t="s">
        <v>6435</v>
      </c>
      <c r="C37" s="1768"/>
      <c r="D37" s="1768"/>
      <c r="E37" s="1768"/>
      <c r="F37" s="1768"/>
      <c r="G37" s="1768"/>
      <c r="H37" s="1768"/>
      <c r="I37" s="1497"/>
      <c r="J37" s="1497"/>
      <c r="K37" s="1497"/>
      <c r="L37" s="1497"/>
      <c r="M37" s="1497"/>
      <c r="N37" s="1497"/>
      <c r="O37" s="1497"/>
      <c r="P37" s="1497"/>
      <c r="Q37" s="1497"/>
      <c r="R37" s="1497"/>
      <c r="S37" s="1497"/>
    </row>
    <row r="38" spans="2:19" s="1495" customFormat="1" ht="14.4">
      <c r="B38" s="1324"/>
      <c r="C38" s="1773"/>
      <c r="D38" s="1774"/>
      <c r="E38" s="1775"/>
      <c r="F38" s="1775"/>
      <c r="G38" s="1775"/>
      <c r="H38" s="1775"/>
      <c r="I38" s="1775"/>
      <c r="J38" s="1498"/>
      <c r="K38" s="1498"/>
      <c r="L38" s="1498"/>
      <c r="M38" s="1498"/>
      <c r="N38" s="1498"/>
      <c r="O38" s="1498"/>
      <c r="P38" s="1498"/>
      <c r="Q38" s="1498"/>
      <c r="R38" s="1498"/>
      <c r="S38" s="1498"/>
    </row>
    <row r="39" spans="2:19" s="1495" customFormat="1" ht="14.4">
      <c r="B39" s="1316" t="s">
        <v>6165</v>
      </c>
      <c r="C39" s="1776"/>
      <c r="D39" s="1765"/>
      <c r="E39" s="1765"/>
      <c r="F39" s="1765"/>
      <c r="G39" s="1765"/>
      <c r="H39" s="1765"/>
      <c r="I39" s="1765"/>
      <c r="J39" s="1499"/>
      <c r="K39" s="1499"/>
      <c r="L39" s="1499"/>
      <c r="M39" s="1499"/>
      <c r="N39" s="1499"/>
      <c r="O39" s="1499"/>
      <c r="P39" s="1499"/>
      <c r="Q39" s="1499"/>
      <c r="R39" s="1499"/>
      <c r="S39" s="1499"/>
    </row>
    <row r="40" spans="2:19" s="1495" customFormat="1" ht="14.4">
      <c r="B40" s="1316"/>
      <c r="C40" s="1767"/>
      <c r="D40" s="1765"/>
      <c r="E40" s="1765"/>
      <c r="F40" s="1765"/>
      <c r="G40" s="1765"/>
      <c r="H40" s="1765"/>
      <c r="I40" s="1765"/>
      <c r="J40" s="1496"/>
      <c r="K40" s="1496"/>
      <c r="L40" s="1496"/>
      <c r="M40" s="1496"/>
      <c r="N40" s="1496"/>
      <c r="O40" s="1496"/>
      <c r="P40" s="1496"/>
      <c r="Q40" s="1496"/>
      <c r="R40" s="1496"/>
      <c r="S40" s="1496"/>
    </row>
    <row r="41" spans="2:19" s="1495" customFormat="1" ht="14.4">
      <c r="B41" s="1317" t="s">
        <v>129</v>
      </c>
      <c r="C41" s="1767"/>
      <c r="D41" s="1765"/>
      <c r="E41" s="1765"/>
      <c r="F41" s="1765"/>
      <c r="G41" s="1765"/>
      <c r="H41" s="1765"/>
      <c r="I41" s="1765"/>
      <c r="J41" s="1496"/>
      <c r="K41" s="1496"/>
      <c r="L41" s="1496"/>
      <c r="M41" s="1496"/>
      <c r="N41" s="1496"/>
      <c r="O41" s="1496"/>
      <c r="P41" s="1496"/>
      <c r="Q41" s="1496"/>
      <c r="R41" s="1496"/>
      <c r="S41" s="1496"/>
    </row>
    <row r="42" spans="2:19" s="1495" customFormat="1" ht="16.2">
      <c r="B42" s="1318" t="s">
        <v>6425</v>
      </c>
      <c r="C42" s="1767"/>
      <c r="D42" s="1765"/>
      <c r="E42" s="1765"/>
      <c r="F42" s="1765"/>
      <c r="G42" s="1765"/>
      <c r="H42" s="1765"/>
      <c r="I42" s="1765"/>
      <c r="J42" s="1496"/>
      <c r="K42" s="1496"/>
      <c r="L42" s="1496"/>
      <c r="M42" s="1496"/>
      <c r="N42" s="1496"/>
      <c r="O42" s="1496"/>
      <c r="P42" s="1496"/>
      <c r="Q42" s="1496"/>
      <c r="R42" s="1496"/>
      <c r="S42" s="1496"/>
    </row>
    <row r="43" spans="2:19" s="1495" customFormat="1" ht="16.2">
      <c r="B43" s="1318" t="s">
        <v>6428</v>
      </c>
      <c r="C43" s="1767"/>
      <c r="D43" s="1765"/>
      <c r="E43" s="1765"/>
      <c r="F43" s="1765"/>
      <c r="G43" s="1765"/>
      <c r="H43" s="1765"/>
      <c r="I43" s="1765"/>
      <c r="J43" s="1777"/>
      <c r="K43" s="1777"/>
      <c r="L43" s="1777"/>
      <c r="M43" s="1777"/>
      <c r="N43" s="1496"/>
      <c r="O43" s="1496"/>
      <c r="P43" s="1496"/>
      <c r="Q43" s="1496"/>
      <c r="R43" s="1496"/>
      <c r="S43" s="1496"/>
    </row>
    <row r="44" spans="2:19" s="1495" customFormat="1" ht="16.2">
      <c r="B44" s="1318" t="s">
        <v>6436</v>
      </c>
      <c r="C44" s="1767"/>
      <c r="D44" s="1765"/>
      <c r="E44" s="1765"/>
      <c r="F44" s="1765"/>
      <c r="G44" s="1765"/>
      <c r="H44" s="1765"/>
      <c r="I44" s="1765"/>
      <c r="J44" s="1496"/>
      <c r="K44" s="1496"/>
      <c r="L44" s="1496"/>
      <c r="M44" s="1496"/>
      <c r="N44" s="1496"/>
      <c r="O44" s="1496"/>
      <c r="P44" s="1496"/>
      <c r="Q44" s="1496"/>
      <c r="R44" s="1496"/>
      <c r="S44" s="1496"/>
    </row>
    <row r="45" spans="2:19" s="1495" customFormat="1" ht="16.2">
      <c r="B45" s="1318" t="s">
        <v>6437</v>
      </c>
      <c r="C45" s="1767"/>
      <c r="D45" s="1771"/>
      <c r="E45" s="1772"/>
      <c r="F45" s="1772"/>
      <c r="G45" s="1772"/>
      <c r="H45" s="1772"/>
      <c r="I45" s="1772"/>
      <c r="J45" s="1496"/>
      <c r="K45" s="1496"/>
      <c r="L45" s="1496"/>
      <c r="M45" s="1496"/>
      <c r="N45" s="1496"/>
      <c r="O45" s="1496"/>
      <c r="P45" s="1496"/>
      <c r="Q45" s="1496"/>
      <c r="R45" s="1496"/>
      <c r="S45" s="1496"/>
    </row>
    <row r="46" spans="2:19" s="1495" customFormat="1" ht="16.2">
      <c r="B46" s="1318" t="s">
        <v>6430</v>
      </c>
      <c r="C46" s="1767"/>
      <c r="D46" s="1771"/>
      <c r="E46" s="1772"/>
      <c r="F46" s="1772"/>
      <c r="G46" s="1772"/>
      <c r="H46" s="1772"/>
      <c r="I46" s="1772"/>
      <c r="J46" s="1496"/>
      <c r="K46" s="1496"/>
      <c r="L46" s="1496"/>
      <c r="M46" s="1496"/>
      <c r="N46" s="1496"/>
      <c r="O46" s="1496"/>
      <c r="P46" s="1496"/>
      <c r="Q46" s="1496"/>
      <c r="R46" s="1496"/>
      <c r="S46" s="1496"/>
    </row>
    <row r="47" spans="2:19" s="1495" customFormat="1" ht="16.2">
      <c r="B47" s="1318" t="s">
        <v>6431</v>
      </c>
      <c r="C47" s="1767"/>
      <c r="D47" s="1778"/>
      <c r="E47" s="1768"/>
      <c r="F47" s="1768"/>
      <c r="G47" s="1768"/>
      <c r="H47" s="1768"/>
      <c r="I47" s="1768"/>
      <c r="J47" s="1496"/>
      <c r="K47" s="1496"/>
      <c r="L47" s="1496"/>
      <c r="M47" s="1496"/>
      <c r="N47" s="1496"/>
      <c r="O47" s="1496"/>
      <c r="P47" s="1496"/>
      <c r="Q47" s="1496"/>
      <c r="R47" s="1496"/>
      <c r="S47" s="1496"/>
    </row>
    <row r="48" spans="2:19" s="1495" customFormat="1" ht="14.4">
      <c r="B48" s="1319" t="s">
        <v>5967</v>
      </c>
      <c r="C48" s="1767"/>
      <c r="D48" s="1771"/>
      <c r="E48" s="1772"/>
      <c r="F48" s="1772"/>
      <c r="G48" s="1772"/>
      <c r="H48" s="1772"/>
      <c r="I48" s="1772"/>
      <c r="J48" s="1496"/>
      <c r="K48" s="1496"/>
      <c r="L48" s="1496"/>
      <c r="M48" s="1496"/>
      <c r="N48" s="1496"/>
      <c r="O48" s="1496"/>
      <c r="P48" s="1496"/>
      <c r="Q48" s="1496"/>
      <c r="R48" s="1496"/>
      <c r="S48" s="1496"/>
    </row>
    <row r="49" spans="2:19" s="1495" customFormat="1" ht="14.4">
      <c r="B49" s="1320" t="s">
        <v>122</v>
      </c>
      <c r="C49" s="1767"/>
      <c r="D49" s="1771"/>
      <c r="E49" s="1772"/>
      <c r="F49" s="1772"/>
      <c r="G49" s="1772"/>
      <c r="H49" s="1772"/>
      <c r="I49" s="1772"/>
      <c r="J49" s="1496"/>
      <c r="K49" s="1496"/>
      <c r="L49" s="1496"/>
      <c r="M49" s="1496"/>
      <c r="N49" s="1496"/>
      <c r="O49" s="1496"/>
      <c r="P49" s="1496"/>
      <c r="Q49" s="1496"/>
      <c r="R49" s="1496"/>
      <c r="S49" s="1496"/>
    </row>
    <row r="50" spans="2:19" s="1495" customFormat="1" ht="16.2">
      <c r="B50" s="1318" t="s">
        <v>6432</v>
      </c>
      <c r="C50" s="1767"/>
      <c r="D50" s="1778"/>
      <c r="E50" s="1768"/>
      <c r="F50" s="1768"/>
      <c r="G50" s="1768"/>
      <c r="H50" s="1768"/>
      <c r="I50" s="1768"/>
      <c r="J50" s="1496"/>
      <c r="K50" s="1496"/>
      <c r="L50" s="1496"/>
      <c r="M50" s="1496"/>
      <c r="N50" s="1496"/>
      <c r="O50" s="1496"/>
      <c r="P50" s="1496"/>
      <c r="Q50" s="1496"/>
      <c r="R50" s="1496"/>
      <c r="S50" s="1496"/>
    </row>
    <row r="51" spans="2:19" s="1495" customFormat="1" ht="14.4">
      <c r="B51" s="1321" t="s">
        <v>6438</v>
      </c>
      <c r="C51" s="1767"/>
      <c r="D51" s="1778"/>
      <c r="E51" s="1768"/>
      <c r="F51" s="1768"/>
      <c r="G51" s="1768"/>
      <c r="H51" s="1768"/>
      <c r="I51" s="1768"/>
      <c r="J51" s="1496"/>
      <c r="K51" s="1496"/>
      <c r="L51" s="1496"/>
      <c r="M51" s="1496"/>
      <c r="N51" s="1496"/>
      <c r="O51" s="1496"/>
      <c r="P51" s="1496"/>
      <c r="Q51" s="1496"/>
      <c r="R51" s="1496"/>
      <c r="S51" s="1496"/>
    </row>
    <row r="52" spans="2:19" s="1495" customFormat="1" ht="14.4">
      <c r="B52" s="1319" t="s">
        <v>6164</v>
      </c>
      <c r="C52" s="1767"/>
      <c r="D52" s="1778"/>
      <c r="E52" s="1768"/>
      <c r="F52" s="1768"/>
      <c r="G52" s="1768"/>
      <c r="H52" s="1768"/>
      <c r="I52" s="1768"/>
      <c r="J52" s="1496"/>
      <c r="K52" s="1496"/>
      <c r="L52" s="1496"/>
      <c r="M52" s="1496"/>
      <c r="N52" s="1496"/>
      <c r="O52" s="1496"/>
      <c r="P52" s="1496"/>
      <c r="Q52" s="1496"/>
      <c r="R52" s="1496"/>
      <c r="S52" s="1496"/>
    </row>
    <row r="53" spans="2:19" s="1495" customFormat="1" ht="14.4">
      <c r="B53" s="1317"/>
      <c r="C53" s="1767"/>
      <c r="D53" s="1771"/>
      <c r="E53" s="1772"/>
      <c r="F53" s="1772"/>
      <c r="G53" s="1772"/>
      <c r="H53" s="1772"/>
      <c r="I53" s="1772"/>
      <c r="J53" s="1496"/>
      <c r="K53" s="1496"/>
      <c r="L53" s="1496"/>
      <c r="M53" s="1496"/>
      <c r="N53" s="1496"/>
      <c r="O53" s="1496"/>
      <c r="P53" s="1496"/>
      <c r="Q53" s="1496"/>
      <c r="R53" s="1496"/>
      <c r="S53" s="1496"/>
    </row>
    <row r="54" spans="2:19" s="1495" customFormat="1" ht="14.4">
      <c r="B54" s="1322" t="s">
        <v>6229</v>
      </c>
      <c r="C54" s="1767"/>
      <c r="D54" s="1778"/>
      <c r="E54" s="1768"/>
      <c r="F54" s="1768"/>
      <c r="G54" s="1768"/>
      <c r="H54" s="1768"/>
      <c r="I54" s="1768"/>
      <c r="J54" s="1496"/>
      <c r="K54" s="1496"/>
      <c r="L54" s="1496"/>
      <c r="M54" s="1496"/>
      <c r="N54" s="1496"/>
      <c r="O54" s="1496"/>
      <c r="P54" s="1496"/>
      <c r="Q54" s="1496"/>
      <c r="R54" s="1496"/>
      <c r="S54" s="1496"/>
    </row>
    <row r="55" spans="2:19" s="1495" customFormat="1" ht="14.4">
      <c r="B55" s="1322" t="s">
        <v>6230</v>
      </c>
      <c r="C55" s="1767"/>
      <c r="D55" s="1768"/>
      <c r="E55" s="1768"/>
      <c r="F55" s="1768"/>
      <c r="G55" s="1768"/>
      <c r="H55" s="1768"/>
      <c r="I55" s="1768"/>
      <c r="J55" s="1496"/>
      <c r="K55" s="1496"/>
      <c r="L55" s="1496"/>
      <c r="M55" s="1496"/>
      <c r="N55" s="1496"/>
      <c r="O55" s="1496"/>
      <c r="P55" s="1496"/>
      <c r="Q55" s="1496"/>
      <c r="R55" s="1496"/>
      <c r="S55" s="1496"/>
    </row>
    <row r="56" spans="2:19" s="1495" customFormat="1" ht="14.4">
      <c r="B56" s="1323"/>
      <c r="C56" s="1771"/>
      <c r="D56" s="1772"/>
      <c r="E56" s="1772"/>
      <c r="F56" s="1772"/>
      <c r="G56" s="1772"/>
      <c r="H56" s="1772"/>
      <c r="I56" s="1497"/>
      <c r="J56" s="1497"/>
      <c r="K56" s="1497"/>
      <c r="L56" s="1497"/>
      <c r="M56" s="1497"/>
      <c r="N56" s="1497"/>
      <c r="O56" s="1497"/>
      <c r="P56" s="1497"/>
      <c r="Q56" s="1497"/>
      <c r="R56" s="1497"/>
      <c r="S56" s="1497"/>
    </row>
    <row r="57" spans="2:19" s="1495" customFormat="1" ht="14.4">
      <c r="B57" s="1322" t="s">
        <v>6439</v>
      </c>
      <c r="C57" s="1768"/>
      <c r="D57" s="1768"/>
      <c r="E57" s="1768"/>
      <c r="F57" s="1768"/>
      <c r="G57" s="1768"/>
      <c r="H57" s="1768"/>
      <c r="I57" s="1497"/>
      <c r="J57" s="1497"/>
      <c r="K57" s="1497"/>
      <c r="L57" s="1497"/>
      <c r="M57" s="1497"/>
      <c r="N57" s="1497"/>
      <c r="O57" s="1497"/>
      <c r="P57" s="1497"/>
      <c r="Q57" s="1497"/>
      <c r="R57" s="1497"/>
      <c r="S57" s="1497"/>
    </row>
    <row r="58" spans="2:19" s="1495" customFormat="1" ht="14.4">
      <c r="B58" s="1322" t="s">
        <v>6440</v>
      </c>
      <c r="C58" s="1768"/>
      <c r="D58" s="1768"/>
      <c r="E58" s="1768"/>
      <c r="F58" s="1768"/>
      <c r="G58" s="1768"/>
      <c r="H58" s="1768"/>
      <c r="I58" s="1497"/>
      <c r="J58" s="1497"/>
      <c r="K58" s="1497"/>
      <c r="L58" s="1497"/>
      <c r="M58" s="1497"/>
      <c r="N58" s="1497"/>
      <c r="O58" s="1497"/>
      <c r="P58" s="1497"/>
      <c r="Q58" s="1497"/>
      <c r="R58" s="1497"/>
      <c r="S58" s="1497"/>
    </row>
    <row r="59" spans="2:19" s="1495" customFormat="1" ht="14.4">
      <c r="B59" s="1324"/>
      <c r="C59" s="1779"/>
      <c r="D59" s="1774"/>
      <c r="E59" s="1775"/>
      <c r="F59" s="1775"/>
      <c r="G59" s="1775"/>
      <c r="H59" s="1775"/>
      <c r="I59" s="1775"/>
      <c r="J59" s="1500"/>
      <c r="K59" s="1500"/>
      <c r="L59" s="1500"/>
      <c r="M59" s="1500"/>
      <c r="N59" s="1500"/>
      <c r="O59" s="1500"/>
      <c r="P59" s="1500"/>
      <c r="Q59" s="1500"/>
      <c r="R59" s="1500"/>
      <c r="S59" s="1500"/>
    </row>
    <row r="60" spans="2:19" s="1495" customFormat="1" ht="14.4">
      <c r="B60" s="1316" t="s">
        <v>6166</v>
      </c>
      <c r="C60" s="1767"/>
      <c r="D60" s="1765"/>
      <c r="E60" s="1765"/>
      <c r="F60" s="1765"/>
      <c r="G60" s="1765"/>
      <c r="H60" s="1765"/>
      <c r="I60" s="1765"/>
      <c r="J60" s="1496"/>
      <c r="K60" s="1496"/>
      <c r="L60" s="1496"/>
      <c r="M60" s="1496"/>
      <c r="N60" s="1496"/>
      <c r="O60" s="1496"/>
      <c r="P60" s="1496"/>
      <c r="Q60" s="1496"/>
      <c r="R60" s="1496"/>
      <c r="S60" s="1496"/>
    </row>
    <row r="61" spans="2:19" s="1495" customFormat="1" ht="14.4">
      <c r="B61" s="1316"/>
      <c r="C61" s="1767"/>
      <c r="D61" s="1765"/>
      <c r="E61" s="1765"/>
      <c r="F61" s="1765"/>
      <c r="G61" s="1765"/>
      <c r="H61" s="1765"/>
      <c r="I61" s="1765"/>
      <c r="J61" s="1496"/>
      <c r="K61" s="1496"/>
      <c r="L61" s="1496"/>
      <c r="M61" s="1496"/>
      <c r="N61" s="1496"/>
      <c r="O61" s="1496"/>
      <c r="P61" s="1496"/>
      <c r="Q61" s="1496"/>
      <c r="R61" s="1496"/>
      <c r="S61" s="1496"/>
    </row>
    <row r="62" spans="2:19" s="1495" customFormat="1" ht="14.4">
      <c r="B62" s="1317" t="s">
        <v>130</v>
      </c>
      <c r="C62" s="1767"/>
      <c r="D62" s="1765"/>
      <c r="E62" s="1765"/>
      <c r="F62" s="1765"/>
      <c r="G62" s="1765"/>
      <c r="H62" s="1765"/>
      <c r="I62" s="1765"/>
      <c r="J62" s="1496"/>
      <c r="K62" s="1496"/>
      <c r="L62" s="1496"/>
      <c r="M62" s="1496"/>
      <c r="N62" s="1496"/>
      <c r="O62" s="1496"/>
      <c r="P62" s="1496"/>
      <c r="Q62" s="1496"/>
      <c r="R62" s="1496"/>
      <c r="S62" s="1496"/>
    </row>
    <row r="63" spans="2:19" s="1495" customFormat="1" ht="15.75" customHeight="1">
      <c r="B63" s="1318" t="s">
        <v>6441</v>
      </c>
      <c r="C63" s="1767"/>
      <c r="D63" s="1771"/>
      <c r="E63" s="1772"/>
      <c r="F63" s="1772"/>
      <c r="G63" s="1772"/>
      <c r="H63" s="1772"/>
      <c r="I63" s="1772"/>
      <c r="J63" s="1496"/>
      <c r="K63" s="1496"/>
      <c r="L63" s="1496"/>
      <c r="M63" s="1496"/>
      <c r="N63" s="1496"/>
      <c r="O63" s="1496"/>
      <c r="P63" s="1496"/>
      <c r="Q63" s="1496"/>
      <c r="R63" s="1496"/>
      <c r="S63" s="1496"/>
    </row>
    <row r="64" spans="2:19" s="1495" customFormat="1" ht="16.2">
      <c r="B64" s="1318" t="s">
        <v>6442</v>
      </c>
      <c r="C64" s="1767"/>
      <c r="D64" s="1771"/>
      <c r="E64" s="1772"/>
      <c r="F64" s="1772"/>
      <c r="G64" s="1772"/>
      <c r="H64" s="1772"/>
      <c r="I64" s="1772"/>
      <c r="J64" s="1496"/>
      <c r="K64" s="1496"/>
      <c r="L64" s="1496"/>
      <c r="M64" s="1496"/>
      <c r="N64" s="1496"/>
      <c r="O64" s="1496"/>
      <c r="P64" s="1496"/>
      <c r="Q64" s="1496"/>
      <c r="R64" s="1496"/>
      <c r="S64" s="1496"/>
    </row>
    <row r="65" spans="2:19" s="1495" customFormat="1" ht="16.2">
      <c r="B65" s="1318" t="s">
        <v>6443</v>
      </c>
      <c r="C65" s="1767"/>
      <c r="D65" s="1771"/>
      <c r="E65" s="1772"/>
      <c r="F65" s="1772"/>
      <c r="G65" s="1772"/>
      <c r="H65" s="1772"/>
      <c r="I65" s="1772"/>
      <c r="J65" s="1496"/>
      <c r="K65" s="1496"/>
      <c r="L65" s="1496"/>
      <c r="M65" s="1496"/>
      <c r="N65" s="1496"/>
      <c r="O65" s="1496"/>
      <c r="P65" s="1496"/>
      <c r="Q65" s="1496"/>
      <c r="R65" s="1496"/>
      <c r="S65" s="1496"/>
    </row>
    <row r="66" spans="2:19" s="1495" customFormat="1" ht="16.2">
      <c r="B66" s="1318" t="s">
        <v>6444</v>
      </c>
      <c r="C66" s="1767"/>
      <c r="D66" s="1778"/>
      <c r="E66" s="1768"/>
      <c r="F66" s="1768"/>
      <c r="G66" s="1768"/>
      <c r="H66" s="1768"/>
      <c r="I66" s="1768"/>
      <c r="J66" s="1496"/>
      <c r="K66" s="1496"/>
      <c r="L66" s="1496"/>
      <c r="M66" s="1496"/>
      <c r="N66" s="1496"/>
      <c r="O66" s="1496"/>
      <c r="P66" s="1496"/>
      <c r="Q66" s="1496"/>
      <c r="R66" s="1496"/>
      <c r="S66" s="1496"/>
    </row>
    <row r="67" spans="2:19" s="1495" customFormat="1" ht="16.2">
      <c r="B67" s="1318" t="s">
        <v>6445</v>
      </c>
      <c r="C67" s="1767"/>
      <c r="D67" s="1778"/>
      <c r="E67" s="1768"/>
      <c r="F67" s="1768"/>
      <c r="G67" s="1768"/>
      <c r="H67" s="1768"/>
      <c r="I67" s="1768"/>
      <c r="J67" s="1496"/>
      <c r="K67" s="1496"/>
      <c r="L67" s="1496"/>
      <c r="M67" s="1496"/>
      <c r="N67" s="1496"/>
      <c r="O67" s="1496"/>
      <c r="P67" s="1496"/>
      <c r="Q67" s="1496"/>
      <c r="R67" s="1496"/>
      <c r="S67" s="1496"/>
    </row>
    <row r="68" spans="2:19" s="1495" customFormat="1" ht="16.2">
      <c r="B68" s="1318" t="s">
        <v>6446</v>
      </c>
      <c r="C68" s="1767"/>
      <c r="D68" s="1778"/>
      <c r="E68" s="1768"/>
      <c r="F68" s="1768"/>
      <c r="G68" s="1768"/>
      <c r="H68" s="1768"/>
      <c r="I68" s="1768"/>
      <c r="J68" s="1496"/>
      <c r="K68" s="1496"/>
      <c r="L68" s="1496"/>
      <c r="M68" s="1496"/>
      <c r="N68" s="1496"/>
      <c r="O68" s="1496"/>
      <c r="P68" s="1496"/>
      <c r="Q68" s="1496"/>
      <c r="R68" s="1496"/>
      <c r="S68" s="1496"/>
    </row>
    <row r="69" spans="2:19" s="1495" customFormat="1" ht="14.4">
      <c r="B69" s="1319" t="s">
        <v>6247</v>
      </c>
      <c r="C69" s="1767"/>
      <c r="D69" s="1778"/>
      <c r="E69" s="1768"/>
      <c r="F69" s="1768"/>
      <c r="G69" s="1768"/>
      <c r="H69" s="1768"/>
      <c r="I69" s="1768"/>
      <c r="J69" s="1496"/>
      <c r="K69" s="1496"/>
      <c r="L69" s="1496"/>
      <c r="M69" s="1496"/>
      <c r="N69" s="1496"/>
      <c r="O69" s="1496"/>
      <c r="P69" s="1496"/>
      <c r="Q69" s="1496"/>
      <c r="R69" s="1496"/>
      <c r="S69" s="1496"/>
    </row>
    <row r="70" spans="2:19" s="1495" customFormat="1" ht="14.4">
      <c r="B70" s="1320" t="s">
        <v>122</v>
      </c>
      <c r="C70" s="1767"/>
      <c r="D70" s="1771"/>
      <c r="E70" s="1772"/>
      <c r="F70" s="1772"/>
      <c r="G70" s="1772"/>
      <c r="H70" s="1772"/>
      <c r="I70" s="1772"/>
      <c r="J70" s="1496"/>
      <c r="K70" s="1496"/>
      <c r="L70" s="1496"/>
      <c r="M70" s="1496"/>
      <c r="N70" s="1496"/>
      <c r="O70" s="1496"/>
      <c r="P70" s="1496"/>
      <c r="Q70" s="1496"/>
      <c r="R70" s="1496"/>
      <c r="S70" s="1496"/>
    </row>
    <row r="71" spans="2:19" s="1495" customFormat="1" ht="16.2">
      <c r="B71" s="1318" t="s">
        <v>6432</v>
      </c>
      <c r="C71" s="1501"/>
      <c r="D71" s="1778"/>
      <c r="E71" s="1768"/>
      <c r="F71" s="1768"/>
      <c r="G71" s="1768"/>
      <c r="H71" s="1768"/>
      <c r="I71" s="1768"/>
      <c r="J71" s="1496"/>
      <c r="K71" s="1496"/>
      <c r="L71" s="1496"/>
      <c r="M71" s="1496"/>
      <c r="N71" s="1496"/>
      <c r="O71" s="1496"/>
      <c r="P71" s="1496"/>
      <c r="Q71" s="1496"/>
      <c r="R71" s="1496"/>
      <c r="S71" s="1496"/>
    </row>
    <row r="72" spans="2:19" s="1495" customFormat="1" ht="14.4">
      <c r="B72" s="1318" t="s">
        <v>124</v>
      </c>
      <c r="C72" s="1501"/>
      <c r="D72" s="1778"/>
      <c r="E72" s="1768"/>
      <c r="F72" s="1768"/>
      <c r="G72" s="1768"/>
      <c r="H72" s="1768"/>
      <c r="I72" s="1768"/>
      <c r="J72" s="1496"/>
      <c r="K72" s="1496"/>
      <c r="L72" s="1496"/>
      <c r="M72" s="1496"/>
      <c r="N72" s="1496"/>
      <c r="O72" s="1496"/>
      <c r="P72" s="1496"/>
      <c r="Q72" s="1496"/>
      <c r="R72" s="1496"/>
      <c r="S72" s="1496"/>
    </row>
    <row r="73" spans="2:19" s="1495" customFormat="1" ht="14.4">
      <c r="B73" s="1160" t="s">
        <v>6250</v>
      </c>
      <c r="C73" s="1771"/>
      <c r="D73" s="1771"/>
      <c r="E73" s="1772"/>
      <c r="F73" s="1772"/>
      <c r="G73" s="1772"/>
      <c r="H73" s="1772"/>
      <c r="I73" s="1772"/>
      <c r="J73" s="1496"/>
      <c r="K73" s="1496"/>
      <c r="L73" s="1496"/>
      <c r="M73" s="1496"/>
      <c r="N73" s="1496"/>
      <c r="O73" s="1496"/>
      <c r="P73" s="1496"/>
      <c r="Q73" s="1496"/>
      <c r="R73" s="1496"/>
      <c r="S73" s="1496"/>
    </row>
    <row r="74" spans="2:19" s="1495" customFormat="1" ht="28.8">
      <c r="B74" s="1235" t="s">
        <v>6251</v>
      </c>
      <c r="C74" s="1771"/>
      <c r="D74" s="1771"/>
      <c r="E74" s="1772"/>
      <c r="F74" s="1772"/>
      <c r="G74" s="1772"/>
      <c r="H74" s="1772"/>
      <c r="I74" s="1772"/>
      <c r="J74" s="1496"/>
      <c r="K74" s="1496"/>
      <c r="L74" s="1496"/>
      <c r="M74" s="1496"/>
      <c r="N74" s="1496"/>
      <c r="O74" s="1496"/>
      <c r="P74" s="1496"/>
      <c r="Q74" s="1496"/>
      <c r="R74" s="1496"/>
      <c r="S74" s="1496"/>
    </row>
    <row r="75" spans="2:19" s="1495" customFormat="1" ht="14.4">
      <c r="B75" s="1319" t="s">
        <v>6447</v>
      </c>
      <c r="C75" s="1771"/>
      <c r="D75" s="1771"/>
      <c r="E75" s="1772"/>
      <c r="F75" s="1772"/>
      <c r="G75" s="1772"/>
      <c r="H75" s="1772"/>
      <c r="I75" s="1772"/>
      <c r="J75" s="1496"/>
      <c r="K75" s="1496"/>
      <c r="L75" s="1496"/>
      <c r="M75" s="1496"/>
      <c r="N75" s="1496"/>
      <c r="O75" s="1496"/>
      <c r="P75" s="1496"/>
      <c r="Q75" s="1496"/>
      <c r="R75" s="1496"/>
      <c r="S75" s="1496"/>
    </row>
    <row r="76" spans="2:19" s="1495" customFormat="1" ht="14.4">
      <c r="B76" s="1318"/>
      <c r="C76" s="1771"/>
      <c r="D76" s="1771"/>
      <c r="E76" s="1772"/>
      <c r="F76" s="1772"/>
      <c r="G76" s="1772"/>
      <c r="H76" s="1772"/>
      <c r="I76" s="1772"/>
      <c r="J76" s="1496"/>
      <c r="K76" s="1496"/>
      <c r="L76" s="1496"/>
      <c r="M76" s="1496"/>
      <c r="N76" s="1496"/>
      <c r="O76" s="1496"/>
      <c r="P76" s="1496"/>
      <c r="Q76" s="1496"/>
      <c r="R76" s="1496"/>
      <c r="S76" s="1496"/>
    </row>
    <row r="77" spans="2:19" s="1495" customFormat="1" ht="14.4">
      <c r="B77" s="1322" t="s">
        <v>6234</v>
      </c>
      <c r="C77" s="1771"/>
      <c r="D77" s="1771"/>
      <c r="E77" s="1772"/>
      <c r="F77" s="1772"/>
      <c r="G77" s="1772"/>
      <c r="H77" s="1772"/>
      <c r="I77" s="1772"/>
      <c r="J77" s="1496"/>
      <c r="K77" s="1496"/>
      <c r="L77" s="1496"/>
      <c r="M77" s="1496"/>
      <c r="N77" s="1496"/>
      <c r="O77" s="1496"/>
      <c r="P77" s="1496"/>
      <c r="Q77" s="1496"/>
      <c r="R77" s="1496"/>
      <c r="S77" s="1496"/>
    </row>
    <row r="78" spans="2:19" s="1495" customFormat="1" ht="14.4">
      <c r="B78" s="1322" t="s">
        <v>6235</v>
      </c>
      <c r="C78" s="1771"/>
      <c r="D78" s="1771"/>
      <c r="E78" s="1772"/>
      <c r="F78" s="1772"/>
      <c r="G78" s="1772"/>
      <c r="H78" s="1772"/>
      <c r="I78" s="1772"/>
      <c r="J78" s="1496"/>
      <c r="K78" s="1496"/>
      <c r="L78" s="1496"/>
      <c r="M78" s="1496"/>
      <c r="N78" s="1496"/>
      <c r="O78" s="1496"/>
      <c r="P78" s="1496"/>
      <c r="Q78" s="1496"/>
      <c r="R78" s="1496"/>
      <c r="S78" s="1496"/>
    </row>
    <row r="79" spans="2:19" s="1495" customFormat="1" ht="14.4">
      <c r="B79" s="1322"/>
      <c r="C79" s="1772"/>
      <c r="D79" s="1772"/>
      <c r="E79" s="1772"/>
      <c r="F79" s="1772"/>
      <c r="G79" s="1772"/>
      <c r="H79" s="1772"/>
      <c r="I79" s="1780"/>
      <c r="J79" s="1502"/>
      <c r="K79" s="1502"/>
      <c r="L79" s="1502"/>
      <c r="M79" s="1502"/>
      <c r="N79" s="1502"/>
      <c r="O79" s="1502"/>
      <c r="P79" s="1502"/>
      <c r="Q79" s="1502"/>
      <c r="R79" s="1502"/>
      <c r="S79" s="1502"/>
    </row>
    <row r="80" spans="2:19" s="1495" customFormat="1" ht="14.4">
      <c r="B80" s="1322" t="s">
        <v>6448</v>
      </c>
      <c r="C80" s="1768"/>
      <c r="D80" s="1768"/>
      <c r="E80" s="1768"/>
      <c r="F80" s="1768"/>
      <c r="G80" s="1768"/>
      <c r="H80" s="1768"/>
    </row>
    <row r="81" spans="1:19" s="1495" customFormat="1" ht="14.4">
      <c r="B81" s="1322" t="s">
        <v>6449</v>
      </c>
      <c r="C81" s="1768"/>
      <c r="D81" s="1768"/>
      <c r="E81" s="1768"/>
      <c r="F81" s="1768"/>
      <c r="G81" s="1768"/>
      <c r="H81" s="1768"/>
    </row>
    <row r="82" spans="1:19" s="1495" customFormat="1" ht="14.4">
      <c r="B82" s="1503"/>
      <c r="C82" s="1771"/>
      <c r="D82" s="1771"/>
      <c r="E82" s="1772"/>
      <c r="F82" s="1772"/>
      <c r="G82" s="1772"/>
      <c r="H82" s="1772"/>
      <c r="I82" s="1772"/>
      <c r="J82" s="1496"/>
      <c r="K82" s="1496"/>
      <c r="L82" s="1496"/>
      <c r="M82" s="1496"/>
      <c r="N82" s="1496"/>
      <c r="O82" s="1496"/>
      <c r="P82" s="1496"/>
      <c r="Q82" s="1496"/>
      <c r="R82" s="1496"/>
      <c r="S82" s="1496"/>
    </row>
    <row r="83" spans="1:19" s="1495" customFormat="1" ht="14.4">
      <c r="B83" s="1504" t="s">
        <v>6261</v>
      </c>
      <c r="C83" s="1781"/>
      <c r="D83" s="1781"/>
      <c r="E83" s="1782"/>
      <c r="F83" s="1782"/>
      <c r="G83" s="1782"/>
      <c r="H83" s="1782"/>
      <c r="I83" s="1782"/>
      <c r="J83" s="1782"/>
      <c r="K83" s="1782"/>
      <c r="L83" s="1782"/>
      <c r="M83" s="1782"/>
      <c r="N83" s="1782"/>
      <c r="O83" s="1782"/>
      <c r="P83" s="1782"/>
      <c r="Q83" s="1782"/>
      <c r="R83" s="1782"/>
      <c r="S83" s="1782"/>
    </row>
    <row r="84" spans="1:19" s="1495" customFormat="1" ht="14.4">
      <c r="B84" s="1503"/>
      <c r="C84" s="1771"/>
      <c r="D84" s="1771"/>
      <c r="E84" s="1772"/>
      <c r="F84" s="1772"/>
      <c r="G84" s="1772"/>
      <c r="H84" s="1772"/>
      <c r="I84" s="1772"/>
      <c r="J84" s="1772"/>
      <c r="K84" s="1772"/>
      <c r="L84" s="1772"/>
      <c r="M84" s="1772"/>
      <c r="N84" s="1772"/>
      <c r="O84" s="1772"/>
      <c r="P84" s="1772"/>
      <c r="Q84" s="1772"/>
      <c r="R84" s="1772"/>
      <c r="S84" s="1772"/>
    </row>
    <row r="85" spans="1:19" s="1495" customFormat="1" ht="14.4">
      <c r="B85" s="1504" t="s">
        <v>6170</v>
      </c>
      <c r="C85" s="1781"/>
      <c r="D85" s="1781"/>
      <c r="E85" s="1782"/>
      <c r="F85" s="1782"/>
      <c r="G85" s="1782"/>
      <c r="H85" s="1782"/>
      <c r="I85" s="1782"/>
      <c r="J85" s="1782"/>
      <c r="K85" s="1782"/>
      <c r="L85" s="1782"/>
      <c r="M85" s="1782"/>
      <c r="N85" s="1782"/>
      <c r="O85" s="1782"/>
      <c r="P85" s="1782"/>
      <c r="Q85" s="1782"/>
      <c r="R85" s="1782"/>
      <c r="S85" s="1782"/>
    </row>
    <row r="86" spans="1:19" s="1495" customFormat="1" ht="14.4">
      <c r="B86" s="1505"/>
      <c r="C86" s="1778"/>
      <c r="D86" s="1778"/>
      <c r="E86" s="1768"/>
      <c r="F86" s="1768"/>
      <c r="G86" s="1768"/>
      <c r="H86" s="1768"/>
      <c r="I86" s="1768"/>
      <c r="J86" s="1768"/>
      <c r="K86" s="1768"/>
      <c r="L86" s="1768"/>
      <c r="M86" s="1768"/>
      <c r="N86" s="1768"/>
      <c r="O86" s="1768"/>
      <c r="P86" s="1768"/>
      <c r="Q86" s="1768"/>
      <c r="R86" s="1768"/>
      <c r="S86" s="1768"/>
    </row>
    <row r="87" spans="1:19" s="1495" customFormat="1" ht="14.4">
      <c r="B87" s="1506" t="s">
        <v>6262</v>
      </c>
      <c r="C87" s="1781"/>
      <c r="D87" s="1781"/>
      <c r="E87" s="1782"/>
      <c r="F87" s="1782"/>
      <c r="G87" s="1782"/>
      <c r="H87" s="1782"/>
      <c r="I87" s="1782"/>
      <c r="J87" s="1782"/>
      <c r="K87" s="1782"/>
      <c r="L87" s="1782"/>
      <c r="M87" s="1782"/>
      <c r="N87" s="1782"/>
      <c r="O87" s="1782"/>
      <c r="P87" s="1782"/>
      <c r="Q87" s="1782"/>
      <c r="R87" s="1782"/>
      <c r="S87" s="1782"/>
    </row>
    <row r="88" spans="1:19" s="1507" customFormat="1" ht="14.4">
      <c r="B88" s="1783"/>
      <c r="C88" s="1501"/>
      <c r="D88" s="1783"/>
      <c r="E88" s="1783"/>
      <c r="F88" s="1783"/>
      <c r="G88" s="1783"/>
      <c r="H88" s="1783"/>
      <c r="I88" s="1783"/>
      <c r="J88" s="1501"/>
      <c r="K88" s="1501"/>
      <c r="L88" s="1501"/>
      <c r="M88" s="1501"/>
      <c r="N88" s="1501"/>
      <c r="O88" s="1784"/>
      <c r="P88" s="1784"/>
      <c r="Q88" s="1784"/>
      <c r="R88" s="1784"/>
      <c r="S88" s="1784"/>
    </row>
    <row r="89" spans="1:19" s="1507" customFormat="1" ht="14.4">
      <c r="B89" s="1508"/>
      <c r="C89" s="1501"/>
      <c r="D89" s="1783"/>
      <c r="E89" s="1783"/>
      <c r="F89" s="1783"/>
      <c r="G89" s="1783"/>
      <c r="H89" s="1783"/>
      <c r="I89" s="1783"/>
      <c r="J89" s="1501"/>
      <c r="K89" s="1501"/>
      <c r="L89" s="1501"/>
      <c r="M89" s="1501"/>
      <c r="N89" s="1501"/>
      <c r="O89" s="1784"/>
      <c r="P89" s="1784"/>
      <c r="Q89" s="1784"/>
      <c r="R89" s="1784"/>
      <c r="S89" s="1784"/>
    </row>
    <row r="90" spans="1:19" s="1507" customFormat="1" ht="14.4">
      <c r="A90" s="1190"/>
      <c r="B90" s="1509" t="s">
        <v>5964</v>
      </c>
      <c r="C90" s="1501"/>
      <c r="D90" s="1783"/>
      <c r="E90" s="1783"/>
      <c r="F90" s="1783"/>
      <c r="G90" s="1783"/>
      <c r="H90" s="1783"/>
      <c r="I90" s="1783"/>
      <c r="J90" s="1501"/>
      <c r="K90" s="1501"/>
      <c r="L90" s="1501"/>
      <c r="M90" s="1501"/>
      <c r="N90" s="1501"/>
      <c r="O90" s="1784"/>
      <c r="P90" s="1784"/>
      <c r="Q90" s="1784"/>
      <c r="R90" s="1784"/>
      <c r="S90" s="1784"/>
    </row>
    <row r="91" spans="1:19" s="1507" customFormat="1" ht="14.4">
      <c r="B91" s="1785" t="s">
        <v>6450</v>
      </c>
      <c r="C91" s="1501"/>
      <c r="D91" s="1783"/>
      <c r="E91" s="1783"/>
      <c r="F91" s="1783"/>
      <c r="G91" s="1783"/>
      <c r="H91" s="1783"/>
      <c r="I91" s="1783"/>
      <c r="J91" s="1501"/>
      <c r="K91" s="1501"/>
      <c r="L91" s="1501"/>
      <c r="M91" s="1501"/>
      <c r="N91" s="1501"/>
      <c r="O91" s="1784"/>
      <c r="P91" s="1784"/>
      <c r="Q91" s="1784"/>
      <c r="R91" s="1784"/>
      <c r="S91" s="1784"/>
    </row>
    <row r="92" spans="1:19" s="1507" customFormat="1" ht="14.4">
      <c r="B92" s="1785" t="s">
        <v>6451</v>
      </c>
      <c r="C92" s="1501"/>
      <c r="D92" s="1783"/>
      <c r="E92" s="1783"/>
      <c r="F92" s="1783"/>
      <c r="G92" s="1783"/>
      <c r="H92" s="1783"/>
      <c r="I92" s="1783"/>
      <c r="J92" s="1501"/>
      <c r="K92" s="1501"/>
      <c r="L92" s="1501"/>
      <c r="M92" s="1501"/>
      <c r="N92" s="1501"/>
      <c r="O92" s="1784"/>
      <c r="P92" s="1784"/>
      <c r="Q92" s="1784"/>
      <c r="R92" s="1784"/>
      <c r="S92" s="1784"/>
    </row>
    <row r="93" spans="1:19" ht="14.4">
      <c r="B93" s="1785" t="s">
        <v>6452</v>
      </c>
      <c r="D93" s="1757"/>
      <c r="E93" s="1757"/>
      <c r="F93" s="1757"/>
      <c r="G93" s="1757"/>
      <c r="H93" s="1757"/>
      <c r="I93" s="1757"/>
      <c r="O93" s="1784"/>
      <c r="P93" s="1784"/>
      <c r="Q93" s="1784"/>
      <c r="R93" s="1784"/>
      <c r="S93" s="1784"/>
    </row>
    <row r="94" spans="1:19" ht="14.4">
      <c r="B94" s="1785" t="s">
        <v>6453</v>
      </c>
      <c r="D94" s="1757"/>
      <c r="E94" s="1757"/>
      <c r="F94" s="1757"/>
      <c r="G94" s="1757"/>
      <c r="H94" s="1757"/>
      <c r="I94" s="1757"/>
      <c r="O94" s="1784"/>
      <c r="P94" s="1784"/>
      <c r="Q94" s="1784"/>
      <c r="R94" s="1784"/>
      <c r="S94" s="1784"/>
    </row>
    <row r="95" spans="1:19" ht="14.4">
      <c r="B95" s="1757" t="s">
        <v>6455</v>
      </c>
      <c r="D95" s="1757"/>
      <c r="E95" s="1757"/>
      <c r="F95" s="1757"/>
      <c r="G95" s="1757"/>
      <c r="H95" s="1757"/>
      <c r="I95" s="1757"/>
      <c r="O95" s="1784"/>
      <c r="P95" s="1784"/>
      <c r="Q95" s="1784"/>
      <c r="R95" s="1784"/>
      <c r="S95" s="1784"/>
    </row>
    <row r="96" spans="1:19" ht="14.4">
      <c r="B96" s="1757" t="s">
        <v>6502</v>
      </c>
      <c r="D96" s="1757"/>
      <c r="E96" s="1757"/>
      <c r="F96" s="1757"/>
      <c r="G96" s="1757"/>
      <c r="H96" s="1757"/>
      <c r="I96" s="1757"/>
      <c r="O96" s="1784"/>
      <c r="P96" s="1784"/>
      <c r="Q96" s="1784"/>
      <c r="R96" s="1784"/>
      <c r="S96" s="1784"/>
    </row>
    <row r="97" spans="2:19" ht="14.4">
      <c r="B97" s="1757" t="s">
        <v>6505</v>
      </c>
      <c r="D97" s="1757"/>
      <c r="E97" s="1757"/>
      <c r="F97" s="1757"/>
      <c r="G97" s="1757"/>
      <c r="H97" s="1757"/>
      <c r="I97" s="1757"/>
      <c r="O97" s="1784"/>
      <c r="P97" s="1784"/>
      <c r="Q97" s="1784"/>
      <c r="R97" s="1784"/>
      <c r="S97" s="1784"/>
    </row>
    <row r="98" spans="2:19" ht="14.4">
      <c r="B98" s="1757" t="s">
        <v>6504</v>
      </c>
      <c r="D98" s="1757"/>
      <c r="E98" s="1757"/>
      <c r="F98" s="1757"/>
      <c r="G98" s="1757"/>
      <c r="H98" s="1757"/>
      <c r="I98" s="1757"/>
      <c r="O98" s="1784"/>
      <c r="P98" s="1784"/>
      <c r="Q98" s="1784"/>
      <c r="R98" s="1784"/>
      <c r="S98" s="1784"/>
    </row>
    <row r="99" spans="2:19" ht="14.4">
      <c r="B99" s="1757"/>
      <c r="D99" s="1757"/>
      <c r="E99" s="1757"/>
      <c r="F99" s="1757"/>
      <c r="G99" s="1757"/>
      <c r="H99" s="1757"/>
      <c r="I99" s="1757"/>
      <c r="O99" s="1784"/>
      <c r="P99" s="1784"/>
      <c r="Q99" s="1784"/>
      <c r="R99" s="1784"/>
      <c r="S99" s="1784"/>
    </row>
    <row r="100" spans="2:19" ht="14.4">
      <c r="B100" s="1757"/>
      <c r="D100" s="1757"/>
      <c r="E100" s="1757"/>
      <c r="F100" s="1757"/>
      <c r="G100" s="1757"/>
      <c r="H100" s="1757"/>
      <c r="I100" s="1757"/>
      <c r="O100" s="1784"/>
      <c r="P100" s="1784"/>
      <c r="Q100" s="1784"/>
      <c r="R100" s="1784"/>
      <c r="S100" s="1784"/>
    </row>
    <row r="101" spans="2:19" ht="14.4">
      <c r="B101" s="1757"/>
      <c r="D101" s="1757"/>
      <c r="E101" s="1757"/>
      <c r="F101" s="1757"/>
      <c r="G101" s="1757"/>
      <c r="H101" s="1757"/>
      <c r="I101" s="1757"/>
      <c r="O101" s="1784"/>
      <c r="P101" s="1784"/>
      <c r="Q101" s="1784"/>
      <c r="R101" s="1784"/>
      <c r="S101" s="1784"/>
    </row>
    <row r="102" spans="2:19" ht="14.4">
      <c r="B102" s="1757"/>
      <c r="D102" s="1757"/>
      <c r="E102" s="1757"/>
      <c r="F102" s="1757"/>
      <c r="G102" s="1757"/>
      <c r="H102" s="1757"/>
      <c r="I102" s="1757"/>
      <c r="O102" s="1784"/>
      <c r="P102" s="1784"/>
      <c r="Q102" s="1784"/>
      <c r="R102" s="1784"/>
      <c r="S102" s="1784"/>
    </row>
    <row r="103" spans="2:19" ht="14.4">
      <c r="B103" s="1757"/>
      <c r="D103" s="1757"/>
      <c r="E103" s="1757"/>
      <c r="F103" s="1757"/>
      <c r="G103" s="1757"/>
      <c r="H103" s="1757"/>
      <c r="I103" s="1757"/>
      <c r="O103" s="1784"/>
      <c r="P103" s="1784"/>
      <c r="Q103" s="1784"/>
      <c r="R103" s="1784"/>
      <c r="S103" s="1784"/>
    </row>
    <row r="104" spans="2:19" ht="14.4">
      <c r="B104" s="1757"/>
      <c r="D104" s="1757"/>
      <c r="E104" s="1757"/>
      <c r="F104" s="1757"/>
      <c r="G104" s="1757"/>
      <c r="H104" s="1757"/>
      <c r="I104" s="1757"/>
      <c r="O104" s="1784"/>
      <c r="P104" s="1784"/>
      <c r="Q104" s="1784"/>
      <c r="R104" s="1784"/>
      <c r="S104" s="1784"/>
    </row>
    <row r="105" spans="2:19" ht="14.4">
      <c r="B105" s="1757"/>
      <c r="D105" s="1757"/>
      <c r="E105" s="1757"/>
      <c r="F105" s="1757"/>
      <c r="G105" s="1757"/>
      <c r="H105" s="1757"/>
      <c r="I105" s="1757"/>
      <c r="O105" s="1784"/>
      <c r="P105" s="1784"/>
      <c r="Q105" s="1784"/>
      <c r="R105" s="1784"/>
      <c r="S105" s="1784"/>
    </row>
    <row r="106" spans="2:19" ht="14.4">
      <c r="B106" s="1757"/>
      <c r="D106" s="1757"/>
      <c r="E106" s="1757"/>
      <c r="F106" s="1757"/>
      <c r="G106" s="1757"/>
      <c r="H106" s="1757"/>
      <c r="I106" s="1757"/>
      <c r="O106" s="1784"/>
      <c r="P106" s="1784"/>
      <c r="Q106" s="1784"/>
      <c r="R106" s="1784"/>
      <c r="S106" s="1784"/>
    </row>
    <row r="107" spans="2:19" ht="14.4">
      <c r="B107" s="1757"/>
      <c r="D107" s="1757"/>
      <c r="E107" s="1757"/>
      <c r="F107" s="1757"/>
      <c r="G107" s="1757"/>
      <c r="H107" s="1757"/>
      <c r="I107" s="1757"/>
      <c r="O107" s="1784"/>
      <c r="P107" s="1784"/>
      <c r="Q107" s="1784"/>
      <c r="R107" s="1784"/>
      <c r="S107" s="1784"/>
    </row>
    <row r="108" spans="2:19" ht="14.4">
      <c r="B108" s="1757"/>
      <c r="D108" s="1757"/>
      <c r="E108" s="1757"/>
      <c r="F108" s="1757"/>
      <c r="G108" s="1757"/>
      <c r="H108" s="1757"/>
      <c r="I108" s="1757"/>
      <c r="O108" s="1784"/>
      <c r="P108" s="1784"/>
      <c r="Q108" s="1784"/>
      <c r="R108" s="1784"/>
      <c r="S108" s="1784"/>
    </row>
    <row r="109" spans="2:19" ht="14.4">
      <c r="B109" s="1757"/>
      <c r="D109" s="1757"/>
      <c r="E109" s="1757"/>
      <c r="F109" s="1757"/>
      <c r="G109" s="1757"/>
      <c r="H109" s="1757"/>
      <c r="I109" s="1757"/>
      <c r="O109" s="1784"/>
      <c r="P109" s="1784"/>
      <c r="Q109" s="1784"/>
      <c r="R109" s="1784"/>
      <c r="S109" s="1784"/>
    </row>
    <row r="110" spans="2:19" ht="14.4">
      <c r="B110" s="1757"/>
      <c r="D110" s="1757"/>
      <c r="E110" s="1757"/>
      <c r="F110" s="1757"/>
      <c r="G110" s="1757"/>
      <c r="H110" s="1757"/>
      <c r="I110" s="1757"/>
      <c r="O110" s="1784"/>
      <c r="P110" s="1784"/>
      <c r="Q110" s="1784"/>
      <c r="R110" s="1784"/>
      <c r="S110" s="1784"/>
    </row>
    <row r="111" spans="2:19" ht="14.4">
      <c r="B111" s="1757"/>
      <c r="D111" s="1757"/>
      <c r="E111" s="1757"/>
      <c r="F111" s="1757"/>
      <c r="G111" s="1757"/>
      <c r="H111" s="1757"/>
      <c r="I111" s="1757"/>
      <c r="O111" s="1784"/>
      <c r="P111" s="1784"/>
      <c r="Q111" s="1784"/>
      <c r="R111" s="1784"/>
      <c r="S111" s="1784"/>
    </row>
    <row r="112" spans="2:19" ht="14.4">
      <c r="O112" s="1190"/>
      <c r="P112" s="1190"/>
      <c r="Q112" s="1190"/>
      <c r="R112" s="1190"/>
      <c r="S112" s="1190"/>
    </row>
    <row r="113" spans="15:19" ht="14.4">
      <c r="O113" s="1190"/>
      <c r="P113" s="1190"/>
      <c r="Q113" s="1190"/>
      <c r="R113" s="1190"/>
      <c r="S113" s="1190"/>
    </row>
    <row r="114" spans="15:19" ht="14.4">
      <c r="O114" s="1190"/>
      <c r="P114" s="1190"/>
      <c r="Q114" s="1190"/>
      <c r="R114" s="1190"/>
      <c r="S114" s="1190"/>
    </row>
    <row r="115" spans="15:19" ht="14.4">
      <c r="O115" s="1190"/>
      <c r="P115" s="1190"/>
      <c r="Q115" s="1190"/>
      <c r="R115" s="1190"/>
      <c r="S115" s="1190"/>
    </row>
    <row r="116" spans="15:19" ht="14.4">
      <c r="O116" s="1190"/>
      <c r="P116" s="1190"/>
      <c r="Q116" s="1190"/>
      <c r="R116" s="1190"/>
      <c r="S116" s="1190"/>
    </row>
    <row r="117" spans="15:19" ht="14.4">
      <c r="O117" s="1190"/>
      <c r="P117" s="1190"/>
      <c r="Q117" s="1190"/>
      <c r="R117" s="1190"/>
      <c r="S117" s="1190"/>
    </row>
    <row r="118" spans="15:19" ht="14.4">
      <c r="O118" s="1190"/>
      <c r="P118" s="1190"/>
      <c r="Q118" s="1190"/>
      <c r="R118" s="1190"/>
      <c r="S118" s="1190"/>
    </row>
    <row r="119" spans="15:19" ht="14.4">
      <c r="O119" s="1190"/>
      <c r="P119" s="1190"/>
      <c r="Q119" s="1190"/>
      <c r="R119" s="1190"/>
      <c r="S119" s="1190"/>
    </row>
    <row r="120" spans="15:19" ht="14.4">
      <c r="O120" s="1190"/>
      <c r="P120" s="1190"/>
      <c r="Q120" s="1190"/>
      <c r="R120" s="1190"/>
      <c r="S120" s="1190"/>
    </row>
    <row r="121" spans="15:19" ht="14.4">
      <c r="O121" s="1190"/>
      <c r="P121" s="1190"/>
      <c r="Q121" s="1190"/>
      <c r="R121" s="1190"/>
      <c r="S121" s="1190"/>
    </row>
    <row r="122" spans="15:19" ht="14.4">
      <c r="O122" s="1190"/>
      <c r="P122" s="1190"/>
      <c r="Q122" s="1190"/>
      <c r="R122" s="1190"/>
      <c r="S122" s="1190"/>
    </row>
    <row r="123" spans="15:19" ht="14.4">
      <c r="O123" s="1190"/>
      <c r="P123" s="1190"/>
      <c r="Q123" s="1190"/>
      <c r="R123" s="1190"/>
      <c r="S123" s="1190"/>
    </row>
    <row r="124" spans="15:19" ht="14.4">
      <c r="O124" s="1190"/>
      <c r="P124" s="1190"/>
      <c r="Q124" s="1190"/>
      <c r="R124" s="1190"/>
      <c r="S124" s="1190"/>
    </row>
    <row r="125" spans="15:19" ht="14.4">
      <c r="O125" s="1190"/>
      <c r="P125" s="1190"/>
      <c r="Q125" s="1190"/>
      <c r="R125" s="1190"/>
      <c r="S125" s="1190"/>
    </row>
    <row r="126" spans="15:19" ht="14.4">
      <c r="O126" s="1190"/>
      <c r="P126" s="1190"/>
      <c r="Q126" s="1190"/>
      <c r="R126" s="1190"/>
      <c r="S126" s="1190"/>
    </row>
    <row r="127" spans="15:19" ht="14.4">
      <c r="O127" s="1190"/>
      <c r="P127" s="1190"/>
      <c r="Q127" s="1190"/>
      <c r="R127" s="1190"/>
      <c r="S127" s="1190"/>
    </row>
    <row r="128" spans="15:19" ht="14.4">
      <c r="O128" s="1190"/>
      <c r="P128" s="1190"/>
      <c r="Q128" s="1190"/>
      <c r="R128" s="1190"/>
      <c r="S128" s="1190"/>
    </row>
    <row r="129" spans="15:19" ht="14.4">
      <c r="O129" s="1190"/>
      <c r="P129" s="1190"/>
      <c r="Q129" s="1190"/>
      <c r="R129" s="1190"/>
      <c r="S129" s="1190"/>
    </row>
    <row r="130" spans="15:19" ht="14.4">
      <c r="O130" s="1190"/>
      <c r="P130" s="1190"/>
      <c r="Q130" s="1190"/>
      <c r="R130" s="1190"/>
      <c r="S130" s="1190"/>
    </row>
    <row r="131" spans="15:19" ht="14.4">
      <c r="O131" s="1190"/>
      <c r="P131" s="1190"/>
      <c r="Q131" s="1190"/>
      <c r="R131" s="1190"/>
      <c r="S131" s="1190"/>
    </row>
    <row r="132" spans="15:19" ht="14.4">
      <c r="O132" s="1190"/>
      <c r="P132" s="1190"/>
      <c r="Q132" s="1190"/>
      <c r="R132" s="1190"/>
      <c r="S132" s="1190"/>
    </row>
    <row r="133" spans="15:19" ht="14.4">
      <c r="O133" s="1190"/>
      <c r="P133" s="1190"/>
      <c r="Q133" s="1190"/>
      <c r="R133" s="1190"/>
      <c r="S133" s="1190"/>
    </row>
    <row r="134" spans="15:19" ht="14.4">
      <c r="O134" s="1190"/>
      <c r="P134" s="1190"/>
      <c r="Q134" s="1190"/>
      <c r="R134" s="1190"/>
      <c r="S134" s="1190"/>
    </row>
    <row r="135" spans="15:19" ht="14.4">
      <c r="O135" s="1190"/>
      <c r="P135" s="1190"/>
      <c r="Q135" s="1190"/>
      <c r="R135" s="1190"/>
      <c r="S135" s="1190"/>
    </row>
    <row r="136" spans="15:19" ht="14.4">
      <c r="O136" s="1190"/>
      <c r="P136" s="1190"/>
      <c r="Q136" s="1190"/>
      <c r="R136" s="1190"/>
      <c r="S136" s="1190"/>
    </row>
    <row r="137" spans="15:19" ht="14.4">
      <c r="O137" s="1190"/>
      <c r="P137" s="1190"/>
      <c r="Q137" s="1190"/>
      <c r="R137" s="1190"/>
      <c r="S137" s="1190"/>
    </row>
    <row r="138" spans="15:19" ht="14.4">
      <c r="O138" s="1190"/>
      <c r="P138" s="1190"/>
      <c r="Q138" s="1190"/>
      <c r="R138" s="1190"/>
      <c r="S138" s="1190"/>
    </row>
    <row r="139" spans="15:19">
      <c r="O139" s="1510"/>
      <c r="P139" s="1510"/>
      <c r="Q139" s="1510"/>
      <c r="R139" s="1510"/>
      <c r="S139" s="1510"/>
    </row>
  </sheetData>
  <mergeCells count="15">
    <mergeCell ref="S6:S7"/>
    <mergeCell ref="D5:M5"/>
    <mergeCell ref="O5:R5"/>
    <mergeCell ref="C6:C7"/>
    <mergeCell ref="D6:E6"/>
    <mergeCell ref="F6:G6"/>
    <mergeCell ref="H6:H7"/>
    <mergeCell ref="I6:I7"/>
    <mergeCell ref="J6:L6"/>
    <mergeCell ref="M6:M7"/>
    <mergeCell ref="N6:N7"/>
    <mergeCell ref="O6:O7"/>
    <mergeCell ref="P6:P7"/>
    <mergeCell ref="Q6:Q7"/>
    <mergeCell ref="R6:R7"/>
  </mergeCells>
  <conditionalFormatting sqref="J32:M32 J25:M26 J19:M19 J11:M12 J9:M9">
    <cfRule type="cellIs" dxfId="2" priority="3" operator="lessThan">
      <formula>0</formula>
    </cfRule>
  </conditionalFormatting>
  <conditionalFormatting sqref="N32 N25:N26 N19 N11:N12 N9">
    <cfRule type="cellIs" dxfId="1" priority="2" operator="lessThan">
      <formula>0</formula>
    </cfRule>
  </conditionalFormatting>
  <conditionalFormatting sqref="O32:S32 O25:S26 O19:S19 O11:S12 O9:S9">
    <cfRule type="cellIs" dxfId="0" priority="1" operator="lessThan">
      <formula>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K89"/>
  <sheetViews>
    <sheetView showGridLines="0" zoomScaleNormal="100" workbookViewId="0">
      <pane ySplit="10" topLeftCell="A38" activePane="bottomLeft" state="frozen"/>
      <selection activeCell="I7" sqref="I7:P7"/>
      <selection pane="bottomLeft" activeCell="B50" sqref="B50"/>
    </sheetView>
  </sheetViews>
  <sheetFormatPr defaultColWidth="9.109375" defaultRowHeight="13.8"/>
  <cols>
    <col min="1" max="1" width="9.109375" style="827"/>
    <col min="2" max="2" width="65.33203125" style="827" customWidth="1"/>
    <col min="3" max="11" width="18.6640625" style="827" customWidth="1"/>
    <col min="12" max="12" width="20.44140625" style="827" bestFit="1" customWidth="1"/>
    <col min="13" max="13" width="26" style="827" bestFit="1" customWidth="1"/>
    <col min="14" max="23" width="18.6640625" style="827" customWidth="1"/>
    <col min="24" max="24" width="21.44140625" style="827" bestFit="1" customWidth="1"/>
    <col min="25" max="25" width="26.44140625" style="827" bestFit="1" customWidth="1"/>
    <col min="26" max="35" width="18.6640625" style="827" customWidth="1"/>
    <col min="36" max="36" width="20.88671875" style="827" bestFit="1" customWidth="1"/>
    <col min="37" max="37" width="26.44140625" style="827" bestFit="1" customWidth="1"/>
    <col min="38" max="47" width="18.6640625" style="827" customWidth="1"/>
    <col min="48" max="48" width="20.88671875" style="827" bestFit="1" customWidth="1"/>
    <col min="49" max="49" width="26.44140625" style="827" bestFit="1" customWidth="1"/>
    <col min="50" max="50" width="18.6640625" style="827" customWidth="1"/>
    <col min="51" max="52" width="20.5546875" style="827" bestFit="1" customWidth="1"/>
    <col min="53" max="53" width="18.6640625" style="827" customWidth="1"/>
    <col min="54" max="54" width="20.5546875" style="827" customWidth="1"/>
    <col min="55" max="55" width="18.6640625" style="827" customWidth="1"/>
    <col min="56" max="58" width="20.5546875" style="827" bestFit="1" customWidth="1"/>
    <col min="59" max="59" width="20" style="827" customWidth="1"/>
    <col min="60" max="60" width="20.88671875" style="827" bestFit="1" customWidth="1"/>
    <col min="61" max="61" width="26.44140625" style="827" bestFit="1" customWidth="1"/>
    <col min="62" max="62" width="18.6640625" style="827" customWidth="1"/>
    <col min="63" max="63" width="1.44140625" style="827" customWidth="1"/>
    <col min="64" max="16384" width="9.109375" style="827"/>
  </cols>
  <sheetData>
    <row r="2" spans="1:63" s="826" customFormat="1" ht="16.5" customHeight="1">
      <c r="A2" s="1011"/>
      <c r="B2" s="2044" t="s">
        <v>6263</v>
      </c>
      <c r="C2" s="2044"/>
      <c r="D2" s="2044"/>
      <c r="E2" s="2044"/>
      <c r="F2" s="2044"/>
      <c r="G2" s="2044"/>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825"/>
    </row>
    <row r="3" spans="1:63">
      <c r="B3" s="828"/>
    </row>
    <row r="4" spans="1:63" ht="2.25" customHeight="1"/>
    <row r="5" spans="1:63" ht="15" customHeight="1">
      <c r="B5" s="827" t="s">
        <v>5921</v>
      </c>
    </row>
    <row r="6" spans="1:63" ht="13.5" customHeight="1">
      <c r="BJ6" s="829" t="s">
        <v>5979</v>
      </c>
      <c r="BK6" s="829"/>
    </row>
    <row r="7" spans="1:63" s="1014" customFormat="1" ht="30" customHeight="1">
      <c r="B7" s="2045" t="s">
        <v>29</v>
      </c>
      <c r="C7" s="2005" t="s">
        <v>6020</v>
      </c>
      <c r="D7" s="2007"/>
      <c r="E7" s="2007"/>
      <c r="F7" s="2007"/>
      <c r="G7" s="2007"/>
      <c r="H7" s="2007"/>
      <c r="I7" s="2007"/>
      <c r="J7" s="2007"/>
      <c r="K7" s="2007"/>
      <c r="L7" s="2007"/>
      <c r="M7" s="2007"/>
      <c r="N7" s="2006"/>
      <c r="O7" s="2008" t="s">
        <v>115</v>
      </c>
      <c r="P7" s="2010"/>
      <c r="Q7" s="2010"/>
      <c r="R7" s="2010"/>
      <c r="S7" s="2010"/>
      <c r="T7" s="2010"/>
      <c r="U7" s="2010"/>
      <c r="V7" s="2010"/>
      <c r="W7" s="2010"/>
      <c r="X7" s="2010"/>
      <c r="Y7" s="2010"/>
      <c r="Z7" s="2009"/>
      <c r="AA7" s="2048" t="s">
        <v>6021</v>
      </c>
      <c r="AB7" s="2049"/>
      <c r="AC7" s="2049"/>
      <c r="AD7" s="2049"/>
      <c r="AE7" s="2049"/>
      <c r="AF7" s="2049"/>
      <c r="AG7" s="2049"/>
      <c r="AH7" s="2049"/>
      <c r="AI7" s="2049"/>
      <c r="AJ7" s="2049"/>
      <c r="AK7" s="2049"/>
      <c r="AL7" s="2050"/>
      <c r="AM7" s="2051" t="s">
        <v>6072</v>
      </c>
      <c r="AN7" s="2052"/>
      <c r="AO7" s="2052"/>
      <c r="AP7" s="2052"/>
      <c r="AQ7" s="2052"/>
      <c r="AR7" s="2052"/>
      <c r="AS7" s="2052"/>
      <c r="AT7" s="2052"/>
      <c r="AU7" s="2052"/>
      <c r="AV7" s="2052"/>
      <c r="AW7" s="2052"/>
      <c r="AX7" s="2053"/>
      <c r="AY7" s="2054" t="s">
        <v>6073</v>
      </c>
      <c r="AZ7" s="2055"/>
      <c r="BA7" s="2055"/>
      <c r="BB7" s="2055"/>
      <c r="BC7" s="2055"/>
      <c r="BD7" s="2055"/>
      <c r="BE7" s="2055"/>
      <c r="BF7" s="2055"/>
      <c r="BG7" s="2055"/>
      <c r="BH7" s="2055"/>
      <c r="BI7" s="2055"/>
      <c r="BJ7" s="2056"/>
    </row>
    <row r="8" spans="1:63" s="1014" customFormat="1" ht="30" customHeight="1">
      <c r="B8" s="2046"/>
      <c r="C8" s="2032" t="s">
        <v>6022</v>
      </c>
      <c r="D8" s="2033"/>
      <c r="E8" s="2034"/>
      <c r="F8" s="2005" t="s">
        <v>6023</v>
      </c>
      <c r="G8" s="2007"/>
      <c r="H8" s="2007"/>
      <c r="I8" s="2007"/>
      <c r="J8" s="2007"/>
      <c r="K8" s="2006"/>
      <c r="L8" s="2032" t="s">
        <v>6024</v>
      </c>
      <c r="M8" s="2033"/>
      <c r="N8" s="2034"/>
      <c r="O8" s="2013" t="s">
        <v>6022</v>
      </c>
      <c r="P8" s="2014"/>
      <c r="Q8" s="2015"/>
      <c r="R8" s="2008" t="s">
        <v>6023</v>
      </c>
      <c r="S8" s="2010"/>
      <c r="T8" s="2010"/>
      <c r="U8" s="2010"/>
      <c r="V8" s="2010"/>
      <c r="W8" s="2009"/>
      <c r="X8" s="2013" t="s">
        <v>6024</v>
      </c>
      <c r="Y8" s="2014"/>
      <c r="Z8" s="2015"/>
      <c r="AA8" s="2019" t="s">
        <v>6022</v>
      </c>
      <c r="AB8" s="2020"/>
      <c r="AC8" s="2021"/>
      <c r="AD8" s="2011" t="s">
        <v>6023</v>
      </c>
      <c r="AE8" s="2025"/>
      <c r="AF8" s="2025"/>
      <c r="AG8" s="2025"/>
      <c r="AH8" s="2025"/>
      <c r="AI8" s="2012"/>
      <c r="AJ8" s="2019" t="s">
        <v>6024</v>
      </c>
      <c r="AK8" s="2020"/>
      <c r="AL8" s="2021"/>
      <c r="AM8" s="2026" t="s">
        <v>6025</v>
      </c>
      <c r="AN8" s="2027"/>
      <c r="AO8" s="2028"/>
      <c r="AP8" s="2038" t="s">
        <v>6023</v>
      </c>
      <c r="AQ8" s="2040"/>
      <c r="AR8" s="2040"/>
      <c r="AS8" s="2040"/>
      <c r="AT8" s="2040"/>
      <c r="AU8" s="2039"/>
      <c r="AV8" s="2026" t="s">
        <v>6024</v>
      </c>
      <c r="AW8" s="2027"/>
      <c r="AX8" s="2028"/>
      <c r="AY8" s="1999" t="s">
        <v>6025</v>
      </c>
      <c r="AZ8" s="2000"/>
      <c r="BA8" s="2001"/>
      <c r="BB8" s="2041" t="s">
        <v>6023</v>
      </c>
      <c r="BC8" s="2043"/>
      <c r="BD8" s="2043"/>
      <c r="BE8" s="2043"/>
      <c r="BF8" s="2043"/>
      <c r="BG8" s="2042"/>
      <c r="BH8" s="1999" t="s">
        <v>6024</v>
      </c>
      <c r="BI8" s="2000"/>
      <c r="BJ8" s="2001"/>
    </row>
    <row r="9" spans="1:63" s="1014" customFormat="1" ht="30" customHeight="1">
      <c r="B9" s="2046"/>
      <c r="C9" s="2035"/>
      <c r="D9" s="2036"/>
      <c r="E9" s="2037"/>
      <c r="F9" s="1015" t="s">
        <v>6026</v>
      </c>
      <c r="G9" s="1015" t="s">
        <v>6133</v>
      </c>
      <c r="H9" s="2005" t="s">
        <v>6016</v>
      </c>
      <c r="I9" s="2006"/>
      <c r="J9" s="2005" t="s">
        <v>6027</v>
      </c>
      <c r="K9" s="2007"/>
      <c r="L9" s="2035"/>
      <c r="M9" s="2036"/>
      <c r="N9" s="2037"/>
      <c r="O9" s="2016"/>
      <c r="P9" s="2017"/>
      <c r="Q9" s="2018"/>
      <c r="R9" s="1016" t="s">
        <v>6026</v>
      </c>
      <c r="S9" s="1016" t="s">
        <v>6133</v>
      </c>
      <c r="T9" s="2008" t="s">
        <v>6016</v>
      </c>
      <c r="U9" s="2009"/>
      <c r="V9" s="2008" t="s">
        <v>6027</v>
      </c>
      <c r="W9" s="2010"/>
      <c r="X9" s="2016"/>
      <c r="Y9" s="2017"/>
      <c r="Z9" s="2018"/>
      <c r="AA9" s="2022"/>
      <c r="AB9" s="2023"/>
      <c r="AC9" s="2024"/>
      <c r="AD9" s="1017" t="s">
        <v>6026</v>
      </c>
      <c r="AE9" s="1017" t="s">
        <v>6133</v>
      </c>
      <c r="AF9" s="2011" t="s">
        <v>6016</v>
      </c>
      <c r="AG9" s="2012"/>
      <c r="AH9" s="2011" t="s">
        <v>6027</v>
      </c>
      <c r="AI9" s="2025"/>
      <c r="AJ9" s="2022"/>
      <c r="AK9" s="2023"/>
      <c r="AL9" s="2024"/>
      <c r="AM9" s="2029"/>
      <c r="AN9" s="2030"/>
      <c r="AO9" s="2031"/>
      <c r="AP9" s="1018" t="s">
        <v>6026</v>
      </c>
      <c r="AQ9" s="1018" t="s">
        <v>6133</v>
      </c>
      <c r="AR9" s="2038" t="s">
        <v>6016</v>
      </c>
      <c r="AS9" s="2039"/>
      <c r="AT9" s="2038" t="s">
        <v>6027</v>
      </c>
      <c r="AU9" s="2040"/>
      <c r="AV9" s="2029"/>
      <c r="AW9" s="2030"/>
      <c r="AX9" s="2031"/>
      <c r="AY9" s="2002"/>
      <c r="AZ9" s="2003"/>
      <c r="BA9" s="2004"/>
      <c r="BB9" s="1019" t="s">
        <v>6026</v>
      </c>
      <c r="BC9" s="1019" t="s">
        <v>6133</v>
      </c>
      <c r="BD9" s="2041" t="s">
        <v>6016</v>
      </c>
      <c r="BE9" s="2042"/>
      <c r="BF9" s="2041" t="s">
        <v>6027</v>
      </c>
      <c r="BG9" s="2043"/>
      <c r="BH9" s="2002"/>
      <c r="BI9" s="2003"/>
      <c r="BJ9" s="2004"/>
    </row>
    <row r="10" spans="1:63" s="1014" customFormat="1" ht="49.5" customHeight="1">
      <c r="B10" s="2047"/>
      <c r="C10" s="1020" t="s">
        <v>6134</v>
      </c>
      <c r="D10" s="1020" t="s">
        <v>6135</v>
      </c>
      <c r="E10" s="1020" t="s">
        <v>6028</v>
      </c>
      <c r="F10" s="1020" t="s">
        <v>6135</v>
      </c>
      <c r="G10" s="1020" t="s">
        <v>6136</v>
      </c>
      <c r="H10" s="1020" t="s">
        <v>6134</v>
      </c>
      <c r="I10" s="1020" t="s">
        <v>6135</v>
      </c>
      <c r="J10" s="1020" t="s">
        <v>6137</v>
      </c>
      <c r="K10" s="1020" t="s">
        <v>6135</v>
      </c>
      <c r="L10" s="1020" t="s">
        <v>6137</v>
      </c>
      <c r="M10" s="1020" t="s">
        <v>6135</v>
      </c>
      <c r="N10" s="1020" t="s">
        <v>6028</v>
      </c>
      <c r="O10" s="1021" t="s">
        <v>6134</v>
      </c>
      <c r="P10" s="1021" t="s">
        <v>6135</v>
      </c>
      <c r="Q10" s="1021" t="s">
        <v>6028</v>
      </c>
      <c r="R10" s="1021" t="s">
        <v>6135</v>
      </c>
      <c r="S10" s="1021" t="s">
        <v>6136</v>
      </c>
      <c r="T10" s="1021" t="s">
        <v>6134</v>
      </c>
      <c r="U10" s="1021" t="s">
        <v>6135</v>
      </c>
      <c r="V10" s="1021" t="s">
        <v>6137</v>
      </c>
      <c r="W10" s="1021" t="s">
        <v>6135</v>
      </c>
      <c r="X10" s="1021" t="s">
        <v>6137</v>
      </c>
      <c r="Y10" s="1021" t="s">
        <v>6135</v>
      </c>
      <c r="Z10" s="1021" t="s">
        <v>6028</v>
      </c>
      <c r="AA10" s="1022" t="s">
        <v>6134</v>
      </c>
      <c r="AB10" s="1022" t="s">
        <v>6135</v>
      </c>
      <c r="AC10" s="1022" t="s">
        <v>6028</v>
      </c>
      <c r="AD10" s="1022" t="s">
        <v>6135</v>
      </c>
      <c r="AE10" s="1022" t="s">
        <v>6136</v>
      </c>
      <c r="AF10" s="1022" t="s">
        <v>6134</v>
      </c>
      <c r="AG10" s="1022" t="s">
        <v>6135</v>
      </c>
      <c r="AH10" s="1022" t="s">
        <v>6137</v>
      </c>
      <c r="AI10" s="1022" t="s">
        <v>6135</v>
      </c>
      <c r="AJ10" s="1022" t="s">
        <v>6137</v>
      </c>
      <c r="AK10" s="1022" t="s">
        <v>6135</v>
      </c>
      <c r="AL10" s="1022" t="s">
        <v>6028</v>
      </c>
      <c r="AM10" s="1023" t="s">
        <v>6134</v>
      </c>
      <c r="AN10" s="1023" t="s">
        <v>6135</v>
      </c>
      <c r="AO10" s="1023" t="s">
        <v>6028</v>
      </c>
      <c r="AP10" s="1023" t="s">
        <v>6135</v>
      </c>
      <c r="AQ10" s="1023" t="s">
        <v>6136</v>
      </c>
      <c r="AR10" s="1023" t="s">
        <v>6134</v>
      </c>
      <c r="AS10" s="1023" t="s">
        <v>6135</v>
      </c>
      <c r="AT10" s="1023" t="s">
        <v>6137</v>
      </c>
      <c r="AU10" s="1023" t="s">
        <v>6135</v>
      </c>
      <c r="AV10" s="1023" t="s">
        <v>6137</v>
      </c>
      <c r="AW10" s="1023" t="s">
        <v>6135</v>
      </c>
      <c r="AX10" s="1023" t="s">
        <v>6028</v>
      </c>
      <c r="AY10" s="1024" t="s">
        <v>6134</v>
      </c>
      <c r="AZ10" s="1024" t="s">
        <v>6135</v>
      </c>
      <c r="BA10" s="1024" t="s">
        <v>6028</v>
      </c>
      <c r="BB10" s="1024" t="s">
        <v>6135</v>
      </c>
      <c r="BC10" s="1024" t="s">
        <v>6136</v>
      </c>
      <c r="BD10" s="1024" t="s">
        <v>6134</v>
      </c>
      <c r="BE10" s="1024" t="s">
        <v>6135</v>
      </c>
      <c r="BF10" s="1024" t="s">
        <v>6137</v>
      </c>
      <c r="BG10" s="1024" t="s">
        <v>6135</v>
      </c>
      <c r="BH10" s="1024" t="s">
        <v>6137</v>
      </c>
      <c r="BI10" s="1024" t="s">
        <v>6135</v>
      </c>
      <c r="BJ10" s="1024" t="s">
        <v>6028</v>
      </c>
    </row>
    <row r="11" spans="1:63" s="1014" customFormat="1" ht="14.25" customHeight="1">
      <c r="B11" s="1303"/>
      <c r="C11" s="1020" t="s">
        <v>6029</v>
      </c>
      <c r="D11" s="1025" t="s">
        <v>6030</v>
      </c>
      <c r="E11" s="1025" t="s">
        <v>6031</v>
      </c>
      <c r="F11" s="1025" t="s">
        <v>6032</v>
      </c>
      <c r="G11" s="1025" t="s">
        <v>6033</v>
      </c>
      <c r="H11" s="1020" t="s">
        <v>6034</v>
      </c>
      <c r="I11" s="1025" t="s">
        <v>6035</v>
      </c>
      <c r="J11" s="1020" t="s">
        <v>6036</v>
      </c>
      <c r="K11" s="1020" t="s">
        <v>6138</v>
      </c>
      <c r="L11" s="1020" t="s">
        <v>6139</v>
      </c>
      <c r="M11" s="1020" t="s">
        <v>6140</v>
      </c>
      <c r="N11" s="1020" t="s">
        <v>6141</v>
      </c>
      <c r="O11" s="1021" t="s">
        <v>6037</v>
      </c>
      <c r="P11" s="1026" t="s">
        <v>6038</v>
      </c>
      <c r="Q11" s="1026" t="s">
        <v>6128</v>
      </c>
      <c r="R11" s="1026" t="s">
        <v>6039</v>
      </c>
      <c r="S11" s="1026" t="s">
        <v>6040</v>
      </c>
      <c r="T11" s="1021" t="s">
        <v>6041</v>
      </c>
      <c r="U11" s="1026" t="s">
        <v>6042</v>
      </c>
      <c r="V11" s="1021" t="s">
        <v>6043</v>
      </c>
      <c r="W11" s="1021" t="s">
        <v>6142</v>
      </c>
      <c r="X11" s="1021" t="s">
        <v>6143</v>
      </c>
      <c r="Y11" s="1021" t="s">
        <v>6144</v>
      </c>
      <c r="Z11" s="1021" t="s">
        <v>6145</v>
      </c>
      <c r="AA11" s="1022" t="s">
        <v>6044</v>
      </c>
      <c r="AB11" s="1027" t="s">
        <v>6045</v>
      </c>
      <c r="AC11" s="1027" t="s">
        <v>6046</v>
      </c>
      <c r="AD11" s="1027" t="s">
        <v>6047</v>
      </c>
      <c r="AE11" s="1027" t="s">
        <v>6048</v>
      </c>
      <c r="AF11" s="1022" t="s">
        <v>6049</v>
      </c>
      <c r="AG11" s="1027" t="s">
        <v>6050</v>
      </c>
      <c r="AH11" s="1022" t="s">
        <v>6051</v>
      </c>
      <c r="AI11" s="1022" t="s">
        <v>6146</v>
      </c>
      <c r="AJ11" s="1022" t="s">
        <v>6147</v>
      </c>
      <c r="AK11" s="1022" t="s">
        <v>6148</v>
      </c>
      <c r="AL11" s="1022" t="s">
        <v>6149</v>
      </c>
      <c r="AM11" s="1023" t="s">
        <v>6052</v>
      </c>
      <c r="AN11" s="1028" t="s">
        <v>6053</v>
      </c>
      <c r="AO11" s="1028" t="s">
        <v>6054</v>
      </c>
      <c r="AP11" s="1023" t="s">
        <v>6055</v>
      </c>
      <c r="AQ11" s="1028" t="s">
        <v>6056</v>
      </c>
      <c r="AR11" s="1028" t="s">
        <v>6057</v>
      </c>
      <c r="AS11" s="1023" t="s">
        <v>6058</v>
      </c>
      <c r="AT11" s="1023" t="s">
        <v>6059</v>
      </c>
      <c r="AU11" s="1023" t="s">
        <v>6150</v>
      </c>
      <c r="AV11" s="1023" t="s">
        <v>6151</v>
      </c>
      <c r="AW11" s="1023" t="s">
        <v>6152</v>
      </c>
      <c r="AX11" s="1023" t="s">
        <v>6153</v>
      </c>
      <c r="AY11" s="1024" t="s">
        <v>6060</v>
      </c>
      <c r="AZ11" s="1024" t="s">
        <v>6061</v>
      </c>
      <c r="BA11" s="1024" t="s">
        <v>6062</v>
      </c>
      <c r="BB11" s="1024" t="s">
        <v>6063</v>
      </c>
      <c r="BC11" s="1029" t="s">
        <v>6154</v>
      </c>
      <c r="BD11" s="1024" t="s">
        <v>6064</v>
      </c>
      <c r="BE11" s="1024" t="s">
        <v>6065</v>
      </c>
      <c r="BF11" s="1024" t="s">
        <v>6066</v>
      </c>
      <c r="BG11" s="1024" t="s">
        <v>6155</v>
      </c>
      <c r="BH11" s="1024" t="s">
        <v>6156</v>
      </c>
      <c r="BI11" s="1024" t="s">
        <v>6157</v>
      </c>
      <c r="BJ11" s="1024" t="s">
        <v>6158</v>
      </c>
    </row>
    <row r="12" spans="1:63" s="830" customFormat="1">
      <c r="B12" s="1304" t="s">
        <v>128</v>
      </c>
      <c r="C12" s="831"/>
      <c r="D12" s="831"/>
      <c r="E12" s="831"/>
      <c r="F12" s="831"/>
      <c r="G12" s="994"/>
      <c r="H12" s="831"/>
      <c r="I12" s="831"/>
      <c r="J12" s="831"/>
      <c r="K12" s="831"/>
      <c r="L12" s="831"/>
      <c r="M12" s="831"/>
      <c r="N12" s="831"/>
      <c r="O12" s="831"/>
      <c r="P12" s="831"/>
      <c r="Q12" s="831"/>
      <c r="R12" s="831"/>
      <c r="S12" s="994"/>
      <c r="T12" s="831"/>
      <c r="U12" s="831"/>
      <c r="V12" s="831"/>
      <c r="W12" s="831"/>
      <c r="X12" s="831"/>
      <c r="Y12" s="831"/>
      <c r="Z12" s="831"/>
      <c r="AA12" s="831"/>
      <c r="AB12" s="831"/>
      <c r="AC12" s="831"/>
      <c r="AD12" s="831"/>
      <c r="AE12" s="994"/>
      <c r="AF12" s="831"/>
      <c r="AG12" s="831"/>
      <c r="AH12" s="831"/>
      <c r="AI12" s="831"/>
      <c r="AJ12" s="831"/>
      <c r="AK12" s="831"/>
      <c r="AL12" s="831"/>
      <c r="AM12" s="831"/>
      <c r="AN12" s="831"/>
      <c r="AO12" s="831"/>
      <c r="AP12" s="831"/>
      <c r="AQ12" s="994"/>
      <c r="AR12" s="831"/>
      <c r="AS12" s="831"/>
      <c r="AT12" s="831"/>
      <c r="AU12" s="831"/>
      <c r="AV12" s="831"/>
      <c r="AW12" s="831"/>
      <c r="AX12" s="831"/>
      <c r="AY12" s="831"/>
      <c r="AZ12" s="831"/>
      <c r="BA12" s="831"/>
      <c r="BB12" s="831"/>
      <c r="BC12" s="994"/>
      <c r="BD12" s="831"/>
      <c r="BE12" s="831"/>
      <c r="BF12" s="831"/>
      <c r="BG12" s="831"/>
      <c r="BH12" s="831"/>
      <c r="BI12" s="831"/>
      <c r="BJ12" s="831"/>
    </row>
    <row r="13" spans="1:63" s="830" customFormat="1">
      <c r="B13" s="1305" t="s">
        <v>118</v>
      </c>
      <c r="C13" s="832"/>
      <c r="D13" s="832"/>
      <c r="E13" s="832"/>
      <c r="F13" s="832"/>
      <c r="G13" s="832"/>
      <c r="H13" s="832"/>
      <c r="I13" s="832"/>
      <c r="J13" s="832"/>
      <c r="K13" s="832"/>
      <c r="L13" s="832"/>
      <c r="M13" s="832"/>
      <c r="N13" s="832"/>
      <c r="O13" s="832"/>
      <c r="P13" s="832"/>
      <c r="Q13" s="832"/>
      <c r="R13" s="832"/>
      <c r="S13" s="832"/>
      <c r="T13" s="832"/>
      <c r="U13" s="832"/>
      <c r="V13" s="832"/>
      <c r="W13" s="832"/>
      <c r="X13" s="832"/>
      <c r="Y13" s="832"/>
      <c r="Z13" s="832"/>
      <c r="AA13" s="832"/>
      <c r="AB13" s="832"/>
      <c r="AC13" s="832"/>
      <c r="AD13" s="832"/>
      <c r="AE13" s="832"/>
      <c r="AF13" s="832"/>
      <c r="AG13" s="832"/>
      <c r="AH13" s="832"/>
      <c r="AI13" s="832"/>
      <c r="AJ13" s="832"/>
      <c r="AK13" s="832"/>
      <c r="AL13" s="832"/>
      <c r="AM13" s="832"/>
      <c r="AN13" s="832"/>
      <c r="AO13" s="832"/>
      <c r="AP13" s="832"/>
      <c r="AQ13" s="832"/>
      <c r="AR13" s="832"/>
      <c r="AS13" s="832"/>
      <c r="AT13" s="832"/>
      <c r="AU13" s="832"/>
      <c r="AV13" s="832"/>
      <c r="AW13" s="832"/>
      <c r="AX13" s="832"/>
      <c r="AY13" s="832"/>
      <c r="AZ13" s="832"/>
      <c r="BA13" s="832"/>
      <c r="BB13" s="832"/>
      <c r="BC13" s="832"/>
      <c r="BD13" s="832"/>
      <c r="BE13" s="832"/>
      <c r="BF13" s="832"/>
      <c r="BG13" s="832"/>
      <c r="BH13" s="832"/>
      <c r="BI13" s="832"/>
      <c r="BJ13" s="832"/>
    </row>
    <row r="14" spans="1:63" s="830" customFormat="1">
      <c r="B14" s="1305" t="s">
        <v>119</v>
      </c>
      <c r="C14" s="832"/>
      <c r="D14" s="832"/>
      <c r="E14" s="832"/>
      <c r="F14" s="832"/>
      <c r="G14" s="832"/>
      <c r="H14" s="832"/>
      <c r="I14" s="832"/>
      <c r="J14" s="832"/>
      <c r="K14" s="832"/>
      <c r="L14" s="832"/>
      <c r="M14" s="832"/>
      <c r="N14" s="832"/>
      <c r="O14" s="832"/>
      <c r="P14" s="832"/>
      <c r="Q14" s="832"/>
      <c r="R14" s="832"/>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832"/>
      <c r="BH14" s="832"/>
      <c r="BI14" s="832"/>
      <c r="BJ14" s="832"/>
    </row>
    <row r="15" spans="1:63" s="830" customFormat="1">
      <c r="B15" s="1305" t="s">
        <v>120</v>
      </c>
      <c r="C15" s="832"/>
      <c r="D15" s="832"/>
      <c r="E15" s="832"/>
      <c r="F15" s="832"/>
      <c r="G15" s="832"/>
      <c r="H15" s="832"/>
      <c r="I15" s="832"/>
      <c r="J15" s="832"/>
      <c r="K15" s="832"/>
      <c r="L15" s="832"/>
      <c r="M15" s="832"/>
      <c r="N15" s="832"/>
      <c r="O15" s="832"/>
      <c r="P15" s="832"/>
      <c r="Q15" s="832"/>
      <c r="R15" s="832"/>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832"/>
      <c r="BH15" s="832"/>
      <c r="BI15" s="832"/>
      <c r="BJ15" s="832"/>
    </row>
    <row r="16" spans="1:63" s="830" customFormat="1">
      <c r="B16" s="1305" t="s">
        <v>121</v>
      </c>
      <c r="C16" s="832"/>
      <c r="D16" s="832"/>
      <c r="E16" s="832"/>
      <c r="F16" s="832"/>
      <c r="G16" s="832"/>
      <c r="H16" s="832"/>
      <c r="I16" s="832"/>
      <c r="J16" s="832"/>
      <c r="K16" s="832"/>
      <c r="L16" s="832"/>
      <c r="M16" s="832"/>
      <c r="N16" s="832"/>
      <c r="O16" s="832"/>
      <c r="P16" s="832"/>
      <c r="Q16" s="832"/>
      <c r="R16" s="832"/>
      <c r="S16" s="832"/>
      <c r="T16" s="832"/>
      <c r="U16" s="832"/>
      <c r="V16" s="832"/>
      <c r="W16" s="832"/>
      <c r="X16" s="832"/>
      <c r="Y16" s="832"/>
      <c r="Z16" s="832"/>
      <c r="AA16" s="832"/>
      <c r="AB16" s="832"/>
      <c r="AC16" s="832"/>
      <c r="AD16" s="832"/>
      <c r="AE16" s="832"/>
      <c r="AF16" s="832"/>
      <c r="AG16" s="832"/>
      <c r="AH16" s="832"/>
      <c r="AI16" s="832"/>
      <c r="AJ16" s="832"/>
      <c r="AK16" s="832"/>
      <c r="AL16" s="832"/>
      <c r="AM16" s="832"/>
      <c r="AN16" s="832"/>
      <c r="AO16" s="832"/>
      <c r="AP16" s="832"/>
      <c r="AQ16" s="832"/>
      <c r="AR16" s="832"/>
      <c r="AS16" s="832"/>
      <c r="AT16" s="832"/>
      <c r="AU16" s="832"/>
      <c r="AV16" s="832"/>
      <c r="AW16" s="832"/>
      <c r="AX16" s="832"/>
      <c r="AY16" s="832"/>
      <c r="AZ16" s="832"/>
      <c r="BA16" s="832"/>
      <c r="BB16" s="832"/>
      <c r="BC16" s="832"/>
      <c r="BD16" s="832"/>
      <c r="BE16" s="832"/>
      <c r="BF16" s="832"/>
      <c r="BG16" s="832"/>
      <c r="BH16" s="832"/>
      <c r="BI16" s="832"/>
      <c r="BJ16" s="832"/>
    </row>
    <row r="17" spans="2:62" s="830" customFormat="1">
      <c r="B17" s="1306" t="s">
        <v>5967</v>
      </c>
      <c r="C17" s="832"/>
      <c r="D17" s="832"/>
      <c r="E17" s="832"/>
      <c r="F17" s="832"/>
      <c r="G17" s="832"/>
      <c r="H17" s="832"/>
      <c r="I17" s="832"/>
      <c r="J17" s="832"/>
      <c r="K17" s="832"/>
      <c r="L17" s="832"/>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832"/>
      <c r="BH17" s="832"/>
      <c r="BI17" s="832"/>
      <c r="BJ17" s="832"/>
    </row>
    <row r="18" spans="2:62" s="830" customFormat="1">
      <c r="B18" s="1306" t="s">
        <v>122</v>
      </c>
      <c r="C18" s="832"/>
      <c r="D18" s="832"/>
      <c r="E18" s="832"/>
      <c r="F18" s="832"/>
      <c r="G18" s="832"/>
      <c r="H18" s="832"/>
      <c r="I18" s="832"/>
      <c r="J18" s="832"/>
      <c r="K18" s="832"/>
      <c r="L18" s="832"/>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832"/>
      <c r="BH18" s="832"/>
      <c r="BI18" s="832"/>
      <c r="BJ18" s="832"/>
    </row>
    <row r="19" spans="2:62" s="830" customFormat="1">
      <c r="B19" s="1305" t="s">
        <v>117</v>
      </c>
      <c r="C19" s="832"/>
      <c r="D19" s="832"/>
      <c r="E19" s="832"/>
      <c r="F19" s="832"/>
      <c r="G19" s="832"/>
      <c r="H19" s="832"/>
      <c r="I19" s="832"/>
      <c r="J19" s="832"/>
      <c r="K19" s="832"/>
      <c r="L19" s="832"/>
      <c r="M19" s="832"/>
      <c r="N19" s="832"/>
      <c r="O19" s="832"/>
      <c r="P19" s="832"/>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832"/>
      <c r="BH19" s="832"/>
      <c r="BI19" s="832"/>
      <c r="BJ19" s="832"/>
    </row>
    <row r="20" spans="2:62" s="830" customFormat="1">
      <c r="B20" s="1305" t="s">
        <v>6274</v>
      </c>
      <c r="C20" s="832"/>
      <c r="D20" s="832"/>
      <c r="E20" s="832"/>
      <c r="F20" s="832"/>
      <c r="G20" s="832"/>
      <c r="H20" s="832"/>
      <c r="I20" s="832"/>
      <c r="J20" s="832"/>
      <c r="K20" s="832"/>
      <c r="L20" s="832"/>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c r="AN20" s="832"/>
      <c r="AO20" s="832"/>
      <c r="AP20" s="832"/>
      <c r="AQ20" s="832"/>
      <c r="AR20" s="832"/>
      <c r="AS20" s="832"/>
      <c r="AT20" s="832"/>
      <c r="AU20" s="832"/>
      <c r="AV20" s="832"/>
      <c r="AW20" s="832"/>
      <c r="AX20" s="832"/>
      <c r="AY20" s="832"/>
      <c r="AZ20" s="832"/>
      <c r="BA20" s="832"/>
      <c r="BB20" s="832"/>
      <c r="BC20" s="832"/>
      <c r="BD20" s="832"/>
      <c r="BE20" s="832"/>
      <c r="BF20" s="832"/>
      <c r="BG20" s="832"/>
      <c r="BH20" s="832"/>
      <c r="BI20" s="832"/>
      <c r="BJ20" s="832"/>
    </row>
    <row r="21" spans="2:62" s="830" customFormat="1">
      <c r="B21" s="1305"/>
      <c r="C21" s="832"/>
      <c r="D21" s="832"/>
      <c r="E21" s="832"/>
      <c r="F21" s="832"/>
      <c r="G21" s="832"/>
      <c r="H21" s="832"/>
      <c r="I21" s="832"/>
      <c r="J21" s="832"/>
      <c r="K21" s="832"/>
      <c r="L21" s="832"/>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832"/>
      <c r="AN21" s="832"/>
      <c r="AO21" s="832"/>
      <c r="AP21" s="832"/>
      <c r="AQ21" s="832"/>
      <c r="AR21" s="832"/>
      <c r="AS21" s="832"/>
      <c r="AT21" s="832"/>
      <c r="AU21" s="832"/>
      <c r="AV21" s="832"/>
      <c r="AW21" s="832"/>
      <c r="AX21" s="832"/>
      <c r="AY21" s="832"/>
      <c r="AZ21" s="832"/>
      <c r="BA21" s="832"/>
      <c r="BB21" s="832"/>
      <c r="BC21" s="832"/>
      <c r="BD21" s="832"/>
      <c r="BE21" s="832"/>
      <c r="BF21" s="832"/>
      <c r="BG21" s="832"/>
      <c r="BH21" s="832"/>
      <c r="BI21" s="832"/>
      <c r="BJ21" s="832"/>
    </row>
    <row r="22" spans="2:62" s="830" customFormat="1">
      <c r="B22" s="1305"/>
      <c r="C22" s="832"/>
      <c r="D22" s="832"/>
      <c r="E22" s="832"/>
      <c r="F22" s="832"/>
      <c r="G22" s="832"/>
      <c r="H22" s="832"/>
      <c r="I22" s="832"/>
      <c r="J22" s="832"/>
      <c r="K22" s="832"/>
      <c r="L22" s="832"/>
      <c r="M22" s="832"/>
      <c r="N22" s="832"/>
      <c r="O22" s="832"/>
      <c r="P22" s="832"/>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c r="AN22" s="832"/>
      <c r="AO22" s="832"/>
      <c r="AP22" s="832"/>
      <c r="AQ22" s="832"/>
      <c r="AR22" s="832"/>
      <c r="AS22" s="832"/>
      <c r="AT22" s="832"/>
      <c r="AU22" s="832"/>
      <c r="AV22" s="832"/>
      <c r="AW22" s="832"/>
      <c r="AX22" s="832"/>
      <c r="AY22" s="832"/>
      <c r="AZ22" s="832"/>
      <c r="BA22" s="832"/>
      <c r="BB22" s="832"/>
      <c r="BC22" s="832"/>
      <c r="BD22" s="832"/>
      <c r="BE22" s="832"/>
      <c r="BF22" s="832"/>
      <c r="BG22" s="832"/>
      <c r="BH22" s="832"/>
      <c r="BI22" s="832"/>
      <c r="BJ22" s="832"/>
    </row>
    <row r="23" spans="2:62" s="830" customFormat="1">
      <c r="B23" s="1304" t="s">
        <v>129</v>
      </c>
      <c r="C23" s="832"/>
      <c r="D23" s="832"/>
      <c r="E23" s="832"/>
      <c r="F23" s="832"/>
      <c r="G23" s="832"/>
      <c r="H23" s="832"/>
      <c r="I23" s="832"/>
      <c r="J23" s="832"/>
      <c r="K23" s="832"/>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32"/>
      <c r="AP23" s="832"/>
      <c r="AQ23" s="832"/>
      <c r="AR23" s="832"/>
      <c r="AS23" s="832"/>
      <c r="AT23" s="832"/>
      <c r="AU23" s="832"/>
      <c r="AV23" s="832"/>
      <c r="AW23" s="832"/>
      <c r="AX23" s="832"/>
      <c r="AY23" s="832"/>
      <c r="AZ23" s="832"/>
      <c r="BA23" s="832"/>
      <c r="BB23" s="832"/>
      <c r="BC23" s="832"/>
      <c r="BD23" s="832"/>
      <c r="BE23" s="832"/>
      <c r="BF23" s="832"/>
      <c r="BG23" s="832"/>
      <c r="BH23" s="832"/>
      <c r="BI23" s="832"/>
      <c r="BJ23" s="832"/>
    </row>
    <row r="24" spans="2:62" s="830" customFormat="1">
      <c r="B24" s="1305" t="s">
        <v>118</v>
      </c>
      <c r="C24" s="832"/>
      <c r="D24" s="832"/>
      <c r="E24" s="832"/>
      <c r="F24" s="832"/>
      <c r="G24" s="832"/>
      <c r="H24" s="832"/>
      <c r="I24" s="832"/>
      <c r="J24" s="832"/>
      <c r="K24" s="832"/>
      <c r="L24" s="832"/>
      <c r="M24" s="832"/>
      <c r="N24" s="832"/>
      <c r="O24" s="832"/>
      <c r="P24" s="832"/>
      <c r="Q24" s="832"/>
      <c r="R24" s="832"/>
      <c r="S24" s="832"/>
      <c r="T24" s="832"/>
      <c r="U24" s="832"/>
      <c r="V24" s="832"/>
      <c r="W24" s="832"/>
      <c r="X24" s="832"/>
      <c r="Y24" s="832"/>
      <c r="Z24" s="832"/>
      <c r="AA24" s="832"/>
      <c r="AB24" s="832"/>
      <c r="AC24" s="832"/>
      <c r="AD24" s="832"/>
      <c r="AE24" s="832"/>
      <c r="AF24" s="832"/>
      <c r="AG24" s="832"/>
      <c r="AH24" s="832"/>
      <c r="AI24" s="832"/>
      <c r="AJ24" s="832"/>
      <c r="AK24" s="832"/>
      <c r="AL24" s="832"/>
      <c r="AM24" s="832"/>
      <c r="AN24" s="832"/>
      <c r="AO24" s="832"/>
      <c r="AP24" s="832"/>
      <c r="AQ24" s="832"/>
      <c r="AR24" s="832"/>
      <c r="AS24" s="832"/>
      <c r="AT24" s="832"/>
      <c r="AU24" s="832"/>
      <c r="AV24" s="832"/>
      <c r="AW24" s="832"/>
      <c r="AX24" s="832"/>
      <c r="AY24" s="832"/>
      <c r="AZ24" s="832"/>
      <c r="BA24" s="832"/>
      <c r="BB24" s="832"/>
      <c r="BC24" s="832"/>
      <c r="BD24" s="832"/>
      <c r="BE24" s="832"/>
      <c r="BF24" s="832"/>
      <c r="BG24" s="832"/>
      <c r="BH24" s="832"/>
      <c r="BI24" s="832"/>
      <c r="BJ24" s="832"/>
    </row>
    <row r="25" spans="2:62" s="830" customFormat="1">
      <c r="B25" s="1305" t="s">
        <v>119</v>
      </c>
      <c r="C25" s="832"/>
      <c r="D25" s="832"/>
      <c r="E25" s="832"/>
      <c r="F25" s="832"/>
      <c r="G25" s="832"/>
      <c r="H25" s="832"/>
      <c r="I25" s="832"/>
      <c r="J25" s="832"/>
      <c r="K25" s="832"/>
      <c r="L25" s="832"/>
      <c r="M25" s="832"/>
      <c r="N25" s="832"/>
      <c r="O25" s="832"/>
      <c r="P25" s="832"/>
      <c r="Q25" s="832"/>
      <c r="R25" s="832"/>
      <c r="S25" s="832"/>
      <c r="T25" s="832"/>
      <c r="U25" s="832"/>
      <c r="V25" s="832"/>
      <c r="W25" s="832"/>
      <c r="X25" s="832"/>
      <c r="Y25" s="832"/>
      <c r="Z25" s="832"/>
      <c r="AA25" s="832"/>
      <c r="AB25" s="832"/>
      <c r="AC25" s="832"/>
      <c r="AD25" s="832"/>
      <c r="AE25" s="832"/>
      <c r="AF25" s="832"/>
      <c r="AG25" s="832"/>
      <c r="AH25" s="832"/>
      <c r="AI25" s="832"/>
      <c r="AJ25" s="832"/>
      <c r="AK25" s="832"/>
      <c r="AL25" s="832"/>
      <c r="AM25" s="832"/>
      <c r="AN25" s="832"/>
      <c r="AO25" s="832"/>
      <c r="AP25" s="832"/>
      <c r="AQ25" s="832"/>
      <c r="AR25" s="832"/>
      <c r="AS25" s="832"/>
      <c r="AT25" s="832"/>
      <c r="AU25" s="832"/>
      <c r="AV25" s="832"/>
      <c r="AW25" s="832"/>
      <c r="AX25" s="832"/>
      <c r="AY25" s="832"/>
      <c r="AZ25" s="832"/>
      <c r="BA25" s="832"/>
      <c r="BB25" s="832"/>
      <c r="BC25" s="832"/>
      <c r="BD25" s="832"/>
      <c r="BE25" s="832"/>
      <c r="BF25" s="832"/>
      <c r="BG25" s="832"/>
      <c r="BH25" s="832"/>
      <c r="BI25" s="832"/>
      <c r="BJ25" s="832"/>
    </row>
    <row r="26" spans="2:62" s="830" customFormat="1">
      <c r="B26" s="1305" t="s">
        <v>6067</v>
      </c>
      <c r="C26" s="832"/>
      <c r="D26" s="832"/>
      <c r="E26" s="832"/>
      <c r="F26" s="832"/>
      <c r="G26" s="832"/>
      <c r="H26" s="832"/>
      <c r="I26" s="832"/>
      <c r="J26" s="832"/>
      <c r="K26" s="832"/>
      <c r="L26" s="832"/>
      <c r="M26" s="832"/>
      <c r="N26" s="832"/>
      <c r="O26" s="832"/>
      <c r="P26" s="832"/>
      <c r="Q26" s="832"/>
      <c r="R26" s="832"/>
      <c r="S26" s="832"/>
      <c r="T26" s="832"/>
      <c r="U26" s="832"/>
      <c r="V26" s="832"/>
      <c r="W26" s="832"/>
      <c r="X26" s="832"/>
      <c r="Y26" s="832"/>
      <c r="Z26" s="832"/>
      <c r="AA26" s="832"/>
      <c r="AB26" s="832"/>
      <c r="AC26" s="832"/>
      <c r="AD26" s="832"/>
      <c r="AE26" s="832"/>
      <c r="AF26" s="832"/>
      <c r="AG26" s="832"/>
      <c r="AH26" s="832"/>
      <c r="AI26" s="832"/>
      <c r="AJ26" s="832"/>
      <c r="AK26" s="832"/>
      <c r="AL26" s="832"/>
      <c r="AM26" s="832"/>
      <c r="AN26" s="832"/>
      <c r="AO26" s="832"/>
      <c r="AP26" s="832"/>
      <c r="AQ26" s="832"/>
      <c r="AR26" s="832"/>
      <c r="AS26" s="832"/>
      <c r="AT26" s="832"/>
      <c r="AU26" s="832"/>
      <c r="AV26" s="832"/>
      <c r="AW26" s="832"/>
      <c r="AX26" s="832"/>
      <c r="AY26" s="832"/>
      <c r="AZ26" s="832"/>
      <c r="BA26" s="832"/>
      <c r="BB26" s="832"/>
      <c r="BC26" s="832"/>
      <c r="BD26" s="832"/>
      <c r="BE26" s="832"/>
      <c r="BF26" s="832"/>
      <c r="BG26" s="832"/>
      <c r="BH26" s="832"/>
      <c r="BI26" s="832"/>
      <c r="BJ26" s="832"/>
    </row>
    <row r="27" spans="2:62" s="834" customFormat="1">
      <c r="B27" s="1305" t="s">
        <v>6068</v>
      </c>
      <c r="C27" s="833"/>
      <c r="D27" s="833"/>
      <c r="E27" s="833"/>
      <c r="F27" s="833"/>
      <c r="G27" s="832"/>
      <c r="H27" s="833"/>
      <c r="I27" s="833"/>
      <c r="J27" s="833"/>
      <c r="K27" s="833"/>
      <c r="L27" s="833"/>
      <c r="M27" s="833"/>
      <c r="N27" s="833"/>
      <c r="O27" s="833"/>
      <c r="P27" s="833"/>
      <c r="Q27" s="833"/>
      <c r="R27" s="833"/>
      <c r="S27" s="832"/>
      <c r="T27" s="833"/>
      <c r="U27" s="833"/>
      <c r="V27" s="833"/>
      <c r="W27" s="833"/>
      <c r="X27" s="833"/>
      <c r="Y27" s="833"/>
      <c r="Z27" s="833"/>
      <c r="AA27" s="833"/>
      <c r="AB27" s="833"/>
      <c r="AC27" s="833"/>
      <c r="AD27" s="833"/>
      <c r="AE27" s="832"/>
      <c r="AF27" s="833"/>
      <c r="AG27" s="833"/>
      <c r="AH27" s="833"/>
      <c r="AI27" s="833"/>
      <c r="AJ27" s="833"/>
      <c r="AK27" s="833"/>
      <c r="AL27" s="833"/>
      <c r="AM27" s="833"/>
      <c r="AN27" s="833"/>
      <c r="AO27" s="833"/>
      <c r="AP27" s="833"/>
      <c r="AQ27" s="832"/>
      <c r="AR27" s="833"/>
      <c r="AS27" s="833"/>
      <c r="AT27" s="833"/>
      <c r="AU27" s="833"/>
      <c r="AV27" s="833"/>
      <c r="AW27" s="833"/>
      <c r="AX27" s="833"/>
      <c r="AY27" s="833"/>
      <c r="AZ27" s="833"/>
      <c r="BA27" s="833"/>
      <c r="BB27" s="833"/>
      <c r="BC27" s="832"/>
      <c r="BD27" s="833"/>
      <c r="BE27" s="833"/>
      <c r="BF27" s="833"/>
      <c r="BG27" s="833"/>
      <c r="BH27" s="833"/>
      <c r="BI27" s="833"/>
      <c r="BJ27" s="833"/>
    </row>
    <row r="28" spans="2:62" s="830" customFormat="1">
      <c r="B28" s="1305" t="s">
        <v>120</v>
      </c>
      <c r="C28" s="832"/>
      <c r="D28" s="832"/>
      <c r="E28" s="832"/>
      <c r="F28" s="832"/>
      <c r="G28" s="832"/>
      <c r="H28" s="832"/>
      <c r="I28" s="832"/>
      <c r="J28" s="832"/>
      <c r="K28" s="832"/>
      <c r="L28" s="832"/>
      <c r="M28" s="832"/>
      <c r="N28" s="832"/>
      <c r="O28" s="832"/>
      <c r="P28" s="832"/>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832"/>
      <c r="AO28" s="832"/>
      <c r="AP28" s="832"/>
      <c r="AQ28" s="832"/>
      <c r="AR28" s="832"/>
      <c r="AS28" s="832"/>
      <c r="AT28" s="832"/>
      <c r="AU28" s="832"/>
      <c r="AV28" s="832"/>
      <c r="AW28" s="832"/>
      <c r="AX28" s="832"/>
      <c r="AY28" s="832"/>
      <c r="AZ28" s="832"/>
      <c r="BA28" s="832"/>
      <c r="BB28" s="832"/>
      <c r="BC28" s="832"/>
      <c r="BD28" s="832"/>
      <c r="BE28" s="832"/>
      <c r="BF28" s="832"/>
      <c r="BG28" s="832"/>
      <c r="BH28" s="832"/>
      <c r="BI28" s="832"/>
      <c r="BJ28" s="832"/>
    </row>
    <row r="29" spans="2:62" s="830" customFormat="1">
      <c r="B29" s="1305" t="s">
        <v>121</v>
      </c>
      <c r="C29" s="832"/>
      <c r="D29" s="832"/>
      <c r="E29" s="832"/>
      <c r="F29" s="832"/>
      <c r="G29" s="832"/>
      <c r="H29" s="832"/>
      <c r="I29" s="832"/>
      <c r="J29" s="832"/>
      <c r="K29" s="832"/>
      <c r="L29" s="832"/>
      <c r="M29" s="832"/>
      <c r="N29" s="832"/>
      <c r="O29" s="832"/>
      <c r="P29" s="83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832"/>
      <c r="AO29" s="832"/>
      <c r="AP29" s="832"/>
      <c r="AQ29" s="832"/>
      <c r="AR29" s="832"/>
      <c r="AS29" s="832"/>
      <c r="AT29" s="832"/>
      <c r="AU29" s="832"/>
      <c r="AV29" s="832"/>
      <c r="AW29" s="832"/>
      <c r="AX29" s="832"/>
      <c r="AY29" s="832"/>
      <c r="AZ29" s="832"/>
      <c r="BA29" s="832"/>
      <c r="BB29" s="832"/>
      <c r="BC29" s="832"/>
      <c r="BD29" s="832"/>
      <c r="BE29" s="832"/>
      <c r="BF29" s="832"/>
      <c r="BG29" s="832"/>
      <c r="BH29" s="832"/>
      <c r="BI29" s="832"/>
      <c r="BJ29" s="832"/>
    </row>
    <row r="30" spans="2:62" s="830" customFormat="1">
      <c r="B30" s="1306" t="s">
        <v>5967</v>
      </c>
      <c r="C30" s="832"/>
      <c r="D30" s="832"/>
      <c r="E30" s="832"/>
      <c r="F30" s="832"/>
      <c r="G30" s="832"/>
      <c r="H30" s="832"/>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row>
    <row r="31" spans="2:62" s="830" customFormat="1">
      <c r="B31" s="1306" t="s">
        <v>122</v>
      </c>
      <c r="C31" s="832"/>
      <c r="D31" s="832"/>
      <c r="E31" s="832"/>
      <c r="F31" s="832"/>
      <c r="G31" s="832"/>
      <c r="H31" s="832"/>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832"/>
      <c r="AW31" s="832"/>
      <c r="AX31" s="832"/>
      <c r="AY31" s="832"/>
      <c r="AZ31" s="832"/>
      <c r="BA31" s="832"/>
      <c r="BB31" s="832"/>
      <c r="BC31" s="832"/>
      <c r="BD31" s="832"/>
      <c r="BE31" s="832"/>
      <c r="BF31" s="832"/>
      <c r="BG31" s="832"/>
      <c r="BH31" s="832"/>
      <c r="BI31" s="832"/>
      <c r="BJ31" s="832"/>
    </row>
    <row r="32" spans="2:62" s="830" customFormat="1">
      <c r="B32" s="1305" t="s">
        <v>117</v>
      </c>
      <c r="C32" s="832"/>
      <c r="D32" s="832"/>
      <c r="E32" s="832"/>
      <c r="F32" s="832"/>
      <c r="G32" s="832"/>
      <c r="H32" s="832"/>
      <c r="I32" s="832"/>
      <c r="J32" s="832"/>
      <c r="K32" s="832"/>
      <c r="L32" s="832"/>
      <c r="M32" s="832"/>
      <c r="N32" s="832"/>
      <c r="O32" s="832"/>
      <c r="P32" s="832"/>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N32" s="832"/>
      <c r="AO32" s="832"/>
      <c r="AP32" s="832"/>
      <c r="AQ32" s="832"/>
      <c r="AR32" s="832"/>
      <c r="AS32" s="832"/>
      <c r="AT32" s="832"/>
      <c r="AU32" s="832"/>
      <c r="AV32" s="832"/>
      <c r="AW32" s="832"/>
      <c r="AX32" s="832"/>
      <c r="AY32" s="832"/>
      <c r="AZ32" s="832"/>
      <c r="BA32" s="832"/>
      <c r="BB32" s="832"/>
      <c r="BC32" s="832"/>
      <c r="BD32" s="832"/>
      <c r="BE32" s="832"/>
      <c r="BF32" s="832"/>
      <c r="BG32" s="832"/>
      <c r="BH32" s="832"/>
      <c r="BI32" s="832"/>
      <c r="BJ32" s="832"/>
    </row>
    <row r="33" spans="2:62" s="830" customFormat="1">
      <c r="B33" s="1305" t="s">
        <v>6275</v>
      </c>
      <c r="C33" s="832"/>
      <c r="D33" s="832"/>
      <c r="E33" s="832"/>
      <c r="F33" s="832"/>
      <c r="G33" s="832"/>
      <c r="H33" s="832"/>
      <c r="I33" s="832"/>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2"/>
      <c r="AU33" s="832"/>
      <c r="AV33" s="832"/>
      <c r="AW33" s="832"/>
      <c r="AX33" s="832"/>
      <c r="AY33" s="832"/>
      <c r="AZ33" s="832"/>
      <c r="BA33" s="832"/>
      <c r="BB33" s="832"/>
      <c r="BC33" s="832"/>
      <c r="BD33" s="832"/>
      <c r="BE33" s="832"/>
      <c r="BF33" s="832"/>
      <c r="BG33" s="832"/>
      <c r="BH33" s="832"/>
      <c r="BI33" s="832"/>
      <c r="BJ33" s="832"/>
    </row>
    <row r="34" spans="2:62" s="830" customFormat="1">
      <c r="B34" s="1307"/>
      <c r="C34" s="832"/>
      <c r="D34" s="832"/>
      <c r="E34" s="832"/>
      <c r="F34" s="832"/>
      <c r="G34" s="832"/>
      <c r="H34" s="832"/>
      <c r="I34" s="832"/>
      <c r="J34" s="832"/>
      <c r="K34" s="832"/>
      <c r="L34" s="832"/>
      <c r="M34" s="832"/>
      <c r="N34" s="832"/>
      <c r="O34" s="832"/>
      <c r="P34" s="832"/>
      <c r="Q34" s="832"/>
      <c r="R34" s="832"/>
      <c r="S34" s="832"/>
      <c r="T34" s="832"/>
      <c r="U34" s="832"/>
      <c r="V34" s="832"/>
      <c r="W34" s="832"/>
      <c r="X34" s="832"/>
      <c r="Y34" s="832"/>
      <c r="Z34" s="832"/>
      <c r="AA34" s="832"/>
      <c r="AB34" s="832"/>
      <c r="AC34" s="832"/>
      <c r="AD34" s="832"/>
      <c r="AE34" s="832"/>
      <c r="AF34" s="832"/>
      <c r="AG34" s="832"/>
      <c r="AH34" s="832"/>
      <c r="AI34" s="832"/>
      <c r="AJ34" s="832"/>
      <c r="AK34" s="832"/>
      <c r="AL34" s="832"/>
      <c r="AM34" s="832"/>
      <c r="AN34" s="832"/>
      <c r="AO34" s="832"/>
      <c r="AP34" s="832"/>
      <c r="AQ34" s="832"/>
      <c r="AR34" s="832"/>
      <c r="AS34" s="832"/>
      <c r="AT34" s="832"/>
      <c r="AU34" s="832"/>
      <c r="AV34" s="832"/>
      <c r="AW34" s="832"/>
      <c r="AX34" s="832"/>
      <c r="AY34" s="832"/>
      <c r="AZ34" s="832"/>
      <c r="BA34" s="832"/>
      <c r="BB34" s="832"/>
      <c r="BC34" s="832"/>
      <c r="BD34" s="832"/>
      <c r="BE34" s="832"/>
      <c r="BF34" s="832"/>
      <c r="BG34" s="832"/>
      <c r="BH34" s="832"/>
      <c r="BI34" s="832"/>
      <c r="BJ34" s="832"/>
    </row>
    <row r="35" spans="2:62" s="830" customFormat="1">
      <c r="B35" s="1307"/>
      <c r="C35" s="832"/>
      <c r="D35" s="832"/>
      <c r="E35" s="832"/>
      <c r="F35" s="832"/>
      <c r="G35" s="832"/>
      <c r="H35" s="832"/>
      <c r="I35" s="832"/>
      <c r="J35" s="832"/>
      <c r="K35" s="832"/>
      <c r="L35" s="832"/>
      <c r="M35" s="832"/>
      <c r="N35" s="832"/>
      <c r="O35" s="832"/>
      <c r="P35" s="832"/>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c r="AN35" s="832"/>
      <c r="AO35" s="832"/>
      <c r="AP35" s="832"/>
      <c r="AQ35" s="832"/>
      <c r="AR35" s="832"/>
      <c r="AS35" s="832"/>
      <c r="AT35" s="832"/>
      <c r="AU35" s="832"/>
      <c r="AV35" s="832"/>
      <c r="AW35" s="832"/>
      <c r="AX35" s="832"/>
      <c r="AY35" s="832"/>
      <c r="AZ35" s="832"/>
      <c r="BA35" s="832"/>
      <c r="BB35" s="832"/>
      <c r="BC35" s="832"/>
      <c r="BD35" s="832"/>
      <c r="BE35" s="832"/>
      <c r="BF35" s="832"/>
      <c r="BG35" s="832"/>
      <c r="BH35" s="832"/>
      <c r="BI35" s="832"/>
      <c r="BJ35" s="832"/>
    </row>
    <row r="36" spans="2:62" s="830" customFormat="1">
      <c r="B36" s="1304" t="s">
        <v>130</v>
      </c>
      <c r="C36" s="1076"/>
      <c r="D36" s="1076"/>
      <c r="E36" s="1076"/>
      <c r="F36" s="1076"/>
      <c r="G36" s="1076"/>
      <c r="H36" s="1076"/>
      <c r="I36" s="1076"/>
      <c r="J36" s="1076"/>
      <c r="K36" s="1076"/>
      <c r="L36" s="1076"/>
      <c r="M36" s="1076"/>
      <c r="N36" s="1076"/>
      <c r="O36" s="1076"/>
      <c r="P36" s="1076"/>
      <c r="Q36" s="1076"/>
      <c r="R36" s="1076"/>
      <c r="S36" s="1076"/>
      <c r="T36" s="1076"/>
      <c r="U36" s="1076"/>
      <c r="V36" s="1076"/>
      <c r="W36" s="1076"/>
      <c r="X36" s="1076"/>
      <c r="Y36" s="1076"/>
      <c r="Z36" s="1076"/>
      <c r="AA36" s="1076"/>
      <c r="AB36" s="1076"/>
      <c r="AC36" s="1076"/>
      <c r="AD36" s="1076"/>
      <c r="AE36" s="1076"/>
      <c r="AF36" s="1076"/>
      <c r="AG36" s="1076"/>
      <c r="AH36" s="1076"/>
      <c r="AI36" s="1076"/>
      <c r="AJ36" s="1076"/>
      <c r="AK36" s="1076"/>
      <c r="AL36" s="1076"/>
      <c r="AM36" s="1076"/>
      <c r="AN36" s="1076"/>
      <c r="AO36" s="1076"/>
      <c r="AP36" s="1076"/>
      <c r="AQ36" s="1076"/>
      <c r="AR36" s="1076"/>
      <c r="AS36" s="1076"/>
      <c r="AT36" s="1076"/>
      <c r="AU36" s="1076"/>
      <c r="AV36" s="1076"/>
      <c r="AW36" s="1076"/>
      <c r="AX36" s="1076"/>
      <c r="AY36" s="1076"/>
      <c r="AZ36" s="1076"/>
      <c r="BA36" s="1076"/>
      <c r="BB36" s="1076"/>
      <c r="BC36" s="1076"/>
      <c r="BD36" s="1076"/>
      <c r="BE36" s="1076"/>
      <c r="BF36" s="1076"/>
      <c r="BG36" s="1076"/>
      <c r="BH36" s="1076"/>
      <c r="BI36" s="1076"/>
      <c r="BJ36" s="1076"/>
    </row>
    <row r="37" spans="2:62" s="830" customFormat="1">
      <c r="B37" s="1305" t="s">
        <v>123</v>
      </c>
      <c r="C37" s="1076"/>
      <c r="D37" s="1076"/>
      <c r="E37" s="1076"/>
      <c r="F37" s="1076"/>
      <c r="G37" s="1076"/>
      <c r="H37" s="1076"/>
      <c r="I37" s="1076"/>
      <c r="J37" s="1076"/>
      <c r="K37" s="1076"/>
      <c r="L37" s="1076"/>
      <c r="M37" s="1076"/>
      <c r="N37" s="1076"/>
      <c r="O37" s="1076"/>
      <c r="P37" s="1076"/>
      <c r="Q37" s="1076"/>
      <c r="R37" s="1076"/>
      <c r="S37" s="1076"/>
      <c r="T37" s="1076"/>
      <c r="U37" s="1076"/>
      <c r="V37" s="1076"/>
      <c r="W37" s="1076"/>
      <c r="X37" s="1076"/>
      <c r="Y37" s="1076"/>
      <c r="Z37" s="1076"/>
      <c r="AA37" s="1076"/>
      <c r="AB37" s="1076"/>
      <c r="AC37" s="1076"/>
      <c r="AD37" s="1076"/>
      <c r="AE37" s="1076"/>
      <c r="AF37" s="1076"/>
      <c r="AG37" s="1076"/>
      <c r="AH37" s="1076"/>
      <c r="AI37" s="1076"/>
      <c r="AJ37" s="1076"/>
      <c r="AK37" s="1076"/>
      <c r="AL37" s="1076"/>
      <c r="AM37" s="1076"/>
      <c r="AN37" s="1076"/>
      <c r="AO37" s="1076"/>
      <c r="AP37" s="1076"/>
      <c r="AQ37" s="1076"/>
      <c r="AR37" s="1076"/>
      <c r="AS37" s="1076"/>
      <c r="AT37" s="1076"/>
      <c r="AU37" s="1076"/>
      <c r="AV37" s="1076"/>
      <c r="AW37" s="1076"/>
      <c r="AX37" s="1076"/>
      <c r="AY37" s="1076"/>
      <c r="AZ37" s="1076"/>
      <c r="BA37" s="1076"/>
      <c r="BB37" s="1076"/>
      <c r="BC37" s="1076"/>
      <c r="BD37" s="1076"/>
      <c r="BE37" s="1076"/>
      <c r="BF37" s="1076"/>
      <c r="BG37" s="1076"/>
      <c r="BH37" s="1076"/>
      <c r="BI37" s="1076"/>
      <c r="BJ37" s="1076"/>
    </row>
    <row r="38" spans="2:62" s="830" customFormat="1">
      <c r="B38" s="1305" t="s">
        <v>6167</v>
      </c>
      <c r="C38" s="1076"/>
      <c r="D38" s="1076"/>
      <c r="E38" s="1076"/>
      <c r="F38" s="1076"/>
      <c r="G38" s="1076"/>
      <c r="H38" s="1076"/>
      <c r="I38" s="1076"/>
      <c r="J38" s="1076"/>
      <c r="K38" s="1076"/>
      <c r="L38" s="1076"/>
      <c r="M38" s="1076"/>
      <c r="N38" s="1076"/>
      <c r="O38" s="1076"/>
      <c r="P38" s="1076"/>
      <c r="Q38" s="1076"/>
      <c r="R38" s="1076"/>
      <c r="S38" s="1076"/>
      <c r="T38" s="1076"/>
      <c r="U38" s="1076"/>
      <c r="V38" s="1076"/>
      <c r="W38" s="1076"/>
      <c r="X38" s="1076"/>
      <c r="Y38" s="1076"/>
      <c r="Z38" s="1076"/>
      <c r="AA38" s="1076"/>
      <c r="AB38" s="1076"/>
      <c r="AC38" s="1076"/>
      <c r="AD38" s="1076"/>
      <c r="AE38" s="1076"/>
      <c r="AF38" s="1076"/>
      <c r="AG38" s="1076"/>
      <c r="AH38" s="1076"/>
      <c r="AI38" s="1076"/>
      <c r="AJ38" s="1076"/>
      <c r="AK38" s="1076"/>
      <c r="AL38" s="1076"/>
      <c r="AM38" s="1076"/>
      <c r="AN38" s="1076"/>
      <c r="AO38" s="1076"/>
      <c r="AP38" s="1076"/>
      <c r="AQ38" s="1076"/>
      <c r="AR38" s="1076"/>
      <c r="AS38" s="1076"/>
      <c r="AT38" s="1076"/>
      <c r="AU38" s="1076"/>
      <c r="AV38" s="1076"/>
      <c r="AW38" s="1076"/>
      <c r="AX38" s="1076"/>
      <c r="AY38" s="1076"/>
      <c r="AZ38" s="1076"/>
      <c r="BA38" s="1076"/>
      <c r="BB38" s="1076"/>
      <c r="BC38" s="1076"/>
      <c r="BD38" s="1076"/>
      <c r="BE38" s="1076"/>
      <c r="BF38" s="1076"/>
      <c r="BG38" s="1076"/>
      <c r="BH38" s="1076"/>
      <c r="BI38" s="1076"/>
      <c r="BJ38" s="1076"/>
    </row>
    <row r="39" spans="2:62" s="830" customFormat="1">
      <c r="B39" s="1305" t="s">
        <v>6168</v>
      </c>
      <c r="C39" s="1076"/>
      <c r="D39" s="1076"/>
      <c r="E39" s="1076"/>
      <c r="F39" s="1076"/>
      <c r="G39" s="1076"/>
      <c r="H39" s="1076"/>
      <c r="I39" s="1076"/>
      <c r="J39" s="1076"/>
      <c r="K39" s="1076"/>
      <c r="L39" s="1076"/>
      <c r="M39" s="1076"/>
      <c r="N39" s="1076"/>
      <c r="O39" s="1076"/>
      <c r="P39" s="1076"/>
      <c r="Q39" s="1076"/>
      <c r="R39" s="1076"/>
      <c r="S39" s="1076"/>
      <c r="T39" s="1076"/>
      <c r="U39" s="1076"/>
      <c r="V39" s="1076"/>
      <c r="W39" s="1076"/>
      <c r="X39" s="1076"/>
      <c r="Y39" s="1076"/>
      <c r="Z39" s="1076"/>
      <c r="AA39" s="1076"/>
      <c r="AB39" s="1076"/>
      <c r="AC39" s="1076"/>
      <c r="AD39" s="1076"/>
      <c r="AE39" s="1076"/>
      <c r="AF39" s="1076"/>
      <c r="AG39" s="1076"/>
      <c r="AH39" s="1076"/>
      <c r="AI39" s="1076"/>
      <c r="AJ39" s="1076"/>
      <c r="AK39" s="1076"/>
      <c r="AL39" s="1076"/>
      <c r="AM39" s="1076"/>
      <c r="AN39" s="1076"/>
      <c r="AO39" s="1076"/>
      <c r="AP39" s="1076"/>
      <c r="AQ39" s="1076"/>
      <c r="AR39" s="1076"/>
      <c r="AS39" s="1076"/>
      <c r="AT39" s="1076"/>
      <c r="AU39" s="1076"/>
      <c r="AV39" s="1076"/>
      <c r="AW39" s="1076"/>
      <c r="AX39" s="1076"/>
      <c r="AY39" s="1076"/>
      <c r="AZ39" s="1076"/>
      <c r="BA39" s="1076"/>
      <c r="BB39" s="1076"/>
      <c r="BC39" s="1076"/>
      <c r="BD39" s="1076"/>
      <c r="BE39" s="1076"/>
      <c r="BF39" s="1076"/>
      <c r="BG39" s="1076"/>
      <c r="BH39" s="1076"/>
      <c r="BI39" s="1076"/>
      <c r="BJ39" s="1076"/>
    </row>
    <row r="40" spans="2:62" s="830" customFormat="1">
      <c r="B40" s="1305" t="s">
        <v>6069</v>
      </c>
      <c r="C40" s="1076"/>
      <c r="D40" s="1076"/>
      <c r="E40" s="1076"/>
      <c r="F40" s="1076"/>
      <c r="G40" s="1076"/>
      <c r="H40" s="1076"/>
      <c r="I40" s="1076"/>
      <c r="J40" s="1076"/>
      <c r="K40" s="1076"/>
      <c r="L40" s="1076"/>
      <c r="M40" s="1076"/>
      <c r="N40" s="1076"/>
      <c r="O40" s="1076"/>
      <c r="P40" s="1076"/>
      <c r="Q40" s="1076"/>
      <c r="R40" s="1076"/>
      <c r="S40" s="1076"/>
      <c r="T40" s="1076"/>
      <c r="U40" s="1076"/>
      <c r="V40" s="1076"/>
      <c r="W40" s="1076"/>
      <c r="X40" s="1076"/>
      <c r="Y40" s="1076"/>
      <c r="Z40" s="1076"/>
      <c r="AA40" s="1076"/>
      <c r="AB40" s="1076"/>
      <c r="AC40" s="1076"/>
      <c r="AD40" s="1076"/>
      <c r="AE40" s="1076"/>
      <c r="AF40" s="1076"/>
      <c r="AG40" s="1076"/>
      <c r="AH40" s="1076"/>
      <c r="AI40" s="1076"/>
      <c r="AJ40" s="1076"/>
      <c r="AK40" s="1076"/>
      <c r="AL40" s="1076"/>
      <c r="AM40" s="1076"/>
      <c r="AN40" s="1076"/>
      <c r="AO40" s="1076"/>
      <c r="AP40" s="1076"/>
      <c r="AQ40" s="1076"/>
      <c r="AR40" s="1076"/>
      <c r="AS40" s="1076"/>
      <c r="AT40" s="1076"/>
      <c r="AU40" s="1076"/>
      <c r="AV40" s="1076"/>
      <c r="AW40" s="1076"/>
      <c r="AX40" s="1076"/>
      <c r="AY40" s="1076"/>
      <c r="AZ40" s="1076"/>
      <c r="BA40" s="1076"/>
      <c r="BB40" s="1076"/>
      <c r="BC40" s="1076"/>
      <c r="BD40" s="1076"/>
      <c r="BE40" s="1076"/>
      <c r="BF40" s="1076"/>
      <c r="BG40" s="1076"/>
      <c r="BH40" s="1076"/>
      <c r="BI40" s="1076"/>
      <c r="BJ40" s="1076"/>
    </row>
    <row r="41" spans="2:62" s="830" customFormat="1">
      <c r="B41" s="1305" t="s">
        <v>6070</v>
      </c>
      <c r="C41" s="1076"/>
      <c r="D41" s="1076"/>
      <c r="E41" s="1076"/>
      <c r="F41" s="1076"/>
      <c r="G41" s="1076"/>
      <c r="H41" s="1076"/>
      <c r="I41" s="1076"/>
      <c r="J41" s="1076"/>
      <c r="K41" s="1076"/>
      <c r="L41" s="1076"/>
      <c r="M41" s="1076"/>
      <c r="N41" s="1076"/>
      <c r="O41" s="1076"/>
      <c r="P41" s="1076"/>
      <c r="Q41" s="1076"/>
      <c r="R41" s="1076"/>
      <c r="S41" s="1076"/>
      <c r="T41" s="1076"/>
      <c r="U41" s="1076"/>
      <c r="V41" s="1076"/>
      <c r="W41" s="1076"/>
      <c r="X41" s="1076"/>
      <c r="Y41" s="1076"/>
      <c r="Z41" s="1076"/>
      <c r="AA41" s="1076"/>
      <c r="AB41" s="1076"/>
      <c r="AC41" s="1076"/>
      <c r="AD41" s="1076"/>
      <c r="AE41" s="1076"/>
      <c r="AF41" s="1076"/>
      <c r="AG41" s="1076"/>
      <c r="AH41" s="1076"/>
      <c r="AI41" s="1076"/>
      <c r="AJ41" s="1076"/>
      <c r="AK41" s="1076"/>
      <c r="AL41" s="1076"/>
      <c r="AM41" s="1076"/>
      <c r="AN41" s="1076"/>
      <c r="AO41" s="1076"/>
      <c r="AP41" s="1076"/>
      <c r="AQ41" s="1076"/>
      <c r="AR41" s="1076"/>
      <c r="AS41" s="1076"/>
      <c r="AT41" s="1076"/>
      <c r="AU41" s="1076"/>
      <c r="AV41" s="1076"/>
      <c r="AW41" s="1076"/>
      <c r="AX41" s="1076"/>
      <c r="AY41" s="1076"/>
      <c r="AZ41" s="1076"/>
      <c r="BA41" s="1076"/>
      <c r="BB41" s="1076"/>
      <c r="BC41" s="1076"/>
      <c r="BD41" s="1076"/>
      <c r="BE41" s="1076"/>
      <c r="BF41" s="1076"/>
      <c r="BG41" s="1076"/>
      <c r="BH41" s="1076"/>
      <c r="BI41" s="1076"/>
      <c r="BJ41" s="1076"/>
    </row>
    <row r="42" spans="2:62" s="830" customFormat="1">
      <c r="B42" s="1305" t="s">
        <v>95</v>
      </c>
      <c r="C42" s="1076"/>
      <c r="D42" s="1076"/>
      <c r="E42" s="1076"/>
      <c r="F42" s="1076"/>
      <c r="G42" s="1076"/>
      <c r="H42" s="1076"/>
      <c r="I42" s="1076"/>
      <c r="J42" s="1076"/>
      <c r="K42" s="1076"/>
      <c r="L42" s="1076"/>
      <c r="M42" s="1076"/>
      <c r="N42" s="1076"/>
      <c r="O42" s="1076"/>
      <c r="P42" s="1076"/>
      <c r="Q42" s="1076"/>
      <c r="R42" s="1076"/>
      <c r="S42" s="1076"/>
      <c r="T42" s="1076"/>
      <c r="U42" s="1076"/>
      <c r="V42" s="1076"/>
      <c r="W42" s="1076"/>
      <c r="X42" s="1076"/>
      <c r="Y42" s="1076"/>
      <c r="Z42" s="1076"/>
      <c r="AA42" s="1076"/>
      <c r="AB42" s="1076"/>
      <c r="AC42" s="1076"/>
      <c r="AD42" s="1076"/>
      <c r="AE42" s="1076"/>
      <c r="AF42" s="1076"/>
      <c r="AG42" s="1076"/>
      <c r="AH42" s="1076"/>
      <c r="AI42" s="1076"/>
      <c r="AJ42" s="1076"/>
      <c r="AK42" s="1076"/>
      <c r="AL42" s="1076"/>
      <c r="AM42" s="1076"/>
      <c r="AN42" s="1076"/>
      <c r="AO42" s="1076"/>
      <c r="AP42" s="1076"/>
      <c r="AQ42" s="1076"/>
      <c r="AR42" s="1076"/>
      <c r="AS42" s="1076"/>
      <c r="AT42" s="1076"/>
      <c r="AU42" s="1076"/>
      <c r="AV42" s="1076"/>
      <c r="AW42" s="1076"/>
      <c r="AX42" s="1076"/>
      <c r="AY42" s="1076"/>
      <c r="AZ42" s="1076"/>
      <c r="BA42" s="1076"/>
      <c r="BB42" s="1076"/>
      <c r="BC42" s="1076"/>
      <c r="BD42" s="1076"/>
      <c r="BE42" s="1076"/>
      <c r="BF42" s="1076"/>
      <c r="BG42" s="1076"/>
      <c r="BH42" s="1076"/>
      <c r="BI42" s="1076"/>
      <c r="BJ42" s="1076"/>
    </row>
    <row r="43" spans="2:62" s="830" customFormat="1">
      <c r="B43" s="1306" t="s">
        <v>5967</v>
      </c>
      <c r="C43" s="1076"/>
      <c r="D43" s="1076"/>
      <c r="E43" s="1076"/>
      <c r="F43" s="1076"/>
      <c r="G43" s="1076"/>
      <c r="H43" s="1076"/>
      <c r="I43" s="1076"/>
      <c r="J43" s="1076"/>
      <c r="K43" s="1076"/>
      <c r="L43" s="1076"/>
      <c r="M43" s="1076"/>
      <c r="N43" s="1076"/>
      <c r="O43" s="1076"/>
      <c r="P43" s="1076"/>
      <c r="Q43" s="1076"/>
      <c r="R43" s="1076"/>
      <c r="S43" s="1076"/>
      <c r="T43" s="1076"/>
      <c r="U43" s="1076"/>
      <c r="V43" s="1076"/>
      <c r="W43" s="1076"/>
      <c r="X43" s="1076"/>
      <c r="Y43" s="1076"/>
      <c r="Z43" s="1076"/>
      <c r="AA43" s="1076"/>
      <c r="AB43" s="1076"/>
      <c r="AC43" s="1076"/>
      <c r="AD43" s="1076"/>
      <c r="AE43" s="1076"/>
      <c r="AF43" s="1076"/>
      <c r="AG43" s="1076"/>
      <c r="AH43" s="1076"/>
      <c r="AI43" s="1076"/>
      <c r="AJ43" s="1076"/>
      <c r="AK43" s="1076"/>
      <c r="AL43" s="1076"/>
      <c r="AM43" s="1076"/>
      <c r="AN43" s="1076"/>
      <c r="AO43" s="1076"/>
      <c r="AP43" s="1076"/>
      <c r="AQ43" s="1076"/>
      <c r="AR43" s="1076"/>
      <c r="AS43" s="1076"/>
      <c r="AT43" s="1076"/>
      <c r="AU43" s="1076"/>
      <c r="AV43" s="1076"/>
      <c r="AW43" s="1076"/>
      <c r="AX43" s="1076"/>
      <c r="AY43" s="1076"/>
      <c r="AZ43" s="1076"/>
      <c r="BA43" s="1076"/>
      <c r="BB43" s="1076"/>
      <c r="BC43" s="1076"/>
      <c r="BD43" s="1076"/>
      <c r="BE43" s="1076"/>
      <c r="BF43" s="1076"/>
      <c r="BG43" s="1076"/>
      <c r="BH43" s="1076"/>
      <c r="BI43" s="1076"/>
      <c r="BJ43" s="1076"/>
    </row>
    <row r="44" spans="2:62" s="830" customFormat="1">
      <c r="B44" s="1306" t="s">
        <v>122</v>
      </c>
      <c r="C44" s="1076"/>
      <c r="D44" s="1076"/>
      <c r="E44" s="1076"/>
      <c r="F44" s="1076"/>
      <c r="G44" s="1076"/>
      <c r="H44" s="1076"/>
      <c r="I44" s="1076"/>
      <c r="J44" s="1076"/>
      <c r="K44" s="1076"/>
      <c r="L44" s="1076"/>
      <c r="M44" s="1076"/>
      <c r="N44" s="1076"/>
      <c r="O44" s="1076"/>
      <c r="P44" s="1076"/>
      <c r="Q44" s="1076"/>
      <c r="R44" s="1076"/>
      <c r="S44" s="1076"/>
      <c r="T44" s="1076"/>
      <c r="U44" s="1076"/>
      <c r="V44" s="1076"/>
      <c r="W44" s="1076"/>
      <c r="X44" s="1076"/>
      <c r="Y44" s="1076"/>
      <c r="Z44" s="1076"/>
      <c r="AA44" s="1076"/>
      <c r="AB44" s="1076"/>
      <c r="AC44" s="1076"/>
      <c r="AD44" s="1076"/>
      <c r="AE44" s="1076"/>
      <c r="AF44" s="1076"/>
      <c r="AG44" s="1076"/>
      <c r="AH44" s="1076"/>
      <c r="AI44" s="1076"/>
      <c r="AJ44" s="1076"/>
      <c r="AK44" s="1076"/>
      <c r="AL44" s="1076"/>
      <c r="AM44" s="1076"/>
      <c r="AN44" s="1076"/>
      <c r="AO44" s="1076"/>
      <c r="AP44" s="1076"/>
      <c r="AQ44" s="1076"/>
      <c r="AR44" s="1076"/>
      <c r="AS44" s="1076"/>
      <c r="AT44" s="1076"/>
      <c r="AU44" s="1076"/>
      <c r="AV44" s="1076"/>
      <c r="AW44" s="1076"/>
      <c r="AX44" s="1076"/>
      <c r="AY44" s="1076"/>
      <c r="AZ44" s="1076"/>
      <c r="BA44" s="1076"/>
      <c r="BB44" s="1076"/>
      <c r="BC44" s="1076"/>
      <c r="BD44" s="1076"/>
      <c r="BE44" s="1076"/>
      <c r="BF44" s="1076"/>
      <c r="BG44" s="1076"/>
      <c r="BH44" s="1076"/>
      <c r="BI44" s="1076"/>
      <c r="BJ44" s="1076"/>
    </row>
    <row r="45" spans="2:62" s="830" customFormat="1">
      <c r="B45" s="1305" t="s">
        <v>5968</v>
      </c>
      <c r="C45" s="1076"/>
      <c r="D45" s="1076"/>
      <c r="E45" s="1076"/>
      <c r="F45" s="1076"/>
      <c r="G45" s="1076"/>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1076"/>
      <c r="AD45" s="1076"/>
      <c r="AE45" s="1076"/>
      <c r="AF45" s="1076"/>
      <c r="AG45" s="1076"/>
      <c r="AH45" s="1076"/>
      <c r="AI45" s="1076"/>
      <c r="AJ45" s="1076"/>
      <c r="AK45" s="1076"/>
      <c r="AL45" s="1076"/>
      <c r="AM45" s="1076"/>
      <c r="AN45" s="1076"/>
      <c r="AO45" s="1076"/>
      <c r="AP45" s="1076"/>
      <c r="AQ45" s="1076"/>
      <c r="AR45" s="1076"/>
      <c r="AS45" s="1076"/>
      <c r="AT45" s="1076"/>
      <c r="AU45" s="1076"/>
      <c r="AV45" s="1076"/>
      <c r="AW45" s="1076"/>
      <c r="AX45" s="1076"/>
      <c r="AY45" s="1076"/>
      <c r="AZ45" s="1076"/>
      <c r="BA45" s="1076"/>
      <c r="BB45" s="1076"/>
      <c r="BC45" s="1076"/>
      <c r="BD45" s="1076"/>
      <c r="BE45" s="1076"/>
      <c r="BF45" s="1076"/>
      <c r="BG45" s="1076"/>
      <c r="BH45" s="1076"/>
      <c r="BI45" s="1076"/>
      <c r="BJ45" s="1076"/>
    </row>
    <row r="46" spans="2:62" s="830" customFormat="1">
      <c r="B46" s="1305" t="s">
        <v>124</v>
      </c>
      <c r="C46" s="1076"/>
      <c r="D46" s="1076"/>
      <c r="E46" s="1076"/>
      <c r="F46" s="1076"/>
      <c r="G46" s="1076"/>
      <c r="H46" s="1076"/>
      <c r="I46" s="1076"/>
      <c r="J46" s="1076"/>
      <c r="K46" s="1076"/>
      <c r="L46" s="1076"/>
      <c r="M46" s="1076"/>
      <c r="N46" s="1076"/>
      <c r="O46" s="1076"/>
      <c r="P46" s="1076"/>
      <c r="Q46" s="1076"/>
      <c r="R46" s="1076"/>
      <c r="S46" s="1076"/>
      <c r="T46" s="1076"/>
      <c r="U46" s="1076"/>
      <c r="V46" s="1076"/>
      <c r="W46" s="1076"/>
      <c r="X46" s="1076"/>
      <c r="Y46" s="1076"/>
      <c r="Z46" s="1076"/>
      <c r="AA46" s="1076"/>
      <c r="AB46" s="1076"/>
      <c r="AC46" s="1076"/>
      <c r="AD46" s="1076"/>
      <c r="AE46" s="1076"/>
      <c r="AF46" s="1076"/>
      <c r="AG46" s="1076"/>
      <c r="AH46" s="1076"/>
      <c r="AI46" s="1076"/>
      <c r="AJ46" s="1076"/>
      <c r="AK46" s="1076"/>
      <c r="AL46" s="1076"/>
      <c r="AM46" s="1076"/>
      <c r="AN46" s="1076"/>
      <c r="AO46" s="1076"/>
      <c r="AP46" s="1076"/>
      <c r="AQ46" s="1076"/>
      <c r="AR46" s="1076"/>
      <c r="AS46" s="1076"/>
      <c r="AT46" s="1076"/>
      <c r="AU46" s="1076"/>
      <c r="AV46" s="1076"/>
      <c r="AW46" s="1076"/>
      <c r="AX46" s="1076"/>
      <c r="AY46" s="1076"/>
      <c r="AZ46" s="1076"/>
      <c r="BA46" s="1076"/>
      <c r="BB46" s="1076"/>
      <c r="BC46" s="1076"/>
      <c r="BD46" s="1076"/>
      <c r="BE46" s="1076"/>
      <c r="BF46" s="1076"/>
      <c r="BG46" s="1076"/>
      <c r="BH46" s="1076"/>
      <c r="BI46" s="1076"/>
      <c r="BJ46" s="1076"/>
    </row>
    <row r="47" spans="2:62" s="830" customFormat="1">
      <c r="B47" s="1305" t="s">
        <v>6233</v>
      </c>
      <c r="C47" s="1076"/>
      <c r="D47" s="1076"/>
      <c r="E47" s="1076"/>
      <c r="F47" s="1076"/>
      <c r="G47" s="1076"/>
      <c r="H47" s="1076"/>
      <c r="I47" s="1076"/>
      <c r="J47" s="1076"/>
      <c r="K47" s="1076"/>
      <c r="L47" s="1076"/>
      <c r="M47" s="1076"/>
      <c r="N47" s="1076"/>
      <c r="O47" s="1076"/>
      <c r="P47" s="1076"/>
      <c r="Q47" s="1076"/>
      <c r="R47" s="1076"/>
      <c r="S47" s="1076"/>
      <c r="T47" s="1076"/>
      <c r="U47" s="1076"/>
      <c r="V47" s="1076"/>
      <c r="W47" s="1076"/>
      <c r="X47" s="1076"/>
      <c r="Y47" s="1076"/>
      <c r="Z47" s="1076"/>
      <c r="AA47" s="1076"/>
      <c r="AB47" s="1076"/>
      <c r="AC47" s="1076"/>
      <c r="AD47" s="1076"/>
      <c r="AE47" s="1076"/>
      <c r="AF47" s="1076"/>
      <c r="AG47" s="1076"/>
      <c r="AH47" s="1076"/>
      <c r="AI47" s="1076"/>
      <c r="AJ47" s="1076"/>
      <c r="AK47" s="1076"/>
      <c r="AL47" s="1076"/>
      <c r="AM47" s="1076"/>
      <c r="AN47" s="1076"/>
      <c r="AO47" s="1076"/>
      <c r="AP47" s="1076"/>
      <c r="AQ47" s="1076"/>
      <c r="AR47" s="1076"/>
      <c r="AS47" s="1076"/>
      <c r="AT47" s="1076"/>
      <c r="AU47" s="1076"/>
      <c r="AV47" s="1076"/>
      <c r="AW47" s="1076"/>
      <c r="AX47" s="1076"/>
      <c r="AY47" s="1076"/>
      <c r="AZ47" s="1076"/>
      <c r="BA47" s="1076"/>
      <c r="BB47" s="1076"/>
      <c r="BC47" s="1076"/>
      <c r="BD47" s="1076"/>
      <c r="BE47" s="1076"/>
      <c r="BF47" s="1076"/>
      <c r="BG47" s="1076"/>
      <c r="BH47" s="1076"/>
      <c r="BI47" s="1076"/>
      <c r="BJ47" s="1076"/>
    </row>
    <row r="48" spans="2:62" s="830" customFormat="1">
      <c r="B48" s="1306" t="s">
        <v>5869</v>
      </c>
      <c r="C48" s="1076"/>
      <c r="D48" s="1076"/>
      <c r="E48" s="1076"/>
      <c r="F48" s="1076"/>
      <c r="G48" s="1076"/>
      <c r="H48" s="1076"/>
      <c r="I48" s="1076"/>
      <c r="J48" s="1076"/>
      <c r="K48" s="1076"/>
      <c r="L48" s="1076"/>
      <c r="M48" s="1076"/>
      <c r="N48" s="1076"/>
      <c r="O48" s="1076"/>
      <c r="P48" s="1076"/>
      <c r="Q48" s="1076"/>
      <c r="R48" s="1076"/>
      <c r="S48" s="1076"/>
      <c r="T48" s="1076"/>
      <c r="U48" s="1076"/>
      <c r="V48" s="1076"/>
      <c r="W48" s="1076"/>
      <c r="X48" s="1076"/>
      <c r="Y48" s="1076"/>
      <c r="Z48" s="1076"/>
      <c r="AA48" s="1076"/>
      <c r="AB48" s="1076"/>
      <c r="AC48" s="1076"/>
      <c r="AD48" s="1076"/>
      <c r="AE48" s="1076"/>
      <c r="AF48" s="1076"/>
      <c r="AG48" s="1076"/>
      <c r="AH48" s="1076"/>
      <c r="AI48" s="1076"/>
      <c r="AJ48" s="1076"/>
      <c r="AK48" s="1076"/>
      <c r="AL48" s="1076"/>
      <c r="AM48" s="1076"/>
      <c r="AN48" s="1076"/>
      <c r="AO48" s="1076"/>
      <c r="AP48" s="1076"/>
      <c r="AQ48" s="1076"/>
      <c r="AR48" s="1076"/>
      <c r="AS48" s="1076"/>
      <c r="AT48" s="1076"/>
      <c r="AU48" s="1076"/>
      <c r="AV48" s="1076"/>
      <c r="AW48" s="1076"/>
      <c r="AX48" s="1076"/>
      <c r="AY48" s="1076"/>
      <c r="AZ48" s="1076"/>
      <c r="BA48" s="1076"/>
      <c r="BB48" s="1076"/>
      <c r="BC48" s="1076"/>
      <c r="BD48" s="1076"/>
      <c r="BE48" s="1076"/>
      <c r="BF48" s="1076"/>
      <c r="BG48" s="1076"/>
      <c r="BH48" s="1076"/>
      <c r="BI48" s="1076"/>
      <c r="BJ48" s="1076"/>
    </row>
    <row r="49" spans="1:63" s="830" customFormat="1">
      <c r="B49" s="1306" t="s">
        <v>6238</v>
      </c>
      <c r="C49" s="1076"/>
      <c r="D49" s="1076"/>
      <c r="E49" s="1076"/>
      <c r="F49" s="1076"/>
      <c r="G49" s="1076"/>
      <c r="H49" s="1076"/>
      <c r="I49" s="1076"/>
      <c r="J49" s="1076"/>
      <c r="K49" s="1076"/>
      <c r="L49" s="1076"/>
      <c r="M49" s="1076"/>
      <c r="N49" s="1076"/>
      <c r="O49" s="1076"/>
      <c r="P49" s="1076"/>
      <c r="Q49" s="1076"/>
      <c r="R49" s="1076"/>
      <c r="S49" s="1076"/>
      <c r="T49" s="1076"/>
      <c r="U49" s="1076"/>
      <c r="V49" s="1076"/>
      <c r="W49" s="1076"/>
      <c r="X49" s="1076"/>
      <c r="Y49" s="1076"/>
      <c r="Z49" s="1076"/>
      <c r="AA49" s="1076"/>
      <c r="AB49" s="1076"/>
      <c r="AC49" s="1076"/>
      <c r="AD49" s="1076"/>
      <c r="AE49" s="1076"/>
      <c r="AF49" s="1076"/>
      <c r="AG49" s="1076"/>
      <c r="AH49" s="1076"/>
      <c r="AI49" s="1076"/>
      <c r="AJ49" s="1076"/>
      <c r="AK49" s="1076"/>
      <c r="AL49" s="1076"/>
      <c r="AM49" s="1076"/>
      <c r="AN49" s="1076"/>
      <c r="AO49" s="1076"/>
      <c r="AP49" s="1076"/>
      <c r="AQ49" s="1076"/>
      <c r="AR49" s="1076"/>
      <c r="AS49" s="1076"/>
      <c r="AT49" s="1076"/>
      <c r="AU49" s="1076"/>
      <c r="AV49" s="1076"/>
      <c r="AW49" s="1076"/>
      <c r="AX49" s="1076"/>
      <c r="AY49" s="1076"/>
      <c r="AZ49" s="1076"/>
      <c r="BA49" s="1076"/>
      <c r="BB49" s="1076"/>
      <c r="BC49" s="1076"/>
      <c r="BD49" s="1076"/>
      <c r="BE49" s="1076"/>
      <c r="BF49" s="1076"/>
      <c r="BG49" s="1076"/>
      <c r="BH49" s="1076"/>
      <c r="BI49" s="1076"/>
      <c r="BJ49" s="1076"/>
    </row>
    <row r="50" spans="1:63" s="830" customFormat="1">
      <c r="B50" s="1305" t="s">
        <v>6239</v>
      </c>
      <c r="C50" s="1076"/>
      <c r="D50" s="1076"/>
      <c r="E50" s="1076"/>
      <c r="F50" s="1076"/>
      <c r="G50" s="1076"/>
      <c r="H50" s="1076"/>
      <c r="I50" s="1076"/>
      <c r="J50" s="1076"/>
      <c r="K50" s="1076"/>
      <c r="L50" s="1076"/>
      <c r="M50" s="1076"/>
      <c r="N50" s="1076"/>
      <c r="O50" s="1076"/>
      <c r="P50" s="1076"/>
      <c r="Q50" s="1076"/>
      <c r="R50" s="1076"/>
      <c r="S50" s="1076"/>
      <c r="T50" s="1076"/>
      <c r="U50" s="1076"/>
      <c r="V50" s="1076"/>
      <c r="W50" s="1076"/>
      <c r="X50" s="1076"/>
      <c r="Y50" s="1076"/>
      <c r="Z50" s="1076"/>
      <c r="AA50" s="1076"/>
      <c r="AB50" s="1076"/>
      <c r="AC50" s="1076"/>
      <c r="AD50" s="1076"/>
      <c r="AE50" s="1076"/>
      <c r="AF50" s="1076"/>
      <c r="AG50" s="1076"/>
      <c r="AH50" s="1076"/>
      <c r="AI50" s="1076"/>
      <c r="AJ50" s="1076"/>
      <c r="AK50" s="1076"/>
      <c r="AL50" s="1076"/>
      <c r="AM50" s="1076"/>
      <c r="AN50" s="1076"/>
      <c r="AO50" s="1076"/>
      <c r="AP50" s="1076"/>
      <c r="AQ50" s="1076"/>
      <c r="AR50" s="1076"/>
      <c r="AS50" s="1076"/>
      <c r="AT50" s="1076"/>
      <c r="AU50" s="1076"/>
      <c r="AV50" s="1076"/>
      <c r="AW50" s="1076"/>
      <c r="AX50" s="1076"/>
      <c r="AY50" s="1076"/>
      <c r="AZ50" s="1076"/>
      <c r="BA50" s="1076"/>
      <c r="BB50" s="1076"/>
      <c r="BC50" s="1076"/>
      <c r="BD50" s="1076"/>
      <c r="BE50" s="1076"/>
      <c r="BF50" s="1076"/>
      <c r="BG50" s="1076"/>
      <c r="BH50" s="1076"/>
      <c r="BI50" s="1076"/>
      <c r="BJ50" s="1076"/>
    </row>
    <row r="51" spans="1:63" s="830" customFormat="1">
      <c r="B51" s="1305" t="s">
        <v>6276</v>
      </c>
      <c r="C51" s="1076"/>
      <c r="D51" s="1076"/>
      <c r="E51" s="1076"/>
      <c r="F51" s="1076"/>
      <c r="G51" s="1076"/>
      <c r="H51" s="1076"/>
      <c r="I51" s="1076"/>
      <c r="J51" s="1076"/>
      <c r="K51" s="1076"/>
      <c r="L51" s="1076"/>
      <c r="M51" s="1076"/>
      <c r="N51" s="1076"/>
      <c r="O51" s="1076"/>
      <c r="P51" s="1076"/>
      <c r="Q51" s="1076"/>
      <c r="R51" s="1076"/>
      <c r="S51" s="1076"/>
      <c r="T51" s="1076"/>
      <c r="U51" s="1076"/>
      <c r="V51" s="1076"/>
      <c r="W51" s="1076"/>
      <c r="X51" s="1076"/>
      <c r="Y51" s="1076"/>
      <c r="Z51" s="1076"/>
      <c r="AA51" s="1076"/>
      <c r="AB51" s="1076"/>
      <c r="AC51" s="1076"/>
      <c r="AD51" s="1076"/>
      <c r="AE51" s="1076"/>
      <c r="AF51" s="1076"/>
      <c r="AG51" s="1076"/>
      <c r="AH51" s="1076"/>
      <c r="AI51" s="1076"/>
      <c r="AJ51" s="1076"/>
      <c r="AK51" s="1076"/>
      <c r="AL51" s="1076"/>
      <c r="AM51" s="1076"/>
      <c r="AN51" s="1076"/>
      <c r="AO51" s="1076"/>
      <c r="AP51" s="1076"/>
      <c r="AQ51" s="1076"/>
      <c r="AR51" s="1076"/>
      <c r="AS51" s="1076"/>
      <c r="AT51" s="1076"/>
      <c r="AU51" s="1076"/>
      <c r="AV51" s="1076"/>
      <c r="AW51" s="1076"/>
      <c r="AX51" s="1076"/>
      <c r="AY51" s="1076"/>
      <c r="AZ51" s="1076"/>
      <c r="BA51" s="1076"/>
      <c r="BB51" s="1076"/>
      <c r="BC51" s="1076"/>
      <c r="BD51" s="1076"/>
      <c r="BE51" s="1076"/>
      <c r="BF51" s="1076"/>
      <c r="BG51" s="1076"/>
      <c r="BH51" s="1076"/>
      <c r="BI51" s="1076"/>
      <c r="BJ51" s="1076"/>
    </row>
    <row r="52" spans="1:63" s="830" customFormat="1">
      <c r="B52" s="1308"/>
      <c r="C52" s="1076"/>
      <c r="D52" s="1076"/>
      <c r="E52" s="1076"/>
      <c r="F52" s="1076"/>
      <c r="G52" s="1076"/>
      <c r="H52" s="1076"/>
      <c r="I52" s="1076"/>
      <c r="J52" s="1076"/>
      <c r="K52" s="1076"/>
      <c r="L52" s="1076"/>
      <c r="M52" s="1076"/>
      <c r="N52" s="1076"/>
      <c r="O52" s="1076"/>
      <c r="P52" s="1076"/>
      <c r="Q52" s="1076"/>
      <c r="R52" s="1076"/>
      <c r="S52" s="1076"/>
      <c r="T52" s="1076"/>
      <c r="U52" s="1076"/>
      <c r="V52" s="1076"/>
      <c r="W52" s="1076"/>
      <c r="X52" s="1076"/>
      <c r="Y52" s="1076"/>
      <c r="Z52" s="1076"/>
      <c r="AA52" s="1076"/>
      <c r="AB52" s="1076"/>
      <c r="AC52" s="1076"/>
      <c r="AD52" s="1076"/>
      <c r="AE52" s="1076"/>
      <c r="AF52" s="1076"/>
      <c r="AG52" s="1076"/>
      <c r="AH52" s="1076"/>
      <c r="AI52" s="1076"/>
      <c r="AJ52" s="1076"/>
      <c r="AK52" s="1076"/>
      <c r="AL52" s="1076"/>
      <c r="AM52" s="1076"/>
      <c r="AN52" s="1076"/>
      <c r="AO52" s="1076"/>
      <c r="AP52" s="1076"/>
      <c r="AQ52" s="1076"/>
      <c r="AR52" s="1076"/>
      <c r="AS52" s="1076"/>
      <c r="AT52" s="1076"/>
      <c r="AU52" s="1076"/>
      <c r="AV52" s="1076"/>
      <c r="AW52" s="1076"/>
      <c r="AX52" s="1076"/>
      <c r="AY52" s="1076"/>
      <c r="AZ52" s="1076"/>
      <c r="BA52" s="1076"/>
      <c r="BB52" s="1076"/>
      <c r="BC52" s="1076"/>
      <c r="BD52" s="1076"/>
      <c r="BE52" s="1076"/>
      <c r="BF52" s="1076"/>
      <c r="BG52" s="1076"/>
      <c r="BH52" s="1076"/>
      <c r="BI52" s="1076"/>
      <c r="BJ52" s="1076"/>
    </row>
    <row r="53" spans="1:63" s="830" customFormat="1">
      <c r="B53" s="1306"/>
      <c r="C53" s="1076"/>
      <c r="D53" s="1076"/>
      <c r="E53" s="1076"/>
      <c r="F53" s="1076"/>
      <c r="G53" s="1076"/>
      <c r="H53" s="1076"/>
      <c r="I53" s="1076"/>
      <c r="J53" s="1076"/>
      <c r="K53" s="1076"/>
      <c r="L53" s="1076"/>
      <c r="M53" s="1076"/>
      <c r="N53" s="1076"/>
      <c r="O53" s="1076"/>
      <c r="P53" s="1076"/>
      <c r="Q53" s="1076"/>
      <c r="R53" s="1076"/>
      <c r="S53" s="1076"/>
      <c r="T53" s="1076"/>
      <c r="U53" s="1076"/>
      <c r="V53" s="1076"/>
      <c r="W53" s="1076"/>
      <c r="X53" s="1076"/>
      <c r="Y53" s="1076"/>
      <c r="Z53" s="1076"/>
      <c r="AA53" s="1076"/>
      <c r="AB53" s="1076"/>
      <c r="AC53" s="1076"/>
      <c r="AD53" s="1076"/>
      <c r="AE53" s="1076"/>
      <c r="AF53" s="1076"/>
      <c r="AG53" s="1076"/>
      <c r="AH53" s="1076"/>
      <c r="AI53" s="1076"/>
      <c r="AJ53" s="1076"/>
      <c r="AK53" s="1076"/>
      <c r="AL53" s="1076"/>
      <c r="AM53" s="1076"/>
      <c r="AN53" s="1076"/>
      <c r="AO53" s="1076"/>
      <c r="AP53" s="1076"/>
      <c r="AQ53" s="1076"/>
      <c r="AR53" s="1076"/>
      <c r="AS53" s="1076"/>
      <c r="AT53" s="1076"/>
      <c r="AU53" s="1076"/>
      <c r="AV53" s="1076"/>
      <c r="AW53" s="1076"/>
      <c r="AX53" s="1076"/>
      <c r="AY53" s="1076"/>
      <c r="AZ53" s="1076"/>
      <c r="BA53" s="1076"/>
      <c r="BB53" s="1076"/>
      <c r="BC53" s="1076"/>
      <c r="BD53" s="1076"/>
      <c r="BE53" s="1076"/>
      <c r="BF53" s="1076"/>
      <c r="BG53" s="1076"/>
      <c r="BH53" s="1076"/>
      <c r="BI53" s="1076"/>
      <c r="BJ53" s="1076"/>
    </row>
    <row r="54" spans="1:63" s="830" customFormat="1">
      <c r="B54" s="1309" t="s">
        <v>6071</v>
      </c>
      <c r="C54" s="995"/>
      <c r="D54" s="995"/>
      <c r="E54" s="995"/>
      <c r="F54" s="995"/>
      <c r="G54" s="995"/>
      <c r="H54" s="995"/>
      <c r="I54" s="995"/>
      <c r="J54" s="995"/>
      <c r="K54" s="995"/>
      <c r="L54" s="996"/>
      <c r="M54" s="995"/>
      <c r="N54" s="995"/>
      <c r="O54" s="995"/>
      <c r="P54" s="995"/>
      <c r="Q54" s="995"/>
      <c r="R54" s="995"/>
      <c r="S54" s="995"/>
      <c r="T54" s="995"/>
      <c r="U54" s="995"/>
      <c r="V54" s="995"/>
      <c r="W54" s="995"/>
      <c r="X54" s="996"/>
      <c r="Y54" s="995"/>
      <c r="Z54" s="995"/>
      <c r="AA54" s="995"/>
      <c r="AB54" s="995"/>
      <c r="AC54" s="995"/>
      <c r="AD54" s="995"/>
      <c r="AE54" s="995"/>
      <c r="AF54" s="995"/>
      <c r="AG54" s="995"/>
      <c r="AH54" s="995"/>
      <c r="AI54" s="995"/>
      <c r="AJ54" s="996"/>
      <c r="AK54" s="995"/>
      <c r="AL54" s="995"/>
      <c r="AM54" s="995"/>
      <c r="AN54" s="995"/>
      <c r="AO54" s="995"/>
      <c r="AP54" s="995"/>
      <c r="AQ54" s="995"/>
      <c r="AR54" s="995"/>
      <c r="AS54" s="995"/>
      <c r="AT54" s="995"/>
      <c r="AU54" s="995"/>
      <c r="AV54" s="996"/>
      <c r="AW54" s="995"/>
      <c r="AX54" s="995"/>
      <c r="AY54" s="995"/>
      <c r="AZ54" s="995"/>
      <c r="BA54" s="995"/>
      <c r="BB54" s="995"/>
      <c r="BC54" s="995"/>
      <c r="BD54" s="995"/>
      <c r="BE54" s="995"/>
      <c r="BF54" s="995"/>
      <c r="BG54" s="995"/>
      <c r="BH54" s="996"/>
      <c r="BI54" s="995"/>
      <c r="BJ54" s="995"/>
    </row>
    <row r="55" spans="1:63" s="835" customFormat="1">
      <c r="B55" s="1310" t="s">
        <v>25</v>
      </c>
      <c r="C55" s="997"/>
      <c r="D55" s="997"/>
      <c r="E55" s="997"/>
      <c r="F55" s="997"/>
      <c r="G55" s="836"/>
      <c r="H55" s="997"/>
      <c r="I55" s="997"/>
      <c r="J55" s="997"/>
      <c r="K55" s="997"/>
      <c r="L55" s="997"/>
      <c r="M55" s="997"/>
      <c r="N55" s="997"/>
      <c r="O55" s="997"/>
      <c r="P55" s="997"/>
      <c r="Q55" s="997"/>
      <c r="R55" s="997"/>
      <c r="S55" s="836"/>
      <c r="T55" s="997"/>
      <c r="U55" s="997"/>
      <c r="V55" s="997"/>
      <c r="W55" s="997"/>
      <c r="X55" s="997"/>
      <c r="Y55" s="997"/>
      <c r="Z55" s="997"/>
      <c r="AA55" s="997"/>
      <c r="AB55" s="997"/>
      <c r="AC55" s="997"/>
      <c r="AD55" s="997"/>
      <c r="AE55" s="836"/>
      <c r="AF55" s="997"/>
      <c r="AG55" s="997"/>
      <c r="AH55" s="997"/>
      <c r="AI55" s="997"/>
      <c r="AJ55" s="997"/>
      <c r="AK55" s="997"/>
      <c r="AL55" s="997"/>
      <c r="AM55" s="997"/>
      <c r="AN55" s="997"/>
      <c r="AO55" s="997"/>
      <c r="AP55" s="997"/>
      <c r="AQ55" s="836"/>
      <c r="AR55" s="997"/>
      <c r="AS55" s="997"/>
      <c r="AT55" s="997"/>
      <c r="AU55" s="997"/>
      <c r="AV55" s="997"/>
      <c r="AW55" s="997"/>
      <c r="AX55" s="997"/>
      <c r="AY55" s="997"/>
      <c r="AZ55" s="997"/>
      <c r="BA55" s="997"/>
      <c r="BB55" s="997"/>
      <c r="BC55" s="836"/>
      <c r="BD55" s="997"/>
      <c r="BE55" s="997"/>
      <c r="BF55" s="997"/>
      <c r="BG55" s="997"/>
      <c r="BH55" s="997"/>
      <c r="BI55" s="997"/>
      <c r="BJ55" s="997"/>
    </row>
    <row r="56" spans="1:63" s="835" customFormat="1">
      <c r="B56" s="1311" t="s">
        <v>26</v>
      </c>
      <c r="C56" s="836"/>
      <c r="D56" s="836"/>
      <c r="E56" s="836"/>
      <c r="F56" s="836"/>
      <c r="G56" s="836"/>
      <c r="H56" s="836"/>
      <c r="I56" s="836"/>
      <c r="J56" s="836"/>
      <c r="K56" s="836"/>
      <c r="L56" s="836"/>
      <c r="M56" s="836"/>
      <c r="N56" s="836"/>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c r="AO56" s="836"/>
      <c r="AP56" s="836"/>
      <c r="AQ56" s="836"/>
      <c r="AR56" s="836"/>
      <c r="AS56" s="836"/>
      <c r="AT56" s="836"/>
      <c r="AU56" s="836"/>
      <c r="AV56" s="836"/>
      <c r="AW56" s="836"/>
      <c r="AX56" s="836"/>
      <c r="AY56" s="836"/>
      <c r="AZ56" s="836"/>
      <c r="BA56" s="836"/>
      <c r="BB56" s="836"/>
      <c r="BC56" s="836"/>
      <c r="BD56" s="836"/>
      <c r="BE56" s="836"/>
      <c r="BF56" s="836"/>
      <c r="BG56" s="836"/>
      <c r="BH56" s="836"/>
      <c r="BI56" s="836"/>
      <c r="BJ56" s="836"/>
    </row>
    <row r="57" spans="1:63" s="835" customFormat="1">
      <c r="B57" s="1311" t="s">
        <v>23</v>
      </c>
      <c r="C57" s="836"/>
      <c r="D57" s="836"/>
      <c r="E57" s="836"/>
      <c r="F57" s="836"/>
      <c r="G57" s="831"/>
      <c r="H57" s="836"/>
      <c r="I57" s="836"/>
      <c r="J57" s="836"/>
      <c r="K57" s="836"/>
      <c r="L57" s="836"/>
      <c r="M57" s="836"/>
      <c r="N57" s="836"/>
      <c r="O57" s="836"/>
      <c r="P57" s="836"/>
      <c r="Q57" s="836"/>
      <c r="R57" s="836"/>
      <c r="S57" s="831"/>
      <c r="T57" s="836"/>
      <c r="U57" s="836"/>
      <c r="V57" s="836"/>
      <c r="W57" s="836"/>
      <c r="X57" s="836"/>
      <c r="Y57" s="836"/>
      <c r="Z57" s="836"/>
      <c r="AA57" s="836"/>
      <c r="AB57" s="836"/>
      <c r="AC57" s="836"/>
      <c r="AD57" s="836"/>
      <c r="AE57" s="831"/>
      <c r="AF57" s="836"/>
      <c r="AG57" s="836"/>
      <c r="AH57" s="836"/>
      <c r="AI57" s="836"/>
      <c r="AJ57" s="836"/>
      <c r="AK57" s="836"/>
      <c r="AL57" s="836"/>
      <c r="AM57" s="836"/>
      <c r="AN57" s="836"/>
      <c r="AO57" s="836"/>
      <c r="AP57" s="836"/>
      <c r="AQ57" s="831"/>
      <c r="AR57" s="836"/>
      <c r="AS57" s="836"/>
      <c r="AT57" s="836"/>
      <c r="AU57" s="836"/>
      <c r="AV57" s="836"/>
      <c r="AW57" s="836"/>
      <c r="AX57" s="836"/>
      <c r="AY57" s="836"/>
      <c r="AZ57" s="836"/>
      <c r="BA57" s="836"/>
      <c r="BB57" s="836"/>
      <c r="BC57" s="831"/>
      <c r="BD57" s="836"/>
      <c r="BE57" s="836"/>
      <c r="BF57" s="836"/>
      <c r="BG57" s="836"/>
      <c r="BH57" s="836"/>
      <c r="BI57" s="836"/>
      <c r="BJ57" s="836"/>
    </row>
    <row r="58" spans="1:63" s="835" customFormat="1">
      <c r="B58" s="1312"/>
      <c r="C58" s="831"/>
      <c r="D58" s="831"/>
      <c r="E58" s="831"/>
      <c r="F58" s="831"/>
      <c r="G58" s="831"/>
      <c r="H58" s="831"/>
      <c r="I58" s="831"/>
      <c r="J58" s="831"/>
      <c r="K58" s="831"/>
      <c r="L58" s="832"/>
      <c r="M58" s="831"/>
      <c r="N58" s="831"/>
      <c r="O58" s="831"/>
      <c r="P58" s="831"/>
      <c r="Q58" s="831"/>
      <c r="R58" s="831"/>
      <c r="S58" s="831"/>
      <c r="T58" s="831"/>
      <c r="U58" s="831"/>
      <c r="V58" s="831"/>
      <c r="W58" s="831"/>
      <c r="X58" s="832"/>
      <c r="Y58" s="831"/>
      <c r="Z58" s="831"/>
      <c r="AA58" s="831"/>
      <c r="AB58" s="831"/>
      <c r="AC58" s="831"/>
      <c r="AD58" s="831"/>
      <c r="AE58" s="831"/>
      <c r="AF58" s="831"/>
      <c r="AG58" s="831"/>
      <c r="AH58" s="831"/>
      <c r="AI58" s="831"/>
      <c r="AJ58" s="832"/>
      <c r="AK58" s="831"/>
      <c r="AL58" s="831"/>
      <c r="AM58" s="831"/>
      <c r="AN58" s="831"/>
      <c r="AO58" s="831"/>
      <c r="AP58" s="831"/>
      <c r="AQ58" s="831"/>
      <c r="AR58" s="831"/>
      <c r="AS58" s="831"/>
      <c r="AT58" s="831"/>
      <c r="AU58" s="831"/>
      <c r="AV58" s="832"/>
      <c r="AW58" s="831"/>
      <c r="AX58" s="831"/>
      <c r="AY58" s="831"/>
      <c r="AZ58" s="831"/>
      <c r="BA58" s="831"/>
      <c r="BB58" s="831"/>
      <c r="BC58" s="831"/>
      <c r="BD58" s="831"/>
      <c r="BE58" s="831"/>
      <c r="BF58" s="831"/>
      <c r="BG58" s="831"/>
      <c r="BH58" s="832"/>
      <c r="BI58" s="831"/>
      <c r="BJ58" s="831"/>
    </row>
    <row r="59" spans="1:63" s="830" customFormat="1">
      <c r="B59" s="1313" t="s">
        <v>6509</v>
      </c>
      <c r="C59" s="998"/>
      <c r="D59" s="998"/>
      <c r="E59" s="998"/>
      <c r="F59" s="998"/>
      <c r="G59" s="998"/>
      <c r="H59" s="998"/>
      <c r="I59" s="998"/>
      <c r="J59" s="998"/>
      <c r="K59" s="998"/>
      <c r="L59" s="998"/>
      <c r="M59" s="998"/>
      <c r="N59" s="998"/>
      <c r="O59" s="998"/>
      <c r="P59" s="998"/>
      <c r="Q59" s="998"/>
      <c r="R59" s="998"/>
      <c r="S59" s="998"/>
      <c r="T59" s="998"/>
      <c r="U59" s="998"/>
      <c r="V59" s="998"/>
      <c r="W59" s="998"/>
      <c r="X59" s="998"/>
      <c r="Y59" s="998"/>
      <c r="Z59" s="998"/>
      <c r="AA59" s="998"/>
      <c r="AB59" s="998"/>
      <c r="AC59" s="998"/>
      <c r="AD59" s="998"/>
      <c r="AE59" s="998"/>
      <c r="AF59" s="998"/>
      <c r="AG59" s="998"/>
      <c r="AH59" s="998"/>
      <c r="AI59" s="998"/>
      <c r="AJ59" s="998"/>
      <c r="AK59" s="998"/>
      <c r="AL59" s="998"/>
      <c r="AM59" s="998"/>
      <c r="AN59" s="998"/>
      <c r="AO59" s="998"/>
      <c r="AP59" s="998"/>
      <c r="AQ59" s="998"/>
      <c r="AR59" s="998"/>
      <c r="AS59" s="998"/>
      <c r="AT59" s="998"/>
      <c r="AU59" s="998"/>
      <c r="AV59" s="998"/>
      <c r="AW59" s="998"/>
      <c r="AX59" s="998"/>
      <c r="AY59" s="998"/>
      <c r="AZ59" s="998"/>
      <c r="BA59" s="998"/>
      <c r="BB59" s="998"/>
      <c r="BC59" s="998"/>
      <c r="BD59" s="998"/>
      <c r="BE59" s="998"/>
      <c r="BF59" s="998"/>
      <c r="BG59" s="998"/>
      <c r="BH59" s="998"/>
      <c r="BI59" s="998"/>
      <c r="BJ59" s="998"/>
    </row>
    <row r="60" spans="1:63" s="837" customFormat="1" ht="15" customHeight="1">
      <c r="B60" s="1314"/>
    </row>
    <row r="61" spans="1:63" s="837" customFormat="1" ht="14.4">
      <c r="A61"/>
      <c r="B61" s="1238" t="s">
        <v>6267</v>
      </c>
    </row>
    <row r="62" spans="1:63" s="837" customFormat="1" ht="13.5" customHeight="1">
      <c r="B62" s="838"/>
    </row>
    <row r="63" spans="1:63">
      <c r="B63" s="838"/>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837"/>
      <c r="AN63" s="837"/>
      <c r="AO63" s="837"/>
      <c r="AP63" s="837"/>
      <c r="AQ63" s="837"/>
      <c r="AR63" s="837"/>
      <c r="AS63" s="837"/>
      <c r="AT63" s="837"/>
      <c r="AU63" s="837"/>
      <c r="AV63" s="837"/>
      <c r="AW63" s="837"/>
      <c r="AX63" s="837"/>
      <c r="AY63" s="837"/>
      <c r="AZ63" s="837"/>
      <c r="BA63" s="837"/>
      <c r="BB63" s="837"/>
      <c r="BC63" s="837"/>
      <c r="BD63" s="837"/>
      <c r="BE63" s="837"/>
      <c r="BF63" s="837"/>
      <c r="BG63" s="837"/>
      <c r="BH63" s="837"/>
      <c r="BI63" s="837"/>
      <c r="BJ63" s="837"/>
      <c r="BK63" s="837"/>
    </row>
    <row r="64" spans="1:63">
      <c r="B64" s="838"/>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c r="AJ64" s="837"/>
      <c r="AK64" s="837"/>
      <c r="AL64" s="837"/>
      <c r="AM64" s="837"/>
      <c r="AN64" s="837"/>
      <c r="AO64" s="837"/>
      <c r="AP64" s="837"/>
      <c r="AQ64" s="837"/>
      <c r="AR64" s="837"/>
      <c r="AS64" s="837"/>
      <c r="AT64" s="837"/>
      <c r="AU64" s="837"/>
      <c r="AV64" s="837"/>
      <c r="AW64" s="837"/>
      <c r="AX64" s="837"/>
      <c r="AY64" s="837"/>
      <c r="AZ64" s="837"/>
      <c r="BA64" s="837"/>
      <c r="BB64" s="837"/>
      <c r="BC64" s="837"/>
      <c r="BD64" s="837"/>
      <c r="BE64" s="837"/>
      <c r="BF64" s="837"/>
      <c r="BG64" s="837"/>
      <c r="BH64" s="837"/>
      <c r="BI64" s="837"/>
      <c r="BJ64" s="837"/>
      <c r="BK64" s="837"/>
    </row>
    <row r="65" spans="2:63">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37"/>
      <c r="AQ65" s="837"/>
      <c r="AR65" s="837"/>
      <c r="AS65" s="837"/>
      <c r="AT65" s="837"/>
      <c r="AU65" s="837"/>
      <c r="AV65" s="837"/>
      <c r="AW65" s="837"/>
      <c r="AX65" s="837"/>
      <c r="AY65" s="837"/>
      <c r="AZ65" s="837"/>
      <c r="BA65" s="837"/>
      <c r="BB65" s="837"/>
      <c r="BC65" s="837"/>
      <c r="BD65" s="837"/>
      <c r="BE65" s="837"/>
      <c r="BF65" s="837"/>
      <c r="BG65" s="837"/>
      <c r="BH65" s="837"/>
      <c r="BI65" s="837"/>
      <c r="BJ65" s="837"/>
      <c r="BK65" s="837"/>
    </row>
    <row r="66" spans="2:63">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c r="AJ66" s="837"/>
      <c r="AK66" s="837"/>
      <c r="AL66" s="837"/>
      <c r="AM66" s="837"/>
      <c r="AN66" s="837"/>
      <c r="AO66" s="837"/>
      <c r="AP66" s="837"/>
      <c r="AQ66" s="837"/>
      <c r="AR66" s="837"/>
      <c r="AS66" s="837"/>
      <c r="AT66" s="837"/>
      <c r="AU66" s="837"/>
      <c r="AV66" s="837"/>
      <c r="AW66" s="837"/>
      <c r="AX66" s="837"/>
      <c r="AY66" s="837"/>
      <c r="AZ66" s="837"/>
      <c r="BA66" s="837"/>
      <c r="BB66" s="837"/>
      <c r="BC66" s="837"/>
      <c r="BD66" s="837"/>
      <c r="BE66" s="837"/>
      <c r="BF66" s="837"/>
      <c r="BG66" s="837"/>
      <c r="BH66" s="837"/>
      <c r="BI66" s="837"/>
      <c r="BJ66" s="837"/>
      <c r="BK66" s="837"/>
    </row>
    <row r="67" spans="2:63">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c r="AJ67" s="837"/>
      <c r="AK67" s="837"/>
      <c r="AL67" s="837"/>
      <c r="AM67" s="837"/>
      <c r="AN67" s="837"/>
      <c r="AO67" s="837"/>
      <c r="AP67" s="837"/>
      <c r="AQ67" s="837"/>
      <c r="AR67" s="837"/>
      <c r="AS67" s="837"/>
      <c r="AT67" s="837"/>
      <c r="AU67" s="837"/>
      <c r="AV67" s="837"/>
      <c r="AW67" s="837"/>
      <c r="AX67" s="837"/>
      <c r="AY67" s="837"/>
      <c r="AZ67" s="837"/>
      <c r="BA67" s="837"/>
      <c r="BB67" s="837"/>
      <c r="BC67" s="837"/>
      <c r="BD67" s="837"/>
      <c r="BE67" s="837"/>
      <c r="BF67" s="837"/>
      <c r="BG67" s="837"/>
      <c r="BH67" s="837"/>
      <c r="BI67" s="837"/>
      <c r="BJ67" s="837"/>
      <c r="BK67" s="837"/>
    </row>
    <row r="68" spans="2:63">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c r="AJ68" s="837"/>
      <c r="AK68" s="837"/>
      <c r="AL68" s="837"/>
      <c r="AM68" s="837"/>
      <c r="AN68" s="837"/>
      <c r="AO68" s="837"/>
      <c r="AP68" s="837"/>
      <c r="AQ68" s="837"/>
      <c r="AR68" s="837"/>
      <c r="AS68" s="837"/>
      <c r="AT68" s="837"/>
      <c r="AU68" s="837"/>
      <c r="AV68" s="837"/>
      <c r="AW68" s="837"/>
      <c r="AX68" s="837"/>
      <c r="AY68" s="837"/>
      <c r="AZ68" s="837"/>
      <c r="BA68" s="837"/>
      <c r="BB68" s="837"/>
      <c r="BC68" s="837"/>
      <c r="BD68" s="837"/>
      <c r="BE68" s="837"/>
      <c r="BF68" s="837"/>
      <c r="BG68" s="837"/>
      <c r="BH68" s="837"/>
      <c r="BI68" s="837"/>
      <c r="BJ68" s="837"/>
      <c r="BK68" s="837"/>
    </row>
    <row r="69" spans="2:63">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c r="AJ69" s="837"/>
      <c r="AK69" s="837"/>
      <c r="AL69" s="837"/>
      <c r="AM69" s="837"/>
      <c r="AN69" s="837"/>
      <c r="AO69" s="837"/>
      <c r="AP69" s="837"/>
      <c r="AQ69" s="837"/>
      <c r="AR69" s="837"/>
      <c r="AS69" s="837"/>
      <c r="AT69" s="837"/>
      <c r="AU69" s="837"/>
      <c r="AV69" s="837"/>
      <c r="AW69" s="837"/>
      <c r="AX69" s="837"/>
      <c r="AY69" s="837"/>
      <c r="AZ69" s="837"/>
      <c r="BA69" s="837"/>
      <c r="BB69" s="837"/>
      <c r="BC69" s="837"/>
      <c r="BD69" s="837"/>
      <c r="BE69" s="837"/>
      <c r="BF69" s="837"/>
      <c r="BG69" s="837"/>
      <c r="BH69" s="837"/>
      <c r="BI69" s="837"/>
      <c r="BJ69" s="837"/>
      <c r="BK69" s="837"/>
    </row>
    <row r="70" spans="2:63">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c r="AJ70" s="837"/>
      <c r="AK70" s="837"/>
      <c r="AL70" s="837"/>
      <c r="AM70" s="837"/>
      <c r="AN70" s="837"/>
      <c r="AO70" s="837"/>
      <c r="AP70" s="837"/>
      <c r="AQ70" s="837"/>
      <c r="AR70" s="837"/>
      <c r="AS70" s="837"/>
      <c r="AT70" s="837"/>
      <c r="AU70" s="837"/>
      <c r="AV70" s="837"/>
      <c r="AW70" s="837"/>
      <c r="AX70" s="837"/>
      <c r="AY70" s="837"/>
      <c r="AZ70" s="837"/>
      <c r="BA70" s="837"/>
      <c r="BB70" s="837"/>
      <c r="BC70" s="837"/>
      <c r="BD70" s="837"/>
      <c r="BE70" s="837"/>
      <c r="BF70" s="837"/>
      <c r="BG70" s="837"/>
      <c r="BH70" s="837"/>
      <c r="BI70" s="837"/>
      <c r="BJ70" s="837"/>
      <c r="BK70" s="837"/>
    </row>
    <row r="71" spans="2:63">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c r="AJ71" s="837"/>
      <c r="AK71" s="837"/>
      <c r="AL71" s="837"/>
      <c r="AM71" s="837"/>
      <c r="AN71" s="837"/>
      <c r="AO71" s="837"/>
      <c r="AP71" s="837"/>
      <c r="AQ71" s="837"/>
      <c r="AR71" s="837"/>
      <c r="AS71" s="837"/>
      <c r="AT71" s="837"/>
      <c r="AU71" s="837"/>
      <c r="AV71" s="837"/>
      <c r="AW71" s="837"/>
      <c r="AX71" s="837"/>
      <c r="AY71" s="837"/>
      <c r="AZ71" s="837"/>
      <c r="BA71" s="837"/>
      <c r="BB71" s="837"/>
      <c r="BC71" s="837"/>
      <c r="BD71" s="837"/>
      <c r="BE71" s="837"/>
      <c r="BF71" s="837"/>
      <c r="BG71" s="837"/>
      <c r="BH71" s="837"/>
      <c r="BI71" s="837"/>
      <c r="BJ71" s="837"/>
      <c r="BK71" s="837"/>
    </row>
    <row r="72" spans="2:63">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c r="AJ72" s="837"/>
      <c r="AK72" s="837"/>
      <c r="AL72" s="837"/>
      <c r="AM72" s="837"/>
      <c r="AN72" s="837"/>
      <c r="AO72" s="837"/>
      <c r="AP72" s="837"/>
      <c r="AQ72" s="837"/>
      <c r="AR72" s="837"/>
      <c r="AS72" s="837"/>
      <c r="AT72" s="837"/>
      <c r="AU72" s="837"/>
      <c r="AV72" s="837"/>
      <c r="AW72" s="837"/>
      <c r="AX72" s="837"/>
      <c r="AY72" s="837"/>
      <c r="AZ72" s="837"/>
      <c r="BA72" s="837"/>
      <c r="BB72" s="837"/>
      <c r="BC72" s="837"/>
      <c r="BD72" s="837"/>
      <c r="BE72" s="837"/>
      <c r="BF72" s="837"/>
      <c r="BG72" s="837"/>
      <c r="BH72" s="837"/>
      <c r="BI72" s="837"/>
      <c r="BJ72" s="837"/>
      <c r="BK72" s="837"/>
    </row>
    <row r="73" spans="2:63">
      <c r="B73" s="837"/>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c r="AJ73" s="837"/>
      <c r="AK73" s="837"/>
      <c r="AL73" s="837"/>
      <c r="AM73" s="837"/>
      <c r="AN73" s="837"/>
      <c r="AO73" s="837"/>
      <c r="AP73" s="837"/>
      <c r="AQ73" s="837"/>
      <c r="AR73" s="837"/>
      <c r="AS73" s="837"/>
      <c r="AT73" s="837"/>
      <c r="AU73" s="837"/>
      <c r="AV73" s="837"/>
      <c r="AW73" s="837"/>
      <c r="AX73" s="837"/>
      <c r="AY73" s="837"/>
      <c r="AZ73" s="837"/>
      <c r="BA73" s="837"/>
      <c r="BB73" s="837"/>
      <c r="BC73" s="837"/>
      <c r="BD73" s="837"/>
      <c r="BE73" s="837"/>
      <c r="BF73" s="837"/>
      <c r="BG73" s="837"/>
      <c r="BH73" s="837"/>
      <c r="BI73" s="837"/>
      <c r="BJ73" s="837"/>
      <c r="BK73" s="837"/>
    </row>
    <row r="74" spans="2:63">
      <c r="B74" s="837"/>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c r="AJ74" s="837"/>
      <c r="AK74" s="837"/>
      <c r="AL74" s="837"/>
      <c r="AM74" s="837"/>
      <c r="AN74" s="837"/>
      <c r="AO74" s="837"/>
      <c r="AP74" s="837"/>
      <c r="AQ74" s="837"/>
      <c r="AR74" s="837"/>
      <c r="AS74" s="837"/>
      <c r="AT74" s="837"/>
      <c r="AU74" s="837"/>
      <c r="AV74" s="837"/>
      <c r="AW74" s="837"/>
      <c r="AX74" s="837"/>
      <c r="AY74" s="837"/>
      <c r="AZ74" s="837"/>
      <c r="BA74" s="837"/>
      <c r="BB74" s="837"/>
      <c r="BC74" s="837"/>
      <c r="BD74" s="837"/>
      <c r="BE74" s="837"/>
      <c r="BF74" s="837"/>
      <c r="BG74" s="837"/>
      <c r="BH74" s="837"/>
      <c r="BI74" s="837"/>
      <c r="BJ74" s="837"/>
      <c r="BK74" s="837"/>
    </row>
    <row r="75" spans="2:63">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c r="AJ75" s="837"/>
      <c r="AK75" s="837"/>
      <c r="AL75" s="837"/>
      <c r="AM75" s="837"/>
      <c r="AN75" s="837"/>
      <c r="AO75" s="837"/>
      <c r="AP75" s="837"/>
      <c r="AQ75" s="837"/>
      <c r="AR75" s="837"/>
      <c r="AS75" s="837"/>
      <c r="AT75" s="837"/>
      <c r="AU75" s="837"/>
      <c r="AV75" s="837"/>
      <c r="AW75" s="837"/>
      <c r="AX75" s="837"/>
      <c r="AY75" s="837"/>
      <c r="AZ75" s="837"/>
      <c r="BA75" s="837"/>
      <c r="BB75" s="837"/>
      <c r="BC75" s="837"/>
      <c r="BD75" s="837"/>
      <c r="BE75" s="837"/>
      <c r="BF75" s="837"/>
      <c r="BG75" s="837"/>
      <c r="BH75" s="837"/>
      <c r="BI75" s="837"/>
      <c r="BJ75" s="837"/>
      <c r="BK75" s="837"/>
    </row>
    <row r="76" spans="2:63">
      <c r="B76" s="837"/>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837"/>
      <c r="AD76" s="837"/>
      <c r="AE76" s="837"/>
      <c r="AF76" s="837"/>
      <c r="AG76" s="837"/>
      <c r="AH76" s="837"/>
      <c r="AI76" s="837"/>
      <c r="AJ76" s="837"/>
      <c r="AK76" s="837"/>
      <c r="AL76" s="837"/>
      <c r="AM76" s="837"/>
      <c r="AN76" s="837"/>
      <c r="AO76" s="837"/>
      <c r="AP76" s="837"/>
      <c r="AQ76" s="837"/>
      <c r="AR76" s="837"/>
      <c r="AS76" s="837"/>
      <c r="AT76" s="837"/>
      <c r="AU76" s="837"/>
      <c r="AV76" s="837"/>
      <c r="AW76" s="837"/>
      <c r="AX76" s="837"/>
      <c r="AY76" s="837"/>
      <c r="AZ76" s="837"/>
      <c r="BA76" s="837"/>
      <c r="BB76" s="837"/>
      <c r="BC76" s="837"/>
      <c r="BD76" s="837"/>
      <c r="BE76" s="837"/>
      <c r="BF76" s="837"/>
      <c r="BG76" s="837"/>
      <c r="BH76" s="837"/>
      <c r="BI76" s="837"/>
      <c r="BJ76" s="837"/>
      <c r="BK76" s="837"/>
    </row>
    <row r="77" spans="2:63">
      <c r="B77" s="837"/>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837"/>
      <c r="AB77" s="837"/>
      <c r="AC77" s="837"/>
      <c r="AD77" s="837"/>
      <c r="AE77" s="837"/>
      <c r="AF77" s="837"/>
      <c r="AG77" s="837"/>
      <c r="AH77" s="837"/>
      <c r="AI77" s="837"/>
      <c r="AJ77" s="837"/>
      <c r="AK77" s="837"/>
      <c r="AL77" s="837"/>
      <c r="AM77" s="837"/>
      <c r="AN77" s="837"/>
      <c r="AO77" s="837"/>
      <c r="AP77" s="837"/>
      <c r="AQ77" s="837"/>
      <c r="AR77" s="837"/>
      <c r="AS77" s="837"/>
      <c r="AT77" s="837"/>
      <c r="AU77" s="837"/>
      <c r="AV77" s="837"/>
      <c r="AW77" s="837"/>
      <c r="AX77" s="837"/>
      <c r="AY77" s="837"/>
      <c r="AZ77" s="837"/>
      <c r="BA77" s="837"/>
      <c r="BB77" s="837"/>
      <c r="BC77" s="837"/>
      <c r="BD77" s="837"/>
      <c r="BE77" s="837"/>
      <c r="BF77" s="837"/>
      <c r="BG77" s="837"/>
      <c r="BH77" s="837"/>
      <c r="BI77" s="837"/>
      <c r="BJ77" s="837"/>
      <c r="BK77" s="837"/>
    </row>
    <row r="78" spans="2:63">
      <c r="B78" s="837"/>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837"/>
      <c r="AB78" s="837"/>
      <c r="AC78" s="837"/>
      <c r="AD78" s="837"/>
      <c r="AE78" s="837"/>
      <c r="AF78" s="837"/>
      <c r="AG78" s="837"/>
      <c r="AH78" s="837"/>
      <c r="AI78" s="837"/>
      <c r="AJ78" s="837"/>
      <c r="AK78" s="837"/>
      <c r="AL78" s="837"/>
      <c r="AM78" s="837"/>
      <c r="AN78" s="837"/>
      <c r="AO78" s="837"/>
      <c r="AP78" s="837"/>
      <c r="AQ78" s="837"/>
      <c r="AR78" s="837"/>
      <c r="AS78" s="837"/>
      <c r="AT78" s="837"/>
      <c r="AU78" s="837"/>
      <c r="AV78" s="837"/>
      <c r="AW78" s="837"/>
      <c r="AX78" s="837"/>
      <c r="AY78" s="837"/>
      <c r="AZ78" s="837"/>
      <c r="BA78" s="837"/>
      <c r="BB78" s="837"/>
      <c r="BC78" s="837"/>
      <c r="BD78" s="837"/>
      <c r="BE78" s="837"/>
      <c r="BF78" s="837"/>
      <c r="BG78" s="837"/>
      <c r="BH78" s="837"/>
      <c r="BI78" s="837"/>
      <c r="BJ78" s="837"/>
      <c r="BK78" s="837"/>
    </row>
    <row r="79" spans="2:63">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c r="AJ79" s="837"/>
      <c r="AK79" s="837"/>
      <c r="AL79" s="837"/>
      <c r="AM79" s="837"/>
      <c r="AN79" s="837"/>
      <c r="AO79" s="837"/>
      <c r="AP79" s="837"/>
      <c r="AQ79" s="837"/>
      <c r="AR79" s="837"/>
      <c r="AS79" s="837"/>
      <c r="AT79" s="837"/>
      <c r="AU79" s="837"/>
      <c r="AV79" s="837"/>
      <c r="AW79" s="837"/>
      <c r="AX79" s="837"/>
      <c r="AY79" s="837"/>
      <c r="AZ79" s="837"/>
      <c r="BA79" s="837"/>
      <c r="BB79" s="837"/>
      <c r="BC79" s="837"/>
      <c r="BD79" s="837"/>
      <c r="BE79" s="837"/>
      <c r="BF79" s="837"/>
      <c r="BG79" s="837"/>
      <c r="BH79" s="837"/>
      <c r="BI79" s="837"/>
      <c r="BJ79" s="837"/>
      <c r="BK79" s="837"/>
    </row>
    <row r="80" spans="2:63">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c r="AJ80" s="837"/>
      <c r="AK80" s="837"/>
      <c r="AL80" s="837"/>
      <c r="AM80" s="837"/>
      <c r="AN80" s="837"/>
      <c r="AO80" s="837"/>
      <c r="AP80" s="837"/>
      <c r="AQ80" s="837"/>
      <c r="AR80" s="837"/>
      <c r="AS80" s="837"/>
      <c r="AT80" s="837"/>
      <c r="AU80" s="837"/>
      <c r="AV80" s="837"/>
      <c r="AW80" s="837"/>
      <c r="AX80" s="837"/>
      <c r="AY80" s="837"/>
      <c r="AZ80" s="837"/>
      <c r="BA80" s="837"/>
      <c r="BB80" s="837"/>
      <c r="BC80" s="837"/>
      <c r="BD80" s="837"/>
      <c r="BE80" s="837"/>
      <c r="BF80" s="837"/>
      <c r="BG80" s="837"/>
      <c r="BH80" s="837"/>
      <c r="BI80" s="837"/>
      <c r="BJ80" s="837"/>
      <c r="BK80" s="837"/>
    </row>
    <row r="81" spans="2:63">
      <c r="B81" s="837"/>
      <c r="C81" s="837"/>
      <c r="D81" s="837"/>
      <c r="E81" s="837"/>
      <c r="F81" s="837"/>
      <c r="G81" s="837"/>
      <c r="H81" s="837"/>
      <c r="I81" s="837"/>
      <c r="J81" s="837"/>
      <c r="K81" s="837"/>
      <c r="L81" s="837"/>
      <c r="M81" s="837"/>
      <c r="N81" s="837"/>
      <c r="O81" s="837"/>
      <c r="P81" s="837"/>
      <c r="Q81" s="837"/>
      <c r="R81" s="837"/>
      <c r="S81" s="837"/>
      <c r="T81" s="837"/>
      <c r="U81" s="837"/>
      <c r="V81" s="837"/>
      <c r="W81" s="837"/>
      <c r="X81" s="837"/>
      <c r="Y81" s="837"/>
      <c r="Z81" s="837"/>
      <c r="AA81" s="837"/>
      <c r="AB81" s="837"/>
      <c r="AC81" s="837"/>
      <c r="AD81" s="837"/>
      <c r="AE81" s="837"/>
      <c r="AF81" s="837"/>
      <c r="AG81" s="837"/>
      <c r="AH81" s="837"/>
      <c r="AI81" s="837"/>
      <c r="AJ81" s="837"/>
      <c r="AK81" s="837"/>
      <c r="AL81" s="837"/>
      <c r="AM81" s="837"/>
      <c r="AN81" s="837"/>
      <c r="AO81" s="837"/>
      <c r="AP81" s="837"/>
      <c r="AQ81" s="837"/>
      <c r="AR81" s="837"/>
      <c r="AS81" s="837"/>
      <c r="AT81" s="837"/>
      <c r="AU81" s="837"/>
      <c r="AV81" s="837"/>
      <c r="AW81" s="837"/>
      <c r="AX81" s="837"/>
      <c r="AY81" s="837"/>
      <c r="AZ81" s="837"/>
      <c r="BA81" s="837"/>
      <c r="BB81" s="837"/>
      <c r="BC81" s="837"/>
      <c r="BD81" s="837"/>
      <c r="BE81" s="837"/>
      <c r="BF81" s="837"/>
      <c r="BG81" s="837"/>
      <c r="BH81" s="837"/>
      <c r="BI81" s="837"/>
      <c r="BJ81" s="837"/>
      <c r="BK81" s="837"/>
    </row>
    <row r="82" spans="2:63">
      <c r="B82" s="837"/>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c r="AJ82" s="837"/>
      <c r="AK82" s="837"/>
      <c r="AL82" s="837"/>
      <c r="AM82" s="837"/>
      <c r="AN82" s="837"/>
      <c r="AO82" s="837"/>
      <c r="AP82" s="837"/>
      <c r="AQ82" s="837"/>
      <c r="AR82" s="837"/>
      <c r="AS82" s="837"/>
      <c r="AT82" s="837"/>
      <c r="AU82" s="837"/>
      <c r="AV82" s="837"/>
      <c r="AW82" s="837"/>
      <c r="AX82" s="837"/>
      <c r="AY82" s="837"/>
      <c r="AZ82" s="837"/>
      <c r="BA82" s="837"/>
      <c r="BB82" s="837"/>
      <c r="BC82" s="837"/>
      <c r="BD82" s="837"/>
      <c r="BE82" s="837"/>
      <c r="BF82" s="837"/>
      <c r="BG82" s="837"/>
      <c r="BH82" s="837"/>
      <c r="BI82" s="837"/>
      <c r="BJ82" s="837"/>
      <c r="BK82" s="837"/>
    </row>
    <row r="83" spans="2:63">
      <c r="B83" s="837"/>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c r="AJ83" s="837"/>
      <c r="AK83" s="837"/>
      <c r="AL83" s="837"/>
      <c r="AM83" s="837"/>
      <c r="AN83" s="837"/>
      <c r="AO83" s="837"/>
      <c r="AP83" s="837"/>
      <c r="AQ83" s="837"/>
      <c r="AR83" s="837"/>
      <c r="AS83" s="837"/>
      <c r="AT83" s="837"/>
      <c r="AU83" s="837"/>
      <c r="AV83" s="837"/>
      <c r="AW83" s="837"/>
      <c r="AX83" s="837"/>
      <c r="AY83" s="837"/>
      <c r="AZ83" s="837"/>
      <c r="BA83" s="837"/>
      <c r="BB83" s="837"/>
      <c r="BC83" s="837"/>
      <c r="BD83" s="837"/>
      <c r="BE83" s="837"/>
      <c r="BF83" s="837"/>
      <c r="BG83" s="837"/>
      <c r="BH83" s="837"/>
      <c r="BI83" s="837"/>
      <c r="BJ83" s="837"/>
      <c r="BK83" s="837"/>
    </row>
    <row r="84" spans="2:63">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7"/>
      <c r="BI84" s="837"/>
      <c r="BJ84" s="837"/>
      <c r="BK84" s="837"/>
    </row>
    <row r="85" spans="2:63">
      <c r="B85" s="837"/>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c r="AJ85" s="837"/>
      <c r="AK85" s="837"/>
      <c r="AL85" s="837"/>
      <c r="AM85" s="837"/>
      <c r="AN85" s="837"/>
      <c r="AO85" s="837"/>
      <c r="AP85" s="837"/>
      <c r="AQ85" s="837"/>
      <c r="AR85" s="837"/>
      <c r="AS85" s="837"/>
      <c r="AT85" s="837"/>
      <c r="AU85" s="837"/>
      <c r="AV85" s="837"/>
      <c r="AW85" s="837"/>
      <c r="AX85" s="837"/>
      <c r="AY85" s="837"/>
      <c r="AZ85" s="837"/>
      <c r="BA85" s="837"/>
      <c r="BB85" s="837"/>
      <c r="BC85" s="837"/>
      <c r="BD85" s="837"/>
      <c r="BE85" s="837"/>
      <c r="BF85" s="837"/>
      <c r="BG85" s="837"/>
      <c r="BH85" s="837"/>
      <c r="BI85" s="837"/>
      <c r="BJ85" s="837"/>
      <c r="BK85" s="837"/>
    </row>
    <row r="86" spans="2:63">
      <c r="B86" s="837"/>
      <c r="C86" s="837"/>
      <c r="D86" s="837"/>
      <c r="E86" s="837"/>
      <c r="F86" s="837"/>
      <c r="G86" s="837"/>
      <c r="H86" s="837"/>
      <c r="I86" s="837"/>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7"/>
      <c r="AG86" s="837"/>
      <c r="AH86" s="837"/>
      <c r="AI86" s="837"/>
      <c r="AJ86" s="837"/>
      <c r="AK86" s="837"/>
      <c r="AL86" s="837"/>
      <c r="AM86" s="837"/>
      <c r="AN86" s="837"/>
      <c r="AO86" s="837"/>
      <c r="AP86" s="837"/>
      <c r="AQ86" s="837"/>
      <c r="AR86" s="837"/>
      <c r="AS86" s="837"/>
      <c r="AT86" s="837"/>
      <c r="AU86" s="837"/>
      <c r="AV86" s="837"/>
      <c r="AW86" s="837"/>
      <c r="AX86" s="837"/>
      <c r="AY86" s="837"/>
      <c r="AZ86" s="837"/>
      <c r="BA86" s="837"/>
      <c r="BB86" s="837"/>
      <c r="BC86" s="837"/>
      <c r="BD86" s="837"/>
      <c r="BE86" s="837"/>
      <c r="BF86" s="837"/>
      <c r="BG86" s="837"/>
      <c r="BH86" s="837"/>
      <c r="BI86" s="837"/>
      <c r="BJ86" s="837"/>
      <c r="BK86" s="837"/>
    </row>
    <row r="87" spans="2:63">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7"/>
      <c r="AG87" s="837"/>
      <c r="AH87" s="837"/>
      <c r="AI87" s="837"/>
      <c r="AJ87" s="837"/>
      <c r="AK87" s="837"/>
      <c r="AL87" s="837"/>
      <c r="AM87" s="837"/>
      <c r="AN87" s="837"/>
      <c r="AO87" s="837"/>
      <c r="AP87" s="837"/>
      <c r="AQ87" s="837"/>
      <c r="AR87" s="837"/>
      <c r="AS87" s="837"/>
      <c r="AT87" s="837"/>
      <c r="AU87" s="837"/>
      <c r="AV87" s="837"/>
      <c r="AW87" s="837"/>
      <c r="AX87" s="837"/>
      <c r="AY87" s="837"/>
      <c r="AZ87" s="837"/>
      <c r="BA87" s="837"/>
      <c r="BB87" s="837"/>
      <c r="BC87" s="837"/>
      <c r="BD87" s="837"/>
      <c r="BE87" s="837"/>
      <c r="BF87" s="837"/>
      <c r="BG87" s="837"/>
      <c r="BH87" s="837"/>
      <c r="BI87" s="837"/>
      <c r="BJ87" s="837"/>
      <c r="BK87" s="837"/>
    </row>
    <row r="88" spans="2:63">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c r="AJ88" s="837"/>
      <c r="AK88" s="837"/>
      <c r="AL88" s="837"/>
      <c r="AM88" s="837"/>
      <c r="AN88" s="837"/>
      <c r="AO88" s="837"/>
      <c r="AP88" s="837"/>
      <c r="AQ88" s="837"/>
      <c r="AR88" s="837"/>
      <c r="AS88" s="837"/>
      <c r="AT88" s="837"/>
      <c r="AU88" s="837"/>
      <c r="AV88" s="837"/>
      <c r="AW88" s="837"/>
      <c r="AX88" s="837"/>
      <c r="AY88" s="837"/>
      <c r="AZ88" s="837"/>
      <c r="BA88" s="837"/>
      <c r="BB88" s="837"/>
      <c r="BC88" s="837"/>
      <c r="BD88" s="837"/>
      <c r="BE88" s="837"/>
      <c r="BF88" s="837"/>
      <c r="BG88" s="837"/>
      <c r="BH88" s="837"/>
      <c r="BI88" s="837"/>
      <c r="BJ88" s="837"/>
      <c r="BK88" s="837"/>
    </row>
    <row r="89" spans="2:63">
      <c r="B89" s="837"/>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c r="AJ89" s="837"/>
      <c r="AK89" s="837"/>
      <c r="AL89" s="837"/>
      <c r="AM89" s="837"/>
      <c r="AN89" s="837"/>
      <c r="AO89" s="837"/>
      <c r="AP89" s="837"/>
      <c r="AQ89" s="837"/>
      <c r="AR89" s="837"/>
      <c r="AS89" s="837"/>
      <c r="AT89" s="837"/>
      <c r="AU89" s="837"/>
      <c r="AV89" s="837"/>
      <c r="AW89" s="837"/>
      <c r="AX89" s="837"/>
      <c r="AY89" s="837"/>
      <c r="AZ89" s="837"/>
      <c r="BA89" s="837"/>
      <c r="BB89" s="837"/>
      <c r="BC89" s="837"/>
      <c r="BD89" s="837"/>
      <c r="BE89" s="837"/>
      <c r="BF89" s="837"/>
      <c r="BG89" s="837"/>
      <c r="BH89" s="837"/>
      <c r="BI89" s="837"/>
      <c r="BJ89" s="837"/>
      <c r="BK89" s="837"/>
    </row>
  </sheetData>
  <mergeCells count="32">
    <mergeCell ref="AR9:AS9"/>
    <mergeCell ref="AT9:AU9"/>
    <mergeCell ref="BD9:BE9"/>
    <mergeCell ref="BF9:BG9"/>
    <mergeCell ref="B2:G2"/>
    <mergeCell ref="AP8:AU8"/>
    <mergeCell ref="AV8:AX9"/>
    <mergeCell ref="AY8:BA9"/>
    <mergeCell ref="BB8:BG8"/>
    <mergeCell ref="B7:B10"/>
    <mergeCell ref="C7:N7"/>
    <mergeCell ref="O7:Z7"/>
    <mergeCell ref="AA7:AL7"/>
    <mergeCell ref="AM7:AX7"/>
    <mergeCell ref="AY7:BJ7"/>
    <mergeCell ref="C8:E9"/>
    <mergeCell ref="BH8:BJ9"/>
    <mergeCell ref="H9:I9"/>
    <mergeCell ref="J9:K9"/>
    <mergeCell ref="T9:U9"/>
    <mergeCell ref="V9:W9"/>
    <mergeCell ref="AF9:AG9"/>
    <mergeCell ref="R8:W8"/>
    <mergeCell ref="X8:Z9"/>
    <mergeCell ref="AA8:AC9"/>
    <mergeCell ref="AD8:AI8"/>
    <mergeCell ref="AJ8:AL9"/>
    <mergeCell ref="AM8:AO9"/>
    <mergeCell ref="AH9:AI9"/>
    <mergeCell ref="F8:K8"/>
    <mergeCell ref="L8:N9"/>
    <mergeCell ref="O8:Q9"/>
  </mergeCells>
  <printOptions horizontalCentered="1"/>
  <pageMargins left="0.25" right="0.25" top="0.75" bottom="0.75" header="0.3" footer="0.3"/>
  <pageSetup paperSize="8" scale="16" orientation="landscape" r:id="rId1"/>
  <headerFooter>
    <oddFooter>&amp;R&amp;P/&amp;N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2"/>
  <sheetViews>
    <sheetView showGridLines="0" topLeftCell="A4" zoomScaleNormal="100" workbookViewId="0">
      <selection activeCell="G24" sqref="G24"/>
    </sheetView>
  </sheetViews>
  <sheetFormatPr defaultColWidth="8.88671875" defaultRowHeight="14.4"/>
  <cols>
    <col min="1" max="1" width="5.44140625" style="1293" customWidth="1"/>
    <col min="2" max="2" width="73.44140625" style="1293" bestFit="1" customWidth="1"/>
    <col min="3" max="3" width="8.88671875" style="1293" customWidth="1"/>
    <col min="4" max="4" width="8.88671875" style="1293"/>
    <col min="5" max="5" width="2.6640625" style="1295" customWidth="1"/>
    <col min="6" max="16384" width="8.88671875" style="1293"/>
  </cols>
  <sheetData>
    <row r="2" spans="1:13" ht="16.5" customHeight="1">
      <c r="A2" s="1292"/>
      <c r="B2" s="2057" t="s">
        <v>6531</v>
      </c>
      <c r="C2" s="2057"/>
      <c r="D2" s="2057"/>
      <c r="E2" s="2057"/>
      <c r="F2" s="2057"/>
      <c r="G2" s="2057"/>
      <c r="H2" s="1567"/>
      <c r="I2" s="1567"/>
    </row>
    <row r="3" spans="1:13" ht="15" customHeight="1">
      <c r="A3" s="1294"/>
      <c r="B3" s="1567"/>
      <c r="C3" s="1567"/>
      <c r="D3" s="1567"/>
      <c r="E3" s="1568"/>
      <c r="F3" s="1567"/>
      <c r="G3" s="1567"/>
      <c r="H3" s="1567"/>
      <c r="I3" s="1567"/>
      <c r="M3" s="1296"/>
    </row>
    <row r="4" spans="1:13" ht="15">
      <c r="A4" s="1297"/>
      <c r="B4" s="1569"/>
      <c r="C4" s="1569"/>
      <c r="D4" s="1569"/>
      <c r="E4" s="1570"/>
      <c r="F4" s="1569"/>
      <c r="G4" s="1569"/>
      <c r="H4" s="1569"/>
      <c r="I4" s="1569"/>
      <c r="J4" s="1289"/>
    </row>
    <row r="5" spans="1:13" ht="17.25" customHeight="1">
      <c r="A5" s="1296"/>
      <c r="B5" s="1475"/>
      <c r="C5" s="1475"/>
      <c r="D5" s="1475" t="s">
        <v>6381</v>
      </c>
      <c r="E5" s="1476"/>
      <c r="F5" s="1571"/>
      <c r="G5" s="1571"/>
      <c r="H5" s="1475" t="s">
        <v>84</v>
      </c>
      <c r="I5" s="1571"/>
      <c r="J5" s="1289"/>
    </row>
    <row r="6" spans="1:13">
      <c r="A6" s="1298"/>
      <c r="B6" s="1572" t="s">
        <v>85</v>
      </c>
      <c r="C6" s="1573" t="s">
        <v>5918</v>
      </c>
      <c r="D6" s="1573" t="s">
        <v>5919</v>
      </c>
      <c r="E6" s="1574"/>
      <c r="F6" s="1786" t="s">
        <v>6532</v>
      </c>
      <c r="G6" s="1573" t="s">
        <v>5918</v>
      </c>
      <c r="H6" s="1573" t="s">
        <v>5919</v>
      </c>
      <c r="I6" s="1571"/>
      <c r="J6" s="1289"/>
    </row>
    <row r="7" spans="1:13" ht="5.0999999999999996" customHeight="1">
      <c r="A7" s="1296"/>
      <c r="B7" s="1575"/>
      <c r="C7" s="1575"/>
      <c r="D7" s="1576"/>
      <c r="E7" s="1577"/>
      <c r="F7" s="1578"/>
      <c r="G7" s="1575"/>
      <c r="H7" s="1575"/>
      <c r="I7" s="1571"/>
      <c r="J7" s="1289"/>
    </row>
    <row r="8" spans="1:13">
      <c r="A8" s="1299"/>
      <c r="B8" s="1579"/>
      <c r="C8" s="1580"/>
      <c r="D8" s="1580"/>
      <c r="E8" s="1477"/>
      <c r="F8" s="1581"/>
      <c r="G8" s="1580"/>
      <c r="H8" s="1580"/>
      <c r="I8" s="1571"/>
      <c r="J8" s="1289"/>
    </row>
    <row r="9" spans="1:13" ht="16.2">
      <c r="A9" s="1299"/>
      <c r="B9" s="1571" t="s">
        <v>6533</v>
      </c>
      <c r="C9" s="1478"/>
      <c r="D9" s="1478"/>
      <c r="E9" s="1479"/>
      <c r="F9" s="1480"/>
      <c r="G9" s="1478"/>
      <c r="H9" s="1478"/>
      <c r="I9" s="1571"/>
      <c r="J9" s="1289"/>
    </row>
    <row r="10" spans="1:13">
      <c r="A10" s="1299"/>
      <c r="B10" s="1571"/>
      <c r="C10" s="1478"/>
      <c r="D10" s="1478"/>
      <c r="E10" s="1479"/>
      <c r="F10" s="1480"/>
      <c r="G10" s="1478"/>
      <c r="H10" s="1478"/>
      <c r="I10" s="1571"/>
      <c r="J10" s="1289"/>
    </row>
    <row r="11" spans="1:13">
      <c r="A11" s="1299"/>
      <c r="B11" s="1571" t="s">
        <v>6534</v>
      </c>
      <c r="C11" s="1481"/>
      <c r="D11" s="1481"/>
      <c r="E11" s="1477"/>
      <c r="F11" s="1482"/>
      <c r="G11" s="1481"/>
      <c r="H11" s="1481"/>
      <c r="I11" s="1571"/>
      <c r="J11" s="1289"/>
    </row>
    <row r="12" spans="1:13">
      <c r="A12" s="1299"/>
      <c r="B12" s="1483" t="s">
        <v>6383</v>
      </c>
      <c r="C12" s="1481"/>
      <c r="D12" s="1481"/>
      <c r="E12" s="1477"/>
      <c r="F12" s="1482"/>
      <c r="G12" s="1481"/>
      <c r="H12" s="1481"/>
      <c r="I12" s="1571"/>
      <c r="J12" s="1289"/>
    </row>
    <row r="13" spans="1:13">
      <c r="A13" s="1299"/>
      <c r="B13" s="1484" t="s">
        <v>26</v>
      </c>
      <c r="C13" s="1481"/>
      <c r="D13" s="1481"/>
      <c r="E13" s="1477"/>
      <c r="F13" s="1482"/>
      <c r="G13" s="1481"/>
      <c r="H13" s="1481"/>
      <c r="I13" s="1571"/>
      <c r="J13" s="1289"/>
    </row>
    <row r="14" spans="1:13">
      <c r="A14" s="1299"/>
      <c r="B14" s="1484" t="s">
        <v>27</v>
      </c>
      <c r="C14" s="1481"/>
      <c r="D14" s="1481"/>
      <c r="E14" s="1477"/>
      <c r="F14" s="1482"/>
      <c r="G14" s="1481"/>
      <c r="H14" s="1481"/>
      <c r="I14" s="1571"/>
      <c r="J14" s="1289"/>
    </row>
    <row r="15" spans="1:13">
      <c r="A15" s="1299"/>
      <c r="B15" s="1484" t="s">
        <v>91</v>
      </c>
      <c r="C15" s="1481"/>
      <c r="D15" s="1481"/>
      <c r="E15" s="1477"/>
      <c r="F15" s="1482"/>
      <c r="G15" s="1481"/>
      <c r="H15" s="1481"/>
      <c r="I15" s="1571"/>
      <c r="J15" s="1289"/>
    </row>
    <row r="16" spans="1:13" ht="12.75" customHeight="1">
      <c r="A16" s="1299"/>
      <c r="B16" s="1571"/>
      <c r="C16" s="1481"/>
      <c r="D16" s="1481"/>
      <c r="E16" s="1477"/>
      <c r="F16" s="1482"/>
      <c r="G16" s="1481"/>
      <c r="H16" s="1481"/>
      <c r="I16" s="1571"/>
      <c r="J16" s="1289"/>
    </row>
    <row r="17" spans="1:10" ht="12.75" customHeight="1">
      <c r="A17" s="1299"/>
      <c r="B17" s="1582" t="s">
        <v>19</v>
      </c>
      <c r="C17" s="1582"/>
      <c r="D17" s="1583"/>
      <c r="E17" s="1485"/>
      <c r="F17" s="1583"/>
      <c r="G17" s="1583"/>
      <c r="H17" s="1583"/>
      <c r="I17" s="1571"/>
      <c r="J17" s="1289"/>
    </row>
    <row r="18" spans="1:10">
      <c r="B18" s="1571"/>
      <c r="C18" s="1571"/>
      <c r="D18" s="1571"/>
      <c r="E18" s="1584"/>
      <c r="F18" s="1571"/>
      <c r="G18" s="1571"/>
      <c r="H18" s="1571"/>
      <c r="I18" s="1571"/>
      <c r="J18" s="1289"/>
    </row>
    <row r="19" spans="1:10">
      <c r="B19" s="1571" t="s">
        <v>6382</v>
      </c>
      <c r="C19" s="1571"/>
      <c r="D19" s="1571"/>
      <c r="E19" s="1584"/>
      <c r="F19" s="1571"/>
      <c r="G19" s="1571"/>
      <c r="H19" s="1571"/>
      <c r="I19" s="1571"/>
      <c r="J19" s="1289"/>
    </row>
    <row r="20" spans="1:10">
      <c r="B20" s="1784"/>
      <c r="C20" s="1784"/>
      <c r="D20" s="1784"/>
      <c r="E20" s="1787"/>
      <c r="F20" s="1784"/>
      <c r="G20" s="1784"/>
      <c r="H20" s="1784"/>
      <c r="I20" s="1289"/>
      <c r="J20" s="1289"/>
    </row>
    <row r="21" spans="1:10">
      <c r="B21" s="1784"/>
      <c r="C21" s="1784"/>
      <c r="D21" s="1784"/>
      <c r="E21" s="1787"/>
      <c r="F21" s="1784"/>
      <c r="G21" s="1784"/>
      <c r="H21" s="1784"/>
      <c r="I21" s="1289"/>
      <c r="J21" s="1289"/>
    </row>
    <row r="22" spans="1:10">
      <c r="B22" s="1289"/>
      <c r="C22" s="1289"/>
      <c r="D22" s="1289"/>
      <c r="E22" s="1300"/>
      <c r="F22" s="1289"/>
      <c r="G22" s="1289"/>
      <c r="H22" s="1289"/>
      <c r="I22" s="1289"/>
      <c r="J22" s="1289"/>
    </row>
  </sheetData>
  <mergeCells count="1">
    <mergeCell ref="B2:G2"/>
  </mergeCells>
  <printOptions horizontalCentered="1"/>
  <pageMargins left="0.70866141732283472" right="0.70866141732283472" top="0.74803149606299213" bottom="0.74803149606299213" header="0.31496062992125984" footer="0.31496062992125984"/>
  <pageSetup paperSize="9" scale="99" orientation="portrait" r:id="rId1"/>
  <headerFooter>
    <oddFoote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66FF"/>
  </sheetPr>
  <dimension ref="A1"/>
  <sheetViews>
    <sheetView workbookViewId="0">
      <selection activeCell="K269" sqref="K269"/>
    </sheetView>
  </sheetViews>
  <sheetFormatPr defaultRowHeight="14.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O3666"/>
  <sheetViews>
    <sheetView zoomScale="85" workbookViewId="0">
      <pane xSplit="2" ySplit="3" topLeftCell="C4" activePane="bottomRight" state="frozen"/>
      <selection activeCell="K269" sqref="K269"/>
      <selection pane="topRight" activeCell="K269" sqref="K269"/>
      <selection pane="bottomLeft" activeCell="K269" sqref="K269"/>
      <selection pane="bottomRight" activeCell="K269" sqref="K269"/>
    </sheetView>
  </sheetViews>
  <sheetFormatPr defaultColWidth="9.109375" defaultRowHeight="13.2" outlineLevelRow="2"/>
  <cols>
    <col min="1" max="1" width="12.33203125" style="29" customWidth="1"/>
    <col min="2" max="2" width="76.109375" style="29" customWidth="1"/>
    <col min="3" max="3" width="14.5546875" style="54" customWidth="1"/>
    <col min="4" max="4" width="0.109375" style="54" customWidth="1"/>
    <col min="5" max="5" width="13.5546875" style="54" customWidth="1"/>
    <col min="6" max="6" width="3.6640625" style="63" customWidth="1"/>
    <col min="7" max="7" width="13.5546875" style="54" customWidth="1"/>
    <col min="8" max="8" width="3.33203125" style="54" customWidth="1"/>
    <col min="9" max="9" width="16.44140625" style="55" customWidth="1"/>
    <col min="10" max="10" width="16.6640625" style="54" customWidth="1"/>
    <col min="11" max="12" width="10.88671875" style="56" bestFit="1" customWidth="1"/>
    <col min="13" max="13" width="13.88671875" style="54" bestFit="1" customWidth="1"/>
    <col min="14" max="14" width="10.88671875" style="54" bestFit="1" customWidth="1"/>
    <col min="15" max="15" width="9.88671875" style="54" bestFit="1" customWidth="1"/>
    <col min="16" max="16384" width="9.109375" style="54"/>
  </cols>
  <sheetData>
    <row r="1" spans="1:12">
      <c r="A1" s="1788" t="s">
        <v>2748</v>
      </c>
      <c r="B1" s="1788"/>
      <c r="C1" s="1788"/>
      <c r="D1" s="1788"/>
      <c r="E1" s="1788"/>
      <c r="F1" s="1788"/>
      <c r="G1" s="1788"/>
    </row>
    <row r="2" spans="1:12">
      <c r="A2" s="26" t="s">
        <v>162</v>
      </c>
      <c r="B2" s="26"/>
      <c r="F2" s="57"/>
      <c r="K2" s="58"/>
      <c r="L2" s="58"/>
    </row>
    <row r="3" spans="1:12" ht="27" customHeight="1">
      <c r="A3" s="27"/>
      <c r="B3" s="27"/>
      <c r="C3" s="59" t="s">
        <v>2744</v>
      </c>
      <c r="D3" s="59" t="s">
        <v>2745</v>
      </c>
      <c r="E3" s="59" t="s">
        <v>2746</v>
      </c>
      <c r="F3" s="60"/>
      <c r="G3" s="59" t="s">
        <v>2747</v>
      </c>
      <c r="I3" s="61" t="s">
        <v>2749</v>
      </c>
      <c r="J3" s="62" t="s">
        <v>2750</v>
      </c>
      <c r="K3" s="58"/>
      <c r="L3" s="58" t="s">
        <v>2751</v>
      </c>
    </row>
    <row r="4" spans="1:12">
      <c r="A4" s="28" t="s">
        <v>169</v>
      </c>
      <c r="B4" s="43"/>
      <c r="K4" s="64"/>
      <c r="L4" s="64"/>
    </row>
    <row r="5" spans="1:12">
      <c r="K5" s="64"/>
      <c r="L5" s="64"/>
    </row>
    <row r="6" spans="1:12" outlineLevel="1">
      <c r="A6" s="65" t="s">
        <v>170</v>
      </c>
      <c r="B6" s="34" t="s">
        <v>5420</v>
      </c>
      <c r="C6" s="66">
        <f>C7</f>
        <v>213774318.66</v>
      </c>
      <c r="E6" s="66">
        <f>E7</f>
        <v>-213774318.66</v>
      </c>
      <c r="G6" s="66">
        <f>C6+E6</f>
        <v>0</v>
      </c>
      <c r="I6" s="67">
        <v>-0.34000000357627902</v>
      </c>
      <c r="J6" s="68">
        <f>I6-G6</f>
        <v>-0.34000000357627902</v>
      </c>
      <c r="K6" s="64"/>
      <c r="L6" s="64">
        <v>0</v>
      </c>
    </row>
    <row r="7" spans="1:12" outlineLevel="2">
      <c r="A7" s="30">
        <v>4205000000</v>
      </c>
      <c r="B7" s="44" t="s">
        <v>549</v>
      </c>
      <c r="C7" s="69">
        <v>213774318.66</v>
      </c>
      <c r="E7" s="69">
        <v>-213774318.66</v>
      </c>
      <c r="G7" s="69">
        <f t="shared" ref="G7:G70" si="0">C7+E7</f>
        <v>0</v>
      </c>
      <c r="I7" s="67">
        <v>0</v>
      </c>
      <c r="J7" s="68">
        <f t="shared" ref="J7:J70" si="1">I7-G7</f>
        <v>0</v>
      </c>
      <c r="K7" s="64"/>
      <c r="L7" s="64" t="s">
        <v>170</v>
      </c>
    </row>
    <row r="8" spans="1:12" outlineLevel="1">
      <c r="A8" s="65" t="s">
        <v>171</v>
      </c>
      <c r="B8" s="34" t="s">
        <v>5421</v>
      </c>
      <c r="C8" s="66">
        <f>C9</f>
        <v>9645702.5399999898</v>
      </c>
      <c r="E8" s="66">
        <f>E9</f>
        <v>-9645702.5399999898</v>
      </c>
      <c r="G8" s="66">
        <f t="shared" si="0"/>
        <v>0</v>
      </c>
      <c r="I8" s="67">
        <v>-0.46000000089407</v>
      </c>
      <c r="J8" s="68">
        <f t="shared" si="1"/>
        <v>-0.46000000089407</v>
      </c>
      <c r="K8" s="64"/>
      <c r="L8" s="64">
        <v>0</v>
      </c>
    </row>
    <row r="9" spans="1:12" outlineLevel="2">
      <c r="A9" s="30">
        <v>4207000000</v>
      </c>
      <c r="B9" s="44" t="s">
        <v>550</v>
      </c>
      <c r="C9" s="69">
        <v>9645702.5399999898</v>
      </c>
      <c r="E9" s="69">
        <v>-9645702.5399999898</v>
      </c>
      <c r="G9" s="69">
        <f t="shared" si="0"/>
        <v>0</v>
      </c>
      <c r="I9" s="67">
        <v>0</v>
      </c>
      <c r="J9" s="68">
        <f t="shared" si="1"/>
        <v>0</v>
      </c>
      <c r="K9" s="64"/>
      <c r="L9" s="64" t="s">
        <v>171</v>
      </c>
    </row>
    <row r="10" spans="1:12" outlineLevel="1">
      <c r="A10" s="65" t="s">
        <v>172</v>
      </c>
      <c r="B10" s="34" t="s">
        <v>5422</v>
      </c>
      <c r="C10" s="66">
        <f>C11</f>
        <v>16928708.260000002</v>
      </c>
      <c r="E10" s="66">
        <f>E11</f>
        <v>-11810821</v>
      </c>
      <c r="G10" s="66">
        <f t="shared" si="0"/>
        <v>5117887.2600000016</v>
      </c>
      <c r="I10" s="67">
        <v>5117887.26</v>
      </c>
      <c r="J10" s="68">
        <f t="shared" si="1"/>
        <v>0</v>
      </c>
      <c r="K10" s="64"/>
      <c r="L10" s="64">
        <v>0</v>
      </c>
    </row>
    <row r="11" spans="1:12" outlineLevel="2">
      <c r="A11" s="30">
        <v>4210000000</v>
      </c>
      <c r="B11" s="44" t="s">
        <v>551</v>
      </c>
      <c r="C11" s="69">
        <v>16928708.260000002</v>
      </c>
      <c r="E11" s="69">
        <v>-11810821</v>
      </c>
      <c r="G11" s="69">
        <f t="shared" si="0"/>
        <v>5117887.2600000016</v>
      </c>
      <c r="I11" s="67">
        <v>0</v>
      </c>
      <c r="J11" s="68">
        <f t="shared" si="1"/>
        <v>-5117887.2600000016</v>
      </c>
      <c r="K11" s="64"/>
      <c r="L11" s="64" t="s">
        <v>172</v>
      </c>
    </row>
    <row r="12" spans="1:12" outlineLevel="1">
      <c r="A12" s="65" t="s">
        <v>173</v>
      </c>
      <c r="B12" s="34" t="s">
        <v>5423</v>
      </c>
      <c r="C12" s="66">
        <f>C13</f>
        <v>149218379.25</v>
      </c>
      <c r="E12" s="66">
        <f>E13</f>
        <v>-80278631</v>
      </c>
      <c r="G12" s="66">
        <f t="shared" si="0"/>
        <v>68939748.25</v>
      </c>
      <c r="I12" s="67">
        <v>68926188.25</v>
      </c>
      <c r="J12" s="68">
        <f t="shared" si="1"/>
        <v>-13560</v>
      </c>
      <c r="K12" s="64"/>
      <c r="L12" s="64">
        <v>0</v>
      </c>
    </row>
    <row r="13" spans="1:12" outlineLevel="2">
      <c r="A13" s="30">
        <v>4220000000</v>
      </c>
      <c r="B13" s="44" t="s">
        <v>552</v>
      </c>
      <c r="C13" s="69">
        <v>149218379.25</v>
      </c>
      <c r="E13" s="69">
        <v>-80278631</v>
      </c>
      <c r="G13" s="69">
        <f t="shared" si="0"/>
        <v>68939748.25</v>
      </c>
      <c r="I13" s="67">
        <v>0</v>
      </c>
      <c r="J13" s="68">
        <f t="shared" si="1"/>
        <v>-68939748.25</v>
      </c>
      <c r="K13" s="64"/>
      <c r="L13" s="64" t="s">
        <v>173</v>
      </c>
    </row>
    <row r="14" spans="1:12" outlineLevel="1">
      <c r="A14" s="65" t="s">
        <v>174</v>
      </c>
      <c r="B14" s="34" t="s">
        <v>5424</v>
      </c>
      <c r="C14" s="66">
        <f>C15</f>
        <v>0</v>
      </c>
      <c r="E14" s="66"/>
      <c r="G14" s="66">
        <f t="shared" si="0"/>
        <v>0</v>
      </c>
      <c r="I14" s="67">
        <v>0</v>
      </c>
      <c r="J14" s="68">
        <f t="shared" si="1"/>
        <v>0</v>
      </c>
      <c r="K14" s="64"/>
      <c r="L14" s="64">
        <v>0</v>
      </c>
    </row>
    <row r="15" spans="1:12" outlineLevel="2">
      <c r="A15" s="30">
        <v>4231110000</v>
      </c>
      <c r="B15" s="44" t="s">
        <v>553</v>
      </c>
      <c r="C15" s="69">
        <v>0</v>
      </c>
      <c r="E15" s="69"/>
      <c r="G15" s="69">
        <f t="shared" si="0"/>
        <v>0</v>
      </c>
      <c r="I15" s="67">
        <v>0</v>
      </c>
      <c r="J15" s="68">
        <f t="shared" si="1"/>
        <v>0</v>
      </c>
      <c r="K15" s="64"/>
      <c r="L15" s="64" t="s">
        <v>174</v>
      </c>
    </row>
    <row r="16" spans="1:12" outlineLevel="2">
      <c r="A16" s="30">
        <v>4231110099</v>
      </c>
      <c r="B16" s="44" t="s">
        <v>554</v>
      </c>
      <c r="C16" s="69">
        <v>0</v>
      </c>
      <c r="E16" s="69"/>
      <c r="G16" s="69">
        <f t="shared" si="0"/>
        <v>0</v>
      </c>
      <c r="I16" s="67">
        <v>0</v>
      </c>
      <c r="J16" s="68">
        <f t="shared" si="1"/>
        <v>0</v>
      </c>
      <c r="K16" s="64"/>
      <c r="L16" s="64" t="s">
        <v>174</v>
      </c>
    </row>
    <row r="17" spans="1:12" outlineLevel="1">
      <c r="A17" s="65" t="s">
        <v>175</v>
      </c>
      <c r="B17" s="34" t="s">
        <v>5425</v>
      </c>
      <c r="C17" s="66">
        <f>C18+C19</f>
        <v>0</v>
      </c>
      <c r="E17" s="66"/>
      <c r="G17" s="66">
        <f t="shared" si="0"/>
        <v>0</v>
      </c>
      <c r="I17" s="67">
        <v>0</v>
      </c>
      <c r="J17" s="68">
        <f t="shared" si="1"/>
        <v>0</v>
      </c>
      <c r="K17" s="64"/>
      <c r="L17" s="64">
        <v>0</v>
      </c>
    </row>
    <row r="18" spans="1:12" outlineLevel="2">
      <c r="A18" s="30">
        <v>4231120000</v>
      </c>
      <c r="B18" s="44" t="s">
        <v>555</v>
      </c>
      <c r="C18" s="69">
        <v>0</v>
      </c>
      <c r="E18" s="69"/>
      <c r="G18" s="69">
        <f t="shared" si="0"/>
        <v>0</v>
      </c>
      <c r="I18" s="67">
        <v>0</v>
      </c>
      <c r="J18" s="68">
        <f t="shared" si="1"/>
        <v>0</v>
      </c>
      <c r="K18" s="64"/>
      <c r="L18" s="64" t="s">
        <v>175</v>
      </c>
    </row>
    <row r="19" spans="1:12" outlineLevel="2">
      <c r="A19" s="30">
        <v>4231120099</v>
      </c>
      <c r="B19" s="44" t="s">
        <v>556</v>
      </c>
      <c r="C19" s="69">
        <v>0</v>
      </c>
      <c r="E19" s="69"/>
      <c r="G19" s="69">
        <f t="shared" si="0"/>
        <v>0</v>
      </c>
      <c r="I19" s="67">
        <v>0</v>
      </c>
      <c r="J19" s="68">
        <f t="shared" si="1"/>
        <v>0</v>
      </c>
      <c r="K19" s="64"/>
      <c r="L19" s="64" t="s">
        <v>175</v>
      </c>
    </row>
    <row r="20" spans="1:12" outlineLevel="1">
      <c r="A20" s="65" t="s">
        <v>176</v>
      </c>
      <c r="B20" s="34" t="s">
        <v>5426</v>
      </c>
      <c r="C20" s="66">
        <f>C21</f>
        <v>0</v>
      </c>
      <c r="E20" s="66"/>
      <c r="G20" s="66">
        <f t="shared" si="0"/>
        <v>0</v>
      </c>
      <c r="I20" s="67">
        <v>0</v>
      </c>
      <c r="J20" s="68">
        <f t="shared" si="1"/>
        <v>0</v>
      </c>
      <c r="K20" s="64"/>
      <c r="L20" s="64">
        <v>0</v>
      </c>
    </row>
    <row r="21" spans="1:12" outlineLevel="2">
      <c r="A21" s="30">
        <v>4231130000</v>
      </c>
      <c r="B21" s="44" t="s">
        <v>557</v>
      </c>
      <c r="C21" s="69">
        <v>0</v>
      </c>
      <c r="E21" s="69"/>
      <c r="G21" s="69">
        <f t="shared" si="0"/>
        <v>0</v>
      </c>
      <c r="I21" s="67">
        <v>0</v>
      </c>
      <c r="J21" s="68">
        <f t="shared" si="1"/>
        <v>0</v>
      </c>
      <c r="K21" s="64"/>
      <c r="L21" s="64" t="s">
        <v>176</v>
      </c>
    </row>
    <row r="22" spans="1:12" outlineLevel="1">
      <c r="A22" s="65" t="s">
        <v>177</v>
      </c>
      <c r="B22" s="34" t="s">
        <v>5427</v>
      </c>
      <c r="C22" s="66">
        <f>C23</f>
        <v>0</v>
      </c>
      <c r="E22" s="66"/>
      <c r="G22" s="66">
        <f t="shared" si="0"/>
        <v>0</v>
      </c>
      <c r="I22" s="67">
        <v>0</v>
      </c>
      <c r="J22" s="68">
        <f t="shared" si="1"/>
        <v>0</v>
      </c>
      <c r="K22" s="64"/>
      <c r="L22" s="64">
        <v>0</v>
      </c>
    </row>
    <row r="23" spans="1:12" outlineLevel="2">
      <c r="A23" s="30">
        <v>4231180000</v>
      </c>
      <c r="B23" s="44" t="s">
        <v>558</v>
      </c>
      <c r="C23" s="69">
        <v>0</v>
      </c>
      <c r="E23" s="69"/>
      <c r="G23" s="69">
        <f t="shared" si="0"/>
        <v>0</v>
      </c>
      <c r="I23" s="67">
        <v>0</v>
      </c>
      <c r="J23" s="68">
        <f t="shared" si="1"/>
        <v>0</v>
      </c>
      <c r="K23" s="64"/>
      <c r="L23" s="64" t="s">
        <v>177</v>
      </c>
    </row>
    <row r="24" spans="1:12" outlineLevel="1">
      <c r="A24" s="65" t="s">
        <v>178</v>
      </c>
      <c r="B24" s="34" t="s">
        <v>5428</v>
      </c>
      <c r="C24" s="66">
        <f>C25</f>
        <v>0</v>
      </c>
      <c r="E24" s="66"/>
      <c r="G24" s="66">
        <f t="shared" si="0"/>
        <v>0</v>
      </c>
      <c r="I24" s="67">
        <v>0</v>
      </c>
      <c r="J24" s="68">
        <f t="shared" si="1"/>
        <v>0</v>
      </c>
      <c r="K24" s="64"/>
      <c r="L24" s="64">
        <v>0</v>
      </c>
    </row>
    <row r="25" spans="1:12" outlineLevel="2">
      <c r="A25" s="30">
        <v>4231140000</v>
      </c>
      <c r="B25" s="44" t="s">
        <v>559</v>
      </c>
      <c r="C25" s="69">
        <v>0</v>
      </c>
      <c r="E25" s="69"/>
      <c r="G25" s="69">
        <f t="shared" si="0"/>
        <v>0</v>
      </c>
      <c r="I25" s="67">
        <v>0</v>
      </c>
      <c r="J25" s="68">
        <f t="shared" si="1"/>
        <v>0</v>
      </c>
      <c r="K25" s="64"/>
      <c r="L25" s="64" t="s">
        <v>178</v>
      </c>
    </row>
    <row r="26" spans="1:12" outlineLevel="1">
      <c r="A26" s="65" t="s">
        <v>179</v>
      </c>
      <c r="B26" s="34" t="s">
        <v>5429</v>
      </c>
      <c r="C26" s="66">
        <f>C27</f>
        <v>0</v>
      </c>
      <c r="E26" s="66"/>
      <c r="G26" s="66">
        <f t="shared" si="0"/>
        <v>0</v>
      </c>
      <c r="I26" s="67">
        <v>0</v>
      </c>
      <c r="J26" s="68">
        <f t="shared" si="1"/>
        <v>0</v>
      </c>
      <c r="K26" s="64"/>
      <c r="L26" s="64">
        <v>0</v>
      </c>
    </row>
    <row r="27" spans="1:12" outlineLevel="2">
      <c r="A27" s="30">
        <v>4231210000</v>
      </c>
      <c r="B27" s="44" t="s">
        <v>560</v>
      </c>
      <c r="C27" s="69">
        <v>0</v>
      </c>
      <c r="E27" s="69"/>
      <c r="G27" s="69">
        <f t="shared" si="0"/>
        <v>0</v>
      </c>
      <c r="I27" s="67">
        <v>0</v>
      </c>
      <c r="J27" s="68">
        <f t="shared" si="1"/>
        <v>0</v>
      </c>
      <c r="K27" s="64"/>
      <c r="L27" s="64" t="s">
        <v>179</v>
      </c>
    </row>
    <row r="28" spans="1:12" outlineLevel="1">
      <c r="A28" s="65" t="s">
        <v>180</v>
      </c>
      <c r="B28" s="34" t="s">
        <v>5430</v>
      </c>
      <c r="C28" s="66">
        <f>C29</f>
        <v>0</v>
      </c>
      <c r="E28" s="66"/>
      <c r="G28" s="66">
        <f t="shared" si="0"/>
        <v>0</v>
      </c>
      <c r="I28" s="67">
        <v>0</v>
      </c>
      <c r="J28" s="68">
        <f t="shared" si="1"/>
        <v>0</v>
      </c>
      <c r="K28" s="64"/>
      <c r="L28" s="64">
        <v>0</v>
      </c>
    </row>
    <row r="29" spans="1:12" outlineLevel="2">
      <c r="A29" s="30">
        <v>4231220000</v>
      </c>
      <c r="B29" s="44" t="s">
        <v>561</v>
      </c>
      <c r="C29" s="69">
        <v>0</v>
      </c>
      <c r="E29" s="69"/>
      <c r="G29" s="69">
        <f t="shared" si="0"/>
        <v>0</v>
      </c>
      <c r="I29" s="67">
        <v>0</v>
      </c>
      <c r="J29" s="68">
        <f t="shared" si="1"/>
        <v>0</v>
      </c>
      <c r="K29" s="64"/>
      <c r="L29" s="64" t="s">
        <v>180</v>
      </c>
    </row>
    <row r="30" spans="1:12" outlineLevel="1">
      <c r="A30" s="65" t="s">
        <v>181</v>
      </c>
      <c r="B30" s="34" t="s">
        <v>5431</v>
      </c>
      <c r="C30" s="66">
        <f>C31</f>
        <v>0</v>
      </c>
      <c r="E30" s="66"/>
      <c r="G30" s="66">
        <f t="shared" si="0"/>
        <v>0</v>
      </c>
      <c r="I30" s="67">
        <v>0</v>
      </c>
      <c r="J30" s="68">
        <f t="shared" si="1"/>
        <v>0</v>
      </c>
      <c r="K30" s="64"/>
      <c r="L30" s="64">
        <v>0</v>
      </c>
    </row>
    <row r="31" spans="1:12" outlineLevel="2">
      <c r="A31" s="30">
        <v>4231240000</v>
      </c>
      <c r="B31" s="44" t="s">
        <v>562</v>
      </c>
      <c r="C31" s="69">
        <v>0</v>
      </c>
      <c r="E31" s="69"/>
      <c r="G31" s="69">
        <f t="shared" si="0"/>
        <v>0</v>
      </c>
      <c r="I31" s="67">
        <v>0</v>
      </c>
      <c r="J31" s="68">
        <f t="shared" si="1"/>
        <v>0</v>
      </c>
      <c r="K31" s="64"/>
      <c r="L31" s="64" t="s">
        <v>181</v>
      </c>
    </row>
    <row r="32" spans="1:12" outlineLevel="1">
      <c r="A32" s="65" t="s">
        <v>182</v>
      </c>
      <c r="B32" s="34" t="s">
        <v>5432</v>
      </c>
      <c r="C32" s="66">
        <f>C33</f>
        <v>0</v>
      </c>
      <c r="E32" s="66"/>
      <c r="G32" s="66">
        <f t="shared" si="0"/>
        <v>0</v>
      </c>
      <c r="I32" s="67">
        <v>0</v>
      </c>
      <c r="J32" s="68">
        <f t="shared" si="1"/>
        <v>0</v>
      </c>
      <c r="K32" s="64"/>
      <c r="L32" s="64">
        <v>0</v>
      </c>
    </row>
    <row r="33" spans="1:12" outlineLevel="2">
      <c r="A33" s="30">
        <v>4231250000</v>
      </c>
      <c r="B33" s="44" t="s">
        <v>563</v>
      </c>
      <c r="C33" s="69">
        <v>0</v>
      </c>
      <c r="E33" s="69"/>
      <c r="G33" s="69">
        <f t="shared" si="0"/>
        <v>0</v>
      </c>
      <c r="I33" s="67">
        <v>0</v>
      </c>
      <c r="J33" s="68">
        <f t="shared" si="1"/>
        <v>0</v>
      </c>
      <c r="K33" s="64"/>
      <c r="L33" s="64" t="s">
        <v>182</v>
      </c>
    </row>
    <row r="34" spans="1:12" outlineLevel="1">
      <c r="A34" s="65" t="s">
        <v>183</v>
      </c>
      <c r="B34" s="34" t="s">
        <v>5433</v>
      </c>
      <c r="C34" s="66">
        <f>C35</f>
        <v>0</v>
      </c>
      <c r="E34" s="66"/>
      <c r="G34" s="66">
        <f t="shared" si="0"/>
        <v>0</v>
      </c>
      <c r="I34" s="67">
        <v>0</v>
      </c>
      <c r="J34" s="68">
        <f t="shared" si="1"/>
        <v>0</v>
      </c>
      <c r="K34" s="64"/>
      <c r="L34" s="64">
        <v>0</v>
      </c>
    </row>
    <row r="35" spans="1:12" outlineLevel="2">
      <c r="A35" s="30">
        <v>4231260000</v>
      </c>
      <c r="B35" s="44" t="s">
        <v>564</v>
      </c>
      <c r="C35" s="69">
        <v>0</v>
      </c>
      <c r="E35" s="69"/>
      <c r="G35" s="69">
        <f t="shared" si="0"/>
        <v>0</v>
      </c>
      <c r="I35" s="67">
        <v>0</v>
      </c>
      <c r="J35" s="68">
        <f t="shared" si="1"/>
        <v>0</v>
      </c>
      <c r="K35" s="64"/>
      <c r="L35" s="64" t="s">
        <v>183</v>
      </c>
    </row>
    <row r="36" spans="1:12" outlineLevel="1">
      <c r="A36" s="65" t="s">
        <v>184</v>
      </c>
      <c r="B36" s="34" t="s">
        <v>5434</v>
      </c>
      <c r="C36" s="66">
        <f>C37</f>
        <v>0</v>
      </c>
      <c r="E36" s="66"/>
      <c r="G36" s="66">
        <f t="shared" si="0"/>
        <v>0</v>
      </c>
      <c r="I36" s="67">
        <v>0</v>
      </c>
      <c r="J36" s="68">
        <f t="shared" si="1"/>
        <v>0</v>
      </c>
      <c r="K36" s="64"/>
      <c r="L36" s="64">
        <v>0</v>
      </c>
    </row>
    <row r="37" spans="1:12" outlineLevel="2">
      <c r="A37" s="30">
        <v>4231290000</v>
      </c>
      <c r="B37" s="44" t="s">
        <v>565</v>
      </c>
      <c r="C37" s="69">
        <v>0</v>
      </c>
      <c r="E37" s="69"/>
      <c r="G37" s="69">
        <f t="shared" si="0"/>
        <v>0</v>
      </c>
      <c r="I37" s="67">
        <v>0</v>
      </c>
      <c r="J37" s="68">
        <f t="shared" si="1"/>
        <v>0</v>
      </c>
      <c r="K37" s="64"/>
      <c r="L37" s="64" t="s">
        <v>184</v>
      </c>
    </row>
    <row r="38" spans="1:12" outlineLevel="1">
      <c r="A38" s="65" t="s">
        <v>185</v>
      </c>
      <c r="B38" s="34" t="s">
        <v>5435</v>
      </c>
      <c r="C38" s="66">
        <f>C39</f>
        <v>2252493138.21</v>
      </c>
      <c r="E38" s="66">
        <f>E39</f>
        <v>-2252493138.21</v>
      </c>
      <c r="G38" s="66">
        <f t="shared" si="0"/>
        <v>0</v>
      </c>
      <c r="I38" s="67">
        <v>-0.269999980926514</v>
      </c>
      <c r="J38" s="68">
        <f t="shared" si="1"/>
        <v>-0.269999980926514</v>
      </c>
      <c r="K38" s="64"/>
      <c r="L38" s="64">
        <v>0</v>
      </c>
    </row>
    <row r="39" spans="1:12" outlineLevel="2">
      <c r="A39" s="30">
        <v>4231310000</v>
      </c>
      <c r="B39" s="44" t="s">
        <v>566</v>
      </c>
      <c r="C39" s="69">
        <v>2252493138.21</v>
      </c>
      <c r="E39" s="69">
        <v>-2252493138.21</v>
      </c>
      <c r="G39" s="69">
        <f t="shared" si="0"/>
        <v>0</v>
      </c>
      <c r="I39" s="67">
        <v>0</v>
      </c>
      <c r="J39" s="68">
        <f t="shared" si="1"/>
        <v>0</v>
      </c>
      <c r="K39" s="64"/>
      <c r="L39" s="64" t="s">
        <v>185</v>
      </c>
    </row>
    <row r="40" spans="1:12" outlineLevel="1">
      <c r="A40" s="65" t="s">
        <v>186</v>
      </c>
      <c r="B40" s="34" t="s">
        <v>5436</v>
      </c>
      <c r="C40" s="66">
        <f>C41</f>
        <v>2949384924.3499899</v>
      </c>
      <c r="E40" s="66">
        <f>E41</f>
        <v>-2949384924.3499899</v>
      </c>
      <c r="G40" s="66">
        <f t="shared" si="0"/>
        <v>0</v>
      </c>
      <c r="I40" s="67">
        <v>-0.119999885559082</v>
      </c>
      <c r="J40" s="68">
        <f t="shared" si="1"/>
        <v>-0.119999885559082</v>
      </c>
      <c r="K40" s="64"/>
      <c r="L40" s="64">
        <v>0</v>
      </c>
    </row>
    <row r="41" spans="1:12" outlineLevel="2">
      <c r="A41" s="30">
        <v>4231320000</v>
      </c>
      <c r="B41" s="44" t="s">
        <v>567</v>
      </c>
      <c r="C41" s="69">
        <v>2949384924.3499899</v>
      </c>
      <c r="E41" s="69">
        <v>-2949384924.3499899</v>
      </c>
      <c r="G41" s="69">
        <f t="shared" si="0"/>
        <v>0</v>
      </c>
      <c r="I41" s="67">
        <v>0</v>
      </c>
      <c r="J41" s="68">
        <f t="shared" si="1"/>
        <v>0</v>
      </c>
      <c r="K41" s="64"/>
      <c r="L41" s="64" t="s">
        <v>186</v>
      </c>
    </row>
    <row r="42" spans="1:12" outlineLevel="1">
      <c r="A42" s="65" t="s">
        <v>187</v>
      </c>
      <c r="B42" s="34" t="s">
        <v>5437</v>
      </c>
      <c r="C42" s="66">
        <f>C43</f>
        <v>6072436837.79</v>
      </c>
      <c r="E42" s="66">
        <f>E43</f>
        <v>-6072436837.79</v>
      </c>
      <c r="G42" s="66">
        <f t="shared" si="0"/>
        <v>0</v>
      </c>
      <c r="I42" s="67">
        <v>6.0000419616699198E-2</v>
      </c>
      <c r="J42" s="68">
        <f t="shared" si="1"/>
        <v>6.0000419616699198E-2</v>
      </c>
      <c r="K42" s="64"/>
      <c r="L42" s="64">
        <v>0</v>
      </c>
    </row>
    <row r="43" spans="1:12" outlineLevel="2">
      <c r="A43" s="30">
        <v>4231330000</v>
      </c>
      <c r="B43" s="44" t="s">
        <v>568</v>
      </c>
      <c r="C43" s="69">
        <v>6072436837.79</v>
      </c>
      <c r="E43" s="69">
        <v>-6072436837.79</v>
      </c>
      <c r="G43" s="69">
        <f t="shared" si="0"/>
        <v>0</v>
      </c>
      <c r="I43" s="67">
        <v>0</v>
      </c>
      <c r="J43" s="68">
        <f t="shared" si="1"/>
        <v>0</v>
      </c>
      <c r="K43" s="64"/>
      <c r="L43" s="64" t="s">
        <v>187</v>
      </c>
    </row>
    <row r="44" spans="1:12" outlineLevel="1">
      <c r="A44" s="65" t="s">
        <v>188</v>
      </c>
      <c r="B44" s="34" t="s">
        <v>5438</v>
      </c>
      <c r="C44" s="66">
        <f>C45</f>
        <v>726566385.65999901</v>
      </c>
      <c r="E44" s="66">
        <f>E45</f>
        <v>-726566385.65999901</v>
      </c>
      <c r="G44" s="66">
        <f t="shared" si="0"/>
        <v>0</v>
      </c>
      <c r="I44" s="67">
        <v>-0.110000014305115</v>
      </c>
      <c r="J44" s="68">
        <f t="shared" si="1"/>
        <v>-0.110000014305115</v>
      </c>
      <c r="K44" s="64"/>
      <c r="L44" s="64">
        <v>0</v>
      </c>
    </row>
    <row r="45" spans="1:12" outlineLevel="2">
      <c r="A45" s="30">
        <v>4231340000</v>
      </c>
      <c r="B45" s="44" t="s">
        <v>569</v>
      </c>
      <c r="C45" s="69">
        <v>726566385.65999901</v>
      </c>
      <c r="E45" s="69">
        <v>-726566385.65999901</v>
      </c>
      <c r="G45" s="69">
        <f t="shared" si="0"/>
        <v>0</v>
      </c>
      <c r="I45" s="67">
        <v>0</v>
      </c>
      <c r="J45" s="68">
        <f t="shared" si="1"/>
        <v>0</v>
      </c>
      <c r="K45" s="64"/>
      <c r="L45" s="64" t="s">
        <v>188</v>
      </c>
    </row>
    <row r="46" spans="1:12" outlineLevel="1">
      <c r="A46" s="65" t="s">
        <v>189</v>
      </c>
      <c r="B46" s="34" t="s">
        <v>5439</v>
      </c>
      <c r="C46" s="66">
        <f>C47</f>
        <v>343579307.69999897</v>
      </c>
      <c r="E46" s="66">
        <f>E47</f>
        <v>-343579307.69999897</v>
      </c>
      <c r="G46" s="66">
        <f t="shared" si="0"/>
        <v>0</v>
      </c>
      <c r="I46" s="67">
        <v>-0.31999999284744302</v>
      </c>
      <c r="J46" s="68">
        <f t="shared" si="1"/>
        <v>-0.31999999284744302</v>
      </c>
      <c r="K46" s="64"/>
      <c r="L46" s="64">
        <v>0</v>
      </c>
    </row>
    <row r="47" spans="1:12" outlineLevel="2">
      <c r="A47" s="30">
        <v>4231350000</v>
      </c>
      <c r="B47" s="44" t="s">
        <v>570</v>
      </c>
      <c r="C47" s="69">
        <v>343579307.69999897</v>
      </c>
      <c r="E47" s="69">
        <v>-343579307.69999897</v>
      </c>
      <c r="G47" s="69">
        <f t="shared" si="0"/>
        <v>0</v>
      </c>
      <c r="I47" s="67">
        <v>0</v>
      </c>
      <c r="J47" s="68">
        <f t="shared" si="1"/>
        <v>0</v>
      </c>
      <c r="K47" s="64"/>
      <c r="L47" s="64" t="s">
        <v>189</v>
      </c>
    </row>
    <row r="48" spans="1:12" outlineLevel="1">
      <c r="A48" s="65" t="s">
        <v>190</v>
      </c>
      <c r="B48" s="34" t="s">
        <v>5440</v>
      </c>
      <c r="C48" s="66">
        <f>C49</f>
        <v>6237353.6100000003</v>
      </c>
      <c r="E48" s="66">
        <f>E49</f>
        <v>-6237353.6100000003</v>
      </c>
      <c r="G48" s="66">
        <f t="shared" si="0"/>
        <v>0</v>
      </c>
      <c r="I48" s="67">
        <v>-0.38999999966472398</v>
      </c>
      <c r="J48" s="68">
        <f t="shared" si="1"/>
        <v>-0.38999999966472398</v>
      </c>
      <c r="K48" s="64"/>
      <c r="L48" s="64">
        <v>0</v>
      </c>
    </row>
    <row r="49" spans="1:12" outlineLevel="2">
      <c r="A49" s="30">
        <v>4231390000</v>
      </c>
      <c r="B49" s="44" t="s">
        <v>571</v>
      </c>
      <c r="C49" s="69">
        <v>6237353.6100000003</v>
      </c>
      <c r="E49" s="69">
        <v>-6237353.6100000003</v>
      </c>
      <c r="G49" s="69">
        <f t="shared" si="0"/>
        <v>0</v>
      </c>
      <c r="I49" s="67">
        <v>0</v>
      </c>
      <c r="J49" s="68">
        <f t="shared" si="1"/>
        <v>0</v>
      </c>
      <c r="K49" s="64"/>
      <c r="L49" s="64" t="s">
        <v>190</v>
      </c>
    </row>
    <row r="50" spans="1:12" outlineLevel="1">
      <c r="A50" s="65" t="s">
        <v>191</v>
      </c>
      <c r="B50" s="34" t="s">
        <v>5441</v>
      </c>
      <c r="C50" s="66">
        <f>C51</f>
        <v>0</v>
      </c>
      <c r="E50" s="66"/>
      <c r="G50" s="66">
        <f t="shared" si="0"/>
        <v>0</v>
      </c>
      <c r="I50" s="67">
        <v>0</v>
      </c>
      <c r="J50" s="68">
        <f t="shared" si="1"/>
        <v>0</v>
      </c>
      <c r="K50" s="64"/>
      <c r="L50" s="64">
        <v>0</v>
      </c>
    </row>
    <row r="51" spans="1:12" outlineLevel="2">
      <c r="A51" s="30">
        <v>4232110000</v>
      </c>
      <c r="B51" s="44" t="s">
        <v>572</v>
      </c>
      <c r="C51" s="69">
        <v>0</v>
      </c>
      <c r="E51" s="69"/>
      <c r="G51" s="69">
        <f t="shared" si="0"/>
        <v>0</v>
      </c>
      <c r="I51" s="67">
        <v>0</v>
      </c>
      <c r="J51" s="68">
        <f t="shared" si="1"/>
        <v>0</v>
      </c>
      <c r="K51" s="64"/>
      <c r="L51" s="64" t="s">
        <v>191</v>
      </c>
    </row>
    <row r="52" spans="1:12" outlineLevel="1">
      <c r="A52" s="65" t="s">
        <v>192</v>
      </c>
      <c r="B52" s="34" t="s">
        <v>5442</v>
      </c>
      <c r="C52" s="66">
        <f>SUM(C53:C54)</f>
        <v>0</v>
      </c>
      <c r="E52" s="66"/>
      <c r="G52" s="66">
        <f t="shared" si="0"/>
        <v>0</v>
      </c>
      <c r="I52" s="67">
        <v>0</v>
      </c>
      <c r="J52" s="68">
        <f t="shared" si="1"/>
        <v>0</v>
      </c>
      <c r="K52" s="64"/>
      <c r="L52" s="64">
        <v>0</v>
      </c>
    </row>
    <row r="53" spans="1:12" outlineLevel="2">
      <c r="A53" s="30">
        <v>4235100000</v>
      </c>
      <c r="B53" s="44" t="s">
        <v>573</v>
      </c>
      <c r="C53" s="69">
        <v>0</v>
      </c>
      <c r="E53" s="69"/>
      <c r="G53" s="69">
        <f t="shared" si="0"/>
        <v>0</v>
      </c>
      <c r="I53" s="67">
        <v>0</v>
      </c>
      <c r="J53" s="68">
        <f t="shared" si="1"/>
        <v>0</v>
      </c>
      <c r="K53" s="64"/>
      <c r="L53" s="64" t="s">
        <v>192</v>
      </c>
    </row>
    <row r="54" spans="1:12" outlineLevel="2">
      <c r="A54" s="30">
        <v>4235200000</v>
      </c>
      <c r="B54" s="44" t="s">
        <v>574</v>
      </c>
      <c r="C54" s="69">
        <v>0</v>
      </c>
      <c r="E54" s="69"/>
      <c r="G54" s="69">
        <f t="shared" si="0"/>
        <v>0</v>
      </c>
      <c r="I54" s="67">
        <v>0</v>
      </c>
      <c r="J54" s="68">
        <f t="shared" si="1"/>
        <v>0</v>
      </c>
      <c r="K54" s="64"/>
      <c r="L54" s="64" t="s">
        <v>192</v>
      </c>
    </row>
    <row r="55" spans="1:12" outlineLevel="1">
      <c r="A55" s="65" t="s">
        <v>193</v>
      </c>
      <c r="B55" s="34" t="s">
        <v>5443</v>
      </c>
      <c r="C55" s="66">
        <f>C56</f>
        <v>0</v>
      </c>
      <c r="E55" s="66"/>
      <c r="G55" s="66">
        <f t="shared" si="0"/>
        <v>0</v>
      </c>
      <c r="I55" s="67">
        <v>0</v>
      </c>
      <c r="J55" s="68">
        <f t="shared" si="1"/>
        <v>0</v>
      </c>
      <c r="K55" s="64"/>
      <c r="L55" s="64">
        <v>0</v>
      </c>
    </row>
    <row r="56" spans="1:12" outlineLevel="2">
      <c r="A56" s="30">
        <v>4236100000</v>
      </c>
      <c r="B56" s="44" t="s">
        <v>575</v>
      </c>
      <c r="C56" s="69">
        <v>0</v>
      </c>
      <c r="E56" s="69"/>
      <c r="G56" s="69">
        <f t="shared" si="0"/>
        <v>0</v>
      </c>
      <c r="I56" s="67">
        <v>0</v>
      </c>
      <c r="J56" s="68">
        <f t="shared" si="1"/>
        <v>0</v>
      </c>
      <c r="K56" s="64"/>
      <c r="L56" s="64" t="s">
        <v>193</v>
      </c>
    </row>
    <row r="57" spans="1:12" outlineLevel="1">
      <c r="A57" s="65" t="s">
        <v>194</v>
      </c>
      <c r="B57" s="34" t="s">
        <v>5444</v>
      </c>
      <c r="C57" s="66">
        <f>C58</f>
        <v>0</v>
      </c>
      <c r="E57" s="66"/>
      <c r="G57" s="66">
        <f t="shared" si="0"/>
        <v>0</v>
      </c>
      <c r="I57" s="67">
        <v>0</v>
      </c>
      <c r="J57" s="68">
        <f t="shared" si="1"/>
        <v>0</v>
      </c>
      <c r="K57" s="64"/>
      <c r="L57" s="64">
        <v>0</v>
      </c>
    </row>
    <row r="58" spans="1:12" outlineLevel="2">
      <c r="A58" s="30">
        <v>4236200000</v>
      </c>
      <c r="B58" s="44" t="s">
        <v>576</v>
      </c>
      <c r="C58" s="69">
        <v>0</v>
      </c>
      <c r="E58" s="69"/>
      <c r="G58" s="69">
        <f t="shared" si="0"/>
        <v>0</v>
      </c>
      <c r="I58" s="67">
        <v>0</v>
      </c>
      <c r="J58" s="68">
        <f t="shared" si="1"/>
        <v>0</v>
      </c>
      <c r="K58" s="64"/>
      <c r="L58" s="64" t="s">
        <v>194</v>
      </c>
    </row>
    <row r="59" spans="1:12" outlineLevel="1">
      <c r="A59" s="65" t="s">
        <v>195</v>
      </c>
      <c r="B59" s="34" t="s">
        <v>5445</v>
      </c>
      <c r="C59" s="66">
        <f>C60</f>
        <v>0</v>
      </c>
      <c r="E59" s="66"/>
      <c r="G59" s="66">
        <f t="shared" si="0"/>
        <v>0</v>
      </c>
      <c r="I59" s="67">
        <v>0</v>
      </c>
      <c r="J59" s="68">
        <f t="shared" si="1"/>
        <v>0</v>
      </c>
      <c r="K59" s="64"/>
      <c r="L59" s="64">
        <v>0</v>
      </c>
    </row>
    <row r="60" spans="1:12" outlineLevel="2">
      <c r="A60" s="30">
        <v>4236300000</v>
      </c>
      <c r="B60" s="44" t="s">
        <v>577</v>
      </c>
      <c r="C60" s="69">
        <v>0</v>
      </c>
      <c r="E60" s="69"/>
      <c r="G60" s="69">
        <f t="shared" si="0"/>
        <v>0</v>
      </c>
      <c r="I60" s="67">
        <v>0</v>
      </c>
      <c r="J60" s="68">
        <f t="shared" si="1"/>
        <v>0</v>
      </c>
      <c r="K60" s="64"/>
      <c r="L60" s="64" t="s">
        <v>195</v>
      </c>
    </row>
    <row r="61" spans="1:12" outlineLevel="1">
      <c r="A61" s="65" t="s">
        <v>196</v>
      </c>
      <c r="B61" s="34" t="s">
        <v>5446</v>
      </c>
      <c r="C61" s="66">
        <f>C62</f>
        <v>0</v>
      </c>
      <c r="E61" s="66"/>
      <c r="G61" s="66">
        <f t="shared" si="0"/>
        <v>0</v>
      </c>
      <c r="I61" s="67">
        <v>0</v>
      </c>
      <c r="J61" s="68">
        <f t="shared" si="1"/>
        <v>0</v>
      </c>
      <c r="K61" s="64"/>
      <c r="L61" s="64">
        <v>0</v>
      </c>
    </row>
    <row r="62" spans="1:12" outlineLevel="2">
      <c r="A62" s="30">
        <v>4236400000</v>
      </c>
      <c r="B62" s="44" t="s">
        <v>578</v>
      </c>
      <c r="C62" s="69">
        <v>0</v>
      </c>
      <c r="E62" s="69"/>
      <c r="G62" s="69">
        <f t="shared" si="0"/>
        <v>0</v>
      </c>
      <c r="I62" s="67">
        <v>0</v>
      </c>
      <c r="J62" s="68">
        <f t="shared" si="1"/>
        <v>0</v>
      </c>
      <c r="K62" s="64"/>
      <c r="L62" s="64" t="s">
        <v>196</v>
      </c>
    </row>
    <row r="63" spans="1:12" outlineLevel="1">
      <c r="A63" s="65" t="s">
        <v>197</v>
      </c>
      <c r="B63" s="34" t="s">
        <v>5447</v>
      </c>
      <c r="C63" s="66">
        <f>C64</f>
        <v>8375830.5199999902</v>
      </c>
      <c r="E63" s="66">
        <f>E64</f>
        <v>-8375830.5199999902</v>
      </c>
      <c r="G63" s="66">
        <f t="shared" si="0"/>
        <v>0</v>
      </c>
      <c r="I63" s="67">
        <v>1.9999999552965199E-2</v>
      </c>
      <c r="J63" s="68">
        <f t="shared" si="1"/>
        <v>1.9999999552965199E-2</v>
      </c>
      <c r="K63" s="64"/>
      <c r="L63" s="64">
        <v>0</v>
      </c>
    </row>
    <row r="64" spans="1:12" outlineLevel="2">
      <c r="A64" s="30">
        <v>4239000000</v>
      </c>
      <c r="B64" s="44" t="s">
        <v>579</v>
      </c>
      <c r="C64" s="69">
        <v>8375830.5199999902</v>
      </c>
      <c r="E64" s="69">
        <v>-8375830.5199999902</v>
      </c>
      <c r="G64" s="69">
        <f t="shared" si="0"/>
        <v>0</v>
      </c>
      <c r="I64" s="67">
        <v>0</v>
      </c>
      <c r="J64" s="68">
        <f t="shared" si="1"/>
        <v>0</v>
      </c>
      <c r="K64" s="64"/>
      <c r="L64" s="64" t="s">
        <v>197</v>
      </c>
    </row>
    <row r="65" spans="1:12" outlineLevel="1">
      <c r="A65" s="65" t="s">
        <v>198</v>
      </c>
      <c r="B65" s="34" t="s">
        <v>5448</v>
      </c>
      <c r="C65" s="66">
        <f>SUM(C66:C70)</f>
        <v>36810353.269999884</v>
      </c>
      <c r="E65" s="66"/>
      <c r="G65" s="66">
        <f t="shared" si="0"/>
        <v>36810353.269999884</v>
      </c>
      <c r="I65" s="67">
        <v>33964640.890000001</v>
      </c>
      <c r="J65" s="68">
        <f t="shared" si="1"/>
        <v>-2845712.3799998835</v>
      </c>
      <c r="K65" s="64"/>
      <c r="L65" s="64">
        <v>0</v>
      </c>
    </row>
    <row r="66" spans="1:12" outlineLevel="2">
      <c r="A66" s="30">
        <v>4241100000</v>
      </c>
      <c r="B66" s="44" t="s">
        <v>580</v>
      </c>
      <c r="C66" s="69">
        <v>29211080.949999899</v>
      </c>
      <c r="E66" s="69"/>
      <c r="G66" s="69">
        <f t="shared" si="0"/>
        <v>29211080.949999899</v>
      </c>
      <c r="I66" s="67">
        <v>0</v>
      </c>
      <c r="J66" s="68">
        <f t="shared" si="1"/>
        <v>-29211080.949999899</v>
      </c>
      <c r="K66" s="64"/>
      <c r="L66" s="64" t="s">
        <v>198</v>
      </c>
    </row>
    <row r="67" spans="1:12" outlineLevel="2">
      <c r="A67" s="30">
        <v>4241200000</v>
      </c>
      <c r="B67" s="44" t="s">
        <v>581</v>
      </c>
      <c r="C67" s="69">
        <v>3584141.29999999</v>
      </c>
      <c r="E67" s="69"/>
      <c r="G67" s="69">
        <f t="shared" si="0"/>
        <v>3584141.29999999</v>
      </c>
      <c r="I67" s="67">
        <v>0</v>
      </c>
      <c r="J67" s="68">
        <f t="shared" si="1"/>
        <v>-3584141.29999999</v>
      </c>
      <c r="K67" s="64"/>
      <c r="L67" s="64" t="s">
        <v>198</v>
      </c>
    </row>
    <row r="68" spans="1:12" outlineLevel="2">
      <c r="A68" s="30">
        <v>4241900000</v>
      </c>
      <c r="B68" s="44" t="s">
        <v>582</v>
      </c>
      <c r="C68" s="69">
        <v>734834.93999999901</v>
      </c>
      <c r="E68" s="69"/>
      <c r="G68" s="69">
        <f t="shared" si="0"/>
        <v>734834.93999999901</v>
      </c>
      <c r="I68" s="67">
        <v>0</v>
      </c>
      <c r="J68" s="68">
        <f t="shared" si="1"/>
        <v>-734834.93999999901</v>
      </c>
      <c r="K68" s="64"/>
      <c r="L68" s="64" t="s">
        <v>198</v>
      </c>
    </row>
    <row r="69" spans="1:12" outlineLevel="2">
      <c r="A69" s="30">
        <v>4242100000</v>
      </c>
      <c r="B69" s="44" t="s">
        <v>583</v>
      </c>
      <c r="C69" s="69">
        <v>3280296.08</v>
      </c>
      <c r="E69" s="69"/>
      <c r="G69" s="69">
        <f t="shared" si="0"/>
        <v>3280296.08</v>
      </c>
      <c r="I69" s="67">
        <v>0</v>
      </c>
      <c r="J69" s="68">
        <f t="shared" si="1"/>
        <v>-3280296.08</v>
      </c>
      <c r="K69" s="64"/>
      <c r="L69" s="64" t="s">
        <v>198</v>
      </c>
    </row>
    <row r="70" spans="1:12" outlineLevel="2">
      <c r="A70" s="30">
        <v>4242200000</v>
      </c>
      <c r="B70" s="44" t="s">
        <v>584</v>
      </c>
      <c r="C70" s="69">
        <v>0</v>
      </c>
      <c r="E70" s="69"/>
      <c r="G70" s="69">
        <f t="shared" si="0"/>
        <v>0</v>
      </c>
      <c r="I70" s="67">
        <v>0</v>
      </c>
      <c r="J70" s="68">
        <f t="shared" si="1"/>
        <v>0</v>
      </c>
      <c r="K70" s="64"/>
      <c r="L70" s="64" t="s">
        <v>198</v>
      </c>
    </row>
    <row r="71" spans="1:12" outlineLevel="1">
      <c r="A71" s="65" t="s">
        <v>199</v>
      </c>
      <c r="B71" s="34" t="s">
        <v>5450</v>
      </c>
      <c r="C71" s="66">
        <f>C72</f>
        <v>3904904.46</v>
      </c>
      <c r="E71" s="66"/>
      <c r="G71" s="66">
        <f t="shared" ref="G71:G134" si="2">C71+E71</f>
        <v>3904904.46</v>
      </c>
      <c r="I71" s="67">
        <v>3897561.31</v>
      </c>
      <c r="J71" s="68">
        <f t="shared" ref="J71:J134" si="3">I71-G71</f>
        <v>-7343.1499999999069</v>
      </c>
      <c r="K71" s="64"/>
      <c r="L71" s="64">
        <v>0</v>
      </c>
    </row>
    <row r="72" spans="1:12" outlineLevel="2">
      <c r="A72" s="30">
        <v>4250000000</v>
      </c>
      <c r="B72" s="44" t="s">
        <v>585</v>
      </c>
      <c r="C72" s="69">
        <v>3904904.46</v>
      </c>
      <c r="E72" s="69"/>
      <c r="G72" s="69">
        <f t="shared" si="2"/>
        <v>3904904.46</v>
      </c>
      <c r="I72" s="67">
        <v>0</v>
      </c>
      <c r="J72" s="68">
        <f t="shared" si="3"/>
        <v>-3904904.46</v>
      </c>
      <c r="K72" s="64"/>
      <c r="L72" s="64" t="s">
        <v>199</v>
      </c>
    </row>
    <row r="73" spans="1:12" outlineLevel="1">
      <c r="A73" s="65" t="s">
        <v>200</v>
      </c>
      <c r="B73" s="34" t="s">
        <v>5451</v>
      </c>
      <c r="C73" s="66">
        <f>C74</f>
        <v>122876025.62</v>
      </c>
      <c r="E73" s="66"/>
      <c r="G73" s="66">
        <f t="shared" si="2"/>
        <v>122876025.62</v>
      </c>
      <c r="I73" s="67">
        <v>122802039.98999999</v>
      </c>
      <c r="J73" s="68">
        <f t="shared" si="3"/>
        <v>-73985.630000010133</v>
      </c>
      <c r="K73" s="64"/>
      <c r="L73" s="64">
        <v>0</v>
      </c>
    </row>
    <row r="74" spans="1:12" outlineLevel="2">
      <c r="A74" s="30">
        <v>4261100000</v>
      </c>
      <c r="B74" s="44" t="s">
        <v>586</v>
      </c>
      <c r="C74" s="69">
        <v>122876025.62</v>
      </c>
      <c r="E74" s="69"/>
      <c r="G74" s="69">
        <f t="shared" si="2"/>
        <v>122876025.62</v>
      </c>
      <c r="I74" s="67">
        <v>0</v>
      </c>
      <c r="J74" s="68">
        <f t="shared" si="3"/>
        <v>-122876025.62</v>
      </c>
      <c r="K74" s="64"/>
      <c r="L74" s="64" t="s">
        <v>200</v>
      </c>
    </row>
    <row r="75" spans="1:12" outlineLevel="1">
      <c r="A75" s="65" t="s">
        <v>201</v>
      </c>
      <c r="B75" s="34" t="s">
        <v>5452</v>
      </c>
      <c r="C75" s="66">
        <f>SUM(C76:C77)</f>
        <v>7789357.2300000004</v>
      </c>
      <c r="E75" s="66"/>
      <c r="G75" s="66">
        <f t="shared" si="2"/>
        <v>7789357.2300000004</v>
      </c>
      <c r="I75" s="67">
        <v>7744353.9000000004</v>
      </c>
      <c r="J75" s="68">
        <f t="shared" si="3"/>
        <v>-45003.330000000075</v>
      </c>
      <c r="K75" s="64"/>
      <c r="L75" s="64">
        <v>0</v>
      </c>
    </row>
    <row r="76" spans="1:12" outlineLevel="2">
      <c r="A76" s="30">
        <v>4261200000</v>
      </c>
      <c r="B76" s="44" t="s">
        <v>587</v>
      </c>
      <c r="C76" s="69">
        <v>7789357.2300000004</v>
      </c>
      <c r="E76" s="69"/>
      <c r="G76" s="69">
        <f t="shared" si="2"/>
        <v>7789357.2300000004</v>
      </c>
      <c r="I76" s="67">
        <v>0</v>
      </c>
      <c r="J76" s="68">
        <f t="shared" si="3"/>
        <v>-7789357.2300000004</v>
      </c>
      <c r="K76" s="64"/>
      <c r="L76" s="64" t="s">
        <v>201</v>
      </c>
    </row>
    <row r="77" spans="1:12" outlineLevel="2">
      <c r="A77" s="30">
        <v>4262200000</v>
      </c>
      <c r="B77" s="44" t="s">
        <v>588</v>
      </c>
      <c r="C77" s="69">
        <v>0</v>
      </c>
      <c r="E77" s="69"/>
      <c r="G77" s="69">
        <f t="shared" si="2"/>
        <v>0</v>
      </c>
      <c r="I77" s="67">
        <v>0</v>
      </c>
      <c r="J77" s="68">
        <f t="shared" si="3"/>
        <v>0</v>
      </c>
      <c r="K77" s="64"/>
      <c r="L77" s="64" t="s">
        <v>201</v>
      </c>
    </row>
    <row r="78" spans="1:12" outlineLevel="1">
      <c r="A78" s="65" t="s">
        <v>202</v>
      </c>
      <c r="B78" s="34" t="s">
        <v>5453</v>
      </c>
      <c r="C78" s="66">
        <f>SUM(C79:C80)</f>
        <v>10428227.189999901</v>
      </c>
      <c r="E78" s="66"/>
      <c r="G78" s="66">
        <f t="shared" si="2"/>
        <v>10428227.189999901</v>
      </c>
      <c r="I78" s="67">
        <v>10189240.33</v>
      </c>
      <c r="J78" s="68">
        <f t="shared" si="3"/>
        <v>-238986.85999990068</v>
      </c>
      <c r="K78" s="64"/>
      <c r="L78" s="64">
        <v>0</v>
      </c>
    </row>
    <row r="79" spans="1:12" outlineLevel="2">
      <c r="A79" s="30">
        <v>4261300000</v>
      </c>
      <c r="B79" s="44" t="s">
        <v>589</v>
      </c>
      <c r="C79" s="69">
        <v>10428227.189999901</v>
      </c>
      <c r="E79" s="69"/>
      <c r="G79" s="69">
        <f t="shared" si="2"/>
        <v>10428227.189999901</v>
      </c>
      <c r="I79" s="67">
        <v>0</v>
      </c>
      <c r="J79" s="68">
        <f t="shared" si="3"/>
        <v>-10428227.189999901</v>
      </c>
      <c r="K79" s="64"/>
      <c r="L79" s="64" t="s">
        <v>202</v>
      </c>
    </row>
    <row r="80" spans="1:12" outlineLevel="2">
      <c r="A80" s="30">
        <v>4262300000</v>
      </c>
      <c r="B80" s="44" t="s">
        <v>590</v>
      </c>
      <c r="C80" s="69">
        <v>0</v>
      </c>
      <c r="E80" s="69"/>
      <c r="G80" s="69">
        <f t="shared" si="2"/>
        <v>0</v>
      </c>
      <c r="I80" s="67">
        <v>0</v>
      </c>
      <c r="J80" s="68">
        <f t="shared" si="3"/>
        <v>0</v>
      </c>
      <c r="K80" s="64"/>
      <c r="L80" s="64" t="s">
        <v>202</v>
      </c>
    </row>
    <row r="81" spans="1:12" outlineLevel="1">
      <c r="A81" s="65" t="s">
        <v>203</v>
      </c>
      <c r="B81" s="34" t="s">
        <v>5454</v>
      </c>
      <c r="C81" s="66">
        <f>C82</f>
        <v>755680.75</v>
      </c>
      <c r="E81" s="66"/>
      <c r="G81" s="66">
        <f t="shared" si="2"/>
        <v>755680.75</v>
      </c>
      <c r="I81" s="67">
        <v>734062.99</v>
      </c>
      <c r="J81" s="68">
        <f t="shared" si="3"/>
        <v>-21617.760000000009</v>
      </c>
      <c r="K81" s="64"/>
      <c r="L81" s="64">
        <v>0</v>
      </c>
    </row>
    <row r="82" spans="1:12" outlineLevel="2">
      <c r="A82" s="30">
        <v>4261400000</v>
      </c>
      <c r="B82" s="44" t="s">
        <v>591</v>
      </c>
      <c r="C82" s="69">
        <v>755680.75</v>
      </c>
      <c r="E82" s="69"/>
      <c r="G82" s="69">
        <f t="shared" si="2"/>
        <v>755680.75</v>
      </c>
      <c r="I82" s="67">
        <v>0</v>
      </c>
      <c r="J82" s="68">
        <f t="shared" si="3"/>
        <v>-755680.75</v>
      </c>
      <c r="K82" s="64"/>
      <c r="L82" s="64" t="s">
        <v>203</v>
      </c>
    </row>
    <row r="83" spans="1:12" outlineLevel="1">
      <c r="A83" s="65" t="s">
        <v>204</v>
      </c>
      <c r="B83" s="34" t="s">
        <v>5455</v>
      </c>
      <c r="C83" s="66">
        <f>C84</f>
        <v>3379653.33</v>
      </c>
      <c r="E83" s="66"/>
      <c r="G83" s="66">
        <f t="shared" si="2"/>
        <v>3379653.33</v>
      </c>
      <c r="I83" s="67">
        <v>3277639.11</v>
      </c>
      <c r="J83" s="68">
        <f t="shared" si="3"/>
        <v>-102014.2200000002</v>
      </c>
      <c r="K83" s="64"/>
      <c r="L83" s="64">
        <v>0</v>
      </c>
    </row>
    <row r="84" spans="1:12" outlineLevel="2">
      <c r="A84" s="30">
        <v>4261900000</v>
      </c>
      <c r="B84" s="44" t="s">
        <v>592</v>
      </c>
      <c r="C84" s="69">
        <v>3379653.33</v>
      </c>
      <c r="E84" s="69"/>
      <c r="G84" s="69">
        <f t="shared" si="2"/>
        <v>3379653.33</v>
      </c>
      <c r="I84" s="67">
        <v>0</v>
      </c>
      <c r="J84" s="68">
        <f t="shared" si="3"/>
        <v>-3379653.33</v>
      </c>
      <c r="K84" s="64"/>
      <c r="L84" s="64" t="s">
        <v>204</v>
      </c>
    </row>
    <row r="85" spans="1:12" outlineLevel="1">
      <c r="A85" s="65" t="s">
        <v>205</v>
      </c>
      <c r="B85" s="34" t="s">
        <v>2764</v>
      </c>
      <c r="C85" s="66">
        <f>C86</f>
        <v>0</v>
      </c>
      <c r="E85" s="66">
        <f>E86</f>
        <v>0</v>
      </c>
      <c r="G85" s="66">
        <f t="shared" si="2"/>
        <v>0</v>
      </c>
      <c r="I85" s="67">
        <v>0.260000000009313</v>
      </c>
      <c r="J85" s="68">
        <f t="shared" si="3"/>
        <v>0.260000000009313</v>
      </c>
      <c r="K85" s="64"/>
      <c r="L85" s="64">
        <v>0</v>
      </c>
    </row>
    <row r="86" spans="1:12" outlineLevel="2">
      <c r="A86" s="30">
        <v>4282000000</v>
      </c>
      <c r="B86" s="44" t="s">
        <v>593</v>
      </c>
      <c r="C86" s="69">
        <v>0</v>
      </c>
      <c r="E86" s="69">
        <v>0</v>
      </c>
      <c r="G86" s="69">
        <f t="shared" si="2"/>
        <v>0</v>
      </c>
      <c r="I86" s="67">
        <v>0</v>
      </c>
      <c r="J86" s="68">
        <f t="shared" si="3"/>
        <v>0</v>
      </c>
      <c r="K86" s="64"/>
      <c r="L86" s="64" t="s">
        <v>205</v>
      </c>
    </row>
    <row r="87" spans="1:12" outlineLevel="1">
      <c r="A87" s="65" t="s">
        <v>206</v>
      </c>
      <c r="B87" s="34" t="s">
        <v>2766</v>
      </c>
      <c r="C87" s="66">
        <f>C88</f>
        <v>0</v>
      </c>
      <c r="E87" s="66">
        <f>E88</f>
        <v>0</v>
      </c>
      <c r="G87" s="66">
        <f t="shared" si="2"/>
        <v>0</v>
      </c>
      <c r="I87" s="67">
        <v>0</v>
      </c>
      <c r="J87" s="68">
        <f t="shared" si="3"/>
        <v>0</v>
      </c>
      <c r="K87" s="64"/>
      <c r="L87" s="64">
        <v>0</v>
      </c>
    </row>
    <row r="88" spans="1:12" outlineLevel="2">
      <c r="A88" s="30">
        <v>4283000000</v>
      </c>
      <c r="B88" s="44" t="s">
        <v>594</v>
      </c>
      <c r="C88" s="69">
        <v>0</v>
      </c>
      <c r="E88" s="69">
        <v>0</v>
      </c>
      <c r="G88" s="69">
        <f t="shared" si="2"/>
        <v>0</v>
      </c>
      <c r="I88" s="67">
        <v>0</v>
      </c>
      <c r="J88" s="68">
        <f t="shared" si="3"/>
        <v>0</v>
      </c>
      <c r="K88" s="64"/>
      <c r="L88" s="64" t="s">
        <v>206</v>
      </c>
    </row>
    <row r="89" spans="1:12" outlineLevel="1">
      <c r="A89" s="65" t="s">
        <v>207</v>
      </c>
      <c r="B89" s="34" t="s">
        <v>602</v>
      </c>
      <c r="C89" s="66">
        <f>SUM(C90:C91)</f>
        <v>13577864.17</v>
      </c>
      <c r="E89" s="66">
        <f>E90</f>
        <v>0</v>
      </c>
      <c r="G89" s="66">
        <f t="shared" si="2"/>
        <v>13577864.17</v>
      </c>
      <c r="I89" s="67">
        <v>13516705.17</v>
      </c>
      <c r="J89" s="68">
        <f t="shared" si="3"/>
        <v>-61159</v>
      </c>
      <c r="K89" s="64"/>
      <c r="L89" s="64">
        <v>0</v>
      </c>
    </row>
    <row r="90" spans="1:12" outlineLevel="2">
      <c r="A90" s="30">
        <v>4290000000</v>
      </c>
      <c r="B90" s="44" t="s">
        <v>595</v>
      </c>
      <c r="C90" s="69">
        <v>13577864.17</v>
      </c>
      <c r="E90" s="69">
        <v>0</v>
      </c>
      <c r="G90" s="69">
        <f t="shared" si="2"/>
        <v>13577864.17</v>
      </c>
      <c r="I90" s="67">
        <v>0</v>
      </c>
      <c r="J90" s="68">
        <f t="shared" si="3"/>
        <v>-13577864.17</v>
      </c>
      <c r="K90" s="64"/>
      <c r="L90" s="64" t="s">
        <v>207</v>
      </c>
    </row>
    <row r="91" spans="1:12" outlineLevel="2">
      <c r="A91" s="30">
        <v>4299994000</v>
      </c>
      <c r="B91" s="44" t="s">
        <v>596</v>
      </c>
      <c r="C91" s="69">
        <v>0</v>
      </c>
      <c r="E91" s="69"/>
      <c r="G91" s="69">
        <f t="shared" si="2"/>
        <v>0</v>
      </c>
      <c r="I91" s="67">
        <v>0</v>
      </c>
      <c r="J91" s="68">
        <f t="shared" si="3"/>
        <v>0</v>
      </c>
      <c r="K91" s="64"/>
      <c r="L91" s="64" t="s">
        <v>207</v>
      </c>
    </row>
    <row r="92" spans="1:12" outlineLevel="1">
      <c r="A92" s="65" t="s">
        <v>208</v>
      </c>
      <c r="B92" s="34" t="s">
        <v>5456</v>
      </c>
      <c r="C92" s="66">
        <f>C93</f>
        <v>7693913.9800000004</v>
      </c>
      <c r="E92" s="66">
        <f>E93</f>
        <v>0</v>
      </c>
      <c r="G92" s="66">
        <f t="shared" si="2"/>
        <v>7693913.9800000004</v>
      </c>
      <c r="I92" s="67">
        <v>6758254.1200000001</v>
      </c>
      <c r="J92" s="68">
        <f t="shared" si="3"/>
        <v>-935659.86000000034</v>
      </c>
      <c r="K92" s="64"/>
      <c r="L92" s="64">
        <v>0</v>
      </c>
    </row>
    <row r="93" spans="1:12" outlineLevel="2">
      <c r="A93" s="30">
        <v>4422000000</v>
      </c>
      <c r="B93" s="44" t="s">
        <v>552</v>
      </c>
      <c r="C93" s="69">
        <v>7693913.9800000004</v>
      </c>
      <c r="E93" s="69">
        <v>0</v>
      </c>
      <c r="G93" s="69">
        <f t="shared" si="2"/>
        <v>7693913.9800000004</v>
      </c>
      <c r="I93" s="67">
        <v>0</v>
      </c>
      <c r="J93" s="68">
        <f t="shared" si="3"/>
        <v>-7693913.9800000004</v>
      </c>
      <c r="K93" s="64"/>
      <c r="L93" s="64" t="s">
        <v>208</v>
      </c>
    </row>
    <row r="94" spans="1:12" outlineLevel="1">
      <c r="A94" s="65" t="s">
        <v>209</v>
      </c>
      <c r="B94" s="34" t="s">
        <v>5457</v>
      </c>
      <c r="C94" s="66">
        <f>C95</f>
        <v>0</v>
      </c>
      <c r="E94" s="66"/>
      <c r="G94" s="66">
        <f t="shared" si="2"/>
        <v>0</v>
      </c>
      <c r="I94" s="67">
        <v>0</v>
      </c>
      <c r="J94" s="68">
        <f t="shared" si="3"/>
        <v>0</v>
      </c>
      <c r="K94" s="64"/>
      <c r="L94" s="64">
        <v>0</v>
      </c>
    </row>
    <row r="95" spans="1:12" outlineLevel="2">
      <c r="A95" s="30">
        <v>4423111000</v>
      </c>
      <c r="B95" s="44" t="s">
        <v>553</v>
      </c>
      <c r="C95" s="69">
        <v>0</v>
      </c>
      <c r="E95" s="69"/>
      <c r="G95" s="69">
        <f t="shared" si="2"/>
        <v>0</v>
      </c>
      <c r="I95" s="67">
        <v>0</v>
      </c>
      <c r="J95" s="68">
        <f t="shared" si="3"/>
        <v>0</v>
      </c>
      <c r="K95" s="64"/>
      <c r="L95" s="64" t="s">
        <v>209</v>
      </c>
    </row>
    <row r="96" spans="1:12" outlineLevel="1">
      <c r="A96" s="65" t="s">
        <v>210</v>
      </c>
      <c r="B96" s="34" t="s">
        <v>5458</v>
      </c>
      <c r="C96" s="66">
        <f>C97</f>
        <v>0</v>
      </c>
      <c r="E96" s="66"/>
      <c r="G96" s="66">
        <f t="shared" si="2"/>
        <v>0</v>
      </c>
      <c r="I96" s="67">
        <v>0</v>
      </c>
      <c r="J96" s="68">
        <f t="shared" si="3"/>
        <v>0</v>
      </c>
      <c r="K96" s="64"/>
      <c r="L96" s="64">
        <v>0</v>
      </c>
    </row>
    <row r="97" spans="1:12" outlineLevel="2">
      <c r="A97" s="30">
        <v>4423112000</v>
      </c>
      <c r="B97" s="44" t="s">
        <v>555</v>
      </c>
      <c r="C97" s="69">
        <v>0</v>
      </c>
      <c r="E97" s="69"/>
      <c r="G97" s="69">
        <f t="shared" si="2"/>
        <v>0</v>
      </c>
      <c r="I97" s="67">
        <v>0</v>
      </c>
      <c r="J97" s="68">
        <f t="shared" si="3"/>
        <v>0</v>
      </c>
      <c r="K97" s="64"/>
      <c r="L97" s="64" t="s">
        <v>210</v>
      </c>
    </row>
    <row r="98" spans="1:12" outlineLevel="1">
      <c r="A98" s="65" t="s">
        <v>211</v>
      </c>
      <c r="B98" s="34" t="s">
        <v>5459</v>
      </c>
      <c r="C98" s="66">
        <f>C99</f>
        <v>0</v>
      </c>
      <c r="E98" s="66"/>
      <c r="G98" s="66">
        <f t="shared" si="2"/>
        <v>0</v>
      </c>
      <c r="I98" s="67">
        <v>0</v>
      </c>
      <c r="J98" s="68">
        <f t="shared" si="3"/>
        <v>0</v>
      </c>
      <c r="K98" s="64"/>
      <c r="L98" s="64">
        <v>0</v>
      </c>
    </row>
    <row r="99" spans="1:12" outlineLevel="2">
      <c r="A99" s="30">
        <v>4423113000</v>
      </c>
      <c r="B99" s="44" t="s">
        <v>557</v>
      </c>
      <c r="C99" s="69">
        <v>0</v>
      </c>
      <c r="E99" s="69"/>
      <c r="G99" s="69">
        <f t="shared" si="2"/>
        <v>0</v>
      </c>
      <c r="I99" s="67">
        <v>0</v>
      </c>
      <c r="J99" s="68">
        <f t="shared" si="3"/>
        <v>0</v>
      </c>
      <c r="K99" s="64"/>
      <c r="L99" s="64" t="s">
        <v>211</v>
      </c>
    </row>
    <row r="100" spans="1:12" outlineLevel="1">
      <c r="A100" s="65" t="s">
        <v>212</v>
      </c>
      <c r="B100" s="34" t="s">
        <v>5460</v>
      </c>
      <c r="C100" s="66">
        <f>C101</f>
        <v>0</v>
      </c>
      <c r="E100" s="66"/>
      <c r="G100" s="66">
        <f t="shared" si="2"/>
        <v>0</v>
      </c>
      <c r="I100" s="67">
        <v>0</v>
      </c>
      <c r="J100" s="68">
        <f t="shared" si="3"/>
        <v>0</v>
      </c>
      <c r="K100" s="64"/>
      <c r="L100" s="64">
        <v>0</v>
      </c>
    </row>
    <row r="101" spans="1:12" outlineLevel="2">
      <c r="A101" s="30">
        <v>4423114000</v>
      </c>
      <c r="B101" s="44" t="s">
        <v>559</v>
      </c>
      <c r="C101" s="69">
        <v>0</v>
      </c>
      <c r="E101" s="69"/>
      <c r="G101" s="69">
        <f t="shared" si="2"/>
        <v>0</v>
      </c>
      <c r="I101" s="67">
        <v>0</v>
      </c>
      <c r="J101" s="68">
        <f t="shared" si="3"/>
        <v>0</v>
      </c>
      <c r="K101" s="64"/>
      <c r="L101" s="64" t="s">
        <v>212</v>
      </c>
    </row>
    <row r="102" spans="1:12" outlineLevel="1">
      <c r="A102" s="65" t="s">
        <v>213</v>
      </c>
      <c r="B102" s="34" t="s">
        <v>5461</v>
      </c>
      <c r="C102" s="66">
        <f>C103</f>
        <v>0</v>
      </c>
      <c r="E102" s="66"/>
      <c r="G102" s="66">
        <f t="shared" si="2"/>
        <v>0</v>
      </c>
      <c r="I102" s="67">
        <v>0</v>
      </c>
      <c r="J102" s="68">
        <f t="shared" si="3"/>
        <v>0</v>
      </c>
      <c r="K102" s="64"/>
      <c r="L102" s="64">
        <v>0</v>
      </c>
    </row>
    <row r="103" spans="1:12" outlineLevel="2">
      <c r="A103" s="30">
        <v>4423118000</v>
      </c>
      <c r="B103" s="44" t="s">
        <v>558</v>
      </c>
      <c r="C103" s="69">
        <v>0</v>
      </c>
      <c r="E103" s="69"/>
      <c r="G103" s="69">
        <f t="shared" si="2"/>
        <v>0</v>
      </c>
      <c r="I103" s="67">
        <v>0</v>
      </c>
      <c r="J103" s="68">
        <f t="shared" si="3"/>
        <v>0</v>
      </c>
      <c r="K103" s="64"/>
      <c r="L103" s="64" t="s">
        <v>213</v>
      </c>
    </row>
    <row r="104" spans="1:12" outlineLevel="1">
      <c r="A104" s="65" t="s">
        <v>214</v>
      </c>
      <c r="B104" s="34" t="s">
        <v>5462</v>
      </c>
      <c r="C104" s="66">
        <f>C105</f>
        <v>0</v>
      </c>
      <c r="E104" s="66"/>
      <c r="G104" s="66">
        <f t="shared" si="2"/>
        <v>0</v>
      </c>
      <c r="I104" s="67">
        <v>0</v>
      </c>
      <c r="J104" s="68">
        <f t="shared" si="3"/>
        <v>0</v>
      </c>
      <c r="K104" s="64"/>
      <c r="L104" s="64">
        <v>0</v>
      </c>
    </row>
    <row r="105" spans="1:12" outlineLevel="2">
      <c r="A105" s="30">
        <v>4423119000</v>
      </c>
      <c r="B105" s="44" t="s">
        <v>597</v>
      </c>
      <c r="C105" s="69">
        <v>0</v>
      </c>
      <c r="E105" s="69"/>
      <c r="G105" s="69">
        <f t="shared" si="2"/>
        <v>0</v>
      </c>
      <c r="I105" s="67">
        <v>0</v>
      </c>
      <c r="J105" s="68">
        <f t="shared" si="3"/>
        <v>0</v>
      </c>
      <c r="K105" s="64"/>
      <c r="L105" s="64" t="s">
        <v>214</v>
      </c>
    </row>
    <row r="106" spans="1:12" outlineLevel="1">
      <c r="A106" s="65" t="s">
        <v>215</v>
      </c>
      <c r="B106" s="34" t="s">
        <v>5463</v>
      </c>
      <c r="C106" s="66">
        <f>C107</f>
        <v>0</v>
      </c>
      <c r="E106" s="66"/>
      <c r="G106" s="66">
        <f t="shared" si="2"/>
        <v>0</v>
      </c>
      <c r="I106" s="67">
        <v>0</v>
      </c>
      <c r="J106" s="68">
        <f t="shared" si="3"/>
        <v>0</v>
      </c>
      <c r="K106" s="64"/>
      <c r="L106" s="64">
        <v>0</v>
      </c>
    </row>
    <row r="107" spans="1:12" outlineLevel="2">
      <c r="A107" s="30">
        <v>4423121000</v>
      </c>
      <c r="B107" s="44" t="s">
        <v>560</v>
      </c>
      <c r="C107" s="69">
        <v>0</v>
      </c>
      <c r="E107" s="69"/>
      <c r="G107" s="69">
        <f t="shared" si="2"/>
        <v>0</v>
      </c>
      <c r="I107" s="67">
        <v>0</v>
      </c>
      <c r="J107" s="68">
        <f t="shared" si="3"/>
        <v>0</v>
      </c>
      <c r="K107" s="64"/>
      <c r="L107" s="64" t="s">
        <v>215</v>
      </c>
    </row>
    <row r="108" spans="1:12" outlineLevel="1">
      <c r="A108" s="65" t="s">
        <v>216</v>
      </c>
      <c r="B108" s="34" t="s">
        <v>5464</v>
      </c>
      <c r="C108" s="66">
        <f>C109</f>
        <v>0</v>
      </c>
      <c r="E108" s="66"/>
      <c r="G108" s="66">
        <f t="shared" si="2"/>
        <v>0</v>
      </c>
      <c r="I108" s="67">
        <v>0</v>
      </c>
      <c r="J108" s="68">
        <f t="shared" si="3"/>
        <v>0</v>
      </c>
      <c r="K108" s="64"/>
      <c r="L108" s="64">
        <v>0</v>
      </c>
    </row>
    <row r="109" spans="1:12" outlineLevel="2">
      <c r="A109" s="30">
        <v>4423122000</v>
      </c>
      <c r="B109" s="44" t="s">
        <v>561</v>
      </c>
      <c r="C109" s="69">
        <v>0</v>
      </c>
      <c r="E109" s="69"/>
      <c r="G109" s="69">
        <f t="shared" si="2"/>
        <v>0</v>
      </c>
      <c r="I109" s="67">
        <v>0</v>
      </c>
      <c r="J109" s="68">
        <f t="shared" si="3"/>
        <v>0</v>
      </c>
      <c r="K109" s="64"/>
      <c r="L109" s="64" t="s">
        <v>216</v>
      </c>
    </row>
    <row r="110" spans="1:12" outlineLevel="1">
      <c r="A110" s="65" t="s">
        <v>217</v>
      </c>
      <c r="B110" s="34" t="s">
        <v>5465</v>
      </c>
      <c r="C110" s="66">
        <f>C111</f>
        <v>0</v>
      </c>
      <c r="E110" s="66"/>
      <c r="G110" s="66">
        <f t="shared" si="2"/>
        <v>0</v>
      </c>
      <c r="I110" s="67">
        <v>0</v>
      </c>
      <c r="J110" s="68">
        <f t="shared" si="3"/>
        <v>0</v>
      </c>
      <c r="K110" s="64"/>
      <c r="L110" s="64">
        <v>0</v>
      </c>
    </row>
    <row r="111" spans="1:12" outlineLevel="2">
      <c r="A111" s="30">
        <v>4423124000</v>
      </c>
      <c r="B111" s="44" t="s">
        <v>562</v>
      </c>
      <c r="C111" s="69">
        <v>0</v>
      </c>
      <c r="E111" s="69"/>
      <c r="G111" s="69">
        <f t="shared" si="2"/>
        <v>0</v>
      </c>
      <c r="I111" s="67">
        <v>0</v>
      </c>
      <c r="J111" s="68">
        <f t="shared" si="3"/>
        <v>0</v>
      </c>
      <c r="K111" s="64"/>
      <c r="L111" s="64" t="s">
        <v>217</v>
      </c>
    </row>
    <row r="112" spans="1:12" outlineLevel="1">
      <c r="A112" s="65" t="s">
        <v>218</v>
      </c>
      <c r="B112" s="34" t="s">
        <v>5466</v>
      </c>
      <c r="C112" s="66">
        <f>C113</f>
        <v>0</v>
      </c>
      <c r="E112" s="66"/>
      <c r="G112" s="66">
        <f t="shared" si="2"/>
        <v>0</v>
      </c>
      <c r="I112" s="67">
        <v>0</v>
      </c>
      <c r="J112" s="68">
        <f t="shared" si="3"/>
        <v>0</v>
      </c>
      <c r="K112" s="64"/>
      <c r="L112" s="64">
        <v>0</v>
      </c>
    </row>
    <row r="113" spans="1:12" outlineLevel="2">
      <c r="A113" s="30">
        <v>4423125000</v>
      </c>
      <c r="B113" s="44" t="s">
        <v>563</v>
      </c>
      <c r="C113" s="69">
        <v>0</v>
      </c>
      <c r="E113" s="69"/>
      <c r="G113" s="69">
        <f t="shared" si="2"/>
        <v>0</v>
      </c>
      <c r="I113" s="67">
        <v>0</v>
      </c>
      <c r="J113" s="68">
        <f t="shared" si="3"/>
        <v>0</v>
      </c>
      <c r="K113" s="64"/>
      <c r="L113" s="64" t="s">
        <v>218</v>
      </c>
    </row>
    <row r="114" spans="1:12" outlineLevel="1">
      <c r="A114" s="65" t="s">
        <v>219</v>
      </c>
      <c r="B114" s="34" t="s">
        <v>5467</v>
      </c>
      <c r="C114" s="66">
        <f>C115</f>
        <v>0</v>
      </c>
      <c r="E114" s="66"/>
      <c r="G114" s="66">
        <f t="shared" si="2"/>
        <v>0</v>
      </c>
      <c r="I114" s="67">
        <v>0</v>
      </c>
      <c r="J114" s="68">
        <f t="shared" si="3"/>
        <v>0</v>
      </c>
      <c r="K114" s="64"/>
      <c r="L114" s="64">
        <v>0</v>
      </c>
    </row>
    <row r="115" spans="1:12" outlineLevel="2">
      <c r="A115" s="30">
        <v>4423126000</v>
      </c>
      <c r="B115" s="44" t="s">
        <v>564</v>
      </c>
      <c r="C115" s="69">
        <v>0</v>
      </c>
      <c r="E115" s="69"/>
      <c r="G115" s="69">
        <f t="shared" si="2"/>
        <v>0</v>
      </c>
      <c r="I115" s="67">
        <v>0</v>
      </c>
      <c r="J115" s="68">
        <f t="shared" si="3"/>
        <v>0</v>
      </c>
      <c r="K115" s="64"/>
      <c r="L115" s="64" t="s">
        <v>219</v>
      </c>
    </row>
    <row r="116" spans="1:12" outlineLevel="1">
      <c r="A116" s="65" t="s">
        <v>220</v>
      </c>
      <c r="B116" s="34" t="s">
        <v>5468</v>
      </c>
      <c r="C116" s="66">
        <f>C117</f>
        <v>0</v>
      </c>
      <c r="E116" s="66"/>
      <c r="G116" s="66">
        <f t="shared" si="2"/>
        <v>0</v>
      </c>
      <c r="I116" s="67">
        <v>0</v>
      </c>
      <c r="J116" s="68">
        <f t="shared" si="3"/>
        <v>0</v>
      </c>
      <c r="K116" s="64"/>
      <c r="L116" s="64">
        <v>0</v>
      </c>
    </row>
    <row r="117" spans="1:12" outlineLevel="2">
      <c r="A117" s="30">
        <v>4423129000</v>
      </c>
      <c r="B117" s="44" t="s">
        <v>598</v>
      </c>
      <c r="C117" s="69">
        <v>0</v>
      </c>
      <c r="E117" s="69"/>
      <c r="G117" s="69">
        <f t="shared" si="2"/>
        <v>0</v>
      </c>
      <c r="I117" s="67">
        <v>0</v>
      </c>
      <c r="J117" s="68">
        <f t="shared" si="3"/>
        <v>0</v>
      </c>
      <c r="K117" s="64"/>
      <c r="L117" s="64" t="s">
        <v>220</v>
      </c>
    </row>
    <row r="118" spans="1:12" outlineLevel="1">
      <c r="A118" s="65" t="s">
        <v>221</v>
      </c>
      <c r="B118" s="34" t="s">
        <v>5469</v>
      </c>
      <c r="C118" s="66">
        <f>C119</f>
        <v>77068589.150000006</v>
      </c>
      <c r="E118" s="66">
        <f>E119</f>
        <v>-77068589.150000006</v>
      </c>
      <c r="G118" s="66">
        <f t="shared" si="2"/>
        <v>0</v>
      </c>
      <c r="I118" s="67">
        <v>-6.0000002384185798E-2</v>
      </c>
      <c r="J118" s="68">
        <f t="shared" si="3"/>
        <v>-6.0000002384185798E-2</v>
      </c>
      <c r="K118" s="64"/>
      <c r="L118" s="64">
        <v>0</v>
      </c>
    </row>
    <row r="119" spans="1:12" outlineLevel="2">
      <c r="A119" s="30">
        <v>4423131000</v>
      </c>
      <c r="B119" s="44" t="s">
        <v>566</v>
      </c>
      <c r="C119" s="69">
        <v>77068589.150000006</v>
      </c>
      <c r="E119" s="69">
        <v>-77068589.150000006</v>
      </c>
      <c r="G119" s="69">
        <f t="shared" si="2"/>
        <v>0</v>
      </c>
      <c r="I119" s="67">
        <v>0</v>
      </c>
      <c r="J119" s="68">
        <f t="shared" si="3"/>
        <v>0</v>
      </c>
      <c r="K119" s="64"/>
      <c r="L119" s="64" t="s">
        <v>221</v>
      </c>
    </row>
    <row r="120" spans="1:12" outlineLevel="1">
      <c r="A120" s="65" t="s">
        <v>222</v>
      </c>
      <c r="B120" s="34" t="s">
        <v>5470</v>
      </c>
      <c r="C120" s="66">
        <f>C121</f>
        <v>24447852.079999901</v>
      </c>
      <c r="E120" s="66">
        <f>E121</f>
        <v>-24447852.079999901</v>
      </c>
      <c r="G120" s="66">
        <f t="shared" si="2"/>
        <v>0</v>
      </c>
      <c r="I120" s="67">
        <v>-0.43999999761581399</v>
      </c>
      <c r="J120" s="68">
        <f t="shared" si="3"/>
        <v>-0.43999999761581399</v>
      </c>
      <c r="K120" s="64"/>
      <c r="L120" s="64">
        <v>0</v>
      </c>
    </row>
    <row r="121" spans="1:12" outlineLevel="2">
      <c r="A121" s="30">
        <v>4423132000</v>
      </c>
      <c r="B121" s="44" t="s">
        <v>567</v>
      </c>
      <c r="C121" s="69">
        <v>24447852.079999901</v>
      </c>
      <c r="E121" s="69">
        <v>-24447852.079999901</v>
      </c>
      <c r="G121" s="69">
        <f t="shared" si="2"/>
        <v>0</v>
      </c>
      <c r="I121" s="67">
        <v>0</v>
      </c>
      <c r="J121" s="68">
        <f t="shared" si="3"/>
        <v>0</v>
      </c>
      <c r="K121" s="64"/>
      <c r="L121" s="64" t="s">
        <v>222</v>
      </c>
    </row>
    <row r="122" spans="1:12" outlineLevel="1">
      <c r="A122" s="65" t="s">
        <v>223</v>
      </c>
      <c r="B122" s="34" t="s">
        <v>5471</v>
      </c>
      <c r="C122" s="66">
        <f>C123</f>
        <v>20523165.210000001</v>
      </c>
      <c r="E122" s="66">
        <f>E123</f>
        <v>-20523165.210000001</v>
      </c>
      <c r="G122" s="66">
        <f t="shared" si="2"/>
        <v>0</v>
      </c>
      <c r="I122" s="67">
        <v>-0.160000000149012</v>
      </c>
      <c r="J122" s="68">
        <f t="shared" si="3"/>
        <v>-0.160000000149012</v>
      </c>
      <c r="K122" s="64"/>
      <c r="L122" s="64">
        <v>0</v>
      </c>
    </row>
    <row r="123" spans="1:12" outlineLevel="2">
      <c r="A123" s="30">
        <v>4423133000</v>
      </c>
      <c r="B123" s="44" t="s">
        <v>568</v>
      </c>
      <c r="C123" s="69">
        <v>20523165.210000001</v>
      </c>
      <c r="E123" s="69">
        <v>-20523165.210000001</v>
      </c>
      <c r="G123" s="69">
        <f t="shared" si="2"/>
        <v>0</v>
      </c>
      <c r="I123" s="67">
        <v>0</v>
      </c>
      <c r="J123" s="68">
        <f t="shared" si="3"/>
        <v>0</v>
      </c>
      <c r="K123" s="64"/>
      <c r="L123" s="64" t="s">
        <v>223</v>
      </c>
    </row>
    <row r="124" spans="1:12" outlineLevel="1">
      <c r="A124" s="65" t="s">
        <v>224</v>
      </c>
      <c r="B124" s="34" t="s">
        <v>5472</v>
      </c>
      <c r="C124" s="66">
        <f>C125</f>
        <v>3173792.16</v>
      </c>
      <c r="E124" s="66">
        <f>E125</f>
        <v>-3173792.16</v>
      </c>
      <c r="G124" s="66">
        <f t="shared" si="2"/>
        <v>0</v>
      </c>
      <c r="I124" s="67">
        <v>-0.240000000223517</v>
      </c>
      <c r="J124" s="68">
        <f t="shared" si="3"/>
        <v>-0.240000000223517</v>
      </c>
      <c r="K124" s="64"/>
      <c r="L124" s="64">
        <v>0</v>
      </c>
    </row>
    <row r="125" spans="1:12" outlineLevel="2">
      <c r="A125" s="30">
        <v>4423134000</v>
      </c>
      <c r="B125" s="44" t="s">
        <v>569</v>
      </c>
      <c r="C125" s="69">
        <v>3173792.16</v>
      </c>
      <c r="E125" s="69">
        <v>-3173792.16</v>
      </c>
      <c r="G125" s="69">
        <f t="shared" si="2"/>
        <v>0</v>
      </c>
      <c r="I125" s="67">
        <v>0</v>
      </c>
      <c r="J125" s="68">
        <f t="shared" si="3"/>
        <v>0</v>
      </c>
      <c r="K125" s="64"/>
      <c r="L125" s="64" t="s">
        <v>224</v>
      </c>
    </row>
    <row r="126" spans="1:12" outlineLevel="1">
      <c r="A126" s="65" t="s">
        <v>225</v>
      </c>
      <c r="B126" s="34" t="s">
        <v>5473</v>
      </c>
      <c r="C126" s="66">
        <f>C127</f>
        <v>16925453.809999902</v>
      </c>
      <c r="E126" s="66">
        <f>E127</f>
        <v>-16925453.809999902</v>
      </c>
      <c r="G126" s="66">
        <f t="shared" si="2"/>
        <v>0</v>
      </c>
      <c r="I126" s="67">
        <v>6.00000005215406E-2</v>
      </c>
      <c r="J126" s="68">
        <f t="shared" si="3"/>
        <v>6.00000005215406E-2</v>
      </c>
      <c r="K126" s="64"/>
      <c r="L126" s="64">
        <v>0</v>
      </c>
    </row>
    <row r="127" spans="1:12" outlineLevel="2">
      <c r="A127" s="30">
        <v>4423135000</v>
      </c>
      <c r="B127" s="44" t="s">
        <v>570</v>
      </c>
      <c r="C127" s="69">
        <v>16925453.809999902</v>
      </c>
      <c r="E127" s="69">
        <v>-16925453.809999902</v>
      </c>
      <c r="G127" s="69">
        <f t="shared" si="2"/>
        <v>0</v>
      </c>
      <c r="I127" s="67">
        <v>0</v>
      </c>
      <c r="J127" s="68">
        <f t="shared" si="3"/>
        <v>0</v>
      </c>
      <c r="K127" s="64"/>
      <c r="L127" s="64" t="s">
        <v>225</v>
      </c>
    </row>
    <row r="128" spans="1:12" outlineLevel="1">
      <c r="A128" s="65" t="s">
        <v>226</v>
      </c>
      <c r="B128" s="34" t="s">
        <v>5474</v>
      </c>
      <c r="C128" s="66">
        <f>C129</f>
        <v>0</v>
      </c>
      <c r="E128" s="66"/>
      <c r="G128" s="66">
        <f t="shared" si="2"/>
        <v>0</v>
      </c>
      <c r="I128" s="67">
        <v>0</v>
      </c>
      <c r="J128" s="68">
        <f t="shared" si="3"/>
        <v>0</v>
      </c>
      <c r="K128" s="64"/>
      <c r="L128" s="64">
        <v>0</v>
      </c>
    </row>
    <row r="129" spans="1:12" outlineLevel="2">
      <c r="A129" s="30">
        <v>4423139000</v>
      </c>
      <c r="B129" s="44" t="s">
        <v>599</v>
      </c>
      <c r="C129" s="69">
        <v>0</v>
      </c>
      <c r="E129" s="69"/>
      <c r="G129" s="69">
        <f t="shared" si="2"/>
        <v>0</v>
      </c>
      <c r="I129" s="67">
        <v>0</v>
      </c>
      <c r="J129" s="68">
        <f t="shared" si="3"/>
        <v>0</v>
      </c>
      <c r="K129" s="64"/>
      <c r="L129" s="64" t="s">
        <v>226</v>
      </c>
    </row>
    <row r="130" spans="1:12" outlineLevel="1">
      <c r="A130" s="65" t="s">
        <v>227</v>
      </c>
      <c r="B130" s="34" t="s">
        <v>5475</v>
      </c>
      <c r="C130" s="66">
        <f>SUM(C131:C132)</f>
        <v>12365322.32</v>
      </c>
      <c r="E130" s="66"/>
      <c r="G130" s="66">
        <f t="shared" si="2"/>
        <v>12365322.32</v>
      </c>
      <c r="I130" s="67">
        <v>9290538.1400000006</v>
      </c>
      <c r="J130" s="68">
        <f t="shared" si="3"/>
        <v>-3074784.1799999997</v>
      </c>
      <c r="K130" s="64"/>
      <c r="L130" s="64">
        <v>0</v>
      </c>
    </row>
    <row r="131" spans="1:12" outlineLevel="2">
      <c r="A131" s="30">
        <v>4423519000</v>
      </c>
      <c r="B131" s="44" t="s">
        <v>600</v>
      </c>
      <c r="C131" s="69">
        <v>0</v>
      </c>
      <c r="E131" s="69"/>
      <c r="G131" s="69">
        <f t="shared" si="2"/>
        <v>0</v>
      </c>
      <c r="I131" s="67">
        <v>0</v>
      </c>
      <c r="J131" s="68">
        <f t="shared" si="3"/>
        <v>0</v>
      </c>
      <c r="K131" s="64"/>
      <c r="L131" s="64" t="s">
        <v>227</v>
      </c>
    </row>
    <row r="132" spans="1:12" outlineLevel="2">
      <c r="A132" s="30">
        <v>4426110000</v>
      </c>
      <c r="B132" s="44" t="s">
        <v>601</v>
      </c>
      <c r="C132" s="69">
        <v>12365322.32</v>
      </c>
      <c r="E132" s="69"/>
      <c r="G132" s="69">
        <f t="shared" si="2"/>
        <v>12365322.32</v>
      </c>
      <c r="I132" s="67">
        <v>0</v>
      </c>
      <c r="J132" s="68">
        <f t="shared" si="3"/>
        <v>-12365322.32</v>
      </c>
      <c r="K132" s="64"/>
      <c r="L132" s="64" t="s">
        <v>227</v>
      </c>
    </row>
    <row r="133" spans="1:12" outlineLevel="1">
      <c r="A133" s="65" t="s">
        <v>228</v>
      </c>
      <c r="B133" s="34" t="s">
        <v>5476</v>
      </c>
      <c r="C133" s="66">
        <f>C134</f>
        <v>0</v>
      </c>
      <c r="E133" s="66"/>
      <c r="G133" s="66">
        <f t="shared" si="2"/>
        <v>0</v>
      </c>
      <c r="I133" s="67">
        <v>0</v>
      </c>
      <c r="J133" s="68">
        <f t="shared" si="3"/>
        <v>0</v>
      </c>
      <c r="K133" s="64"/>
      <c r="L133" s="64">
        <v>0</v>
      </c>
    </row>
    <row r="134" spans="1:12" outlineLevel="2">
      <c r="A134" s="30">
        <v>4423211000</v>
      </c>
      <c r="B134" s="44" t="s">
        <v>572</v>
      </c>
      <c r="C134" s="69">
        <v>0</v>
      </c>
      <c r="E134" s="69"/>
      <c r="G134" s="69">
        <f t="shared" si="2"/>
        <v>0</v>
      </c>
      <c r="I134" s="67">
        <v>0</v>
      </c>
      <c r="J134" s="68">
        <f t="shared" si="3"/>
        <v>0</v>
      </c>
      <c r="K134" s="64"/>
      <c r="L134" s="64" t="s">
        <v>228</v>
      </c>
    </row>
    <row r="135" spans="1:12" outlineLevel="1">
      <c r="A135" s="65" t="s">
        <v>229</v>
      </c>
      <c r="B135" s="34" t="s">
        <v>5477</v>
      </c>
      <c r="C135" s="66">
        <f>C136</f>
        <v>0</v>
      </c>
      <c r="E135" s="66"/>
      <c r="G135" s="66">
        <f t="shared" ref="G135:G198" si="4">C135+E135</f>
        <v>0</v>
      </c>
      <c r="I135" s="67">
        <v>0</v>
      </c>
      <c r="J135" s="68">
        <f t="shared" ref="J135:J198" si="5">I135-G135</f>
        <v>0</v>
      </c>
      <c r="K135" s="64"/>
      <c r="L135" s="64">
        <v>0</v>
      </c>
    </row>
    <row r="136" spans="1:12" outlineLevel="2">
      <c r="A136" s="30">
        <v>4429000000</v>
      </c>
      <c r="B136" s="44" t="s">
        <v>602</v>
      </c>
      <c r="C136" s="69">
        <v>0</v>
      </c>
      <c r="E136" s="69"/>
      <c r="G136" s="69">
        <f t="shared" si="4"/>
        <v>0</v>
      </c>
      <c r="I136" s="67">
        <v>0</v>
      </c>
      <c r="J136" s="68">
        <f t="shared" si="5"/>
        <v>0</v>
      </c>
      <c r="K136" s="64"/>
      <c r="L136" s="64" t="s">
        <v>229</v>
      </c>
    </row>
    <row r="137" spans="1:12" outlineLevel="1">
      <c r="A137" s="65" t="s">
        <v>230</v>
      </c>
      <c r="B137" s="34" t="s">
        <v>5478</v>
      </c>
      <c r="C137" s="66">
        <f>SUM(C138:C151)</f>
        <v>27950</v>
      </c>
      <c r="E137" s="66"/>
      <c r="G137" s="66">
        <f t="shared" si="4"/>
        <v>27950</v>
      </c>
      <c r="I137" s="67">
        <v>16770</v>
      </c>
      <c r="J137" s="68">
        <f t="shared" si="5"/>
        <v>-11180</v>
      </c>
      <c r="K137" s="64"/>
      <c r="L137" s="64">
        <v>0</v>
      </c>
    </row>
    <row r="138" spans="1:12" outlineLevel="2">
      <c r="A138" s="30">
        <v>4481000000</v>
      </c>
      <c r="B138" s="44" t="s">
        <v>603</v>
      </c>
      <c r="C138" s="69">
        <v>0</v>
      </c>
      <c r="E138" s="69"/>
      <c r="G138" s="69">
        <f t="shared" si="4"/>
        <v>0</v>
      </c>
      <c r="I138" s="67">
        <v>0</v>
      </c>
      <c r="J138" s="68">
        <f t="shared" si="5"/>
        <v>0</v>
      </c>
      <c r="K138" s="64"/>
      <c r="L138" s="64" t="s">
        <v>230</v>
      </c>
    </row>
    <row r="139" spans="1:12" outlineLevel="2">
      <c r="A139" s="30">
        <v>4482000000</v>
      </c>
      <c r="B139" s="44" t="s">
        <v>604</v>
      </c>
      <c r="C139" s="69">
        <v>27950</v>
      </c>
      <c r="E139" s="69"/>
      <c r="G139" s="69">
        <f t="shared" si="4"/>
        <v>27950</v>
      </c>
      <c r="I139" s="67">
        <v>0</v>
      </c>
      <c r="J139" s="68">
        <f t="shared" si="5"/>
        <v>-27950</v>
      </c>
      <c r="K139" s="64"/>
      <c r="L139" s="64" t="s">
        <v>230</v>
      </c>
    </row>
    <row r="140" spans="1:12" outlineLevel="2">
      <c r="A140" s="30">
        <v>4483111000</v>
      </c>
      <c r="B140" s="44" t="s">
        <v>605</v>
      </c>
      <c r="C140" s="69">
        <v>0</v>
      </c>
      <c r="E140" s="69"/>
      <c r="G140" s="69">
        <f t="shared" si="4"/>
        <v>0</v>
      </c>
      <c r="I140" s="67">
        <v>0</v>
      </c>
      <c r="J140" s="68">
        <f t="shared" si="5"/>
        <v>0</v>
      </c>
      <c r="K140" s="64"/>
      <c r="L140" s="64" t="s">
        <v>230</v>
      </c>
    </row>
    <row r="141" spans="1:12" outlineLevel="2">
      <c r="A141" s="30">
        <v>4483112000</v>
      </c>
      <c r="B141" s="44" t="s">
        <v>606</v>
      </c>
      <c r="C141" s="69">
        <v>0</v>
      </c>
      <c r="E141" s="69"/>
      <c r="G141" s="69">
        <f t="shared" si="4"/>
        <v>0</v>
      </c>
      <c r="I141" s="67">
        <v>0</v>
      </c>
      <c r="J141" s="68">
        <f t="shared" si="5"/>
        <v>0</v>
      </c>
      <c r="K141" s="64"/>
      <c r="L141" s="64" t="s">
        <v>230</v>
      </c>
    </row>
    <row r="142" spans="1:12" outlineLevel="2">
      <c r="A142" s="30">
        <v>4483113000</v>
      </c>
      <c r="B142" s="44" t="s">
        <v>607</v>
      </c>
      <c r="C142" s="69">
        <v>0</v>
      </c>
      <c r="E142" s="69"/>
      <c r="G142" s="69">
        <f t="shared" si="4"/>
        <v>0</v>
      </c>
      <c r="I142" s="67">
        <v>0</v>
      </c>
      <c r="J142" s="68">
        <f t="shared" si="5"/>
        <v>0</v>
      </c>
      <c r="K142" s="64"/>
      <c r="L142" s="64" t="s">
        <v>230</v>
      </c>
    </row>
    <row r="143" spans="1:12" outlineLevel="2">
      <c r="A143" s="30">
        <v>4483114000</v>
      </c>
      <c r="B143" s="44" t="s">
        <v>608</v>
      </c>
      <c r="C143" s="69">
        <v>0</v>
      </c>
      <c r="E143" s="69"/>
      <c r="G143" s="69">
        <f t="shared" si="4"/>
        <v>0</v>
      </c>
      <c r="I143" s="67">
        <v>0</v>
      </c>
      <c r="J143" s="68">
        <f t="shared" si="5"/>
        <v>0</v>
      </c>
      <c r="K143" s="64"/>
      <c r="L143" s="64" t="s">
        <v>230</v>
      </c>
    </row>
    <row r="144" spans="1:12" outlineLevel="2">
      <c r="A144" s="30">
        <v>4483121000</v>
      </c>
      <c r="B144" s="44" t="s">
        <v>609</v>
      </c>
      <c r="C144" s="69">
        <v>0</v>
      </c>
      <c r="E144" s="69"/>
      <c r="G144" s="69">
        <f t="shared" si="4"/>
        <v>0</v>
      </c>
      <c r="I144" s="67">
        <v>0</v>
      </c>
      <c r="J144" s="68">
        <f t="shared" si="5"/>
        <v>0</v>
      </c>
      <c r="K144" s="64"/>
      <c r="L144" s="64" t="s">
        <v>230</v>
      </c>
    </row>
    <row r="145" spans="1:12" outlineLevel="2">
      <c r="A145" s="30">
        <v>4483122000</v>
      </c>
      <c r="B145" s="44" t="s">
        <v>610</v>
      </c>
      <c r="C145" s="69">
        <v>0</v>
      </c>
      <c r="E145" s="69"/>
      <c r="G145" s="69">
        <f t="shared" si="4"/>
        <v>0</v>
      </c>
      <c r="I145" s="67">
        <v>0</v>
      </c>
      <c r="J145" s="68">
        <f t="shared" si="5"/>
        <v>0</v>
      </c>
      <c r="K145" s="64"/>
      <c r="L145" s="64" t="s">
        <v>230</v>
      </c>
    </row>
    <row r="146" spans="1:12" outlineLevel="2">
      <c r="A146" s="30">
        <v>4483130000</v>
      </c>
      <c r="B146" s="44" t="s">
        <v>611</v>
      </c>
      <c r="C146" s="69">
        <v>0</v>
      </c>
      <c r="E146" s="69"/>
      <c r="G146" s="69">
        <f t="shared" si="4"/>
        <v>0</v>
      </c>
      <c r="I146" s="67">
        <v>0</v>
      </c>
      <c r="J146" s="68">
        <f t="shared" si="5"/>
        <v>0</v>
      </c>
      <c r="K146" s="64"/>
      <c r="L146" s="64" t="s">
        <v>230</v>
      </c>
    </row>
    <row r="147" spans="1:12" outlineLevel="2">
      <c r="A147" s="30">
        <v>4483500000</v>
      </c>
      <c r="B147" s="44" t="s">
        <v>612</v>
      </c>
      <c r="C147" s="69">
        <v>0</v>
      </c>
      <c r="E147" s="69"/>
      <c r="G147" s="69">
        <f t="shared" si="4"/>
        <v>0</v>
      </c>
      <c r="I147" s="67">
        <v>0</v>
      </c>
      <c r="J147" s="68">
        <f t="shared" si="5"/>
        <v>0</v>
      </c>
      <c r="K147" s="64"/>
      <c r="L147" s="64" t="s">
        <v>230</v>
      </c>
    </row>
    <row r="148" spans="1:12" outlineLevel="2">
      <c r="A148" s="30">
        <v>4483900000</v>
      </c>
      <c r="B148" s="44" t="s">
        <v>613</v>
      </c>
      <c r="C148" s="69">
        <v>0</v>
      </c>
      <c r="E148" s="69"/>
      <c r="G148" s="69">
        <f t="shared" si="4"/>
        <v>0</v>
      </c>
      <c r="I148" s="67">
        <v>0</v>
      </c>
      <c r="J148" s="68">
        <f t="shared" si="5"/>
        <v>0</v>
      </c>
      <c r="K148" s="64"/>
      <c r="L148" s="64" t="s">
        <v>230</v>
      </c>
    </row>
    <row r="149" spans="1:12" outlineLevel="2">
      <c r="A149" s="30">
        <v>4484000000</v>
      </c>
      <c r="B149" s="44" t="s">
        <v>614</v>
      </c>
      <c r="C149" s="69">
        <v>0</v>
      </c>
      <c r="E149" s="69"/>
      <c r="G149" s="69">
        <f t="shared" si="4"/>
        <v>0</v>
      </c>
      <c r="I149" s="67">
        <v>0</v>
      </c>
      <c r="J149" s="68">
        <f t="shared" si="5"/>
        <v>0</v>
      </c>
      <c r="K149" s="64"/>
      <c r="L149" s="64" t="s">
        <v>230</v>
      </c>
    </row>
    <row r="150" spans="1:12" outlineLevel="2">
      <c r="A150" s="30">
        <v>4485000000</v>
      </c>
      <c r="B150" s="44" t="s">
        <v>615</v>
      </c>
      <c r="C150" s="69">
        <v>0</v>
      </c>
      <c r="E150" s="69"/>
      <c r="G150" s="69">
        <f t="shared" si="4"/>
        <v>0</v>
      </c>
      <c r="I150" s="67">
        <v>0</v>
      </c>
      <c r="J150" s="68">
        <f t="shared" si="5"/>
        <v>0</v>
      </c>
      <c r="K150" s="64"/>
      <c r="L150" s="64" t="s">
        <v>230</v>
      </c>
    </row>
    <row r="151" spans="1:12" outlineLevel="2">
      <c r="A151" s="30">
        <v>4486000000</v>
      </c>
      <c r="B151" s="44" t="s">
        <v>616</v>
      </c>
      <c r="C151" s="69">
        <v>0</v>
      </c>
      <c r="E151" s="69"/>
      <c r="G151" s="69">
        <f t="shared" si="4"/>
        <v>0</v>
      </c>
      <c r="I151" s="67">
        <v>0</v>
      </c>
      <c r="J151" s="68">
        <f t="shared" si="5"/>
        <v>0</v>
      </c>
      <c r="K151" s="64"/>
      <c r="L151" s="64" t="s">
        <v>230</v>
      </c>
    </row>
    <row r="152" spans="1:12" outlineLevel="1">
      <c r="A152" s="65" t="s">
        <v>231</v>
      </c>
      <c r="B152" s="34" t="s">
        <v>5479</v>
      </c>
      <c r="C152" s="66">
        <f>C153</f>
        <v>-213448330.43000001</v>
      </c>
      <c r="E152" s="66">
        <f>E153</f>
        <v>213448330.43000001</v>
      </c>
      <c r="G152" s="66">
        <f t="shared" si="4"/>
        <v>0</v>
      </c>
      <c r="I152" s="67">
        <v>0.31000000238418601</v>
      </c>
      <c r="J152" s="68">
        <f t="shared" si="5"/>
        <v>0.31000000238418601</v>
      </c>
      <c r="K152" s="64"/>
      <c r="L152" s="64">
        <v>0</v>
      </c>
    </row>
    <row r="153" spans="1:12" outlineLevel="2">
      <c r="A153" s="30">
        <v>4820500000</v>
      </c>
      <c r="B153" s="44" t="s">
        <v>549</v>
      </c>
      <c r="C153" s="69">
        <v>-213448330.43000001</v>
      </c>
      <c r="E153" s="69">
        <v>213448330.43000001</v>
      </c>
      <c r="G153" s="69">
        <f t="shared" si="4"/>
        <v>0</v>
      </c>
      <c r="I153" s="67">
        <v>0</v>
      </c>
      <c r="J153" s="68">
        <f t="shared" si="5"/>
        <v>0</v>
      </c>
      <c r="K153" s="64"/>
      <c r="L153" s="64" t="s">
        <v>231</v>
      </c>
    </row>
    <row r="154" spans="1:12" outlineLevel="1">
      <c r="A154" s="65" t="s">
        <v>232</v>
      </c>
      <c r="B154" s="34" t="s">
        <v>5480</v>
      </c>
      <c r="C154" s="66">
        <f>C155</f>
        <v>-9609686.1500000004</v>
      </c>
      <c r="E154" s="66">
        <f>E155</f>
        <v>9609686.1500000004</v>
      </c>
      <c r="G154" s="66">
        <f t="shared" si="4"/>
        <v>0</v>
      </c>
      <c r="I154" s="67">
        <v>-0.150000000372529</v>
      </c>
      <c r="J154" s="68">
        <f t="shared" si="5"/>
        <v>-0.150000000372529</v>
      </c>
      <c r="K154" s="64"/>
      <c r="L154" s="64">
        <v>0</v>
      </c>
    </row>
    <row r="155" spans="1:12" outlineLevel="2">
      <c r="A155" s="30">
        <v>4820700000</v>
      </c>
      <c r="B155" s="44" t="s">
        <v>550</v>
      </c>
      <c r="C155" s="69">
        <v>-9609686.1500000004</v>
      </c>
      <c r="E155" s="69">
        <v>9609686.1500000004</v>
      </c>
      <c r="G155" s="69">
        <f t="shared" si="4"/>
        <v>0</v>
      </c>
      <c r="I155" s="67">
        <v>0</v>
      </c>
      <c r="J155" s="68">
        <f t="shared" si="5"/>
        <v>0</v>
      </c>
      <c r="K155" s="64"/>
      <c r="L155" s="64" t="s">
        <v>232</v>
      </c>
    </row>
    <row r="156" spans="1:12" outlineLevel="1">
      <c r="A156" s="65" t="s">
        <v>233</v>
      </c>
      <c r="B156" s="34" t="s">
        <v>5481</v>
      </c>
      <c r="C156" s="66">
        <f>C157</f>
        <v>-84768695.870000005</v>
      </c>
      <c r="E156" s="66">
        <f>E157</f>
        <v>45148587</v>
      </c>
      <c r="G156" s="66">
        <f t="shared" si="4"/>
        <v>-39620108.870000005</v>
      </c>
      <c r="I156" s="67">
        <v>-39379585.719999999</v>
      </c>
      <c r="J156" s="68">
        <f t="shared" si="5"/>
        <v>240523.15000000596</v>
      </c>
      <c r="K156" s="64"/>
      <c r="L156" s="64">
        <v>0</v>
      </c>
    </row>
    <row r="157" spans="1:12" outlineLevel="2">
      <c r="A157" s="30">
        <v>4822000000</v>
      </c>
      <c r="B157" s="44" t="s">
        <v>552</v>
      </c>
      <c r="C157" s="69">
        <v>-84768695.870000005</v>
      </c>
      <c r="E157" s="69">
        <v>45148587</v>
      </c>
      <c r="G157" s="69">
        <f t="shared" si="4"/>
        <v>-39620108.870000005</v>
      </c>
      <c r="I157" s="67">
        <v>0</v>
      </c>
      <c r="J157" s="68">
        <f t="shared" si="5"/>
        <v>39620108.870000005</v>
      </c>
      <c r="K157" s="64"/>
      <c r="L157" s="64" t="s">
        <v>233</v>
      </c>
    </row>
    <row r="158" spans="1:12" outlineLevel="1">
      <c r="A158" s="65" t="s">
        <v>234</v>
      </c>
      <c r="B158" s="34" t="s">
        <v>5482</v>
      </c>
      <c r="C158" s="66">
        <f>SUM(C159:C160)</f>
        <v>0</v>
      </c>
      <c r="E158" s="66"/>
      <c r="G158" s="66">
        <f t="shared" si="4"/>
        <v>0</v>
      </c>
      <c r="I158" s="67">
        <v>0</v>
      </c>
      <c r="J158" s="68">
        <f t="shared" si="5"/>
        <v>0</v>
      </c>
      <c r="K158" s="64"/>
      <c r="L158" s="64">
        <v>0</v>
      </c>
    </row>
    <row r="159" spans="1:12" outlineLevel="2">
      <c r="A159" s="30">
        <v>4823111000</v>
      </c>
      <c r="B159" s="44" t="s">
        <v>553</v>
      </c>
      <c r="C159" s="69">
        <v>0</v>
      </c>
      <c r="E159" s="69"/>
      <c r="G159" s="69">
        <f t="shared" si="4"/>
        <v>0</v>
      </c>
      <c r="I159" s="67">
        <v>0</v>
      </c>
      <c r="J159" s="68">
        <f t="shared" si="5"/>
        <v>0</v>
      </c>
      <c r="K159" s="64"/>
      <c r="L159" s="64" t="s">
        <v>234</v>
      </c>
    </row>
    <row r="160" spans="1:12" outlineLevel="2">
      <c r="A160" s="30">
        <v>4823111099</v>
      </c>
      <c r="B160" s="44" t="s">
        <v>554</v>
      </c>
      <c r="C160" s="69">
        <v>0</v>
      </c>
      <c r="E160" s="69"/>
      <c r="G160" s="69">
        <f t="shared" si="4"/>
        <v>0</v>
      </c>
      <c r="I160" s="67">
        <v>0</v>
      </c>
      <c r="J160" s="68">
        <f t="shared" si="5"/>
        <v>0</v>
      </c>
      <c r="K160" s="64"/>
      <c r="L160" s="64" t="s">
        <v>234</v>
      </c>
    </row>
    <row r="161" spans="1:12" outlineLevel="1">
      <c r="A161" s="65" t="s">
        <v>235</v>
      </c>
      <c r="B161" s="34" t="s">
        <v>5483</v>
      </c>
      <c r="C161" s="66">
        <f>SUM(C162:C163)</f>
        <v>0</v>
      </c>
      <c r="E161" s="66"/>
      <c r="G161" s="66">
        <f t="shared" si="4"/>
        <v>0</v>
      </c>
      <c r="I161" s="67">
        <v>0</v>
      </c>
      <c r="J161" s="68">
        <f t="shared" si="5"/>
        <v>0</v>
      </c>
      <c r="K161" s="64"/>
      <c r="L161" s="64">
        <v>0</v>
      </c>
    </row>
    <row r="162" spans="1:12" outlineLevel="2">
      <c r="A162" s="30">
        <v>4823112000</v>
      </c>
      <c r="B162" s="44" t="s">
        <v>555</v>
      </c>
      <c r="C162" s="69">
        <v>0</v>
      </c>
      <c r="E162" s="69"/>
      <c r="G162" s="69">
        <f t="shared" si="4"/>
        <v>0</v>
      </c>
      <c r="I162" s="67">
        <v>0</v>
      </c>
      <c r="J162" s="68">
        <f t="shared" si="5"/>
        <v>0</v>
      </c>
      <c r="K162" s="64"/>
      <c r="L162" s="64" t="s">
        <v>235</v>
      </c>
    </row>
    <row r="163" spans="1:12" outlineLevel="2">
      <c r="A163" s="30">
        <v>4823112099</v>
      </c>
      <c r="B163" s="44" t="s">
        <v>556</v>
      </c>
      <c r="C163" s="69">
        <v>0</v>
      </c>
      <c r="E163" s="69"/>
      <c r="G163" s="69">
        <f t="shared" si="4"/>
        <v>0</v>
      </c>
      <c r="I163" s="67">
        <v>0</v>
      </c>
      <c r="J163" s="68">
        <f t="shared" si="5"/>
        <v>0</v>
      </c>
      <c r="K163" s="64"/>
      <c r="L163" s="64" t="s">
        <v>235</v>
      </c>
    </row>
    <row r="164" spans="1:12" outlineLevel="1">
      <c r="A164" s="65" t="s">
        <v>236</v>
      </c>
      <c r="B164" s="34" t="s">
        <v>5484</v>
      </c>
      <c r="C164" s="66">
        <f>C165</f>
        <v>0</v>
      </c>
      <c r="E164" s="66"/>
      <c r="G164" s="66">
        <f t="shared" si="4"/>
        <v>0</v>
      </c>
      <c r="I164" s="67">
        <v>0</v>
      </c>
      <c r="J164" s="68">
        <f t="shared" si="5"/>
        <v>0</v>
      </c>
      <c r="K164" s="64"/>
      <c r="L164" s="64">
        <v>0</v>
      </c>
    </row>
    <row r="165" spans="1:12" outlineLevel="2">
      <c r="A165" s="30">
        <v>4823113000</v>
      </c>
      <c r="B165" s="44" t="s">
        <v>557</v>
      </c>
      <c r="C165" s="69">
        <v>0</v>
      </c>
      <c r="E165" s="69"/>
      <c r="G165" s="69">
        <f t="shared" si="4"/>
        <v>0</v>
      </c>
      <c r="I165" s="67">
        <v>0</v>
      </c>
      <c r="J165" s="68">
        <f t="shared" si="5"/>
        <v>0</v>
      </c>
      <c r="K165" s="64"/>
      <c r="L165" s="64" t="s">
        <v>236</v>
      </c>
    </row>
    <row r="166" spans="1:12" outlineLevel="1">
      <c r="A166" s="65" t="s">
        <v>237</v>
      </c>
      <c r="B166" s="34" t="s">
        <v>5485</v>
      </c>
      <c r="C166" s="66">
        <f>C167</f>
        <v>0</v>
      </c>
      <c r="E166" s="66"/>
      <c r="G166" s="66">
        <f t="shared" si="4"/>
        <v>0</v>
      </c>
      <c r="I166" s="67">
        <v>0</v>
      </c>
      <c r="J166" s="68">
        <f t="shared" si="5"/>
        <v>0</v>
      </c>
      <c r="K166" s="64"/>
      <c r="L166" s="64">
        <v>0</v>
      </c>
    </row>
    <row r="167" spans="1:12" outlineLevel="2">
      <c r="A167" s="30">
        <v>4823114000</v>
      </c>
      <c r="B167" s="44" t="s">
        <v>559</v>
      </c>
      <c r="C167" s="69">
        <v>0</v>
      </c>
      <c r="E167" s="69"/>
      <c r="G167" s="69">
        <f t="shared" si="4"/>
        <v>0</v>
      </c>
      <c r="I167" s="67">
        <v>0</v>
      </c>
      <c r="J167" s="68">
        <f t="shared" si="5"/>
        <v>0</v>
      </c>
      <c r="K167" s="64"/>
      <c r="L167" s="64" t="s">
        <v>237</v>
      </c>
    </row>
    <row r="168" spans="1:12" outlineLevel="1">
      <c r="A168" s="65" t="s">
        <v>238</v>
      </c>
      <c r="B168" s="34" t="s">
        <v>5486</v>
      </c>
      <c r="C168" s="66">
        <f>C169</f>
        <v>0</v>
      </c>
      <c r="E168" s="66"/>
      <c r="G168" s="66">
        <f t="shared" si="4"/>
        <v>0</v>
      </c>
      <c r="I168" s="67">
        <v>0</v>
      </c>
      <c r="J168" s="68">
        <f t="shared" si="5"/>
        <v>0</v>
      </c>
      <c r="K168" s="64"/>
      <c r="L168" s="64">
        <v>0</v>
      </c>
    </row>
    <row r="169" spans="1:12" outlineLevel="2">
      <c r="A169" s="30">
        <v>4823121000</v>
      </c>
      <c r="B169" s="44" t="s">
        <v>560</v>
      </c>
      <c r="C169" s="69">
        <v>0</v>
      </c>
      <c r="E169" s="69"/>
      <c r="G169" s="69">
        <f t="shared" si="4"/>
        <v>0</v>
      </c>
      <c r="I169" s="67">
        <v>0</v>
      </c>
      <c r="J169" s="68">
        <f t="shared" si="5"/>
        <v>0</v>
      </c>
      <c r="K169" s="64"/>
      <c r="L169" s="64" t="s">
        <v>238</v>
      </c>
    </row>
    <row r="170" spans="1:12" outlineLevel="1">
      <c r="A170" s="65" t="s">
        <v>239</v>
      </c>
      <c r="B170" s="34" t="s">
        <v>5487</v>
      </c>
      <c r="C170" s="66">
        <f>C171</f>
        <v>0</v>
      </c>
      <c r="E170" s="66"/>
      <c r="G170" s="66">
        <f t="shared" si="4"/>
        <v>0</v>
      </c>
      <c r="I170" s="67">
        <v>0</v>
      </c>
      <c r="J170" s="68">
        <f t="shared" si="5"/>
        <v>0</v>
      </c>
      <c r="K170" s="64"/>
      <c r="L170" s="64">
        <v>0</v>
      </c>
    </row>
    <row r="171" spans="1:12" outlineLevel="2">
      <c r="A171" s="30">
        <v>4823122000</v>
      </c>
      <c r="B171" s="44" t="s">
        <v>561</v>
      </c>
      <c r="C171" s="69">
        <v>0</v>
      </c>
      <c r="E171" s="69"/>
      <c r="G171" s="69">
        <f t="shared" si="4"/>
        <v>0</v>
      </c>
      <c r="I171" s="67">
        <v>0</v>
      </c>
      <c r="J171" s="68">
        <f t="shared" si="5"/>
        <v>0</v>
      </c>
      <c r="K171" s="64"/>
      <c r="L171" s="64" t="s">
        <v>239</v>
      </c>
    </row>
    <row r="172" spans="1:12" outlineLevel="1">
      <c r="A172" s="65" t="s">
        <v>240</v>
      </c>
      <c r="B172" s="34" t="s">
        <v>5488</v>
      </c>
      <c r="C172" s="66">
        <f>C173</f>
        <v>0</v>
      </c>
      <c r="E172" s="66"/>
      <c r="G172" s="66">
        <f t="shared" si="4"/>
        <v>0</v>
      </c>
      <c r="I172" s="67">
        <v>0</v>
      </c>
      <c r="J172" s="68">
        <f t="shared" si="5"/>
        <v>0</v>
      </c>
      <c r="K172" s="64"/>
      <c r="L172" s="64">
        <v>0</v>
      </c>
    </row>
    <row r="173" spans="1:12" outlineLevel="2">
      <c r="A173" s="30">
        <v>4823124000</v>
      </c>
      <c r="B173" s="44" t="s">
        <v>562</v>
      </c>
      <c r="C173" s="69">
        <v>0</v>
      </c>
      <c r="E173" s="69"/>
      <c r="G173" s="69">
        <f t="shared" si="4"/>
        <v>0</v>
      </c>
      <c r="I173" s="67">
        <v>0</v>
      </c>
      <c r="J173" s="68">
        <f t="shared" si="5"/>
        <v>0</v>
      </c>
      <c r="K173" s="64"/>
      <c r="L173" s="64" t="s">
        <v>240</v>
      </c>
    </row>
    <row r="174" spans="1:12" outlineLevel="1">
      <c r="A174" s="65" t="s">
        <v>241</v>
      </c>
      <c r="B174" s="34" t="s">
        <v>5489</v>
      </c>
      <c r="C174" s="66">
        <f>C175</f>
        <v>0</v>
      </c>
      <c r="E174" s="66"/>
      <c r="G174" s="66">
        <f t="shared" si="4"/>
        <v>0</v>
      </c>
      <c r="I174" s="67">
        <v>0</v>
      </c>
      <c r="J174" s="68">
        <f t="shared" si="5"/>
        <v>0</v>
      </c>
      <c r="K174" s="64"/>
      <c r="L174" s="64">
        <v>0</v>
      </c>
    </row>
    <row r="175" spans="1:12" outlineLevel="2">
      <c r="A175" s="30">
        <v>4823125000</v>
      </c>
      <c r="B175" s="44" t="s">
        <v>563</v>
      </c>
      <c r="C175" s="69">
        <v>0</v>
      </c>
      <c r="E175" s="69"/>
      <c r="G175" s="69">
        <f t="shared" si="4"/>
        <v>0</v>
      </c>
      <c r="I175" s="67">
        <v>0</v>
      </c>
      <c r="J175" s="68">
        <f t="shared" si="5"/>
        <v>0</v>
      </c>
      <c r="K175" s="64"/>
      <c r="L175" s="64" t="s">
        <v>241</v>
      </c>
    </row>
    <row r="176" spans="1:12" outlineLevel="1">
      <c r="A176" s="65" t="s">
        <v>242</v>
      </c>
      <c r="B176" s="34" t="s">
        <v>5490</v>
      </c>
      <c r="C176" s="66">
        <f>C177</f>
        <v>0</v>
      </c>
      <c r="E176" s="66"/>
      <c r="G176" s="66">
        <f t="shared" si="4"/>
        <v>0</v>
      </c>
      <c r="I176" s="67">
        <v>0</v>
      </c>
      <c r="J176" s="68">
        <f t="shared" si="5"/>
        <v>0</v>
      </c>
      <c r="K176" s="64"/>
      <c r="L176" s="64">
        <v>0</v>
      </c>
    </row>
    <row r="177" spans="1:13" outlineLevel="2">
      <c r="A177" s="30">
        <v>4823126000</v>
      </c>
      <c r="B177" s="44" t="s">
        <v>564</v>
      </c>
      <c r="C177" s="69">
        <v>0</v>
      </c>
      <c r="E177" s="69"/>
      <c r="G177" s="69">
        <f t="shared" si="4"/>
        <v>0</v>
      </c>
      <c r="I177" s="67">
        <v>0</v>
      </c>
      <c r="J177" s="68">
        <f t="shared" si="5"/>
        <v>0</v>
      </c>
      <c r="K177" s="64"/>
      <c r="L177" s="64" t="s">
        <v>242</v>
      </c>
    </row>
    <row r="178" spans="1:13" outlineLevel="1">
      <c r="A178" s="65" t="s">
        <v>243</v>
      </c>
      <c r="B178" s="34" t="s">
        <v>5491</v>
      </c>
      <c r="C178" s="66">
        <f>C179</f>
        <v>0</v>
      </c>
      <c r="E178" s="66"/>
      <c r="G178" s="66">
        <f t="shared" si="4"/>
        <v>0</v>
      </c>
      <c r="I178" s="67">
        <v>0</v>
      </c>
      <c r="J178" s="68">
        <f t="shared" si="5"/>
        <v>0</v>
      </c>
      <c r="K178" s="64"/>
      <c r="L178" s="64">
        <v>0</v>
      </c>
    </row>
    <row r="179" spans="1:13" outlineLevel="2">
      <c r="A179" s="30">
        <v>4823129000</v>
      </c>
      <c r="B179" s="44" t="s">
        <v>565</v>
      </c>
      <c r="C179" s="69">
        <v>0</v>
      </c>
      <c r="E179" s="69"/>
      <c r="G179" s="69">
        <f t="shared" si="4"/>
        <v>0</v>
      </c>
      <c r="I179" s="67">
        <v>0</v>
      </c>
      <c r="J179" s="68">
        <f t="shared" si="5"/>
        <v>0</v>
      </c>
      <c r="K179" s="64"/>
      <c r="L179" s="64" t="s">
        <v>243</v>
      </c>
    </row>
    <row r="180" spans="1:13" outlineLevel="1">
      <c r="A180" s="65" t="s">
        <v>244</v>
      </c>
      <c r="B180" s="34" t="s">
        <v>5492</v>
      </c>
      <c r="C180" s="66">
        <f>C181</f>
        <v>-1265023960.5999899</v>
      </c>
      <c r="E180" s="66">
        <f>E181</f>
        <v>1265023960.5999899</v>
      </c>
      <c r="G180" s="66">
        <f t="shared" si="4"/>
        <v>0</v>
      </c>
      <c r="I180" s="67">
        <v>-1.99999809265137E-2</v>
      </c>
      <c r="J180" s="68">
        <f t="shared" si="5"/>
        <v>-1.99999809265137E-2</v>
      </c>
      <c r="K180" s="67"/>
      <c r="L180" s="64">
        <v>0</v>
      </c>
      <c r="M180" s="68"/>
    </row>
    <row r="181" spans="1:13" outlineLevel="2">
      <c r="A181" s="30">
        <v>4823131000</v>
      </c>
      <c r="B181" s="44" t="s">
        <v>566</v>
      </c>
      <c r="C181" s="69">
        <v>-1265023960.5999899</v>
      </c>
      <c r="E181" s="69">
        <v>1265023960.5999899</v>
      </c>
      <c r="G181" s="69">
        <f t="shared" si="4"/>
        <v>0</v>
      </c>
      <c r="I181" s="67">
        <v>0</v>
      </c>
      <c r="J181" s="68">
        <f t="shared" si="5"/>
        <v>0</v>
      </c>
      <c r="K181" s="64"/>
      <c r="L181" s="64" t="s">
        <v>244</v>
      </c>
    </row>
    <row r="182" spans="1:13" outlineLevel="1">
      <c r="A182" s="65" t="s">
        <v>245</v>
      </c>
      <c r="B182" s="34" t="s">
        <v>5493</v>
      </c>
      <c r="C182" s="66">
        <f>C183</f>
        <v>-1718367173.5699899</v>
      </c>
      <c r="E182" s="66">
        <f>E183</f>
        <v>1718367173.5699899</v>
      </c>
      <c r="G182" s="66">
        <f t="shared" si="4"/>
        <v>0</v>
      </c>
      <c r="I182" s="67">
        <v>-0.44000005722045898</v>
      </c>
      <c r="J182" s="68">
        <f t="shared" si="5"/>
        <v>-0.44000005722045898</v>
      </c>
      <c r="K182" s="64"/>
      <c r="L182" s="64">
        <v>0</v>
      </c>
    </row>
    <row r="183" spans="1:13" outlineLevel="2">
      <c r="A183" s="30">
        <v>4823132000</v>
      </c>
      <c r="B183" s="44" t="s">
        <v>567</v>
      </c>
      <c r="C183" s="69">
        <v>-1718367173.5699899</v>
      </c>
      <c r="E183" s="69">
        <v>1718367173.5699899</v>
      </c>
      <c r="G183" s="69">
        <f t="shared" si="4"/>
        <v>0</v>
      </c>
      <c r="I183" s="67">
        <v>0</v>
      </c>
      <c r="J183" s="68">
        <f t="shared" si="5"/>
        <v>0</v>
      </c>
      <c r="K183" s="64"/>
      <c r="L183" s="64" t="s">
        <v>245</v>
      </c>
    </row>
    <row r="184" spans="1:13" outlineLevel="1">
      <c r="A184" s="65" t="s">
        <v>246</v>
      </c>
      <c r="B184" s="34" t="s">
        <v>2767</v>
      </c>
      <c r="C184" s="66">
        <f>C185</f>
        <v>-4376087050.1099901</v>
      </c>
      <c r="E184" s="66">
        <f>E185</f>
        <v>4376087050.1099901</v>
      </c>
      <c r="G184" s="66">
        <f t="shared" si="4"/>
        <v>0</v>
      </c>
      <c r="I184" s="67">
        <v>-0.26000022888183599</v>
      </c>
      <c r="J184" s="68">
        <f t="shared" si="5"/>
        <v>-0.26000022888183599</v>
      </c>
      <c r="K184" s="67"/>
      <c r="L184" s="64">
        <v>0</v>
      </c>
    </row>
    <row r="185" spans="1:13" outlineLevel="2">
      <c r="A185" s="30">
        <v>4823133000</v>
      </c>
      <c r="B185" s="44" t="s">
        <v>568</v>
      </c>
      <c r="C185" s="69">
        <v>-4376087050.1099901</v>
      </c>
      <c r="E185" s="69">
        <v>4376087050.1099901</v>
      </c>
      <c r="G185" s="69">
        <f t="shared" si="4"/>
        <v>0</v>
      </c>
      <c r="I185" s="67">
        <v>0</v>
      </c>
      <c r="J185" s="68">
        <f t="shared" si="5"/>
        <v>0</v>
      </c>
      <c r="K185" s="64"/>
      <c r="L185" s="64" t="s">
        <v>246</v>
      </c>
    </row>
    <row r="186" spans="1:13" outlineLevel="1">
      <c r="A186" s="65" t="s">
        <v>247</v>
      </c>
      <c r="B186" s="34" t="s">
        <v>5494</v>
      </c>
      <c r="C186" s="66">
        <f>C187</f>
        <v>-397028555.58999902</v>
      </c>
      <c r="E186" s="66">
        <f>E187</f>
        <v>397028555.58999902</v>
      </c>
      <c r="G186" s="66">
        <f t="shared" si="4"/>
        <v>0</v>
      </c>
      <c r="I186" s="67">
        <v>-0.27999997138977101</v>
      </c>
      <c r="J186" s="68">
        <f t="shared" si="5"/>
        <v>-0.27999997138977101</v>
      </c>
      <c r="K186" s="64"/>
      <c r="L186" s="64">
        <v>0</v>
      </c>
    </row>
    <row r="187" spans="1:13" outlineLevel="2">
      <c r="A187" s="30">
        <v>4823134000</v>
      </c>
      <c r="B187" s="44" t="s">
        <v>569</v>
      </c>
      <c r="C187" s="69">
        <v>-397028555.58999902</v>
      </c>
      <c r="E187" s="69">
        <v>397028555.58999902</v>
      </c>
      <c r="G187" s="69">
        <f t="shared" si="4"/>
        <v>0</v>
      </c>
      <c r="I187" s="67">
        <v>0</v>
      </c>
      <c r="J187" s="68">
        <f t="shared" si="5"/>
        <v>0</v>
      </c>
      <c r="K187" s="64"/>
      <c r="L187" s="64" t="s">
        <v>247</v>
      </c>
    </row>
    <row r="188" spans="1:13" outlineLevel="1">
      <c r="A188" s="65" t="s">
        <v>248</v>
      </c>
      <c r="B188" s="34" t="s">
        <v>5495</v>
      </c>
      <c r="C188" s="66">
        <f>C189</f>
        <v>-246923739.75999901</v>
      </c>
      <c r="E188" s="66">
        <f>E189</f>
        <v>246923739.75999901</v>
      </c>
      <c r="G188" s="66">
        <f t="shared" si="4"/>
        <v>0</v>
      </c>
      <c r="I188" s="67">
        <v>0.19999998807907099</v>
      </c>
      <c r="J188" s="68">
        <f t="shared" si="5"/>
        <v>0.19999998807907099</v>
      </c>
      <c r="K188" s="64"/>
      <c r="L188" s="64">
        <v>0</v>
      </c>
    </row>
    <row r="189" spans="1:13" outlineLevel="2">
      <c r="A189" s="30">
        <v>4823135000</v>
      </c>
      <c r="B189" s="44" t="s">
        <v>570</v>
      </c>
      <c r="C189" s="69">
        <v>-246923739.75999901</v>
      </c>
      <c r="E189" s="69">
        <v>246923739.75999901</v>
      </c>
      <c r="G189" s="69">
        <f t="shared" si="4"/>
        <v>0</v>
      </c>
      <c r="I189" s="67">
        <v>0</v>
      </c>
      <c r="J189" s="68">
        <f t="shared" si="5"/>
        <v>0</v>
      </c>
      <c r="K189" s="64"/>
      <c r="L189" s="64" t="s">
        <v>248</v>
      </c>
    </row>
    <row r="190" spans="1:13" outlineLevel="1">
      <c r="A190" s="65" t="s">
        <v>249</v>
      </c>
      <c r="B190" s="34" t="s">
        <v>5496</v>
      </c>
      <c r="C190" s="66">
        <f>C191</f>
        <v>-5984876.5099999905</v>
      </c>
      <c r="E190" s="66">
        <f>E191</f>
        <v>5984876.5099999905</v>
      </c>
      <c r="G190" s="66">
        <f t="shared" si="4"/>
        <v>0</v>
      </c>
      <c r="I190" s="67">
        <v>0.29999999981373499</v>
      </c>
      <c r="J190" s="68">
        <f t="shared" si="5"/>
        <v>0.29999999981373499</v>
      </c>
      <c r="K190" s="64"/>
      <c r="L190" s="64">
        <v>0</v>
      </c>
    </row>
    <row r="191" spans="1:13" outlineLevel="2">
      <c r="A191" s="30">
        <v>4823139000</v>
      </c>
      <c r="B191" s="44" t="s">
        <v>571</v>
      </c>
      <c r="C191" s="69">
        <v>-5984876.5099999905</v>
      </c>
      <c r="E191" s="69">
        <v>5984876.5099999905</v>
      </c>
      <c r="G191" s="69">
        <f t="shared" si="4"/>
        <v>0</v>
      </c>
      <c r="I191" s="67">
        <v>0</v>
      </c>
      <c r="J191" s="68">
        <f t="shared" si="5"/>
        <v>0</v>
      </c>
      <c r="K191" s="64"/>
      <c r="L191" s="64" t="s">
        <v>249</v>
      </c>
    </row>
    <row r="192" spans="1:13" outlineLevel="1">
      <c r="A192" s="65" t="s">
        <v>250</v>
      </c>
      <c r="B192" s="34" t="s">
        <v>5497</v>
      </c>
      <c r="C192" s="66">
        <f>C193</f>
        <v>0</v>
      </c>
      <c r="E192" s="66"/>
      <c r="G192" s="66">
        <f t="shared" si="4"/>
        <v>0</v>
      </c>
      <c r="I192" s="67">
        <v>0</v>
      </c>
      <c r="J192" s="68">
        <f t="shared" si="5"/>
        <v>0</v>
      </c>
      <c r="K192" s="64"/>
      <c r="L192" s="64">
        <v>0</v>
      </c>
    </row>
    <row r="193" spans="1:12" outlineLevel="2">
      <c r="A193" s="30">
        <v>4823211000</v>
      </c>
      <c r="B193" s="44" t="s">
        <v>572</v>
      </c>
      <c r="C193" s="69">
        <v>0</v>
      </c>
      <c r="E193" s="69"/>
      <c r="G193" s="69">
        <f t="shared" si="4"/>
        <v>0</v>
      </c>
      <c r="I193" s="67">
        <v>0</v>
      </c>
      <c r="J193" s="68">
        <f t="shared" si="5"/>
        <v>0</v>
      </c>
      <c r="K193" s="64"/>
      <c r="L193" s="64" t="s">
        <v>250</v>
      </c>
    </row>
    <row r="194" spans="1:12" outlineLevel="1">
      <c r="A194" s="65" t="s">
        <v>251</v>
      </c>
      <c r="B194" s="34" t="s">
        <v>5498</v>
      </c>
      <c r="C194" s="66">
        <f>SUM(C195:C196)</f>
        <v>0</v>
      </c>
      <c r="E194" s="66"/>
      <c r="G194" s="66">
        <f t="shared" si="4"/>
        <v>0</v>
      </c>
      <c r="I194" s="67">
        <v>0</v>
      </c>
      <c r="J194" s="68">
        <f t="shared" si="5"/>
        <v>0</v>
      </c>
      <c r="K194" s="64"/>
      <c r="L194" s="64">
        <v>0</v>
      </c>
    </row>
    <row r="195" spans="1:12" outlineLevel="2">
      <c r="A195" s="30">
        <v>4823510000</v>
      </c>
      <c r="B195" s="44" t="s">
        <v>573</v>
      </c>
      <c r="C195" s="69">
        <v>0</v>
      </c>
      <c r="E195" s="69"/>
      <c r="G195" s="69">
        <f t="shared" si="4"/>
        <v>0</v>
      </c>
      <c r="I195" s="67">
        <v>0</v>
      </c>
      <c r="J195" s="68">
        <f t="shared" si="5"/>
        <v>0</v>
      </c>
      <c r="K195" s="64"/>
      <c r="L195" s="64" t="s">
        <v>251</v>
      </c>
    </row>
    <row r="196" spans="1:12" outlineLevel="2">
      <c r="A196" s="30">
        <v>4823520000</v>
      </c>
      <c r="B196" s="44" t="s">
        <v>574</v>
      </c>
      <c r="C196" s="69">
        <v>0</v>
      </c>
      <c r="E196" s="69"/>
      <c r="G196" s="69">
        <f t="shared" si="4"/>
        <v>0</v>
      </c>
      <c r="I196" s="67">
        <v>0</v>
      </c>
      <c r="J196" s="68">
        <f t="shared" si="5"/>
        <v>0</v>
      </c>
      <c r="K196" s="64"/>
      <c r="L196" s="64" t="s">
        <v>251</v>
      </c>
    </row>
    <row r="197" spans="1:12" outlineLevel="1">
      <c r="A197" s="65" t="s">
        <v>252</v>
      </c>
      <c r="B197" s="34" t="s">
        <v>5499</v>
      </c>
      <c r="C197" s="66">
        <f>C198</f>
        <v>0</v>
      </c>
      <c r="E197" s="66"/>
      <c r="G197" s="66">
        <f t="shared" si="4"/>
        <v>0</v>
      </c>
      <c r="I197" s="67">
        <v>0</v>
      </c>
      <c r="J197" s="68">
        <f t="shared" si="5"/>
        <v>0</v>
      </c>
      <c r="K197" s="64"/>
      <c r="L197" s="64">
        <v>0</v>
      </c>
    </row>
    <row r="198" spans="1:12" outlineLevel="2">
      <c r="A198" s="30">
        <v>4823610000</v>
      </c>
      <c r="B198" s="44" t="s">
        <v>575</v>
      </c>
      <c r="C198" s="69">
        <v>0</v>
      </c>
      <c r="E198" s="69"/>
      <c r="G198" s="69">
        <f t="shared" si="4"/>
        <v>0</v>
      </c>
      <c r="I198" s="67">
        <v>0</v>
      </c>
      <c r="J198" s="68">
        <f t="shared" si="5"/>
        <v>0</v>
      </c>
      <c r="K198" s="64"/>
      <c r="L198" s="64" t="s">
        <v>252</v>
      </c>
    </row>
    <row r="199" spans="1:12" outlineLevel="1">
      <c r="A199" s="65" t="s">
        <v>253</v>
      </c>
      <c r="B199" s="34" t="s">
        <v>5500</v>
      </c>
      <c r="C199" s="66">
        <f>C200</f>
        <v>0</v>
      </c>
      <c r="E199" s="66"/>
      <c r="G199" s="66">
        <f t="shared" ref="G199:G266" si="6">C199+E199</f>
        <v>0</v>
      </c>
      <c r="I199" s="67">
        <v>0</v>
      </c>
      <c r="J199" s="68">
        <f t="shared" ref="J199:J231" si="7">I199-G199</f>
        <v>0</v>
      </c>
      <c r="K199" s="64"/>
      <c r="L199" s="64">
        <v>0</v>
      </c>
    </row>
    <row r="200" spans="1:12" outlineLevel="2">
      <c r="A200" s="30">
        <v>4823620000</v>
      </c>
      <c r="B200" s="44" t="s">
        <v>576</v>
      </c>
      <c r="C200" s="69">
        <v>0</v>
      </c>
      <c r="E200" s="69"/>
      <c r="G200" s="69">
        <f t="shared" si="6"/>
        <v>0</v>
      </c>
      <c r="I200" s="67">
        <v>0</v>
      </c>
      <c r="J200" s="68">
        <f t="shared" si="7"/>
        <v>0</v>
      </c>
      <c r="K200" s="64"/>
      <c r="L200" s="64" t="s">
        <v>253</v>
      </c>
    </row>
    <row r="201" spans="1:12" outlineLevel="1">
      <c r="A201" s="65" t="s">
        <v>254</v>
      </c>
      <c r="B201" s="34" t="s">
        <v>5501</v>
      </c>
      <c r="C201" s="66">
        <f>C202</f>
        <v>0</v>
      </c>
      <c r="E201" s="66"/>
      <c r="G201" s="66">
        <f t="shared" si="6"/>
        <v>0</v>
      </c>
      <c r="I201" s="67">
        <v>0</v>
      </c>
      <c r="J201" s="68">
        <f t="shared" si="7"/>
        <v>0</v>
      </c>
      <c r="K201" s="64"/>
      <c r="L201" s="64">
        <v>0</v>
      </c>
    </row>
    <row r="202" spans="1:12" outlineLevel="2">
      <c r="A202" s="30">
        <v>4823630000</v>
      </c>
      <c r="B202" s="44" t="s">
        <v>577</v>
      </c>
      <c r="C202" s="69">
        <v>0</v>
      </c>
      <c r="E202" s="69"/>
      <c r="G202" s="69">
        <f t="shared" si="6"/>
        <v>0</v>
      </c>
      <c r="I202" s="67">
        <v>0</v>
      </c>
      <c r="J202" s="68">
        <f t="shared" si="7"/>
        <v>0</v>
      </c>
      <c r="K202" s="64"/>
      <c r="L202" s="64" t="s">
        <v>254</v>
      </c>
    </row>
    <row r="203" spans="1:12" outlineLevel="1">
      <c r="A203" s="65" t="s">
        <v>255</v>
      </c>
      <c r="B203" s="34" t="s">
        <v>5502</v>
      </c>
      <c r="C203" s="66">
        <f>C204</f>
        <v>0</v>
      </c>
      <c r="E203" s="66"/>
      <c r="G203" s="66">
        <f t="shared" si="6"/>
        <v>0</v>
      </c>
      <c r="I203" s="67">
        <v>0</v>
      </c>
      <c r="J203" s="68">
        <f t="shared" si="7"/>
        <v>0</v>
      </c>
      <c r="K203" s="64"/>
      <c r="L203" s="64">
        <v>0</v>
      </c>
    </row>
    <row r="204" spans="1:12" outlineLevel="2">
      <c r="A204" s="30">
        <v>4823640000</v>
      </c>
      <c r="B204" s="44" t="s">
        <v>578</v>
      </c>
      <c r="C204" s="69">
        <v>0</v>
      </c>
      <c r="E204" s="69"/>
      <c r="G204" s="69">
        <f t="shared" si="6"/>
        <v>0</v>
      </c>
      <c r="I204" s="67">
        <v>0</v>
      </c>
      <c r="J204" s="68">
        <f t="shared" si="7"/>
        <v>0</v>
      </c>
      <c r="K204" s="64"/>
      <c r="L204" s="64" t="s">
        <v>255</v>
      </c>
    </row>
    <row r="205" spans="1:12" outlineLevel="1">
      <c r="A205" s="65" t="s">
        <v>256</v>
      </c>
      <c r="B205" s="34" t="s">
        <v>5503</v>
      </c>
      <c r="C205" s="66">
        <f>C206</f>
        <v>-7322000.9199999897</v>
      </c>
      <c r="E205" s="66">
        <f>E206</f>
        <v>7322000.9199999897</v>
      </c>
      <c r="G205" s="66">
        <f t="shared" si="6"/>
        <v>0</v>
      </c>
      <c r="I205" s="67">
        <v>-0.45999999996274699</v>
      </c>
      <c r="J205" s="68">
        <f t="shared" si="7"/>
        <v>-0.45999999996274699</v>
      </c>
      <c r="K205" s="64"/>
      <c r="L205" s="64">
        <v>0</v>
      </c>
    </row>
    <row r="206" spans="1:12" outlineLevel="2">
      <c r="A206" s="30">
        <v>4823900000</v>
      </c>
      <c r="B206" s="44" t="s">
        <v>579</v>
      </c>
      <c r="C206" s="69">
        <v>-7322000.9199999897</v>
      </c>
      <c r="E206" s="69">
        <v>7322000.9199999897</v>
      </c>
      <c r="G206" s="69">
        <f t="shared" si="6"/>
        <v>0</v>
      </c>
      <c r="I206" s="67">
        <v>0</v>
      </c>
      <c r="J206" s="68">
        <f t="shared" si="7"/>
        <v>0</v>
      </c>
      <c r="K206" s="64"/>
      <c r="L206" s="64" t="s">
        <v>256</v>
      </c>
    </row>
    <row r="207" spans="1:12" outlineLevel="1">
      <c r="A207" s="65" t="s">
        <v>257</v>
      </c>
      <c r="B207" s="34" t="s">
        <v>5504</v>
      </c>
      <c r="C207" s="66">
        <f>SUM(C208:C212)</f>
        <v>-22967993.11999999</v>
      </c>
      <c r="E207" s="66"/>
      <c r="G207" s="66">
        <f t="shared" si="6"/>
        <v>-22967993.11999999</v>
      </c>
      <c r="I207" s="67">
        <v>-22801956.16</v>
      </c>
      <c r="J207" s="68">
        <f t="shared" si="7"/>
        <v>166036.95999998972</v>
      </c>
      <c r="K207" s="64"/>
      <c r="L207" s="64">
        <v>0</v>
      </c>
    </row>
    <row r="208" spans="1:12" outlineLevel="2">
      <c r="A208" s="30">
        <v>4824110000</v>
      </c>
      <c r="B208" s="44" t="s">
        <v>580</v>
      </c>
      <c r="C208" s="69">
        <v>-17951343.460000001</v>
      </c>
      <c r="E208" s="69"/>
      <c r="G208" s="69">
        <f t="shared" si="6"/>
        <v>-17951343.460000001</v>
      </c>
      <c r="I208" s="67">
        <v>0</v>
      </c>
      <c r="J208" s="68">
        <f t="shared" si="7"/>
        <v>17951343.460000001</v>
      </c>
      <c r="K208" s="64"/>
      <c r="L208" s="64" t="s">
        <v>257</v>
      </c>
    </row>
    <row r="209" spans="1:12" outlineLevel="2">
      <c r="A209" s="30">
        <v>4824120000</v>
      </c>
      <c r="B209" s="44" t="s">
        <v>581</v>
      </c>
      <c r="C209" s="69">
        <v>-3333135.02999999</v>
      </c>
      <c r="E209" s="69"/>
      <c r="G209" s="69">
        <f t="shared" si="6"/>
        <v>-3333135.02999999</v>
      </c>
      <c r="I209" s="67">
        <v>0</v>
      </c>
      <c r="J209" s="68">
        <f t="shared" si="7"/>
        <v>3333135.02999999</v>
      </c>
      <c r="K209" s="64"/>
      <c r="L209" s="64" t="s">
        <v>257</v>
      </c>
    </row>
    <row r="210" spans="1:12" outlineLevel="2">
      <c r="A210" s="30">
        <v>4824190000</v>
      </c>
      <c r="B210" s="44" t="s">
        <v>582</v>
      </c>
      <c r="C210" s="69">
        <v>-713492</v>
      </c>
      <c r="E210" s="69"/>
      <c r="G210" s="69">
        <f t="shared" si="6"/>
        <v>-713492</v>
      </c>
      <c r="I210" s="67">
        <v>0</v>
      </c>
      <c r="J210" s="68">
        <f t="shared" si="7"/>
        <v>713492</v>
      </c>
      <c r="K210" s="64"/>
      <c r="L210" s="64" t="s">
        <v>257</v>
      </c>
    </row>
    <row r="211" spans="1:12" outlineLevel="2">
      <c r="A211" s="30">
        <v>4824210000</v>
      </c>
      <c r="B211" s="44" t="s">
        <v>583</v>
      </c>
      <c r="C211" s="69">
        <v>-970022.63</v>
      </c>
      <c r="E211" s="69"/>
      <c r="G211" s="69">
        <f t="shared" si="6"/>
        <v>-970022.63</v>
      </c>
      <c r="I211" s="67">
        <v>0</v>
      </c>
      <c r="J211" s="68">
        <f t="shared" si="7"/>
        <v>970022.63</v>
      </c>
      <c r="K211" s="64"/>
      <c r="L211" s="64" t="s">
        <v>257</v>
      </c>
    </row>
    <row r="212" spans="1:12" outlineLevel="2">
      <c r="A212" s="30">
        <v>4824220000</v>
      </c>
      <c r="B212" s="44" t="s">
        <v>584</v>
      </c>
      <c r="C212" s="69">
        <v>0</v>
      </c>
      <c r="E212" s="69"/>
      <c r="G212" s="69">
        <f t="shared" si="6"/>
        <v>0</v>
      </c>
      <c r="I212" s="67">
        <v>0</v>
      </c>
      <c r="J212" s="68">
        <f t="shared" si="7"/>
        <v>0</v>
      </c>
      <c r="K212" s="64"/>
      <c r="L212" s="64" t="s">
        <v>257</v>
      </c>
    </row>
    <row r="213" spans="1:12" outlineLevel="1">
      <c r="A213" s="65" t="s">
        <v>258</v>
      </c>
      <c r="B213" s="34" t="s">
        <v>5505</v>
      </c>
      <c r="C213" s="66">
        <f>C214</f>
        <v>-3417089.77999999</v>
      </c>
      <c r="E213" s="66"/>
      <c r="G213" s="66">
        <f t="shared" si="6"/>
        <v>-3417089.77999999</v>
      </c>
      <c r="I213" s="67">
        <v>-3396329.32</v>
      </c>
      <c r="J213" s="68">
        <f t="shared" si="7"/>
        <v>20760.459999990184</v>
      </c>
      <c r="K213" s="64"/>
      <c r="L213" s="64">
        <v>0</v>
      </c>
    </row>
    <row r="214" spans="1:12" outlineLevel="2">
      <c r="A214" s="30">
        <v>4825000000</v>
      </c>
      <c r="B214" s="44" t="s">
        <v>585</v>
      </c>
      <c r="C214" s="69">
        <v>-3417089.77999999</v>
      </c>
      <c r="E214" s="69"/>
      <c r="G214" s="69">
        <f t="shared" si="6"/>
        <v>-3417089.77999999</v>
      </c>
      <c r="I214" s="67">
        <v>0</v>
      </c>
      <c r="J214" s="68">
        <f t="shared" si="7"/>
        <v>3417089.77999999</v>
      </c>
      <c r="K214" s="64"/>
      <c r="L214" s="64" t="s">
        <v>258</v>
      </c>
    </row>
    <row r="215" spans="1:12" outlineLevel="1">
      <c r="A215" s="65" t="s">
        <v>259</v>
      </c>
      <c r="B215" s="34" t="s">
        <v>5506</v>
      </c>
      <c r="C215" s="66">
        <f>C216</f>
        <v>-89182167.359999895</v>
      </c>
      <c r="E215" s="66"/>
      <c r="G215" s="66">
        <f t="shared" si="6"/>
        <v>-89182167.359999895</v>
      </c>
      <c r="I215" s="67">
        <v>-88327253.930000007</v>
      </c>
      <c r="J215" s="68">
        <f t="shared" si="7"/>
        <v>854913.42999988794</v>
      </c>
      <c r="K215" s="64"/>
      <c r="L215" s="64">
        <v>0</v>
      </c>
    </row>
    <row r="216" spans="1:12" outlineLevel="2">
      <c r="A216" s="30">
        <v>4826110000</v>
      </c>
      <c r="B216" s="44" t="s">
        <v>586</v>
      </c>
      <c r="C216" s="69">
        <v>-89182167.359999895</v>
      </c>
      <c r="E216" s="69"/>
      <c r="G216" s="69">
        <f t="shared" si="6"/>
        <v>-89182167.359999895</v>
      </c>
      <c r="I216" s="67">
        <v>0</v>
      </c>
      <c r="J216" s="68">
        <f t="shared" si="7"/>
        <v>89182167.359999895</v>
      </c>
      <c r="K216" s="64"/>
      <c r="L216" s="64" t="s">
        <v>259</v>
      </c>
    </row>
    <row r="217" spans="1:12" outlineLevel="1">
      <c r="A217" s="65" t="s">
        <v>260</v>
      </c>
      <c r="B217" s="34" t="s">
        <v>5507</v>
      </c>
      <c r="C217" s="66">
        <f>SUM(C218:C219)</f>
        <v>-6956310.8700000001</v>
      </c>
      <c r="E217" s="66"/>
      <c r="G217" s="66">
        <f t="shared" si="6"/>
        <v>-6956310.8700000001</v>
      </c>
      <c r="I217" s="67">
        <v>-6943391.1900000004</v>
      </c>
      <c r="J217" s="68">
        <f t="shared" si="7"/>
        <v>12919.679999999702</v>
      </c>
      <c r="K217" s="64"/>
      <c r="L217" s="64">
        <v>0</v>
      </c>
    </row>
    <row r="218" spans="1:12" outlineLevel="2">
      <c r="A218" s="30">
        <v>4826120000</v>
      </c>
      <c r="B218" s="44" t="s">
        <v>587</v>
      </c>
      <c r="C218" s="69">
        <v>-6956310.8700000001</v>
      </c>
      <c r="E218" s="69"/>
      <c r="G218" s="69">
        <f t="shared" si="6"/>
        <v>-6956310.8700000001</v>
      </c>
      <c r="I218" s="67">
        <v>0</v>
      </c>
      <c r="J218" s="68">
        <f t="shared" si="7"/>
        <v>6956310.8700000001</v>
      </c>
      <c r="K218" s="64"/>
      <c r="L218" s="64" t="s">
        <v>260</v>
      </c>
    </row>
    <row r="219" spans="1:12" outlineLevel="2">
      <c r="A219" s="30">
        <v>4826220000</v>
      </c>
      <c r="B219" s="44" t="s">
        <v>588</v>
      </c>
      <c r="C219" s="69">
        <v>0</v>
      </c>
      <c r="E219" s="69"/>
      <c r="G219" s="69">
        <f t="shared" si="6"/>
        <v>0</v>
      </c>
      <c r="I219" s="67">
        <v>0</v>
      </c>
      <c r="J219" s="68">
        <f t="shared" si="7"/>
        <v>0</v>
      </c>
      <c r="K219" s="64"/>
      <c r="L219" s="64" t="s">
        <v>260</v>
      </c>
    </row>
    <row r="220" spans="1:12" outlineLevel="1">
      <c r="A220" s="65" t="s">
        <v>261</v>
      </c>
      <c r="B220" s="34" t="s">
        <v>5508</v>
      </c>
      <c r="C220" s="66">
        <f>SUM(C221:C222)</f>
        <v>-7892048.96</v>
      </c>
      <c r="E220" s="66"/>
      <c r="G220" s="66">
        <f t="shared" si="6"/>
        <v>-7892048.96</v>
      </c>
      <c r="I220" s="67">
        <v>-7850133.4199999999</v>
      </c>
      <c r="J220" s="68">
        <f t="shared" si="7"/>
        <v>41915.540000000037</v>
      </c>
      <c r="K220" s="64"/>
      <c r="L220" s="64">
        <v>0</v>
      </c>
    </row>
    <row r="221" spans="1:12" outlineLevel="2">
      <c r="A221" s="30">
        <v>4826130000</v>
      </c>
      <c r="B221" s="44" t="s">
        <v>589</v>
      </c>
      <c r="C221" s="69">
        <v>-7892048.96</v>
      </c>
      <c r="E221" s="69"/>
      <c r="G221" s="69">
        <f t="shared" si="6"/>
        <v>-7892048.96</v>
      </c>
      <c r="I221" s="67">
        <v>0</v>
      </c>
      <c r="J221" s="68">
        <f t="shared" si="7"/>
        <v>7892048.96</v>
      </c>
      <c r="K221" s="64"/>
      <c r="L221" s="64" t="s">
        <v>261</v>
      </c>
    </row>
    <row r="222" spans="1:12" outlineLevel="2">
      <c r="A222" s="30">
        <v>4826230000</v>
      </c>
      <c r="B222" s="44" t="s">
        <v>589</v>
      </c>
      <c r="C222" s="69">
        <v>0</v>
      </c>
      <c r="E222" s="69"/>
      <c r="G222" s="69">
        <f t="shared" si="6"/>
        <v>0</v>
      </c>
      <c r="I222" s="67">
        <v>0</v>
      </c>
      <c r="J222" s="68">
        <f t="shared" si="7"/>
        <v>0</v>
      </c>
      <c r="K222" s="64"/>
      <c r="L222" s="64" t="s">
        <v>261</v>
      </c>
    </row>
    <row r="223" spans="1:12" outlineLevel="1">
      <c r="A223" s="65" t="s">
        <v>262</v>
      </c>
      <c r="B223" s="34" t="s">
        <v>5509</v>
      </c>
      <c r="C223" s="66">
        <f>C224</f>
        <v>-699286.68999999901</v>
      </c>
      <c r="E223" s="66"/>
      <c r="G223" s="66">
        <f t="shared" si="6"/>
        <v>-699286.68999999901</v>
      </c>
      <c r="I223" s="67">
        <v>-697943.77</v>
      </c>
      <c r="J223" s="68">
        <f t="shared" si="7"/>
        <v>1342.9199999989942</v>
      </c>
      <c r="K223" s="64"/>
      <c r="L223" s="64">
        <v>0</v>
      </c>
    </row>
    <row r="224" spans="1:12" outlineLevel="2">
      <c r="A224" s="30">
        <v>4826140000</v>
      </c>
      <c r="B224" s="44" t="s">
        <v>591</v>
      </c>
      <c r="C224" s="69">
        <v>-699286.68999999901</v>
      </c>
      <c r="E224" s="69"/>
      <c r="G224" s="69">
        <f t="shared" si="6"/>
        <v>-699286.68999999901</v>
      </c>
      <c r="I224" s="67">
        <v>0</v>
      </c>
      <c r="J224" s="68">
        <f t="shared" si="7"/>
        <v>699286.68999999901</v>
      </c>
      <c r="K224" s="64"/>
      <c r="L224" s="64" t="s">
        <v>262</v>
      </c>
    </row>
    <row r="225" spans="1:12" outlineLevel="1">
      <c r="A225" s="65" t="s">
        <v>263</v>
      </c>
      <c r="B225" s="34" t="s">
        <v>2775</v>
      </c>
      <c r="C225" s="66">
        <f>C226</f>
        <v>-2222881</v>
      </c>
      <c r="E225" s="66"/>
      <c r="G225" s="66">
        <f t="shared" si="6"/>
        <v>-2222881</v>
      </c>
      <c r="I225" s="67">
        <v>-2190437.8199999998</v>
      </c>
      <c r="J225" s="68">
        <f t="shared" si="7"/>
        <v>32443.180000000168</v>
      </c>
      <c r="K225" s="64"/>
      <c r="L225" s="64">
        <v>0</v>
      </c>
    </row>
    <row r="226" spans="1:12" outlineLevel="2">
      <c r="A226" s="30">
        <v>4826190000</v>
      </c>
      <c r="B226" s="44" t="s">
        <v>592</v>
      </c>
      <c r="C226" s="69">
        <v>-2222881</v>
      </c>
      <c r="E226" s="69"/>
      <c r="G226" s="69">
        <f t="shared" si="6"/>
        <v>-2222881</v>
      </c>
      <c r="I226" s="67">
        <v>0</v>
      </c>
      <c r="J226" s="68">
        <f t="shared" si="7"/>
        <v>2222881</v>
      </c>
      <c r="K226" s="64"/>
      <c r="L226" s="64" t="s">
        <v>263</v>
      </c>
    </row>
    <row r="227" spans="1:12" outlineLevel="1">
      <c r="A227" s="65" t="s">
        <v>264</v>
      </c>
      <c r="B227" s="34" t="s">
        <v>2776</v>
      </c>
      <c r="C227" s="66">
        <f>C228</f>
        <v>-2980.9699999999898</v>
      </c>
      <c r="E227" s="66">
        <f>E228</f>
        <v>2980.9699999999898</v>
      </c>
      <c r="G227" s="66">
        <f t="shared" si="6"/>
        <v>0</v>
      </c>
      <c r="I227" s="67">
        <v>1.3000000000029099</v>
      </c>
      <c r="J227" s="68">
        <f t="shared" si="7"/>
        <v>1.3000000000029099</v>
      </c>
      <c r="K227" s="64"/>
      <c r="L227" s="64">
        <v>0</v>
      </c>
    </row>
    <row r="228" spans="1:12" outlineLevel="2">
      <c r="A228" s="30">
        <v>4828200000</v>
      </c>
      <c r="B228" s="44" t="s">
        <v>593</v>
      </c>
      <c r="C228" s="69">
        <v>-2980.9699999999898</v>
      </c>
      <c r="E228" s="69">
        <v>2980.9699999999898</v>
      </c>
      <c r="G228" s="69">
        <f t="shared" si="6"/>
        <v>0</v>
      </c>
      <c r="I228" s="67">
        <v>0</v>
      </c>
      <c r="J228" s="68">
        <f t="shared" si="7"/>
        <v>0</v>
      </c>
      <c r="K228" s="64"/>
      <c r="L228" s="64" t="s">
        <v>264</v>
      </c>
    </row>
    <row r="229" spans="1:12" outlineLevel="1">
      <c r="A229" s="65" t="s">
        <v>265</v>
      </c>
      <c r="B229" s="34" t="s">
        <v>5510</v>
      </c>
      <c r="C229" s="66">
        <f>C230</f>
        <v>-341212.66999999899</v>
      </c>
      <c r="E229" s="66">
        <f>E230</f>
        <v>341212.66999999899</v>
      </c>
      <c r="G229" s="66">
        <f t="shared" si="6"/>
        <v>0</v>
      </c>
      <c r="I229" s="67">
        <v>2.37000000011176</v>
      </c>
      <c r="J229" s="68">
        <f t="shared" si="7"/>
        <v>2.37000000011176</v>
      </c>
      <c r="K229" s="64"/>
      <c r="L229" s="64">
        <v>0</v>
      </c>
    </row>
    <row r="230" spans="1:12" outlineLevel="2">
      <c r="A230" s="30">
        <v>4828300000</v>
      </c>
      <c r="B230" s="44" t="s">
        <v>594</v>
      </c>
      <c r="C230" s="69">
        <v>-341212.66999999899</v>
      </c>
      <c r="E230" s="69">
        <v>341212.66999999899</v>
      </c>
      <c r="G230" s="69">
        <f t="shared" si="6"/>
        <v>0</v>
      </c>
      <c r="I230" s="67">
        <v>0</v>
      </c>
      <c r="J230" s="68">
        <f t="shared" si="7"/>
        <v>0</v>
      </c>
      <c r="K230" s="64"/>
      <c r="L230" s="64" t="s">
        <v>265</v>
      </c>
    </row>
    <row r="231" spans="1:12" outlineLevel="1">
      <c r="A231" s="65" t="s">
        <v>266</v>
      </c>
      <c r="B231" s="34" t="s">
        <v>5511</v>
      </c>
      <c r="C231" s="66">
        <f>SUM(C232:C233)</f>
        <v>-12182232.8699999</v>
      </c>
      <c r="E231" s="66">
        <f>E232</f>
        <v>-4898903</v>
      </c>
      <c r="G231" s="66">
        <f t="shared" si="6"/>
        <v>-17081135.8699999</v>
      </c>
      <c r="I231" s="67">
        <v>-11263976.26</v>
      </c>
      <c r="J231" s="68">
        <f t="shared" si="7"/>
        <v>5817159.6099999007</v>
      </c>
      <c r="K231" s="64"/>
      <c r="L231" s="64">
        <v>0</v>
      </c>
    </row>
    <row r="232" spans="1:12" outlineLevel="2">
      <c r="A232" s="30">
        <v>4829000000</v>
      </c>
      <c r="B232" s="44" t="s">
        <v>595</v>
      </c>
      <c r="C232" s="69">
        <v>-12182232.8699999</v>
      </c>
      <c r="E232" s="69">
        <v>-4898903</v>
      </c>
      <c r="G232" s="69">
        <f t="shared" si="6"/>
        <v>-17081135.8699999</v>
      </c>
      <c r="I232" s="67">
        <v>0</v>
      </c>
      <c r="J232" s="68">
        <f>I232+G232</f>
        <v>-17081135.8699999</v>
      </c>
      <c r="K232" s="64"/>
      <c r="L232" s="64" t="s">
        <v>266</v>
      </c>
    </row>
    <row r="233" spans="1:12" outlineLevel="2">
      <c r="A233" s="30">
        <v>4899994000</v>
      </c>
      <c r="B233" s="44" t="s">
        <v>596</v>
      </c>
      <c r="C233" s="69">
        <v>0</v>
      </c>
      <c r="E233" s="69"/>
      <c r="G233" s="69">
        <f t="shared" si="6"/>
        <v>0</v>
      </c>
      <c r="I233" s="67">
        <v>0</v>
      </c>
      <c r="J233" s="68">
        <f>I233+G233</f>
        <v>0</v>
      </c>
      <c r="K233" s="64"/>
      <c r="L233" s="64" t="s">
        <v>266</v>
      </c>
    </row>
    <row r="234" spans="1:12" outlineLevel="1">
      <c r="G234" s="68"/>
      <c r="I234" s="67"/>
      <c r="J234" s="68"/>
      <c r="K234" s="64"/>
      <c r="L234" s="64"/>
    </row>
    <row r="235" spans="1:12" s="72" customFormat="1">
      <c r="A235" s="31" t="s">
        <v>267</v>
      </c>
      <c r="B235" s="31"/>
      <c r="C235" s="70">
        <f>C6+C8+C10+C12+C14+C17+C20+C22+C24+C26+C28+C30+C32+C34+C36+C38+C40+C42+C44+C46+C48+C50+C52+C55+C57+C59+C61+C63+C65+C71+C73+C75+C78+C81+C83+C85+C87+C89+C92+C94+C96+C98+C100+C102+C104+C106+C108+C110+C112+C114+C116+C118+C120+C122+C124+C126+C128+C130+C133+C135+C137+C152+C154+C156+C158+C161+C164+C166+C168+C170+C172+C174+C176+C178+C180+C182+C184+C186+C188+C190+C192+C194+C197+C199+C201+C203+C205+C207+C213+C215+C217+C220+C223+C225+C227+C229+C231</f>
        <v>4639960717.4800177</v>
      </c>
      <c r="D235" s="70">
        <f>D6+D8+D10+D12+D14+D17+D20+D22+D24+D26+D28+D30+D32+D34+D36+D38+D40+D42+D44+D46+D48+D50+D52+D55+D57+D59+D61+D63+D65+D71+D73+D75+D78+D81+D83+D85+D87+D89+D92+D94+D96+D98+D100+D102+D104+D106+D108+D110+D112+D114+D116+D118+D120+D122+D124+D126+D128+D130+D133+D135+D137+D152+D154+D156+D158+D161+D164+D166+D168+D170+D172+D174+D176+D178+D180+D182+D184+D186+D188+D190+D192+D194+D197+D199+D201+D203+D205+D207+D213+D215+D217+D220+D223+D225+D227+D229+D231</f>
        <v>0</v>
      </c>
      <c r="E235" s="70">
        <f>E6+E8+E10+E12+E14+E17+E20+E22+E24+E26+E28+E30+E32+E34+E36+E38+E40+E42+E44+E46+E48+E50+E52+E55+E57+E59+E61+E63+E65+E71+E73+E75+E78+E81+E83+E85+E87+E89+E92+E94+E96+E98+E100+E102+E104+E106+E108+E110+E112+E114+E116+E118+E120+E122+E124+E126+E128+E130+E133+E135+E137+E152+E154+E156+E158+E161+E164+E166+E168+E170+E172+E174+E176+E178+E180+E182+E184+E186+E188+E190+E192+E194+E197+E199+E201+E203+E205+E207+E213+E215+E217+E220+E223+E225+E227+E229+E231</f>
        <v>-4536332852.1700172</v>
      </c>
      <c r="F235" s="71"/>
      <c r="G235" s="70">
        <f t="shared" si="6"/>
        <v>103627865.31000042</v>
      </c>
      <c r="I235" s="67"/>
      <c r="J235" s="68"/>
      <c r="K235" s="64"/>
      <c r="L235" s="64">
        <v>0</v>
      </c>
    </row>
    <row r="236" spans="1:12" outlineLevel="1">
      <c r="A236" s="65" t="s">
        <v>268</v>
      </c>
      <c r="B236" s="34" t="s">
        <v>5512</v>
      </c>
      <c r="C236" s="66">
        <f>SUM(C237)</f>
        <v>0</v>
      </c>
      <c r="E236" s="66">
        <f>E237</f>
        <v>0</v>
      </c>
      <c r="G236" s="66">
        <f t="shared" si="6"/>
        <v>0</v>
      </c>
      <c r="I236" s="67">
        <v>0.32000000000698497</v>
      </c>
      <c r="J236" s="68">
        <f t="shared" ref="J236:J299" si="8">I236-G236</f>
        <v>0.32000000000698497</v>
      </c>
      <c r="K236" s="64"/>
      <c r="L236" s="64">
        <v>0</v>
      </c>
    </row>
    <row r="237" spans="1:12" outlineLevel="2">
      <c r="A237" s="30">
        <v>4310000000</v>
      </c>
      <c r="B237" s="44" t="s">
        <v>617</v>
      </c>
      <c r="C237" s="69">
        <v>0</v>
      </c>
      <c r="E237" s="69">
        <v>0</v>
      </c>
      <c r="G237" s="69">
        <f t="shared" si="6"/>
        <v>0</v>
      </c>
      <c r="I237" s="67">
        <v>0</v>
      </c>
      <c r="J237" s="68">
        <f t="shared" si="8"/>
        <v>0</v>
      </c>
      <c r="K237" s="64"/>
      <c r="L237" s="64" t="s">
        <v>268</v>
      </c>
    </row>
    <row r="238" spans="1:12" outlineLevel="1">
      <c r="A238" s="65" t="s">
        <v>269</v>
      </c>
      <c r="B238" s="34" t="s">
        <v>5513</v>
      </c>
      <c r="C238" s="66">
        <f>SUM(C239:C241)</f>
        <v>899824.06</v>
      </c>
      <c r="E238" s="66">
        <f>E239</f>
        <v>-899824.06</v>
      </c>
      <c r="G238" s="66">
        <f t="shared" si="6"/>
        <v>0</v>
      </c>
      <c r="I238" s="67">
        <v>0.169999999925494</v>
      </c>
      <c r="J238" s="68">
        <f t="shared" si="8"/>
        <v>0.169999999925494</v>
      </c>
      <c r="K238" s="64"/>
      <c r="L238" s="64">
        <v>0</v>
      </c>
    </row>
    <row r="239" spans="1:12" outlineLevel="2">
      <c r="A239" s="30">
        <v>4320000000</v>
      </c>
      <c r="B239" s="44" t="s">
        <v>618</v>
      </c>
      <c r="C239" s="69">
        <v>899824.06</v>
      </c>
      <c r="E239" s="69">
        <v>-899824.06</v>
      </c>
      <c r="G239" s="69">
        <f t="shared" si="6"/>
        <v>0</v>
      </c>
      <c r="I239" s="67">
        <v>0</v>
      </c>
      <c r="J239" s="68">
        <f t="shared" si="8"/>
        <v>0</v>
      </c>
      <c r="K239" s="64"/>
      <c r="L239" s="64" t="s">
        <v>269</v>
      </c>
    </row>
    <row r="240" spans="1:12" outlineLevel="2">
      <c r="A240" s="30">
        <v>4320000010</v>
      </c>
      <c r="B240" s="44" t="s">
        <v>619</v>
      </c>
      <c r="C240" s="69">
        <v>0</v>
      </c>
      <c r="E240" s="69"/>
      <c r="G240" s="69">
        <f t="shared" si="6"/>
        <v>0</v>
      </c>
      <c r="I240" s="67">
        <v>0</v>
      </c>
      <c r="J240" s="68">
        <f t="shared" si="8"/>
        <v>0</v>
      </c>
      <c r="K240" s="64"/>
      <c r="L240" s="64" t="s">
        <v>269</v>
      </c>
    </row>
    <row r="241" spans="1:13" outlineLevel="2">
      <c r="A241" s="30">
        <v>4320000020</v>
      </c>
      <c r="B241" s="44" t="s">
        <v>620</v>
      </c>
      <c r="C241" s="69">
        <v>0</v>
      </c>
      <c r="E241" s="69"/>
      <c r="G241" s="69">
        <f t="shared" si="6"/>
        <v>0</v>
      </c>
      <c r="I241" s="67">
        <v>0</v>
      </c>
      <c r="J241" s="68">
        <f t="shared" si="8"/>
        <v>0</v>
      </c>
      <c r="K241" s="64"/>
      <c r="L241" s="64" t="s">
        <v>269</v>
      </c>
    </row>
    <row r="242" spans="1:13" outlineLevel="1">
      <c r="A242" s="65" t="s">
        <v>270</v>
      </c>
      <c r="B242" s="34" t="s">
        <v>5514</v>
      </c>
      <c r="C242" s="66">
        <f>SUM(C243)</f>
        <v>0</v>
      </c>
      <c r="E242" s="66"/>
      <c r="G242" s="66">
        <f t="shared" si="6"/>
        <v>0</v>
      </c>
      <c r="I242" s="67">
        <v>0</v>
      </c>
      <c r="J242" s="68">
        <f t="shared" si="8"/>
        <v>0</v>
      </c>
      <c r="K242" s="64"/>
      <c r="L242" s="64">
        <v>0</v>
      </c>
    </row>
    <row r="243" spans="1:13" outlineLevel="2">
      <c r="A243" s="30">
        <v>4330000000</v>
      </c>
      <c r="B243" s="44" t="s">
        <v>621</v>
      </c>
      <c r="C243" s="69">
        <v>0</v>
      </c>
      <c r="E243" s="69"/>
      <c r="G243" s="69">
        <f t="shared" si="6"/>
        <v>0</v>
      </c>
      <c r="I243" s="67">
        <v>0</v>
      </c>
      <c r="J243" s="68">
        <f t="shared" si="8"/>
        <v>0</v>
      </c>
      <c r="K243" s="64"/>
      <c r="L243" s="64" t="s">
        <v>270</v>
      </c>
    </row>
    <row r="244" spans="1:13" outlineLevel="1">
      <c r="A244" s="65" t="s">
        <v>271</v>
      </c>
      <c r="B244" s="34" t="s">
        <v>5515</v>
      </c>
      <c r="C244" s="66">
        <f>SUM(C245)</f>
        <v>0</v>
      </c>
      <c r="E244" s="66"/>
      <c r="G244" s="66">
        <f t="shared" si="6"/>
        <v>0</v>
      </c>
      <c r="I244" s="67">
        <v>0</v>
      </c>
      <c r="J244" s="68">
        <f t="shared" si="8"/>
        <v>0</v>
      </c>
      <c r="K244" s="64"/>
      <c r="L244" s="64">
        <v>0</v>
      </c>
      <c r="M244" s="68"/>
    </row>
    <row r="245" spans="1:13" outlineLevel="2">
      <c r="A245" s="30">
        <v>4340000000</v>
      </c>
      <c r="B245" s="44" t="s">
        <v>622</v>
      </c>
      <c r="C245" s="69">
        <v>0</v>
      </c>
      <c r="E245" s="69"/>
      <c r="G245" s="69">
        <f t="shared" si="6"/>
        <v>0</v>
      </c>
      <c r="I245" s="67">
        <v>0</v>
      </c>
      <c r="J245" s="68">
        <f t="shared" si="8"/>
        <v>0</v>
      </c>
      <c r="K245" s="64"/>
      <c r="L245" s="64" t="s">
        <v>271</v>
      </c>
    </row>
    <row r="246" spans="1:13" outlineLevel="1">
      <c r="A246" s="73" t="s">
        <v>272</v>
      </c>
      <c r="B246" s="34"/>
      <c r="C246" s="66">
        <f>SUM(C247)</f>
        <v>0</v>
      </c>
      <c r="E246" s="66">
        <f>E247</f>
        <v>9096768515.6624889</v>
      </c>
      <c r="G246" s="66">
        <f>C246+E246</f>
        <v>9096768515.6624889</v>
      </c>
      <c r="I246" s="67">
        <v>9067068427</v>
      </c>
      <c r="J246" s="68">
        <f>I246-G246</f>
        <v>-29700088.662488937</v>
      </c>
      <c r="K246" s="64"/>
      <c r="L246" s="64">
        <v>0</v>
      </c>
    </row>
    <row r="247" spans="1:13" outlineLevel="2">
      <c r="A247" s="32"/>
      <c r="B247" s="45" t="s">
        <v>623</v>
      </c>
      <c r="C247" s="69">
        <v>0</v>
      </c>
      <c r="E247" s="69">
        <v>9096768515.6624889</v>
      </c>
      <c r="G247" s="69">
        <f>C247+E247</f>
        <v>9096768515.6624889</v>
      </c>
      <c r="I247" s="67">
        <v>0</v>
      </c>
      <c r="J247" s="68">
        <f>I247-G247</f>
        <v>-9096768515.6624889</v>
      </c>
      <c r="K247" s="64"/>
      <c r="L247" s="64">
        <v>0</v>
      </c>
    </row>
    <row r="248" spans="1:13" outlineLevel="1">
      <c r="A248" s="65" t="s">
        <v>273</v>
      </c>
      <c r="B248" s="34" t="s">
        <v>5516</v>
      </c>
      <c r="C248" s="66">
        <f>SUM(C249:C252)</f>
        <v>0</v>
      </c>
      <c r="E248" s="66"/>
      <c r="G248" s="66">
        <f t="shared" si="6"/>
        <v>0</v>
      </c>
      <c r="I248" s="67">
        <v>0</v>
      </c>
      <c r="J248" s="68">
        <f t="shared" si="8"/>
        <v>0</v>
      </c>
      <c r="K248" s="64"/>
      <c r="L248" s="64">
        <v>0</v>
      </c>
    </row>
    <row r="249" spans="1:13" outlineLevel="2">
      <c r="A249" s="30">
        <v>4330010005</v>
      </c>
      <c r="B249" s="44" t="s">
        <v>624</v>
      </c>
      <c r="C249" s="69">
        <v>0</v>
      </c>
      <c r="E249" s="69"/>
      <c r="G249" s="69">
        <f t="shared" si="6"/>
        <v>0</v>
      </c>
      <c r="I249" s="67">
        <v>0</v>
      </c>
      <c r="J249" s="68">
        <f t="shared" si="8"/>
        <v>0</v>
      </c>
      <c r="K249" s="64"/>
      <c r="L249" s="64" t="s">
        <v>273</v>
      </c>
    </row>
    <row r="250" spans="1:13" outlineLevel="2">
      <c r="A250" s="30">
        <v>4330020099</v>
      </c>
      <c r="B250" s="44" t="s">
        <v>625</v>
      </c>
      <c r="C250" s="69">
        <v>0</v>
      </c>
      <c r="E250" s="69"/>
      <c r="G250" s="69">
        <f t="shared" si="6"/>
        <v>0</v>
      </c>
      <c r="I250" s="67">
        <v>0</v>
      </c>
      <c r="J250" s="68">
        <f t="shared" si="8"/>
        <v>0</v>
      </c>
      <c r="K250" s="64"/>
      <c r="L250" s="64" t="s">
        <v>273</v>
      </c>
    </row>
    <row r="251" spans="1:13" outlineLevel="2">
      <c r="A251" s="30">
        <v>4330030001</v>
      </c>
      <c r="B251" s="44" t="s">
        <v>626</v>
      </c>
      <c r="C251" s="69">
        <v>0</v>
      </c>
      <c r="E251" s="69"/>
      <c r="G251" s="69">
        <f t="shared" si="6"/>
        <v>0</v>
      </c>
      <c r="I251" s="67">
        <v>0</v>
      </c>
      <c r="J251" s="68">
        <f t="shared" si="8"/>
        <v>0</v>
      </c>
      <c r="K251" s="64"/>
      <c r="L251" s="64" t="s">
        <v>273</v>
      </c>
    </row>
    <row r="252" spans="1:13" outlineLevel="2">
      <c r="A252" s="30">
        <v>4330040000</v>
      </c>
      <c r="B252" s="44" t="s">
        <v>627</v>
      </c>
      <c r="C252" s="69">
        <v>0</v>
      </c>
      <c r="E252" s="69"/>
      <c r="G252" s="69">
        <f t="shared" si="6"/>
        <v>0</v>
      </c>
      <c r="I252" s="67">
        <v>0</v>
      </c>
      <c r="J252" s="68">
        <f t="shared" si="8"/>
        <v>0</v>
      </c>
      <c r="K252" s="64"/>
      <c r="L252" s="64" t="s">
        <v>273</v>
      </c>
    </row>
    <row r="253" spans="1:13" outlineLevel="1">
      <c r="A253" s="65" t="s">
        <v>274</v>
      </c>
      <c r="B253" s="34" t="s">
        <v>5517</v>
      </c>
      <c r="C253" s="66">
        <f>SUM(C254)</f>
        <v>0</v>
      </c>
      <c r="E253" s="66">
        <f>E254</f>
        <v>0</v>
      </c>
      <c r="G253" s="66">
        <f t="shared" si="6"/>
        <v>0</v>
      </c>
      <c r="I253" s="67">
        <v>0</v>
      </c>
      <c r="J253" s="68">
        <f t="shared" si="8"/>
        <v>0</v>
      </c>
      <c r="K253" s="64"/>
      <c r="L253" s="64">
        <v>0</v>
      </c>
    </row>
    <row r="254" spans="1:13" outlineLevel="2">
      <c r="A254" s="30">
        <v>4431000000</v>
      </c>
      <c r="B254" s="44" t="s">
        <v>628</v>
      </c>
      <c r="C254" s="69">
        <v>0</v>
      </c>
      <c r="E254" s="69">
        <v>0</v>
      </c>
      <c r="G254" s="69">
        <f t="shared" si="6"/>
        <v>0</v>
      </c>
      <c r="I254" s="67">
        <v>0</v>
      </c>
      <c r="J254" s="68">
        <f t="shared" si="8"/>
        <v>0</v>
      </c>
      <c r="K254" s="64"/>
      <c r="L254" s="64" t="s">
        <v>274</v>
      </c>
    </row>
    <row r="255" spans="1:13" outlineLevel="1">
      <c r="A255" s="65" t="s">
        <v>275</v>
      </c>
      <c r="B255" s="34" t="s">
        <v>5518</v>
      </c>
      <c r="C255" s="66">
        <f>SUM(C256:C258)</f>
        <v>0</v>
      </c>
      <c r="E255" s="66">
        <f>E256</f>
        <v>0</v>
      </c>
      <c r="G255" s="66">
        <f t="shared" si="6"/>
        <v>0</v>
      </c>
      <c r="I255" s="67">
        <v>0</v>
      </c>
      <c r="J255" s="68">
        <f t="shared" si="8"/>
        <v>0</v>
      </c>
      <c r="K255" s="64"/>
      <c r="L255" s="64">
        <v>0</v>
      </c>
    </row>
    <row r="256" spans="1:13" outlineLevel="2">
      <c r="A256" s="30">
        <v>4432000000</v>
      </c>
      <c r="B256" s="44" t="s">
        <v>629</v>
      </c>
      <c r="C256" s="69">
        <v>0</v>
      </c>
      <c r="E256" s="69">
        <v>0</v>
      </c>
      <c r="G256" s="69">
        <f t="shared" si="6"/>
        <v>0</v>
      </c>
      <c r="I256" s="67">
        <v>0</v>
      </c>
      <c r="J256" s="68">
        <f t="shared" si="8"/>
        <v>0</v>
      </c>
      <c r="K256" s="64"/>
      <c r="L256" s="64" t="s">
        <v>275</v>
      </c>
    </row>
    <row r="257" spans="1:12" outlineLevel="2">
      <c r="A257" s="30">
        <v>4432000010</v>
      </c>
      <c r="B257" s="44" t="s">
        <v>630</v>
      </c>
      <c r="C257" s="69">
        <v>0</v>
      </c>
      <c r="E257" s="69"/>
      <c r="G257" s="69">
        <f t="shared" si="6"/>
        <v>0</v>
      </c>
      <c r="I257" s="67">
        <v>0</v>
      </c>
      <c r="J257" s="68">
        <f t="shared" si="8"/>
        <v>0</v>
      </c>
      <c r="K257" s="64"/>
      <c r="L257" s="64" t="s">
        <v>275</v>
      </c>
    </row>
    <row r="258" spans="1:12" outlineLevel="2">
      <c r="A258" s="30">
        <v>4432000020</v>
      </c>
      <c r="B258" s="44" t="s">
        <v>631</v>
      </c>
      <c r="C258" s="69">
        <v>0</v>
      </c>
      <c r="E258" s="69"/>
      <c r="G258" s="69">
        <f t="shared" si="6"/>
        <v>0</v>
      </c>
      <c r="I258" s="67">
        <v>0</v>
      </c>
      <c r="J258" s="68">
        <f t="shared" si="8"/>
        <v>0</v>
      </c>
      <c r="K258" s="64"/>
      <c r="L258" s="64" t="s">
        <v>275</v>
      </c>
    </row>
    <row r="259" spans="1:12" outlineLevel="1">
      <c r="A259" s="73" t="s">
        <v>276</v>
      </c>
      <c r="B259" s="34"/>
      <c r="C259" s="66">
        <f>SUM(C260)</f>
        <v>0</v>
      </c>
      <c r="E259" s="66">
        <f>E260</f>
        <v>71508931.409999818</v>
      </c>
      <c r="G259" s="66">
        <f t="shared" si="6"/>
        <v>71508931.409999818</v>
      </c>
      <c r="I259" s="67">
        <v>0</v>
      </c>
      <c r="J259" s="68">
        <f t="shared" si="8"/>
        <v>-71508931.409999818</v>
      </c>
      <c r="K259" s="64"/>
      <c r="L259" s="64"/>
    </row>
    <row r="260" spans="1:12" outlineLevel="2">
      <c r="A260" s="32"/>
      <c r="B260" s="45" t="s">
        <v>632</v>
      </c>
      <c r="C260" s="69">
        <v>0</v>
      </c>
      <c r="E260" s="69">
        <v>71508931.409999818</v>
      </c>
      <c r="G260" s="69">
        <f t="shared" si="6"/>
        <v>71508931.409999818</v>
      </c>
      <c r="I260" s="67">
        <v>0</v>
      </c>
      <c r="J260" s="68">
        <f t="shared" si="8"/>
        <v>-71508931.409999818</v>
      </c>
      <c r="K260" s="64"/>
      <c r="L260" s="64"/>
    </row>
    <row r="261" spans="1:12" outlineLevel="1">
      <c r="A261" s="65" t="s">
        <v>277</v>
      </c>
      <c r="B261" s="34" t="s">
        <v>5519</v>
      </c>
      <c r="C261" s="66">
        <f>SUM(C262)</f>
        <v>0</v>
      </c>
      <c r="E261" s="66"/>
      <c r="G261" s="66">
        <f t="shared" si="6"/>
        <v>0</v>
      </c>
      <c r="I261" s="67">
        <v>0</v>
      </c>
      <c r="J261" s="68">
        <f t="shared" si="8"/>
        <v>0</v>
      </c>
      <c r="K261" s="64"/>
      <c r="L261" s="64">
        <v>0</v>
      </c>
    </row>
    <row r="262" spans="1:12" outlineLevel="2">
      <c r="A262" s="30">
        <v>4490000000</v>
      </c>
      <c r="B262" s="44" t="s">
        <v>633</v>
      </c>
      <c r="C262" s="69">
        <v>0</v>
      </c>
      <c r="E262" s="69"/>
      <c r="G262" s="69">
        <f t="shared" si="6"/>
        <v>0</v>
      </c>
      <c r="I262" s="67">
        <v>0</v>
      </c>
      <c r="J262" s="68">
        <f t="shared" si="8"/>
        <v>0</v>
      </c>
      <c r="K262" s="64"/>
      <c r="L262" s="64" t="s">
        <v>277</v>
      </c>
    </row>
    <row r="263" spans="1:12" outlineLevel="1">
      <c r="A263" s="65" t="s">
        <v>278</v>
      </c>
      <c r="B263" s="34" t="s">
        <v>5520</v>
      </c>
      <c r="C263" s="66">
        <f>SUM(C264)</f>
        <v>0</v>
      </c>
      <c r="E263" s="66">
        <f>E264</f>
        <v>0</v>
      </c>
      <c r="G263" s="66">
        <f t="shared" si="6"/>
        <v>0</v>
      </c>
      <c r="I263" s="67">
        <v>-0.32000000000698497</v>
      </c>
      <c r="J263" s="68">
        <f t="shared" si="8"/>
        <v>-0.32000000000698497</v>
      </c>
      <c r="K263" s="64"/>
      <c r="L263" s="64">
        <v>0</v>
      </c>
    </row>
    <row r="264" spans="1:12" outlineLevel="2">
      <c r="A264" s="30">
        <v>4831000000</v>
      </c>
      <c r="B264" s="44" t="s">
        <v>617</v>
      </c>
      <c r="C264" s="69">
        <v>0</v>
      </c>
      <c r="E264" s="69">
        <v>0</v>
      </c>
      <c r="G264" s="69">
        <f t="shared" si="6"/>
        <v>0</v>
      </c>
      <c r="I264" s="67">
        <v>0</v>
      </c>
      <c r="J264" s="68">
        <f t="shared" si="8"/>
        <v>0</v>
      </c>
      <c r="K264" s="64"/>
      <c r="L264" s="64" t="s">
        <v>278</v>
      </c>
    </row>
    <row r="265" spans="1:12" outlineLevel="1">
      <c r="A265" s="65" t="s">
        <v>279</v>
      </c>
      <c r="B265" s="34" t="s">
        <v>5521</v>
      </c>
      <c r="C265" s="66">
        <f>SUM(C266:C268)</f>
        <v>-975918.31999999902</v>
      </c>
      <c r="E265" s="66">
        <f>E266</f>
        <v>975918.31999999902</v>
      </c>
      <c r="G265" s="66">
        <f t="shared" si="6"/>
        <v>0</v>
      </c>
      <c r="I265" s="67">
        <v>-4.9999999813735499E-2</v>
      </c>
      <c r="J265" s="68">
        <f t="shared" si="8"/>
        <v>-4.9999999813735499E-2</v>
      </c>
      <c r="K265" s="64"/>
      <c r="L265" s="64">
        <v>0</v>
      </c>
    </row>
    <row r="266" spans="1:12" ht="12.75" customHeight="1" outlineLevel="2">
      <c r="A266" s="30">
        <v>4832000000</v>
      </c>
      <c r="B266" s="44" t="s">
        <v>618</v>
      </c>
      <c r="C266" s="69">
        <v>-975918.31999999902</v>
      </c>
      <c r="E266" s="69">
        <v>975918.31999999902</v>
      </c>
      <c r="G266" s="69">
        <f t="shared" si="6"/>
        <v>0</v>
      </c>
      <c r="I266" s="67">
        <v>0</v>
      </c>
      <c r="J266" s="68">
        <f t="shared" si="8"/>
        <v>0</v>
      </c>
      <c r="K266" s="64"/>
      <c r="L266" s="64" t="s">
        <v>279</v>
      </c>
    </row>
    <row r="267" spans="1:12" ht="12.75" customHeight="1" outlineLevel="2">
      <c r="A267" s="30">
        <v>4832000010</v>
      </c>
      <c r="B267" s="44" t="s">
        <v>634</v>
      </c>
      <c r="C267" s="69">
        <v>0</v>
      </c>
      <c r="E267" s="69"/>
      <c r="G267" s="69">
        <f t="shared" ref="G267:G332" si="9">C267+E267</f>
        <v>0</v>
      </c>
      <c r="I267" s="67">
        <v>0</v>
      </c>
      <c r="J267" s="68">
        <f t="shared" si="8"/>
        <v>0</v>
      </c>
      <c r="K267" s="64"/>
      <c r="L267" s="64" t="s">
        <v>279</v>
      </c>
    </row>
    <row r="268" spans="1:12" ht="12.75" customHeight="1" outlineLevel="2">
      <c r="A268" s="30">
        <v>4832000020</v>
      </c>
      <c r="B268" s="44" t="s">
        <v>635</v>
      </c>
      <c r="C268" s="69">
        <v>0</v>
      </c>
      <c r="E268" s="69"/>
      <c r="G268" s="69">
        <f t="shared" si="9"/>
        <v>0</v>
      </c>
      <c r="I268" s="67">
        <v>0</v>
      </c>
      <c r="J268" s="68">
        <f t="shared" si="8"/>
        <v>0</v>
      </c>
      <c r="K268" s="64"/>
      <c r="L268" s="64" t="s">
        <v>279</v>
      </c>
    </row>
    <row r="269" spans="1:12" outlineLevel="1">
      <c r="A269" s="65" t="s">
        <v>280</v>
      </c>
      <c r="B269" s="34" t="s">
        <v>5522</v>
      </c>
      <c r="C269" s="66">
        <f>SUM(C270)</f>
        <v>0</v>
      </c>
      <c r="E269" s="66"/>
      <c r="G269" s="66">
        <f t="shared" si="9"/>
        <v>0</v>
      </c>
      <c r="I269" s="67">
        <v>0</v>
      </c>
      <c r="J269" s="68">
        <f t="shared" si="8"/>
        <v>0</v>
      </c>
      <c r="K269" s="64"/>
      <c r="L269" s="64">
        <v>0</v>
      </c>
    </row>
    <row r="270" spans="1:12" outlineLevel="2">
      <c r="A270" s="30">
        <v>4833000000</v>
      </c>
      <c r="B270" s="44" t="s">
        <v>621</v>
      </c>
      <c r="C270" s="69">
        <v>0</v>
      </c>
      <c r="E270" s="69"/>
      <c r="G270" s="69">
        <f t="shared" si="9"/>
        <v>0</v>
      </c>
      <c r="I270" s="67">
        <v>0</v>
      </c>
      <c r="J270" s="68">
        <f t="shared" si="8"/>
        <v>0</v>
      </c>
      <c r="K270" s="64"/>
      <c r="L270" s="64" t="s">
        <v>280</v>
      </c>
    </row>
    <row r="271" spans="1:12" outlineLevel="1">
      <c r="A271" s="65" t="s">
        <v>281</v>
      </c>
      <c r="B271" s="34" t="s">
        <v>5523</v>
      </c>
      <c r="C271" s="66">
        <f>SUM(C272)</f>
        <v>0</v>
      </c>
      <c r="E271" s="66"/>
      <c r="G271" s="66">
        <f t="shared" si="9"/>
        <v>0</v>
      </c>
      <c r="I271" s="67">
        <v>0</v>
      </c>
      <c r="J271" s="68">
        <f t="shared" si="8"/>
        <v>0</v>
      </c>
      <c r="K271" s="64"/>
      <c r="L271" s="64">
        <v>0</v>
      </c>
    </row>
    <row r="272" spans="1:12" outlineLevel="2">
      <c r="A272" s="30">
        <v>4834000000</v>
      </c>
      <c r="B272" s="44" t="s">
        <v>622</v>
      </c>
      <c r="C272" s="69">
        <v>0</v>
      </c>
      <c r="E272" s="69"/>
      <c r="G272" s="66">
        <f t="shared" si="9"/>
        <v>0</v>
      </c>
      <c r="I272" s="67">
        <v>0</v>
      </c>
      <c r="J272" s="68">
        <f t="shared" si="8"/>
        <v>0</v>
      </c>
      <c r="K272" s="64"/>
      <c r="L272" s="64" t="s">
        <v>281</v>
      </c>
    </row>
    <row r="273" spans="1:12" outlineLevel="1">
      <c r="A273" s="73" t="s">
        <v>282</v>
      </c>
      <c r="B273" s="44"/>
      <c r="C273" s="66">
        <f>SUM(C274)</f>
        <v>0</v>
      </c>
      <c r="E273" s="66">
        <f>E274</f>
        <v>-6793819676.2422867</v>
      </c>
      <c r="G273" s="66">
        <f t="shared" si="9"/>
        <v>-6793819676.2422867</v>
      </c>
      <c r="I273" s="67">
        <v>-6825730464</v>
      </c>
      <c r="J273" s="68">
        <f t="shared" si="8"/>
        <v>-31910787.757713318</v>
      </c>
      <c r="K273" s="64"/>
      <c r="L273" s="64"/>
    </row>
    <row r="274" spans="1:12" outlineLevel="2">
      <c r="A274" s="32"/>
      <c r="B274" s="45" t="s">
        <v>636</v>
      </c>
      <c r="C274" s="69">
        <v>0</v>
      </c>
      <c r="E274" s="69">
        <v>-6793819676.2422867</v>
      </c>
      <c r="G274" s="69"/>
      <c r="I274" s="67"/>
      <c r="J274" s="68"/>
      <c r="K274" s="64"/>
      <c r="L274" s="64"/>
    </row>
    <row r="275" spans="1:12" outlineLevel="1">
      <c r="I275" s="67"/>
      <c r="J275" s="68"/>
      <c r="K275" s="64"/>
      <c r="L275" s="64"/>
    </row>
    <row r="276" spans="1:12" s="72" customFormat="1">
      <c r="A276" s="31" t="s">
        <v>283</v>
      </c>
      <c r="B276" s="31"/>
      <c r="C276" s="70">
        <f>C236+C238+C242+C244+C246+C248+C253+C255+C259+C261+C263+C265+C269+C271+C273</f>
        <v>-76094.259999998962</v>
      </c>
      <c r="D276" s="70">
        <f>D236+D238+D242+D244+D246+D248+D253+D255+D259+D261+D263+D265+D269+D271</f>
        <v>0</v>
      </c>
      <c r="E276" s="70">
        <f>E236+E238+E242+E244+E246+E248+E253+E255+E259+E261+E263+E265+E269+E271+E273</f>
        <v>2374533865.0902023</v>
      </c>
      <c r="F276" s="71"/>
      <c r="G276" s="70">
        <f t="shared" si="9"/>
        <v>2374457770.8302021</v>
      </c>
      <c r="I276" s="67"/>
      <c r="J276" s="68"/>
      <c r="K276" s="64"/>
      <c r="L276" s="64">
        <v>0</v>
      </c>
    </row>
    <row r="277" spans="1:12" outlineLevel="1">
      <c r="A277" s="65" t="s">
        <v>284</v>
      </c>
      <c r="B277" s="34" t="s">
        <v>5524</v>
      </c>
      <c r="C277" s="66">
        <f>SUM(C278:C279)</f>
        <v>0</v>
      </c>
      <c r="E277" s="66"/>
      <c r="G277" s="66">
        <f t="shared" si="9"/>
        <v>0</v>
      </c>
      <c r="I277" s="67">
        <v>0</v>
      </c>
      <c r="J277" s="68">
        <f t="shared" si="8"/>
        <v>0</v>
      </c>
      <c r="K277" s="64"/>
      <c r="L277" s="64">
        <v>0</v>
      </c>
    </row>
    <row r="278" spans="1:12" outlineLevel="2">
      <c r="A278" s="30">
        <v>4131000000</v>
      </c>
      <c r="B278" s="44" t="s">
        <v>637</v>
      </c>
      <c r="C278" s="69">
        <v>0</v>
      </c>
      <c r="E278" s="69"/>
      <c r="G278" s="69">
        <f t="shared" si="9"/>
        <v>0</v>
      </c>
      <c r="I278" s="67">
        <v>0</v>
      </c>
      <c r="J278" s="68">
        <f t="shared" si="8"/>
        <v>0</v>
      </c>
      <c r="K278" s="64"/>
      <c r="L278" s="64" t="s">
        <v>284</v>
      </c>
    </row>
    <row r="279" spans="1:12" outlineLevel="2">
      <c r="A279" s="30">
        <v>4350000000</v>
      </c>
      <c r="B279" s="44" t="s">
        <v>638</v>
      </c>
      <c r="C279" s="69">
        <v>0</v>
      </c>
      <c r="E279" s="69"/>
      <c r="G279" s="69">
        <f t="shared" si="9"/>
        <v>0</v>
      </c>
      <c r="I279" s="67">
        <v>0</v>
      </c>
      <c r="J279" s="68">
        <f t="shared" si="8"/>
        <v>0</v>
      </c>
      <c r="K279" s="64"/>
      <c r="L279" s="64" t="s">
        <v>5449</v>
      </c>
    </row>
    <row r="280" spans="1:12" outlineLevel="1">
      <c r="A280" s="65" t="s">
        <v>285</v>
      </c>
      <c r="B280" s="34" t="s">
        <v>5525</v>
      </c>
      <c r="C280" s="66">
        <f>SUM(C281)</f>
        <v>0</v>
      </c>
      <c r="E280" s="66"/>
      <c r="G280" s="66">
        <f t="shared" si="9"/>
        <v>0</v>
      </c>
      <c r="I280" s="67">
        <v>0</v>
      </c>
      <c r="J280" s="68">
        <f t="shared" si="8"/>
        <v>0</v>
      </c>
      <c r="K280" s="64"/>
      <c r="L280" s="64">
        <v>0</v>
      </c>
    </row>
    <row r="281" spans="1:12" outlineLevel="2">
      <c r="A281" s="30">
        <v>4132000000</v>
      </c>
      <c r="B281" s="44" t="s">
        <v>639</v>
      </c>
      <c r="C281" s="69">
        <v>0</v>
      </c>
      <c r="E281" s="69"/>
      <c r="G281" s="69">
        <f t="shared" si="9"/>
        <v>0</v>
      </c>
      <c r="I281" s="67">
        <v>0</v>
      </c>
      <c r="J281" s="68">
        <f t="shared" si="8"/>
        <v>0</v>
      </c>
      <c r="K281" s="64"/>
      <c r="L281" s="64" t="s">
        <v>285</v>
      </c>
    </row>
    <row r="282" spans="1:12" outlineLevel="1">
      <c r="A282" s="65" t="s">
        <v>286</v>
      </c>
      <c r="B282" s="34" t="s">
        <v>5526</v>
      </c>
      <c r="C282" s="66">
        <f>SUM(C283:C284)</f>
        <v>0</v>
      </c>
      <c r="E282" s="66"/>
      <c r="G282" s="66">
        <f t="shared" si="9"/>
        <v>0</v>
      </c>
      <c r="I282" s="67">
        <v>0</v>
      </c>
      <c r="J282" s="68">
        <f t="shared" si="8"/>
        <v>0</v>
      </c>
      <c r="K282" s="64"/>
      <c r="L282" s="64">
        <v>0</v>
      </c>
    </row>
    <row r="283" spans="1:12" outlineLevel="2">
      <c r="A283" s="30">
        <v>4813100000</v>
      </c>
      <c r="B283" s="44" t="s">
        <v>637</v>
      </c>
      <c r="C283" s="69">
        <v>0</v>
      </c>
      <c r="E283" s="69"/>
      <c r="G283" s="69">
        <f t="shared" si="9"/>
        <v>0</v>
      </c>
      <c r="I283" s="67">
        <v>0</v>
      </c>
      <c r="J283" s="68">
        <f t="shared" si="8"/>
        <v>0</v>
      </c>
      <c r="K283" s="64"/>
      <c r="L283" s="64" t="s">
        <v>286</v>
      </c>
    </row>
    <row r="284" spans="1:12" outlineLevel="2">
      <c r="A284" s="30">
        <v>4835000000</v>
      </c>
      <c r="B284" s="44" t="s">
        <v>638</v>
      </c>
      <c r="C284" s="69">
        <v>0</v>
      </c>
      <c r="E284" s="69"/>
      <c r="G284" s="69">
        <f t="shared" si="9"/>
        <v>0</v>
      </c>
      <c r="I284" s="67">
        <v>0</v>
      </c>
      <c r="J284" s="68">
        <f t="shared" si="8"/>
        <v>0</v>
      </c>
      <c r="K284" s="64"/>
      <c r="L284" s="64" t="s">
        <v>286</v>
      </c>
    </row>
    <row r="285" spans="1:12" outlineLevel="1">
      <c r="A285" s="65" t="s">
        <v>287</v>
      </c>
      <c r="B285" s="34" t="s">
        <v>5527</v>
      </c>
      <c r="C285" s="66">
        <f>SUM(C286)</f>
        <v>0</v>
      </c>
      <c r="E285" s="66"/>
      <c r="G285" s="66">
        <f t="shared" si="9"/>
        <v>0</v>
      </c>
      <c r="I285" s="67">
        <v>0</v>
      </c>
      <c r="J285" s="68">
        <f t="shared" si="8"/>
        <v>0</v>
      </c>
      <c r="K285" s="64"/>
      <c r="L285" s="64">
        <v>0</v>
      </c>
    </row>
    <row r="286" spans="1:12" outlineLevel="2">
      <c r="A286" s="30">
        <v>4813200000</v>
      </c>
      <c r="B286" s="44" t="s">
        <v>639</v>
      </c>
      <c r="C286" s="69">
        <v>0</v>
      </c>
      <c r="E286" s="69"/>
      <c r="G286" s="69">
        <f t="shared" si="9"/>
        <v>0</v>
      </c>
      <c r="I286" s="67">
        <v>0</v>
      </c>
      <c r="J286" s="68">
        <f t="shared" si="8"/>
        <v>0</v>
      </c>
      <c r="K286" s="64"/>
      <c r="L286" s="64" t="s">
        <v>287</v>
      </c>
    </row>
    <row r="287" spans="1:12" outlineLevel="1">
      <c r="I287" s="67"/>
      <c r="J287" s="68"/>
      <c r="K287" s="64"/>
      <c r="L287" s="64"/>
    </row>
    <row r="288" spans="1:12" s="72" customFormat="1">
      <c r="A288" s="31" t="s">
        <v>288</v>
      </c>
      <c r="B288" s="31"/>
      <c r="C288" s="70">
        <f>C277+C280+C282+C285</f>
        <v>0</v>
      </c>
      <c r="E288" s="70"/>
      <c r="F288" s="71"/>
      <c r="G288" s="70">
        <f t="shared" si="9"/>
        <v>0</v>
      </c>
      <c r="I288" s="67"/>
      <c r="J288" s="68">
        <f t="shared" si="8"/>
        <v>0</v>
      </c>
      <c r="K288" s="64"/>
      <c r="L288" s="64">
        <v>0</v>
      </c>
    </row>
    <row r="289" spans="1:12" outlineLevel="1">
      <c r="A289" s="65" t="s">
        <v>289</v>
      </c>
      <c r="B289" s="34" t="s">
        <v>5528</v>
      </c>
      <c r="C289" s="66">
        <f>SUM(C290)</f>
        <v>105200000</v>
      </c>
      <c r="E289" s="66"/>
      <c r="G289" s="66">
        <f t="shared" si="9"/>
        <v>105200000</v>
      </c>
      <c r="I289" s="67">
        <v>105200000</v>
      </c>
      <c r="J289" s="68">
        <f t="shared" si="8"/>
        <v>0</v>
      </c>
      <c r="K289" s="64"/>
      <c r="L289" s="64">
        <v>0</v>
      </c>
    </row>
    <row r="290" spans="1:12" outlineLevel="2">
      <c r="A290" s="30">
        <v>4111000000</v>
      </c>
      <c r="B290" s="44" t="s">
        <v>640</v>
      </c>
      <c r="C290" s="69">
        <v>105200000</v>
      </c>
      <c r="E290" s="69"/>
      <c r="G290" s="69">
        <f t="shared" si="9"/>
        <v>105200000</v>
      </c>
      <c r="I290" s="67">
        <v>0</v>
      </c>
      <c r="J290" s="68">
        <f t="shared" si="8"/>
        <v>-105200000</v>
      </c>
      <c r="K290" s="64"/>
      <c r="L290" s="64" t="s">
        <v>289</v>
      </c>
    </row>
    <row r="291" spans="1:12" outlineLevel="1">
      <c r="A291" s="65" t="s">
        <v>290</v>
      </c>
      <c r="B291" s="34" t="s">
        <v>5529</v>
      </c>
      <c r="C291" s="66">
        <f>SUM(C292)</f>
        <v>1</v>
      </c>
      <c r="E291" s="66"/>
      <c r="G291" s="66">
        <f t="shared" si="9"/>
        <v>1</v>
      </c>
      <c r="I291" s="67">
        <v>1</v>
      </c>
      <c r="J291" s="68">
        <f t="shared" si="8"/>
        <v>0</v>
      </c>
      <c r="K291" s="64"/>
      <c r="L291" s="64">
        <v>0</v>
      </c>
    </row>
    <row r="292" spans="1:12" outlineLevel="2">
      <c r="A292" s="30">
        <v>4112000000</v>
      </c>
      <c r="B292" s="44" t="s">
        <v>641</v>
      </c>
      <c r="C292" s="69">
        <v>1</v>
      </c>
      <c r="E292" s="69"/>
      <c r="G292" s="69">
        <f t="shared" si="9"/>
        <v>1</v>
      </c>
      <c r="I292" s="67">
        <v>0</v>
      </c>
      <c r="J292" s="68">
        <f t="shared" si="8"/>
        <v>-1</v>
      </c>
      <c r="K292" s="64"/>
      <c r="L292" s="64" t="s">
        <v>290</v>
      </c>
    </row>
    <row r="293" spans="1:12" outlineLevel="1">
      <c r="A293" s="65" t="s">
        <v>291</v>
      </c>
      <c r="B293" s="34" t="s">
        <v>5530</v>
      </c>
      <c r="C293" s="66">
        <f>SUM(C294)</f>
        <v>100</v>
      </c>
      <c r="E293" s="66"/>
      <c r="G293" s="66">
        <f t="shared" si="9"/>
        <v>100</v>
      </c>
      <c r="I293" s="67">
        <v>0</v>
      </c>
      <c r="J293" s="68">
        <f t="shared" si="8"/>
        <v>-100</v>
      </c>
      <c r="K293" s="64"/>
      <c r="L293" s="64">
        <v>0</v>
      </c>
    </row>
    <row r="294" spans="1:12" outlineLevel="2">
      <c r="A294" s="30">
        <v>4113000000</v>
      </c>
      <c r="B294" s="44" t="s">
        <v>642</v>
      </c>
      <c r="C294" s="69">
        <v>100</v>
      </c>
      <c r="E294" s="69"/>
      <c r="G294" s="69">
        <f t="shared" si="9"/>
        <v>100</v>
      </c>
      <c r="I294" s="67">
        <v>0</v>
      </c>
      <c r="J294" s="68">
        <f t="shared" si="8"/>
        <v>-100</v>
      </c>
      <c r="K294" s="64"/>
      <c r="L294" s="64" t="s">
        <v>291</v>
      </c>
    </row>
    <row r="295" spans="1:12" outlineLevel="1">
      <c r="A295" s="65" t="s">
        <v>292</v>
      </c>
      <c r="B295" s="34" t="s">
        <v>5531</v>
      </c>
      <c r="C295" s="66">
        <f>SUM(C296)</f>
        <v>0</v>
      </c>
      <c r="E295" s="66"/>
      <c r="G295" s="66">
        <f t="shared" si="9"/>
        <v>0</v>
      </c>
      <c r="I295" s="67">
        <v>0</v>
      </c>
      <c r="J295" s="68">
        <f t="shared" si="8"/>
        <v>0</v>
      </c>
      <c r="K295" s="64"/>
      <c r="L295" s="64">
        <v>0</v>
      </c>
    </row>
    <row r="296" spans="1:12" outlineLevel="2">
      <c r="A296" s="30">
        <v>4121000000</v>
      </c>
      <c r="B296" s="44" t="s">
        <v>643</v>
      </c>
      <c r="C296" s="69">
        <v>0</v>
      </c>
      <c r="E296" s="69"/>
      <c r="G296" s="69">
        <f t="shared" si="9"/>
        <v>0</v>
      </c>
      <c r="I296" s="67">
        <v>0</v>
      </c>
      <c r="J296" s="68">
        <f t="shared" si="8"/>
        <v>0</v>
      </c>
      <c r="K296" s="64"/>
      <c r="L296" s="64" t="s">
        <v>292</v>
      </c>
    </row>
    <row r="297" spans="1:12" outlineLevel="1">
      <c r="A297" s="65" t="s">
        <v>293</v>
      </c>
      <c r="B297" s="34" t="s">
        <v>5532</v>
      </c>
      <c r="C297" s="66">
        <f>SUM(C298)</f>
        <v>0</v>
      </c>
      <c r="E297" s="66"/>
      <c r="G297" s="66">
        <f t="shared" si="9"/>
        <v>0</v>
      </c>
      <c r="I297" s="67">
        <v>0</v>
      </c>
      <c r="J297" s="68">
        <f t="shared" si="8"/>
        <v>0</v>
      </c>
      <c r="K297" s="64"/>
      <c r="L297" s="64">
        <v>0</v>
      </c>
    </row>
    <row r="298" spans="1:12" outlineLevel="2">
      <c r="A298" s="30">
        <v>4122000000</v>
      </c>
      <c r="B298" s="44" t="s">
        <v>644</v>
      </c>
      <c r="C298" s="69">
        <v>0</v>
      </c>
      <c r="E298" s="69"/>
      <c r="G298" s="69">
        <f t="shared" si="9"/>
        <v>0</v>
      </c>
      <c r="I298" s="67">
        <v>0</v>
      </c>
      <c r="J298" s="68">
        <f t="shared" si="8"/>
        <v>0</v>
      </c>
      <c r="K298" s="64"/>
      <c r="L298" s="64" t="s">
        <v>293</v>
      </c>
    </row>
    <row r="299" spans="1:12" outlineLevel="1">
      <c r="A299" s="65" t="s">
        <v>294</v>
      </c>
      <c r="B299" s="34" t="s">
        <v>5533</v>
      </c>
      <c r="C299" s="66">
        <f>SUM(C300)</f>
        <v>0</v>
      </c>
      <c r="E299" s="66"/>
      <c r="G299" s="66">
        <f t="shared" si="9"/>
        <v>0</v>
      </c>
      <c r="I299" s="67">
        <v>0</v>
      </c>
      <c r="J299" s="68">
        <f t="shared" si="8"/>
        <v>0</v>
      </c>
      <c r="K299" s="64"/>
      <c r="L299" s="64">
        <v>0</v>
      </c>
    </row>
    <row r="300" spans="1:12" outlineLevel="2">
      <c r="A300" s="30">
        <v>4123000000</v>
      </c>
      <c r="B300" s="44" t="s">
        <v>645</v>
      </c>
      <c r="C300" s="69">
        <v>0</v>
      </c>
      <c r="E300" s="69"/>
      <c r="G300" s="69">
        <f t="shared" si="9"/>
        <v>0</v>
      </c>
      <c r="I300" s="67">
        <v>0</v>
      </c>
      <c r="J300" s="68">
        <f t="shared" ref="J300:J363" si="10">I300-G300</f>
        <v>0</v>
      </c>
      <c r="K300" s="64"/>
      <c r="L300" s="64" t="s">
        <v>294</v>
      </c>
    </row>
    <row r="301" spans="1:12" outlineLevel="1">
      <c r="A301" s="65" t="s">
        <v>295</v>
      </c>
      <c r="B301" s="34" t="s">
        <v>5534</v>
      </c>
      <c r="C301" s="66">
        <f>SUM(C302)</f>
        <v>0</v>
      </c>
      <c r="E301" s="66"/>
      <c r="G301" s="66">
        <f t="shared" si="9"/>
        <v>0</v>
      </c>
      <c r="I301" s="67">
        <v>0</v>
      </c>
      <c r="J301" s="68">
        <f t="shared" si="10"/>
        <v>0</v>
      </c>
      <c r="K301" s="64"/>
      <c r="L301" s="64">
        <v>0</v>
      </c>
    </row>
    <row r="302" spans="1:12" outlineLevel="2">
      <c r="A302" s="30">
        <v>4141000000</v>
      </c>
      <c r="B302" s="44" t="s">
        <v>646</v>
      </c>
      <c r="C302" s="69">
        <v>0</v>
      </c>
      <c r="E302" s="69"/>
      <c r="G302" s="69">
        <f t="shared" si="9"/>
        <v>0</v>
      </c>
      <c r="I302" s="67">
        <v>0</v>
      </c>
      <c r="J302" s="68">
        <f t="shared" si="10"/>
        <v>0</v>
      </c>
      <c r="K302" s="64"/>
      <c r="L302" s="64" t="s">
        <v>295</v>
      </c>
    </row>
    <row r="303" spans="1:12" outlineLevel="1">
      <c r="A303" s="65" t="s">
        <v>296</v>
      </c>
      <c r="B303" s="34" t="s">
        <v>5535</v>
      </c>
      <c r="C303" s="66">
        <f>SUM(C304)</f>
        <v>49430.94</v>
      </c>
      <c r="E303" s="66"/>
      <c r="G303" s="66">
        <f t="shared" si="9"/>
        <v>49430.94</v>
      </c>
      <c r="I303" s="67">
        <v>49430.94</v>
      </c>
      <c r="J303" s="68">
        <f t="shared" si="10"/>
        <v>0</v>
      </c>
      <c r="K303" s="64"/>
      <c r="L303" s="64">
        <v>0</v>
      </c>
    </row>
    <row r="304" spans="1:12" outlineLevel="2">
      <c r="A304" s="30">
        <v>4142000000</v>
      </c>
      <c r="B304" s="44" t="s">
        <v>647</v>
      </c>
      <c r="C304" s="69">
        <v>49430.94</v>
      </c>
      <c r="E304" s="69"/>
      <c r="G304" s="69">
        <f t="shared" si="9"/>
        <v>49430.94</v>
      </c>
      <c r="I304" s="67">
        <v>0</v>
      </c>
      <c r="J304" s="68">
        <f t="shared" si="10"/>
        <v>-49430.94</v>
      </c>
      <c r="K304" s="64"/>
      <c r="L304" s="64" t="s">
        <v>296</v>
      </c>
    </row>
    <row r="305" spans="1:12" outlineLevel="1">
      <c r="A305" s="65" t="s">
        <v>297</v>
      </c>
      <c r="B305" s="34" t="s">
        <v>5536</v>
      </c>
      <c r="C305" s="66">
        <f>SUM(C306)</f>
        <v>0</v>
      </c>
      <c r="E305" s="66"/>
      <c r="G305" s="66">
        <f t="shared" si="9"/>
        <v>0</v>
      </c>
      <c r="I305" s="67">
        <v>0</v>
      </c>
      <c r="J305" s="68">
        <f t="shared" si="10"/>
        <v>0</v>
      </c>
      <c r="K305" s="64"/>
      <c r="L305" s="64">
        <v>0</v>
      </c>
    </row>
    <row r="306" spans="1:12" outlineLevel="2">
      <c r="A306" s="30">
        <v>4151000000</v>
      </c>
      <c r="B306" s="44" t="s">
        <v>648</v>
      </c>
      <c r="C306" s="69">
        <v>0</v>
      </c>
      <c r="E306" s="69"/>
      <c r="G306" s="69">
        <f t="shared" si="9"/>
        <v>0</v>
      </c>
      <c r="I306" s="67">
        <v>0</v>
      </c>
      <c r="J306" s="68">
        <f t="shared" si="10"/>
        <v>0</v>
      </c>
      <c r="K306" s="64"/>
      <c r="L306" s="64" t="s">
        <v>297</v>
      </c>
    </row>
    <row r="307" spans="1:12" outlineLevel="1">
      <c r="A307" s="65" t="s">
        <v>298</v>
      </c>
      <c r="B307" s="34" t="s">
        <v>5537</v>
      </c>
      <c r="C307" s="66">
        <f>SUM(C309:C312)</f>
        <v>0</v>
      </c>
      <c r="E307" s="66"/>
      <c r="G307" s="66">
        <f t="shared" si="9"/>
        <v>0</v>
      </c>
      <c r="I307" s="67">
        <v>0</v>
      </c>
      <c r="J307" s="68">
        <f t="shared" si="10"/>
        <v>0</v>
      </c>
      <c r="K307" s="64"/>
      <c r="L307" s="64">
        <v>0</v>
      </c>
    </row>
    <row r="308" spans="1:12" outlineLevel="2">
      <c r="A308" s="30">
        <v>4152000000</v>
      </c>
      <c r="B308" s="44" t="s">
        <v>649</v>
      </c>
      <c r="C308" s="69">
        <v>0</v>
      </c>
      <c r="E308" s="69"/>
      <c r="G308" s="69">
        <f t="shared" si="9"/>
        <v>0</v>
      </c>
      <c r="I308" s="67">
        <v>0</v>
      </c>
      <c r="J308" s="68">
        <f t="shared" si="10"/>
        <v>0</v>
      </c>
      <c r="K308" s="64"/>
      <c r="L308" s="64" t="s">
        <v>298</v>
      </c>
    </row>
    <row r="309" spans="1:12" outlineLevel="2">
      <c r="A309" s="30">
        <v>4152000001</v>
      </c>
      <c r="B309" s="44" t="s">
        <v>650</v>
      </c>
      <c r="C309" s="69">
        <v>0</v>
      </c>
      <c r="E309" s="69"/>
      <c r="G309" s="69">
        <f t="shared" si="9"/>
        <v>0</v>
      </c>
      <c r="I309" s="67">
        <v>0</v>
      </c>
      <c r="J309" s="68">
        <f t="shared" si="10"/>
        <v>0</v>
      </c>
      <c r="K309" s="64"/>
      <c r="L309" s="64" t="s">
        <v>298</v>
      </c>
    </row>
    <row r="310" spans="1:12" outlineLevel="2">
      <c r="A310" s="30">
        <v>4152000002</v>
      </c>
      <c r="B310" s="44" t="s">
        <v>651</v>
      </c>
      <c r="C310" s="69">
        <v>0</v>
      </c>
      <c r="E310" s="69"/>
      <c r="G310" s="69">
        <f t="shared" si="9"/>
        <v>0</v>
      </c>
      <c r="I310" s="67">
        <v>0</v>
      </c>
      <c r="J310" s="68">
        <f t="shared" si="10"/>
        <v>0</v>
      </c>
      <c r="K310" s="64"/>
      <c r="L310" s="64" t="s">
        <v>298</v>
      </c>
    </row>
    <row r="311" spans="1:12" outlineLevel="2">
      <c r="A311" s="30">
        <v>4152000003</v>
      </c>
      <c r="B311" s="44" t="s">
        <v>652</v>
      </c>
      <c r="C311" s="69">
        <v>0</v>
      </c>
      <c r="E311" s="69"/>
      <c r="G311" s="69">
        <f t="shared" si="9"/>
        <v>0</v>
      </c>
      <c r="I311" s="67">
        <v>0</v>
      </c>
      <c r="J311" s="68">
        <f t="shared" si="10"/>
        <v>0</v>
      </c>
      <c r="K311" s="64"/>
      <c r="L311" s="64" t="s">
        <v>298</v>
      </c>
    </row>
    <row r="312" spans="1:12" outlineLevel="2">
      <c r="A312" s="30">
        <v>4152000004</v>
      </c>
      <c r="B312" s="44" t="s">
        <v>653</v>
      </c>
      <c r="C312" s="69">
        <v>0</v>
      </c>
      <c r="E312" s="69"/>
      <c r="G312" s="69">
        <f t="shared" si="9"/>
        <v>0</v>
      </c>
      <c r="I312" s="67">
        <v>0</v>
      </c>
      <c r="J312" s="68">
        <f t="shared" si="10"/>
        <v>0</v>
      </c>
      <c r="K312" s="64"/>
      <c r="L312" s="64" t="s">
        <v>298</v>
      </c>
    </row>
    <row r="313" spans="1:12" outlineLevel="1">
      <c r="A313" s="65" t="s">
        <v>299</v>
      </c>
      <c r="B313" s="34" t="s">
        <v>5538</v>
      </c>
      <c r="C313" s="66">
        <f>SUM(C314)</f>
        <v>0</v>
      </c>
      <c r="E313" s="66"/>
      <c r="G313" s="66">
        <f t="shared" si="9"/>
        <v>0</v>
      </c>
      <c r="I313" s="67">
        <v>0</v>
      </c>
      <c r="J313" s="68">
        <f t="shared" si="10"/>
        <v>0</v>
      </c>
      <c r="K313" s="64"/>
      <c r="L313" s="64">
        <v>0</v>
      </c>
    </row>
    <row r="314" spans="1:12" outlineLevel="2">
      <c r="A314" s="30">
        <v>4153000000</v>
      </c>
      <c r="B314" s="44" t="s">
        <v>654</v>
      </c>
      <c r="C314" s="69">
        <v>0</v>
      </c>
      <c r="E314" s="69"/>
      <c r="G314" s="69">
        <f t="shared" si="9"/>
        <v>0</v>
      </c>
      <c r="I314" s="67">
        <v>0</v>
      </c>
      <c r="J314" s="68">
        <f t="shared" si="10"/>
        <v>0</v>
      </c>
      <c r="K314" s="64"/>
      <c r="L314" s="64" t="s">
        <v>299</v>
      </c>
    </row>
    <row r="315" spans="1:12" outlineLevel="1">
      <c r="A315" s="65" t="s">
        <v>300</v>
      </c>
      <c r="B315" s="34" t="s">
        <v>5539</v>
      </c>
      <c r="C315" s="66">
        <f>SUM(C316)</f>
        <v>0</v>
      </c>
      <c r="E315" s="66"/>
      <c r="G315" s="66">
        <f t="shared" si="9"/>
        <v>0</v>
      </c>
      <c r="I315" s="67">
        <v>0</v>
      </c>
      <c r="J315" s="68">
        <f t="shared" si="10"/>
        <v>0</v>
      </c>
      <c r="K315" s="64"/>
      <c r="L315" s="64">
        <v>0</v>
      </c>
    </row>
    <row r="316" spans="1:12" outlineLevel="2">
      <c r="A316" s="30">
        <v>4410000000</v>
      </c>
      <c r="B316" s="44" t="s">
        <v>655</v>
      </c>
      <c r="C316" s="69">
        <v>0</v>
      </c>
      <c r="E316" s="69"/>
      <c r="G316" s="69">
        <f t="shared" si="9"/>
        <v>0</v>
      </c>
      <c r="I316" s="67">
        <v>0</v>
      </c>
      <c r="J316" s="68">
        <f t="shared" si="10"/>
        <v>0</v>
      </c>
      <c r="K316" s="64"/>
      <c r="L316" s="64" t="s">
        <v>300</v>
      </c>
    </row>
    <row r="317" spans="1:12" outlineLevel="1">
      <c r="A317" s="65" t="s">
        <v>301</v>
      </c>
      <c r="B317" s="34" t="s">
        <v>5540</v>
      </c>
      <c r="C317" s="66">
        <f>SUM(C318)</f>
        <v>0</v>
      </c>
      <c r="E317" s="66"/>
      <c r="G317" s="66">
        <f t="shared" si="9"/>
        <v>0</v>
      </c>
      <c r="I317" s="67">
        <v>0</v>
      </c>
      <c r="J317" s="68">
        <f t="shared" si="10"/>
        <v>0</v>
      </c>
      <c r="K317" s="64"/>
      <c r="L317" s="64">
        <v>0</v>
      </c>
    </row>
    <row r="318" spans="1:12" outlineLevel="2">
      <c r="A318" s="30">
        <v>4471000000</v>
      </c>
      <c r="B318" s="44" t="s">
        <v>656</v>
      </c>
      <c r="C318" s="69">
        <v>0</v>
      </c>
      <c r="E318" s="69"/>
      <c r="G318" s="69">
        <f t="shared" si="9"/>
        <v>0</v>
      </c>
      <c r="I318" s="67">
        <v>0</v>
      </c>
      <c r="J318" s="68">
        <f t="shared" si="10"/>
        <v>0</v>
      </c>
      <c r="K318" s="64"/>
      <c r="L318" s="64" t="s">
        <v>301</v>
      </c>
    </row>
    <row r="319" spans="1:12" outlineLevel="1">
      <c r="A319" s="65" t="s">
        <v>302</v>
      </c>
      <c r="B319" s="34" t="s">
        <v>5541</v>
      </c>
      <c r="C319" s="66">
        <f>SUM(C320)</f>
        <v>-30319.869999999901</v>
      </c>
      <c r="E319" s="66"/>
      <c r="G319" s="66">
        <f t="shared" si="9"/>
        <v>-30319.869999999901</v>
      </c>
      <c r="I319" s="67">
        <v>-30237.48</v>
      </c>
      <c r="J319" s="68">
        <f t="shared" si="10"/>
        <v>82.389999999901192</v>
      </c>
      <c r="K319" s="64"/>
      <c r="L319" s="64">
        <v>0</v>
      </c>
    </row>
    <row r="320" spans="1:12" outlineLevel="2">
      <c r="A320" s="30">
        <v>4814200000</v>
      </c>
      <c r="B320" s="44" t="s">
        <v>657</v>
      </c>
      <c r="C320" s="69">
        <v>-30319.869999999901</v>
      </c>
      <c r="E320" s="69"/>
      <c r="G320" s="69">
        <f t="shared" si="9"/>
        <v>-30319.869999999901</v>
      </c>
      <c r="I320" s="67">
        <v>0</v>
      </c>
      <c r="J320" s="68">
        <f t="shared" si="10"/>
        <v>30319.869999999901</v>
      </c>
      <c r="K320" s="64"/>
      <c r="L320" s="64" t="s">
        <v>302</v>
      </c>
    </row>
    <row r="321" spans="1:12" outlineLevel="1">
      <c r="A321" s="65" t="s">
        <v>303</v>
      </c>
      <c r="B321" s="34" t="s">
        <v>5542</v>
      </c>
      <c r="C321" s="66">
        <f>SUM(C322)</f>
        <v>0</v>
      </c>
      <c r="E321" s="66"/>
      <c r="G321" s="66">
        <f t="shared" si="9"/>
        <v>0</v>
      </c>
      <c r="I321" s="67">
        <v>0</v>
      </c>
      <c r="J321" s="68">
        <f t="shared" si="10"/>
        <v>0</v>
      </c>
      <c r="K321" s="64"/>
      <c r="L321" s="64">
        <v>0</v>
      </c>
    </row>
    <row r="322" spans="1:12" outlineLevel="2">
      <c r="A322" s="30">
        <v>4910010000</v>
      </c>
      <c r="B322" s="44" t="s">
        <v>658</v>
      </c>
      <c r="C322" s="69">
        <v>0</v>
      </c>
      <c r="E322" s="69"/>
      <c r="G322" s="69">
        <f t="shared" si="9"/>
        <v>0</v>
      </c>
      <c r="I322" s="67">
        <v>0</v>
      </c>
      <c r="J322" s="68">
        <f t="shared" si="10"/>
        <v>0</v>
      </c>
      <c r="K322" s="64"/>
      <c r="L322" s="64" t="s">
        <v>303</v>
      </c>
    </row>
    <row r="323" spans="1:12" outlineLevel="1">
      <c r="A323" s="65" t="s">
        <v>304</v>
      </c>
      <c r="B323" s="34" t="s">
        <v>5543</v>
      </c>
      <c r="C323" s="66">
        <f>SUM(C324)</f>
        <v>0</v>
      </c>
      <c r="E323" s="66"/>
      <c r="G323" s="66">
        <f t="shared" si="9"/>
        <v>0</v>
      </c>
      <c r="I323" s="67">
        <v>0</v>
      </c>
      <c r="J323" s="68">
        <f t="shared" si="10"/>
        <v>0</v>
      </c>
      <c r="K323" s="64"/>
      <c r="L323" s="64">
        <v>0</v>
      </c>
    </row>
    <row r="324" spans="1:12" outlineLevel="2">
      <c r="A324" s="30">
        <v>4910020000</v>
      </c>
      <c r="B324" s="44" t="s">
        <v>659</v>
      </c>
      <c r="C324" s="69">
        <v>0</v>
      </c>
      <c r="E324" s="69"/>
      <c r="G324" s="69">
        <f t="shared" si="9"/>
        <v>0</v>
      </c>
      <c r="I324" s="67">
        <v>0</v>
      </c>
      <c r="J324" s="68">
        <f t="shared" si="10"/>
        <v>0</v>
      </c>
      <c r="K324" s="64"/>
      <c r="L324" s="64" t="s">
        <v>304</v>
      </c>
    </row>
    <row r="325" spans="1:12" outlineLevel="1">
      <c r="A325" s="65" t="s">
        <v>305</v>
      </c>
      <c r="B325" s="34" t="s">
        <v>5544</v>
      </c>
      <c r="C325" s="66">
        <f>SUM(C326)</f>
        <v>0</v>
      </c>
      <c r="E325" s="66"/>
      <c r="G325" s="66">
        <f t="shared" si="9"/>
        <v>0</v>
      </c>
      <c r="I325" s="67">
        <v>0</v>
      </c>
      <c r="J325" s="68">
        <f t="shared" si="10"/>
        <v>0</v>
      </c>
      <c r="K325" s="64"/>
      <c r="L325" s="64">
        <v>0</v>
      </c>
    </row>
    <row r="326" spans="1:12" outlineLevel="2">
      <c r="A326" s="30">
        <v>4910030000</v>
      </c>
      <c r="B326" s="44" t="s">
        <v>660</v>
      </c>
      <c r="C326" s="69">
        <v>0</v>
      </c>
      <c r="E326" s="69"/>
      <c r="G326" s="69">
        <f t="shared" si="9"/>
        <v>0</v>
      </c>
      <c r="I326" s="67">
        <v>0</v>
      </c>
      <c r="J326" s="68">
        <f t="shared" si="10"/>
        <v>0</v>
      </c>
      <c r="K326" s="64"/>
      <c r="L326" s="64" t="s">
        <v>305</v>
      </c>
    </row>
    <row r="327" spans="1:12" outlineLevel="1">
      <c r="A327" s="65" t="s">
        <v>306</v>
      </c>
      <c r="B327" s="34" t="s">
        <v>5545</v>
      </c>
      <c r="C327" s="66">
        <f>SUM(C328)</f>
        <v>0</v>
      </c>
      <c r="E327" s="66"/>
      <c r="G327" s="66">
        <f t="shared" si="9"/>
        <v>0</v>
      </c>
      <c r="I327" s="67">
        <v>0</v>
      </c>
      <c r="J327" s="68">
        <f t="shared" si="10"/>
        <v>0</v>
      </c>
      <c r="K327" s="64"/>
      <c r="L327" s="64">
        <v>0</v>
      </c>
    </row>
    <row r="328" spans="1:12" outlineLevel="2">
      <c r="A328" s="30">
        <v>4950000000</v>
      </c>
      <c r="B328" s="44" t="s">
        <v>661</v>
      </c>
      <c r="C328" s="69">
        <v>0</v>
      </c>
      <c r="E328" s="69"/>
      <c r="G328" s="69">
        <f t="shared" si="9"/>
        <v>0</v>
      </c>
      <c r="I328" s="67">
        <v>0</v>
      </c>
      <c r="J328" s="68">
        <f t="shared" si="10"/>
        <v>0</v>
      </c>
      <c r="K328" s="64"/>
      <c r="L328" s="64" t="s">
        <v>306</v>
      </c>
    </row>
    <row r="329" spans="1:12" outlineLevel="1">
      <c r="I329" s="67"/>
      <c r="J329" s="68"/>
      <c r="K329" s="64"/>
      <c r="L329" s="64"/>
    </row>
    <row r="330" spans="1:12" s="72" customFormat="1">
      <c r="A330" s="31" t="s">
        <v>307</v>
      </c>
      <c r="B330" s="31"/>
      <c r="C330" s="70">
        <f>C289+C291+C293+C295+C297+C299+C301+C303+C305+C307+C313+C315+C317+C319+C321+C323+C325+C327</f>
        <v>105219212.06999999</v>
      </c>
      <c r="D330" s="70">
        <f>D289+D291+D293+D295+D297+D299+D301+D303+D305+D307+D313+D315+D317+D319+D321+D323+D325+D327</f>
        <v>0</v>
      </c>
      <c r="E330" s="70">
        <f>E289+E291+E293+E295+E297+E299+E301+E303+E305+E307+E313+E315+E317+E319+E321+E323+E325+E327</f>
        <v>0</v>
      </c>
      <c r="F330" s="71"/>
      <c r="G330" s="70">
        <f t="shared" si="9"/>
        <v>105219212.06999999</v>
      </c>
      <c r="I330" s="67"/>
      <c r="J330" s="68"/>
      <c r="K330" s="64"/>
      <c r="L330" s="64">
        <v>0</v>
      </c>
    </row>
    <row r="331" spans="1:12" outlineLevel="1">
      <c r="A331" s="65" t="s">
        <v>308</v>
      </c>
      <c r="B331" s="34" t="s">
        <v>5546</v>
      </c>
      <c r="C331" s="66">
        <f>SUM(C332:C334)</f>
        <v>0</v>
      </c>
      <c r="E331" s="66"/>
      <c r="G331" s="66">
        <f t="shared" si="9"/>
        <v>0</v>
      </c>
      <c r="I331" s="67">
        <v>0</v>
      </c>
      <c r="J331" s="68">
        <f t="shared" si="10"/>
        <v>0</v>
      </c>
      <c r="K331" s="64"/>
      <c r="L331" s="64">
        <v>0</v>
      </c>
    </row>
    <row r="332" spans="1:12" outlineLevel="2">
      <c r="A332" s="30">
        <v>2720980102</v>
      </c>
      <c r="B332" s="44" t="s">
        <v>662</v>
      </c>
      <c r="C332" s="69">
        <v>0</v>
      </c>
      <c r="E332" s="69"/>
      <c r="G332" s="69">
        <f t="shared" si="9"/>
        <v>0</v>
      </c>
      <c r="I332" s="67">
        <v>0</v>
      </c>
      <c r="J332" s="68">
        <f t="shared" si="10"/>
        <v>0</v>
      </c>
      <c r="K332" s="64"/>
      <c r="L332" s="64" t="s">
        <v>308</v>
      </c>
    </row>
    <row r="333" spans="1:12" outlineLevel="2">
      <c r="A333" s="30">
        <v>2720980105</v>
      </c>
      <c r="B333" s="44" t="s">
        <v>663</v>
      </c>
      <c r="C333" s="69">
        <v>0</v>
      </c>
      <c r="E333" s="69"/>
      <c r="G333" s="69">
        <f t="shared" ref="G333:G412" si="11">C333+E333</f>
        <v>0</v>
      </c>
      <c r="I333" s="67">
        <v>0</v>
      </c>
      <c r="J333" s="68">
        <f t="shared" si="10"/>
        <v>0</v>
      </c>
      <c r="K333" s="64"/>
      <c r="L333" s="64" t="s">
        <v>308</v>
      </c>
    </row>
    <row r="334" spans="1:12" outlineLevel="2">
      <c r="A334" s="30">
        <v>2720980109</v>
      </c>
      <c r="B334" s="44" t="s">
        <v>664</v>
      </c>
      <c r="C334" s="69">
        <v>0</v>
      </c>
      <c r="E334" s="69"/>
      <c r="G334" s="69">
        <f t="shared" si="11"/>
        <v>0</v>
      </c>
      <c r="I334" s="67">
        <v>0</v>
      </c>
      <c r="J334" s="68">
        <f t="shared" si="10"/>
        <v>0</v>
      </c>
      <c r="K334" s="64"/>
      <c r="L334" s="64" t="s">
        <v>308</v>
      </c>
    </row>
    <row r="335" spans="1:12" outlineLevel="1">
      <c r="A335" s="65" t="s">
        <v>309</v>
      </c>
      <c r="B335" s="34" t="s">
        <v>5547</v>
      </c>
      <c r="C335" s="66">
        <f>C336</f>
        <v>14812510.050000001</v>
      </c>
      <c r="E335" s="66"/>
      <c r="G335" s="66">
        <f t="shared" si="11"/>
        <v>14812510.050000001</v>
      </c>
      <c r="I335" s="67">
        <v>15310549.41</v>
      </c>
      <c r="J335" s="74">
        <f t="shared" si="10"/>
        <v>498039.3599999994</v>
      </c>
      <c r="K335" s="64">
        <v>0</v>
      </c>
      <c r="L335" s="64">
        <v>0</v>
      </c>
    </row>
    <row r="336" spans="1:12" outlineLevel="2">
      <c r="A336" s="30">
        <v>2720980103</v>
      </c>
      <c r="B336" s="44" t="s">
        <v>665</v>
      </c>
      <c r="C336" s="69">
        <v>14812510.050000001</v>
      </c>
      <c r="E336" s="69"/>
      <c r="G336" s="69">
        <f t="shared" si="11"/>
        <v>14812510.050000001</v>
      </c>
      <c r="I336" s="67">
        <v>0</v>
      </c>
      <c r="J336" s="68">
        <f t="shared" si="10"/>
        <v>-14812510.050000001</v>
      </c>
      <c r="K336" s="64"/>
      <c r="L336" s="64" t="s">
        <v>309</v>
      </c>
    </row>
    <row r="337" spans="1:13" outlineLevel="1">
      <c r="A337" s="65" t="s">
        <v>310</v>
      </c>
      <c r="B337" s="34" t="s">
        <v>5548</v>
      </c>
      <c r="C337" s="66">
        <f>C338</f>
        <v>0</v>
      </c>
      <c r="E337" s="66"/>
      <c r="G337" s="66">
        <f t="shared" si="11"/>
        <v>0</v>
      </c>
      <c r="I337" s="67">
        <v>0</v>
      </c>
      <c r="J337" s="68">
        <f t="shared" si="10"/>
        <v>0</v>
      </c>
      <c r="K337" s="64"/>
      <c r="L337" s="64">
        <v>0</v>
      </c>
    </row>
    <row r="338" spans="1:13" outlineLevel="2">
      <c r="A338" s="30">
        <v>2720980110</v>
      </c>
      <c r="B338" s="44" t="s">
        <v>666</v>
      </c>
      <c r="C338" s="69">
        <v>0</v>
      </c>
      <c r="E338" s="69"/>
      <c r="G338" s="69">
        <f t="shared" si="11"/>
        <v>0</v>
      </c>
      <c r="I338" s="67">
        <v>0</v>
      </c>
      <c r="J338" s="68">
        <f t="shared" si="10"/>
        <v>0</v>
      </c>
      <c r="K338" s="64"/>
      <c r="L338" s="64" t="s">
        <v>310</v>
      </c>
    </row>
    <row r="339" spans="1:13" outlineLevel="1">
      <c r="A339" s="65" t="s">
        <v>311</v>
      </c>
      <c r="B339" s="34" t="s">
        <v>5549</v>
      </c>
      <c r="C339" s="66">
        <f>C340</f>
        <v>0</v>
      </c>
      <c r="E339" s="66"/>
      <c r="G339" s="66">
        <f t="shared" si="11"/>
        <v>0</v>
      </c>
      <c r="I339" s="67">
        <v>0</v>
      </c>
      <c r="J339" s="68">
        <f t="shared" si="10"/>
        <v>0</v>
      </c>
      <c r="K339" s="64"/>
      <c r="L339" s="64">
        <v>0</v>
      </c>
    </row>
    <row r="340" spans="1:13" ht="12.75" customHeight="1" outlineLevel="2">
      <c r="A340" s="30">
        <v>2720980111</v>
      </c>
      <c r="B340" s="44" t="s">
        <v>667</v>
      </c>
      <c r="C340" s="69">
        <v>0</v>
      </c>
      <c r="E340" s="69"/>
      <c r="G340" s="69">
        <f t="shared" si="11"/>
        <v>0</v>
      </c>
      <c r="I340" s="67">
        <v>0</v>
      </c>
      <c r="J340" s="68">
        <f t="shared" si="10"/>
        <v>0</v>
      </c>
      <c r="K340" s="64"/>
      <c r="L340" s="64" t="s">
        <v>311</v>
      </c>
    </row>
    <row r="341" spans="1:13" outlineLevel="1">
      <c r="A341" s="65" t="s">
        <v>312</v>
      </c>
      <c r="B341" s="34" t="s">
        <v>2782</v>
      </c>
      <c r="C341" s="66">
        <f>SUM(C342:C354)</f>
        <v>263330006.84999982</v>
      </c>
      <c r="D341" s="68"/>
      <c r="E341" s="66">
        <f>SUM(E342:E349)</f>
        <v>145009427.4525516</v>
      </c>
      <c r="G341" s="66">
        <f t="shared" si="11"/>
        <v>408339434.30255139</v>
      </c>
      <c r="I341" s="67">
        <v>406422105.82999998</v>
      </c>
      <c r="J341" s="74">
        <f t="shared" si="10"/>
        <v>-1917328.4725514054</v>
      </c>
      <c r="K341" s="64">
        <v>0</v>
      </c>
      <c r="L341" s="64">
        <v>0</v>
      </c>
      <c r="M341" s="68"/>
    </row>
    <row r="342" spans="1:13" outlineLevel="2">
      <c r="A342" s="30">
        <v>2720980100</v>
      </c>
      <c r="B342" s="44" t="s">
        <v>668</v>
      </c>
      <c r="C342" s="69">
        <v>0</v>
      </c>
      <c r="E342" s="69"/>
      <c r="G342" s="69">
        <f t="shared" si="11"/>
        <v>0</v>
      </c>
      <c r="I342" s="67">
        <v>0</v>
      </c>
      <c r="J342" s="68">
        <f t="shared" si="10"/>
        <v>0</v>
      </c>
      <c r="K342" s="64"/>
      <c r="L342" s="64" t="s">
        <v>312</v>
      </c>
    </row>
    <row r="343" spans="1:13" outlineLevel="2">
      <c r="A343" s="30">
        <v>2720980101</v>
      </c>
      <c r="B343" s="44" t="s">
        <v>669</v>
      </c>
      <c r="C343" s="69">
        <v>156638682.44</v>
      </c>
      <c r="E343" s="75">
        <v>145009427.4525516</v>
      </c>
      <c r="G343" s="69">
        <f t="shared" si="11"/>
        <v>301648109.8925516</v>
      </c>
      <c r="I343" s="67">
        <v>0</v>
      </c>
      <c r="J343" s="68">
        <f t="shared" si="10"/>
        <v>-301648109.8925516</v>
      </c>
      <c r="K343" s="64"/>
      <c r="L343" s="64" t="s">
        <v>312</v>
      </c>
    </row>
    <row r="344" spans="1:13" outlineLevel="2">
      <c r="A344" s="30">
        <v>2720980108</v>
      </c>
      <c r="B344" s="44" t="s">
        <v>670</v>
      </c>
      <c r="C344" s="69">
        <v>0</v>
      </c>
      <c r="E344" s="69"/>
      <c r="G344" s="69">
        <f t="shared" si="11"/>
        <v>0</v>
      </c>
      <c r="I344" s="67">
        <v>0</v>
      </c>
      <c r="J344" s="68">
        <f t="shared" si="10"/>
        <v>0</v>
      </c>
      <c r="K344" s="64"/>
      <c r="L344" s="64" t="s">
        <v>308</v>
      </c>
    </row>
    <row r="345" spans="1:13" outlineLevel="2">
      <c r="A345" s="30">
        <v>2720980140</v>
      </c>
      <c r="B345" s="44" t="s">
        <v>671</v>
      </c>
      <c r="C345" s="69">
        <v>16185744.2899999</v>
      </c>
      <c r="E345" s="69"/>
      <c r="G345" s="69">
        <f t="shared" si="11"/>
        <v>16185744.2899999</v>
      </c>
      <c r="I345" s="67">
        <v>0</v>
      </c>
      <c r="J345" s="68">
        <f t="shared" si="10"/>
        <v>-16185744.2899999</v>
      </c>
      <c r="K345" s="64"/>
      <c r="L345" s="64" t="s">
        <v>312</v>
      </c>
    </row>
    <row r="346" spans="1:13" outlineLevel="2">
      <c r="A346" s="30">
        <v>2720980150</v>
      </c>
      <c r="B346" s="44" t="s">
        <v>672</v>
      </c>
      <c r="C346" s="69">
        <v>0</v>
      </c>
      <c r="E346" s="69"/>
      <c r="G346" s="69">
        <f t="shared" si="11"/>
        <v>0</v>
      </c>
      <c r="I346" s="67">
        <v>0</v>
      </c>
      <c r="J346" s="68">
        <f t="shared" si="10"/>
        <v>0</v>
      </c>
      <c r="K346" s="64"/>
      <c r="L346" s="64" t="s">
        <v>312</v>
      </c>
    </row>
    <row r="347" spans="1:13" outlineLevel="2">
      <c r="A347" s="30">
        <v>2720980160</v>
      </c>
      <c r="B347" s="44" t="s">
        <v>673</v>
      </c>
      <c r="C347" s="76">
        <v>0</v>
      </c>
      <c r="E347" s="69"/>
      <c r="G347" s="69">
        <f t="shared" si="11"/>
        <v>0</v>
      </c>
      <c r="I347" s="67">
        <v>0</v>
      </c>
      <c r="J347" s="68">
        <f t="shared" si="10"/>
        <v>0</v>
      </c>
      <c r="K347" s="64"/>
      <c r="L347" s="64" t="s">
        <v>312</v>
      </c>
    </row>
    <row r="348" spans="1:13" outlineLevel="2">
      <c r="A348" s="30">
        <v>2720980170</v>
      </c>
      <c r="B348" s="44" t="s">
        <v>674</v>
      </c>
      <c r="C348" s="69">
        <v>6699541.6100000003</v>
      </c>
      <c r="E348" s="69"/>
      <c r="G348" s="69">
        <f t="shared" si="11"/>
        <v>6699541.6100000003</v>
      </c>
      <c r="I348" s="67">
        <v>0</v>
      </c>
      <c r="J348" s="68">
        <f t="shared" si="10"/>
        <v>-6699541.6100000003</v>
      </c>
      <c r="K348" s="64"/>
      <c r="L348" s="64" t="s">
        <v>312</v>
      </c>
    </row>
    <row r="349" spans="1:13" outlineLevel="2">
      <c r="A349" s="30">
        <v>2720980190</v>
      </c>
      <c r="B349" s="44" t="s">
        <v>675</v>
      </c>
      <c r="C349" s="69">
        <v>7314740.5</v>
      </c>
      <c r="E349" s="69"/>
      <c r="G349" s="69">
        <f t="shared" si="11"/>
        <v>7314740.5</v>
      </c>
      <c r="I349" s="67">
        <v>0</v>
      </c>
      <c r="J349" s="68">
        <f t="shared" si="10"/>
        <v>-7314740.5</v>
      </c>
      <c r="K349" s="64"/>
      <c r="L349" s="64" t="s">
        <v>312</v>
      </c>
    </row>
    <row r="350" spans="1:13" outlineLevel="2">
      <c r="A350" s="33">
        <v>2728802210</v>
      </c>
      <c r="B350" s="46" t="s">
        <v>676</v>
      </c>
      <c r="C350" s="69">
        <v>53870449.009999901</v>
      </c>
      <c r="E350" s="69"/>
      <c r="G350" s="69">
        <f t="shared" si="11"/>
        <v>53870449.009999901</v>
      </c>
      <c r="I350" s="67">
        <v>0</v>
      </c>
      <c r="J350" s="68">
        <f t="shared" si="10"/>
        <v>-53870449.009999901</v>
      </c>
      <c r="K350" s="64"/>
      <c r="L350" s="64" t="s">
        <v>312</v>
      </c>
    </row>
    <row r="351" spans="1:13" outlineLevel="2">
      <c r="A351" s="33">
        <v>2728802410</v>
      </c>
      <c r="B351" s="46" t="s">
        <v>677</v>
      </c>
      <c r="C351" s="69">
        <v>21450056</v>
      </c>
      <c r="E351" s="69"/>
      <c r="G351" s="69">
        <f t="shared" si="11"/>
        <v>21450056</v>
      </c>
      <c r="I351" s="67">
        <v>0</v>
      </c>
      <c r="J351" s="68">
        <f t="shared" si="10"/>
        <v>-21450056</v>
      </c>
      <c r="K351" s="64"/>
      <c r="L351" s="64" t="s">
        <v>312</v>
      </c>
    </row>
    <row r="352" spans="1:13" outlineLevel="2">
      <c r="A352" s="33">
        <v>2728802700</v>
      </c>
      <c r="B352" s="46" t="s">
        <v>678</v>
      </c>
      <c r="C352" s="69">
        <v>1185739</v>
      </c>
      <c r="E352" s="69"/>
      <c r="G352" s="69">
        <f t="shared" si="11"/>
        <v>1185739</v>
      </c>
      <c r="I352" s="67">
        <v>0</v>
      </c>
      <c r="J352" s="68">
        <f t="shared" si="10"/>
        <v>-1185739</v>
      </c>
      <c r="K352" s="64"/>
      <c r="L352" s="64" t="s">
        <v>312</v>
      </c>
    </row>
    <row r="353" spans="1:12" outlineLevel="2">
      <c r="A353" s="33">
        <v>2728802910</v>
      </c>
      <c r="B353" s="46" t="s">
        <v>679</v>
      </c>
      <c r="C353" s="69">
        <v>-14946</v>
      </c>
      <c r="E353" s="69"/>
      <c r="G353" s="69">
        <f t="shared" si="11"/>
        <v>-14946</v>
      </c>
      <c r="I353" s="67">
        <v>0</v>
      </c>
      <c r="J353" s="68">
        <f t="shared" si="10"/>
        <v>14946</v>
      </c>
      <c r="K353" s="64"/>
      <c r="L353" s="64" t="s">
        <v>312</v>
      </c>
    </row>
    <row r="354" spans="1:12" outlineLevel="2">
      <c r="A354" s="30">
        <v>2749100099</v>
      </c>
      <c r="B354" s="44" t="s">
        <v>680</v>
      </c>
      <c r="C354" s="77">
        <v>0</v>
      </c>
      <c r="D354" s="78"/>
      <c r="E354" s="69"/>
      <c r="F354" s="71"/>
      <c r="G354" s="69">
        <f>C354+E354</f>
        <v>0</v>
      </c>
      <c r="H354" s="72"/>
      <c r="I354" s="67">
        <v>0</v>
      </c>
      <c r="J354" s="68">
        <f t="shared" si="10"/>
        <v>0</v>
      </c>
      <c r="L354" s="64" t="s">
        <v>489</v>
      </c>
    </row>
    <row r="355" spans="1:12" outlineLevel="1">
      <c r="B355" s="47"/>
      <c r="C355" s="68"/>
      <c r="D355" s="68"/>
      <c r="I355" s="67"/>
      <c r="J355" s="68"/>
      <c r="K355" s="64"/>
      <c r="L355" s="64"/>
    </row>
    <row r="356" spans="1:12" s="72" customFormat="1">
      <c r="A356" s="31" t="s">
        <v>313</v>
      </c>
      <c r="B356" s="31"/>
      <c r="C356" s="70">
        <f>C331+C335+C337+C339+C341</f>
        <v>278142516.8999998</v>
      </c>
      <c r="D356" s="70">
        <f>D331+D335+D337+D339+D341</f>
        <v>0</v>
      </c>
      <c r="E356" s="70">
        <f>E331+E335+E337+E339+E341</f>
        <v>145009427.4525516</v>
      </c>
      <c r="F356" s="71"/>
      <c r="G356" s="70">
        <f t="shared" si="11"/>
        <v>423151944.3525514</v>
      </c>
      <c r="I356" s="67"/>
      <c r="J356" s="68"/>
      <c r="K356" s="64"/>
      <c r="L356" s="64">
        <v>0</v>
      </c>
    </row>
    <row r="357" spans="1:12" outlineLevel="1">
      <c r="A357" s="79" t="s">
        <v>314</v>
      </c>
      <c r="B357" s="34" t="s">
        <v>5550</v>
      </c>
      <c r="C357" s="80">
        <f>SUM(C358:C359)</f>
        <v>132250077.44000001</v>
      </c>
      <c r="E357" s="66"/>
      <c r="G357" s="66">
        <f t="shared" si="11"/>
        <v>132250077.44000001</v>
      </c>
      <c r="I357" s="67">
        <v>132499389.73999999</v>
      </c>
      <c r="J357" s="68">
        <f t="shared" si="10"/>
        <v>249312.29999998212</v>
      </c>
      <c r="K357" s="64"/>
      <c r="L357" s="64">
        <v>0</v>
      </c>
    </row>
    <row r="358" spans="1:12" outlineLevel="2">
      <c r="A358" s="81">
        <v>2111240000</v>
      </c>
      <c r="B358" s="82" t="s">
        <v>681</v>
      </c>
      <c r="C358" s="69">
        <v>138791985.24000001</v>
      </c>
      <c r="E358" s="69"/>
      <c r="G358" s="69">
        <f t="shared" si="11"/>
        <v>138791985.24000001</v>
      </c>
      <c r="I358" s="67">
        <v>0</v>
      </c>
      <c r="J358" s="68">
        <f t="shared" si="10"/>
        <v>-138791985.24000001</v>
      </c>
      <c r="K358" s="64"/>
      <c r="L358" s="64" t="s">
        <v>314</v>
      </c>
    </row>
    <row r="359" spans="1:12" outlineLevel="2">
      <c r="A359" s="81">
        <v>2111240001</v>
      </c>
      <c r="B359" s="83" t="s">
        <v>682</v>
      </c>
      <c r="C359" s="84">
        <f>-C724</f>
        <v>-6541907.7999999998</v>
      </c>
      <c r="E359" s="69"/>
      <c r="G359" s="69"/>
      <c r="I359" s="67"/>
      <c r="J359" s="68"/>
      <c r="K359" s="64"/>
      <c r="L359" s="64"/>
    </row>
    <row r="360" spans="1:12" outlineLevel="1">
      <c r="A360" s="65" t="s">
        <v>315</v>
      </c>
      <c r="B360" s="34" t="s">
        <v>5551</v>
      </c>
      <c r="C360" s="66">
        <f>SUM(C361:C361)</f>
        <v>5005377.54</v>
      </c>
      <c r="E360" s="66"/>
      <c r="G360" s="66">
        <f t="shared" si="11"/>
        <v>5005377.54</v>
      </c>
      <c r="I360" s="67">
        <v>5005377.54</v>
      </c>
      <c r="J360" s="68">
        <f t="shared" si="10"/>
        <v>0</v>
      </c>
      <c r="K360" s="64"/>
      <c r="L360" s="64">
        <v>0</v>
      </c>
    </row>
    <row r="361" spans="1:12" outlineLevel="2">
      <c r="A361" s="81">
        <v>2181240000</v>
      </c>
      <c r="B361" s="82" t="s">
        <v>683</v>
      </c>
      <c r="C361" s="69">
        <v>5005377.54</v>
      </c>
      <c r="E361" s="69"/>
      <c r="G361" s="69">
        <f t="shared" si="11"/>
        <v>5005377.54</v>
      </c>
      <c r="I361" s="67">
        <v>0</v>
      </c>
      <c r="J361" s="68">
        <f t="shared" si="10"/>
        <v>-5005377.54</v>
      </c>
      <c r="K361" s="64"/>
      <c r="L361" s="64" t="s">
        <v>315</v>
      </c>
    </row>
    <row r="362" spans="1:12" outlineLevel="1">
      <c r="G362" s="68">
        <f>G356+G330+G276+G235</f>
        <v>3006456792.5627537</v>
      </c>
      <c r="I362" s="67">
        <v>0</v>
      </c>
      <c r="J362" s="68"/>
      <c r="K362" s="64"/>
      <c r="L362" s="64">
        <v>0</v>
      </c>
    </row>
    <row r="363" spans="1:12" outlineLevel="1">
      <c r="A363" s="85" t="s">
        <v>316</v>
      </c>
      <c r="B363" s="85" t="s">
        <v>684</v>
      </c>
      <c r="C363" s="86">
        <f>I363</f>
        <v>-55349272.840000004</v>
      </c>
      <c r="E363" s="86"/>
      <c r="G363" s="86">
        <f t="shared" si="11"/>
        <v>-55349272.840000004</v>
      </c>
      <c r="I363" s="67">
        <v>-55349272.840000004</v>
      </c>
      <c r="J363" s="68">
        <f t="shared" si="10"/>
        <v>0</v>
      </c>
      <c r="K363" s="64"/>
      <c r="L363" s="64">
        <v>0</v>
      </c>
    </row>
    <row r="364" spans="1:12" outlineLevel="1">
      <c r="E364" s="68"/>
      <c r="I364" s="67"/>
      <c r="J364" s="68"/>
      <c r="K364" s="64"/>
      <c r="L364" s="64"/>
    </row>
    <row r="365" spans="1:12" s="72" customFormat="1">
      <c r="A365" s="31" t="s">
        <v>0</v>
      </c>
      <c r="B365" s="47"/>
      <c r="C365" s="70">
        <f>C357+C360+C363</f>
        <v>81906182.140000015</v>
      </c>
      <c r="D365" s="70">
        <f>D357+D360+D363</f>
        <v>0</v>
      </c>
      <c r="E365" s="70">
        <f>E357+E360+E363</f>
        <v>0</v>
      </c>
      <c r="F365" s="71"/>
      <c r="G365" s="70">
        <f t="shared" si="11"/>
        <v>81906182.140000015</v>
      </c>
      <c r="I365" s="67"/>
      <c r="J365" s="68"/>
      <c r="K365" s="64"/>
      <c r="L365" s="64">
        <v>0</v>
      </c>
    </row>
    <row r="366" spans="1:12" s="72" customFormat="1" outlineLevel="1">
      <c r="A366" s="65" t="s">
        <v>317</v>
      </c>
      <c r="B366" s="34" t="s">
        <v>5552</v>
      </c>
      <c r="C366" s="66">
        <f>SUM(C367)</f>
        <v>0</v>
      </c>
      <c r="D366" s="70"/>
      <c r="E366" s="70"/>
      <c r="F366" s="71"/>
      <c r="G366" s="66">
        <f>C366+E366</f>
        <v>0</v>
      </c>
      <c r="I366" s="67">
        <v>0</v>
      </c>
      <c r="J366" s="68">
        <f>I366-G366</f>
        <v>0</v>
      </c>
      <c r="K366" s="64"/>
      <c r="L366" s="64">
        <v>0</v>
      </c>
    </row>
    <row r="367" spans="1:12" s="72" customFormat="1" outlineLevel="2">
      <c r="A367" s="30">
        <v>2521121000</v>
      </c>
      <c r="B367" s="44" t="s">
        <v>685</v>
      </c>
      <c r="C367" s="69">
        <v>0</v>
      </c>
      <c r="D367" s="70"/>
      <c r="E367" s="69"/>
      <c r="F367" s="71"/>
      <c r="G367" s="69">
        <f>C367+E367</f>
        <v>0</v>
      </c>
      <c r="I367" s="67">
        <v>0</v>
      </c>
      <c r="J367" s="68">
        <f>I367-G367</f>
        <v>0</v>
      </c>
      <c r="K367" s="64"/>
      <c r="L367" s="64" t="s">
        <v>317</v>
      </c>
    </row>
    <row r="368" spans="1:12" s="72" customFormat="1" outlineLevel="1">
      <c r="A368" s="65" t="s">
        <v>318</v>
      </c>
      <c r="B368" s="34" t="s">
        <v>5553</v>
      </c>
      <c r="C368" s="66">
        <f>SUM(C369)</f>
        <v>2894355.29999999</v>
      </c>
      <c r="D368" s="70"/>
      <c r="E368" s="66"/>
      <c r="F368" s="71"/>
      <c r="G368" s="66">
        <f t="shared" si="11"/>
        <v>2894355.29999999</v>
      </c>
      <c r="I368" s="67">
        <v>2894355.3</v>
      </c>
      <c r="J368" s="68">
        <f t="shared" ref="J368:J447" si="12">I368-G368</f>
        <v>9.7788870334625244E-9</v>
      </c>
      <c r="K368" s="64"/>
      <c r="L368" s="64">
        <v>0</v>
      </c>
    </row>
    <row r="369" spans="1:12" s="72" customFormat="1" outlineLevel="2">
      <c r="A369" s="30">
        <v>2681116000</v>
      </c>
      <c r="B369" s="44" t="s">
        <v>686</v>
      </c>
      <c r="C369" s="69">
        <v>2894355.29999999</v>
      </c>
      <c r="D369" s="70"/>
      <c r="E369" s="69"/>
      <c r="F369" s="71"/>
      <c r="G369" s="69">
        <f t="shared" si="11"/>
        <v>2894355.29999999</v>
      </c>
      <c r="I369" s="67">
        <v>0</v>
      </c>
      <c r="J369" s="68">
        <f t="shared" si="12"/>
        <v>-2894355.29999999</v>
      </c>
      <c r="K369" s="64"/>
      <c r="L369" s="64" t="s">
        <v>318</v>
      </c>
    </row>
    <row r="370" spans="1:12" s="72" customFormat="1" outlineLevel="1">
      <c r="A370" s="65" t="s">
        <v>319</v>
      </c>
      <c r="B370" s="34" t="s">
        <v>5554</v>
      </c>
      <c r="C370" s="66">
        <f>SUM(C371:C372)</f>
        <v>2170797.9500000002</v>
      </c>
      <c r="D370" s="70"/>
      <c r="E370" s="66"/>
      <c r="F370" s="71"/>
      <c r="G370" s="66">
        <f t="shared" si="11"/>
        <v>2170797.9500000002</v>
      </c>
      <c r="I370" s="67">
        <v>2170797.9500000002</v>
      </c>
      <c r="J370" s="68">
        <f t="shared" si="12"/>
        <v>0</v>
      </c>
      <c r="K370" s="64"/>
      <c r="L370" s="64">
        <v>0</v>
      </c>
    </row>
    <row r="371" spans="1:12" s="72" customFormat="1" outlineLevel="2">
      <c r="A371" s="30">
        <v>2681136000</v>
      </c>
      <c r="B371" s="44" t="s">
        <v>687</v>
      </c>
      <c r="C371" s="69">
        <v>2170748</v>
      </c>
      <c r="D371" s="70"/>
      <c r="E371" s="69"/>
      <c r="F371" s="71"/>
      <c r="G371" s="69">
        <f t="shared" si="11"/>
        <v>2170748</v>
      </c>
      <c r="I371" s="67">
        <v>0</v>
      </c>
      <c r="J371" s="68">
        <f t="shared" si="12"/>
        <v>-2170748</v>
      </c>
      <c r="K371" s="64"/>
      <c r="L371" s="64" t="s">
        <v>319</v>
      </c>
    </row>
    <row r="372" spans="1:12" s="72" customFormat="1" outlineLevel="2">
      <c r="A372" s="30">
        <v>2681136020</v>
      </c>
      <c r="B372" s="44" t="s">
        <v>688</v>
      </c>
      <c r="C372" s="69">
        <v>49.95</v>
      </c>
      <c r="D372" s="70"/>
      <c r="E372" s="69"/>
      <c r="F372" s="71"/>
      <c r="G372" s="69">
        <f t="shared" si="11"/>
        <v>49.95</v>
      </c>
      <c r="I372" s="67">
        <v>0</v>
      </c>
      <c r="J372" s="68">
        <f t="shared" si="12"/>
        <v>-49.95</v>
      </c>
      <c r="K372" s="64"/>
      <c r="L372" s="64" t="s">
        <v>319</v>
      </c>
    </row>
    <row r="373" spans="1:12" s="72" customFormat="1" outlineLevel="1">
      <c r="A373" s="65" t="s">
        <v>320</v>
      </c>
      <c r="B373" s="34" t="s">
        <v>5555</v>
      </c>
      <c r="C373" s="66">
        <f>SUM(C374:C376)</f>
        <v>18211.709999999901</v>
      </c>
      <c r="D373" s="70"/>
      <c r="E373" s="66"/>
      <c r="F373" s="71"/>
      <c r="G373" s="66">
        <f t="shared" si="11"/>
        <v>18211.709999999901</v>
      </c>
      <c r="I373" s="67">
        <v>18211.71</v>
      </c>
      <c r="J373" s="68">
        <f t="shared" si="12"/>
        <v>9.822542779147625E-11</v>
      </c>
      <c r="K373" s="64"/>
      <c r="L373" s="64">
        <v>0</v>
      </c>
    </row>
    <row r="374" spans="1:12" s="72" customFormat="1" outlineLevel="2">
      <c r="A374" s="81">
        <v>2681104000</v>
      </c>
      <c r="B374" s="82" t="s">
        <v>689</v>
      </c>
      <c r="C374" s="69">
        <v>18211.709999999901</v>
      </c>
      <c r="D374" s="70"/>
      <c r="E374" s="69"/>
      <c r="F374" s="71"/>
      <c r="G374" s="69">
        <f t="shared" si="11"/>
        <v>18211.709999999901</v>
      </c>
      <c r="I374" s="67">
        <v>0</v>
      </c>
      <c r="J374" s="68">
        <f t="shared" si="12"/>
        <v>-18211.709999999901</v>
      </c>
      <c r="K374" s="64"/>
      <c r="L374" s="64" t="s">
        <v>320</v>
      </c>
    </row>
    <row r="375" spans="1:12" s="72" customFormat="1" outlineLevel="2">
      <c r="A375" s="81">
        <v>2681204000</v>
      </c>
      <c r="B375" s="82" t="s">
        <v>690</v>
      </c>
      <c r="C375" s="69">
        <v>0</v>
      </c>
      <c r="D375" s="70"/>
      <c r="E375" s="69"/>
      <c r="F375" s="71"/>
      <c r="G375" s="69">
        <f t="shared" si="11"/>
        <v>0</v>
      </c>
      <c r="I375" s="67">
        <v>0</v>
      </c>
      <c r="J375" s="68">
        <f t="shared" si="12"/>
        <v>0</v>
      </c>
      <c r="K375" s="64"/>
      <c r="L375" s="64" t="s">
        <v>320</v>
      </c>
    </row>
    <row r="376" spans="1:12" s="72" customFormat="1" outlineLevel="2">
      <c r="A376" s="81">
        <v>2681204099</v>
      </c>
      <c r="B376" s="82" t="s">
        <v>691</v>
      </c>
      <c r="C376" s="69">
        <v>0</v>
      </c>
      <c r="D376" s="70"/>
      <c r="E376" s="69"/>
      <c r="F376" s="71"/>
      <c r="G376" s="69">
        <f t="shared" si="11"/>
        <v>0</v>
      </c>
      <c r="I376" s="67">
        <v>0</v>
      </c>
      <c r="J376" s="68">
        <f t="shared" si="12"/>
        <v>0</v>
      </c>
      <c r="K376" s="64"/>
      <c r="L376" s="64" t="s">
        <v>320</v>
      </c>
    </row>
    <row r="377" spans="1:12" s="72" customFormat="1" outlineLevel="1">
      <c r="A377" s="65" t="s">
        <v>321</v>
      </c>
      <c r="B377" s="34" t="s">
        <v>5556</v>
      </c>
      <c r="C377" s="66">
        <f>SUM(C378:C379)</f>
        <v>0</v>
      </c>
      <c r="D377" s="70"/>
      <c r="E377" s="66">
        <f>E378</f>
        <v>0</v>
      </c>
      <c r="F377" s="71"/>
      <c r="G377" s="66">
        <f t="shared" si="11"/>
        <v>0</v>
      </c>
      <c r="I377" s="67">
        <v>1</v>
      </c>
      <c r="J377" s="68">
        <f t="shared" si="12"/>
        <v>1</v>
      </c>
      <c r="K377" s="64"/>
      <c r="L377" s="64">
        <v>0</v>
      </c>
    </row>
    <row r="378" spans="1:12" s="72" customFormat="1" outlineLevel="2">
      <c r="A378" s="30">
        <v>2681160000</v>
      </c>
      <c r="B378" s="44" t="s">
        <v>692</v>
      </c>
      <c r="C378" s="69">
        <v>304034295.04000002</v>
      </c>
      <c r="D378" s="70"/>
      <c r="E378" s="69">
        <v>0</v>
      </c>
      <c r="F378" s="71"/>
      <c r="G378" s="69">
        <f t="shared" si="11"/>
        <v>304034295.04000002</v>
      </c>
      <c r="I378" s="67">
        <v>0</v>
      </c>
      <c r="J378" s="68">
        <f t="shared" si="12"/>
        <v>-304034295.04000002</v>
      </c>
      <c r="K378" s="64"/>
      <c r="L378" s="64" t="s">
        <v>321</v>
      </c>
    </row>
    <row r="379" spans="1:12" s="72" customFormat="1" outlineLevel="2">
      <c r="A379" s="33">
        <v>2681161000</v>
      </c>
      <c r="B379" s="46" t="s">
        <v>693</v>
      </c>
      <c r="C379" s="69">
        <v>-304034295.04000002</v>
      </c>
      <c r="D379" s="70"/>
      <c r="E379" s="69"/>
      <c r="F379" s="71"/>
      <c r="G379" s="69">
        <f t="shared" si="11"/>
        <v>-304034295.04000002</v>
      </c>
      <c r="I379" s="67">
        <v>0</v>
      </c>
      <c r="J379" s="68">
        <f t="shared" si="12"/>
        <v>304034295.04000002</v>
      </c>
      <c r="K379" s="64"/>
      <c r="L379" s="64" t="s">
        <v>321</v>
      </c>
    </row>
    <row r="380" spans="1:12" s="72" customFormat="1" outlineLevel="1">
      <c r="A380" s="65" t="s">
        <v>322</v>
      </c>
      <c r="B380" s="34" t="s">
        <v>5557</v>
      </c>
      <c r="C380" s="66">
        <f>SUM(C381)</f>
        <v>0</v>
      </c>
      <c r="D380" s="70"/>
      <c r="E380" s="66">
        <f>E381</f>
        <v>0</v>
      </c>
      <c r="F380" s="71"/>
      <c r="G380" s="66">
        <f t="shared" si="11"/>
        <v>0</v>
      </c>
      <c r="I380" s="67">
        <v>0</v>
      </c>
      <c r="J380" s="68">
        <f t="shared" si="12"/>
        <v>0</v>
      </c>
      <c r="K380" s="64"/>
      <c r="L380" s="64">
        <v>0</v>
      </c>
    </row>
    <row r="381" spans="1:12" s="72" customFormat="1" outlineLevel="2">
      <c r="A381" s="81">
        <v>2681109100</v>
      </c>
      <c r="B381" s="82" t="s">
        <v>694</v>
      </c>
      <c r="C381" s="75">
        <v>0</v>
      </c>
      <c r="D381" s="78"/>
      <c r="E381" s="69">
        <v>0</v>
      </c>
      <c r="F381" s="71"/>
      <c r="G381" s="69">
        <f t="shared" si="11"/>
        <v>0</v>
      </c>
      <c r="I381" s="67">
        <v>0</v>
      </c>
      <c r="J381" s="68">
        <f t="shared" si="12"/>
        <v>0</v>
      </c>
      <c r="K381" s="64"/>
      <c r="L381" s="64" t="s">
        <v>322</v>
      </c>
    </row>
    <row r="382" spans="1:12" s="72" customFormat="1" outlineLevel="1">
      <c r="A382" s="73" t="s">
        <v>323</v>
      </c>
      <c r="B382" s="34">
        <v>0</v>
      </c>
      <c r="C382" s="66">
        <f>SUM(C383)</f>
        <v>0</v>
      </c>
      <c r="D382" s="78"/>
      <c r="E382" s="66">
        <f>E383</f>
        <v>268734563</v>
      </c>
      <c r="F382" s="71"/>
      <c r="G382" s="66">
        <f t="shared" si="11"/>
        <v>268734563</v>
      </c>
      <c r="I382" s="67">
        <v>0</v>
      </c>
      <c r="J382" s="68">
        <f t="shared" si="12"/>
        <v>-268734563</v>
      </c>
      <c r="K382" s="64"/>
      <c r="L382" s="64">
        <v>0</v>
      </c>
    </row>
    <row r="383" spans="1:12" s="72" customFormat="1" outlineLevel="2">
      <c r="A383" s="32"/>
      <c r="B383" s="45" t="s">
        <v>695</v>
      </c>
      <c r="C383" s="69">
        <v>0</v>
      </c>
      <c r="D383" s="78"/>
      <c r="E383" s="69">
        <v>268734563</v>
      </c>
      <c r="F383" s="71"/>
      <c r="G383" s="69">
        <f t="shared" si="11"/>
        <v>268734563</v>
      </c>
      <c r="I383" s="67">
        <v>0</v>
      </c>
      <c r="J383" s="68">
        <f t="shared" si="12"/>
        <v>-268734563</v>
      </c>
      <c r="K383" s="64"/>
      <c r="L383" s="64">
        <v>0</v>
      </c>
    </row>
    <row r="384" spans="1:12" s="72" customFormat="1" outlineLevel="1">
      <c r="A384" s="65" t="s">
        <v>324</v>
      </c>
      <c r="B384" s="34">
        <v>0</v>
      </c>
      <c r="C384" s="66">
        <f>SUM(C385:C386)</f>
        <v>0</v>
      </c>
      <c r="D384" s="70"/>
      <c r="E384" s="66"/>
      <c r="F384" s="71"/>
      <c r="G384" s="66">
        <f t="shared" si="11"/>
        <v>0</v>
      </c>
      <c r="I384" s="67">
        <v>0</v>
      </c>
      <c r="J384" s="68">
        <f t="shared" si="12"/>
        <v>0</v>
      </c>
      <c r="K384" s="64"/>
      <c r="L384" s="64">
        <v>0</v>
      </c>
    </row>
    <row r="385" spans="1:12" s="72" customFormat="1" outlineLevel="2">
      <c r="A385" s="30">
        <v>-2710990905</v>
      </c>
      <c r="B385" s="44" t="s">
        <v>696</v>
      </c>
      <c r="C385" s="69">
        <v>0</v>
      </c>
      <c r="D385" s="78"/>
      <c r="E385" s="69"/>
      <c r="F385" s="71"/>
      <c r="G385" s="69">
        <f t="shared" si="11"/>
        <v>0</v>
      </c>
      <c r="I385" s="67">
        <v>0</v>
      </c>
      <c r="J385" s="68">
        <f t="shared" si="12"/>
        <v>0</v>
      </c>
      <c r="K385" s="64"/>
      <c r="L385" s="64">
        <v>0</v>
      </c>
    </row>
    <row r="386" spans="1:12" s="72" customFormat="1" outlineLevel="2">
      <c r="A386" s="30">
        <v>-2710990906</v>
      </c>
      <c r="B386" s="44" t="s">
        <v>697</v>
      </c>
      <c r="C386" s="69">
        <v>0</v>
      </c>
      <c r="D386" s="78"/>
      <c r="E386" s="69"/>
      <c r="F386" s="71"/>
      <c r="G386" s="69">
        <f t="shared" si="11"/>
        <v>0</v>
      </c>
      <c r="I386" s="67">
        <v>0</v>
      </c>
      <c r="J386" s="68">
        <f t="shared" si="12"/>
        <v>0</v>
      </c>
      <c r="K386" s="64"/>
      <c r="L386" s="64">
        <v>0</v>
      </c>
    </row>
    <row r="387" spans="1:12" s="72" customFormat="1" outlineLevel="1">
      <c r="A387" s="30"/>
      <c r="B387" s="44"/>
      <c r="C387" s="69"/>
      <c r="D387" s="70"/>
      <c r="E387" s="69"/>
      <c r="F387" s="71"/>
      <c r="G387" s="69"/>
      <c r="I387" s="67"/>
      <c r="J387" s="68"/>
      <c r="K387" s="64"/>
      <c r="L387" s="64"/>
    </row>
    <row r="388" spans="1:12" s="72" customFormat="1" outlineLevel="1">
      <c r="A388" s="87" t="s">
        <v>325</v>
      </c>
      <c r="B388" s="48" t="s">
        <v>684</v>
      </c>
      <c r="C388" s="88">
        <f>I388</f>
        <v>-2853598.87</v>
      </c>
      <c r="D388" s="70"/>
      <c r="E388" s="88"/>
      <c r="F388" s="71"/>
      <c r="G388" s="88">
        <f t="shared" si="11"/>
        <v>-2853598.87</v>
      </c>
      <c r="I388" s="67">
        <v>-2853598.87</v>
      </c>
      <c r="J388" s="68">
        <f>I388-G388</f>
        <v>0</v>
      </c>
      <c r="K388" s="64"/>
      <c r="L388" s="64">
        <v>0</v>
      </c>
    </row>
    <row r="389" spans="1:12" s="72" customFormat="1" outlineLevel="1">
      <c r="A389" s="31"/>
      <c r="B389" s="47"/>
      <c r="C389" s="70"/>
      <c r="D389" s="70"/>
      <c r="E389" s="70"/>
      <c r="F389" s="71"/>
      <c r="G389" s="70"/>
      <c r="I389" s="67"/>
      <c r="J389" s="68"/>
      <c r="K389" s="64"/>
      <c r="L389" s="64">
        <v>0</v>
      </c>
    </row>
    <row r="390" spans="1:12" s="72" customFormat="1">
      <c r="A390" s="31" t="s">
        <v>1</v>
      </c>
      <c r="B390" s="31"/>
      <c r="C390" s="70">
        <f>C368+C370+C373+C377+C382+C388+C384+C366+C380</f>
        <v>2229766.0899999905</v>
      </c>
      <c r="D390" s="70">
        <f>D368+D370+D373+D377+D388</f>
        <v>0</v>
      </c>
      <c r="E390" s="70">
        <f>E368+E370+E373+E377+E388+E382+E380</f>
        <v>268734563</v>
      </c>
      <c r="F390" s="71"/>
      <c r="G390" s="70">
        <f t="shared" si="11"/>
        <v>270964329.08999997</v>
      </c>
      <c r="I390" s="67"/>
      <c r="J390" s="68"/>
      <c r="K390" s="64"/>
      <c r="L390" s="64">
        <v>0</v>
      </c>
    </row>
    <row r="391" spans="1:12">
      <c r="A391" s="34"/>
      <c r="B391" s="49"/>
      <c r="D391" s="78"/>
      <c r="I391" s="67"/>
      <c r="J391" s="68"/>
      <c r="K391" s="64"/>
      <c r="L391" s="64"/>
    </row>
    <row r="392" spans="1:12">
      <c r="A392" s="35" t="s">
        <v>326</v>
      </c>
      <c r="B392" s="35"/>
      <c r="C392" s="89">
        <f>C235+C276+C288+C330+C356+C365+C390</f>
        <v>5107382300.4200172</v>
      </c>
      <c r="D392" s="89">
        <f>D235+D276+D288+D330+D356+D365+D390</f>
        <v>0</v>
      </c>
      <c r="E392" s="89">
        <f>E235+E276+E288+E330+E356+E365+E390</f>
        <v>-1748054996.6272633</v>
      </c>
      <c r="G392" s="89">
        <f t="shared" si="11"/>
        <v>3359327303.7927542</v>
      </c>
      <c r="I392" s="67"/>
      <c r="J392" s="68"/>
      <c r="K392" s="64"/>
      <c r="L392" s="64"/>
    </row>
    <row r="393" spans="1:12">
      <c r="A393" s="34"/>
      <c r="B393" s="34"/>
      <c r="C393" s="68"/>
      <c r="D393" s="78"/>
      <c r="I393" s="67"/>
      <c r="J393" s="68"/>
      <c r="K393" s="64"/>
      <c r="L393" s="64"/>
    </row>
    <row r="394" spans="1:12" outlineLevel="1">
      <c r="A394" s="65" t="s">
        <v>327</v>
      </c>
      <c r="B394" s="34" t="s">
        <v>5558</v>
      </c>
      <c r="C394" s="66">
        <f>SUM(C395:C585)</f>
        <v>-4.3213367462158203E-7</v>
      </c>
      <c r="D394" s="78"/>
      <c r="E394" s="66"/>
      <c r="G394" s="66">
        <f t="shared" si="11"/>
        <v>-4.3213367462158203E-7</v>
      </c>
      <c r="I394" s="67">
        <v>0</v>
      </c>
      <c r="J394" s="68">
        <f t="shared" si="12"/>
        <v>4.3213367462158203E-7</v>
      </c>
      <c r="K394" s="64"/>
      <c r="L394" s="64">
        <v>0</v>
      </c>
    </row>
    <row r="395" spans="1:12" outlineLevel="2">
      <c r="A395" s="81">
        <v>3121101100</v>
      </c>
      <c r="B395" s="82" t="s">
        <v>698</v>
      </c>
      <c r="C395" s="69">
        <v>0</v>
      </c>
      <c r="D395" s="78"/>
      <c r="E395" s="69"/>
      <c r="G395" s="69">
        <f t="shared" si="11"/>
        <v>0</v>
      </c>
      <c r="I395" s="67">
        <v>0</v>
      </c>
      <c r="J395" s="68">
        <f t="shared" si="12"/>
        <v>0</v>
      </c>
      <c r="K395" s="64"/>
      <c r="L395" s="64" t="s">
        <v>327</v>
      </c>
    </row>
    <row r="396" spans="1:12" outlineLevel="2">
      <c r="A396" s="81">
        <v>3121102100</v>
      </c>
      <c r="B396" s="82" t="s">
        <v>699</v>
      </c>
      <c r="C396" s="69">
        <v>0</v>
      </c>
      <c r="D396" s="78"/>
      <c r="E396" s="69"/>
      <c r="G396" s="69">
        <f t="shared" si="11"/>
        <v>0</v>
      </c>
      <c r="I396" s="67">
        <v>0</v>
      </c>
      <c r="J396" s="68">
        <f t="shared" si="12"/>
        <v>0</v>
      </c>
      <c r="K396" s="64"/>
      <c r="L396" s="64" t="s">
        <v>327</v>
      </c>
    </row>
    <row r="397" spans="1:12" outlineLevel="2">
      <c r="A397" s="81">
        <v>3122101100</v>
      </c>
      <c r="B397" s="82" t="s">
        <v>700</v>
      </c>
      <c r="C397" s="69">
        <v>0</v>
      </c>
      <c r="D397" s="78"/>
      <c r="E397" s="69"/>
      <c r="G397" s="69">
        <f t="shared" si="11"/>
        <v>0</v>
      </c>
      <c r="I397" s="67">
        <v>0</v>
      </c>
      <c r="J397" s="68">
        <f t="shared" si="12"/>
        <v>0</v>
      </c>
      <c r="K397" s="64"/>
      <c r="L397" s="64" t="s">
        <v>327</v>
      </c>
    </row>
    <row r="398" spans="1:12" outlineLevel="2">
      <c r="A398" s="81">
        <v>3122101999</v>
      </c>
      <c r="B398" s="82" t="s">
        <v>701</v>
      </c>
      <c r="C398" s="69">
        <v>0</v>
      </c>
      <c r="D398" s="78"/>
      <c r="E398" s="69"/>
      <c r="G398" s="69">
        <f t="shared" si="11"/>
        <v>0</v>
      </c>
      <c r="I398" s="67">
        <v>0</v>
      </c>
      <c r="J398" s="68">
        <f t="shared" si="12"/>
        <v>0</v>
      </c>
      <c r="K398" s="64"/>
      <c r="L398" s="64" t="s">
        <v>327</v>
      </c>
    </row>
    <row r="399" spans="1:12" outlineLevel="2">
      <c r="A399" s="81">
        <v>3122102100</v>
      </c>
      <c r="B399" s="82" t="s">
        <v>702</v>
      </c>
      <c r="C399" s="69">
        <v>0</v>
      </c>
      <c r="D399" s="78"/>
      <c r="E399" s="69"/>
      <c r="G399" s="69">
        <f t="shared" si="11"/>
        <v>0</v>
      </c>
      <c r="I399" s="67">
        <v>0</v>
      </c>
      <c r="J399" s="68">
        <f t="shared" si="12"/>
        <v>0</v>
      </c>
      <c r="K399" s="64"/>
      <c r="L399" s="64" t="s">
        <v>327</v>
      </c>
    </row>
    <row r="400" spans="1:12" outlineLevel="2">
      <c r="A400" s="81">
        <v>3122102999</v>
      </c>
      <c r="B400" s="82" t="s">
        <v>703</v>
      </c>
      <c r="C400" s="69">
        <v>0</v>
      </c>
      <c r="D400" s="78"/>
      <c r="E400" s="69"/>
      <c r="G400" s="69">
        <f t="shared" si="11"/>
        <v>0</v>
      </c>
      <c r="I400" s="67">
        <v>0</v>
      </c>
      <c r="J400" s="68">
        <f t="shared" si="12"/>
        <v>0</v>
      </c>
      <c r="K400" s="64"/>
      <c r="L400" s="64" t="s">
        <v>327</v>
      </c>
    </row>
    <row r="401" spans="1:12" outlineLevel="2">
      <c r="A401" s="81">
        <v>3122199999</v>
      </c>
      <c r="B401" s="82" t="s">
        <v>704</v>
      </c>
      <c r="C401" s="69">
        <v>0</v>
      </c>
      <c r="D401" s="78"/>
      <c r="E401" s="69"/>
      <c r="G401" s="69">
        <f t="shared" si="11"/>
        <v>0</v>
      </c>
      <c r="I401" s="67">
        <v>0</v>
      </c>
      <c r="J401" s="68">
        <f t="shared" si="12"/>
        <v>0</v>
      </c>
      <c r="K401" s="64"/>
      <c r="L401" s="64" t="s">
        <v>327</v>
      </c>
    </row>
    <row r="402" spans="1:12" outlineLevel="2">
      <c r="A402" s="81">
        <v>3122201100</v>
      </c>
      <c r="B402" s="82" t="s">
        <v>705</v>
      </c>
      <c r="C402" s="69">
        <v>0</v>
      </c>
      <c r="D402" s="78"/>
      <c r="E402" s="69"/>
      <c r="G402" s="69">
        <f t="shared" si="11"/>
        <v>0</v>
      </c>
      <c r="I402" s="67">
        <v>0</v>
      </c>
      <c r="J402" s="68">
        <f t="shared" si="12"/>
        <v>0</v>
      </c>
      <c r="K402" s="64"/>
      <c r="L402" s="64" t="s">
        <v>327</v>
      </c>
    </row>
    <row r="403" spans="1:12" outlineLevel="2">
      <c r="A403" s="81">
        <v>3122201999</v>
      </c>
      <c r="B403" s="82" t="s">
        <v>706</v>
      </c>
      <c r="C403" s="69">
        <v>0</v>
      </c>
      <c r="D403" s="78"/>
      <c r="E403" s="69"/>
      <c r="G403" s="69">
        <f t="shared" si="11"/>
        <v>0</v>
      </c>
      <c r="I403" s="67">
        <v>0</v>
      </c>
      <c r="J403" s="68">
        <f t="shared" si="12"/>
        <v>0</v>
      </c>
      <c r="K403" s="64"/>
      <c r="L403" s="64" t="s">
        <v>327</v>
      </c>
    </row>
    <row r="404" spans="1:12" outlineLevel="2">
      <c r="A404" s="81">
        <v>3122202100</v>
      </c>
      <c r="B404" s="82" t="s">
        <v>707</v>
      </c>
      <c r="C404" s="69">
        <v>0</v>
      </c>
      <c r="D404" s="78"/>
      <c r="E404" s="69"/>
      <c r="G404" s="69">
        <f t="shared" si="11"/>
        <v>0</v>
      </c>
      <c r="I404" s="67">
        <v>0</v>
      </c>
      <c r="J404" s="68">
        <f t="shared" si="12"/>
        <v>0</v>
      </c>
      <c r="K404" s="64"/>
      <c r="L404" s="64" t="s">
        <v>327</v>
      </c>
    </row>
    <row r="405" spans="1:12" outlineLevel="2">
      <c r="A405" s="81">
        <v>3122202999</v>
      </c>
      <c r="B405" s="82" t="s">
        <v>708</v>
      </c>
      <c r="C405" s="69">
        <v>0</v>
      </c>
      <c r="D405" s="78"/>
      <c r="E405" s="69"/>
      <c r="G405" s="69">
        <f t="shared" si="11"/>
        <v>0</v>
      </c>
      <c r="I405" s="67">
        <v>0</v>
      </c>
      <c r="J405" s="68">
        <f t="shared" si="12"/>
        <v>0</v>
      </c>
      <c r="K405" s="64"/>
      <c r="L405" s="64" t="s">
        <v>327</v>
      </c>
    </row>
    <row r="406" spans="1:12" outlineLevel="2">
      <c r="A406" s="81">
        <v>3130000900</v>
      </c>
      <c r="B406" s="82" t="s">
        <v>709</v>
      </c>
      <c r="C406" s="69">
        <v>0</v>
      </c>
      <c r="D406" s="78"/>
      <c r="E406" s="69"/>
      <c r="G406" s="69">
        <f t="shared" si="11"/>
        <v>0</v>
      </c>
      <c r="I406" s="67">
        <v>0</v>
      </c>
      <c r="J406" s="68">
        <f t="shared" si="12"/>
        <v>0</v>
      </c>
      <c r="K406" s="64"/>
      <c r="L406" s="64" t="s">
        <v>327</v>
      </c>
    </row>
    <row r="407" spans="1:12" outlineLevel="2">
      <c r="A407" s="81">
        <v>3130000911</v>
      </c>
      <c r="B407" s="82" t="s">
        <v>710</v>
      </c>
      <c r="C407" s="69">
        <v>0</v>
      </c>
      <c r="D407" s="78"/>
      <c r="E407" s="69"/>
      <c r="G407" s="69">
        <f t="shared" si="11"/>
        <v>0</v>
      </c>
      <c r="I407" s="67">
        <v>0</v>
      </c>
      <c r="J407" s="68">
        <f t="shared" si="12"/>
        <v>0</v>
      </c>
      <c r="K407" s="64"/>
      <c r="L407" s="64" t="s">
        <v>327</v>
      </c>
    </row>
    <row r="408" spans="1:12" outlineLevel="2">
      <c r="A408" s="81">
        <v>3130000912</v>
      </c>
      <c r="B408" s="82" t="s">
        <v>711</v>
      </c>
      <c r="C408" s="69">
        <v>0</v>
      </c>
      <c r="D408" s="78"/>
      <c r="E408" s="69"/>
      <c r="G408" s="69">
        <f t="shared" si="11"/>
        <v>0</v>
      </c>
      <c r="I408" s="67">
        <v>0</v>
      </c>
      <c r="J408" s="68">
        <f t="shared" si="12"/>
        <v>0</v>
      </c>
      <c r="K408" s="64"/>
      <c r="L408" s="64" t="s">
        <v>327</v>
      </c>
    </row>
    <row r="409" spans="1:12" outlineLevel="2">
      <c r="A409" s="81">
        <v>3130000913</v>
      </c>
      <c r="B409" s="82" t="s">
        <v>712</v>
      </c>
      <c r="C409" s="69">
        <v>0</v>
      </c>
      <c r="D409" s="78"/>
      <c r="E409" s="69"/>
      <c r="G409" s="69">
        <f t="shared" si="11"/>
        <v>0</v>
      </c>
      <c r="I409" s="67">
        <v>0</v>
      </c>
      <c r="J409" s="68">
        <f t="shared" si="12"/>
        <v>0</v>
      </c>
      <c r="K409" s="64"/>
      <c r="L409" s="64" t="s">
        <v>327</v>
      </c>
    </row>
    <row r="410" spans="1:12" outlineLevel="2">
      <c r="A410" s="81">
        <v>3130000914</v>
      </c>
      <c r="B410" s="82" t="s">
        <v>713</v>
      </c>
      <c r="C410" s="69">
        <v>0</v>
      </c>
      <c r="D410" s="78"/>
      <c r="E410" s="69"/>
      <c r="G410" s="69">
        <f t="shared" si="11"/>
        <v>0</v>
      </c>
      <c r="I410" s="67">
        <v>0</v>
      </c>
      <c r="J410" s="68">
        <f t="shared" si="12"/>
        <v>0</v>
      </c>
      <c r="K410" s="64"/>
      <c r="L410" s="64" t="s">
        <v>327</v>
      </c>
    </row>
    <row r="411" spans="1:12" outlineLevel="2">
      <c r="A411" s="81">
        <v>3130000915</v>
      </c>
      <c r="B411" s="82" t="s">
        <v>714</v>
      </c>
      <c r="C411" s="69">
        <v>0</v>
      </c>
      <c r="D411" s="78"/>
      <c r="E411" s="69"/>
      <c r="G411" s="69">
        <f t="shared" si="11"/>
        <v>0</v>
      </c>
      <c r="I411" s="67">
        <v>0</v>
      </c>
      <c r="J411" s="68">
        <f t="shared" si="12"/>
        <v>0</v>
      </c>
      <c r="K411" s="64"/>
      <c r="L411" s="64" t="s">
        <v>327</v>
      </c>
    </row>
    <row r="412" spans="1:12" outlineLevel="2">
      <c r="A412" s="81">
        <v>3130000921</v>
      </c>
      <c r="B412" s="82" t="s">
        <v>715</v>
      </c>
      <c r="C412" s="69">
        <v>0</v>
      </c>
      <c r="D412" s="78"/>
      <c r="E412" s="69"/>
      <c r="G412" s="69">
        <f t="shared" si="11"/>
        <v>0</v>
      </c>
      <c r="I412" s="67">
        <v>0</v>
      </c>
      <c r="J412" s="68">
        <f t="shared" si="12"/>
        <v>0</v>
      </c>
      <c r="K412" s="64"/>
      <c r="L412" s="64" t="s">
        <v>327</v>
      </c>
    </row>
    <row r="413" spans="1:12" outlineLevel="2">
      <c r="A413" s="81">
        <v>3130000931</v>
      </c>
      <c r="B413" s="82" t="s">
        <v>716</v>
      </c>
      <c r="C413" s="69">
        <v>0</v>
      </c>
      <c r="D413" s="78"/>
      <c r="E413" s="69"/>
      <c r="G413" s="69">
        <f t="shared" ref="G413:G476" si="13">C413+E413</f>
        <v>0</v>
      </c>
      <c r="I413" s="67">
        <v>0</v>
      </c>
      <c r="J413" s="68">
        <f t="shared" si="12"/>
        <v>0</v>
      </c>
      <c r="K413" s="64"/>
      <c r="L413" s="64" t="s">
        <v>327</v>
      </c>
    </row>
    <row r="414" spans="1:12" outlineLevel="2">
      <c r="A414" s="81">
        <v>3130000932</v>
      </c>
      <c r="B414" s="82" t="s">
        <v>717</v>
      </c>
      <c r="C414" s="69">
        <v>0</v>
      </c>
      <c r="D414" s="78"/>
      <c r="E414" s="69"/>
      <c r="G414" s="69">
        <f t="shared" si="13"/>
        <v>0</v>
      </c>
      <c r="I414" s="67">
        <v>0</v>
      </c>
      <c r="J414" s="68">
        <f t="shared" si="12"/>
        <v>0</v>
      </c>
      <c r="K414" s="64"/>
      <c r="L414" s="64" t="s">
        <v>327</v>
      </c>
    </row>
    <row r="415" spans="1:12" outlineLevel="2">
      <c r="A415" s="81">
        <v>3130000933</v>
      </c>
      <c r="B415" s="82" t="s">
        <v>718</v>
      </c>
      <c r="C415" s="69">
        <v>0</v>
      </c>
      <c r="D415" s="78"/>
      <c r="E415" s="69"/>
      <c r="G415" s="69">
        <f t="shared" si="13"/>
        <v>0</v>
      </c>
      <c r="I415" s="67">
        <v>0</v>
      </c>
      <c r="J415" s="68">
        <f t="shared" si="12"/>
        <v>0</v>
      </c>
      <c r="K415" s="64"/>
      <c r="L415" s="64" t="s">
        <v>327</v>
      </c>
    </row>
    <row r="416" spans="1:12" outlineLevel="2">
      <c r="A416" s="81">
        <v>3130000943</v>
      </c>
      <c r="B416" s="82" t="s">
        <v>719</v>
      </c>
      <c r="C416" s="69">
        <v>0</v>
      </c>
      <c r="D416" s="78"/>
      <c r="E416" s="69"/>
      <c r="G416" s="69">
        <f t="shared" si="13"/>
        <v>0</v>
      </c>
      <c r="I416" s="67">
        <v>0</v>
      </c>
      <c r="J416" s="68">
        <f t="shared" si="12"/>
        <v>0</v>
      </c>
      <c r="K416" s="64"/>
      <c r="L416" s="64" t="s">
        <v>327</v>
      </c>
    </row>
    <row r="417" spans="1:12" outlineLevel="2">
      <c r="A417" s="81">
        <v>3130000953</v>
      </c>
      <c r="B417" s="82" t="s">
        <v>720</v>
      </c>
      <c r="C417" s="69">
        <v>0</v>
      </c>
      <c r="D417" s="78"/>
      <c r="E417" s="69"/>
      <c r="G417" s="69">
        <f t="shared" si="13"/>
        <v>0</v>
      </c>
      <c r="I417" s="67">
        <v>0</v>
      </c>
      <c r="J417" s="68">
        <f t="shared" si="12"/>
        <v>0</v>
      </c>
      <c r="K417" s="64"/>
      <c r="L417" s="64" t="s">
        <v>327</v>
      </c>
    </row>
    <row r="418" spans="1:12" outlineLevel="2">
      <c r="A418" s="81">
        <v>3130000963</v>
      </c>
      <c r="B418" s="82" t="s">
        <v>721</v>
      </c>
      <c r="C418" s="69">
        <v>0</v>
      </c>
      <c r="D418" s="78"/>
      <c r="E418" s="69"/>
      <c r="G418" s="69">
        <f t="shared" si="13"/>
        <v>0</v>
      </c>
      <c r="I418" s="67">
        <v>0</v>
      </c>
      <c r="J418" s="68">
        <f t="shared" si="12"/>
        <v>0</v>
      </c>
      <c r="K418" s="64"/>
      <c r="L418" s="64" t="s">
        <v>327</v>
      </c>
    </row>
    <row r="419" spans="1:12" outlineLevel="2">
      <c r="A419" s="81">
        <v>3130000973</v>
      </c>
      <c r="B419" s="82" t="s">
        <v>722</v>
      </c>
      <c r="C419" s="69">
        <v>0</v>
      </c>
      <c r="D419" s="78"/>
      <c r="E419" s="69"/>
      <c r="G419" s="69">
        <f t="shared" si="13"/>
        <v>0</v>
      </c>
      <c r="I419" s="67">
        <v>0</v>
      </c>
      <c r="J419" s="68">
        <f t="shared" si="12"/>
        <v>0</v>
      </c>
      <c r="K419" s="64"/>
      <c r="L419" s="64" t="s">
        <v>327</v>
      </c>
    </row>
    <row r="420" spans="1:12" outlineLevel="2">
      <c r="A420" s="81">
        <v>3130000993</v>
      </c>
      <c r="B420" s="82" t="s">
        <v>723</v>
      </c>
      <c r="C420" s="69">
        <v>0</v>
      </c>
      <c r="D420" s="78"/>
      <c r="E420" s="69"/>
      <c r="G420" s="69">
        <f t="shared" si="13"/>
        <v>0</v>
      </c>
      <c r="I420" s="67">
        <v>0</v>
      </c>
      <c r="J420" s="68">
        <f t="shared" si="12"/>
        <v>0</v>
      </c>
      <c r="K420" s="64"/>
      <c r="L420" s="64" t="s">
        <v>327</v>
      </c>
    </row>
    <row r="421" spans="1:12" outlineLevel="2">
      <c r="A421" s="81">
        <v>3130110100</v>
      </c>
      <c r="B421" s="82" t="s">
        <v>724</v>
      </c>
      <c r="C421" s="69">
        <v>0</v>
      </c>
      <c r="D421" s="78"/>
      <c r="E421" s="69"/>
      <c r="G421" s="69">
        <f t="shared" si="13"/>
        <v>0</v>
      </c>
      <c r="I421" s="67">
        <v>0</v>
      </c>
      <c r="J421" s="68">
        <f t="shared" si="12"/>
        <v>0</v>
      </c>
      <c r="K421" s="64"/>
      <c r="L421" s="64" t="s">
        <v>327</v>
      </c>
    </row>
    <row r="422" spans="1:12" outlineLevel="2">
      <c r="A422" s="81">
        <v>3130111100</v>
      </c>
      <c r="B422" s="82" t="s">
        <v>725</v>
      </c>
      <c r="C422" s="69">
        <v>0</v>
      </c>
      <c r="D422" s="78"/>
      <c r="E422" s="69"/>
      <c r="G422" s="69">
        <f t="shared" si="13"/>
        <v>0</v>
      </c>
      <c r="I422" s="67">
        <v>0</v>
      </c>
      <c r="J422" s="68">
        <f t="shared" si="12"/>
        <v>0</v>
      </c>
      <c r="K422" s="64"/>
      <c r="L422" s="64" t="s">
        <v>327</v>
      </c>
    </row>
    <row r="423" spans="1:12" outlineLevel="2">
      <c r="A423" s="81">
        <v>3130111200</v>
      </c>
      <c r="B423" s="82" t="s">
        <v>726</v>
      </c>
      <c r="C423" s="69">
        <v>0</v>
      </c>
      <c r="D423" s="78"/>
      <c r="E423" s="69"/>
      <c r="G423" s="69">
        <f t="shared" si="13"/>
        <v>0</v>
      </c>
      <c r="I423" s="67">
        <v>0</v>
      </c>
      <c r="J423" s="68">
        <f t="shared" si="12"/>
        <v>0</v>
      </c>
      <c r="K423" s="64"/>
      <c r="L423" s="64" t="s">
        <v>327</v>
      </c>
    </row>
    <row r="424" spans="1:12" outlineLevel="2">
      <c r="A424" s="81">
        <v>3130111300</v>
      </c>
      <c r="B424" s="82" t="s">
        <v>727</v>
      </c>
      <c r="C424" s="69">
        <v>0</v>
      </c>
      <c r="D424" s="78"/>
      <c r="E424" s="69"/>
      <c r="G424" s="69">
        <f t="shared" si="13"/>
        <v>0</v>
      </c>
      <c r="I424" s="67">
        <v>0</v>
      </c>
      <c r="J424" s="68">
        <f t="shared" si="12"/>
        <v>0</v>
      </c>
      <c r="K424" s="64"/>
      <c r="L424" s="64" t="s">
        <v>327</v>
      </c>
    </row>
    <row r="425" spans="1:12" outlineLevel="2">
      <c r="A425" s="81">
        <v>3130111400</v>
      </c>
      <c r="B425" s="82" t="s">
        <v>728</v>
      </c>
      <c r="C425" s="69">
        <v>0</v>
      </c>
      <c r="D425" s="78"/>
      <c r="E425" s="69"/>
      <c r="G425" s="69">
        <f t="shared" si="13"/>
        <v>0</v>
      </c>
      <c r="I425" s="67">
        <v>0</v>
      </c>
      <c r="J425" s="68">
        <f t="shared" si="12"/>
        <v>0</v>
      </c>
      <c r="K425" s="64"/>
      <c r="L425" s="64" t="s">
        <v>327</v>
      </c>
    </row>
    <row r="426" spans="1:12" outlineLevel="2">
      <c r="A426" s="81">
        <v>3130112100</v>
      </c>
      <c r="B426" s="82" t="s">
        <v>729</v>
      </c>
      <c r="C426" s="69">
        <v>0</v>
      </c>
      <c r="D426" s="78"/>
      <c r="E426" s="69"/>
      <c r="G426" s="69">
        <f t="shared" si="13"/>
        <v>0</v>
      </c>
      <c r="I426" s="67">
        <v>0</v>
      </c>
      <c r="J426" s="68">
        <f t="shared" si="12"/>
        <v>0</v>
      </c>
      <c r="K426" s="64"/>
      <c r="L426" s="64" t="s">
        <v>327</v>
      </c>
    </row>
    <row r="427" spans="1:12" outlineLevel="2">
      <c r="A427" s="81">
        <v>3130112200</v>
      </c>
      <c r="B427" s="82" t="s">
        <v>730</v>
      </c>
      <c r="C427" s="69">
        <v>0</v>
      </c>
      <c r="D427" s="78"/>
      <c r="E427" s="69"/>
      <c r="G427" s="69">
        <f t="shared" si="13"/>
        <v>0</v>
      </c>
      <c r="I427" s="67">
        <v>0</v>
      </c>
      <c r="J427" s="68">
        <f t="shared" si="12"/>
        <v>0</v>
      </c>
      <c r="K427" s="64"/>
      <c r="L427" s="64" t="s">
        <v>327</v>
      </c>
    </row>
    <row r="428" spans="1:12" outlineLevel="2">
      <c r="A428" s="81">
        <v>3130112300</v>
      </c>
      <c r="B428" s="82" t="s">
        <v>731</v>
      </c>
      <c r="C428" s="69">
        <v>0</v>
      </c>
      <c r="D428" s="78"/>
      <c r="E428" s="69"/>
      <c r="G428" s="69">
        <f t="shared" si="13"/>
        <v>0</v>
      </c>
      <c r="I428" s="67">
        <v>0</v>
      </c>
      <c r="J428" s="68">
        <f t="shared" si="12"/>
        <v>0</v>
      </c>
      <c r="K428" s="64"/>
      <c r="L428" s="64" t="s">
        <v>327</v>
      </c>
    </row>
    <row r="429" spans="1:12" outlineLevel="2">
      <c r="A429" s="81">
        <v>3130112400</v>
      </c>
      <c r="B429" s="82" t="s">
        <v>732</v>
      </c>
      <c r="C429" s="69">
        <v>0</v>
      </c>
      <c r="D429" s="78"/>
      <c r="E429" s="69"/>
      <c r="G429" s="69">
        <f t="shared" si="13"/>
        <v>0</v>
      </c>
      <c r="I429" s="67">
        <v>0</v>
      </c>
      <c r="J429" s="68">
        <f t="shared" si="12"/>
        <v>0</v>
      </c>
      <c r="K429" s="64"/>
      <c r="L429" s="64" t="s">
        <v>327</v>
      </c>
    </row>
    <row r="430" spans="1:12" outlineLevel="2">
      <c r="A430" s="81">
        <v>3130112500</v>
      </c>
      <c r="B430" s="82" t="s">
        <v>733</v>
      </c>
      <c r="C430" s="69">
        <v>0</v>
      </c>
      <c r="D430" s="78"/>
      <c r="E430" s="69"/>
      <c r="G430" s="69">
        <f t="shared" si="13"/>
        <v>0</v>
      </c>
      <c r="I430" s="67">
        <v>0</v>
      </c>
      <c r="J430" s="68">
        <f t="shared" si="12"/>
        <v>0</v>
      </c>
      <c r="K430" s="64"/>
      <c r="L430" s="64" t="s">
        <v>327</v>
      </c>
    </row>
    <row r="431" spans="1:12" outlineLevel="2">
      <c r="A431" s="81">
        <v>3130112600</v>
      </c>
      <c r="B431" s="82" t="s">
        <v>734</v>
      </c>
      <c r="C431" s="69">
        <v>0</v>
      </c>
      <c r="D431" s="78"/>
      <c r="E431" s="69"/>
      <c r="G431" s="69">
        <f t="shared" si="13"/>
        <v>0</v>
      </c>
      <c r="I431" s="67">
        <v>0</v>
      </c>
      <c r="J431" s="68">
        <f t="shared" si="12"/>
        <v>0</v>
      </c>
      <c r="K431" s="64"/>
      <c r="L431" s="64" t="s">
        <v>327</v>
      </c>
    </row>
    <row r="432" spans="1:12" outlineLevel="2">
      <c r="A432" s="81">
        <v>3130117100</v>
      </c>
      <c r="B432" s="82" t="s">
        <v>735</v>
      </c>
      <c r="C432" s="69">
        <v>0</v>
      </c>
      <c r="D432" s="78"/>
      <c r="E432" s="69"/>
      <c r="G432" s="69">
        <f t="shared" si="13"/>
        <v>0</v>
      </c>
      <c r="I432" s="67">
        <v>0</v>
      </c>
      <c r="J432" s="68">
        <f t="shared" si="12"/>
        <v>0</v>
      </c>
      <c r="K432" s="64"/>
      <c r="L432" s="64" t="s">
        <v>327</v>
      </c>
    </row>
    <row r="433" spans="1:12" outlineLevel="2">
      <c r="A433" s="81">
        <v>3130117110</v>
      </c>
      <c r="B433" s="82" t="s">
        <v>736</v>
      </c>
      <c r="C433" s="69">
        <v>0</v>
      </c>
      <c r="D433" s="78"/>
      <c r="E433" s="69"/>
      <c r="G433" s="69">
        <f t="shared" si="13"/>
        <v>0</v>
      </c>
      <c r="I433" s="67">
        <v>0</v>
      </c>
      <c r="J433" s="68">
        <f t="shared" si="12"/>
        <v>0</v>
      </c>
      <c r="K433" s="64"/>
      <c r="L433" s="64" t="s">
        <v>327</v>
      </c>
    </row>
    <row r="434" spans="1:12" outlineLevel="2">
      <c r="A434" s="81">
        <v>3130122100</v>
      </c>
      <c r="B434" s="82" t="s">
        <v>737</v>
      </c>
      <c r="C434" s="69">
        <v>0</v>
      </c>
      <c r="D434" s="78"/>
      <c r="E434" s="69"/>
      <c r="G434" s="69">
        <f t="shared" si="13"/>
        <v>0</v>
      </c>
      <c r="I434" s="67">
        <v>0</v>
      </c>
      <c r="J434" s="68">
        <f t="shared" si="12"/>
        <v>0</v>
      </c>
      <c r="K434" s="64"/>
      <c r="L434" s="64" t="s">
        <v>327</v>
      </c>
    </row>
    <row r="435" spans="1:12" outlineLevel="2">
      <c r="A435" s="81">
        <v>3130122110</v>
      </c>
      <c r="B435" s="82" t="s">
        <v>738</v>
      </c>
      <c r="C435" s="69">
        <v>0</v>
      </c>
      <c r="D435" s="78"/>
      <c r="E435" s="69"/>
      <c r="G435" s="69">
        <f t="shared" si="13"/>
        <v>0</v>
      </c>
      <c r="I435" s="67">
        <v>0</v>
      </c>
      <c r="J435" s="68">
        <f t="shared" si="12"/>
        <v>0</v>
      </c>
      <c r="K435" s="64"/>
      <c r="L435" s="64" t="s">
        <v>327</v>
      </c>
    </row>
    <row r="436" spans="1:12" outlineLevel="2">
      <c r="A436" s="81">
        <v>3130126100</v>
      </c>
      <c r="B436" s="82" t="s">
        <v>739</v>
      </c>
      <c r="C436" s="69">
        <v>0</v>
      </c>
      <c r="D436" s="78"/>
      <c r="E436" s="69"/>
      <c r="G436" s="69">
        <f t="shared" si="13"/>
        <v>0</v>
      </c>
      <c r="I436" s="67">
        <v>0</v>
      </c>
      <c r="J436" s="68">
        <f t="shared" si="12"/>
        <v>0</v>
      </c>
      <c r="K436" s="64"/>
      <c r="L436" s="64" t="s">
        <v>327</v>
      </c>
    </row>
    <row r="437" spans="1:12" outlineLevel="2">
      <c r="A437" s="81">
        <v>3130126110</v>
      </c>
      <c r="B437" s="82" t="s">
        <v>740</v>
      </c>
      <c r="C437" s="69">
        <v>0</v>
      </c>
      <c r="D437" s="78"/>
      <c r="E437" s="69"/>
      <c r="G437" s="69">
        <f t="shared" si="13"/>
        <v>0</v>
      </c>
      <c r="I437" s="67">
        <v>0</v>
      </c>
      <c r="J437" s="68">
        <f t="shared" si="12"/>
        <v>0</v>
      </c>
      <c r="K437" s="64"/>
      <c r="L437" s="64" t="s">
        <v>327</v>
      </c>
    </row>
    <row r="438" spans="1:12" outlineLevel="2">
      <c r="A438" s="81">
        <v>3130131100</v>
      </c>
      <c r="B438" s="82" t="s">
        <v>741</v>
      </c>
      <c r="C438" s="69">
        <v>0</v>
      </c>
      <c r="D438" s="78"/>
      <c r="E438" s="69"/>
      <c r="G438" s="69">
        <f t="shared" si="13"/>
        <v>0</v>
      </c>
      <c r="I438" s="67">
        <v>0</v>
      </c>
      <c r="J438" s="68">
        <f t="shared" si="12"/>
        <v>0</v>
      </c>
      <c r="K438" s="64"/>
      <c r="L438" s="64" t="s">
        <v>327</v>
      </c>
    </row>
    <row r="439" spans="1:12" outlineLevel="2">
      <c r="A439" s="81">
        <v>3130131110</v>
      </c>
      <c r="B439" s="82" t="s">
        <v>742</v>
      </c>
      <c r="C439" s="69">
        <v>0</v>
      </c>
      <c r="D439" s="78"/>
      <c r="E439" s="69"/>
      <c r="G439" s="69">
        <f t="shared" si="13"/>
        <v>0</v>
      </c>
      <c r="I439" s="67">
        <v>0</v>
      </c>
      <c r="J439" s="68">
        <f t="shared" si="12"/>
        <v>0</v>
      </c>
      <c r="K439" s="64"/>
      <c r="L439" s="64" t="s">
        <v>327</v>
      </c>
    </row>
    <row r="440" spans="1:12" outlineLevel="2">
      <c r="A440" s="81">
        <v>3130132306</v>
      </c>
      <c r="B440" s="82" t="s">
        <v>743</v>
      </c>
      <c r="C440" s="69">
        <v>0</v>
      </c>
      <c r="D440" s="78"/>
      <c r="E440" s="69"/>
      <c r="G440" s="69">
        <f t="shared" si="13"/>
        <v>0</v>
      </c>
      <c r="I440" s="67">
        <v>0</v>
      </c>
      <c r="J440" s="68">
        <f t="shared" si="12"/>
        <v>0</v>
      </c>
      <c r="K440" s="64"/>
      <c r="L440" s="64" t="s">
        <v>327</v>
      </c>
    </row>
    <row r="441" spans="1:12" outlineLevel="2">
      <c r="A441" s="81">
        <v>3130132307</v>
      </c>
      <c r="B441" s="82" t="s">
        <v>744</v>
      </c>
      <c r="C441" s="69">
        <v>0</v>
      </c>
      <c r="D441" s="78"/>
      <c r="E441" s="69"/>
      <c r="G441" s="69">
        <f t="shared" si="13"/>
        <v>0</v>
      </c>
      <c r="I441" s="67">
        <v>0</v>
      </c>
      <c r="J441" s="68">
        <f t="shared" si="12"/>
        <v>0</v>
      </c>
      <c r="K441" s="64"/>
      <c r="L441" s="64" t="s">
        <v>327</v>
      </c>
    </row>
    <row r="442" spans="1:12" outlineLevel="2">
      <c r="A442" s="81">
        <v>3130135100</v>
      </c>
      <c r="B442" s="82" t="s">
        <v>745</v>
      </c>
      <c r="C442" s="69">
        <v>0</v>
      </c>
      <c r="D442" s="78"/>
      <c r="E442" s="69"/>
      <c r="G442" s="69">
        <f t="shared" si="13"/>
        <v>0</v>
      </c>
      <c r="I442" s="67">
        <v>0</v>
      </c>
      <c r="J442" s="68">
        <f t="shared" si="12"/>
        <v>0</v>
      </c>
      <c r="K442" s="64"/>
      <c r="L442" s="64" t="s">
        <v>327</v>
      </c>
    </row>
    <row r="443" spans="1:12" outlineLevel="2">
      <c r="A443" s="81">
        <v>3130135200</v>
      </c>
      <c r="B443" s="82" t="s">
        <v>746</v>
      </c>
      <c r="C443" s="69">
        <v>0</v>
      </c>
      <c r="D443" s="78"/>
      <c r="E443" s="69"/>
      <c r="G443" s="69">
        <f t="shared" si="13"/>
        <v>0</v>
      </c>
      <c r="I443" s="67">
        <v>0</v>
      </c>
      <c r="J443" s="68">
        <f t="shared" si="12"/>
        <v>0</v>
      </c>
      <c r="K443" s="64"/>
      <c r="L443" s="64" t="s">
        <v>327</v>
      </c>
    </row>
    <row r="444" spans="1:12" outlineLevel="2">
      <c r="A444" s="81">
        <v>3130135300</v>
      </c>
      <c r="B444" s="82" t="s">
        <v>747</v>
      </c>
      <c r="C444" s="69">
        <v>0</v>
      </c>
      <c r="D444" s="78"/>
      <c r="E444" s="69"/>
      <c r="G444" s="69">
        <f t="shared" si="13"/>
        <v>0</v>
      </c>
      <c r="I444" s="67">
        <v>0</v>
      </c>
      <c r="J444" s="68">
        <f t="shared" si="12"/>
        <v>0</v>
      </c>
      <c r="K444" s="64"/>
      <c r="L444" s="64" t="s">
        <v>327</v>
      </c>
    </row>
    <row r="445" spans="1:12" outlineLevel="2">
      <c r="A445" s="81">
        <v>3130135400</v>
      </c>
      <c r="B445" s="82" t="s">
        <v>748</v>
      </c>
      <c r="C445" s="69">
        <v>0</v>
      </c>
      <c r="D445" s="78"/>
      <c r="E445" s="69"/>
      <c r="G445" s="69">
        <f t="shared" si="13"/>
        <v>0</v>
      </c>
      <c r="I445" s="67">
        <v>0</v>
      </c>
      <c r="J445" s="68">
        <f t="shared" si="12"/>
        <v>0</v>
      </c>
      <c r="K445" s="64"/>
      <c r="L445" s="64" t="s">
        <v>327</v>
      </c>
    </row>
    <row r="446" spans="1:12" outlineLevel="2">
      <c r="A446" s="81">
        <v>3130140100</v>
      </c>
      <c r="B446" s="82" t="s">
        <v>749</v>
      </c>
      <c r="C446" s="69">
        <v>0</v>
      </c>
      <c r="D446" s="78"/>
      <c r="E446" s="69"/>
      <c r="G446" s="69">
        <f t="shared" si="13"/>
        <v>0</v>
      </c>
      <c r="I446" s="67">
        <v>0</v>
      </c>
      <c r="J446" s="68">
        <f t="shared" si="12"/>
        <v>0</v>
      </c>
      <c r="K446" s="64"/>
      <c r="L446" s="64" t="s">
        <v>327</v>
      </c>
    </row>
    <row r="447" spans="1:12" outlineLevel="2">
      <c r="A447" s="81">
        <v>3130140200</v>
      </c>
      <c r="B447" s="82" t="s">
        <v>750</v>
      </c>
      <c r="C447" s="69">
        <v>0</v>
      </c>
      <c r="D447" s="78"/>
      <c r="E447" s="69"/>
      <c r="G447" s="69">
        <f t="shared" si="13"/>
        <v>0</v>
      </c>
      <c r="I447" s="67">
        <v>0</v>
      </c>
      <c r="J447" s="68">
        <f t="shared" si="12"/>
        <v>0</v>
      </c>
      <c r="K447" s="64"/>
      <c r="L447" s="64" t="s">
        <v>327</v>
      </c>
    </row>
    <row r="448" spans="1:12" outlineLevel="2">
      <c r="A448" s="81">
        <v>3130140300</v>
      </c>
      <c r="B448" s="82" t="s">
        <v>751</v>
      </c>
      <c r="C448" s="69">
        <v>0</v>
      </c>
      <c r="D448" s="78"/>
      <c r="E448" s="69"/>
      <c r="G448" s="69">
        <f t="shared" si="13"/>
        <v>0</v>
      </c>
      <c r="I448" s="67">
        <v>0</v>
      </c>
      <c r="J448" s="68">
        <f t="shared" ref="J448:J511" si="14">I448-G448</f>
        <v>0</v>
      </c>
      <c r="K448" s="64"/>
      <c r="L448" s="64" t="s">
        <v>327</v>
      </c>
    </row>
    <row r="449" spans="1:12" outlineLevel="2">
      <c r="A449" s="81">
        <v>3130140400</v>
      </c>
      <c r="B449" s="82" t="s">
        <v>752</v>
      </c>
      <c r="C449" s="69">
        <v>0</v>
      </c>
      <c r="D449" s="78"/>
      <c r="E449" s="69"/>
      <c r="G449" s="69">
        <f t="shared" si="13"/>
        <v>0</v>
      </c>
      <c r="I449" s="67">
        <v>0</v>
      </c>
      <c r="J449" s="68">
        <f t="shared" si="14"/>
        <v>0</v>
      </c>
      <c r="K449" s="64"/>
      <c r="L449" s="64" t="s">
        <v>327</v>
      </c>
    </row>
    <row r="450" spans="1:12" outlineLevel="2">
      <c r="A450" s="81">
        <v>3130140500</v>
      </c>
      <c r="B450" s="82" t="s">
        <v>753</v>
      </c>
      <c r="C450" s="69">
        <v>0</v>
      </c>
      <c r="D450" s="78"/>
      <c r="E450" s="69"/>
      <c r="G450" s="69">
        <f t="shared" si="13"/>
        <v>0</v>
      </c>
      <c r="I450" s="67">
        <v>0</v>
      </c>
      <c r="J450" s="68">
        <f t="shared" si="14"/>
        <v>0</v>
      </c>
      <c r="K450" s="64"/>
      <c r="L450" s="64" t="s">
        <v>327</v>
      </c>
    </row>
    <row r="451" spans="1:12" outlineLevel="2">
      <c r="A451" s="81">
        <v>3130140600</v>
      </c>
      <c r="B451" s="82" t="s">
        <v>754</v>
      </c>
      <c r="C451" s="69">
        <v>0</v>
      </c>
      <c r="D451" s="78"/>
      <c r="E451" s="69"/>
      <c r="G451" s="69">
        <f t="shared" si="13"/>
        <v>0</v>
      </c>
      <c r="I451" s="67">
        <v>0</v>
      </c>
      <c r="J451" s="68">
        <f t="shared" si="14"/>
        <v>0</v>
      </c>
      <c r="K451" s="64"/>
      <c r="L451" s="64" t="s">
        <v>327</v>
      </c>
    </row>
    <row r="452" spans="1:12" outlineLevel="2">
      <c r="A452" s="81">
        <v>3130141100</v>
      </c>
      <c r="B452" s="82" t="s">
        <v>755</v>
      </c>
      <c r="C452" s="69">
        <v>0</v>
      </c>
      <c r="D452" s="78"/>
      <c r="E452" s="69"/>
      <c r="G452" s="69">
        <f t="shared" si="13"/>
        <v>0</v>
      </c>
      <c r="I452" s="67">
        <v>0</v>
      </c>
      <c r="J452" s="68">
        <f t="shared" si="14"/>
        <v>0</v>
      </c>
      <c r="K452" s="64"/>
      <c r="L452" s="64" t="s">
        <v>327</v>
      </c>
    </row>
    <row r="453" spans="1:12" outlineLevel="2">
      <c r="A453" s="81">
        <v>3130142100</v>
      </c>
      <c r="B453" s="82" t="s">
        <v>756</v>
      </c>
      <c r="C453" s="69">
        <v>168089028</v>
      </c>
      <c r="D453" s="78"/>
      <c r="E453" s="69"/>
      <c r="G453" s="69">
        <f t="shared" si="13"/>
        <v>168089028</v>
      </c>
      <c r="I453" s="67">
        <v>0</v>
      </c>
      <c r="J453" s="68">
        <f t="shared" si="14"/>
        <v>-168089028</v>
      </c>
      <c r="K453" s="64"/>
      <c r="L453" s="64" t="s">
        <v>327</v>
      </c>
    </row>
    <row r="454" spans="1:12" outlineLevel="2">
      <c r="A454" s="81">
        <v>3130142200</v>
      </c>
      <c r="B454" s="82" t="s">
        <v>757</v>
      </c>
      <c r="C454" s="69">
        <v>21005832</v>
      </c>
      <c r="D454" s="78"/>
      <c r="E454" s="69"/>
      <c r="G454" s="69">
        <f t="shared" si="13"/>
        <v>21005832</v>
      </c>
      <c r="I454" s="67">
        <v>0</v>
      </c>
      <c r="J454" s="68">
        <f t="shared" si="14"/>
        <v>-21005832</v>
      </c>
      <c r="K454" s="64"/>
      <c r="L454" s="64" t="s">
        <v>327</v>
      </c>
    </row>
    <row r="455" spans="1:12" outlineLevel="2">
      <c r="A455" s="81">
        <v>3130142300</v>
      </c>
      <c r="B455" s="82" t="s">
        <v>758</v>
      </c>
      <c r="C455" s="69">
        <v>77435064</v>
      </c>
      <c r="D455" s="78"/>
      <c r="E455" s="69"/>
      <c r="G455" s="69">
        <f t="shared" si="13"/>
        <v>77435064</v>
      </c>
      <c r="I455" s="67">
        <v>0</v>
      </c>
      <c r="J455" s="68">
        <f t="shared" si="14"/>
        <v>-77435064</v>
      </c>
      <c r="K455" s="64"/>
      <c r="L455" s="64" t="s">
        <v>327</v>
      </c>
    </row>
    <row r="456" spans="1:12" outlineLevel="2">
      <c r="A456" s="81">
        <v>3130142400</v>
      </c>
      <c r="B456" s="82" t="s">
        <v>759</v>
      </c>
      <c r="C456" s="69">
        <v>3761028</v>
      </c>
      <c r="D456" s="78"/>
      <c r="E456" s="69"/>
      <c r="G456" s="69">
        <f t="shared" si="13"/>
        <v>3761028</v>
      </c>
      <c r="I456" s="67">
        <v>0</v>
      </c>
      <c r="J456" s="68">
        <f t="shared" si="14"/>
        <v>-3761028</v>
      </c>
      <c r="K456" s="64"/>
      <c r="L456" s="64" t="s">
        <v>327</v>
      </c>
    </row>
    <row r="457" spans="1:12" outlineLevel="2">
      <c r="A457" s="81">
        <v>3130142500</v>
      </c>
      <c r="B457" s="82" t="s">
        <v>760</v>
      </c>
      <c r="C457" s="69">
        <v>19285152</v>
      </c>
      <c r="D457" s="78"/>
      <c r="E457" s="69"/>
      <c r="G457" s="69">
        <f t="shared" si="13"/>
        <v>19285152</v>
      </c>
      <c r="I457" s="67">
        <v>0</v>
      </c>
      <c r="J457" s="68">
        <f t="shared" si="14"/>
        <v>-19285152</v>
      </c>
      <c r="K457" s="64"/>
      <c r="L457" s="64" t="s">
        <v>327</v>
      </c>
    </row>
    <row r="458" spans="1:12" outlineLevel="2">
      <c r="A458" s="81">
        <v>3130142600</v>
      </c>
      <c r="B458" s="82" t="s">
        <v>761</v>
      </c>
      <c r="C458" s="69">
        <v>33000564</v>
      </c>
      <c r="D458" s="78"/>
      <c r="E458" s="69"/>
      <c r="G458" s="69">
        <f t="shared" si="13"/>
        <v>33000564</v>
      </c>
      <c r="I458" s="67">
        <v>0</v>
      </c>
      <c r="J458" s="68">
        <f t="shared" si="14"/>
        <v>-33000564</v>
      </c>
      <c r="K458" s="64"/>
      <c r="L458" s="64" t="s">
        <v>327</v>
      </c>
    </row>
    <row r="459" spans="1:12" outlineLevel="2">
      <c r="A459" s="81">
        <v>3130142700</v>
      </c>
      <c r="B459" s="82" t="s">
        <v>762</v>
      </c>
      <c r="C459" s="69">
        <v>0</v>
      </c>
      <c r="D459" s="78"/>
      <c r="E459" s="69"/>
      <c r="G459" s="69">
        <f t="shared" si="13"/>
        <v>0</v>
      </c>
      <c r="I459" s="67">
        <v>0</v>
      </c>
      <c r="J459" s="68">
        <f t="shared" si="14"/>
        <v>0</v>
      </c>
      <c r="K459" s="64"/>
      <c r="L459" s="64" t="s">
        <v>327</v>
      </c>
    </row>
    <row r="460" spans="1:12" outlineLevel="2">
      <c r="A460" s="81">
        <v>3130142800</v>
      </c>
      <c r="B460" s="82" t="s">
        <v>763</v>
      </c>
      <c r="C460" s="69">
        <v>30183804</v>
      </c>
      <c r="D460" s="78"/>
      <c r="E460" s="69"/>
      <c r="G460" s="69">
        <f t="shared" si="13"/>
        <v>30183804</v>
      </c>
      <c r="I460" s="67">
        <v>0</v>
      </c>
      <c r="J460" s="68">
        <f t="shared" si="14"/>
        <v>-30183804</v>
      </c>
      <c r="K460" s="64"/>
      <c r="L460" s="64" t="s">
        <v>327</v>
      </c>
    </row>
    <row r="461" spans="1:12" outlineLevel="2">
      <c r="A461" s="81">
        <v>3130142900</v>
      </c>
      <c r="B461" s="82" t="s">
        <v>764</v>
      </c>
      <c r="C461" s="69">
        <v>414143436</v>
      </c>
      <c r="D461" s="78"/>
      <c r="E461" s="69"/>
      <c r="G461" s="69">
        <f t="shared" si="13"/>
        <v>414143436</v>
      </c>
      <c r="I461" s="67">
        <v>0</v>
      </c>
      <c r="J461" s="68">
        <f t="shared" si="14"/>
        <v>-414143436</v>
      </c>
      <c r="K461" s="64"/>
      <c r="L461" s="64" t="s">
        <v>327</v>
      </c>
    </row>
    <row r="462" spans="1:12" outlineLevel="2">
      <c r="A462" s="81">
        <v>3130150100</v>
      </c>
      <c r="B462" s="82" t="s">
        <v>765</v>
      </c>
      <c r="C462" s="69">
        <v>0</v>
      </c>
      <c r="D462" s="78"/>
      <c r="E462" s="69"/>
      <c r="G462" s="69">
        <f t="shared" si="13"/>
        <v>0</v>
      </c>
      <c r="I462" s="67">
        <v>0</v>
      </c>
      <c r="J462" s="68">
        <f t="shared" si="14"/>
        <v>0</v>
      </c>
      <c r="K462" s="64"/>
      <c r="L462" s="64" t="s">
        <v>327</v>
      </c>
    </row>
    <row r="463" spans="1:12" outlineLevel="2">
      <c r="A463" s="81">
        <v>3130156100</v>
      </c>
      <c r="B463" s="82" t="s">
        <v>766</v>
      </c>
      <c r="C463" s="69">
        <v>0</v>
      </c>
      <c r="D463" s="78"/>
      <c r="E463" s="69"/>
      <c r="G463" s="69">
        <f t="shared" si="13"/>
        <v>0</v>
      </c>
      <c r="I463" s="67">
        <v>0</v>
      </c>
      <c r="J463" s="68">
        <f t="shared" si="14"/>
        <v>0</v>
      </c>
      <c r="K463" s="64"/>
      <c r="L463" s="64" t="s">
        <v>327</v>
      </c>
    </row>
    <row r="464" spans="1:12" outlineLevel="2">
      <c r="A464" s="81">
        <v>3130157100</v>
      </c>
      <c r="B464" s="82" t="s">
        <v>767</v>
      </c>
      <c r="C464" s="69">
        <v>0</v>
      </c>
      <c r="D464" s="78"/>
      <c r="E464" s="69"/>
      <c r="G464" s="69">
        <f t="shared" si="13"/>
        <v>0</v>
      </c>
      <c r="I464" s="67">
        <v>0</v>
      </c>
      <c r="J464" s="68">
        <f t="shared" si="14"/>
        <v>0</v>
      </c>
      <c r="K464" s="64"/>
      <c r="L464" s="64" t="s">
        <v>327</v>
      </c>
    </row>
    <row r="465" spans="1:12" outlineLevel="2">
      <c r="A465" s="81">
        <v>3130158100</v>
      </c>
      <c r="B465" s="82" t="s">
        <v>768</v>
      </c>
      <c r="C465" s="69">
        <v>0</v>
      </c>
      <c r="D465" s="78"/>
      <c r="E465" s="69"/>
      <c r="G465" s="69">
        <f t="shared" si="13"/>
        <v>0</v>
      </c>
      <c r="I465" s="67">
        <v>0</v>
      </c>
      <c r="J465" s="68">
        <f t="shared" si="14"/>
        <v>0</v>
      </c>
      <c r="K465" s="64"/>
      <c r="L465" s="64" t="s">
        <v>327</v>
      </c>
    </row>
    <row r="466" spans="1:12" outlineLevel="2">
      <c r="A466" s="81">
        <v>3130159100</v>
      </c>
      <c r="B466" s="82" t="s">
        <v>769</v>
      </c>
      <c r="C466" s="69">
        <v>0</v>
      </c>
      <c r="D466" s="78"/>
      <c r="E466" s="69"/>
      <c r="G466" s="69">
        <f t="shared" si="13"/>
        <v>0</v>
      </c>
      <c r="I466" s="67">
        <v>0</v>
      </c>
      <c r="J466" s="68">
        <f t="shared" si="14"/>
        <v>0</v>
      </c>
      <c r="K466" s="64"/>
      <c r="L466" s="64" t="s">
        <v>327</v>
      </c>
    </row>
    <row r="467" spans="1:12" outlineLevel="2">
      <c r="A467" s="81">
        <v>3130160100</v>
      </c>
      <c r="B467" s="82" t="s">
        <v>770</v>
      </c>
      <c r="C467" s="69">
        <v>0</v>
      </c>
      <c r="D467" s="78"/>
      <c r="E467" s="69"/>
      <c r="G467" s="69">
        <f t="shared" si="13"/>
        <v>0</v>
      </c>
      <c r="I467" s="67">
        <v>0</v>
      </c>
      <c r="J467" s="68">
        <f t="shared" si="14"/>
        <v>0</v>
      </c>
      <c r="K467" s="64"/>
      <c r="L467" s="64" t="s">
        <v>327</v>
      </c>
    </row>
    <row r="468" spans="1:12" outlineLevel="2">
      <c r="A468" s="81">
        <v>3130161100</v>
      </c>
      <c r="B468" s="82" t="s">
        <v>771</v>
      </c>
      <c r="C468" s="69">
        <v>0</v>
      </c>
      <c r="D468" s="78"/>
      <c r="E468" s="69"/>
      <c r="G468" s="69">
        <f t="shared" si="13"/>
        <v>0</v>
      </c>
      <c r="I468" s="67">
        <v>0</v>
      </c>
      <c r="J468" s="68">
        <f t="shared" si="14"/>
        <v>0</v>
      </c>
      <c r="K468" s="64"/>
      <c r="L468" s="64" t="s">
        <v>327</v>
      </c>
    </row>
    <row r="469" spans="1:12" outlineLevel="2">
      <c r="A469" s="81">
        <v>3130162100</v>
      </c>
      <c r="B469" s="82" t="s">
        <v>772</v>
      </c>
      <c r="C469" s="69">
        <v>0</v>
      </c>
      <c r="D469" s="78"/>
      <c r="E469" s="69"/>
      <c r="G469" s="69">
        <f t="shared" si="13"/>
        <v>0</v>
      </c>
      <c r="I469" s="67">
        <v>0</v>
      </c>
      <c r="J469" s="68">
        <f t="shared" si="14"/>
        <v>0</v>
      </c>
      <c r="K469" s="64"/>
      <c r="L469" s="64" t="s">
        <v>327</v>
      </c>
    </row>
    <row r="470" spans="1:12" outlineLevel="2">
      <c r="A470" s="81">
        <v>3130163100</v>
      </c>
      <c r="B470" s="82" t="s">
        <v>773</v>
      </c>
      <c r="C470" s="69">
        <v>0</v>
      </c>
      <c r="D470" s="78"/>
      <c r="E470" s="69"/>
      <c r="G470" s="69">
        <f t="shared" si="13"/>
        <v>0</v>
      </c>
      <c r="I470" s="67">
        <v>0</v>
      </c>
      <c r="J470" s="68">
        <f t="shared" si="14"/>
        <v>0</v>
      </c>
      <c r="K470" s="64"/>
      <c r="L470" s="64" t="s">
        <v>327</v>
      </c>
    </row>
    <row r="471" spans="1:12" outlineLevel="2">
      <c r="A471" s="81">
        <v>3130164100</v>
      </c>
      <c r="B471" s="82" t="s">
        <v>774</v>
      </c>
      <c r="C471" s="69">
        <v>0</v>
      </c>
      <c r="D471" s="78"/>
      <c r="E471" s="69"/>
      <c r="G471" s="69">
        <f t="shared" si="13"/>
        <v>0</v>
      </c>
      <c r="I471" s="67">
        <v>0</v>
      </c>
      <c r="J471" s="68">
        <f t="shared" si="14"/>
        <v>0</v>
      </c>
      <c r="K471" s="64"/>
      <c r="L471" s="64" t="s">
        <v>327</v>
      </c>
    </row>
    <row r="472" spans="1:12" outlineLevel="2">
      <c r="A472" s="81">
        <v>3130165100</v>
      </c>
      <c r="B472" s="82" t="s">
        <v>775</v>
      </c>
      <c r="C472" s="69">
        <v>0</v>
      </c>
      <c r="D472" s="78"/>
      <c r="E472" s="69"/>
      <c r="G472" s="69">
        <f t="shared" si="13"/>
        <v>0</v>
      </c>
      <c r="I472" s="67">
        <v>0</v>
      </c>
      <c r="J472" s="68">
        <f t="shared" si="14"/>
        <v>0</v>
      </c>
      <c r="K472" s="64"/>
      <c r="L472" s="64" t="s">
        <v>327</v>
      </c>
    </row>
    <row r="473" spans="1:12" outlineLevel="2">
      <c r="A473" s="81">
        <v>3130166100</v>
      </c>
      <c r="B473" s="82" t="s">
        <v>776</v>
      </c>
      <c r="C473" s="69">
        <v>0</v>
      </c>
      <c r="D473" s="78"/>
      <c r="E473" s="69"/>
      <c r="G473" s="69">
        <f t="shared" si="13"/>
        <v>0</v>
      </c>
      <c r="I473" s="67">
        <v>0</v>
      </c>
      <c r="J473" s="68">
        <f t="shared" si="14"/>
        <v>0</v>
      </c>
      <c r="K473" s="64"/>
      <c r="L473" s="64" t="s">
        <v>327</v>
      </c>
    </row>
    <row r="474" spans="1:12" outlineLevel="2">
      <c r="A474" s="81">
        <v>3130167100</v>
      </c>
      <c r="B474" s="82" t="s">
        <v>777</v>
      </c>
      <c r="C474" s="69">
        <v>0</v>
      </c>
      <c r="D474" s="78"/>
      <c r="E474" s="69"/>
      <c r="G474" s="69">
        <f t="shared" si="13"/>
        <v>0</v>
      </c>
      <c r="I474" s="67">
        <v>0</v>
      </c>
      <c r="J474" s="68">
        <f t="shared" si="14"/>
        <v>0</v>
      </c>
      <c r="K474" s="64"/>
      <c r="L474" s="64" t="s">
        <v>327</v>
      </c>
    </row>
    <row r="475" spans="1:12" outlineLevel="2">
      <c r="A475" s="81">
        <v>3130168100</v>
      </c>
      <c r="B475" s="82" t="s">
        <v>778</v>
      </c>
      <c r="C475" s="69">
        <v>0</v>
      </c>
      <c r="D475" s="78"/>
      <c r="E475" s="69"/>
      <c r="G475" s="69">
        <f t="shared" si="13"/>
        <v>0</v>
      </c>
      <c r="I475" s="67">
        <v>0</v>
      </c>
      <c r="J475" s="68">
        <f t="shared" si="14"/>
        <v>0</v>
      </c>
      <c r="K475" s="64"/>
      <c r="L475" s="64" t="s">
        <v>327</v>
      </c>
    </row>
    <row r="476" spans="1:12" outlineLevel="2">
      <c r="A476" s="81">
        <v>3130169100</v>
      </c>
      <c r="B476" s="82" t="s">
        <v>779</v>
      </c>
      <c r="C476" s="69">
        <v>0</v>
      </c>
      <c r="D476" s="78"/>
      <c r="E476" s="69"/>
      <c r="G476" s="69">
        <f t="shared" si="13"/>
        <v>0</v>
      </c>
      <c r="I476" s="67">
        <v>0</v>
      </c>
      <c r="J476" s="68">
        <f t="shared" si="14"/>
        <v>0</v>
      </c>
      <c r="K476" s="64"/>
      <c r="L476" s="64" t="s">
        <v>327</v>
      </c>
    </row>
    <row r="477" spans="1:12" outlineLevel="2">
      <c r="A477" s="81">
        <v>3130170100</v>
      </c>
      <c r="B477" s="82" t="s">
        <v>780</v>
      </c>
      <c r="C477" s="69">
        <v>19728900</v>
      </c>
      <c r="D477" s="78"/>
      <c r="E477" s="69"/>
      <c r="G477" s="69">
        <f t="shared" ref="G477:G541" si="15">C477+E477</f>
        <v>19728900</v>
      </c>
      <c r="I477" s="67">
        <v>0</v>
      </c>
      <c r="J477" s="68">
        <f t="shared" si="14"/>
        <v>-19728900</v>
      </c>
      <c r="K477" s="64"/>
      <c r="L477" s="64" t="s">
        <v>327</v>
      </c>
    </row>
    <row r="478" spans="1:12" outlineLevel="2">
      <c r="A478" s="81">
        <v>3130171100</v>
      </c>
      <c r="B478" s="82" t="s">
        <v>781</v>
      </c>
      <c r="C478" s="69">
        <v>18490596</v>
      </c>
      <c r="D478" s="78"/>
      <c r="E478" s="69"/>
      <c r="G478" s="69">
        <f t="shared" si="15"/>
        <v>18490596</v>
      </c>
      <c r="I478" s="67">
        <v>0</v>
      </c>
      <c r="J478" s="68">
        <f t="shared" si="14"/>
        <v>-18490596</v>
      </c>
      <c r="K478" s="64"/>
      <c r="L478" s="64" t="s">
        <v>327</v>
      </c>
    </row>
    <row r="479" spans="1:12" outlineLevel="2">
      <c r="A479" s="81">
        <v>3130172100</v>
      </c>
      <c r="B479" s="82" t="s">
        <v>782</v>
      </c>
      <c r="C479" s="69">
        <v>0</v>
      </c>
      <c r="D479" s="78"/>
      <c r="E479" s="69"/>
      <c r="G479" s="69">
        <f t="shared" si="15"/>
        <v>0</v>
      </c>
      <c r="I479" s="67">
        <v>0</v>
      </c>
      <c r="J479" s="68">
        <f t="shared" si="14"/>
        <v>0</v>
      </c>
      <c r="K479" s="64"/>
      <c r="L479" s="64" t="s">
        <v>327</v>
      </c>
    </row>
    <row r="480" spans="1:12" outlineLevel="2">
      <c r="A480" s="81">
        <v>3130173100</v>
      </c>
      <c r="B480" s="82" t="s">
        <v>783</v>
      </c>
      <c r="C480" s="69">
        <v>0</v>
      </c>
      <c r="D480" s="78"/>
      <c r="E480" s="69"/>
      <c r="G480" s="69">
        <f t="shared" si="15"/>
        <v>0</v>
      </c>
      <c r="I480" s="67">
        <v>0</v>
      </c>
      <c r="J480" s="68">
        <f t="shared" si="14"/>
        <v>0</v>
      </c>
      <c r="K480" s="64"/>
      <c r="L480" s="64" t="s">
        <v>327</v>
      </c>
    </row>
    <row r="481" spans="1:12" outlineLevel="2">
      <c r="A481" s="81">
        <v>3130175100</v>
      </c>
      <c r="B481" s="82" t="s">
        <v>784</v>
      </c>
      <c r="C481" s="69">
        <v>0</v>
      </c>
      <c r="D481" s="78"/>
      <c r="E481" s="69"/>
      <c r="G481" s="69">
        <f t="shared" si="15"/>
        <v>0</v>
      </c>
      <c r="I481" s="67">
        <v>0</v>
      </c>
      <c r="J481" s="68">
        <f t="shared" si="14"/>
        <v>0</v>
      </c>
      <c r="K481" s="64"/>
      <c r="L481" s="64" t="s">
        <v>327</v>
      </c>
    </row>
    <row r="482" spans="1:12" outlineLevel="2">
      <c r="A482" s="81">
        <v>3130177100</v>
      </c>
      <c r="B482" s="82" t="s">
        <v>785</v>
      </c>
      <c r="C482" s="69">
        <v>0</v>
      </c>
      <c r="D482" s="78"/>
      <c r="E482" s="69"/>
      <c r="G482" s="69">
        <f t="shared" si="15"/>
        <v>0</v>
      </c>
      <c r="I482" s="67">
        <v>0</v>
      </c>
      <c r="J482" s="68">
        <f t="shared" si="14"/>
        <v>0</v>
      </c>
      <c r="K482" s="64"/>
      <c r="L482" s="64" t="s">
        <v>327</v>
      </c>
    </row>
    <row r="483" spans="1:12" outlineLevel="2">
      <c r="A483" s="81">
        <v>3130178100</v>
      </c>
      <c r="B483" s="82" t="s">
        <v>786</v>
      </c>
      <c r="C483" s="69">
        <v>0</v>
      </c>
      <c r="D483" s="78"/>
      <c r="E483" s="69"/>
      <c r="G483" s="69">
        <f t="shared" si="15"/>
        <v>0</v>
      </c>
      <c r="I483" s="67">
        <v>0</v>
      </c>
      <c r="J483" s="68">
        <f t="shared" si="14"/>
        <v>0</v>
      </c>
      <c r="K483" s="64"/>
      <c r="L483" s="64" t="s">
        <v>327</v>
      </c>
    </row>
    <row r="484" spans="1:12" outlineLevel="2">
      <c r="A484" s="81">
        <v>3130181100</v>
      </c>
      <c r="B484" s="82" t="s">
        <v>787</v>
      </c>
      <c r="C484" s="69">
        <v>0</v>
      </c>
      <c r="D484" s="78"/>
      <c r="E484" s="69"/>
      <c r="G484" s="69">
        <f t="shared" si="15"/>
        <v>0</v>
      </c>
      <c r="I484" s="67">
        <v>0</v>
      </c>
      <c r="J484" s="68">
        <f t="shared" si="14"/>
        <v>0</v>
      </c>
      <c r="K484" s="64"/>
      <c r="L484" s="64" t="s">
        <v>327</v>
      </c>
    </row>
    <row r="485" spans="1:12" outlineLevel="2">
      <c r="A485" s="81">
        <v>3130185100</v>
      </c>
      <c r="B485" s="82" t="s">
        <v>788</v>
      </c>
      <c r="C485" s="69">
        <v>0</v>
      </c>
      <c r="D485" s="78"/>
      <c r="E485" s="69"/>
      <c r="G485" s="69">
        <f t="shared" si="15"/>
        <v>0</v>
      </c>
      <c r="I485" s="67">
        <v>0</v>
      </c>
      <c r="J485" s="68">
        <f t="shared" si="14"/>
        <v>0</v>
      </c>
      <c r="K485" s="64"/>
      <c r="L485" s="64" t="s">
        <v>327</v>
      </c>
    </row>
    <row r="486" spans="1:12" outlineLevel="2">
      <c r="A486" s="81">
        <v>3130186100</v>
      </c>
      <c r="B486" s="82" t="s">
        <v>789</v>
      </c>
      <c r="C486" s="69">
        <v>576314719.87</v>
      </c>
      <c r="D486" s="78"/>
      <c r="E486" s="69"/>
      <c r="G486" s="69">
        <f t="shared" si="15"/>
        <v>576314719.87</v>
      </c>
      <c r="I486" s="67">
        <v>0</v>
      </c>
      <c r="J486" s="68">
        <f t="shared" si="14"/>
        <v>-576314719.87</v>
      </c>
      <c r="K486" s="64"/>
      <c r="L486" s="64" t="s">
        <v>327</v>
      </c>
    </row>
    <row r="487" spans="1:12" outlineLevel="2">
      <c r="A487" s="81">
        <v>3130186110</v>
      </c>
      <c r="B487" s="82" t="s">
        <v>790</v>
      </c>
      <c r="C487" s="69">
        <v>345966544.35000002</v>
      </c>
      <c r="D487" s="78"/>
      <c r="E487" s="69"/>
      <c r="G487" s="69">
        <f>C487+E487</f>
        <v>345966544.35000002</v>
      </c>
      <c r="I487" s="67">
        <v>0</v>
      </c>
      <c r="J487" s="68">
        <f t="shared" si="14"/>
        <v>-345966544.35000002</v>
      </c>
      <c r="K487" s="64"/>
      <c r="L487" s="64" t="s">
        <v>327</v>
      </c>
    </row>
    <row r="488" spans="1:12" outlineLevel="2">
      <c r="A488" s="81">
        <v>3130187100</v>
      </c>
      <c r="B488" s="82" t="s">
        <v>791</v>
      </c>
      <c r="C488" s="69">
        <v>12172009.08</v>
      </c>
      <c r="D488" s="78"/>
      <c r="E488" s="69"/>
      <c r="G488" s="69">
        <f t="shared" si="15"/>
        <v>12172009.08</v>
      </c>
      <c r="I488" s="67">
        <v>0</v>
      </c>
      <c r="J488" s="68">
        <f t="shared" si="14"/>
        <v>-12172009.08</v>
      </c>
      <c r="K488" s="64"/>
      <c r="L488" s="64" t="s">
        <v>327</v>
      </c>
    </row>
    <row r="489" spans="1:12" outlineLevel="2">
      <c r="A489" s="81">
        <v>3130188100</v>
      </c>
      <c r="B489" s="82" t="s">
        <v>792</v>
      </c>
      <c r="C489" s="69">
        <v>257438193.09</v>
      </c>
      <c r="D489" s="78"/>
      <c r="E489" s="69"/>
      <c r="G489" s="69">
        <f t="shared" si="15"/>
        <v>257438193.09</v>
      </c>
      <c r="I489" s="67">
        <v>0</v>
      </c>
      <c r="J489" s="68">
        <f t="shared" si="14"/>
        <v>-257438193.09</v>
      </c>
      <c r="K489" s="64"/>
      <c r="L489" s="64" t="s">
        <v>327</v>
      </c>
    </row>
    <row r="490" spans="1:12" outlineLevel="2">
      <c r="A490" s="81">
        <v>3130274100</v>
      </c>
      <c r="B490" s="82" t="s">
        <v>793</v>
      </c>
      <c r="C490" s="69">
        <v>0</v>
      </c>
      <c r="D490" s="78"/>
      <c r="E490" s="69"/>
      <c r="G490" s="69">
        <f t="shared" si="15"/>
        <v>0</v>
      </c>
      <c r="I490" s="67">
        <v>0</v>
      </c>
      <c r="J490" s="68">
        <f t="shared" si="14"/>
        <v>0</v>
      </c>
      <c r="K490" s="64"/>
      <c r="L490" s="64" t="s">
        <v>327</v>
      </c>
    </row>
    <row r="491" spans="1:12" outlineLevel="2">
      <c r="A491" s="81">
        <v>3130275100</v>
      </c>
      <c r="B491" s="82" t="s">
        <v>794</v>
      </c>
      <c r="C491" s="69">
        <v>0</v>
      </c>
      <c r="D491" s="78"/>
      <c r="E491" s="69"/>
      <c r="G491" s="69">
        <f t="shared" si="15"/>
        <v>0</v>
      </c>
      <c r="I491" s="67">
        <v>0</v>
      </c>
      <c r="J491" s="68">
        <f t="shared" si="14"/>
        <v>0</v>
      </c>
      <c r="K491" s="64"/>
      <c r="L491" s="64" t="s">
        <v>327</v>
      </c>
    </row>
    <row r="492" spans="1:12" outlineLevel="2">
      <c r="A492" s="81">
        <v>3130276100</v>
      </c>
      <c r="B492" s="82" t="s">
        <v>795</v>
      </c>
      <c r="C492" s="69">
        <v>0</v>
      </c>
      <c r="D492" s="78"/>
      <c r="E492" s="69"/>
      <c r="G492" s="69">
        <f t="shared" si="15"/>
        <v>0</v>
      </c>
      <c r="I492" s="67">
        <v>0</v>
      </c>
      <c r="J492" s="68">
        <f t="shared" si="14"/>
        <v>0</v>
      </c>
      <c r="K492" s="64"/>
      <c r="L492" s="64" t="s">
        <v>327</v>
      </c>
    </row>
    <row r="493" spans="1:12" outlineLevel="2">
      <c r="A493" s="81">
        <v>3130277100</v>
      </c>
      <c r="B493" s="82" t="s">
        <v>796</v>
      </c>
      <c r="C493" s="69">
        <v>0</v>
      </c>
      <c r="D493" s="78"/>
      <c r="E493" s="69"/>
      <c r="G493" s="69">
        <f t="shared" si="15"/>
        <v>0</v>
      </c>
      <c r="I493" s="67">
        <v>0</v>
      </c>
      <c r="J493" s="68">
        <f t="shared" si="14"/>
        <v>0</v>
      </c>
      <c r="K493" s="64"/>
      <c r="L493" s="64" t="s">
        <v>327</v>
      </c>
    </row>
    <row r="494" spans="1:12" outlineLevel="2">
      <c r="A494" s="81">
        <v>3161101100</v>
      </c>
      <c r="B494" s="82" t="s">
        <v>797</v>
      </c>
      <c r="C494" s="69">
        <v>0</v>
      </c>
      <c r="D494" s="78"/>
      <c r="E494" s="69"/>
      <c r="G494" s="69">
        <f t="shared" si="15"/>
        <v>0</v>
      </c>
      <c r="I494" s="67">
        <v>0</v>
      </c>
      <c r="J494" s="68">
        <f t="shared" si="14"/>
        <v>0</v>
      </c>
      <c r="K494" s="64"/>
      <c r="L494" s="64" t="s">
        <v>327</v>
      </c>
    </row>
    <row r="495" spans="1:12" outlineLevel="2">
      <c r="A495" s="81">
        <v>3161101150</v>
      </c>
      <c r="B495" s="82" t="s">
        <v>798</v>
      </c>
      <c r="C495" s="69">
        <v>0</v>
      </c>
      <c r="D495" s="78"/>
      <c r="E495" s="69"/>
      <c r="G495" s="69">
        <f t="shared" si="15"/>
        <v>0</v>
      </c>
      <c r="I495" s="67">
        <v>0</v>
      </c>
      <c r="J495" s="68">
        <f t="shared" si="14"/>
        <v>0</v>
      </c>
      <c r="K495" s="64"/>
      <c r="L495" s="64" t="s">
        <v>327</v>
      </c>
    </row>
    <row r="496" spans="1:12" outlineLevel="2">
      <c r="A496" s="81">
        <v>3161101200</v>
      </c>
      <c r="B496" s="82" t="s">
        <v>799</v>
      </c>
      <c r="C496" s="69">
        <v>0</v>
      </c>
      <c r="D496" s="78"/>
      <c r="E496" s="69"/>
      <c r="G496" s="69">
        <f t="shared" si="15"/>
        <v>0</v>
      </c>
      <c r="I496" s="67">
        <v>0</v>
      </c>
      <c r="J496" s="68">
        <f t="shared" si="14"/>
        <v>0</v>
      </c>
      <c r="K496" s="64"/>
      <c r="L496" s="64" t="s">
        <v>327</v>
      </c>
    </row>
    <row r="497" spans="1:12" outlineLevel="2">
      <c r="A497" s="81">
        <v>3161101300</v>
      </c>
      <c r="B497" s="82" t="s">
        <v>800</v>
      </c>
      <c r="C497" s="69">
        <v>0</v>
      </c>
      <c r="D497" s="78"/>
      <c r="E497" s="69"/>
      <c r="G497" s="69">
        <f t="shared" si="15"/>
        <v>0</v>
      </c>
      <c r="I497" s="67">
        <v>0</v>
      </c>
      <c r="J497" s="68">
        <f t="shared" si="14"/>
        <v>0</v>
      </c>
      <c r="K497" s="64"/>
      <c r="L497" s="64" t="s">
        <v>327</v>
      </c>
    </row>
    <row r="498" spans="1:12" outlineLevel="2">
      <c r="A498" s="81">
        <v>3161101900</v>
      </c>
      <c r="B498" s="82" t="s">
        <v>801</v>
      </c>
      <c r="C498" s="69">
        <v>0</v>
      </c>
      <c r="D498" s="78"/>
      <c r="E498" s="69"/>
      <c r="G498" s="69">
        <f t="shared" si="15"/>
        <v>0</v>
      </c>
      <c r="I498" s="67">
        <v>0</v>
      </c>
      <c r="J498" s="68">
        <f t="shared" si="14"/>
        <v>0</v>
      </c>
      <c r="K498" s="64"/>
      <c r="L498" s="64" t="s">
        <v>327</v>
      </c>
    </row>
    <row r="499" spans="1:12" outlineLevel="2">
      <c r="A499" s="30">
        <v>3161101950</v>
      </c>
      <c r="B499" s="44" t="s">
        <v>802</v>
      </c>
      <c r="C499" s="69">
        <v>0</v>
      </c>
      <c r="D499" s="78"/>
      <c r="E499" s="69"/>
      <c r="G499" s="69">
        <f t="shared" si="15"/>
        <v>0</v>
      </c>
      <c r="I499" s="67">
        <v>0</v>
      </c>
      <c r="J499" s="68">
        <f t="shared" si="14"/>
        <v>0</v>
      </c>
      <c r="K499" s="64"/>
      <c r="L499" s="64" t="s">
        <v>327</v>
      </c>
    </row>
    <row r="500" spans="1:12" outlineLevel="2">
      <c r="A500" s="30">
        <v>3161102100</v>
      </c>
      <c r="B500" s="44" t="s">
        <v>803</v>
      </c>
      <c r="C500" s="69">
        <v>0</v>
      </c>
      <c r="D500" s="78"/>
      <c r="E500" s="69"/>
      <c r="G500" s="69">
        <f t="shared" si="15"/>
        <v>0</v>
      </c>
      <c r="I500" s="67">
        <v>0</v>
      </c>
      <c r="J500" s="68">
        <f t="shared" si="14"/>
        <v>0</v>
      </c>
      <c r="K500" s="64"/>
      <c r="L500" s="64" t="s">
        <v>327</v>
      </c>
    </row>
    <row r="501" spans="1:12" outlineLevel="2">
      <c r="A501" s="30">
        <v>3161102150</v>
      </c>
      <c r="B501" s="44" t="s">
        <v>804</v>
      </c>
      <c r="C501" s="69">
        <v>0</v>
      </c>
      <c r="D501" s="78"/>
      <c r="E501" s="69"/>
      <c r="G501" s="69">
        <f t="shared" si="15"/>
        <v>0</v>
      </c>
      <c r="I501" s="67">
        <v>0</v>
      </c>
      <c r="J501" s="68">
        <f t="shared" si="14"/>
        <v>0</v>
      </c>
      <c r="K501" s="64"/>
      <c r="L501" s="64" t="s">
        <v>327</v>
      </c>
    </row>
    <row r="502" spans="1:12" outlineLevel="2">
      <c r="A502" s="30">
        <v>3161102200</v>
      </c>
      <c r="B502" s="44" t="s">
        <v>805</v>
      </c>
      <c r="C502" s="69">
        <v>0</v>
      </c>
      <c r="D502" s="78"/>
      <c r="E502" s="69"/>
      <c r="G502" s="69">
        <f t="shared" si="15"/>
        <v>0</v>
      </c>
      <c r="I502" s="67">
        <v>0</v>
      </c>
      <c r="J502" s="68">
        <f t="shared" si="14"/>
        <v>0</v>
      </c>
      <c r="K502" s="64"/>
      <c r="L502" s="64" t="s">
        <v>327</v>
      </c>
    </row>
    <row r="503" spans="1:12" outlineLevel="2">
      <c r="A503" s="30">
        <v>3161102300</v>
      </c>
      <c r="B503" s="44" t="s">
        <v>806</v>
      </c>
      <c r="C503" s="69">
        <v>0</v>
      </c>
      <c r="D503" s="78"/>
      <c r="E503" s="69"/>
      <c r="G503" s="69">
        <f t="shared" si="15"/>
        <v>0</v>
      </c>
      <c r="I503" s="67">
        <v>0</v>
      </c>
      <c r="J503" s="68">
        <f t="shared" si="14"/>
        <v>0</v>
      </c>
      <c r="K503" s="64"/>
      <c r="L503" s="64" t="s">
        <v>327</v>
      </c>
    </row>
    <row r="504" spans="1:12" outlineLevel="2">
      <c r="A504" s="30">
        <v>3161102900</v>
      </c>
      <c r="B504" s="44" t="s">
        <v>807</v>
      </c>
      <c r="C504" s="69">
        <v>0</v>
      </c>
      <c r="D504" s="78"/>
      <c r="E504" s="69"/>
      <c r="G504" s="69">
        <f t="shared" si="15"/>
        <v>0</v>
      </c>
      <c r="I504" s="67">
        <v>0</v>
      </c>
      <c r="J504" s="68">
        <f t="shared" si="14"/>
        <v>0</v>
      </c>
      <c r="K504" s="64"/>
      <c r="L504" s="64" t="s">
        <v>327</v>
      </c>
    </row>
    <row r="505" spans="1:12" outlineLevel="2">
      <c r="A505" s="30">
        <v>3161102950</v>
      </c>
      <c r="B505" s="44" t="s">
        <v>808</v>
      </c>
      <c r="C505" s="69">
        <v>0</v>
      </c>
      <c r="D505" s="78"/>
      <c r="E505" s="69"/>
      <c r="G505" s="69">
        <f t="shared" si="15"/>
        <v>0</v>
      </c>
      <c r="I505" s="67">
        <v>0</v>
      </c>
      <c r="J505" s="68">
        <f t="shared" si="14"/>
        <v>0</v>
      </c>
      <c r="K505" s="64"/>
      <c r="L505" s="64" t="s">
        <v>327</v>
      </c>
    </row>
    <row r="506" spans="1:12" outlineLevel="2">
      <c r="A506" s="30">
        <v>3161103100</v>
      </c>
      <c r="B506" s="44" t="s">
        <v>809</v>
      </c>
      <c r="C506" s="69">
        <v>0</v>
      </c>
      <c r="D506" s="78"/>
      <c r="E506" s="69"/>
      <c r="G506" s="69">
        <f t="shared" si="15"/>
        <v>0</v>
      </c>
      <c r="I506" s="67">
        <v>0</v>
      </c>
      <c r="J506" s="68">
        <f t="shared" si="14"/>
        <v>0</v>
      </c>
      <c r="K506" s="64"/>
      <c r="L506" s="64" t="s">
        <v>327</v>
      </c>
    </row>
    <row r="507" spans="1:12" outlineLevel="2">
      <c r="A507" s="30">
        <v>3161103200</v>
      </c>
      <c r="B507" s="44" t="s">
        <v>810</v>
      </c>
      <c r="C507" s="69">
        <v>0</v>
      </c>
      <c r="D507" s="78"/>
      <c r="E507" s="69"/>
      <c r="G507" s="69">
        <f t="shared" si="15"/>
        <v>0</v>
      </c>
      <c r="I507" s="67">
        <v>0</v>
      </c>
      <c r="J507" s="68">
        <f t="shared" si="14"/>
        <v>0</v>
      </c>
      <c r="K507" s="64"/>
      <c r="L507" s="64" t="s">
        <v>327</v>
      </c>
    </row>
    <row r="508" spans="1:12" outlineLevel="2">
      <c r="A508" s="30">
        <v>3161103300</v>
      </c>
      <c r="B508" s="44" t="s">
        <v>811</v>
      </c>
      <c r="C508" s="69">
        <v>0</v>
      </c>
      <c r="D508" s="78"/>
      <c r="E508" s="69"/>
      <c r="G508" s="69">
        <f t="shared" si="15"/>
        <v>0</v>
      </c>
      <c r="I508" s="67">
        <v>0</v>
      </c>
      <c r="J508" s="68">
        <f t="shared" si="14"/>
        <v>0</v>
      </c>
      <c r="K508" s="64"/>
      <c r="L508" s="64" t="s">
        <v>327</v>
      </c>
    </row>
    <row r="509" spans="1:12" outlineLevel="2">
      <c r="A509" s="30">
        <v>3161103900</v>
      </c>
      <c r="B509" s="44" t="s">
        <v>812</v>
      </c>
      <c r="C509" s="69">
        <v>0</v>
      </c>
      <c r="D509" s="78"/>
      <c r="E509" s="69"/>
      <c r="G509" s="69">
        <f t="shared" si="15"/>
        <v>0</v>
      </c>
      <c r="I509" s="67">
        <v>0</v>
      </c>
      <c r="J509" s="68">
        <f t="shared" si="14"/>
        <v>0</v>
      </c>
      <c r="K509" s="64"/>
      <c r="L509" s="64" t="s">
        <v>327</v>
      </c>
    </row>
    <row r="510" spans="1:12" outlineLevel="2">
      <c r="A510" s="30">
        <v>3161104100</v>
      </c>
      <c r="B510" s="44" t="s">
        <v>813</v>
      </c>
      <c r="C510" s="69">
        <v>0</v>
      </c>
      <c r="D510" s="78"/>
      <c r="E510" s="69"/>
      <c r="G510" s="69">
        <f t="shared" si="15"/>
        <v>0</v>
      </c>
      <c r="I510" s="67">
        <v>0</v>
      </c>
      <c r="J510" s="68">
        <f t="shared" si="14"/>
        <v>0</v>
      </c>
      <c r="K510" s="64"/>
      <c r="L510" s="64" t="s">
        <v>327</v>
      </c>
    </row>
    <row r="511" spans="1:12" outlineLevel="2">
      <c r="A511" s="30">
        <v>3161104200</v>
      </c>
      <c r="B511" s="44" t="s">
        <v>814</v>
      </c>
      <c r="C511" s="69">
        <v>0</v>
      </c>
      <c r="D511" s="78"/>
      <c r="E511" s="69"/>
      <c r="G511" s="69">
        <f t="shared" si="15"/>
        <v>0</v>
      </c>
      <c r="I511" s="67">
        <v>0</v>
      </c>
      <c r="J511" s="68">
        <f t="shared" si="14"/>
        <v>0</v>
      </c>
      <c r="K511" s="64"/>
      <c r="L511" s="64" t="s">
        <v>327</v>
      </c>
    </row>
    <row r="512" spans="1:12" outlineLevel="2">
      <c r="A512" s="30">
        <v>3161104300</v>
      </c>
      <c r="B512" s="44" t="s">
        <v>815</v>
      </c>
      <c r="C512" s="69">
        <v>0</v>
      </c>
      <c r="D512" s="78"/>
      <c r="E512" s="69"/>
      <c r="G512" s="69">
        <f t="shared" si="15"/>
        <v>0</v>
      </c>
      <c r="I512" s="67">
        <v>0</v>
      </c>
      <c r="J512" s="68">
        <f t="shared" ref="J512:J575" si="16">I512-G512</f>
        <v>0</v>
      </c>
      <c r="K512" s="64"/>
      <c r="L512" s="64" t="s">
        <v>327</v>
      </c>
    </row>
    <row r="513" spans="1:12" outlineLevel="2">
      <c r="A513" s="30">
        <v>3161104900</v>
      </c>
      <c r="B513" s="44" t="s">
        <v>816</v>
      </c>
      <c r="C513" s="69">
        <v>0</v>
      </c>
      <c r="D513" s="78"/>
      <c r="E513" s="69"/>
      <c r="G513" s="69">
        <f t="shared" si="15"/>
        <v>0</v>
      </c>
      <c r="I513" s="67">
        <v>0</v>
      </c>
      <c r="J513" s="68">
        <f t="shared" si="16"/>
        <v>0</v>
      </c>
      <c r="K513" s="64"/>
      <c r="L513" s="64" t="s">
        <v>327</v>
      </c>
    </row>
    <row r="514" spans="1:12" outlineLevel="2">
      <c r="A514" s="30">
        <v>3161107100</v>
      </c>
      <c r="B514" s="44" t="s">
        <v>817</v>
      </c>
      <c r="C514" s="69">
        <v>0</v>
      </c>
      <c r="D514" s="78"/>
      <c r="E514" s="69"/>
      <c r="G514" s="69">
        <f t="shared" si="15"/>
        <v>0</v>
      </c>
      <c r="I514" s="67">
        <v>0</v>
      </c>
      <c r="J514" s="68">
        <f t="shared" si="16"/>
        <v>0</v>
      </c>
      <c r="K514" s="64"/>
      <c r="L514" s="64" t="s">
        <v>327</v>
      </c>
    </row>
    <row r="515" spans="1:12" outlineLevel="2">
      <c r="A515" s="30">
        <v>3161107900</v>
      </c>
      <c r="B515" s="44" t="s">
        <v>818</v>
      </c>
      <c r="C515" s="69">
        <v>0</v>
      </c>
      <c r="D515" s="78"/>
      <c r="E515" s="69"/>
      <c r="G515" s="69">
        <f t="shared" si="15"/>
        <v>0</v>
      </c>
      <c r="I515" s="67">
        <v>0</v>
      </c>
      <c r="J515" s="68">
        <f t="shared" si="16"/>
        <v>0</v>
      </c>
      <c r="K515" s="64"/>
      <c r="L515" s="64" t="s">
        <v>327</v>
      </c>
    </row>
    <row r="516" spans="1:12" outlineLevel="2">
      <c r="A516" s="30">
        <v>3161201100</v>
      </c>
      <c r="B516" s="44" t="s">
        <v>819</v>
      </c>
      <c r="C516" s="69">
        <v>0</v>
      </c>
      <c r="D516" s="78"/>
      <c r="E516" s="69"/>
      <c r="G516" s="69">
        <f t="shared" si="15"/>
        <v>0</v>
      </c>
      <c r="I516" s="67">
        <v>0</v>
      </c>
      <c r="J516" s="68">
        <f t="shared" si="16"/>
        <v>0</v>
      </c>
      <c r="K516" s="64"/>
      <c r="L516" s="64" t="s">
        <v>327</v>
      </c>
    </row>
    <row r="517" spans="1:12" outlineLevel="2">
      <c r="A517" s="30">
        <v>3161201200</v>
      </c>
      <c r="B517" s="44" t="s">
        <v>820</v>
      </c>
      <c r="C517" s="69">
        <v>0</v>
      </c>
      <c r="D517" s="78"/>
      <c r="E517" s="69"/>
      <c r="G517" s="69">
        <f t="shared" si="15"/>
        <v>0</v>
      </c>
      <c r="I517" s="67">
        <v>0</v>
      </c>
      <c r="J517" s="68">
        <f t="shared" si="16"/>
        <v>0</v>
      </c>
      <c r="K517" s="64"/>
      <c r="L517" s="64" t="s">
        <v>327</v>
      </c>
    </row>
    <row r="518" spans="1:12" outlineLevel="2">
      <c r="A518" s="30">
        <v>3161201300</v>
      </c>
      <c r="B518" s="44" t="s">
        <v>821</v>
      </c>
      <c r="C518" s="69">
        <v>0</v>
      </c>
      <c r="D518" s="78"/>
      <c r="E518" s="69"/>
      <c r="G518" s="69">
        <f t="shared" si="15"/>
        <v>0</v>
      </c>
      <c r="I518" s="67">
        <v>0</v>
      </c>
      <c r="J518" s="68">
        <f t="shared" si="16"/>
        <v>0</v>
      </c>
      <c r="K518" s="64"/>
      <c r="L518" s="64" t="s">
        <v>327</v>
      </c>
    </row>
    <row r="519" spans="1:12" outlineLevel="2">
      <c r="A519" s="30">
        <v>3161201400</v>
      </c>
      <c r="B519" s="44" t="s">
        <v>822</v>
      </c>
      <c r="C519" s="69">
        <v>0</v>
      </c>
      <c r="D519" s="78"/>
      <c r="E519" s="69"/>
      <c r="G519" s="69">
        <f t="shared" si="15"/>
        <v>0</v>
      </c>
      <c r="I519" s="67">
        <v>0</v>
      </c>
      <c r="J519" s="68">
        <f t="shared" si="16"/>
        <v>0</v>
      </c>
      <c r="K519" s="64"/>
      <c r="L519" s="64" t="s">
        <v>327</v>
      </c>
    </row>
    <row r="520" spans="1:12" outlineLevel="2">
      <c r="A520" s="81">
        <v>3161201500</v>
      </c>
      <c r="B520" s="82" t="s">
        <v>823</v>
      </c>
      <c r="C520" s="69">
        <v>0</v>
      </c>
      <c r="D520" s="78"/>
      <c r="E520" s="69"/>
      <c r="G520" s="69">
        <f t="shared" si="15"/>
        <v>0</v>
      </c>
      <c r="I520" s="67">
        <v>0</v>
      </c>
      <c r="J520" s="68">
        <f t="shared" si="16"/>
        <v>0</v>
      </c>
      <c r="K520" s="64"/>
      <c r="L520" s="64" t="s">
        <v>327</v>
      </c>
    </row>
    <row r="521" spans="1:12" outlineLevel="2">
      <c r="A521" s="81">
        <v>3161201900</v>
      </c>
      <c r="B521" s="82" t="s">
        <v>824</v>
      </c>
      <c r="C521" s="69">
        <v>0</v>
      </c>
      <c r="D521" s="78"/>
      <c r="E521" s="69"/>
      <c r="G521" s="69">
        <f t="shared" si="15"/>
        <v>0</v>
      </c>
      <c r="I521" s="67">
        <v>0</v>
      </c>
      <c r="J521" s="68">
        <f t="shared" si="16"/>
        <v>0</v>
      </c>
      <c r="K521" s="64"/>
      <c r="L521" s="64" t="s">
        <v>327</v>
      </c>
    </row>
    <row r="522" spans="1:12" outlineLevel="2">
      <c r="A522" s="81">
        <v>3161202100</v>
      </c>
      <c r="B522" s="82" t="s">
        <v>825</v>
      </c>
      <c r="C522" s="69">
        <v>0</v>
      </c>
      <c r="D522" s="78"/>
      <c r="E522" s="69"/>
      <c r="G522" s="69">
        <f t="shared" si="15"/>
        <v>0</v>
      </c>
      <c r="I522" s="67">
        <v>0</v>
      </c>
      <c r="J522" s="68">
        <f t="shared" si="16"/>
        <v>0</v>
      </c>
      <c r="K522" s="64"/>
      <c r="L522" s="64" t="s">
        <v>327</v>
      </c>
    </row>
    <row r="523" spans="1:12" outlineLevel="2">
      <c r="A523" s="81">
        <v>3161202200</v>
      </c>
      <c r="B523" s="82" t="s">
        <v>826</v>
      </c>
      <c r="C523" s="69">
        <v>0</v>
      </c>
      <c r="D523" s="78"/>
      <c r="E523" s="69"/>
      <c r="G523" s="69">
        <f t="shared" si="15"/>
        <v>0</v>
      </c>
      <c r="I523" s="67">
        <v>0</v>
      </c>
      <c r="J523" s="68">
        <f t="shared" si="16"/>
        <v>0</v>
      </c>
      <c r="K523" s="64"/>
      <c r="L523" s="64" t="s">
        <v>327</v>
      </c>
    </row>
    <row r="524" spans="1:12" outlineLevel="2">
      <c r="A524" s="81">
        <v>3161202300</v>
      </c>
      <c r="B524" s="82" t="s">
        <v>827</v>
      </c>
      <c r="C524" s="69">
        <v>0</v>
      </c>
      <c r="D524" s="78"/>
      <c r="E524" s="69"/>
      <c r="G524" s="69">
        <f t="shared" si="15"/>
        <v>0</v>
      </c>
      <c r="I524" s="67">
        <v>0</v>
      </c>
      <c r="J524" s="68">
        <f t="shared" si="16"/>
        <v>0</v>
      </c>
      <c r="K524" s="64"/>
      <c r="L524" s="64" t="s">
        <v>327</v>
      </c>
    </row>
    <row r="525" spans="1:12" outlineLevel="2">
      <c r="A525" s="81">
        <v>3161202400</v>
      </c>
      <c r="B525" s="82" t="s">
        <v>828</v>
      </c>
      <c r="C525" s="69">
        <v>0</v>
      </c>
      <c r="D525" s="78"/>
      <c r="E525" s="69"/>
      <c r="G525" s="69">
        <f t="shared" si="15"/>
        <v>0</v>
      </c>
      <c r="I525" s="67">
        <v>0</v>
      </c>
      <c r="J525" s="68">
        <f t="shared" si="16"/>
        <v>0</v>
      </c>
      <c r="K525" s="64"/>
      <c r="L525" s="64" t="s">
        <v>327</v>
      </c>
    </row>
    <row r="526" spans="1:12" outlineLevel="2">
      <c r="A526" s="81">
        <v>3161202900</v>
      </c>
      <c r="B526" s="82" t="s">
        <v>829</v>
      </c>
      <c r="C526" s="69">
        <v>0</v>
      </c>
      <c r="D526" s="78"/>
      <c r="E526" s="69"/>
      <c r="G526" s="69">
        <f t="shared" si="15"/>
        <v>0</v>
      </c>
      <c r="I526" s="67">
        <v>0</v>
      </c>
      <c r="J526" s="68">
        <f t="shared" si="16"/>
        <v>0</v>
      </c>
      <c r="K526" s="64"/>
      <c r="L526" s="64" t="s">
        <v>327</v>
      </c>
    </row>
    <row r="527" spans="1:12" outlineLevel="2">
      <c r="A527" s="81">
        <v>3162101100</v>
      </c>
      <c r="B527" s="82" t="s">
        <v>830</v>
      </c>
      <c r="C527" s="69">
        <v>0</v>
      </c>
      <c r="D527" s="78"/>
      <c r="E527" s="69"/>
      <c r="G527" s="69">
        <f t="shared" si="15"/>
        <v>0</v>
      </c>
      <c r="I527" s="67">
        <v>0</v>
      </c>
      <c r="J527" s="68">
        <f t="shared" si="16"/>
        <v>0</v>
      </c>
      <c r="K527" s="64"/>
      <c r="L527" s="64" t="s">
        <v>327</v>
      </c>
    </row>
    <row r="528" spans="1:12" outlineLevel="2">
      <c r="A528" s="81">
        <v>3162101999</v>
      </c>
      <c r="B528" s="82" t="s">
        <v>831</v>
      </c>
      <c r="C528" s="69">
        <v>0</v>
      </c>
      <c r="D528" s="78"/>
      <c r="E528" s="69"/>
      <c r="G528" s="69">
        <f t="shared" si="15"/>
        <v>0</v>
      </c>
      <c r="I528" s="67">
        <v>0</v>
      </c>
      <c r="J528" s="68">
        <f t="shared" si="16"/>
        <v>0</v>
      </c>
      <c r="K528" s="64"/>
      <c r="L528" s="64" t="s">
        <v>327</v>
      </c>
    </row>
    <row r="529" spans="1:12" outlineLevel="2">
      <c r="A529" s="81">
        <v>3162102100</v>
      </c>
      <c r="B529" s="82" t="s">
        <v>832</v>
      </c>
      <c r="C529" s="69">
        <v>0</v>
      </c>
      <c r="D529" s="78"/>
      <c r="E529" s="69"/>
      <c r="G529" s="69">
        <f t="shared" si="15"/>
        <v>0</v>
      </c>
      <c r="I529" s="67">
        <v>0</v>
      </c>
      <c r="J529" s="68">
        <f t="shared" si="16"/>
        <v>0</v>
      </c>
      <c r="K529" s="64"/>
      <c r="L529" s="64" t="s">
        <v>327</v>
      </c>
    </row>
    <row r="530" spans="1:12" outlineLevel="2">
      <c r="A530" s="81">
        <v>3162102999</v>
      </c>
      <c r="B530" s="82" t="s">
        <v>833</v>
      </c>
      <c r="C530" s="69">
        <v>0</v>
      </c>
      <c r="D530" s="78"/>
      <c r="E530" s="69"/>
      <c r="G530" s="69">
        <f t="shared" si="15"/>
        <v>0</v>
      </c>
      <c r="I530" s="67">
        <v>0</v>
      </c>
      <c r="J530" s="68">
        <f t="shared" si="16"/>
        <v>0</v>
      </c>
      <c r="K530" s="64"/>
      <c r="L530" s="64" t="s">
        <v>327</v>
      </c>
    </row>
    <row r="531" spans="1:12" outlineLevel="2">
      <c r="A531" s="81">
        <v>3162103100</v>
      </c>
      <c r="B531" s="82" t="s">
        <v>834</v>
      </c>
      <c r="C531" s="69">
        <v>0</v>
      </c>
      <c r="D531" s="78"/>
      <c r="E531" s="69"/>
      <c r="G531" s="69">
        <f t="shared" si="15"/>
        <v>0</v>
      </c>
      <c r="I531" s="67">
        <v>0</v>
      </c>
      <c r="J531" s="68">
        <f t="shared" si="16"/>
        <v>0</v>
      </c>
      <c r="K531" s="64"/>
      <c r="L531" s="64" t="s">
        <v>327</v>
      </c>
    </row>
    <row r="532" spans="1:12" outlineLevel="2">
      <c r="A532" s="81">
        <v>3162103999</v>
      </c>
      <c r="B532" s="82" t="s">
        <v>835</v>
      </c>
      <c r="C532" s="69">
        <v>0</v>
      </c>
      <c r="D532" s="78"/>
      <c r="E532" s="69"/>
      <c r="G532" s="69">
        <f t="shared" si="15"/>
        <v>0</v>
      </c>
      <c r="I532" s="67">
        <v>0</v>
      </c>
      <c r="J532" s="68">
        <f t="shared" si="16"/>
        <v>0</v>
      </c>
      <c r="K532" s="64"/>
      <c r="L532" s="64" t="s">
        <v>327</v>
      </c>
    </row>
    <row r="533" spans="1:12" outlineLevel="2">
      <c r="A533" s="81">
        <v>3162109100</v>
      </c>
      <c r="B533" s="82" t="s">
        <v>836</v>
      </c>
      <c r="C533" s="69">
        <v>0</v>
      </c>
      <c r="D533" s="78"/>
      <c r="E533" s="69"/>
      <c r="G533" s="69">
        <f t="shared" si="15"/>
        <v>0</v>
      </c>
      <c r="I533" s="67">
        <v>0</v>
      </c>
      <c r="J533" s="68">
        <f t="shared" si="16"/>
        <v>0</v>
      </c>
      <c r="K533" s="64"/>
      <c r="L533" s="64" t="s">
        <v>327</v>
      </c>
    </row>
    <row r="534" spans="1:12" outlineLevel="2">
      <c r="A534" s="81">
        <v>3162109999</v>
      </c>
      <c r="B534" s="82" t="s">
        <v>837</v>
      </c>
      <c r="C534" s="69">
        <v>0</v>
      </c>
      <c r="D534" s="78"/>
      <c r="E534" s="69"/>
      <c r="G534" s="69">
        <f t="shared" si="15"/>
        <v>0</v>
      </c>
      <c r="I534" s="67">
        <v>0</v>
      </c>
      <c r="J534" s="68">
        <f t="shared" si="16"/>
        <v>0</v>
      </c>
      <c r="K534" s="64"/>
      <c r="L534" s="64" t="s">
        <v>327</v>
      </c>
    </row>
    <row r="535" spans="1:12" outlineLevel="2">
      <c r="A535" s="81">
        <v>3163101100</v>
      </c>
      <c r="B535" s="82" t="s">
        <v>838</v>
      </c>
      <c r="C535" s="69">
        <v>81734016.170000002</v>
      </c>
      <c r="D535" s="78"/>
      <c r="E535" s="69"/>
      <c r="G535" s="69">
        <f t="shared" si="15"/>
        <v>81734016.170000002</v>
      </c>
      <c r="I535" s="67">
        <v>0</v>
      </c>
      <c r="J535" s="68">
        <f t="shared" si="16"/>
        <v>-81734016.170000002</v>
      </c>
      <c r="K535" s="64"/>
      <c r="L535" s="64" t="s">
        <v>327</v>
      </c>
    </row>
    <row r="536" spans="1:12" outlineLevel="2">
      <c r="A536" s="81">
        <v>3163101999</v>
      </c>
      <c r="B536" s="82" t="s">
        <v>839</v>
      </c>
      <c r="C536" s="69">
        <v>0</v>
      </c>
      <c r="D536" s="78"/>
      <c r="E536" s="69"/>
      <c r="G536" s="69">
        <f t="shared" si="15"/>
        <v>0</v>
      </c>
      <c r="I536" s="67">
        <v>0</v>
      </c>
      <c r="J536" s="68">
        <f t="shared" si="16"/>
        <v>0</v>
      </c>
      <c r="K536" s="64"/>
      <c r="L536" s="64" t="s">
        <v>327</v>
      </c>
    </row>
    <row r="537" spans="1:12" outlineLevel="2">
      <c r="A537" s="81">
        <v>3163199999</v>
      </c>
      <c r="B537" s="82" t="s">
        <v>840</v>
      </c>
      <c r="C537" s="69">
        <v>-2241489.02</v>
      </c>
      <c r="D537" s="78"/>
      <c r="E537" s="69"/>
      <c r="G537" s="69">
        <f t="shared" si="15"/>
        <v>-2241489.02</v>
      </c>
      <c r="I537" s="67">
        <v>0</v>
      </c>
      <c r="J537" s="68">
        <f t="shared" si="16"/>
        <v>2241489.02</v>
      </c>
      <c r="K537" s="64"/>
      <c r="L537" s="64" t="s">
        <v>327</v>
      </c>
    </row>
    <row r="538" spans="1:12" outlineLevel="2">
      <c r="A538" s="81">
        <v>3163201100</v>
      </c>
      <c r="B538" s="82" t="s">
        <v>841</v>
      </c>
      <c r="C538" s="69">
        <v>2241489.02</v>
      </c>
      <c r="D538" s="78"/>
      <c r="E538" s="69"/>
      <c r="G538" s="69">
        <f t="shared" si="15"/>
        <v>2241489.02</v>
      </c>
      <c r="I538" s="67">
        <v>0</v>
      </c>
      <c r="J538" s="68">
        <f t="shared" si="16"/>
        <v>-2241489.02</v>
      </c>
      <c r="K538" s="64"/>
      <c r="L538" s="64" t="s">
        <v>327</v>
      </c>
    </row>
    <row r="539" spans="1:12" outlineLevel="2">
      <c r="A539" s="81">
        <v>3163201999</v>
      </c>
      <c r="B539" s="82" t="s">
        <v>842</v>
      </c>
      <c r="C539" s="69">
        <v>0</v>
      </c>
      <c r="D539" s="78"/>
      <c r="E539" s="69"/>
      <c r="G539" s="69">
        <f t="shared" si="15"/>
        <v>0</v>
      </c>
      <c r="I539" s="67">
        <v>0</v>
      </c>
      <c r="J539" s="68">
        <f t="shared" si="16"/>
        <v>0</v>
      </c>
      <c r="K539" s="64"/>
      <c r="L539" s="64" t="s">
        <v>327</v>
      </c>
    </row>
    <row r="540" spans="1:12" outlineLevel="2">
      <c r="A540" s="81">
        <v>3164101100</v>
      </c>
      <c r="B540" s="82" t="s">
        <v>843</v>
      </c>
      <c r="C540" s="69">
        <v>1540265.04</v>
      </c>
      <c r="D540" s="78"/>
      <c r="E540" s="69"/>
      <c r="G540" s="69">
        <f t="shared" si="15"/>
        <v>1540265.04</v>
      </c>
      <c r="I540" s="67">
        <v>0</v>
      </c>
      <c r="J540" s="68">
        <f t="shared" si="16"/>
        <v>-1540265.04</v>
      </c>
      <c r="K540" s="64"/>
      <c r="L540" s="64" t="s">
        <v>327</v>
      </c>
    </row>
    <row r="541" spans="1:12" outlineLevel="2">
      <c r="A541" s="81">
        <v>3164101999</v>
      </c>
      <c r="B541" s="82" t="s">
        <v>844</v>
      </c>
      <c r="C541" s="69">
        <v>0</v>
      </c>
      <c r="D541" s="78"/>
      <c r="E541" s="69"/>
      <c r="G541" s="69">
        <f t="shared" si="15"/>
        <v>0</v>
      </c>
      <c r="I541" s="67">
        <v>0</v>
      </c>
      <c r="J541" s="68">
        <f t="shared" si="16"/>
        <v>0</v>
      </c>
      <c r="K541" s="64"/>
      <c r="L541" s="64" t="s">
        <v>327</v>
      </c>
    </row>
    <row r="542" spans="1:12" outlineLevel="2">
      <c r="A542" s="81">
        <v>3172210110</v>
      </c>
      <c r="B542" s="82" t="s">
        <v>845</v>
      </c>
      <c r="C542" s="69">
        <v>0</v>
      </c>
      <c r="D542" s="78"/>
      <c r="E542" s="69"/>
      <c r="G542" s="69">
        <f t="shared" ref="G542:G605" si="17">C542+E542</f>
        <v>0</v>
      </c>
      <c r="I542" s="67">
        <v>0</v>
      </c>
      <c r="J542" s="68">
        <f t="shared" si="16"/>
        <v>0</v>
      </c>
      <c r="K542" s="64"/>
      <c r="L542" s="64" t="s">
        <v>327</v>
      </c>
    </row>
    <row r="543" spans="1:12" outlineLevel="2">
      <c r="A543" s="81">
        <v>3172210210</v>
      </c>
      <c r="B543" s="82" t="s">
        <v>846</v>
      </c>
      <c r="C543" s="69">
        <v>0</v>
      </c>
      <c r="D543" s="78"/>
      <c r="E543" s="69"/>
      <c r="G543" s="69">
        <f t="shared" si="17"/>
        <v>0</v>
      </c>
      <c r="I543" s="67">
        <v>0</v>
      </c>
      <c r="J543" s="68">
        <f t="shared" si="16"/>
        <v>0</v>
      </c>
      <c r="K543" s="64"/>
      <c r="L543" s="64" t="s">
        <v>327</v>
      </c>
    </row>
    <row r="544" spans="1:12" outlineLevel="2">
      <c r="A544" s="81">
        <v>3172220110</v>
      </c>
      <c r="B544" s="82" t="s">
        <v>847</v>
      </c>
      <c r="C544" s="69">
        <v>0</v>
      </c>
      <c r="D544" s="78"/>
      <c r="E544" s="69"/>
      <c r="G544" s="69">
        <f t="shared" si="17"/>
        <v>0</v>
      </c>
      <c r="I544" s="67">
        <v>0</v>
      </c>
      <c r="J544" s="68">
        <f t="shared" si="16"/>
        <v>0</v>
      </c>
      <c r="K544" s="64"/>
      <c r="L544" s="64" t="s">
        <v>327</v>
      </c>
    </row>
    <row r="545" spans="1:12" outlineLevel="2">
      <c r="A545" s="81">
        <v>3172220210</v>
      </c>
      <c r="B545" s="82" t="s">
        <v>848</v>
      </c>
      <c r="C545" s="69">
        <v>0</v>
      </c>
      <c r="D545" s="78"/>
      <c r="E545" s="69"/>
      <c r="G545" s="69">
        <f t="shared" si="17"/>
        <v>0</v>
      </c>
      <c r="I545" s="67">
        <v>0</v>
      </c>
      <c r="J545" s="68">
        <f t="shared" si="16"/>
        <v>0</v>
      </c>
      <c r="K545" s="64"/>
      <c r="L545" s="64" t="s">
        <v>327</v>
      </c>
    </row>
    <row r="546" spans="1:12" outlineLevel="2">
      <c r="A546" s="81">
        <v>3176110110</v>
      </c>
      <c r="B546" s="82" t="s">
        <v>849</v>
      </c>
      <c r="C546" s="69">
        <v>0</v>
      </c>
      <c r="D546" s="78"/>
      <c r="E546" s="69"/>
      <c r="G546" s="69">
        <f t="shared" si="17"/>
        <v>0</v>
      </c>
      <c r="I546" s="67">
        <v>0</v>
      </c>
      <c r="J546" s="68">
        <f t="shared" si="16"/>
        <v>0</v>
      </c>
      <c r="K546" s="64"/>
      <c r="L546" s="64" t="s">
        <v>327</v>
      </c>
    </row>
    <row r="547" spans="1:12" outlineLevel="2">
      <c r="A547" s="81">
        <v>3176110210</v>
      </c>
      <c r="B547" s="82" t="s">
        <v>850</v>
      </c>
      <c r="C547" s="69">
        <v>0</v>
      </c>
      <c r="D547" s="78"/>
      <c r="E547" s="69"/>
      <c r="G547" s="69">
        <f t="shared" si="17"/>
        <v>0</v>
      </c>
      <c r="I547" s="67">
        <v>0</v>
      </c>
      <c r="J547" s="68">
        <f t="shared" si="16"/>
        <v>0</v>
      </c>
      <c r="K547" s="64"/>
      <c r="L547" s="64" t="s">
        <v>327</v>
      </c>
    </row>
    <row r="548" spans="1:12" outlineLevel="2">
      <c r="A548" s="81">
        <v>3176110310</v>
      </c>
      <c r="B548" s="82" t="s">
        <v>851</v>
      </c>
      <c r="C548" s="69">
        <v>0</v>
      </c>
      <c r="D548" s="78"/>
      <c r="E548" s="69"/>
      <c r="G548" s="69">
        <f t="shared" si="17"/>
        <v>0</v>
      </c>
      <c r="I548" s="67">
        <v>0</v>
      </c>
      <c r="J548" s="68">
        <f t="shared" si="16"/>
        <v>0</v>
      </c>
      <c r="K548" s="64"/>
      <c r="L548" s="64" t="s">
        <v>327</v>
      </c>
    </row>
    <row r="549" spans="1:12" outlineLevel="2">
      <c r="A549" s="81">
        <v>3176110410</v>
      </c>
      <c r="B549" s="82" t="s">
        <v>852</v>
      </c>
      <c r="C549" s="69">
        <v>0</v>
      </c>
      <c r="D549" s="78"/>
      <c r="E549" s="69"/>
      <c r="G549" s="69">
        <f t="shared" si="17"/>
        <v>0</v>
      </c>
      <c r="I549" s="67">
        <v>0</v>
      </c>
      <c r="J549" s="68">
        <f t="shared" si="16"/>
        <v>0</v>
      </c>
      <c r="K549" s="64"/>
      <c r="L549" s="64" t="s">
        <v>327</v>
      </c>
    </row>
    <row r="550" spans="1:12" outlineLevel="2">
      <c r="A550" s="81">
        <v>3176120110</v>
      </c>
      <c r="B550" s="82" t="s">
        <v>853</v>
      </c>
      <c r="C550" s="69">
        <v>0</v>
      </c>
      <c r="D550" s="78"/>
      <c r="E550" s="69"/>
      <c r="G550" s="69">
        <f t="shared" si="17"/>
        <v>0</v>
      </c>
      <c r="I550" s="67">
        <v>0</v>
      </c>
      <c r="J550" s="68">
        <f t="shared" si="16"/>
        <v>0</v>
      </c>
      <c r="K550" s="64"/>
      <c r="L550" s="64" t="s">
        <v>327</v>
      </c>
    </row>
    <row r="551" spans="1:12" outlineLevel="2">
      <c r="A551" s="81">
        <v>3176120210</v>
      </c>
      <c r="B551" s="82" t="s">
        <v>854</v>
      </c>
      <c r="C551" s="69">
        <v>0</v>
      </c>
      <c r="D551" s="78"/>
      <c r="E551" s="69"/>
      <c r="G551" s="69">
        <f t="shared" si="17"/>
        <v>0</v>
      </c>
      <c r="I551" s="67">
        <v>0</v>
      </c>
      <c r="J551" s="68">
        <f t="shared" si="16"/>
        <v>0</v>
      </c>
      <c r="K551" s="64"/>
      <c r="L551" s="64" t="s">
        <v>327</v>
      </c>
    </row>
    <row r="552" spans="1:12" outlineLevel="2">
      <c r="A552" s="81">
        <v>3176210110</v>
      </c>
      <c r="B552" s="82" t="s">
        <v>855</v>
      </c>
      <c r="C552" s="69">
        <v>0</v>
      </c>
      <c r="D552" s="78"/>
      <c r="E552" s="69"/>
      <c r="G552" s="69">
        <f t="shared" si="17"/>
        <v>0</v>
      </c>
      <c r="I552" s="67">
        <v>0</v>
      </c>
      <c r="J552" s="68">
        <f t="shared" si="16"/>
        <v>0</v>
      </c>
      <c r="K552" s="64"/>
      <c r="L552" s="64" t="s">
        <v>327</v>
      </c>
    </row>
    <row r="553" spans="1:12" outlineLevel="2">
      <c r="A553" s="81">
        <v>3176210210</v>
      </c>
      <c r="B553" s="82" t="s">
        <v>856</v>
      </c>
      <c r="C553" s="69">
        <v>0</v>
      </c>
      <c r="D553" s="78"/>
      <c r="E553" s="69"/>
      <c r="G553" s="69">
        <f t="shared" si="17"/>
        <v>0</v>
      </c>
      <c r="I553" s="67">
        <v>0</v>
      </c>
      <c r="J553" s="68">
        <f t="shared" si="16"/>
        <v>0</v>
      </c>
      <c r="K553" s="64"/>
      <c r="L553" s="64" t="s">
        <v>327</v>
      </c>
    </row>
    <row r="554" spans="1:12" outlineLevel="2">
      <c r="A554" s="81">
        <v>3176210310</v>
      </c>
      <c r="B554" s="82" t="s">
        <v>857</v>
      </c>
      <c r="C554" s="69">
        <v>0</v>
      </c>
      <c r="D554" s="78"/>
      <c r="E554" s="69"/>
      <c r="G554" s="69">
        <f t="shared" si="17"/>
        <v>0</v>
      </c>
      <c r="I554" s="67">
        <v>0</v>
      </c>
      <c r="J554" s="68">
        <f t="shared" si="16"/>
        <v>0</v>
      </c>
      <c r="K554" s="64"/>
      <c r="L554" s="64" t="s">
        <v>327</v>
      </c>
    </row>
    <row r="555" spans="1:12" outlineLevel="2">
      <c r="A555" s="81">
        <v>3176210910</v>
      </c>
      <c r="B555" s="82" t="s">
        <v>858</v>
      </c>
      <c r="C555" s="69">
        <v>0</v>
      </c>
      <c r="D555" s="78"/>
      <c r="E555" s="69"/>
      <c r="G555" s="69">
        <f t="shared" si="17"/>
        <v>0</v>
      </c>
      <c r="I555" s="67">
        <v>0</v>
      </c>
      <c r="J555" s="68">
        <f t="shared" si="16"/>
        <v>0</v>
      </c>
      <c r="K555" s="90"/>
      <c r="L555" s="64" t="s">
        <v>327</v>
      </c>
    </row>
    <row r="556" spans="1:12" outlineLevel="2">
      <c r="A556" s="81">
        <v>3176310110</v>
      </c>
      <c r="B556" s="82" t="s">
        <v>859</v>
      </c>
      <c r="C556" s="69">
        <v>0</v>
      </c>
      <c r="D556" s="78"/>
      <c r="E556" s="69"/>
      <c r="G556" s="69">
        <f t="shared" si="17"/>
        <v>0</v>
      </c>
      <c r="I556" s="67">
        <v>0</v>
      </c>
      <c r="J556" s="68">
        <f t="shared" si="16"/>
        <v>0</v>
      </c>
      <c r="K556" s="90"/>
      <c r="L556" s="64" t="s">
        <v>327</v>
      </c>
    </row>
    <row r="557" spans="1:12" outlineLevel="2">
      <c r="A557" s="81">
        <v>3176320110</v>
      </c>
      <c r="B557" s="82" t="s">
        <v>860</v>
      </c>
      <c r="C557" s="69">
        <v>0</v>
      </c>
      <c r="D557" s="78"/>
      <c r="E557" s="69"/>
      <c r="G557" s="69">
        <f t="shared" si="17"/>
        <v>0</v>
      </c>
      <c r="I557" s="67">
        <v>0</v>
      </c>
      <c r="J557" s="68">
        <f t="shared" si="16"/>
        <v>0</v>
      </c>
      <c r="K557" s="90"/>
      <c r="L557" s="64" t="s">
        <v>327</v>
      </c>
    </row>
    <row r="558" spans="1:12" outlineLevel="2">
      <c r="A558" s="81">
        <v>3176410110</v>
      </c>
      <c r="B558" s="82" t="s">
        <v>861</v>
      </c>
      <c r="C558" s="69">
        <v>0</v>
      </c>
      <c r="D558" s="78"/>
      <c r="E558" s="69"/>
      <c r="G558" s="69">
        <f t="shared" si="17"/>
        <v>0</v>
      </c>
      <c r="I558" s="67">
        <v>0</v>
      </c>
      <c r="J558" s="68">
        <f t="shared" si="16"/>
        <v>0</v>
      </c>
      <c r="K558" s="64"/>
      <c r="L558" s="64" t="s">
        <v>327</v>
      </c>
    </row>
    <row r="559" spans="1:12" outlineLevel="2">
      <c r="A559" s="81">
        <v>3182210110</v>
      </c>
      <c r="B559" s="82" t="s">
        <v>862</v>
      </c>
      <c r="C559" s="69">
        <v>0</v>
      </c>
      <c r="D559" s="78"/>
      <c r="E559" s="69"/>
      <c r="G559" s="69">
        <f t="shared" si="17"/>
        <v>0</v>
      </c>
      <c r="I559" s="67">
        <v>0</v>
      </c>
      <c r="J559" s="68">
        <f t="shared" si="16"/>
        <v>0</v>
      </c>
      <c r="K559" s="90"/>
      <c r="L559" s="64" t="s">
        <v>327</v>
      </c>
    </row>
    <row r="560" spans="1:12" outlineLevel="2">
      <c r="A560" s="81">
        <v>3182210210</v>
      </c>
      <c r="B560" s="82" t="s">
        <v>863</v>
      </c>
      <c r="C560" s="69">
        <v>0</v>
      </c>
      <c r="D560" s="78"/>
      <c r="E560" s="69"/>
      <c r="G560" s="69">
        <f t="shared" si="17"/>
        <v>0</v>
      </c>
      <c r="I560" s="67">
        <v>0</v>
      </c>
      <c r="J560" s="68">
        <f t="shared" si="16"/>
        <v>0</v>
      </c>
      <c r="K560" s="90"/>
      <c r="L560" s="64" t="s">
        <v>327</v>
      </c>
    </row>
    <row r="561" spans="1:12" outlineLevel="2">
      <c r="A561" s="81">
        <v>3182220110</v>
      </c>
      <c r="B561" s="82" t="s">
        <v>864</v>
      </c>
      <c r="C561" s="69">
        <v>0</v>
      </c>
      <c r="D561" s="78"/>
      <c r="E561" s="69"/>
      <c r="G561" s="69">
        <f t="shared" si="17"/>
        <v>0</v>
      </c>
      <c r="I561" s="67">
        <v>0</v>
      </c>
      <c r="J561" s="68">
        <f t="shared" si="16"/>
        <v>0</v>
      </c>
      <c r="K561" s="90"/>
      <c r="L561" s="64" t="s">
        <v>327</v>
      </c>
    </row>
    <row r="562" spans="1:12" outlineLevel="2">
      <c r="A562" s="81">
        <v>3182220210</v>
      </c>
      <c r="B562" s="82" t="s">
        <v>865</v>
      </c>
      <c r="C562" s="69">
        <v>0</v>
      </c>
      <c r="D562" s="78"/>
      <c r="E562" s="69"/>
      <c r="G562" s="69">
        <f t="shared" si="17"/>
        <v>0</v>
      </c>
      <c r="I562" s="67">
        <v>0</v>
      </c>
      <c r="J562" s="68">
        <f t="shared" si="16"/>
        <v>0</v>
      </c>
      <c r="K562" s="90"/>
      <c r="L562" s="64" t="s">
        <v>327</v>
      </c>
    </row>
    <row r="563" spans="1:12" outlineLevel="2">
      <c r="A563" s="81">
        <v>3183013110</v>
      </c>
      <c r="B563" s="82" t="s">
        <v>866</v>
      </c>
      <c r="C563" s="69">
        <v>0</v>
      </c>
      <c r="D563" s="78"/>
      <c r="E563" s="69"/>
      <c r="G563" s="69">
        <f t="shared" si="17"/>
        <v>0</v>
      </c>
      <c r="I563" s="67">
        <v>0</v>
      </c>
      <c r="J563" s="68">
        <f t="shared" si="16"/>
        <v>0</v>
      </c>
      <c r="K563" s="90"/>
      <c r="L563" s="64" t="s">
        <v>327</v>
      </c>
    </row>
    <row r="564" spans="1:12" outlineLevel="2">
      <c r="A564" s="81">
        <v>3183013210</v>
      </c>
      <c r="B564" s="82" t="s">
        <v>867</v>
      </c>
      <c r="C564" s="69">
        <v>0</v>
      </c>
      <c r="D564" s="78"/>
      <c r="E564" s="69"/>
      <c r="G564" s="69">
        <f t="shared" si="17"/>
        <v>0</v>
      </c>
      <c r="I564" s="67">
        <v>0</v>
      </c>
      <c r="J564" s="68">
        <f t="shared" si="16"/>
        <v>0</v>
      </c>
      <c r="K564" s="90"/>
      <c r="L564" s="64" t="s">
        <v>327</v>
      </c>
    </row>
    <row r="565" spans="1:12" outlineLevel="2">
      <c r="A565" s="81">
        <v>3183013310</v>
      </c>
      <c r="B565" s="82" t="s">
        <v>868</v>
      </c>
      <c r="C565" s="69">
        <v>0</v>
      </c>
      <c r="D565" s="78"/>
      <c r="E565" s="69"/>
      <c r="G565" s="69">
        <f t="shared" si="17"/>
        <v>0</v>
      </c>
      <c r="I565" s="67">
        <v>0</v>
      </c>
      <c r="J565" s="68">
        <f t="shared" si="16"/>
        <v>0</v>
      </c>
      <c r="K565" s="90"/>
      <c r="L565" s="64" t="s">
        <v>327</v>
      </c>
    </row>
    <row r="566" spans="1:12" outlineLevel="2">
      <c r="A566" s="81">
        <v>3183013410</v>
      </c>
      <c r="B566" s="82" t="s">
        <v>869</v>
      </c>
      <c r="C566" s="69">
        <v>0</v>
      </c>
      <c r="D566" s="78"/>
      <c r="E566" s="69"/>
      <c r="G566" s="69">
        <f t="shared" si="17"/>
        <v>0</v>
      </c>
      <c r="I566" s="67">
        <v>0</v>
      </c>
      <c r="J566" s="68">
        <f t="shared" si="16"/>
        <v>0</v>
      </c>
      <c r="K566" s="90"/>
      <c r="L566" s="64" t="s">
        <v>327</v>
      </c>
    </row>
    <row r="567" spans="1:12" outlineLevel="2">
      <c r="A567" s="81">
        <v>3186110110</v>
      </c>
      <c r="B567" s="82" t="s">
        <v>870</v>
      </c>
      <c r="C567" s="69">
        <v>0</v>
      </c>
      <c r="D567" s="78"/>
      <c r="E567" s="69"/>
      <c r="G567" s="69">
        <f t="shared" si="17"/>
        <v>0</v>
      </c>
      <c r="I567" s="67">
        <v>0</v>
      </c>
      <c r="J567" s="68">
        <f t="shared" si="16"/>
        <v>0</v>
      </c>
      <c r="K567" s="90"/>
      <c r="L567" s="64" t="s">
        <v>327</v>
      </c>
    </row>
    <row r="568" spans="1:12" outlineLevel="2">
      <c r="A568" s="81">
        <v>3186110210</v>
      </c>
      <c r="B568" s="82" t="s">
        <v>871</v>
      </c>
      <c r="C568" s="69">
        <v>0</v>
      </c>
      <c r="D568" s="78"/>
      <c r="E568" s="69"/>
      <c r="G568" s="69">
        <f t="shared" si="17"/>
        <v>0</v>
      </c>
      <c r="I568" s="67">
        <v>0</v>
      </c>
      <c r="J568" s="68">
        <f t="shared" si="16"/>
        <v>0</v>
      </c>
      <c r="K568" s="90"/>
      <c r="L568" s="64" t="s">
        <v>327</v>
      </c>
    </row>
    <row r="569" spans="1:12" outlineLevel="2">
      <c r="A569" s="81">
        <v>3186110310</v>
      </c>
      <c r="B569" s="82" t="s">
        <v>872</v>
      </c>
      <c r="C569" s="69">
        <v>0</v>
      </c>
      <c r="D569" s="78"/>
      <c r="E569" s="69"/>
      <c r="G569" s="69">
        <f t="shared" si="17"/>
        <v>0</v>
      </c>
      <c r="I569" s="67">
        <v>0</v>
      </c>
      <c r="J569" s="68">
        <f t="shared" si="16"/>
        <v>0</v>
      </c>
      <c r="K569" s="90"/>
      <c r="L569" s="64" t="s">
        <v>327</v>
      </c>
    </row>
    <row r="570" spans="1:12" outlineLevel="2">
      <c r="A570" s="81">
        <v>3186110410</v>
      </c>
      <c r="B570" s="82" t="s">
        <v>873</v>
      </c>
      <c r="C570" s="69">
        <v>0</v>
      </c>
      <c r="D570" s="78"/>
      <c r="E570" s="69"/>
      <c r="G570" s="69">
        <f t="shared" si="17"/>
        <v>0</v>
      </c>
      <c r="I570" s="67">
        <v>0</v>
      </c>
      <c r="J570" s="68">
        <f t="shared" si="16"/>
        <v>0</v>
      </c>
      <c r="K570" s="90"/>
      <c r="L570" s="64" t="s">
        <v>327</v>
      </c>
    </row>
    <row r="571" spans="1:12" outlineLevel="2">
      <c r="A571" s="81">
        <v>3186120110</v>
      </c>
      <c r="B571" s="82" t="s">
        <v>874</v>
      </c>
      <c r="C571" s="69">
        <v>0</v>
      </c>
      <c r="D571" s="78"/>
      <c r="E571" s="69"/>
      <c r="G571" s="69">
        <f t="shared" si="17"/>
        <v>0</v>
      </c>
      <c r="I571" s="67">
        <v>0</v>
      </c>
      <c r="J571" s="68">
        <f t="shared" si="16"/>
        <v>0</v>
      </c>
      <c r="K571" s="90"/>
      <c r="L571" s="64" t="s">
        <v>327</v>
      </c>
    </row>
    <row r="572" spans="1:12" outlineLevel="2">
      <c r="A572" s="81">
        <v>3186120210</v>
      </c>
      <c r="B572" s="82" t="s">
        <v>875</v>
      </c>
      <c r="C572" s="69">
        <v>0</v>
      </c>
      <c r="D572" s="78"/>
      <c r="E572" s="69"/>
      <c r="G572" s="69">
        <f t="shared" si="17"/>
        <v>0</v>
      </c>
      <c r="I572" s="67">
        <v>0</v>
      </c>
      <c r="J572" s="68">
        <f t="shared" si="16"/>
        <v>0</v>
      </c>
      <c r="K572" s="64"/>
      <c r="L572" s="64" t="s">
        <v>327</v>
      </c>
    </row>
    <row r="573" spans="1:12" outlineLevel="2">
      <c r="A573" s="81">
        <v>3186210110</v>
      </c>
      <c r="B573" s="82" t="s">
        <v>876</v>
      </c>
      <c r="C573" s="69">
        <v>0</v>
      </c>
      <c r="D573" s="78"/>
      <c r="E573" s="69"/>
      <c r="G573" s="69">
        <f t="shared" si="17"/>
        <v>0</v>
      </c>
      <c r="I573" s="67">
        <v>0</v>
      </c>
      <c r="J573" s="68">
        <f t="shared" si="16"/>
        <v>0</v>
      </c>
      <c r="K573" s="90"/>
      <c r="L573" s="64" t="s">
        <v>327</v>
      </c>
    </row>
    <row r="574" spans="1:12" outlineLevel="2">
      <c r="A574" s="81">
        <v>3186210210</v>
      </c>
      <c r="B574" s="82" t="s">
        <v>877</v>
      </c>
      <c r="C574" s="69">
        <v>0</v>
      </c>
      <c r="D574" s="78"/>
      <c r="E574" s="69"/>
      <c r="G574" s="69">
        <f t="shared" si="17"/>
        <v>0</v>
      </c>
      <c r="I574" s="67">
        <v>0</v>
      </c>
      <c r="J574" s="68">
        <f t="shared" si="16"/>
        <v>0</v>
      </c>
      <c r="K574" s="90"/>
      <c r="L574" s="64" t="s">
        <v>327</v>
      </c>
    </row>
    <row r="575" spans="1:12" outlineLevel="2">
      <c r="A575" s="81">
        <v>3186210310</v>
      </c>
      <c r="B575" s="82" t="s">
        <v>878</v>
      </c>
      <c r="C575" s="69">
        <v>0</v>
      </c>
      <c r="D575" s="78"/>
      <c r="E575" s="69"/>
      <c r="G575" s="69">
        <f t="shared" si="17"/>
        <v>0</v>
      </c>
      <c r="I575" s="67">
        <v>0</v>
      </c>
      <c r="J575" s="68">
        <f t="shared" si="16"/>
        <v>0</v>
      </c>
      <c r="K575" s="64"/>
      <c r="L575" s="64" t="s">
        <v>327</v>
      </c>
    </row>
    <row r="576" spans="1:12" outlineLevel="2">
      <c r="A576" s="81">
        <v>3186210910</v>
      </c>
      <c r="B576" s="82" t="s">
        <v>879</v>
      </c>
      <c r="C576" s="69">
        <v>0</v>
      </c>
      <c r="D576" s="78"/>
      <c r="E576" s="69"/>
      <c r="G576" s="69">
        <f t="shared" si="17"/>
        <v>0</v>
      </c>
      <c r="I576" s="67">
        <v>0</v>
      </c>
      <c r="J576" s="68">
        <f t="shared" ref="J576:J639" si="18">I576-G576</f>
        <v>0</v>
      </c>
      <c r="K576" s="64"/>
      <c r="L576" s="64" t="s">
        <v>327</v>
      </c>
    </row>
    <row r="577" spans="1:12" outlineLevel="2">
      <c r="A577" s="81">
        <v>3186410110</v>
      </c>
      <c r="B577" s="82" t="s">
        <v>880</v>
      </c>
      <c r="C577" s="69">
        <v>0</v>
      </c>
      <c r="D577" s="78"/>
      <c r="E577" s="69"/>
      <c r="G577" s="69">
        <f t="shared" si="17"/>
        <v>0</v>
      </c>
      <c r="I577" s="67">
        <v>0</v>
      </c>
      <c r="J577" s="68">
        <f t="shared" si="18"/>
        <v>0</v>
      </c>
      <c r="K577" s="64"/>
      <c r="L577" s="64" t="s">
        <v>327</v>
      </c>
    </row>
    <row r="578" spans="1:12" outlineLevel="2">
      <c r="A578" s="81">
        <v>3186810110</v>
      </c>
      <c r="B578" s="82" t="s">
        <v>881</v>
      </c>
      <c r="C578" s="69">
        <v>0</v>
      </c>
      <c r="D578" s="78"/>
      <c r="E578" s="69"/>
      <c r="G578" s="69">
        <f t="shared" si="17"/>
        <v>0</v>
      </c>
      <c r="I578" s="67">
        <v>0</v>
      </c>
      <c r="J578" s="68">
        <f t="shared" si="18"/>
        <v>0</v>
      </c>
      <c r="K578" s="64"/>
      <c r="L578" s="64" t="s">
        <v>327</v>
      </c>
    </row>
    <row r="579" spans="1:12" outlineLevel="2">
      <c r="A579" s="81">
        <v>3186820110</v>
      </c>
      <c r="B579" s="82" t="s">
        <v>882</v>
      </c>
      <c r="C579" s="69">
        <v>0</v>
      </c>
      <c r="D579" s="78"/>
      <c r="E579" s="69"/>
      <c r="G579" s="69">
        <f t="shared" si="17"/>
        <v>0</v>
      </c>
      <c r="I579" s="67">
        <v>0</v>
      </c>
      <c r="J579" s="68">
        <f t="shared" si="18"/>
        <v>0</v>
      </c>
      <c r="K579" s="64"/>
      <c r="L579" s="64" t="s">
        <v>327</v>
      </c>
    </row>
    <row r="580" spans="1:12" outlineLevel="2">
      <c r="A580" s="81">
        <v>3190000010</v>
      </c>
      <c r="B580" s="82" t="s">
        <v>883</v>
      </c>
      <c r="C580" s="69">
        <v>-171581.51</v>
      </c>
      <c r="D580" s="78"/>
      <c r="E580" s="69"/>
      <c r="G580" s="69">
        <f t="shared" si="17"/>
        <v>-171581.51</v>
      </c>
      <c r="I580" s="67">
        <v>0</v>
      </c>
      <c r="J580" s="68">
        <f t="shared" si="18"/>
        <v>171581.51</v>
      </c>
      <c r="K580" s="64"/>
      <c r="L580" s="64" t="s">
        <v>327</v>
      </c>
    </row>
    <row r="581" spans="1:12" outlineLevel="2">
      <c r="A581" s="81">
        <v>3190200000</v>
      </c>
      <c r="B581" s="82" t="s">
        <v>884</v>
      </c>
      <c r="C581" s="69">
        <v>0</v>
      </c>
      <c r="D581" s="78"/>
      <c r="E581" s="69"/>
      <c r="G581" s="69">
        <f t="shared" si="17"/>
        <v>0</v>
      </c>
      <c r="I581" s="67">
        <v>0</v>
      </c>
      <c r="J581" s="68">
        <f t="shared" si="18"/>
        <v>0</v>
      </c>
      <c r="K581" s="64"/>
      <c r="L581" s="64" t="s">
        <v>327</v>
      </c>
    </row>
    <row r="582" spans="1:12" outlineLevel="2">
      <c r="A582" s="81">
        <v>3190200100</v>
      </c>
      <c r="B582" s="82" t="s">
        <v>885</v>
      </c>
      <c r="C582" s="69">
        <v>0</v>
      </c>
      <c r="D582" s="78"/>
      <c r="E582" s="69"/>
      <c r="G582" s="69">
        <f t="shared" si="17"/>
        <v>0</v>
      </c>
      <c r="I582" s="67">
        <v>0</v>
      </c>
      <c r="J582" s="68">
        <f t="shared" si="18"/>
        <v>0</v>
      </c>
      <c r="K582" s="64"/>
      <c r="L582" s="64" t="s">
        <v>327</v>
      </c>
    </row>
    <row r="583" spans="1:12" outlineLevel="2">
      <c r="A583" s="81">
        <v>3190300000</v>
      </c>
      <c r="B583" s="82" t="s">
        <v>886</v>
      </c>
      <c r="C583" s="69">
        <v>-1997014870.3900001</v>
      </c>
      <c r="D583" s="78"/>
      <c r="E583" s="69"/>
      <c r="G583" s="69">
        <f t="shared" si="17"/>
        <v>-1997014870.3900001</v>
      </c>
      <c r="I583" s="67">
        <v>0</v>
      </c>
      <c r="J583" s="68">
        <f t="shared" si="18"/>
        <v>1997014870.3900001</v>
      </c>
      <c r="K583" s="64"/>
      <c r="L583" s="64" t="s">
        <v>327</v>
      </c>
    </row>
    <row r="584" spans="1:12" outlineLevel="2">
      <c r="A584" s="81">
        <v>3190610000</v>
      </c>
      <c r="B584" s="82" t="s">
        <v>887</v>
      </c>
      <c r="C584" s="69">
        <v>0</v>
      </c>
      <c r="D584" s="78"/>
      <c r="E584" s="69"/>
      <c r="G584" s="69">
        <f t="shared" si="17"/>
        <v>0</v>
      </c>
      <c r="I584" s="67">
        <v>0</v>
      </c>
      <c r="J584" s="68">
        <f t="shared" si="18"/>
        <v>0</v>
      </c>
      <c r="K584" s="64"/>
      <c r="L584" s="64" t="s">
        <v>327</v>
      </c>
    </row>
    <row r="585" spans="1:12" outlineLevel="2">
      <c r="A585" s="81">
        <v>3190690000</v>
      </c>
      <c r="B585" s="82" t="s">
        <v>888</v>
      </c>
      <c r="C585" s="69">
        <v>-83102699.700000003</v>
      </c>
      <c r="D585" s="78"/>
      <c r="E585" s="69"/>
      <c r="G585" s="69">
        <f t="shared" si="17"/>
        <v>-83102699.700000003</v>
      </c>
      <c r="I585" s="67">
        <v>0</v>
      </c>
      <c r="J585" s="68">
        <f t="shared" si="18"/>
        <v>83102699.700000003</v>
      </c>
      <c r="K585" s="64"/>
      <c r="L585" s="64" t="s">
        <v>327</v>
      </c>
    </row>
    <row r="586" spans="1:12" outlineLevel="1">
      <c r="A586" s="65" t="s">
        <v>328</v>
      </c>
      <c r="B586" s="34" t="s">
        <v>5559</v>
      </c>
      <c r="C586" s="66">
        <f>SUM(C587)</f>
        <v>0</v>
      </c>
      <c r="D586" s="78"/>
      <c r="E586" s="66"/>
      <c r="G586" s="66">
        <f t="shared" si="17"/>
        <v>0</v>
      </c>
      <c r="I586" s="67">
        <v>0</v>
      </c>
      <c r="J586" s="68">
        <f t="shared" si="18"/>
        <v>0</v>
      </c>
      <c r="K586" s="64"/>
      <c r="L586" s="64">
        <v>0</v>
      </c>
    </row>
    <row r="587" spans="1:12" outlineLevel="2">
      <c r="A587" s="81">
        <v>3220001100</v>
      </c>
      <c r="B587" s="82" t="s">
        <v>889</v>
      </c>
      <c r="C587" s="69">
        <v>0</v>
      </c>
      <c r="D587" s="78"/>
      <c r="E587" s="69"/>
      <c r="G587" s="69">
        <f t="shared" si="17"/>
        <v>0</v>
      </c>
      <c r="I587" s="67">
        <v>0</v>
      </c>
      <c r="J587" s="68">
        <f t="shared" si="18"/>
        <v>0</v>
      </c>
      <c r="K587" s="64"/>
      <c r="L587" s="64" t="s">
        <v>328</v>
      </c>
    </row>
    <row r="588" spans="1:12" outlineLevel="1">
      <c r="A588" s="65" t="s">
        <v>329</v>
      </c>
      <c r="B588" s="34" t="s">
        <v>5560</v>
      </c>
      <c r="C588" s="66">
        <f>SUM(C589)</f>
        <v>0</v>
      </c>
      <c r="D588" s="78"/>
      <c r="E588" s="66"/>
      <c r="G588" s="66">
        <f t="shared" si="17"/>
        <v>0</v>
      </c>
      <c r="I588" s="67">
        <v>0</v>
      </c>
      <c r="J588" s="68">
        <f t="shared" si="18"/>
        <v>0</v>
      </c>
      <c r="K588" s="64"/>
      <c r="L588" s="64">
        <v>0</v>
      </c>
    </row>
    <row r="589" spans="1:12" outlineLevel="2">
      <c r="A589" s="81">
        <v>3220002100</v>
      </c>
      <c r="B589" s="82" t="s">
        <v>552</v>
      </c>
      <c r="C589" s="69">
        <v>0</v>
      </c>
      <c r="D589" s="78"/>
      <c r="E589" s="69"/>
      <c r="G589" s="69">
        <f t="shared" si="17"/>
        <v>0</v>
      </c>
      <c r="I589" s="67">
        <v>0</v>
      </c>
      <c r="J589" s="68">
        <f t="shared" si="18"/>
        <v>0</v>
      </c>
      <c r="K589" s="64"/>
      <c r="L589" s="64" t="s">
        <v>329</v>
      </c>
    </row>
    <row r="590" spans="1:12" outlineLevel="1">
      <c r="A590" s="65" t="s">
        <v>330</v>
      </c>
      <c r="B590" s="34" t="s">
        <v>5561</v>
      </c>
      <c r="C590" s="66">
        <f>SUM(C591)</f>
        <v>0</v>
      </c>
      <c r="D590" s="78"/>
      <c r="E590" s="66"/>
      <c r="G590" s="66">
        <f t="shared" si="17"/>
        <v>0</v>
      </c>
      <c r="I590" s="67">
        <v>0</v>
      </c>
      <c r="J590" s="68">
        <f t="shared" si="18"/>
        <v>0</v>
      </c>
      <c r="K590" s="64"/>
      <c r="L590" s="64">
        <v>0</v>
      </c>
    </row>
    <row r="591" spans="1:12" outlineLevel="2">
      <c r="A591" s="81">
        <v>3210002100</v>
      </c>
      <c r="B591" s="82" t="s">
        <v>890</v>
      </c>
      <c r="C591" s="69">
        <v>0</v>
      </c>
      <c r="D591" s="78"/>
      <c r="E591" s="69"/>
      <c r="G591" s="69">
        <f t="shared" si="17"/>
        <v>0</v>
      </c>
      <c r="I591" s="67">
        <v>0</v>
      </c>
      <c r="J591" s="68">
        <f t="shared" si="18"/>
        <v>0</v>
      </c>
      <c r="K591" s="64"/>
      <c r="L591" s="64" t="s">
        <v>330</v>
      </c>
    </row>
    <row r="592" spans="1:12" outlineLevel="1">
      <c r="A592" s="65" t="s">
        <v>331</v>
      </c>
      <c r="B592" s="34" t="s">
        <v>5562</v>
      </c>
      <c r="C592" s="66">
        <f>SUM(C593)</f>
        <v>0</v>
      </c>
      <c r="D592" s="78"/>
      <c r="E592" s="66"/>
      <c r="G592" s="66">
        <f t="shared" si="17"/>
        <v>0</v>
      </c>
      <c r="I592" s="67">
        <v>0</v>
      </c>
      <c r="J592" s="68">
        <f t="shared" si="18"/>
        <v>0</v>
      </c>
      <c r="K592" s="64"/>
      <c r="L592" s="64">
        <v>0</v>
      </c>
    </row>
    <row r="593" spans="1:12" outlineLevel="2">
      <c r="A593" s="81">
        <v>3210001100</v>
      </c>
      <c r="B593" s="82" t="s">
        <v>891</v>
      </c>
      <c r="C593" s="69">
        <v>0</v>
      </c>
      <c r="D593" s="78"/>
      <c r="E593" s="69"/>
      <c r="G593" s="69">
        <f t="shared" si="17"/>
        <v>0</v>
      </c>
      <c r="I593" s="67">
        <v>0</v>
      </c>
      <c r="J593" s="68">
        <f t="shared" si="18"/>
        <v>0</v>
      </c>
      <c r="K593" s="64"/>
      <c r="L593" s="64" t="s">
        <v>331</v>
      </c>
    </row>
    <row r="594" spans="1:12" outlineLevel="1">
      <c r="A594" s="65" t="s">
        <v>332</v>
      </c>
      <c r="B594" s="34" t="s">
        <v>5563</v>
      </c>
      <c r="C594" s="66">
        <f>SUM(C595)</f>
        <v>0</v>
      </c>
      <c r="D594" s="78"/>
      <c r="E594" s="66"/>
      <c r="G594" s="66">
        <f t="shared" si="17"/>
        <v>0</v>
      </c>
      <c r="I594" s="67">
        <v>0</v>
      </c>
      <c r="J594" s="68">
        <f t="shared" si="18"/>
        <v>0</v>
      </c>
      <c r="K594" s="64"/>
      <c r="L594" s="64">
        <v>0</v>
      </c>
    </row>
    <row r="595" spans="1:12" outlineLevel="2">
      <c r="A595" s="81">
        <v>3230000100</v>
      </c>
      <c r="B595" s="82" t="s">
        <v>892</v>
      </c>
      <c r="C595" s="69">
        <v>0</v>
      </c>
      <c r="D595" s="78"/>
      <c r="E595" s="69"/>
      <c r="G595" s="69">
        <f t="shared" si="17"/>
        <v>0</v>
      </c>
      <c r="I595" s="67">
        <v>0</v>
      </c>
      <c r="J595" s="68">
        <f t="shared" si="18"/>
        <v>0</v>
      </c>
      <c r="K595" s="64"/>
      <c r="L595" s="64" t="s">
        <v>332</v>
      </c>
    </row>
    <row r="596" spans="1:12" outlineLevel="1">
      <c r="A596" s="65" t="s">
        <v>333</v>
      </c>
      <c r="B596" s="34" t="s">
        <v>5564</v>
      </c>
      <c r="C596" s="66">
        <f>SUM(C597)</f>
        <v>0</v>
      </c>
      <c r="D596" s="78"/>
      <c r="E596" s="66"/>
      <c r="G596" s="66">
        <f t="shared" si="17"/>
        <v>0</v>
      </c>
      <c r="I596" s="67">
        <v>0</v>
      </c>
      <c r="J596" s="68">
        <f t="shared" si="18"/>
        <v>0</v>
      </c>
      <c r="K596" s="64"/>
      <c r="L596" s="64">
        <v>0</v>
      </c>
    </row>
    <row r="597" spans="1:12" outlineLevel="2">
      <c r="A597" s="81">
        <v>3250001100</v>
      </c>
      <c r="B597" s="82" t="s">
        <v>893</v>
      </c>
      <c r="C597" s="69">
        <v>0</v>
      </c>
      <c r="D597" s="78"/>
      <c r="E597" s="69"/>
      <c r="G597" s="69">
        <f t="shared" si="17"/>
        <v>0</v>
      </c>
      <c r="I597" s="67">
        <v>0</v>
      </c>
      <c r="J597" s="68">
        <f t="shared" si="18"/>
        <v>0</v>
      </c>
      <c r="K597" s="64"/>
      <c r="L597" s="64" t="s">
        <v>333</v>
      </c>
    </row>
    <row r="598" spans="1:12" outlineLevel="1">
      <c r="A598" s="65" t="s">
        <v>334</v>
      </c>
      <c r="B598" s="34" t="s">
        <v>5565</v>
      </c>
      <c r="C598" s="66">
        <f>SUM(C599)</f>
        <v>0</v>
      </c>
      <c r="D598" s="78"/>
      <c r="E598" s="66"/>
      <c r="G598" s="66">
        <f t="shared" si="17"/>
        <v>0</v>
      </c>
      <c r="I598" s="67">
        <v>0</v>
      </c>
      <c r="J598" s="68">
        <f t="shared" si="18"/>
        <v>0</v>
      </c>
      <c r="K598" s="64"/>
      <c r="L598" s="64">
        <v>0</v>
      </c>
    </row>
    <row r="599" spans="1:12" outlineLevel="2">
      <c r="A599" s="81">
        <v>3260001100</v>
      </c>
      <c r="B599" s="82" t="s">
        <v>894</v>
      </c>
      <c r="C599" s="69">
        <v>0</v>
      </c>
      <c r="D599" s="78"/>
      <c r="E599" s="69"/>
      <c r="G599" s="69">
        <f t="shared" si="17"/>
        <v>0</v>
      </c>
      <c r="I599" s="67">
        <v>0</v>
      </c>
      <c r="J599" s="68">
        <f t="shared" si="18"/>
        <v>0</v>
      </c>
      <c r="K599" s="64"/>
      <c r="L599" s="64" t="s">
        <v>334</v>
      </c>
    </row>
    <row r="600" spans="1:12" outlineLevel="1">
      <c r="A600" s="65" t="s">
        <v>335</v>
      </c>
      <c r="B600" s="34" t="s">
        <v>5566</v>
      </c>
      <c r="C600" s="66">
        <f>SUM(C601)</f>
        <v>0</v>
      </c>
      <c r="D600" s="78"/>
      <c r="E600" s="66"/>
      <c r="G600" s="66">
        <f t="shared" si="17"/>
        <v>0</v>
      </c>
      <c r="I600" s="67">
        <v>0</v>
      </c>
      <c r="J600" s="68">
        <f t="shared" si="18"/>
        <v>0</v>
      </c>
      <c r="K600" s="64"/>
      <c r="L600" s="64">
        <v>0</v>
      </c>
    </row>
    <row r="601" spans="1:12" outlineLevel="2">
      <c r="A601" s="81">
        <v>3510000100</v>
      </c>
      <c r="B601" s="82" t="s">
        <v>895</v>
      </c>
      <c r="C601" s="69">
        <v>0</v>
      </c>
      <c r="D601" s="78"/>
      <c r="E601" s="69"/>
      <c r="G601" s="69">
        <f t="shared" si="17"/>
        <v>0</v>
      </c>
      <c r="I601" s="67">
        <v>0</v>
      </c>
      <c r="J601" s="68">
        <f t="shared" si="18"/>
        <v>0</v>
      </c>
      <c r="K601" s="64"/>
      <c r="L601" s="64" t="s">
        <v>335</v>
      </c>
    </row>
    <row r="602" spans="1:12" outlineLevel="1">
      <c r="A602" s="65" t="s">
        <v>336</v>
      </c>
      <c r="B602" s="34" t="s">
        <v>5567</v>
      </c>
      <c r="C602" s="66">
        <f>SUM(C603:C606)</f>
        <v>0</v>
      </c>
      <c r="D602" s="78"/>
      <c r="E602" s="66"/>
      <c r="G602" s="66">
        <f t="shared" si="17"/>
        <v>0</v>
      </c>
      <c r="I602" s="67">
        <v>0</v>
      </c>
      <c r="J602" s="68">
        <f t="shared" si="18"/>
        <v>0</v>
      </c>
      <c r="K602" s="64"/>
      <c r="L602" s="64">
        <v>0</v>
      </c>
    </row>
    <row r="603" spans="1:12" outlineLevel="2">
      <c r="A603" s="81">
        <v>3620111100</v>
      </c>
      <c r="B603" s="82" t="s">
        <v>896</v>
      </c>
      <c r="C603" s="69">
        <v>0</v>
      </c>
      <c r="D603" s="78"/>
      <c r="E603" s="69"/>
      <c r="G603" s="69">
        <f t="shared" si="17"/>
        <v>0</v>
      </c>
      <c r="I603" s="67">
        <v>0</v>
      </c>
      <c r="J603" s="68">
        <f t="shared" si="18"/>
        <v>0</v>
      </c>
      <c r="K603" s="64"/>
      <c r="L603" s="64" t="s">
        <v>336</v>
      </c>
    </row>
    <row r="604" spans="1:12" outlineLevel="2">
      <c r="A604" s="81">
        <v>3620111110</v>
      </c>
      <c r="B604" s="82" t="s">
        <v>897</v>
      </c>
      <c r="C604" s="69">
        <v>0</v>
      </c>
      <c r="D604" s="78"/>
      <c r="E604" s="69"/>
      <c r="G604" s="69">
        <f t="shared" si="17"/>
        <v>0</v>
      </c>
      <c r="I604" s="67">
        <v>0</v>
      </c>
      <c r="J604" s="68">
        <f t="shared" si="18"/>
        <v>0</v>
      </c>
      <c r="K604" s="64"/>
      <c r="L604" s="64" t="s">
        <v>336</v>
      </c>
    </row>
    <row r="605" spans="1:12" outlineLevel="2">
      <c r="A605" s="81">
        <v>3620111120</v>
      </c>
      <c r="B605" s="82" t="s">
        <v>898</v>
      </c>
      <c r="C605" s="69">
        <v>0</v>
      </c>
      <c r="D605" s="78"/>
      <c r="E605" s="69"/>
      <c r="G605" s="69">
        <f t="shared" si="17"/>
        <v>0</v>
      </c>
      <c r="I605" s="67">
        <v>0</v>
      </c>
      <c r="J605" s="68">
        <f t="shared" si="18"/>
        <v>0</v>
      </c>
      <c r="K605" s="64"/>
      <c r="L605" s="64" t="s">
        <v>336</v>
      </c>
    </row>
    <row r="606" spans="1:12" outlineLevel="2">
      <c r="A606" s="81">
        <v>3620121100</v>
      </c>
      <c r="B606" s="82" t="s">
        <v>899</v>
      </c>
      <c r="C606" s="69">
        <v>0</v>
      </c>
      <c r="D606" s="78"/>
      <c r="E606" s="69"/>
      <c r="G606" s="69">
        <f t="shared" ref="G606:G669" si="19">C606+E606</f>
        <v>0</v>
      </c>
      <c r="I606" s="67">
        <v>0</v>
      </c>
      <c r="J606" s="68">
        <f t="shared" si="18"/>
        <v>0</v>
      </c>
      <c r="K606" s="64"/>
      <c r="L606" s="64" t="s">
        <v>336</v>
      </c>
    </row>
    <row r="607" spans="1:12" outlineLevel="1">
      <c r="A607" s="65" t="s">
        <v>337</v>
      </c>
      <c r="B607" s="34" t="s">
        <v>5568</v>
      </c>
      <c r="C607" s="66">
        <f>SUM(C608:C612)</f>
        <v>0</v>
      </c>
      <c r="D607" s="78"/>
      <c r="E607" s="66"/>
      <c r="G607" s="66">
        <f t="shared" si="19"/>
        <v>0</v>
      </c>
      <c r="I607" s="67">
        <v>0</v>
      </c>
      <c r="J607" s="68">
        <f t="shared" si="18"/>
        <v>0</v>
      </c>
      <c r="K607" s="64"/>
      <c r="L607" s="64">
        <v>0</v>
      </c>
    </row>
    <row r="608" spans="1:12" outlineLevel="2">
      <c r="A608" s="81">
        <v>3620112100</v>
      </c>
      <c r="B608" s="82" t="s">
        <v>900</v>
      </c>
      <c r="C608" s="69">
        <v>0</v>
      </c>
      <c r="D608" s="78"/>
      <c r="E608" s="69"/>
      <c r="G608" s="69">
        <f t="shared" si="19"/>
        <v>0</v>
      </c>
      <c r="I608" s="67">
        <v>0</v>
      </c>
      <c r="J608" s="68">
        <f t="shared" si="18"/>
        <v>0</v>
      </c>
      <c r="K608" s="64"/>
      <c r="L608" s="64" t="s">
        <v>337</v>
      </c>
    </row>
    <row r="609" spans="1:12" outlineLevel="2">
      <c r="A609" s="81">
        <v>3620112110</v>
      </c>
      <c r="B609" s="82" t="s">
        <v>901</v>
      </c>
      <c r="C609" s="69">
        <v>0</v>
      </c>
      <c r="D609" s="78"/>
      <c r="E609" s="69"/>
      <c r="G609" s="69">
        <f t="shared" si="19"/>
        <v>0</v>
      </c>
      <c r="I609" s="67">
        <v>0</v>
      </c>
      <c r="J609" s="68">
        <f t="shared" si="18"/>
        <v>0</v>
      </c>
      <c r="K609" s="64"/>
      <c r="L609" s="64" t="s">
        <v>337</v>
      </c>
    </row>
    <row r="610" spans="1:12" outlineLevel="2">
      <c r="A610" s="81">
        <v>3620112120</v>
      </c>
      <c r="B610" s="82" t="s">
        <v>902</v>
      </c>
      <c r="C610" s="69">
        <v>0</v>
      </c>
      <c r="D610" s="78"/>
      <c r="E610" s="69"/>
      <c r="G610" s="69">
        <f t="shared" si="19"/>
        <v>0</v>
      </c>
      <c r="I610" s="67">
        <v>0</v>
      </c>
      <c r="J610" s="68">
        <f t="shared" si="18"/>
        <v>0</v>
      </c>
      <c r="K610" s="64"/>
      <c r="L610" s="64" t="s">
        <v>337</v>
      </c>
    </row>
    <row r="611" spans="1:12" outlineLevel="2">
      <c r="A611" s="81">
        <v>3620112200</v>
      </c>
      <c r="B611" s="82" t="s">
        <v>903</v>
      </c>
      <c r="C611" s="69">
        <v>0</v>
      </c>
      <c r="D611" s="78"/>
      <c r="E611" s="69"/>
      <c r="G611" s="69">
        <f t="shared" si="19"/>
        <v>0</v>
      </c>
      <c r="I611" s="67">
        <v>0</v>
      </c>
      <c r="J611" s="68">
        <f t="shared" si="18"/>
        <v>0</v>
      </c>
      <c r="K611" s="64"/>
      <c r="L611" s="64" t="s">
        <v>337</v>
      </c>
    </row>
    <row r="612" spans="1:12" outlineLevel="2">
      <c r="A612" s="81">
        <v>3620122100</v>
      </c>
      <c r="B612" s="82" t="s">
        <v>904</v>
      </c>
      <c r="C612" s="69">
        <v>0</v>
      </c>
      <c r="D612" s="78"/>
      <c r="E612" s="69"/>
      <c r="G612" s="69">
        <f t="shared" si="19"/>
        <v>0</v>
      </c>
      <c r="I612" s="67">
        <v>0</v>
      </c>
      <c r="J612" s="68">
        <f t="shared" si="18"/>
        <v>0</v>
      </c>
      <c r="K612" s="64"/>
      <c r="L612" s="64" t="s">
        <v>337</v>
      </c>
    </row>
    <row r="613" spans="1:12" outlineLevel="1">
      <c r="A613" s="65" t="s">
        <v>338</v>
      </c>
      <c r="B613" s="34" t="s">
        <v>5569</v>
      </c>
      <c r="C613" s="66">
        <f>SUM(C614)</f>
        <v>0</v>
      </c>
      <c r="D613" s="78"/>
      <c r="E613" s="66"/>
      <c r="G613" s="66">
        <f t="shared" si="19"/>
        <v>0</v>
      </c>
      <c r="I613" s="67">
        <v>0</v>
      </c>
      <c r="J613" s="68">
        <f t="shared" si="18"/>
        <v>0</v>
      </c>
      <c r="K613" s="64"/>
      <c r="L613" s="64">
        <v>0</v>
      </c>
    </row>
    <row r="614" spans="1:12" outlineLevel="2">
      <c r="A614" s="81">
        <v>3620113100</v>
      </c>
      <c r="B614" s="82" t="s">
        <v>905</v>
      </c>
      <c r="C614" s="69">
        <v>0</v>
      </c>
      <c r="D614" s="78"/>
      <c r="E614" s="69"/>
      <c r="G614" s="69">
        <f t="shared" si="19"/>
        <v>0</v>
      </c>
      <c r="I614" s="67">
        <v>0</v>
      </c>
      <c r="J614" s="68">
        <f t="shared" si="18"/>
        <v>0</v>
      </c>
      <c r="K614" s="64"/>
      <c r="L614" s="64" t="s">
        <v>338</v>
      </c>
    </row>
    <row r="615" spans="1:12" outlineLevel="1">
      <c r="A615" s="65" t="s">
        <v>339</v>
      </c>
      <c r="B615" s="34" t="s">
        <v>5570</v>
      </c>
      <c r="C615" s="66">
        <f>SUM(C616)</f>
        <v>0</v>
      </c>
      <c r="D615" s="78"/>
      <c r="E615" s="66"/>
      <c r="G615" s="66">
        <f t="shared" si="19"/>
        <v>0</v>
      </c>
      <c r="I615" s="67">
        <v>0</v>
      </c>
      <c r="J615" s="68">
        <f t="shared" si="18"/>
        <v>0</v>
      </c>
      <c r="K615" s="64"/>
      <c r="L615" s="64">
        <v>0</v>
      </c>
    </row>
    <row r="616" spans="1:12" outlineLevel="2">
      <c r="A616" s="81">
        <v>3620114100</v>
      </c>
      <c r="B616" s="82" t="s">
        <v>906</v>
      </c>
      <c r="C616" s="69">
        <v>0</v>
      </c>
      <c r="D616" s="78"/>
      <c r="E616" s="69"/>
      <c r="G616" s="69">
        <f t="shared" si="19"/>
        <v>0</v>
      </c>
      <c r="I616" s="67">
        <v>0</v>
      </c>
      <c r="J616" s="68">
        <f t="shared" si="18"/>
        <v>0</v>
      </c>
      <c r="K616" s="64"/>
      <c r="L616" s="64" t="s">
        <v>339</v>
      </c>
    </row>
    <row r="617" spans="1:12" outlineLevel="1">
      <c r="A617" s="65" t="s">
        <v>340</v>
      </c>
      <c r="B617" s="34" t="s">
        <v>5571</v>
      </c>
      <c r="C617" s="66">
        <f>SUM(C618)</f>
        <v>0</v>
      </c>
      <c r="D617" s="78"/>
      <c r="E617" s="66"/>
      <c r="G617" s="66">
        <f t="shared" si="19"/>
        <v>0</v>
      </c>
      <c r="I617" s="67">
        <v>0</v>
      </c>
      <c r="J617" s="68">
        <f t="shared" si="18"/>
        <v>0</v>
      </c>
      <c r="K617" s="64"/>
      <c r="L617" s="64">
        <v>0</v>
      </c>
    </row>
    <row r="618" spans="1:12" outlineLevel="2">
      <c r="A618" s="81">
        <v>3620117100</v>
      </c>
      <c r="B618" s="82" t="s">
        <v>907</v>
      </c>
      <c r="C618" s="69">
        <v>0</v>
      </c>
      <c r="D618" s="78"/>
      <c r="E618" s="69"/>
      <c r="G618" s="69">
        <f t="shared" si="19"/>
        <v>0</v>
      </c>
      <c r="I618" s="67">
        <v>0</v>
      </c>
      <c r="J618" s="68">
        <f t="shared" si="18"/>
        <v>0</v>
      </c>
      <c r="K618" s="64"/>
      <c r="L618" s="64" t="s">
        <v>340</v>
      </c>
    </row>
    <row r="619" spans="1:12" outlineLevel="1">
      <c r="A619" s="65" t="s">
        <v>341</v>
      </c>
      <c r="B619" s="34" t="s">
        <v>5572</v>
      </c>
      <c r="C619" s="66">
        <f>SUM(C620:C623)</f>
        <v>0</v>
      </c>
      <c r="D619" s="78"/>
      <c r="E619" s="66"/>
      <c r="G619" s="66">
        <f t="shared" si="19"/>
        <v>0</v>
      </c>
      <c r="I619" s="67">
        <v>0</v>
      </c>
      <c r="J619" s="68">
        <f t="shared" si="18"/>
        <v>0</v>
      </c>
      <c r="K619" s="64"/>
      <c r="L619" s="64">
        <v>0</v>
      </c>
    </row>
    <row r="620" spans="1:12" outlineLevel="2">
      <c r="A620" s="81">
        <v>3620201100</v>
      </c>
      <c r="B620" s="82" t="s">
        <v>908</v>
      </c>
      <c r="C620" s="69">
        <v>0</v>
      </c>
      <c r="D620" s="78"/>
      <c r="E620" s="69"/>
      <c r="G620" s="69">
        <f t="shared" si="19"/>
        <v>0</v>
      </c>
      <c r="I620" s="67">
        <v>0</v>
      </c>
      <c r="J620" s="68">
        <f t="shared" si="18"/>
        <v>0</v>
      </c>
      <c r="K620" s="64"/>
      <c r="L620" s="64" t="s">
        <v>341</v>
      </c>
    </row>
    <row r="621" spans="1:12" outlineLevel="2">
      <c r="A621" s="81">
        <v>3620202100</v>
      </c>
      <c r="B621" s="82" t="s">
        <v>909</v>
      </c>
      <c r="C621" s="69">
        <v>0</v>
      </c>
      <c r="D621" s="78"/>
      <c r="E621" s="69"/>
      <c r="G621" s="69">
        <f t="shared" si="19"/>
        <v>0</v>
      </c>
      <c r="I621" s="67">
        <v>0</v>
      </c>
      <c r="J621" s="68">
        <f t="shared" si="18"/>
        <v>0</v>
      </c>
      <c r="K621" s="64"/>
      <c r="L621" s="64" t="s">
        <v>341</v>
      </c>
    </row>
    <row r="622" spans="1:12" outlineLevel="2">
      <c r="A622" s="81">
        <v>3620203100</v>
      </c>
      <c r="B622" s="82" t="s">
        <v>910</v>
      </c>
      <c r="C622" s="69">
        <v>0</v>
      </c>
      <c r="D622" s="78"/>
      <c r="E622" s="69"/>
      <c r="G622" s="69">
        <f t="shared" si="19"/>
        <v>0</v>
      </c>
      <c r="I622" s="67">
        <v>0</v>
      </c>
      <c r="J622" s="68">
        <f t="shared" si="18"/>
        <v>0</v>
      </c>
      <c r="K622" s="64"/>
      <c r="L622" s="64" t="s">
        <v>341</v>
      </c>
    </row>
    <row r="623" spans="1:12" outlineLevel="2">
      <c r="A623" s="81">
        <v>3620209100</v>
      </c>
      <c r="B623" s="82" t="s">
        <v>911</v>
      </c>
      <c r="C623" s="69">
        <v>0</v>
      </c>
      <c r="D623" s="78"/>
      <c r="E623" s="69"/>
      <c r="G623" s="69">
        <f t="shared" si="19"/>
        <v>0</v>
      </c>
      <c r="I623" s="67">
        <v>0</v>
      </c>
      <c r="J623" s="68">
        <f t="shared" si="18"/>
        <v>0</v>
      </c>
      <c r="K623" s="64"/>
      <c r="L623" s="64" t="s">
        <v>341</v>
      </c>
    </row>
    <row r="624" spans="1:12" outlineLevel="1">
      <c r="A624" s="65" t="s">
        <v>342</v>
      </c>
      <c r="B624" s="34" t="s">
        <v>5573</v>
      </c>
      <c r="C624" s="66">
        <f>SUM(C625:C627)</f>
        <v>16281467.800000001</v>
      </c>
      <c r="D624" s="78"/>
      <c r="E624" s="66"/>
      <c r="G624" s="66">
        <f t="shared" si="19"/>
        <v>16281467.800000001</v>
      </c>
      <c r="I624" s="67">
        <v>15546845.43</v>
      </c>
      <c r="J624" s="68">
        <f t="shared" si="18"/>
        <v>-734622.37000000104</v>
      </c>
      <c r="K624" s="64"/>
      <c r="L624" s="64">
        <v>0</v>
      </c>
    </row>
    <row r="625" spans="1:12" outlineLevel="2">
      <c r="A625" s="81">
        <v>3620300100</v>
      </c>
      <c r="B625" s="82" t="s">
        <v>912</v>
      </c>
      <c r="C625" s="69">
        <v>10879420.720000001</v>
      </c>
      <c r="D625" s="78"/>
      <c r="E625" s="69"/>
      <c r="G625" s="69">
        <f t="shared" si="19"/>
        <v>10879420.720000001</v>
      </c>
      <c r="I625" s="67">
        <v>0</v>
      </c>
      <c r="J625" s="68">
        <f t="shared" si="18"/>
        <v>-10879420.720000001</v>
      </c>
      <c r="K625" s="90"/>
      <c r="L625" s="64" t="s">
        <v>342</v>
      </c>
    </row>
    <row r="626" spans="1:12" outlineLevel="2">
      <c r="A626" s="81">
        <v>3620300200</v>
      </c>
      <c r="B626" s="82" t="s">
        <v>913</v>
      </c>
      <c r="C626" s="69">
        <v>5402047.0800000001</v>
      </c>
      <c r="D626" s="78"/>
      <c r="E626" s="69"/>
      <c r="G626" s="69">
        <f t="shared" si="19"/>
        <v>5402047.0800000001</v>
      </c>
      <c r="I626" s="67">
        <v>0</v>
      </c>
      <c r="J626" s="68">
        <f t="shared" si="18"/>
        <v>-5402047.0800000001</v>
      </c>
      <c r="K626" s="64"/>
      <c r="L626" s="64" t="s">
        <v>342</v>
      </c>
    </row>
    <row r="627" spans="1:12" outlineLevel="2">
      <c r="A627" s="81">
        <v>3620300900</v>
      </c>
      <c r="B627" s="82" t="s">
        <v>914</v>
      </c>
      <c r="C627" s="69">
        <v>0</v>
      </c>
      <c r="D627" s="78"/>
      <c r="E627" s="69"/>
      <c r="G627" s="69">
        <f t="shared" si="19"/>
        <v>0</v>
      </c>
      <c r="I627" s="67">
        <v>0</v>
      </c>
      <c r="J627" s="68">
        <f t="shared" si="18"/>
        <v>0</v>
      </c>
      <c r="K627" s="64"/>
      <c r="L627" s="64" t="s">
        <v>342</v>
      </c>
    </row>
    <row r="628" spans="1:12" outlineLevel="1">
      <c r="A628" s="65" t="s">
        <v>343</v>
      </c>
      <c r="B628" s="34" t="s">
        <v>5574</v>
      </c>
      <c r="C628" s="66">
        <f>SUM(C629:C632)</f>
        <v>1183631.32</v>
      </c>
      <c r="D628" s="78"/>
      <c r="E628" s="66"/>
      <c r="G628" s="66">
        <f t="shared" si="19"/>
        <v>1183631.32</v>
      </c>
      <c r="I628" s="67">
        <v>1259225.19</v>
      </c>
      <c r="J628" s="68">
        <f t="shared" si="18"/>
        <v>75593.869999999879</v>
      </c>
      <c r="K628" s="64"/>
      <c r="L628" s="64">
        <v>0</v>
      </c>
    </row>
    <row r="629" spans="1:12" outlineLevel="2">
      <c r="A629" s="81">
        <v>3620400100</v>
      </c>
      <c r="B629" s="82" t="s">
        <v>915</v>
      </c>
      <c r="C629" s="69">
        <v>268571.32</v>
      </c>
      <c r="D629" s="78"/>
      <c r="E629" s="69"/>
      <c r="G629" s="69">
        <f t="shared" si="19"/>
        <v>268571.32</v>
      </c>
      <c r="I629" s="67">
        <v>0</v>
      </c>
      <c r="J629" s="68">
        <f t="shared" si="18"/>
        <v>-268571.32</v>
      </c>
      <c r="K629" s="64"/>
      <c r="L629" s="64" t="s">
        <v>343</v>
      </c>
    </row>
    <row r="630" spans="1:12" outlineLevel="2">
      <c r="A630" s="81">
        <v>3620400200</v>
      </c>
      <c r="B630" s="82" t="s">
        <v>916</v>
      </c>
      <c r="C630" s="69">
        <v>0</v>
      </c>
      <c r="D630" s="78"/>
      <c r="E630" s="69"/>
      <c r="G630" s="69">
        <f t="shared" si="19"/>
        <v>0</v>
      </c>
      <c r="I630" s="67">
        <v>0</v>
      </c>
      <c r="J630" s="68">
        <f t="shared" si="18"/>
        <v>0</v>
      </c>
      <c r="K630" s="64"/>
      <c r="L630" s="64" t="s">
        <v>343</v>
      </c>
    </row>
    <row r="631" spans="1:12" outlineLevel="2">
      <c r="A631" s="81">
        <v>3620400300</v>
      </c>
      <c r="B631" s="82" t="s">
        <v>917</v>
      </c>
      <c r="C631" s="69">
        <v>915060</v>
      </c>
      <c r="D631" s="78"/>
      <c r="E631" s="69"/>
      <c r="G631" s="69">
        <f t="shared" si="19"/>
        <v>915060</v>
      </c>
      <c r="I631" s="67">
        <v>0</v>
      </c>
      <c r="J631" s="68">
        <f t="shared" si="18"/>
        <v>-915060</v>
      </c>
      <c r="K631" s="64"/>
      <c r="L631" s="64" t="s">
        <v>343</v>
      </c>
    </row>
    <row r="632" spans="1:12" outlineLevel="2">
      <c r="A632" s="81">
        <v>3620400900</v>
      </c>
      <c r="B632" s="82" t="s">
        <v>918</v>
      </c>
      <c r="C632" s="69">
        <v>0</v>
      </c>
      <c r="D632" s="78"/>
      <c r="E632" s="69"/>
      <c r="G632" s="69">
        <f t="shared" si="19"/>
        <v>0</v>
      </c>
      <c r="I632" s="67">
        <v>0</v>
      </c>
      <c r="J632" s="68">
        <f t="shared" si="18"/>
        <v>0</v>
      </c>
      <c r="K632" s="64"/>
      <c r="L632" s="64" t="s">
        <v>343</v>
      </c>
    </row>
    <row r="633" spans="1:12" outlineLevel="1">
      <c r="A633" s="65" t="s">
        <v>344</v>
      </c>
      <c r="B633" s="34" t="s">
        <v>5575</v>
      </c>
      <c r="C633" s="66">
        <f>SUM(C634:C639)</f>
        <v>0</v>
      </c>
      <c r="D633" s="78"/>
      <c r="E633" s="66"/>
      <c r="G633" s="66">
        <f t="shared" si="19"/>
        <v>0</v>
      </c>
      <c r="I633" s="67">
        <v>0</v>
      </c>
      <c r="J633" s="68">
        <f t="shared" si="18"/>
        <v>0</v>
      </c>
      <c r="K633" s="64"/>
      <c r="L633" s="64">
        <v>0</v>
      </c>
    </row>
    <row r="634" spans="1:12" outlineLevel="2">
      <c r="A634" s="81">
        <v>3652111100</v>
      </c>
      <c r="B634" s="82" t="s">
        <v>919</v>
      </c>
      <c r="C634" s="69">
        <v>0</v>
      </c>
      <c r="D634" s="78"/>
      <c r="E634" s="69"/>
      <c r="G634" s="69">
        <f t="shared" si="19"/>
        <v>0</v>
      </c>
      <c r="I634" s="67">
        <v>0</v>
      </c>
      <c r="J634" s="68">
        <f t="shared" si="18"/>
        <v>0</v>
      </c>
      <c r="K634" s="64"/>
      <c r="L634" s="64" t="s">
        <v>344</v>
      </c>
    </row>
    <row r="635" spans="1:12" outlineLevel="2">
      <c r="A635" s="81">
        <v>3652112100</v>
      </c>
      <c r="B635" s="82" t="s">
        <v>920</v>
      </c>
      <c r="C635" s="69">
        <v>0</v>
      </c>
      <c r="D635" s="78"/>
      <c r="E635" s="69"/>
      <c r="G635" s="69">
        <f t="shared" si="19"/>
        <v>0</v>
      </c>
      <c r="I635" s="67">
        <v>0</v>
      </c>
      <c r="J635" s="68">
        <f t="shared" si="18"/>
        <v>0</v>
      </c>
      <c r="K635" s="64"/>
      <c r="L635" s="64" t="s">
        <v>344</v>
      </c>
    </row>
    <row r="636" spans="1:12" outlineLevel="2">
      <c r="A636" s="81">
        <v>3652113100</v>
      </c>
      <c r="B636" s="82" t="s">
        <v>921</v>
      </c>
      <c r="C636" s="69">
        <v>0</v>
      </c>
      <c r="D636" s="78"/>
      <c r="E636" s="69"/>
      <c r="G636" s="69">
        <f t="shared" si="19"/>
        <v>0</v>
      </c>
      <c r="I636" s="67">
        <v>0</v>
      </c>
      <c r="J636" s="68">
        <f t="shared" si="18"/>
        <v>0</v>
      </c>
      <c r="K636" s="64"/>
      <c r="L636" s="64" t="s">
        <v>344</v>
      </c>
    </row>
    <row r="637" spans="1:12" outlineLevel="2">
      <c r="A637" s="81">
        <v>3652114100</v>
      </c>
      <c r="B637" s="82" t="s">
        <v>922</v>
      </c>
      <c r="C637" s="69">
        <v>0</v>
      </c>
      <c r="D637" s="78"/>
      <c r="E637" s="69"/>
      <c r="G637" s="69">
        <f t="shared" si="19"/>
        <v>0</v>
      </c>
      <c r="I637" s="67">
        <v>0</v>
      </c>
      <c r="J637" s="68">
        <f t="shared" si="18"/>
        <v>0</v>
      </c>
      <c r="K637" s="64"/>
      <c r="L637" s="64" t="s">
        <v>344</v>
      </c>
    </row>
    <row r="638" spans="1:12" outlineLevel="2">
      <c r="A638" s="81">
        <v>3652121100</v>
      </c>
      <c r="B638" s="82" t="s">
        <v>923</v>
      </c>
      <c r="C638" s="69">
        <v>0</v>
      </c>
      <c r="D638" s="78"/>
      <c r="E638" s="69"/>
      <c r="G638" s="69">
        <f t="shared" si="19"/>
        <v>0</v>
      </c>
      <c r="I638" s="67">
        <v>0</v>
      </c>
      <c r="J638" s="68">
        <f t="shared" si="18"/>
        <v>0</v>
      </c>
      <c r="K638" s="64"/>
      <c r="L638" s="64" t="s">
        <v>344</v>
      </c>
    </row>
    <row r="639" spans="1:12" outlineLevel="2">
      <c r="A639" s="81">
        <v>3652122100</v>
      </c>
      <c r="B639" s="82" t="s">
        <v>924</v>
      </c>
      <c r="C639" s="69">
        <v>0</v>
      </c>
      <c r="D639" s="78"/>
      <c r="E639" s="69"/>
      <c r="G639" s="69">
        <f t="shared" si="19"/>
        <v>0</v>
      </c>
      <c r="I639" s="67">
        <v>0</v>
      </c>
      <c r="J639" s="68">
        <f t="shared" si="18"/>
        <v>0</v>
      </c>
      <c r="K639" s="64"/>
      <c r="L639" s="64" t="s">
        <v>344</v>
      </c>
    </row>
    <row r="640" spans="1:12" outlineLevel="1">
      <c r="A640" s="65" t="s">
        <v>345</v>
      </c>
      <c r="B640" s="34" t="s">
        <v>5576</v>
      </c>
      <c r="C640" s="66">
        <f>SUM(C641:C644)</f>
        <v>0</v>
      </c>
      <c r="D640" s="78"/>
      <c r="E640" s="66"/>
      <c r="G640" s="66">
        <f t="shared" si="19"/>
        <v>0</v>
      </c>
      <c r="I640" s="67">
        <v>0</v>
      </c>
      <c r="J640" s="68">
        <f t="shared" ref="J640:J703" si="20">I640-G640</f>
        <v>0</v>
      </c>
      <c r="K640" s="64"/>
      <c r="L640" s="64">
        <v>0</v>
      </c>
    </row>
    <row r="641" spans="1:12" outlineLevel="2">
      <c r="A641" s="81">
        <v>3652201100</v>
      </c>
      <c r="B641" s="82" t="s">
        <v>925</v>
      </c>
      <c r="C641" s="69">
        <v>0</v>
      </c>
      <c r="D641" s="78"/>
      <c r="E641" s="69"/>
      <c r="G641" s="69">
        <f t="shared" si="19"/>
        <v>0</v>
      </c>
      <c r="I641" s="67">
        <v>0</v>
      </c>
      <c r="J641" s="68">
        <f t="shared" si="20"/>
        <v>0</v>
      </c>
      <c r="K641" s="64"/>
      <c r="L641" s="64" t="s">
        <v>345</v>
      </c>
    </row>
    <row r="642" spans="1:12" outlineLevel="2">
      <c r="A642" s="81">
        <v>3652202100</v>
      </c>
      <c r="B642" s="82" t="s">
        <v>926</v>
      </c>
      <c r="C642" s="69">
        <v>0</v>
      </c>
      <c r="D642" s="78"/>
      <c r="E642" s="69"/>
      <c r="G642" s="69">
        <f t="shared" si="19"/>
        <v>0</v>
      </c>
      <c r="I642" s="67">
        <v>0</v>
      </c>
      <c r="J642" s="68">
        <f t="shared" si="20"/>
        <v>0</v>
      </c>
      <c r="K642" s="64"/>
      <c r="L642" s="64" t="s">
        <v>345</v>
      </c>
    </row>
    <row r="643" spans="1:12" outlineLevel="2">
      <c r="A643" s="81">
        <v>3652203100</v>
      </c>
      <c r="B643" s="82" t="s">
        <v>927</v>
      </c>
      <c r="C643" s="69">
        <v>0</v>
      </c>
      <c r="D643" s="78"/>
      <c r="E643" s="69"/>
      <c r="G643" s="69">
        <f t="shared" si="19"/>
        <v>0</v>
      </c>
      <c r="I643" s="67">
        <v>0</v>
      </c>
      <c r="J643" s="68">
        <f t="shared" si="20"/>
        <v>0</v>
      </c>
      <c r="K643" s="64"/>
      <c r="L643" s="64" t="s">
        <v>345</v>
      </c>
    </row>
    <row r="644" spans="1:12" outlineLevel="2">
      <c r="A644" s="81">
        <v>3652209100</v>
      </c>
      <c r="B644" s="82" t="s">
        <v>928</v>
      </c>
      <c r="C644" s="69">
        <v>0</v>
      </c>
      <c r="D644" s="78"/>
      <c r="E644" s="69"/>
      <c r="G644" s="69">
        <f t="shared" si="19"/>
        <v>0</v>
      </c>
      <c r="I644" s="67">
        <v>0</v>
      </c>
      <c r="J644" s="68">
        <f t="shared" si="20"/>
        <v>0</v>
      </c>
      <c r="K644" s="64"/>
      <c r="L644" s="64" t="s">
        <v>345</v>
      </c>
    </row>
    <row r="645" spans="1:12" outlineLevel="1">
      <c r="A645" s="65" t="s">
        <v>346</v>
      </c>
      <c r="B645" s="34" t="s">
        <v>5577</v>
      </c>
      <c r="C645" s="66">
        <f>SUM(C646)</f>
        <v>0</v>
      </c>
      <c r="D645" s="78"/>
      <c r="E645" s="66"/>
      <c r="G645" s="66">
        <f t="shared" si="19"/>
        <v>0</v>
      </c>
      <c r="I645" s="67">
        <v>0</v>
      </c>
      <c r="J645" s="68">
        <f t="shared" si="20"/>
        <v>0</v>
      </c>
      <c r="K645" s="64"/>
      <c r="L645" s="64">
        <v>0</v>
      </c>
    </row>
    <row r="646" spans="1:12" outlineLevel="2">
      <c r="A646" s="81">
        <v>3652300100</v>
      </c>
      <c r="B646" s="82" t="s">
        <v>929</v>
      </c>
      <c r="C646" s="69">
        <v>0</v>
      </c>
      <c r="D646" s="78"/>
      <c r="E646" s="69"/>
      <c r="G646" s="69">
        <f t="shared" si="19"/>
        <v>0</v>
      </c>
      <c r="I646" s="67">
        <v>0</v>
      </c>
      <c r="J646" s="68">
        <f t="shared" si="20"/>
        <v>0</v>
      </c>
      <c r="K646" s="64"/>
      <c r="L646" s="64" t="s">
        <v>346</v>
      </c>
    </row>
    <row r="647" spans="1:12" outlineLevel="1">
      <c r="A647" s="65" t="s">
        <v>347</v>
      </c>
      <c r="B647" s="34" t="s">
        <v>5578</v>
      </c>
      <c r="C647" s="66">
        <f>SUM(C648)</f>
        <v>0</v>
      </c>
      <c r="D647" s="78"/>
      <c r="E647" s="66"/>
      <c r="G647" s="66">
        <f t="shared" si="19"/>
        <v>0</v>
      </c>
      <c r="I647" s="67">
        <v>0</v>
      </c>
      <c r="J647" s="68">
        <f t="shared" si="20"/>
        <v>0</v>
      </c>
      <c r="K647" s="64"/>
      <c r="L647" s="64">
        <v>0</v>
      </c>
    </row>
    <row r="648" spans="1:12" outlineLevel="2">
      <c r="A648" s="81">
        <v>3652400100</v>
      </c>
      <c r="B648" s="82" t="s">
        <v>930</v>
      </c>
      <c r="C648" s="69">
        <v>0</v>
      </c>
      <c r="D648" s="78"/>
      <c r="E648" s="69"/>
      <c r="G648" s="69">
        <f t="shared" si="19"/>
        <v>0</v>
      </c>
      <c r="I648" s="67">
        <v>0</v>
      </c>
      <c r="J648" s="68">
        <f t="shared" si="20"/>
        <v>0</v>
      </c>
      <c r="K648" s="64"/>
      <c r="L648" s="64" t="s">
        <v>347</v>
      </c>
    </row>
    <row r="649" spans="1:12" outlineLevel="1">
      <c r="A649" s="65" t="s">
        <v>348</v>
      </c>
      <c r="B649" s="34" t="s">
        <v>5579</v>
      </c>
      <c r="C649" s="66">
        <f>SUM(C650:C655)</f>
        <v>0</v>
      </c>
      <c r="D649" s="78"/>
      <c r="E649" s="66"/>
      <c r="G649" s="66">
        <f t="shared" si="19"/>
        <v>0</v>
      </c>
      <c r="I649" s="67">
        <v>0</v>
      </c>
      <c r="J649" s="68">
        <f t="shared" si="20"/>
        <v>0</v>
      </c>
      <c r="K649" s="64"/>
      <c r="L649" s="64">
        <v>0</v>
      </c>
    </row>
    <row r="650" spans="1:12" outlineLevel="2">
      <c r="A650" s="81">
        <v>3706110100</v>
      </c>
      <c r="B650" s="82" t="s">
        <v>931</v>
      </c>
      <c r="C650" s="69">
        <v>0</v>
      </c>
      <c r="D650" s="78"/>
      <c r="E650" s="69"/>
      <c r="G650" s="69">
        <f t="shared" si="19"/>
        <v>0</v>
      </c>
      <c r="I650" s="67">
        <v>0</v>
      </c>
      <c r="J650" s="68">
        <f t="shared" si="20"/>
        <v>0</v>
      </c>
      <c r="K650" s="64"/>
      <c r="L650" s="64" t="s">
        <v>348</v>
      </c>
    </row>
    <row r="651" spans="1:12" outlineLevel="2">
      <c r="A651" s="81">
        <v>3706110200</v>
      </c>
      <c r="B651" s="82" t="s">
        <v>932</v>
      </c>
      <c r="C651" s="69">
        <v>0</v>
      </c>
      <c r="D651" s="78"/>
      <c r="E651" s="69"/>
      <c r="G651" s="69">
        <f t="shared" si="19"/>
        <v>0</v>
      </c>
      <c r="I651" s="67">
        <v>0</v>
      </c>
      <c r="J651" s="68">
        <f t="shared" si="20"/>
        <v>0</v>
      </c>
      <c r="K651" s="64"/>
      <c r="L651" s="64" t="s">
        <v>348</v>
      </c>
    </row>
    <row r="652" spans="1:12" outlineLevel="2">
      <c r="A652" s="81">
        <v>3706110300</v>
      </c>
      <c r="B652" s="82" t="s">
        <v>933</v>
      </c>
      <c r="C652" s="69">
        <v>0</v>
      </c>
      <c r="D652" s="78"/>
      <c r="E652" s="69"/>
      <c r="G652" s="69">
        <f t="shared" si="19"/>
        <v>0</v>
      </c>
      <c r="I652" s="67">
        <v>0</v>
      </c>
      <c r="J652" s="68">
        <f t="shared" si="20"/>
        <v>0</v>
      </c>
      <c r="K652" s="64"/>
      <c r="L652" s="64" t="s">
        <v>348</v>
      </c>
    </row>
    <row r="653" spans="1:12" outlineLevel="2">
      <c r="A653" s="81">
        <v>3706110400</v>
      </c>
      <c r="B653" s="82" t="s">
        <v>934</v>
      </c>
      <c r="C653" s="69">
        <v>0</v>
      </c>
      <c r="D653" s="78"/>
      <c r="E653" s="69"/>
      <c r="G653" s="69">
        <f t="shared" si="19"/>
        <v>0</v>
      </c>
      <c r="I653" s="67">
        <v>0</v>
      </c>
      <c r="J653" s="68">
        <f t="shared" si="20"/>
        <v>0</v>
      </c>
      <c r="K653" s="90"/>
      <c r="L653" s="64" t="s">
        <v>348</v>
      </c>
    </row>
    <row r="654" spans="1:12" outlineLevel="2">
      <c r="A654" s="81">
        <v>3706120100</v>
      </c>
      <c r="B654" s="82" t="s">
        <v>935</v>
      </c>
      <c r="C654" s="69">
        <v>0</v>
      </c>
      <c r="D654" s="78"/>
      <c r="E654" s="69"/>
      <c r="G654" s="69">
        <f t="shared" si="19"/>
        <v>0</v>
      </c>
      <c r="I654" s="67">
        <v>0</v>
      </c>
      <c r="J654" s="68">
        <f t="shared" si="20"/>
        <v>0</v>
      </c>
      <c r="K654" s="64"/>
      <c r="L654" s="64" t="s">
        <v>348</v>
      </c>
    </row>
    <row r="655" spans="1:12" outlineLevel="2">
      <c r="A655" s="81">
        <v>3706120200</v>
      </c>
      <c r="B655" s="82" t="s">
        <v>936</v>
      </c>
      <c r="C655" s="69">
        <v>0</v>
      </c>
      <c r="D655" s="78"/>
      <c r="E655" s="69"/>
      <c r="G655" s="69">
        <f t="shared" si="19"/>
        <v>0</v>
      </c>
      <c r="I655" s="67">
        <v>0</v>
      </c>
      <c r="J655" s="68">
        <f t="shared" si="20"/>
        <v>0</v>
      </c>
      <c r="K655" s="64"/>
      <c r="L655" s="64" t="s">
        <v>348</v>
      </c>
    </row>
    <row r="656" spans="1:12" outlineLevel="1">
      <c r="A656" s="65" t="s">
        <v>349</v>
      </c>
      <c r="B656" s="34" t="s">
        <v>5580</v>
      </c>
      <c r="C656" s="66">
        <f>SUM(C657:C664)</f>
        <v>0</v>
      </c>
      <c r="D656" s="78"/>
      <c r="E656" s="66"/>
      <c r="G656" s="66">
        <f t="shared" si="19"/>
        <v>0</v>
      </c>
      <c r="I656" s="67">
        <v>0</v>
      </c>
      <c r="J656" s="68">
        <f t="shared" si="20"/>
        <v>0</v>
      </c>
      <c r="K656" s="64"/>
      <c r="L656" s="64">
        <v>0</v>
      </c>
    </row>
    <row r="657" spans="1:12" outlineLevel="2">
      <c r="A657" s="81">
        <v>3702100100</v>
      </c>
      <c r="B657" s="82" t="s">
        <v>937</v>
      </c>
      <c r="C657" s="69">
        <v>0</v>
      </c>
      <c r="D657" s="78"/>
      <c r="E657" s="69"/>
      <c r="G657" s="69">
        <f t="shared" si="19"/>
        <v>0</v>
      </c>
      <c r="I657" s="67">
        <v>0</v>
      </c>
      <c r="J657" s="68">
        <f t="shared" si="20"/>
        <v>0</v>
      </c>
      <c r="K657" s="64"/>
      <c r="L657" s="64" t="s">
        <v>349</v>
      </c>
    </row>
    <row r="658" spans="1:12" outlineLevel="2">
      <c r="A658" s="81">
        <v>3702210100</v>
      </c>
      <c r="B658" s="82" t="s">
        <v>938</v>
      </c>
      <c r="C658" s="69">
        <v>0</v>
      </c>
      <c r="D658" s="78"/>
      <c r="E658" s="69"/>
      <c r="G658" s="69">
        <f t="shared" si="19"/>
        <v>0</v>
      </c>
      <c r="I658" s="67">
        <v>0</v>
      </c>
      <c r="J658" s="68">
        <f t="shared" si="20"/>
        <v>0</v>
      </c>
      <c r="K658" s="64"/>
      <c r="L658" s="64" t="s">
        <v>349</v>
      </c>
    </row>
    <row r="659" spans="1:12" outlineLevel="2">
      <c r="A659" s="81">
        <v>3702220100</v>
      </c>
      <c r="B659" s="82" t="s">
        <v>939</v>
      </c>
      <c r="C659" s="69">
        <v>0</v>
      </c>
      <c r="D659" s="78"/>
      <c r="E659" s="69"/>
      <c r="G659" s="69">
        <f t="shared" si="19"/>
        <v>0</v>
      </c>
      <c r="I659" s="67">
        <v>0</v>
      </c>
      <c r="J659" s="68">
        <f t="shared" si="20"/>
        <v>0</v>
      </c>
      <c r="K659" s="64"/>
      <c r="L659" s="64" t="s">
        <v>349</v>
      </c>
    </row>
    <row r="660" spans="1:12" outlineLevel="2">
      <c r="A660" s="81">
        <v>3706200100</v>
      </c>
      <c r="B660" s="82" t="s">
        <v>940</v>
      </c>
      <c r="C660" s="69">
        <v>0</v>
      </c>
      <c r="D660" s="78"/>
      <c r="E660" s="69"/>
      <c r="G660" s="69">
        <f t="shared" si="19"/>
        <v>0</v>
      </c>
      <c r="I660" s="67">
        <v>0</v>
      </c>
      <c r="J660" s="68">
        <f t="shared" si="20"/>
        <v>0</v>
      </c>
      <c r="K660" s="64"/>
      <c r="L660" s="64" t="s">
        <v>349</v>
      </c>
    </row>
    <row r="661" spans="1:12" outlineLevel="2">
      <c r="A661" s="81">
        <v>3706310100</v>
      </c>
      <c r="B661" s="82" t="s">
        <v>941</v>
      </c>
      <c r="C661" s="69">
        <v>0</v>
      </c>
      <c r="D661" s="78"/>
      <c r="E661" s="69"/>
      <c r="G661" s="69">
        <f t="shared" si="19"/>
        <v>0</v>
      </c>
      <c r="I661" s="67">
        <v>0</v>
      </c>
      <c r="J661" s="68">
        <f t="shared" si="20"/>
        <v>0</v>
      </c>
      <c r="K661" s="64"/>
      <c r="L661" s="64" t="s">
        <v>349</v>
      </c>
    </row>
    <row r="662" spans="1:12" outlineLevel="2">
      <c r="A662" s="81">
        <v>3706320100</v>
      </c>
      <c r="B662" s="82" t="s">
        <v>942</v>
      </c>
      <c r="C662" s="69">
        <v>0</v>
      </c>
      <c r="D662" s="78"/>
      <c r="E662" s="69"/>
      <c r="G662" s="69">
        <f t="shared" si="19"/>
        <v>0</v>
      </c>
      <c r="I662" s="67">
        <v>0</v>
      </c>
      <c r="J662" s="68">
        <f t="shared" si="20"/>
        <v>0</v>
      </c>
      <c r="K662" s="64"/>
      <c r="L662" s="64" t="s">
        <v>349</v>
      </c>
    </row>
    <row r="663" spans="1:12" outlineLevel="2">
      <c r="A663" s="81">
        <v>3706400100</v>
      </c>
      <c r="B663" s="82" t="s">
        <v>943</v>
      </c>
      <c r="C663" s="69">
        <v>0</v>
      </c>
      <c r="D663" s="78"/>
      <c r="E663" s="69"/>
      <c r="G663" s="69">
        <f t="shared" si="19"/>
        <v>0</v>
      </c>
      <c r="I663" s="67">
        <v>0</v>
      </c>
      <c r="J663" s="68">
        <f t="shared" si="20"/>
        <v>0</v>
      </c>
      <c r="K663" s="90"/>
      <c r="L663" s="64" t="s">
        <v>349</v>
      </c>
    </row>
    <row r="664" spans="1:12" outlineLevel="2">
      <c r="A664" s="81">
        <v>3706999999</v>
      </c>
      <c r="B664" s="82" t="s">
        <v>944</v>
      </c>
      <c r="C664" s="69">
        <v>0</v>
      </c>
      <c r="D664" s="78"/>
      <c r="E664" s="69"/>
      <c r="G664" s="69">
        <f t="shared" si="19"/>
        <v>0</v>
      </c>
      <c r="I664" s="67">
        <v>0</v>
      </c>
      <c r="J664" s="68">
        <f t="shared" si="20"/>
        <v>0</v>
      </c>
      <c r="K664" s="90"/>
      <c r="L664" s="64" t="s">
        <v>349</v>
      </c>
    </row>
    <row r="665" spans="1:12" outlineLevel="1">
      <c r="A665" s="65" t="s">
        <v>350</v>
      </c>
      <c r="B665" s="34" t="s">
        <v>5581</v>
      </c>
      <c r="C665" s="66">
        <f>SUM(C666:C673)</f>
        <v>0</v>
      </c>
      <c r="D665" s="78"/>
      <c r="E665" s="66"/>
      <c r="G665" s="66">
        <f t="shared" si="19"/>
        <v>0</v>
      </c>
      <c r="I665" s="67">
        <v>0</v>
      </c>
      <c r="J665" s="68">
        <f t="shared" si="20"/>
        <v>0</v>
      </c>
      <c r="K665" s="64"/>
      <c r="L665" s="64">
        <v>0</v>
      </c>
    </row>
    <row r="666" spans="1:12" outlineLevel="2">
      <c r="A666" s="81">
        <v>3806110010</v>
      </c>
      <c r="B666" s="82" t="s">
        <v>945</v>
      </c>
      <c r="C666" s="69">
        <v>0</v>
      </c>
      <c r="D666" s="78"/>
      <c r="E666" s="69"/>
      <c r="G666" s="69">
        <f t="shared" si="19"/>
        <v>0</v>
      </c>
      <c r="I666" s="67">
        <v>0</v>
      </c>
      <c r="J666" s="68">
        <f t="shared" si="20"/>
        <v>0</v>
      </c>
      <c r="K666" s="64"/>
      <c r="L666" s="64" t="s">
        <v>350</v>
      </c>
    </row>
    <row r="667" spans="1:12" outlineLevel="2">
      <c r="A667" s="81">
        <v>3806110017</v>
      </c>
      <c r="B667" s="82" t="s">
        <v>946</v>
      </c>
      <c r="C667" s="69">
        <v>0</v>
      </c>
      <c r="D667" s="78"/>
      <c r="E667" s="69"/>
      <c r="G667" s="69">
        <f t="shared" si="19"/>
        <v>0</v>
      </c>
      <c r="I667" s="67">
        <v>0</v>
      </c>
      <c r="J667" s="68">
        <f t="shared" si="20"/>
        <v>0</v>
      </c>
      <c r="K667" s="64"/>
      <c r="L667" s="64" t="s">
        <v>350</v>
      </c>
    </row>
    <row r="668" spans="1:12" outlineLevel="2">
      <c r="A668" s="81">
        <v>3806110020</v>
      </c>
      <c r="B668" s="82" t="s">
        <v>947</v>
      </c>
      <c r="C668" s="69">
        <v>0</v>
      </c>
      <c r="D668" s="78"/>
      <c r="E668" s="69"/>
      <c r="G668" s="69">
        <f t="shared" si="19"/>
        <v>0</v>
      </c>
      <c r="I668" s="67">
        <v>0</v>
      </c>
      <c r="J668" s="68">
        <f t="shared" si="20"/>
        <v>0</v>
      </c>
      <c r="K668" s="64"/>
      <c r="L668" s="64" t="s">
        <v>350</v>
      </c>
    </row>
    <row r="669" spans="1:12" outlineLevel="2">
      <c r="A669" s="81">
        <v>3806110030</v>
      </c>
      <c r="B669" s="82" t="s">
        <v>948</v>
      </c>
      <c r="C669" s="69">
        <v>0</v>
      </c>
      <c r="D669" s="78"/>
      <c r="E669" s="69"/>
      <c r="G669" s="69">
        <f t="shared" si="19"/>
        <v>0</v>
      </c>
      <c r="I669" s="67">
        <v>0</v>
      </c>
      <c r="J669" s="68">
        <f t="shared" si="20"/>
        <v>0</v>
      </c>
      <c r="K669" s="64"/>
      <c r="L669" s="64" t="s">
        <v>350</v>
      </c>
    </row>
    <row r="670" spans="1:12" outlineLevel="2">
      <c r="A670" s="81">
        <v>3806110040</v>
      </c>
      <c r="B670" s="82" t="s">
        <v>949</v>
      </c>
      <c r="C670" s="69">
        <v>0</v>
      </c>
      <c r="D670" s="78"/>
      <c r="E670" s="69"/>
      <c r="G670" s="69">
        <f t="shared" ref="G670:G735" si="21">C670+E670</f>
        <v>0</v>
      </c>
      <c r="I670" s="67">
        <v>0</v>
      </c>
      <c r="J670" s="68">
        <f t="shared" si="20"/>
        <v>0</v>
      </c>
      <c r="K670" s="64"/>
      <c r="L670" s="64" t="s">
        <v>350</v>
      </c>
    </row>
    <row r="671" spans="1:12" outlineLevel="2">
      <c r="A671" s="81">
        <v>3806110070</v>
      </c>
      <c r="B671" s="82" t="s">
        <v>946</v>
      </c>
      <c r="C671" s="69">
        <v>0</v>
      </c>
      <c r="D671" s="78"/>
      <c r="E671" s="69"/>
      <c r="G671" s="69">
        <f t="shared" si="21"/>
        <v>0</v>
      </c>
      <c r="I671" s="67">
        <v>0</v>
      </c>
      <c r="J671" s="68">
        <f t="shared" si="20"/>
        <v>0</v>
      </c>
      <c r="K671" s="64"/>
      <c r="L671" s="64" t="s">
        <v>350</v>
      </c>
    </row>
    <row r="672" spans="1:12" outlineLevel="2">
      <c r="A672" s="81">
        <v>3806120010</v>
      </c>
      <c r="B672" s="82" t="s">
        <v>950</v>
      </c>
      <c r="C672" s="69">
        <v>0</v>
      </c>
      <c r="D672" s="78"/>
      <c r="E672" s="69"/>
      <c r="G672" s="69">
        <f t="shared" si="21"/>
        <v>0</v>
      </c>
      <c r="I672" s="67">
        <v>0</v>
      </c>
      <c r="J672" s="68">
        <f t="shared" si="20"/>
        <v>0</v>
      </c>
      <c r="K672" s="64"/>
      <c r="L672" s="64" t="s">
        <v>350</v>
      </c>
    </row>
    <row r="673" spans="1:12" outlineLevel="2">
      <c r="A673" s="81">
        <v>3806120020</v>
      </c>
      <c r="B673" s="82" t="s">
        <v>951</v>
      </c>
      <c r="C673" s="69">
        <v>0</v>
      </c>
      <c r="D673" s="78"/>
      <c r="E673" s="69"/>
      <c r="G673" s="69">
        <f t="shared" si="21"/>
        <v>0</v>
      </c>
      <c r="I673" s="67">
        <v>0</v>
      </c>
      <c r="J673" s="68">
        <f t="shared" si="20"/>
        <v>0</v>
      </c>
      <c r="K673" s="64"/>
      <c r="L673" s="64" t="s">
        <v>350</v>
      </c>
    </row>
    <row r="674" spans="1:12" outlineLevel="1">
      <c r="A674" s="65" t="s">
        <v>351</v>
      </c>
      <c r="B674" s="34" t="s">
        <v>5582</v>
      </c>
      <c r="C674" s="66">
        <f>SUM(C675:C684)</f>
        <v>0</v>
      </c>
      <c r="D674" s="78"/>
      <c r="E674" s="66"/>
      <c r="G674" s="66">
        <f t="shared" si="21"/>
        <v>0</v>
      </c>
      <c r="I674" s="67">
        <v>0</v>
      </c>
      <c r="J674" s="68">
        <f t="shared" si="20"/>
        <v>0</v>
      </c>
      <c r="K674" s="64"/>
      <c r="L674" s="64">
        <v>0</v>
      </c>
    </row>
    <row r="675" spans="1:12" outlineLevel="2">
      <c r="A675" s="81">
        <v>3802010010</v>
      </c>
      <c r="B675" s="82" t="s">
        <v>952</v>
      </c>
      <c r="C675" s="69">
        <v>0</v>
      </c>
      <c r="D675" s="78"/>
      <c r="E675" s="69"/>
      <c r="G675" s="69">
        <f t="shared" si="21"/>
        <v>0</v>
      </c>
      <c r="I675" s="67">
        <v>0</v>
      </c>
      <c r="J675" s="68">
        <f t="shared" si="20"/>
        <v>0</v>
      </c>
      <c r="K675" s="64"/>
      <c r="L675" s="64" t="s">
        <v>351</v>
      </c>
    </row>
    <row r="676" spans="1:12" outlineLevel="2">
      <c r="A676" s="81">
        <v>3802010020</v>
      </c>
      <c r="B676" s="82" t="s">
        <v>953</v>
      </c>
      <c r="C676" s="69">
        <v>0</v>
      </c>
      <c r="D676" s="78"/>
      <c r="E676" s="69"/>
      <c r="G676" s="69">
        <f t="shared" si="21"/>
        <v>0</v>
      </c>
      <c r="I676" s="67">
        <v>0</v>
      </c>
      <c r="J676" s="68">
        <f t="shared" si="20"/>
        <v>0</v>
      </c>
      <c r="K676" s="64"/>
      <c r="L676" s="64" t="s">
        <v>351</v>
      </c>
    </row>
    <row r="677" spans="1:12" outlineLevel="2">
      <c r="A677" s="81">
        <v>3802020010</v>
      </c>
      <c r="B677" s="82" t="s">
        <v>954</v>
      </c>
      <c r="C677" s="69">
        <v>0</v>
      </c>
      <c r="D677" s="78"/>
      <c r="E677" s="69"/>
      <c r="G677" s="69">
        <f t="shared" si="21"/>
        <v>0</v>
      </c>
      <c r="I677" s="67">
        <v>0</v>
      </c>
      <c r="J677" s="68">
        <f t="shared" si="20"/>
        <v>0</v>
      </c>
      <c r="K677" s="64"/>
      <c r="L677" s="64" t="s">
        <v>351</v>
      </c>
    </row>
    <row r="678" spans="1:12" outlineLevel="2">
      <c r="A678" s="81">
        <v>3802020020</v>
      </c>
      <c r="B678" s="82" t="s">
        <v>955</v>
      </c>
      <c r="C678" s="69">
        <v>0</v>
      </c>
      <c r="D678" s="78"/>
      <c r="E678" s="69"/>
      <c r="G678" s="69">
        <f t="shared" si="21"/>
        <v>0</v>
      </c>
      <c r="I678" s="67">
        <v>0</v>
      </c>
      <c r="J678" s="68">
        <f t="shared" si="20"/>
        <v>0</v>
      </c>
      <c r="K678" s="64"/>
      <c r="L678" s="64" t="s">
        <v>351</v>
      </c>
    </row>
    <row r="679" spans="1:12" outlineLevel="2">
      <c r="A679" s="81">
        <v>3802020030</v>
      </c>
      <c r="B679" s="82" t="s">
        <v>956</v>
      </c>
      <c r="C679" s="69">
        <v>0</v>
      </c>
      <c r="D679" s="78"/>
      <c r="E679" s="69"/>
      <c r="G679" s="69">
        <f t="shared" si="21"/>
        <v>0</v>
      </c>
      <c r="I679" s="67">
        <v>0</v>
      </c>
      <c r="J679" s="68">
        <f t="shared" si="20"/>
        <v>0</v>
      </c>
      <c r="K679" s="64"/>
      <c r="L679" s="64" t="s">
        <v>351</v>
      </c>
    </row>
    <row r="680" spans="1:12" outlineLevel="2">
      <c r="A680" s="81">
        <v>3806200010</v>
      </c>
      <c r="B680" s="82" t="s">
        <v>957</v>
      </c>
      <c r="C680" s="69">
        <v>0</v>
      </c>
      <c r="D680" s="78"/>
      <c r="E680" s="69"/>
      <c r="G680" s="69">
        <f t="shared" si="21"/>
        <v>0</v>
      </c>
      <c r="I680" s="67">
        <v>0</v>
      </c>
      <c r="J680" s="68">
        <f t="shared" si="20"/>
        <v>0</v>
      </c>
      <c r="K680" s="64"/>
      <c r="L680" s="64" t="s">
        <v>351</v>
      </c>
    </row>
    <row r="681" spans="1:12" outlineLevel="2">
      <c r="A681" s="81">
        <v>3806300010</v>
      </c>
      <c r="B681" s="82" t="s">
        <v>958</v>
      </c>
      <c r="C681" s="69">
        <v>-445383.46999999898</v>
      </c>
      <c r="D681" s="78"/>
      <c r="E681" s="69"/>
      <c r="G681" s="69">
        <f t="shared" si="21"/>
        <v>-445383.46999999898</v>
      </c>
      <c r="I681" s="67">
        <v>0</v>
      </c>
      <c r="J681" s="68">
        <f t="shared" si="20"/>
        <v>445383.46999999898</v>
      </c>
      <c r="K681" s="64"/>
      <c r="L681" s="64" t="s">
        <v>351</v>
      </c>
    </row>
    <row r="682" spans="1:12" outlineLevel="2">
      <c r="A682" s="81">
        <v>3806400010</v>
      </c>
      <c r="B682" s="82" t="s">
        <v>959</v>
      </c>
      <c r="C682" s="69">
        <v>-9002</v>
      </c>
      <c r="D682" s="78"/>
      <c r="E682" s="69"/>
      <c r="G682" s="69">
        <f t="shared" si="21"/>
        <v>-9002</v>
      </c>
      <c r="I682" s="67">
        <v>0</v>
      </c>
      <c r="J682" s="68">
        <f t="shared" si="20"/>
        <v>9002</v>
      </c>
      <c r="K682" s="64"/>
      <c r="L682" s="64" t="s">
        <v>351</v>
      </c>
    </row>
    <row r="683" spans="1:12" outlineLevel="2">
      <c r="A683" s="81">
        <v>3890000020</v>
      </c>
      <c r="B683" s="82" t="s">
        <v>960</v>
      </c>
      <c r="C683" s="69">
        <v>0</v>
      </c>
      <c r="D683" s="78"/>
      <c r="E683" s="69"/>
      <c r="G683" s="69">
        <f t="shared" si="21"/>
        <v>0</v>
      </c>
      <c r="I683" s="67">
        <v>0</v>
      </c>
      <c r="J683" s="68">
        <f t="shared" si="20"/>
        <v>0</v>
      </c>
      <c r="K683" s="64"/>
      <c r="L683" s="64" t="s">
        <v>351</v>
      </c>
    </row>
    <row r="684" spans="1:12" outlineLevel="2">
      <c r="A684" s="81">
        <v>3890000060</v>
      </c>
      <c r="B684" s="82" t="s">
        <v>961</v>
      </c>
      <c r="C684" s="69">
        <v>454385.46999999898</v>
      </c>
      <c r="D684" s="78"/>
      <c r="E684" s="69"/>
      <c r="G684" s="69">
        <f t="shared" si="21"/>
        <v>454385.46999999898</v>
      </c>
      <c r="I684" s="67">
        <v>0</v>
      </c>
      <c r="J684" s="68">
        <f t="shared" si="20"/>
        <v>-454385.46999999898</v>
      </c>
      <c r="K684" s="64"/>
      <c r="L684" s="64" t="s">
        <v>351</v>
      </c>
    </row>
    <row r="685" spans="1:12" outlineLevel="1">
      <c r="A685" s="65" t="s">
        <v>352</v>
      </c>
      <c r="B685" s="34" t="s">
        <v>5583</v>
      </c>
      <c r="C685" s="66">
        <f>SUM(C686)</f>
        <v>0</v>
      </c>
      <c r="D685" s="78"/>
      <c r="E685" s="66"/>
      <c r="G685" s="66">
        <f t="shared" si="21"/>
        <v>0</v>
      </c>
      <c r="I685" s="67">
        <v>0</v>
      </c>
      <c r="J685" s="68">
        <f t="shared" si="20"/>
        <v>0</v>
      </c>
      <c r="K685" s="64"/>
      <c r="L685" s="64">
        <v>0</v>
      </c>
    </row>
    <row r="686" spans="1:12" outlineLevel="2">
      <c r="A686" s="81">
        <v>3920000010</v>
      </c>
      <c r="B686" s="82" t="s">
        <v>962</v>
      </c>
      <c r="C686" s="69">
        <v>0</v>
      </c>
      <c r="D686" s="78"/>
      <c r="E686" s="69"/>
      <c r="G686" s="69">
        <f t="shared" si="21"/>
        <v>0</v>
      </c>
      <c r="I686" s="67">
        <v>0</v>
      </c>
      <c r="J686" s="68">
        <f t="shared" si="20"/>
        <v>0</v>
      </c>
      <c r="K686" s="64"/>
      <c r="L686" s="64" t="s">
        <v>352</v>
      </c>
    </row>
    <row r="687" spans="1:12" outlineLevel="1">
      <c r="A687" s="65" t="s">
        <v>353</v>
      </c>
      <c r="B687" s="34" t="s">
        <v>5584</v>
      </c>
      <c r="C687" s="66">
        <f>SUM(C688)</f>
        <v>-164203.81</v>
      </c>
      <c r="D687" s="78"/>
      <c r="G687" s="66">
        <f t="shared" si="21"/>
        <v>-164203.81</v>
      </c>
      <c r="I687" s="67">
        <v>-164203.81</v>
      </c>
      <c r="J687" s="68">
        <f t="shared" si="20"/>
        <v>0</v>
      </c>
      <c r="K687" s="64"/>
      <c r="L687" s="64">
        <v>0</v>
      </c>
    </row>
    <row r="688" spans="1:12" outlineLevel="2">
      <c r="A688" s="81">
        <v>3960000010</v>
      </c>
      <c r="B688" s="82" t="s">
        <v>963</v>
      </c>
      <c r="C688" s="69">
        <v>-164203.81</v>
      </c>
      <c r="D688" s="78"/>
      <c r="E688" s="69"/>
      <c r="G688" s="69">
        <f t="shared" si="21"/>
        <v>-164203.81</v>
      </c>
      <c r="I688" s="67">
        <v>0</v>
      </c>
      <c r="J688" s="68">
        <f t="shared" si="20"/>
        <v>164203.81</v>
      </c>
      <c r="K688" s="64"/>
      <c r="L688" s="64" t="s">
        <v>353</v>
      </c>
    </row>
    <row r="689" spans="1:12" outlineLevel="1">
      <c r="A689" s="34"/>
      <c r="B689" s="34"/>
      <c r="D689" s="78"/>
      <c r="I689" s="67"/>
      <c r="J689" s="68"/>
      <c r="K689" s="64"/>
      <c r="L689" s="64"/>
    </row>
    <row r="690" spans="1:12" s="72" customFormat="1">
      <c r="A690" s="31" t="s">
        <v>2</v>
      </c>
      <c r="B690" s="34"/>
      <c r="C690" s="70">
        <f>C394+C586+C588+C590+C592+C594+C596+C598+C600+C602+C607+C613+C615+C617+C619+C624+C628+C633+C640+C645+C647+C649+C656+C665+C674+C685+C687</f>
        <v>17300895.30999957</v>
      </c>
      <c r="D690" s="78"/>
      <c r="E690" s="70"/>
      <c r="F690" s="71"/>
      <c r="G690" s="70">
        <f t="shared" si="21"/>
        <v>17300895.30999957</v>
      </c>
      <c r="I690" s="67"/>
      <c r="J690" s="68"/>
      <c r="K690" s="64"/>
      <c r="L690" s="64">
        <v>0</v>
      </c>
    </row>
    <row r="691" spans="1:12" outlineLevel="1">
      <c r="A691" s="65" t="s">
        <v>354</v>
      </c>
      <c r="B691" s="34" t="s">
        <v>5585</v>
      </c>
      <c r="C691" s="66">
        <f>SUM(C692)</f>
        <v>0</v>
      </c>
      <c r="D691" s="78"/>
      <c r="E691" s="66"/>
      <c r="G691" s="66">
        <f t="shared" si="21"/>
        <v>0</v>
      </c>
      <c r="I691" s="67">
        <v>0</v>
      </c>
      <c r="J691" s="68">
        <f t="shared" si="20"/>
        <v>0</v>
      </c>
      <c r="K691" s="64"/>
      <c r="L691" s="64">
        <v>0</v>
      </c>
    </row>
    <row r="692" spans="1:12" outlineLevel="2">
      <c r="A692" s="30">
        <v>2111110200</v>
      </c>
      <c r="B692" s="44" t="s">
        <v>964</v>
      </c>
      <c r="C692" s="69">
        <v>0</v>
      </c>
      <c r="D692" s="78"/>
      <c r="E692" s="69"/>
      <c r="G692" s="69">
        <f t="shared" si="21"/>
        <v>0</v>
      </c>
      <c r="I692" s="67">
        <v>0</v>
      </c>
      <c r="J692" s="68">
        <f t="shared" si="20"/>
        <v>0</v>
      </c>
      <c r="K692" s="64"/>
      <c r="L692" s="64" t="s">
        <v>354</v>
      </c>
    </row>
    <row r="693" spans="1:12" outlineLevel="1">
      <c r="A693" s="65" t="s">
        <v>355</v>
      </c>
      <c r="B693" s="34" t="s">
        <v>5586</v>
      </c>
      <c r="C693" s="66">
        <f>SUM(C694)</f>
        <v>25128.48</v>
      </c>
      <c r="D693" s="78"/>
      <c r="E693" s="66"/>
      <c r="G693" s="66">
        <f t="shared" si="21"/>
        <v>25128.48</v>
      </c>
      <c r="I693" s="67">
        <v>44679.71</v>
      </c>
      <c r="J693" s="68">
        <f t="shared" si="20"/>
        <v>19551.23</v>
      </c>
      <c r="K693" s="64"/>
      <c r="L693" s="64">
        <v>0</v>
      </c>
    </row>
    <row r="694" spans="1:12" outlineLevel="2">
      <c r="A694" s="30">
        <v>2111110300</v>
      </c>
      <c r="B694" s="44" t="s">
        <v>965</v>
      </c>
      <c r="C694" s="69">
        <v>25128.48</v>
      </c>
      <c r="D694" s="78"/>
      <c r="E694" s="69"/>
      <c r="G694" s="69">
        <f t="shared" si="21"/>
        <v>25128.48</v>
      </c>
      <c r="I694" s="67">
        <v>0</v>
      </c>
      <c r="J694" s="68">
        <f t="shared" si="20"/>
        <v>-25128.48</v>
      </c>
      <c r="K694" s="64"/>
      <c r="L694" s="64" t="s">
        <v>355</v>
      </c>
    </row>
    <row r="695" spans="1:12" outlineLevel="1">
      <c r="A695" s="65" t="s">
        <v>356</v>
      </c>
      <c r="B695" s="34" t="s">
        <v>5587</v>
      </c>
      <c r="C695" s="66">
        <f>SUM(C696)</f>
        <v>12700.43</v>
      </c>
      <c r="D695" s="78"/>
      <c r="E695" s="66"/>
      <c r="G695" s="66">
        <f t="shared" si="21"/>
        <v>12700.43</v>
      </c>
      <c r="I695" s="67">
        <v>12496.38</v>
      </c>
      <c r="J695" s="68">
        <f t="shared" si="20"/>
        <v>-204.05000000000109</v>
      </c>
      <c r="K695" s="64"/>
      <c r="L695" s="64">
        <v>0</v>
      </c>
    </row>
    <row r="696" spans="1:12" outlineLevel="2">
      <c r="A696" s="30">
        <v>2111110400</v>
      </c>
      <c r="B696" s="44" t="s">
        <v>966</v>
      </c>
      <c r="C696" s="69">
        <v>12700.43</v>
      </c>
      <c r="D696" s="78"/>
      <c r="E696" s="69"/>
      <c r="G696" s="69">
        <f t="shared" si="21"/>
        <v>12700.43</v>
      </c>
      <c r="I696" s="67">
        <v>0</v>
      </c>
      <c r="J696" s="68">
        <f t="shared" si="20"/>
        <v>-12700.43</v>
      </c>
      <c r="K696" s="64"/>
      <c r="L696" s="64" t="s">
        <v>356</v>
      </c>
    </row>
    <row r="697" spans="1:12" outlineLevel="1">
      <c r="A697" s="65" t="s">
        <v>357</v>
      </c>
      <c r="B697" s="34" t="s">
        <v>5588</v>
      </c>
      <c r="C697" s="66">
        <f>SUM(C698:C700)</f>
        <v>-3289.03</v>
      </c>
      <c r="D697" s="78"/>
      <c r="E697" s="66"/>
      <c r="G697" s="66">
        <f t="shared" si="21"/>
        <v>-3289.03</v>
      </c>
      <c r="I697" s="67">
        <v>-3280.53</v>
      </c>
      <c r="J697" s="68">
        <f t="shared" si="20"/>
        <v>8.5</v>
      </c>
      <c r="K697" s="64"/>
      <c r="L697" s="64">
        <v>0</v>
      </c>
    </row>
    <row r="698" spans="1:12" outlineLevel="2">
      <c r="A698" s="30">
        <v>2111110500</v>
      </c>
      <c r="B698" s="44" t="s">
        <v>967</v>
      </c>
      <c r="C698" s="69">
        <v>-3289.03</v>
      </c>
      <c r="D698" s="78"/>
      <c r="E698" s="69"/>
      <c r="G698" s="69">
        <f t="shared" si="21"/>
        <v>-3289.03</v>
      </c>
      <c r="I698" s="67">
        <v>0</v>
      </c>
      <c r="J698" s="68">
        <f t="shared" si="20"/>
        <v>3289.03</v>
      </c>
      <c r="K698" s="64"/>
      <c r="L698" s="64" t="s">
        <v>357</v>
      </c>
    </row>
    <row r="699" spans="1:12" outlineLevel="2">
      <c r="A699" s="30">
        <v>2111120000</v>
      </c>
      <c r="B699" s="44" t="s">
        <v>968</v>
      </c>
      <c r="C699" s="69">
        <v>0</v>
      </c>
      <c r="D699" s="78"/>
      <c r="E699" s="69"/>
      <c r="G699" s="69">
        <f t="shared" si="21"/>
        <v>0</v>
      </c>
      <c r="I699" s="67">
        <v>0</v>
      </c>
      <c r="J699" s="68">
        <f t="shared" si="20"/>
        <v>0</v>
      </c>
      <c r="K699" s="64"/>
      <c r="L699" s="64" t="s">
        <v>411</v>
      </c>
    </row>
    <row r="700" spans="1:12" outlineLevel="2">
      <c r="A700" s="30">
        <v>2111130000</v>
      </c>
      <c r="B700" s="44" t="s">
        <v>969</v>
      </c>
      <c r="C700" s="69">
        <v>0</v>
      </c>
      <c r="D700" s="78"/>
      <c r="E700" s="69"/>
      <c r="G700" s="69">
        <f t="shared" si="21"/>
        <v>0</v>
      </c>
      <c r="I700" s="67">
        <v>0</v>
      </c>
      <c r="J700" s="68">
        <f t="shared" si="20"/>
        <v>0</v>
      </c>
      <c r="K700" s="64"/>
      <c r="L700" s="64" t="s">
        <v>411</v>
      </c>
    </row>
    <row r="701" spans="1:12" outlineLevel="1">
      <c r="A701" s="65" t="s">
        <v>358</v>
      </c>
      <c r="B701" s="34" t="s">
        <v>5589</v>
      </c>
      <c r="C701" s="66">
        <f>SUM(C702:C713)</f>
        <v>344786.96</v>
      </c>
      <c r="D701" s="78"/>
      <c r="E701" s="66"/>
      <c r="G701" s="66">
        <f t="shared" si="21"/>
        <v>344786.96</v>
      </c>
      <c r="I701" s="67">
        <v>294534.95</v>
      </c>
      <c r="J701" s="68">
        <f t="shared" si="20"/>
        <v>-50252.010000000009</v>
      </c>
      <c r="K701" s="64"/>
      <c r="L701" s="64">
        <v>0</v>
      </c>
    </row>
    <row r="702" spans="1:12" outlineLevel="2">
      <c r="A702" s="30">
        <v>2111110000</v>
      </c>
      <c r="B702" s="44" t="s">
        <v>970</v>
      </c>
      <c r="C702" s="69">
        <v>169.88999999999899</v>
      </c>
      <c r="D702" s="78"/>
      <c r="E702" s="69"/>
      <c r="G702" s="69">
        <f t="shared" si="21"/>
        <v>169.88999999999899</v>
      </c>
      <c r="I702" s="67">
        <v>0</v>
      </c>
      <c r="J702" s="68">
        <f t="shared" si="20"/>
        <v>-169.88999999999899</v>
      </c>
      <c r="K702" s="64"/>
      <c r="L702" s="64" t="s">
        <v>358</v>
      </c>
    </row>
    <row r="703" spans="1:12" outlineLevel="2">
      <c r="A703" s="30">
        <v>2111110800</v>
      </c>
      <c r="B703" s="44" t="s">
        <v>971</v>
      </c>
      <c r="C703" s="69">
        <v>282613.58</v>
      </c>
      <c r="D703" s="78"/>
      <c r="E703" s="69"/>
      <c r="G703" s="69">
        <f t="shared" si="21"/>
        <v>282613.58</v>
      </c>
      <c r="I703" s="67">
        <v>0</v>
      </c>
      <c r="J703" s="68">
        <f t="shared" si="20"/>
        <v>-282613.58</v>
      </c>
      <c r="K703" s="64"/>
      <c r="L703" s="64" t="s">
        <v>358</v>
      </c>
    </row>
    <row r="704" spans="1:12" outlineLevel="2">
      <c r="A704" s="30">
        <v>2111110900</v>
      </c>
      <c r="B704" s="44" t="s">
        <v>972</v>
      </c>
      <c r="C704" s="69">
        <v>925.38999999999896</v>
      </c>
      <c r="D704" s="78"/>
      <c r="E704" s="69"/>
      <c r="G704" s="69">
        <f t="shared" si="21"/>
        <v>925.38999999999896</v>
      </c>
      <c r="I704" s="67">
        <v>0</v>
      </c>
      <c r="J704" s="68">
        <f t="shared" ref="J704:J754" si="22">I704-G704</f>
        <v>-925.38999999999896</v>
      </c>
      <c r="K704" s="64"/>
      <c r="L704" s="64" t="s">
        <v>358</v>
      </c>
    </row>
    <row r="705" spans="1:14" outlineLevel="2">
      <c r="A705" s="30">
        <v>2111111100</v>
      </c>
      <c r="B705" s="44" t="s">
        <v>973</v>
      </c>
      <c r="C705" s="69">
        <v>0</v>
      </c>
      <c r="D705" s="78"/>
      <c r="E705" s="69"/>
      <c r="G705" s="69">
        <f t="shared" si="21"/>
        <v>0</v>
      </c>
      <c r="I705" s="67">
        <v>0</v>
      </c>
      <c r="J705" s="68">
        <f t="shared" si="22"/>
        <v>0</v>
      </c>
      <c r="K705" s="64"/>
      <c r="L705" s="64" t="s">
        <v>358</v>
      </c>
    </row>
    <row r="706" spans="1:14" outlineLevel="2">
      <c r="A706" s="30">
        <v>2111111200</v>
      </c>
      <c r="B706" s="44" t="s">
        <v>974</v>
      </c>
      <c r="C706" s="69">
        <v>0</v>
      </c>
      <c r="D706" s="78"/>
      <c r="E706" s="69"/>
      <c r="G706" s="69">
        <f t="shared" si="21"/>
        <v>0</v>
      </c>
      <c r="I706" s="67">
        <v>0</v>
      </c>
      <c r="J706" s="68">
        <f t="shared" si="22"/>
        <v>0</v>
      </c>
      <c r="K706" s="64"/>
      <c r="L706" s="64" t="s">
        <v>358</v>
      </c>
    </row>
    <row r="707" spans="1:14" outlineLevel="2">
      <c r="A707" s="30">
        <v>2111111300</v>
      </c>
      <c r="B707" s="44" t="s">
        <v>975</v>
      </c>
      <c r="C707" s="69">
        <v>6.0999999999999899</v>
      </c>
      <c r="D707" s="78"/>
      <c r="E707" s="69"/>
      <c r="G707" s="69">
        <f t="shared" si="21"/>
        <v>6.0999999999999899</v>
      </c>
      <c r="I707" s="67">
        <v>0</v>
      </c>
      <c r="J707" s="68">
        <f t="shared" si="22"/>
        <v>-6.0999999999999899</v>
      </c>
      <c r="K707" s="64"/>
      <c r="L707" s="64" t="s">
        <v>358</v>
      </c>
    </row>
    <row r="708" spans="1:14" outlineLevel="2">
      <c r="A708" s="30">
        <v>2111111500</v>
      </c>
      <c r="B708" s="44" t="s">
        <v>976</v>
      </c>
      <c r="C708" s="69">
        <v>33.520000000000003</v>
      </c>
      <c r="D708" s="78"/>
      <c r="E708" s="69"/>
      <c r="G708" s="69">
        <f t="shared" si="21"/>
        <v>33.520000000000003</v>
      </c>
      <c r="I708" s="67">
        <v>0</v>
      </c>
      <c r="J708" s="68">
        <f t="shared" si="22"/>
        <v>-33.520000000000003</v>
      </c>
      <c r="K708" s="64"/>
      <c r="L708" s="64" t="s">
        <v>358</v>
      </c>
    </row>
    <row r="709" spans="1:14" outlineLevel="2">
      <c r="A709" s="30">
        <v>2111111600</v>
      </c>
      <c r="B709" s="44" t="s">
        <v>977</v>
      </c>
      <c r="C709" s="69">
        <v>52634.11</v>
      </c>
      <c r="D709" s="78"/>
      <c r="E709" s="69"/>
      <c r="G709" s="69">
        <f t="shared" si="21"/>
        <v>52634.11</v>
      </c>
      <c r="I709" s="67">
        <v>0</v>
      </c>
      <c r="J709" s="68">
        <f t="shared" si="22"/>
        <v>-52634.11</v>
      </c>
      <c r="K709" s="64"/>
      <c r="L709" s="64" t="s">
        <v>358</v>
      </c>
    </row>
    <row r="710" spans="1:14" outlineLevel="2">
      <c r="A710" s="30">
        <v>2111111700</v>
      </c>
      <c r="B710" s="44" t="s">
        <v>978</v>
      </c>
      <c r="C710" s="69">
        <v>8404.3700000000008</v>
      </c>
      <c r="D710" s="78"/>
      <c r="E710" s="69"/>
      <c r="G710" s="69">
        <f t="shared" si="21"/>
        <v>8404.3700000000008</v>
      </c>
      <c r="I710" s="67">
        <v>0</v>
      </c>
      <c r="J710" s="68">
        <f t="shared" si="22"/>
        <v>-8404.3700000000008</v>
      </c>
      <c r="K710" s="64"/>
      <c r="L710" s="64" t="s">
        <v>358</v>
      </c>
    </row>
    <row r="711" spans="1:14" outlineLevel="2">
      <c r="A711" s="30">
        <v>2111111800</v>
      </c>
      <c r="B711" s="44" t="s">
        <v>979</v>
      </c>
      <c r="C711" s="69">
        <v>0</v>
      </c>
      <c r="D711" s="78"/>
      <c r="E711" s="69"/>
      <c r="G711" s="69">
        <f t="shared" si="21"/>
        <v>0</v>
      </c>
      <c r="I711" s="67">
        <v>0</v>
      </c>
      <c r="J711" s="68">
        <f t="shared" si="22"/>
        <v>0</v>
      </c>
      <c r="K711" s="64"/>
      <c r="L711" s="64" t="s">
        <v>358</v>
      </c>
    </row>
    <row r="712" spans="1:14" outlineLevel="2">
      <c r="A712" s="30">
        <v>2111111900</v>
      </c>
      <c r="B712" s="44" t="s">
        <v>980</v>
      </c>
      <c r="C712" s="69">
        <v>0</v>
      </c>
      <c r="D712" s="78"/>
      <c r="E712" s="69"/>
      <c r="G712" s="69">
        <f t="shared" si="21"/>
        <v>0</v>
      </c>
      <c r="I712" s="67">
        <v>0</v>
      </c>
      <c r="J712" s="68">
        <f t="shared" si="22"/>
        <v>0</v>
      </c>
      <c r="K712" s="64"/>
      <c r="L712" s="64" t="s">
        <v>358</v>
      </c>
    </row>
    <row r="713" spans="1:14" outlineLevel="2">
      <c r="A713" s="30">
        <v>2111112400</v>
      </c>
      <c r="B713" s="44" t="s">
        <v>981</v>
      </c>
      <c r="C713" s="69">
        <v>0</v>
      </c>
      <c r="D713" s="78"/>
      <c r="E713" s="69"/>
      <c r="G713" s="69">
        <f t="shared" si="21"/>
        <v>0</v>
      </c>
      <c r="I713" s="67">
        <v>0</v>
      </c>
      <c r="J713" s="68">
        <f t="shared" si="22"/>
        <v>0</v>
      </c>
      <c r="K713" s="64"/>
      <c r="L713" s="64" t="s">
        <v>358</v>
      </c>
    </row>
    <row r="714" spans="1:14" outlineLevel="1">
      <c r="A714" s="65" t="s">
        <v>359</v>
      </c>
      <c r="B714" s="34" t="s">
        <v>5590</v>
      </c>
      <c r="C714" s="66">
        <f>SUM(C715)</f>
        <v>0</v>
      </c>
      <c r="D714" s="78"/>
      <c r="E714" s="66"/>
      <c r="G714" s="66">
        <f t="shared" si="21"/>
        <v>0</v>
      </c>
      <c r="I714" s="67">
        <v>0</v>
      </c>
      <c r="J714" s="68">
        <f t="shared" si="22"/>
        <v>0</v>
      </c>
      <c r="K714" s="64"/>
      <c r="L714" s="64">
        <v>0</v>
      </c>
    </row>
    <row r="715" spans="1:14" outlineLevel="2">
      <c r="A715" s="30">
        <v>2111210200</v>
      </c>
      <c r="B715" s="44" t="s">
        <v>982</v>
      </c>
      <c r="C715" s="69">
        <v>0</v>
      </c>
      <c r="D715" s="78"/>
      <c r="E715" s="69"/>
      <c r="G715" s="69">
        <f t="shared" si="21"/>
        <v>0</v>
      </c>
      <c r="I715" s="67">
        <v>0</v>
      </c>
      <c r="J715" s="68">
        <f t="shared" si="22"/>
        <v>0</v>
      </c>
      <c r="K715" s="64"/>
      <c r="L715" s="64" t="s">
        <v>359</v>
      </c>
    </row>
    <row r="716" spans="1:14" outlineLevel="1">
      <c r="A716" s="65" t="s">
        <v>360</v>
      </c>
      <c r="B716" s="34" t="s">
        <v>5591</v>
      </c>
      <c r="C716" s="66">
        <f>SUM(C717)</f>
        <v>36.579999999999899</v>
      </c>
      <c r="D716" s="78"/>
      <c r="E716" s="66"/>
      <c r="G716" s="66">
        <f t="shared" si="21"/>
        <v>36.579999999999899</v>
      </c>
      <c r="I716" s="67">
        <v>33894.97</v>
      </c>
      <c r="J716" s="68">
        <f t="shared" si="22"/>
        <v>33858.39</v>
      </c>
      <c r="K716" s="64"/>
      <c r="L716" s="64">
        <v>0</v>
      </c>
    </row>
    <row r="717" spans="1:14" outlineLevel="2">
      <c r="A717" s="81">
        <v>2111210300</v>
      </c>
      <c r="B717" s="82" t="s">
        <v>983</v>
      </c>
      <c r="C717" s="69">
        <v>36.579999999999899</v>
      </c>
      <c r="D717" s="78"/>
      <c r="E717" s="66"/>
      <c r="G717" s="69">
        <f t="shared" si="21"/>
        <v>36.579999999999899</v>
      </c>
      <c r="I717" s="67">
        <v>0</v>
      </c>
      <c r="J717" s="68">
        <f t="shared" si="22"/>
        <v>-36.579999999999899</v>
      </c>
      <c r="K717" s="64"/>
      <c r="L717" s="64" t="s">
        <v>360</v>
      </c>
    </row>
    <row r="718" spans="1:14" outlineLevel="1">
      <c r="A718" s="65" t="s">
        <v>361</v>
      </c>
      <c r="B718" s="34" t="s">
        <v>5592</v>
      </c>
      <c r="C718" s="66">
        <f>SUM(C719)</f>
        <v>6074.6</v>
      </c>
      <c r="D718" s="78"/>
      <c r="E718" s="66"/>
      <c r="G718" s="66">
        <f t="shared" si="21"/>
        <v>6074.6</v>
      </c>
      <c r="I718" s="67">
        <v>7856.66</v>
      </c>
      <c r="J718" s="68">
        <f t="shared" si="22"/>
        <v>1782.0599999999995</v>
      </c>
      <c r="K718" s="64"/>
      <c r="L718" s="64">
        <v>0</v>
      </c>
    </row>
    <row r="719" spans="1:14" outlineLevel="2">
      <c r="A719" s="81">
        <v>2111210400</v>
      </c>
      <c r="B719" s="82" t="s">
        <v>984</v>
      </c>
      <c r="C719" s="69">
        <v>6074.6</v>
      </c>
      <c r="D719" s="78"/>
      <c r="E719" s="66"/>
      <c r="G719" s="69">
        <f t="shared" si="21"/>
        <v>6074.6</v>
      </c>
      <c r="I719" s="67">
        <v>0</v>
      </c>
      <c r="J719" s="68">
        <f t="shared" si="22"/>
        <v>-6074.6</v>
      </c>
      <c r="K719" s="64"/>
      <c r="L719" s="64" t="s">
        <v>361</v>
      </c>
    </row>
    <row r="720" spans="1:14" outlineLevel="1">
      <c r="A720" s="65" t="s">
        <v>362</v>
      </c>
      <c r="B720" s="34" t="s">
        <v>5593</v>
      </c>
      <c r="C720" s="66">
        <f>SUM(C721)</f>
        <v>202615.079999999</v>
      </c>
      <c r="D720" s="78"/>
      <c r="E720" s="66"/>
      <c r="G720" s="66">
        <f t="shared" si="21"/>
        <v>202615.079999999</v>
      </c>
      <c r="I720" s="67">
        <v>211205.91</v>
      </c>
      <c r="J720" s="68">
        <f t="shared" si="22"/>
        <v>8590.8300000010058</v>
      </c>
      <c r="K720" s="64"/>
      <c r="L720" s="64">
        <v>0</v>
      </c>
      <c r="N720" s="54">
        <v>0</v>
      </c>
    </row>
    <row r="721" spans="1:12" outlineLevel="2">
      <c r="A721" s="81">
        <v>2111210500</v>
      </c>
      <c r="B721" s="82" t="s">
        <v>985</v>
      </c>
      <c r="C721" s="69">
        <v>202615.079999999</v>
      </c>
      <c r="D721" s="78"/>
      <c r="E721" s="66"/>
      <c r="G721" s="69">
        <f t="shared" si="21"/>
        <v>202615.079999999</v>
      </c>
      <c r="I721" s="67">
        <v>0</v>
      </c>
      <c r="J721" s="68">
        <f t="shared" si="22"/>
        <v>-202615.079999999</v>
      </c>
      <c r="K721" s="64"/>
      <c r="L721" s="64" t="s">
        <v>362</v>
      </c>
    </row>
    <row r="722" spans="1:12" outlineLevel="1">
      <c r="A722" s="79" t="s">
        <v>363</v>
      </c>
      <c r="B722" s="34" t="s">
        <v>5594</v>
      </c>
      <c r="C722" s="80">
        <f>SUM(C723:C724)</f>
        <v>6541907.9500000002</v>
      </c>
      <c r="D722" s="78"/>
      <c r="E722" s="66"/>
      <c r="G722" s="66">
        <f t="shared" si="21"/>
        <v>6541907.9500000002</v>
      </c>
      <c r="I722" s="67">
        <v>6541907.7999999998</v>
      </c>
      <c r="J722" s="68">
        <f t="shared" si="22"/>
        <v>-0.15000000037252903</v>
      </c>
      <c r="K722" s="64"/>
      <c r="L722" s="64">
        <v>0</v>
      </c>
    </row>
    <row r="723" spans="1:12" outlineLevel="2">
      <c r="A723" s="81">
        <v>2111210600</v>
      </c>
      <c r="B723" s="82" t="s">
        <v>986</v>
      </c>
      <c r="C723" s="69">
        <v>0.149999999999999</v>
      </c>
      <c r="D723" s="78"/>
      <c r="E723" s="66"/>
      <c r="G723" s="69">
        <f t="shared" si="21"/>
        <v>0.149999999999999</v>
      </c>
      <c r="I723" s="67">
        <v>0</v>
      </c>
      <c r="J723" s="68">
        <f t="shared" si="22"/>
        <v>-0.149999999999999</v>
      </c>
      <c r="K723" s="64"/>
      <c r="L723" s="64" t="s">
        <v>363</v>
      </c>
    </row>
    <row r="724" spans="1:12" outlineLevel="2">
      <c r="A724" s="81"/>
      <c r="B724" s="83" t="s">
        <v>682</v>
      </c>
      <c r="C724" s="84">
        <f>I722</f>
        <v>6541907.7999999998</v>
      </c>
      <c r="D724" s="78"/>
      <c r="E724" s="66"/>
      <c r="G724" s="69">
        <f t="shared" si="21"/>
        <v>6541907.7999999998</v>
      </c>
      <c r="I724" s="67">
        <v>0</v>
      </c>
      <c r="J724" s="68"/>
      <c r="K724" s="64"/>
      <c r="L724" s="64"/>
    </row>
    <row r="725" spans="1:12" outlineLevel="1">
      <c r="A725" s="65" t="s">
        <v>364</v>
      </c>
      <c r="B725" s="34" t="s">
        <v>5595</v>
      </c>
      <c r="C725" s="66">
        <f>SUM(C726:C738)</f>
        <v>893300.50999999803</v>
      </c>
      <c r="D725" s="78"/>
      <c r="E725" s="66"/>
      <c r="G725" s="66">
        <f t="shared" si="21"/>
        <v>893300.50999999803</v>
      </c>
      <c r="I725" s="67">
        <v>1324341.1299999999</v>
      </c>
      <c r="J725" s="68">
        <f t="shared" si="22"/>
        <v>431040.62000000186</v>
      </c>
      <c r="K725" s="64"/>
      <c r="L725" s="64">
        <v>0</v>
      </c>
    </row>
    <row r="726" spans="1:12" outlineLevel="2">
      <c r="A726" s="81">
        <v>2111210000</v>
      </c>
      <c r="B726" s="82" t="s">
        <v>987</v>
      </c>
      <c r="C726" s="69">
        <v>-1088.3499999999899</v>
      </c>
      <c r="D726" s="78"/>
      <c r="E726" s="66"/>
      <c r="G726" s="69">
        <f t="shared" si="21"/>
        <v>-1088.3499999999899</v>
      </c>
      <c r="I726" s="67">
        <v>0</v>
      </c>
      <c r="J726" s="68">
        <f t="shared" si="22"/>
        <v>1088.3499999999899</v>
      </c>
      <c r="K726" s="64"/>
      <c r="L726" s="64" t="s">
        <v>364</v>
      </c>
    </row>
    <row r="727" spans="1:12" outlineLevel="2">
      <c r="A727" s="81">
        <v>-2111210500</v>
      </c>
      <c r="B727" s="82" t="s">
        <v>985</v>
      </c>
      <c r="C727" s="69">
        <v>0</v>
      </c>
      <c r="D727" s="78"/>
      <c r="E727" s="66"/>
      <c r="G727" s="69">
        <f>C727+E727</f>
        <v>0</v>
      </c>
      <c r="I727" s="67">
        <v>0</v>
      </c>
      <c r="J727" s="68">
        <f>I727-G727</f>
        <v>0</v>
      </c>
      <c r="K727" s="64"/>
      <c r="L727" s="64">
        <v>0</v>
      </c>
    </row>
    <row r="728" spans="1:12" outlineLevel="2">
      <c r="A728" s="81">
        <v>2111210800</v>
      </c>
      <c r="B728" s="82" t="s">
        <v>988</v>
      </c>
      <c r="C728" s="69">
        <v>553586.43999999901</v>
      </c>
      <c r="D728" s="78"/>
      <c r="E728" s="66"/>
      <c r="G728" s="69">
        <f t="shared" si="21"/>
        <v>553586.43999999901</v>
      </c>
      <c r="I728" s="67">
        <v>0</v>
      </c>
      <c r="J728" s="68">
        <f t="shared" si="22"/>
        <v>-553586.43999999901</v>
      </c>
      <c r="K728" s="64"/>
      <c r="L728" s="64" t="s">
        <v>364</v>
      </c>
    </row>
    <row r="729" spans="1:12" outlineLevel="2">
      <c r="A729" s="81">
        <v>2111210900</v>
      </c>
      <c r="B729" s="82" t="s">
        <v>989</v>
      </c>
      <c r="C729" s="69">
        <v>71400.72</v>
      </c>
      <c r="D729" s="78"/>
      <c r="E729" s="66"/>
      <c r="G729" s="69">
        <f t="shared" si="21"/>
        <v>71400.72</v>
      </c>
      <c r="I729" s="67">
        <v>0</v>
      </c>
      <c r="J729" s="68">
        <f t="shared" si="22"/>
        <v>-71400.72</v>
      </c>
      <c r="K729" s="64"/>
      <c r="L729" s="64" t="s">
        <v>364</v>
      </c>
    </row>
    <row r="730" spans="1:12" outlineLevel="2">
      <c r="A730" s="81">
        <v>2111211100</v>
      </c>
      <c r="B730" s="82" t="s">
        <v>990</v>
      </c>
      <c r="C730" s="69">
        <v>0</v>
      </c>
      <c r="D730" s="78"/>
      <c r="E730" s="66"/>
      <c r="G730" s="69">
        <f t="shared" si="21"/>
        <v>0</v>
      </c>
      <c r="I730" s="67">
        <v>0</v>
      </c>
      <c r="J730" s="68">
        <f t="shared" si="22"/>
        <v>0</v>
      </c>
      <c r="K730" s="64"/>
      <c r="L730" s="64" t="s">
        <v>364</v>
      </c>
    </row>
    <row r="731" spans="1:12" outlineLevel="2">
      <c r="A731" s="81">
        <v>2111211200</v>
      </c>
      <c r="B731" s="82" t="s">
        <v>991</v>
      </c>
      <c r="C731" s="69">
        <v>0</v>
      </c>
      <c r="D731" s="78"/>
      <c r="E731" s="66"/>
      <c r="G731" s="69">
        <f t="shared" si="21"/>
        <v>0</v>
      </c>
      <c r="I731" s="67">
        <v>0</v>
      </c>
      <c r="J731" s="68">
        <f t="shared" si="22"/>
        <v>0</v>
      </c>
      <c r="K731" s="64"/>
      <c r="L731" s="64" t="s">
        <v>364</v>
      </c>
    </row>
    <row r="732" spans="1:12" outlineLevel="2">
      <c r="A732" s="81">
        <v>2111211300</v>
      </c>
      <c r="B732" s="82" t="s">
        <v>992</v>
      </c>
      <c r="C732" s="69">
        <v>126.75</v>
      </c>
      <c r="D732" s="78"/>
      <c r="E732" s="66"/>
      <c r="G732" s="69">
        <f t="shared" si="21"/>
        <v>126.75</v>
      </c>
      <c r="I732" s="67">
        <v>0</v>
      </c>
      <c r="J732" s="68">
        <f t="shared" si="22"/>
        <v>-126.75</v>
      </c>
      <c r="K732" s="64"/>
      <c r="L732" s="64" t="s">
        <v>364</v>
      </c>
    </row>
    <row r="733" spans="1:12" outlineLevel="2">
      <c r="A733" s="81">
        <v>2111211500</v>
      </c>
      <c r="B733" s="82" t="s">
        <v>993</v>
      </c>
      <c r="C733" s="69">
        <v>145.849999999999</v>
      </c>
      <c r="D733" s="78"/>
      <c r="E733" s="66"/>
      <c r="G733" s="69">
        <f t="shared" si="21"/>
        <v>145.849999999999</v>
      </c>
      <c r="I733" s="67">
        <v>0</v>
      </c>
      <c r="J733" s="68">
        <f t="shared" si="22"/>
        <v>-145.849999999999</v>
      </c>
      <c r="K733" s="64"/>
      <c r="L733" s="64" t="s">
        <v>364</v>
      </c>
    </row>
    <row r="734" spans="1:12" outlineLevel="2">
      <c r="A734" s="81">
        <v>2111211600</v>
      </c>
      <c r="B734" s="82" t="s">
        <v>994</v>
      </c>
      <c r="C734" s="69">
        <v>263050.66999999899</v>
      </c>
      <c r="D734" s="78"/>
      <c r="E734" s="66"/>
      <c r="G734" s="69">
        <f t="shared" si="21"/>
        <v>263050.66999999899</v>
      </c>
      <c r="I734" s="67">
        <v>0</v>
      </c>
      <c r="J734" s="68">
        <f t="shared" si="22"/>
        <v>-263050.66999999899</v>
      </c>
      <c r="K734" s="64"/>
      <c r="L734" s="64" t="s">
        <v>364</v>
      </c>
    </row>
    <row r="735" spans="1:12" outlineLevel="2">
      <c r="A735" s="81">
        <v>2111211700</v>
      </c>
      <c r="B735" s="82" t="s">
        <v>995</v>
      </c>
      <c r="C735" s="69">
        <v>6078.43</v>
      </c>
      <c r="D735" s="78"/>
      <c r="E735" s="66"/>
      <c r="G735" s="69">
        <f t="shared" si="21"/>
        <v>6078.43</v>
      </c>
      <c r="I735" s="67">
        <v>0</v>
      </c>
      <c r="J735" s="68">
        <f t="shared" si="22"/>
        <v>-6078.43</v>
      </c>
      <c r="K735" s="64"/>
      <c r="L735" s="64" t="s">
        <v>364</v>
      </c>
    </row>
    <row r="736" spans="1:12" outlineLevel="2">
      <c r="A736" s="81">
        <v>2111211800</v>
      </c>
      <c r="B736" s="82" t="s">
        <v>996</v>
      </c>
      <c r="C736" s="69">
        <v>0</v>
      </c>
      <c r="D736" s="78"/>
      <c r="E736" s="66"/>
      <c r="G736" s="69">
        <f t="shared" ref="G736:G832" si="23">C736+E736</f>
        <v>0</v>
      </c>
      <c r="I736" s="67">
        <v>0</v>
      </c>
      <c r="J736" s="68">
        <f t="shared" si="22"/>
        <v>0</v>
      </c>
      <c r="K736" s="64"/>
      <c r="L736" s="64" t="s">
        <v>364</v>
      </c>
    </row>
    <row r="737" spans="1:14" outlineLevel="2">
      <c r="A737" s="81">
        <v>2111211900</v>
      </c>
      <c r="B737" s="82" t="s">
        <v>997</v>
      </c>
      <c r="C737" s="69">
        <v>0</v>
      </c>
      <c r="D737" s="78"/>
      <c r="E737" s="66"/>
      <c r="G737" s="69">
        <f t="shared" si="23"/>
        <v>0</v>
      </c>
      <c r="I737" s="67">
        <v>0</v>
      </c>
      <c r="J737" s="68">
        <f t="shared" si="22"/>
        <v>0</v>
      </c>
      <c r="K737" s="64"/>
      <c r="L737" s="64" t="s">
        <v>364</v>
      </c>
    </row>
    <row r="738" spans="1:14" outlineLevel="2">
      <c r="A738" s="81">
        <v>2111212400</v>
      </c>
      <c r="B738" s="82" t="s">
        <v>998</v>
      </c>
      <c r="C738" s="69">
        <v>0</v>
      </c>
      <c r="D738" s="78"/>
      <c r="E738" s="66"/>
      <c r="G738" s="69">
        <f t="shared" si="23"/>
        <v>0</v>
      </c>
      <c r="I738" s="67">
        <v>0</v>
      </c>
      <c r="J738" s="68">
        <f t="shared" si="22"/>
        <v>0</v>
      </c>
      <c r="K738" s="64"/>
      <c r="L738" s="64" t="s">
        <v>364</v>
      </c>
    </row>
    <row r="739" spans="1:14" outlineLevel="1">
      <c r="A739" s="65" t="s">
        <v>365</v>
      </c>
      <c r="B739" s="34" t="s">
        <v>5596</v>
      </c>
      <c r="C739" s="66">
        <f>SUM(C740:C741)</f>
        <v>621369.13999999897</v>
      </c>
      <c r="D739" s="78"/>
      <c r="E739" s="66"/>
      <c r="G739" s="66">
        <f t="shared" si="23"/>
        <v>621369.13999999897</v>
      </c>
      <c r="I739" s="67">
        <v>743911.99</v>
      </c>
      <c r="J739" s="68">
        <f t="shared" si="22"/>
        <v>122542.85000000102</v>
      </c>
      <c r="K739" s="64"/>
      <c r="L739" s="64">
        <v>0</v>
      </c>
      <c r="N739" s="67"/>
    </row>
    <row r="740" spans="1:14" outlineLevel="2">
      <c r="A740" s="30">
        <v>2111010100</v>
      </c>
      <c r="B740" s="44" t="s">
        <v>999</v>
      </c>
      <c r="C740" s="69">
        <v>506216.47999999899</v>
      </c>
      <c r="D740" s="78"/>
      <c r="E740" s="66"/>
      <c r="G740" s="69">
        <f t="shared" si="23"/>
        <v>506216.47999999899</v>
      </c>
      <c r="I740" s="67">
        <v>0</v>
      </c>
      <c r="J740" s="68">
        <f t="shared" si="22"/>
        <v>-506216.47999999899</v>
      </c>
      <c r="K740" s="64"/>
      <c r="L740" s="64" t="s">
        <v>365</v>
      </c>
      <c r="N740" s="67"/>
    </row>
    <row r="741" spans="1:14" outlineLevel="2">
      <c r="A741" s="81">
        <v>2111310100</v>
      </c>
      <c r="B741" s="82" t="s">
        <v>1000</v>
      </c>
      <c r="C741" s="76">
        <v>115152.66</v>
      </c>
      <c r="D741" s="78"/>
      <c r="E741" s="66"/>
      <c r="G741" s="69">
        <f t="shared" si="23"/>
        <v>115152.66</v>
      </c>
      <c r="I741" s="67">
        <v>0</v>
      </c>
      <c r="J741" s="68">
        <f t="shared" si="22"/>
        <v>-115152.66</v>
      </c>
      <c r="K741" s="64"/>
      <c r="L741" s="64" t="s">
        <v>365</v>
      </c>
      <c r="N741" s="67"/>
    </row>
    <row r="742" spans="1:14" outlineLevel="1">
      <c r="A742" s="65" t="s">
        <v>366</v>
      </c>
      <c r="B742" s="34" t="s">
        <v>5597</v>
      </c>
      <c r="C742" s="66">
        <f>SUM(C743:C744)</f>
        <v>2920713.5599999893</v>
      </c>
      <c r="D742" s="78"/>
      <c r="E742" s="66"/>
      <c r="G742" s="66">
        <f t="shared" si="23"/>
        <v>2920713.5599999893</v>
      </c>
      <c r="I742" s="67">
        <v>3884796.77</v>
      </c>
      <c r="J742" s="68">
        <f t="shared" si="22"/>
        <v>964083.21000001067</v>
      </c>
      <c r="K742" s="64"/>
      <c r="L742" s="64">
        <v>0</v>
      </c>
      <c r="N742" s="67"/>
    </row>
    <row r="743" spans="1:14" outlineLevel="2">
      <c r="A743" s="30">
        <v>2111010200</v>
      </c>
      <c r="B743" s="44" t="s">
        <v>1001</v>
      </c>
      <c r="C743" s="69">
        <v>2304944.3599999901</v>
      </c>
      <c r="D743" s="78"/>
      <c r="E743" s="66"/>
      <c r="G743" s="69">
        <f t="shared" si="23"/>
        <v>2304944.3599999901</v>
      </c>
      <c r="I743" s="67">
        <v>0</v>
      </c>
      <c r="J743" s="68">
        <f t="shared" si="22"/>
        <v>-2304944.3599999901</v>
      </c>
      <c r="K743" s="64"/>
      <c r="L743" s="64" t="s">
        <v>366</v>
      </c>
      <c r="N743" s="67"/>
    </row>
    <row r="744" spans="1:14" outlineLevel="2">
      <c r="A744" s="81">
        <v>2111310200</v>
      </c>
      <c r="B744" s="82" t="s">
        <v>1002</v>
      </c>
      <c r="C744" s="76">
        <v>615769.19999999902</v>
      </c>
      <c r="D744" s="78"/>
      <c r="E744" s="66"/>
      <c r="G744" s="69">
        <f t="shared" si="23"/>
        <v>615769.19999999902</v>
      </c>
      <c r="I744" s="67">
        <v>0</v>
      </c>
      <c r="J744" s="68">
        <f t="shared" si="22"/>
        <v>-615769.19999999902</v>
      </c>
      <c r="K744" s="64"/>
      <c r="L744" s="64" t="s">
        <v>366</v>
      </c>
      <c r="N744" s="67"/>
    </row>
    <row r="745" spans="1:14" outlineLevel="1">
      <c r="A745" s="65" t="s">
        <v>367</v>
      </c>
      <c r="B745" s="34" t="s">
        <v>5598</v>
      </c>
      <c r="C745" s="66">
        <f>SUM(C746:C747)</f>
        <v>24625525.77999999</v>
      </c>
      <c r="D745" s="78"/>
      <c r="E745" s="66"/>
      <c r="G745" s="66">
        <f t="shared" si="23"/>
        <v>24625525.77999999</v>
      </c>
      <c r="I745" s="67">
        <v>32442482.32</v>
      </c>
      <c r="J745" s="68">
        <f t="shared" si="22"/>
        <v>7816956.5400000103</v>
      </c>
      <c r="K745" s="64"/>
      <c r="L745" s="64">
        <v>0</v>
      </c>
      <c r="N745" s="67"/>
    </row>
    <row r="746" spans="1:14" outlineLevel="2">
      <c r="A746" s="30">
        <v>2111010300</v>
      </c>
      <c r="B746" s="44" t="s">
        <v>1003</v>
      </c>
      <c r="C746" s="69">
        <v>5780224.0899999896</v>
      </c>
      <c r="D746" s="78"/>
      <c r="E746" s="66"/>
      <c r="G746" s="69">
        <f t="shared" si="23"/>
        <v>5780224.0899999896</v>
      </c>
      <c r="I746" s="67">
        <v>0</v>
      </c>
      <c r="J746" s="68">
        <f t="shared" si="22"/>
        <v>-5780224.0899999896</v>
      </c>
      <c r="K746" s="64"/>
      <c r="L746" s="64" t="s">
        <v>367</v>
      </c>
      <c r="N746" s="67"/>
    </row>
    <row r="747" spans="1:14" outlineLevel="2">
      <c r="A747" s="81">
        <v>2111310300</v>
      </c>
      <c r="B747" s="82" t="s">
        <v>1004</v>
      </c>
      <c r="C747" s="76">
        <v>18845301.690000001</v>
      </c>
      <c r="D747" s="78"/>
      <c r="E747" s="66"/>
      <c r="G747" s="69">
        <f t="shared" si="23"/>
        <v>18845301.690000001</v>
      </c>
      <c r="I747" s="67">
        <v>0</v>
      </c>
      <c r="J747" s="68">
        <f t="shared" si="22"/>
        <v>-18845301.690000001</v>
      </c>
      <c r="K747" s="64"/>
      <c r="L747" s="64" t="s">
        <v>367</v>
      </c>
      <c r="N747" s="67"/>
    </row>
    <row r="748" spans="1:14" outlineLevel="1">
      <c r="A748" s="65" t="s">
        <v>368</v>
      </c>
      <c r="B748" s="34" t="s">
        <v>5599</v>
      </c>
      <c r="C748" s="66">
        <f>SUM(C749:C750)</f>
        <v>4243674.0799999991</v>
      </c>
      <c r="D748" s="78"/>
      <c r="E748" s="66"/>
      <c r="G748" s="66">
        <f t="shared" si="23"/>
        <v>4243674.0799999991</v>
      </c>
      <c r="I748" s="67">
        <v>5540748.5700000003</v>
      </c>
      <c r="J748" s="68">
        <f t="shared" si="22"/>
        <v>1297074.4900000012</v>
      </c>
      <c r="K748" s="64"/>
      <c r="L748" s="64">
        <v>0</v>
      </c>
      <c r="N748" s="67"/>
    </row>
    <row r="749" spans="1:14" outlineLevel="2">
      <c r="A749" s="30">
        <v>2111010400</v>
      </c>
      <c r="B749" s="44" t="s">
        <v>1005</v>
      </c>
      <c r="C749" s="69">
        <v>3302959.97</v>
      </c>
      <c r="D749" s="78"/>
      <c r="E749" s="66"/>
      <c r="G749" s="69">
        <f t="shared" si="23"/>
        <v>3302959.97</v>
      </c>
      <c r="I749" s="67">
        <v>0</v>
      </c>
      <c r="J749" s="68">
        <f t="shared" si="22"/>
        <v>-3302959.97</v>
      </c>
      <c r="K749" s="64"/>
      <c r="L749" s="64" t="s">
        <v>368</v>
      </c>
    </row>
    <row r="750" spans="1:14" outlineLevel="2">
      <c r="A750" s="81">
        <v>2111310400</v>
      </c>
      <c r="B750" s="82" t="s">
        <v>1006</v>
      </c>
      <c r="C750" s="76">
        <v>940714.10999999905</v>
      </c>
      <c r="D750" s="78"/>
      <c r="E750" s="66"/>
      <c r="G750" s="69">
        <f t="shared" si="23"/>
        <v>940714.10999999905</v>
      </c>
      <c r="I750" s="67">
        <v>0</v>
      </c>
      <c r="J750" s="68">
        <f t="shared" si="22"/>
        <v>-940714.10999999905</v>
      </c>
      <c r="K750" s="64"/>
      <c r="L750" s="64" t="s">
        <v>368</v>
      </c>
    </row>
    <row r="751" spans="1:14" outlineLevel="1">
      <c r="A751" s="79" t="s">
        <v>369</v>
      </c>
      <c r="B751" s="34" t="s">
        <v>5600</v>
      </c>
      <c r="C751" s="80">
        <f>SUM(C752:D784)</f>
        <v>10962066.1199999</v>
      </c>
      <c r="D751" s="78"/>
      <c r="E751" s="66"/>
      <c r="G751" s="66">
        <f t="shared" si="23"/>
        <v>10962066.1199999</v>
      </c>
      <c r="I751" s="67">
        <v>10241410.4</v>
      </c>
      <c r="J751" s="68">
        <f t="shared" si="22"/>
        <v>-720655.71999990009</v>
      </c>
      <c r="K751" s="64"/>
      <c r="L751" s="64">
        <v>0</v>
      </c>
      <c r="M751" s="91"/>
      <c r="N751" s="67"/>
    </row>
    <row r="752" spans="1:14" outlineLevel="2">
      <c r="A752" s="30">
        <v>2111010500</v>
      </c>
      <c r="B752" s="44" t="s">
        <v>1007</v>
      </c>
      <c r="C752" s="69">
        <v>10971461.029999901</v>
      </c>
      <c r="D752" s="78"/>
      <c r="E752" s="66"/>
      <c r="G752" s="69">
        <f t="shared" si="23"/>
        <v>10971461.029999901</v>
      </c>
      <c r="I752" s="67">
        <v>0</v>
      </c>
      <c r="J752" s="68">
        <f t="shared" si="22"/>
        <v>-10971461.029999901</v>
      </c>
      <c r="K752" s="64"/>
      <c r="L752" s="64" t="s">
        <v>369</v>
      </c>
      <c r="N752" s="67"/>
    </row>
    <row r="753" spans="1:14" outlineLevel="2">
      <c r="A753" s="92">
        <v>2110000000</v>
      </c>
      <c r="B753" s="93" t="s">
        <v>1008</v>
      </c>
      <c r="C753" s="94">
        <v>0</v>
      </c>
      <c r="D753" s="78"/>
      <c r="E753" s="66"/>
      <c r="F753" s="71"/>
      <c r="G753" s="69">
        <f t="shared" si="23"/>
        <v>0</v>
      </c>
      <c r="H753" s="72"/>
      <c r="I753" s="67">
        <v>0</v>
      </c>
      <c r="J753" s="68">
        <f t="shared" si="22"/>
        <v>0</v>
      </c>
      <c r="K753" s="64"/>
      <c r="L753" s="64" t="s">
        <v>369</v>
      </c>
      <c r="N753" s="67"/>
    </row>
    <row r="754" spans="1:14" outlineLevel="2">
      <c r="A754" s="92">
        <v>2110001000</v>
      </c>
      <c r="B754" s="93" t="s">
        <v>1009</v>
      </c>
      <c r="C754" s="94">
        <v>0</v>
      </c>
      <c r="D754" s="78"/>
      <c r="E754" s="66"/>
      <c r="F754" s="71"/>
      <c r="G754" s="69">
        <f t="shared" si="23"/>
        <v>0</v>
      </c>
      <c r="H754" s="72"/>
      <c r="I754" s="67">
        <v>0</v>
      </c>
      <c r="J754" s="68">
        <f t="shared" si="22"/>
        <v>0</v>
      </c>
      <c r="K754" s="64"/>
      <c r="L754" s="64" t="s">
        <v>369</v>
      </c>
      <c r="N754" s="67"/>
    </row>
    <row r="755" spans="1:14" outlineLevel="2">
      <c r="A755" s="92">
        <v>2110003000</v>
      </c>
      <c r="B755" s="93" t="s">
        <v>1010</v>
      </c>
      <c r="C755" s="94">
        <v>0</v>
      </c>
      <c r="D755" s="78"/>
      <c r="E755" s="66"/>
      <c r="F755" s="71"/>
      <c r="G755" s="69">
        <f>C755+E755</f>
        <v>0</v>
      </c>
      <c r="H755" s="72"/>
      <c r="I755" s="67">
        <v>0</v>
      </c>
      <c r="J755" s="68">
        <f>I755-G755</f>
        <v>0</v>
      </c>
      <c r="K755" s="64"/>
      <c r="L755" s="64" t="s">
        <v>369</v>
      </c>
      <c r="N755" s="67"/>
    </row>
    <row r="756" spans="1:14" outlineLevel="2">
      <c r="A756" s="92">
        <v>2110004000</v>
      </c>
      <c r="B756" s="93" t="s">
        <v>1011</v>
      </c>
      <c r="C756" s="94">
        <v>0</v>
      </c>
      <c r="D756" s="78"/>
      <c r="E756" s="66"/>
      <c r="F756" s="71"/>
      <c r="G756" s="69">
        <f t="shared" ref="G756:G784" si="24">C756+E756</f>
        <v>0</v>
      </c>
      <c r="H756" s="72"/>
      <c r="I756" s="67">
        <v>0</v>
      </c>
      <c r="J756" s="68">
        <f t="shared" ref="J756:J819" si="25">I756-G756</f>
        <v>0</v>
      </c>
      <c r="K756" s="64"/>
      <c r="L756" s="64" t="s">
        <v>369</v>
      </c>
      <c r="N756" s="67"/>
    </row>
    <row r="757" spans="1:14" outlineLevel="2">
      <c r="A757" s="92">
        <v>2110005000</v>
      </c>
      <c r="B757" s="93" t="s">
        <v>1012</v>
      </c>
      <c r="C757" s="94">
        <v>0</v>
      </c>
      <c r="D757" s="78"/>
      <c r="E757" s="66"/>
      <c r="F757" s="71"/>
      <c r="G757" s="69">
        <f t="shared" si="24"/>
        <v>0</v>
      </c>
      <c r="H757" s="72"/>
      <c r="I757" s="67">
        <v>0</v>
      </c>
      <c r="J757" s="68">
        <f t="shared" si="25"/>
        <v>0</v>
      </c>
      <c r="K757" s="64"/>
      <c r="L757" s="64" t="s">
        <v>369</v>
      </c>
      <c r="N757" s="67"/>
    </row>
    <row r="758" spans="1:14" outlineLevel="2">
      <c r="A758" s="92">
        <v>2110006000</v>
      </c>
      <c r="B758" s="93" t="s">
        <v>1013</v>
      </c>
      <c r="C758" s="94">
        <v>0</v>
      </c>
      <c r="D758" s="78"/>
      <c r="E758" s="66"/>
      <c r="F758" s="71"/>
      <c r="G758" s="69">
        <f t="shared" si="24"/>
        <v>0</v>
      </c>
      <c r="H758" s="72"/>
      <c r="I758" s="67">
        <v>0</v>
      </c>
      <c r="J758" s="68">
        <f t="shared" si="25"/>
        <v>0</v>
      </c>
      <c r="K758" s="64"/>
      <c r="L758" s="64" t="s">
        <v>369</v>
      </c>
      <c r="N758" s="67"/>
    </row>
    <row r="759" spans="1:14" outlineLevel="2">
      <c r="A759" s="92">
        <v>2110010000</v>
      </c>
      <c r="B759" s="93" t="s">
        <v>1014</v>
      </c>
      <c r="C759" s="94">
        <v>0</v>
      </c>
      <c r="D759" s="78"/>
      <c r="E759" s="66"/>
      <c r="F759" s="71"/>
      <c r="G759" s="69">
        <f t="shared" si="24"/>
        <v>0</v>
      </c>
      <c r="H759" s="72"/>
      <c r="I759" s="67">
        <v>0</v>
      </c>
      <c r="J759" s="68">
        <f t="shared" si="25"/>
        <v>0</v>
      </c>
      <c r="K759" s="64"/>
      <c r="L759" s="64" t="s">
        <v>369</v>
      </c>
      <c r="N759" s="67"/>
    </row>
    <row r="760" spans="1:14" outlineLevel="2">
      <c r="A760" s="92">
        <v>2110011000</v>
      </c>
      <c r="B760" s="93" t="s">
        <v>1015</v>
      </c>
      <c r="C760" s="94">
        <v>0</v>
      </c>
      <c r="D760" s="78"/>
      <c r="E760" s="66"/>
      <c r="F760" s="71"/>
      <c r="G760" s="69">
        <f t="shared" si="24"/>
        <v>0</v>
      </c>
      <c r="H760" s="72"/>
      <c r="I760" s="67">
        <v>0</v>
      </c>
      <c r="J760" s="68">
        <f t="shared" si="25"/>
        <v>0</v>
      </c>
      <c r="K760" s="64"/>
      <c r="L760" s="64" t="s">
        <v>369</v>
      </c>
      <c r="N760" s="67"/>
    </row>
    <row r="761" spans="1:14" outlineLevel="2">
      <c r="A761" s="92">
        <v>2110011100</v>
      </c>
      <c r="B761" s="93" t="s">
        <v>1016</v>
      </c>
      <c r="C761" s="94">
        <v>0</v>
      </c>
      <c r="D761" s="78"/>
      <c r="E761" s="66"/>
      <c r="F761" s="71"/>
      <c r="G761" s="69">
        <f t="shared" si="24"/>
        <v>0</v>
      </c>
      <c r="H761" s="72"/>
      <c r="I761" s="67">
        <v>0</v>
      </c>
      <c r="J761" s="68">
        <f t="shared" si="25"/>
        <v>0</v>
      </c>
      <c r="K761" s="64"/>
      <c r="L761" s="64" t="s">
        <v>369</v>
      </c>
      <c r="N761" s="67"/>
    </row>
    <row r="762" spans="1:14" outlineLevel="2">
      <c r="A762" s="92">
        <v>2110011200</v>
      </c>
      <c r="B762" s="93" t="s">
        <v>1017</v>
      </c>
      <c r="C762" s="94">
        <v>0</v>
      </c>
      <c r="D762" s="78"/>
      <c r="E762" s="66"/>
      <c r="F762" s="71"/>
      <c r="G762" s="69">
        <f t="shared" si="24"/>
        <v>0</v>
      </c>
      <c r="H762" s="72"/>
      <c r="I762" s="67">
        <v>0</v>
      </c>
      <c r="J762" s="68">
        <f t="shared" si="25"/>
        <v>0</v>
      </c>
      <c r="K762" s="64"/>
      <c r="L762" s="64" t="s">
        <v>369</v>
      </c>
      <c r="N762" s="67"/>
    </row>
    <row r="763" spans="1:14" outlineLevel="2">
      <c r="A763" s="92">
        <v>2110020000</v>
      </c>
      <c r="B763" s="93" t="s">
        <v>1018</v>
      </c>
      <c r="C763" s="94">
        <v>0</v>
      </c>
      <c r="D763" s="78"/>
      <c r="E763" s="66"/>
      <c r="F763" s="71"/>
      <c r="G763" s="69">
        <f t="shared" si="24"/>
        <v>0</v>
      </c>
      <c r="H763" s="72"/>
      <c r="I763" s="67">
        <v>0</v>
      </c>
      <c r="J763" s="68">
        <f t="shared" si="25"/>
        <v>0</v>
      </c>
      <c r="K763" s="64"/>
      <c r="L763" s="64" t="s">
        <v>369</v>
      </c>
      <c r="N763" s="67"/>
    </row>
    <row r="764" spans="1:14" outlineLevel="2">
      <c r="A764" s="92">
        <v>2110021000</v>
      </c>
      <c r="B764" s="93" t="s">
        <v>1019</v>
      </c>
      <c r="C764" s="95">
        <v>0</v>
      </c>
      <c r="D764" s="78"/>
      <c r="E764" s="66"/>
      <c r="F764" s="71"/>
      <c r="G764" s="69">
        <f t="shared" si="24"/>
        <v>0</v>
      </c>
      <c r="H764" s="72"/>
      <c r="I764" s="67">
        <v>0</v>
      </c>
      <c r="J764" s="68">
        <f t="shared" si="25"/>
        <v>0</v>
      </c>
      <c r="K764" s="64"/>
      <c r="L764" s="64" t="s">
        <v>369</v>
      </c>
      <c r="N764" s="67"/>
    </row>
    <row r="765" spans="1:14" outlineLevel="2">
      <c r="A765" s="92">
        <v>2110022000</v>
      </c>
      <c r="B765" s="93" t="s">
        <v>1020</v>
      </c>
      <c r="C765" s="94">
        <v>0</v>
      </c>
      <c r="D765" s="78"/>
      <c r="E765" s="66"/>
      <c r="F765" s="71"/>
      <c r="G765" s="69">
        <f t="shared" si="24"/>
        <v>0</v>
      </c>
      <c r="H765" s="72"/>
      <c r="I765" s="67">
        <v>0</v>
      </c>
      <c r="J765" s="68">
        <f t="shared" si="25"/>
        <v>0</v>
      </c>
      <c r="K765" s="64"/>
      <c r="L765" s="64" t="s">
        <v>369</v>
      </c>
      <c r="N765" s="67"/>
    </row>
    <row r="766" spans="1:14" outlineLevel="2">
      <c r="A766" s="92">
        <v>2110023000</v>
      </c>
      <c r="B766" s="93" t="s">
        <v>1021</v>
      </c>
      <c r="C766" s="94">
        <v>0</v>
      </c>
      <c r="D766" s="78"/>
      <c r="E766" s="66"/>
      <c r="F766" s="71"/>
      <c r="G766" s="69">
        <f t="shared" si="24"/>
        <v>0</v>
      </c>
      <c r="H766" s="72"/>
      <c r="I766" s="67">
        <v>0</v>
      </c>
      <c r="J766" s="68">
        <f t="shared" si="25"/>
        <v>0</v>
      </c>
      <c r="K766" s="64"/>
      <c r="L766" s="64" t="s">
        <v>369</v>
      </c>
      <c r="N766" s="67"/>
    </row>
    <row r="767" spans="1:14" outlineLevel="2">
      <c r="A767" s="92">
        <v>2110030000</v>
      </c>
      <c r="B767" s="93" t="s">
        <v>1022</v>
      </c>
      <c r="C767" s="94">
        <v>0</v>
      </c>
      <c r="D767" s="78"/>
      <c r="E767" s="66"/>
      <c r="F767" s="71"/>
      <c r="G767" s="69">
        <f t="shared" si="24"/>
        <v>0</v>
      </c>
      <c r="H767" s="72"/>
      <c r="I767" s="67">
        <v>0</v>
      </c>
      <c r="J767" s="68">
        <f t="shared" si="25"/>
        <v>0</v>
      </c>
      <c r="K767" s="64"/>
      <c r="L767" s="64" t="s">
        <v>369</v>
      </c>
      <c r="N767" s="67"/>
    </row>
    <row r="768" spans="1:14" outlineLevel="2">
      <c r="A768" s="92">
        <v>2110040000</v>
      </c>
      <c r="B768" s="93" t="s">
        <v>1023</v>
      </c>
      <c r="C768" s="94">
        <v>0</v>
      </c>
      <c r="D768" s="78"/>
      <c r="E768" s="66"/>
      <c r="F768" s="71"/>
      <c r="G768" s="69">
        <f t="shared" si="24"/>
        <v>0</v>
      </c>
      <c r="H768" s="72"/>
      <c r="I768" s="67">
        <v>0</v>
      </c>
      <c r="J768" s="68">
        <f t="shared" si="25"/>
        <v>0</v>
      </c>
      <c r="K768" s="64"/>
      <c r="L768" s="64" t="s">
        <v>369</v>
      </c>
      <c r="N768" s="67"/>
    </row>
    <row r="769" spans="1:14" outlineLevel="2">
      <c r="A769" s="92">
        <v>2110041000</v>
      </c>
      <c r="B769" s="93" t="s">
        <v>1024</v>
      </c>
      <c r="C769" s="94">
        <v>0</v>
      </c>
      <c r="D769" s="78"/>
      <c r="E769" s="66"/>
      <c r="F769" s="71"/>
      <c r="G769" s="69">
        <f t="shared" si="24"/>
        <v>0</v>
      </c>
      <c r="H769" s="72"/>
      <c r="I769" s="67">
        <v>0</v>
      </c>
      <c r="J769" s="68">
        <f t="shared" si="25"/>
        <v>0</v>
      </c>
      <c r="K769" s="64"/>
      <c r="L769" s="64" t="s">
        <v>369</v>
      </c>
      <c r="N769" s="67"/>
    </row>
    <row r="770" spans="1:14" outlineLevel="2">
      <c r="A770" s="92">
        <v>2110050000</v>
      </c>
      <c r="B770" s="93" t="s">
        <v>1025</v>
      </c>
      <c r="C770" s="94">
        <v>0</v>
      </c>
      <c r="D770" s="78"/>
      <c r="E770" s="66"/>
      <c r="F770" s="71"/>
      <c r="G770" s="69">
        <f t="shared" si="24"/>
        <v>0</v>
      </c>
      <c r="H770" s="72"/>
      <c r="I770" s="67">
        <v>0</v>
      </c>
      <c r="J770" s="68">
        <f t="shared" si="25"/>
        <v>0</v>
      </c>
      <c r="K770" s="64"/>
      <c r="L770" s="64" t="s">
        <v>369</v>
      </c>
      <c r="N770" s="67"/>
    </row>
    <row r="771" spans="1:14" outlineLevel="2">
      <c r="A771" s="92">
        <v>2110060000</v>
      </c>
      <c r="B771" s="93" t="s">
        <v>1026</v>
      </c>
      <c r="C771" s="94">
        <v>0</v>
      </c>
      <c r="D771" s="78"/>
      <c r="E771" s="66"/>
      <c r="F771" s="71"/>
      <c r="G771" s="69">
        <f t="shared" si="24"/>
        <v>0</v>
      </c>
      <c r="H771" s="72"/>
      <c r="I771" s="67">
        <v>0</v>
      </c>
      <c r="J771" s="68">
        <f t="shared" si="25"/>
        <v>0</v>
      </c>
      <c r="K771" s="64"/>
      <c r="L771" s="64" t="s">
        <v>369</v>
      </c>
      <c r="N771" s="67"/>
    </row>
    <row r="772" spans="1:14" outlineLevel="2">
      <c r="A772" s="92">
        <v>2110061000</v>
      </c>
      <c r="B772" s="93" t="s">
        <v>1027</v>
      </c>
      <c r="C772" s="94">
        <v>0</v>
      </c>
      <c r="D772" s="78"/>
      <c r="E772" s="66"/>
      <c r="F772" s="71"/>
      <c r="G772" s="69">
        <f t="shared" si="24"/>
        <v>0</v>
      </c>
      <c r="H772" s="72"/>
      <c r="I772" s="67">
        <v>0</v>
      </c>
      <c r="J772" s="68">
        <f t="shared" si="25"/>
        <v>0</v>
      </c>
      <c r="K772" s="64"/>
      <c r="L772" s="64" t="s">
        <v>369</v>
      </c>
      <c r="N772" s="67"/>
    </row>
    <row r="773" spans="1:14" outlineLevel="2">
      <c r="A773" s="92">
        <v>2110061100</v>
      </c>
      <c r="B773" s="93" t="s">
        <v>1028</v>
      </c>
      <c r="C773" s="94">
        <v>0</v>
      </c>
      <c r="D773" s="78"/>
      <c r="E773" s="66"/>
      <c r="F773" s="71"/>
      <c r="G773" s="69">
        <f t="shared" si="24"/>
        <v>0</v>
      </c>
      <c r="H773" s="72"/>
      <c r="I773" s="67">
        <v>0</v>
      </c>
      <c r="J773" s="68">
        <f t="shared" si="25"/>
        <v>0</v>
      </c>
      <c r="K773" s="64"/>
      <c r="L773" s="64" t="s">
        <v>369</v>
      </c>
      <c r="N773" s="67"/>
    </row>
    <row r="774" spans="1:14" outlineLevel="2">
      <c r="A774" s="92">
        <v>2110062000</v>
      </c>
      <c r="B774" s="93" t="s">
        <v>1029</v>
      </c>
      <c r="C774" s="75">
        <v>0</v>
      </c>
      <c r="D774" s="78"/>
      <c r="E774" s="66"/>
      <c r="F774" s="71"/>
      <c r="G774" s="69">
        <f t="shared" si="24"/>
        <v>0</v>
      </c>
      <c r="H774" s="72"/>
      <c r="I774" s="67">
        <v>0</v>
      </c>
      <c r="J774" s="68">
        <f t="shared" si="25"/>
        <v>0</v>
      </c>
      <c r="K774" s="64"/>
      <c r="L774" s="64" t="s">
        <v>369</v>
      </c>
      <c r="N774" s="67"/>
    </row>
    <row r="775" spans="1:14" outlineLevel="2">
      <c r="A775" s="92">
        <v>2110062100</v>
      </c>
      <c r="B775" s="93" t="s">
        <v>1030</v>
      </c>
      <c r="C775" s="94">
        <v>0</v>
      </c>
      <c r="D775" s="78"/>
      <c r="E775" s="66"/>
      <c r="F775" s="71"/>
      <c r="G775" s="69">
        <f t="shared" si="24"/>
        <v>0</v>
      </c>
      <c r="H775" s="72"/>
      <c r="I775" s="67">
        <v>0</v>
      </c>
      <c r="J775" s="68">
        <f t="shared" si="25"/>
        <v>0</v>
      </c>
      <c r="K775" s="64"/>
      <c r="L775" s="64" t="s">
        <v>369</v>
      </c>
      <c r="N775" s="67"/>
    </row>
    <row r="776" spans="1:14" outlineLevel="2">
      <c r="A776" s="92">
        <v>2110063000</v>
      </c>
      <c r="B776" s="93" t="s">
        <v>1031</v>
      </c>
      <c r="C776" s="94">
        <v>0</v>
      </c>
      <c r="D776" s="78"/>
      <c r="E776" s="66"/>
      <c r="F776" s="71"/>
      <c r="G776" s="69">
        <f t="shared" si="24"/>
        <v>0</v>
      </c>
      <c r="H776" s="72"/>
      <c r="I776" s="67">
        <v>0</v>
      </c>
      <c r="J776" s="68">
        <f t="shared" si="25"/>
        <v>0</v>
      </c>
      <c r="K776" s="64"/>
      <c r="L776" s="64" t="s">
        <v>369</v>
      </c>
      <c r="N776" s="67"/>
    </row>
    <row r="777" spans="1:14" outlineLevel="2">
      <c r="A777" s="92">
        <v>2110063100</v>
      </c>
      <c r="B777" s="93" t="s">
        <v>1032</v>
      </c>
      <c r="C777" s="94">
        <v>0</v>
      </c>
      <c r="D777" s="78"/>
      <c r="E777" s="66"/>
      <c r="F777" s="71"/>
      <c r="G777" s="69">
        <f t="shared" si="24"/>
        <v>0</v>
      </c>
      <c r="H777" s="72"/>
      <c r="I777" s="67">
        <v>0</v>
      </c>
      <c r="J777" s="68">
        <f t="shared" si="25"/>
        <v>0</v>
      </c>
      <c r="K777" s="64"/>
      <c r="L777" s="64" t="s">
        <v>369</v>
      </c>
      <c r="N777" s="67"/>
    </row>
    <row r="778" spans="1:14" outlineLevel="2">
      <c r="A778" s="92">
        <v>2111310500</v>
      </c>
      <c r="B778" s="93" t="s">
        <v>1033</v>
      </c>
      <c r="C778" s="94">
        <v>-9394.9099999999908</v>
      </c>
      <c r="D778" s="78"/>
      <c r="E778" s="66"/>
      <c r="F778" s="71"/>
      <c r="G778" s="69">
        <f t="shared" si="24"/>
        <v>-9394.9099999999908</v>
      </c>
      <c r="H778" s="72"/>
      <c r="I778" s="67">
        <v>0</v>
      </c>
      <c r="J778" s="68">
        <f t="shared" si="25"/>
        <v>9394.9099999999908</v>
      </c>
      <c r="K778" s="64"/>
      <c r="L778" s="64" t="s">
        <v>369</v>
      </c>
      <c r="N778" s="67"/>
    </row>
    <row r="779" spans="1:14" outlineLevel="2">
      <c r="A779" s="92">
        <v>2110090000</v>
      </c>
      <c r="B779" s="93" t="s">
        <v>1034</v>
      </c>
      <c r="C779" s="94">
        <v>0</v>
      </c>
      <c r="D779" s="78"/>
      <c r="E779" s="66"/>
      <c r="F779" s="71"/>
      <c r="G779" s="69">
        <f t="shared" si="24"/>
        <v>0</v>
      </c>
      <c r="H779" s="72"/>
      <c r="I779" s="67">
        <v>0</v>
      </c>
      <c r="J779" s="68">
        <f t="shared" si="25"/>
        <v>0</v>
      </c>
      <c r="K779" s="64"/>
      <c r="L779" s="64" t="s">
        <v>369</v>
      </c>
      <c r="N779" s="67"/>
    </row>
    <row r="780" spans="1:14" outlineLevel="2">
      <c r="A780" s="92">
        <v>2110999999</v>
      </c>
      <c r="B780" s="93" t="s">
        <v>1035</v>
      </c>
      <c r="C780" s="94">
        <v>0</v>
      </c>
      <c r="D780" s="78"/>
      <c r="E780" s="66"/>
      <c r="F780" s="71"/>
      <c r="G780" s="69">
        <f t="shared" si="24"/>
        <v>0</v>
      </c>
      <c r="H780" s="72"/>
      <c r="I780" s="67">
        <v>0</v>
      </c>
      <c r="J780" s="68">
        <f t="shared" si="25"/>
        <v>0</v>
      </c>
      <c r="K780" s="64"/>
      <c r="L780" s="64" t="s">
        <v>369</v>
      </c>
      <c r="N780" s="67"/>
    </row>
    <row r="781" spans="1:14" outlineLevel="2">
      <c r="A781" s="81">
        <v>2111220000</v>
      </c>
      <c r="B781" s="82" t="s">
        <v>1036</v>
      </c>
      <c r="C781" s="69">
        <v>0</v>
      </c>
      <c r="D781" s="78"/>
      <c r="E781" s="66"/>
      <c r="F781" s="71"/>
      <c r="G781" s="69">
        <f t="shared" si="24"/>
        <v>0</v>
      </c>
      <c r="H781" s="72"/>
      <c r="I781" s="67">
        <v>0</v>
      </c>
      <c r="J781" s="68">
        <f t="shared" si="25"/>
        <v>0</v>
      </c>
      <c r="K781" s="64"/>
      <c r="L781" s="64" t="s">
        <v>411</v>
      </c>
      <c r="N781" s="67"/>
    </row>
    <row r="782" spans="1:14" outlineLevel="2">
      <c r="A782" s="81">
        <v>2111230000</v>
      </c>
      <c r="B782" s="82" t="s">
        <v>1037</v>
      </c>
      <c r="C782" s="69">
        <v>0</v>
      </c>
      <c r="D782" s="78"/>
      <c r="E782" s="66"/>
      <c r="F782" s="71"/>
      <c r="G782" s="69">
        <f t="shared" si="24"/>
        <v>0</v>
      </c>
      <c r="H782" s="72"/>
      <c r="I782" s="67">
        <v>0</v>
      </c>
      <c r="J782" s="68">
        <f t="shared" si="25"/>
        <v>0</v>
      </c>
      <c r="K782" s="64"/>
      <c r="L782" s="64" t="s">
        <v>411</v>
      </c>
      <c r="N782" s="67"/>
    </row>
    <row r="783" spans="1:14" outlineLevel="2">
      <c r="A783" s="81">
        <v>2111320000</v>
      </c>
      <c r="B783" s="82" t="s">
        <v>1038</v>
      </c>
      <c r="C783" s="69">
        <v>0</v>
      </c>
      <c r="D783" s="78"/>
      <c r="E783" s="66"/>
      <c r="F783" s="71"/>
      <c r="G783" s="69">
        <f t="shared" si="24"/>
        <v>0</v>
      </c>
      <c r="H783" s="72"/>
      <c r="I783" s="67">
        <v>0</v>
      </c>
      <c r="J783" s="68">
        <f t="shared" si="25"/>
        <v>0</v>
      </c>
      <c r="K783" s="64"/>
      <c r="L783" s="64" t="s">
        <v>411</v>
      </c>
      <c r="N783" s="67"/>
    </row>
    <row r="784" spans="1:14" outlineLevel="2">
      <c r="A784" s="81">
        <v>2111330000</v>
      </c>
      <c r="B784" s="82" t="s">
        <v>1039</v>
      </c>
      <c r="C784" s="69">
        <v>0</v>
      </c>
      <c r="D784" s="78"/>
      <c r="E784" s="66"/>
      <c r="F784" s="71"/>
      <c r="G784" s="69">
        <f t="shared" si="24"/>
        <v>0</v>
      </c>
      <c r="H784" s="72"/>
      <c r="I784" s="67">
        <v>0</v>
      </c>
      <c r="J784" s="68">
        <f t="shared" si="25"/>
        <v>0</v>
      </c>
      <c r="K784" s="64"/>
      <c r="L784" s="64" t="s">
        <v>411</v>
      </c>
      <c r="N784" s="67"/>
    </row>
    <row r="785" spans="1:14" outlineLevel="1">
      <c r="A785" s="79" t="s">
        <v>370</v>
      </c>
      <c r="B785" s="34" t="s">
        <v>5601</v>
      </c>
      <c r="C785" s="80">
        <f>SUM(C786:C813)</f>
        <v>250690473.08999997</v>
      </c>
      <c r="D785" s="78"/>
      <c r="E785" s="66"/>
      <c r="G785" s="66">
        <f t="shared" si="23"/>
        <v>250690473.08999997</v>
      </c>
      <c r="I785" s="67">
        <v>186877641.56</v>
      </c>
      <c r="J785" s="68">
        <f t="shared" si="25"/>
        <v>-63812831.529999971</v>
      </c>
      <c r="K785" s="64"/>
      <c r="L785" s="64">
        <v>0</v>
      </c>
      <c r="M785" s="91"/>
      <c r="N785" s="67"/>
    </row>
    <row r="786" spans="1:14" outlineLevel="2">
      <c r="A786" s="96">
        <v>2110080000</v>
      </c>
      <c r="B786" s="97" t="s">
        <v>1040</v>
      </c>
      <c r="C786" s="84">
        <v>-2783883.35</v>
      </c>
      <c r="D786" s="78"/>
      <c r="E786" s="69"/>
      <c r="F786" s="71"/>
      <c r="G786" s="69">
        <f t="shared" si="23"/>
        <v>-2783883.35</v>
      </c>
      <c r="H786" s="72"/>
      <c r="I786" s="67">
        <v>0</v>
      </c>
      <c r="J786" s="68">
        <f t="shared" si="25"/>
        <v>2783883.35</v>
      </c>
      <c r="K786" s="64"/>
      <c r="L786" s="64" t="s">
        <v>370</v>
      </c>
    </row>
    <row r="787" spans="1:14" s="72" customFormat="1" outlineLevel="2">
      <c r="A787" s="30">
        <v>2111010000</v>
      </c>
      <c r="B787" s="44" t="s">
        <v>1041</v>
      </c>
      <c r="C787" s="69">
        <v>1958523.55</v>
      </c>
      <c r="D787" s="78"/>
      <c r="E787" s="69"/>
      <c r="F787" s="71"/>
      <c r="G787" s="69">
        <f t="shared" si="23"/>
        <v>1958523.55</v>
      </c>
      <c r="I787" s="67">
        <v>0</v>
      </c>
      <c r="J787" s="68">
        <f t="shared" si="25"/>
        <v>-1958523.55</v>
      </c>
      <c r="K787" s="64"/>
      <c r="L787" s="64" t="s">
        <v>370</v>
      </c>
    </row>
    <row r="788" spans="1:14" s="72" customFormat="1" outlineLevel="2">
      <c r="A788" s="30">
        <v>2111010800</v>
      </c>
      <c r="B788" s="44" t="s">
        <v>1042</v>
      </c>
      <c r="C788" s="69">
        <v>286.19999999999902</v>
      </c>
      <c r="D788" s="78"/>
      <c r="E788" s="69"/>
      <c r="F788" s="71"/>
      <c r="G788" s="69">
        <f t="shared" si="23"/>
        <v>286.19999999999902</v>
      </c>
      <c r="I788" s="67">
        <v>0</v>
      </c>
      <c r="J788" s="68">
        <f t="shared" si="25"/>
        <v>-286.19999999999902</v>
      </c>
      <c r="K788" s="64"/>
      <c r="L788" s="64" t="s">
        <v>370</v>
      </c>
    </row>
    <row r="789" spans="1:14" s="72" customFormat="1" outlineLevel="2">
      <c r="A789" s="30">
        <v>2111010900</v>
      </c>
      <c r="B789" s="44" t="s">
        <v>1043</v>
      </c>
      <c r="C789" s="69">
        <v>222658195.96000001</v>
      </c>
      <c r="D789" s="78"/>
      <c r="E789" s="69"/>
      <c r="F789" s="71"/>
      <c r="G789" s="69">
        <f t="shared" si="23"/>
        <v>222658195.96000001</v>
      </c>
      <c r="I789" s="67">
        <v>0</v>
      </c>
      <c r="J789" s="68">
        <f t="shared" si="25"/>
        <v>-222658195.96000001</v>
      </c>
      <c r="K789" s="64"/>
      <c r="L789" s="64" t="s">
        <v>370</v>
      </c>
    </row>
    <row r="790" spans="1:14" s="72" customFormat="1" outlineLevel="2">
      <c r="A790" s="30">
        <v>2111011600</v>
      </c>
      <c r="B790" s="44" t="s">
        <v>1044</v>
      </c>
      <c r="C790" s="69">
        <v>1929707.03</v>
      </c>
      <c r="D790" s="78"/>
      <c r="E790" s="69"/>
      <c r="F790" s="71"/>
      <c r="G790" s="69">
        <f t="shared" si="23"/>
        <v>1929707.03</v>
      </c>
      <c r="I790" s="67">
        <v>0</v>
      </c>
      <c r="J790" s="68">
        <f t="shared" si="25"/>
        <v>-1929707.03</v>
      </c>
      <c r="K790" s="64"/>
      <c r="L790" s="64" t="s">
        <v>370</v>
      </c>
    </row>
    <row r="791" spans="1:14" s="72" customFormat="1" outlineLevel="2">
      <c r="A791" s="30">
        <v>2111011700</v>
      </c>
      <c r="B791" s="44" t="s">
        <v>1045</v>
      </c>
      <c r="C791" s="69">
        <v>22264686.600000001</v>
      </c>
      <c r="D791" s="78"/>
      <c r="E791" s="69"/>
      <c r="F791" s="71"/>
      <c r="G791" s="69">
        <f t="shared" si="23"/>
        <v>22264686.600000001</v>
      </c>
      <c r="I791" s="67">
        <v>0</v>
      </c>
      <c r="J791" s="68">
        <f t="shared" si="25"/>
        <v>-22264686.600000001</v>
      </c>
      <c r="K791" s="64"/>
      <c r="L791" s="64" t="s">
        <v>370</v>
      </c>
    </row>
    <row r="792" spans="1:14" s="72" customFormat="1" outlineLevel="2">
      <c r="A792" s="30">
        <v>2111012400</v>
      </c>
      <c r="B792" s="44" t="s">
        <v>1046</v>
      </c>
      <c r="C792" s="69">
        <v>0</v>
      </c>
      <c r="D792" s="78"/>
      <c r="E792" s="69"/>
      <c r="F792" s="71"/>
      <c r="G792" s="69">
        <f t="shared" si="23"/>
        <v>0</v>
      </c>
      <c r="I792" s="67">
        <v>0</v>
      </c>
      <c r="J792" s="68">
        <f t="shared" si="25"/>
        <v>0</v>
      </c>
      <c r="K792" s="64"/>
      <c r="L792" s="64" t="s">
        <v>370</v>
      </c>
    </row>
    <row r="793" spans="1:14" s="72" customFormat="1" outlineLevel="2">
      <c r="A793" s="30">
        <v>2111014000</v>
      </c>
      <c r="B793" s="44" t="s">
        <v>1047</v>
      </c>
      <c r="C793" s="69">
        <v>0</v>
      </c>
      <c r="D793" s="78"/>
      <c r="E793" s="69"/>
      <c r="F793" s="71"/>
      <c r="G793" s="69">
        <f t="shared" si="23"/>
        <v>0</v>
      </c>
      <c r="I793" s="67">
        <v>0</v>
      </c>
      <c r="J793" s="68">
        <f t="shared" si="25"/>
        <v>0</v>
      </c>
      <c r="K793" s="64"/>
      <c r="L793" s="64" t="s">
        <v>370</v>
      </c>
    </row>
    <row r="794" spans="1:14" s="72" customFormat="1" outlineLevel="2">
      <c r="A794" s="81">
        <v>2111310000</v>
      </c>
      <c r="B794" s="82" t="s">
        <v>1048</v>
      </c>
      <c r="C794" s="69">
        <v>782807.54</v>
      </c>
      <c r="D794" s="78"/>
      <c r="E794" s="69"/>
      <c r="F794" s="71"/>
      <c r="G794" s="69">
        <f t="shared" si="23"/>
        <v>782807.54</v>
      </c>
      <c r="I794" s="67">
        <v>0</v>
      </c>
      <c r="J794" s="68">
        <f t="shared" si="25"/>
        <v>-782807.54</v>
      </c>
      <c r="K794" s="64"/>
      <c r="L794" s="64" t="s">
        <v>370</v>
      </c>
    </row>
    <row r="795" spans="1:14" s="72" customFormat="1" outlineLevel="2">
      <c r="A795" s="81">
        <v>2111310099</v>
      </c>
      <c r="B795" s="82" t="s">
        <v>1049</v>
      </c>
      <c r="C795" s="69">
        <v>0</v>
      </c>
      <c r="D795" s="78"/>
      <c r="E795" s="69"/>
      <c r="F795" s="71"/>
      <c r="G795" s="69">
        <f t="shared" si="23"/>
        <v>0</v>
      </c>
      <c r="I795" s="67">
        <v>0</v>
      </c>
      <c r="J795" s="68">
        <f t="shared" si="25"/>
        <v>0</v>
      </c>
      <c r="K795" s="64"/>
      <c r="L795" s="64" t="s">
        <v>370</v>
      </c>
    </row>
    <row r="796" spans="1:14" s="72" customFormat="1" outlineLevel="2">
      <c r="A796" s="92">
        <v>2111310500</v>
      </c>
      <c r="B796" s="93" t="s">
        <v>1033</v>
      </c>
      <c r="C796" s="94">
        <v>0</v>
      </c>
      <c r="D796" s="78"/>
      <c r="E796" s="66"/>
      <c r="F796" s="63"/>
      <c r="G796" s="69">
        <f>C796+E796</f>
        <v>0</v>
      </c>
      <c r="H796" s="54"/>
      <c r="I796" s="67">
        <v>0</v>
      </c>
      <c r="J796" s="68">
        <f>I796-G796</f>
        <v>0</v>
      </c>
      <c r="K796" s="64"/>
      <c r="L796" s="64" t="s">
        <v>369</v>
      </c>
    </row>
    <row r="797" spans="1:14" s="72" customFormat="1" outlineLevel="2">
      <c r="A797" s="81">
        <v>2111310800</v>
      </c>
      <c r="B797" s="82" t="s">
        <v>1050</v>
      </c>
      <c r="C797" s="69">
        <v>-50050.33</v>
      </c>
      <c r="D797" s="78"/>
      <c r="E797" s="69"/>
      <c r="F797" s="71"/>
      <c r="G797" s="69">
        <f t="shared" si="23"/>
        <v>-50050.33</v>
      </c>
      <c r="I797" s="67">
        <v>0</v>
      </c>
      <c r="J797" s="68">
        <f t="shared" si="25"/>
        <v>50050.33</v>
      </c>
      <c r="K797" s="64"/>
      <c r="L797" s="64" t="s">
        <v>370</v>
      </c>
    </row>
    <row r="798" spans="1:14" s="72" customFormat="1" outlineLevel="2">
      <c r="A798" s="81">
        <v>2111310900</v>
      </c>
      <c r="B798" s="82" t="s">
        <v>1051</v>
      </c>
      <c r="C798" s="69">
        <v>356335.82</v>
      </c>
      <c r="D798" s="78"/>
      <c r="E798" s="69"/>
      <c r="F798" s="71"/>
      <c r="G798" s="69">
        <f t="shared" si="23"/>
        <v>356335.82</v>
      </c>
      <c r="I798" s="67">
        <v>0</v>
      </c>
      <c r="J798" s="68">
        <f t="shared" si="25"/>
        <v>-356335.82</v>
      </c>
      <c r="K798" s="64"/>
      <c r="L798" s="64" t="s">
        <v>370</v>
      </c>
    </row>
    <row r="799" spans="1:14" s="72" customFormat="1" outlineLevel="2">
      <c r="A799" s="81">
        <v>2111311100</v>
      </c>
      <c r="B799" s="82" t="s">
        <v>1052</v>
      </c>
      <c r="C799" s="69">
        <v>0</v>
      </c>
      <c r="D799" s="78"/>
      <c r="E799" s="69"/>
      <c r="F799" s="71"/>
      <c r="G799" s="69">
        <f t="shared" si="23"/>
        <v>0</v>
      </c>
      <c r="I799" s="67">
        <v>0</v>
      </c>
      <c r="J799" s="68">
        <f t="shared" si="25"/>
        <v>0</v>
      </c>
      <c r="K799" s="64"/>
      <c r="L799" s="64" t="s">
        <v>370</v>
      </c>
    </row>
    <row r="800" spans="1:14" s="72" customFormat="1" outlineLevel="2">
      <c r="A800" s="81">
        <v>2111311200</v>
      </c>
      <c r="B800" s="82" t="s">
        <v>1053</v>
      </c>
      <c r="C800" s="69">
        <v>-8225.44</v>
      </c>
      <c r="D800" s="78"/>
      <c r="E800" s="69"/>
      <c r="F800" s="71"/>
      <c r="G800" s="69">
        <f t="shared" si="23"/>
        <v>-8225.44</v>
      </c>
      <c r="I800" s="67">
        <v>0</v>
      </c>
      <c r="J800" s="68">
        <f t="shared" si="25"/>
        <v>8225.44</v>
      </c>
      <c r="K800" s="64"/>
      <c r="L800" s="64" t="s">
        <v>370</v>
      </c>
    </row>
    <row r="801" spans="1:12" s="72" customFormat="1" outlineLevel="2">
      <c r="A801" s="81">
        <v>2111311300</v>
      </c>
      <c r="B801" s="82" t="s">
        <v>1054</v>
      </c>
      <c r="C801" s="69">
        <v>1.1499999999999899</v>
      </c>
      <c r="D801" s="78"/>
      <c r="E801" s="69"/>
      <c r="F801" s="71"/>
      <c r="G801" s="69">
        <f t="shared" si="23"/>
        <v>1.1499999999999899</v>
      </c>
      <c r="I801" s="67">
        <v>0</v>
      </c>
      <c r="J801" s="68">
        <f t="shared" si="25"/>
        <v>-1.1499999999999899</v>
      </c>
      <c r="K801" s="64"/>
      <c r="L801" s="64" t="s">
        <v>370</v>
      </c>
    </row>
    <row r="802" spans="1:12" s="72" customFormat="1" outlineLevel="2">
      <c r="A802" s="81">
        <v>2111311500</v>
      </c>
      <c r="B802" s="82" t="s">
        <v>1055</v>
      </c>
      <c r="C802" s="69">
        <v>14.1</v>
      </c>
      <c r="D802" s="78"/>
      <c r="E802" s="69"/>
      <c r="F802" s="71"/>
      <c r="G802" s="69">
        <f t="shared" si="23"/>
        <v>14.1</v>
      </c>
      <c r="I802" s="67">
        <v>0</v>
      </c>
      <c r="J802" s="68">
        <f t="shared" si="25"/>
        <v>-14.1</v>
      </c>
      <c r="K802" s="64"/>
      <c r="L802" s="64" t="s">
        <v>370</v>
      </c>
    </row>
    <row r="803" spans="1:12" s="72" customFormat="1" outlineLevel="2">
      <c r="A803" s="81">
        <v>2111311600</v>
      </c>
      <c r="B803" s="82" t="s">
        <v>1056</v>
      </c>
      <c r="C803" s="69">
        <v>3083729.5899999901</v>
      </c>
      <c r="D803" s="78"/>
      <c r="E803" s="69"/>
      <c r="F803" s="71"/>
      <c r="G803" s="69">
        <f t="shared" si="23"/>
        <v>3083729.5899999901</v>
      </c>
      <c r="I803" s="67">
        <v>0</v>
      </c>
      <c r="J803" s="68">
        <f t="shared" si="25"/>
        <v>-3083729.5899999901</v>
      </c>
      <c r="K803" s="64"/>
      <c r="L803" s="64" t="s">
        <v>370</v>
      </c>
    </row>
    <row r="804" spans="1:12" s="72" customFormat="1" outlineLevel="2">
      <c r="A804" s="81">
        <v>2111311700</v>
      </c>
      <c r="B804" s="82" t="s">
        <v>1057</v>
      </c>
      <c r="C804" s="69">
        <v>497246.63</v>
      </c>
      <c r="D804" s="78"/>
      <c r="E804" s="69"/>
      <c r="F804" s="71"/>
      <c r="G804" s="69">
        <f t="shared" si="23"/>
        <v>497246.63</v>
      </c>
      <c r="I804" s="67">
        <v>0</v>
      </c>
      <c r="J804" s="68">
        <f t="shared" si="25"/>
        <v>-497246.63</v>
      </c>
      <c r="K804" s="64"/>
      <c r="L804" s="64" t="s">
        <v>370</v>
      </c>
    </row>
    <row r="805" spans="1:12" s="72" customFormat="1" outlineLevel="2">
      <c r="A805" s="81">
        <v>2111311800</v>
      </c>
      <c r="B805" s="82" t="s">
        <v>1058</v>
      </c>
      <c r="C805" s="69">
        <v>0</v>
      </c>
      <c r="D805" s="78"/>
      <c r="E805" s="69"/>
      <c r="F805" s="71"/>
      <c r="G805" s="69">
        <f t="shared" si="23"/>
        <v>0</v>
      </c>
      <c r="I805" s="67">
        <v>0</v>
      </c>
      <c r="J805" s="68">
        <f t="shared" si="25"/>
        <v>0</v>
      </c>
      <c r="K805" s="64"/>
      <c r="L805" s="64" t="s">
        <v>370</v>
      </c>
    </row>
    <row r="806" spans="1:12" s="72" customFormat="1" outlineLevel="2">
      <c r="A806" s="81">
        <v>2111311900</v>
      </c>
      <c r="B806" s="82" t="s">
        <v>1059</v>
      </c>
      <c r="C806" s="69">
        <v>1098.04</v>
      </c>
      <c r="D806" s="78"/>
      <c r="E806" s="69"/>
      <c r="F806" s="71"/>
      <c r="G806" s="69">
        <f t="shared" si="23"/>
        <v>1098.04</v>
      </c>
      <c r="I806" s="67">
        <v>0</v>
      </c>
      <c r="J806" s="68">
        <f t="shared" si="25"/>
        <v>-1098.04</v>
      </c>
      <c r="K806" s="64"/>
      <c r="L806" s="64" t="s">
        <v>370</v>
      </c>
    </row>
    <row r="807" spans="1:12" s="72" customFormat="1" outlineLevel="2">
      <c r="A807" s="81">
        <v>2111312400</v>
      </c>
      <c r="B807" s="82" t="s">
        <v>1060</v>
      </c>
      <c r="C807" s="69">
        <v>0</v>
      </c>
      <c r="D807" s="78"/>
      <c r="E807" s="69"/>
      <c r="F807" s="71"/>
      <c r="G807" s="69">
        <f t="shared" si="23"/>
        <v>0</v>
      </c>
      <c r="I807" s="67">
        <v>0</v>
      </c>
      <c r="J807" s="68">
        <f t="shared" si="25"/>
        <v>0</v>
      </c>
      <c r="K807" s="64"/>
      <c r="L807" s="64" t="s">
        <v>370</v>
      </c>
    </row>
    <row r="808" spans="1:12" s="72" customFormat="1" outlineLevel="2">
      <c r="A808" s="81">
        <v>2111999999</v>
      </c>
      <c r="B808" s="82" t="s">
        <v>1061</v>
      </c>
      <c r="C808" s="69">
        <v>0</v>
      </c>
      <c r="D808" s="78"/>
      <c r="E808" s="69"/>
      <c r="F808" s="71"/>
      <c r="G808" s="69">
        <f t="shared" si="23"/>
        <v>0</v>
      </c>
      <c r="I808" s="67">
        <v>0</v>
      </c>
      <c r="J808" s="68">
        <f t="shared" si="25"/>
        <v>0</v>
      </c>
      <c r="K808" s="64"/>
      <c r="L808" s="64" t="s">
        <v>370</v>
      </c>
    </row>
    <row r="809" spans="1:12" s="72" customFormat="1" outlineLevel="2">
      <c r="A809" s="81">
        <v>2112010000</v>
      </c>
      <c r="B809" s="82" t="s">
        <v>1062</v>
      </c>
      <c r="C809" s="98">
        <v>0</v>
      </c>
      <c r="D809" s="78"/>
      <c r="E809" s="69"/>
      <c r="F809" s="71"/>
      <c r="G809" s="69">
        <f t="shared" si="23"/>
        <v>0</v>
      </c>
      <c r="I809" s="67">
        <v>0</v>
      </c>
      <c r="J809" s="68">
        <f t="shared" si="25"/>
        <v>0</v>
      </c>
      <c r="K809" s="64"/>
      <c r="L809" s="64" t="s">
        <v>370</v>
      </c>
    </row>
    <row r="810" spans="1:12" s="72" customFormat="1" outlineLevel="2">
      <c r="A810" s="81">
        <v>2112010099</v>
      </c>
      <c r="B810" s="82" t="s">
        <v>1063</v>
      </c>
      <c r="C810" s="69">
        <v>0</v>
      </c>
      <c r="D810" s="78"/>
      <c r="E810" s="69"/>
      <c r="F810" s="71"/>
      <c r="G810" s="69">
        <f t="shared" si="23"/>
        <v>0</v>
      </c>
      <c r="I810" s="67">
        <v>0</v>
      </c>
      <c r="J810" s="68">
        <f t="shared" si="25"/>
        <v>0</v>
      </c>
      <c r="K810" s="64"/>
      <c r="L810" s="64" t="s">
        <v>370</v>
      </c>
    </row>
    <row r="811" spans="1:12" s="72" customFormat="1" outlineLevel="2">
      <c r="A811" s="81">
        <v>2112310000</v>
      </c>
      <c r="B811" s="82" t="s">
        <v>1064</v>
      </c>
      <c r="C811" s="69">
        <v>0</v>
      </c>
      <c r="D811" s="78"/>
      <c r="E811" s="69"/>
      <c r="F811" s="71"/>
      <c r="G811" s="69">
        <f t="shared" si="23"/>
        <v>0</v>
      </c>
      <c r="I811" s="67">
        <v>0</v>
      </c>
      <c r="J811" s="68">
        <f t="shared" si="25"/>
        <v>0</v>
      </c>
      <c r="K811" s="64"/>
      <c r="L811" s="64" t="s">
        <v>370</v>
      </c>
    </row>
    <row r="812" spans="1:12" s="72" customFormat="1" outlineLevel="2">
      <c r="A812" s="81">
        <v>2112310099</v>
      </c>
      <c r="B812" s="82" t="s">
        <v>1065</v>
      </c>
      <c r="C812" s="69">
        <v>0</v>
      </c>
      <c r="D812" s="78"/>
      <c r="E812" s="69"/>
      <c r="F812" s="71"/>
      <c r="G812" s="69">
        <f t="shared" si="23"/>
        <v>0</v>
      </c>
      <c r="I812" s="67">
        <v>0</v>
      </c>
      <c r="J812" s="68">
        <f t="shared" si="25"/>
        <v>0</v>
      </c>
      <c r="K812" s="64"/>
      <c r="L812" s="64" t="s">
        <v>370</v>
      </c>
    </row>
    <row r="813" spans="1:12" s="72" customFormat="1" outlineLevel="2">
      <c r="A813" s="81">
        <v>2112999999</v>
      </c>
      <c r="B813" s="82" t="s">
        <v>1066</v>
      </c>
      <c r="C813" s="69">
        <v>0</v>
      </c>
      <c r="D813" s="78"/>
      <c r="E813" s="69"/>
      <c r="F813" s="71"/>
      <c r="G813" s="69">
        <f t="shared" si="23"/>
        <v>0</v>
      </c>
      <c r="I813" s="67">
        <v>0</v>
      </c>
      <c r="J813" s="68">
        <f t="shared" si="25"/>
        <v>0</v>
      </c>
      <c r="K813" s="64"/>
      <c r="L813" s="64" t="s">
        <v>370</v>
      </c>
    </row>
    <row r="814" spans="1:12" s="72" customFormat="1" outlineLevel="1">
      <c r="A814" s="65" t="s">
        <v>371</v>
      </c>
      <c r="B814" s="34" t="s">
        <v>5602</v>
      </c>
      <c r="C814" s="66">
        <f>SUM(C815:C817)</f>
        <v>0</v>
      </c>
      <c r="D814" s="78"/>
      <c r="E814" s="66"/>
      <c r="F814" s="71"/>
      <c r="G814" s="66">
        <f t="shared" si="23"/>
        <v>0</v>
      </c>
      <c r="I814" s="67">
        <v>0</v>
      </c>
      <c r="J814" s="68">
        <f t="shared" si="25"/>
        <v>0</v>
      </c>
      <c r="K814" s="64"/>
      <c r="L814" s="64">
        <v>0</v>
      </c>
    </row>
    <row r="815" spans="1:12" s="72" customFormat="1" outlineLevel="2">
      <c r="A815" s="81">
        <v>2111380000</v>
      </c>
      <c r="B815" s="82" t="s">
        <v>1067</v>
      </c>
      <c r="C815" s="69">
        <v>0</v>
      </c>
      <c r="D815" s="78"/>
      <c r="E815" s="69"/>
      <c r="F815" s="71"/>
      <c r="G815" s="69">
        <f t="shared" si="23"/>
        <v>0</v>
      </c>
      <c r="I815" s="67">
        <v>0</v>
      </c>
      <c r="J815" s="68">
        <f t="shared" si="25"/>
        <v>0</v>
      </c>
      <c r="K815" s="64"/>
      <c r="L815" s="64" t="s">
        <v>371</v>
      </c>
    </row>
    <row r="816" spans="1:12" s="72" customFormat="1" outlineLevel="2">
      <c r="A816" s="81">
        <v>2121300000</v>
      </c>
      <c r="B816" s="82" t="s">
        <v>1068</v>
      </c>
      <c r="C816" s="69">
        <v>0</v>
      </c>
      <c r="D816" s="78"/>
      <c r="E816" s="69"/>
      <c r="F816" s="71"/>
      <c r="G816" s="69">
        <f t="shared" si="23"/>
        <v>0</v>
      </c>
      <c r="I816" s="67">
        <v>0</v>
      </c>
      <c r="J816" s="68">
        <f t="shared" si="25"/>
        <v>0</v>
      </c>
      <c r="K816" s="64"/>
      <c r="L816" s="64" t="s">
        <v>371</v>
      </c>
    </row>
    <row r="817" spans="1:12" s="72" customFormat="1" outlineLevel="2">
      <c r="A817" s="81">
        <v>2122300000</v>
      </c>
      <c r="B817" s="82" t="s">
        <v>1069</v>
      </c>
      <c r="C817" s="69">
        <v>0</v>
      </c>
      <c r="D817" s="78"/>
      <c r="E817" s="69"/>
      <c r="F817" s="71"/>
      <c r="G817" s="69">
        <f t="shared" si="23"/>
        <v>0</v>
      </c>
      <c r="I817" s="67">
        <v>0</v>
      </c>
      <c r="J817" s="68">
        <f t="shared" si="25"/>
        <v>0</v>
      </c>
      <c r="K817" s="64"/>
      <c r="L817" s="64" t="s">
        <v>371</v>
      </c>
    </row>
    <row r="818" spans="1:12" s="72" customFormat="1" outlineLevel="1">
      <c r="A818" s="65" t="s">
        <v>372</v>
      </c>
      <c r="B818" s="34" t="s">
        <v>5603</v>
      </c>
      <c r="C818" s="66">
        <f>SUM(C819:C855)</f>
        <v>15067075.05999998</v>
      </c>
      <c r="D818" s="78"/>
      <c r="E818" s="66"/>
      <c r="F818" s="71"/>
      <c r="G818" s="66">
        <f t="shared" si="23"/>
        <v>15067075.05999998</v>
      </c>
      <c r="I818" s="67">
        <v>15994311.859999999</v>
      </c>
      <c r="J818" s="68">
        <f t="shared" si="25"/>
        <v>927236.80000001937</v>
      </c>
      <c r="K818" s="64"/>
      <c r="L818" s="64">
        <v>0</v>
      </c>
    </row>
    <row r="819" spans="1:12" s="72" customFormat="1" outlineLevel="2">
      <c r="A819" s="81">
        <v>2181210000</v>
      </c>
      <c r="B819" s="82" t="s">
        <v>1070</v>
      </c>
      <c r="C819" s="69">
        <v>0</v>
      </c>
      <c r="D819" s="78"/>
      <c r="E819" s="69"/>
      <c r="F819" s="71"/>
      <c r="G819" s="69">
        <f t="shared" si="23"/>
        <v>0</v>
      </c>
      <c r="I819" s="67">
        <v>0</v>
      </c>
      <c r="J819" s="68">
        <f t="shared" si="25"/>
        <v>0</v>
      </c>
      <c r="K819" s="64"/>
      <c r="L819" s="64" t="s">
        <v>372</v>
      </c>
    </row>
    <row r="820" spans="1:12" s="72" customFormat="1" outlineLevel="2">
      <c r="A820" s="81">
        <v>2181210200</v>
      </c>
      <c r="B820" s="82" t="s">
        <v>1071</v>
      </c>
      <c r="C820" s="69">
        <v>0</v>
      </c>
      <c r="D820" s="78"/>
      <c r="E820" s="69"/>
      <c r="F820" s="71"/>
      <c r="G820" s="69">
        <f t="shared" si="23"/>
        <v>0</v>
      </c>
      <c r="I820" s="67">
        <v>0</v>
      </c>
      <c r="J820" s="68">
        <f t="shared" ref="J820:J899" si="26">I820-G820</f>
        <v>0</v>
      </c>
      <c r="K820" s="64"/>
      <c r="L820" s="64" t="s">
        <v>372</v>
      </c>
    </row>
    <row r="821" spans="1:12" s="72" customFormat="1" outlineLevel="2">
      <c r="A821" s="81">
        <v>2181210300</v>
      </c>
      <c r="B821" s="82" t="s">
        <v>1072</v>
      </c>
      <c r="C821" s="69">
        <v>0</v>
      </c>
      <c r="D821" s="78"/>
      <c r="E821" s="69"/>
      <c r="F821" s="71"/>
      <c r="G821" s="69">
        <f t="shared" si="23"/>
        <v>0</v>
      </c>
      <c r="I821" s="67">
        <v>0</v>
      </c>
      <c r="J821" s="68">
        <f t="shared" si="26"/>
        <v>0</v>
      </c>
      <c r="K821" s="64"/>
      <c r="L821" s="64" t="s">
        <v>372</v>
      </c>
    </row>
    <row r="822" spans="1:12" s="72" customFormat="1" outlineLevel="2">
      <c r="A822" s="81">
        <v>2181210400</v>
      </c>
      <c r="B822" s="82" t="s">
        <v>1073</v>
      </c>
      <c r="C822" s="69">
        <v>0</v>
      </c>
      <c r="D822" s="78"/>
      <c r="E822" s="69"/>
      <c r="F822" s="71"/>
      <c r="G822" s="69">
        <f t="shared" si="23"/>
        <v>0</v>
      </c>
      <c r="I822" s="67">
        <v>0</v>
      </c>
      <c r="J822" s="68">
        <f t="shared" si="26"/>
        <v>0</v>
      </c>
      <c r="K822" s="64"/>
      <c r="L822" s="64" t="s">
        <v>372</v>
      </c>
    </row>
    <row r="823" spans="1:12" s="72" customFormat="1" outlineLevel="2">
      <c r="A823" s="81">
        <v>2181210500</v>
      </c>
      <c r="B823" s="82" t="s">
        <v>1074</v>
      </c>
      <c r="C823" s="69">
        <v>0</v>
      </c>
      <c r="D823" s="78"/>
      <c r="E823" s="69"/>
      <c r="F823" s="71"/>
      <c r="G823" s="69">
        <f t="shared" si="23"/>
        <v>0</v>
      </c>
      <c r="I823" s="67">
        <v>0</v>
      </c>
      <c r="J823" s="68">
        <f t="shared" si="26"/>
        <v>0</v>
      </c>
      <c r="K823" s="64"/>
      <c r="L823" s="64" t="s">
        <v>372</v>
      </c>
    </row>
    <row r="824" spans="1:12" s="72" customFormat="1" outlineLevel="2">
      <c r="A824" s="81">
        <v>2181210600</v>
      </c>
      <c r="B824" s="82" t="s">
        <v>1075</v>
      </c>
      <c r="C824" s="69">
        <v>0</v>
      </c>
      <c r="D824" s="78"/>
      <c r="E824" s="69"/>
      <c r="F824" s="71"/>
      <c r="G824" s="69">
        <f t="shared" si="23"/>
        <v>0</v>
      </c>
      <c r="I824" s="67">
        <v>0</v>
      </c>
      <c r="J824" s="68">
        <f t="shared" si="26"/>
        <v>0</v>
      </c>
      <c r="K824" s="64"/>
      <c r="L824" s="64" t="s">
        <v>372</v>
      </c>
    </row>
    <row r="825" spans="1:12" s="72" customFormat="1" outlineLevel="2">
      <c r="A825" s="81">
        <v>2181210800</v>
      </c>
      <c r="B825" s="82" t="s">
        <v>1076</v>
      </c>
      <c r="C825" s="69">
        <v>780217.27</v>
      </c>
      <c r="D825" s="78"/>
      <c r="E825" s="69"/>
      <c r="F825" s="71"/>
      <c r="G825" s="69">
        <f t="shared" si="23"/>
        <v>780217.27</v>
      </c>
      <c r="I825" s="67">
        <v>0</v>
      </c>
      <c r="J825" s="68">
        <f t="shared" si="26"/>
        <v>-780217.27</v>
      </c>
      <c r="K825" s="64"/>
      <c r="L825" s="64" t="s">
        <v>372</v>
      </c>
    </row>
    <row r="826" spans="1:12" s="72" customFormat="1" outlineLevel="2">
      <c r="A826" s="81">
        <v>2181210900</v>
      </c>
      <c r="B826" s="82" t="s">
        <v>1077</v>
      </c>
      <c r="C826" s="69">
        <v>17191.93</v>
      </c>
      <c r="D826" s="78"/>
      <c r="E826" s="69"/>
      <c r="F826" s="71"/>
      <c r="G826" s="69">
        <f t="shared" si="23"/>
        <v>17191.93</v>
      </c>
      <c r="I826" s="67">
        <v>0</v>
      </c>
      <c r="J826" s="68">
        <f t="shared" si="26"/>
        <v>-17191.93</v>
      </c>
      <c r="K826" s="64"/>
      <c r="L826" s="64" t="s">
        <v>372</v>
      </c>
    </row>
    <row r="827" spans="1:12" s="72" customFormat="1" outlineLevel="2">
      <c r="A827" s="81">
        <v>2181211100</v>
      </c>
      <c r="B827" s="82" t="s">
        <v>1078</v>
      </c>
      <c r="C827" s="69">
        <v>0</v>
      </c>
      <c r="D827" s="78"/>
      <c r="E827" s="69"/>
      <c r="F827" s="71"/>
      <c r="G827" s="69">
        <f t="shared" si="23"/>
        <v>0</v>
      </c>
      <c r="I827" s="67">
        <v>0</v>
      </c>
      <c r="J827" s="68">
        <f t="shared" si="26"/>
        <v>0</v>
      </c>
      <c r="K827" s="64"/>
      <c r="L827" s="64" t="s">
        <v>372</v>
      </c>
    </row>
    <row r="828" spans="1:12" s="72" customFormat="1" outlineLevel="2">
      <c r="A828" s="81">
        <v>2181211200</v>
      </c>
      <c r="B828" s="82" t="s">
        <v>1079</v>
      </c>
      <c r="C828" s="69">
        <v>0</v>
      </c>
      <c r="D828" s="78"/>
      <c r="E828" s="69"/>
      <c r="F828" s="71"/>
      <c r="G828" s="69">
        <f t="shared" si="23"/>
        <v>0</v>
      </c>
      <c r="I828" s="67">
        <v>0</v>
      </c>
      <c r="J828" s="68">
        <f t="shared" si="26"/>
        <v>0</v>
      </c>
      <c r="K828" s="64"/>
      <c r="L828" s="64" t="s">
        <v>372</v>
      </c>
    </row>
    <row r="829" spans="1:12" s="72" customFormat="1" outlineLevel="2">
      <c r="A829" s="81">
        <v>2181211300</v>
      </c>
      <c r="B829" s="82" t="s">
        <v>1080</v>
      </c>
      <c r="C829" s="69">
        <v>0.149999999999999</v>
      </c>
      <c r="D829" s="78"/>
      <c r="E829" s="69"/>
      <c r="F829" s="71"/>
      <c r="G829" s="69">
        <f t="shared" si="23"/>
        <v>0.149999999999999</v>
      </c>
      <c r="I829" s="67">
        <v>0</v>
      </c>
      <c r="J829" s="68">
        <f t="shared" si="26"/>
        <v>-0.149999999999999</v>
      </c>
      <c r="K829" s="64"/>
      <c r="L829" s="64" t="s">
        <v>372</v>
      </c>
    </row>
    <row r="830" spans="1:12" s="72" customFormat="1" outlineLevel="2">
      <c r="A830" s="81">
        <v>2181211500</v>
      </c>
      <c r="B830" s="82" t="s">
        <v>1081</v>
      </c>
      <c r="C830" s="69">
        <v>428.56</v>
      </c>
      <c r="D830" s="78"/>
      <c r="E830" s="69"/>
      <c r="F830" s="71"/>
      <c r="G830" s="69">
        <f t="shared" si="23"/>
        <v>428.56</v>
      </c>
      <c r="I830" s="67">
        <v>0</v>
      </c>
      <c r="J830" s="68">
        <f t="shared" si="26"/>
        <v>-428.56</v>
      </c>
      <c r="K830" s="64"/>
      <c r="L830" s="64" t="s">
        <v>372</v>
      </c>
    </row>
    <row r="831" spans="1:12" s="72" customFormat="1" outlineLevel="2">
      <c r="A831" s="81">
        <v>2181211600</v>
      </c>
      <c r="B831" s="82" t="s">
        <v>1082</v>
      </c>
      <c r="C831" s="69">
        <v>379208.21999999898</v>
      </c>
      <c r="D831" s="78"/>
      <c r="E831" s="69"/>
      <c r="F831" s="71"/>
      <c r="G831" s="69">
        <f t="shared" si="23"/>
        <v>379208.21999999898</v>
      </c>
      <c r="I831" s="67">
        <v>0</v>
      </c>
      <c r="J831" s="68">
        <f t="shared" si="26"/>
        <v>-379208.21999999898</v>
      </c>
      <c r="K831" s="64"/>
      <c r="L831" s="64" t="s">
        <v>372</v>
      </c>
    </row>
    <row r="832" spans="1:12" s="72" customFormat="1" outlineLevel="2">
      <c r="A832" s="81">
        <v>2181211700</v>
      </c>
      <c r="B832" s="82" t="s">
        <v>1083</v>
      </c>
      <c r="C832" s="69">
        <v>0</v>
      </c>
      <c r="D832" s="78"/>
      <c r="E832" s="69"/>
      <c r="F832" s="71"/>
      <c r="G832" s="69">
        <f t="shared" si="23"/>
        <v>0</v>
      </c>
      <c r="I832" s="67">
        <v>0</v>
      </c>
      <c r="J832" s="68">
        <f t="shared" si="26"/>
        <v>0</v>
      </c>
      <c r="K832" s="64"/>
      <c r="L832" s="64" t="s">
        <v>372</v>
      </c>
    </row>
    <row r="833" spans="1:12" s="72" customFormat="1" outlineLevel="2">
      <c r="A833" s="81">
        <v>2181211800</v>
      </c>
      <c r="B833" s="82" t="s">
        <v>1084</v>
      </c>
      <c r="C833" s="69">
        <v>0</v>
      </c>
      <c r="D833" s="78"/>
      <c r="E833" s="69"/>
      <c r="F833" s="71"/>
      <c r="G833" s="69">
        <f t="shared" ref="G833:G912" si="27">C833+E833</f>
        <v>0</v>
      </c>
      <c r="I833" s="67">
        <v>0</v>
      </c>
      <c r="J833" s="68">
        <f t="shared" si="26"/>
        <v>0</v>
      </c>
      <c r="K833" s="64"/>
      <c r="L833" s="64" t="s">
        <v>372</v>
      </c>
    </row>
    <row r="834" spans="1:12" s="72" customFormat="1" outlineLevel="2">
      <c r="A834" s="81">
        <v>2181211900</v>
      </c>
      <c r="B834" s="82" t="s">
        <v>1085</v>
      </c>
      <c r="C834" s="69">
        <v>0</v>
      </c>
      <c r="D834" s="78"/>
      <c r="E834" s="69"/>
      <c r="F834" s="71"/>
      <c r="G834" s="69">
        <f t="shared" si="27"/>
        <v>0</v>
      </c>
      <c r="I834" s="67">
        <v>0</v>
      </c>
      <c r="J834" s="68">
        <f t="shared" si="26"/>
        <v>0</v>
      </c>
      <c r="K834" s="64"/>
      <c r="L834" s="64" t="s">
        <v>372</v>
      </c>
    </row>
    <row r="835" spans="1:12" s="72" customFormat="1" outlineLevel="2">
      <c r="A835" s="81">
        <v>2181212400</v>
      </c>
      <c r="B835" s="82" t="s">
        <v>1086</v>
      </c>
      <c r="C835" s="69">
        <v>0</v>
      </c>
      <c r="D835" s="78"/>
      <c r="E835" s="69"/>
      <c r="F835" s="71"/>
      <c r="G835" s="69">
        <f t="shared" si="27"/>
        <v>0</v>
      </c>
      <c r="I835" s="67">
        <v>0</v>
      </c>
      <c r="J835" s="68">
        <f t="shared" si="26"/>
        <v>0</v>
      </c>
      <c r="K835" s="64"/>
      <c r="L835" s="64" t="s">
        <v>372</v>
      </c>
    </row>
    <row r="836" spans="1:12" s="72" customFormat="1" outlineLevel="2">
      <c r="A836" s="81">
        <v>2181300000</v>
      </c>
      <c r="B836" s="82" t="s">
        <v>1087</v>
      </c>
      <c r="C836" s="69">
        <v>2798190.31</v>
      </c>
      <c r="D836" s="78"/>
      <c r="E836" s="69"/>
      <c r="F836" s="71"/>
      <c r="G836" s="69">
        <f t="shared" si="27"/>
        <v>2798190.31</v>
      </c>
      <c r="I836" s="67">
        <v>0</v>
      </c>
      <c r="J836" s="68">
        <f t="shared" si="26"/>
        <v>-2798190.31</v>
      </c>
      <c r="K836" s="64"/>
      <c r="L836" s="64" t="s">
        <v>372</v>
      </c>
    </row>
    <row r="837" spans="1:12" s="72" customFormat="1" outlineLevel="2">
      <c r="A837" s="81">
        <v>2181300100</v>
      </c>
      <c r="B837" s="82" t="s">
        <v>1088</v>
      </c>
      <c r="C837" s="69">
        <v>45086.169999999896</v>
      </c>
      <c r="D837" s="78"/>
      <c r="E837" s="69"/>
      <c r="F837" s="71"/>
      <c r="G837" s="69">
        <f t="shared" si="27"/>
        <v>45086.169999999896</v>
      </c>
      <c r="I837" s="67">
        <v>0</v>
      </c>
      <c r="J837" s="68">
        <f t="shared" si="26"/>
        <v>-45086.169999999896</v>
      </c>
      <c r="K837" s="64"/>
      <c r="L837" s="64" t="s">
        <v>372</v>
      </c>
    </row>
    <row r="838" spans="1:12" s="72" customFormat="1" outlineLevel="2">
      <c r="A838" s="81">
        <v>2181300200</v>
      </c>
      <c r="B838" s="82" t="s">
        <v>1089</v>
      </c>
      <c r="C838" s="69">
        <v>427660.859999999</v>
      </c>
      <c r="D838" s="78"/>
      <c r="E838" s="69"/>
      <c r="F838" s="71"/>
      <c r="G838" s="69">
        <f t="shared" si="27"/>
        <v>427660.859999999</v>
      </c>
      <c r="I838" s="67">
        <v>0</v>
      </c>
      <c r="J838" s="68">
        <f t="shared" si="26"/>
        <v>-427660.859999999</v>
      </c>
      <c r="K838" s="64"/>
      <c r="L838" s="64" t="s">
        <v>372</v>
      </c>
    </row>
    <row r="839" spans="1:12" s="72" customFormat="1" outlineLevel="2">
      <c r="A839" s="81">
        <v>2181300300</v>
      </c>
      <c r="B839" s="82" t="s">
        <v>1090</v>
      </c>
      <c r="C839" s="69">
        <v>3069648.58</v>
      </c>
      <c r="D839" s="78"/>
      <c r="E839" s="69"/>
      <c r="F839" s="71"/>
      <c r="G839" s="69">
        <f t="shared" si="27"/>
        <v>3069648.58</v>
      </c>
      <c r="I839" s="67">
        <v>0</v>
      </c>
      <c r="J839" s="68">
        <f t="shared" si="26"/>
        <v>-3069648.58</v>
      </c>
      <c r="K839" s="64"/>
      <c r="L839" s="64" t="s">
        <v>372</v>
      </c>
    </row>
    <row r="840" spans="1:12" s="72" customFormat="1" outlineLevel="2">
      <c r="A840" s="81">
        <v>2181300400</v>
      </c>
      <c r="B840" s="82" t="s">
        <v>1091</v>
      </c>
      <c r="C840" s="69">
        <v>775587.01</v>
      </c>
      <c r="D840" s="78"/>
      <c r="E840" s="69"/>
      <c r="F840" s="71"/>
      <c r="G840" s="69">
        <f t="shared" si="27"/>
        <v>775587.01</v>
      </c>
      <c r="I840" s="67">
        <v>0</v>
      </c>
      <c r="J840" s="68">
        <f t="shared" si="26"/>
        <v>-775587.01</v>
      </c>
      <c r="K840" s="64"/>
      <c r="L840" s="64" t="s">
        <v>372</v>
      </c>
    </row>
    <row r="841" spans="1:12" s="72" customFormat="1" outlineLevel="2">
      <c r="A841" s="81">
        <v>2181300500</v>
      </c>
      <c r="B841" s="82" t="s">
        <v>1092</v>
      </c>
      <c r="C841" s="69">
        <v>217681.649999999</v>
      </c>
      <c r="D841" s="78"/>
      <c r="E841" s="69"/>
      <c r="F841" s="71"/>
      <c r="G841" s="69">
        <f t="shared" si="27"/>
        <v>217681.649999999</v>
      </c>
      <c r="I841" s="67">
        <v>0</v>
      </c>
      <c r="J841" s="68">
        <f t="shared" si="26"/>
        <v>-217681.649999999</v>
      </c>
      <c r="K841" s="64"/>
      <c r="L841" s="64" t="s">
        <v>372</v>
      </c>
    </row>
    <row r="842" spans="1:12" s="72" customFormat="1" outlineLevel="2">
      <c r="A842" s="81">
        <v>2181300800</v>
      </c>
      <c r="B842" s="82" t="s">
        <v>1093</v>
      </c>
      <c r="C842" s="69">
        <v>2672137.6699999901</v>
      </c>
      <c r="D842" s="78"/>
      <c r="E842" s="69"/>
      <c r="F842" s="71"/>
      <c r="G842" s="69">
        <f t="shared" si="27"/>
        <v>2672137.6699999901</v>
      </c>
      <c r="I842" s="67">
        <v>0</v>
      </c>
      <c r="J842" s="68">
        <f t="shared" si="26"/>
        <v>-2672137.6699999901</v>
      </c>
      <c r="K842" s="64"/>
      <c r="L842" s="64" t="s">
        <v>372</v>
      </c>
    </row>
    <row r="843" spans="1:12" s="72" customFormat="1" outlineLevel="2">
      <c r="A843" s="81">
        <v>2181300900</v>
      </c>
      <c r="B843" s="82" t="s">
        <v>1094</v>
      </c>
      <c r="C843" s="69">
        <v>57158.61</v>
      </c>
      <c r="D843" s="78"/>
      <c r="E843" s="69"/>
      <c r="F843" s="71"/>
      <c r="G843" s="69">
        <f t="shared" si="27"/>
        <v>57158.61</v>
      </c>
      <c r="I843" s="67">
        <v>0</v>
      </c>
      <c r="J843" s="68">
        <f t="shared" si="26"/>
        <v>-57158.61</v>
      </c>
      <c r="K843" s="64"/>
      <c r="L843" s="64" t="s">
        <v>372</v>
      </c>
    </row>
    <row r="844" spans="1:12" s="72" customFormat="1" outlineLevel="2">
      <c r="A844" s="81">
        <v>2181301100</v>
      </c>
      <c r="B844" s="82" t="s">
        <v>1095</v>
      </c>
      <c r="C844" s="69">
        <v>0</v>
      </c>
      <c r="D844" s="78"/>
      <c r="E844" s="69"/>
      <c r="F844" s="71"/>
      <c r="G844" s="69">
        <f t="shared" si="27"/>
        <v>0</v>
      </c>
      <c r="I844" s="67">
        <v>0</v>
      </c>
      <c r="J844" s="68">
        <f t="shared" si="26"/>
        <v>0</v>
      </c>
      <c r="K844" s="64"/>
      <c r="L844" s="64" t="s">
        <v>372</v>
      </c>
    </row>
    <row r="845" spans="1:12" s="72" customFormat="1" outlineLevel="2">
      <c r="A845" s="81">
        <v>2181301200</v>
      </c>
      <c r="B845" s="82" t="s">
        <v>1096</v>
      </c>
      <c r="C845" s="69">
        <v>30736.560000000001</v>
      </c>
      <c r="D845" s="78"/>
      <c r="E845" s="69"/>
      <c r="F845" s="71"/>
      <c r="G845" s="69">
        <f t="shared" si="27"/>
        <v>30736.560000000001</v>
      </c>
      <c r="I845" s="67">
        <v>0</v>
      </c>
      <c r="J845" s="68">
        <f t="shared" si="26"/>
        <v>-30736.560000000001</v>
      </c>
      <c r="K845" s="64"/>
      <c r="L845" s="64" t="s">
        <v>372</v>
      </c>
    </row>
    <row r="846" spans="1:12" s="72" customFormat="1" outlineLevel="2">
      <c r="A846" s="81">
        <v>2181301300</v>
      </c>
      <c r="B846" s="82" t="s">
        <v>1097</v>
      </c>
      <c r="C846" s="69">
        <v>15.64</v>
      </c>
      <c r="D846" s="78"/>
      <c r="E846" s="69"/>
      <c r="F846" s="71"/>
      <c r="G846" s="69">
        <f t="shared" si="27"/>
        <v>15.64</v>
      </c>
      <c r="I846" s="67">
        <v>0</v>
      </c>
      <c r="J846" s="68">
        <f t="shared" si="26"/>
        <v>-15.64</v>
      </c>
      <c r="K846" s="64"/>
      <c r="L846" s="64" t="s">
        <v>372</v>
      </c>
    </row>
    <row r="847" spans="1:12" s="72" customFormat="1" outlineLevel="2">
      <c r="A847" s="81">
        <v>2181301500</v>
      </c>
      <c r="B847" s="82" t="s">
        <v>1098</v>
      </c>
      <c r="C847" s="69">
        <v>259.38999999999902</v>
      </c>
      <c r="D847" s="78"/>
      <c r="E847" s="69"/>
      <c r="F847" s="71"/>
      <c r="G847" s="69">
        <f t="shared" si="27"/>
        <v>259.38999999999902</v>
      </c>
      <c r="I847" s="67">
        <v>0</v>
      </c>
      <c r="J847" s="68">
        <f t="shared" si="26"/>
        <v>-259.38999999999902</v>
      </c>
      <c r="K847" s="64"/>
      <c r="L847" s="64" t="s">
        <v>372</v>
      </c>
    </row>
    <row r="848" spans="1:12" s="72" customFormat="1" outlineLevel="2">
      <c r="A848" s="81">
        <v>2181301600</v>
      </c>
      <c r="B848" s="82" t="s">
        <v>1099</v>
      </c>
      <c r="C848" s="69">
        <v>3685315.04999999</v>
      </c>
      <c r="D848" s="78"/>
      <c r="E848" s="69"/>
      <c r="F848" s="71"/>
      <c r="G848" s="69">
        <f t="shared" si="27"/>
        <v>3685315.04999999</v>
      </c>
      <c r="I848" s="67">
        <v>0</v>
      </c>
      <c r="J848" s="68">
        <f t="shared" si="26"/>
        <v>-3685315.04999999</v>
      </c>
      <c r="K848" s="64"/>
      <c r="L848" s="64" t="s">
        <v>372</v>
      </c>
    </row>
    <row r="849" spans="1:14" s="72" customFormat="1" outlineLevel="2">
      <c r="A849" s="81">
        <v>2181301700</v>
      </c>
      <c r="B849" s="82" t="s">
        <v>1100</v>
      </c>
      <c r="C849" s="69">
        <v>110121.72</v>
      </c>
      <c r="D849" s="78"/>
      <c r="E849" s="69"/>
      <c r="F849" s="71"/>
      <c r="G849" s="69">
        <f t="shared" si="27"/>
        <v>110121.72</v>
      </c>
      <c r="I849" s="67">
        <v>0</v>
      </c>
      <c r="J849" s="68">
        <f t="shared" si="26"/>
        <v>-110121.72</v>
      </c>
      <c r="K849" s="64"/>
      <c r="L849" s="64" t="s">
        <v>372</v>
      </c>
    </row>
    <row r="850" spans="1:14" s="72" customFormat="1" outlineLevel="2">
      <c r="A850" s="81">
        <v>2181301800</v>
      </c>
      <c r="B850" s="82" t="s">
        <v>1101</v>
      </c>
      <c r="C850" s="69">
        <v>0</v>
      </c>
      <c r="D850" s="78"/>
      <c r="E850" s="69"/>
      <c r="F850" s="71"/>
      <c r="G850" s="69">
        <f t="shared" si="27"/>
        <v>0</v>
      </c>
      <c r="I850" s="67">
        <v>0</v>
      </c>
      <c r="J850" s="68">
        <f t="shared" si="26"/>
        <v>0</v>
      </c>
      <c r="K850" s="64"/>
      <c r="L850" s="64" t="s">
        <v>372</v>
      </c>
    </row>
    <row r="851" spans="1:14" s="72" customFormat="1" outlineLevel="2">
      <c r="A851" s="81">
        <v>2181301900</v>
      </c>
      <c r="B851" s="82" t="s">
        <v>1102</v>
      </c>
      <c r="C851" s="69">
        <v>0</v>
      </c>
      <c r="D851" s="78"/>
      <c r="E851" s="69"/>
      <c r="F851" s="71"/>
      <c r="G851" s="69">
        <f t="shared" si="27"/>
        <v>0</v>
      </c>
      <c r="I851" s="67">
        <v>0</v>
      </c>
      <c r="J851" s="68">
        <f t="shared" si="26"/>
        <v>0</v>
      </c>
      <c r="K851" s="64"/>
      <c r="L851" s="64" t="s">
        <v>372</v>
      </c>
    </row>
    <row r="852" spans="1:14" s="72" customFormat="1" outlineLevel="2">
      <c r="A852" s="81">
        <v>2181302400</v>
      </c>
      <c r="B852" s="82" t="s">
        <v>1103</v>
      </c>
      <c r="C852" s="69">
        <v>0</v>
      </c>
      <c r="D852" s="78"/>
      <c r="E852" s="69"/>
      <c r="F852" s="71"/>
      <c r="G852" s="69">
        <f t="shared" si="27"/>
        <v>0</v>
      </c>
      <c r="I852" s="67">
        <v>0</v>
      </c>
      <c r="J852" s="68">
        <f t="shared" si="26"/>
        <v>0</v>
      </c>
      <c r="K852" s="64"/>
      <c r="L852" s="64" t="s">
        <v>372</v>
      </c>
    </row>
    <row r="853" spans="1:14" s="72" customFormat="1" outlineLevel="2">
      <c r="A853" s="81">
        <v>2182300000</v>
      </c>
      <c r="B853" s="82" t="s">
        <v>1104</v>
      </c>
      <c r="C853" s="69">
        <v>429.70999999999901</v>
      </c>
      <c r="D853" s="78"/>
      <c r="E853" s="69"/>
      <c r="F853" s="71"/>
      <c r="G853" s="69">
        <f t="shared" si="27"/>
        <v>429.70999999999901</v>
      </c>
      <c r="I853" s="67">
        <v>0</v>
      </c>
      <c r="J853" s="68">
        <f t="shared" si="26"/>
        <v>-429.70999999999901</v>
      </c>
      <c r="K853" s="64"/>
      <c r="L853" s="64" t="s">
        <v>372</v>
      </c>
    </row>
    <row r="854" spans="1:14" s="72" customFormat="1" outlineLevel="2">
      <c r="A854" s="81">
        <v>2182300099</v>
      </c>
      <c r="B854" s="82" t="s">
        <v>1105</v>
      </c>
      <c r="C854" s="69">
        <v>0</v>
      </c>
      <c r="D854" s="78"/>
      <c r="E854" s="69"/>
      <c r="F854" s="71"/>
      <c r="G854" s="69">
        <f t="shared" si="27"/>
        <v>0</v>
      </c>
      <c r="I854" s="67">
        <v>0</v>
      </c>
      <c r="J854" s="68">
        <f t="shared" si="26"/>
        <v>0</v>
      </c>
      <c r="K854" s="64"/>
      <c r="L854" s="64" t="s">
        <v>372</v>
      </c>
    </row>
    <row r="855" spans="1:14" s="72" customFormat="1" outlineLevel="2">
      <c r="A855" s="81">
        <v>2182400000</v>
      </c>
      <c r="B855" s="82" t="s">
        <v>1106</v>
      </c>
      <c r="C855" s="69">
        <v>0</v>
      </c>
      <c r="D855" s="78"/>
      <c r="E855" s="69"/>
      <c r="F855" s="71"/>
      <c r="G855" s="69">
        <f t="shared" si="27"/>
        <v>0</v>
      </c>
      <c r="I855" s="67">
        <v>0</v>
      </c>
      <c r="J855" s="68">
        <f t="shared" si="26"/>
        <v>0</v>
      </c>
      <c r="K855" s="64"/>
      <c r="L855" s="64" t="s">
        <v>372</v>
      </c>
    </row>
    <row r="856" spans="1:14" outlineLevel="1">
      <c r="A856" s="65" t="s">
        <v>373</v>
      </c>
      <c r="B856" s="34" t="s">
        <v>5604</v>
      </c>
      <c r="C856" s="66">
        <f>SUM(C857:C859)</f>
        <v>18394.279999999901</v>
      </c>
      <c r="D856" s="78"/>
      <c r="E856" s="66"/>
      <c r="G856" s="66">
        <f t="shared" si="27"/>
        <v>18394.279999999901</v>
      </c>
      <c r="I856" s="67">
        <v>411039.28</v>
      </c>
      <c r="J856" s="68">
        <f t="shared" si="26"/>
        <v>392645.00000000012</v>
      </c>
      <c r="K856" s="64"/>
      <c r="L856" s="64">
        <v>0</v>
      </c>
    </row>
    <row r="857" spans="1:14" outlineLevel="2">
      <c r="A857" s="81">
        <v>2710040100</v>
      </c>
      <c r="B857" s="82" t="s">
        <v>1107</v>
      </c>
      <c r="C857" s="69">
        <v>0</v>
      </c>
      <c r="D857" s="78"/>
      <c r="E857" s="69"/>
      <c r="G857" s="69">
        <f>C857+E857</f>
        <v>0</v>
      </c>
      <c r="I857" s="67">
        <v>0</v>
      </c>
      <c r="J857" s="68">
        <f>I857-G857</f>
        <v>0</v>
      </c>
      <c r="K857" s="64"/>
      <c r="L857" s="64" t="s">
        <v>373</v>
      </c>
    </row>
    <row r="858" spans="1:14" outlineLevel="2">
      <c r="A858" s="81">
        <v>2710050100</v>
      </c>
      <c r="B858" s="82" t="s">
        <v>1108</v>
      </c>
      <c r="C858" s="69">
        <v>0</v>
      </c>
      <c r="D858" s="78"/>
      <c r="E858" s="69"/>
      <c r="G858" s="69">
        <f t="shared" si="27"/>
        <v>0</v>
      </c>
      <c r="I858" s="67">
        <v>0</v>
      </c>
      <c r="J858" s="68">
        <f t="shared" si="26"/>
        <v>0</v>
      </c>
      <c r="K858" s="64"/>
      <c r="L858" s="64" t="s">
        <v>373</v>
      </c>
    </row>
    <row r="859" spans="1:14" outlineLevel="2">
      <c r="A859" s="81">
        <v>2710070100</v>
      </c>
      <c r="B859" s="82" t="s">
        <v>1109</v>
      </c>
      <c r="C859" s="69">
        <v>18394.279999999901</v>
      </c>
      <c r="D859" s="78"/>
      <c r="E859" s="69"/>
      <c r="G859" s="69">
        <f>C859+E859</f>
        <v>18394.279999999901</v>
      </c>
      <c r="I859" s="67">
        <v>0</v>
      </c>
      <c r="J859" s="68">
        <f t="shared" si="26"/>
        <v>-18394.279999999901</v>
      </c>
      <c r="K859" s="64"/>
      <c r="L859" s="64" t="s">
        <v>373</v>
      </c>
    </row>
    <row r="860" spans="1:14" outlineLevel="1">
      <c r="A860" s="65" t="s">
        <v>374</v>
      </c>
      <c r="B860" s="34" t="s">
        <v>5605</v>
      </c>
      <c r="C860" s="66">
        <f>SUM(C861:C863)</f>
        <v>227013.14999999991</v>
      </c>
      <c r="D860" s="78"/>
      <c r="E860" s="66"/>
      <c r="G860" s="66">
        <f t="shared" si="27"/>
        <v>227013.14999999991</v>
      </c>
      <c r="I860" s="67">
        <v>49364.95</v>
      </c>
      <c r="J860" s="68">
        <f t="shared" si="26"/>
        <v>-177648.1999999999</v>
      </c>
      <c r="K860" s="64"/>
      <c r="L860" s="64">
        <v>0</v>
      </c>
    </row>
    <row r="861" spans="1:14" outlineLevel="2">
      <c r="A861" s="81">
        <v>2710050200</v>
      </c>
      <c r="B861" s="82" t="s">
        <v>1110</v>
      </c>
      <c r="C861" s="69">
        <v>0</v>
      </c>
      <c r="D861" s="78"/>
      <c r="E861" s="69"/>
      <c r="G861" s="69">
        <f t="shared" si="27"/>
        <v>0</v>
      </c>
      <c r="I861" s="67">
        <v>0</v>
      </c>
      <c r="J861" s="68">
        <f t="shared" si="26"/>
        <v>0</v>
      </c>
      <c r="K861" s="64"/>
      <c r="L861" s="64" t="s">
        <v>374</v>
      </c>
    </row>
    <row r="862" spans="1:14" outlineLevel="2">
      <c r="A862" s="81">
        <v>2710040200</v>
      </c>
      <c r="B862" s="82" t="s">
        <v>1111</v>
      </c>
      <c r="C862" s="69">
        <v>45339.529999999897</v>
      </c>
      <c r="D862" s="78"/>
      <c r="E862" s="69"/>
      <c r="G862" s="69">
        <f>C862+E862</f>
        <v>45339.529999999897</v>
      </c>
      <c r="I862" s="67">
        <v>0</v>
      </c>
      <c r="J862" s="68">
        <f>I862-G862</f>
        <v>-45339.529999999897</v>
      </c>
      <c r="K862" s="64"/>
      <c r="L862" s="64" t="s">
        <v>374</v>
      </c>
    </row>
    <row r="863" spans="1:14" outlineLevel="2">
      <c r="A863" s="81">
        <v>2710070200</v>
      </c>
      <c r="B863" s="82" t="s">
        <v>1112</v>
      </c>
      <c r="C863" s="69">
        <v>181673.62</v>
      </c>
      <c r="D863" s="78"/>
      <c r="E863" s="69"/>
      <c r="G863" s="69">
        <f>C863+E863</f>
        <v>181673.62</v>
      </c>
      <c r="I863" s="67">
        <v>0</v>
      </c>
      <c r="J863" s="68">
        <f t="shared" si="26"/>
        <v>-181673.62</v>
      </c>
      <c r="K863" s="64"/>
      <c r="L863" s="64" t="s">
        <v>374</v>
      </c>
    </row>
    <row r="864" spans="1:14" outlineLevel="1">
      <c r="A864" s="65" t="s">
        <v>375</v>
      </c>
      <c r="B864" s="34" t="s">
        <v>5606</v>
      </c>
      <c r="C864" s="66">
        <f>SUM(C865:C867)</f>
        <v>9181809.6299999896</v>
      </c>
      <c r="D864" s="78"/>
      <c r="E864" s="66"/>
      <c r="G864" s="66">
        <f t="shared" si="27"/>
        <v>9181809.6299999896</v>
      </c>
      <c r="I864" s="67">
        <v>9708916.6500000004</v>
      </c>
      <c r="J864" s="68">
        <f>I864-G864</f>
        <v>527107.02000001073</v>
      </c>
      <c r="K864" s="64"/>
      <c r="L864" s="64">
        <v>0</v>
      </c>
      <c r="M864" s="99"/>
      <c r="N864" s="67"/>
    </row>
    <row r="865" spans="1:14" outlineLevel="2">
      <c r="A865" s="81">
        <v>2710050300</v>
      </c>
      <c r="B865" s="82" t="s">
        <v>1113</v>
      </c>
      <c r="C865" s="98">
        <v>0</v>
      </c>
      <c r="D865" s="78"/>
      <c r="E865" s="69"/>
      <c r="G865" s="69">
        <f t="shared" si="27"/>
        <v>0</v>
      </c>
      <c r="I865" s="67">
        <v>0</v>
      </c>
      <c r="J865" s="68">
        <f t="shared" si="26"/>
        <v>0</v>
      </c>
      <c r="K865" s="64"/>
      <c r="L865" s="64" t="s">
        <v>375</v>
      </c>
    </row>
    <row r="866" spans="1:14" outlineLevel="2">
      <c r="A866" s="81">
        <v>2710040300</v>
      </c>
      <c r="B866" s="82" t="s">
        <v>1114</v>
      </c>
      <c r="C866" s="69">
        <v>3940906.50999999</v>
      </c>
      <c r="D866" s="78"/>
      <c r="E866" s="69"/>
      <c r="G866" s="69">
        <f>C866+E866</f>
        <v>3940906.50999999</v>
      </c>
      <c r="I866" s="67">
        <v>0</v>
      </c>
      <c r="J866" s="68">
        <f t="shared" si="26"/>
        <v>-3940906.50999999</v>
      </c>
      <c r="K866" s="64"/>
      <c r="L866" s="64" t="s">
        <v>375</v>
      </c>
    </row>
    <row r="867" spans="1:14" outlineLevel="2">
      <c r="A867" s="81">
        <v>2710070300</v>
      </c>
      <c r="B867" s="82" t="s">
        <v>1115</v>
      </c>
      <c r="C867" s="69">
        <v>5240903.12</v>
      </c>
      <c r="D867" s="78"/>
      <c r="E867" s="69"/>
      <c r="G867" s="69">
        <f>C867+E867</f>
        <v>5240903.12</v>
      </c>
      <c r="I867" s="67">
        <v>0</v>
      </c>
      <c r="J867" s="68">
        <f t="shared" si="26"/>
        <v>-5240903.12</v>
      </c>
      <c r="K867" s="64"/>
      <c r="L867" s="64" t="s">
        <v>375</v>
      </c>
    </row>
    <row r="868" spans="1:14" outlineLevel="1">
      <c r="A868" s="65" t="s">
        <v>376</v>
      </c>
      <c r="B868" s="34" t="s">
        <v>5607</v>
      </c>
      <c r="C868" s="66">
        <f>SUM(C869:C871)</f>
        <v>10222345.999999989</v>
      </c>
      <c r="D868" s="78"/>
      <c r="E868" s="66"/>
      <c r="G868" s="66">
        <f t="shared" si="27"/>
        <v>10222345.999999989</v>
      </c>
      <c r="I868" s="67">
        <v>7292058.3799999999</v>
      </c>
      <c r="J868" s="68">
        <f t="shared" si="26"/>
        <v>-2930287.6199999889</v>
      </c>
      <c r="K868" s="64"/>
      <c r="L868" s="64">
        <v>0</v>
      </c>
    </row>
    <row r="869" spans="1:14" outlineLevel="2">
      <c r="A869" s="81">
        <v>2710050400</v>
      </c>
      <c r="B869" s="82" t="s">
        <v>1116</v>
      </c>
      <c r="C869" s="69">
        <v>0</v>
      </c>
      <c r="D869" s="78"/>
      <c r="E869" s="69"/>
      <c r="G869" s="69">
        <f t="shared" si="27"/>
        <v>0</v>
      </c>
      <c r="I869" s="67">
        <v>0</v>
      </c>
      <c r="J869" s="68">
        <f t="shared" si="26"/>
        <v>0</v>
      </c>
      <c r="K869" s="64"/>
      <c r="L869" s="64" t="s">
        <v>376</v>
      </c>
    </row>
    <row r="870" spans="1:14" outlineLevel="2">
      <c r="A870" s="81">
        <v>2710040400</v>
      </c>
      <c r="B870" s="82" t="s">
        <v>1117</v>
      </c>
      <c r="C870" s="69">
        <v>1968633.58</v>
      </c>
      <c r="D870" s="78"/>
      <c r="E870" s="69"/>
      <c r="G870" s="69">
        <f>C870+E870</f>
        <v>1968633.58</v>
      </c>
      <c r="I870" s="67">
        <v>0</v>
      </c>
      <c r="J870" s="68">
        <f t="shared" si="26"/>
        <v>-1968633.58</v>
      </c>
      <c r="K870" s="64"/>
      <c r="L870" s="64" t="s">
        <v>376</v>
      </c>
    </row>
    <row r="871" spans="1:14" outlineLevel="2">
      <c r="A871" s="81">
        <v>2710070400</v>
      </c>
      <c r="B871" s="82" t="s">
        <v>1118</v>
      </c>
      <c r="C871" s="69">
        <v>8253712.4199999897</v>
      </c>
      <c r="D871" s="78"/>
      <c r="E871" s="69"/>
      <c r="G871" s="69">
        <f>C871+E871</f>
        <v>8253712.4199999897</v>
      </c>
      <c r="I871" s="67">
        <v>0</v>
      </c>
      <c r="J871" s="68">
        <f t="shared" si="26"/>
        <v>-8253712.4199999897</v>
      </c>
      <c r="K871" s="64"/>
      <c r="L871" s="64" t="s">
        <v>376</v>
      </c>
    </row>
    <row r="872" spans="1:14" outlineLevel="1">
      <c r="A872" s="65" t="s">
        <v>377</v>
      </c>
      <c r="B872" s="34" t="s">
        <v>5608</v>
      </c>
      <c r="C872" s="66">
        <f>SUM(C873:C881)</f>
        <v>292821071.62999904</v>
      </c>
      <c r="D872" s="78"/>
      <c r="E872" s="66"/>
      <c r="G872" s="66">
        <f t="shared" si="27"/>
        <v>292821071.62999904</v>
      </c>
      <c r="I872" s="67">
        <v>307105515.77999997</v>
      </c>
      <c r="J872" s="68">
        <f t="shared" si="26"/>
        <v>14284444.15000093</v>
      </c>
      <c r="K872" s="64"/>
      <c r="L872" s="64">
        <v>0</v>
      </c>
      <c r="N872" s="67"/>
    </row>
    <row r="873" spans="1:14" outlineLevel="2">
      <c r="A873" s="81">
        <v>2710040200</v>
      </c>
      <c r="B873" s="82" t="s">
        <v>1111</v>
      </c>
      <c r="C873" s="69">
        <v>0</v>
      </c>
      <c r="D873" s="78"/>
      <c r="E873" s="69"/>
      <c r="F873" s="71"/>
      <c r="G873" s="69">
        <f>C873+E873</f>
        <v>0</v>
      </c>
      <c r="H873" s="72"/>
      <c r="I873" s="67">
        <v>0</v>
      </c>
      <c r="J873" s="68">
        <f>I873-G873</f>
        <v>0</v>
      </c>
      <c r="L873" s="64"/>
      <c r="N873" s="67"/>
    </row>
    <row r="874" spans="1:14" outlineLevel="2">
      <c r="A874" s="81">
        <v>2710040300</v>
      </c>
      <c r="B874" s="82" t="s">
        <v>1114</v>
      </c>
      <c r="C874" s="69">
        <v>0</v>
      </c>
      <c r="D874" s="78"/>
      <c r="E874" s="69"/>
      <c r="F874" s="71"/>
      <c r="G874" s="69">
        <f>C874+E874</f>
        <v>0</v>
      </c>
      <c r="H874" s="72"/>
      <c r="I874" s="67">
        <v>0</v>
      </c>
      <c r="J874" s="68">
        <f>I874-G874</f>
        <v>0</v>
      </c>
      <c r="L874" s="64"/>
      <c r="N874" s="67"/>
    </row>
    <row r="875" spans="1:14" outlineLevel="2">
      <c r="A875" s="81">
        <v>2710070200</v>
      </c>
      <c r="B875" s="82" t="s">
        <v>1112</v>
      </c>
      <c r="C875" s="69">
        <v>0</v>
      </c>
      <c r="D875" s="78"/>
      <c r="E875" s="69"/>
      <c r="F875" s="71"/>
      <c r="G875" s="69">
        <f>C875+E875</f>
        <v>0</v>
      </c>
      <c r="H875" s="72"/>
      <c r="I875" s="67">
        <v>0</v>
      </c>
      <c r="J875" s="68">
        <f>I875-G875</f>
        <v>0</v>
      </c>
      <c r="L875" s="64"/>
      <c r="N875" s="67"/>
    </row>
    <row r="876" spans="1:14" outlineLevel="2">
      <c r="A876" s="81">
        <v>2710070300</v>
      </c>
      <c r="B876" s="82" t="s">
        <v>1115</v>
      </c>
      <c r="C876" s="69">
        <v>0</v>
      </c>
      <c r="D876" s="78"/>
      <c r="E876" s="69"/>
      <c r="F876" s="71"/>
      <c r="G876" s="69">
        <f>C876+E876</f>
        <v>0</v>
      </c>
      <c r="H876" s="72"/>
      <c r="I876" s="67">
        <v>0</v>
      </c>
      <c r="J876" s="68">
        <f>I876-G876</f>
        <v>0</v>
      </c>
      <c r="L876" s="64"/>
      <c r="N876" s="67"/>
    </row>
    <row r="877" spans="1:14" outlineLevel="2">
      <c r="A877" s="81">
        <v>2710050500</v>
      </c>
      <c r="B877" s="82" t="s">
        <v>1119</v>
      </c>
      <c r="C877" s="69">
        <v>0</v>
      </c>
      <c r="D877" s="78"/>
      <c r="E877" s="69"/>
      <c r="G877" s="69">
        <f t="shared" si="27"/>
        <v>0</v>
      </c>
      <c r="I877" s="67">
        <v>0</v>
      </c>
      <c r="J877" s="68">
        <f t="shared" si="26"/>
        <v>0</v>
      </c>
      <c r="K877" s="64"/>
      <c r="L877" s="64" t="s">
        <v>377</v>
      </c>
    </row>
    <row r="878" spans="1:14" outlineLevel="2">
      <c r="A878" s="81">
        <v>2710050510</v>
      </c>
      <c r="B878" s="82" t="s">
        <v>1120</v>
      </c>
      <c r="C878" s="69">
        <v>0</v>
      </c>
      <c r="D878" s="78"/>
      <c r="E878" s="69"/>
      <c r="G878" s="69">
        <f t="shared" si="27"/>
        <v>0</v>
      </c>
      <c r="I878" s="67">
        <v>0</v>
      </c>
      <c r="J878" s="68">
        <f t="shared" si="26"/>
        <v>0</v>
      </c>
      <c r="K878" s="64"/>
      <c r="L878" s="64" t="s">
        <v>377</v>
      </c>
    </row>
    <row r="879" spans="1:14" outlineLevel="2">
      <c r="A879" s="81">
        <v>2710040500</v>
      </c>
      <c r="B879" s="82" t="s">
        <v>1121</v>
      </c>
      <c r="C879" s="69">
        <v>607833.83999999904</v>
      </c>
      <c r="D879" s="78"/>
      <c r="E879" s="69"/>
      <c r="G879" s="69">
        <f>C879+E879</f>
        <v>607833.83999999904</v>
      </c>
      <c r="I879" s="67">
        <v>0</v>
      </c>
      <c r="J879" s="68">
        <f t="shared" si="26"/>
        <v>-607833.83999999904</v>
      </c>
      <c r="K879" s="64"/>
      <c r="L879" s="64" t="s">
        <v>377</v>
      </c>
    </row>
    <row r="880" spans="1:14" outlineLevel="2">
      <c r="A880" s="81">
        <v>2710070500</v>
      </c>
      <c r="B880" s="82" t="s">
        <v>1122</v>
      </c>
      <c r="C880" s="69">
        <v>120064061.69</v>
      </c>
      <c r="D880" s="78"/>
      <c r="E880" s="69"/>
      <c r="G880" s="69">
        <f>C880+E880</f>
        <v>120064061.69</v>
      </c>
      <c r="I880" s="67">
        <v>0</v>
      </c>
      <c r="J880" s="68">
        <f t="shared" si="26"/>
        <v>-120064061.69</v>
      </c>
      <c r="K880" s="64"/>
      <c r="L880" s="64" t="s">
        <v>377</v>
      </c>
    </row>
    <row r="881" spans="1:13" outlineLevel="2">
      <c r="A881" s="81">
        <v>2710070510</v>
      </c>
      <c r="B881" s="82" t="s">
        <v>1123</v>
      </c>
      <c r="C881" s="69">
        <v>172149176.09999901</v>
      </c>
      <c r="D881" s="78"/>
      <c r="E881" s="69"/>
      <c r="G881" s="69">
        <f>C881+E881</f>
        <v>172149176.09999901</v>
      </c>
      <c r="I881" s="67">
        <v>0</v>
      </c>
      <c r="J881" s="68">
        <f t="shared" si="26"/>
        <v>-172149176.09999901</v>
      </c>
      <c r="K881" s="64"/>
      <c r="L881" s="64" t="s">
        <v>377</v>
      </c>
    </row>
    <row r="882" spans="1:13" outlineLevel="1">
      <c r="A882" s="65" t="s">
        <v>378</v>
      </c>
      <c r="B882" s="34" t="s">
        <v>5620</v>
      </c>
      <c r="C882" s="66">
        <f>SUM(C883:C884)</f>
        <v>6115547.1100000003</v>
      </c>
      <c r="D882" s="78"/>
      <c r="E882" s="66"/>
      <c r="G882" s="66">
        <f t="shared" si="27"/>
        <v>6115547.1100000003</v>
      </c>
      <c r="I882" s="67">
        <v>20422061.899999999</v>
      </c>
      <c r="J882" s="68">
        <f t="shared" si="26"/>
        <v>14306514.789999999</v>
      </c>
      <c r="K882" s="64"/>
      <c r="L882" s="64">
        <v>0</v>
      </c>
    </row>
    <row r="883" spans="1:13" outlineLevel="2">
      <c r="A883" s="81">
        <v>2710050600</v>
      </c>
      <c r="B883" s="82" t="s">
        <v>1124</v>
      </c>
      <c r="C883" s="69">
        <v>0</v>
      </c>
      <c r="D883" s="78"/>
      <c r="E883" s="69"/>
      <c r="G883" s="69">
        <f t="shared" si="27"/>
        <v>0</v>
      </c>
      <c r="I883" s="67">
        <v>0</v>
      </c>
      <c r="J883" s="68">
        <f t="shared" si="26"/>
        <v>0</v>
      </c>
      <c r="K883" s="64"/>
      <c r="L883" s="64" t="s">
        <v>378</v>
      </c>
    </row>
    <row r="884" spans="1:13" outlineLevel="2">
      <c r="A884" s="81">
        <v>2710070600</v>
      </c>
      <c r="B884" s="82" t="s">
        <v>1125</v>
      </c>
      <c r="C884" s="69">
        <v>6115547.1100000003</v>
      </c>
      <c r="D884" s="78"/>
      <c r="E884" s="69"/>
      <c r="G884" s="69">
        <f>C884+E884</f>
        <v>6115547.1100000003</v>
      </c>
      <c r="I884" s="67">
        <v>0</v>
      </c>
      <c r="J884" s="68">
        <f t="shared" si="26"/>
        <v>-6115547.1100000003</v>
      </c>
      <c r="K884" s="64"/>
      <c r="L884" s="64" t="s">
        <v>378</v>
      </c>
    </row>
    <row r="885" spans="1:13" outlineLevel="1">
      <c r="A885" s="65" t="s">
        <v>379</v>
      </c>
      <c r="B885" s="34" t="s">
        <v>5756</v>
      </c>
      <c r="C885" s="66">
        <f>SUM(C886:C887)</f>
        <v>-45086.169999999904</v>
      </c>
      <c r="D885" s="78"/>
      <c r="E885" s="66"/>
      <c r="G885" s="66">
        <f t="shared" si="27"/>
        <v>-45086.169999999904</v>
      </c>
      <c r="I885" s="67">
        <v>-45086.17</v>
      </c>
      <c r="J885" s="68">
        <f t="shared" si="26"/>
        <v>-9.4587448984384537E-11</v>
      </c>
      <c r="K885" s="64"/>
      <c r="L885" s="64">
        <v>0</v>
      </c>
    </row>
    <row r="886" spans="1:13" outlineLevel="2">
      <c r="A886" s="81">
        <v>2811010000</v>
      </c>
      <c r="B886" s="82" t="s">
        <v>1126</v>
      </c>
      <c r="C886" s="69">
        <v>-11271.54</v>
      </c>
      <c r="D886" s="78"/>
      <c r="E886" s="69"/>
      <c r="G886" s="69">
        <f t="shared" si="27"/>
        <v>-11271.54</v>
      </c>
      <c r="I886" s="67">
        <v>0</v>
      </c>
      <c r="J886" s="68">
        <f t="shared" si="26"/>
        <v>11271.54</v>
      </c>
      <c r="K886" s="64"/>
      <c r="L886" s="64" t="s">
        <v>379</v>
      </c>
    </row>
    <row r="887" spans="1:13" outlineLevel="2">
      <c r="A887" s="81">
        <v>2811011000</v>
      </c>
      <c r="B887" s="82" t="s">
        <v>1127</v>
      </c>
      <c r="C887" s="69">
        <v>-33814.629999999903</v>
      </c>
      <c r="D887" s="78"/>
      <c r="E887" s="69"/>
      <c r="G887" s="69">
        <f t="shared" si="27"/>
        <v>-33814.629999999903</v>
      </c>
      <c r="I887" s="67">
        <v>0</v>
      </c>
      <c r="J887" s="68">
        <f t="shared" si="26"/>
        <v>33814.629999999903</v>
      </c>
      <c r="K887" s="64"/>
      <c r="L887" s="64" t="s">
        <v>379</v>
      </c>
    </row>
    <row r="888" spans="1:13" outlineLevel="1">
      <c r="A888" s="100" t="s">
        <v>380</v>
      </c>
      <c r="B888" s="34" t="s">
        <v>5757</v>
      </c>
      <c r="C888" s="86">
        <f>SUM(C889:C890)</f>
        <v>26773.740000002086</v>
      </c>
      <c r="D888" s="78"/>
      <c r="E888" s="86"/>
      <c r="G888" s="86">
        <f t="shared" si="27"/>
        <v>26773.740000002086</v>
      </c>
      <c r="I888" s="67">
        <v>-1272963.1599999999</v>
      </c>
      <c r="J888" s="68">
        <f t="shared" si="26"/>
        <v>-1299736.900000002</v>
      </c>
      <c r="K888" s="64"/>
      <c r="L888" s="64">
        <v>0</v>
      </c>
      <c r="M888" s="91"/>
    </row>
    <row r="889" spans="1:13" ht="12.75" customHeight="1" outlineLevel="2">
      <c r="A889" s="81">
        <v>2811020000</v>
      </c>
      <c r="B889" s="82" t="s">
        <v>1128</v>
      </c>
      <c r="C889" s="86">
        <v>55242234.980000004</v>
      </c>
      <c r="D889" s="78"/>
      <c r="E889" s="86"/>
      <c r="G889" s="86">
        <f t="shared" si="27"/>
        <v>55242234.980000004</v>
      </c>
      <c r="I889" s="67">
        <v>0</v>
      </c>
      <c r="J889" s="68">
        <f t="shared" si="26"/>
        <v>-55242234.980000004</v>
      </c>
      <c r="K889" s="64"/>
      <c r="L889" s="64" t="s">
        <v>380</v>
      </c>
    </row>
    <row r="890" spans="1:13" ht="12.75" customHeight="1" outlineLevel="2">
      <c r="A890" s="81">
        <v>2811021000</v>
      </c>
      <c r="B890" s="82" t="s">
        <v>1129</v>
      </c>
      <c r="C890" s="69">
        <v>-55215461.240000002</v>
      </c>
      <c r="D890" s="78"/>
      <c r="E890" s="69"/>
      <c r="G890" s="69">
        <f t="shared" si="27"/>
        <v>-55215461.240000002</v>
      </c>
      <c r="I890" s="67">
        <v>0</v>
      </c>
      <c r="J890" s="68">
        <f t="shared" si="26"/>
        <v>55215461.240000002</v>
      </c>
      <c r="K890" s="64"/>
      <c r="L890" s="64" t="s">
        <v>380</v>
      </c>
    </row>
    <row r="891" spans="1:13" outlineLevel="1">
      <c r="A891" s="65" t="s">
        <v>381</v>
      </c>
      <c r="B891" s="34" t="s">
        <v>5758</v>
      </c>
      <c r="C891" s="66">
        <f>SUM(C892:C893)</f>
        <v>-7162491.6300000008</v>
      </c>
      <c r="D891" s="78"/>
      <c r="E891" s="66"/>
      <c r="G891" s="66">
        <f t="shared" si="27"/>
        <v>-7162491.6300000008</v>
      </c>
      <c r="I891" s="67">
        <v>-8079193.1399999997</v>
      </c>
      <c r="J891" s="68">
        <f t="shared" si="26"/>
        <v>-916701.50999999885</v>
      </c>
      <c r="K891" s="64"/>
      <c r="L891" s="64">
        <v>0</v>
      </c>
      <c r="M891" s="91"/>
    </row>
    <row r="892" spans="1:13" outlineLevel="2">
      <c r="A892" s="81">
        <v>2811030000</v>
      </c>
      <c r="B892" s="82" t="s">
        <v>1130</v>
      </c>
      <c r="C892" s="69">
        <v>-4430205.78</v>
      </c>
      <c r="D892" s="78"/>
      <c r="E892" s="69"/>
      <c r="G892" s="69">
        <f t="shared" si="27"/>
        <v>-4430205.78</v>
      </c>
      <c r="I892" s="67">
        <v>0</v>
      </c>
      <c r="J892" s="68">
        <f t="shared" si="26"/>
        <v>4430205.78</v>
      </c>
      <c r="K892" s="64"/>
      <c r="L892" s="64" t="s">
        <v>381</v>
      </c>
    </row>
    <row r="893" spans="1:13" outlineLevel="2">
      <c r="A893" s="81">
        <v>2811031000</v>
      </c>
      <c r="B893" s="82" t="s">
        <v>1131</v>
      </c>
      <c r="C893" s="69">
        <v>-2732285.85</v>
      </c>
      <c r="D893" s="78"/>
      <c r="E893" s="69"/>
      <c r="G893" s="69">
        <f t="shared" si="27"/>
        <v>-2732285.85</v>
      </c>
      <c r="I893" s="67">
        <v>0</v>
      </c>
      <c r="J893" s="68">
        <f t="shared" si="26"/>
        <v>2732285.85</v>
      </c>
      <c r="K893" s="64"/>
      <c r="L893" s="64" t="s">
        <v>381</v>
      </c>
    </row>
    <row r="894" spans="1:13" outlineLevel="1">
      <c r="A894" s="65" t="s">
        <v>382</v>
      </c>
      <c r="B894" s="34" t="s">
        <v>5759</v>
      </c>
      <c r="C894" s="66">
        <f>SUM(C895:C896)</f>
        <v>-775587.00999999989</v>
      </c>
      <c r="D894" s="78"/>
      <c r="E894" s="66"/>
      <c r="G894" s="66">
        <f t="shared" si="27"/>
        <v>-775587.00999999989</v>
      </c>
      <c r="I894" s="67">
        <v>-773488.71</v>
      </c>
      <c r="J894" s="68">
        <f t="shared" si="26"/>
        <v>2098.2999999999302</v>
      </c>
      <c r="K894" s="64"/>
      <c r="L894" s="64">
        <v>0</v>
      </c>
    </row>
    <row r="895" spans="1:13" outlineLevel="2">
      <c r="A895" s="81">
        <v>2811040000</v>
      </c>
      <c r="B895" s="82" t="s">
        <v>1132</v>
      </c>
      <c r="C895" s="69">
        <v>-759860.55</v>
      </c>
      <c r="D895" s="78"/>
      <c r="E895" s="69"/>
      <c r="G895" s="69">
        <f t="shared" si="27"/>
        <v>-759860.55</v>
      </c>
      <c r="I895" s="67">
        <v>0</v>
      </c>
      <c r="J895" s="68">
        <f t="shared" si="26"/>
        <v>759860.55</v>
      </c>
      <c r="K895" s="64"/>
      <c r="L895" s="64" t="s">
        <v>382</v>
      </c>
    </row>
    <row r="896" spans="1:13" outlineLevel="2">
      <c r="A896" s="81">
        <v>2811041000</v>
      </c>
      <c r="B896" s="82" t="s">
        <v>1133</v>
      </c>
      <c r="C896" s="69">
        <v>-15726.459999999901</v>
      </c>
      <c r="D896" s="78"/>
      <c r="E896" s="69"/>
      <c r="G896" s="69">
        <f t="shared" si="27"/>
        <v>-15726.459999999901</v>
      </c>
      <c r="I896" s="67">
        <v>0</v>
      </c>
      <c r="J896" s="68">
        <f t="shared" si="26"/>
        <v>15726.459999999901</v>
      </c>
      <c r="K896" s="64"/>
      <c r="L896" s="64" t="s">
        <v>382</v>
      </c>
    </row>
    <row r="897" spans="1:13" outlineLevel="1">
      <c r="A897" s="65" t="s">
        <v>383</v>
      </c>
      <c r="B897" s="34" t="s">
        <v>5760</v>
      </c>
      <c r="C897" s="66">
        <f>SUM(C898:C900)</f>
        <v>-3417063.0500000003</v>
      </c>
      <c r="D897" s="78"/>
      <c r="E897" s="66"/>
      <c r="G897" s="66">
        <f t="shared" si="27"/>
        <v>-3417063.0500000003</v>
      </c>
      <c r="I897" s="67">
        <v>-3505189.86</v>
      </c>
      <c r="J897" s="68">
        <f t="shared" si="26"/>
        <v>-88126.80999999959</v>
      </c>
      <c r="K897" s="64"/>
      <c r="L897" s="64">
        <v>0</v>
      </c>
      <c r="M897" s="68"/>
    </row>
    <row r="898" spans="1:13" outlineLevel="2">
      <c r="A898" s="81">
        <v>2811050000</v>
      </c>
      <c r="B898" s="82" t="s">
        <v>1134</v>
      </c>
      <c r="C898" s="69">
        <v>-2713662.12</v>
      </c>
      <c r="D898" s="78"/>
      <c r="E898" s="69"/>
      <c r="G898" s="69">
        <f t="shared" si="27"/>
        <v>-2713662.12</v>
      </c>
      <c r="I898" s="67">
        <v>0</v>
      </c>
      <c r="J898" s="68">
        <f t="shared" si="26"/>
        <v>2713662.12</v>
      </c>
      <c r="K898" s="64"/>
      <c r="L898" s="64" t="s">
        <v>383</v>
      </c>
    </row>
    <row r="899" spans="1:13" outlineLevel="2">
      <c r="A899" s="81">
        <v>2811051000</v>
      </c>
      <c r="B899" s="82" t="s">
        <v>1135</v>
      </c>
      <c r="C899" s="69">
        <v>-703400.93</v>
      </c>
      <c r="D899" s="78"/>
      <c r="E899" s="69"/>
      <c r="G899" s="69">
        <f t="shared" si="27"/>
        <v>-703400.93</v>
      </c>
      <c r="I899" s="67">
        <v>0</v>
      </c>
      <c r="J899" s="68">
        <f t="shared" si="26"/>
        <v>703400.93</v>
      </c>
      <c r="K899" s="64"/>
      <c r="L899" s="64" t="s">
        <v>383</v>
      </c>
    </row>
    <row r="900" spans="1:13" outlineLevel="2">
      <c r="A900" s="81">
        <v>2811061000</v>
      </c>
      <c r="B900" s="82" t="s">
        <v>1136</v>
      </c>
      <c r="C900" s="69">
        <v>0</v>
      </c>
      <c r="D900" s="78"/>
      <c r="E900" s="69"/>
      <c r="G900" s="69">
        <f t="shared" si="27"/>
        <v>0</v>
      </c>
      <c r="I900" s="67">
        <v>0</v>
      </c>
      <c r="J900" s="68">
        <f>I900-G900</f>
        <v>0</v>
      </c>
      <c r="K900" s="64"/>
      <c r="L900" s="64" t="s">
        <v>384</v>
      </c>
    </row>
    <row r="901" spans="1:13" outlineLevel="1">
      <c r="A901" s="65" t="s">
        <v>384</v>
      </c>
      <c r="B901" s="34" t="s">
        <v>5761</v>
      </c>
      <c r="C901" s="66">
        <f>SUM(C902)</f>
        <v>0</v>
      </c>
      <c r="D901" s="78"/>
      <c r="E901" s="66"/>
      <c r="G901" s="66">
        <f t="shared" si="27"/>
        <v>0</v>
      </c>
      <c r="I901" s="67">
        <v>0</v>
      </c>
      <c r="J901" s="68">
        <f>I901-G901</f>
        <v>0</v>
      </c>
      <c r="K901" s="64"/>
      <c r="L901" s="64">
        <v>0</v>
      </c>
      <c r="M901" s="91"/>
    </row>
    <row r="902" spans="1:13" outlineLevel="2">
      <c r="A902" s="81">
        <v>2811060000</v>
      </c>
      <c r="B902" s="82" t="s">
        <v>1137</v>
      </c>
      <c r="C902" s="69">
        <v>0</v>
      </c>
      <c r="D902" s="78"/>
      <c r="E902" s="69"/>
      <c r="G902" s="69">
        <f t="shared" si="27"/>
        <v>0</v>
      </c>
      <c r="I902" s="67">
        <v>0</v>
      </c>
      <c r="J902" s="68">
        <f>I902-G902</f>
        <v>0</v>
      </c>
      <c r="K902" s="64"/>
      <c r="L902" s="64" t="s">
        <v>384</v>
      </c>
    </row>
    <row r="903" spans="1:13" outlineLevel="1">
      <c r="A903" s="65" t="s">
        <v>385</v>
      </c>
      <c r="B903" s="34" t="s">
        <v>5762</v>
      </c>
      <c r="C903" s="66">
        <f>SUM(C904:C905)</f>
        <v>-1767808.57</v>
      </c>
      <c r="D903" s="78"/>
      <c r="E903" s="66"/>
      <c r="G903" s="66">
        <f t="shared" si="27"/>
        <v>-1767808.57</v>
      </c>
      <c r="I903" s="67">
        <v>-1514817.1</v>
      </c>
      <c r="J903" s="68">
        <f>I903-G903</f>
        <v>252991.46999999997</v>
      </c>
      <c r="K903" s="64"/>
      <c r="L903" s="64">
        <v>0</v>
      </c>
    </row>
    <row r="904" spans="1:13" outlineLevel="2">
      <c r="A904" s="81">
        <v>2812010000</v>
      </c>
      <c r="B904" s="82" t="s">
        <v>1138</v>
      </c>
      <c r="C904" s="69">
        <v>-1767808.57</v>
      </c>
      <c r="D904" s="78"/>
      <c r="E904" s="69"/>
      <c r="G904" s="69">
        <f t="shared" si="27"/>
        <v>-1767808.57</v>
      </c>
      <c r="I904" s="67">
        <v>0</v>
      </c>
      <c r="J904" s="68">
        <f>I904+G904</f>
        <v>-1767808.57</v>
      </c>
      <c r="K904" s="64"/>
      <c r="L904" s="64" t="s">
        <v>385</v>
      </c>
    </row>
    <row r="905" spans="1:13" outlineLevel="2">
      <c r="A905" s="81">
        <v>2812011000</v>
      </c>
      <c r="B905" s="82" t="s">
        <v>1139</v>
      </c>
      <c r="C905" s="69">
        <v>0</v>
      </c>
      <c r="D905" s="78"/>
      <c r="E905" s="69"/>
      <c r="G905" s="69">
        <f t="shared" si="27"/>
        <v>0</v>
      </c>
      <c r="I905" s="67">
        <v>0</v>
      </c>
      <c r="J905" s="68">
        <f>I905+G905</f>
        <v>0</v>
      </c>
      <c r="K905" s="64"/>
      <c r="L905" s="64" t="s">
        <v>385</v>
      </c>
    </row>
    <row r="906" spans="1:13" outlineLevel="1">
      <c r="A906" s="65" t="s">
        <v>386</v>
      </c>
      <c r="B906" s="34" t="s">
        <v>5763</v>
      </c>
      <c r="C906" s="66">
        <f>SUM(C907:C908)</f>
        <v>0</v>
      </c>
      <c r="D906" s="78"/>
      <c r="E906" s="66"/>
      <c r="G906" s="66">
        <f t="shared" si="27"/>
        <v>0</v>
      </c>
      <c r="I906" s="67">
        <v>0</v>
      </c>
      <c r="J906" s="68">
        <f>I906+G906</f>
        <v>0</v>
      </c>
      <c r="K906" s="64"/>
      <c r="L906" s="64">
        <v>0</v>
      </c>
    </row>
    <row r="907" spans="1:13" outlineLevel="2">
      <c r="A907" s="81">
        <v>2813010000</v>
      </c>
      <c r="B907" s="82" t="s">
        <v>1140</v>
      </c>
      <c r="C907" s="69">
        <v>0</v>
      </c>
      <c r="D907" s="78"/>
      <c r="E907" s="69"/>
      <c r="G907" s="69">
        <f t="shared" si="27"/>
        <v>0</v>
      </c>
      <c r="I907" s="67">
        <v>0</v>
      </c>
      <c r="J907" s="68">
        <f t="shared" ref="J907:J983" si="28">I907-G907</f>
        <v>0</v>
      </c>
      <c r="K907" s="64"/>
      <c r="L907" s="64" t="s">
        <v>386</v>
      </c>
    </row>
    <row r="908" spans="1:13" outlineLevel="2">
      <c r="A908" s="81">
        <v>2813011000</v>
      </c>
      <c r="B908" s="82" t="s">
        <v>1141</v>
      </c>
      <c r="C908" s="69">
        <v>0</v>
      </c>
      <c r="D908" s="78"/>
      <c r="E908" s="69"/>
      <c r="G908" s="69">
        <f t="shared" si="27"/>
        <v>0</v>
      </c>
      <c r="I908" s="67">
        <v>0</v>
      </c>
      <c r="J908" s="68">
        <f t="shared" si="28"/>
        <v>0</v>
      </c>
      <c r="K908" s="64"/>
      <c r="L908" s="64" t="s">
        <v>386</v>
      </c>
    </row>
    <row r="909" spans="1:13" outlineLevel="1">
      <c r="A909" s="34"/>
      <c r="B909" s="34"/>
      <c r="D909" s="78"/>
      <c r="I909" s="67"/>
      <c r="J909" s="68"/>
      <c r="K909" s="64"/>
      <c r="L909" s="64"/>
    </row>
    <row r="910" spans="1:13" s="72" customFormat="1">
      <c r="A910" s="31" t="s">
        <v>0</v>
      </c>
      <c r="B910" s="31"/>
      <c r="C910" s="70">
        <f>C691+C693+C695+C697+C701+C714+C716+C718+C720+C722+C725+C739+C742+C745+C748+C751+C785+C814+C818+C856+C860+C864+C868+C872+C882+C885+C888+C891+C894+C897+C901+C903+C906</f>
        <v>622599077.49999893</v>
      </c>
      <c r="D910" s="70">
        <f>D691+D693+D695+D697+D701+D714+D716+D718+D720+D722+D725+D739+D742+D745+D748+D751+D785+D814+D818+D856+D860+D864+D868+D872+D882+D885+D888+D891+D894+D897+D901+D903+D906</f>
        <v>0</v>
      </c>
      <c r="E910" s="70">
        <f>E691+E693+E695+E697+E701+E714+E716+E718+E720+E722+E725+E739+E742+E745+E748+E751+E785+E814+E818+E856+E860+E864+E868+E872+E882+E885+E888+E891+E894+E897+E901+E903+E906</f>
        <v>0</v>
      </c>
      <c r="F910" s="71"/>
      <c r="G910" s="70">
        <f t="shared" si="27"/>
        <v>622599077.49999893</v>
      </c>
      <c r="I910" s="101">
        <f>I691+I693+I695+I697+I701+I714+I716+I718+I720+I722+I725+I739+I742+I745+I748+I751+I785+I814+I818+I856+I860+I864+I868+I872+I882+I885-I888-I891-I894-I897-I901-I903-I906</f>
        <v>624282463.19000006</v>
      </c>
      <c r="J910" s="68"/>
      <c r="K910" s="102"/>
      <c r="L910" s="64"/>
      <c r="M910" s="99"/>
    </row>
    <row r="911" spans="1:13" s="72" customFormat="1" outlineLevel="1">
      <c r="A911" s="65" t="s">
        <v>387</v>
      </c>
      <c r="B911" s="34" t="s">
        <v>5629</v>
      </c>
      <c r="C911" s="66">
        <f>SUM(C912:C914)</f>
        <v>225692.94</v>
      </c>
      <c r="D911" s="78"/>
      <c r="E911" s="66"/>
      <c r="F911" s="71"/>
      <c r="G911" s="66">
        <f t="shared" si="27"/>
        <v>225692.94</v>
      </c>
      <c r="I911" s="67">
        <v>1740022.49</v>
      </c>
      <c r="J911" s="68">
        <f t="shared" si="28"/>
        <v>1514329.55</v>
      </c>
      <c r="K911" s="64"/>
      <c r="L911" s="64">
        <v>0</v>
      </c>
    </row>
    <row r="912" spans="1:13" s="72" customFormat="1" outlineLevel="2">
      <c r="A912" s="81">
        <v>2291010000</v>
      </c>
      <c r="B912" s="82" t="s">
        <v>1142</v>
      </c>
      <c r="C912" s="69">
        <v>225692.94</v>
      </c>
      <c r="D912" s="78"/>
      <c r="E912" s="69"/>
      <c r="F912" s="71"/>
      <c r="G912" s="69">
        <f t="shared" si="27"/>
        <v>225692.94</v>
      </c>
      <c r="I912" s="67">
        <v>0</v>
      </c>
      <c r="J912" s="68">
        <f t="shared" si="28"/>
        <v>-225692.94</v>
      </c>
      <c r="K912" s="64"/>
      <c r="L912" s="64" t="s">
        <v>387</v>
      </c>
    </row>
    <row r="913" spans="1:14" s="72" customFormat="1" outlineLevel="2">
      <c r="A913" s="81">
        <v>2292010000</v>
      </c>
      <c r="B913" s="82" t="s">
        <v>1143</v>
      </c>
      <c r="C913" s="69">
        <v>0</v>
      </c>
      <c r="D913" s="78"/>
      <c r="E913" s="69"/>
      <c r="F913" s="71"/>
      <c r="G913" s="69">
        <f t="shared" ref="G913:G994" si="29">C913+E913</f>
        <v>0</v>
      </c>
      <c r="I913" s="67">
        <v>0</v>
      </c>
      <c r="J913" s="68">
        <f t="shared" si="28"/>
        <v>0</v>
      </c>
      <c r="K913" s="64"/>
      <c r="L913" s="64" t="s">
        <v>387</v>
      </c>
    </row>
    <row r="914" spans="1:14" s="72" customFormat="1" outlineLevel="2">
      <c r="A914" s="81">
        <v>2292010099</v>
      </c>
      <c r="B914" s="82" t="s">
        <v>1144</v>
      </c>
      <c r="C914" s="69">
        <v>0</v>
      </c>
      <c r="D914" s="78"/>
      <c r="E914" s="69"/>
      <c r="F914" s="71"/>
      <c r="G914" s="69">
        <f t="shared" si="29"/>
        <v>0</v>
      </c>
      <c r="I914" s="67">
        <v>0</v>
      </c>
      <c r="J914" s="68">
        <f t="shared" si="28"/>
        <v>0</v>
      </c>
      <c r="K914" s="64"/>
      <c r="L914" s="64" t="s">
        <v>387</v>
      </c>
    </row>
    <row r="915" spans="1:14" s="72" customFormat="1" outlineLevel="1">
      <c r="A915" s="65" t="s">
        <v>388</v>
      </c>
      <c r="B915" s="34" t="s">
        <v>5630</v>
      </c>
      <c r="C915" s="66">
        <f>SUM(C916)</f>
        <v>0</v>
      </c>
      <c r="D915" s="78"/>
      <c r="E915" s="66"/>
      <c r="F915" s="71"/>
      <c r="G915" s="66">
        <f t="shared" si="29"/>
        <v>0</v>
      </c>
      <c r="I915" s="67">
        <v>0</v>
      </c>
      <c r="J915" s="68">
        <f t="shared" si="28"/>
        <v>0</v>
      </c>
      <c r="K915" s="64"/>
      <c r="L915" s="64">
        <v>0</v>
      </c>
    </row>
    <row r="916" spans="1:14" s="72" customFormat="1" outlineLevel="2">
      <c r="A916" s="81">
        <v>2521111000</v>
      </c>
      <c r="B916" s="97" t="s">
        <v>1145</v>
      </c>
      <c r="C916" s="69">
        <v>0</v>
      </c>
      <c r="D916" s="78"/>
      <c r="E916" s="69"/>
      <c r="F916" s="71"/>
      <c r="G916" s="69">
        <f t="shared" si="29"/>
        <v>0</v>
      </c>
      <c r="I916" s="67">
        <v>0</v>
      </c>
      <c r="J916" s="68">
        <f t="shared" si="28"/>
        <v>0</v>
      </c>
      <c r="K916" s="64"/>
      <c r="L916" s="64" t="s">
        <v>388</v>
      </c>
    </row>
    <row r="917" spans="1:14" s="72" customFormat="1" outlineLevel="1">
      <c r="A917" s="65" t="s">
        <v>389</v>
      </c>
      <c r="B917" s="34" t="s">
        <v>5631</v>
      </c>
      <c r="C917" s="66">
        <f>SUM(C918)</f>
        <v>0</v>
      </c>
      <c r="D917" s="78"/>
      <c r="E917" s="66"/>
      <c r="F917" s="71"/>
      <c r="G917" s="66">
        <f t="shared" si="29"/>
        <v>0</v>
      </c>
      <c r="I917" s="67">
        <v>0</v>
      </c>
      <c r="J917" s="68">
        <f t="shared" si="28"/>
        <v>0</v>
      </c>
      <c r="K917" s="64"/>
      <c r="L917" s="64">
        <v>0</v>
      </c>
    </row>
    <row r="918" spans="1:14" s="72" customFormat="1" outlineLevel="2">
      <c r="A918" s="81">
        <v>2523020000</v>
      </c>
      <c r="B918" s="82" t="s">
        <v>1146</v>
      </c>
      <c r="C918" s="69">
        <v>0</v>
      </c>
      <c r="D918" s="78"/>
      <c r="E918" s="69"/>
      <c r="F918" s="71"/>
      <c r="G918" s="69">
        <f t="shared" si="29"/>
        <v>0</v>
      </c>
      <c r="I918" s="67">
        <v>0</v>
      </c>
      <c r="J918" s="68">
        <f t="shared" si="28"/>
        <v>0</v>
      </c>
      <c r="K918" s="64"/>
      <c r="L918" s="64" t="s">
        <v>389</v>
      </c>
    </row>
    <row r="919" spans="1:14" s="72" customFormat="1" outlineLevel="1">
      <c r="A919" s="65" t="s">
        <v>390</v>
      </c>
      <c r="B919" s="34" t="s">
        <v>5632</v>
      </c>
      <c r="C919" s="66">
        <f>SUM(C920)</f>
        <v>0</v>
      </c>
      <c r="D919" s="78"/>
      <c r="E919" s="66"/>
      <c r="F919" s="71"/>
      <c r="G919" s="66">
        <f t="shared" si="29"/>
        <v>0</v>
      </c>
      <c r="I919" s="67">
        <v>0</v>
      </c>
      <c r="J919" s="68">
        <f t="shared" si="28"/>
        <v>0</v>
      </c>
      <c r="K919" s="64"/>
      <c r="L919" s="64">
        <v>0</v>
      </c>
    </row>
    <row r="920" spans="1:14" s="72" customFormat="1" outlineLevel="2">
      <c r="A920" s="81">
        <v>2521111000</v>
      </c>
      <c r="B920" s="82" t="s">
        <v>1145</v>
      </c>
      <c r="C920" s="69">
        <v>0</v>
      </c>
      <c r="D920" s="78"/>
      <c r="E920" s="69"/>
      <c r="F920" s="71"/>
      <c r="G920" s="69">
        <f t="shared" si="29"/>
        <v>0</v>
      </c>
      <c r="I920" s="67">
        <v>0</v>
      </c>
      <c r="J920" s="68">
        <f t="shared" si="28"/>
        <v>0</v>
      </c>
      <c r="K920" s="64"/>
      <c r="L920" s="64" t="s">
        <v>388</v>
      </c>
    </row>
    <row r="921" spans="1:14" s="72" customFormat="1" outlineLevel="1">
      <c r="A921" s="65" t="s">
        <v>391</v>
      </c>
      <c r="B921" s="34" t="s">
        <v>5764</v>
      </c>
      <c r="C921" s="66">
        <f>SUM(C922)</f>
        <v>-3234.69</v>
      </c>
      <c r="D921" s="78"/>
      <c r="E921" s="66"/>
      <c r="F921" s="71"/>
      <c r="G921" s="66">
        <f t="shared" si="29"/>
        <v>-3234.69</v>
      </c>
      <c r="I921" s="67">
        <v>0</v>
      </c>
      <c r="J921" s="68">
        <f t="shared" si="28"/>
        <v>3234.69</v>
      </c>
      <c r="K921" s="64"/>
      <c r="L921" s="64">
        <v>0</v>
      </c>
    </row>
    <row r="922" spans="1:14" s="72" customFormat="1" outlineLevel="2">
      <c r="A922" s="81">
        <v>2619999999</v>
      </c>
      <c r="B922" s="82" t="s">
        <v>1147</v>
      </c>
      <c r="C922" s="69">
        <v>-3234.69</v>
      </c>
      <c r="D922" s="78"/>
      <c r="E922" s="69"/>
      <c r="F922" s="71"/>
      <c r="G922" s="69">
        <f t="shared" si="29"/>
        <v>-3234.69</v>
      </c>
      <c r="I922" s="67">
        <v>0</v>
      </c>
      <c r="J922" s="68">
        <f t="shared" si="28"/>
        <v>3234.69</v>
      </c>
      <c r="K922" s="64"/>
      <c r="L922" s="64" t="s">
        <v>391</v>
      </c>
    </row>
    <row r="923" spans="1:14" s="72" customFormat="1" outlineLevel="1">
      <c r="A923" s="65" t="s">
        <v>392</v>
      </c>
      <c r="B923" s="34" t="s">
        <v>5633</v>
      </c>
      <c r="C923" s="66">
        <f>SUM(C924)</f>
        <v>0</v>
      </c>
      <c r="D923" s="78"/>
      <c r="E923" s="66"/>
      <c r="F923" s="71"/>
      <c r="G923" s="66">
        <f>C923+E923</f>
        <v>0</v>
      </c>
      <c r="I923" s="67">
        <v>0</v>
      </c>
      <c r="J923" s="68">
        <f>I923-G923</f>
        <v>0</v>
      </c>
      <c r="K923" s="64"/>
      <c r="L923" s="64">
        <v>0</v>
      </c>
    </row>
    <row r="924" spans="1:14" s="72" customFormat="1" outlineLevel="2">
      <c r="A924" s="103">
        <v>2623020000</v>
      </c>
      <c r="B924" s="82" t="s">
        <v>1148</v>
      </c>
      <c r="C924" s="69">
        <v>0</v>
      </c>
      <c r="D924" s="78"/>
      <c r="E924" s="69"/>
      <c r="F924" s="71"/>
      <c r="G924" s="69">
        <f>C924+E924</f>
        <v>0</v>
      </c>
      <c r="I924" s="67">
        <v>0</v>
      </c>
      <c r="J924" s="68">
        <f>I924-G924</f>
        <v>0</v>
      </c>
      <c r="K924" s="64"/>
      <c r="L924" s="64" t="s">
        <v>392</v>
      </c>
    </row>
    <row r="925" spans="1:14" s="72" customFormat="1" outlineLevel="1">
      <c r="A925" s="65" t="s">
        <v>393</v>
      </c>
      <c r="B925" s="34" t="s">
        <v>5634</v>
      </c>
      <c r="C925" s="66">
        <f>SUM(C926:C927)</f>
        <v>94799.919999999896</v>
      </c>
      <c r="D925" s="78"/>
      <c r="E925" s="66"/>
      <c r="F925" s="71"/>
      <c r="G925" s="66">
        <f t="shared" si="29"/>
        <v>94799.919999999896</v>
      </c>
      <c r="I925" s="67">
        <v>71685.350000000006</v>
      </c>
      <c r="J925" s="68">
        <f t="shared" si="28"/>
        <v>-23114.569999999891</v>
      </c>
      <c r="K925" s="64"/>
      <c r="L925" s="64">
        <v>0</v>
      </c>
    </row>
    <row r="926" spans="1:14" s="72" customFormat="1" outlineLevel="2">
      <c r="A926" s="30">
        <v>2624010000</v>
      </c>
      <c r="B926" s="44" t="s">
        <v>1149</v>
      </c>
      <c r="C926" s="69">
        <v>0</v>
      </c>
      <c r="D926" s="78"/>
      <c r="E926" s="69"/>
      <c r="F926" s="71"/>
      <c r="G926" s="69">
        <f>C926+E926</f>
        <v>0</v>
      </c>
      <c r="I926" s="67">
        <v>0</v>
      </c>
      <c r="J926" s="68">
        <f>I926-G926</f>
        <v>0</v>
      </c>
      <c r="K926" s="64"/>
      <c r="L926" s="64" t="s">
        <v>393</v>
      </c>
    </row>
    <row r="927" spans="1:14" s="72" customFormat="1" outlineLevel="2">
      <c r="A927" s="30">
        <v>2624020000</v>
      </c>
      <c r="B927" s="44" t="s">
        <v>1150</v>
      </c>
      <c r="C927" s="104">
        <v>94799.919999999896</v>
      </c>
      <c r="D927" s="78"/>
      <c r="E927" s="69"/>
      <c r="F927" s="71"/>
      <c r="G927" s="69">
        <f>C927+E927</f>
        <v>94799.919999999896</v>
      </c>
      <c r="I927" s="67">
        <v>0</v>
      </c>
      <c r="J927" s="68">
        <f>I927-G927</f>
        <v>-94799.919999999896</v>
      </c>
      <c r="K927" s="64"/>
      <c r="L927" s="64" t="s">
        <v>393</v>
      </c>
    </row>
    <row r="928" spans="1:14" s="72" customFormat="1" outlineLevel="1">
      <c r="A928" s="65" t="s">
        <v>394</v>
      </c>
      <c r="B928" s="34" t="s">
        <v>5635</v>
      </c>
      <c r="C928" s="66">
        <f>SUM(C929:C938)</f>
        <v>74424.11</v>
      </c>
      <c r="D928" s="78"/>
      <c r="E928" s="66"/>
      <c r="F928" s="71"/>
      <c r="G928" s="66">
        <f t="shared" si="29"/>
        <v>74424.11</v>
      </c>
      <c r="I928" s="67">
        <v>86226.68</v>
      </c>
      <c r="J928" s="68">
        <f t="shared" si="28"/>
        <v>11802.569999999992</v>
      </c>
      <c r="K928" s="64"/>
      <c r="L928" s="64">
        <v>0</v>
      </c>
      <c r="N928" s="67"/>
    </row>
    <row r="929" spans="1:14" s="72" customFormat="1" outlineLevel="2">
      <c r="A929" s="81">
        <v>2622000000</v>
      </c>
      <c r="B929" s="82" t="s">
        <v>1151</v>
      </c>
      <c r="C929" s="69">
        <v>0</v>
      </c>
      <c r="D929" s="78"/>
      <c r="E929" s="69"/>
      <c r="F929" s="71"/>
      <c r="G929" s="69">
        <f t="shared" si="29"/>
        <v>0</v>
      </c>
      <c r="I929" s="67">
        <v>0</v>
      </c>
      <c r="J929" s="68">
        <f t="shared" si="28"/>
        <v>0</v>
      </c>
      <c r="K929" s="64"/>
      <c r="L929" s="64" t="s">
        <v>517</v>
      </c>
      <c r="N929" s="67"/>
    </row>
    <row r="930" spans="1:14" s="72" customFormat="1" outlineLevel="2">
      <c r="A930" s="81">
        <v>2622010000</v>
      </c>
      <c r="B930" s="82" t="s">
        <v>1152</v>
      </c>
      <c r="C930" s="69">
        <v>0</v>
      </c>
      <c r="D930" s="78"/>
      <c r="E930" s="69"/>
      <c r="F930" s="71"/>
      <c r="G930" s="69">
        <f t="shared" si="29"/>
        <v>0</v>
      </c>
      <c r="I930" s="67">
        <v>0</v>
      </c>
      <c r="J930" s="68">
        <f t="shared" si="28"/>
        <v>0</v>
      </c>
      <c r="K930" s="64"/>
      <c r="L930" s="64" t="s">
        <v>517</v>
      </c>
      <c r="N930" s="67"/>
    </row>
    <row r="931" spans="1:14" s="72" customFormat="1" outlineLevel="2">
      <c r="A931" s="81">
        <v>2622020000</v>
      </c>
      <c r="B931" s="82" t="s">
        <v>1153</v>
      </c>
      <c r="C931" s="69">
        <v>0</v>
      </c>
      <c r="D931" s="78"/>
      <c r="E931" s="69"/>
      <c r="F931" s="71"/>
      <c r="G931" s="69">
        <f t="shared" si="29"/>
        <v>0</v>
      </c>
      <c r="I931" s="67">
        <v>0</v>
      </c>
      <c r="J931" s="68">
        <f t="shared" si="28"/>
        <v>0</v>
      </c>
      <c r="K931" s="64"/>
      <c r="L931" s="64" t="s">
        <v>517</v>
      </c>
      <c r="N931" s="67"/>
    </row>
    <row r="932" spans="1:14" s="72" customFormat="1" outlineLevel="2">
      <c r="A932" s="81">
        <v>2622030000</v>
      </c>
      <c r="B932" s="82" t="s">
        <v>1154</v>
      </c>
      <c r="C932" s="69">
        <v>0</v>
      </c>
      <c r="D932" s="78"/>
      <c r="E932" s="69"/>
      <c r="F932" s="71"/>
      <c r="G932" s="69">
        <f t="shared" si="29"/>
        <v>0</v>
      </c>
      <c r="I932" s="67">
        <v>0</v>
      </c>
      <c r="J932" s="68">
        <f t="shared" si="28"/>
        <v>0</v>
      </c>
      <c r="K932" s="64"/>
      <c r="L932" s="64" t="s">
        <v>517</v>
      </c>
      <c r="N932" s="67"/>
    </row>
    <row r="933" spans="1:14" s="72" customFormat="1" outlineLevel="2">
      <c r="A933" s="30">
        <v>2629010000</v>
      </c>
      <c r="B933" s="44" t="s">
        <v>1155</v>
      </c>
      <c r="C933" s="69">
        <v>4050</v>
      </c>
      <c r="D933" s="78"/>
      <c r="E933" s="69"/>
      <c r="F933" s="71"/>
      <c r="G933" s="69">
        <f t="shared" si="29"/>
        <v>4050</v>
      </c>
      <c r="I933" s="67">
        <v>0</v>
      </c>
      <c r="J933" s="68">
        <f t="shared" si="28"/>
        <v>-4050</v>
      </c>
      <c r="K933" s="64"/>
      <c r="L933" s="64" t="s">
        <v>394</v>
      </c>
    </row>
    <row r="934" spans="1:14" s="72" customFormat="1" outlineLevel="2">
      <c r="A934" s="81">
        <v>2629020000</v>
      </c>
      <c r="B934" s="82" t="s">
        <v>1156</v>
      </c>
      <c r="C934" s="69">
        <v>0</v>
      </c>
      <c r="D934" s="78"/>
      <c r="E934" s="69"/>
      <c r="F934" s="71"/>
      <c r="G934" s="69">
        <f t="shared" si="29"/>
        <v>0</v>
      </c>
      <c r="I934" s="67">
        <v>0</v>
      </c>
      <c r="J934" s="68">
        <f t="shared" si="28"/>
        <v>0</v>
      </c>
      <c r="K934" s="64"/>
      <c r="L934" s="64" t="s">
        <v>394</v>
      </c>
    </row>
    <row r="935" spans="1:14" s="72" customFormat="1" outlineLevel="2">
      <c r="A935" s="81">
        <v>2629030000</v>
      </c>
      <c r="B935" s="82" t="s">
        <v>1157</v>
      </c>
      <c r="C935" s="69">
        <v>70192.460000000006</v>
      </c>
      <c r="D935" s="78"/>
      <c r="E935" s="69"/>
      <c r="F935" s="71"/>
      <c r="G935" s="69">
        <f t="shared" si="29"/>
        <v>70192.460000000006</v>
      </c>
      <c r="I935" s="67">
        <v>0</v>
      </c>
      <c r="J935" s="68">
        <f t="shared" si="28"/>
        <v>-70192.460000000006</v>
      </c>
      <c r="K935" s="64"/>
      <c r="L935" s="64" t="s">
        <v>394</v>
      </c>
    </row>
    <row r="936" spans="1:14" s="72" customFormat="1" outlineLevel="2">
      <c r="A936" s="81">
        <v>2629040000</v>
      </c>
      <c r="B936" s="82" t="s">
        <v>1158</v>
      </c>
      <c r="C936" s="69">
        <v>0</v>
      </c>
      <c r="D936" s="78"/>
      <c r="E936" s="69"/>
      <c r="F936" s="71"/>
      <c r="G936" s="69">
        <f t="shared" si="29"/>
        <v>0</v>
      </c>
      <c r="I936" s="67">
        <v>0</v>
      </c>
      <c r="J936" s="68">
        <f t="shared" si="28"/>
        <v>0</v>
      </c>
      <c r="K936" s="64"/>
      <c r="L936" s="64" t="s">
        <v>394</v>
      </c>
    </row>
    <row r="937" spans="1:14" s="72" customFormat="1" outlineLevel="2">
      <c r="A937" s="81">
        <v>2629990000</v>
      </c>
      <c r="B937" s="82" t="s">
        <v>1159</v>
      </c>
      <c r="C937" s="69">
        <v>181.65</v>
      </c>
      <c r="D937" s="78"/>
      <c r="E937" s="69"/>
      <c r="F937" s="71"/>
      <c r="G937" s="69">
        <f t="shared" si="29"/>
        <v>181.65</v>
      </c>
      <c r="I937" s="67">
        <v>0</v>
      </c>
      <c r="J937" s="68">
        <f t="shared" si="28"/>
        <v>-181.65</v>
      </c>
      <c r="K937" s="64"/>
      <c r="L937" s="64" t="s">
        <v>394</v>
      </c>
    </row>
    <row r="938" spans="1:14" s="72" customFormat="1" outlineLevel="2">
      <c r="A938" s="81">
        <v>2629999999</v>
      </c>
      <c r="B938" s="82" t="s">
        <v>1160</v>
      </c>
      <c r="C938" s="69">
        <v>0</v>
      </c>
      <c r="D938" s="78"/>
      <c r="E938" s="69"/>
      <c r="F938" s="71"/>
      <c r="G938" s="69">
        <f t="shared" si="29"/>
        <v>0</v>
      </c>
      <c r="I938" s="67">
        <v>0</v>
      </c>
      <c r="J938" s="68">
        <f t="shared" si="28"/>
        <v>0</v>
      </c>
      <c r="K938" s="64"/>
      <c r="L938" s="64" t="s">
        <v>394</v>
      </c>
    </row>
    <row r="939" spans="1:14" s="72" customFormat="1" outlineLevel="1">
      <c r="A939" s="65" t="s">
        <v>395</v>
      </c>
      <c r="B939" s="34" t="s">
        <v>5636</v>
      </c>
      <c r="C939" s="66">
        <f>SUM(C940)</f>
        <v>0</v>
      </c>
      <c r="D939" s="78"/>
      <c r="E939" s="66"/>
      <c r="F939" s="71"/>
      <c r="G939" s="66">
        <f t="shared" si="29"/>
        <v>0</v>
      </c>
      <c r="I939" s="67">
        <v>0</v>
      </c>
      <c r="J939" s="68">
        <f t="shared" si="28"/>
        <v>0</v>
      </c>
      <c r="K939" s="64"/>
      <c r="L939" s="64">
        <v>0</v>
      </c>
    </row>
    <row r="940" spans="1:14" s="72" customFormat="1" outlineLevel="2">
      <c r="A940" s="81">
        <v>2630000000</v>
      </c>
      <c r="B940" s="82" t="s">
        <v>1161</v>
      </c>
      <c r="C940" s="69">
        <v>0</v>
      </c>
      <c r="D940" s="78"/>
      <c r="E940" s="69"/>
      <c r="F940" s="71"/>
      <c r="G940" s="69">
        <f t="shared" si="29"/>
        <v>0</v>
      </c>
      <c r="I940" s="67">
        <v>0</v>
      </c>
      <c r="J940" s="68">
        <f t="shared" si="28"/>
        <v>0</v>
      </c>
      <c r="K940" s="64"/>
      <c r="L940" s="64" t="s">
        <v>395</v>
      </c>
    </row>
    <row r="941" spans="1:14" s="72" customFormat="1" outlineLevel="1">
      <c r="A941" s="65" t="s">
        <v>396</v>
      </c>
      <c r="B941" s="34" t="s">
        <v>5637</v>
      </c>
      <c r="C941" s="66">
        <f>SUM(C942)</f>
        <v>0</v>
      </c>
      <c r="D941" s="78"/>
      <c r="E941" s="66"/>
      <c r="F941" s="71"/>
      <c r="G941" s="66">
        <f t="shared" si="29"/>
        <v>0</v>
      </c>
      <c r="I941" s="67">
        <v>0</v>
      </c>
      <c r="J941" s="68">
        <f t="shared" si="28"/>
        <v>0</v>
      </c>
      <c r="K941" s="64"/>
      <c r="L941" s="64">
        <v>0</v>
      </c>
    </row>
    <row r="942" spans="1:14" s="72" customFormat="1" outlineLevel="2">
      <c r="A942" s="81">
        <v>2640020000</v>
      </c>
      <c r="B942" s="82" t="s">
        <v>1162</v>
      </c>
      <c r="C942" s="69">
        <v>0</v>
      </c>
      <c r="D942" s="78"/>
      <c r="E942" s="69"/>
      <c r="F942" s="71"/>
      <c r="G942" s="69">
        <f t="shared" si="29"/>
        <v>0</v>
      </c>
      <c r="I942" s="67">
        <v>0</v>
      </c>
      <c r="J942" s="68">
        <f t="shared" si="28"/>
        <v>0</v>
      </c>
      <c r="K942" s="64"/>
      <c r="L942" s="64" t="s">
        <v>396</v>
      </c>
    </row>
    <row r="943" spans="1:14" s="72" customFormat="1" outlineLevel="1">
      <c r="A943" s="65" t="s">
        <v>397</v>
      </c>
      <c r="B943" s="34" t="s">
        <v>5638</v>
      </c>
      <c r="C943" s="66">
        <f>SUM(C944:C945)</f>
        <v>0</v>
      </c>
      <c r="D943" s="78"/>
      <c r="E943" s="66"/>
      <c r="F943" s="71"/>
      <c r="G943" s="66">
        <f t="shared" si="29"/>
        <v>0</v>
      </c>
      <c r="I943" s="67">
        <v>0</v>
      </c>
      <c r="J943" s="68">
        <f t="shared" si="28"/>
        <v>0</v>
      </c>
      <c r="K943" s="64"/>
      <c r="L943" s="64">
        <v>0</v>
      </c>
    </row>
    <row r="944" spans="1:14" s="72" customFormat="1" outlineLevel="2">
      <c r="A944" s="81">
        <v>2670000000</v>
      </c>
      <c r="B944" s="82" t="s">
        <v>1163</v>
      </c>
      <c r="C944" s="69">
        <v>0</v>
      </c>
      <c r="D944" s="78"/>
      <c r="E944" s="69"/>
      <c r="F944" s="71"/>
      <c r="G944" s="69">
        <f t="shared" si="29"/>
        <v>0</v>
      </c>
      <c r="I944" s="67">
        <v>0</v>
      </c>
      <c r="J944" s="68">
        <f t="shared" si="28"/>
        <v>0</v>
      </c>
      <c r="K944" s="64"/>
      <c r="L944" s="64" t="s">
        <v>397</v>
      </c>
    </row>
    <row r="945" spans="1:13" s="72" customFormat="1" outlineLevel="2">
      <c r="A945" s="81">
        <v>2679999999</v>
      </c>
      <c r="B945" s="82" t="s">
        <v>1164</v>
      </c>
      <c r="C945" s="69">
        <v>0</v>
      </c>
      <c r="D945" s="78"/>
      <c r="E945" s="69"/>
      <c r="F945" s="71"/>
      <c r="G945" s="69">
        <f t="shared" si="29"/>
        <v>0</v>
      </c>
      <c r="I945" s="67">
        <v>0</v>
      </c>
      <c r="J945" s="68">
        <f t="shared" si="28"/>
        <v>0</v>
      </c>
      <c r="K945" s="64"/>
      <c r="L945" s="64" t="s">
        <v>397</v>
      </c>
    </row>
    <row r="946" spans="1:13" s="72" customFormat="1" outlineLevel="1">
      <c r="A946" s="65" t="s">
        <v>398</v>
      </c>
      <c r="B946" s="34" t="s">
        <v>5639</v>
      </c>
      <c r="C946" s="66">
        <f>SUM(C947)</f>
        <v>1830181.83</v>
      </c>
      <c r="D946" s="78"/>
      <c r="E946" s="66"/>
      <c r="F946" s="71"/>
      <c r="G946" s="66">
        <f t="shared" si="29"/>
        <v>1830181.83</v>
      </c>
      <c r="I946" s="67">
        <v>11144291.039999999</v>
      </c>
      <c r="J946" s="68">
        <f t="shared" si="28"/>
        <v>9314109.209999999</v>
      </c>
      <c r="K946" s="64"/>
      <c r="L946" s="64">
        <v>0</v>
      </c>
    </row>
    <row r="947" spans="1:13" s="72" customFormat="1" outlineLevel="2">
      <c r="A947" s="30">
        <v>2681114000</v>
      </c>
      <c r="B947" s="44" t="s">
        <v>1165</v>
      </c>
      <c r="C947" s="69">
        <v>1830181.83</v>
      </c>
      <c r="D947" s="78"/>
      <c r="E947" s="69"/>
      <c r="F947" s="71"/>
      <c r="G947" s="69">
        <f t="shared" si="29"/>
        <v>1830181.83</v>
      </c>
      <c r="I947" s="67">
        <v>0</v>
      </c>
      <c r="J947" s="68">
        <f t="shared" si="28"/>
        <v>-1830181.83</v>
      </c>
      <c r="K947" s="64"/>
      <c r="L947" s="64" t="s">
        <v>398</v>
      </c>
    </row>
    <row r="948" spans="1:13" s="72" customFormat="1" outlineLevel="1">
      <c r="A948" s="65" t="s">
        <v>399</v>
      </c>
      <c r="B948" s="34" t="s">
        <v>5640</v>
      </c>
      <c r="C948" s="66">
        <f>SUM(C949)</f>
        <v>0</v>
      </c>
      <c r="D948" s="78"/>
      <c r="E948" s="66"/>
      <c r="F948" s="71"/>
      <c r="G948" s="66">
        <f t="shared" si="29"/>
        <v>0</v>
      </c>
      <c r="I948" s="67">
        <v>22533228.690000001</v>
      </c>
      <c r="J948" s="68">
        <f t="shared" si="28"/>
        <v>22533228.690000001</v>
      </c>
      <c r="K948" s="64"/>
      <c r="L948" s="64">
        <v>0</v>
      </c>
    </row>
    <row r="949" spans="1:13" s="72" customFormat="1" outlineLevel="2">
      <c r="A949" s="81">
        <v>2681115000</v>
      </c>
      <c r="B949" s="82" t="s">
        <v>1166</v>
      </c>
      <c r="C949" s="69">
        <v>0</v>
      </c>
      <c r="D949" s="78"/>
      <c r="E949" s="69"/>
      <c r="F949" s="71"/>
      <c r="G949" s="69">
        <f t="shared" si="29"/>
        <v>0</v>
      </c>
      <c r="I949" s="67">
        <v>0</v>
      </c>
      <c r="J949" s="68">
        <f t="shared" si="28"/>
        <v>0</v>
      </c>
      <c r="K949" s="64"/>
      <c r="L949" s="64" t="s">
        <v>399</v>
      </c>
    </row>
    <row r="950" spans="1:13" s="72" customFormat="1" outlineLevel="1">
      <c r="A950" s="65" t="s">
        <v>400</v>
      </c>
      <c r="B950" s="34" t="s">
        <v>5641</v>
      </c>
      <c r="C950" s="66">
        <f>SUM(C951)</f>
        <v>0</v>
      </c>
      <c r="D950" s="78"/>
      <c r="E950" s="66"/>
      <c r="F950" s="71"/>
      <c r="G950" s="66">
        <f t="shared" si="29"/>
        <v>0</v>
      </c>
      <c r="I950" s="67">
        <v>0</v>
      </c>
      <c r="J950" s="68">
        <f t="shared" si="28"/>
        <v>0</v>
      </c>
      <c r="K950" s="64"/>
      <c r="L950" s="64">
        <v>0</v>
      </c>
    </row>
    <row r="951" spans="1:13" s="72" customFormat="1" outlineLevel="2">
      <c r="A951" s="81">
        <v>2681142010</v>
      </c>
      <c r="B951" s="82" t="s">
        <v>1167</v>
      </c>
      <c r="C951" s="69">
        <v>0</v>
      </c>
      <c r="D951" s="78"/>
      <c r="E951" s="69"/>
      <c r="F951" s="71"/>
      <c r="G951" s="69">
        <f t="shared" si="29"/>
        <v>0</v>
      </c>
      <c r="I951" s="67">
        <v>0</v>
      </c>
      <c r="J951" s="68">
        <f t="shared" si="28"/>
        <v>0</v>
      </c>
      <c r="K951" s="64"/>
      <c r="L951" s="64" t="s">
        <v>400</v>
      </c>
    </row>
    <row r="952" spans="1:13" s="72" customFormat="1" outlineLevel="1">
      <c r="A952" s="65" t="s">
        <v>401</v>
      </c>
      <c r="B952" s="34" t="s">
        <v>5642</v>
      </c>
      <c r="C952" s="66">
        <f>SUM(C953:C956)</f>
        <v>0</v>
      </c>
      <c r="D952" s="78"/>
      <c r="E952" s="66"/>
      <c r="F952" s="71"/>
      <c r="G952" s="66">
        <f t="shared" si="29"/>
        <v>0</v>
      </c>
      <c r="I952" s="67">
        <v>0</v>
      </c>
      <c r="J952" s="68">
        <f t="shared" si="28"/>
        <v>0</v>
      </c>
      <c r="K952" s="64"/>
      <c r="L952" s="64">
        <v>0</v>
      </c>
    </row>
    <row r="953" spans="1:13" s="72" customFormat="1" outlineLevel="2">
      <c r="A953" s="81">
        <v>2681126010</v>
      </c>
      <c r="B953" s="82" t="s">
        <v>1168</v>
      </c>
      <c r="C953" s="69">
        <v>0</v>
      </c>
      <c r="D953" s="78"/>
      <c r="E953" s="69"/>
      <c r="F953" s="71"/>
      <c r="G953" s="69">
        <f t="shared" si="29"/>
        <v>0</v>
      </c>
      <c r="I953" s="67">
        <v>0</v>
      </c>
      <c r="J953" s="68">
        <f t="shared" si="28"/>
        <v>0</v>
      </c>
      <c r="K953" s="64"/>
      <c r="L953" s="64" t="s">
        <v>401</v>
      </c>
    </row>
    <row r="954" spans="1:13" s="72" customFormat="1" outlineLevel="2">
      <c r="A954" s="81">
        <v>2681126020</v>
      </c>
      <c r="B954" s="82" t="s">
        <v>1169</v>
      </c>
      <c r="C954" s="69">
        <v>0</v>
      </c>
      <c r="D954" s="78"/>
      <c r="E954" s="69"/>
      <c r="F954" s="71"/>
      <c r="G954" s="69">
        <f t="shared" si="29"/>
        <v>0</v>
      </c>
      <c r="I954" s="67">
        <v>0</v>
      </c>
      <c r="J954" s="68">
        <f t="shared" si="28"/>
        <v>0</v>
      </c>
      <c r="K954" s="64"/>
      <c r="L954" s="64" t="s">
        <v>401</v>
      </c>
    </row>
    <row r="955" spans="1:13" s="72" customFormat="1" outlineLevel="2">
      <c r="A955" s="81">
        <v>2681126030</v>
      </c>
      <c r="B955" s="82" t="s">
        <v>1170</v>
      </c>
      <c r="C955" s="69">
        <v>0</v>
      </c>
      <c r="D955" s="78"/>
      <c r="E955" s="69"/>
      <c r="F955" s="71"/>
      <c r="G955" s="69">
        <f t="shared" si="29"/>
        <v>0</v>
      </c>
      <c r="I955" s="67">
        <v>0</v>
      </c>
      <c r="J955" s="68">
        <f t="shared" si="28"/>
        <v>0</v>
      </c>
      <c r="K955" s="64"/>
      <c r="L955" s="64" t="s">
        <v>401</v>
      </c>
    </row>
    <row r="956" spans="1:13" s="72" customFormat="1" outlineLevel="2">
      <c r="A956" s="81">
        <v>2682126100</v>
      </c>
      <c r="B956" s="82" t="s">
        <v>1171</v>
      </c>
      <c r="C956" s="69">
        <v>0</v>
      </c>
      <c r="D956" s="78"/>
      <c r="E956" s="69"/>
      <c r="F956" s="71"/>
      <c r="G956" s="69">
        <f t="shared" si="29"/>
        <v>0</v>
      </c>
      <c r="I956" s="67">
        <v>0</v>
      </c>
      <c r="J956" s="68">
        <f t="shared" si="28"/>
        <v>0</v>
      </c>
      <c r="K956" s="64"/>
      <c r="L956" s="64" t="s">
        <v>401</v>
      </c>
    </row>
    <row r="957" spans="1:13" s="72" customFormat="1" outlineLevel="1">
      <c r="A957" s="65" t="s">
        <v>402</v>
      </c>
      <c r="B957" s="34" t="s">
        <v>5643</v>
      </c>
      <c r="C957" s="66">
        <f>SUM(C958:C962)</f>
        <v>0</v>
      </c>
      <c r="D957" s="78"/>
      <c r="E957" s="66"/>
      <c r="F957" s="71"/>
      <c r="G957" s="66">
        <f t="shared" si="29"/>
        <v>0</v>
      </c>
      <c r="I957" s="67">
        <v>0</v>
      </c>
      <c r="J957" s="68">
        <f t="shared" si="28"/>
        <v>0</v>
      </c>
      <c r="K957" s="64"/>
      <c r="L957" s="64">
        <v>0</v>
      </c>
      <c r="M957" s="99"/>
    </row>
    <row r="958" spans="1:13" s="72" customFormat="1" outlineLevel="2">
      <c r="A958" s="105">
        <v>2681130000</v>
      </c>
      <c r="B958" s="106" t="s">
        <v>1172</v>
      </c>
      <c r="C958" s="69">
        <v>0</v>
      </c>
      <c r="D958" s="78"/>
      <c r="E958" s="69"/>
      <c r="F958" s="71"/>
      <c r="G958" s="69">
        <f t="shared" si="29"/>
        <v>0</v>
      </c>
      <c r="I958" s="67">
        <v>0</v>
      </c>
      <c r="J958" s="68">
        <f t="shared" si="28"/>
        <v>0</v>
      </c>
      <c r="K958" s="64"/>
      <c r="L958" s="64" t="s">
        <v>402</v>
      </c>
    </row>
    <row r="959" spans="1:13" s="72" customFormat="1" outlineLevel="2">
      <c r="A959" s="81">
        <v>2681130001</v>
      </c>
      <c r="B959" s="82" t="s">
        <v>1173</v>
      </c>
      <c r="C959" s="69">
        <v>0</v>
      </c>
      <c r="D959" s="78"/>
      <c r="E959" s="69"/>
      <c r="F959" s="71"/>
      <c r="G959" s="69">
        <f t="shared" si="29"/>
        <v>0</v>
      </c>
      <c r="I959" s="67">
        <v>0</v>
      </c>
      <c r="J959" s="68">
        <f t="shared" si="28"/>
        <v>0</v>
      </c>
      <c r="K959" s="64"/>
      <c r="L959" s="64" t="s">
        <v>402</v>
      </c>
    </row>
    <row r="960" spans="1:13" s="72" customFormat="1" outlineLevel="2">
      <c r="A960" s="81">
        <v>2681130002</v>
      </c>
      <c r="B960" s="82" t="s">
        <v>1174</v>
      </c>
      <c r="C960" s="69">
        <v>0</v>
      </c>
      <c r="D960" s="78"/>
      <c r="E960" s="69"/>
      <c r="F960" s="71"/>
      <c r="G960" s="69">
        <f t="shared" si="29"/>
        <v>0</v>
      </c>
      <c r="I960" s="67">
        <v>0</v>
      </c>
      <c r="J960" s="68">
        <f t="shared" si="28"/>
        <v>0</v>
      </c>
      <c r="K960" s="64"/>
      <c r="L960" s="64" t="s">
        <v>402</v>
      </c>
    </row>
    <row r="961" spans="1:14" s="72" customFormat="1" outlineLevel="2">
      <c r="A961" s="81">
        <v>2681130005</v>
      </c>
      <c r="B961" s="82" t="s">
        <v>1175</v>
      </c>
      <c r="C961" s="69">
        <v>0</v>
      </c>
      <c r="D961" s="78"/>
      <c r="E961" s="69"/>
      <c r="F961" s="71"/>
      <c r="G961" s="69">
        <f t="shared" si="29"/>
        <v>0</v>
      </c>
      <c r="I961" s="67">
        <v>0</v>
      </c>
      <c r="J961" s="68">
        <f t="shared" si="28"/>
        <v>0</v>
      </c>
      <c r="K961" s="64"/>
      <c r="L961" s="64" t="s">
        <v>402</v>
      </c>
    </row>
    <row r="962" spans="1:14" s="72" customFormat="1" outlineLevel="2">
      <c r="A962" s="105">
        <v>-2681130009</v>
      </c>
      <c r="B962" s="85" t="s">
        <v>1176</v>
      </c>
      <c r="C962" s="75">
        <v>0</v>
      </c>
      <c r="D962" s="78"/>
      <c r="E962" s="69"/>
      <c r="F962" s="71"/>
      <c r="G962" s="69">
        <f t="shared" si="29"/>
        <v>0</v>
      </c>
      <c r="I962" s="67">
        <v>0</v>
      </c>
      <c r="J962" s="68">
        <f t="shared" si="28"/>
        <v>0</v>
      </c>
      <c r="K962" s="64"/>
      <c r="L962" s="64">
        <v>0</v>
      </c>
    </row>
    <row r="963" spans="1:14" s="72" customFormat="1" outlineLevel="1">
      <c r="A963" s="65" t="s">
        <v>403</v>
      </c>
      <c r="B963" s="34" t="s">
        <v>5644</v>
      </c>
      <c r="C963" s="66">
        <f>SUM(C964)</f>
        <v>107447.58</v>
      </c>
      <c r="D963" s="78"/>
      <c r="E963" s="66"/>
      <c r="F963" s="71"/>
      <c r="G963" s="66">
        <f t="shared" si="29"/>
        <v>107447.58</v>
      </c>
      <c r="I963" s="67">
        <v>107447.58</v>
      </c>
      <c r="J963" s="68">
        <f t="shared" si="28"/>
        <v>0</v>
      </c>
      <c r="K963" s="64"/>
      <c r="L963" s="64">
        <v>0</v>
      </c>
    </row>
    <row r="964" spans="1:14" s="72" customFormat="1" outlineLevel="2">
      <c r="A964" s="81">
        <v>2681132000</v>
      </c>
      <c r="B964" s="82" t="s">
        <v>1177</v>
      </c>
      <c r="C964" s="69">
        <v>107447.58</v>
      </c>
      <c r="D964" s="78"/>
      <c r="E964" s="69"/>
      <c r="F964" s="71"/>
      <c r="G964" s="69">
        <f t="shared" si="29"/>
        <v>107447.58</v>
      </c>
      <c r="I964" s="67">
        <v>0</v>
      </c>
      <c r="J964" s="68">
        <f t="shared" si="28"/>
        <v>-107447.58</v>
      </c>
      <c r="K964" s="64"/>
      <c r="L964" s="64" t="s">
        <v>403</v>
      </c>
    </row>
    <row r="965" spans="1:14" s="72" customFormat="1" outlineLevel="1">
      <c r="A965" s="65" t="s">
        <v>404</v>
      </c>
      <c r="B965" s="34" t="s">
        <v>5645</v>
      </c>
      <c r="C965" s="66">
        <f>SUM(C966:C967)</f>
        <v>146.44999999999899</v>
      </c>
      <c r="D965" s="78"/>
      <c r="E965" s="66"/>
      <c r="F965" s="71"/>
      <c r="G965" s="66">
        <f t="shared" si="29"/>
        <v>146.44999999999899</v>
      </c>
      <c r="I965" s="67">
        <v>146.44999999999999</v>
      </c>
      <c r="J965" s="68">
        <f t="shared" si="28"/>
        <v>9.9475983006414026E-13</v>
      </c>
      <c r="K965" s="64"/>
      <c r="L965" s="64">
        <v>0</v>
      </c>
    </row>
    <row r="966" spans="1:14" s="72" customFormat="1" outlineLevel="2">
      <c r="A966" s="81">
        <v>2681133010</v>
      </c>
      <c r="B966" s="82" t="s">
        <v>1178</v>
      </c>
      <c r="C966" s="69">
        <v>146.44999999999899</v>
      </c>
      <c r="D966" s="78"/>
      <c r="E966" s="69"/>
      <c r="F966" s="71"/>
      <c r="G966" s="69">
        <f t="shared" si="29"/>
        <v>146.44999999999899</v>
      </c>
      <c r="I966" s="67">
        <v>0</v>
      </c>
      <c r="J966" s="68">
        <f t="shared" si="28"/>
        <v>-146.44999999999899</v>
      </c>
      <c r="K966" s="64"/>
      <c r="L966" s="64" t="s">
        <v>404</v>
      </c>
    </row>
    <row r="967" spans="1:14" s="72" customFormat="1" outlineLevel="2">
      <c r="A967" s="81">
        <v>2681133020</v>
      </c>
      <c r="B967" s="82" t="s">
        <v>1179</v>
      </c>
      <c r="C967" s="69">
        <v>0</v>
      </c>
      <c r="D967" s="78"/>
      <c r="E967" s="69"/>
      <c r="F967" s="71"/>
      <c r="G967" s="69">
        <f t="shared" si="29"/>
        <v>0</v>
      </c>
      <c r="I967" s="67">
        <v>0</v>
      </c>
      <c r="J967" s="68">
        <f t="shared" si="28"/>
        <v>0</v>
      </c>
      <c r="K967" s="64"/>
      <c r="L967" s="64" t="s">
        <v>404</v>
      </c>
    </row>
    <row r="968" spans="1:14" s="72" customFormat="1" outlineLevel="1">
      <c r="A968" s="65" t="s">
        <v>405</v>
      </c>
      <c r="B968" s="34" t="s">
        <v>5646</v>
      </c>
      <c r="C968" s="66">
        <f>SUM(C969:C970)</f>
        <v>14904.02</v>
      </c>
      <c r="D968" s="78"/>
      <c r="E968" s="66"/>
      <c r="F968" s="71"/>
      <c r="G968" s="66">
        <f t="shared" si="29"/>
        <v>14904.02</v>
      </c>
      <c r="I968" s="67">
        <v>14904.02</v>
      </c>
      <c r="J968" s="68">
        <f t="shared" si="28"/>
        <v>0</v>
      </c>
      <c r="K968" s="64"/>
      <c r="L968" s="64">
        <v>0</v>
      </c>
    </row>
    <row r="969" spans="1:14" s="72" customFormat="1" outlineLevel="2">
      <c r="A969" s="81">
        <v>2681127000</v>
      </c>
      <c r="B969" s="82" t="s">
        <v>1180</v>
      </c>
      <c r="C969" s="69">
        <v>0</v>
      </c>
      <c r="D969" s="78"/>
      <c r="E969" s="69"/>
      <c r="F969" s="71"/>
      <c r="G969" s="69">
        <f t="shared" si="29"/>
        <v>0</v>
      </c>
      <c r="I969" s="67">
        <v>0</v>
      </c>
      <c r="J969" s="68">
        <f t="shared" si="28"/>
        <v>0</v>
      </c>
      <c r="K969" s="64"/>
      <c r="L969" s="64" t="s">
        <v>405</v>
      </c>
    </row>
    <row r="970" spans="1:14" s="72" customFormat="1" outlineLevel="2">
      <c r="A970" s="81">
        <v>2681127100</v>
      </c>
      <c r="B970" s="82" t="s">
        <v>1181</v>
      </c>
      <c r="C970" s="69">
        <v>14904.02</v>
      </c>
      <c r="D970" s="78"/>
      <c r="E970" s="69"/>
      <c r="F970" s="71"/>
      <c r="G970" s="69">
        <f t="shared" si="29"/>
        <v>14904.02</v>
      </c>
      <c r="I970" s="67">
        <v>0</v>
      </c>
      <c r="J970" s="68">
        <f t="shared" si="28"/>
        <v>-14904.02</v>
      </c>
      <c r="K970" s="64"/>
      <c r="L970" s="64" t="s">
        <v>405</v>
      </c>
    </row>
    <row r="971" spans="1:14" s="72" customFormat="1" outlineLevel="1">
      <c r="A971" s="65" t="s">
        <v>406</v>
      </c>
      <c r="B971" s="34" t="s">
        <v>5647</v>
      </c>
      <c r="C971" s="66">
        <f>SUM(C972)</f>
        <v>26275500.809999902</v>
      </c>
      <c r="D971" s="78"/>
      <c r="E971" s="66"/>
      <c r="F971" s="71"/>
      <c r="G971" s="66">
        <f t="shared" si="29"/>
        <v>26275500.809999902</v>
      </c>
      <c r="I971" s="67">
        <v>26275500.809999999</v>
      </c>
      <c r="J971" s="68">
        <f t="shared" si="28"/>
        <v>9.6857547760009766E-8</v>
      </c>
      <c r="K971" s="64"/>
      <c r="L971" s="64">
        <v>0</v>
      </c>
    </row>
    <row r="972" spans="1:14" s="72" customFormat="1" outlineLevel="2">
      <c r="A972" s="81">
        <v>2681137010</v>
      </c>
      <c r="B972" s="82" t="s">
        <v>1182</v>
      </c>
      <c r="C972" s="69">
        <v>26275500.809999902</v>
      </c>
      <c r="D972" s="78"/>
      <c r="E972" s="69"/>
      <c r="F972" s="71"/>
      <c r="G972" s="69">
        <f t="shared" si="29"/>
        <v>26275500.809999902</v>
      </c>
      <c r="I972" s="67">
        <v>0</v>
      </c>
      <c r="J972" s="68">
        <f t="shared" si="28"/>
        <v>-26275500.809999902</v>
      </c>
      <c r="K972" s="64"/>
      <c r="L972" s="64" t="s">
        <v>406</v>
      </c>
    </row>
    <row r="973" spans="1:14" s="72" customFormat="1" outlineLevel="1">
      <c r="A973" s="65" t="s">
        <v>407</v>
      </c>
      <c r="B973" s="34" t="s">
        <v>5648</v>
      </c>
      <c r="C973" s="66">
        <f>SUM(C974)</f>
        <v>0</v>
      </c>
      <c r="D973" s="78"/>
      <c r="E973" s="66"/>
      <c r="F973" s="71"/>
      <c r="G973" s="66">
        <f>C973+E973</f>
        <v>0</v>
      </c>
      <c r="I973" s="67">
        <v>0</v>
      </c>
      <c r="J973" s="68">
        <f>I973-G973</f>
        <v>0</v>
      </c>
      <c r="K973" s="64"/>
      <c r="L973" s="64">
        <v>0</v>
      </c>
    </row>
    <row r="974" spans="1:14" s="72" customFormat="1" outlineLevel="2">
      <c r="A974" s="30">
        <v>2682104000</v>
      </c>
      <c r="B974" s="44" t="s">
        <v>1183</v>
      </c>
      <c r="C974" s="69">
        <v>0</v>
      </c>
      <c r="D974" s="78"/>
      <c r="E974" s="69"/>
      <c r="F974" s="71"/>
      <c r="G974" s="69">
        <f>C974+E974</f>
        <v>0</v>
      </c>
      <c r="I974" s="67">
        <v>0</v>
      </c>
      <c r="J974" s="68">
        <f>I974-G974</f>
        <v>0</v>
      </c>
      <c r="K974" s="64"/>
      <c r="L974" s="64" t="s">
        <v>407</v>
      </c>
    </row>
    <row r="975" spans="1:14" s="72" customFormat="1" outlineLevel="1">
      <c r="A975" s="65" t="s">
        <v>408</v>
      </c>
      <c r="B975" s="34" t="s">
        <v>5649</v>
      </c>
      <c r="C975" s="66">
        <f>SUM(C976:C977)</f>
        <v>37786</v>
      </c>
      <c r="D975" s="78"/>
      <c r="E975" s="66"/>
      <c r="F975" s="71"/>
      <c r="G975" s="66">
        <f>C975+E975</f>
        <v>37786</v>
      </c>
      <c r="I975" s="67">
        <v>6476057.25</v>
      </c>
      <c r="J975" s="68">
        <f>I975-G975</f>
        <v>6438271.25</v>
      </c>
      <c r="K975" s="64"/>
      <c r="L975" s="64">
        <v>0</v>
      </c>
      <c r="M975" s="99"/>
      <c r="N975" s="67">
        <v>37786</v>
      </c>
    </row>
    <row r="976" spans="1:14" s="72" customFormat="1" outlineLevel="2">
      <c r="A976" s="30">
        <v>2681141010</v>
      </c>
      <c r="B976" s="44" t="s">
        <v>1184</v>
      </c>
      <c r="C976" s="98">
        <v>37786</v>
      </c>
      <c r="D976" s="78"/>
      <c r="E976" s="69"/>
      <c r="F976" s="71"/>
      <c r="G976" s="69">
        <f>C976+E976</f>
        <v>37786</v>
      </c>
      <c r="I976" s="67">
        <v>0</v>
      </c>
      <c r="J976" s="68">
        <f>I976-G976</f>
        <v>-37786</v>
      </c>
      <c r="K976" s="64"/>
      <c r="L976" s="64" t="s">
        <v>408</v>
      </c>
    </row>
    <row r="977" spans="1:13" s="72" customFormat="1" outlineLevel="2">
      <c r="A977" s="30">
        <v>2682111800</v>
      </c>
      <c r="B977" s="44" t="s">
        <v>1185</v>
      </c>
      <c r="C977" s="69">
        <v>0</v>
      </c>
      <c r="D977" s="78"/>
      <c r="E977" s="69"/>
      <c r="F977" s="71"/>
      <c r="G977" s="69">
        <f>C977+E977</f>
        <v>0</v>
      </c>
      <c r="I977" s="67">
        <v>0</v>
      </c>
      <c r="J977" s="68">
        <f>I977-G977</f>
        <v>0</v>
      </c>
      <c r="K977" s="64"/>
      <c r="L977" s="64" t="s">
        <v>522</v>
      </c>
    </row>
    <row r="978" spans="1:13" s="72" customFormat="1" outlineLevel="1">
      <c r="A978" s="65" t="s">
        <v>409</v>
      </c>
      <c r="B978" s="34" t="s">
        <v>5650</v>
      </c>
      <c r="C978" s="66">
        <f>SUM(C979:C984)</f>
        <v>80202796.329999894</v>
      </c>
      <c r="D978" s="78"/>
      <c r="E978" s="66"/>
      <c r="F978" s="71"/>
      <c r="G978" s="66">
        <f t="shared" si="29"/>
        <v>80202796.329999894</v>
      </c>
      <c r="I978" s="67">
        <v>76214797.730000004</v>
      </c>
      <c r="J978" s="68">
        <f t="shared" si="28"/>
        <v>-3987998.5999998897</v>
      </c>
      <c r="K978" s="64"/>
      <c r="L978" s="64">
        <v>0</v>
      </c>
      <c r="M978" s="99"/>
    </row>
    <row r="979" spans="1:13" s="72" customFormat="1" outlineLevel="2">
      <c r="A979" s="81">
        <v>2681106000</v>
      </c>
      <c r="B979" s="82" t="s">
        <v>1186</v>
      </c>
      <c r="C979" s="69">
        <v>78538682.189999893</v>
      </c>
      <c r="D979" s="78"/>
      <c r="E979" s="69"/>
      <c r="F979" s="71"/>
      <c r="G979" s="69">
        <f t="shared" si="29"/>
        <v>78538682.189999893</v>
      </c>
      <c r="I979" s="67">
        <v>0</v>
      </c>
      <c r="J979" s="68">
        <f t="shared" si="28"/>
        <v>-78538682.189999893</v>
      </c>
      <c r="K979" s="64"/>
      <c r="L979" s="64" t="s">
        <v>409</v>
      </c>
    </row>
    <row r="980" spans="1:13" s="72" customFormat="1" outlineLevel="2">
      <c r="A980" s="81">
        <v>2681107000</v>
      </c>
      <c r="B980" s="82" t="s">
        <v>1187</v>
      </c>
      <c r="C980" s="69">
        <v>1463507.48</v>
      </c>
      <c r="D980" s="78"/>
      <c r="E980" s="69"/>
      <c r="F980" s="71"/>
      <c r="G980" s="69">
        <f t="shared" si="29"/>
        <v>1463507.48</v>
      </c>
      <c r="I980" s="67">
        <v>0</v>
      </c>
      <c r="J980" s="68">
        <f t="shared" si="28"/>
        <v>-1463507.48</v>
      </c>
      <c r="K980" s="64"/>
      <c r="L980" s="64" t="s">
        <v>409</v>
      </c>
    </row>
    <row r="981" spans="1:13" s="72" customFormat="1" outlineLevel="2">
      <c r="A981" s="81">
        <v>2681109000</v>
      </c>
      <c r="B981" s="82" t="s">
        <v>1188</v>
      </c>
      <c r="C981" s="69">
        <v>22979.41</v>
      </c>
      <c r="D981" s="78"/>
      <c r="E981" s="69"/>
      <c r="F981" s="71"/>
      <c r="G981" s="69">
        <f t="shared" si="29"/>
        <v>22979.41</v>
      </c>
      <c r="I981" s="67">
        <v>0</v>
      </c>
      <c r="J981" s="68">
        <f t="shared" si="28"/>
        <v>-22979.41</v>
      </c>
      <c r="K981" s="64"/>
      <c r="L981" s="64" t="s">
        <v>409</v>
      </c>
    </row>
    <row r="982" spans="1:13" s="72" customFormat="1" outlineLevel="2">
      <c r="A982" s="81">
        <v>2681140010</v>
      </c>
      <c r="B982" s="82" t="s">
        <v>1189</v>
      </c>
      <c r="C982" s="69">
        <v>9664.8999999999905</v>
      </c>
      <c r="D982" s="78"/>
      <c r="E982" s="69"/>
      <c r="F982" s="71"/>
      <c r="G982" s="69">
        <f t="shared" si="29"/>
        <v>9664.8999999999905</v>
      </c>
      <c r="I982" s="67">
        <v>0</v>
      </c>
      <c r="J982" s="68">
        <f t="shared" si="28"/>
        <v>-9664.8999999999905</v>
      </c>
      <c r="K982" s="64"/>
      <c r="L982" s="64" t="s">
        <v>409</v>
      </c>
    </row>
    <row r="983" spans="1:13" s="72" customFormat="1" outlineLevel="2">
      <c r="A983" s="81">
        <v>2681207000</v>
      </c>
      <c r="B983" s="82" t="s">
        <v>1190</v>
      </c>
      <c r="C983" s="69">
        <v>167962.35</v>
      </c>
      <c r="D983" s="78"/>
      <c r="E983" s="69"/>
      <c r="F983" s="71"/>
      <c r="G983" s="69">
        <f t="shared" si="29"/>
        <v>167962.35</v>
      </c>
      <c r="I983" s="67">
        <v>0</v>
      </c>
      <c r="J983" s="68">
        <f t="shared" si="28"/>
        <v>-167962.35</v>
      </c>
      <c r="K983" s="64"/>
      <c r="L983" s="64" t="s">
        <v>409</v>
      </c>
    </row>
    <row r="984" spans="1:13" s="72" customFormat="1" outlineLevel="2">
      <c r="A984" s="81">
        <v>2681207099</v>
      </c>
      <c r="B984" s="82" t="s">
        <v>1191</v>
      </c>
      <c r="C984" s="69">
        <v>0</v>
      </c>
      <c r="D984" s="78"/>
      <c r="E984" s="69"/>
      <c r="F984" s="71"/>
      <c r="G984" s="69">
        <f t="shared" si="29"/>
        <v>0</v>
      </c>
      <c r="I984" s="67">
        <v>0</v>
      </c>
      <c r="J984" s="68">
        <f t="shared" ref="J984:J1047" si="30">I984-G984</f>
        <v>0</v>
      </c>
      <c r="K984" s="64"/>
      <c r="L984" s="64" t="s">
        <v>409</v>
      </c>
    </row>
    <row r="985" spans="1:13" s="72" customFormat="1" outlineLevel="1">
      <c r="A985" s="65" t="s">
        <v>410</v>
      </c>
      <c r="B985" s="34" t="s">
        <v>5651</v>
      </c>
      <c r="C985" s="66">
        <f>SUM(C986:C993)</f>
        <v>9831206.2499999907</v>
      </c>
      <c r="D985" s="78"/>
      <c r="E985" s="66"/>
      <c r="F985" s="71"/>
      <c r="G985" s="66">
        <f t="shared" si="29"/>
        <v>9831206.2499999907</v>
      </c>
      <c r="I985" s="67">
        <v>9332204.4700000007</v>
      </c>
      <c r="J985" s="68">
        <f t="shared" si="30"/>
        <v>-499001.77999999002</v>
      </c>
      <c r="K985" s="64"/>
      <c r="L985" s="64">
        <v>0</v>
      </c>
    </row>
    <row r="986" spans="1:13" s="72" customFormat="1" outlineLevel="2">
      <c r="A986" s="81">
        <v>2681199070</v>
      </c>
      <c r="B986" s="82" t="s">
        <v>1192</v>
      </c>
      <c r="C986" s="69">
        <v>5409452.7000000002</v>
      </c>
      <c r="D986" s="78"/>
      <c r="E986" s="69"/>
      <c r="F986" s="71"/>
      <c r="G986" s="69">
        <f t="shared" si="29"/>
        <v>5409452.7000000002</v>
      </c>
      <c r="I986" s="67">
        <v>0</v>
      </c>
      <c r="J986" s="68">
        <f t="shared" si="30"/>
        <v>-5409452.7000000002</v>
      </c>
      <c r="K986" s="64"/>
      <c r="L986" s="64" t="s">
        <v>410</v>
      </c>
    </row>
    <row r="987" spans="1:13" s="72" customFormat="1" outlineLevel="2">
      <c r="A987" s="81">
        <v>2681199090</v>
      </c>
      <c r="B987" s="82" t="s">
        <v>1193</v>
      </c>
      <c r="C987" s="69">
        <v>4407289.6799999904</v>
      </c>
      <c r="D987" s="78"/>
      <c r="E987" s="69"/>
      <c r="F987" s="71"/>
      <c r="G987" s="69">
        <f t="shared" si="29"/>
        <v>4407289.6799999904</v>
      </c>
      <c r="I987" s="67">
        <v>0</v>
      </c>
      <c r="J987" s="68">
        <f t="shared" si="30"/>
        <v>-4407289.6799999904</v>
      </c>
      <c r="K987" s="64"/>
      <c r="L987" s="64" t="s">
        <v>410</v>
      </c>
    </row>
    <row r="988" spans="1:13" s="72" customFormat="1" outlineLevel="2">
      <c r="A988" s="81">
        <v>2681199999</v>
      </c>
      <c r="B988" s="82" t="s">
        <v>1194</v>
      </c>
      <c r="C988" s="69">
        <v>2.9999999999999898E-2</v>
      </c>
      <c r="D988" s="78"/>
      <c r="E988" s="69"/>
      <c r="F988" s="71"/>
      <c r="G988" s="69">
        <f t="shared" si="29"/>
        <v>2.9999999999999898E-2</v>
      </c>
      <c r="I988" s="67">
        <v>0</v>
      </c>
      <c r="J988" s="68">
        <f t="shared" si="30"/>
        <v>-2.9999999999999898E-2</v>
      </c>
      <c r="K988" s="64"/>
      <c r="L988" s="64" t="s">
        <v>410</v>
      </c>
    </row>
    <row r="989" spans="1:13" s="72" customFormat="1" outlineLevel="2">
      <c r="A989" s="81">
        <v>2681299070</v>
      </c>
      <c r="B989" s="82" t="s">
        <v>1195</v>
      </c>
      <c r="C989" s="69">
        <v>421.44</v>
      </c>
      <c r="D989" s="78"/>
      <c r="E989" s="69"/>
      <c r="F989" s="71"/>
      <c r="G989" s="69">
        <f t="shared" si="29"/>
        <v>421.44</v>
      </c>
      <c r="I989" s="67">
        <v>0</v>
      </c>
      <c r="J989" s="68">
        <f t="shared" si="30"/>
        <v>-421.44</v>
      </c>
      <c r="K989" s="64"/>
      <c r="L989" s="64" t="s">
        <v>410</v>
      </c>
    </row>
    <row r="990" spans="1:13" s="72" customFormat="1" outlineLevel="2">
      <c r="A990" s="81">
        <v>2681299079</v>
      </c>
      <c r="B990" s="82" t="s">
        <v>1196</v>
      </c>
      <c r="C990" s="69">
        <v>0</v>
      </c>
      <c r="D990" s="78"/>
      <c r="E990" s="69"/>
      <c r="F990" s="71"/>
      <c r="G990" s="69">
        <f t="shared" si="29"/>
        <v>0</v>
      </c>
      <c r="I990" s="67">
        <v>0</v>
      </c>
      <c r="J990" s="68">
        <f t="shared" si="30"/>
        <v>0</v>
      </c>
      <c r="K990" s="64"/>
      <c r="L990" s="64" t="s">
        <v>410</v>
      </c>
    </row>
    <row r="991" spans="1:13" s="72" customFormat="1" outlineLevel="2">
      <c r="A991" s="81">
        <v>2681299090</v>
      </c>
      <c r="B991" s="82" t="s">
        <v>1197</v>
      </c>
      <c r="C991" s="69">
        <v>14042.4</v>
      </c>
      <c r="D991" s="78"/>
      <c r="E991" s="69"/>
      <c r="F991" s="71"/>
      <c r="G991" s="69">
        <f t="shared" si="29"/>
        <v>14042.4</v>
      </c>
      <c r="I991" s="67">
        <v>0</v>
      </c>
      <c r="J991" s="68">
        <f t="shared" si="30"/>
        <v>-14042.4</v>
      </c>
      <c r="K991" s="64"/>
      <c r="L991" s="64" t="s">
        <v>410</v>
      </c>
    </row>
    <row r="992" spans="1:13" s="72" customFormat="1" outlineLevel="2">
      <c r="A992" s="81">
        <v>2681299099</v>
      </c>
      <c r="B992" s="82" t="s">
        <v>1198</v>
      </c>
      <c r="C992" s="69">
        <v>0</v>
      </c>
      <c r="D992" s="78"/>
      <c r="E992" s="69"/>
      <c r="F992" s="71"/>
      <c r="G992" s="69">
        <f t="shared" si="29"/>
        <v>0</v>
      </c>
      <c r="I992" s="67">
        <v>0</v>
      </c>
      <c r="J992" s="68">
        <f t="shared" si="30"/>
        <v>0</v>
      </c>
      <c r="K992" s="64"/>
      <c r="L992" s="64" t="s">
        <v>410</v>
      </c>
    </row>
    <row r="993" spans="1:13" s="72" customFormat="1" outlineLevel="2">
      <c r="A993" s="81">
        <v>2681299999</v>
      </c>
      <c r="B993" s="82" t="s">
        <v>1199</v>
      </c>
      <c r="C993" s="69">
        <v>0</v>
      </c>
      <c r="D993" s="78"/>
      <c r="E993" s="69"/>
      <c r="F993" s="71"/>
      <c r="G993" s="69">
        <f t="shared" si="29"/>
        <v>0</v>
      </c>
      <c r="I993" s="67">
        <v>0</v>
      </c>
      <c r="J993" s="68">
        <f t="shared" si="30"/>
        <v>0</v>
      </c>
      <c r="K993" s="64"/>
      <c r="L993" s="64" t="s">
        <v>410</v>
      </c>
    </row>
    <row r="994" spans="1:13" s="72" customFormat="1" outlineLevel="1">
      <c r="A994" s="65" t="s">
        <v>411</v>
      </c>
      <c r="B994" s="34" t="s">
        <v>5652</v>
      </c>
      <c r="C994" s="66">
        <f>SUM(C995:C1001)</f>
        <v>0</v>
      </c>
      <c r="D994" s="78"/>
      <c r="E994" s="66"/>
      <c r="F994" s="71"/>
      <c r="G994" s="66">
        <f t="shared" si="29"/>
        <v>0</v>
      </c>
      <c r="I994" s="67">
        <v>0</v>
      </c>
      <c r="J994" s="68">
        <f t="shared" si="30"/>
        <v>0</v>
      </c>
      <c r="K994" s="64"/>
      <c r="L994" s="64">
        <v>0</v>
      </c>
    </row>
    <row r="995" spans="1:13" s="72" customFormat="1" outlineLevel="2">
      <c r="A995" s="81">
        <v>-2110000000</v>
      </c>
      <c r="B995" s="107" t="s">
        <v>1008</v>
      </c>
      <c r="C995" s="69">
        <v>0</v>
      </c>
      <c r="D995" s="78"/>
      <c r="E995" s="69"/>
      <c r="F995" s="71"/>
      <c r="G995" s="69">
        <f>C995+E995</f>
        <v>0</v>
      </c>
      <c r="I995" s="67">
        <v>0</v>
      </c>
      <c r="J995" s="68">
        <f>I995-G995</f>
        <v>0</v>
      </c>
      <c r="K995" s="64"/>
      <c r="L995" s="64">
        <v>0</v>
      </c>
    </row>
    <row r="996" spans="1:13" s="72" customFormat="1" outlineLevel="2">
      <c r="A996" s="92">
        <v>-2110010000</v>
      </c>
      <c r="B996" s="93" t="s">
        <v>1014</v>
      </c>
      <c r="C996" s="69">
        <v>0</v>
      </c>
      <c r="D996" s="78"/>
      <c r="E996" s="69"/>
      <c r="F996" s="71"/>
      <c r="G996" s="69">
        <f>C996+E996</f>
        <v>0</v>
      </c>
      <c r="I996" s="67">
        <v>0</v>
      </c>
      <c r="J996" s="68">
        <f>I996-G996</f>
        <v>0</v>
      </c>
      <c r="K996" s="64"/>
      <c r="L996" s="64">
        <v>0</v>
      </c>
    </row>
    <row r="997" spans="1:13" s="72" customFormat="1" outlineLevel="2">
      <c r="A997" s="81">
        <v>6011000000</v>
      </c>
      <c r="B997" s="82" t="s">
        <v>1200</v>
      </c>
      <c r="C997" s="69">
        <v>0</v>
      </c>
      <c r="D997" s="78"/>
      <c r="E997" s="69"/>
      <c r="F997" s="71"/>
      <c r="G997" s="69">
        <f t="shared" ref="G997:G1060" si="31">C997+E997</f>
        <v>0</v>
      </c>
      <c r="I997" s="67">
        <v>0</v>
      </c>
      <c r="J997" s="68">
        <f t="shared" si="30"/>
        <v>0</v>
      </c>
      <c r="K997" s="64"/>
      <c r="L997" s="64" t="s">
        <v>411</v>
      </c>
    </row>
    <row r="998" spans="1:13" s="72" customFormat="1" outlineLevel="2">
      <c r="A998" s="81">
        <v>6012000000</v>
      </c>
      <c r="B998" s="82" t="s">
        <v>1201</v>
      </c>
      <c r="C998" s="69">
        <v>0</v>
      </c>
      <c r="D998" s="78"/>
      <c r="E998" s="69"/>
      <c r="F998" s="71"/>
      <c r="G998" s="69">
        <f t="shared" si="31"/>
        <v>0</v>
      </c>
      <c r="I998" s="67">
        <v>0</v>
      </c>
      <c r="J998" s="68">
        <f t="shared" si="30"/>
        <v>0</v>
      </c>
      <c r="K998" s="64"/>
      <c r="L998" s="64" t="s">
        <v>411</v>
      </c>
    </row>
    <row r="999" spans="1:13" s="72" customFormat="1" outlineLevel="2">
      <c r="A999" s="81">
        <v>6013000000</v>
      </c>
      <c r="B999" s="82" t="s">
        <v>1202</v>
      </c>
      <c r="C999" s="69">
        <v>0</v>
      </c>
      <c r="D999" s="78"/>
      <c r="E999" s="69"/>
      <c r="F999" s="71"/>
      <c r="G999" s="69">
        <f t="shared" si="31"/>
        <v>0</v>
      </c>
      <c r="I999" s="67">
        <v>0</v>
      </c>
      <c r="J999" s="68">
        <f t="shared" si="30"/>
        <v>0</v>
      </c>
      <c r="K999" s="64"/>
      <c r="L999" s="64" t="s">
        <v>411</v>
      </c>
    </row>
    <row r="1000" spans="1:13" s="72" customFormat="1" outlineLevel="2">
      <c r="A1000" s="81">
        <v>6014000000</v>
      </c>
      <c r="B1000" s="82" t="s">
        <v>1203</v>
      </c>
      <c r="C1000" s="69">
        <v>0</v>
      </c>
      <c r="D1000" s="78"/>
      <c r="E1000" s="69"/>
      <c r="F1000" s="71"/>
      <c r="G1000" s="69">
        <f t="shared" si="31"/>
        <v>0</v>
      </c>
      <c r="I1000" s="67">
        <v>0</v>
      </c>
      <c r="J1000" s="68">
        <f t="shared" si="30"/>
        <v>0</v>
      </c>
      <c r="K1000" s="64"/>
      <c r="L1000" s="64" t="s">
        <v>411</v>
      </c>
    </row>
    <row r="1001" spans="1:13" s="72" customFormat="1" outlineLevel="2">
      <c r="A1001" s="81">
        <v>6015000000</v>
      </c>
      <c r="B1001" s="82" t="s">
        <v>1204</v>
      </c>
      <c r="C1001" s="69">
        <v>0</v>
      </c>
      <c r="D1001" s="78"/>
      <c r="E1001" s="69"/>
      <c r="F1001" s="71"/>
      <c r="G1001" s="69">
        <f t="shared" si="31"/>
        <v>0</v>
      </c>
      <c r="I1001" s="67">
        <v>0</v>
      </c>
      <c r="J1001" s="68">
        <f t="shared" si="30"/>
        <v>0</v>
      </c>
      <c r="K1001" s="64"/>
      <c r="L1001" s="64" t="s">
        <v>411</v>
      </c>
    </row>
    <row r="1002" spans="1:13" s="72" customFormat="1" outlineLevel="1">
      <c r="A1002" s="65" t="s">
        <v>412</v>
      </c>
      <c r="B1002" s="34" t="s">
        <v>2791</v>
      </c>
      <c r="C1002" s="66">
        <f>SUM(C1003:C1063)</f>
        <v>16657244.61999999</v>
      </c>
      <c r="D1002" s="78"/>
      <c r="E1002" s="66">
        <f>SUM(E1003:E1063)</f>
        <v>0</v>
      </c>
      <c r="F1002" s="71"/>
      <c r="G1002" s="66">
        <f t="shared" si="31"/>
        <v>16657244.61999999</v>
      </c>
      <c r="I1002" s="67">
        <v>16961579.100000001</v>
      </c>
      <c r="J1002" s="68">
        <f t="shared" si="30"/>
        <v>304334.48000001162</v>
      </c>
      <c r="K1002" s="64"/>
      <c r="L1002" s="64">
        <v>0</v>
      </c>
      <c r="M1002" s="99"/>
    </row>
    <row r="1003" spans="1:13" s="72" customFormat="1" outlineLevel="2">
      <c r="A1003" s="30">
        <v>2681108400</v>
      </c>
      <c r="B1003" s="44" t="s">
        <v>1205</v>
      </c>
      <c r="C1003" s="69">
        <v>0</v>
      </c>
      <c r="D1003" s="78"/>
      <c r="E1003" s="69"/>
      <c r="F1003" s="71"/>
      <c r="G1003" s="69">
        <f t="shared" si="31"/>
        <v>0</v>
      </c>
      <c r="I1003" s="67">
        <v>0</v>
      </c>
      <c r="J1003" s="68">
        <f t="shared" si="30"/>
        <v>0</v>
      </c>
      <c r="K1003" s="64"/>
      <c r="L1003" s="64" t="s">
        <v>5609</v>
      </c>
    </row>
    <row r="1004" spans="1:13" s="72" customFormat="1" outlineLevel="2">
      <c r="A1004" s="81">
        <v>2681108405</v>
      </c>
      <c r="B1004" s="82" t="s">
        <v>1206</v>
      </c>
      <c r="C1004" s="69">
        <v>0</v>
      </c>
      <c r="D1004" s="78"/>
      <c r="E1004" s="69"/>
      <c r="F1004" s="71"/>
      <c r="G1004" s="69">
        <f t="shared" si="31"/>
        <v>0</v>
      </c>
      <c r="I1004" s="67">
        <v>0</v>
      </c>
      <c r="J1004" s="68">
        <f t="shared" si="30"/>
        <v>0</v>
      </c>
      <c r="K1004" s="64"/>
      <c r="L1004" s="64" t="s">
        <v>5610</v>
      </c>
    </row>
    <row r="1005" spans="1:13" s="72" customFormat="1" outlineLevel="2">
      <c r="A1005" s="30">
        <v>2681108410</v>
      </c>
      <c r="B1005" s="44" t="s">
        <v>1207</v>
      </c>
      <c r="C1005" s="69">
        <v>0</v>
      </c>
      <c r="D1005" s="78"/>
      <c r="E1005" s="69"/>
      <c r="F1005" s="71"/>
      <c r="G1005" s="69">
        <f t="shared" si="31"/>
        <v>0</v>
      </c>
      <c r="I1005" s="67">
        <v>0</v>
      </c>
      <c r="J1005" s="68">
        <f t="shared" si="30"/>
        <v>0</v>
      </c>
      <c r="K1005" s="64"/>
      <c r="L1005" s="64" t="s">
        <v>5609</v>
      </c>
    </row>
    <row r="1006" spans="1:13" s="72" customFormat="1" outlineLevel="2">
      <c r="A1006" s="81">
        <v>2681108415</v>
      </c>
      <c r="B1006" s="82" t="s">
        <v>1208</v>
      </c>
      <c r="C1006" s="69">
        <v>0</v>
      </c>
      <c r="D1006" s="78"/>
      <c r="E1006" s="69"/>
      <c r="F1006" s="71"/>
      <c r="G1006" s="69">
        <f t="shared" si="31"/>
        <v>0</v>
      </c>
      <c r="I1006" s="67">
        <v>0</v>
      </c>
      <c r="J1006" s="68">
        <f t="shared" si="30"/>
        <v>0</v>
      </c>
      <c r="K1006" s="64"/>
      <c r="L1006" s="64" t="s">
        <v>5610</v>
      </c>
    </row>
    <row r="1007" spans="1:13" s="72" customFormat="1" outlineLevel="2">
      <c r="A1007" s="81">
        <v>2681135010</v>
      </c>
      <c r="B1007" s="82" t="s">
        <v>1209</v>
      </c>
      <c r="C1007" s="69">
        <v>0</v>
      </c>
      <c r="D1007" s="78"/>
      <c r="E1007" s="69"/>
      <c r="F1007" s="71"/>
      <c r="G1007" s="69">
        <f t="shared" si="31"/>
        <v>0</v>
      </c>
      <c r="I1007" s="67">
        <v>0</v>
      </c>
      <c r="J1007" s="68">
        <f t="shared" si="30"/>
        <v>0</v>
      </c>
      <c r="K1007" s="64"/>
      <c r="L1007" s="64" t="s">
        <v>412</v>
      </c>
    </row>
    <row r="1008" spans="1:13" s="72" customFormat="1" outlineLevel="2">
      <c r="A1008" s="81">
        <v>2681145000</v>
      </c>
      <c r="B1008" s="82" t="s">
        <v>1210</v>
      </c>
      <c r="C1008" s="69">
        <v>0</v>
      </c>
      <c r="D1008" s="78"/>
      <c r="E1008" s="69"/>
      <c r="F1008" s="71"/>
      <c r="G1008" s="69">
        <f t="shared" si="31"/>
        <v>0</v>
      </c>
      <c r="I1008" s="67">
        <v>0</v>
      </c>
      <c r="J1008" s="68">
        <f t="shared" si="30"/>
        <v>0</v>
      </c>
      <c r="K1008" s="64"/>
      <c r="L1008" s="64" t="s">
        <v>412</v>
      </c>
    </row>
    <row r="1009" spans="1:13" s="72" customFormat="1" outlineLevel="2">
      <c r="A1009" s="81">
        <v>2681147000</v>
      </c>
      <c r="B1009" s="82" t="s">
        <v>1211</v>
      </c>
      <c r="C1009" s="69">
        <v>0</v>
      </c>
      <c r="D1009" s="78"/>
      <c r="E1009" s="69"/>
      <c r="F1009" s="71"/>
      <c r="G1009" s="69">
        <f t="shared" si="31"/>
        <v>0</v>
      </c>
      <c r="I1009" s="67">
        <v>0</v>
      </c>
      <c r="J1009" s="68">
        <f t="shared" si="30"/>
        <v>0</v>
      </c>
      <c r="K1009" s="64"/>
      <c r="L1009" s="64" t="s">
        <v>412</v>
      </c>
    </row>
    <row r="1010" spans="1:13" s="72" customFormat="1" outlineLevel="2">
      <c r="A1010" s="81">
        <v>2681147100</v>
      </c>
      <c r="B1010" s="82" t="s">
        <v>1212</v>
      </c>
      <c r="C1010" s="69">
        <v>0</v>
      </c>
      <c r="D1010" s="78"/>
      <c r="E1010" s="69"/>
      <c r="F1010" s="71"/>
      <c r="G1010" s="69">
        <f t="shared" si="31"/>
        <v>0</v>
      </c>
      <c r="I1010" s="67">
        <v>0</v>
      </c>
      <c r="J1010" s="68">
        <f t="shared" si="30"/>
        <v>0</v>
      </c>
      <c r="K1010" s="64"/>
      <c r="L1010" s="64" t="s">
        <v>5755</v>
      </c>
    </row>
    <row r="1011" spans="1:13" s="72" customFormat="1" outlineLevel="2">
      <c r="A1011" s="81">
        <v>2681150000</v>
      </c>
      <c r="B1011" s="82" t="s">
        <v>1213</v>
      </c>
      <c r="C1011" s="69">
        <v>0</v>
      </c>
      <c r="D1011" s="78"/>
      <c r="E1011" s="69"/>
      <c r="F1011" s="71"/>
      <c r="G1011" s="69">
        <f t="shared" si="31"/>
        <v>0</v>
      </c>
      <c r="I1011" s="67">
        <v>0</v>
      </c>
      <c r="J1011" s="68">
        <f t="shared" si="30"/>
        <v>0</v>
      </c>
      <c r="K1011" s="64"/>
      <c r="L1011" s="64" t="s">
        <v>412</v>
      </c>
    </row>
    <row r="1012" spans="1:13" s="72" customFormat="1" outlineLevel="2">
      <c r="A1012" s="81">
        <v>2681170000</v>
      </c>
      <c r="B1012" s="82" t="s">
        <v>1214</v>
      </c>
      <c r="C1012" s="69">
        <v>0</v>
      </c>
      <c r="D1012" s="78"/>
      <c r="E1012" s="69"/>
      <c r="F1012" s="71"/>
      <c r="G1012" s="69">
        <f t="shared" si="31"/>
        <v>0</v>
      </c>
      <c r="I1012" s="67">
        <v>0</v>
      </c>
      <c r="J1012" s="68">
        <f t="shared" si="30"/>
        <v>0</v>
      </c>
      <c r="K1012" s="64"/>
      <c r="L1012" s="64" t="s">
        <v>412</v>
      </c>
    </row>
    <row r="1013" spans="1:13" s="72" customFormat="1" outlineLevel="2">
      <c r="A1013" s="81">
        <v>2681180000</v>
      </c>
      <c r="B1013" s="82" t="s">
        <v>1215</v>
      </c>
      <c r="C1013" s="69">
        <v>0.05</v>
      </c>
      <c r="D1013" s="78"/>
      <c r="E1013" s="69">
        <v>0</v>
      </c>
      <c r="F1013" s="71"/>
      <c r="G1013" s="69">
        <f t="shared" si="31"/>
        <v>0.05</v>
      </c>
      <c r="I1013" s="67">
        <v>0</v>
      </c>
      <c r="J1013" s="68">
        <f t="shared" si="30"/>
        <v>-0.05</v>
      </c>
      <c r="K1013" s="64"/>
      <c r="L1013" s="64" t="s">
        <v>412</v>
      </c>
    </row>
    <row r="1014" spans="1:13" s="72" customFormat="1" outlineLevel="2">
      <c r="A1014" s="81">
        <v>2681209000</v>
      </c>
      <c r="B1014" s="82" t="s">
        <v>1216</v>
      </c>
      <c r="C1014" s="69">
        <v>16488.779999999901</v>
      </c>
      <c r="D1014" s="78"/>
      <c r="E1014" s="69"/>
      <c r="F1014" s="71"/>
      <c r="G1014" s="69">
        <f t="shared" si="31"/>
        <v>16488.779999999901</v>
      </c>
      <c r="I1014" s="67">
        <v>0</v>
      </c>
      <c r="J1014" s="68">
        <f t="shared" si="30"/>
        <v>-16488.779999999901</v>
      </c>
      <c r="K1014" s="64"/>
      <c r="L1014" s="64" t="s">
        <v>412</v>
      </c>
    </row>
    <row r="1015" spans="1:13" s="72" customFormat="1" outlineLevel="2">
      <c r="A1015" s="81">
        <v>2681209099</v>
      </c>
      <c r="B1015" s="82" t="s">
        <v>1217</v>
      </c>
      <c r="C1015" s="69">
        <v>0</v>
      </c>
      <c r="D1015" s="78"/>
      <c r="E1015" s="69"/>
      <c r="F1015" s="71"/>
      <c r="G1015" s="69">
        <f t="shared" si="31"/>
        <v>0</v>
      </c>
      <c r="I1015" s="67">
        <v>0</v>
      </c>
      <c r="J1015" s="68">
        <f t="shared" si="30"/>
        <v>0</v>
      </c>
      <c r="K1015" s="64"/>
      <c r="L1015" s="64" t="s">
        <v>412</v>
      </c>
    </row>
    <row r="1016" spans="1:13" s="72" customFormat="1" outlineLevel="2">
      <c r="A1016" s="92">
        <v>-2682108100</v>
      </c>
      <c r="B1016" s="93" t="s">
        <v>1218</v>
      </c>
      <c r="C1016" s="69">
        <v>0</v>
      </c>
      <c r="D1016" s="78"/>
      <c r="E1016" s="69"/>
      <c r="F1016" s="71"/>
      <c r="G1016" s="69">
        <f t="shared" si="31"/>
        <v>0</v>
      </c>
      <c r="I1016" s="67">
        <v>0</v>
      </c>
      <c r="J1016" s="68">
        <f t="shared" si="30"/>
        <v>0</v>
      </c>
      <c r="K1016" s="64"/>
      <c r="L1016" s="64">
        <v>0</v>
      </c>
    </row>
    <row r="1017" spans="1:13" s="72" customFormat="1" outlineLevel="2">
      <c r="A1017" s="92">
        <v>-2682108200</v>
      </c>
      <c r="B1017" s="93" t="s">
        <v>1219</v>
      </c>
      <c r="C1017" s="69">
        <v>0</v>
      </c>
      <c r="D1017" s="78"/>
      <c r="E1017" s="69"/>
      <c r="F1017" s="71"/>
      <c r="G1017" s="69">
        <f t="shared" si="31"/>
        <v>0</v>
      </c>
      <c r="I1017" s="67">
        <v>0</v>
      </c>
      <c r="J1017" s="68">
        <f t="shared" si="30"/>
        <v>0</v>
      </c>
      <c r="K1017" s="64"/>
      <c r="L1017" s="64">
        <v>0</v>
      </c>
    </row>
    <row r="1018" spans="1:13" s="72" customFormat="1" outlineLevel="2">
      <c r="A1018" s="92">
        <v>-2682110301</v>
      </c>
      <c r="B1018" s="93" t="s">
        <v>1220</v>
      </c>
      <c r="C1018" s="75">
        <v>0</v>
      </c>
      <c r="D1018" s="78"/>
      <c r="E1018" s="69"/>
      <c r="F1018" s="71"/>
      <c r="G1018" s="69">
        <f t="shared" si="31"/>
        <v>0</v>
      </c>
      <c r="I1018" s="67">
        <v>0</v>
      </c>
      <c r="J1018" s="68">
        <f t="shared" si="30"/>
        <v>0</v>
      </c>
      <c r="K1018" s="64"/>
      <c r="L1018" s="64">
        <v>0</v>
      </c>
    </row>
    <row r="1019" spans="1:13" s="72" customFormat="1" outlineLevel="2">
      <c r="A1019" s="92">
        <v>-2682110401</v>
      </c>
      <c r="B1019" s="93" t="s">
        <v>1221</v>
      </c>
      <c r="C1019" s="69">
        <v>0</v>
      </c>
      <c r="D1019" s="78"/>
      <c r="E1019" s="69"/>
      <c r="F1019" s="71"/>
      <c r="G1019" s="69">
        <f t="shared" si="31"/>
        <v>0</v>
      </c>
      <c r="I1019" s="67">
        <v>0</v>
      </c>
      <c r="J1019" s="68">
        <f t="shared" si="30"/>
        <v>0</v>
      </c>
      <c r="K1019" s="64"/>
      <c r="L1019" s="64">
        <v>0</v>
      </c>
    </row>
    <row r="1020" spans="1:13" s="72" customFormat="1" outlineLevel="2">
      <c r="A1020" s="92">
        <v>-2682114200</v>
      </c>
      <c r="B1020" s="93" t="s">
        <v>1222</v>
      </c>
      <c r="C1020" s="69">
        <v>0</v>
      </c>
      <c r="D1020" s="78"/>
      <c r="F1020" s="71"/>
      <c r="G1020" s="69">
        <f>C1020+M1020</f>
        <v>0</v>
      </c>
      <c r="I1020" s="67">
        <v>0</v>
      </c>
      <c r="J1020" s="68">
        <f t="shared" si="30"/>
        <v>0</v>
      </c>
      <c r="K1020" s="64"/>
      <c r="L1020" s="64">
        <v>0</v>
      </c>
      <c r="M1020" s="69"/>
    </row>
    <row r="1021" spans="1:13" s="72" customFormat="1" outlineLevel="2">
      <c r="A1021" s="81">
        <v>2683100000</v>
      </c>
      <c r="B1021" s="82" t="s">
        <v>1223</v>
      </c>
      <c r="C1021" s="69">
        <v>0</v>
      </c>
      <c r="D1021" s="78"/>
      <c r="E1021" s="69"/>
      <c r="F1021" s="71"/>
      <c r="G1021" s="69">
        <f t="shared" si="31"/>
        <v>0</v>
      </c>
      <c r="I1021" s="67">
        <v>0</v>
      </c>
      <c r="J1021" s="68">
        <f t="shared" si="30"/>
        <v>0</v>
      </c>
      <c r="K1021" s="64"/>
      <c r="L1021" s="64" t="s">
        <v>412</v>
      </c>
    </row>
    <row r="1022" spans="1:13" s="72" customFormat="1" outlineLevel="2">
      <c r="A1022" s="81">
        <v>2683110000</v>
      </c>
      <c r="B1022" s="82" t="s">
        <v>1224</v>
      </c>
      <c r="C1022" s="69">
        <v>0</v>
      </c>
      <c r="D1022" s="78"/>
      <c r="E1022" s="69"/>
      <c r="F1022" s="71"/>
      <c r="G1022" s="69">
        <f t="shared" si="31"/>
        <v>0</v>
      </c>
      <c r="I1022" s="67">
        <v>0</v>
      </c>
      <c r="J1022" s="68">
        <f t="shared" si="30"/>
        <v>0</v>
      </c>
      <c r="K1022" s="64"/>
      <c r="L1022" s="64" t="s">
        <v>412</v>
      </c>
      <c r="M1022" s="99"/>
    </row>
    <row r="1023" spans="1:13" s="72" customFormat="1" outlineLevel="2">
      <c r="A1023" s="81">
        <v>2683120000</v>
      </c>
      <c r="B1023" s="82" t="s">
        <v>1225</v>
      </c>
      <c r="C1023" s="69">
        <v>0</v>
      </c>
      <c r="D1023" s="78"/>
      <c r="E1023" s="69"/>
      <c r="F1023" s="71"/>
      <c r="G1023" s="69">
        <f t="shared" si="31"/>
        <v>0</v>
      </c>
      <c r="I1023" s="67">
        <v>0</v>
      </c>
      <c r="J1023" s="68">
        <f t="shared" si="30"/>
        <v>0</v>
      </c>
      <c r="K1023" s="64"/>
      <c r="L1023" s="64" t="s">
        <v>412</v>
      </c>
    </row>
    <row r="1024" spans="1:13" s="72" customFormat="1" outlineLevel="2">
      <c r="A1024" s="81">
        <v>2683121000</v>
      </c>
      <c r="B1024" s="82" t="s">
        <v>1226</v>
      </c>
      <c r="C1024" s="69">
        <v>0</v>
      </c>
      <c r="D1024" s="78"/>
      <c r="E1024" s="69"/>
      <c r="F1024" s="71"/>
      <c r="G1024" s="69">
        <f t="shared" si="31"/>
        <v>0</v>
      </c>
      <c r="I1024" s="67">
        <v>0</v>
      </c>
      <c r="J1024" s="68">
        <f t="shared" si="30"/>
        <v>0</v>
      </c>
      <c r="K1024" s="64"/>
      <c r="L1024" s="64" t="s">
        <v>412</v>
      </c>
    </row>
    <row r="1025" spans="1:12" s="72" customFormat="1" outlineLevel="2">
      <c r="A1025" s="81">
        <v>2683130000</v>
      </c>
      <c r="B1025" s="82" t="s">
        <v>1227</v>
      </c>
      <c r="C1025" s="69">
        <v>0</v>
      </c>
      <c r="D1025" s="78"/>
      <c r="E1025" s="69"/>
      <c r="F1025" s="71"/>
      <c r="G1025" s="69">
        <f t="shared" si="31"/>
        <v>0</v>
      </c>
      <c r="I1025" s="67">
        <v>0</v>
      </c>
      <c r="J1025" s="68">
        <f t="shared" si="30"/>
        <v>0</v>
      </c>
      <c r="K1025" s="64"/>
      <c r="L1025" s="64" t="s">
        <v>412</v>
      </c>
    </row>
    <row r="1026" spans="1:12" s="72" customFormat="1" outlineLevel="2">
      <c r="A1026" s="30">
        <v>2683140000</v>
      </c>
      <c r="B1026" s="44" t="s">
        <v>1228</v>
      </c>
      <c r="C1026" s="69">
        <v>0</v>
      </c>
      <c r="D1026" s="78"/>
      <c r="E1026" s="69"/>
      <c r="F1026" s="71"/>
      <c r="G1026" s="69">
        <f t="shared" si="31"/>
        <v>0</v>
      </c>
      <c r="I1026" s="67">
        <v>0</v>
      </c>
      <c r="J1026" s="68">
        <f t="shared" si="30"/>
        <v>0</v>
      </c>
      <c r="K1026" s="64"/>
      <c r="L1026" s="64" t="s">
        <v>412</v>
      </c>
    </row>
    <row r="1027" spans="1:12" s="72" customFormat="1" outlineLevel="2">
      <c r="A1027" s="30">
        <v>2683150000</v>
      </c>
      <c r="B1027" s="44" t="s">
        <v>1229</v>
      </c>
      <c r="C1027" s="69">
        <v>0</v>
      </c>
      <c r="D1027" s="78"/>
      <c r="E1027" s="69"/>
      <c r="F1027" s="71"/>
      <c r="G1027" s="69">
        <f t="shared" si="31"/>
        <v>0</v>
      </c>
      <c r="I1027" s="67">
        <v>0</v>
      </c>
      <c r="J1027" s="68">
        <f t="shared" si="30"/>
        <v>0</v>
      </c>
      <c r="K1027" s="64"/>
      <c r="L1027" s="64" t="s">
        <v>412</v>
      </c>
    </row>
    <row r="1028" spans="1:12" s="72" customFormat="1" outlineLevel="2">
      <c r="A1028" s="30">
        <v>2683160000</v>
      </c>
      <c r="B1028" s="44" t="s">
        <v>1230</v>
      </c>
      <c r="C1028" s="69">
        <v>0</v>
      </c>
      <c r="D1028" s="78"/>
      <c r="E1028" s="69"/>
      <c r="F1028" s="71"/>
      <c r="G1028" s="69">
        <f t="shared" si="31"/>
        <v>0</v>
      </c>
      <c r="I1028" s="67">
        <v>0</v>
      </c>
      <c r="J1028" s="68">
        <f t="shared" si="30"/>
        <v>0</v>
      </c>
      <c r="K1028" s="64"/>
      <c r="L1028" s="64" t="s">
        <v>412</v>
      </c>
    </row>
    <row r="1029" spans="1:12" s="72" customFormat="1" outlineLevel="2">
      <c r="A1029" s="30">
        <v>2683161000</v>
      </c>
      <c r="B1029" s="44" t="s">
        <v>1231</v>
      </c>
      <c r="C1029" s="69">
        <v>0</v>
      </c>
      <c r="D1029" s="78"/>
      <c r="E1029" s="69"/>
      <c r="F1029" s="71"/>
      <c r="G1029" s="69">
        <f t="shared" si="31"/>
        <v>0</v>
      </c>
      <c r="I1029" s="67">
        <v>0</v>
      </c>
      <c r="J1029" s="68">
        <f t="shared" si="30"/>
        <v>0</v>
      </c>
      <c r="K1029" s="64"/>
      <c r="L1029" s="64" t="s">
        <v>412</v>
      </c>
    </row>
    <row r="1030" spans="1:12" s="72" customFormat="1" outlineLevel="2">
      <c r="A1030" s="30">
        <v>2683170000</v>
      </c>
      <c r="B1030" s="44" t="s">
        <v>1232</v>
      </c>
      <c r="C1030" s="69">
        <v>0</v>
      </c>
      <c r="D1030" s="78"/>
      <c r="E1030" s="69"/>
      <c r="F1030" s="71"/>
      <c r="G1030" s="69">
        <f t="shared" si="31"/>
        <v>0</v>
      </c>
      <c r="I1030" s="67">
        <v>0</v>
      </c>
      <c r="J1030" s="68">
        <f t="shared" si="30"/>
        <v>0</v>
      </c>
      <c r="K1030" s="64"/>
      <c r="L1030" s="64" t="s">
        <v>412</v>
      </c>
    </row>
    <row r="1031" spans="1:12" s="72" customFormat="1" outlineLevel="2">
      <c r="A1031" s="81">
        <v>2683170010</v>
      </c>
      <c r="B1031" s="82" t="s">
        <v>1233</v>
      </c>
      <c r="C1031" s="69">
        <v>0</v>
      </c>
      <c r="D1031" s="78"/>
      <c r="E1031" s="69"/>
      <c r="F1031" s="71"/>
      <c r="G1031" s="69">
        <f t="shared" si="31"/>
        <v>0</v>
      </c>
      <c r="I1031" s="67">
        <v>0</v>
      </c>
      <c r="J1031" s="68">
        <f t="shared" si="30"/>
        <v>0</v>
      </c>
      <c r="K1031" s="64"/>
      <c r="L1031" s="64" t="s">
        <v>412</v>
      </c>
    </row>
    <row r="1032" spans="1:12" s="72" customFormat="1" outlineLevel="2">
      <c r="A1032" s="81">
        <v>2683170020</v>
      </c>
      <c r="B1032" s="82" t="s">
        <v>1234</v>
      </c>
      <c r="C1032" s="69">
        <v>0</v>
      </c>
      <c r="D1032" s="78"/>
      <c r="E1032" s="69"/>
      <c r="F1032" s="71"/>
      <c r="G1032" s="69">
        <f t="shared" si="31"/>
        <v>0</v>
      </c>
      <c r="I1032" s="67">
        <v>0</v>
      </c>
      <c r="J1032" s="68">
        <f t="shared" si="30"/>
        <v>0</v>
      </c>
      <c r="K1032" s="64"/>
      <c r="L1032" s="64" t="s">
        <v>412</v>
      </c>
    </row>
    <row r="1033" spans="1:12" s="72" customFormat="1" outlineLevel="2">
      <c r="A1033" s="81">
        <v>2683180000</v>
      </c>
      <c r="B1033" s="82" t="s">
        <v>1235</v>
      </c>
      <c r="C1033" s="69">
        <v>0</v>
      </c>
      <c r="D1033" s="78"/>
      <c r="E1033" s="69"/>
      <c r="F1033" s="71"/>
      <c r="G1033" s="69">
        <f t="shared" si="31"/>
        <v>0</v>
      </c>
      <c r="I1033" s="67">
        <v>0</v>
      </c>
      <c r="J1033" s="68">
        <f t="shared" si="30"/>
        <v>0</v>
      </c>
      <c r="K1033" s="64"/>
      <c r="L1033" s="64" t="s">
        <v>412</v>
      </c>
    </row>
    <row r="1034" spans="1:12" s="72" customFormat="1" outlineLevel="2">
      <c r="A1034" s="81">
        <v>2683181000</v>
      </c>
      <c r="B1034" s="82" t="s">
        <v>1236</v>
      </c>
      <c r="C1034" s="69">
        <v>13.2899999999999</v>
      </c>
      <c r="D1034" s="78"/>
      <c r="E1034" s="69"/>
      <c r="F1034" s="71"/>
      <c r="G1034" s="69">
        <f t="shared" si="31"/>
        <v>13.2899999999999</v>
      </c>
      <c r="I1034" s="67">
        <v>0</v>
      </c>
      <c r="J1034" s="68">
        <f t="shared" si="30"/>
        <v>-13.2899999999999</v>
      </c>
      <c r="K1034" s="64"/>
      <c r="L1034" s="64" t="s">
        <v>412</v>
      </c>
    </row>
    <row r="1035" spans="1:12" s="72" customFormat="1" outlineLevel="2">
      <c r="A1035" s="81">
        <v>2683190000</v>
      </c>
      <c r="B1035" s="82" t="s">
        <v>1237</v>
      </c>
      <c r="C1035" s="69">
        <v>0</v>
      </c>
      <c r="D1035" s="78"/>
      <c r="E1035" s="69"/>
      <c r="F1035" s="71"/>
      <c r="G1035" s="69">
        <f t="shared" si="31"/>
        <v>0</v>
      </c>
      <c r="I1035" s="67">
        <v>0</v>
      </c>
      <c r="J1035" s="68">
        <f t="shared" si="30"/>
        <v>0</v>
      </c>
      <c r="K1035" s="64"/>
      <c r="L1035" s="64" t="s">
        <v>412</v>
      </c>
    </row>
    <row r="1036" spans="1:12" s="72" customFormat="1" outlineLevel="2">
      <c r="A1036" s="81">
        <v>2683190300</v>
      </c>
      <c r="B1036" s="82" t="s">
        <v>1238</v>
      </c>
      <c r="C1036" s="69">
        <v>0</v>
      </c>
      <c r="D1036" s="78"/>
      <c r="E1036" s="69"/>
      <c r="F1036" s="71"/>
      <c r="G1036" s="69">
        <f>C1036+E1036</f>
        <v>0</v>
      </c>
      <c r="I1036" s="67">
        <v>0</v>
      </c>
      <c r="J1036" s="68">
        <f>I1036-G1036</f>
        <v>0</v>
      </c>
      <c r="K1036" s="64"/>
      <c r="L1036" s="64" t="s">
        <v>412</v>
      </c>
    </row>
    <row r="1037" spans="1:12" s="72" customFormat="1" outlineLevel="2">
      <c r="A1037" s="81">
        <v>2683191000</v>
      </c>
      <c r="B1037" s="82" t="s">
        <v>1239</v>
      </c>
      <c r="C1037" s="69">
        <v>0</v>
      </c>
      <c r="D1037" s="78"/>
      <c r="E1037" s="69"/>
      <c r="F1037" s="71"/>
      <c r="G1037" s="69">
        <f t="shared" si="31"/>
        <v>0</v>
      </c>
      <c r="I1037" s="67">
        <v>0</v>
      </c>
      <c r="J1037" s="68">
        <f t="shared" si="30"/>
        <v>0</v>
      </c>
      <c r="K1037" s="64"/>
      <c r="L1037" s="64" t="s">
        <v>412</v>
      </c>
    </row>
    <row r="1038" spans="1:12" s="72" customFormat="1" outlineLevel="2">
      <c r="A1038" s="81">
        <v>2683192000</v>
      </c>
      <c r="B1038" s="82" t="s">
        <v>1240</v>
      </c>
      <c r="C1038" s="69">
        <v>820790.55</v>
      </c>
      <c r="D1038" s="78"/>
      <c r="E1038" s="69"/>
      <c r="F1038" s="71"/>
      <c r="G1038" s="69">
        <f t="shared" si="31"/>
        <v>820790.55</v>
      </c>
      <c r="I1038" s="67">
        <v>0</v>
      </c>
      <c r="J1038" s="68">
        <f t="shared" si="30"/>
        <v>-820790.55</v>
      </c>
      <c r="K1038" s="64"/>
      <c r="L1038" s="64" t="s">
        <v>412</v>
      </c>
    </row>
    <row r="1039" spans="1:12" s="72" customFormat="1" outlineLevel="2">
      <c r="A1039" s="81">
        <v>2683192100</v>
      </c>
      <c r="B1039" s="82" t="s">
        <v>1241</v>
      </c>
      <c r="C1039" s="69">
        <v>135518.929999999</v>
      </c>
      <c r="D1039" s="78"/>
      <c r="E1039" s="69"/>
      <c r="F1039" s="71"/>
      <c r="G1039" s="69">
        <f>C1039+E1039</f>
        <v>135518.929999999</v>
      </c>
      <c r="I1039" s="67">
        <v>0</v>
      </c>
      <c r="J1039" s="68">
        <f>I1039-G1039</f>
        <v>-135518.929999999</v>
      </c>
      <c r="K1039" s="64"/>
      <c r="L1039" s="64" t="s">
        <v>412</v>
      </c>
    </row>
    <row r="1040" spans="1:12" s="72" customFormat="1" outlineLevel="2">
      <c r="A1040" s="81">
        <v>2683192200</v>
      </c>
      <c r="B1040" s="82" t="s">
        <v>1242</v>
      </c>
      <c r="C1040" s="69">
        <v>0</v>
      </c>
      <c r="D1040" s="78"/>
      <c r="E1040" s="69"/>
      <c r="F1040" s="71"/>
      <c r="G1040" s="69">
        <f>C1040+E1040</f>
        <v>0</v>
      </c>
      <c r="I1040" s="67">
        <v>0</v>
      </c>
      <c r="J1040" s="68">
        <f>I1040-G1040</f>
        <v>0</v>
      </c>
      <c r="K1040" s="64"/>
      <c r="L1040" s="64" t="s">
        <v>412</v>
      </c>
    </row>
    <row r="1041" spans="1:12" s="72" customFormat="1" outlineLevel="2">
      <c r="A1041" s="81">
        <v>2683193000</v>
      </c>
      <c r="B1041" s="82" t="s">
        <v>1243</v>
      </c>
      <c r="C1041" s="69">
        <v>10519.87</v>
      </c>
      <c r="D1041" s="78"/>
      <c r="E1041" s="69"/>
      <c r="F1041" s="71"/>
      <c r="G1041" s="69">
        <f t="shared" si="31"/>
        <v>10519.87</v>
      </c>
      <c r="I1041" s="67">
        <v>0</v>
      </c>
      <c r="J1041" s="68">
        <f t="shared" si="30"/>
        <v>-10519.87</v>
      </c>
      <c r="K1041" s="64"/>
      <c r="L1041" s="64" t="s">
        <v>412</v>
      </c>
    </row>
    <row r="1042" spans="1:12" s="72" customFormat="1" outlineLevel="2">
      <c r="A1042" s="81">
        <v>2683194000</v>
      </c>
      <c r="B1042" s="82" t="s">
        <v>1244</v>
      </c>
      <c r="C1042" s="69">
        <v>1769666.4299999899</v>
      </c>
      <c r="D1042" s="78"/>
      <c r="E1042" s="69"/>
      <c r="F1042" s="71"/>
      <c r="G1042" s="69">
        <f t="shared" si="31"/>
        <v>1769666.4299999899</v>
      </c>
      <c r="I1042" s="67">
        <v>0</v>
      </c>
      <c r="J1042" s="68">
        <f t="shared" si="30"/>
        <v>-1769666.4299999899</v>
      </c>
      <c r="K1042" s="64"/>
      <c r="L1042" s="64" t="s">
        <v>412</v>
      </c>
    </row>
    <row r="1043" spans="1:12" s="72" customFormat="1" outlineLevel="2">
      <c r="A1043" s="81">
        <v>2683195000</v>
      </c>
      <c r="B1043" s="82" t="s">
        <v>1245</v>
      </c>
      <c r="C1043" s="69">
        <v>13904246.720000001</v>
      </c>
      <c r="D1043" s="78"/>
      <c r="E1043" s="69"/>
      <c r="F1043" s="71"/>
      <c r="G1043" s="69">
        <f t="shared" si="31"/>
        <v>13904246.720000001</v>
      </c>
      <c r="I1043" s="67">
        <v>0</v>
      </c>
      <c r="J1043" s="68">
        <f t="shared" si="30"/>
        <v>-13904246.720000001</v>
      </c>
      <c r="K1043" s="64"/>
      <c r="L1043" s="64" t="s">
        <v>412</v>
      </c>
    </row>
    <row r="1044" spans="1:12" s="72" customFormat="1" outlineLevel="2">
      <c r="A1044" s="81">
        <v>2683196000</v>
      </c>
      <c r="B1044" s="82" t="s">
        <v>1246</v>
      </c>
      <c r="C1044" s="69">
        <v>0</v>
      </c>
      <c r="D1044" s="78"/>
      <c r="E1044" s="69"/>
      <c r="F1044" s="71"/>
      <c r="G1044" s="69">
        <f t="shared" si="31"/>
        <v>0</v>
      </c>
      <c r="I1044" s="67">
        <v>0</v>
      </c>
      <c r="J1044" s="68">
        <f t="shared" si="30"/>
        <v>0</v>
      </c>
      <c r="K1044" s="64"/>
      <c r="L1044" s="64" t="s">
        <v>412</v>
      </c>
    </row>
    <row r="1045" spans="1:12" s="72" customFormat="1" outlineLevel="2">
      <c r="A1045" s="81">
        <v>2683197000</v>
      </c>
      <c r="B1045" s="82" t="s">
        <v>1247</v>
      </c>
      <c r="C1045" s="69">
        <v>0</v>
      </c>
      <c r="D1045" s="78"/>
      <c r="E1045" s="69"/>
      <c r="F1045" s="71"/>
      <c r="G1045" s="69">
        <f t="shared" si="31"/>
        <v>0</v>
      </c>
      <c r="I1045" s="67">
        <v>0</v>
      </c>
      <c r="J1045" s="68">
        <f t="shared" si="30"/>
        <v>0</v>
      </c>
      <c r="K1045" s="64"/>
      <c r="L1045" s="64" t="s">
        <v>412</v>
      </c>
    </row>
    <row r="1046" spans="1:12" s="72" customFormat="1" outlineLevel="2">
      <c r="A1046" s="81">
        <v>2683200000</v>
      </c>
      <c r="B1046" s="82" t="s">
        <v>1248</v>
      </c>
      <c r="C1046" s="69">
        <v>0</v>
      </c>
      <c r="D1046" s="78"/>
      <c r="E1046" s="69"/>
      <c r="F1046" s="71"/>
      <c r="G1046" s="69">
        <f t="shared" si="31"/>
        <v>0</v>
      </c>
      <c r="I1046" s="67">
        <v>0</v>
      </c>
      <c r="J1046" s="68">
        <f t="shared" si="30"/>
        <v>0</v>
      </c>
      <c r="K1046" s="64"/>
      <c r="L1046" s="64" t="s">
        <v>412</v>
      </c>
    </row>
    <row r="1047" spans="1:12" s="72" customFormat="1" outlineLevel="2">
      <c r="A1047" s="81">
        <v>2683202100</v>
      </c>
      <c r="B1047" s="82" t="s">
        <v>1249</v>
      </c>
      <c r="C1047" s="69">
        <v>0</v>
      </c>
      <c r="D1047" s="78"/>
      <c r="E1047" s="69"/>
      <c r="F1047" s="71"/>
      <c r="G1047" s="69">
        <f t="shared" si="31"/>
        <v>0</v>
      </c>
      <c r="I1047" s="67">
        <v>0</v>
      </c>
      <c r="J1047" s="68">
        <f t="shared" si="30"/>
        <v>0</v>
      </c>
      <c r="K1047" s="64"/>
      <c r="L1047" s="64" t="s">
        <v>412</v>
      </c>
    </row>
    <row r="1048" spans="1:12" s="72" customFormat="1" outlineLevel="2">
      <c r="A1048" s="81">
        <v>2683202200</v>
      </c>
      <c r="B1048" s="82" t="s">
        <v>1250</v>
      </c>
      <c r="C1048" s="69">
        <v>0</v>
      </c>
      <c r="D1048" s="78"/>
      <c r="E1048" s="69"/>
      <c r="F1048" s="71"/>
      <c r="G1048" s="69">
        <f t="shared" si="31"/>
        <v>0</v>
      </c>
      <c r="I1048" s="67">
        <v>0</v>
      </c>
      <c r="J1048" s="68">
        <f t="shared" ref="J1048:J1127" si="32">I1048-G1048</f>
        <v>0</v>
      </c>
      <c r="K1048" s="64"/>
      <c r="L1048" s="64" t="s">
        <v>412</v>
      </c>
    </row>
    <row r="1049" spans="1:12" s="72" customFormat="1" outlineLevel="2">
      <c r="A1049" s="81">
        <v>2683203000</v>
      </c>
      <c r="B1049" s="82" t="s">
        <v>1251</v>
      </c>
      <c r="C1049" s="69">
        <v>0</v>
      </c>
      <c r="D1049" s="78"/>
      <c r="E1049" s="69"/>
      <c r="F1049" s="71"/>
      <c r="G1049" s="69">
        <f t="shared" si="31"/>
        <v>0</v>
      </c>
      <c r="I1049" s="67">
        <v>0</v>
      </c>
      <c r="J1049" s="68">
        <f t="shared" si="32"/>
        <v>0</v>
      </c>
      <c r="K1049" s="64"/>
      <c r="L1049" s="64" t="s">
        <v>412</v>
      </c>
    </row>
    <row r="1050" spans="1:12" s="72" customFormat="1" outlineLevel="2">
      <c r="A1050" s="81">
        <v>2683205000</v>
      </c>
      <c r="B1050" s="82" t="s">
        <v>1252</v>
      </c>
      <c r="C1050" s="69">
        <v>0</v>
      </c>
      <c r="D1050" s="78"/>
      <c r="E1050" s="69"/>
      <c r="F1050" s="71"/>
      <c r="G1050" s="69">
        <f t="shared" si="31"/>
        <v>0</v>
      </c>
      <c r="I1050" s="67">
        <v>0</v>
      </c>
      <c r="J1050" s="68">
        <f t="shared" si="32"/>
        <v>0</v>
      </c>
      <c r="K1050" s="64"/>
      <c r="L1050" s="64" t="s">
        <v>412</v>
      </c>
    </row>
    <row r="1051" spans="1:12" s="72" customFormat="1" outlineLevel="2">
      <c r="A1051" s="81">
        <v>2683205100</v>
      </c>
      <c r="B1051" s="82" t="s">
        <v>1253</v>
      </c>
      <c r="C1051" s="69">
        <v>0</v>
      </c>
      <c r="D1051" s="78"/>
      <c r="E1051" s="69"/>
      <c r="F1051" s="71"/>
      <c r="G1051" s="69">
        <f t="shared" si="31"/>
        <v>0</v>
      </c>
      <c r="I1051" s="67">
        <v>0</v>
      </c>
      <c r="J1051" s="68">
        <f t="shared" si="32"/>
        <v>0</v>
      </c>
      <c r="K1051" s="64"/>
      <c r="L1051" s="64" t="s">
        <v>412</v>
      </c>
    </row>
    <row r="1052" spans="1:12" s="72" customFormat="1" outlineLevel="2">
      <c r="A1052" s="81">
        <v>2683310000</v>
      </c>
      <c r="B1052" s="82" t="s">
        <v>1254</v>
      </c>
      <c r="C1052" s="69">
        <v>0</v>
      </c>
      <c r="D1052" s="78"/>
      <c r="E1052" s="69"/>
      <c r="F1052" s="71"/>
      <c r="G1052" s="69">
        <f t="shared" si="31"/>
        <v>0</v>
      </c>
      <c r="I1052" s="67">
        <v>0</v>
      </c>
      <c r="J1052" s="68">
        <f t="shared" si="32"/>
        <v>0</v>
      </c>
      <c r="K1052" s="64"/>
      <c r="L1052" s="64" t="s">
        <v>412</v>
      </c>
    </row>
    <row r="1053" spans="1:12" s="72" customFormat="1" outlineLevel="2">
      <c r="A1053" s="81">
        <v>2683320000</v>
      </c>
      <c r="B1053" s="82" t="s">
        <v>1255</v>
      </c>
      <c r="C1053" s="69">
        <v>0</v>
      </c>
      <c r="D1053" s="78"/>
      <c r="E1053" s="69"/>
      <c r="F1053" s="71"/>
      <c r="G1053" s="69">
        <f t="shared" si="31"/>
        <v>0</v>
      </c>
      <c r="I1053" s="67">
        <v>0</v>
      </c>
      <c r="J1053" s="68">
        <f t="shared" si="32"/>
        <v>0</v>
      </c>
      <c r="K1053" s="64"/>
      <c r="L1053" s="64" t="s">
        <v>412</v>
      </c>
    </row>
    <row r="1054" spans="1:12" s="72" customFormat="1" outlineLevel="2">
      <c r="A1054" s="81">
        <v>2683330000</v>
      </c>
      <c r="B1054" s="82" t="s">
        <v>1256</v>
      </c>
      <c r="C1054" s="69">
        <v>0</v>
      </c>
      <c r="D1054" s="78"/>
      <c r="E1054" s="69"/>
      <c r="F1054" s="71"/>
      <c r="G1054" s="69">
        <f t="shared" si="31"/>
        <v>0</v>
      </c>
      <c r="I1054" s="67">
        <v>0</v>
      </c>
      <c r="J1054" s="68">
        <f t="shared" si="32"/>
        <v>0</v>
      </c>
      <c r="K1054" s="64"/>
      <c r="L1054" s="64" t="s">
        <v>412</v>
      </c>
    </row>
    <row r="1055" spans="1:12" s="72" customFormat="1" outlineLevel="2">
      <c r="A1055" s="81">
        <v>2683340000</v>
      </c>
      <c r="B1055" s="82" t="s">
        <v>1257</v>
      </c>
      <c r="C1055" s="69">
        <v>0</v>
      </c>
      <c r="D1055" s="78"/>
      <c r="E1055" s="69"/>
      <c r="F1055" s="71"/>
      <c r="G1055" s="69">
        <f t="shared" si="31"/>
        <v>0</v>
      </c>
      <c r="I1055" s="67">
        <v>0</v>
      </c>
      <c r="J1055" s="68">
        <f t="shared" si="32"/>
        <v>0</v>
      </c>
      <c r="K1055" s="64"/>
      <c r="L1055" s="64" t="s">
        <v>412</v>
      </c>
    </row>
    <row r="1056" spans="1:12" s="72" customFormat="1" outlineLevel="2">
      <c r="A1056" s="81">
        <v>2683350000</v>
      </c>
      <c r="B1056" s="82" t="s">
        <v>1258</v>
      </c>
      <c r="C1056" s="69">
        <v>0</v>
      </c>
      <c r="D1056" s="78"/>
      <c r="E1056" s="69"/>
      <c r="F1056" s="71"/>
      <c r="G1056" s="69">
        <f t="shared" si="31"/>
        <v>0</v>
      </c>
      <c r="I1056" s="67">
        <v>0</v>
      </c>
      <c r="J1056" s="68">
        <f t="shared" si="32"/>
        <v>0</v>
      </c>
      <c r="K1056" s="64"/>
      <c r="L1056" s="64" t="s">
        <v>412</v>
      </c>
    </row>
    <row r="1057" spans="1:14" s="72" customFormat="1" outlineLevel="2">
      <c r="A1057" s="81">
        <v>2683360000</v>
      </c>
      <c r="B1057" s="82" t="s">
        <v>1259</v>
      </c>
      <c r="C1057" s="69">
        <v>0</v>
      </c>
      <c r="D1057" s="78"/>
      <c r="E1057" s="69"/>
      <c r="F1057" s="71"/>
      <c r="G1057" s="69">
        <f t="shared" si="31"/>
        <v>0</v>
      </c>
      <c r="I1057" s="67">
        <v>0</v>
      </c>
      <c r="J1057" s="68">
        <f t="shared" si="32"/>
        <v>0</v>
      </c>
      <c r="K1057" s="64"/>
      <c r="L1057" s="64" t="s">
        <v>412</v>
      </c>
    </row>
    <row r="1058" spans="1:14" s="72" customFormat="1" outlineLevel="2">
      <c r="A1058" s="81">
        <v>2683370000</v>
      </c>
      <c r="B1058" s="82" t="s">
        <v>1260</v>
      </c>
      <c r="C1058" s="69">
        <v>0</v>
      </c>
      <c r="D1058" s="78"/>
      <c r="E1058" s="69"/>
      <c r="F1058" s="71"/>
      <c r="G1058" s="69">
        <f t="shared" si="31"/>
        <v>0</v>
      </c>
      <c r="I1058" s="67">
        <v>0</v>
      </c>
      <c r="J1058" s="68">
        <f t="shared" si="32"/>
        <v>0</v>
      </c>
      <c r="K1058" s="64"/>
      <c r="L1058" s="64" t="s">
        <v>412</v>
      </c>
    </row>
    <row r="1059" spans="1:14" s="72" customFormat="1" outlineLevel="2">
      <c r="A1059" s="81">
        <v>2683380000</v>
      </c>
      <c r="B1059" s="82" t="s">
        <v>1261</v>
      </c>
      <c r="C1059" s="69">
        <v>0</v>
      </c>
      <c r="D1059" s="78"/>
      <c r="E1059" s="69"/>
      <c r="F1059" s="71"/>
      <c r="G1059" s="69">
        <f t="shared" si="31"/>
        <v>0</v>
      </c>
      <c r="I1059" s="67">
        <v>0</v>
      </c>
      <c r="J1059" s="68">
        <f t="shared" si="32"/>
        <v>0</v>
      </c>
      <c r="K1059" s="64"/>
      <c r="L1059" s="64" t="s">
        <v>412</v>
      </c>
    </row>
    <row r="1060" spans="1:14" s="72" customFormat="1" outlineLevel="2">
      <c r="A1060" s="81">
        <v>2683400000</v>
      </c>
      <c r="B1060" s="82" t="s">
        <v>1262</v>
      </c>
      <c r="C1060" s="69">
        <v>0</v>
      </c>
      <c r="D1060" s="78"/>
      <c r="E1060" s="69"/>
      <c r="F1060" s="71"/>
      <c r="G1060" s="69">
        <f t="shared" si="31"/>
        <v>0</v>
      </c>
      <c r="I1060" s="67">
        <v>0</v>
      </c>
      <c r="J1060" s="68">
        <f t="shared" si="32"/>
        <v>0</v>
      </c>
      <c r="K1060" s="64"/>
      <c r="L1060" s="64" t="s">
        <v>412</v>
      </c>
    </row>
    <row r="1061" spans="1:14" s="72" customFormat="1" outlineLevel="2">
      <c r="A1061" s="81">
        <v>2683500000</v>
      </c>
      <c r="B1061" s="82" t="s">
        <v>1263</v>
      </c>
      <c r="C1061" s="69">
        <v>0</v>
      </c>
      <c r="D1061" s="78"/>
      <c r="E1061" s="69"/>
      <c r="F1061" s="71"/>
      <c r="G1061" s="69">
        <f t="shared" ref="G1061:G1142" si="33">C1061+E1061</f>
        <v>0</v>
      </c>
      <c r="I1061" s="67">
        <v>0</v>
      </c>
      <c r="J1061" s="68">
        <f t="shared" si="32"/>
        <v>0</v>
      </c>
      <c r="K1061" s="64"/>
      <c r="L1061" s="64" t="s">
        <v>412</v>
      </c>
    </row>
    <row r="1062" spans="1:14" s="72" customFormat="1" outlineLevel="2">
      <c r="A1062" s="81">
        <v>2683510000</v>
      </c>
      <c r="B1062" s="82" t="s">
        <v>1264</v>
      </c>
      <c r="C1062" s="69">
        <v>0</v>
      </c>
      <c r="D1062" s="78"/>
      <c r="E1062" s="69"/>
      <c r="F1062" s="71"/>
      <c r="G1062" s="69">
        <f t="shared" si="33"/>
        <v>0</v>
      </c>
      <c r="I1062" s="67">
        <v>0</v>
      </c>
      <c r="J1062" s="68">
        <f t="shared" si="32"/>
        <v>0</v>
      </c>
      <c r="K1062" s="64"/>
      <c r="L1062" s="64" t="s">
        <v>412</v>
      </c>
    </row>
    <row r="1063" spans="1:14" s="72" customFormat="1" outlineLevel="2">
      <c r="A1063" s="81">
        <v>2683600000</v>
      </c>
      <c r="B1063" s="82" t="s">
        <v>1265</v>
      </c>
      <c r="C1063" s="69">
        <v>0</v>
      </c>
      <c r="D1063" s="78"/>
      <c r="E1063" s="69"/>
      <c r="F1063" s="71"/>
      <c r="G1063" s="69">
        <f t="shared" si="33"/>
        <v>0</v>
      </c>
      <c r="I1063" s="67">
        <v>0</v>
      </c>
      <c r="J1063" s="68">
        <f t="shared" si="32"/>
        <v>0</v>
      </c>
      <c r="K1063" s="64"/>
      <c r="L1063" s="64" t="s">
        <v>412</v>
      </c>
    </row>
    <row r="1064" spans="1:14" s="72" customFormat="1" outlineLevel="1">
      <c r="A1064" s="65" t="s">
        <v>413</v>
      </c>
      <c r="B1064" s="34" t="s">
        <v>5653</v>
      </c>
      <c r="C1064" s="66">
        <f>SUM(C1065)</f>
        <v>0</v>
      </c>
      <c r="D1064" s="78"/>
      <c r="E1064" s="66"/>
      <c r="F1064" s="71"/>
      <c r="G1064" s="66">
        <f t="shared" si="33"/>
        <v>0</v>
      </c>
      <c r="I1064" s="67">
        <v>0</v>
      </c>
      <c r="J1064" s="68">
        <f t="shared" si="32"/>
        <v>0</v>
      </c>
      <c r="K1064" s="64"/>
      <c r="L1064" s="64">
        <v>0</v>
      </c>
    </row>
    <row r="1065" spans="1:14" s="72" customFormat="1" outlineLevel="2">
      <c r="A1065" s="81">
        <v>2710010200</v>
      </c>
      <c r="B1065" s="82" t="s">
        <v>1266</v>
      </c>
      <c r="C1065" s="69">
        <v>0</v>
      </c>
      <c r="D1065" s="78"/>
      <c r="E1065" s="69"/>
      <c r="F1065" s="71"/>
      <c r="G1065" s="69">
        <f t="shared" si="33"/>
        <v>0</v>
      </c>
      <c r="I1065" s="67">
        <v>0</v>
      </c>
      <c r="J1065" s="68">
        <f t="shared" si="32"/>
        <v>0</v>
      </c>
      <c r="K1065" s="64"/>
      <c r="L1065" s="64" t="s">
        <v>413</v>
      </c>
    </row>
    <row r="1066" spans="1:14" s="72" customFormat="1" outlineLevel="1">
      <c r="A1066" s="29" t="s">
        <v>414</v>
      </c>
      <c r="B1066" s="34" t="s">
        <v>5654</v>
      </c>
      <c r="C1066" s="108">
        <f>SUM(C1067:C1072)</f>
        <v>31576047.199999902</v>
      </c>
      <c r="D1066" s="78"/>
      <c r="E1066" s="66">
        <f>SUM(E1068:E1070)</f>
        <v>0</v>
      </c>
      <c r="F1066" s="71"/>
      <c r="G1066" s="66">
        <f t="shared" si="33"/>
        <v>31576047.199999902</v>
      </c>
      <c r="I1066" s="67">
        <v>31576047.199999999</v>
      </c>
      <c r="J1066" s="68">
        <f t="shared" si="32"/>
        <v>9.6857547760009766E-8</v>
      </c>
      <c r="K1066" s="102"/>
      <c r="L1066" s="64">
        <v>0</v>
      </c>
      <c r="N1066" s="109">
        <v>0</v>
      </c>
    </row>
    <row r="1067" spans="1:14" s="72" customFormat="1" outlineLevel="2">
      <c r="A1067" s="30">
        <v>2710010610</v>
      </c>
      <c r="B1067" s="44" t="s">
        <v>1267</v>
      </c>
      <c r="C1067" s="69">
        <v>911765.39</v>
      </c>
      <c r="D1067" s="78"/>
      <c r="E1067" s="69">
        <v>0</v>
      </c>
      <c r="F1067" s="71"/>
      <c r="G1067" s="69">
        <f>C1067+E1067</f>
        <v>911765.39</v>
      </c>
      <c r="I1067" s="67">
        <v>0</v>
      </c>
      <c r="J1067" s="68">
        <f>I1067-G1067</f>
        <v>-911765.39</v>
      </c>
      <c r="K1067" s="64"/>
      <c r="L1067" s="64" t="s">
        <v>414</v>
      </c>
    </row>
    <row r="1068" spans="1:14" s="72" customFormat="1" outlineLevel="2">
      <c r="A1068" s="30">
        <v>2710990902</v>
      </c>
      <c r="B1068" s="44" t="s">
        <v>1268</v>
      </c>
      <c r="C1068" s="69">
        <v>0</v>
      </c>
      <c r="D1068" s="78"/>
      <c r="E1068" s="69">
        <v>0</v>
      </c>
      <c r="F1068" s="71"/>
      <c r="G1068" s="69">
        <f t="shared" si="33"/>
        <v>0</v>
      </c>
      <c r="I1068" s="67">
        <v>0</v>
      </c>
      <c r="J1068" s="68">
        <f t="shared" si="32"/>
        <v>0</v>
      </c>
      <c r="K1068" s="64"/>
      <c r="L1068" s="64" t="s">
        <v>414</v>
      </c>
    </row>
    <row r="1069" spans="1:14" s="72" customFormat="1" outlineLevel="2">
      <c r="A1069" s="30">
        <v>2710990903</v>
      </c>
      <c r="B1069" s="44" t="s">
        <v>1269</v>
      </c>
      <c r="C1069" s="69">
        <v>0</v>
      </c>
      <c r="D1069" s="78"/>
      <c r="E1069" s="69">
        <v>0</v>
      </c>
      <c r="F1069" s="71"/>
      <c r="G1069" s="69">
        <f t="shared" si="33"/>
        <v>0</v>
      </c>
      <c r="I1069" s="67">
        <v>0</v>
      </c>
      <c r="J1069" s="68">
        <f t="shared" si="32"/>
        <v>0</v>
      </c>
      <c r="K1069" s="64"/>
      <c r="L1069" s="64" t="s">
        <v>414</v>
      </c>
    </row>
    <row r="1070" spans="1:14" s="72" customFormat="1" outlineLevel="2">
      <c r="A1070" s="30">
        <v>2710990904</v>
      </c>
      <c r="B1070" s="44" t="s">
        <v>1270</v>
      </c>
      <c r="C1070" s="110">
        <v>0</v>
      </c>
      <c r="D1070" s="78"/>
      <c r="E1070" s="69"/>
      <c r="F1070" s="71"/>
      <c r="G1070" s="69">
        <f t="shared" si="33"/>
        <v>0</v>
      </c>
      <c r="I1070" s="67">
        <v>0</v>
      </c>
      <c r="J1070" s="68">
        <f t="shared" si="32"/>
        <v>0</v>
      </c>
      <c r="K1070" s="64"/>
      <c r="L1070" s="64" t="s">
        <v>414</v>
      </c>
      <c r="N1070" s="99"/>
    </row>
    <row r="1071" spans="1:14" s="72" customFormat="1" outlineLevel="2">
      <c r="A1071" s="30">
        <v>2710990905</v>
      </c>
      <c r="B1071" s="44" t="s">
        <v>696</v>
      </c>
      <c r="C1071" s="69">
        <v>9267916.6600000001</v>
      </c>
      <c r="D1071" s="78"/>
      <c r="E1071" s="69"/>
      <c r="F1071" s="71"/>
      <c r="G1071" s="69">
        <f>C1071+E1071</f>
        <v>9267916.6600000001</v>
      </c>
      <c r="I1071" s="67">
        <v>0</v>
      </c>
      <c r="J1071" s="68">
        <f>I1071-G1071</f>
        <v>-9267916.6600000001</v>
      </c>
      <c r="K1071" s="64"/>
      <c r="L1071" s="64" t="s">
        <v>414</v>
      </c>
    </row>
    <row r="1072" spans="1:14" s="72" customFormat="1" outlineLevel="2">
      <c r="A1072" s="30">
        <v>2710990906</v>
      </c>
      <c r="B1072" s="44" t="s">
        <v>697</v>
      </c>
      <c r="C1072" s="69">
        <v>21396365.149999902</v>
      </c>
      <c r="D1072" s="78"/>
      <c r="E1072" s="69"/>
      <c r="F1072" s="71"/>
      <c r="G1072" s="69">
        <f>C1072+E1072</f>
        <v>21396365.149999902</v>
      </c>
      <c r="I1072" s="67">
        <v>0</v>
      </c>
      <c r="J1072" s="68">
        <f>I1072-G1072</f>
        <v>-21396365.149999902</v>
      </c>
      <c r="K1072" s="64"/>
      <c r="L1072" s="64" t="s">
        <v>414</v>
      </c>
      <c r="N1072" s="99">
        <f>N1066+J1066</f>
        <v>9.6857547760009766E-8</v>
      </c>
    </row>
    <row r="1073" spans="1:12" s="72" customFormat="1" outlineLevel="1">
      <c r="A1073" s="65" t="s">
        <v>415</v>
      </c>
      <c r="B1073" s="34" t="s">
        <v>5655</v>
      </c>
      <c r="C1073" s="66">
        <f>SUM(C1074)</f>
        <v>993504</v>
      </c>
      <c r="D1073" s="78"/>
      <c r="E1073" s="66"/>
      <c r="F1073" s="71"/>
      <c r="G1073" s="66">
        <f t="shared" si="33"/>
        <v>993504</v>
      </c>
      <c r="H1073" s="111"/>
      <c r="I1073" s="67">
        <v>910712</v>
      </c>
      <c r="J1073" s="68">
        <f t="shared" si="32"/>
        <v>-82792</v>
      </c>
      <c r="K1073" s="64"/>
      <c r="L1073" s="64">
        <v>0</v>
      </c>
    </row>
    <row r="1074" spans="1:12" s="72" customFormat="1" outlineLevel="2">
      <c r="A1074" s="81">
        <v>2710990800</v>
      </c>
      <c r="B1074" s="82" t="s">
        <v>1271</v>
      </c>
      <c r="C1074" s="69">
        <v>993504</v>
      </c>
      <c r="D1074" s="78"/>
      <c r="E1074" s="69"/>
      <c r="F1074" s="71"/>
      <c r="G1074" s="69">
        <f t="shared" si="33"/>
        <v>993504</v>
      </c>
      <c r="H1074" s="111"/>
      <c r="I1074" s="67">
        <v>0</v>
      </c>
      <c r="J1074" s="68">
        <f t="shared" si="32"/>
        <v>-993504</v>
      </c>
      <c r="K1074" s="64"/>
      <c r="L1074" s="64" t="s">
        <v>415</v>
      </c>
    </row>
    <row r="1075" spans="1:12" s="72" customFormat="1" outlineLevel="1">
      <c r="A1075" s="65" t="s">
        <v>416</v>
      </c>
      <c r="B1075" s="34" t="s">
        <v>5656</v>
      </c>
      <c r="C1075" s="66">
        <f>SUM(C1076)</f>
        <v>269472</v>
      </c>
      <c r="D1075" s="78"/>
      <c r="E1075" s="66">
        <f>E1076</f>
        <v>0</v>
      </c>
      <c r="F1075" s="71"/>
      <c r="G1075" s="66">
        <f t="shared" si="33"/>
        <v>269472</v>
      </c>
      <c r="H1075" s="111"/>
      <c r="I1075" s="67">
        <v>247016</v>
      </c>
      <c r="J1075" s="68">
        <f t="shared" si="32"/>
        <v>-22456</v>
      </c>
      <c r="K1075" s="64"/>
      <c r="L1075" s="64">
        <v>0</v>
      </c>
    </row>
    <row r="1076" spans="1:12" s="72" customFormat="1" outlineLevel="2">
      <c r="A1076" s="81">
        <v>2710990810</v>
      </c>
      <c r="B1076" s="82" t="s">
        <v>1272</v>
      </c>
      <c r="C1076" s="69">
        <v>269472</v>
      </c>
      <c r="D1076" s="78"/>
      <c r="E1076" s="69">
        <v>0</v>
      </c>
      <c r="F1076" s="71"/>
      <c r="G1076" s="69">
        <f t="shared" si="33"/>
        <v>269472</v>
      </c>
      <c r="H1076" s="111"/>
      <c r="I1076" s="67">
        <v>0</v>
      </c>
      <c r="J1076" s="68">
        <f t="shared" si="32"/>
        <v>-269472</v>
      </c>
      <c r="K1076" s="64"/>
      <c r="L1076" s="64" t="s">
        <v>416</v>
      </c>
    </row>
    <row r="1077" spans="1:12" s="72" customFormat="1" outlineLevel="1">
      <c r="A1077" s="65" t="s">
        <v>417</v>
      </c>
      <c r="B1077" s="34" t="s">
        <v>5657</v>
      </c>
      <c r="C1077" s="66">
        <f>SUM(C1078)</f>
        <v>586056</v>
      </c>
      <c r="D1077" s="78"/>
      <c r="E1077" s="66"/>
      <c r="F1077" s="71"/>
      <c r="G1077" s="66">
        <f t="shared" si="33"/>
        <v>586056</v>
      </c>
      <c r="H1077" s="111"/>
      <c r="I1077" s="67">
        <v>537218</v>
      </c>
      <c r="J1077" s="68">
        <f t="shared" si="32"/>
        <v>-48838</v>
      </c>
      <c r="K1077" s="64"/>
      <c r="L1077" s="64">
        <v>0</v>
      </c>
    </row>
    <row r="1078" spans="1:12" s="72" customFormat="1" outlineLevel="2">
      <c r="A1078" s="81">
        <v>2710990820</v>
      </c>
      <c r="B1078" s="82" t="s">
        <v>1273</v>
      </c>
      <c r="C1078" s="69">
        <v>586056</v>
      </c>
      <c r="D1078" s="78"/>
      <c r="E1078" s="69"/>
      <c r="F1078" s="71"/>
      <c r="G1078" s="69">
        <f t="shared" si="33"/>
        <v>586056</v>
      </c>
      <c r="H1078" s="111"/>
      <c r="I1078" s="67">
        <v>0</v>
      </c>
      <c r="J1078" s="68">
        <f t="shared" si="32"/>
        <v>-586056</v>
      </c>
      <c r="K1078" s="64"/>
      <c r="L1078" s="64" t="s">
        <v>417</v>
      </c>
    </row>
    <row r="1079" spans="1:12" s="72" customFormat="1" outlineLevel="1">
      <c r="A1079" s="65" t="s">
        <v>418</v>
      </c>
      <c r="B1079" s="34" t="s">
        <v>5658</v>
      </c>
      <c r="C1079" s="66">
        <f>SUM(C1080)</f>
        <v>74016</v>
      </c>
      <c r="D1079" s="78"/>
      <c r="E1079" s="66">
        <f>E1080</f>
        <v>-5</v>
      </c>
      <c r="F1079" s="71"/>
      <c r="G1079" s="66">
        <f t="shared" si="33"/>
        <v>74011</v>
      </c>
      <c r="H1079" s="111"/>
      <c r="I1079" s="67">
        <v>67843</v>
      </c>
      <c r="J1079" s="68">
        <f t="shared" si="32"/>
        <v>-6168</v>
      </c>
      <c r="K1079" s="64"/>
      <c r="L1079" s="64">
        <v>0</v>
      </c>
    </row>
    <row r="1080" spans="1:12" s="72" customFormat="1" outlineLevel="2">
      <c r="A1080" s="81">
        <v>2710990830</v>
      </c>
      <c r="B1080" s="82" t="s">
        <v>1274</v>
      </c>
      <c r="C1080" s="69">
        <v>74016</v>
      </c>
      <c r="D1080" s="78"/>
      <c r="E1080" s="69">
        <v>-5</v>
      </c>
      <c r="F1080" s="71"/>
      <c r="G1080" s="69">
        <f t="shared" si="33"/>
        <v>74011</v>
      </c>
      <c r="H1080" s="111"/>
      <c r="I1080" s="67">
        <v>0</v>
      </c>
      <c r="J1080" s="68">
        <f t="shared" si="32"/>
        <v>-74011</v>
      </c>
      <c r="K1080" s="64"/>
      <c r="L1080" s="64" t="s">
        <v>418</v>
      </c>
    </row>
    <row r="1081" spans="1:12" s="72" customFormat="1" outlineLevel="1">
      <c r="A1081" s="65" t="s">
        <v>419</v>
      </c>
      <c r="B1081" s="34" t="s">
        <v>5659</v>
      </c>
      <c r="C1081" s="66">
        <f>SUM(C1082:C1086)</f>
        <v>14005445.390000001</v>
      </c>
      <c r="D1081" s="78"/>
      <c r="E1081" s="66"/>
      <c r="F1081" s="71"/>
      <c r="G1081" s="66">
        <f t="shared" si="33"/>
        <v>14005445.390000001</v>
      </c>
      <c r="H1081" s="111"/>
      <c r="I1081" s="67">
        <v>11145681.42</v>
      </c>
      <c r="J1081" s="68">
        <f t="shared" si="32"/>
        <v>-2859763.9700000007</v>
      </c>
      <c r="K1081" s="64">
        <v>0</v>
      </c>
      <c r="L1081" s="64">
        <v>0</v>
      </c>
    </row>
    <row r="1082" spans="1:12" s="72" customFormat="1" outlineLevel="2">
      <c r="A1082" s="81">
        <v>2710080100</v>
      </c>
      <c r="B1082" s="82" t="s">
        <v>1275</v>
      </c>
      <c r="C1082" s="69">
        <v>9507816.8100000005</v>
      </c>
      <c r="D1082" s="78"/>
      <c r="E1082" s="69"/>
      <c r="F1082" s="71"/>
      <c r="G1082" s="69">
        <f t="shared" si="33"/>
        <v>9507816.8100000005</v>
      </c>
      <c r="I1082" s="67">
        <v>0</v>
      </c>
      <c r="J1082" s="68">
        <f t="shared" si="32"/>
        <v>-9507816.8100000005</v>
      </c>
      <c r="K1082" s="64"/>
      <c r="L1082" s="64" t="s">
        <v>419</v>
      </c>
    </row>
    <row r="1083" spans="1:12" s="72" customFormat="1" outlineLevel="2">
      <c r="A1083" s="81">
        <v>2710990100</v>
      </c>
      <c r="B1083" s="82" t="s">
        <v>1276</v>
      </c>
      <c r="C1083" s="69">
        <v>4497628.58</v>
      </c>
      <c r="D1083" s="78"/>
      <c r="E1083" s="69"/>
      <c r="F1083" s="71"/>
      <c r="G1083" s="69">
        <f t="shared" si="33"/>
        <v>4497628.58</v>
      </c>
      <c r="I1083" s="67">
        <v>0</v>
      </c>
      <c r="J1083" s="68">
        <f t="shared" si="32"/>
        <v>-4497628.58</v>
      </c>
      <c r="K1083" s="64"/>
      <c r="L1083" s="64" t="s">
        <v>419</v>
      </c>
    </row>
    <row r="1084" spans="1:12" s="72" customFormat="1" outlineLevel="2">
      <c r="A1084" s="81">
        <v>2710990200</v>
      </c>
      <c r="B1084" s="82" t="s">
        <v>1276</v>
      </c>
      <c r="C1084" s="69">
        <v>0</v>
      </c>
      <c r="D1084" s="78"/>
      <c r="E1084" s="69"/>
      <c r="F1084" s="71"/>
      <c r="G1084" s="69">
        <f t="shared" si="33"/>
        <v>0</v>
      </c>
      <c r="I1084" s="67">
        <v>0</v>
      </c>
      <c r="J1084" s="68">
        <f t="shared" si="32"/>
        <v>0</v>
      </c>
      <c r="K1084" s="64"/>
      <c r="L1084" s="64" t="s">
        <v>419</v>
      </c>
    </row>
    <row r="1085" spans="1:12" s="72" customFormat="1" outlineLevel="2">
      <c r="A1085" s="81">
        <v>2710990400</v>
      </c>
      <c r="B1085" s="82" t="s">
        <v>1277</v>
      </c>
      <c r="C1085" s="69">
        <v>0</v>
      </c>
      <c r="D1085" s="78"/>
      <c r="E1085" s="69"/>
      <c r="F1085" s="71"/>
      <c r="G1085" s="69">
        <f t="shared" si="33"/>
        <v>0</v>
      </c>
      <c r="I1085" s="67">
        <v>0</v>
      </c>
      <c r="J1085" s="68">
        <f t="shared" si="32"/>
        <v>0</v>
      </c>
      <c r="K1085" s="64"/>
      <c r="L1085" s="64" t="s">
        <v>5611</v>
      </c>
    </row>
    <row r="1086" spans="1:12" s="72" customFormat="1" outlineLevel="2">
      <c r="A1086" s="81">
        <v>2710990500</v>
      </c>
      <c r="B1086" s="82" t="s">
        <v>1278</v>
      </c>
      <c r="C1086" s="69">
        <v>0</v>
      </c>
      <c r="D1086" s="78"/>
      <c r="E1086" s="69"/>
      <c r="F1086" s="71"/>
      <c r="G1086" s="69">
        <f t="shared" si="33"/>
        <v>0</v>
      </c>
      <c r="I1086" s="67">
        <v>0</v>
      </c>
      <c r="J1086" s="68">
        <f t="shared" si="32"/>
        <v>0</v>
      </c>
      <c r="K1086" s="64"/>
      <c r="L1086" s="64" t="s">
        <v>5612</v>
      </c>
    </row>
    <row r="1087" spans="1:12" s="72" customFormat="1" outlineLevel="1">
      <c r="A1087" s="65" t="s">
        <v>420</v>
      </c>
      <c r="B1087" s="34" t="s">
        <v>5765</v>
      </c>
      <c r="C1087" s="66">
        <f>SUM(C1088)</f>
        <v>912401.81</v>
      </c>
      <c r="D1087" s="78"/>
      <c r="E1087" s="66"/>
      <c r="F1087" s="71"/>
      <c r="G1087" s="66">
        <f>C1087+E1087</f>
        <v>912401.81</v>
      </c>
      <c r="I1087" s="67">
        <v>759255.64</v>
      </c>
      <c r="J1087" s="68">
        <f>I1087-G1087</f>
        <v>-153146.17000000004</v>
      </c>
      <c r="K1087" s="64"/>
      <c r="L1087" s="64">
        <v>0</v>
      </c>
    </row>
    <row r="1088" spans="1:12" s="72" customFormat="1" outlineLevel="2">
      <c r="A1088" s="81">
        <v>2710990160</v>
      </c>
      <c r="B1088" s="82" t="s">
        <v>1279</v>
      </c>
      <c r="C1088" s="69">
        <v>912401.81</v>
      </c>
      <c r="D1088" s="78"/>
      <c r="E1088" s="69"/>
      <c r="F1088" s="71"/>
      <c r="G1088" s="69">
        <f>C1088+E1088</f>
        <v>912401.81</v>
      </c>
      <c r="I1088" s="67">
        <v>0</v>
      </c>
      <c r="J1088" s="68">
        <f>I1088-G1088</f>
        <v>-912401.81</v>
      </c>
      <c r="K1088" s="64"/>
      <c r="L1088" s="64" t="s">
        <v>420</v>
      </c>
    </row>
    <row r="1089" spans="1:12" s="72" customFormat="1" outlineLevel="1">
      <c r="A1089" s="65" t="s">
        <v>421</v>
      </c>
      <c r="B1089" s="34" t="s">
        <v>5660</v>
      </c>
      <c r="C1089" s="66">
        <f>SUM(C1090)</f>
        <v>523107.71</v>
      </c>
      <c r="D1089" s="78"/>
      <c r="E1089" s="66"/>
      <c r="F1089" s="71"/>
      <c r="G1089" s="66">
        <f t="shared" si="33"/>
        <v>523107.71</v>
      </c>
      <c r="I1089" s="67">
        <v>522375.3</v>
      </c>
      <c r="J1089" s="68">
        <f t="shared" si="32"/>
        <v>-732.4100000000326</v>
      </c>
      <c r="K1089" s="64"/>
      <c r="L1089" s="64">
        <v>0</v>
      </c>
    </row>
    <row r="1090" spans="1:12" s="72" customFormat="1" outlineLevel="2">
      <c r="A1090" s="81">
        <v>2729011100</v>
      </c>
      <c r="B1090" s="82" t="s">
        <v>1280</v>
      </c>
      <c r="C1090" s="69">
        <v>523107.71</v>
      </c>
      <c r="D1090" s="78"/>
      <c r="E1090" s="69"/>
      <c r="F1090" s="71"/>
      <c r="G1090" s="69">
        <f t="shared" si="33"/>
        <v>523107.71</v>
      </c>
      <c r="I1090" s="67">
        <v>0</v>
      </c>
      <c r="J1090" s="68">
        <f t="shared" si="32"/>
        <v>-523107.71</v>
      </c>
      <c r="K1090" s="64"/>
      <c r="L1090" s="64" t="s">
        <v>421</v>
      </c>
    </row>
    <row r="1091" spans="1:12" s="72" customFormat="1" outlineLevel="1">
      <c r="A1091" s="29" t="s">
        <v>422</v>
      </c>
      <c r="B1091" s="34" t="s">
        <v>5661</v>
      </c>
      <c r="C1091" s="66">
        <f>SUM(C1092)</f>
        <v>-28225.11</v>
      </c>
      <c r="D1091" s="78"/>
      <c r="E1091" s="66">
        <f>E1092</f>
        <v>28225.11</v>
      </c>
      <c r="F1091" s="71"/>
      <c r="G1091" s="66">
        <f>C1091+E1091</f>
        <v>0</v>
      </c>
      <c r="I1091" s="67">
        <v>1.0100000000020399</v>
      </c>
      <c r="J1091" s="68">
        <f>I1091-G1091</f>
        <v>1.0100000000020399</v>
      </c>
      <c r="K1091" s="64"/>
      <c r="L1091" s="64">
        <v>0</v>
      </c>
    </row>
    <row r="1092" spans="1:12" s="72" customFormat="1" outlineLevel="2">
      <c r="A1092" s="30">
        <v>2721021100</v>
      </c>
      <c r="B1092" s="44" t="s">
        <v>1281</v>
      </c>
      <c r="C1092" s="69">
        <v>-28225.11</v>
      </c>
      <c r="D1092" s="78"/>
      <c r="E1092" s="69">
        <v>28225.11</v>
      </c>
      <c r="F1092" s="71"/>
      <c r="G1092" s="69">
        <f>C1092+E1092</f>
        <v>0</v>
      </c>
      <c r="I1092" s="67">
        <v>0</v>
      </c>
      <c r="J1092" s="68">
        <f>I1092-G1092</f>
        <v>0</v>
      </c>
      <c r="K1092" s="64"/>
      <c r="L1092" s="64" t="s">
        <v>422</v>
      </c>
    </row>
    <row r="1093" spans="1:12" s="72" customFormat="1" outlineLevel="1">
      <c r="A1093" s="65" t="s">
        <v>423</v>
      </c>
      <c r="B1093" s="34" t="s">
        <v>5662</v>
      </c>
      <c r="C1093" s="66">
        <f>SUM(C1094)</f>
        <v>2594365.87</v>
      </c>
      <c r="D1093" s="78"/>
      <c r="E1093" s="66"/>
      <c r="F1093" s="71"/>
      <c r="G1093" s="66">
        <f>C1093+E1093</f>
        <v>2594365.87</v>
      </c>
      <c r="I1093" s="67">
        <v>224710.83</v>
      </c>
      <c r="J1093" s="68">
        <f t="shared" si="32"/>
        <v>-2369655.04</v>
      </c>
      <c r="K1093" s="64"/>
      <c r="L1093" s="64">
        <v>0</v>
      </c>
    </row>
    <row r="1094" spans="1:12" s="72" customFormat="1" outlineLevel="2">
      <c r="A1094" s="81">
        <v>2729021100</v>
      </c>
      <c r="B1094" s="82" t="s">
        <v>1282</v>
      </c>
      <c r="C1094" s="69">
        <v>2594365.87</v>
      </c>
      <c r="D1094" s="78"/>
      <c r="E1094" s="69"/>
      <c r="F1094" s="71"/>
      <c r="G1094" s="69">
        <f>C1094+E1094</f>
        <v>2594365.87</v>
      </c>
      <c r="I1094" s="67">
        <v>0</v>
      </c>
      <c r="J1094" s="68">
        <f t="shared" si="32"/>
        <v>-2594365.87</v>
      </c>
      <c r="K1094" s="64"/>
      <c r="L1094" s="64" t="s">
        <v>423</v>
      </c>
    </row>
    <row r="1095" spans="1:12" s="72" customFormat="1" outlineLevel="1">
      <c r="A1095" s="65" t="s">
        <v>424</v>
      </c>
      <c r="B1095" s="34" t="s">
        <v>5663</v>
      </c>
      <c r="C1095" s="66">
        <f>SUM(C1096)</f>
        <v>2484946.16</v>
      </c>
      <c r="D1095" s="78"/>
      <c r="E1095" s="66"/>
      <c r="F1095" s="71"/>
      <c r="G1095" s="66">
        <f t="shared" si="33"/>
        <v>2484946.16</v>
      </c>
      <c r="I1095" s="67">
        <v>2580968.7799999998</v>
      </c>
      <c r="J1095" s="68">
        <f t="shared" si="32"/>
        <v>96022.619999999646</v>
      </c>
      <c r="K1095" s="64"/>
      <c r="L1095" s="64">
        <v>0</v>
      </c>
    </row>
    <row r="1096" spans="1:12" s="72" customFormat="1" outlineLevel="2">
      <c r="A1096" s="81">
        <v>2729031100</v>
      </c>
      <c r="B1096" s="82" t="s">
        <v>1283</v>
      </c>
      <c r="C1096" s="69">
        <v>2484946.16</v>
      </c>
      <c r="D1096" s="78"/>
      <c r="E1096" s="69"/>
      <c r="F1096" s="71"/>
      <c r="G1096" s="69">
        <f t="shared" si="33"/>
        <v>2484946.16</v>
      </c>
      <c r="I1096" s="67">
        <v>0</v>
      </c>
      <c r="J1096" s="68">
        <f t="shared" si="32"/>
        <v>-2484946.16</v>
      </c>
      <c r="K1096" s="64"/>
      <c r="L1096" s="64" t="s">
        <v>424</v>
      </c>
    </row>
    <row r="1097" spans="1:12" s="72" customFormat="1" outlineLevel="1">
      <c r="A1097" s="65" t="s">
        <v>425</v>
      </c>
      <c r="B1097" s="34">
        <v>0</v>
      </c>
      <c r="C1097" s="66">
        <f>SUM(C1098:C1102)</f>
        <v>0</v>
      </c>
      <c r="D1097" s="78"/>
      <c r="E1097" s="66"/>
      <c r="F1097" s="71"/>
      <c r="G1097" s="66">
        <f t="shared" si="33"/>
        <v>0</v>
      </c>
      <c r="I1097" s="67">
        <v>0</v>
      </c>
      <c r="J1097" s="68">
        <f t="shared" si="32"/>
        <v>0</v>
      </c>
      <c r="K1097" s="64"/>
      <c r="L1097" s="64">
        <v>0</v>
      </c>
    </row>
    <row r="1098" spans="1:12" s="72" customFormat="1" outlineLevel="2">
      <c r="A1098" s="81">
        <v>2729070000</v>
      </c>
      <c r="B1098" s="82" t="s">
        <v>1284</v>
      </c>
      <c r="C1098" s="69">
        <v>0</v>
      </c>
      <c r="D1098" s="78"/>
      <c r="E1098" s="69"/>
      <c r="F1098" s="71"/>
      <c r="G1098" s="69">
        <f t="shared" si="33"/>
        <v>0</v>
      </c>
      <c r="I1098" s="67">
        <v>0</v>
      </c>
      <c r="J1098" s="68">
        <f t="shared" si="32"/>
        <v>0</v>
      </c>
      <c r="K1098" s="64"/>
      <c r="L1098" s="64" t="s">
        <v>5613</v>
      </c>
    </row>
    <row r="1099" spans="1:12" s="72" customFormat="1" outlineLevel="2">
      <c r="A1099" s="81">
        <v>2729090000</v>
      </c>
      <c r="B1099" s="82" t="s">
        <v>1285</v>
      </c>
      <c r="C1099" s="69">
        <v>0</v>
      </c>
      <c r="D1099" s="78"/>
      <c r="E1099" s="69"/>
      <c r="F1099" s="71"/>
      <c r="G1099" s="69">
        <f t="shared" si="33"/>
        <v>0</v>
      </c>
      <c r="I1099" s="67">
        <v>0</v>
      </c>
      <c r="J1099" s="68">
        <f t="shared" si="32"/>
        <v>0</v>
      </c>
      <c r="K1099" s="64"/>
      <c r="L1099" s="64" t="s">
        <v>5613</v>
      </c>
    </row>
    <row r="1100" spans="1:12" s="72" customFormat="1" outlineLevel="2">
      <c r="A1100" s="81">
        <v>2729091000</v>
      </c>
      <c r="B1100" s="82" t="s">
        <v>1286</v>
      </c>
      <c r="C1100" s="69">
        <v>0</v>
      </c>
      <c r="D1100" s="78"/>
      <c r="E1100" s="69"/>
      <c r="F1100" s="71"/>
      <c r="G1100" s="69">
        <f t="shared" si="33"/>
        <v>0</v>
      </c>
      <c r="I1100" s="67">
        <v>0</v>
      </c>
      <c r="J1100" s="68">
        <f t="shared" si="32"/>
        <v>0</v>
      </c>
      <c r="K1100" s="64"/>
      <c r="L1100" s="64" t="s">
        <v>5615</v>
      </c>
    </row>
    <row r="1101" spans="1:12" s="72" customFormat="1" outlineLevel="2">
      <c r="A1101" s="81">
        <v>2729110000</v>
      </c>
      <c r="B1101" s="82" t="s">
        <v>1287</v>
      </c>
      <c r="C1101" s="69">
        <v>0</v>
      </c>
      <c r="D1101" s="78"/>
      <c r="E1101" s="69"/>
      <c r="F1101" s="71"/>
      <c r="G1101" s="69">
        <f t="shared" si="33"/>
        <v>0</v>
      </c>
      <c r="I1101" s="67">
        <v>0</v>
      </c>
      <c r="J1101" s="68">
        <f t="shared" si="32"/>
        <v>0</v>
      </c>
      <c r="K1101" s="64"/>
      <c r="L1101" s="64" t="s">
        <v>426</v>
      </c>
    </row>
    <row r="1102" spans="1:12" s="72" customFormat="1" outlineLevel="2">
      <c r="A1102" s="81">
        <v>2729120000</v>
      </c>
      <c r="B1102" s="82" t="s">
        <v>1288</v>
      </c>
      <c r="C1102" s="69">
        <v>0</v>
      </c>
      <c r="D1102" s="78"/>
      <c r="E1102" s="69"/>
      <c r="F1102" s="71"/>
      <c r="G1102" s="69">
        <f t="shared" si="33"/>
        <v>0</v>
      </c>
      <c r="I1102" s="67">
        <v>0</v>
      </c>
      <c r="J1102" s="68">
        <f t="shared" si="32"/>
        <v>0</v>
      </c>
      <c r="K1102" s="64"/>
      <c r="L1102" s="64" t="s">
        <v>5616</v>
      </c>
    </row>
    <row r="1103" spans="1:12" s="72" customFormat="1" outlineLevel="1">
      <c r="A1103" s="65" t="s">
        <v>426</v>
      </c>
      <c r="B1103" s="34" t="s">
        <v>5664</v>
      </c>
      <c r="C1103" s="66">
        <f>SUM(C1104:C1109)</f>
        <v>186009</v>
      </c>
      <c r="D1103" s="78"/>
      <c r="E1103" s="66"/>
      <c r="F1103" s="71"/>
      <c r="G1103" s="66">
        <f t="shared" si="33"/>
        <v>186009</v>
      </c>
      <c r="I1103" s="67">
        <v>172349.05</v>
      </c>
      <c r="J1103" s="68">
        <f t="shared" si="32"/>
        <v>-13659.950000000012</v>
      </c>
      <c r="K1103" s="64"/>
      <c r="L1103" s="64">
        <v>0</v>
      </c>
    </row>
    <row r="1104" spans="1:12" s="72" customFormat="1" outlineLevel="2">
      <c r="A1104" s="81">
        <v>2729061100</v>
      </c>
      <c r="B1104" s="82" t="s">
        <v>1289</v>
      </c>
      <c r="C1104" s="69">
        <v>0</v>
      </c>
      <c r="D1104" s="78"/>
      <c r="E1104" s="69"/>
      <c r="F1104" s="71"/>
      <c r="G1104" s="69">
        <f t="shared" si="33"/>
        <v>0</v>
      </c>
      <c r="I1104" s="67">
        <v>0</v>
      </c>
      <c r="J1104" s="68">
        <f t="shared" si="32"/>
        <v>0</v>
      </c>
      <c r="K1104" s="64"/>
      <c r="L1104" s="64" t="s">
        <v>426</v>
      </c>
    </row>
    <row r="1105" spans="1:12" s="72" customFormat="1" outlineLevel="2">
      <c r="A1105" s="81">
        <v>2729061200</v>
      </c>
      <c r="B1105" s="82" t="s">
        <v>1290</v>
      </c>
      <c r="C1105" s="69">
        <v>0</v>
      </c>
      <c r="D1105" s="78"/>
      <c r="E1105" s="69"/>
      <c r="F1105" s="71"/>
      <c r="G1105" s="69">
        <f t="shared" si="33"/>
        <v>0</v>
      </c>
      <c r="I1105" s="67">
        <v>0</v>
      </c>
      <c r="J1105" s="68">
        <f t="shared" si="32"/>
        <v>0</v>
      </c>
      <c r="K1105" s="64"/>
      <c r="L1105" s="64" t="s">
        <v>426</v>
      </c>
    </row>
    <row r="1106" spans="1:12" s="72" customFormat="1" outlineLevel="2">
      <c r="A1106" s="81">
        <v>2729130000</v>
      </c>
      <c r="B1106" s="82" t="s">
        <v>1291</v>
      </c>
      <c r="C1106" s="69">
        <v>0</v>
      </c>
      <c r="D1106" s="78"/>
      <c r="E1106" s="69"/>
      <c r="F1106" s="71"/>
      <c r="G1106" s="69">
        <f t="shared" si="33"/>
        <v>0</v>
      </c>
      <c r="I1106" s="67">
        <v>0</v>
      </c>
      <c r="J1106" s="68">
        <f t="shared" si="32"/>
        <v>0</v>
      </c>
      <c r="K1106" s="64"/>
      <c r="L1106" s="64" t="s">
        <v>426</v>
      </c>
    </row>
    <row r="1107" spans="1:12" s="72" customFormat="1" outlineLevel="2">
      <c r="A1107" s="81">
        <v>2729131000</v>
      </c>
      <c r="B1107" s="82" t="s">
        <v>1292</v>
      </c>
      <c r="C1107" s="69">
        <v>0</v>
      </c>
      <c r="D1107" s="78"/>
      <c r="E1107" s="69"/>
      <c r="F1107" s="71"/>
      <c r="G1107" s="69">
        <f t="shared" si="33"/>
        <v>0</v>
      </c>
      <c r="I1107" s="67">
        <v>0</v>
      </c>
      <c r="J1107" s="68">
        <f t="shared" si="32"/>
        <v>0</v>
      </c>
      <c r="K1107" s="64"/>
      <c r="L1107" s="64" t="s">
        <v>426</v>
      </c>
    </row>
    <row r="1108" spans="1:12" s="72" customFormat="1" outlineLevel="2">
      <c r="A1108" s="81">
        <v>2729991000</v>
      </c>
      <c r="B1108" s="82" t="s">
        <v>1293</v>
      </c>
      <c r="C1108" s="69">
        <v>0</v>
      </c>
      <c r="D1108" s="78"/>
      <c r="E1108" s="69"/>
      <c r="F1108" s="71"/>
      <c r="G1108" s="69">
        <f t="shared" si="33"/>
        <v>0</v>
      </c>
      <c r="I1108" s="67">
        <v>0</v>
      </c>
      <c r="J1108" s="68">
        <f t="shared" si="32"/>
        <v>0</v>
      </c>
      <c r="K1108" s="64"/>
      <c r="L1108" s="64" t="s">
        <v>426</v>
      </c>
    </row>
    <row r="1109" spans="1:12" s="72" customFormat="1" outlineLevel="2">
      <c r="A1109" s="81">
        <v>2729991100</v>
      </c>
      <c r="B1109" s="82" t="s">
        <v>1294</v>
      </c>
      <c r="C1109" s="69">
        <v>186009</v>
      </c>
      <c r="D1109" s="78"/>
      <c r="E1109" s="69"/>
      <c r="F1109" s="71"/>
      <c r="G1109" s="69">
        <f t="shared" si="33"/>
        <v>186009</v>
      </c>
      <c r="I1109" s="67">
        <v>0</v>
      </c>
      <c r="J1109" s="68">
        <f t="shared" si="32"/>
        <v>-186009</v>
      </c>
      <c r="K1109" s="64"/>
      <c r="L1109" s="64" t="s">
        <v>426</v>
      </c>
    </row>
    <row r="1110" spans="1:12" s="72" customFormat="1" outlineLevel="1">
      <c r="A1110" s="112" t="s">
        <v>427</v>
      </c>
      <c r="B1110" s="34" t="s">
        <v>5665</v>
      </c>
      <c r="C1110" s="88">
        <f>SUM(C1111:C1112)</f>
        <v>-7209162.2699999791</v>
      </c>
      <c r="D1110" s="78"/>
      <c r="E1110" s="88"/>
      <c r="F1110" s="71"/>
      <c r="G1110" s="88">
        <f t="shared" si="33"/>
        <v>-7209162.2699999791</v>
      </c>
      <c r="I1110" s="67">
        <v>-7521103.0599999996</v>
      </c>
      <c r="J1110" s="68">
        <f t="shared" si="32"/>
        <v>-311940.79000002053</v>
      </c>
      <c r="K1110" s="64">
        <v>0</v>
      </c>
      <c r="L1110" s="64">
        <v>0</v>
      </c>
    </row>
    <row r="1111" spans="1:12" s="72" customFormat="1" outlineLevel="2">
      <c r="A1111" s="81">
        <v>2880010000</v>
      </c>
      <c r="B1111" s="82" t="s">
        <v>1295</v>
      </c>
      <c r="C1111" s="88">
        <v>-4119806.9699999895</v>
      </c>
      <c r="D1111" s="78"/>
      <c r="E1111" s="88"/>
      <c r="F1111" s="71"/>
      <c r="G1111" s="88">
        <f t="shared" si="33"/>
        <v>-4119806.9699999895</v>
      </c>
      <c r="I1111" s="67">
        <v>0</v>
      </c>
      <c r="J1111" s="68">
        <f t="shared" si="32"/>
        <v>4119806.9699999895</v>
      </c>
      <c r="K1111" s="64"/>
      <c r="L1111" s="64" t="s">
        <v>427</v>
      </c>
    </row>
    <row r="1112" spans="1:12" s="72" customFormat="1" outlineLevel="2">
      <c r="A1112" s="113">
        <v>2880011000</v>
      </c>
      <c r="B1112" s="114" t="s">
        <v>1296</v>
      </c>
      <c r="C1112" s="75">
        <v>-3089355.29999999</v>
      </c>
      <c r="D1112" s="78"/>
      <c r="E1112" s="69"/>
      <c r="F1112" s="71"/>
      <c r="G1112" s="69">
        <f t="shared" si="33"/>
        <v>-3089355.29999999</v>
      </c>
      <c r="I1112" s="67">
        <v>0</v>
      </c>
      <c r="J1112" s="68">
        <f t="shared" si="32"/>
        <v>3089355.29999999</v>
      </c>
      <c r="K1112" s="64"/>
      <c r="L1112" s="64" t="s">
        <v>427</v>
      </c>
    </row>
    <row r="1113" spans="1:12" s="72" customFormat="1" outlineLevel="1">
      <c r="A1113" s="65" t="s">
        <v>425</v>
      </c>
      <c r="B1113" s="34">
        <v>0</v>
      </c>
      <c r="C1113" s="115">
        <f>SUM(C1114)</f>
        <v>0</v>
      </c>
      <c r="D1113" s="78"/>
      <c r="E1113" s="115"/>
      <c r="F1113" s="71"/>
      <c r="G1113" s="66">
        <f t="shared" si="33"/>
        <v>0</v>
      </c>
      <c r="I1113" s="67">
        <v>0</v>
      </c>
      <c r="J1113" s="68">
        <f t="shared" si="32"/>
        <v>0</v>
      </c>
      <c r="K1113" s="64"/>
      <c r="L1113" s="64">
        <v>0</v>
      </c>
    </row>
    <row r="1114" spans="1:12" s="72" customFormat="1" outlineLevel="2">
      <c r="A1114" s="116">
        <v>2729120000</v>
      </c>
      <c r="B1114" s="82" t="s">
        <v>1288</v>
      </c>
      <c r="C1114" s="115">
        <v>0</v>
      </c>
      <c r="D1114" s="78"/>
      <c r="E1114" s="115"/>
      <c r="F1114" s="71"/>
      <c r="G1114" s="115">
        <f t="shared" si="33"/>
        <v>0</v>
      </c>
      <c r="I1114" s="67">
        <v>0</v>
      </c>
      <c r="J1114" s="68">
        <f t="shared" si="32"/>
        <v>0</v>
      </c>
      <c r="K1114" s="64"/>
      <c r="L1114" s="64" t="s">
        <v>5616</v>
      </c>
    </row>
    <row r="1115" spans="1:12" s="72" customFormat="1" outlineLevel="1">
      <c r="A1115" s="65" t="s">
        <v>428</v>
      </c>
      <c r="B1115" s="34">
        <v>0</v>
      </c>
      <c r="C1115" s="115">
        <f>C1116</f>
        <v>0</v>
      </c>
      <c r="D1115" s="78"/>
      <c r="E1115" s="115"/>
      <c r="F1115" s="71"/>
      <c r="G1115" s="66">
        <f t="shared" si="33"/>
        <v>0</v>
      </c>
      <c r="I1115" s="67">
        <v>0</v>
      </c>
      <c r="J1115" s="68">
        <f t="shared" si="32"/>
        <v>0</v>
      </c>
      <c r="K1115" s="64"/>
      <c r="L1115" s="64">
        <v>0</v>
      </c>
    </row>
    <row r="1116" spans="1:12" s="72" customFormat="1" outlineLevel="2">
      <c r="A1116" s="81">
        <v>2729080000</v>
      </c>
      <c r="B1116" s="82" t="s">
        <v>1297</v>
      </c>
      <c r="C1116" s="69">
        <v>0</v>
      </c>
      <c r="D1116" s="78"/>
      <c r="E1116" s="69"/>
      <c r="F1116" s="71"/>
      <c r="G1116" s="69">
        <f t="shared" si="33"/>
        <v>0</v>
      </c>
      <c r="I1116" s="67">
        <v>0</v>
      </c>
      <c r="J1116" s="68">
        <f t="shared" si="32"/>
        <v>0</v>
      </c>
      <c r="K1116" s="64"/>
      <c r="L1116" s="64" t="s">
        <v>5614</v>
      </c>
    </row>
    <row r="1117" spans="1:12" outlineLevel="1">
      <c r="A1117" s="65" t="s">
        <v>429</v>
      </c>
      <c r="B1117" s="34" t="s">
        <v>5667</v>
      </c>
      <c r="C1117" s="66">
        <f>SUM(C1118)</f>
        <v>0</v>
      </c>
      <c r="D1117" s="78"/>
      <c r="E1117" s="66"/>
      <c r="G1117" s="66">
        <f t="shared" si="33"/>
        <v>0</v>
      </c>
      <c r="I1117" s="67">
        <v>0</v>
      </c>
      <c r="J1117" s="68">
        <f t="shared" si="32"/>
        <v>0</v>
      </c>
      <c r="K1117" s="64"/>
      <c r="L1117" s="64">
        <v>0</v>
      </c>
    </row>
    <row r="1118" spans="1:12" outlineLevel="2">
      <c r="A1118" s="30">
        <v>2710010510</v>
      </c>
      <c r="B1118" s="44" t="s">
        <v>1298</v>
      </c>
      <c r="C1118" s="69">
        <v>0</v>
      </c>
      <c r="D1118" s="78"/>
      <c r="E1118" s="69"/>
      <c r="G1118" s="69">
        <f t="shared" si="33"/>
        <v>0</v>
      </c>
      <c r="I1118" s="67">
        <v>0</v>
      </c>
      <c r="J1118" s="68">
        <f t="shared" si="32"/>
        <v>0</v>
      </c>
      <c r="K1118" s="64"/>
      <c r="L1118" s="64" t="s">
        <v>429</v>
      </c>
    </row>
    <row r="1119" spans="1:12" outlineLevel="1">
      <c r="A1119" s="65" t="s">
        <v>430</v>
      </c>
      <c r="B1119" s="34" t="s">
        <v>5668</v>
      </c>
      <c r="C1119" s="66">
        <f>SUM(C1120:C1121)</f>
        <v>0</v>
      </c>
      <c r="D1119" s="78"/>
      <c r="E1119" s="66"/>
      <c r="G1119" s="66">
        <f t="shared" si="33"/>
        <v>0</v>
      </c>
      <c r="I1119" s="67">
        <v>0</v>
      </c>
      <c r="J1119" s="68">
        <f t="shared" si="32"/>
        <v>0</v>
      </c>
      <c r="K1119" s="64"/>
      <c r="L1119" s="64">
        <v>0</v>
      </c>
    </row>
    <row r="1120" spans="1:12" outlineLevel="2">
      <c r="A1120" s="30">
        <v>2710010520</v>
      </c>
      <c r="B1120" s="44" t="s">
        <v>1299</v>
      </c>
      <c r="C1120" s="69">
        <v>0</v>
      </c>
      <c r="D1120" s="78"/>
      <c r="E1120" s="69"/>
      <c r="G1120" s="69">
        <f t="shared" si="33"/>
        <v>0</v>
      </c>
      <c r="I1120" s="67">
        <v>0</v>
      </c>
      <c r="J1120" s="68">
        <f t="shared" si="32"/>
        <v>0</v>
      </c>
      <c r="K1120" s="64"/>
      <c r="L1120" s="64" t="s">
        <v>5617</v>
      </c>
    </row>
    <row r="1121" spans="1:12" outlineLevel="2">
      <c r="A1121" s="30">
        <v>2710010525</v>
      </c>
      <c r="B1121" s="44" t="s">
        <v>1300</v>
      </c>
      <c r="C1121" s="69">
        <v>0</v>
      </c>
      <c r="D1121" s="78"/>
      <c r="E1121" s="69"/>
      <c r="G1121" s="69">
        <f t="shared" si="33"/>
        <v>0</v>
      </c>
      <c r="I1121" s="67">
        <v>0</v>
      </c>
      <c r="J1121" s="68">
        <f t="shared" si="32"/>
        <v>0</v>
      </c>
      <c r="K1121" s="64"/>
      <c r="L1121" s="64" t="s">
        <v>430</v>
      </c>
    </row>
    <row r="1122" spans="1:12" outlineLevel="1">
      <c r="A1122" s="65" t="s">
        <v>431</v>
      </c>
      <c r="B1122" s="34" t="s">
        <v>5669</v>
      </c>
      <c r="C1122" s="66">
        <f>SUM(C1123:C1124)</f>
        <v>0</v>
      </c>
      <c r="D1122" s="78"/>
      <c r="E1122" s="66"/>
      <c r="G1122" s="66">
        <f t="shared" si="33"/>
        <v>0</v>
      </c>
      <c r="I1122" s="67">
        <v>0</v>
      </c>
      <c r="J1122" s="68">
        <f t="shared" si="32"/>
        <v>0</v>
      </c>
      <c r="K1122" s="64"/>
      <c r="L1122" s="64">
        <v>0</v>
      </c>
    </row>
    <row r="1123" spans="1:12" outlineLevel="2">
      <c r="A1123" s="30">
        <v>2710010530</v>
      </c>
      <c r="B1123" s="44" t="s">
        <v>1301</v>
      </c>
      <c r="C1123" s="69">
        <v>0</v>
      </c>
      <c r="D1123" s="78"/>
      <c r="E1123" s="69"/>
      <c r="G1123" s="69">
        <f t="shared" si="33"/>
        <v>0</v>
      </c>
      <c r="I1123" s="67">
        <v>0</v>
      </c>
      <c r="J1123" s="68">
        <f t="shared" si="32"/>
        <v>0</v>
      </c>
      <c r="K1123" s="64"/>
      <c r="L1123" s="64" t="s">
        <v>5618</v>
      </c>
    </row>
    <row r="1124" spans="1:12" outlineLevel="2">
      <c r="A1124" s="30">
        <v>2710010535</v>
      </c>
      <c r="B1124" s="44" t="s">
        <v>1302</v>
      </c>
      <c r="C1124" s="69">
        <v>0</v>
      </c>
      <c r="D1124" s="78"/>
      <c r="E1124" s="69"/>
      <c r="G1124" s="69">
        <f t="shared" si="33"/>
        <v>0</v>
      </c>
      <c r="I1124" s="67">
        <v>0</v>
      </c>
      <c r="J1124" s="68">
        <f t="shared" si="32"/>
        <v>0</v>
      </c>
      <c r="K1124" s="64"/>
      <c r="L1124" s="64" t="s">
        <v>431</v>
      </c>
    </row>
    <row r="1125" spans="1:12" outlineLevel="1">
      <c r="A1125" s="65" t="s">
        <v>432</v>
      </c>
      <c r="B1125" s="34" t="s">
        <v>5670</v>
      </c>
      <c r="C1125" s="66">
        <f>SUM(C1126:C1127)</f>
        <v>0</v>
      </c>
      <c r="D1125" s="78"/>
      <c r="E1125" s="66"/>
      <c r="G1125" s="66">
        <f t="shared" si="33"/>
        <v>0</v>
      </c>
      <c r="I1125" s="67">
        <v>0</v>
      </c>
      <c r="J1125" s="68">
        <f t="shared" si="32"/>
        <v>0</v>
      </c>
      <c r="K1125" s="64"/>
      <c r="L1125" s="64">
        <v>0</v>
      </c>
    </row>
    <row r="1126" spans="1:12" outlineLevel="2">
      <c r="A1126" s="30">
        <v>2710010540</v>
      </c>
      <c r="B1126" s="44" t="s">
        <v>1303</v>
      </c>
      <c r="C1126" s="69">
        <v>0</v>
      </c>
      <c r="D1126" s="78"/>
      <c r="E1126" s="69"/>
      <c r="G1126" s="69">
        <f t="shared" si="33"/>
        <v>0</v>
      </c>
      <c r="I1126" s="67">
        <v>0</v>
      </c>
      <c r="J1126" s="68">
        <f t="shared" si="32"/>
        <v>0</v>
      </c>
      <c r="K1126" s="64"/>
      <c r="L1126" s="64" t="s">
        <v>432</v>
      </c>
    </row>
    <row r="1127" spans="1:12" outlineLevel="2">
      <c r="A1127" s="30">
        <v>2710010545</v>
      </c>
      <c r="B1127" s="44" t="s">
        <v>1304</v>
      </c>
      <c r="C1127" s="69">
        <v>0</v>
      </c>
      <c r="D1127" s="78"/>
      <c r="E1127" s="69"/>
      <c r="G1127" s="69">
        <f t="shared" si="33"/>
        <v>0</v>
      </c>
      <c r="I1127" s="67">
        <v>0</v>
      </c>
      <c r="J1127" s="68">
        <f t="shared" si="32"/>
        <v>0</v>
      </c>
      <c r="K1127" s="64"/>
      <c r="L1127" s="64" t="s">
        <v>432</v>
      </c>
    </row>
    <row r="1128" spans="1:12" outlineLevel="1">
      <c r="A1128" s="30"/>
      <c r="B1128" s="50"/>
      <c r="D1128" s="78"/>
      <c r="I1128" s="67"/>
      <c r="J1128" s="68"/>
      <c r="K1128" s="64"/>
      <c r="L1128" s="64"/>
    </row>
    <row r="1129" spans="1:12" s="72" customFormat="1">
      <c r="A1129" s="31" t="s">
        <v>1</v>
      </c>
      <c r="B1129" s="31"/>
      <c r="C1129" s="70">
        <f>C911+C915+C917+C919+C921+C923+C925+C928+C939+C941+C943+C946+C948+C950+C952+C957+C963+C965+C968+C971+C973+C975+C978+C985+C994+C1002+C1064+C1066+C1073+C1075+C1077+C1079+C1081+C1087+C1089+C1091+C1093+C1095+C1097+C1103+C1110+C1113+C1115+C1117+C1119+C1122+C1125</f>
        <v>182316879.92999971</v>
      </c>
      <c r="D1129" s="70">
        <f>D911+D925+D928+D939+D941+D943+D946+D948+D950+D952+D957+D963+D965+D968+D971+D978+D985+D994+D1002+D1073+D1075+D1077+D1079+D1081+D1089+D1095+D1097+D1103+D1110+D1113+D1115+D1117+D1119+D1122+D1125</f>
        <v>0</v>
      </c>
      <c r="E1129" s="70">
        <f>E911+E925+E928+E939+E941+E943+E946+E948+E950+E952+E957+E963+E965+E968+E971+E978+E985+E994+E1002+E1064+E1066+E1073+E1075+E1077+E1079+E1081+E1089+E1091+E1093+E1095+E1097+E1103+E1110+E1113+E1115+E1117+E1119+E1122+E1125</f>
        <v>28220.11</v>
      </c>
      <c r="F1129" s="71"/>
      <c r="G1129" s="70">
        <f t="shared" si="33"/>
        <v>182345100.03999972</v>
      </c>
      <c r="I1129" s="67"/>
      <c r="J1129" s="68"/>
      <c r="K1129" s="64"/>
      <c r="L1129" s="64">
        <v>0</v>
      </c>
    </row>
    <row r="1130" spans="1:12" outlineLevel="1">
      <c r="A1130" s="65" t="s">
        <v>433</v>
      </c>
      <c r="B1130" s="34" t="s">
        <v>5671</v>
      </c>
      <c r="C1130" s="66">
        <f>SUM(C1131:C1132)</f>
        <v>4069029</v>
      </c>
      <c r="D1130" s="78"/>
      <c r="E1130" s="66"/>
      <c r="G1130" s="66">
        <f t="shared" si="33"/>
        <v>4069029</v>
      </c>
      <c r="I1130" s="67">
        <v>2712686</v>
      </c>
      <c r="J1130" s="68">
        <f t="shared" ref="J1130:J1193" si="34">I1130-G1130</f>
        <v>-1356343</v>
      </c>
      <c r="K1130" s="64"/>
      <c r="L1130" s="64">
        <v>0</v>
      </c>
    </row>
    <row r="1131" spans="1:12" outlineLevel="2">
      <c r="A1131" s="30">
        <v>2411010000</v>
      </c>
      <c r="B1131" s="44" t="s">
        <v>1305</v>
      </c>
      <c r="C1131" s="69">
        <v>4069029</v>
      </c>
      <c r="D1131" s="78"/>
      <c r="E1131" s="69"/>
      <c r="G1131" s="69">
        <f t="shared" si="33"/>
        <v>4069029</v>
      </c>
      <c r="I1131" s="67">
        <v>0</v>
      </c>
      <c r="J1131" s="68">
        <f t="shared" si="34"/>
        <v>-4069029</v>
      </c>
      <c r="K1131" s="64"/>
      <c r="L1131" s="64" t="s">
        <v>433</v>
      </c>
    </row>
    <row r="1132" spans="1:12" outlineLevel="2">
      <c r="A1132" s="30">
        <v>2411990000</v>
      </c>
      <c r="B1132" s="44" t="s">
        <v>1306</v>
      </c>
      <c r="C1132" s="69">
        <v>0</v>
      </c>
      <c r="D1132" s="78"/>
      <c r="E1132" s="69"/>
      <c r="G1132" s="69">
        <f t="shared" si="33"/>
        <v>0</v>
      </c>
      <c r="I1132" s="67">
        <v>0</v>
      </c>
      <c r="J1132" s="68">
        <f t="shared" si="34"/>
        <v>0</v>
      </c>
      <c r="K1132" s="64"/>
      <c r="L1132" s="64" t="s">
        <v>433</v>
      </c>
    </row>
    <row r="1133" spans="1:12" outlineLevel="1">
      <c r="A1133" s="65" t="s">
        <v>434</v>
      </c>
      <c r="B1133" s="34" t="s">
        <v>5672</v>
      </c>
      <c r="C1133" s="66">
        <f>SUM(C1134)</f>
        <v>44157.199999999903</v>
      </c>
      <c r="D1133" s="78"/>
      <c r="E1133" s="66"/>
      <c r="G1133" s="66">
        <f t="shared" si="33"/>
        <v>44157.199999999903</v>
      </c>
      <c r="I1133" s="67">
        <v>44157.2</v>
      </c>
      <c r="J1133" s="68">
        <f t="shared" si="34"/>
        <v>9.4587448984384537E-11</v>
      </c>
      <c r="K1133" s="64"/>
      <c r="L1133" s="64">
        <v>0</v>
      </c>
    </row>
    <row r="1134" spans="1:12" outlineLevel="2">
      <c r="A1134" s="30">
        <v>2412010000</v>
      </c>
      <c r="B1134" s="44" t="s">
        <v>1307</v>
      </c>
      <c r="C1134" s="69">
        <v>44157.199999999903</v>
      </c>
      <c r="D1134" s="78"/>
      <c r="E1134" s="69"/>
      <c r="G1134" s="69">
        <f t="shared" si="33"/>
        <v>44157.199999999903</v>
      </c>
      <c r="I1134" s="67">
        <v>0</v>
      </c>
      <c r="J1134" s="68">
        <f t="shared" si="34"/>
        <v>-44157.199999999903</v>
      </c>
      <c r="K1134" s="64"/>
      <c r="L1134" s="64" t="s">
        <v>434</v>
      </c>
    </row>
    <row r="1135" spans="1:12" outlineLevel="1">
      <c r="A1135" s="65" t="s">
        <v>435</v>
      </c>
      <c r="B1135" s="34" t="s">
        <v>5673</v>
      </c>
      <c r="C1135" s="66">
        <f>SUM(C1136)</f>
        <v>594</v>
      </c>
      <c r="D1135" s="78"/>
      <c r="E1135" s="66"/>
      <c r="G1135" s="66">
        <f t="shared" si="33"/>
        <v>594</v>
      </c>
      <c r="I1135" s="67">
        <v>540</v>
      </c>
      <c r="J1135" s="68">
        <f t="shared" si="34"/>
        <v>-54</v>
      </c>
      <c r="K1135" s="64"/>
      <c r="L1135" s="64">
        <v>0</v>
      </c>
    </row>
    <row r="1136" spans="1:12" outlineLevel="2">
      <c r="A1136" s="81">
        <v>2412020000</v>
      </c>
      <c r="B1136" s="82" t="s">
        <v>1308</v>
      </c>
      <c r="C1136" s="69">
        <v>594</v>
      </c>
      <c r="D1136" s="78"/>
      <c r="E1136" s="69"/>
      <c r="G1136" s="69">
        <f t="shared" si="33"/>
        <v>594</v>
      </c>
      <c r="I1136" s="67">
        <v>0</v>
      </c>
      <c r="J1136" s="68">
        <f t="shared" si="34"/>
        <v>-594</v>
      </c>
      <c r="K1136" s="64"/>
      <c r="L1136" s="64" t="s">
        <v>435</v>
      </c>
    </row>
    <row r="1137" spans="1:12" outlineLevel="1">
      <c r="A1137" s="65" t="s">
        <v>436</v>
      </c>
      <c r="B1137" s="34" t="s">
        <v>5674</v>
      </c>
      <c r="C1137" s="66">
        <f>SUM(C1138:C1139)</f>
        <v>0</v>
      </c>
      <c r="D1137" s="78"/>
      <c r="E1137" s="66"/>
      <c r="G1137" s="66">
        <f t="shared" si="33"/>
        <v>0</v>
      </c>
      <c r="I1137" s="67">
        <v>0</v>
      </c>
      <c r="J1137" s="68">
        <f t="shared" si="34"/>
        <v>0</v>
      </c>
      <c r="K1137" s="64"/>
      <c r="L1137" s="64">
        <v>0</v>
      </c>
    </row>
    <row r="1138" spans="1:12" outlineLevel="2">
      <c r="A1138" s="81">
        <v>2412030000</v>
      </c>
      <c r="B1138" s="82" t="s">
        <v>1309</v>
      </c>
      <c r="C1138" s="69">
        <v>0</v>
      </c>
      <c r="D1138" s="78"/>
      <c r="E1138" s="69"/>
      <c r="G1138" s="69">
        <f t="shared" si="33"/>
        <v>0</v>
      </c>
      <c r="I1138" s="67">
        <v>0</v>
      </c>
      <c r="J1138" s="68">
        <f t="shared" si="34"/>
        <v>0</v>
      </c>
      <c r="K1138" s="64"/>
      <c r="L1138" s="64" t="s">
        <v>436</v>
      </c>
    </row>
    <row r="1139" spans="1:12" outlineLevel="2">
      <c r="A1139" s="81">
        <v>2412090000</v>
      </c>
      <c r="B1139" s="82" t="s">
        <v>1310</v>
      </c>
      <c r="C1139" s="69">
        <v>0</v>
      </c>
      <c r="D1139" s="78"/>
      <c r="E1139" s="69"/>
      <c r="G1139" s="69">
        <f t="shared" si="33"/>
        <v>0</v>
      </c>
      <c r="I1139" s="67">
        <v>0</v>
      </c>
      <c r="J1139" s="68">
        <f t="shared" si="34"/>
        <v>0</v>
      </c>
      <c r="K1139" s="64"/>
      <c r="L1139" s="64" t="s">
        <v>436</v>
      </c>
    </row>
    <row r="1140" spans="1:12" outlineLevel="1">
      <c r="A1140" s="65" t="s">
        <v>437</v>
      </c>
      <c r="B1140" s="34" t="s">
        <v>5675</v>
      </c>
      <c r="C1140" s="66">
        <f>SUM(C1141)</f>
        <v>0</v>
      </c>
      <c r="D1140" s="78"/>
      <c r="E1140" s="66"/>
      <c r="G1140" s="66">
        <f t="shared" si="33"/>
        <v>0</v>
      </c>
      <c r="I1140" s="67">
        <v>0</v>
      </c>
      <c r="J1140" s="68">
        <f t="shared" si="34"/>
        <v>0</v>
      </c>
      <c r="K1140" s="64"/>
      <c r="L1140" s="64">
        <v>0</v>
      </c>
    </row>
    <row r="1141" spans="1:12" outlineLevel="2">
      <c r="A1141" s="81">
        <v>2417010000</v>
      </c>
      <c r="B1141" s="82" t="s">
        <v>1311</v>
      </c>
      <c r="C1141" s="69">
        <v>0</v>
      </c>
      <c r="D1141" s="78"/>
      <c r="E1141" s="69"/>
      <c r="G1141" s="69">
        <f t="shared" si="33"/>
        <v>0</v>
      </c>
      <c r="I1141" s="67">
        <v>0</v>
      </c>
      <c r="J1141" s="68">
        <f t="shared" si="34"/>
        <v>0</v>
      </c>
      <c r="K1141" s="64"/>
      <c r="L1141" s="64" t="s">
        <v>437</v>
      </c>
    </row>
    <row r="1142" spans="1:12" outlineLevel="1">
      <c r="A1142" s="65" t="s">
        <v>438</v>
      </c>
      <c r="B1142" s="34" t="s">
        <v>5676</v>
      </c>
      <c r="C1142" s="66">
        <f>SUM(C1143)</f>
        <v>0</v>
      </c>
      <c r="D1142" s="78"/>
      <c r="E1142" s="66"/>
      <c r="G1142" s="66">
        <f t="shared" si="33"/>
        <v>0</v>
      </c>
      <c r="I1142" s="67">
        <v>0</v>
      </c>
      <c r="J1142" s="68">
        <f t="shared" si="34"/>
        <v>0</v>
      </c>
      <c r="K1142" s="64"/>
      <c r="L1142" s="64">
        <v>0</v>
      </c>
    </row>
    <row r="1143" spans="1:12" outlineLevel="2">
      <c r="A1143" s="81">
        <v>2415010000</v>
      </c>
      <c r="B1143" s="82" t="s">
        <v>1312</v>
      </c>
      <c r="C1143" s="69">
        <v>0</v>
      </c>
      <c r="D1143" s="78"/>
      <c r="E1143" s="69"/>
      <c r="G1143" s="69">
        <f t="shared" ref="G1143:G1206" si="35">C1143+E1143</f>
        <v>0</v>
      </c>
      <c r="I1143" s="67">
        <v>0</v>
      </c>
      <c r="J1143" s="68">
        <f t="shared" si="34"/>
        <v>0</v>
      </c>
      <c r="K1143" s="64"/>
      <c r="L1143" s="64" t="s">
        <v>438</v>
      </c>
    </row>
    <row r="1144" spans="1:12" outlineLevel="1">
      <c r="A1144" s="65" t="s">
        <v>439</v>
      </c>
      <c r="B1144" s="34" t="s">
        <v>5677</v>
      </c>
      <c r="C1144" s="66">
        <f>SUM(C1145:C1155)</f>
        <v>0</v>
      </c>
      <c r="D1144" s="78"/>
      <c r="E1144" s="66"/>
      <c r="G1144" s="66">
        <f t="shared" si="35"/>
        <v>0</v>
      </c>
      <c r="I1144" s="67">
        <v>0</v>
      </c>
      <c r="J1144" s="68">
        <f t="shared" si="34"/>
        <v>0</v>
      </c>
      <c r="K1144" s="64"/>
      <c r="L1144" s="64">
        <v>0</v>
      </c>
    </row>
    <row r="1145" spans="1:12" outlineLevel="2">
      <c r="A1145" s="81">
        <v>2431000001</v>
      </c>
      <c r="B1145" s="82" t="s">
        <v>1313</v>
      </c>
      <c r="C1145" s="69">
        <v>0</v>
      </c>
      <c r="D1145" s="78"/>
      <c r="E1145" s="69"/>
      <c r="G1145" s="69">
        <f t="shared" si="35"/>
        <v>0</v>
      </c>
      <c r="I1145" s="67">
        <v>0</v>
      </c>
      <c r="J1145" s="68">
        <f t="shared" si="34"/>
        <v>0</v>
      </c>
      <c r="K1145" s="64"/>
      <c r="L1145" s="64" t="s">
        <v>439</v>
      </c>
    </row>
    <row r="1146" spans="1:12" outlineLevel="2">
      <c r="A1146" s="81">
        <v>2431101000</v>
      </c>
      <c r="B1146" s="82" t="s">
        <v>1314</v>
      </c>
      <c r="C1146" s="69">
        <v>0</v>
      </c>
      <c r="D1146" s="78"/>
      <c r="E1146" s="69"/>
      <c r="G1146" s="69">
        <f t="shared" si="35"/>
        <v>0</v>
      </c>
      <c r="I1146" s="67">
        <v>0</v>
      </c>
      <c r="J1146" s="68">
        <f t="shared" si="34"/>
        <v>0</v>
      </c>
      <c r="K1146" s="64"/>
      <c r="L1146" s="64" t="s">
        <v>439</v>
      </c>
    </row>
    <row r="1147" spans="1:12" outlineLevel="2">
      <c r="A1147" s="81">
        <v>2431102000</v>
      </c>
      <c r="B1147" s="82" t="s">
        <v>1315</v>
      </c>
      <c r="C1147" s="69">
        <v>0</v>
      </c>
      <c r="D1147" s="78"/>
      <c r="E1147" s="69"/>
      <c r="G1147" s="69">
        <f t="shared" si="35"/>
        <v>0</v>
      </c>
      <c r="I1147" s="67">
        <v>0</v>
      </c>
      <c r="J1147" s="68">
        <f t="shared" si="34"/>
        <v>0</v>
      </c>
      <c r="K1147" s="64"/>
      <c r="L1147" s="64" t="s">
        <v>439</v>
      </c>
    </row>
    <row r="1148" spans="1:12" outlineLevel="2">
      <c r="A1148" s="81">
        <v>2431103000</v>
      </c>
      <c r="B1148" s="82" t="s">
        <v>1316</v>
      </c>
      <c r="C1148" s="69">
        <v>0</v>
      </c>
      <c r="D1148" s="78"/>
      <c r="E1148" s="69"/>
      <c r="G1148" s="69">
        <f t="shared" si="35"/>
        <v>0</v>
      </c>
      <c r="I1148" s="67">
        <v>0</v>
      </c>
      <c r="J1148" s="68">
        <f t="shared" si="34"/>
        <v>0</v>
      </c>
      <c r="K1148" s="64"/>
      <c r="L1148" s="64" t="s">
        <v>439</v>
      </c>
    </row>
    <row r="1149" spans="1:12" outlineLevel="2">
      <c r="A1149" s="81">
        <v>2431201000</v>
      </c>
      <c r="B1149" s="82" t="s">
        <v>1317</v>
      </c>
      <c r="C1149" s="69">
        <v>0</v>
      </c>
      <c r="D1149" s="78"/>
      <c r="E1149" s="69"/>
      <c r="G1149" s="69">
        <f t="shared" si="35"/>
        <v>0</v>
      </c>
      <c r="I1149" s="67">
        <v>0</v>
      </c>
      <c r="J1149" s="68">
        <f t="shared" si="34"/>
        <v>0</v>
      </c>
      <c r="K1149" s="64"/>
      <c r="L1149" s="64" t="s">
        <v>439</v>
      </c>
    </row>
    <row r="1150" spans="1:12" outlineLevel="2">
      <c r="A1150" s="81">
        <v>2431202000</v>
      </c>
      <c r="B1150" s="82" t="s">
        <v>1318</v>
      </c>
      <c r="C1150" s="69">
        <v>0</v>
      </c>
      <c r="D1150" s="78"/>
      <c r="E1150" s="69"/>
      <c r="G1150" s="69">
        <f t="shared" si="35"/>
        <v>0</v>
      </c>
      <c r="I1150" s="67">
        <v>0</v>
      </c>
      <c r="J1150" s="68">
        <f t="shared" si="34"/>
        <v>0</v>
      </c>
      <c r="K1150" s="64"/>
      <c r="L1150" s="64" t="s">
        <v>439</v>
      </c>
    </row>
    <row r="1151" spans="1:12" outlineLevel="2">
      <c r="A1151" s="81">
        <v>2431203000</v>
      </c>
      <c r="B1151" s="82" t="s">
        <v>1319</v>
      </c>
      <c r="C1151" s="69">
        <v>0</v>
      </c>
      <c r="D1151" s="78"/>
      <c r="E1151" s="69"/>
      <c r="G1151" s="69">
        <f t="shared" si="35"/>
        <v>0</v>
      </c>
      <c r="I1151" s="67">
        <v>0</v>
      </c>
      <c r="J1151" s="68">
        <f t="shared" si="34"/>
        <v>0</v>
      </c>
      <c r="K1151" s="64"/>
      <c r="L1151" s="64" t="s">
        <v>439</v>
      </c>
    </row>
    <row r="1152" spans="1:12" outlineLevel="2">
      <c r="A1152" s="81">
        <v>2431301000</v>
      </c>
      <c r="B1152" s="82" t="s">
        <v>1320</v>
      </c>
      <c r="C1152" s="69">
        <v>0</v>
      </c>
      <c r="D1152" s="78"/>
      <c r="E1152" s="69"/>
      <c r="G1152" s="69">
        <f t="shared" si="35"/>
        <v>0</v>
      </c>
      <c r="I1152" s="67">
        <v>0</v>
      </c>
      <c r="J1152" s="68">
        <f t="shared" si="34"/>
        <v>0</v>
      </c>
      <c r="K1152" s="64"/>
      <c r="L1152" s="64" t="s">
        <v>439</v>
      </c>
    </row>
    <row r="1153" spans="1:13" outlineLevel="2">
      <c r="A1153" s="81">
        <v>2431302000</v>
      </c>
      <c r="B1153" s="82" t="s">
        <v>1321</v>
      </c>
      <c r="C1153" s="69">
        <v>0</v>
      </c>
      <c r="D1153" s="78"/>
      <c r="E1153" s="69"/>
      <c r="G1153" s="69">
        <f t="shared" si="35"/>
        <v>0</v>
      </c>
      <c r="I1153" s="67">
        <v>0</v>
      </c>
      <c r="J1153" s="68">
        <f t="shared" si="34"/>
        <v>0</v>
      </c>
      <c r="K1153" s="64"/>
      <c r="L1153" s="64" t="s">
        <v>439</v>
      </c>
    </row>
    <row r="1154" spans="1:13" outlineLevel="2">
      <c r="A1154" s="81">
        <v>2431303000</v>
      </c>
      <c r="B1154" s="82" t="s">
        <v>1322</v>
      </c>
      <c r="C1154" s="69">
        <v>0</v>
      </c>
      <c r="D1154" s="78"/>
      <c r="E1154" s="69"/>
      <c r="G1154" s="69">
        <f t="shared" si="35"/>
        <v>0</v>
      </c>
      <c r="I1154" s="67">
        <v>0</v>
      </c>
      <c r="J1154" s="68">
        <f t="shared" si="34"/>
        <v>0</v>
      </c>
      <c r="K1154" s="64"/>
      <c r="L1154" s="64" t="s">
        <v>439</v>
      </c>
    </row>
    <row r="1155" spans="1:13" outlineLevel="2">
      <c r="A1155" s="81">
        <v>2431999999</v>
      </c>
      <c r="B1155" s="82" t="s">
        <v>1323</v>
      </c>
      <c r="C1155" s="69">
        <v>0</v>
      </c>
      <c r="D1155" s="78"/>
      <c r="E1155" s="69"/>
      <c r="G1155" s="69">
        <f t="shared" si="35"/>
        <v>0</v>
      </c>
      <c r="I1155" s="67">
        <v>0</v>
      </c>
      <c r="J1155" s="68">
        <f t="shared" si="34"/>
        <v>0</v>
      </c>
      <c r="K1155" s="64"/>
      <c r="L1155" s="64" t="s">
        <v>439</v>
      </c>
    </row>
    <row r="1156" spans="1:13" outlineLevel="1">
      <c r="A1156" s="65" t="s">
        <v>440</v>
      </c>
      <c r="B1156" s="34" t="s">
        <v>5678</v>
      </c>
      <c r="C1156" s="66">
        <f>SUM(C1157:C1196)</f>
        <v>24462326.779999994</v>
      </c>
      <c r="D1156" s="78"/>
      <c r="E1156" s="66"/>
      <c r="G1156" s="66">
        <f t="shared" si="35"/>
        <v>24462326.779999994</v>
      </c>
      <c r="I1156" s="67">
        <v>0</v>
      </c>
      <c r="J1156" s="68">
        <f t="shared" si="34"/>
        <v>-24462326.779999994</v>
      </c>
      <c r="K1156" s="64"/>
      <c r="L1156" s="64">
        <v>0</v>
      </c>
      <c r="M1156" s="99"/>
    </row>
    <row r="1157" spans="1:13" outlineLevel="2">
      <c r="A1157" s="81">
        <v>2432000001</v>
      </c>
      <c r="B1157" s="82" t="s">
        <v>1324</v>
      </c>
      <c r="C1157" s="69">
        <v>0</v>
      </c>
      <c r="D1157" s="78"/>
      <c r="E1157" s="69"/>
      <c r="G1157" s="69">
        <f t="shared" si="35"/>
        <v>0</v>
      </c>
      <c r="I1157" s="67">
        <v>0</v>
      </c>
      <c r="J1157" s="68">
        <f t="shared" si="34"/>
        <v>0</v>
      </c>
      <c r="K1157" s="64"/>
      <c r="L1157" s="64" t="s">
        <v>440</v>
      </c>
    </row>
    <row r="1158" spans="1:13" outlineLevel="2">
      <c r="A1158" s="81">
        <v>2432000002</v>
      </c>
      <c r="B1158" s="82" t="s">
        <v>1325</v>
      </c>
      <c r="C1158" s="69">
        <v>0</v>
      </c>
      <c r="D1158" s="78"/>
      <c r="E1158" s="69"/>
      <c r="G1158" s="69">
        <f t="shared" si="35"/>
        <v>0</v>
      </c>
      <c r="I1158" s="67">
        <v>0</v>
      </c>
      <c r="J1158" s="68">
        <f t="shared" si="34"/>
        <v>0</v>
      </c>
      <c r="K1158" s="64"/>
      <c r="L1158" s="64" t="s">
        <v>440</v>
      </c>
    </row>
    <row r="1159" spans="1:13" outlineLevel="2">
      <c r="A1159" s="81">
        <v>2432000003</v>
      </c>
      <c r="B1159" s="82" t="s">
        <v>1326</v>
      </c>
      <c r="C1159" s="75">
        <v>0</v>
      </c>
      <c r="D1159" s="78"/>
      <c r="E1159" s="69"/>
      <c r="G1159" s="69">
        <f t="shared" si="35"/>
        <v>0</v>
      </c>
      <c r="I1159" s="67">
        <v>0</v>
      </c>
      <c r="J1159" s="68">
        <f t="shared" si="34"/>
        <v>0</v>
      </c>
      <c r="K1159" s="64"/>
      <c r="L1159" s="64" t="s">
        <v>440</v>
      </c>
    </row>
    <row r="1160" spans="1:13" outlineLevel="2">
      <c r="A1160" s="81">
        <v>2432111000</v>
      </c>
      <c r="B1160" s="82" t="s">
        <v>1327</v>
      </c>
      <c r="C1160" s="69">
        <v>12019530.65</v>
      </c>
      <c r="D1160" s="78"/>
      <c r="E1160" s="69"/>
      <c r="G1160" s="69">
        <f t="shared" si="35"/>
        <v>12019530.65</v>
      </c>
      <c r="I1160" s="67">
        <v>0</v>
      </c>
      <c r="J1160" s="68">
        <f t="shared" si="34"/>
        <v>-12019530.65</v>
      </c>
      <c r="K1160" s="64"/>
      <c r="L1160" s="64" t="s">
        <v>440</v>
      </c>
    </row>
    <row r="1161" spans="1:13" outlineLevel="2">
      <c r="A1161" s="81">
        <v>2432112000</v>
      </c>
      <c r="B1161" s="82" t="s">
        <v>1328</v>
      </c>
      <c r="C1161" s="69">
        <v>2466981.77999999</v>
      </c>
      <c r="D1161" s="78"/>
      <c r="E1161" s="69"/>
      <c r="G1161" s="69">
        <f t="shared" si="35"/>
        <v>2466981.77999999</v>
      </c>
      <c r="I1161" s="67">
        <v>0</v>
      </c>
      <c r="J1161" s="68">
        <f t="shared" si="34"/>
        <v>-2466981.77999999</v>
      </c>
      <c r="K1161" s="64"/>
      <c r="L1161" s="64" t="s">
        <v>440</v>
      </c>
    </row>
    <row r="1162" spans="1:13" outlineLevel="2">
      <c r="A1162" s="81">
        <v>2432113000</v>
      </c>
      <c r="B1162" s="82" t="s">
        <v>1329</v>
      </c>
      <c r="C1162" s="69">
        <v>0</v>
      </c>
      <c r="D1162" s="78"/>
      <c r="E1162" s="69"/>
      <c r="G1162" s="69">
        <f t="shared" si="35"/>
        <v>0</v>
      </c>
      <c r="I1162" s="67">
        <v>0</v>
      </c>
      <c r="J1162" s="68">
        <f t="shared" si="34"/>
        <v>0</v>
      </c>
      <c r="K1162" s="64"/>
      <c r="L1162" s="64" t="s">
        <v>440</v>
      </c>
    </row>
    <row r="1163" spans="1:13" outlineLevel="2">
      <c r="A1163" s="81">
        <v>2432121000</v>
      </c>
      <c r="B1163" s="82" t="s">
        <v>1330</v>
      </c>
      <c r="C1163" s="69">
        <v>0</v>
      </c>
      <c r="D1163" s="78"/>
      <c r="E1163" s="69"/>
      <c r="G1163" s="69">
        <f t="shared" si="35"/>
        <v>0</v>
      </c>
      <c r="I1163" s="67">
        <v>0</v>
      </c>
      <c r="J1163" s="68">
        <f t="shared" si="34"/>
        <v>0</v>
      </c>
      <c r="K1163" s="64"/>
      <c r="L1163" s="64" t="s">
        <v>440</v>
      </c>
    </row>
    <row r="1164" spans="1:13" outlineLevel="2">
      <c r="A1164" s="81">
        <v>2432122000</v>
      </c>
      <c r="B1164" s="82" t="s">
        <v>1331</v>
      </c>
      <c r="C1164" s="69">
        <v>35594.11</v>
      </c>
      <c r="D1164" s="78"/>
      <c r="E1164" s="69"/>
      <c r="G1164" s="69">
        <f t="shared" si="35"/>
        <v>35594.11</v>
      </c>
      <c r="I1164" s="67">
        <v>0</v>
      </c>
      <c r="J1164" s="68">
        <f t="shared" si="34"/>
        <v>-35594.11</v>
      </c>
      <c r="K1164" s="64"/>
      <c r="L1164" s="64" t="s">
        <v>440</v>
      </c>
    </row>
    <row r="1165" spans="1:13" outlineLevel="2">
      <c r="A1165" s="81">
        <v>2432123000</v>
      </c>
      <c r="B1165" s="82" t="s">
        <v>1332</v>
      </c>
      <c r="C1165" s="69">
        <v>0</v>
      </c>
      <c r="D1165" s="78"/>
      <c r="E1165" s="69"/>
      <c r="G1165" s="69">
        <f t="shared" si="35"/>
        <v>0</v>
      </c>
      <c r="I1165" s="67">
        <v>0</v>
      </c>
      <c r="J1165" s="68">
        <f t="shared" si="34"/>
        <v>0</v>
      </c>
      <c r="K1165" s="64"/>
      <c r="L1165" s="64" t="s">
        <v>440</v>
      </c>
    </row>
    <row r="1166" spans="1:13" outlineLevel="2">
      <c r="A1166" s="81">
        <v>2432131000</v>
      </c>
      <c r="B1166" s="82" t="s">
        <v>1333</v>
      </c>
      <c r="C1166" s="69">
        <v>0</v>
      </c>
      <c r="D1166" s="78"/>
      <c r="E1166" s="69"/>
      <c r="G1166" s="69">
        <f t="shared" si="35"/>
        <v>0</v>
      </c>
      <c r="I1166" s="67">
        <v>0</v>
      </c>
      <c r="J1166" s="68">
        <f t="shared" si="34"/>
        <v>0</v>
      </c>
      <c r="K1166" s="64"/>
      <c r="L1166" s="64" t="s">
        <v>440</v>
      </c>
    </row>
    <row r="1167" spans="1:13" outlineLevel="2">
      <c r="A1167" s="81">
        <v>2432132000</v>
      </c>
      <c r="B1167" s="82" t="s">
        <v>1334</v>
      </c>
      <c r="C1167" s="69">
        <v>0</v>
      </c>
      <c r="D1167" s="78"/>
      <c r="E1167" s="69"/>
      <c r="G1167" s="69">
        <f t="shared" si="35"/>
        <v>0</v>
      </c>
      <c r="I1167" s="67">
        <v>0</v>
      </c>
      <c r="J1167" s="68">
        <f t="shared" si="34"/>
        <v>0</v>
      </c>
      <c r="K1167" s="64"/>
      <c r="L1167" s="64" t="s">
        <v>440</v>
      </c>
    </row>
    <row r="1168" spans="1:13" outlineLevel="2">
      <c r="A1168" s="81">
        <v>2432133000</v>
      </c>
      <c r="B1168" s="82" t="s">
        <v>1335</v>
      </c>
      <c r="C1168" s="69">
        <v>0</v>
      </c>
      <c r="D1168" s="78"/>
      <c r="E1168" s="69"/>
      <c r="G1168" s="69">
        <f t="shared" si="35"/>
        <v>0</v>
      </c>
      <c r="I1168" s="67">
        <v>0</v>
      </c>
      <c r="J1168" s="68">
        <f t="shared" si="34"/>
        <v>0</v>
      </c>
      <c r="K1168" s="64"/>
      <c r="L1168" s="64" t="s">
        <v>440</v>
      </c>
    </row>
    <row r="1169" spans="1:12" outlineLevel="2">
      <c r="A1169" s="81">
        <v>2432141000</v>
      </c>
      <c r="B1169" s="82" t="s">
        <v>1336</v>
      </c>
      <c r="C1169" s="69">
        <v>0</v>
      </c>
      <c r="D1169" s="78"/>
      <c r="E1169" s="69"/>
      <c r="G1169" s="69">
        <f t="shared" si="35"/>
        <v>0</v>
      </c>
      <c r="I1169" s="67">
        <v>0</v>
      </c>
      <c r="J1169" s="68">
        <f t="shared" si="34"/>
        <v>0</v>
      </c>
      <c r="K1169" s="64"/>
      <c r="L1169" s="64" t="s">
        <v>440</v>
      </c>
    </row>
    <row r="1170" spans="1:12" outlineLevel="2">
      <c r="A1170" s="81">
        <v>2432142000</v>
      </c>
      <c r="B1170" s="82" t="s">
        <v>1337</v>
      </c>
      <c r="C1170" s="69">
        <v>0</v>
      </c>
      <c r="D1170" s="78"/>
      <c r="E1170" s="69"/>
      <c r="G1170" s="69">
        <f t="shared" si="35"/>
        <v>0</v>
      </c>
      <c r="I1170" s="67">
        <v>0</v>
      </c>
      <c r="J1170" s="68">
        <f t="shared" si="34"/>
        <v>0</v>
      </c>
      <c r="K1170" s="64"/>
      <c r="L1170" s="64" t="s">
        <v>440</v>
      </c>
    </row>
    <row r="1171" spans="1:12" outlineLevel="2">
      <c r="A1171" s="81">
        <v>2432143000</v>
      </c>
      <c r="B1171" s="82" t="s">
        <v>1338</v>
      </c>
      <c r="C1171" s="69">
        <v>0</v>
      </c>
      <c r="D1171" s="78"/>
      <c r="E1171" s="69"/>
      <c r="G1171" s="69">
        <f t="shared" si="35"/>
        <v>0</v>
      </c>
      <c r="I1171" s="67">
        <v>0</v>
      </c>
      <c r="J1171" s="68">
        <f t="shared" si="34"/>
        <v>0</v>
      </c>
      <c r="K1171" s="64"/>
      <c r="L1171" s="64" t="s">
        <v>440</v>
      </c>
    </row>
    <row r="1172" spans="1:12" outlineLevel="2">
      <c r="A1172" s="81">
        <v>2432211000</v>
      </c>
      <c r="B1172" s="82" t="s">
        <v>1339</v>
      </c>
      <c r="C1172" s="69">
        <v>0</v>
      </c>
      <c r="D1172" s="78"/>
      <c r="E1172" s="69"/>
      <c r="G1172" s="69">
        <f t="shared" si="35"/>
        <v>0</v>
      </c>
      <c r="I1172" s="67">
        <v>0</v>
      </c>
      <c r="J1172" s="68">
        <f t="shared" si="34"/>
        <v>0</v>
      </c>
      <c r="K1172" s="64"/>
      <c r="L1172" s="64" t="s">
        <v>440</v>
      </c>
    </row>
    <row r="1173" spans="1:12" outlineLevel="2">
      <c r="A1173" s="81">
        <v>2432212000</v>
      </c>
      <c r="B1173" s="82" t="s">
        <v>1340</v>
      </c>
      <c r="C1173" s="69">
        <v>5890894</v>
      </c>
      <c r="D1173" s="78"/>
      <c r="E1173" s="69"/>
      <c r="G1173" s="69">
        <f t="shared" si="35"/>
        <v>5890894</v>
      </c>
      <c r="I1173" s="67">
        <v>0</v>
      </c>
      <c r="J1173" s="68">
        <f t="shared" si="34"/>
        <v>-5890894</v>
      </c>
      <c r="K1173" s="64"/>
      <c r="L1173" s="64" t="s">
        <v>440</v>
      </c>
    </row>
    <row r="1174" spans="1:12" outlineLevel="2">
      <c r="A1174" s="81">
        <v>2432213000</v>
      </c>
      <c r="B1174" s="82" t="s">
        <v>1341</v>
      </c>
      <c r="C1174" s="69">
        <v>0</v>
      </c>
      <c r="D1174" s="78"/>
      <c r="E1174" s="69"/>
      <c r="G1174" s="69">
        <f t="shared" si="35"/>
        <v>0</v>
      </c>
      <c r="I1174" s="67">
        <v>0</v>
      </c>
      <c r="J1174" s="68">
        <f t="shared" si="34"/>
        <v>0</v>
      </c>
      <c r="K1174" s="64"/>
      <c r="L1174" s="64" t="s">
        <v>440</v>
      </c>
    </row>
    <row r="1175" spans="1:12" outlineLevel="2">
      <c r="A1175" s="81">
        <v>2432221000</v>
      </c>
      <c r="B1175" s="82" t="s">
        <v>1342</v>
      </c>
      <c r="C1175" s="69">
        <v>0</v>
      </c>
      <c r="D1175" s="78"/>
      <c r="E1175" s="69"/>
      <c r="G1175" s="69">
        <f t="shared" si="35"/>
        <v>0</v>
      </c>
      <c r="I1175" s="67">
        <v>0</v>
      </c>
      <c r="J1175" s="68">
        <f t="shared" si="34"/>
        <v>0</v>
      </c>
      <c r="K1175" s="64"/>
      <c r="L1175" s="64" t="s">
        <v>440</v>
      </c>
    </row>
    <row r="1176" spans="1:12" outlineLevel="2">
      <c r="A1176" s="81">
        <v>2432222000</v>
      </c>
      <c r="B1176" s="82" t="s">
        <v>1343</v>
      </c>
      <c r="C1176" s="69">
        <v>12228.299999999899</v>
      </c>
      <c r="D1176" s="78"/>
      <c r="E1176" s="69"/>
      <c r="G1176" s="69">
        <f t="shared" si="35"/>
        <v>12228.299999999899</v>
      </c>
      <c r="I1176" s="67">
        <v>0</v>
      </c>
      <c r="J1176" s="68">
        <f t="shared" si="34"/>
        <v>-12228.299999999899</v>
      </c>
      <c r="K1176" s="64"/>
      <c r="L1176" s="64" t="s">
        <v>440</v>
      </c>
    </row>
    <row r="1177" spans="1:12" outlineLevel="2">
      <c r="A1177" s="81">
        <v>2432223000</v>
      </c>
      <c r="B1177" s="82" t="s">
        <v>1344</v>
      </c>
      <c r="C1177" s="69">
        <v>0</v>
      </c>
      <c r="D1177" s="78"/>
      <c r="E1177" s="69"/>
      <c r="G1177" s="69">
        <f t="shared" si="35"/>
        <v>0</v>
      </c>
      <c r="I1177" s="67">
        <v>0</v>
      </c>
      <c r="J1177" s="68">
        <f t="shared" si="34"/>
        <v>0</v>
      </c>
      <c r="K1177" s="64"/>
      <c r="L1177" s="64" t="s">
        <v>440</v>
      </c>
    </row>
    <row r="1178" spans="1:12" outlineLevel="2">
      <c r="A1178" s="81">
        <v>2432231000</v>
      </c>
      <c r="B1178" s="82" t="s">
        <v>1345</v>
      </c>
      <c r="C1178" s="69">
        <v>0</v>
      </c>
      <c r="D1178" s="78"/>
      <c r="E1178" s="69"/>
      <c r="G1178" s="69">
        <f t="shared" si="35"/>
        <v>0</v>
      </c>
      <c r="I1178" s="67">
        <v>0</v>
      </c>
      <c r="J1178" s="68">
        <f t="shared" si="34"/>
        <v>0</v>
      </c>
      <c r="K1178" s="64"/>
      <c r="L1178" s="64" t="s">
        <v>440</v>
      </c>
    </row>
    <row r="1179" spans="1:12" outlineLevel="2">
      <c r="A1179" s="81">
        <v>2432232000</v>
      </c>
      <c r="B1179" s="82" t="s">
        <v>1346</v>
      </c>
      <c r="C1179" s="69">
        <v>0</v>
      </c>
      <c r="D1179" s="78"/>
      <c r="E1179" s="69"/>
      <c r="G1179" s="69">
        <f t="shared" si="35"/>
        <v>0</v>
      </c>
      <c r="I1179" s="67">
        <v>0</v>
      </c>
      <c r="J1179" s="68">
        <f t="shared" si="34"/>
        <v>0</v>
      </c>
      <c r="K1179" s="64"/>
      <c r="L1179" s="64" t="s">
        <v>440</v>
      </c>
    </row>
    <row r="1180" spans="1:12" outlineLevel="2">
      <c r="A1180" s="81">
        <v>2432233000</v>
      </c>
      <c r="B1180" s="82" t="s">
        <v>1347</v>
      </c>
      <c r="C1180" s="69">
        <v>0</v>
      </c>
      <c r="D1180" s="78"/>
      <c r="E1180" s="69"/>
      <c r="G1180" s="69">
        <f t="shared" si="35"/>
        <v>0</v>
      </c>
      <c r="I1180" s="67">
        <v>0</v>
      </c>
      <c r="J1180" s="68">
        <f t="shared" si="34"/>
        <v>0</v>
      </c>
      <c r="K1180" s="64"/>
      <c r="L1180" s="64" t="s">
        <v>440</v>
      </c>
    </row>
    <row r="1181" spans="1:12" outlineLevel="2">
      <c r="A1181" s="81">
        <v>2432241000</v>
      </c>
      <c r="B1181" s="82" t="s">
        <v>1348</v>
      </c>
      <c r="C1181" s="69">
        <v>0</v>
      </c>
      <c r="D1181" s="78"/>
      <c r="E1181" s="69"/>
      <c r="G1181" s="69">
        <f t="shared" si="35"/>
        <v>0</v>
      </c>
      <c r="I1181" s="67">
        <v>0</v>
      </c>
      <c r="J1181" s="68">
        <f t="shared" si="34"/>
        <v>0</v>
      </c>
      <c r="K1181" s="64"/>
      <c r="L1181" s="64" t="s">
        <v>440</v>
      </c>
    </row>
    <row r="1182" spans="1:12" outlineLevel="2">
      <c r="A1182" s="81">
        <v>2432242000</v>
      </c>
      <c r="B1182" s="82" t="s">
        <v>1349</v>
      </c>
      <c r="C1182" s="69">
        <v>0</v>
      </c>
      <c r="D1182" s="78"/>
      <c r="E1182" s="69"/>
      <c r="G1182" s="69">
        <f t="shared" si="35"/>
        <v>0</v>
      </c>
      <c r="I1182" s="67">
        <v>0</v>
      </c>
      <c r="J1182" s="68">
        <f t="shared" si="34"/>
        <v>0</v>
      </c>
      <c r="K1182" s="64"/>
      <c r="L1182" s="64" t="s">
        <v>440</v>
      </c>
    </row>
    <row r="1183" spans="1:12" outlineLevel="2">
      <c r="A1183" s="81">
        <v>2432243000</v>
      </c>
      <c r="B1183" s="82" t="s">
        <v>1350</v>
      </c>
      <c r="C1183" s="69">
        <v>0</v>
      </c>
      <c r="D1183" s="78"/>
      <c r="E1183" s="69"/>
      <c r="G1183" s="69">
        <f t="shared" si="35"/>
        <v>0</v>
      </c>
      <c r="I1183" s="67">
        <v>0</v>
      </c>
      <c r="J1183" s="68">
        <f t="shared" si="34"/>
        <v>0</v>
      </c>
      <c r="K1183" s="64"/>
      <c r="L1183" s="64" t="s">
        <v>440</v>
      </c>
    </row>
    <row r="1184" spans="1:12" outlineLevel="2">
      <c r="A1184" s="81">
        <v>2432311000</v>
      </c>
      <c r="B1184" s="82" t="s">
        <v>1351</v>
      </c>
      <c r="C1184" s="69">
        <v>69175.369999999893</v>
      </c>
      <c r="D1184" s="78"/>
      <c r="E1184" s="69"/>
      <c r="G1184" s="69">
        <f t="shared" si="35"/>
        <v>69175.369999999893</v>
      </c>
      <c r="I1184" s="67">
        <v>0</v>
      </c>
      <c r="J1184" s="68">
        <f t="shared" si="34"/>
        <v>-69175.369999999893</v>
      </c>
      <c r="K1184" s="64"/>
      <c r="L1184" s="64" t="s">
        <v>440</v>
      </c>
    </row>
    <row r="1185" spans="1:12" outlineLevel="2">
      <c r="A1185" s="81">
        <v>2432312000</v>
      </c>
      <c r="B1185" s="82" t="s">
        <v>1352</v>
      </c>
      <c r="C1185" s="69">
        <v>3948887.85</v>
      </c>
      <c r="D1185" s="78"/>
      <c r="E1185" s="69"/>
      <c r="G1185" s="69">
        <f t="shared" si="35"/>
        <v>3948887.85</v>
      </c>
      <c r="I1185" s="67">
        <v>0</v>
      </c>
      <c r="J1185" s="68">
        <f t="shared" si="34"/>
        <v>-3948887.85</v>
      </c>
      <c r="K1185" s="64"/>
      <c r="L1185" s="64" t="s">
        <v>440</v>
      </c>
    </row>
    <row r="1186" spans="1:12" outlineLevel="2">
      <c r="A1186" s="81">
        <v>2432313000</v>
      </c>
      <c r="B1186" s="82" t="s">
        <v>1353</v>
      </c>
      <c r="C1186" s="69">
        <v>5827.9099999999899</v>
      </c>
      <c r="D1186" s="78"/>
      <c r="E1186" s="69"/>
      <c r="G1186" s="69">
        <f t="shared" si="35"/>
        <v>5827.9099999999899</v>
      </c>
      <c r="I1186" s="67">
        <v>0</v>
      </c>
      <c r="J1186" s="68">
        <f t="shared" si="34"/>
        <v>-5827.9099999999899</v>
      </c>
      <c r="K1186" s="64"/>
      <c r="L1186" s="64" t="s">
        <v>440</v>
      </c>
    </row>
    <row r="1187" spans="1:12" outlineLevel="2">
      <c r="A1187" s="81">
        <v>2432321000</v>
      </c>
      <c r="B1187" s="82" t="s">
        <v>1354</v>
      </c>
      <c r="C1187" s="69">
        <v>0</v>
      </c>
      <c r="D1187" s="78"/>
      <c r="E1187" s="69"/>
      <c r="G1187" s="69">
        <f t="shared" si="35"/>
        <v>0</v>
      </c>
      <c r="I1187" s="67">
        <v>0</v>
      </c>
      <c r="J1187" s="68">
        <f t="shared" si="34"/>
        <v>0</v>
      </c>
      <c r="K1187" s="64"/>
      <c r="L1187" s="64" t="s">
        <v>440</v>
      </c>
    </row>
    <row r="1188" spans="1:12" outlineLevel="2">
      <c r="A1188" s="81">
        <v>2432322000</v>
      </c>
      <c r="B1188" s="82" t="s">
        <v>1355</v>
      </c>
      <c r="C1188" s="69">
        <v>5.25</v>
      </c>
      <c r="D1188" s="78"/>
      <c r="E1188" s="69"/>
      <c r="G1188" s="69">
        <f t="shared" si="35"/>
        <v>5.25</v>
      </c>
      <c r="I1188" s="67">
        <v>0</v>
      </c>
      <c r="J1188" s="68">
        <f t="shared" si="34"/>
        <v>-5.25</v>
      </c>
      <c r="K1188" s="64"/>
      <c r="L1188" s="64" t="s">
        <v>440</v>
      </c>
    </row>
    <row r="1189" spans="1:12" outlineLevel="2">
      <c r="A1189" s="81">
        <v>2432323000</v>
      </c>
      <c r="B1189" s="82" t="s">
        <v>1356</v>
      </c>
      <c r="C1189" s="69">
        <v>0</v>
      </c>
      <c r="D1189" s="78"/>
      <c r="E1189" s="69"/>
      <c r="G1189" s="69">
        <f t="shared" si="35"/>
        <v>0</v>
      </c>
      <c r="I1189" s="67">
        <v>0</v>
      </c>
      <c r="J1189" s="68">
        <f t="shared" si="34"/>
        <v>0</v>
      </c>
      <c r="K1189" s="64"/>
      <c r="L1189" s="64" t="s">
        <v>440</v>
      </c>
    </row>
    <row r="1190" spans="1:12" outlineLevel="2">
      <c r="A1190" s="81">
        <v>2432331000</v>
      </c>
      <c r="B1190" s="82" t="s">
        <v>1357</v>
      </c>
      <c r="C1190" s="69">
        <v>0</v>
      </c>
      <c r="D1190" s="78"/>
      <c r="E1190" s="69"/>
      <c r="G1190" s="69">
        <f t="shared" si="35"/>
        <v>0</v>
      </c>
      <c r="I1190" s="67">
        <v>0</v>
      </c>
      <c r="J1190" s="68">
        <f t="shared" si="34"/>
        <v>0</v>
      </c>
      <c r="K1190" s="64"/>
      <c r="L1190" s="64" t="s">
        <v>440</v>
      </c>
    </row>
    <row r="1191" spans="1:12" outlineLevel="2">
      <c r="A1191" s="81">
        <v>2432332000</v>
      </c>
      <c r="B1191" s="82" t="s">
        <v>1358</v>
      </c>
      <c r="C1191" s="69">
        <v>13201.559999999899</v>
      </c>
      <c r="D1191" s="78"/>
      <c r="E1191" s="69"/>
      <c r="G1191" s="69">
        <f t="shared" si="35"/>
        <v>13201.559999999899</v>
      </c>
      <c r="I1191" s="67">
        <v>0</v>
      </c>
      <c r="J1191" s="68">
        <f t="shared" si="34"/>
        <v>-13201.559999999899</v>
      </c>
      <c r="K1191" s="64"/>
      <c r="L1191" s="64" t="s">
        <v>440</v>
      </c>
    </row>
    <row r="1192" spans="1:12" outlineLevel="2">
      <c r="A1192" s="81">
        <v>2432333000</v>
      </c>
      <c r="B1192" s="82" t="s">
        <v>1359</v>
      </c>
      <c r="C1192" s="69">
        <v>0</v>
      </c>
      <c r="D1192" s="78"/>
      <c r="E1192" s="69"/>
      <c r="G1192" s="69">
        <f t="shared" si="35"/>
        <v>0</v>
      </c>
      <c r="I1192" s="67">
        <v>0</v>
      </c>
      <c r="J1192" s="68">
        <f t="shared" si="34"/>
        <v>0</v>
      </c>
      <c r="K1192" s="64"/>
      <c r="L1192" s="64" t="s">
        <v>440</v>
      </c>
    </row>
    <row r="1193" spans="1:12" outlineLevel="2">
      <c r="A1193" s="81">
        <v>2432341000</v>
      </c>
      <c r="B1193" s="82" t="s">
        <v>1360</v>
      </c>
      <c r="C1193" s="69">
        <v>0</v>
      </c>
      <c r="D1193" s="78"/>
      <c r="E1193" s="69"/>
      <c r="G1193" s="69">
        <f t="shared" si="35"/>
        <v>0</v>
      </c>
      <c r="I1193" s="67">
        <v>0</v>
      </c>
      <c r="J1193" s="68">
        <f t="shared" si="34"/>
        <v>0</v>
      </c>
      <c r="K1193" s="64"/>
      <c r="L1193" s="64" t="s">
        <v>440</v>
      </c>
    </row>
    <row r="1194" spans="1:12" outlineLevel="2">
      <c r="A1194" s="81">
        <v>2432342000</v>
      </c>
      <c r="B1194" s="82" t="s">
        <v>1361</v>
      </c>
      <c r="C1194" s="69">
        <v>0</v>
      </c>
      <c r="D1194" s="78"/>
      <c r="E1194" s="69"/>
      <c r="G1194" s="69">
        <f t="shared" si="35"/>
        <v>0</v>
      </c>
      <c r="I1194" s="67">
        <v>0</v>
      </c>
      <c r="J1194" s="68">
        <f t="shared" ref="J1194:J1257" si="36">I1194-G1194</f>
        <v>0</v>
      </c>
      <c r="K1194" s="64"/>
      <c r="L1194" s="64" t="s">
        <v>440</v>
      </c>
    </row>
    <row r="1195" spans="1:12" outlineLevel="2">
      <c r="A1195" s="81">
        <v>2432343000</v>
      </c>
      <c r="B1195" s="82" t="s">
        <v>1362</v>
      </c>
      <c r="C1195" s="69">
        <v>0</v>
      </c>
      <c r="D1195" s="78"/>
      <c r="E1195" s="69"/>
      <c r="G1195" s="69">
        <f t="shared" si="35"/>
        <v>0</v>
      </c>
      <c r="I1195" s="67">
        <v>0</v>
      </c>
      <c r="J1195" s="68">
        <f t="shared" si="36"/>
        <v>0</v>
      </c>
      <c r="K1195" s="64"/>
      <c r="L1195" s="64" t="s">
        <v>440</v>
      </c>
    </row>
    <row r="1196" spans="1:12" outlineLevel="2">
      <c r="A1196" s="81">
        <v>2432999999</v>
      </c>
      <c r="B1196" s="82" t="s">
        <v>1363</v>
      </c>
      <c r="C1196" s="69">
        <v>0</v>
      </c>
      <c r="D1196" s="78"/>
      <c r="E1196" s="69"/>
      <c r="G1196" s="69">
        <f t="shared" si="35"/>
        <v>0</v>
      </c>
      <c r="I1196" s="67">
        <v>0</v>
      </c>
      <c r="J1196" s="68">
        <f t="shared" si="36"/>
        <v>0</v>
      </c>
      <c r="K1196" s="64"/>
      <c r="L1196" s="64" t="s">
        <v>440</v>
      </c>
    </row>
    <row r="1197" spans="1:12" outlineLevel="1">
      <c r="A1197" s="65" t="s">
        <v>441</v>
      </c>
      <c r="B1197" s="34" t="s">
        <v>5679</v>
      </c>
      <c r="C1197" s="66">
        <f>SUM(C1198:C1203)</f>
        <v>-1156535.4699999911</v>
      </c>
      <c r="D1197" s="78"/>
      <c r="E1197" s="66"/>
      <c r="G1197" s="66">
        <f t="shared" si="35"/>
        <v>-1156535.4699999911</v>
      </c>
      <c r="I1197" s="67">
        <v>0</v>
      </c>
      <c r="J1197" s="68">
        <f t="shared" si="36"/>
        <v>1156535.4699999911</v>
      </c>
      <c r="K1197" s="64"/>
      <c r="L1197" s="64">
        <v>0</v>
      </c>
    </row>
    <row r="1198" spans="1:12" outlineLevel="2">
      <c r="A1198" s="81">
        <v>2434000001</v>
      </c>
      <c r="B1198" s="82" t="s">
        <v>1364</v>
      </c>
      <c r="C1198" s="69">
        <v>0</v>
      </c>
      <c r="D1198" s="78"/>
      <c r="E1198" s="69"/>
      <c r="G1198" s="69">
        <f t="shared" si="35"/>
        <v>0</v>
      </c>
      <c r="I1198" s="67">
        <v>0</v>
      </c>
      <c r="J1198" s="68">
        <f t="shared" si="36"/>
        <v>0</v>
      </c>
      <c r="K1198" s="64"/>
      <c r="L1198" s="64" t="s">
        <v>441</v>
      </c>
    </row>
    <row r="1199" spans="1:12" outlineLevel="2">
      <c r="A1199" s="81">
        <v>2434001000</v>
      </c>
      <c r="B1199" s="82" t="s">
        <v>1365</v>
      </c>
      <c r="C1199" s="69">
        <v>316771.65999999898</v>
      </c>
      <c r="D1199" s="78"/>
      <c r="E1199" s="69"/>
      <c r="G1199" s="69">
        <f t="shared" si="35"/>
        <v>316771.65999999898</v>
      </c>
      <c r="I1199" s="67">
        <v>0</v>
      </c>
      <c r="J1199" s="68">
        <f t="shared" si="36"/>
        <v>-316771.65999999898</v>
      </c>
      <c r="K1199" s="64"/>
      <c r="L1199" s="64" t="s">
        <v>441</v>
      </c>
    </row>
    <row r="1200" spans="1:12" outlineLevel="2">
      <c r="A1200" s="81">
        <v>2434002000</v>
      </c>
      <c r="B1200" s="82" t="s">
        <v>1366</v>
      </c>
      <c r="C1200" s="69">
        <v>-1473307.1299999901</v>
      </c>
      <c r="D1200" s="78"/>
      <c r="E1200" s="69"/>
      <c r="G1200" s="69">
        <f t="shared" si="35"/>
        <v>-1473307.1299999901</v>
      </c>
      <c r="I1200" s="67">
        <v>0</v>
      </c>
      <c r="J1200" s="68">
        <f t="shared" si="36"/>
        <v>1473307.1299999901</v>
      </c>
      <c r="K1200" s="64"/>
      <c r="L1200" s="64" t="s">
        <v>441</v>
      </c>
    </row>
    <row r="1201" spans="1:12" outlineLevel="2">
      <c r="A1201" s="81">
        <v>2434003000</v>
      </c>
      <c r="B1201" s="82" t="s">
        <v>1367</v>
      </c>
      <c r="C1201" s="69">
        <v>0</v>
      </c>
      <c r="D1201" s="78"/>
      <c r="E1201" s="69"/>
      <c r="G1201" s="69">
        <f t="shared" si="35"/>
        <v>0</v>
      </c>
      <c r="I1201" s="67">
        <v>0</v>
      </c>
      <c r="J1201" s="68">
        <f t="shared" si="36"/>
        <v>0</v>
      </c>
      <c r="K1201" s="64"/>
      <c r="L1201" s="64" t="s">
        <v>441</v>
      </c>
    </row>
    <row r="1202" spans="1:12" outlineLevel="2">
      <c r="A1202" s="81">
        <v>2434004000</v>
      </c>
      <c r="B1202" s="82" t="s">
        <v>1368</v>
      </c>
      <c r="C1202" s="69">
        <v>0</v>
      </c>
      <c r="D1202" s="78"/>
      <c r="E1202" s="69"/>
      <c r="G1202" s="69">
        <f t="shared" si="35"/>
        <v>0</v>
      </c>
      <c r="I1202" s="67">
        <v>0</v>
      </c>
      <c r="J1202" s="68">
        <f t="shared" si="36"/>
        <v>0</v>
      </c>
      <c r="K1202" s="64"/>
      <c r="L1202" s="64" t="s">
        <v>441</v>
      </c>
    </row>
    <row r="1203" spans="1:12" outlineLevel="2">
      <c r="A1203" s="81">
        <v>2434999999</v>
      </c>
      <c r="B1203" s="82" t="s">
        <v>1369</v>
      </c>
      <c r="C1203" s="69">
        <v>0</v>
      </c>
      <c r="D1203" s="78"/>
      <c r="E1203" s="69"/>
      <c r="G1203" s="69">
        <f t="shared" si="35"/>
        <v>0</v>
      </c>
      <c r="I1203" s="67">
        <v>0</v>
      </c>
      <c r="J1203" s="68">
        <f t="shared" si="36"/>
        <v>0</v>
      </c>
      <c r="K1203" s="64"/>
      <c r="L1203" s="64" t="s">
        <v>441</v>
      </c>
    </row>
    <row r="1204" spans="1:12" outlineLevel="1">
      <c r="A1204" s="65" t="s">
        <v>442</v>
      </c>
      <c r="B1204" s="34" t="s">
        <v>5680</v>
      </c>
      <c r="C1204" s="66">
        <f>SUM(C1205)</f>
        <v>4997313.32</v>
      </c>
      <c r="D1204" s="78"/>
      <c r="E1204" s="66"/>
      <c r="G1204" s="66">
        <f t="shared" si="35"/>
        <v>4997313.32</v>
      </c>
      <c r="I1204" s="67">
        <v>0</v>
      </c>
      <c r="J1204" s="68">
        <f t="shared" si="36"/>
        <v>-4997313.32</v>
      </c>
      <c r="K1204" s="64"/>
      <c r="L1204" s="64">
        <v>0</v>
      </c>
    </row>
    <row r="1205" spans="1:12" outlineLevel="2">
      <c r="A1205" s="81">
        <v>2435001000</v>
      </c>
      <c r="B1205" s="82" t="s">
        <v>1370</v>
      </c>
      <c r="C1205" s="69">
        <v>4997313.32</v>
      </c>
      <c r="D1205" s="78"/>
      <c r="E1205" s="69"/>
      <c r="G1205" s="69">
        <f t="shared" si="35"/>
        <v>4997313.32</v>
      </c>
      <c r="I1205" s="67">
        <v>0</v>
      </c>
      <c r="J1205" s="68">
        <f t="shared" si="36"/>
        <v>-4997313.32</v>
      </c>
      <c r="K1205" s="64"/>
      <c r="L1205" s="64" t="s">
        <v>442</v>
      </c>
    </row>
    <row r="1206" spans="1:12" outlineLevel="1">
      <c r="A1206" s="65" t="s">
        <v>443</v>
      </c>
      <c r="B1206" s="34" t="s">
        <v>5681</v>
      </c>
      <c r="C1206" s="66">
        <f>SUM(C1207:C1208)</f>
        <v>0</v>
      </c>
      <c r="D1206" s="78"/>
      <c r="E1206" s="66"/>
      <c r="G1206" s="66">
        <f t="shared" si="35"/>
        <v>0</v>
      </c>
      <c r="I1206" s="67">
        <v>4997313.32</v>
      </c>
      <c r="J1206" s="68">
        <f t="shared" si="36"/>
        <v>4997313.32</v>
      </c>
      <c r="K1206" s="64"/>
      <c r="L1206" s="64">
        <v>0</v>
      </c>
    </row>
    <row r="1207" spans="1:12" outlineLevel="2">
      <c r="A1207" s="81">
        <v>2437001000</v>
      </c>
      <c r="B1207" s="82" t="s">
        <v>1371</v>
      </c>
      <c r="C1207" s="69">
        <v>0</v>
      </c>
      <c r="D1207" s="78"/>
      <c r="E1207" s="69"/>
      <c r="G1207" s="69">
        <f t="shared" ref="G1207:G1270" si="37">C1207+E1207</f>
        <v>0</v>
      </c>
      <c r="I1207" s="67">
        <v>0</v>
      </c>
      <c r="J1207" s="68">
        <f t="shared" si="36"/>
        <v>0</v>
      </c>
      <c r="K1207" s="64"/>
      <c r="L1207" s="64" t="s">
        <v>443</v>
      </c>
    </row>
    <row r="1208" spans="1:12" outlineLevel="2">
      <c r="A1208" s="81">
        <v>2437999999</v>
      </c>
      <c r="B1208" s="82" t="s">
        <v>1372</v>
      </c>
      <c r="C1208" s="69">
        <v>0</v>
      </c>
      <c r="D1208" s="78"/>
      <c r="E1208" s="69"/>
      <c r="G1208" s="69">
        <f t="shared" si="37"/>
        <v>0</v>
      </c>
      <c r="I1208" s="67">
        <v>0</v>
      </c>
      <c r="J1208" s="68">
        <f t="shared" si="36"/>
        <v>0</v>
      </c>
      <c r="K1208" s="64"/>
      <c r="L1208" s="64" t="s">
        <v>443</v>
      </c>
    </row>
    <row r="1209" spans="1:12" outlineLevel="1">
      <c r="A1209" s="65" t="s">
        <v>444</v>
      </c>
      <c r="B1209" s="34" t="s">
        <v>5682</v>
      </c>
      <c r="C1209" s="66">
        <f>SUM(C1210:C1211)</f>
        <v>1262134.1399999899</v>
      </c>
      <c r="D1209" s="78"/>
      <c r="E1209" s="66"/>
      <c r="G1209" s="66">
        <f t="shared" si="37"/>
        <v>1262134.1399999899</v>
      </c>
      <c r="I1209" s="67">
        <v>1262134.1399999999</v>
      </c>
      <c r="J1209" s="68">
        <f t="shared" si="36"/>
        <v>1.0011717677116394E-8</v>
      </c>
      <c r="K1209" s="64"/>
      <c r="L1209" s="64">
        <v>0</v>
      </c>
    </row>
    <row r="1210" spans="1:12" outlineLevel="2">
      <c r="A1210" s="81">
        <v>2438001000</v>
      </c>
      <c r="B1210" s="82" t="s">
        <v>1373</v>
      </c>
      <c r="C1210" s="69">
        <v>1262134.1399999899</v>
      </c>
      <c r="D1210" s="78"/>
      <c r="E1210" s="69"/>
      <c r="G1210" s="69">
        <f t="shared" si="37"/>
        <v>1262134.1399999899</v>
      </c>
      <c r="I1210" s="67">
        <v>0</v>
      </c>
      <c r="J1210" s="68">
        <f t="shared" si="36"/>
        <v>-1262134.1399999899</v>
      </c>
      <c r="K1210" s="64"/>
      <c r="L1210" s="64" t="s">
        <v>444</v>
      </c>
    </row>
    <row r="1211" spans="1:12" outlineLevel="2">
      <c r="A1211" s="81">
        <v>2438999999</v>
      </c>
      <c r="B1211" s="82" t="s">
        <v>1374</v>
      </c>
      <c r="C1211" s="69">
        <v>0</v>
      </c>
      <c r="D1211" s="78"/>
      <c r="E1211" s="69"/>
      <c r="G1211" s="69">
        <f t="shared" si="37"/>
        <v>0</v>
      </c>
      <c r="I1211" s="67">
        <v>0</v>
      </c>
      <c r="J1211" s="68">
        <f t="shared" si="36"/>
        <v>0</v>
      </c>
      <c r="K1211" s="64"/>
      <c r="L1211" s="64" t="s">
        <v>444</v>
      </c>
    </row>
    <row r="1212" spans="1:12" outlineLevel="1">
      <c r="A1212" s="65" t="s">
        <v>445</v>
      </c>
      <c r="B1212" s="34" t="s">
        <v>5683</v>
      </c>
      <c r="C1212" s="66">
        <f>SUM(C1213)</f>
        <v>0</v>
      </c>
      <c r="D1212" s="78"/>
      <c r="E1212" s="66"/>
      <c r="G1212" s="66">
        <f t="shared" si="37"/>
        <v>0</v>
      </c>
      <c r="I1212" s="67">
        <v>0</v>
      </c>
      <c r="J1212" s="68">
        <f t="shared" si="36"/>
        <v>0</v>
      </c>
      <c r="K1212" s="64"/>
      <c r="L1212" s="64">
        <v>0</v>
      </c>
    </row>
    <row r="1213" spans="1:12" outlineLevel="2">
      <c r="A1213" s="81">
        <v>2439001000</v>
      </c>
      <c r="B1213" s="82" t="s">
        <v>1375</v>
      </c>
      <c r="C1213" s="69">
        <v>0</v>
      </c>
      <c r="D1213" s="78"/>
      <c r="E1213" s="69"/>
      <c r="G1213" s="69">
        <f t="shared" si="37"/>
        <v>0</v>
      </c>
      <c r="I1213" s="67">
        <v>0</v>
      </c>
      <c r="J1213" s="68">
        <f t="shared" si="36"/>
        <v>0</v>
      </c>
      <c r="K1213" s="64"/>
      <c r="L1213" s="64" t="s">
        <v>445</v>
      </c>
    </row>
    <row r="1214" spans="1:12" outlineLevel="1">
      <c r="A1214" s="65" t="s">
        <v>446</v>
      </c>
      <c r="B1214" s="34" t="s">
        <v>5684</v>
      </c>
      <c r="C1214" s="66">
        <f>SUM(C1215:C1218)</f>
        <v>124.99</v>
      </c>
      <c r="D1214" s="78"/>
      <c r="E1214" s="66"/>
      <c r="G1214" s="66">
        <f t="shared" si="37"/>
        <v>124.99</v>
      </c>
      <c r="I1214" s="67">
        <v>125</v>
      </c>
      <c r="J1214" s="68">
        <f t="shared" si="36"/>
        <v>1.0000000000005116E-2</v>
      </c>
      <c r="K1214" s="64"/>
      <c r="L1214" s="64">
        <v>0</v>
      </c>
    </row>
    <row r="1215" spans="1:12" outlineLevel="2">
      <c r="A1215" s="81">
        <v>2441000100</v>
      </c>
      <c r="B1215" s="117" t="s">
        <v>1376</v>
      </c>
      <c r="C1215" s="69">
        <v>0</v>
      </c>
      <c r="D1215" s="78"/>
      <c r="E1215" s="69"/>
      <c r="G1215" s="69">
        <f t="shared" si="37"/>
        <v>0</v>
      </c>
      <c r="I1215" s="67">
        <v>0</v>
      </c>
      <c r="J1215" s="68">
        <f t="shared" si="36"/>
        <v>0</v>
      </c>
      <c r="K1215" s="64"/>
      <c r="L1215" s="64" t="s">
        <v>446</v>
      </c>
    </row>
    <row r="1216" spans="1:12" outlineLevel="2">
      <c r="A1216" s="81">
        <v>2441000200</v>
      </c>
      <c r="B1216" s="82" t="s">
        <v>1377</v>
      </c>
      <c r="C1216" s="69">
        <v>0</v>
      </c>
      <c r="D1216" s="78"/>
      <c r="E1216" s="69"/>
      <c r="G1216" s="69">
        <f t="shared" si="37"/>
        <v>0</v>
      </c>
      <c r="I1216" s="67">
        <v>0</v>
      </c>
      <c r="J1216" s="68">
        <f t="shared" si="36"/>
        <v>0</v>
      </c>
      <c r="K1216" s="64"/>
      <c r="L1216" s="64" t="s">
        <v>446</v>
      </c>
    </row>
    <row r="1217" spans="1:12" outlineLevel="2">
      <c r="A1217" s="81">
        <v>2441000300</v>
      </c>
      <c r="B1217" s="82" t="s">
        <v>1378</v>
      </c>
      <c r="C1217" s="69">
        <v>-0.01</v>
      </c>
      <c r="D1217" s="78"/>
      <c r="E1217" s="69"/>
      <c r="G1217" s="69">
        <f t="shared" si="37"/>
        <v>-0.01</v>
      </c>
      <c r="I1217" s="67">
        <v>0</v>
      </c>
      <c r="J1217" s="68">
        <f t="shared" si="36"/>
        <v>0.01</v>
      </c>
      <c r="K1217" s="64"/>
      <c r="L1217" s="64" t="s">
        <v>446</v>
      </c>
    </row>
    <row r="1218" spans="1:12" outlineLevel="2">
      <c r="A1218" s="81">
        <v>2449999900</v>
      </c>
      <c r="B1218" s="82" t="s">
        <v>1379</v>
      </c>
      <c r="C1218" s="69">
        <v>125</v>
      </c>
      <c r="D1218" s="78"/>
      <c r="E1218" s="69"/>
      <c r="G1218" s="69">
        <f t="shared" si="37"/>
        <v>125</v>
      </c>
      <c r="I1218" s="67">
        <v>0</v>
      </c>
      <c r="J1218" s="68">
        <f t="shared" si="36"/>
        <v>-125</v>
      </c>
      <c r="K1218" s="64"/>
      <c r="L1218" s="64" t="s">
        <v>446</v>
      </c>
    </row>
    <row r="1219" spans="1:12" outlineLevel="1">
      <c r="A1219" s="34"/>
      <c r="B1219" s="49"/>
      <c r="D1219" s="78"/>
      <c r="I1219" s="67"/>
      <c r="J1219" s="68"/>
      <c r="K1219" s="64"/>
      <c r="L1219" s="64"/>
    </row>
    <row r="1220" spans="1:12" s="72" customFormat="1">
      <c r="A1220" s="31" t="s">
        <v>3</v>
      </c>
      <c r="B1220" s="31"/>
      <c r="C1220" s="70">
        <f>C1130+C1133+C1135+C1137+C1140+C1142+C1144+C1156+C1197+C1204+C1206+C1209+C1212+C1214</f>
        <v>33679143.959999993</v>
      </c>
      <c r="D1220" s="70">
        <f>D1130+D1133+D1135+D1137+D1140+D1142+D1144+D1156+D1197+D1204+D1206+D1209+D1212+D1214</f>
        <v>0</v>
      </c>
      <c r="E1220" s="70">
        <f>E1130+E1133+E1135+E1137+E1140+E1142+E1144+E1156+E1197+E1204+E1206+E1209+E1212+E1214</f>
        <v>0</v>
      </c>
      <c r="F1220" s="71"/>
      <c r="G1220" s="70">
        <f t="shared" si="37"/>
        <v>33679143.959999993</v>
      </c>
      <c r="I1220" s="67"/>
      <c r="J1220" s="68"/>
      <c r="K1220" s="64"/>
      <c r="L1220" s="64">
        <v>0</v>
      </c>
    </row>
    <row r="1221" spans="1:12" s="72" customFormat="1" outlineLevel="1">
      <c r="A1221" s="65" t="s">
        <v>447</v>
      </c>
      <c r="B1221" s="34" t="s">
        <v>5685</v>
      </c>
      <c r="C1221" s="66">
        <f>SUM(C1222)</f>
        <v>0</v>
      </c>
      <c r="D1221" s="78"/>
      <c r="E1221" s="66"/>
      <c r="F1221" s="71"/>
      <c r="G1221" s="66">
        <f t="shared" si="37"/>
        <v>0</v>
      </c>
      <c r="I1221" s="67">
        <v>0</v>
      </c>
      <c r="J1221" s="68">
        <f t="shared" si="36"/>
        <v>0</v>
      </c>
      <c r="K1221" s="64"/>
      <c r="L1221" s="64">
        <v>0</v>
      </c>
    </row>
    <row r="1222" spans="1:12" s="72" customFormat="1" outlineLevel="2">
      <c r="A1222" s="81">
        <v>1513000000</v>
      </c>
      <c r="B1222" s="82" t="s">
        <v>1380</v>
      </c>
      <c r="C1222" s="69">
        <v>0</v>
      </c>
      <c r="D1222" s="78"/>
      <c r="E1222" s="69"/>
      <c r="F1222" s="71"/>
      <c r="G1222" s="69">
        <f t="shared" si="37"/>
        <v>0</v>
      </c>
      <c r="I1222" s="67">
        <v>0</v>
      </c>
      <c r="J1222" s="68">
        <f t="shared" si="36"/>
        <v>0</v>
      </c>
      <c r="K1222" s="64"/>
      <c r="L1222" s="64" t="s">
        <v>447</v>
      </c>
    </row>
    <row r="1223" spans="1:12" s="72" customFormat="1" outlineLevel="1">
      <c r="A1223" s="65" t="s">
        <v>448</v>
      </c>
      <c r="B1223" s="34" t="s">
        <v>5686</v>
      </c>
      <c r="C1223" s="66">
        <f>SUM(C1224:C1225)</f>
        <v>0</v>
      </c>
      <c r="D1223" s="78"/>
      <c r="E1223" s="66"/>
      <c r="F1223" s="71"/>
      <c r="G1223" s="66">
        <f t="shared" si="37"/>
        <v>0</v>
      </c>
      <c r="I1223" s="67">
        <v>0</v>
      </c>
      <c r="J1223" s="68">
        <f t="shared" si="36"/>
        <v>0</v>
      </c>
      <c r="K1223" s="64"/>
      <c r="L1223" s="64">
        <v>0</v>
      </c>
    </row>
    <row r="1224" spans="1:12" s="72" customFormat="1" outlineLevel="2">
      <c r="A1224" s="81">
        <v>1560000000</v>
      </c>
      <c r="B1224" s="82" t="s">
        <v>1381</v>
      </c>
      <c r="C1224" s="69">
        <v>0</v>
      </c>
      <c r="D1224" s="78"/>
      <c r="E1224" s="69"/>
      <c r="F1224" s="71"/>
      <c r="G1224" s="69">
        <f t="shared" si="37"/>
        <v>0</v>
      </c>
      <c r="I1224" s="67">
        <v>0</v>
      </c>
      <c r="J1224" s="68">
        <f t="shared" si="36"/>
        <v>0</v>
      </c>
      <c r="K1224" s="64"/>
      <c r="L1224" s="64" t="s">
        <v>448</v>
      </c>
    </row>
    <row r="1225" spans="1:12" s="72" customFormat="1" outlineLevel="2">
      <c r="A1225" s="81">
        <v>1560010000</v>
      </c>
      <c r="B1225" s="82" t="s">
        <v>1382</v>
      </c>
      <c r="C1225" s="69">
        <v>0</v>
      </c>
      <c r="D1225" s="78"/>
      <c r="E1225" s="69"/>
      <c r="F1225" s="71"/>
      <c r="G1225" s="69">
        <f t="shared" si="37"/>
        <v>0</v>
      </c>
      <c r="I1225" s="67">
        <v>0</v>
      </c>
      <c r="J1225" s="68">
        <f t="shared" si="36"/>
        <v>0</v>
      </c>
      <c r="K1225" s="64"/>
      <c r="L1225" s="64" t="s">
        <v>448</v>
      </c>
    </row>
    <row r="1226" spans="1:12" s="72" customFormat="1" outlineLevel="1">
      <c r="A1226" s="65" t="s">
        <v>449</v>
      </c>
      <c r="B1226" s="34">
        <v>0</v>
      </c>
      <c r="C1226" s="66">
        <f>SUM(C1227)</f>
        <v>0</v>
      </c>
      <c r="D1226" s="78"/>
      <c r="E1226" s="66"/>
      <c r="F1226" s="71"/>
      <c r="G1226" s="66">
        <f t="shared" si="37"/>
        <v>0</v>
      </c>
      <c r="I1226" s="67">
        <v>0</v>
      </c>
      <c r="J1226" s="68">
        <f t="shared" si="36"/>
        <v>0</v>
      </c>
      <c r="K1226" s="64"/>
      <c r="L1226" s="64">
        <v>0</v>
      </c>
    </row>
    <row r="1227" spans="1:12" s="72" customFormat="1" outlineLevel="2">
      <c r="A1227" s="81">
        <v>1590000000</v>
      </c>
      <c r="B1227" s="82" t="s">
        <v>1383</v>
      </c>
      <c r="C1227" s="69">
        <v>0</v>
      </c>
      <c r="D1227" s="78"/>
      <c r="E1227" s="69"/>
      <c r="F1227" s="71"/>
      <c r="G1227" s="69">
        <f t="shared" si="37"/>
        <v>0</v>
      </c>
      <c r="I1227" s="67">
        <v>0</v>
      </c>
      <c r="J1227" s="68">
        <f t="shared" si="36"/>
        <v>0</v>
      </c>
      <c r="K1227" s="64"/>
      <c r="L1227" s="64" t="s">
        <v>448</v>
      </c>
    </row>
    <row r="1228" spans="1:12" s="72" customFormat="1" outlineLevel="1">
      <c r="A1228" s="65" t="s">
        <v>450</v>
      </c>
      <c r="B1228" s="34" t="s">
        <v>5688</v>
      </c>
      <c r="C1228" s="66">
        <f>SUM(C1229:C1230)</f>
        <v>0</v>
      </c>
      <c r="D1228" s="78"/>
      <c r="E1228" s="66"/>
      <c r="F1228" s="71"/>
      <c r="G1228" s="66">
        <f t="shared" si="37"/>
        <v>0</v>
      </c>
      <c r="I1228" s="67">
        <v>0</v>
      </c>
      <c r="J1228" s="68">
        <f t="shared" si="36"/>
        <v>0</v>
      </c>
      <c r="K1228" s="64"/>
      <c r="L1228" s="64">
        <v>0</v>
      </c>
    </row>
    <row r="1229" spans="1:12" s="72" customFormat="1" outlineLevel="2">
      <c r="A1229" s="81">
        <v>1580000000</v>
      </c>
      <c r="B1229" s="82" t="s">
        <v>1384</v>
      </c>
      <c r="C1229" s="69">
        <v>0</v>
      </c>
      <c r="D1229" s="78"/>
      <c r="E1229" s="69"/>
      <c r="F1229" s="71"/>
      <c r="G1229" s="69">
        <f t="shared" si="37"/>
        <v>0</v>
      </c>
      <c r="I1229" s="67">
        <v>0</v>
      </c>
      <c r="J1229" s="68">
        <f t="shared" si="36"/>
        <v>0</v>
      </c>
      <c r="K1229" s="64"/>
      <c r="L1229" s="64" t="s">
        <v>450</v>
      </c>
    </row>
    <row r="1230" spans="1:12" s="72" customFormat="1" outlineLevel="2">
      <c r="A1230" s="81">
        <v>1580000100</v>
      </c>
      <c r="B1230" s="82" t="s">
        <v>1385</v>
      </c>
      <c r="C1230" s="69">
        <v>0</v>
      </c>
      <c r="D1230" s="78"/>
      <c r="E1230" s="69"/>
      <c r="F1230" s="71"/>
      <c r="G1230" s="69">
        <f t="shared" si="37"/>
        <v>0</v>
      </c>
      <c r="I1230" s="67">
        <v>0</v>
      </c>
      <c r="J1230" s="68">
        <f t="shared" si="36"/>
        <v>0</v>
      </c>
      <c r="K1230" s="64"/>
      <c r="L1230" s="64" t="s">
        <v>450</v>
      </c>
    </row>
    <row r="1231" spans="1:12" s="72" customFormat="1" outlineLevel="1">
      <c r="A1231" s="65" t="s">
        <v>451</v>
      </c>
      <c r="B1231" s="34" t="s">
        <v>5689</v>
      </c>
      <c r="C1231" s="66">
        <f>SUM(C1232)</f>
        <v>0</v>
      </c>
      <c r="D1231" s="78"/>
      <c r="E1231" s="66"/>
      <c r="F1231" s="71"/>
      <c r="G1231" s="66">
        <f t="shared" si="37"/>
        <v>0</v>
      </c>
      <c r="I1231" s="67">
        <v>0</v>
      </c>
      <c r="J1231" s="68">
        <f t="shared" si="36"/>
        <v>0</v>
      </c>
      <c r="K1231" s="64"/>
      <c r="L1231" s="64">
        <v>0</v>
      </c>
    </row>
    <row r="1232" spans="1:12" s="72" customFormat="1" outlineLevel="2">
      <c r="A1232" s="81">
        <v>1959000000</v>
      </c>
      <c r="B1232" s="82" t="s">
        <v>1386</v>
      </c>
      <c r="C1232" s="69">
        <v>0</v>
      </c>
      <c r="D1232" s="78"/>
      <c r="E1232" s="69"/>
      <c r="F1232" s="71"/>
      <c r="G1232" s="69">
        <f t="shared" si="37"/>
        <v>0</v>
      </c>
      <c r="I1232" s="67">
        <v>0</v>
      </c>
      <c r="J1232" s="68">
        <f t="shared" si="36"/>
        <v>0</v>
      </c>
      <c r="K1232" s="64"/>
      <c r="L1232" s="64" t="s">
        <v>451</v>
      </c>
    </row>
    <row r="1233" spans="1:12" s="72" customFormat="1" outlineLevel="1">
      <c r="A1233" s="65" t="s">
        <v>452</v>
      </c>
      <c r="B1233" s="34" t="s">
        <v>5690</v>
      </c>
      <c r="C1233" s="66">
        <f>SUM(C1234)</f>
        <v>0</v>
      </c>
      <c r="D1233" s="78"/>
      <c r="E1233" s="66"/>
      <c r="F1233" s="71"/>
      <c r="G1233" s="66">
        <f t="shared" si="37"/>
        <v>0</v>
      </c>
      <c r="I1233" s="67">
        <v>0</v>
      </c>
      <c r="J1233" s="68">
        <f t="shared" si="36"/>
        <v>0</v>
      </c>
      <c r="K1233" s="64"/>
      <c r="L1233" s="64">
        <v>0</v>
      </c>
    </row>
    <row r="1234" spans="1:12" s="72" customFormat="1" outlineLevel="2">
      <c r="A1234" s="81">
        <v>1980000000</v>
      </c>
      <c r="B1234" s="82" t="s">
        <v>1387</v>
      </c>
      <c r="C1234" s="69">
        <v>0</v>
      </c>
      <c r="D1234" s="78"/>
      <c r="E1234" s="69"/>
      <c r="F1234" s="71"/>
      <c r="G1234" s="69">
        <f t="shared" si="37"/>
        <v>0</v>
      </c>
      <c r="I1234" s="67">
        <v>0</v>
      </c>
      <c r="J1234" s="68">
        <f t="shared" si="36"/>
        <v>0</v>
      </c>
      <c r="K1234" s="64"/>
      <c r="L1234" s="64" t="s">
        <v>452</v>
      </c>
    </row>
    <row r="1235" spans="1:12" s="72" customFormat="1" outlineLevel="1">
      <c r="A1235" s="31"/>
      <c r="B1235" s="31"/>
      <c r="C1235" s="70"/>
      <c r="D1235" s="78"/>
      <c r="E1235" s="70"/>
      <c r="F1235" s="71"/>
      <c r="G1235" s="70"/>
      <c r="I1235" s="67"/>
      <c r="J1235" s="68"/>
      <c r="K1235" s="64"/>
      <c r="L1235" s="64"/>
    </row>
    <row r="1236" spans="1:12" s="72" customFormat="1">
      <c r="A1236" s="31" t="s">
        <v>453</v>
      </c>
      <c r="B1236" s="31"/>
      <c r="C1236" s="70">
        <f>C1221+C1223+C1226+C1228+C1231+C1233</f>
        <v>0</v>
      </c>
      <c r="D1236" s="78"/>
      <c r="E1236" s="70"/>
      <c r="F1236" s="71"/>
      <c r="G1236" s="70">
        <f t="shared" si="37"/>
        <v>0</v>
      </c>
      <c r="I1236" s="67"/>
      <c r="J1236" s="68"/>
      <c r="K1236" s="64"/>
      <c r="L1236" s="64">
        <v>0</v>
      </c>
    </row>
    <row r="1237" spans="1:12" s="72" customFormat="1" outlineLevel="1">
      <c r="A1237" s="65" t="s">
        <v>454</v>
      </c>
      <c r="B1237" s="34" t="s">
        <v>5691</v>
      </c>
      <c r="C1237" s="66">
        <f>SUM(C1238:C1242)</f>
        <v>0</v>
      </c>
      <c r="D1237" s="78"/>
      <c r="E1237" s="66"/>
      <c r="F1237" s="71"/>
      <c r="G1237" s="66">
        <f t="shared" si="37"/>
        <v>0</v>
      </c>
      <c r="I1237" s="67">
        <v>63400</v>
      </c>
      <c r="J1237" s="68">
        <f t="shared" si="36"/>
        <v>63400</v>
      </c>
      <c r="K1237" s="64"/>
      <c r="L1237" s="64">
        <v>0</v>
      </c>
    </row>
    <row r="1238" spans="1:12" s="72" customFormat="1" outlineLevel="2">
      <c r="A1238" s="30">
        <v>1110000000</v>
      </c>
      <c r="B1238" s="44" t="s">
        <v>1388</v>
      </c>
      <c r="C1238" s="69">
        <v>0</v>
      </c>
      <c r="D1238" s="78"/>
      <c r="E1238" s="69"/>
      <c r="F1238" s="71"/>
      <c r="G1238" s="69">
        <f t="shared" si="37"/>
        <v>0</v>
      </c>
      <c r="I1238" s="67">
        <v>0</v>
      </c>
      <c r="J1238" s="68">
        <f t="shared" si="36"/>
        <v>0</v>
      </c>
      <c r="K1238" s="64"/>
      <c r="L1238" s="64" t="s">
        <v>454</v>
      </c>
    </row>
    <row r="1239" spans="1:12" s="72" customFormat="1" outlineLevel="2">
      <c r="A1239" s="30">
        <v>1110000099</v>
      </c>
      <c r="B1239" s="44" t="s">
        <v>1389</v>
      </c>
      <c r="C1239" s="69">
        <v>0</v>
      </c>
      <c r="D1239" s="78"/>
      <c r="E1239" s="69"/>
      <c r="F1239" s="71"/>
      <c r="G1239" s="69">
        <f t="shared" si="37"/>
        <v>0</v>
      </c>
      <c r="I1239" s="67">
        <v>0</v>
      </c>
      <c r="J1239" s="68">
        <f t="shared" si="36"/>
        <v>0</v>
      </c>
      <c r="K1239" s="64"/>
      <c r="L1239" s="64" t="s">
        <v>454</v>
      </c>
    </row>
    <row r="1240" spans="1:12" s="72" customFormat="1" outlineLevel="2">
      <c r="A1240" s="30">
        <v>1180000000</v>
      </c>
      <c r="B1240" s="44" t="s">
        <v>1390</v>
      </c>
      <c r="C1240" s="69">
        <v>0</v>
      </c>
      <c r="D1240" s="78"/>
      <c r="E1240" s="69"/>
      <c r="F1240" s="71"/>
      <c r="G1240" s="69">
        <f t="shared" si="37"/>
        <v>0</v>
      </c>
      <c r="I1240" s="67">
        <v>0</v>
      </c>
      <c r="J1240" s="68">
        <f t="shared" si="36"/>
        <v>0</v>
      </c>
      <c r="K1240" s="64"/>
      <c r="L1240" s="64" t="s">
        <v>454</v>
      </c>
    </row>
    <row r="1241" spans="1:12" s="72" customFormat="1" outlineLevel="2">
      <c r="A1241" s="30">
        <v>1190000000</v>
      </c>
      <c r="B1241" s="44" t="s">
        <v>1391</v>
      </c>
      <c r="C1241" s="69">
        <v>0</v>
      </c>
      <c r="D1241" s="78"/>
      <c r="E1241" s="69"/>
      <c r="F1241" s="71"/>
      <c r="G1241" s="69">
        <f t="shared" si="37"/>
        <v>0</v>
      </c>
      <c r="I1241" s="67">
        <v>0</v>
      </c>
      <c r="J1241" s="68">
        <f t="shared" si="36"/>
        <v>0</v>
      </c>
      <c r="K1241" s="64"/>
      <c r="L1241" s="64" t="s">
        <v>454</v>
      </c>
    </row>
    <row r="1242" spans="1:12" s="72" customFormat="1" outlineLevel="2">
      <c r="A1242" s="30">
        <v>1199999999</v>
      </c>
      <c r="B1242" s="44" t="s">
        <v>1392</v>
      </c>
      <c r="C1242" s="69">
        <v>0</v>
      </c>
      <c r="D1242" s="78"/>
      <c r="E1242" s="69"/>
      <c r="F1242" s="71"/>
      <c r="G1242" s="69">
        <f t="shared" si="37"/>
        <v>0</v>
      </c>
      <c r="I1242" s="67">
        <v>0</v>
      </c>
      <c r="J1242" s="68">
        <f t="shared" si="36"/>
        <v>0</v>
      </c>
      <c r="K1242" s="64"/>
      <c r="L1242" s="64" t="s">
        <v>454</v>
      </c>
    </row>
    <row r="1243" spans="1:12" s="72" customFormat="1" outlineLevel="1">
      <c r="A1243" s="65" t="s">
        <v>455</v>
      </c>
      <c r="B1243" s="34" t="s">
        <v>5692</v>
      </c>
      <c r="C1243" s="66">
        <f>SUM(C1244:C3018)</f>
        <v>787226.32000163058</v>
      </c>
      <c r="D1243" s="78"/>
      <c r="E1243" s="66"/>
      <c r="F1243" s="71"/>
      <c r="G1243" s="66">
        <f t="shared" si="37"/>
        <v>787226.32000163058</v>
      </c>
      <c r="I1243" s="67">
        <v>670297.28</v>
      </c>
      <c r="J1243" s="68">
        <f t="shared" si="36"/>
        <v>-116929.04000163055</v>
      </c>
      <c r="K1243" s="64"/>
      <c r="L1243" s="64">
        <v>0</v>
      </c>
    </row>
    <row r="1244" spans="1:12" s="72" customFormat="1" outlineLevel="2">
      <c r="A1244" s="118">
        <v>1200001013</v>
      </c>
      <c r="B1244" s="119" t="s">
        <v>1393</v>
      </c>
      <c r="C1244" s="69">
        <v>0</v>
      </c>
      <c r="D1244" s="78"/>
      <c r="E1244" s="69"/>
      <c r="F1244" s="71"/>
      <c r="G1244" s="69">
        <f t="shared" si="37"/>
        <v>0</v>
      </c>
      <c r="I1244" s="67">
        <v>0</v>
      </c>
      <c r="J1244" s="68">
        <f t="shared" si="36"/>
        <v>0</v>
      </c>
      <c r="K1244" s="64"/>
      <c r="L1244" s="64" t="s">
        <v>455</v>
      </c>
    </row>
    <row r="1245" spans="1:12" s="72" customFormat="1" outlineLevel="2">
      <c r="A1245" s="81">
        <v>1200001903</v>
      </c>
      <c r="B1245" s="82" t="s">
        <v>1394</v>
      </c>
      <c r="C1245" s="69">
        <v>0</v>
      </c>
      <c r="D1245" s="78"/>
      <c r="E1245" s="69"/>
      <c r="F1245" s="71"/>
      <c r="G1245" s="69">
        <f t="shared" si="37"/>
        <v>0</v>
      </c>
      <c r="I1245" s="67">
        <v>0</v>
      </c>
      <c r="J1245" s="68">
        <f t="shared" si="36"/>
        <v>0</v>
      </c>
      <c r="K1245" s="64"/>
      <c r="L1245" s="64" t="s">
        <v>5619</v>
      </c>
    </row>
    <row r="1246" spans="1:12" s="72" customFormat="1" outlineLevel="2">
      <c r="A1246" s="81">
        <v>1200002903</v>
      </c>
      <c r="B1246" s="82" t="s">
        <v>1395</v>
      </c>
      <c r="C1246" s="69">
        <v>0</v>
      </c>
      <c r="D1246" s="78"/>
      <c r="E1246" s="69"/>
      <c r="F1246" s="71"/>
      <c r="G1246" s="69">
        <f t="shared" si="37"/>
        <v>0</v>
      </c>
      <c r="I1246" s="67">
        <v>0</v>
      </c>
      <c r="J1246" s="68">
        <f t="shared" si="36"/>
        <v>0</v>
      </c>
      <c r="K1246" s="64"/>
      <c r="L1246" s="64" t="s">
        <v>5619</v>
      </c>
    </row>
    <row r="1247" spans="1:12" s="72" customFormat="1" outlineLevel="2">
      <c r="A1247" s="81">
        <v>1200003903</v>
      </c>
      <c r="B1247" s="82" t="s">
        <v>1396</v>
      </c>
      <c r="C1247" s="69">
        <v>0</v>
      </c>
      <c r="D1247" s="78"/>
      <c r="E1247" s="69"/>
      <c r="F1247" s="71"/>
      <c r="G1247" s="69">
        <f t="shared" si="37"/>
        <v>0</v>
      </c>
      <c r="I1247" s="67">
        <v>0</v>
      </c>
      <c r="J1247" s="68">
        <f t="shared" si="36"/>
        <v>0</v>
      </c>
      <c r="K1247" s="64"/>
      <c r="L1247" s="64" t="s">
        <v>5619</v>
      </c>
    </row>
    <row r="1248" spans="1:12" s="72" customFormat="1" outlineLevel="2">
      <c r="A1248" s="81">
        <v>1200004903</v>
      </c>
      <c r="B1248" s="82" t="s">
        <v>1397</v>
      </c>
      <c r="C1248" s="69">
        <v>0</v>
      </c>
      <c r="D1248" s="78"/>
      <c r="E1248" s="69"/>
      <c r="F1248" s="71"/>
      <c r="G1248" s="69">
        <f t="shared" si="37"/>
        <v>0</v>
      </c>
      <c r="I1248" s="67">
        <v>0</v>
      </c>
      <c r="J1248" s="68">
        <f t="shared" si="36"/>
        <v>0</v>
      </c>
      <c r="K1248" s="64"/>
      <c r="L1248" s="64" t="s">
        <v>5619</v>
      </c>
    </row>
    <row r="1249" spans="1:12" s="72" customFormat="1" outlineLevel="2">
      <c r="A1249" s="81">
        <v>1200005903</v>
      </c>
      <c r="B1249" s="82" t="s">
        <v>1398</v>
      </c>
      <c r="C1249" s="69">
        <v>0</v>
      </c>
      <c r="D1249" s="78"/>
      <c r="E1249" s="69"/>
      <c r="F1249" s="71"/>
      <c r="G1249" s="69">
        <f t="shared" si="37"/>
        <v>0</v>
      </c>
      <c r="I1249" s="67">
        <v>0</v>
      </c>
      <c r="J1249" s="68">
        <f t="shared" si="36"/>
        <v>0</v>
      </c>
      <c r="K1249" s="64"/>
      <c r="L1249" s="64" t="s">
        <v>5619</v>
      </c>
    </row>
    <row r="1250" spans="1:12" s="72" customFormat="1" outlineLevel="2">
      <c r="A1250" s="81">
        <v>1200006903</v>
      </c>
      <c r="B1250" s="82" t="s">
        <v>1399</v>
      </c>
      <c r="C1250" s="69">
        <v>0</v>
      </c>
      <c r="D1250" s="78"/>
      <c r="E1250" s="69"/>
      <c r="F1250" s="71"/>
      <c r="G1250" s="69">
        <f t="shared" si="37"/>
        <v>0</v>
      </c>
      <c r="I1250" s="67">
        <v>0</v>
      </c>
      <c r="J1250" s="68">
        <f t="shared" si="36"/>
        <v>0</v>
      </c>
      <c r="K1250" s="64"/>
      <c r="L1250" s="64" t="s">
        <v>5619</v>
      </c>
    </row>
    <row r="1251" spans="1:12" s="72" customFormat="1" outlineLevel="2">
      <c r="A1251" s="81">
        <v>1200007903</v>
      </c>
      <c r="B1251" s="82" t="s">
        <v>1400</v>
      </c>
      <c r="C1251" s="69">
        <v>0</v>
      </c>
      <c r="D1251" s="78"/>
      <c r="E1251" s="69"/>
      <c r="F1251" s="71"/>
      <c r="G1251" s="69">
        <f t="shared" si="37"/>
        <v>0</v>
      </c>
      <c r="I1251" s="67">
        <v>0</v>
      </c>
      <c r="J1251" s="68">
        <f t="shared" si="36"/>
        <v>0</v>
      </c>
      <c r="K1251" s="64"/>
      <c r="L1251" s="64" t="s">
        <v>5619</v>
      </c>
    </row>
    <row r="1252" spans="1:12" s="72" customFormat="1" outlineLevel="2">
      <c r="A1252" s="81">
        <v>1200008903</v>
      </c>
      <c r="B1252" s="82" t="s">
        <v>1401</v>
      </c>
      <c r="C1252" s="69">
        <v>0</v>
      </c>
      <c r="D1252" s="78"/>
      <c r="E1252" s="69"/>
      <c r="F1252" s="71"/>
      <c r="G1252" s="69">
        <f t="shared" si="37"/>
        <v>0</v>
      </c>
      <c r="I1252" s="67">
        <v>0</v>
      </c>
      <c r="J1252" s="68">
        <f t="shared" si="36"/>
        <v>0</v>
      </c>
      <c r="K1252" s="64"/>
      <c r="L1252" s="64" t="s">
        <v>5619</v>
      </c>
    </row>
    <row r="1253" spans="1:12" s="72" customFormat="1" outlineLevel="2">
      <c r="A1253" s="81">
        <v>1200009903</v>
      </c>
      <c r="B1253" s="82" t="s">
        <v>1402</v>
      </c>
      <c r="C1253" s="69">
        <v>0</v>
      </c>
      <c r="D1253" s="78"/>
      <c r="E1253" s="69"/>
      <c r="F1253" s="71"/>
      <c r="G1253" s="69">
        <f t="shared" si="37"/>
        <v>0</v>
      </c>
      <c r="I1253" s="67">
        <v>0</v>
      </c>
      <c r="J1253" s="68">
        <f t="shared" si="36"/>
        <v>0</v>
      </c>
      <c r="K1253" s="64"/>
      <c r="L1253" s="64" t="s">
        <v>5619</v>
      </c>
    </row>
    <row r="1254" spans="1:12" s="72" customFormat="1" outlineLevel="2">
      <c r="A1254" s="81">
        <v>1200010903</v>
      </c>
      <c r="B1254" s="82" t="s">
        <v>1403</v>
      </c>
      <c r="C1254" s="69">
        <v>0</v>
      </c>
      <c r="D1254" s="78"/>
      <c r="E1254" s="69"/>
      <c r="F1254" s="71"/>
      <c r="G1254" s="69">
        <f t="shared" si="37"/>
        <v>0</v>
      </c>
      <c r="I1254" s="67">
        <v>0</v>
      </c>
      <c r="J1254" s="68">
        <f t="shared" si="36"/>
        <v>0</v>
      </c>
      <c r="K1254" s="64"/>
      <c r="L1254" s="64" t="s">
        <v>5619</v>
      </c>
    </row>
    <row r="1255" spans="1:12" s="72" customFormat="1" outlineLevel="2">
      <c r="A1255" s="81">
        <v>1200011903</v>
      </c>
      <c r="B1255" s="82" t="s">
        <v>1404</v>
      </c>
      <c r="C1255" s="69">
        <v>0</v>
      </c>
      <c r="D1255" s="78"/>
      <c r="E1255" s="69"/>
      <c r="F1255" s="71"/>
      <c r="G1255" s="69">
        <f t="shared" si="37"/>
        <v>0</v>
      </c>
      <c r="I1255" s="67">
        <v>0</v>
      </c>
      <c r="J1255" s="68">
        <f t="shared" si="36"/>
        <v>0</v>
      </c>
      <c r="K1255" s="64"/>
      <c r="L1255" s="64" t="s">
        <v>5619</v>
      </c>
    </row>
    <row r="1256" spans="1:12" s="72" customFormat="1" outlineLevel="2">
      <c r="A1256" s="81">
        <v>1200012903</v>
      </c>
      <c r="B1256" s="82" t="s">
        <v>1405</v>
      </c>
      <c r="C1256" s="69">
        <v>0</v>
      </c>
      <c r="D1256" s="78"/>
      <c r="E1256" s="69"/>
      <c r="F1256" s="71"/>
      <c r="G1256" s="69">
        <f t="shared" si="37"/>
        <v>0</v>
      </c>
      <c r="I1256" s="67">
        <v>0</v>
      </c>
      <c r="J1256" s="68">
        <f t="shared" si="36"/>
        <v>0</v>
      </c>
      <c r="K1256" s="64"/>
      <c r="L1256" s="64" t="s">
        <v>5619</v>
      </c>
    </row>
    <row r="1257" spans="1:12" s="72" customFormat="1" outlineLevel="2">
      <c r="A1257" s="81">
        <v>1200013903</v>
      </c>
      <c r="B1257" s="82" t="s">
        <v>1406</v>
      </c>
      <c r="C1257" s="69">
        <v>0</v>
      </c>
      <c r="D1257" s="78"/>
      <c r="E1257" s="69"/>
      <c r="F1257" s="71"/>
      <c r="G1257" s="69">
        <f t="shared" si="37"/>
        <v>0</v>
      </c>
      <c r="I1257" s="67">
        <v>0</v>
      </c>
      <c r="J1257" s="68">
        <f t="shared" si="36"/>
        <v>0</v>
      </c>
      <c r="K1257" s="64"/>
      <c r="L1257" s="64" t="s">
        <v>5619</v>
      </c>
    </row>
    <row r="1258" spans="1:12" s="72" customFormat="1" outlineLevel="2">
      <c r="A1258" s="81">
        <v>1200014903</v>
      </c>
      <c r="B1258" s="82" t="s">
        <v>1407</v>
      </c>
      <c r="C1258" s="69">
        <v>0</v>
      </c>
      <c r="D1258" s="78"/>
      <c r="E1258" s="69"/>
      <c r="F1258" s="71"/>
      <c r="G1258" s="69">
        <f t="shared" si="37"/>
        <v>0</v>
      </c>
      <c r="I1258" s="67">
        <v>0</v>
      </c>
      <c r="J1258" s="68">
        <f t="shared" ref="J1258:J1321" si="38">I1258-G1258</f>
        <v>0</v>
      </c>
      <c r="K1258" s="64"/>
      <c r="L1258" s="64" t="s">
        <v>5619</v>
      </c>
    </row>
    <row r="1259" spans="1:12" s="72" customFormat="1" outlineLevel="2">
      <c r="A1259" s="81">
        <v>1200015903</v>
      </c>
      <c r="B1259" s="82" t="s">
        <v>1408</v>
      </c>
      <c r="C1259" s="69">
        <v>0</v>
      </c>
      <c r="D1259" s="78"/>
      <c r="E1259" s="69"/>
      <c r="F1259" s="71"/>
      <c r="G1259" s="69">
        <f t="shared" si="37"/>
        <v>0</v>
      </c>
      <c r="I1259" s="67">
        <v>0</v>
      </c>
      <c r="J1259" s="68">
        <f t="shared" si="38"/>
        <v>0</v>
      </c>
      <c r="K1259" s="64"/>
      <c r="L1259" s="64" t="s">
        <v>5619</v>
      </c>
    </row>
    <row r="1260" spans="1:12" s="72" customFormat="1" outlineLevel="2">
      <c r="A1260" s="81">
        <v>1200324010</v>
      </c>
      <c r="B1260" s="82" t="s">
        <v>1409</v>
      </c>
      <c r="C1260" s="69">
        <v>0</v>
      </c>
      <c r="D1260" s="78"/>
      <c r="E1260" s="69"/>
      <c r="F1260" s="71"/>
      <c r="G1260" s="69">
        <f t="shared" si="37"/>
        <v>0</v>
      </c>
      <c r="I1260" s="67">
        <v>0</v>
      </c>
      <c r="J1260" s="68">
        <f t="shared" si="38"/>
        <v>0</v>
      </c>
      <c r="K1260" s="64"/>
      <c r="L1260" s="64" t="s">
        <v>455</v>
      </c>
    </row>
    <row r="1261" spans="1:12" s="72" customFormat="1" outlineLevel="2">
      <c r="A1261" s="81">
        <v>1200324011</v>
      </c>
      <c r="B1261" s="82" t="s">
        <v>1410</v>
      </c>
      <c r="C1261" s="69">
        <v>0</v>
      </c>
      <c r="D1261" s="78"/>
      <c r="E1261" s="69"/>
      <c r="F1261" s="71"/>
      <c r="G1261" s="69">
        <f t="shared" si="37"/>
        <v>0</v>
      </c>
      <c r="I1261" s="67">
        <v>0</v>
      </c>
      <c r="J1261" s="68">
        <f t="shared" si="38"/>
        <v>0</v>
      </c>
      <c r="K1261" s="64"/>
      <c r="L1261" s="64" t="s">
        <v>455</v>
      </c>
    </row>
    <row r="1262" spans="1:12" s="72" customFormat="1" outlineLevel="2">
      <c r="A1262" s="81">
        <v>1200324012</v>
      </c>
      <c r="B1262" s="82" t="s">
        <v>1411</v>
      </c>
      <c r="C1262" s="69">
        <v>0</v>
      </c>
      <c r="D1262" s="78"/>
      <c r="E1262" s="69"/>
      <c r="F1262" s="71"/>
      <c r="G1262" s="69">
        <f t="shared" si="37"/>
        <v>0</v>
      </c>
      <c r="I1262" s="67">
        <v>0</v>
      </c>
      <c r="J1262" s="68">
        <f t="shared" si="38"/>
        <v>0</v>
      </c>
      <c r="K1262" s="64"/>
      <c r="L1262" s="64" t="s">
        <v>455</v>
      </c>
    </row>
    <row r="1263" spans="1:12" s="72" customFormat="1" outlineLevel="2">
      <c r="A1263" s="81">
        <v>1200324013</v>
      </c>
      <c r="B1263" s="82" t="s">
        <v>1412</v>
      </c>
      <c r="C1263" s="69">
        <v>0</v>
      </c>
      <c r="D1263" s="78"/>
      <c r="E1263" s="69"/>
      <c r="F1263" s="71"/>
      <c r="G1263" s="69">
        <f t="shared" si="37"/>
        <v>0</v>
      </c>
      <c r="I1263" s="67">
        <v>0</v>
      </c>
      <c r="J1263" s="68">
        <f t="shared" si="38"/>
        <v>0</v>
      </c>
      <c r="K1263" s="64"/>
      <c r="L1263" s="64" t="s">
        <v>455</v>
      </c>
    </row>
    <row r="1264" spans="1:12" s="72" customFormat="1" outlineLevel="2">
      <c r="A1264" s="81">
        <v>1200324016</v>
      </c>
      <c r="B1264" s="82" t="s">
        <v>1413</v>
      </c>
      <c r="C1264" s="69">
        <v>0</v>
      </c>
      <c r="D1264" s="78"/>
      <c r="E1264" s="69"/>
      <c r="F1264" s="71"/>
      <c r="G1264" s="69">
        <f t="shared" si="37"/>
        <v>0</v>
      </c>
      <c r="I1264" s="67">
        <v>0</v>
      </c>
      <c r="J1264" s="68">
        <f t="shared" si="38"/>
        <v>0</v>
      </c>
      <c r="K1264" s="64"/>
      <c r="L1264" s="64" t="s">
        <v>455</v>
      </c>
    </row>
    <row r="1265" spans="1:12" s="72" customFormat="1" outlineLevel="2">
      <c r="A1265" s="81">
        <v>1200324019</v>
      </c>
      <c r="B1265" s="82" t="s">
        <v>1414</v>
      </c>
      <c r="C1265" s="69">
        <v>0</v>
      </c>
      <c r="D1265" s="78"/>
      <c r="E1265" s="69"/>
      <c r="F1265" s="71"/>
      <c r="G1265" s="69">
        <f t="shared" si="37"/>
        <v>0</v>
      </c>
      <c r="I1265" s="67">
        <v>0</v>
      </c>
      <c r="J1265" s="68">
        <f t="shared" si="38"/>
        <v>0</v>
      </c>
      <c r="K1265" s="64"/>
      <c r="L1265" s="64" t="s">
        <v>455</v>
      </c>
    </row>
    <row r="1266" spans="1:12" s="72" customFormat="1" outlineLevel="2">
      <c r="A1266" s="30">
        <v>1200701010</v>
      </c>
      <c r="B1266" s="44" t="s">
        <v>1415</v>
      </c>
      <c r="C1266" s="69">
        <v>0</v>
      </c>
      <c r="D1266" s="78"/>
      <c r="E1266" s="69"/>
      <c r="F1266" s="71"/>
      <c r="G1266" s="69">
        <f t="shared" si="37"/>
        <v>0</v>
      </c>
      <c r="I1266" s="67">
        <v>0</v>
      </c>
      <c r="J1266" s="68">
        <f t="shared" si="38"/>
        <v>0</v>
      </c>
      <c r="K1266" s="64"/>
      <c r="L1266" s="64" t="s">
        <v>455</v>
      </c>
    </row>
    <row r="1267" spans="1:12" s="72" customFormat="1" outlineLevel="2">
      <c r="A1267" s="81">
        <v>1200701011</v>
      </c>
      <c r="B1267" s="82" t="s">
        <v>1416</v>
      </c>
      <c r="C1267" s="69">
        <v>31482573.050000001</v>
      </c>
      <c r="D1267" s="78"/>
      <c r="E1267" s="69"/>
      <c r="F1267" s="71"/>
      <c r="G1267" s="69">
        <f t="shared" si="37"/>
        <v>31482573.050000001</v>
      </c>
      <c r="I1267" s="67">
        <v>0</v>
      </c>
      <c r="J1267" s="68">
        <f t="shared" si="38"/>
        <v>-31482573.050000001</v>
      </c>
      <c r="K1267" s="64"/>
      <c r="L1267" s="64" t="s">
        <v>455</v>
      </c>
    </row>
    <row r="1268" spans="1:12" s="72" customFormat="1" outlineLevel="2">
      <c r="A1268" s="118">
        <v>1200701012</v>
      </c>
      <c r="B1268" s="120" t="s">
        <v>1417</v>
      </c>
      <c r="C1268" s="69">
        <v>0</v>
      </c>
      <c r="D1268" s="78"/>
      <c r="E1268" s="69"/>
      <c r="F1268" s="71"/>
      <c r="G1268" s="69">
        <f t="shared" si="37"/>
        <v>0</v>
      </c>
      <c r="I1268" s="67">
        <v>0</v>
      </c>
      <c r="J1268" s="68">
        <f t="shared" si="38"/>
        <v>0</v>
      </c>
      <c r="K1268" s="64"/>
      <c r="L1268" s="64" t="s">
        <v>455</v>
      </c>
    </row>
    <row r="1269" spans="1:12" s="72" customFormat="1" outlineLevel="2">
      <c r="A1269" s="81">
        <v>1200701013</v>
      </c>
      <c r="B1269" s="82" t="s">
        <v>1418</v>
      </c>
      <c r="C1269" s="69">
        <v>486253061.61000001</v>
      </c>
      <c r="D1269" s="78"/>
      <c r="E1269" s="69"/>
      <c r="F1269" s="71"/>
      <c r="G1269" s="69">
        <f t="shared" si="37"/>
        <v>486253061.61000001</v>
      </c>
      <c r="I1269" s="67">
        <v>0</v>
      </c>
      <c r="J1269" s="68">
        <f t="shared" si="38"/>
        <v>-486253061.61000001</v>
      </c>
      <c r="K1269" s="64"/>
      <c r="L1269" s="64" t="s">
        <v>455</v>
      </c>
    </row>
    <row r="1270" spans="1:12" s="72" customFormat="1" outlineLevel="2">
      <c r="A1270" s="81">
        <v>1200701016</v>
      </c>
      <c r="B1270" s="82" t="s">
        <v>1419</v>
      </c>
      <c r="C1270" s="69">
        <v>0</v>
      </c>
      <c r="D1270" s="78"/>
      <c r="E1270" s="69"/>
      <c r="F1270" s="71"/>
      <c r="G1270" s="69">
        <f t="shared" si="37"/>
        <v>0</v>
      </c>
      <c r="I1270" s="67">
        <v>0</v>
      </c>
      <c r="J1270" s="68">
        <f t="shared" si="38"/>
        <v>0</v>
      </c>
      <c r="K1270" s="64"/>
      <c r="L1270" s="64" t="s">
        <v>455</v>
      </c>
    </row>
    <row r="1271" spans="1:12" s="72" customFormat="1" outlineLevel="2">
      <c r="A1271" s="30">
        <v>1200701017</v>
      </c>
      <c r="B1271" s="44" t="s">
        <v>1420</v>
      </c>
      <c r="C1271" s="69">
        <v>-517735779.42000002</v>
      </c>
      <c r="D1271" s="78"/>
      <c r="E1271" s="69"/>
      <c r="F1271" s="71"/>
      <c r="G1271" s="69">
        <f t="shared" ref="G1271:G1334" si="39">C1271+E1271</f>
        <v>-517735779.42000002</v>
      </c>
      <c r="I1271" s="67">
        <v>0</v>
      </c>
      <c r="J1271" s="68">
        <f t="shared" si="38"/>
        <v>517735779.42000002</v>
      </c>
      <c r="K1271" s="64"/>
      <c r="L1271" s="64" t="s">
        <v>455</v>
      </c>
    </row>
    <row r="1272" spans="1:12" s="72" customFormat="1" outlineLevel="2">
      <c r="A1272" s="30">
        <v>1200701019</v>
      </c>
      <c r="B1272" s="44" t="s">
        <v>1421</v>
      </c>
      <c r="C1272" s="69">
        <v>0</v>
      </c>
      <c r="D1272" s="78"/>
      <c r="E1272" s="69"/>
      <c r="F1272" s="71"/>
      <c r="G1272" s="69">
        <f t="shared" si="39"/>
        <v>0</v>
      </c>
      <c r="I1272" s="67">
        <v>0</v>
      </c>
      <c r="J1272" s="68">
        <f t="shared" si="38"/>
        <v>0</v>
      </c>
      <c r="K1272" s="64"/>
      <c r="L1272" s="64" t="s">
        <v>455</v>
      </c>
    </row>
    <row r="1273" spans="1:12" s="72" customFormat="1" outlineLevel="2">
      <c r="A1273" s="30">
        <v>1200702010</v>
      </c>
      <c r="B1273" s="44" t="s">
        <v>1422</v>
      </c>
      <c r="C1273" s="69">
        <v>0</v>
      </c>
      <c r="D1273" s="78"/>
      <c r="E1273" s="69"/>
      <c r="F1273" s="71"/>
      <c r="G1273" s="69">
        <f t="shared" si="39"/>
        <v>0</v>
      </c>
      <c r="I1273" s="67">
        <v>0</v>
      </c>
      <c r="J1273" s="68">
        <f t="shared" si="38"/>
        <v>0</v>
      </c>
      <c r="K1273" s="64"/>
      <c r="L1273" s="64" t="s">
        <v>455</v>
      </c>
    </row>
    <row r="1274" spans="1:12" s="72" customFormat="1" outlineLevel="2">
      <c r="A1274" s="118">
        <v>1200702011</v>
      </c>
      <c r="B1274" s="120" t="s">
        <v>1423</v>
      </c>
      <c r="C1274" s="69">
        <v>0</v>
      </c>
      <c r="D1274" s="78"/>
      <c r="E1274" s="69"/>
      <c r="F1274" s="71"/>
      <c r="G1274" s="69">
        <f t="shared" si="39"/>
        <v>0</v>
      </c>
      <c r="I1274" s="67">
        <v>0</v>
      </c>
      <c r="J1274" s="68">
        <f t="shared" si="38"/>
        <v>0</v>
      </c>
      <c r="K1274" s="64"/>
      <c r="L1274" s="64" t="s">
        <v>455</v>
      </c>
    </row>
    <row r="1275" spans="1:12" s="72" customFormat="1" outlineLevel="2">
      <c r="A1275" s="81">
        <v>1200702012</v>
      </c>
      <c r="B1275" s="82" t="s">
        <v>1424</v>
      </c>
      <c r="C1275" s="69">
        <v>0</v>
      </c>
      <c r="D1275" s="78"/>
      <c r="E1275" s="69"/>
      <c r="F1275" s="71"/>
      <c r="G1275" s="69">
        <f t="shared" si="39"/>
        <v>0</v>
      </c>
      <c r="I1275" s="67">
        <v>0</v>
      </c>
      <c r="J1275" s="68">
        <f t="shared" si="38"/>
        <v>0</v>
      </c>
      <c r="K1275" s="64"/>
      <c r="L1275" s="64" t="s">
        <v>455</v>
      </c>
    </row>
    <row r="1276" spans="1:12" s="72" customFormat="1" outlineLevel="2">
      <c r="A1276" s="30">
        <v>1200702013</v>
      </c>
      <c r="B1276" s="44" t="s">
        <v>1425</v>
      </c>
      <c r="C1276" s="69">
        <v>0</v>
      </c>
      <c r="D1276" s="78"/>
      <c r="E1276" s="69"/>
      <c r="F1276" s="71"/>
      <c r="G1276" s="69">
        <f t="shared" si="39"/>
        <v>0</v>
      </c>
      <c r="I1276" s="67">
        <v>0</v>
      </c>
      <c r="J1276" s="68">
        <f t="shared" si="38"/>
        <v>0</v>
      </c>
      <c r="K1276" s="64"/>
      <c r="L1276" s="64" t="s">
        <v>455</v>
      </c>
    </row>
    <row r="1277" spans="1:12" s="72" customFormat="1" outlineLevel="2">
      <c r="A1277" s="30">
        <v>1200702016</v>
      </c>
      <c r="B1277" s="44" t="s">
        <v>1426</v>
      </c>
      <c r="C1277" s="69">
        <v>0</v>
      </c>
      <c r="D1277" s="78"/>
      <c r="E1277" s="69"/>
      <c r="F1277" s="71"/>
      <c r="G1277" s="69">
        <f t="shared" si="39"/>
        <v>0</v>
      </c>
      <c r="I1277" s="67">
        <v>0</v>
      </c>
      <c r="J1277" s="68">
        <f t="shared" si="38"/>
        <v>0</v>
      </c>
      <c r="K1277" s="64"/>
      <c r="L1277" s="64" t="s">
        <v>455</v>
      </c>
    </row>
    <row r="1278" spans="1:12" s="72" customFormat="1" outlineLevel="2">
      <c r="A1278" s="30">
        <v>1200702017</v>
      </c>
      <c r="B1278" s="44" t="s">
        <v>1427</v>
      </c>
      <c r="C1278" s="69">
        <v>0</v>
      </c>
      <c r="D1278" s="78"/>
      <c r="E1278" s="69"/>
      <c r="F1278" s="71"/>
      <c r="G1278" s="69">
        <f t="shared" si="39"/>
        <v>0</v>
      </c>
      <c r="I1278" s="67">
        <v>0</v>
      </c>
      <c r="J1278" s="68">
        <f t="shared" si="38"/>
        <v>0</v>
      </c>
      <c r="K1278" s="64"/>
      <c r="L1278" s="64" t="s">
        <v>455</v>
      </c>
    </row>
    <row r="1279" spans="1:12" s="72" customFormat="1" outlineLevel="2">
      <c r="A1279" s="81">
        <v>1200702019</v>
      </c>
      <c r="B1279" s="82" t="s">
        <v>1428</v>
      </c>
      <c r="C1279" s="69">
        <v>0</v>
      </c>
      <c r="D1279" s="78"/>
      <c r="E1279" s="69"/>
      <c r="F1279" s="71"/>
      <c r="G1279" s="69">
        <f t="shared" si="39"/>
        <v>0</v>
      </c>
      <c r="I1279" s="67">
        <v>0</v>
      </c>
      <c r="J1279" s="68">
        <f t="shared" si="38"/>
        <v>0</v>
      </c>
      <c r="K1279" s="64"/>
      <c r="L1279" s="64" t="s">
        <v>455</v>
      </c>
    </row>
    <row r="1280" spans="1:12" s="72" customFormat="1" outlineLevel="2">
      <c r="A1280" s="30">
        <v>1200703010</v>
      </c>
      <c r="B1280" s="44" t="s">
        <v>1429</v>
      </c>
      <c r="C1280" s="69">
        <v>0</v>
      </c>
      <c r="D1280" s="78"/>
      <c r="E1280" s="69"/>
      <c r="F1280" s="71"/>
      <c r="G1280" s="69">
        <f t="shared" si="39"/>
        <v>0</v>
      </c>
      <c r="I1280" s="67">
        <v>0</v>
      </c>
      <c r="J1280" s="68">
        <f t="shared" si="38"/>
        <v>0</v>
      </c>
      <c r="K1280" s="64"/>
      <c r="L1280" s="64" t="s">
        <v>455</v>
      </c>
    </row>
    <row r="1281" spans="1:12" s="72" customFormat="1" outlineLevel="2">
      <c r="A1281" s="81">
        <v>1200703011</v>
      </c>
      <c r="B1281" s="82" t="s">
        <v>1430</v>
      </c>
      <c r="C1281" s="69">
        <v>0</v>
      </c>
      <c r="D1281" s="78"/>
      <c r="E1281" s="69"/>
      <c r="F1281" s="71"/>
      <c r="G1281" s="69">
        <f t="shared" si="39"/>
        <v>0</v>
      </c>
      <c r="I1281" s="67">
        <v>0</v>
      </c>
      <c r="J1281" s="68">
        <f t="shared" si="38"/>
        <v>0</v>
      </c>
      <c r="K1281" s="64"/>
      <c r="L1281" s="64" t="s">
        <v>455</v>
      </c>
    </row>
    <row r="1282" spans="1:12" s="72" customFormat="1" outlineLevel="2">
      <c r="A1282" s="118">
        <v>1200703012</v>
      </c>
      <c r="B1282" s="120" t="s">
        <v>1431</v>
      </c>
      <c r="C1282" s="69">
        <v>0</v>
      </c>
      <c r="D1282" s="78"/>
      <c r="E1282" s="69"/>
      <c r="F1282" s="71"/>
      <c r="G1282" s="69">
        <f t="shared" si="39"/>
        <v>0</v>
      </c>
      <c r="I1282" s="67">
        <v>0</v>
      </c>
      <c r="J1282" s="68">
        <f t="shared" si="38"/>
        <v>0</v>
      </c>
      <c r="K1282" s="64"/>
      <c r="L1282" s="64" t="s">
        <v>455</v>
      </c>
    </row>
    <row r="1283" spans="1:12" s="72" customFormat="1" outlineLevel="2">
      <c r="A1283" s="81">
        <v>1200703013</v>
      </c>
      <c r="B1283" s="82" t="s">
        <v>1432</v>
      </c>
      <c r="C1283" s="69">
        <v>0</v>
      </c>
      <c r="D1283" s="78"/>
      <c r="E1283" s="69"/>
      <c r="F1283" s="71"/>
      <c r="G1283" s="69">
        <f t="shared" si="39"/>
        <v>0</v>
      </c>
      <c r="I1283" s="67">
        <v>0</v>
      </c>
      <c r="J1283" s="68">
        <f t="shared" si="38"/>
        <v>0</v>
      </c>
      <c r="K1283" s="64"/>
      <c r="L1283" s="64" t="s">
        <v>455</v>
      </c>
    </row>
    <row r="1284" spans="1:12" s="72" customFormat="1" outlineLevel="2">
      <c r="A1284" s="81">
        <v>1200703016</v>
      </c>
      <c r="B1284" s="82" t="s">
        <v>1433</v>
      </c>
      <c r="C1284" s="69">
        <v>0</v>
      </c>
      <c r="D1284" s="78"/>
      <c r="E1284" s="69"/>
      <c r="F1284" s="71"/>
      <c r="G1284" s="69">
        <f t="shared" si="39"/>
        <v>0</v>
      </c>
      <c r="I1284" s="67">
        <v>0</v>
      </c>
      <c r="J1284" s="68">
        <f t="shared" si="38"/>
        <v>0</v>
      </c>
      <c r="K1284" s="64"/>
      <c r="L1284" s="64" t="s">
        <v>455</v>
      </c>
    </row>
    <row r="1285" spans="1:12" s="72" customFormat="1" outlineLevel="2">
      <c r="A1285" s="81">
        <v>1200703017</v>
      </c>
      <c r="B1285" s="82" t="s">
        <v>1434</v>
      </c>
      <c r="C1285" s="69">
        <v>0</v>
      </c>
      <c r="D1285" s="78"/>
      <c r="E1285" s="69"/>
      <c r="F1285" s="71"/>
      <c r="G1285" s="69">
        <f t="shared" si="39"/>
        <v>0</v>
      </c>
      <c r="I1285" s="67">
        <v>0</v>
      </c>
      <c r="J1285" s="68">
        <f t="shared" si="38"/>
        <v>0</v>
      </c>
      <c r="K1285" s="64"/>
      <c r="L1285" s="64" t="s">
        <v>455</v>
      </c>
    </row>
    <row r="1286" spans="1:12" s="72" customFormat="1" outlineLevel="2">
      <c r="A1286" s="81">
        <v>1200703018</v>
      </c>
      <c r="B1286" s="82" t="s">
        <v>1435</v>
      </c>
      <c r="C1286" s="69">
        <v>0</v>
      </c>
      <c r="D1286" s="78"/>
      <c r="E1286" s="69"/>
      <c r="F1286" s="71"/>
      <c r="G1286" s="69">
        <f t="shared" si="39"/>
        <v>0</v>
      </c>
      <c r="I1286" s="67">
        <v>0</v>
      </c>
      <c r="J1286" s="68">
        <f t="shared" si="38"/>
        <v>0</v>
      </c>
      <c r="K1286" s="64"/>
      <c r="L1286" s="64" t="s">
        <v>455</v>
      </c>
    </row>
    <row r="1287" spans="1:12" s="72" customFormat="1" outlineLevel="2">
      <c r="A1287" s="81">
        <v>1200703019</v>
      </c>
      <c r="B1287" s="82" t="s">
        <v>1436</v>
      </c>
      <c r="C1287" s="69">
        <v>0</v>
      </c>
      <c r="D1287" s="78"/>
      <c r="E1287" s="69"/>
      <c r="F1287" s="71"/>
      <c r="G1287" s="69">
        <f t="shared" si="39"/>
        <v>0</v>
      </c>
      <c r="I1287" s="67">
        <v>0</v>
      </c>
      <c r="J1287" s="68">
        <f t="shared" si="38"/>
        <v>0</v>
      </c>
      <c r="K1287" s="64"/>
      <c r="L1287" s="64" t="s">
        <v>455</v>
      </c>
    </row>
    <row r="1288" spans="1:12" s="72" customFormat="1" outlineLevel="2">
      <c r="A1288" s="81">
        <v>1200703020</v>
      </c>
      <c r="B1288" s="82" t="s">
        <v>1429</v>
      </c>
      <c r="C1288" s="69">
        <v>0</v>
      </c>
      <c r="D1288" s="78"/>
      <c r="E1288" s="69"/>
      <c r="F1288" s="71"/>
      <c r="G1288" s="69">
        <f t="shared" si="39"/>
        <v>0</v>
      </c>
      <c r="I1288" s="67">
        <v>0</v>
      </c>
      <c r="J1288" s="68">
        <f t="shared" si="38"/>
        <v>0</v>
      </c>
      <c r="K1288" s="64"/>
      <c r="L1288" s="64" t="s">
        <v>455</v>
      </c>
    </row>
    <row r="1289" spans="1:12" s="72" customFormat="1" outlineLevel="2">
      <c r="A1289" s="81">
        <v>1200703021</v>
      </c>
      <c r="B1289" s="82" t="s">
        <v>1430</v>
      </c>
      <c r="C1289" s="69">
        <v>0</v>
      </c>
      <c r="D1289" s="78"/>
      <c r="E1289" s="69"/>
      <c r="F1289" s="71"/>
      <c r="G1289" s="69">
        <f t="shared" si="39"/>
        <v>0</v>
      </c>
      <c r="I1289" s="67">
        <v>0</v>
      </c>
      <c r="J1289" s="68">
        <f t="shared" si="38"/>
        <v>0</v>
      </c>
      <c r="K1289" s="64"/>
      <c r="L1289" s="64" t="s">
        <v>455</v>
      </c>
    </row>
    <row r="1290" spans="1:12" s="72" customFormat="1" outlineLevel="2">
      <c r="A1290" s="81">
        <v>1200703022</v>
      </c>
      <c r="B1290" s="82" t="s">
        <v>1431</v>
      </c>
      <c r="C1290" s="69">
        <v>0</v>
      </c>
      <c r="D1290" s="78"/>
      <c r="E1290" s="69"/>
      <c r="F1290" s="71"/>
      <c r="G1290" s="69">
        <f t="shared" si="39"/>
        <v>0</v>
      </c>
      <c r="I1290" s="67">
        <v>0</v>
      </c>
      <c r="J1290" s="68">
        <f t="shared" si="38"/>
        <v>0</v>
      </c>
      <c r="K1290" s="64"/>
      <c r="L1290" s="64" t="s">
        <v>455</v>
      </c>
    </row>
    <row r="1291" spans="1:12" s="72" customFormat="1" outlineLevel="2">
      <c r="A1291" s="81">
        <v>1200703023</v>
      </c>
      <c r="B1291" s="82" t="s">
        <v>1432</v>
      </c>
      <c r="C1291" s="69">
        <v>0</v>
      </c>
      <c r="D1291" s="78"/>
      <c r="E1291" s="69"/>
      <c r="F1291" s="71"/>
      <c r="G1291" s="69">
        <f t="shared" si="39"/>
        <v>0</v>
      </c>
      <c r="I1291" s="67">
        <v>0</v>
      </c>
      <c r="J1291" s="68">
        <f t="shared" si="38"/>
        <v>0</v>
      </c>
      <c r="K1291" s="64"/>
      <c r="L1291" s="64" t="s">
        <v>455</v>
      </c>
    </row>
    <row r="1292" spans="1:12" s="72" customFormat="1" outlineLevel="2">
      <c r="A1292" s="81">
        <v>1200703026</v>
      </c>
      <c r="B1292" s="82" t="s">
        <v>1433</v>
      </c>
      <c r="C1292" s="69">
        <v>0</v>
      </c>
      <c r="D1292" s="78"/>
      <c r="E1292" s="69"/>
      <c r="F1292" s="71"/>
      <c r="G1292" s="69">
        <f t="shared" si="39"/>
        <v>0</v>
      </c>
      <c r="I1292" s="67">
        <v>0</v>
      </c>
      <c r="J1292" s="68">
        <f t="shared" si="38"/>
        <v>0</v>
      </c>
      <c r="K1292" s="64"/>
      <c r="L1292" s="64" t="s">
        <v>455</v>
      </c>
    </row>
    <row r="1293" spans="1:12" s="72" customFormat="1" outlineLevel="2">
      <c r="A1293" s="30">
        <v>1200703027</v>
      </c>
      <c r="B1293" s="44" t="s">
        <v>1434</v>
      </c>
      <c r="C1293" s="69">
        <v>0</v>
      </c>
      <c r="D1293" s="78"/>
      <c r="E1293" s="69"/>
      <c r="F1293" s="71"/>
      <c r="G1293" s="69">
        <f t="shared" si="39"/>
        <v>0</v>
      </c>
      <c r="I1293" s="67">
        <v>0</v>
      </c>
      <c r="J1293" s="68">
        <f t="shared" si="38"/>
        <v>0</v>
      </c>
      <c r="K1293" s="64"/>
      <c r="L1293" s="64" t="s">
        <v>455</v>
      </c>
    </row>
    <row r="1294" spans="1:12" s="72" customFormat="1" outlineLevel="2">
      <c r="A1294" s="81">
        <v>1200703028</v>
      </c>
      <c r="B1294" s="82" t="s">
        <v>1435</v>
      </c>
      <c r="C1294" s="69">
        <v>0</v>
      </c>
      <c r="D1294" s="78"/>
      <c r="E1294" s="69"/>
      <c r="F1294" s="71"/>
      <c r="G1294" s="69">
        <f t="shared" si="39"/>
        <v>0</v>
      </c>
      <c r="I1294" s="67">
        <v>0</v>
      </c>
      <c r="J1294" s="68">
        <f t="shared" si="38"/>
        <v>0</v>
      </c>
      <c r="K1294" s="64"/>
      <c r="L1294" s="64" t="s">
        <v>455</v>
      </c>
    </row>
    <row r="1295" spans="1:12" s="72" customFormat="1" outlineLevel="2">
      <c r="A1295" s="81">
        <v>1200703029</v>
      </c>
      <c r="B1295" s="82" t="s">
        <v>1436</v>
      </c>
      <c r="C1295" s="69">
        <v>0</v>
      </c>
      <c r="D1295" s="78"/>
      <c r="E1295" s="69"/>
      <c r="F1295" s="71"/>
      <c r="G1295" s="69">
        <f t="shared" si="39"/>
        <v>0</v>
      </c>
      <c r="I1295" s="67">
        <v>0</v>
      </c>
      <c r="J1295" s="68">
        <f t="shared" si="38"/>
        <v>0</v>
      </c>
      <c r="K1295" s="64"/>
      <c r="L1295" s="64" t="s">
        <v>455</v>
      </c>
    </row>
    <row r="1296" spans="1:12" s="72" customFormat="1" outlineLevel="2">
      <c r="A1296" s="81">
        <v>1200703030</v>
      </c>
      <c r="B1296" s="82" t="s">
        <v>1437</v>
      </c>
      <c r="C1296" s="69">
        <v>0</v>
      </c>
      <c r="D1296" s="78"/>
      <c r="E1296" s="69"/>
      <c r="F1296" s="71"/>
      <c r="G1296" s="69">
        <f t="shared" si="39"/>
        <v>0</v>
      </c>
      <c r="I1296" s="67">
        <v>0</v>
      </c>
      <c r="J1296" s="68">
        <f t="shared" si="38"/>
        <v>0</v>
      </c>
      <c r="K1296" s="64"/>
      <c r="L1296" s="64" t="s">
        <v>455</v>
      </c>
    </row>
    <row r="1297" spans="1:12" s="72" customFormat="1" outlineLevel="2">
      <c r="A1297" s="81">
        <v>1200703031</v>
      </c>
      <c r="B1297" s="82" t="s">
        <v>1437</v>
      </c>
      <c r="C1297" s="69">
        <v>0</v>
      </c>
      <c r="D1297" s="78"/>
      <c r="E1297" s="69"/>
      <c r="F1297" s="71"/>
      <c r="G1297" s="69">
        <f t="shared" si="39"/>
        <v>0</v>
      </c>
      <c r="I1297" s="67">
        <v>0</v>
      </c>
      <c r="J1297" s="68">
        <f t="shared" si="38"/>
        <v>0</v>
      </c>
      <c r="K1297" s="64"/>
      <c r="L1297" s="64" t="s">
        <v>455</v>
      </c>
    </row>
    <row r="1298" spans="1:12" s="72" customFormat="1" outlineLevel="2">
      <c r="A1298" s="81">
        <v>1200703032</v>
      </c>
      <c r="B1298" s="82" t="s">
        <v>1437</v>
      </c>
      <c r="C1298" s="69">
        <v>0</v>
      </c>
      <c r="D1298" s="78"/>
      <c r="E1298" s="69"/>
      <c r="F1298" s="71"/>
      <c r="G1298" s="69">
        <f t="shared" si="39"/>
        <v>0</v>
      </c>
      <c r="I1298" s="67">
        <v>0</v>
      </c>
      <c r="J1298" s="68">
        <f t="shared" si="38"/>
        <v>0</v>
      </c>
      <c r="K1298" s="64"/>
      <c r="L1298" s="64" t="s">
        <v>455</v>
      </c>
    </row>
    <row r="1299" spans="1:12" s="72" customFormat="1" outlineLevel="2">
      <c r="A1299" s="81">
        <v>1200703033</v>
      </c>
      <c r="B1299" s="82" t="s">
        <v>1437</v>
      </c>
      <c r="C1299" s="69">
        <v>0</v>
      </c>
      <c r="D1299" s="78"/>
      <c r="E1299" s="69"/>
      <c r="F1299" s="71"/>
      <c r="G1299" s="69">
        <f t="shared" si="39"/>
        <v>0</v>
      </c>
      <c r="I1299" s="67">
        <v>0</v>
      </c>
      <c r="J1299" s="68">
        <f t="shared" si="38"/>
        <v>0</v>
      </c>
      <c r="K1299" s="64"/>
      <c r="L1299" s="64" t="s">
        <v>455</v>
      </c>
    </row>
    <row r="1300" spans="1:12" s="72" customFormat="1" outlineLevel="2">
      <c r="A1300" s="81">
        <v>1200703036</v>
      </c>
      <c r="B1300" s="82" t="s">
        <v>1437</v>
      </c>
      <c r="C1300" s="69">
        <v>0</v>
      </c>
      <c r="D1300" s="78"/>
      <c r="E1300" s="69"/>
      <c r="F1300" s="71"/>
      <c r="G1300" s="69">
        <f t="shared" si="39"/>
        <v>0</v>
      </c>
      <c r="I1300" s="67">
        <v>0</v>
      </c>
      <c r="J1300" s="68">
        <f t="shared" si="38"/>
        <v>0</v>
      </c>
      <c r="K1300" s="64"/>
      <c r="L1300" s="64" t="s">
        <v>455</v>
      </c>
    </row>
    <row r="1301" spans="1:12" s="72" customFormat="1" outlineLevel="2">
      <c r="A1301" s="81">
        <v>1200703037</v>
      </c>
      <c r="B1301" s="82" t="s">
        <v>1437</v>
      </c>
      <c r="C1301" s="69">
        <v>0</v>
      </c>
      <c r="D1301" s="78"/>
      <c r="E1301" s="69"/>
      <c r="F1301" s="71"/>
      <c r="G1301" s="69">
        <f t="shared" si="39"/>
        <v>0</v>
      </c>
      <c r="I1301" s="67">
        <v>0</v>
      </c>
      <c r="J1301" s="68">
        <f t="shared" si="38"/>
        <v>0</v>
      </c>
      <c r="K1301" s="64"/>
      <c r="L1301" s="64" t="s">
        <v>455</v>
      </c>
    </row>
    <row r="1302" spans="1:12" s="72" customFormat="1" outlineLevel="2">
      <c r="A1302" s="81">
        <v>1200703038</v>
      </c>
      <c r="B1302" s="82" t="s">
        <v>1437</v>
      </c>
      <c r="C1302" s="69">
        <v>0</v>
      </c>
      <c r="D1302" s="78"/>
      <c r="E1302" s="69"/>
      <c r="F1302" s="71"/>
      <c r="G1302" s="69">
        <f t="shared" si="39"/>
        <v>0</v>
      </c>
      <c r="I1302" s="67">
        <v>0</v>
      </c>
      <c r="J1302" s="68">
        <f t="shared" si="38"/>
        <v>0</v>
      </c>
      <c r="K1302" s="64"/>
      <c r="L1302" s="64" t="s">
        <v>455</v>
      </c>
    </row>
    <row r="1303" spans="1:12" s="72" customFormat="1" outlineLevel="2">
      <c r="A1303" s="81">
        <v>1200703039</v>
      </c>
      <c r="B1303" s="82" t="s">
        <v>1437</v>
      </c>
      <c r="C1303" s="69">
        <v>0</v>
      </c>
      <c r="D1303" s="78"/>
      <c r="E1303" s="69"/>
      <c r="F1303" s="71"/>
      <c r="G1303" s="69">
        <f t="shared" si="39"/>
        <v>0</v>
      </c>
      <c r="I1303" s="67">
        <v>0</v>
      </c>
      <c r="J1303" s="68">
        <f t="shared" si="38"/>
        <v>0</v>
      </c>
      <c r="K1303" s="64"/>
      <c r="L1303" s="64" t="s">
        <v>455</v>
      </c>
    </row>
    <row r="1304" spans="1:12" s="72" customFormat="1" outlineLevel="2">
      <c r="A1304" s="81">
        <v>1200703040</v>
      </c>
      <c r="B1304" s="82" t="s">
        <v>1437</v>
      </c>
      <c r="C1304" s="69">
        <v>0</v>
      </c>
      <c r="D1304" s="78"/>
      <c r="E1304" s="69"/>
      <c r="F1304" s="71"/>
      <c r="G1304" s="69">
        <f t="shared" si="39"/>
        <v>0</v>
      </c>
      <c r="I1304" s="67">
        <v>0</v>
      </c>
      <c r="J1304" s="68">
        <f t="shared" si="38"/>
        <v>0</v>
      </c>
      <c r="K1304" s="90"/>
      <c r="L1304" s="64" t="s">
        <v>455</v>
      </c>
    </row>
    <row r="1305" spans="1:12" s="72" customFormat="1" outlineLevel="2">
      <c r="A1305" s="30">
        <v>1200703041</v>
      </c>
      <c r="B1305" s="44" t="s">
        <v>1437</v>
      </c>
      <c r="C1305" s="69">
        <v>0</v>
      </c>
      <c r="D1305" s="78"/>
      <c r="E1305" s="69"/>
      <c r="F1305" s="71"/>
      <c r="G1305" s="69">
        <f t="shared" si="39"/>
        <v>0</v>
      </c>
      <c r="I1305" s="67">
        <v>0</v>
      </c>
      <c r="J1305" s="68">
        <f t="shared" si="38"/>
        <v>0</v>
      </c>
      <c r="K1305" s="64"/>
      <c r="L1305" s="64" t="s">
        <v>455</v>
      </c>
    </row>
    <row r="1306" spans="1:12" s="72" customFormat="1" outlineLevel="2">
      <c r="A1306" s="30">
        <v>1200703042</v>
      </c>
      <c r="B1306" s="44" t="s">
        <v>1437</v>
      </c>
      <c r="C1306" s="69">
        <v>0</v>
      </c>
      <c r="D1306" s="78"/>
      <c r="E1306" s="69"/>
      <c r="F1306" s="71"/>
      <c r="G1306" s="69">
        <f t="shared" si="39"/>
        <v>0</v>
      </c>
      <c r="I1306" s="67">
        <v>0</v>
      </c>
      <c r="J1306" s="68">
        <f t="shared" si="38"/>
        <v>0</v>
      </c>
      <c r="K1306" s="90"/>
      <c r="L1306" s="64" t="s">
        <v>455</v>
      </c>
    </row>
    <row r="1307" spans="1:12" s="72" customFormat="1" outlineLevel="2">
      <c r="A1307" s="81">
        <v>1200703043</v>
      </c>
      <c r="B1307" s="82" t="s">
        <v>1437</v>
      </c>
      <c r="C1307" s="69">
        <v>0</v>
      </c>
      <c r="D1307" s="78"/>
      <c r="E1307" s="69"/>
      <c r="F1307" s="71"/>
      <c r="G1307" s="69">
        <f t="shared" si="39"/>
        <v>0</v>
      </c>
      <c r="I1307" s="67">
        <v>0</v>
      </c>
      <c r="J1307" s="68">
        <f t="shared" si="38"/>
        <v>0</v>
      </c>
      <c r="K1307" s="64"/>
      <c r="L1307" s="64" t="s">
        <v>455</v>
      </c>
    </row>
    <row r="1308" spans="1:12" s="72" customFormat="1" outlineLevel="2">
      <c r="A1308" s="118">
        <v>1200703047</v>
      </c>
      <c r="B1308" s="120" t="s">
        <v>1437</v>
      </c>
      <c r="C1308" s="69">
        <v>0</v>
      </c>
      <c r="D1308" s="78"/>
      <c r="E1308" s="69"/>
      <c r="F1308" s="71"/>
      <c r="G1308" s="69">
        <f t="shared" si="39"/>
        <v>0</v>
      </c>
      <c r="I1308" s="67">
        <v>0</v>
      </c>
      <c r="J1308" s="68">
        <f t="shared" si="38"/>
        <v>0</v>
      </c>
      <c r="K1308" s="64"/>
      <c r="L1308" s="64" t="s">
        <v>455</v>
      </c>
    </row>
    <row r="1309" spans="1:12" s="72" customFormat="1" outlineLevel="2">
      <c r="A1309" s="81">
        <v>1200703048</v>
      </c>
      <c r="B1309" s="82" t="s">
        <v>1437</v>
      </c>
      <c r="C1309" s="69">
        <v>0</v>
      </c>
      <c r="D1309" s="78"/>
      <c r="E1309" s="69"/>
      <c r="F1309" s="71"/>
      <c r="G1309" s="69">
        <f t="shared" si="39"/>
        <v>0</v>
      </c>
      <c r="I1309" s="67">
        <v>0</v>
      </c>
      <c r="J1309" s="68">
        <f t="shared" si="38"/>
        <v>0</v>
      </c>
      <c r="K1309" s="64"/>
      <c r="L1309" s="64" t="s">
        <v>455</v>
      </c>
    </row>
    <row r="1310" spans="1:12" s="72" customFormat="1" outlineLevel="2">
      <c r="A1310" s="81">
        <v>1200703049</v>
      </c>
      <c r="B1310" s="82" t="s">
        <v>1437</v>
      </c>
      <c r="C1310" s="69">
        <v>0</v>
      </c>
      <c r="D1310" s="78"/>
      <c r="E1310" s="69"/>
      <c r="F1310" s="71"/>
      <c r="G1310" s="69">
        <f t="shared" si="39"/>
        <v>0</v>
      </c>
      <c r="I1310" s="67">
        <v>0</v>
      </c>
      <c r="J1310" s="68">
        <f t="shared" si="38"/>
        <v>0</v>
      </c>
      <c r="K1310" s="64"/>
      <c r="L1310" s="64" t="s">
        <v>455</v>
      </c>
    </row>
    <row r="1311" spans="1:12" s="72" customFormat="1" outlineLevel="2">
      <c r="A1311" s="81">
        <v>1200703910</v>
      </c>
      <c r="B1311" s="82" t="s">
        <v>1438</v>
      </c>
      <c r="C1311" s="69">
        <v>0</v>
      </c>
      <c r="D1311" s="78"/>
      <c r="E1311" s="69"/>
      <c r="F1311" s="71"/>
      <c r="G1311" s="69">
        <f t="shared" si="39"/>
        <v>0</v>
      </c>
      <c r="I1311" s="67">
        <v>0</v>
      </c>
      <c r="J1311" s="68">
        <f t="shared" si="38"/>
        <v>0</v>
      </c>
      <c r="K1311" s="64"/>
      <c r="L1311" s="64" t="s">
        <v>5619</v>
      </c>
    </row>
    <row r="1312" spans="1:12" s="72" customFormat="1" outlineLevel="2">
      <c r="A1312" s="81">
        <v>1200703913</v>
      </c>
      <c r="B1312" s="82" t="s">
        <v>1439</v>
      </c>
      <c r="C1312" s="69">
        <v>0</v>
      </c>
      <c r="D1312" s="78"/>
      <c r="E1312" s="69"/>
      <c r="F1312" s="71"/>
      <c r="G1312" s="69">
        <f t="shared" si="39"/>
        <v>0</v>
      </c>
      <c r="I1312" s="67">
        <v>0</v>
      </c>
      <c r="J1312" s="68">
        <f t="shared" si="38"/>
        <v>0</v>
      </c>
      <c r="K1312" s="64"/>
      <c r="L1312" s="64" t="s">
        <v>5619</v>
      </c>
    </row>
    <row r="1313" spans="1:12" s="72" customFormat="1" outlineLevel="2">
      <c r="A1313" s="81">
        <v>1200703920</v>
      </c>
      <c r="B1313" s="82" t="s">
        <v>1438</v>
      </c>
      <c r="C1313" s="69">
        <v>0</v>
      </c>
      <c r="D1313" s="78"/>
      <c r="E1313" s="69"/>
      <c r="F1313" s="71"/>
      <c r="G1313" s="69">
        <f t="shared" si="39"/>
        <v>0</v>
      </c>
      <c r="I1313" s="67">
        <v>0</v>
      </c>
      <c r="J1313" s="68">
        <f t="shared" si="38"/>
        <v>0</v>
      </c>
      <c r="K1313" s="64"/>
      <c r="L1313" s="64" t="s">
        <v>5619</v>
      </c>
    </row>
    <row r="1314" spans="1:12" s="72" customFormat="1" outlineLevel="2">
      <c r="A1314" s="81">
        <v>1200703923</v>
      </c>
      <c r="B1314" s="82" t="s">
        <v>1439</v>
      </c>
      <c r="C1314" s="69">
        <v>0</v>
      </c>
      <c r="D1314" s="78"/>
      <c r="E1314" s="69"/>
      <c r="F1314" s="71"/>
      <c r="G1314" s="69">
        <f t="shared" si="39"/>
        <v>0</v>
      </c>
      <c r="I1314" s="67">
        <v>0</v>
      </c>
      <c r="J1314" s="68">
        <f t="shared" si="38"/>
        <v>0</v>
      </c>
      <c r="K1314" s="64"/>
      <c r="L1314" s="64" t="s">
        <v>5619</v>
      </c>
    </row>
    <row r="1315" spans="1:12" s="72" customFormat="1" outlineLevel="2">
      <c r="A1315" s="81">
        <v>1200703930</v>
      </c>
      <c r="B1315" s="82" t="s">
        <v>1438</v>
      </c>
      <c r="C1315" s="69">
        <v>0</v>
      </c>
      <c r="D1315" s="78"/>
      <c r="E1315" s="69"/>
      <c r="F1315" s="71"/>
      <c r="G1315" s="69">
        <f t="shared" si="39"/>
        <v>0</v>
      </c>
      <c r="I1315" s="67">
        <v>0</v>
      </c>
      <c r="J1315" s="68">
        <f t="shared" si="38"/>
        <v>0</v>
      </c>
      <c r="K1315" s="64"/>
      <c r="L1315" s="64" t="s">
        <v>5619</v>
      </c>
    </row>
    <row r="1316" spans="1:12" s="72" customFormat="1" outlineLevel="2">
      <c r="A1316" s="81">
        <v>1200703933</v>
      </c>
      <c r="B1316" s="82" t="s">
        <v>1439</v>
      </c>
      <c r="C1316" s="69">
        <v>0</v>
      </c>
      <c r="D1316" s="78"/>
      <c r="E1316" s="69"/>
      <c r="F1316" s="71"/>
      <c r="G1316" s="69">
        <f t="shared" si="39"/>
        <v>0</v>
      </c>
      <c r="I1316" s="67">
        <v>0</v>
      </c>
      <c r="J1316" s="68">
        <f t="shared" si="38"/>
        <v>0</v>
      </c>
      <c r="K1316" s="64"/>
      <c r="L1316" s="64" t="s">
        <v>5619</v>
      </c>
    </row>
    <row r="1317" spans="1:12" s="72" customFormat="1" outlineLevel="2">
      <c r="A1317" s="81">
        <v>1200704010</v>
      </c>
      <c r="B1317" s="82" t="s">
        <v>1440</v>
      </c>
      <c r="C1317" s="69">
        <v>0</v>
      </c>
      <c r="D1317" s="78"/>
      <c r="E1317" s="69"/>
      <c r="F1317" s="71"/>
      <c r="G1317" s="69">
        <f t="shared" si="39"/>
        <v>0</v>
      </c>
      <c r="I1317" s="67">
        <v>0</v>
      </c>
      <c r="J1317" s="68">
        <f t="shared" si="38"/>
        <v>0</v>
      </c>
      <c r="K1317" s="64"/>
      <c r="L1317" s="64" t="s">
        <v>455</v>
      </c>
    </row>
    <row r="1318" spans="1:12" s="72" customFormat="1" outlineLevel="2">
      <c r="A1318" s="81">
        <v>1200704011</v>
      </c>
      <c r="B1318" s="82" t="s">
        <v>1441</v>
      </c>
      <c r="C1318" s="69">
        <v>0</v>
      </c>
      <c r="D1318" s="78"/>
      <c r="E1318" s="69"/>
      <c r="F1318" s="71"/>
      <c r="G1318" s="69">
        <f t="shared" si="39"/>
        <v>0</v>
      </c>
      <c r="I1318" s="67">
        <v>0</v>
      </c>
      <c r="J1318" s="68">
        <f t="shared" si="38"/>
        <v>0</v>
      </c>
      <c r="K1318" s="64"/>
      <c r="L1318" s="64" t="s">
        <v>455</v>
      </c>
    </row>
    <row r="1319" spans="1:12" s="72" customFormat="1" outlineLevel="2">
      <c r="A1319" s="81">
        <v>1200704012</v>
      </c>
      <c r="B1319" s="82" t="s">
        <v>1442</v>
      </c>
      <c r="C1319" s="69">
        <v>0</v>
      </c>
      <c r="D1319" s="78"/>
      <c r="E1319" s="69"/>
      <c r="F1319" s="71"/>
      <c r="G1319" s="69">
        <f t="shared" si="39"/>
        <v>0</v>
      </c>
      <c r="I1319" s="67">
        <v>0</v>
      </c>
      <c r="J1319" s="68">
        <f t="shared" si="38"/>
        <v>0</v>
      </c>
      <c r="K1319" s="64"/>
      <c r="L1319" s="64" t="s">
        <v>455</v>
      </c>
    </row>
    <row r="1320" spans="1:12" s="72" customFormat="1" outlineLevel="2">
      <c r="A1320" s="81">
        <v>1200704013</v>
      </c>
      <c r="B1320" s="82" t="s">
        <v>1443</v>
      </c>
      <c r="C1320" s="69">
        <v>0</v>
      </c>
      <c r="D1320" s="78"/>
      <c r="E1320" s="69"/>
      <c r="F1320" s="71"/>
      <c r="G1320" s="69">
        <f t="shared" si="39"/>
        <v>0</v>
      </c>
      <c r="I1320" s="67">
        <v>0</v>
      </c>
      <c r="J1320" s="68">
        <f t="shared" si="38"/>
        <v>0</v>
      </c>
      <c r="K1320" s="64"/>
      <c r="L1320" s="64" t="s">
        <v>455</v>
      </c>
    </row>
    <row r="1321" spans="1:12" s="72" customFormat="1" outlineLevel="2">
      <c r="A1321" s="81">
        <v>1200704016</v>
      </c>
      <c r="B1321" s="82" t="s">
        <v>1444</v>
      </c>
      <c r="C1321" s="69">
        <v>0</v>
      </c>
      <c r="D1321" s="78"/>
      <c r="E1321" s="69"/>
      <c r="F1321" s="71"/>
      <c r="G1321" s="69">
        <f t="shared" si="39"/>
        <v>0</v>
      </c>
      <c r="I1321" s="67">
        <v>0</v>
      </c>
      <c r="J1321" s="68">
        <f t="shared" si="38"/>
        <v>0</v>
      </c>
      <c r="K1321" s="64"/>
      <c r="L1321" s="64" t="s">
        <v>455</v>
      </c>
    </row>
    <row r="1322" spans="1:12" s="72" customFormat="1" outlineLevel="2">
      <c r="A1322" s="81">
        <v>1200704017</v>
      </c>
      <c r="B1322" s="82" t="s">
        <v>1445</v>
      </c>
      <c r="C1322" s="69">
        <v>0</v>
      </c>
      <c r="D1322" s="78"/>
      <c r="E1322" s="69"/>
      <c r="F1322" s="71"/>
      <c r="G1322" s="69">
        <f t="shared" si="39"/>
        <v>0</v>
      </c>
      <c r="I1322" s="67">
        <v>0</v>
      </c>
      <c r="J1322" s="68">
        <f t="shared" ref="J1322:J1385" si="40">I1322-G1322</f>
        <v>0</v>
      </c>
      <c r="K1322" s="64"/>
      <c r="L1322" s="64" t="s">
        <v>455</v>
      </c>
    </row>
    <row r="1323" spans="1:12" s="72" customFormat="1" outlineLevel="2">
      <c r="A1323" s="81">
        <v>1200704018</v>
      </c>
      <c r="B1323" s="82" t="s">
        <v>1435</v>
      </c>
      <c r="C1323" s="69">
        <v>0</v>
      </c>
      <c r="D1323" s="78"/>
      <c r="E1323" s="69"/>
      <c r="F1323" s="71"/>
      <c r="G1323" s="69">
        <f t="shared" si="39"/>
        <v>0</v>
      </c>
      <c r="I1323" s="67">
        <v>0</v>
      </c>
      <c r="J1323" s="68">
        <f t="shared" si="40"/>
        <v>0</v>
      </c>
      <c r="K1323" s="64"/>
      <c r="L1323" s="64" t="s">
        <v>455</v>
      </c>
    </row>
    <row r="1324" spans="1:12" s="72" customFormat="1" outlineLevel="2">
      <c r="A1324" s="81">
        <v>1200704019</v>
      </c>
      <c r="B1324" s="82" t="s">
        <v>1446</v>
      </c>
      <c r="C1324" s="69">
        <v>0</v>
      </c>
      <c r="D1324" s="78"/>
      <c r="E1324" s="69"/>
      <c r="F1324" s="71"/>
      <c r="G1324" s="69">
        <f t="shared" si="39"/>
        <v>0</v>
      </c>
      <c r="I1324" s="67">
        <v>0</v>
      </c>
      <c r="J1324" s="68">
        <f t="shared" si="40"/>
        <v>0</v>
      </c>
      <c r="K1324" s="64"/>
      <c r="L1324" s="64" t="s">
        <v>455</v>
      </c>
    </row>
    <row r="1325" spans="1:12" s="72" customFormat="1" outlineLevel="2">
      <c r="A1325" s="81">
        <v>1200705010</v>
      </c>
      <c r="B1325" s="82" t="s">
        <v>1447</v>
      </c>
      <c r="C1325" s="69">
        <v>0</v>
      </c>
      <c r="D1325" s="78"/>
      <c r="E1325" s="69"/>
      <c r="F1325" s="71"/>
      <c r="G1325" s="69">
        <f t="shared" si="39"/>
        <v>0</v>
      </c>
      <c r="I1325" s="67">
        <v>0</v>
      </c>
      <c r="J1325" s="68">
        <f t="shared" si="40"/>
        <v>0</v>
      </c>
      <c r="K1325" s="64"/>
      <c r="L1325" s="64" t="s">
        <v>455</v>
      </c>
    </row>
    <row r="1326" spans="1:12" s="72" customFormat="1" outlineLevel="2">
      <c r="A1326" s="81">
        <v>1200705011</v>
      </c>
      <c r="B1326" s="82" t="s">
        <v>1448</v>
      </c>
      <c r="C1326" s="69">
        <v>0</v>
      </c>
      <c r="D1326" s="78"/>
      <c r="E1326" s="69"/>
      <c r="F1326" s="71"/>
      <c r="G1326" s="69">
        <f t="shared" si="39"/>
        <v>0</v>
      </c>
      <c r="I1326" s="67">
        <v>0</v>
      </c>
      <c r="J1326" s="68">
        <f t="shared" si="40"/>
        <v>0</v>
      </c>
      <c r="K1326" s="64"/>
      <c r="L1326" s="64" t="s">
        <v>455</v>
      </c>
    </row>
    <row r="1327" spans="1:12" s="72" customFormat="1" outlineLevel="2">
      <c r="A1327" s="30">
        <v>1200705012</v>
      </c>
      <c r="B1327" s="44" t="s">
        <v>1449</v>
      </c>
      <c r="C1327" s="69">
        <v>0</v>
      </c>
      <c r="D1327" s="78"/>
      <c r="E1327" s="69"/>
      <c r="F1327" s="71"/>
      <c r="G1327" s="69">
        <f t="shared" si="39"/>
        <v>0</v>
      </c>
      <c r="I1327" s="67">
        <v>0</v>
      </c>
      <c r="J1327" s="68">
        <f t="shared" si="40"/>
        <v>0</v>
      </c>
      <c r="K1327" s="64"/>
      <c r="L1327" s="64" t="s">
        <v>455</v>
      </c>
    </row>
    <row r="1328" spans="1:12" s="72" customFormat="1" outlineLevel="2">
      <c r="A1328" s="81">
        <v>1200705013</v>
      </c>
      <c r="B1328" s="82" t="s">
        <v>1450</v>
      </c>
      <c r="C1328" s="69">
        <v>0</v>
      </c>
      <c r="D1328" s="78"/>
      <c r="E1328" s="69"/>
      <c r="F1328" s="71"/>
      <c r="G1328" s="69">
        <f t="shared" si="39"/>
        <v>0</v>
      </c>
      <c r="I1328" s="67">
        <v>0</v>
      </c>
      <c r="J1328" s="68">
        <f t="shared" si="40"/>
        <v>0</v>
      </c>
      <c r="K1328" s="64"/>
      <c r="L1328" s="64" t="s">
        <v>455</v>
      </c>
    </row>
    <row r="1329" spans="1:12" s="72" customFormat="1" outlineLevel="2">
      <c r="A1329" s="81">
        <v>1200705016</v>
      </c>
      <c r="B1329" s="82" t="s">
        <v>1451</v>
      </c>
      <c r="C1329" s="69">
        <v>0</v>
      </c>
      <c r="D1329" s="78"/>
      <c r="E1329" s="69"/>
      <c r="F1329" s="71"/>
      <c r="G1329" s="69">
        <f t="shared" si="39"/>
        <v>0</v>
      </c>
      <c r="I1329" s="67">
        <v>0</v>
      </c>
      <c r="J1329" s="68">
        <f t="shared" si="40"/>
        <v>0</v>
      </c>
      <c r="K1329" s="64"/>
      <c r="L1329" s="64" t="s">
        <v>455</v>
      </c>
    </row>
    <row r="1330" spans="1:12" s="72" customFormat="1" outlineLevel="2">
      <c r="A1330" s="81">
        <v>1200705017</v>
      </c>
      <c r="B1330" s="82" t="s">
        <v>1452</v>
      </c>
      <c r="C1330" s="69">
        <v>0</v>
      </c>
      <c r="D1330" s="78"/>
      <c r="E1330" s="69"/>
      <c r="F1330" s="71"/>
      <c r="G1330" s="69">
        <f t="shared" si="39"/>
        <v>0</v>
      </c>
      <c r="I1330" s="67">
        <v>0</v>
      </c>
      <c r="J1330" s="68">
        <f t="shared" si="40"/>
        <v>0</v>
      </c>
      <c r="K1330" s="64"/>
      <c r="L1330" s="64" t="s">
        <v>455</v>
      </c>
    </row>
    <row r="1331" spans="1:12" s="72" customFormat="1" outlineLevel="2">
      <c r="A1331" s="81">
        <v>1200705019</v>
      </c>
      <c r="B1331" s="82" t="s">
        <v>1453</v>
      </c>
      <c r="C1331" s="69">
        <v>0</v>
      </c>
      <c r="D1331" s="78"/>
      <c r="E1331" s="69"/>
      <c r="F1331" s="71"/>
      <c r="G1331" s="69">
        <f t="shared" si="39"/>
        <v>0</v>
      </c>
      <c r="I1331" s="67">
        <v>0</v>
      </c>
      <c r="J1331" s="68">
        <f t="shared" si="40"/>
        <v>0</v>
      </c>
      <c r="K1331" s="64"/>
      <c r="L1331" s="64" t="s">
        <v>455</v>
      </c>
    </row>
    <row r="1332" spans="1:12" s="72" customFormat="1" outlineLevel="2">
      <c r="A1332" s="81">
        <v>1200706010</v>
      </c>
      <c r="B1332" s="82" t="s">
        <v>1454</v>
      </c>
      <c r="C1332" s="69">
        <v>0</v>
      </c>
      <c r="D1332" s="78"/>
      <c r="E1332" s="69"/>
      <c r="F1332" s="71"/>
      <c r="G1332" s="69">
        <f t="shared" si="39"/>
        <v>0</v>
      </c>
      <c r="I1332" s="67">
        <v>0</v>
      </c>
      <c r="J1332" s="68">
        <f t="shared" si="40"/>
        <v>0</v>
      </c>
      <c r="K1332" s="64"/>
      <c r="L1332" s="64" t="s">
        <v>455</v>
      </c>
    </row>
    <row r="1333" spans="1:12" s="72" customFormat="1" outlineLevel="2">
      <c r="A1333" s="81">
        <v>1200706011</v>
      </c>
      <c r="B1333" s="82" t="s">
        <v>1455</v>
      </c>
      <c r="C1333" s="69">
        <v>0</v>
      </c>
      <c r="D1333" s="78"/>
      <c r="E1333" s="69"/>
      <c r="F1333" s="71"/>
      <c r="G1333" s="69">
        <f t="shared" si="39"/>
        <v>0</v>
      </c>
      <c r="I1333" s="67">
        <v>0</v>
      </c>
      <c r="J1333" s="68">
        <f t="shared" si="40"/>
        <v>0</v>
      </c>
      <c r="K1333" s="64"/>
      <c r="L1333" s="64" t="s">
        <v>455</v>
      </c>
    </row>
    <row r="1334" spans="1:12" s="72" customFormat="1" outlineLevel="2">
      <c r="A1334" s="81">
        <v>1200706012</v>
      </c>
      <c r="B1334" s="82" t="s">
        <v>1456</v>
      </c>
      <c r="C1334" s="69">
        <v>0</v>
      </c>
      <c r="D1334" s="78"/>
      <c r="E1334" s="69"/>
      <c r="F1334" s="71"/>
      <c r="G1334" s="69">
        <f t="shared" si="39"/>
        <v>0</v>
      </c>
      <c r="I1334" s="67">
        <v>0</v>
      </c>
      <c r="J1334" s="68">
        <f t="shared" si="40"/>
        <v>0</v>
      </c>
      <c r="K1334" s="64"/>
      <c r="L1334" s="64" t="s">
        <v>455</v>
      </c>
    </row>
    <row r="1335" spans="1:12" s="72" customFormat="1" outlineLevel="2">
      <c r="A1335" s="81">
        <v>1200706013</v>
      </c>
      <c r="B1335" s="82" t="s">
        <v>1457</v>
      </c>
      <c r="C1335" s="69">
        <v>10829302.57</v>
      </c>
      <c r="D1335" s="78"/>
      <c r="E1335" s="69"/>
      <c r="F1335" s="71"/>
      <c r="G1335" s="69">
        <f t="shared" ref="G1335:G1398" si="41">C1335+E1335</f>
        <v>10829302.57</v>
      </c>
      <c r="I1335" s="67">
        <v>0</v>
      </c>
      <c r="J1335" s="68">
        <f t="shared" si="40"/>
        <v>-10829302.57</v>
      </c>
      <c r="K1335" s="64"/>
      <c r="L1335" s="64" t="s">
        <v>455</v>
      </c>
    </row>
    <row r="1336" spans="1:12" s="72" customFormat="1" outlineLevel="2">
      <c r="A1336" s="81">
        <v>1200706016</v>
      </c>
      <c r="B1336" s="82" t="s">
        <v>1458</v>
      </c>
      <c r="C1336" s="69">
        <v>0</v>
      </c>
      <c r="D1336" s="78"/>
      <c r="E1336" s="69"/>
      <c r="F1336" s="71"/>
      <c r="G1336" s="69">
        <f t="shared" si="41"/>
        <v>0</v>
      </c>
      <c r="I1336" s="67">
        <v>0</v>
      </c>
      <c r="J1336" s="68">
        <f t="shared" si="40"/>
        <v>0</v>
      </c>
      <c r="K1336" s="64"/>
      <c r="L1336" s="64" t="s">
        <v>455</v>
      </c>
    </row>
    <row r="1337" spans="1:12" s="72" customFormat="1" outlineLevel="2">
      <c r="A1337" s="81">
        <v>1200706017</v>
      </c>
      <c r="B1337" s="82" t="s">
        <v>1459</v>
      </c>
      <c r="C1337" s="69">
        <v>-10829302.57</v>
      </c>
      <c r="D1337" s="78"/>
      <c r="E1337" s="69"/>
      <c r="F1337" s="71"/>
      <c r="G1337" s="69">
        <f t="shared" si="41"/>
        <v>-10829302.57</v>
      </c>
      <c r="I1337" s="67">
        <v>0</v>
      </c>
      <c r="J1337" s="68">
        <f t="shared" si="40"/>
        <v>10829302.57</v>
      </c>
      <c r="K1337" s="64"/>
      <c r="L1337" s="64" t="s">
        <v>455</v>
      </c>
    </row>
    <row r="1338" spans="1:12" s="72" customFormat="1" outlineLevel="2">
      <c r="A1338" s="81">
        <v>1200706019</v>
      </c>
      <c r="B1338" s="82" t="s">
        <v>1460</v>
      </c>
      <c r="C1338" s="69">
        <v>0</v>
      </c>
      <c r="D1338" s="78"/>
      <c r="E1338" s="69"/>
      <c r="F1338" s="71"/>
      <c r="G1338" s="69">
        <f t="shared" si="41"/>
        <v>0</v>
      </c>
      <c r="I1338" s="67">
        <v>0</v>
      </c>
      <c r="J1338" s="68">
        <f t="shared" si="40"/>
        <v>0</v>
      </c>
      <c r="K1338" s="64"/>
      <c r="L1338" s="64" t="s">
        <v>455</v>
      </c>
    </row>
    <row r="1339" spans="1:12" s="72" customFormat="1" outlineLevel="2">
      <c r="A1339" s="81">
        <v>1200706020</v>
      </c>
      <c r="B1339" s="82" t="s">
        <v>1454</v>
      </c>
      <c r="C1339" s="69">
        <v>0</v>
      </c>
      <c r="D1339" s="78"/>
      <c r="E1339" s="69"/>
      <c r="F1339" s="71"/>
      <c r="G1339" s="69">
        <f t="shared" si="41"/>
        <v>0</v>
      </c>
      <c r="I1339" s="67">
        <v>0</v>
      </c>
      <c r="J1339" s="68">
        <f t="shared" si="40"/>
        <v>0</v>
      </c>
      <c r="K1339" s="64"/>
      <c r="L1339" s="64" t="s">
        <v>455</v>
      </c>
    </row>
    <row r="1340" spans="1:12" s="72" customFormat="1" outlineLevel="2">
      <c r="A1340" s="81">
        <v>1200706021</v>
      </c>
      <c r="B1340" s="82" t="s">
        <v>1455</v>
      </c>
      <c r="C1340" s="69">
        <v>0</v>
      </c>
      <c r="D1340" s="78"/>
      <c r="E1340" s="69"/>
      <c r="F1340" s="71"/>
      <c r="G1340" s="69">
        <f t="shared" si="41"/>
        <v>0</v>
      </c>
      <c r="I1340" s="67">
        <v>0</v>
      </c>
      <c r="J1340" s="68">
        <f t="shared" si="40"/>
        <v>0</v>
      </c>
      <c r="K1340" s="64"/>
      <c r="L1340" s="64" t="s">
        <v>455</v>
      </c>
    </row>
    <row r="1341" spans="1:12" s="72" customFormat="1" outlineLevel="2">
      <c r="A1341" s="81">
        <v>1200706022</v>
      </c>
      <c r="B1341" s="82" t="s">
        <v>1456</v>
      </c>
      <c r="C1341" s="69">
        <v>0</v>
      </c>
      <c r="D1341" s="78"/>
      <c r="E1341" s="69"/>
      <c r="F1341" s="71"/>
      <c r="G1341" s="69">
        <f t="shared" si="41"/>
        <v>0</v>
      </c>
      <c r="I1341" s="67">
        <v>0</v>
      </c>
      <c r="J1341" s="68">
        <f t="shared" si="40"/>
        <v>0</v>
      </c>
      <c r="K1341" s="64"/>
      <c r="L1341" s="64" t="s">
        <v>455</v>
      </c>
    </row>
    <row r="1342" spans="1:12" s="72" customFormat="1" outlineLevel="2">
      <c r="A1342" s="81">
        <v>1200706023</v>
      </c>
      <c r="B1342" s="82" t="s">
        <v>1457</v>
      </c>
      <c r="C1342" s="69">
        <v>0</v>
      </c>
      <c r="D1342" s="78"/>
      <c r="E1342" s="69"/>
      <c r="F1342" s="71"/>
      <c r="G1342" s="69">
        <f t="shared" si="41"/>
        <v>0</v>
      </c>
      <c r="I1342" s="67">
        <v>0</v>
      </c>
      <c r="J1342" s="68">
        <f t="shared" si="40"/>
        <v>0</v>
      </c>
      <c r="K1342" s="64"/>
      <c r="L1342" s="64" t="s">
        <v>455</v>
      </c>
    </row>
    <row r="1343" spans="1:12" s="72" customFormat="1" outlineLevel="2">
      <c r="A1343" s="81">
        <v>1200706026</v>
      </c>
      <c r="B1343" s="82" t="s">
        <v>1458</v>
      </c>
      <c r="C1343" s="69">
        <v>0</v>
      </c>
      <c r="D1343" s="78"/>
      <c r="E1343" s="69"/>
      <c r="F1343" s="71"/>
      <c r="G1343" s="69">
        <f t="shared" si="41"/>
        <v>0</v>
      </c>
      <c r="I1343" s="67">
        <v>0</v>
      </c>
      <c r="J1343" s="68">
        <f t="shared" si="40"/>
        <v>0</v>
      </c>
      <c r="K1343" s="64"/>
      <c r="L1343" s="64" t="s">
        <v>455</v>
      </c>
    </row>
    <row r="1344" spans="1:12" s="72" customFormat="1" outlineLevel="2">
      <c r="A1344" s="81">
        <v>1200706027</v>
      </c>
      <c r="B1344" s="82" t="s">
        <v>1459</v>
      </c>
      <c r="C1344" s="69">
        <v>0</v>
      </c>
      <c r="D1344" s="78"/>
      <c r="E1344" s="69"/>
      <c r="F1344" s="71"/>
      <c r="G1344" s="69">
        <f t="shared" si="41"/>
        <v>0</v>
      </c>
      <c r="I1344" s="67">
        <v>0</v>
      </c>
      <c r="J1344" s="68">
        <f t="shared" si="40"/>
        <v>0</v>
      </c>
      <c r="K1344" s="64"/>
      <c r="L1344" s="64" t="s">
        <v>455</v>
      </c>
    </row>
    <row r="1345" spans="1:12" s="72" customFormat="1" outlineLevel="2">
      <c r="A1345" s="81">
        <v>1200706029</v>
      </c>
      <c r="B1345" s="82" t="s">
        <v>1460</v>
      </c>
      <c r="C1345" s="69">
        <v>0</v>
      </c>
      <c r="D1345" s="78"/>
      <c r="E1345" s="69"/>
      <c r="F1345" s="71"/>
      <c r="G1345" s="69">
        <f t="shared" si="41"/>
        <v>0</v>
      </c>
      <c r="I1345" s="67">
        <v>0</v>
      </c>
      <c r="J1345" s="68">
        <f t="shared" si="40"/>
        <v>0</v>
      </c>
      <c r="K1345" s="64"/>
      <c r="L1345" s="64" t="s">
        <v>455</v>
      </c>
    </row>
    <row r="1346" spans="1:12" s="72" customFormat="1" outlineLevel="2">
      <c r="A1346" s="81">
        <v>1200706030</v>
      </c>
      <c r="B1346" s="82" t="s">
        <v>1454</v>
      </c>
      <c r="C1346" s="69">
        <v>0</v>
      </c>
      <c r="D1346" s="78"/>
      <c r="E1346" s="69"/>
      <c r="F1346" s="71"/>
      <c r="G1346" s="69">
        <f t="shared" si="41"/>
        <v>0</v>
      </c>
      <c r="I1346" s="67">
        <v>0</v>
      </c>
      <c r="J1346" s="68">
        <f t="shared" si="40"/>
        <v>0</v>
      </c>
      <c r="K1346" s="64"/>
      <c r="L1346" s="64" t="s">
        <v>455</v>
      </c>
    </row>
    <row r="1347" spans="1:12" s="72" customFormat="1" outlineLevel="2">
      <c r="A1347" s="81">
        <v>1200706031</v>
      </c>
      <c r="B1347" s="82" t="s">
        <v>1455</v>
      </c>
      <c r="C1347" s="69">
        <v>0</v>
      </c>
      <c r="D1347" s="78"/>
      <c r="E1347" s="69"/>
      <c r="F1347" s="71"/>
      <c r="G1347" s="69">
        <f t="shared" si="41"/>
        <v>0</v>
      </c>
      <c r="I1347" s="67">
        <v>0</v>
      </c>
      <c r="J1347" s="68">
        <f t="shared" si="40"/>
        <v>0</v>
      </c>
      <c r="K1347" s="64"/>
      <c r="L1347" s="64" t="s">
        <v>455</v>
      </c>
    </row>
    <row r="1348" spans="1:12" s="72" customFormat="1" outlineLevel="2">
      <c r="A1348" s="81">
        <v>1200706032</v>
      </c>
      <c r="B1348" s="82" t="s">
        <v>1456</v>
      </c>
      <c r="C1348" s="69">
        <v>0</v>
      </c>
      <c r="D1348" s="78"/>
      <c r="E1348" s="69"/>
      <c r="F1348" s="71"/>
      <c r="G1348" s="69">
        <f t="shared" si="41"/>
        <v>0</v>
      </c>
      <c r="I1348" s="67">
        <v>0</v>
      </c>
      <c r="J1348" s="68">
        <f t="shared" si="40"/>
        <v>0</v>
      </c>
      <c r="K1348" s="64"/>
      <c r="L1348" s="64" t="s">
        <v>455</v>
      </c>
    </row>
    <row r="1349" spans="1:12" s="72" customFormat="1" outlineLevel="2">
      <c r="A1349" s="81">
        <v>1200706033</v>
      </c>
      <c r="B1349" s="82" t="s">
        <v>1457</v>
      </c>
      <c r="C1349" s="69">
        <v>0</v>
      </c>
      <c r="D1349" s="78"/>
      <c r="E1349" s="69"/>
      <c r="F1349" s="71"/>
      <c r="G1349" s="69">
        <f t="shared" si="41"/>
        <v>0</v>
      </c>
      <c r="I1349" s="67">
        <v>0</v>
      </c>
      <c r="J1349" s="68">
        <f t="shared" si="40"/>
        <v>0</v>
      </c>
      <c r="K1349" s="64"/>
      <c r="L1349" s="64" t="s">
        <v>455</v>
      </c>
    </row>
    <row r="1350" spans="1:12" s="72" customFormat="1" outlineLevel="2">
      <c r="A1350" s="81">
        <v>1200706036</v>
      </c>
      <c r="B1350" s="82" t="s">
        <v>1458</v>
      </c>
      <c r="C1350" s="69">
        <v>0</v>
      </c>
      <c r="D1350" s="78"/>
      <c r="E1350" s="69"/>
      <c r="F1350" s="71"/>
      <c r="G1350" s="69">
        <f t="shared" si="41"/>
        <v>0</v>
      </c>
      <c r="I1350" s="67">
        <v>0</v>
      </c>
      <c r="J1350" s="68">
        <f t="shared" si="40"/>
        <v>0</v>
      </c>
      <c r="K1350" s="64"/>
      <c r="L1350" s="64" t="s">
        <v>455</v>
      </c>
    </row>
    <row r="1351" spans="1:12" s="72" customFormat="1" outlineLevel="2">
      <c r="A1351" s="81">
        <v>1200706037</v>
      </c>
      <c r="B1351" s="82" t="s">
        <v>1459</v>
      </c>
      <c r="C1351" s="69">
        <v>0</v>
      </c>
      <c r="D1351" s="78"/>
      <c r="E1351" s="69"/>
      <c r="F1351" s="71"/>
      <c r="G1351" s="69">
        <f t="shared" si="41"/>
        <v>0</v>
      </c>
      <c r="I1351" s="67">
        <v>0</v>
      </c>
      <c r="J1351" s="68">
        <f t="shared" si="40"/>
        <v>0</v>
      </c>
      <c r="K1351" s="64"/>
      <c r="L1351" s="64" t="s">
        <v>455</v>
      </c>
    </row>
    <row r="1352" spans="1:12" s="72" customFormat="1" outlineLevel="2">
      <c r="A1352" s="81">
        <v>1200706039</v>
      </c>
      <c r="B1352" s="82" t="s">
        <v>1460</v>
      </c>
      <c r="C1352" s="69">
        <v>0</v>
      </c>
      <c r="D1352" s="78"/>
      <c r="E1352" s="69"/>
      <c r="F1352" s="71"/>
      <c r="G1352" s="69">
        <f t="shared" si="41"/>
        <v>0</v>
      </c>
      <c r="I1352" s="67">
        <v>0</v>
      </c>
      <c r="J1352" s="68">
        <f t="shared" si="40"/>
        <v>0</v>
      </c>
      <c r="K1352" s="64"/>
      <c r="L1352" s="64" t="s">
        <v>455</v>
      </c>
    </row>
    <row r="1353" spans="1:12" s="72" customFormat="1" outlineLevel="2">
      <c r="A1353" s="81">
        <v>1200706040</v>
      </c>
      <c r="B1353" s="82" t="s">
        <v>1454</v>
      </c>
      <c r="C1353" s="69">
        <v>0</v>
      </c>
      <c r="D1353" s="78"/>
      <c r="E1353" s="69"/>
      <c r="F1353" s="71"/>
      <c r="G1353" s="69">
        <f t="shared" si="41"/>
        <v>0</v>
      </c>
      <c r="I1353" s="67">
        <v>0</v>
      </c>
      <c r="J1353" s="68">
        <f t="shared" si="40"/>
        <v>0</v>
      </c>
      <c r="K1353" s="64"/>
      <c r="L1353" s="64" t="s">
        <v>455</v>
      </c>
    </row>
    <row r="1354" spans="1:12" s="72" customFormat="1" outlineLevel="2">
      <c r="A1354" s="81">
        <v>1200706041</v>
      </c>
      <c r="B1354" s="82" t="s">
        <v>1455</v>
      </c>
      <c r="C1354" s="69">
        <v>0</v>
      </c>
      <c r="D1354" s="78"/>
      <c r="E1354" s="69"/>
      <c r="F1354" s="71"/>
      <c r="G1354" s="69">
        <f t="shared" si="41"/>
        <v>0</v>
      </c>
      <c r="I1354" s="67">
        <v>0</v>
      </c>
      <c r="J1354" s="68">
        <f t="shared" si="40"/>
        <v>0</v>
      </c>
      <c r="K1354" s="64"/>
      <c r="L1354" s="64" t="s">
        <v>455</v>
      </c>
    </row>
    <row r="1355" spans="1:12" s="72" customFormat="1" outlineLevel="2">
      <c r="A1355" s="81">
        <v>1200706042</v>
      </c>
      <c r="B1355" s="82" t="s">
        <v>1456</v>
      </c>
      <c r="C1355" s="69">
        <v>0</v>
      </c>
      <c r="D1355" s="78"/>
      <c r="E1355" s="69"/>
      <c r="F1355" s="71"/>
      <c r="G1355" s="69">
        <f t="shared" si="41"/>
        <v>0</v>
      </c>
      <c r="I1355" s="67">
        <v>0</v>
      </c>
      <c r="J1355" s="68">
        <f t="shared" si="40"/>
        <v>0</v>
      </c>
      <c r="K1355" s="64"/>
      <c r="L1355" s="64" t="s">
        <v>455</v>
      </c>
    </row>
    <row r="1356" spans="1:12" s="72" customFormat="1" outlineLevel="2">
      <c r="A1356" s="81">
        <v>1200706043</v>
      </c>
      <c r="B1356" s="82" t="s">
        <v>1457</v>
      </c>
      <c r="C1356" s="69">
        <v>0</v>
      </c>
      <c r="D1356" s="78"/>
      <c r="E1356" s="69"/>
      <c r="F1356" s="71"/>
      <c r="G1356" s="69">
        <f t="shared" si="41"/>
        <v>0</v>
      </c>
      <c r="I1356" s="67">
        <v>0</v>
      </c>
      <c r="J1356" s="68">
        <f t="shared" si="40"/>
        <v>0</v>
      </c>
      <c r="K1356" s="64"/>
      <c r="L1356" s="64" t="s">
        <v>455</v>
      </c>
    </row>
    <row r="1357" spans="1:12" s="72" customFormat="1" outlineLevel="2">
      <c r="A1357" s="81">
        <v>1200706046</v>
      </c>
      <c r="B1357" s="82" t="s">
        <v>1458</v>
      </c>
      <c r="C1357" s="69">
        <v>0</v>
      </c>
      <c r="D1357" s="78"/>
      <c r="E1357" s="69"/>
      <c r="F1357" s="71"/>
      <c r="G1357" s="69">
        <f t="shared" si="41"/>
        <v>0</v>
      </c>
      <c r="I1357" s="67">
        <v>0</v>
      </c>
      <c r="J1357" s="68">
        <f t="shared" si="40"/>
        <v>0</v>
      </c>
      <c r="K1357" s="64"/>
      <c r="L1357" s="64" t="s">
        <v>455</v>
      </c>
    </row>
    <row r="1358" spans="1:12" s="72" customFormat="1" outlineLevel="2">
      <c r="A1358" s="81">
        <v>1200706047</v>
      </c>
      <c r="B1358" s="82" t="s">
        <v>1459</v>
      </c>
      <c r="C1358" s="69">
        <v>0</v>
      </c>
      <c r="D1358" s="78"/>
      <c r="E1358" s="69"/>
      <c r="F1358" s="71"/>
      <c r="G1358" s="69">
        <f t="shared" si="41"/>
        <v>0</v>
      </c>
      <c r="I1358" s="67">
        <v>0</v>
      </c>
      <c r="J1358" s="68">
        <f t="shared" si="40"/>
        <v>0</v>
      </c>
      <c r="K1358" s="64"/>
      <c r="L1358" s="64" t="s">
        <v>455</v>
      </c>
    </row>
    <row r="1359" spans="1:12" s="72" customFormat="1" outlineLevel="2">
      <c r="A1359" s="81">
        <v>1200706049</v>
      </c>
      <c r="B1359" s="82" t="s">
        <v>1460</v>
      </c>
      <c r="C1359" s="69">
        <v>0</v>
      </c>
      <c r="D1359" s="78"/>
      <c r="E1359" s="69"/>
      <c r="F1359" s="71"/>
      <c r="G1359" s="69">
        <f t="shared" si="41"/>
        <v>0</v>
      </c>
      <c r="I1359" s="67">
        <v>0</v>
      </c>
      <c r="J1359" s="68">
        <f t="shared" si="40"/>
        <v>0</v>
      </c>
      <c r="K1359" s="64"/>
      <c r="L1359" s="64" t="s">
        <v>455</v>
      </c>
    </row>
    <row r="1360" spans="1:12" s="72" customFormat="1" outlineLevel="2">
      <c r="A1360" s="81">
        <v>1200706050</v>
      </c>
      <c r="B1360" s="82" t="s">
        <v>1454</v>
      </c>
      <c r="C1360" s="69">
        <v>0</v>
      </c>
      <c r="D1360" s="78"/>
      <c r="E1360" s="69"/>
      <c r="F1360" s="71"/>
      <c r="G1360" s="69">
        <f t="shared" si="41"/>
        <v>0</v>
      </c>
      <c r="I1360" s="67">
        <v>0</v>
      </c>
      <c r="J1360" s="68">
        <f t="shared" si="40"/>
        <v>0</v>
      </c>
      <c r="K1360" s="64"/>
      <c r="L1360" s="64" t="s">
        <v>455</v>
      </c>
    </row>
    <row r="1361" spans="1:12" s="72" customFormat="1" outlineLevel="2">
      <c r="A1361" s="81">
        <v>1200706051</v>
      </c>
      <c r="B1361" s="82" t="s">
        <v>1455</v>
      </c>
      <c r="C1361" s="69">
        <v>0</v>
      </c>
      <c r="D1361" s="78"/>
      <c r="E1361" s="69"/>
      <c r="F1361" s="71"/>
      <c r="G1361" s="69">
        <f t="shared" si="41"/>
        <v>0</v>
      </c>
      <c r="I1361" s="67">
        <v>0</v>
      </c>
      <c r="J1361" s="68">
        <f t="shared" si="40"/>
        <v>0</v>
      </c>
      <c r="K1361" s="64"/>
      <c r="L1361" s="64" t="s">
        <v>455</v>
      </c>
    </row>
    <row r="1362" spans="1:12" s="72" customFormat="1" outlineLevel="2">
      <c r="A1362" s="81">
        <v>1200706052</v>
      </c>
      <c r="B1362" s="82" t="s">
        <v>1456</v>
      </c>
      <c r="C1362" s="69">
        <v>0</v>
      </c>
      <c r="D1362" s="78"/>
      <c r="E1362" s="69"/>
      <c r="F1362" s="71"/>
      <c r="G1362" s="69">
        <f t="shared" si="41"/>
        <v>0</v>
      </c>
      <c r="I1362" s="67">
        <v>0</v>
      </c>
      <c r="J1362" s="68">
        <f t="shared" si="40"/>
        <v>0</v>
      </c>
      <c r="K1362" s="64"/>
      <c r="L1362" s="64" t="s">
        <v>455</v>
      </c>
    </row>
    <row r="1363" spans="1:12" s="72" customFormat="1" outlineLevel="2">
      <c r="A1363" s="81">
        <v>1200706053</v>
      </c>
      <c r="B1363" s="82" t="s">
        <v>1457</v>
      </c>
      <c r="C1363" s="69">
        <v>0</v>
      </c>
      <c r="D1363" s="78"/>
      <c r="E1363" s="69"/>
      <c r="F1363" s="71"/>
      <c r="G1363" s="69">
        <f t="shared" si="41"/>
        <v>0</v>
      </c>
      <c r="I1363" s="67">
        <v>0</v>
      </c>
      <c r="J1363" s="68">
        <f t="shared" si="40"/>
        <v>0</v>
      </c>
      <c r="K1363" s="64"/>
      <c r="L1363" s="64" t="s">
        <v>455</v>
      </c>
    </row>
    <row r="1364" spans="1:12" s="72" customFormat="1" outlineLevel="2">
      <c r="A1364" s="81">
        <v>1200706056</v>
      </c>
      <c r="B1364" s="82" t="s">
        <v>1458</v>
      </c>
      <c r="C1364" s="69">
        <v>0</v>
      </c>
      <c r="D1364" s="78"/>
      <c r="E1364" s="69"/>
      <c r="F1364" s="71"/>
      <c r="G1364" s="69">
        <f t="shared" si="41"/>
        <v>0</v>
      </c>
      <c r="I1364" s="67">
        <v>0</v>
      </c>
      <c r="J1364" s="68">
        <f t="shared" si="40"/>
        <v>0</v>
      </c>
      <c r="K1364" s="64"/>
      <c r="L1364" s="64" t="s">
        <v>455</v>
      </c>
    </row>
    <row r="1365" spans="1:12" s="72" customFormat="1" outlineLevel="2">
      <c r="A1365" s="81">
        <v>1200706057</v>
      </c>
      <c r="B1365" s="82" t="s">
        <v>1459</v>
      </c>
      <c r="C1365" s="69">
        <v>0</v>
      </c>
      <c r="D1365" s="78"/>
      <c r="E1365" s="69"/>
      <c r="F1365" s="71"/>
      <c r="G1365" s="69">
        <f t="shared" si="41"/>
        <v>0</v>
      </c>
      <c r="I1365" s="67">
        <v>0</v>
      </c>
      <c r="J1365" s="68">
        <f t="shared" si="40"/>
        <v>0</v>
      </c>
      <c r="K1365" s="64"/>
      <c r="L1365" s="64" t="s">
        <v>455</v>
      </c>
    </row>
    <row r="1366" spans="1:12" s="72" customFormat="1" outlineLevel="2">
      <c r="A1366" s="81">
        <v>1200706059</v>
      </c>
      <c r="B1366" s="82" t="s">
        <v>1460</v>
      </c>
      <c r="C1366" s="69">
        <v>0</v>
      </c>
      <c r="D1366" s="78"/>
      <c r="E1366" s="69"/>
      <c r="F1366" s="71"/>
      <c r="G1366" s="69">
        <f t="shared" si="41"/>
        <v>0</v>
      </c>
      <c r="I1366" s="67">
        <v>0</v>
      </c>
      <c r="J1366" s="68">
        <f t="shared" si="40"/>
        <v>0</v>
      </c>
      <c r="K1366" s="64"/>
      <c r="L1366" s="64" t="s">
        <v>455</v>
      </c>
    </row>
    <row r="1367" spans="1:12" s="72" customFormat="1" outlineLevel="2">
      <c r="A1367" s="81">
        <v>1200707010</v>
      </c>
      <c r="B1367" s="82" t="s">
        <v>1461</v>
      </c>
      <c r="C1367" s="69">
        <v>0</v>
      </c>
      <c r="D1367" s="78"/>
      <c r="E1367" s="69"/>
      <c r="F1367" s="71"/>
      <c r="G1367" s="69">
        <f t="shared" si="41"/>
        <v>0</v>
      </c>
      <c r="I1367" s="67">
        <v>0</v>
      </c>
      <c r="J1367" s="68">
        <f t="shared" si="40"/>
        <v>0</v>
      </c>
      <c r="K1367" s="64"/>
      <c r="L1367" s="64" t="s">
        <v>455</v>
      </c>
    </row>
    <row r="1368" spans="1:12" s="72" customFormat="1" outlineLevel="2">
      <c r="A1368" s="81">
        <v>1200707011</v>
      </c>
      <c r="B1368" s="82" t="s">
        <v>1462</v>
      </c>
      <c r="C1368" s="69">
        <v>0</v>
      </c>
      <c r="D1368" s="78"/>
      <c r="E1368" s="69"/>
      <c r="F1368" s="71"/>
      <c r="G1368" s="69">
        <f t="shared" si="41"/>
        <v>0</v>
      </c>
      <c r="I1368" s="67">
        <v>0</v>
      </c>
      <c r="J1368" s="68">
        <f t="shared" si="40"/>
        <v>0</v>
      </c>
      <c r="K1368" s="64"/>
      <c r="L1368" s="64" t="s">
        <v>455</v>
      </c>
    </row>
    <row r="1369" spans="1:12" s="72" customFormat="1" outlineLevel="2">
      <c r="A1369" s="81">
        <v>1200707012</v>
      </c>
      <c r="B1369" s="82" t="s">
        <v>1463</v>
      </c>
      <c r="C1369" s="69">
        <v>0</v>
      </c>
      <c r="D1369" s="78"/>
      <c r="E1369" s="69"/>
      <c r="F1369" s="71"/>
      <c r="G1369" s="69">
        <f t="shared" si="41"/>
        <v>0</v>
      </c>
      <c r="I1369" s="67">
        <v>0</v>
      </c>
      <c r="J1369" s="68">
        <f t="shared" si="40"/>
        <v>0</v>
      </c>
      <c r="K1369" s="64"/>
      <c r="L1369" s="64" t="s">
        <v>455</v>
      </c>
    </row>
    <row r="1370" spans="1:12" s="72" customFormat="1" outlineLevel="2">
      <c r="A1370" s="81">
        <v>1200707013</v>
      </c>
      <c r="B1370" s="82" t="s">
        <v>1464</v>
      </c>
      <c r="C1370" s="69">
        <v>0</v>
      </c>
      <c r="D1370" s="78"/>
      <c r="E1370" s="69"/>
      <c r="F1370" s="71"/>
      <c r="G1370" s="69">
        <f t="shared" si="41"/>
        <v>0</v>
      </c>
      <c r="I1370" s="67">
        <v>0</v>
      </c>
      <c r="J1370" s="68">
        <f t="shared" si="40"/>
        <v>0</v>
      </c>
      <c r="K1370" s="64"/>
      <c r="L1370" s="64" t="s">
        <v>455</v>
      </c>
    </row>
    <row r="1371" spans="1:12" s="72" customFormat="1" outlineLevel="2">
      <c r="A1371" s="81">
        <v>1200707016</v>
      </c>
      <c r="B1371" s="82" t="s">
        <v>1465</v>
      </c>
      <c r="C1371" s="69">
        <v>0</v>
      </c>
      <c r="D1371" s="78"/>
      <c r="E1371" s="69"/>
      <c r="F1371" s="71"/>
      <c r="G1371" s="69">
        <f t="shared" si="41"/>
        <v>0</v>
      </c>
      <c r="I1371" s="67">
        <v>0</v>
      </c>
      <c r="J1371" s="68">
        <f t="shared" si="40"/>
        <v>0</v>
      </c>
      <c r="K1371" s="64"/>
      <c r="L1371" s="64" t="s">
        <v>455</v>
      </c>
    </row>
    <row r="1372" spans="1:12" s="72" customFormat="1" outlineLevel="2">
      <c r="A1372" s="81">
        <v>1200707017</v>
      </c>
      <c r="B1372" s="82" t="s">
        <v>1466</v>
      </c>
      <c r="C1372" s="69">
        <v>0</v>
      </c>
      <c r="D1372" s="78"/>
      <c r="E1372" s="69"/>
      <c r="F1372" s="71"/>
      <c r="G1372" s="69">
        <f t="shared" si="41"/>
        <v>0</v>
      </c>
      <c r="I1372" s="67">
        <v>0</v>
      </c>
      <c r="J1372" s="68">
        <f t="shared" si="40"/>
        <v>0</v>
      </c>
      <c r="K1372" s="64"/>
      <c r="L1372" s="64" t="s">
        <v>455</v>
      </c>
    </row>
    <row r="1373" spans="1:12" s="72" customFormat="1" outlineLevel="2">
      <c r="A1373" s="81">
        <v>1200707019</v>
      </c>
      <c r="B1373" s="82" t="s">
        <v>1467</v>
      </c>
      <c r="C1373" s="69">
        <v>0</v>
      </c>
      <c r="D1373" s="78"/>
      <c r="E1373" s="69"/>
      <c r="F1373" s="71"/>
      <c r="G1373" s="69">
        <f t="shared" si="41"/>
        <v>0</v>
      </c>
      <c r="I1373" s="67">
        <v>0</v>
      </c>
      <c r="J1373" s="68">
        <f t="shared" si="40"/>
        <v>0</v>
      </c>
      <c r="K1373" s="64"/>
      <c r="L1373" s="64" t="s">
        <v>455</v>
      </c>
    </row>
    <row r="1374" spans="1:12" s="72" customFormat="1" outlineLevel="2">
      <c r="A1374" s="81">
        <v>1200708010</v>
      </c>
      <c r="B1374" s="82" t="s">
        <v>1468</v>
      </c>
      <c r="C1374" s="69">
        <v>0</v>
      </c>
      <c r="D1374" s="78"/>
      <c r="E1374" s="69"/>
      <c r="F1374" s="71"/>
      <c r="G1374" s="69">
        <f t="shared" si="41"/>
        <v>0</v>
      </c>
      <c r="I1374" s="67">
        <v>0</v>
      </c>
      <c r="J1374" s="68">
        <f t="shared" si="40"/>
        <v>0</v>
      </c>
      <c r="K1374" s="64"/>
      <c r="L1374" s="64" t="s">
        <v>455</v>
      </c>
    </row>
    <row r="1375" spans="1:12" s="72" customFormat="1" outlineLevel="2">
      <c r="A1375" s="81">
        <v>1200708011</v>
      </c>
      <c r="B1375" s="82" t="s">
        <v>1469</v>
      </c>
      <c r="C1375" s="69">
        <v>0</v>
      </c>
      <c r="D1375" s="78"/>
      <c r="E1375" s="69"/>
      <c r="F1375" s="71"/>
      <c r="G1375" s="69">
        <f t="shared" si="41"/>
        <v>0</v>
      </c>
      <c r="I1375" s="67">
        <v>0</v>
      </c>
      <c r="J1375" s="68">
        <f t="shared" si="40"/>
        <v>0</v>
      </c>
      <c r="K1375" s="64"/>
      <c r="L1375" s="64" t="s">
        <v>455</v>
      </c>
    </row>
    <row r="1376" spans="1:12" s="72" customFormat="1" outlineLevel="2">
      <c r="A1376" s="81">
        <v>1200708012</v>
      </c>
      <c r="B1376" s="82" t="s">
        <v>1470</v>
      </c>
      <c r="C1376" s="69">
        <v>0</v>
      </c>
      <c r="D1376" s="78"/>
      <c r="E1376" s="69"/>
      <c r="F1376" s="71"/>
      <c r="G1376" s="69">
        <f t="shared" si="41"/>
        <v>0</v>
      </c>
      <c r="I1376" s="67">
        <v>0</v>
      </c>
      <c r="J1376" s="68">
        <f t="shared" si="40"/>
        <v>0</v>
      </c>
      <c r="K1376" s="64"/>
      <c r="L1376" s="64" t="s">
        <v>455</v>
      </c>
    </row>
    <row r="1377" spans="1:12" s="72" customFormat="1" outlineLevel="2">
      <c r="A1377" s="81">
        <v>1200708013</v>
      </c>
      <c r="B1377" s="82" t="s">
        <v>1471</v>
      </c>
      <c r="C1377" s="69">
        <v>0</v>
      </c>
      <c r="D1377" s="78"/>
      <c r="E1377" s="69"/>
      <c r="F1377" s="71"/>
      <c r="G1377" s="69">
        <f t="shared" si="41"/>
        <v>0</v>
      </c>
      <c r="I1377" s="67">
        <v>0</v>
      </c>
      <c r="J1377" s="68">
        <f t="shared" si="40"/>
        <v>0</v>
      </c>
      <c r="K1377" s="64"/>
      <c r="L1377" s="64" t="s">
        <v>455</v>
      </c>
    </row>
    <row r="1378" spans="1:12" s="72" customFormat="1" outlineLevel="2">
      <c r="A1378" s="81">
        <v>1200708016</v>
      </c>
      <c r="B1378" s="82" t="s">
        <v>1472</v>
      </c>
      <c r="C1378" s="69">
        <v>0</v>
      </c>
      <c r="D1378" s="78"/>
      <c r="E1378" s="69"/>
      <c r="F1378" s="71"/>
      <c r="G1378" s="69">
        <f t="shared" si="41"/>
        <v>0</v>
      </c>
      <c r="I1378" s="67">
        <v>0</v>
      </c>
      <c r="J1378" s="68">
        <f t="shared" si="40"/>
        <v>0</v>
      </c>
      <c r="K1378" s="64"/>
      <c r="L1378" s="64" t="s">
        <v>455</v>
      </c>
    </row>
    <row r="1379" spans="1:12" s="72" customFormat="1" outlineLevel="2">
      <c r="A1379" s="81">
        <v>1200708017</v>
      </c>
      <c r="B1379" s="82" t="s">
        <v>1473</v>
      </c>
      <c r="C1379" s="69">
        <v>0</v>
      </c>
      <c r="D1379" s="78"/>
      <c r="E1379" s="69"/>
      <c r="F1379" s="71"/>
      <c r="G1379" s="69">
        <f t="shared" si="41"/>
        <v>0</v>
      </c>
      <c r="I1379" s="67">
        <v>0</v>
      </c>
      <c r="J1379" s="68">
        <f t="shared" si="40"/>
        <v>0</v>
      </c>
      <c r="K1379" s="64"/>
      <c r="L1379" s="64" t="s">
        <v>455</v>
      </c>
    </row>
    <row r="1380" spans="1:12" s="72" customFormat="1" outlineLevel="2">
      <c r="A1380" s="81">
        <v>1200708019</v>
      </c>
      <c r="B1380" s="82" t="s">
        <v>1474</v>
      </c>
      <c r="C1380" s="69">
        <v>0</v>
      </c>
      <c r="D1380" s="78"/>
      <c r="E1380" s="69"/>
      <c r="F1380" s="71"/>
      <c r="G1380" s="69">
        <f t="shared" si="41"/>
        <v>0</v>
      </c>
      <c r="I1380" s="67">
        <v>0</v>
      </c>
      <c r="J1380" s="68">
        <f t="shared" si="40"/>
        <v>0</v>
      </c>
      <c r="K1380" s="64"/>
      <c r="L1380" s="64" t="s">
        <v>455</v>
      </c>
    </row>
    <row r="1381" spans="1:12" s="72" customFormat="1" outlineLevel="2">
      <c r="A1381" s="81">
        <v>1200709010</v>
      </c>
      <c r="B1381" s="82" t="s">
        <v>1475</v>
      </c>
      <c r="C1381" s="69">
        <v>0</v>
      </c>
      <c r="D1381" s="78"/>
      <c r="E1381" s="69"/>
      <c r="F1381" s="71"/>
      <c r="G1381" s="69">
        <f t="shared" si="41"/>
        <v>0</v>
      </c>
      <c r="I1381" s="67">
        <v>0</v>
      </c>
      <c r="J1381" s="68">
        <f t="shared" si="40"/>
        <v>0</v>
      </c>
      <c r="K1381" s="64"/>
      <c r="L1381" s="64" t="s">
        <v>455</v>
      </c>
    </row>
    <row r="1382" spans="1:12" s="72" customFormat="1" outlineLevel="2">
      <c r="A1382" s="81">
        <v>1200709011</v>
      </c>
      <c r="B1382" s="82" t="s">
        <v>1476</v>
      </c>
      <c r="C1382" s="69">
        <v>0</v>
      </c>
      <c r="D1382" s="78"/>
      <c r="E1382" s="69"/>
      <c r="F1382" s="71"/>
      <c r="G1382" s="69">
        <f t="shared" si="41"/>
        <v>0</v>
      </c>
      <c r="I1382" s="67">
        <v>0</v>
      </c>
      <c r="J1382" s="68">
        <f t="shared" si="40"/>
        <v>0</v>
      </c>
      <c r="K1382" s="64"/>
      <c r="L1382" s="64" t="s">
        <v>455</v>
      </c>
    </row>
    <row r="1383" spans="1:12" s="72" customFormat="1" outlineLevel="2">
      <c r="A1383" s="81">
        <v>1200709012</v>
      </c>
      <c r="B1383" s="82" t="s">
        <v>1477</v>
      </c>
      <c r="C1383" s="69">
        <v>0</v>
      </c>
      <c r="D1383" s="78"/>
      <c r="E1383" s="69"/>
      <c r="F1383" s="71"/>
      <c r="G1383" s="69">
        <f t="shared" si="41"/>
        <v>0</v>
      </c>
      <c r="I1383" s="67">
        <v>0</v>
      </c>
      <c r="J1383" s="68">
        <f t="shared" si="40"/>
        <v>0</v>
      </c>
      <c r="K1383" s="64"/>
      <c r="L1383" s="64" t="s">
        <v>455</v>
      </c>
    </row>
    <row r="1384" spans="1:12" s="72" customFormat="1" outlineLevel="2">
      <c r="A1384" s="81">
        <v>1200709013</v>
      </c>
      <c r="B1384" s="82" t="s">
        <v>1478</v>
      </c>
      <c r="C1384" s="69">
        <v>0</v>
      </c>
      <c r="D1384" s="78"/>
      <c r="E1384" s="69"/>
      <c r="F1384" s="71"/>
      <c r="G1384" s="69">
        <f t="shared" si="41"/>
        <v>0</v>
      </c>
      <c r="I1384" s="67">
        <v>0</v>
      </c>
      <c r="J1384" s="68">
        <f t="shared" si="40"/>
        <v>0</v>
      </c>
      <c r="K1384" s="64"/>
      <c r="L1384" s="64" t="s">
        <v>455</v>
      </c>
    </row>
    <row r="1385" spans="1:12" s="72" customFormat="1" outlineLevel="2">
      <c r="A1385" s="30">
        <v>1200709016</v>
      </c>
      <c r="B1385" s="44" t="s">
        <v>1479</v>
      </c>
      <c r="C1385" s="69">
        <v>0</v>
      </c>
      <c r="D1385" s="78"/>
      <c r="E1385" s="69"/>
      <c r="F1385" s="71"/>
      <c r="G1385" s="69">
        <f t="shared" si="41"/>
        <v>0</v>
      </c>
      <c r="I1385" s="67">
        <v>0</v>
      </c>
      <c r="J1385" s="68">
        <f t="shared" si="40"/>
        <v>0</v>
      </c>
      <c r="K1385" s="64"/>
      <c r="L1385" s="64" t="s">
        <v>455</v>
      </c>
    </row>
    <row r="1386" spans="1:12" s="72" customFormat="1" outlineLevel="2">
      <c r="A1386" s="81">
        <v>1200709017</v>
      </c>
      <c r="B1386" s="82" t="s">
        <v>1480</v>
      </c>
      <c r="C1386" s="69">
        <v>0</v>
      </c>
      <c r="D1386" s="78"/>
      <c r="E1386" s="69"/>
      <c r="F1386" s="71"/>
      <c r="G1386" s="69">
        <f t="shared" si="41"/>
        <v>0</v>
      </c>
      <c r="I1386" s="67">
        <v>0</v>
      </c>
      <c r="J1386" s="68">
        <f t="shared" ref="J1386:J1449" si="42">I1386-G1386</f>
        <v>0</v>
      </c>
      <c r="K1386" s="64"/>
      <c r="L1386" s="64" t="s">
        <v>455</v>
      </c>
    </row>
    <row r="1387" spans="1:12" s="72" customFormat="1" outlineLevel="2">
      <c r="A1387" s="30">
        <v>1200709019</v>
      </c>
      <c r="B1387" s="44" t="s">
        <v>1481</v>
      </c>
      <c r="C1387" s="69">
        <v>0</v>
      </c>
      <c r="D1387" s="78"/>
      <c r="E1387" s="69"/>
      <c r="F1387" s="71"/>
      <c r="G1387" s="69">
        <f t="shared" si="41"/>
        <v>0</v>
      </c>
      <c r="I1387" s="67">
        <v>0</v>
      </c>
      <c r="J1387" s="68">
        <f t="shared" si="42"/>
        <v>0</v>
      </c>
      <c r="K1387" s="64"/>
      <c r="L1387" s="64" t="s">
        <v>455</v>
      </c>
    </row>
    <row r="1388" spans="1:12" s="72" customFormat="1" outlineLevel="2">
      <c r="A1388" s="81">
        <v>1200710010</v>
      </c>
      <c r="B1388" s="82" t="s">
        <v>1482</v>
      </c>
      <c r="C1388" s="69">
        <v>0</v>
      </c>
      <c r="D1388" s="78"/>
      <c r="E1388" s="69"/>
      <c r="F1388" s="71"/>
      <c r="G1388" s="69">
        <f t="shared" si="41"/>
        <v>0</v>
      </c>
      <c r="I1388" s="67">
        <v>0</v>
      </c>
      <c r="J1388" s="68">
        <f t="shared" si="42"/>
        <v>0</v>
      </c>
      <c r="K1388" s="64"/>
      <c r="L1388" s="64" t="s">
        <v>455</v>
      </c>
    </row>
    <row r="1389" spans="1:12" s="72" customFormat="1" outlineLevel="2">
      <c r="A1389" s="81">
        <v>1200710011</v>
      </c>
      <c r="B1389" s="82" t="s">
        <v>1483</v>
      </c>
      <c r="C1389" s="69">
        <v>0</v>
      </c>
      <c r="D1389" s="78"/>
      <c r="E1389" s="69"/>
      <c r="F1389" s="71"/>
      <c r="G1389" s="69">
        <f t="shared" si="41"/>
        <v>0</v>
      </c>
      <c r="I1389" s="67">
        <v>0</v>
      </c>
      <c r="J1389" s="68">
        <f t="shared" si="42"/>
        <v>0</v>
      </c>
      <c r="K1389" s="64"/>
      <c r="L1389" s="64" t="s">
        <v>455</v>
      </c>
    </row>
    <row r="1390" spans="1:12" s="72" customFormat="1" outlineLevel="2">
      <c r="A1390" s="81">
        <v>1200710012</v>
      </c>
      <c r="B1390" s="82" t="s">
        <v>1484</v>
      </c>
      <c r="C1390" s="69">
        <v>0</v>
      </c>
      <c r="D1390" s="78"/>
      <c r="E1390" s="69"/>
      <c r="F1390" s="71"/>
      <c r="G1390" s="69">
        <f t="shared" si="41"/>
        <v>0</v>
      </c>
      <c r="I1390" s="67">
        <v>0</v>
      </c>
      <c r="J1390" s="68">
        <f t="shared" si="42"/>
        <v>0</v>
      </c>
      <c r="K1390" s="64"/>
      <c r="L1390" s="64" t="s">
        <v>455</v>
      </c>
    </row>
    <row r="1391" spans="1:12" s="72" customFormat="1" outlineLevel="2">
      <c r="A1391" s="81">
        <v>1200710013</v>
      </c>
      <c r="B1391" s="82" t="s">
        <v>1485</v>
      </c>
      <c r="C1391" s="69">
        <v>0</v>
      </c>
      <c r="D1391" s="78"/>
      <c r="E1391" s="69"/>
      <c r="F1391" s="71"/>
      <c r="G1391" s="69">
        <f t="shared" si="41"/>
        <v>0</v>
      </c>
      <c r="I1391" s="67">
        <v>0</v>
      </c>
      <c r="J1391" s="68">
        <f t="shared" si="42"/>
        <v>0</v>
      </c>
      <c r="K1391" s="64"/>
      <c r="L1391" s="64" t="s">
        <v>455</v>
      </c>
    </row>
    <row r="1392" spans="1:12" s="72" customFormat="1" outlineLevel="2">
      <c r="A1392" s="81">
        <v>1200710016</v>
      </c>
      <c r="B1392" s="82" t="s">
        <v>1486</v>
      </c>
      <c r="C1392" s="69">
        <v>0</v>
      </c>
      <c r="D1392" s="78"/>
      <c r="E1392" s="69"/>
      <c r="F1392" s="71"/>
      <c r="G1392" s="69">
        <f t="shared" si="41"/>
        <v>0</v>
      </c>
      <c r="I1392" s="67">
        <v>0</v>
      </c>
      <c r="J1392" s="68">
        <f t="shared" si="42"/>
        <v>0</v>
      </c>
      <c r="K1392" s="64"/>
      <c r="L1392" s="64" t="s">
        <v>455</v>
      </c>
    </row>
    <row r="1393" spans="1:12" s="72" customFormat="1" outlineLevel="2">
      <c r="A1393" s="81">
        <v>1200710017</v>
      </c>
      <c r="B1393" s="82" t="s">
        <v>1487</v>
      </c>
      <c r="C1393" s="69">
        <v>0</v>
      </c>
      <c r="D1393" s="78"/>
      <c r="E1393" s="69"/>
      <c r="F1393" s="71"/>
      <c r="G1393" s="69">
        <f t="shared" si="41"/>
        <v>0</v>
      </c>
      <c r="I1393" s="67">
        <v>0</v>
      </c>
      <c r="J1393" s="68">
        <f t="shared" si="42"/>
        <v>0</v>
      </c>
      <c r="K1393" s="64"/>
      <c r="L1393" s="64" t="s">
        <v>455</v>
      </c>
    </row>
    <row r="1394" spans="1:12" s="72" customFormat="1" outlineLevel="2">
      <c r="A1394" s="81">
        <v>1200710019</v>
      </c>
      <c r="B1394" s="82" t="s">
        <v>1488</v>
      </c>
      <c r="C1394" s="69">
        <v>0</v>
      </c>
      <c r="D1394" s="78"/>
      <c r="E1394" s="69"/>
      <c r="F1394" s="71"/>
      <c r="G1394" s="69">
        <f t="shared" si="41"/>
        <v>0</v>
      </c>
      <c r="I1394" s="67">
        <v>0</v>
      </c>
      <c r="J1394" s="68">
        <f t="shared" si="42"/>
        <v>0</v>
      </c>
      <c r="K1394" s="64"/>
      <c r="L1394" s="64" t="s">
        <v>455</v>
      </c>
    </row>
    <row r="1395" spans="1:12" s="72" customFormat="1" outlineLevel="2">
      <c r="A1395" s="81">
        <v>1200711010</v>
      </c>
      <c r="B1395" s="82" t="s">
        <v>1489</v>
      </c>
      <c r="C1395" s="69">
        <v>0</v>
      </c>
      <c r="D1395" s="78"/>
      <c r="E1395" s="69"/>
      <c r="F1395" s="71"/>
      <c r="G1395" s="69">
        <f t="shared" si="41"/>
        <v>0</v>
      </c>
      <c r="I1395" s="67">
        <v>0</v>
      </c>
      <c r="J1395" s="68">
        <f t="shared" si="42"/>
        <v>0</v>
      </c>
      <c r="K1395" s="64"/>
      <c r="L1395" s="64" t="s">
        <v>455</v>
      </c>
    </row>
    <row r="1396" spans="1:12" s="72" customFormat="1" outlineLevel="2">
      <c r="A1396" s="81">
        <v>1200711011</v>
      </c>
      <c r="B1396" s="82" t="s">
        <v>1490</v>
      </c>
      <c r="C1396" s="69">
        <v>0</v>
      </c>
      <c r="D1396" s="78"/>
      <c r="E1396" s="69"/>
      <c r="F1396" s="71"/>
      <c r="G1396" s="69">
        <f t="shared" si="41"/>
        <v>0</v>
      </c>
      <c r="I1396" s="67">
        <v>0</v>
      </c>
      <c r="J1396" s="68">
        <f t="shared" si="42"/>
        <v>0</v>
      </c>
      <c r="K1396" s="64"/>
      <c r="L1396" s="64" t="s">
        <v>455</v>
      </c>
    </row>
    <row r="1397" spans="1:12" s="72" customFormat="1" outlineLevel="2">
      <c r="A1397" s="81">
        <v>1200711012</v>
      </c>
      <c r="B1397" s="82" t="s">
        <v>1491</v>
      </c>
      <c r="C1397" s="69">
        <v>0</v>
      </c>
      <c r="D1397" s="78"/>
      <c r="E1397" s="69"/>
      <c r="F1397" s="71"/>
      <c r="G1397" s="69">
        <f t="shared" si="41"/>
        <v>0</v>
      </c>
      <c r="I1397" s="67">
        <v>0</v>
      </c>
      <c r="J1397" s="68">
        <f t="shared" si="42"/>
        <v>0</v>
      </c>
      <c r="K1397" s="64"/>
      <c r="L1397" s="64" t="s">
        <v>455</v>
      </c>
    </row>
    <row r="1398" spans="1:12" s="72" customFormat="1" outlineLevel="2">
      <c r="A1398" s="81">
        <v>1200711013</v>
      </c>
      <c r="B1398" s="82" t="s">
        <v>1492</v>
      </c>
      <c r="C1398" s="69">
        <v>0</v>
      </c>
      <c r="D1398" s="78"/>
      <c r="E1398" s="69"/>
      <c r="F1398" s="71"/>
      <c r="G1398" s="69">
        <f t="shared" si="41"/>
        <v>0</v>
      </c>
      <c r="I1398" s="67">
        <v>0</v>
      </c>
      <c r="J1398" s="68">
        <f t="shared" si="42"/>
        <v>0</v>
      </c>
      <c r="K1398" s="64"/>
      <c r="L1398" s="64" t="s">
        <v>455</v>
      </c>
    </row>
    <row r="1399" spans="1:12" s="72" customFormat="1" outlineLevel="2">
      <c r="A1399" s="81">
        <v>1200711016</v>
      </c>
      <c r="B1399" s="82" t="s">
        <v>1493</v>
      </c>
      <c r="C1399" s="69">
        <v>0</v>
      </c>
      <c r="D1399" s="78"/>
      <c r="E1399" s="69"/>
      <c r="F1399" s="71"/>
      <c r="G1399" s="69">
        <f t="shared" ref="G1399:G1462" si="43">C1399+E1399</f>
        <v>0</v>
      </c>
      <c r="I1399" s="67">
        <v>0</v>
      </c>
      <c r="J1399" s="68">
        <f t="shared" si="42"/>
        <v>0</v>
      </c>
      <c r="K1399" s="64"/>
      <c r="L1399" s="64" t="s">
        <v>455</v>
      </c>
    </row>
    <row r="1400" spans="1:12" s="72" customFormat="1" outlineLevel="2">
      <c r="A1400" s="81">
        <v>1200711017</v>
      </c>
      <c r="B1400" s="82" t="s">
        <v>1494</v>
      </c>
      <c r="C1400" s="69">
        <v>0</v>
      </c>
      <c r="D1400" s="78"/>
      <c r="E1400" s="69"/>
      <c r="F1400" s="71"/>
      <c r="G1400" s="69">
        <f t="shared" si="43"/>
        <v>0</v>
      </c>
      <c r="I1400" s="67">
        <v>0</v>
      </c>
      <c r="J1400" s="68">
        <f t="shared" si="42"/>
        <v>0</v>
      </c>
      <c r="K1400" s="64"/>
      <c r="L1400" s="64" t="s">
        <v>455</v>
      </c>
    </row>
    <row r="1401" spans="1:12" s="72" customFormat="1" outlineLevel="2">
      <c r="A1401" s="81">
        <v>1200711019</v>
      </c>
      <c r="B1401" s="82" t="s">
        <v>1495</v>
      </c>
      <c r="C1401" s="69">
        <v>0</v>
      </c>
      <c r="D1401" s="78"/>
      <c r="E1401" s="69"/>
      <c r="F1401" s="71"/>
      <c r="G1401" s="69">
        <f t="shared" si="43"/>
        <v>0</v>
      </c>
      <c r="I1401" s="67">
        <v>0</v>
      </c>
      <c r="J1401" s="68">
        <f t="shared" si="42"/>
        <v>0</v>
      </c>
      <c r="K1401" s="64"/>
      <c r="L1401" s="64" t="s">
        <v>455</v>
      </c>
    </row>
    <row r="1402" spans="1:12" s="72" customFormat="1" outlineLevel="2">
      <c r="A1402" s="81">
        <v>1200712010</v>
      </c>
      <c r="B1402" s="82" t="s">
        <v>1496</v>
      </c>
      <c r="C1402" s="69">
        <v>0</v>
      </c>
      <c r="D1402" s="78"/>
      <c r="E1402" s="69"/>
      <c r="F1402" s="71"/>
      <c r="G1402" s="69">
        <f t="shared" si="43"/>
        <v>0</v>
      </c>
      <c r="I1402" s="67">
        <v>0</v>
      </c>
      <c r="J1402" s="68">
        <f t="shared" si="42"/>
        <v>0</v>
      </c>
      <c r="K1402" s="64"/>
      <c r="L1402" s="64" t="s">
        <v>455</v>
      </c>
    </row>
    <row r="1403" spans="1:12" s="72" customFormat="1" outlineLevel="2">
      <c r="A1403" s="30">
        <v>1200712011</v>
      </c>
      <c r="B1403" s="44" t="s">
        <v>1497</v>
      </c>
      <c r="C1403" s="69">
        <v>0</v>
      </c>
      <c r="D1403" s="78"/>
      <c r="E1403" s="69"/>
      <c r="F1403" s="71"/>
      <c r="G1403" s="69">
        <f t="shared" si="43"/>
        <v>0</v>
      </c>
      <c r="I1403" s="67">
        <v>0</v>
      </c>
      <c r="J1403" s="68">
        <f t="shared" si="42"/>
        <v>0</v>
      </c>
      <c r="K1403" s="64"/>
      <c r="L1403" s="64" t="s">
        <v>455</v>
      </c>
    </row>
    <row r="1404" spans="1:12" s="72" customFormat="1" outlineLevel="2">
      <c r="A1404" s="30">
        <v>1200712012</v>
      </c>
      <c r="B1404" s="44" t="s">
        <v>1498</v>
      </c>
      <c r="C1404" s="69">
        <v>0</v>
      </c>
      <c r="D1404" s="78"/>
      <c r="E1404" s="69"/>
      <c r="F1404" s="71"/>
      <c r="G1404" s="69">
        <f t="shared" si="43"/>
        <v>0</v>
      </c>
      <c r="I1404" s="67">
        <v>0</v>
      </c>
      <c r="J1404" s="68">
        <f t="shared" si="42"/>
        <v>0</v>
      </c>
      <c r="K1404" s="64"/>
      <c r="L1404" s="64" t="s">
        <v>455</v>
      </c>
    </row>
    <row r="1405" spans="1:12" s="72" customFormat="1" outlineLevel="2">
      <c r="A1405" s="30">
        <v>1200712013</v>
      </c>
      <c r="B1405" s="44" t="s">
        <v>1499</v>
      </c>
      <c r="C1405" s="69">
        <v>0</v>
      </c>
      <c r="D1405" s="78"/>
      <c r="E1405" s="69"/>
      <c r="F1405" s="71"/>
      <c r="G1405" s="69">
        <f t="shared" si="43"/>
        <v>0</v>
      </c>
      <c r="I1405" s="67">
        <v>0</v>
      </c>
      <c r="J1405" s="68">
        <f t="shared" si="42"/>
        <v>0</v>
      </c>
      <c r="K1405" s="64"/>
      <c r="L1405" s="64" t="s">
        <v>455</v>
      </c>
    </row>
    <row r="1406" spans="1:12" s="72" customFormat="1" outlineLevel="2">
      <c r="A1406" s="30">
        <v>1200712016</v>
      </c>
      <c r="B1406" s="44" t="s">
        <v>1500</v>
      </c>
      <c r="C1406" s="69">
        <v>0</v>
      </c>
      <c r="D1406" s="78"/>
      <c r="E1406" s="69"/>
      <c r="F1406" s="71"/>
      <c r="G1406" s="69">
        <f t="shared" si="43"/>
        <v>0</v>
      </c>
      <c r="I1406" s="67">
        <v>0</v>
      </c>
      <c r="J1406" s="68">
        <f t="shared" si="42"/>
        <v>0</v>
      </c>
      <c r="K1406" s="64"/>
      <c r="L1406" s="64" t="s">
        <v>455</v>
      </c>
    </row>
    <row r="1407" spans="1:12" s="72" customFormat="1" outlineLevel="2">
      <c r="A1407" s="30">
        <v>1200712017</v>
      </c>
      <c r="B1407" s="44" t="s">
        <v>1501</v>
      </c>
      <c r="C1407" s="69">
        <v>0</v>
      </c>
      <c r="D1407" s="78"/>
      <c r="E1407" s="69"/>
      <c r="F1407" s="71"/>
      <c r="G1407" s="69">
        <f t="shared" si="43"/>
        <v>0</v>
      </c>
      <c r="I1407" s="67">
        <v>0</v>
      </c>
      <c r="J1407" s="68">
        <f t="shared" si="42"/>
        <v>0</v>
      </c>
      <c r="K1407" s="64"/>
      <c r="L1407" s="64" t="s">
        <v>455</v>
      </c>
    </row>
    <row r="1408" spans="1:12" s="72" customFormat="1" outlineLevel="2">
      <c r="A1408" s="118">
        <v>1200712019</v>
      </c>
      <c r="B1408" s="120" t="s">
        <v>1502</v>
      </c>
      <c r="C1408" s="69">
        <v>0</v>
      </c>
      <c r="D1408" s="78"/>
      <c r="E1408" s="69"/>
      <c r="F1408" s="71"/>
      <c r="G1408" s="69">
        <f t="shared" si="43"/>
        <v>0</v>
      </c>
      <c r="I1408" s="67">
        <v>0</v>
      </c>
      <c r="J1408" s="68">
        <f t="shared" si="42"/>
        <v>0</v>
      </c>
      <c r="K1408" s="64"/>
      <c r="L1408" s="64" t="s">
        <v>455</v>
      </c>
    </row>
    <row r="1409" spans="1:12" s="72" customFormat="1" outlineLevel="2">
      <c r="A1409" s="81">
        <v>1200713010</v>
      </c>
      <c r="B1409" s="82" t="s">
        <v>1503</v>
      </c>
      <c r="C1409" s="69">
        <v>0</v>
      </c>
      <c r="D1409" s="78"/>
      <c r="E1409" s="69"/>
      <c r="F1409" s="71"/>
      <c r="G1409" s="69">
        <f t="shared" si="43"/>
        <v>0</v>
      </c>
      <c r="I1409" s="67">
        <v>0</v>
      </c>
      <c r="J1409" s="68">
        <f t="shared" si="42"/>
        <v>0</v>
      </c>
      <c r="K1409" s="64"/>
      <c r="L1409" s="64" t="s">
        <v>455</v>
      </c>
    </row>
    <row r="1410" spans="1:12" s="72" customFormat="1" outlineLevel="2">
      <c r="A1410" s="81">
        <v>1200713011</v>
      </c>
      <c r="B1410" s="82" t="s">
        <v>1504</v>
      </c>
      <c r="C1410" s="69">
        <v>0</v>
      </c>
      <c r="D1410" s="78"/>
      <c r="E1410" s="69"/>
      <c r="F1410" s="71"/>
      <c r="G1410" s="69">
        <f t="shared" si="43"/>
        <v>0</v>
      </c>
      <c r="I1410" s="67">
        <v>0</v>
      </c>
      <c r="J1410" s="68">
        <f t="shared" si="42"/>
        <v>0</v>
      </c>
      <c r="K1410" s="64"/>
      <c r="L1410" s="64" t="s">
        <v>455</v>
      </c>
    </row>
    <row r="1411" spans="1:12" s="72" customFormat="1" outlineLevel="2">
      <c r="A1411" s="81">
        <v>1200713012</v>
      </c>
      <c r="B1411" s="82" t="s">
        <v>1505</v>
      </c>
      <c r="C1411" s="69">
        <v>0</v>
      </c>
      <c r="D1411" s="78"/>
      <c r="E1411" s="69"/>
      <c r="F1411" s="71"/>
      <c r="G1411" s="69">
        <f t="shared" si="43"/>
        <v>0</v>
      </c>
      <c r="I1411" s="67">
        <v>0</v>
      </c>
      <c r="J1411" s="68">
        <f t="shared" si="42"/>
        <v>0</v>
      </c>
      <c r="K1411" s="64"/>
      <c r="L1411" s="64" t="s">
        <v>455</v>
      </c>
    </row>
    <row r="1412" spans="1:12" s="72" customFormat="1" outlineLevel="2">
      <c r="A1412" s="81">
        <v>1200713013</v>
      </c>
      <c r="B1412" s="82" t="s">
        <v>1506</v>
      </c>
      <c r="C1412" s="69">
        <v>0</v>
      </c>
      <c r="D1412" s="78"/>
      <c r="E1412" s="69"/>
      <c r="F1412" s="71"/>
      <c r="G1412" s="69">
        <f t="shared" si="43"/>
        <v>0</v>
      </c>
      <c r="I1412" s="67">
        <v>0</v>
      </c>
      <c r="J1412" s="68">
        <f t="shared" si="42"/>
        <v>0</v>
      </c>
      <c r="K1412" s="64"/>
      <c r="L1412" s="64" t="s">
        <v>455</v>
      </c>
    </row>
    <row r="1413" spans="1:12" s="72" customFormat="1" outlineLevel="2">
      <c r="A1413" s="81">
        <v>1200713016</v>
      </c>
      <c r="B1413" s="82" t="s">
        <v>1507</v>
      </c>
      <c r="C1413" s="69">
        <v>0</v>
      </c>
      <c r="D1413" s="78"/>
      <c r="E1413" s="69"/>
      <c r="F1413" s="71"/>
      <c r="G1413" s="69">
        <f t="shared" si="43"/>
        <v>0</v>
      </c>
      <c r="I1413" s="67">
        <v>0</v>
      </c>
      <c r="J1413" s="68">
        <f t="shared" si="42"/>
        <v>0</v>
      </c>
      <c r="K1413" s="64"/>
      <c r="L1413" s="64" t="s">
        <v>455</v>
      </c>
    </row>
    <row r="1414" spans="1:12" s="72" customFormat="1" outlineLevel="2">
      <c r="A1414" s="81">
        <v>1200713017</v>
      </c>
      <c r="B1414" s="82" t="s">
        <v>1508</v>
      </c>
      <c r="C1414" s="69">
        <v>0</v>
      </c>
      <c r="D1414" s="78"/>
      <c r="E1414" s="69"/>
      <c r="F1414" s="71"/>
      <c r="G1414" s="69">
        <f t="shared" si="43"/>
        <v>0</v>
      </c>
      <c r="I1414" s="67">
        <v>0</v>
      </c>
      <c r="J1414" s="68">
        <f t="shared" si="42"/>
        <v>0</v>
      </c>
      <c r="K1414" s="64"/>
      <c r="L1414" s="64" t="s">
        <v>455</v>
      </c>
    </row>
    <row r="1415" spans="1:12" s="72" customFormat="1" outlineLevel="2">
      <c r="A1415" s="81">
        <v>1200713019</v>
      </c>
      <c r="B1415" s="82" t="s">
        <v>1509</v>
      </c>
      <c r="C1415" s="69">
        <v>0</v>
      </c>
      <c r="D1415" s="78"/>
      <c r="E1415" s="69"/>
      <c r="F1415" s="71"/>
      <c r="G1415" s="69">
        <f t="shared" si="43"/>
        <v>0</v>
      </c>
      <c r="I1415" s="67">
        <v>0</v>
      </c>
      <c r="J1415" s="68">
        <f t="shared" si="42"/>
        <v>0</v>
      </c>
      <c r="K1415" s="64"/>
      <c r="L1415" s="64" t="s">
        <v>455</v>
      </c>
    </row>
    <row r="1416" spans="1:12" s="72" customFormat="1" outlineLevel="2">
      <c r="A1416" s="81">
        <v>1200715010</v>
      </c>
      <c r="B1416" s="82" t="s">
        <v>1510</v>
      </c>
      <c r="C1416" s="69">
        <v>0</v>
      </c>
      <c r="D1416" s="78"/>
      <c r="E1416" s="69"/>
      <c r="F1416" s="71"/>
      <c r="G1416" s="69">
        <f t="shared" si="43"/>
        <v>0</v>
      </c>
      <c r="I1416" s="67">
        <v>0</v>
      </c>
      <c r="J1416" s="68">
        <f t="shared" si="42"/>
        <v>0</v>
      </c>
      <c r="K1416" s="64"/>
      <c r="L1416" s="64" t="s">
        <v>455</v>
      </c>
    </row>
    <row r="1417" spans="1:12" s="72" customFormat="1" outlineLevel="2">
      <c r="A1417" s="81">
        <v>1200715011</v>
      </c>
      <c r="B1417" s="82" t="s">
        <v>1511</v>
      </c>
      <c r="C1417" s="69">
        <v>64382211.460000001</v>
      </c>
      <c r="D1417" s="78"/>
      <c r="E1417" s="69"/>
      <c r="F1417" s="71"/>
      <c r="G1417" s="69">
        <f t="shared" si="43"/>
        <v>64382211.460000001</v>
      </c>
      <c r="I1417" s="67">
        <v>0</v>
      </c>
      <c r="J1417" s="68">
        <f t="shared" si="42"/>
        <v>-64382211.460000001</v>
      </c>
      <c r="K1417" s="64"/>
      <c r="L1417" s="64" t="s">
        <v>455</v>
      </c>
    </row>
    <row r="1418" spans="1:12" s="72" customFormat="1" outlineLevel="2">
      <c r="A1418" s="81">
        <v>1200715012</v>
      </c>
      <c r="B1418" s="82" t="s">
        <v>1512</v>
      </c>
      <c r="C1418" s="69">
        <v>0</v>
      </c>
      <c r="D1418" s="78"/>
      <c r="E1418" s="69"/>
      <c r="F1418" s="71"/>
      <c r="G1418" s="69">
        <f t="shared" si="43"/>
        <v>0</v>
      </c>
      <c r="I1418" s="67">
        <v>0</v>
      </c>
      <c r="J1418" s="68">
        <f t="shared" si="42"/>
        <v>0</v>
      </c>
      <c r="K1418" s="64"/>
      <c r="L1418" s="64" t="s">
        <v>455</v>
      </c>
    </row>
    <row r="1419" spans="1:12" s="72" customFormat="1" outlineLevel="2">
      <c r="A1419" s="81">
        <v>1200715013</v>
      </c>
      <c r="B1419" s="82" t="s">
        <v>1513</v>
      </c>
      <c r="C1419" s="69">
        <v>6240778.5800000001</v>
      </c>
      <c r="D1419" s="78"/>
      <c r="E1419" s="69"/>
      <c r="F1419" s="71"/>
      <c r="G1419" s="69">
        <f t="shared" si="43"/>
        <v>6240778.5800000001</v>
      </c>
      <c r="I1419" s="67">
        <v>0</v>
      </c>
      <c r="J1419" s="68">
        <f t="shared" si="42"/>
        <v>-6240778.5800000001</v>
      </c>
      <c r="K1419" s="64"/>
      <c r="L1419" s="64" t="s">
        <v>455</v>
      </c>
    </row>
    <row r="1420" spans="1:12" s="72" customFormat="1" outlineLevel="2">
      <c r="A1420" s="81">
        <v>1200715016</v>
      </c>
      <c r="B1420" s="82" t="s">
        <v>1514</v>
      </c>
      <c r="C1420" s="69">
        <v>0</v>
      </c>
      <c r="D1420" s="78"/>
      <c r="E1420" s="69"/>
      <c r="F1420" s="71"/>
      <c r="G1420" s="69">
        <f t="shared" si="43"/>
        <v>0</v>
      </c>
      <c r="I1420" s="67">
        <v>0</v>
      </c>
      <c r="J1420" s="68">
        <f t="shared" si="42"/>
        <v>0</v>
      </c>
      <c r="K1420" s="56"/>
      <c r="L1420" s="64" t="s">
        <v>455</v>
      </c>
    </row>
    <row r="1421" spans="1:12" s="72" customFormat="1" outlineLevel="2">
      <c r="A1421" s="81">
        <v>1200715017</v>
      </c>
      <c r="B1421" s="82" t="s">
        <v>1515</v>
      </c>
      <c r="C1421" s="69">
        <v>-70622990.040000007</v>
      </c>
      <c r="D1421" s="78"/>
      <c r="E1421" s="69"/>
      <c r="F1421" s="71"/>
      <c r="G1421" s="69">
        <f t="shared" si="43"/>
        <v>-70622990.040000007</v>
      </c>
      <c r="I1421" s="67">
        <v>0</v>
      </c>
      <c r="J1421" s="68">
        <f t="shared" si="42"/>
        <v>70622990.040000007</v>
      </c>
      <c r="K1421" s="56"/>
      <c r="L1421" s="64" t="s">
        <v>455</v>
      </c>
    </row>
    <row r="1422" spans="1:12" s="72" customFormat="1" outlineLevel="2">
      <c r="A1422" s="81">
        <v>1200715019</v>
      </c>
      <c r="B1422" s="82" t="s">
        <v>1516</v>
      </c>
      <c r="C1422" s="69">
        <v>0</v>
      </c>
      <c r="D1422" s="78"/>
      <c r="E1422" s="69"/>
      <c r="F1422" s="71"/>
      <c r="G1422" s="69">
        <f t="shared" si="43"/>
        <v>0</v>
      </c>
      <c r="I1422" s="67">
        <v>0</v>
      </c>
      <c r="J1422" s="68">
        <f t="shared" si="42"/>
        <v>0</v>
      </c>
      <c r="K1422" s="56"/>
      <c r="L1422" s="64" t="s">
        <v>455</v>
      </c>
    </row>
    <row r="1423" spans="1:12" s="72" customFormat="1" outlineLevel="2">
      <c r="A1423" s="81">
        <v>1200716010</v>
      </c>
      <c r="B1423" s="82" t="s">
        <v>1517</v>
      </c>
      <c r="C1423" s="69">
        <v>0</v>
      </c>
      <c r="D1423" s="78"/>
      <c r="E1423" s="69"/>
      <c r="F1423" s="71"/>
      <c r="G1423" s="69">
        <f t="shared" si="43"/>
        <v>0</v>
      </c>
      <c r="I1423" s="67">
        <v>0</v>
      </c>
      <c r="J1423" s="68">
        <f t="shared" si="42"/>
        <v>0</v>
      </c>
      <c r="K1423" s="56"/>
      <c r="L1423" s="64" t="s">
        <v>455</v>
      </c>
    </row>
    <row r="1424" spans="1:12" s="72" customFormat="1" outlineLevel="2">
      <c r="A1424" s="81">
        <v>1200716011</v>
      </c>
      <c r="B1424" s="82" t="s">
        <v>1518</v>
      </c>
      <c r="C1424" s="69">
        <v>0</v>
      </c>
      <c r="D1424" s="78"/>
      <c r="E1424" s="69"/>
      <c r="F1424" s="71"/>
      <c r="G1424" s="69">
        <f t="shared" si="43"/>
        <v>0</v>
      </c>
      <c r="I1424" s="67">
        <v>0</v>
      </c>
      <c r="J1424" s="68">
        <f t="shared" si="42"/>
        <v>0</v>
      </c>
      <c r="K1424" s="56"/>
      <c r="L1424" s="64" t="s">
        <v>455</v>
      </c>
    </row>
    <row r="1425" spans="1:12" s="72" customFormat="1" outlineLevel="2">
      <c r="A1425" s="81">
        <v>1200716012</v>
      </c>
      <c r="B1425" s="82" t="s">
        <v>1519</v>
      </c>
      <c r="C1425" s="69">
        <v>0</v>
      </c>
      <c r="D1425" s="78"/>
      <c r="E1425" s="69"/>
      <c r="F1425" s="71"/>
      <c r="G1425" s="69">
        <f t="shared" si="43"/>
        <v>0</v>
      </c>
      <c r="I1425" s="67">
        <v>0</v>
      </c>
      <c r="J1425" s="68">
        <f t="shared" si="42"/>
        <v>0</v>
      </c>
      <c r="K1425" s="56"/>
      <c r="L1425" s="64" t="s">
        <v>455</v>
      </c>
    </row>
    <row r="1426" spans="1:12" s="72" customFormat="1" outlineLevel="2">
      <c r="A1426" s="81">
        <v>1200716013</v>
      </c>
      <c r="B1426" s="82" t="s">
        <v>1520</v>
      </c>
      <c r="C1426" s="69">
        <v>0</v>
      </c>
      <c r="D1426" s="78"/>
      <c r="E1426" s="69"/>
      <c r="F1426" s="71"/>
      <c r="G1426" s="69">
        <f t="shared" si="43"/>
        <v>0</v>
      </c>
      <c r="I1426" s="67">
        <v>0</v>
      </c>
      <c r="J1426" s="68">
        <f t="shared" si="42"/>
        <v>0</v>
      </c>
      <c r="K1426" s="56"/>
      <c r="L1426" s="64" t="s">
        <v>455</v>
      </c>
    </row>
    <row r="1427" spans="1:12" s="72" customFormat="1" outlineLevel="2">
      <c r="A1427" s="81">
        <v>1200716016</v>
      </c>
      <c r="B1427" s="82" t="s">
        <v>1521</v>
      </c>
      <c r="C1427" s="69">
        <v>0</v>
      </c>
      <c r="D1427" s="78"/>
      <c r="E1427" s="69"/>
      <c r="F1427" s="71"/>
      <c r="G1427" s="69">
        <f t="shared" si="43"/>
        <v>0</v>
      </c>
      <c r="I1427" s="67">
        <v>0</v>
      </c>
      <c r="J1427" s="68">
        <f t="shared" si="42"/>
        <v>0</v>
      </c>
      <c r="K1427" s="56"/>
      <c r="L1427" s="64" t="s">
        <v>455</v>
      </c>
    </row>
    <row r="1428" spans="1:12" s="72" customFormat="1" outlineLevel="2">
      <c r="A1428" s="81">
        <v>1200716017</v>
      </c>
      <c r="B1428" s="82" t="s">
        <v>1522</v>
      </c>
      <c r="C1428" s="69">
        <v>0</v>
      </c>
      <c r="D1428" s="78"/>
      <c r="E1428" s="69"/>
      <c r="F1428" s="71"/>
      <c r="G1428" s="69">
        <f t="shared" si="43"/>
        <v>0</v>
      </c>
      <c r="I1428" s="67">
        <v>0</v>
      </c>
      <c r="J1428" s="68">
        <f t="shared" si="42"/>
        <v>0</v>
      </c>
      <c r="K1428" s="56"/>
      <c r="L1428" s="64" t="s">
        <v>455</v>
      </c>
    </row>
    <row r="1429" spans="1:12" s="72" customFormat="1" outlineLevel="2">
      <c r="A1429" s="81">
        <v>1200716019</v>
      </c>
      <c r="B1429" s="82" t="s">
        <v>1523</v>
      </c>
      <c r="C1429" s="69">
        <v>0</v>
      </c>
      <c r="D1429" s="78"/>
      <c r="E1429" s="69"/>
      <c r="F1429" s="71"/>
      <c r="G1429" s="69">
        <f t="shared" si="43"/>
        <v>0</v>
      </c>
      <c r="I1429" s="67">
        <v>0</v>
      </c>
      <c r="J1429" s="68">
        <f t="shared" si="42"/>
        <v>0</v>
      </c>
      <c r="K1429" s="56"/>
      <c r="L1429" s="64" t="s">
        <v>455</v>
      </c>
    </row>
    <row r="1430" spans="1:12" s="72" customFormat="1" outlineLevel="2">
      <c r="A1430" s="81">
        <v>1201001010</v>
      </c>
      <c r="B1430" s="82" t="s">
        <v>1524</v>
      </c>
      <c r="C1430" s="69">
        <v>0</v>
      </c>
      <c r="D1430" s="78"/>
      <c r="E1430" s="69"/>
      <c r="F1430" s="71"/>
      <c r="G1430" s="69">
        <f t="shared" si="43"/>
        <v>0</v>
      </c>
      <c r="I1430" s="67">
        <v>0</v>
      </c>
      <c r="J1430" s="68">
        <f t="shared" si="42"/>
        <v>0</v>
      </c>
      <c r="K1430" s="56"/>
      <c r="L1430" s="64" t="s">
        <v>455</v>
      </c>
    </row>
    <row r="1431" spans="1:12" s="72" customFormat="1" outlineLevel="2">
      <c r="A1431" s="81">
        <v>1201001011</v>
      </c>
      <c r="B1431" s="82" t="s">
        <v>1525</v>
      </c>
      <c r="C1431" s="69">
        <v>0</v>
      </c>
      <c r="D1431" s="78"/>
      <c r="E1431" s="69"/>
      <c r="F1431" s="71"/>
      <c r="G1431" s="69">
        <f t="shared" si="43"/>
        <v>0</v>
      </c>
      <c r="I1431" s="67">
        <v>0</v>
      </c>
      <c r="J1431" s="68">
        <f t="shared" si="42"/>
        <v>0</v>
      </c>
      <c r="K1431" s="56"/>
      <c r="L1431" s="64" t="s">
        <v>455</v>
      </c>
    </row>
    <row r="1432" spans="1:12" s="72" customFormat="1" outlineLevel="2">
      <c r="A1432" s="81">
        <v>1201001012</v>
      </c>
      <c r="B1432" s="82" t="s">
        <v>1526</v>
      </c>
      <c r="C1432" s="69">
        <v>0</v>
      </c>
      <c r="D1432" s="78"/>
      <c r="E1432" s="69"/>
      <c r="F1432" s="71"/>
      <c r="G1432" s="69">
        <f t="shared" si="43"/>
        <v>0</v>
      </c>
      <c r="I1432" s="67">
        <v>0</v>
      </c>
      <c r="J1432" s="68">
        <f t="shared" si="42"/>
        <v>0</v>
      </c>
      <c r="K1432" s="56"/>
      <c r="L1432" s="64" t="s">
        <v>455</v>
      </c>
    </row>
    <row r="1433" spans="1:12" s="72" customFormat="1" outlineLevel="2">
      <c r="A1433" s="81">
        <v>1201001013</v>
      </c>
      <c r="B1433" s="82" t="s">
        <v>1527</v>
      </c>
      <c r="C1433" s="69">
        <v>0</v>
      </c>
      <c r="D1433" s="78"/>
      <c r="E1433" s="69"/>
      <c r="F1433" s="71"/>
      <c r="G1433" s="69">
        <f t="shared" si="43"/>
        <v>0</v>
      </c>
      <c r="I1433" s="67">
        <v>0</v>
      </c>
      <c r="J1433" s="68">
        <f t="shared" si="42"/>
        <v>0</v>
      </c>
      <c r="K1433" s="56"/>
      <c r="L1433" s="64" t="s">
        <v>455</v>
      </c>
    </row>
    <row r="1434" spans="1:12" s="72" customFormat="1" outlineLevel="2">
      <c r="A1434" s="81">
        <v>1201001016</v>
      </c>
      <c r="B1434" s="82" t="s">
        <v>1528</v>
      </c>
      <c r="C1434" s="69">
        <v>0</v>
      </c>
      <c r="D1434" s="78"/>
      <c r="E1434" s="69"/>
      <c r="F1434" s="71"/>
      <c r="G1434" s="69">
        <f t="shared" si="43"/>
        <v>0</v>
      </c>
      <c r="I1434" s="67">
        <v>0</v>
      </c>
      <c r="J1434" s="68">
        <f t="shared" si="42"/>
        <v>0</v>
      </c>
      <c r="K1434" s="56"/>
      <c r="L1434" s="64" t="s">
        <v>455</v>
      </c>
    </row>
    <row r="1435" spans="1:12" s="72" customFormat="1" outlineLevel="2">
      <c r="A1435" s="81">
        <v>1201001017</v>
      </c>
      <c r="B1435" s="82" t="s">
        <v>1529</v>
      </c>
      <c r="C1435" s="69">
        <v>0</v>
      </c>
      <c r="D1435" s="78"/>
      <c r="E1435" s="69"/>
      <c r="F1435" s="71"/>
      <c r="G1435" s="69">
        <f t="shared" si="43"/>
        <v>0</v>
      </c>
      <c r="I1435" s="67">
        <v>0</v>
      </c>
      <c r="J1435" s="68">
        <f t="shared" si="42"/>
        <v>0</v>
      </c>
      <c r="K1435" s="56"/>
      <c r="L1435" s="64" t="s">
        <v>455</v>
      </c>
    </row>
    <row r="1436" spans="1:12" s="72" customFormat="1" outlineLevel="2">
      <c r="A1436" s="81">
        <v>1201001018</v>
      </c>
      <c r="B1436" s="82" t="s">
        <v>1530</v>
      </c>
      <c r="C1436" s="69">
        <v>0</v>
      </c>
      <c r="D1436" s="78"/>
      <c r="E1436" s="69"/>
      <c r="F1436" s="71"/>
      <c r="G1436" s="69">
        <f t="shared" si="43"/>
        <v>0</v>
      </c>
      <c r="I1436" s="67">
        <v>0</v>
      </c>
      <c r="J1436" s="68">
        <f t="shared" si="42"/>
        <v>0</v>
      </c>
      <c r="K1436" s="56"/>
      <c r="L1436" s="64" t="s">
        <v>455</v>
      </c>
    </row>
    <row r="1437" spans="1:12" s="72" customFormat="1" outlineLevel="2">
      <c r="A1437" s="81">
        <v>1201001019</v>
      </c>
      <c r="B1437" s="82" t="s">
        <v>1531</v>
      </c>
      <c r="C1437" s="69">
        <v>0</v>
      </c>
      <c r="D1437" s="78"/>
      <c r="E1437" s="69"/>
      <c r="F1437" s="71"/>
      <c r="G1437" s="69">
        <f t="shared" si="43"/>
        <v>0</v>
      </c>
      <c r="I1437" s="67">
        <v>0</v>
      </c>
      <c r="J1437" s="68">
        <f t="shared" si="42"/>
        <v>0</v>
      </c>
      <c r="K1437" s="56"/>
      <c r="L1437" s="64" t="s">
        <v>455</v>
      </c>
    </row>
    <row r="1438" spans="1:12" s="72" customFormat="1" outlineLevel="2">
      <c r="A1438" s="81">
        <v>1201001020</v>
      </c>
      <c r="B1438" s="82" t="s">
        <v>1524</v>
      </c>
      <c r="C1438" s="69">
        <v>0</v>
      </c>
      <c r="D1438" s="78"/>
      <c r="E1438" s="69"/>
      <c r="F1438" s="71"/>
      <c r="G1438" s="69">
        <f t="shared" si="43"/>
        <v>0</v>
      </c>
      <c r="I1438" s="67">
        <v>0</v>
      </c>
      <c r="J1438" s="68">
        <f t="shared" si="42"/>
        <v>0</v>
      </c>
      <c r="K1438" s="56"/>
      <c r="L1438" s="64" t="s">
        <v>455</v>
      </c>
    </row>
    <row r="1439" spans="1:12" s="72" customFormat="1" outlineLevel="2">
      <c r="A1439" s="81">
        <v>1201001021</v>
      </c>
      <c r="B1439" s="82" t="s">
        <v>1525</v>
      </c>
      <c r="C1439" s="69">
        <v>66546095.740000002</v>
      </c>
      <c r="D1439" s="78"/>
      <c r="E1439" s="69"/>
      <c r="F1439" s="71"/>
      <c r="G1439" s="69">
        <f t="shared" si="43"/>
        <v>66546095.740000002</v>
      </c>
      <c r="I1439" s="67">
        <v>0</v>
      </c>
      <c r="J1439" s="68">
        <f t="shared" si="42"/>
        <v>-66546095.740000002</v>
      </c>
      <c r="K1439" s="56"/>
      <c r="L1439" s="64" t="s">
        <v>455</v>
      </c>
    </row>
    <row r="1440" spans="1:12" s="72" customFormat="1" outlineLevel="2">
      <c r="A1440" s="81">
        <v>1201001022</v>
      </c>
      <c r="B1440" s="82" t="s">
        <v>1526</v>
      </c>
      <c r="C1440" s="69">
        <v>0</v>
      </c>
      <c r="D1440" s="78"/>
      <c r="E1440" s="69"/>
      <c r="F1440" s="71"/>
      <c r="G1440" s="69">
        <f t="shared" si="43"/>
        <v>0</v>
      </c>
      <c r="I1440" s="67">
        <v>0</v>
      </c>
      <c r="J1440" s="68">
        <f t="shared" si="42"/>
        <v>0</v>
      </c>
      <c r="K1440" s="56"/>
      <c r="L1440" s="64" t="s">
        <v>455</v>
      </c>
    </row>
    <row r="1441" spans="1:12" s="72" customFormat="1" outlineLevel="2">
      <c r="A1441" s="81">
        <v>1201001023</v>
      </c>
      <c r="B1441" s="82" t="s">
        <v>1527</v>
      </c>
      <c r="C1441" s="69">
        <v>-388713.739999999</v>
      </c>
      <c r="D1441" s="78"/>
      <c r="E1441" s="69"/>
      <c r="F1441" s="71"/>
      <c r="G1441" s="69">
        <f t="shared" si="43"/>
        <v>-388713.739999999</v>
      </c>
      <c r="I1441" s="67">
        <v>0</v>
      </c>
      <c r="J1441" s="68">
        <f t="shared" si="42"/>
        <v>388713.739999999</v>
      </c>
      <c r="K1441" s="56"/>
      <c r="L1441" s="64" t="s">
        <v>455</v>
      </c>
    </row>
    <row r="1442" spans="1:12" s="72" customFormat="1" outlineLevel="2">
      <c r="A1442" s="81">
        <v>1201001026</v>
      </c>
      <c r="B1442" s="82" t="s">
        <v>1528</v>
      </c>
      <c r="C1442" s="69">
        <v>0</v>
      </c>
      <c r="D1442" s="78"/>
      <c r="E1442" s="69"/>
      <c r="F1442" s="71"/>
      <c r="G1442" s="69">
        <f t="shared" si="43"/>
        <v>0</v>
      </c>
      <c r="I1442" s="67">
        <v>0</v>
      </c>
      <c r="J1442" s="68">
        <f t="shared" si="42"/>
        <v>0</v>
      </c>
      <c r="K1442" s="56"/>
      <c r="L1442" s="64" t="s">
        <v>455</v>
      </c>
    </row>
    <row r="1443" spans="1:12" s="72" customFormat="1" outlineLevel="2">
      <c r="A1443" s="81">
        <v>1201001027</v>
      </c>
      <c r="B1443" s="82" t="s">
        <v>1529</v>
      </c>
      <c r="C1443" s="69">
        <v>-66157382</v>
      </c>
      <c r="D1443" s="78"/>
      <c r="E1443" s="69"/>
      <c r="F1443" s="71"/>
      <c r="G1443" s="69">
        <f t="shared" si="43"/>
        <v>-66157382</v>
      </c>
      <c r="I1443" s="67">
        <v>0</v>
      </c>
      <c r="J1443" s="68">
        <f t="shared" si="42"/>
        <v>66157382</v>
      </c>
      <c r="K1443" s="56"/>
      <c r="L1443" s="64" t="s">
        <v>455</v>
      </c>
    </row>
    <row r="1444" spans="1:12" s="72" customFormat="1" outlineLevel="2">
      <c r="A1444" s="81">
        <v>1201001028</v>
      </c>
      <c r="B1444" s="82" t="s">
        <v>1530</v>
      </c>
      <c r="C1444" s="69">
        <v>0</v>
      </c>
      <c r="D1444" s="78"/>
      <c r="E1444" s="69"/>
      <c r="F1444" s="71"/>
      <c r="G1444" s="69">
        <f t="shared" si="43"/>
        <v>0</v>
      </c>
      <c r="I1444" s="67">
        <v>0</v>
      </c>
      <c r="J1444" s="68">
        <f t="shared" si="42"/>
        <v>0</v>
      </c>
      <c r="K1444" s="56"/>
      <c r="L1444" s="64" t="s">
        <v>455</v>
      </c>
    </row>
    <row r="1445" spans="1:12" s="72" customFormat="1" outlineLevel="2">
      <c r="A1445" s="30">
        <v>1201001029</v>
      </c>
      <c r="B1445" s="44" t="s">
        <v>1531</v>
      </c>
      <c r="C1445" s="69">
        <v>0</v>
      </c>
      <c r="D1445" s="78"/>
      <c r="E1445" s="69"/>
      <c r="F1445" s="71"/>
      <c r="G1445" s="69">
        <f t="shared" si="43"/>
        <v>0</v>
      </c>
      <c r="I1445" s="67">
        <v>0</v>
      </c>
      <c r="J1445" s="68">
        <f t="shared" si="42"/>
        <v>0</v>
      </c>
      <c r="K1445" s="56"/>
      <c r="L1445" s="64" t="s">
        <v>455</v>
      </c>
    </row>
    <row r="1446" spans="1:12" s="72" customFormat="1" outlineLevel="2">
      <c r="A1446" s="81">
        <v>1201001030</v>
      </c>
      <c r="B1446" s="82" t="s">
        <v>1524</v>
      </c>
      <c r="C1446" s="69">
        <v>0</v>
      </c>
      <c r="D1446" s="78"/>
      <c r="E1446" s="69"/>
      <c r="F1446" s="71"/>
      <c r="G1446" s="69">
        <f t="shared" si="43"/>
        <v>0</v>
      </c>
      <c r="I1446" s="67">
        <v>0</v>
      </c>
      <c r="J1446" s="68">
        <f t="shared" si="42"/>
        <v>0</v>
      </c>
      <c r="K1446" s="56"/>
      <c r="L1446" s="64" t="s">
        <v>455</v>
      </c>
    </row>
    <row r="1447" spans="1:12" s="72" customFormat="1" outlineLevel="2">
      <c r="A1447" s="81">
        <v>1201001031</v>
      </c>
      <c r="B1447" s="82" t="s">
        <v>1525</v>
      </c>
      <c r="C1447" s="69">
        <v>0</v>
      </c>
      <c r="D1447" s="78"/>
      <c r="E1447" s="69"/>
      <c r="F1447" s="71"/>
      <c r="G1447" s="69">
        <f t="shared" si="43"/>
        <v>0</v>
      </c>
      <c r="I1447" s="67">
        <v>0</v>
      </c>
      <c r="J1447" s="68">
        <f t="shared" si="42"/>
        <v>0</v>
      </c>
      <c r="K1447" s="56"/>
      <c r="L1447" s="64" t="s">
        <v>455</v>
      </c>
    </row>
    <row r="1448" spans="1:12" s="72" customFormat="1" outlineLevel="2">
      <c r="A1448" s="81">
        <v>1201001032</v>
      </c>
      <c r="B1448" s="82" t="s">
        <v>1526</v>
      </c>
      <c r="C1448" s="69">
        <v>0</v>
      </c>
      <c r="D1448" s="78"/>
      <c r="E1448" s="69"/>
      <c r="F1448" s="71"/>
      <c r="G1448" s="69">
        <f t="shared" si="43"/>
        <v>0</v>
      </c>
      <c r="I1448" s="67">
        <v>0</v>
      </c>
      <c r="J1448" s="68">
        <f t="shared" si="42"/>
        <v>0</v>
      </c>
      <c r="K1448" s="56"/>
      <c r="L1448" s="64" t="s">
        <v>455</v>
      </c>
    </row>
    <row r="1449" spans="1:12" s="72" customFormat="1" outlineLevel="2">
      <c r="A1449" s="81">
        <v>1201001033</v>
      </c>
      <c r="B1449" s="82" t="s">
        <v>1527</v>
      </c>
      <c r="C1449" s="69">
        <v>0</v>
      </c>
      <c r="D1449" s="78"/>
      <c r="E1449" s="69"/>
      <c r="F1449" s="71"/>
      <c r="G1449" s="69">
        <f t="shared" si="43"/>
        <v>0</v>
      </c>
      <c r="I1449" s="67">
        <v>0</v>
      </c>
      <c r="J1449" s="68">
        <f t="shared" si="42"/>
        <v>0</v>
      </c>
      <c r="K1449" s="56"/>
      <c r="L1449" s="64" t="s">
        <v>455</v>
      </c>
    </row>
    <row r="1450" spans="1:12" s="72" customFormat="1" outlineLevel="2">
      <c r="A1450" s="81">
        <v>1201001036</v>
      </c>
      <c r="B1450" s="82" t="s">
        <v>1528</v>
      </c>
      <c r="C1450" s="69">
        <v>0</v>
      </c>
      <c r="D1450" s="78"/>
      <c r="E1450" s="69"/>
      <c r="F1450" s="71"/>
      <c r="G1450" s="69">
        <f t="shared" si="43"/>
        <v>0</v>
      </c>
      <c r="I1450" s="67">
        <v>0</v>
      </c>
      <c r="J1450" s="68">
        <f t="shared" ref="J1450:J1513" si="44">I1450-G1450</f>
        <v>0</v>
      </c>
      <c r="K1450" s="56"/>
      <c r="L1450" s="64" t="s">
        <v>455</v>
      </c>
    </row>
    <row r="1451" spans="1:12" s="72" customFormat="1" outlineLevel="2">
      <c r="A1451" s="81">
        <v>1201001037</v>
      </c>
      <c r="B1451" s="82" t="s">
        <v>1529</v>
      </c>
      <c r="C1451" s="69">
        <v>0</v>
      </c>
      <c r="D1451" s="78"/>
      <c r="E1451" s="69"/>
      <c r="F1451" s="71"/>
      <c r="G1451" s="69">
        <f t="shared" si="43"/>
        <v>0</v>
      </c>
      <c r="I1451" s="67">
        <v>0</v>
      </c>
      <c r="J1451" s="68">
        <f t="shared" si="44"/>
        <v>0</v>
      </c>
      <c r="K1451" s="56"/>
      <c r="L1451" s="64" t="s">
        <v>455</v>
      </c>
    </row>
    <row r="1452" spans="1:12" s="72" customFormat="1" outlineLevel="2">
      <c r="A1452" s="81">
        <v>1201001038</v>
      </c>
      <c r="B1452" s="82" t="s">
        <v>1530</v>
      </c>
      <c r="C1452" s="69">
        <v>0</v>
      </c>
      <c r="D1452" s="78"/>
      <c r="E1452" s="69"/>
      <c r="F1452" s="71"/>
      <c r="G1452" s="69">
        <f t="shared" si="43"/>
        <v>0</v>
      </c>
      <c r="I1452" s="67">
        <v>0</v>
      </c>
      <c r="J1452" s="68">
        <f t="shared" si="44"/>
        <v>0</v>
      </c>
      <c r="K1452" s="56"/>
      <c r="L1452" s="64" t="s">
        <v>455</v>
      </c>
    </row>
    <row r="1453" spans="1:12" s="72" customFormat="1" outlineLevel="2">
      <c r="A1453" s="81">
        <v>1201001039</v>
      </c>
      <c r="B1453" s="82" t="s">
        <v>1531</v>
      </c>
      <c r="C1453" s="69">
        <v>0</v>
      </c>
      <c r="D1453" s="78"/>
      <c r="E1453" s="69"/>
      <c r="F1453" s="71"/>
      <c r="G1453" s="69">
        <f t="shared" si="43"/>
        <v>0</v>
      </c>
      <c r="I1453" s="67">
        <v>0</v>
      </c>
      <c r="J1453" s="68">
        <f t="shared" si="44"/>
        <v>0</v>
      </c>
      <c r="K1453" s="56"/>
      <c r="L1453" s="64" t="s">
        <v>455</v>
      </c>
    </row>
    <row r="1454" spans="1:12" s="72" customFormat="1" outlineLevel="2">
      <c r="A1454" s="81">
        <v>1201001040</v>
      </c>
      <c r="B1454" s="82" t="s">
        <v>1524</v>
      </c>
      <c r="C1454" s="69">
        <v>0</v>
      </c>
      <c r="D1454" s="78"/>
      <c r="E1454" s="69"/>
      <c r="F1454" s="71"/>
      <c r="G1454" s="69">
        <f t="shared" si="43"/>
        <v>0</v>
      </c>
      <c r="I1454" s="67">
        <v>0</v>
      </c>
      <c r="J1454" s="68">
        <f t="shared" si="44"/>
        <v>0</v>
      </c>
      <c r="K1454" s="56"/>
      <c r="L1454" s="64" t="s">
        <v>455</v>
      </c>
    </row>
    <row r="1455" spans="1:12" s="72" customFormat="1" outlineLevel="2">
      <c r="A1455" s="81">
        <v>1201001041</v>
      </c>
      <c r="B1455" s="82" t="s">
        <v>1525</v>
      </c>
      <c r="C1455" s="69">
        <v>51116970.780000001</v>
      </c>
      <c r="D1455" s="78"/>
      <c r="E1455" s="69"/>
      <c r="F1455" s="71"/>
      <c r="G1455" s="69">
        <f t="shared" si="43"/>
        <v>51116970.780000001</v>
      </c>
      <c r="I1455" s="67">
        <v>0</v>
      </c>
      <c r="J1455" s="68">
        <f t="shared" si="44"/>
        <v>-51116970.780000001</v>
      </c>
      <c r="K1455" s="56"/>
      <c r="L1455" s="64" t="s">
        <v>455</v>
      </c>
    </row>
    <row r="1456" spans="1:12" s="72" customFormat="1" outlineLevel="2">
      <c r="A1456" s="30">
        <v>1201001042</v>
      </c>
      <c r="B1456" s="44" t="s">
        <v>1526</v>
      </c>
      <c r="C1456" s="69">
        <v>0</v>
      </c>
      <c r="D1456" s="78"/>
      <c r="E1456" s="69"/>
      <c r="F1456" s="71"/>
      <c r="G1456" s="69">
        <f t="shared" si="43"/>
        <v>0</v>
      </c>
      <c r="I1456" s="67">
        <v>0</v>
      </c>
      <c r="J1456" s="68">
        <f t="shared" si="44"/>
        <v>0</v>
      </c>
      <c r="K1456" s="56"/>
      <c r="L1456" s="64" t="s">
        <v>455</v>
      </c>
    </row>
    <row r="1457" spans="1:12" s="72" customFormat="1" outlineLevel="2">
      <c r="A1457" s="81">
        <v>1201001043</v>
      </c>
      <c r="B1457" s="82" t="s">
        <v>1527</v>
      </c>
      <c r="C1457" s="69">
        <v>416805505.86000001</v>
      </c>
      <c r="D1457" s="78"/>
      <c r="E1457" s="69"/>
      <c r="F1457" s="71"/>
      <c r="G1457" s="69">
        <f t="shared" si="43"/>
        <v>416805505.86000001</v>
      </c>
      <c r="I1457" s="67">
        <v>0</v>
      </c>
      <c r="J1457" s="68">
        <f t="shared" si="44"/>
        <v>-416805505.86000001</v>
      </c>
      <c r="K1457" s="56"/>
      <c r="L1457" s="64" t="s">
        <v>455</v>
      </c>
    </row>
    <row r="1458" spans="1:12" s="72" customFormat="1" outlineLevel="2">
      <c r="A1458" s="118">
        <v>1201001046</v>
      </c>
      <c r="B1458" s="120" t="s">
        <v>1528</v>
      </c>
      <c r="C1458" s="69">
        <v>0</v>
      </c>
      <c r="D1458" s="78"/>
      <c r="E1458" s="69"/>
      <c r="F1458" s="71"/>
      <c r="G1458" s="69">
        <f t="shared" si="43"/>
        <v>0</v>
      </c>
      <c r="I1458" s="67">
        <v>0</v>
      </c>
      <c r="J1458" s="68">
        <f t="shared" si="44"/>
        <v>0</v>
      </c>
      <c r="K1458" s="56"/>
      <c r="L1458" s="64" t="s">
        <v>455</v>
      </c>
    </row>
    <row r="1459" spans="1:12" s="72" customFormat="1" outlineLevel="2">
      <c r="A1459" s="81">
        <v>1201001047</v>
      </c>
      <c r="B1459" s="82" t="s">
        <v>1529</v>
      </c>
      <c r="C1459" s="69">
        <v>-467920283.61000001</v>
      </c>
      <c r="D1459" s="78"/>
      <c r="E1459" s="69"/>
      <c r="F1459" s="71"/>
      <c r="G1459" s="69">
        <f t="shared" si="43"/>
        <v>-467920283.61000001</v>
      </c>
      <c r="I1459" s="67">
        <v>0</v>
      </c>
      <c r="J1459" s="68">
        <f t="shared" si="44"/>
        <v>467920283.61000001</v>
      </c>
      <c r="K1459" s="56"/>
      <c r="L1459" s="64" t="s">
        <v>455</v>
      </c>
    </row>
    <row r="1460" spans="1:12" s="72" customFormat="1" outlineLevel="2">
      <c r="A1460" s="81">
        <v>1201001049</v>
      </c>
      <c r="B1460" s="82" t="s">
        <v>1531</v>
      </c>
      <c r="C1460" s="69">
        <v>0</v>
      </c>
      <c r="D1460" s="78"/>
      <c r="E1460" s="69"/>
      <c r="F1460" s="71"/>
      <c r="G1460" s="69">
        <f t="shared" si="43"/>
        <v>0</v>
      </c>
      <c r="I1460" s="67">
        <v>0</v>
      </c>
      <c r="J1460" s="68">
        <f t="shared" si="44"/>
        <v>0</v>
      </c>
      <c r="K1460" s="56"/>
      <c r="L1460" s="64" t="s">
        <v>455</v>
      </c>
    </row>
    <row r="1461" spans="1:12" s="72" customFormat="1" outlineLevel="2">
      <c r="A1461" s="81">
        <v>1201001050</v>
      </c>
      <c r="B1461" s="82" t="s">
        <v>1524</v>
      </c>
      <c r="C1461" s="69">
        <v>0</v>
      </c>
      <c r="D1461" s="78"/>
      <c r="E1461" s="69"/>
      <c r="F1461" s="71"/>
      <c r="G1461" s="69">
        <f t="shared" si="43"/>
        <v>0</v>
      </c>
      <c r="I1461" s="67">
        <v>0</v>
      </c>
      <c r="J1461" s="68">
        <f t="shared" si="44"/>
        <v>0</v>
      </c>
      <c r="K1461" s="56"/>
      <c r="L1461" s="64" t="s">
        <v>455</v>
      </c>
    </row>
    <row r="1462" spans="1:12" s="72" customFormat="1" outlineLevel="2">
      <c r="A1462" s="81">
        <v>1201001051</v>
      </c>
      <c r="B1462" s="82" t="s">
        <v>1525</v>
      </c>
      <c r="C1462" s="69">
        <v>0</v>
      </c>
      <c r="D1462" s="78"/>
      <c r="E1462" s="69"/>
      <c r="F1462" s="71"/>
      <c r="G1462" s="69">
        <f t="shared" si="43"/>
        <v>0</v>
      </c>
      <c r="I1462" s="67">
        <v>0</v>
      </c>
      <c r="J1462" s="68">
        <f t="shared" si="44"/>
        <v>0</v>
      </c>
      <c r="K1462" s="56"/>
      <c r="L1462" s="64" t="s">
        <v>455</v>
      </c>
    </row>
    <row r="1463" spans="1:12" s="72" customFormat="1" outlineLevel="2">
      <c r="A1463" s="81">
        <v>1201001052</v>
      </c>
      <c r="B1463" s="82" t="s">
        <v>1526</v>
      </c>
      <c r="C1463" s="69">
        <v>0</v>
      </c>
      <c r="D1463" s="78"/>
      <c r="E1463" s="69"/>
      <c r="F1463" s="71"/>
      <c r="G1463" s="69">
        <f t="shared" ref="G1463:G1526" si="45">C1463+E1463</f>
        <v>0</v>
      </c>
      <c r="I1463" s="67">
        <v>0</v>
      </c>
      <c r="J1463" s="68">
        <f t="shared" si="44"/>
        <v>0</v>
      </c>
      <c r="K1463" s="56"/>
      <c r="L1463" s="64" t="s">
        <v>455</v>
      </c>
    </row>
    <row r="1464" spans="1:12" s="72" customFormat="1" outlineLevel="2">
      <c r="A1464" s="81">
        <v>1201001053</v>
      </c>
      <c r="B1464" s="82" t="s">
        <v>1527</v>
      </c>
      <c r="C1464" s="69">
        <v>0</v>
      </c>
      <c r="D1464" s="78"/>
      <c r="E1464" s="69"/>
      <c r="F1464" s="71"/>
      <c r="G1464" s="69">
        <f t="shared" si="45"/>
        <v>0</v>
      </c>
      <c r="I1464" s="67">
        <v>0</v>
      </c>
      <c r="J1464" s="68">
        <f t="shared" si="44"/>
        <v>0</v>
      </c>
      <c r="K1464" s="56"/>
      <c r="L1464" s="64" t="s">
        <v>455</v>
      </c>
    </row>
    <row r="1465" spans="1:12" s="72" customFormat="1" outlineLevel="2">
      <c r="A1465" s="81">
        <v>1201001056</v>
      </c>
      <c r="B1465" s="82" t="s">
        <v>1528</v>
      </c>
      <c r="C1465" s="69">
        <v>0</v>
      </c>
      <c r="D1465" s="78"/>
      <c r="E1465" s="69"/>
      <c r="F1465" s="71"/>
      <c r="G1465" s="69">
        <f t="shared" si="45"/>
        <v>0</v>
      </c>
      <c r="I1465" s="67">
        <v>0</v>
      </c>
      <c r="J1465" s="68">
        <f t="shared" si="44"/>
        <v>0</v>
      </c>
      <c r="K1465" s="56"/>
      <c r="L1465" s="64" t="s">
        <v>455</v>
      </c>
    </row>
    <row r="1466" spans="1:12" s="72" customFormat="1" outlineLevel="2">
      <c r="A1466" s="81">
        <v>1201001057</v>
      </c>
      <c r="B1466" s="82" t="s">
        <v>1529</v>
      </c>
      <c r="C1466" s="69">
        <v>0</v>
      </c>
      <c r="D1466" s="78"/>
      <c r="E1466" s="69"/>
      <c r="F1466" s="71"/>
      <c r="G1466" s="69">
        <f t="shared" si="45"/>
        <v>0</v>
      </c>
      <c r="I1466" s="67">
        <v>0</v>
      </c>
      <c r="J1466" s="68">
        <f t="shared" si="44"/>
        <v>0</v>
      </c>
      <c r="K1466" s="56"/>
      <c r="L1466" s="64" t="s">
        <v>455</v>
      </c>
    </row>
    <row r="1467" spans="1:12" s="72" customFormat="1" outlineLevel="2">
      <c r="A1467" s="81">
        <v>1201001059</v>
      </c>
      <c r="B1467" s="82" t="s">
        <v>1531</v>
      </c>
      <c r="C1467" s="69">
        <v>0</v>
      </c>
      <c r="D1467" s="78"/>
      <c r="E1467" s="69"/>
      <c r="F1467" s="71"/>
      <c r="G1467" s="69">
        <f t="shared" si="45"/>
        <v>0</v>
      </c>
      <c r="I1467" s="67">
        <v>0</v>
      </c>
      <c r="J1467" s="68">
        <f t="shared" si="44"/>
        <v>0</v>
      </c>
      <c r="K1467" s="56"/>
      <c r="L1467" s="64" t="s">
        <v>455</v>
      </c>
    </row>
    <row r="1468" spans="1:12" s="72" customFormat="1" outlineLevel="2">
      <c r="A1468" s="81">
        <v>1201001060</v>
      </c>
      <c r="B1468" s="82" t="s">
        <v>1524</v>
      </c>
      <c r="C1468" s="69">
        <v>0</v>
      </c>
      <c r="D1468" s="78"/>
      <c r="E1468" s="69"/>
      <c r="F1468" s="71"/>
      <c r="G1468" s="69">
        <f t="shared" si="45"/>
        <v>0</v>
      </c>
      <c r="I1468" s="67">
        <v>0</v>
      </c>
      <c r="J1468" s="68">
        <f t="shared" si="44"/>
        <v>0</v>
      </c>
      <c r="K1468" s="56"/>
      <c r="L1468" s="64" t="s">
        <v>455</v>
      </c>
    </row>
    <row r="1469" spans="1:12" s="72" customFormat="1" outlineLevel="2">
      <c r="A1469" s="81">
        <v>1201001061</v>
      </c>
      <c r="B1469" s="82" t="s">
        <v>1525</v>
      </c>
      <c r="C1469" s="69">
        <v>0</v>
      </c>
      <c r="D1469" s="78"/>
      <c r="E1469" s="69"/>
      <c r="F1469" s="71"/>
      <c r="G1469" s="69">
        <f t="shared" si="45"/>
        <v>0</v>
      </c>
      <c r="I1469" s="67">
        <v>0</v>
      </c>
      <c r="J1469" s="68">
        <f t="shared" si="44"/>
        <v>0</v>
      </c>
      <c r="K1469" s="56"/>
      <c r="L1469" s="64" t="s">
        <v>455</v>
      </c>
    </row>
    <row r="1470" spans="1:12" s="72" customFormat="1" outlineLevel="2">
      <c r="A1470" s="81">
        <v>1201001062</v>
      </c>
      <c r="B1470" s="82" t="s">
        <v>1526</v>
      </c>
      <c r="C1470" s="69">
        <v>0</v>
      </c>
      <c r="D1470" s="78"/>
      <c r="E1470" s="69"/>
      <c r="F1470" s="71"/>
      <c r="G1470" s="69">
        <f t="shared" si="45"/>
        <v>0</v>
      </c>
      <c r="I1470" s="67">
        <v>0</v>
      </c>
      <c r="J1470" s="68">
        <f t="shared" si="44"/>
        <v>0</v>
      </c>
      <c r="K1470" s="56"/>
      <c r="L1470" s="64" t="s">
        <v>455</v>
      </c>
    </row>
    <row r="1471" spans="1:12" s="72" customFormat="1" outlineLevel="2">
      <c r="A1471" s="81">
        <v>1201001063</v>
      </c>
      <c r="B1471" s="82" t="s">
        <v>1527</v>
      </c>
      <c r="C1471" s="69">
        <v>0</v>
      </c>
      <c r="D1471" s="78"/>
      <c r="E1471" s="69"/>
      <c r="F1471" s="71"/>
      <c r="G1471" s="69">
        <f t="shared" si="45"/>
        <v>0</v>
      </c>
      <c r="I1471" s="67">
        <v>0</v>
      </c>
      <c r="J1471" s="68">
        <f t="shared" si="44"/>
        <v>0</v>
      </c>
      <c r="K1471" s="56"/>
      <c r="L1471" s="64" t="s">
        <v>455</v>
      </c>
    </row>
    <row r="1472" spans="1:12" s="72" customFormat="1" outlineLevel="2">
      <c r="A1472" s="81">
        <v>1201001066</v>
      </c>
      <c r="B1472" s="82" t="s">
        <v>1528</v>
      </c>
      <c r="C1472" s="69">
        <v>0</v>
      </c>
      <c r="D1472" s="78"/>
      <c r="E1472" s="69"/>
      <c r="F1472" s="71"/>
      <c r="G1472" s="69">
        <f t="shared" si="45"/>
        <v>0</v>
      </c>
      <c r="I1472" s="67">
        <v>0</v>
      </c>
      <c r="J1472" s="68">
        <f t="shared" si="44"/>
        <v>0</v>
      </c>
      <c r="K1472" s="56"/>
      <c r="L1472" s="64" t="s">
        <v>455</v>
      </c>
    </row>
    <row r="1473" spans="1:12" s="72" customFormat="1" outlineLevel="2">
      <c r="A1473" s="81">
        <v>1201001067</v>
      </c>
      <c r="B1473" s="82" t="s">
        <v>1529</v>
      </c>
      <c r="C1473" s="69">
        <v>0</v>
      </c>
      <c r="D1473" s="78"/>
      <c r="E1473" s="69"/>
      <c r="F1473" s="71"/>
      <c r="G1473" s="69">
        <f t="shared" si="45"/>
        <v>0</v>
      </c>
      <c r="I1473" s="67">
        <v>0</v>
      </c>
      <c r="J1473" s="68">
        <f t="shared" si="44"/>
        <v>0</v>
      </c>
      <c r="K1473" s="56"/>
      <c r="L1473" s="64" t="s">
        <v>455</v>
      </c>
    </row>
    <row r="1474" spans="1:12" s="72" customFormat="1" outlineLevel="2">
      <c r="A1474" s="81">
        <v>1201001069</v>
      </c>
      <c r="B1474" s="82" t="s">
        <v>1531</v>
      </c>
      <c r="C1474" s="69">
        <v>0</v>
      </c>
      <c r="D1474" s="78"/>
      <c r="E1474" s="69"/>
      <c r="F1474" s="71"/>
      <c r="G1474" s="69">
        <f t="shared" si="45"/>
        <v>0</v>
      </c>
      <c r="I1474" s="67">
        <v>0</v>
      </c>
      <c r="J1474" s="68">
        <f t="shared" si="44"/>
        <v>0</v>
      </c>
      <c r="K1474" s="56"/>
      <c r="L1474" s="64" t="s">
        <v>455</v>
      </c>
    </row>
    <row r="1475" spans="1:12" s="72" customFormat="1" outlineLevel="2">
      <c r="A1475" s="81">
        <v>1201001080</v>
      </c>
      <c r="B1475" s="82" t="s">
        <v>1524</v>
      </c>
      <c r="C1475" s="69">
        <v>0</v>
      </c>
      <c r="D1475" s="78"/>
      <c r="E1475" s="69"/>
      <c r="F1475" s="71"/>
      <c r="G1475" s="69">
        <f t="shared" si="45"/>
        <v>0</v>
      </c>
      <c r="I1475" s="67">
        <v>0</v>
      </c>
      <c r="J1475" s="68">
        <f t="shared" si="44"/>
        <v>0</v>
      </c>
      <c r="K1475" s="56"/>
      <c r="L1475" s="64" t="s">
        <v>455</v>
      </c>
    </row>
    <row r="1476" spans="1:12" s="72" customFormat="1" outlineLevel="2">
      <c r="A1476" s="81">
        <v>1201001081</v>
      </c>
      <c r="B1476" s="82" t="s">
        <v>1525</v>
      </c>
      <c r="C1476" s="69">
        <v>0</v>
      </c>
      <c r="D1476" s="78"/>
      <c r="E1476" s="69"/>
      <c r="F1476" s="71"/>
      <c r="G1476" s="69">
        <f t="shared" si="45"/>
        <v>0</v>
      </c>
      <c r="I1476" s="67">
        <v>0</v>
      </c>
      <c r="J1476" s="68">
        <f t="shared" si="44"/>
        <v>0</v>
      </c>
      <c r="K1476" s="56"/>
      <c r="L1476" s="64" t="s">
        <v>455</v>
      </c>
    </row>
    <row r="1477" spans="1:12" s="72" customFormat="1" outlineLevel="2">
      <c r="A1477" s="81">
        <v>1201001082</v>
      </c>
      <c r="B1477" s="82" t="s">
        <v>1526</v>
      </c>
      <c r="C1477" s="69">
        <v>0</v>
      </c>
      <c r="D1477" s="78"/>
      <c r="E1477" s="69"/>
      <c r="F1477" s="71"/>
      <c r="G1477" s="69">
        <f t="shared" si="45"/>
        <v>0</v>
      </c>
      <c r="I1477" s="67">
        <v>0</v>
      </c>
      <c r="J1477" s="68">
        <f t="shared" si="44"/>
        <v>0</v>
      </c>
      <c r="K1477" s="56"/>
      <c r="L1477" s="64" t="s">
        <v>455</v>
      </c>
    </row>
    <row r="1478" spans="1:12" s="72" customFormat="1" outlineLevel="2">
      <c r="A1478" s="81">
        <v>1201001083</v>
      </c>
      <c r="B1478" s="82" t="s">
        <v>1527</v>
      </c>
      <c r="C1478" s="69">
        <v>0</v>
      </c>
      <c r="D1478" s="78"/>
      <c r="E1478" s="69"/>
      <c r="F1478" s="71"/>
      <c r="G1478" s="69">
        <f t="shared" si="45"/>
        <v>0</v>
      </c>
      <c r="I1478" s="67">
        <v>0</v>
      </c>
      <c r="J1478" s="68">
        <f t="shared" si="44"/>
        <v>0</v>
      </c>
      <c r="K1478" s="56"/>
      <c r="L1478" s="64" t="s">
        <v>455</v>
      </c>
    </row>
    <row r="1479" spans="1:12" s="72" customFormat="1" outlineLevel="2">
      <c r="A1479" s="81">
        <v>1201001086</v>
      </c>
      <c r="B1479" s="82" t="s">
        <v>1528</v>
      </c>
      <c r="C1479" s="69">
        <v>0</v>
      </c>
      <c r="D1479" s="78"/>
      <c r="E1479" s="69"/>
      <c r="F1479" s="71"/>
      <c r="G1479" s="69">
        <f t="shared" si="45"/>
        <v>0</v>
      </c>
      <c r="I1479" s="67">
        <v>0</v>
      </c>
      <c r="J1479" s="68">
        <f t="shared" si="44"/>
        <v>0</v>
      </c>
      <c r="K1479" s="56"/>
      <c r="L1479" s="64" t="s">
        <v>455</v>
      </c>
    </row>
    <row r="1480" spans="1:12" s="72" customFormat="1" outlineLevel="2">
      <c r="A1480" s="81">
        <v>1201001087</v>
      </c>
      <c r="B1480" s="82" t="s">
        <v>1529</v>
      </c>
      <c r="C1480" s="69">
        <v>0</v>
      </c>
      <c r="D1480" s="78"/>
      <c r="E1480" s="69"/>
      <c r="F1480" s="71"/>
      <c r="G1480" s="69">
        <f t="shared" si="45"/>
        <v>0</v>
      </c>
      <c r="I1480" s="67">
        <v>0</v>
      </c>
      <c r="J1480" s="68">
        <f t="shared" si="44"/>
        <v>0</v>
      </c>
      <c r="K1480" s="56"/>
      <c r="L1480" s="64" t="s">
        <v>455</v>
      </c>
    </row>
    <row r="1481" spans="1:12" s="72" customFormat="1" outlineLevel="2">
      <c r="A1481" s="81">
        <v>1201001089</v>
      </c>
      <c r="B1481" s="82" t="s">
        <v>1531</v>
      </c>
      <c r="C1481" s="69">
        <v>0</v>
      </c>
      <c r="D1481" s="78"/>
      <c r="E1481" s="69"/>
      <c r="F1481" s="71"/>
      <c r="G1481" s="69">
        <f t="shared" si="45"/>
        <v>0</v>
      </c>
      <c r="I1481" s="67">
        <v>0</v>
      </c>
      <c r="J1481" s="68">
        <f t="shared" si="44"/>
        <v>0</v>
      </c>
      <c r="K1481" s="56"/>
      <c r="L1481" s="64" t="s">
        <v>455</v>
      </c>
    </row>
    <row r="1482" spans="1:12" s="72" customFormat="1" outlineLevel="2">
      <c r="A1482" s="81">
        <v>1201001090</v>
      </c>
      <c r="B1482" s="82" t="s">
        <v>1524</v>
      </c>
      <c r="C1482" s="69">
        <v>0</v>
      </c>
      <c r="D1482" s="78"/>
      <c r="E1482" s="69"/>
      <c r="F1482" s="71"/>
      <c r="G1482" s="69">
        <f t="shared" si="45"/>
        <v>0</v>
      </c>
      <c r="I1482" s="67">
        <v>0</v>
      </c>
      <c r="J1482" s="68">
        <f t="shared" si="44"/>
        <v>0</v>
      </c>
      <c r="K1482" s="56"/>
      <c r="L1482" s="64" t="s">
        <v>455</v>
      </c>
    </row>
    <row r="1483" spans="1:12" s="72" customFormat="1" outlineLevel="2">
      <c r="A1483" s="81">
        <v>1201001091</v>
      </c>
      <c r="B1483" s="82" t="s">
        <v>1525</v>
      </c>
      <c r="C1483" s="69">
        <v>0</v>
      </c>
      <c r="D1483" s="78"/>
      <c r="E1483" s="69"/>
      <c r="F1483" s="71"/>
      <c r="G1483" s="69">
        <f t="shared" si="45"/>
        <v>0</v>
      </c>
      <c r="I1483" s="67">
        <v>0</v>
      </c>
      <c r="J1483" s="68">
        <f t="shared" si="44"/>
        <v>0</v>
      </c>
      <c r="K1483" s="56"/>
      <c r="L1483" s="64" t="s">
        <v>455</v>
      </c>
    </row>
    <row r="1484" spans="1:12" s="72" customFormat="1" outlineLevel="2">
      <c r="A1484" s="81">
        <v>1201001092</v>
      </c>
      <c r="B1484" s="82" t="s">
        <v>1526</v>
      </c>
      <c r="C1484" s="69">
        <v>0</v>
      </c>
      <c r="D1484" s="78"/>
      <c r="E1484" s="69"/>
      <c r="F1484" s="71"/>
      <c r="G1484" s="69">
        <f t="shared" si="45"/>
        <v>0</v>
      </c>
      <c r="I1484" s="67">
        <v>0</v>
      </c>
      <c r="J1484" s="68">
        <f t="shared" si="44"/>
        <v>0</v>
      </c>
      <c r="K1484" s="56"/>
      <c r="L1484" s="64" t="s">
        <v>455</v>
      </c>
    </row>
    <row r="1485" spans="1:12" s="72" customFormat="1" outlineLevel="2">
      <c r="A1485" s="81">
        <v>1201001093</v>
      </c>
      <c r="B1485" s="82" t="s">
        <v>1527</v>
      </c>
      <c r="C1485" s="69">
        <v>0</v>
      </c>
      <c r="D1485" s="78"/>
      <c r="E1485" s="69"/>
      <c r="F1485" s="71"/>
      <c r="G1485" s="69">
        <f t="shared" si="45"/>
        <v>0</v>
      </c>
      <c r="I1485" s="67">
        <v>0</v>
      </c>
      <c r="J1485" s="68">
        <f t="shared" si="44"/>
        <v>0</v>
      </c>
      <c r="K1485" s="56"/>
      <c r="L1485" s="64" t="s">
        <v>455</v>
      </c>
    </row>
    <row r="1486" spans="1:12" s="72" customFormat="1" outlineLevel="2">
      <c r="A1486" s="81">
        <v>1201001096</v>
      </c>
      <c r="B1486" s="82" t="s">
        <v>1528</v>
      </c>
      <c r="C1486" s="69">
        <v>0</v>
      </c>
      <c r="D1486" s="78"/>
      <c r="E1486" s="69"/>
      <c r="F1486" s="71"/>
      <c r="G1486" s="69">
        <f t="shared" si="45"/>
        <v>0</v>
      </c>
      <c r="I1486" s="67">
        <v>0</v>
      </c>
      <c r="J1486" s="68">
        <f t="shared" si="44"/>
        <v>0</v>
      </c>
      <c r="K1486" s="56"/>
      <c r="L1486" s="64" t="s">
        <v>455</v>
      </c>
    </row>
    <row r="1487" spans="1:12" s="72" customFormat="1" outlineLevel="2">
      <c r="A1487" s="81">
        <v>1201001097</v>
      </c>
      <c r="B1487" s="82" t="s">
        <v>1529</v>
      </c>
      <c r="C1487" s="69">
        <v>0</v>
      </c>
      <c r="D1487" s="78"/>
      <c r="E1487" s="69"/>
      <c r="F1487" s="71"/>
      <c r="G1487" s="69">
        <f t="shared" si="45"/>
        <v>0</v>
      </c>
      <c r="I1487" s="67">
        <v>0</v>
      </c>
      <c r="J1487" s="68">
        <f t="shared" si="44"/>
        <v>0</v>
      </c>
      <c r="K1487" s="56"/>
      <c r="L1487" s="64" t="s">
        <v>455</v>
      </c>
    </row>
    <row r="1488" spans="1:12" s="72" customFormat="1" outlineLevel="2">
      <c r="A1488" s="81">
        <v>1201001099</v>
      </c>
      <c r="B1488" s="82" t="s">
        <v>1531</v>
      </c>
      <c r="C1488" s="69">
        <v>0</v>
      </c>
      <c r="D1488" s="78"/>
      <c r="E1488" s="69"/>
      <c r="F1488" s="71"/>
      <c r="G1488" s="69">
        <f t="shared" si="45"/>
        <v>0</v>
      </c>
      <c r="I1488" s="67">
        <v>0</v>
      </c>
      <c r="J1488" s="68">
        <f t="shared" si="44"/>
        <v>0</v>
      </c>
      <c r="K1488" s="56"/>
      <c r="L1488" s="64" t="s">
        <v>455</v>
      </c>
    </row>
    <row r="1489" spans="1:12" s="72" customFormat="1" outlineLevel="2">
      <c r="A1489" s="81">
        <v>1201001100</v>
      </c>
      <c r="B1489" s="82" t="s">
        <v>1524</v>
      </c>
      <c r="C1489" s="69">
        <v>0</v>
      </c>
      <c r="D1489" s="78"/>
      <c r="E1489" s="69"/>
      <c r="F1489" s="71"/>
      <c r="G1489" s="69">
        <f t="shared" si="45"/>
        <v>0</v>
      </c>
      <c r="I1489" s="67">
        <v>0</v>
      </c>
      <c r="J1489" s="68">
        <f t="shared" si="44"/>
        <v>0</v>
      </c>
      <c r="K1489" s="56"/>
      <c r="L1489" s="64" t="s">
        <v>455</v>
      </c>
    </row>
    <row r="1490" spans="1:12" s="72" customFormat="1" outlineLevel="2">
      <c r="A1490" s="81">
        <v>1201001101</v>
      </c>
      <c r="B1490" s="82" t="s">
        <v>1525</v>
      </c>
      <c r="C1490" s="69">
        <v>0</v>
      </c>
      <c r="D1490" s="78"/>
      <c r="E1490" s="69"/>
      <c r="F1490" s="71"/>
      <c r="G1490" s="69">
        <f t="shared" si="45"/>
        <v>0</v>
      </c>
      <c r="I1490" s="67">
        <v>0</v>
      </c>
      <c r="J1490" s="68">
        <f t="shared" si="44"/>
        <v>0</v>
      </c>
      <c r="K1490" s="56"/>
      <c r="L1490" s="64" t="s">
        <v>455</v>
      </c>
    </row>
    <row r="1491" spans="1:12" s="72" customFormat="1" outlineLevel="2">
      <c r="A1491" s="81">
        <v>1201001102</v>
      </c>
      <c r="B1491" s="82" t="s">
        <v>1526</v>
      </c>
      <c r="C1491" s="69">
        <v>0</v>
      </c>
      <c r="D1491" s="78"/>
      <c r="E1491" s="69"/>
      <c r="F1491" s="71"/>
      <c r="G1491" s="69">
        <f t="shared" si="45"/>
        <v>0</v>
      </c>
      <c r="I1491" s="67">
        <v>0</v>
      </c>
      <c r="J1491" s="68">
        <f t="shared" si="44"/>
        <v>0</v>
      </c>
      <c r="K1491" s="56"/>
      <c r="L1491" s="64" t="s">
        <v>455</v>
      </c>
    </row>
    <row r="1492" spans="1:12" s="72" customFormat="1" outlineLevel="2">
      <c r="A1492" s="81">
        <v>1201001103</v>
      </c>
      <c r="B1492" s="82" t="s">
        <v>1527</v>
      </c>
      <c r="C1492" s="69">
        <v>0</v>
      </c>
      <c r="D1492" s="78"/>
      <c r="E1492" s="69"/>
      <c r="F1492" s="71"/>
      <c r="G1492" s="69">
        <f t="shared" si="45"/>
        <v>0</v>
      </c>
      <c r="I1492" s="67">
        <v>0</v>
      </c>
      <c r="J1492" s="68">
        <f t="shared" si="44"/>
        <v>0</v>
      </c>
      <c r="K1492" s="56"/>
      <c r="L1492" s="64" t="s">
        <v>455</v>
      </c>
    </row>
    <row r="1493" spans="1:12" s="72" customFormat="1" outlineLevel="2">
      <c r="A1493" s="81">
        <v>1201001106</v>
      </c>
      <c r="B1493" s="82" t="s">
        <v>1528</v>
      </c>
      <c r="C1493" s="69">
        <v>0</v>
      </c>
      <c r="D1493" s="78"/>
      <c r="E1493" s="69"/>
      <c r="F1493" s="71"/>
      <c r="G1493" s="69">
        <f t="shared" si="45"/>
        <v>0</v>
      </c>
      <c r="I1493" s="67">
        <v>0</v>
      </c>
      <c r="J1493" s="68">
        <f t="shared" si="44"/>
        <v>0</v>
      </c>
      <c r="K1493" s="56"/>
      <c r="L1493" s="64" t="s">
        <v>455</v>
      </c>
    </row>
    <row r="1494" spans="1:12" s="72" customFormat="1" outlineLevel="2">
      <c r="A1494" s="81">
        <v>1201001107</v>
      </c>
      <c r="B1494" s="82" t="s">
        <v>1529</v>
      </c>
      <c r="C1494" s="69">
        <v>0</v>
      </c>
      <c r="D1494" s="78"/>
      <c r="E1494" s="69"/>
      <c r="F1494" s="71"/>
      <c r="G1494" s="69">
        <f t="shared" si="45"/>
        <v>0</v>
      </c>
      <c r="I1494" s="67">
        <v>0</v>
      </c>
      <c r="J1494" s="68">
        <f t="shared" si="44"/>
        <v>0</v>
      </c>
      <c r="K1494" s="56"/>
      <c r="L1494" s="64" t="s">
        <v>455</v>
      </c>
    </row>
    <row r="1495" spans="1:12" s="72" customFormat="1" outlineLevel="2">
      <c r="A1495" s="81">
        <v>1201001109</v>
      </c>
      <c r="B1495" s="82" t="s">
        <v>1531</v>
      </c>
      <c r="C1495" s="69">
        <v>0</v>
      </c>
      <c r="D1495" s="78"/>
      <c r="E1495" s="69"/>
      <c r="F1495" s="71"/>
      <c r="G1495" s="69">
        <f t="shared" si="45"/>
        <v>0</v>
      </c>
      <c r="I1495" s="67">
        <v>0</v>
      </c>
      <c r="J1495" s="68">
        <f t="shared" si="44"/>
        <v>0</v>
      </c>
      <c r="K1495" s="56"/>
      <c r="L1495" s="64" t="s">
        <v>455</v>
      </c>
    </row>
    <row r="1496" spans="1:12" s="72" customFormat="1" outlineLevel="2">
      <c r="A1496" s="81">
        <v>1201001110</v>
      </c>
      <c r="B1496" s="82" t="s">
        <v>1524</v>
      </c>
      <c r="C1496" s="69">
        <v>0</v>
      </c>
      <c r="D1496" s="78"/>
      <c r="E1496" s="69"/>
      <c r="F1496" s="71"/>
      <c r="G1496" s="69">
        <f t="shared" si="45"/>
        <v>0</v>
      </c>
      <c r="I1496" s="67">
        <v>0</v>
      </c>
      <c r="J1496" s="68">
        <f t="shared" si="44"/>
        <v>0</v>
      </c>
      <c r="K1496" s="56"/>
      <c r="L1496" s="64" t="s">
        <v>455</v>
      </c>
    </row>
    <row r="1497" spans="1:12" s="72" customFormat="1" outlineLevel="2">
      <c r="A1497" s="81">
        <v>1201001111</v>
      </c>
      <c r="B1497" s="82" t="s">
        <v>1525</v>
      </c>
      <c r="C1497" s="69">
        <v>0</v>
      </c>
      <c r="D1497" s="78"/>
      <c r="E1497" s="69"/>
      <c r="F1497" s="71"/>
      <c r="G1497" s="69">
        <f t="shared" si="45"/>
        <v>0</v>
      </c>
      <c r="I1497" s="67">
        <v>0</v>
      </c>
      <c r="J1497" s="68">
        <f t="shared" si="44"/>
        <v>0</v>
      </c>
      <c r="K1497" s="56"/>
      <c r="L1497" s="64" t="s">
        <v>455</v>
      </c>
    </row>
    <row r="1498" spans="1:12" s="72" customFormat="1" outlineLevel="2">
      <c r="A1498" s="81">
        <v>1201001112</v>
      </c>
      <c r="B1498" s="82" t="s">
        <v>1526</v>
      </c>
      <c r="C1498" s="69">
        <v>0</v>
      </c>
      <c r="D1498" s="78"/>
      <c r="E1498" s="69"/>
      <c r="F1498" s="71"/>
      <c r="G1498" s="69">
        <f t="shared" si="45"/>
        <v>0</v>
      </c>
      <c r="I1498" s="67">
        <v>0</v>
      </c>
      <c r="J1498" s="68">
        <f t="shared" si="44"/>
        <v>0</v>
      </c>
      <c r="K1498" s="56"/>
      <c r="L1498" s="64" t="s">
        <v>455</v>
      </c>
    </row>
    <row r="1499" spans="1:12" s="72" customFormat="1" outlineLevel="2">
      <c r="A1499" s="81">
        <v>1201001113</v>
      </c>
      <c r="B1499" s="82" t="s">
        <v>1527</v>
      </c>
      <c r="C1499" s="69">
        <v>0</v>
      </c>
      <c r="D1499" s="78"/>
      <c r="E1499" s="69"/>
      <c r="F1499" s="71"/>
      <c r="G1499" s="69">
        <f t="shared" si="45"/>
        <v>0</v>
      </c>
      <c r="I1499" s="67">
        <v>0</v>
      </c>
      <c r="J1499" s="68">
        <f t="shared" si="44"/>
        <v>0</v>
      </c>
      <c r="K1499" s="56"/>
      <c r="L1499" s="64" t="s">
        <v>455</v>
      </c>
    </row>
    <row r="1500" spans="1:12" s="72" customFormat="1" outlineLevel="2">
      <c r="A1500" s="81">
        <v>1201001116</v>
      </c>
      <c r="B1500" s="82" t="s">
        <v>1528</v>
      </c>
      <c r="C1500" s="69">
        <v>0</v>
      </c>
      <c r="D1500" s="78"/>
      <c r="E1500" s="69"/>
      <c r="F1500" s="71"/>
      <c r="G1500" s="69">
        <f t="shared" si="45"/>
        <v>0</v>
      </c>
      <c r="I1500" s="67">
        <v>0</v>
      </c>
      <c r="J1500" s="68">
        <f t="shared" si="44"/>
        <v>0</v>
      </c>
      <c r="K1500" s="56"/>
      <c r="L1500" s="64" t="s">
        <v>455</v>
      </c>
    </row>
    <row r="1501" spans="1:12" s="72" customFormat="1" outlineLevel="2">
      <c r="A1501" s="81">
        <v>1201001117</v>
      </c>
      <c r="B1501" s="82" t="s">
        <v>1529</v>
      </c>
      <c r="C1501" s="69">
        <v>0</v>
      </c>
      <c r="D1501" s="78"/>
      <c r="E1501" s="69"/>
      <c r="F1501" s="71"/>
      <c r="G1501" s="69">
        <f t="shared" si="45"/>
        <v>0</v>
      </c>
      <c r="I1501" s="67">
        <v>0</v>
      </c>
      <c r="J1501" s="68">
        <f t="shared" si="44"/>
        <v>0</v>
      </c>
      <c r="K1501" s="56"/>
      <c r="L1501" s="64" t="s">
        <v>455</v>
      </c>
    </row>
    <row r="1502" spans="1:12" s="72" customFormat="1" outlineLevel="2">
      <c r="A1502" s="81">
        <v>1201001119</v>
      </c>
      <c r="B1502" s="82" t="s">
        <v>1531</v>
      </c>
      <c r="C1502" s="69">
        <v>0</v>
      </c>
      <c r="D1502" s="78"/>
      <c r="E1502" s="69"/>
      <c r="F1502" s="71"/>
      <c r="G1502" s="69">
        <f t="shared" si="45"/>
        <v>0</v>
      </c>
      <c r="I1502" s="67">
        <v>0</v>
      </c>
      <c r="J1502" s="68">
        <f t="shared" si="44"/>
        <v>0</v>
      </c>
      <c r="K1502" s="56"/>
      <c r="L1502" s="64" t="s">
        <v>455</v>
      </c>
    </row>
    <row r="1503" spans="1:12" s="72" customFormat="1" outlineLevel="2">
      <c r="A1503" s="81">
        <v>1201001120</v>
      </c>
      <c r="B1503" s="82" t="s">
        <v>1524</v>
      </c>
      <c r="C1503" s="69">
        <v>0</v>
      </c>
      <c r="D1503" s="78"/>
      <c r="E1503" s="69"/>
      <c r="F1503" s="71"/>
      <c r="G1503" s="69">
        <f t="shared" si="45"/>
        <v>0</v>
      </c>
      <c r="I1503" s="67">
        <v>0</v>
      </c>
      <c r="J1503" s="68">
        <f t="shared" si="44"/>
        <v>0</v>
      </c>
      <c r="K1503" s="56"/>
      <c r="L1503" s="64" t="s">
        <v>455</v>
      </c>
    </row>
    <row r="1504" spans="1:12" s="72" customFormat="1" outlineLevel="2">
      <c r="A1504" s="81">
        <v>1201001121</v>
      </c>
      <c r="B1504" s="82" t="s">
        <v>1525</v>
      </c>
      <c r="C1504" s="69">
        <v>0</v>
      </c>
      <c r="D1504" s="78"/>
      <c r="E1504" s="69"/>
      <c r="F1504" s="71"/>
      <c r="G1504" s="69">
        <f t="shared" si="45"/>
        <v>0</v>
      </c>
      <c r="I1504" s="67">
        <v>0</v>
      </c>
      <c r="J1504" s="68">
        <f t="shared" si="44"/>
        <v>0</v>
      </c>
      <c r="K1504" s="56"/>
      <c r="L1504" s="64" t="s">
        <v>455</v>
      </c>
    </row>
    <row r="1505" spans="1:12" s="72" customFormat="1" outlineLevel="2">
      <c r="A1505" s="81">
        <v>1201001122</v>
      </c>
      <c r="B1505" s="82" t="s">
        <v>1526</v>
      </c>
      <c r="C1505" s="69">
        <v>0</v>
      </c>
      <c r="D1505" s="78"/>
      <c r="E1505" s="69"/>
      <c r="F1505" s="71"/>
      <c r="G1505" s="69">
        <f t="shared" si="45"/>
        <v>0</v>
      </c>
      <c r="I1505" s="67">
        <v>0</v>
      </c>
      <c r="J1505" s="68">
        <f t="shared" si="44"/>
        <v>0</v>
      </c>
      <c r="K1505" s="56"/>
      <c r="L1505" s="64" t="s">
        <v>455</v>
      </c>
    </row>
    <row r="1506" spans="1:12" s="72" customFormat="1" outlineLevel="2">
      <c r="A1506" s="81">
        <v>1201001123</v>
      </c>
      <c r="B1506" s="82" t="s">
        <v>1527</v>
      </c>
      <c r="C1506" s="69">
        <v>0</v>
      </c>
      <c r="D1506" s="78"/>
      <c r="E1506" s="69"/>
      <c r="F1506" s="71"/>
      <c r="G1506" s="69">
        <f t="shared" si="45"/>
        <v>0</v>
      </c>
      <c r="I1506" s="67">
        <v>0</v>
      </c>
      <c r="J1506" s="68">
        <f t="shared" si="44"/>
        <v>0</v>
      </c>
      <c r="K1506" s="56"/>
      <c r="L1506" s="64" t="s">
        <v>455</v>
      </c>
    </row>
    <row r="1507" spans="1:12" s="72" customFormat="1" outlineLevel="2">
      <c r="A1507" s="81">
        <v>1201001126</v>
      </c>
      <c r="B1507" s="82" t="s">
        <v>1528</v>
      </c>
      <c r="C1507" s="69">
        <v>0</v>
      </c>
      <c r="D1507" s="78"/>
      <c r="E1507" s="69"/>
      <c r="F1507" s="71"/>
      <c r="G1507" s="69">
        <f t="shared" si="45"/>
        <v>0</v>
      </c>
      <c r="I1507" s="67">
        <v>0</v>
      </c>
      <c r="J1507" s="68">
        <f t="shared" si="44"/>
        <v>0</v>
      </c>
      <c r="K1507" s="56"/>
      <c r="L1507" s="64" t="s">
        <v>455</v>
      </c>
    </row>
    <row r="1508" spans="1:12" s="72" customFormat="1" outlineLevel="2">
      <c r="A1508" s="81">
        <v>1201001127</v>
      </c>
      <c r="B1508" s="82" t="s">
        <v>1529</v>
      </c>
      <c r="C1508" s="69">
        <v>0</v>
      </c>
      <c r="D1508" s="78"/>
      <c r="E1508" s="69"/>
      <c r="F1508" s="71"/>
      <c r="G1508" s="69">
        <f t="shared" si="45"/>
        <v>0</v>
      </c>
      <c r="I1508" s="67">
        <v>0</v>
      </c>
      <c r="J1508" s="68">
        <f t="shared" si="44"/>
        <v>0</v>
      </c>
      <c r="K1508" s="56"/>
      <c r="L1508" s="64" t="s">
        <v>455</v>
      </c>
    </row>
    <row r="1509" spans="1:12" s="72" customFormat="1" outlineLevel="2">
      <c r="A1509" s="81">
        <v>1201001129</v>
      </c>
      <c r="B1509" s="82" t="s">
        <v>1531</v>
      </c>
      <c r="C1509" s="69">
        <v>0</v>
      </c>
      <c r="D1509" s="78"/>
      <c r="E1509" s="69"/>
      <c r="F1509" s="71"/>
      <c r="G1509" s="69">
        <f t="shared" si="45"/>
        <v>0</v>
      </c>
      <c r="I1509" s="67">
        <v>0</v>
      </c>
      <c r="J1509" s="68">
        <f t="shared" si="44"/>
        <v>0</v>
      </c>
      <c r="K1509" s="56"/>
      <c r="L1509" s="64" t="s">
        <v>455</v>
      </c>
    </row>
    <row r="1510" spans="1:12" s="72" customFormat="1" outlineLevel="2">
      <c r="A1510" s="81">
        <v>1201001910</v>
      </c>
      <c r="B1510" s="82" t="s">
        <v>1532</v>
      </c>
      <c r="C1510" s="69">
        <v>0</v>
      </c>
      <c r="D1510" s="78"/>
      <c r="E1510" s="69"/>
      <c r="F1510" s="71"/>
      <c r="G1510" s="69">
        <f t="shared" si="45"/>
        <v>0</v>
      </c>
      <c r="I1510" s="67">
        <v>0</v>
      </c>
      <c r="J1510" s="68">
        <f t="shared" si="44"/>
        <v>0</v>
      </c>
      <c r="K1510" s="56"/>
      <c r="L1510" s="64" t="s">
        <v>455</v>
      </c>
    </row>
    <row r="1511" spans="1:12" s="72" customFormat="1" outlineLevel="2">
      <c r="A1511" s="81">
        <v>1201201010</v>
      </c>
      <c r="B1511" s="82" t="s">
        <v>1533</v>
      </c>
      <c r="C1511" s="69">
        <v>0</v>
      </c>
      <c r="D1511" s="78"/>
      <c r="E1511" s="69"/>
      <c r="F1511" s="71"/>
      <c r="G1511" s="69">
        <f t="shared" si="45"/>
        <v>0</v>
      </c>
      <c r="I1511" s="67">
        <v>0</v>
      </c>
      <c r="J1511" s="68">
        <f t="shared" si="44"/>
        <v>0</v>
      </c>
      <c r="K1511" s="56"/>
      <c r="L1511" s="64" t="s">
        <v>455</v>
      </c>
    </row>
    <row r="1512" spans="1:12" s="72" customFormat="1" outlineLevel="2">
      <c r="A1512" s="81">
        <v>1201201011</v>
      </c>
      <c r="B1512" s="82" t="s">
        <v>1534</v>
      </c>
      <c r="C1512" s="69">
        <v>0</v>
      </c>
      <c r="D1512" s="78"/>
      <c r="E1512" s="69"/>
      <c r="F1512" s="71"/>
      <c r="G1512" s="69">
        <f t="shared" si="45"/>
        <v>0</v>
      </c>
      <c r="I1512" s="67">
        <v>0</v>
      </c>
      <c r="J1512" s="68">
        <f t="shared" si="44"/>
        <v>0</v>
      </c>
      <c r="K1512" s="56"/>
      <c r="L1512" s="64" t="s">
        <v>455</v>
      </c>
    </row>
    <row r="1513" spans="1:12" s="72" customFormat="1" outlineLevel="2">
      <c r="A1513" s="81">
        <v>1201201012</v>
      </c>
      <c r="B1513" s="82" t="s">
        <v>1535</v>
      </c>
      <c r="C1513" s="69">
        <v>0</v>
      </c>
      <c r="D1513" s="78"/>
      <c r="E1513" s="69"/>
      <c r="F1513" s="71"/>
      <c r="G1513" s="69">
        <f t="shared" si="45"/>
        <v>0</v>
      </c>
      <c r="I1513" s="67">
        <v>0</v>
      </c>
      <c r="J1513" s="68">
        <f t="shared" si="44"/>
        <v>0</v>
      </c>
      <c r="K1513" s="56"/>
      <c r="L1513" s="64" t="s">
        <v>455</v>
      </c>
    </row>
    <row r="1514" spans="1:12" s="72" customFormat="1" outlineLevel="2">
      <c r="A1514" s="81">
        <v>1201201013</v>
      </c>
      <c r="B1514" s="82" t="s">
        <v>1536</v>
      </c>
      <c r="C1514" s="69">
        <v>30331.86</v>
      </c>
      <c r="D1514" s="78"/>
      <c r="E1514" s="69"/>
      <c r="F1514" s="71"/>
      <c r="G1514" s="69">
        <f t="shared" si="45"/>
        <v>30331.86</v>
      </c>
      <c r="I1514" s="67">
        <v>0</v>
      </c>
      <c r="J1514" s="68">
        <f t="shared" ref="J1514:J1577" si="46">I1514-G1514</f>
        <v>-30331.86</v>
      </c>
      <c r="K1514" s="56"/>
      <c r="L1514" s="64" t="s">
        <v>455</v>
      </c>
    </row>
    <row r="1515" spans="1:12" s="72" customFormat="1" outlineLevel="2">
      <c r="A1515" s="81">
        <v>1201201016</v>
      </c>
      <c r="B1515" s="82" t="s">
        <v>1537</v>
      </c>
      <c r="C1515" s="69">
        <v>0</v>
      </c>
      <c r="D1515" s="78"/>
      <c r="E1515" s="69"/>
      <c r="F1515" s="71"/>
      <c r="G1515" s="69">
        <f t="shared" si="45"/>
        <v>0</v>
      </c>
      <c r="I1515" s="67">
        <v>0</v>
      </c>
      <c r="J1515" s="68">
        <f t="shared" si="46"/>
        <v>0</v>
      </c>
      <c r="K1515" s="56"/>
      <c r="L1515" s="64" t="s">
        <v>455</v>
      </c>
    </row>
    <row r="1516" spans="1:12" s="72" customFormat="1" outlineLevel="2">
      <c r="A1516" s="81">
        <v>1201201017</v>
      </c>
      <c r="B1516" s="82" t="s">
        <v>1538</v>
      </c>
      <c r="C1516" s="69">
        <v>-30331.86</v>
      </c>
      <c r="D1516" s="78"/>
      <c r="E1516" s="69"/>
      <c r="F1516" s="71"/>
      <c r="G1516" s="69">
        <f t="shared" si="45"/>
        <v>-30331.86</v>
      </c>
      <c r="I1516" s="67">
        <v>0</v>
      </c>
      <c r="J1516" s="68">
        <f t="shared" si="46"/>
        <v>30331.86</v>
      </c>
      <c r="K1516" s="56"/>
      <c r="L1516" s="64" t="s">
        <v>455</v>
      </c>
    </row>
    <row r="1517" spans="1:12" s="72" customFormat="1" outlineLevel="2">
      <c r="A1517" s="81">
        <v>1201201018</v>
      </c>
      <c r="B1517" s="82" t="s">
        <v>1539</v>
      </c>
      <c r="C1517" s="69">
        <v>0</v>
      </c>
      <c r="D1517" s="78"/>
      <c r="E1517" s="69"/>
      <c r="F1517" s="71"/>
      <c r="G1517" s="69">
        <f t="shared" si="45"/>
        <v>0</v>
      </c>
      <c r="I1517" s="67">
        <v>0</v>
      </c>
      <c r="J1517" s="68">
        <f t="shared" si="46"/>
        <v>0</v>
      </c>
      <c r="K1517" s="56"/>
      <c r="L1517" s="64" t="s">
        <v>455</v>
      </c>
    </row>
    <row r="1518" spans="1:12" s="72" customFormat="1" outlineLevel="2">
      <c r="A1518" s="81">
        <v>1201201019</v>
      </c>
      <c r="B1518" s="82" t="s">
        <v>1540</v>
      </c>
      <c r="C1518" s="69">
        <v>0</v>
      </c>
      <c r="D1518" s="78"/>
      <c r="E1518" s="69"/>
      <c r="F1518" s="71"/>
      <c r="G1518" s="69">
        <f t="shared" si="45"/>
        <v>0</v>
      </c>
      <c r="I1518" s="67">
        <v>0</v>
      </c>
      <c r="J1518" s="68">
        <f t="shared" si="46"/>
        <v>0</v>
      </c>
      <c r="K1518" s="56"/>
      <c r="L1518" s="64" t="s">
        <v>455</v>
      </c>
    </row>
    <row r="1519" spans="1:12" s="72" customFormat="1" outlineLevel="2">
      <c r="A1519" s="81">
        <v>1201301010</v>
      </c>
      <c r="B1519" s="82" t="s">
        <v>1541</v>
      </c>
      <c r="C1519" s="69">
        <v>0</v>
      </c>
      <c r="D1519" s="78"/>
      <c r="E1519" s="69"/>
      <c r="F1519" s="71"/>
      <c r="G1519" s="69">
        <f t="shared" si="45"/>
        <v>0</v>
      </c>
      <c r="I1519" s="67">
        <v>0</v>
      </c>
      <c r="J1519" s="68">
        <f t="shared" si="46"/>
        <v>0</v>
      </c>
      <c r="K1519" s="56"/>
      <c r="L1519" s="64" t="s">
        <v>455</v>
      </c>
    </row>
    <row r="1520" spans="1:12" s="72" customFormat="1" outlineLevel="2">
      <c r="A1520" s="81">
        <v>1201301011</v>
      </c>
      <c r="B1520" s="82" t="s">
        <v>1542</v>
      </c>
      <c r="C1520" s="69">
        <v>0</v>
      </c>
      <c r="D1520" s="78"/>
      <c r="E1520" s="69"/>
      <c r="F1520" s="71"/>
      <c r="G1520" s="69">
        <f t="shared" si="45"/>
        <v>0</v>
      </c>
      <c r="I1520" s="67">
        <v>0</v>
      </c>
      <c r="J1520" s="68">
        <f t="shared" si="46"/>
        <v>0</v>
      </c>
      <c r="K1520" s="56"/>
      <c r="L1520" s="64" t="s">
        <v>455</v>
      </c>
    </row>
    <row r="1521" spans="1:12" s="72" customFormat="1" outlineLevel="2">
      <c r="A1521" s="81">
        <v>1201301012</v>
      </c>
      <c r="B1521" s="82" t="s">
        <v>1543</v>
      </c>
      <c r="C1521" s="69">
        <v>0</v>
      </c>
      <c r="D1521" s="78"/>
      <c r="E1521" s="69"/>
      <c r="F1521" s="71"/>
      <c r="G1521" s="69">
        <f t="shared" si="45"/>
        <v>0</v>
      </c>
      <c r="I1521" s="67">
        <v>0</v>
      </c>
      <c r="J1521" s="68">
        <f t="shared" si="46"/>
        <v>0</v>
      </c>
      <c r="K1521" s="56"/>
      <c r="L1521" s="64" t="s">
        <v>455</v>
      </c>
    </row>
    <row r="1522" spans="1:12" s="72" customFormat="1" outlineLevel="2">
      <c r="A1522" s="81">
        <v>1201301013</v>
      </c>
      <c r="B1522" s="82" t="s">
        <v>1544</v>
      </c>
      <c r="C1522" s="69">
        <v>0</v>
      </c>
      <c r="D1522" s="78"/>
      <c r="E1522" s="69"/>
      <c r="F1522" s="71"/>
      <c r="G1522" s="69">
        <f t="shared" si="45"/>
        <v>0</v>
      </c>
      <c r="I1522" s="67">
        <v>0</v>
      </c>
      <c r="J1522" s="68">
        <f t="shared" si="46"/>
        <v>0</v>
      </c>
      <c r="K1522" s="56"/>
      <c r="L1522" s="64" t="s">
        <v>455</v>
      </c>
    </row>
    <row r="1523" spans="1:12" s="72" customFormat="1" outlineLevel="2">
      <c r="A1523" s="81">
        <v>1201301016</v>
      </c>
      <c r="B1523" s="82" t="s">
        <v>1545</v>
      </c>
      <c r="C1523" s="69">
        <v>0</v>
      </c>
      <c r="D1523" s="78"/>
      <c r="E1523" s="69"/>
      <c r="F1523" s="71"/>
      <c r="G1523" s="69">
        <f t="shared" si="45"/>
        <v>0</v>
      </c>
      <c r="I1523" s="67">
        <v>0</v>
      </c>
      <c r="J1523" s="68">
        <f t="shared" si="46"/>
        <v>0</v>
      </c>
      <c r="K1523" s="56"/>
      <c r="L1523" s="64" t="s">
        <v>455</v>
      </c>
    </row>
    <row r="1524" spans="1:12" s="72" customFormat="1" outlineLevel="2">
      <c r="A1524" s="81">
        <v>1201301017</v>
      </c>
      <c r="B1524" s="82" t="s">
        <v>1546</v>
      </c>
      <c r="C1524" s="69">
        <v>0</v>
      </c>
      <c r="D1524" s="78"/>
      <c r="E1524" s="69"/>
      <c r="F1524" s="71"/>
      <c r="G1524" s="69">
        <f t="shared" si="45"/>
        <v>0</v>
      </c>
      <c r="I1524" s="67">
        <v>0</v>
      </c>
      <c r="J1524" s="68">
        <f t="shared" si="46"/>
        <v>0</v>
      </c>
      <c r="K1524" s="56"/>
      <c r="L1524" s="64" t="s">
        <v>455</v>
      </c>
    </row>
    <row r="1525" spans="1:12" s="72" customFormat="1" outlineLevel="2">
      <c r="A1525" s="81">
        <v>1201301019</v>
      </c>
      <c r="B1525" s="82" t="s">
        <v>1547</v>
      </c>
      <c r="C1525" s="69">
        <v>0</v>
      </c>
      <c r="D1525" s="78"/>
      <c r="E1525" s="69"/>
      <c r="F1525" s="71"/>
      <c r="G1525" s="69">
        <f t="shared" si="45"/>
        <v>0</v>
      </c>
      <c r="I1525" s="67">
        <v>0</v>
      </c>
      <c r="J1525" s="68">
        <f t="shared" si="46"/>
        <v>0</v>
      </c>
      <c r="K1525" s="56"/>
      <c r="L1525" s="64" t="s">
        <v>455</v>
      </c>
    </row>
    <row r="1526" spans="1:12" s="72" customFormat="1" outlineLevel="2">
      <c r="A1526" s="81">
        <v>1201302010</v>
      </c>
      <c r="B1526" s="82" t="s">
        <v>1548</v>
      </c>
      <c r="C1526" s="69">
        <v>0</v>
      </c>
      <c r="D1526" s="78"/>
      <c r="E1526" s="69"/>
      <c r="F1526" s="71"/>
      <c r="G1526" s="69">
        <f t="shared" si="45"/>
        <v>0</v>
      </c>
      <c r="I1526" s="67">
        <v>0</v>
      </c>
      <c r="J1526" s="68">
        <f t="shared" si="46"/>
        <v>0</v>
      </c>
      <c r="K1526" s="56"/>
      <c r="L1526" s="64" t="s">
        <v>455</v>
      </c>
    </row>
    <row r="1527" spans="1:12" s="72" customFormat="1" outlineLevel="2">
      <c r="A1527" s="81">
        <v>1201302011</v>
      </c>
      <c r="B1527" s="82" t="s">
        <v>1549</v>
      </c>
      <c r="C1527" s="69">
        <v>0</v>
      </c>
      <c r="D1527" s="78"/>
      <c r="E1527" s="69"/>
      <c r="F1527" s="71"/>
      <c r="G1527" s="69">
        <f t="shared" ref="G1527:G1590" si="47">C1527+E1527</f>
        <v>0</v>
      </c>
      <c r="I1527" s="67">
        <v>0</v>
      </c>
      <c r="J1527" s="68">
        <f t="shared" si="46"/>
        <v>0</v>
      </c>
      <c r="K1527" s="56"/>
      <c r="L1527" s="64" t="s">
        <v>455</v>
      </c>
    </row>
    <row r="1528" spans="1:12" s="72" customFormat="1" outlineLevel="2">
      <c r="A1528" s="81">
        <v>1201302012</v>
      </c>
      <c r="B1528" s="82" t="s">
        <v>1550</v>
      </c>
      <c r="C1528" s="69">
        <v>0</v>
      </c>
      <c r="D1528" s="78"/>
      <c r="E1528" s="69"/>
      <c r="F1528" s="71"/>
      <c r="G1528" s="69">
        <f t="shared" si="47"/>
        <v>0</v>
      </c>
      <c r="I1528" s="67">
        <v>0</v>
      </c>
      <c r="J1528" s="68">
        <f t="shared" si="46"/>
        <v>0</v>
      </c>
      <c r="K1528" s="56"/>
      <c r="L1528" s="64" t="s">
        <v>455</v>
      </c>
    </row>
    <row r="1529" spans="1:12" s="72" customFormat="1" outlineLevel="2">
      <c r="A1529" s="81">
        <v>1201302013</v>
      </c>
      <c r="B1529" s="82" t="s">
        <v>1551</v>
      </c>
      <c r="C1529" s="69">
        <v>0</v>
      </c>
      <c r="D1529" s="78"/>
      <c r="E1529" s="69"/>
      <c r="F1529" s="71"/>
      <c r="G1529" s="69">
        <f t="shared" si="47"/>
        <v>0</v>
      </c>
      <c r="I1529" s="67">
        <v>0</v>
      </c>
      <c r="J1529" s="68">
        <f t="shared" si="46"/>
        <v>0</v>
      </c>
      <c r="K1529" s="56"/>
      <c r="L1529" s="64" t="s">
        <v>455</v>
      </c>
    </row>
    <row r="1530" spans="1:12" s="72" customFormat="1" outlineLevel="2">
      <c r="A1530" s="81">
        <v>1201302016</v>
      </c>
      <c r="B1530" s="82" t="s">
        <v>1552</v>
      </c>
      <c r="C1530" s="69">
        <v>0</v>
      </c>
      <c r="D1530" s="78"/>
      <c r="E1530" s="69"/>
      <c r="F1530" s="71"/>
      <c r="G1530" s="69">
        <f t="shared" si="47"/>
        <v>0</v>
      </c>
      <c r="I1530" s="67">
        <v>0</v>
      </c>
      <c r="J1530" s="68">
        <f t="shared" si="46"/>
        <v>0</v>
      </c>
      <c r="K1530" s="56"/>
      <c r="L1530" s="64" t="s">
        <v>455</v>
      </c>
    </row>
    <row r="1531" spans="1:12" s="72" customFormat="1" outlineLevel="2">
      <c r="A1531" s="81">
        <v>1201302017</v>
      </c>
      <c r="B1531" s="82" t="s">
        <v>1553</v>
      </c>
      <c r="C1531" s="69">
        <v>0</v>
      </c>
      <c r="D1531" s="78"/>
      <c r="E1531" s="69"/>
      <c r="F1531" s="71"/>
      <c r="G1531" s="69">
        <f t="shared" si="47"/>
        <v>0</v>
      </c>
      <c r="I1531" s="67">
        <v>0</v>
      </c>
      <c r="J1531" s="68">
        <f t="shared" si="46"/>
        <v>0</v>
      </c>
      <c r="K1531" s="56"/>
      <c r="L1531" s="64" t="s">
        <v>455</v>
      </c>
    </row>
    <row r="1532" spans="1:12" s="72" customFormat="1" outlineLevel="2">
      <c r="A1532" s="81">
        <v>1201302019</v>
      </c>
      <c r="B1532" s="82" t="s">
        <v>1554</v>
      </c>
      <c r="C1532" s="69">
        <v>0</v>
      </c>
      <c r="D1532" s="78"/>
      <c r="E1532" s="69"/>
      <c r="F1532" s="71"/>
      <c r="G1532" s="69">
        <f t="shared" si="47"/>
        <v>0</v>
      </c>
      <c r="I1532" s="67">
        <v>0</v>
      </c>
      <c r="J1532" s="68">
        <f t="shared" si="46"/>
        <v>0</v>
      </c>
      <c r="K1532" s="56"/>
      <c r="L1532" s="64" t="s">
        <v>455</v>
      </c>
    </row>
    <row r="1533" spans="1:12" s="72" customFormat="1" outlineLevel="2">
      <c r="A1533" s="81">
        <v>1201303010</v>
      </c>
      <c r="B1533" s="82" t="s">
        <v>1555</v>
      </c>
      <c r="C1533" s="69">
        <v>0</v>
      </c>
      <c r="D1533" s="78"/>
      <c r="E1533" s="69"/>
      <c r="F1533" s="71"/>
      <c r="G1533" s="69">
        <f t="shared" si="47"/>
        <v>0</v>
      </c>
      <c r="I1533" s="67">
        <v>0</v>
      </c>
      <c r="J1533" s="68">
        <f t="shared" si="46"/>
        <v>0</v>
      </c>
      <c r="K1533" s="56"/>
      <c r="L1533" s="64" t="s">
        <v>455</v>
      </c>
    </row>
    <row r="1534" spans="1:12" s="72" customFormat="1" outlineLevel="2">
      <c r="A1534" s="81">
        <v>1201303011</v>
      </c>
      <c r="B1534" s="82" t="s">
        <v>1556</v>
      </c>
      <c r="C1534" s="69">
        <v>0</v>
      </c>
      <c r="D1534" s="78"/>
      <c r="E1534" s="69"/>
      <c r="F1534" s="71"/>
      <c r="G1534" s="69">
        <f t="shared" si="47"/>
        <v>0</v>
      </c>
      <c r="I1534" s="67">
        <v>0</v>
      </c>
      <c r="J1534" s="68">
        <f t="shared" si="46"/>
        <v>0</v>
      </c>
      <c r="K1534" s="56"/>
      <c r="L1534" s="64" t="s">
        <v>455</v>
      </c>
    </row>
    <row r="1535" spans="1:12" s="72" customFormat="1" outlineLevel="2">
      <c r="A1535" s="81">
        <v>1201303012</v>
      </c>
      <c r="B1535" s="82" t="s">
        <v>1557</v>
      </c>
      <c r="C1535" s="69">
        <v>0</v>
      </c>
      <c r="D1535" s="78"/>
      <c r="E1535" s="69"/>
      <c r="F1535" s="71"/>
      <c r="G1535" s="69">
        <f t="shared" si="47"/>
        <v>0</v>
      </c>
      <c r="I1535" s="67">
        <v>0</v>
      </c>
      <c r="J1535" s="68">
        <f t="shared" si="46"/>
        <v>0</v>
      </c>
      <c r="K1535" s="56"/>
      <c r="L1535" s="64" t="s">
        <v>455</v>
      </c>
    </row>
    <row r="1536" spans="1:12" s="72" customFormat="1" outlineLevel="2">
      <c r="A1536" s="81">
        <v>1201303013</v>
      </c>
      <c r="B1536" s="82" t="s">
        <v>1558</v>
      </c>
      <c r="C1536" s="69">
        <v>0</v>
      </c>
      <c r="D1536" s="78"/>
      <c r="E1536" s="69"/>
      <c r="F1536" s="71"/>
      <c r="G1536" s="69">
        <f t="shared" si="47"/>
        <v>0</v>
      </c>
      <c r="I1536" s="67">
        <v>0</v>
      </c>
      <c r="J1536" s="68">
        <f t="shared" si="46"/>
        <v>0</v>
      </c>
      <c r="K1536" s="56"/>
      <c r="L1536" s="64" t="s">
        <v>455</v>
      </c>
    </row>
    <row r="1537" spans="1:12" s="72" customFormat="1" outlineLevel="2">
      <c r="A1537" s="81">
        <v>1201303016</v>
      </c>
      <c r="B1537" s="82" t="s">
        <v>1559</v>
      </c>
      <c r="C1537" s="69">
        <v>0</v>
      </c>
      <c r="D1537" s="78"/>
      <c r="E1537" s="69"/>
      <c r="F1537" s="71"/>
      <c r="G1537" s="69">
        <f t="shared" si="47"/>
        <v>0</v>
      </c>
      <c r="I1537" s="67">
        <v>0</v>
      </c>
      <c r="J1537" s="68">
        <f t="shared" si="46"/>
        <v>0</v>
      </c>
      <c r="K1537" s="56"/>
      <c r="L1537" s="64" t="s">
        <v>455</v>
      </c>
    </row>
    <row r="1538" spans="1:12" s="72" customFormat="1" outlineLevel="2">
      <c r="A1538" s="81">
        <v>1201303017</v>
      </c>
      <c r="B1538" s="82" t="s">
        <v>1560</v>
      </c>
      <c r="C1538" s="69">
        <v>0</v>
      </c>
      <c r="D1538" s="78"/>
      <c r="E1538" s="69"/>
      <c r="F1538" s="71"/>
      <c r="G1538" s="69">
        <f t="shared" si="47"/>
        <v>0</v>
      </c>
      <c r="I1538" s="67">
        <v>0</v>
      </c>
      <c r="J1538" s="68">
        <f t="shared" si="46"/>
        <v>0</v>
      </c>
      <c r="K1538" s="56"/>
      <c r="L1538" s="64" t="s">
        <v>455</v>
      </c>
    </row>
    <row r="1539" spans="1:12" s="72" customFormat="1" outlineLevel="2">
      <c r="A1539" s="81">
        <v>1201303018</v>
      </c>
      <c r="B1539" s="82" t="s">
        <v>1561</v>
      </c>
      <c r="C1539" s="69">
        <v>0</v>
      </c>
      <c r="D1539" s="78"/>
      <c r="E1539" s="69"/>
      <c r="F1539" s="71"/>
      <c r="G1539" s="69">
        <f t="shared" si="47"/>
        <v>0</v>
      </c>
      <c r="I1539" s="67">
        <v>0</v>
      </c>
      <c r="J1539" s="68">
        <f t="shared" si="46"/>
        <v>0</v>
      </c>
      <c r="K1539" s="56"/>
      <c r="L1539" s="64" t="s">
        <v>455</v>
      </c>
    </row>
    <row r="1540" spans="1:12" s="72" customFormat="1" outlineLevel="2">
      <c r="A1540" s="81">
        <v>1201303019</v>
      </c>
      <c r="B1540" s="82" t="s">
        <v>1562</v>
      </c>
      <c r="C1540" s="69">
        <v>0</v>
      </c>
      <c r="D1540" s="78"/>
      <c r="E1540" s="69"/>
      <c r="F1540" s="71"/>
      <c r="G1540" s="69">
        <f t="shared" si="47"/>
        <v>0</v>
      </c>
      <c r="I1540" s="67">
        <v>0</v>
      </c>
      <c r="J1540" s="68">
        <f t="shared" si="46"/>
        <v>0</v>
      </c>
      <c r="K1540" s="56"/>
      <c r="L1540" s="64" t="s">
        <v>455</v>
      </c>
    </row>
    <row r="1541" spans="1:12" s="72" customFormat="1" outlineLevel="2">
      <c r="A1541" s="81">
        <v>1201303020</v>
      </c>
      <c r="B1541" s="82" t="s">
        <v>1555</v>
      </c>
      <c r="C1541" s="69">
        <v>0</v>
      </c>
      <c r="D1541" s="78"/>
      <c r="E1541" s="69"/>
      <c r="F1541" s="71"/>
      <c r="G1541" s="69">
        <f t="shared" si="47"/>
        <v>0</v>
      </c>
      <c r="I1541" s="67">
        <v>0</v>
      </c>
      <c r="J1541" s="68">
        <f t="shared" si="46"/>
        <v>0</v>
      </c>
      <c r="K1541" s="56"/>
      <c r="L1541" s="64" t="s">
        <v>455</v>
      </c>
    </row>
    <row r="1542" spans="1:12" s="72" customFormat="1" outlineLevel="2">
      <c r="A1542" s="81">
        <v>1201303021</v>
      </c>
      <c r="B1542" s="82" t="s">
        <v>1556</v>
      </c>
      <c r="C1542" s="69">
        <v>0</v>
      </c>
      <c r="D1542" s="78"/>
      <c r="E1542" s="69"/>
      <c r="F1542" s="71"/>
      <c r="G1542" s="69">
        <f t="shared" si="47"/>
        <v>0</v>
      </c>
      <c r="I1542" s="67">
        <v>0</v>
      </c>
      <c r="J1542" s="68">
        <f t="shared" si="46"/>
        <v>0</v>
      </c>
      <c r="K1542" s="56"/>
      <c r="L1542" s="64" t="s">
        <v>455</v>
      </c>
    </row>
    <row r="1543" spans="1:12" s="72" customFormat="1" outlineLevel="2">
      <c r="A1543" s="81">
        <v>1201303022</v>
      </c>
      <c r="B1543" s="82" t="s">
        <v>1557</v>
      </c>
      <c r="C1543" s="69">
        <v>0</v>
      </c>
      <c r="D1543" s="78"/>
      <c r="E1543" s="69"/>
      <c r="F1543" s="71"/>
      <c r="G1543" s="69">
        <f t="shared" si="47"/>
        <v>0</v>
      </c>
      <c r="I1543" s="67">
        <v>0</v>
      </c>
      <c r="J1543" s="68">
        <f t="shared" si="46"/>
        <v>0</v>
      </c>
      <c r="K1543" s="56"/>
      <c r="L1543" s="64" t="s">
        <v>455</v>
      </c>
    </row>
    <row r="1544" spans="1:12" s="72" customFormat="1" outlineLevel="2">
      <c r="A1544" s="81">
        <v>1201303023</v>
      </c>
      <c r="B1544" s="82" t="s">
        <v>1558</v>
      </c>
      <c r="C1544" s="69">
        <v>0</v>
      </c>
      <c r="D1544" s="78"/>
      <c r="E1544" s="69"/>
      <c r="F1544" s="71"/>
      <c r="G1544" s="69">
        <f t="shared" si="47"/>
        <v>0</v>
      </c>
      <c r="I1544" s="67">
        <v>0</v>
      </c>
      <c r="J1544" s="68">
        <f t="shared" si="46"/>
        <v>0</v>
      </c>
      <c r="K1544" s="56"/>
      <c r="L1544" s="64" t="s">
        <v>455</v>
      </c>
    </row>
    <row r="1545" spans="1:12" s="72" customFormat="1" outlineLevel="2">
      <c r="A1545" s="81">
        <v>1201303026</v>
      </c>
      <c r="B1545" s="82" t="s">
        <v>1559</v>
      </c>
      <c r="C1545" s="69">
        <v>0</v>
      </c>
      <c r="D1545" s="78"/>
      <c r="E1545" s="69"/>
      <c r="F1545" s="71"/>
      <c r="G1545" s="69">
        <f t="shared" si="47"/>
        <v>0</v>
      </c>
      <c r="I1545" s="67">
        <v>0</v>
      </c>
      <c r="J1545" s="68">
        <f t="shared" si="46"/>
        <v>0</v>
      </c>
      <c r="K1545" s="56"/>
      <c r="L1545" s="64" t="s">
        <v>455</v>
      </c>
    </row>
    <row r="1546" spans="1:12" s="72" customFormat="1" outlineLevel="2">
      <c r="A1546" s="81">
        <v>1201303027</v>
      </c>
      <c r="B1546" s="82" t="s">
        <v>1560</v>
      </c>
      <c r="C1546" s="69">
        <v>0</v>
      </c>
      <c r="D1546" s="78"/>
      <c r="E1546" s="69"/>
      <c r="F1546" s="71"/>
      <c r="G1546" s="69">
        <f t="shared" si="47"/>
        <v>0</v>
      </c>
      <c r="I1546" s="67">
        <v>0</v>
      </c>
      <c r="J1546" s="68">
        <f t="shared" si="46"/>
        <v>0</v>
      </c>
      <c r="K1546" s="56"/>
      <c r="L1546" s="64" t="s">
        <v>455</v>
      </c>
    </row>
    <row r="1547" spans="1:12" s="72" customFormat="1" outlineLevel="2">
      <c r="A1547" s="81">
        <v>1201303028</v>
      </c>
      <c r="B1547" s="82" t="s">
        <v>1561</v>
      </c>
      <c r="C1547" s="69">
        <v>0</v>
      </c>
      <c r="D1547" s="78"/>
      <c r="E1547" s="69"/>
      <c r="F1547" s="71"/>
      <c r="G1547" s="69">
        <f t="shared" si="47"/>
        <v>0</v>
      </c>
      <c r="I1547" s="67">
        <v>0</v>
      </c>
      <c r="J1547" s="68">
        <f t="shared" si="46"/>
        <v>0</v>
      </c>
      <c r="K1547" s="56"/>
      <c r="L1547" s="64" t="s">
        <v>455</v>
      </c>
    </row>
    <row r="1548" spans="1:12" s="72" customFormat="1" outlineLevel="2">
      <c r="A1548" s="81">
        <v>1201303029</v>
      </c>
      <c r="B1548" s="82" t="s">
        <v>1562</v>
      </c>
      <c r="C1548" s="69">
        <v>0</v>
      </c>
      <c r="D1548" s="78"/>
      <c r="E1548" s="69"/>
      <c r="F1548" s="71"/>
      <c r="G1548" s="69">
        <f t="shared" si="47"/>
        <v>0</v>
      </c>
      <c r="I1548" s="67">
        <v>0</v>
      </c>
      <c r="J1548" s="68">
        <f t="shared" si="46"/>
        <v>0</v>
      </c>
      <c r="K1548" s="56"/>
      <c r="L1548" s="64" t="s">
        <v>455</v>
      </c>
    </row>
    <row r="1549" spans="1:12" s="72" customFormat="1" outlineLevel="2">
      <c r="A1549" s="81">
        <v>1201303910</v>
      </c>
      <c r="B1549" s="82" t="s">
        <v>1563</v>
      </c>
      <c r="C1549" s="69">
        <v>0</v>
      </c>
      <c r="D1549" s="78"/>
      <c r="E1549" s="69"/>
      <c r="F1549" s="71"/>
      <c r="G1549" s="69">
        <f t="shared" si="47"/>
        <v>0</v>
      </c>
      <c r="I1549" s="67">
        <v>0</v>
      </c>
      <c r="J1549" s="68">
        <f t="shared" si="46"/>
        <v>0</v>
      </c>
      <c r="K1549" s="56"/>
      <c r="L1549" s="64" t="s">
        <v>5619</v>
      </c>
    </row>
    <row r="1550" spans="1:12" s="72" customFormat="1" outlineLevel="2">
      <c r="A1550" s="81">
        <v>1201303913</v>
      </c>
      <c r="B1550" s="82" t="s">
        <v>1563</v>
      </c>
      <c r="C1550" s="69">
        <v>0</v>
      </c>
      <c r="D1550" s="78"/>
      <c r="E1550" s="69"/>
      <c r="F1550" s="71"/>
      <c r="G1550" s="69">
        <f t="shared" si="47"/>
        <v>0</v>
      </c>
      <c r="I1550" s="67">
        <v>0</v>
      </c>
      <c r="J1550" s="68">
        <f t="shared" si="46"/>
        <v>0</v>
      </c>
      <c r="K1550" s="56"/>
      <c r="L1550" s="64" t="s">
        <v>5619</v>
      </c>
    </row>
    <row r="1551" spans="1:12" s="72" customFormat="1" outlineLevel="2">
      <c r="A1551" s="81">
        <v>1201304010</v>
      </c>
      <c r="B1551" s="82" t="s">
        <v>1564</v>
      </c>
      <c r="C1551" s="69">
        <v>0</v>
      </c>
      <c r="D1551" s="78"/>
      <c r="E1551" s="69"/>
      <c r="F1551" s="71"/>
      <c r="G1551" s="69">
        <f t="shared" si="47"/>
        <v>0</v>
      </c>
      <c r="I1551" s="67">
        <v>0</v>
      </c>
      <c r="J1551" s="68">
        <f t="shared" si="46"/>
        <v>0</v>
      </c>
      <c r="K1551" s="56"/>
      <c r="L1551" s="64" t="s">
        <v>455</v>
      </c>
    </row>
    <row r="1552" spans="1:12" s="72" customFormat="1" outlineLevel="2">
      <c r="A1552" s="81">
        <v>1201304011</v>
      </c>
      <c r="B1552" s="82" t="s">
        <v>1565</v>
      </c>
      <c r="C1552" s="69">
        <v>0</v>
      </c>
      <c r="D1552" s="78"/>
      <c r="E1552" s="69"/>
      <c r="F1552" s="71"/>
      <c r="G1552" s="69">
        <f t="shared" si="47"/>
        <v>0</v>
      </c>
      <c r="I1552" s="67">
        <v>0</v>
      </c>
      <c r="J1552" s="68">
        <f t="shared" si="46"/>
        <v>0</v>
      </c>
      <c r="K1552" s="56"/>
      <c r="L1552" s="64" t="s">
        <v>455</v>
      </c>
    </row>
    <row r="1553" spans="1:12" s="72" customFormat="1" outlineLevel="2">
      <c r="A1553" s="81">
        <v>1201304012</v>
      </c>
      <c r="B1553" s="82" t="s">
        <v>1566</v>
      </c>
      <c r="C1553" s="69">
        <v>0</v>
      </c>
      <c r="D1553" s="78"/>
      <c r="E1553" s="69"/>
      <c r="F1553" s="71"/>
      <c r="G1553" s="69">
        <f t="shared" si="47"/>
        <v>0</v>
      </c>
      <c r="I1553" s="67">
        <v>0</v>
      </c>
      <c r="J1553" s="68">
        <f t="shared" si="46"/>
        <v>0</v>
      </c>
      <c r="K1553" s="56"/>
      <c r="L1553" s="64" t="s">
        <v>455</v>
      </c>
    </row>
    <row r="1554" spans="1:12" s="72" customFormat="1" outlineLevel="2">
      <c r="A1554" s="81">
        <v>1201304013</v>
      </c>
      <c r="B1554" s="82" t="s">
        <v>1567</v>
      </c>
      <c r="C1554" s="69">
        <v>0</v>
      </c>
      <c r="D1554" s="78"/>
      <c r="E1554" s="69"/>
      <c r="F1554" s="71"/>
      <c r="G1554" s="69">
        <f t="shared" si="47"/>
        <v>0</v>
      </c>
      <c r="I1554" s="67">
        <v>0</v>
      </c>
      <c r="J1554" s="68">
        <f t="shared" si="46"/>
        <v>0</v>
      </c>
      <c r="K1554" s="56"/>
      <c r="L1554" s="64" t="s">
        <v>455</v>
      </c>
    </row>
    <row r="1555" spans="1:12" s="72" customFormat="1" outlineLevel="2">
      <c r="A1555" s="81">
        <v>1201304016</v>
      </c>
      <c r="B1555" s="82" t="s">
        <v>1568</v>
      </c>
      <c r="C1555" s="69">
        <v>0</v>
      </c>
      <c r="D1555" s="78"/>
      <c r="E1555" s="69"/>
      <c r="F1555" s="71"/>
      <c r="G1555" s="69">
        <f t="shared" si="47"/>
        <v>0</v>
      </c>
      <c r="I1555" s="67">
        <v>0</v>
      </c>
      <c r="J1555" s="68">
        <f t="shared" si="46"/>
        <v>0</v>
      </c>
      <c r="K1555" s="56"/>
      <c r="L1555" s="64" t="s">
        <v>455</v>
      </c>
    </row>
    <row r="1556" spans="1:12" s="72" customFormat="1" outlineLevel="2">
      <c r="A1556" s="81">
        <v>1201304017</v>
      </c>
      <c r="B1556" s="82" t="s">
        <v>1569</v>
      </c>
      <c r="C1556" s="69">
        <v>0</v>
      </c>
      <c r="D1556" s="78"/>
      <c r="E1556" s="69"/>
      <c r="F1556" s="71"/>
      <c r="G1556" s="69">
        <f t="shared" si="47"/>
        <v>0</v>
      </c>
      <c r="I1556" s="67">
        <v>0</v>
      </c>
      <c r="J1556" s="68">
        <f t="shared" si="46"/>
        <v>0</v>
      </c>
      <c r="K1556" s="56"/>
      <c r="L1556" s="64" t="s">
        <v>455</v>
      </c>
    </row>
    <row r="1557" spans="1:12" s="72" customFormat="1" outlineLevel="2">
      <c r="A1557" s="81">
        <v>1201304019</v>
      </c>
      <c r="B1557" s="82" t="s">
        <v>1570</v>
      </c>
      <c r="C1557" s="69">
        <v>0</v>
      </c>
      <c r="D1557" s="78"/>
      <c r="E1557" s="69"/>
      <c r="F1557" s="71"/>
      <c r="G1557" s="69">
        <f t="shared" si="47"/>
        <v>0</v>
      </c>
      <c r="I1557" s="67">
        <v>0</v>
      </c>
      <c r="J1557" s="68">
        <f t="shared" si="46"/>
        <v>0</v>
      </c>
      <c r="K1557" s="56"/>
      <c r="L1557" s="64" t="s">
        <v>455</v>
      </c>
    </row>
    <row r="1558" spans="1:12" s="72" customFormat="1" outlineLevel="2">
      <c r="A1558" s="81">
        <v>1201501010</v>
      </c>
      <c r="B1558" s="82" t="s">
        <v>1571</v>
      </c>
      <c r="C1558" s="69">
        <v>0</v>
      </c>
      <c r="D1558" s="78"/>
      <c r="E1558" s="69"/>
      <c r="F1558" s="71"/>
      <c r="G1558" s="69">
        <f t="shared" si="47"/>
        <v>0</v>
      </c>
      <c r="I1558" s="67">
        <v>0</v>
      </c>
      <c r="J1558" s="68">
        <f t="shared" si="46"/>
        <v>0</v>
      </c>
      <c r="K1558" s="56"/>
      <c r="L1558" s="64" t="s">
        <v>455</v>
      </c>
    </row>
    <row r="1559" spans="1:12" s="72" customFormat="1" outlineLevel="2">
      <c r="A1559" s="81">
        <v>1201501011</v>
      </c>
      <c r="B1559" s="82" t="s">
        <v>1572</v>
      </c>
      <c r="C1559" s="69">
        <v>0</v>
      </c>
      <c r="D1559" s="78"/>
      <c r="E1559" s="69"/>
      <c r="F1559" s="71"/>
      <c r="G1559" s="69">
        <f t="shared" si="47"/>
        <v>0</v>
      </c>
      <c r="I1559" s="67">
        <v>0</v>
      </c>
      <c r="J1559" s="68">
        <f t="shared" si="46"/>
        <v>0</v>
      </c>
      <c r="K1559" s="56"/>
      <c r="L1559" s="64" t="s">
        <v>455</v>
      </c>
    </row>
    <row r="1560" spans="1:12" s="72" customFormat="1" outlineLevel="2">
      <c r="A1560" s="81">
        <v>1201501012</v>
      </c>
      <c r="B1560" s="82" t="s">
        <v>1573</v>
      </c>
      <c r="C1560" s="69">
        <v>0</v>
      </c>
      <c r="D1560" s="78"/>
      <c r="E1560" s="69"/>
      <c r="F1560" s="71"/>
      <c r="G1560" s="69">
        <f t="shared" si="47"/>
        <v>0</v>
      </c>
      <c r="I1560" s="67">
        <v>0</v>
      </c>
      <c r="J1560" s="68">
        <f t="shared" si="46"/>
        <v>0</v>
      </c>
      <c r="K1560" s="56"/>
      <c r="L1560" s="64" t="s">
        <v>455</v>
      </c>
    </row>
    <row r="1561" spans="1:12" s="72" customFormat="1" outlineLevel="2">
      <c r="A1561" s="81">
        <v>1201501013</v>
      </c>
      <c r="B1561" s="82" t="s">
        <v>1574</v>
      </c>
      <c r="C1561" s="69">
        <v>0</v>
      </c>
      <c r="D1561" s="78"/>
      <c r="E1561" s="69"/>
      <c r="F1561" s="71"/>
      <c r="G1561" s="69">
        <f t="shared" si="47"/>
        <v>0</v>
      </c>
      <c r="I1561" s="67">
        <v>0</v>
      </c>
      <c r="J1561" s="68">
        <f t="shared" si="46"/>
        <v>0</v>
      </c>
      <c r="K1561" s="56"/>
      <c r="L1561" s="64" t="s">
        <v>455</v>
      </c>
    </row>
    <row r="1562" spans="1:12" s="72" customFormat="1" outlineLevel="2">
      <c r="A1562" s="81">
        <v>1201501016</v>
      </c>
      <c r="B1562" s="82" t="s">
        <v>1575</v>
      </c>
      <c r="C1562" s="69">
        <v>0</v>
      </c>
      <c r="D1562" s="78"/>
      <c r="E1562" s="69"/>
      <c r="F1562" s="71"/>
      <c r="G1562" s="69">
        <f t="shared" si="47"/>
        <v>0</v>
      </c>
      <c r="I1562" s="67">
        <v>0</v>
      </c>
      <c r="J1562" s="68">
        <f t="shared" si="46"/>
        <v>0</v>
      </c>
      <c r="K1562" s="56"/>
      <c r="L1562" s="64" t="s">
        <v>455</v>
      </c>
    </row>
    <row r="1563" spans="1:12" s="72" customFormat="1" outlineLevel="2">
      <c r="A1563" s="81">
        <v>1201501017</v>
      </c>
      <c r="B1563" s="82" t="s">
        <v>1576</v>
      </c>
      <c r="C1563" s="69">
        <v>0</v>
      </c>
      <c r="D1563" s="78"/>
      <c r="E1563" s="69"/>
      <c r="F1563" s="71"/>
      <c r="G1563" s="69">
        <f t="shared" si="47"/>
        <v>0</v>
      </c>
      <c r="I1563" s="67">
        <v>0</v>
      </c>
      <c r="J1563" s="68">
        <f t="shared" si="46"/>
        <v>0</v>
      </c>
      <c r="K1563" s="56"/>
      <c r="L1563" s="64" t="s">
        <v>455</v>
      </c>
    </row>
    <row r="1564" spans="1:12" s="72" customFormat="1" outlineLevel="2">
      <c r="A1564" s="81">
        <v>1201501018</v>
      </c>
      <c r="B1564" s="82" t="s">
        <v>1577</v>
      </c>
      <c r="C1564" s="69">
        <v>0</v>
      </c>
      <c r="D1564" s="78"/>
      <c r="E1564" s="69"/>
      <c r="F1564" s="71"/>
      <c r="G1564" s="69">
        <f t="shared" si="47"/>
        <v>0</v>
      </c>
      <c r="I1564" s="67">
        <v>0</v>
      </c>
      <c r="J1564" s="68">
        <f t="shared" si="46"/>
        <v>0</v>
      </c>
      <c r="K1564" s="56"/>
      <c r="L1564" s="64" t="s">
        <v>455</v>
      </c>
    </row>
    <row r="1565" spans="1:12" s="72" customFormat="1" outlineLevel="2">
      <c r="A1565" s="81">
        <v>1201501019</v>
      </c>
      <c r="B1565" s="82" t="s">
        <v>1578</v>
      </c>
      <c r="C1565" s="69">
        <v>0</v>
      </c>
      <c r="D1565" s="78"/>
      <c r="E1565" s="69"/>
      <c r="F1565" s="71"/>
      <c r="G1565" s="69">
        <f t="shared" si="47"/>
        <v>0</v>
      </c>
      <c r="I1565" s="67">
        <v>0</v>
      </c>
      <c r="J1565" s="68">
        <f t="shared" si="46"/>
        <v>0</v>
      </c>
      <c r="K1565" s="56"/>
      <c r="L1565" s="64" t="s">
        <v>455</v>
      </c>
    </row>
    <row r="1566" spans="1:12" s="72" customFormat="1" outlineLevel="2">
      <c r="A1566" s="81">
        <v>1201501020</v>
      </c>
      <c r="B1566" s="82" t="s">
        <v>1571</v>
      </c>
      <c r="C1566" s="69">
        <v>0</v>
      </c>
      <c r="D1566" s="78"/>
      <c r="E1566" s="69"/>
      <c r="F1566" s="71"/>
      <c r="G1566" s="69">
        <f t="shared" si="47"/>
        <v>0</v>
      </c>
      <c r="I1566" s="67">
        <v>0</v>
      </c>
      <c r="J1566" s="68">
        <f t="shared" si="46"/>
        <v>0</v>
      </c>
      <c r="K1566" s="56"/>
      <c r="L1566" s="64" t="s">
        <v>455</v>
      </c>
    </row>
    <row r="1567" spans="1:12" s="72" customFormat="1" outlineLevel="2">
      <c r="A1567" s="81">
        <v>1201501021</v>
      </c>
      <c r="B1567" s="82" t="s">
        <v>1572</v>
      </c>
      <c r="C1567" s="69">
        <v>0</v>
      </c>
      <c r="D1567" s="78"/>
      <c r="E1567" s="69"/>
      <c r="F1567" s="71"/>
      <c r="G1567" s="69">
        <f t="shared" si="47"/>
        <v>0</v>
      </c>
      <c r="I1567" s="67">
        <v>0</v>
      </c>
      <c r="J1567" s="68">
        <f t="shared" si="46"/>
        <v>0</v>
      </c>
      <c r="K1567" s="56"/>
      <c r="L1567" s="64" t="s">
        <v>455</v>
      </c>
    </row>
    <row r="1568" spans="1:12" s="72" customFormat="1" outlineLevel="2">
      <c r="A1568" s="81">
        <v>1201501022</v>
      </c>
      <c r="B1568" s="82" t="s">
        <v>1573</v>
      </c>
      <c r="C1568" s="69">
        <v>0</v>
      </c>
      <c r="D1568" s="78"/>
      <c r="E1568" s="69"/>
      <c r="F1568" s="71"/>
      <c r="G1568" s="69">
        <f t="shared" si="47"/>
        <v>0</v>
      </c>
      <c r="I1568" s="67">
        <v>0</v>
      </c>
      <c r="J1568" s="68">
        <f t="shared" si="46"/>
        <v>0</v>
      </c>
      <c r="K1568" s="56"/>
      <c r="L1568" s="64" t="s">
        <v>455</v>
      </c>
    </row>
    <row r="1569" spans="1:12" s="72" customFormat="1" outlineLevel="2">
      <c r="A1569" s="81">
        <v>1201501023</v>
      </c>
      <c r="B1569" s="82" t="s">
        <v>1574</v>
      </c>
      <c r="C1569" s="69">
        <v>0</v>
      </c>
      <c r="D1569" s="78"/>
      <c r="E1569" s="69"/>
      <c r="F1569" s="71"/>
      <c r="G1569" s="69">
        <f t="shared" si="47"/>
        <v>0</v>
      </c>
      <c r="I1569" s="67">
        <v>0</v>
      </c>
      <c r="J1569" s="68">
        <f t="shared" si="46"/>
        <v>0</v>
      </c>
      <c r="K1569" s="56"/>
      <c r="L1569" s="64" t="s">
        <v>455</v>
      </c>
    </row>
    <row r="1570" spans="1:12" s="72" customFormat="1" outlineLevel="2">
      <c r="A1570" s="81">
        <v>1201501026</v>
      </c>
      <c r="B1570" s="82" t="s">
        <v>1575</v>
      </c>
      <c r="C1570" s="69">
        <v>0</v>
      </c>
      <c r="D1570" s="78"/>
      <c r="E1570" s="69"/>
      <c r="F1570" s="71"/>
      <c r="G1570" s="69">
        <f t="shared" si="47"/>
        <v>0</v>
      </c>
      <c r="I1570" s="67">
        <v>0</v>
      </c>
      <c r="J1570" s="68">
        <f t="shared" si="46"/>
        <v>0</v>
      </c>
      <c r="K1570" s="56"/>
      <c r="L1570" s="64" t="s">
        <v>455</v>
      </c>
    </row>
    <row r="1571" spans="1:12" s="72" customFormat="1" outlineLevel="2">
      <c r="A1571" s="81">
        <v>1201501027</v>
      </c>
      <c r="B1571" s="82" t="s">
        <v>1576</v>
      </c>
      <c r="C1571" s="69">
        <v>0</v>
      </c>
      <c r="D1571" s="78"/>
      <c r="E1571" s="69"/>
      <c r="F1571" s="71"/>
      <c r="G1571" s="69">
        <f t="shared" si="47"/>
        <v>0</v>
      </c>
      <c r="I1571" s="67">
        <v>0</v>
      </c>
      <c r="J1571" s="68">
        <f t="shared" si="46"/>
        <v>0</v>
      </c>
      <c r="K1571" s="56"/>
      <c r="L1571" s="64" t="s">
        <v>455</v>
      </c>
    </row>
    <row r="1572" spans="1:12" s="72" customFormat="1" outlineLevel="2">
      <c r="A1572" s="81">
        <v>1201501028</v>
      </c>
      <c r="B1572" s="82" t="s">
        <v>1577</v>
      </c>
      <c r="C1572" s="69">
        <v>0</v>
      </c>
      <c r="D1572" s="78"/>
      <c r="E1572" s="69"/>
      <c r="F1572" s="71"/>
      <c r="G1572" s="69">
        <f t="shared" si="47"/>
        <v>0</v>
      </c>
      <c r="I1572" s="67">
        <v>0</v>
      </c>
      <c r="J1572" s="68">
        <f t="shared" si="46"/>
        <v>0</v>
      </c>
      <c r="K1572" s="56"/>
      <c r="L1572" s="64" t="s">
        <v>455</v>
      </c>
    </row>
    <row r="1573" spans="1:12" s="72" customFormat="1" outlineLevel="2">
      <c r="A1573" s="81">
        <v>1201501029</v>
      </c>
      <c r="B1573" s="82" t="s">
        <v>1578</v>
      </c>
      <c r="C1573" s="69">
        <v>0</v>
      </c>
      <c r="D1573" s="78"/>
      <c r="E1573" s="69"/>
      <c r="F1573" s="71"/>
      <c r="G1573" s="69">
        <f t="shared" si="47"/>
        <v>0</v>
      </c>
      <c r="I1573" s="67">
        <v>0</v>
      </c>
      <c r="J1573" s="68">
        <f t="shared" si="46"/>
        <v>0</v>
      </c>
      <c r="K1573" s="56"/>
      <c r="L1573" s="64" t="s">
        <v>455</v>
      </c>
    </row>
    <row r="1574" spans="1:12" s="72" customFormat="1" outlineLevel="2">
      <c r="A1574" s="81">
        <v>1201501030</v>
      </c>
      <c r="B1574" s="82" t="s">
        <v>1571</v>
      </c>
      <c r="C1574" s="69">
        <v>0</v>
      </c>
      <c r="D1574" s="78"/>
      <c r="E1574" s="69"/>
      <c r="F1574" s="71"/>
      <c r="G1574" s="69">
        <f t="shared" si="47"/>
        <v>0</v>
      </c>
      <c r="I1574" s="67">
        <v>0</v>
      </c>
      <c r="J1574" s="68">
        <f t="shared" si="46"/>
        <v>0</v>
      </c>
      <c r="K1574" s="56"/>
      <c r="L1574" s="64" t="s">
        <v>455</v>
      </c>
    </row>
    <row r="1575" spans="1:12" s="72" customFormat="1" outlineLevel="2">
      <c r="A1575" s="81">
        <v>1201501031</v>
      </c>
      <c r="B1575" s="82" t="s">
        <v>1572</v>
      </c>
      <c r="C1575" s="69">
        <v>0</v>
      </c>
      <c r="D1575" s="78"/>
      <c r="E1575" s="69"/>
      <c r="F1575" s="71"/>
      <c r="G1575" s="69">
        <f t="shared" si="47"/>
        <v>0</v>
      </c>
      <c r="I1575" s="67">
        <v>0</v>
      </c>
      <c r="J1575" s="68">
        <f t="shared" si="46"/>
        <v>0</v>
      </c>
      <c r="K1575" s="56"/>
      <c r="L1575" s="64" t="s">
        <v>455</v>
      </c>
    </row>
    <row r="1576" spans="1:12" s="72" customFormat="1" outlineLevel="2">
      <c r="A1576" s="81">
        <v>1201501032</v>
      </c>
      <c r="B1576" s="82" t="s">
        <v>1573</v>
      </c>
      <c r="C1576" s="69">
        <v>0</v>
      </c>
      <c r="D1576" s="78"/>
      <c r="E1576" s="69"/>
      <c r="F1576" s="71"/>
      <c r="G1576" s="69">
        <f t="shared" si="47"/>
        <v>0</v>
      </c>
      <c r="I1576" s="67">
        <v>0</v>
      </c>
      <c r="J1576" s="68">
        <f t="shared" si="46"/>
        <v>0</v>
      </c>
      <c r="K1576" s="56"/>
      <c r="L1576" s="64" t="s">
        <v>455</v>
      </c>
    </row>
    <row r="1577" spans="1:12" s="72" customFormat="1" outlineLevel="2">
      <c r="A1577" s="81">
        <v>1201501033</v>
      </c>
      <c r="B1577" s="82" t="s">
        <v>1574</v>
      </c>
      <c r="C1577" s="69">
        <v>0</v>
      </c>
      <c r="D1577" s="78"/>
      <c r="E1577" s="69"/>
      <c r="F1577" s="71"/>
      <c r="G1577" s="69">
        <f t="shared" si="47"/>
        <v>0</v>
      </c>
      <c r="I1577" s="67">
        <v>0</v>
      </c>
      <c r="J1577" s="68">
        <f t="shared" si="46"/>
        <v>0</v>
      </c>
      <c r="K1577" s="56"/>
      <c r="L1577" s="64" t="s">
        <v>455</v>
      </c>
    </row>
    <row r="1578" spans="1:12" s="72" customFormat="1" outlineLevel="2">
      <c r="A1578" s="81">
        <v>1201501036</v>
      </c>
      <c r="B1578" s="82" t="s">
        <v>1575</v>
      </c>
      <c r="C1578" s="69">
        <v>0</v>
      </c>
      <c r="D1578" s="78"/>
      <c r="E1578" s="69"/>
      <c r="F1578" s="71"/>
      <c r="G1578" s="69">
        <f t="shared" si="47"/>
        <v>0</v>
      </c>
      <c r="I1578" s="67">
        <v>0</v>
      </c>
      <c r="J1578" s="68">
        <f t="shared" ref="J1578:J1641" si="48">I1578-G1578</f>
        <v>0</v>
      </c>
      <c r="K1578" s="56"/>
      <c r="L1578" s="64" t="s">
        <v>455</v>
      </c>
    </row>
    <row r="1579" spans="1:12" s="72" customFormat="1" outlineLevel="2">
      <c r="A1579" s="81">
        <v>1201501037</v>
      </c>
      <c r="B1579" s="82" t="s">
        <v>1576</v>
      </c>
      <c r="C1579" s="69">
        <v>0</v>
      </c>
      <c r="D1579" s="78"/>
      <c r="E1579" s="69"/>
      <c r="F1579" s="71"/>
      <c r="G1579" s="69">
        <f t="shared" si="47"/>
        <v>0</v>
      </c>
      <c r="I1579" s="67">
        <v>0</v>
      </c>
      <c r="J1579" s="68">
        <f t="shared" si="48"/>
        <v>0</v>
      </c>
      <c r="K1579" s="56"/>
      <c r="L1579" s="64" t="s">
        <v>455</v>
      </c>
    </row>
    <row r="1580" spans="1:12" s="72" customFormat="1" outlineLevel="2">
      <c r="A1580" s="81">
        <v>1201501038</v>
      </c>
      <c r="B1580" s="82" t="s">
        <v>1577</v>
      </c>
      <c r="C1580" s="69">
        <v>0</v>
      </c>
      <c r="D1580" s="78"/>
      <c r="E1580" s="69"/>
      <c r="F1580" s="71"/>
      <c r="G1580" s="69">
        <f t="shared" si="47"/>
        <v>0</v>
      </c>
      <c r="I1580" s="67">
        <v>0</v>
      </c>
      <c r="J1580" s="68">
        <f t="shared" si="48"/>
        <v>0</v>
      </c>
      <c r="K1580" s="56"/>
      <c r="L1580" s="64" t="s">
        <v>455</v>
      </c>
    </row>
    <row r="1581" spans="1:12" s="72" customFormat="1" outlineLevel="2">
      <c r="A1581" s="81">
        <v>1201501039</v>
      </c>
      <c r="B1581" s="82" t="s">
        <v>1578</v>
      </c>
      <c r="C1581" s="69">
        <v>0</v>
      </c>
      <c r="D1581" s="78"/>
      <c r="E1581" s="69"/>
      <c r="F1581" s="71"/>
      <c r="G1581" s="69">
        <f t="shared" si="47"/>
        <v>0</v>
      </c>
      <c r="I1581" s="67">
        <v>0</v>
      </c>
      <c r="J1581" s="68">
        <f t="shared" si="48"/>
        <v>0</v>
      </c>
      <c r="K1581" s="56"/>
      <c r="L1581" s="64" t="s">
        <v>455</v>
      </c>
    </row>
    <row r="1582" spans="1:12" s="72" customFormat="1" outlineLevel="2">
      <c r="A1582" s="81">
        <v>1201501040</v>
      </c>
      <c r="B1582" s="82" t="s">
        <v>1571</v>
      </c>
      <c r="C1582" s="69">
        <v>0</v>
      </c>
      <c r="D1582" s="78"/>
      <c r="E1582" s="69"/>
      <c r="F1582" s="71"/>
      <c r="G1582" s="69">
        <f t="shared" si="47"/>
        <v>0</v>
      </c>
      <c r="I1582" s="67">
        <v>0</v>
      </c>
      <c r="J1582" s="68">
        <f t="shared" si="48"/>
        <v>0</v>
      </c>
      <c r="K1582" s="56"/>
      <c r="L1582" s="64" t="s">
        <v>455</v>
      </c>
    </row>
    <row r="1583" spans="1:12" s="72" customFormat="1" outlineLevel="2">
      <c r="A1583" s="81">
        <v>1201501041</v>
      </c>
      <c r="B1583" s="82" t="s">
        <v>1572</v>
      </c>
      <c r="C1583" s="69">
        <v>0</v>
      </c>
      <c r="D1583" s="78"/>
      <c r="E1583" s="69"/>
      <c r="F1583" s="71"/>
      <c r="G1583" s="69">
        <f t="shared" si="47"/>
        <v>0</v>
      </c>
      <c r="I1583" s="67">
        <v>0</v>
      </c>
      <c r="J1583" s="68">
        <f t="shared" si="48"/>
        <v>0</v>
      </c>
      <c r="K1583" s="56"/>
      <c r="L1583" s="64" t="s">
        <v>455</v>
      </c>
    </row>
    <row r="1584" spans="1:12" s="72" customFormat="1" outlineLevel="2">
      <c r="A1584" s="81">
        <v>1201501042</v>
      </c>
      <c r="B1584" s="82" t="s">
        <v>1573</v>
      </c>
      <c r="C1584" s="69">
        <v>0</v>
      </c>
      <c r="D1584" s="78"/>
      <c r="E1584" s="69"/>
      <c r="F1584" s="71"/>
      <c r="G1584" s="69">
        <f t="shared" si="47"/>
        <v>0</v>
      </c>
      <c r="I1584" s="67">
        <v>0</v>
      </c>
      <c r="J1584" s="68">
        <f t="shared" si="48"/>
        <v>0</v>
      </c>
      <c r="K1584" s="56"/>
      <c r="L1584" s="64" t="s">
        <v>455</v>
      </c>
    </row>
    <row r="1585" spans="1:12" s="72" customFormat="1" outlineLevel="2">
      <c r="A1585" s="81">
        <v>1201501043</v>
      </c>
      <c r="B1585" s="82" t="s">
        <v>1574</v>
      </c>
      <c r="C1585" s="69">
        <v>0</v>
      </c>
      <c r="D1585" s="78"/>
      <c r="E1585" s="69"/>
      <c r="F1585" s="71"/>
      <c r="G1585" s="69">
        <f t="shared" si="47"/>
        <v>0</v>
      </c>
      <c r="I1585" s="67">
        <v>0</v>
      </c>
      <c r="J1585" s="68">
        <f t="shared" si="48"/>
        <v>0</v>
      </c>
      <c r="K1585" s="56"/>
      <c r="L1585" s="64" t="s">
        <v>455</v>
      </c>
    </row>
    <row r="1586" spans="1:12" s="72" customFormat="1" outlineLevel="2">
      <c r="A1586" s="81">
        <v>1201501046</v>
      </c>
      <c r="B1586" s="82" t="s">
        <v>1575</v>
      </c>
      <c r="C1586" s="69">
        <v>0</v>
      </c>
      <c r="D1586" s="78"/>
      <c r="E1586" s="69"/>
      <c r="F1586" s="71"/>
      <c r="G1586" s="69">
        <f t="shared" si="47"/>
        <v>0</v>
      </c>
      <c r="I1586" s="67">
        <v>0</v>
      </c>
      <c r="J1586" s="68">
        <f t="shared" si="48"/>
        <v>0</v>
      </c>
      <c r="K1586" s="56"/>
      <c r="L1586" s="64" t="s">
        <v>455</v>
      </c>
    </row>
    <row r="1587" spans="1:12" s="72" customFormat="1" outlineLevel="2">
      <c r="A1587" s="81">
        <v>1201501047</v>
      </c>
      <c r="B1587" s="82" t="s">
        <v>1576</v>
      </c>
      <c r="C1587" s="69">
        <v>0</v>
      </c>
      <c r="D1587" s="78"/>
      <c r="E1587" s="69"/>
      <c r="F1587" s="71"/>
      <c r="G1587" s="69">
        <f t="shared" si="47"/>
        <v>0</v>
      </c>
      <c r="I1587" s="67">
        <v>0</v>
      </c>
      <c r="J1587" s="68">
        <f t="shared" si="48"/>
        <v>0</v>
      </c>
      <c r="K1587" s="56"/>
      <c r="L1587" s="64" t="s">
        <v>455</v>
      </c>
    </row>
    <row r="1588" spans="1:12" s="72" customFormat="1" outlineLevel="2">
      <c r="A1588" s="81">
        <v>1201501049</v>
      </c>
      <c r="B1588" s="82" t="s">
        <v>1578</v>
      </c>
      <c r="C1588" s="69">
        <v>0</v>
      </c>
      <c r="D1588" s="78"/>
      <c r="E1588" s="69"/>
      <c r="F1588" s="71"/>
      <c r="G1588" s="69">
        <f t="shared" si="47"/>
        <v>0</v>
      </c>
      <c r="I1588" s="67">
        <v>0</v>
      </c>
      <c r="J1588" s="68">
        <f t="shared" si="48"/>
        <v>0</v>
      </c>
      <c r="K1588" s="56"/>
      <c r="L1588" s="64" t="s">
        <v>455</v>
      </c>
    </row>
    <row r="1589" spans="1:12" s="72" customFormat="1" outlineLevel="2">
      <c r="A1589" s="81">
        <v>1201501910</v>
      </c>
      <c r="B1589" s="82" t="s">
        <v>1579</v>
      </c>
      <c r="C1589" s="69">
        <v>0</v>
      </c>
      <c r="D1589" s="78"/>
      <c r="E1589" s="69"/>
      <c r="F1589" s="71"/>
      <c r="G1589" s="69">
        <f t="shared" si="47"/>
        <v>0</v>
      </c>
      <c r="I1589" s="67">
        <v>0</v>
      </c>
      <c r="J1589" s="68">
        <f t="shared" si="48"/>
        <v>0</v>
      </c>
      <c r="K1589" s="56"/>
      <c r="L1589" s="64" t="s">
        <v>5619</v>
      </c>
    </row>
    <row r="1590" spans="1:12" s="72" customFormat="1" outlineLevel="2">
      <c r="A1590" s="81">
        <v>1201501913</v>
      </c>
      <c r="B1590" s="82" t="s">
        <v>1580</v>
      </c>
      <c r="C1590" s="69">
        <v>0</v>
      </c>
      <c r="D1590" s="78"/>
      <c r="E1590" s="69"/>
      <c r="F1590" s="71"/>
      <c r="G1590" s="69">
        <f t="shared" si="47"/>
        <v>0</v>
      </c>
      <c r="I1590" s="67">
        <v>0</v>
      </c>
      <c r="J1590" s="68">
        <f t="shared" si="48"/>
        <v>0</v>
      </c>
      <c r="K1590" s="56"/>
      <c r="L1590" s="64" t="s">
        <v>5619</v>
      </c>
    </row>
    <row r="1591" spans="1:12" s="72" customFormat="1" outlineLevel="2">
      <c r="A1591" s="81">
        <v>1201501920</v>
      </c>
      <c r="B1591" s="82" t="s">
        <v>1579</v>
      </c>
      <c r="C1591" s="69">
        <v>0</v>
      </c>
      <c r="D1591" s="78"/>
      <c r="E1591" s="69"/>
      <c r="F1591" s="71"/>
      <c r="G1591" s="69">
        <f t="shared" ref="G1591:G1654" si="49">C1591+E1591</f>
        <v>0</v>
      </c>
      <c r="I1591" s="67">
        <v>0</v>
      </c>
      <c r="J1591" s="68">
        <f t="shared" si="48"/>
        <v>0</v>
      </c>
      <c r="K1591" s="56"/>
      <c r="L1591" s="64" t="s">
        <v>5619</v>
      </c>
    </row>
    <row r="1592" spans="1:12" s="72" customFormat="1" outlineLevel="2">
      <c r="A1592" s="81">
        <v>1201501923</v>
      </c>
      <c r="B1592" s="82" t="s">
        <v>1580</v>
      </c>
      <c r="C1592" s="69">
        <v>0</v>
      </c>
      <c r="D1592" s="78"/>
      <c r="E1592" s="69"/>
      <c r="F1592" s="71"/>
      <c r="G1592" s="69">
        <f t="shared" si="49"/>
        <v>0</v>
      </c>
      <c r="I1592" s="67">
        <v>0</v>
      </c>
      <c r="J1592" s="68">
        <f t="shared" si="48"/>
        <v>0</v>
      </c>
      <c r="K1592" s="56"/>
      <c r="L1592" s="64" t="s">
        <v>5619</v>
      </c>
    </row>
    <row r="1593" spans="1:12" s="72" customFormat="1" outlineLevel="2">
      <c r="A1593" s="81">
        <v>1201502010</v>
      </c>
      <c r="B1593" s="82" t="s">
        <v>1581</v>
      </c>
      <c r="C1593" s="69">
        <v>0</v>
      </c>
      <c r="D1593" s="78"/>
      <c r="E1593" s="69"/>
      <c r="F1593" s="71"/>
      <c r="G1593" s="69">
        <f t="shared" si="49"/>
        <v>0</v>
      </c>
      <c r="I1593" s="67">
        <v>0</v>
      </c>
      <c r="J1593" s="68">
        <f t="shared" si="48"/>
        <v>0</v>
      </c>
      <c r="K1593" s="56"/>
      <c r="L1593" s="64" t="s">
        <v>455</v>
      </c>
    </row>
    <row r="1594" spans="1:12" s="72" customFormat="1" outlineLevel="2">
      <c r="A1594" s="81">
        <v>1201502011</v>
      </c>
      <c r="B1594" s="82" t="s">
        <v>1582</v>
      </c>
      <c r="C1594" s="69">
        <v>0</v>
      </c>
      <c r="D1594" s="78"/>
      <c r="E1594" s="69"/>
      <c r="F1594" s="71"/>
      <c r="G1594" s="69">
        <f t="shared" si="49"/>
        <v>0</v>
      </c>
      <c r="I1594" s="67">
        <v>0</v>
      </c>
      <c r="J1594" s="68">
        <f t="shared" si="48"/>
        <v>0</v>
      </c>
      <c r="K1594" s="56"/>
      <c r="L1594" s="64" t="s">
        <v>455</v>
      </c>
    </row>
    <row r="1595" spans="1:12" s="72" customFormat="1" outlineLevel="2">
      <c r="A1595" s="81">
        <v>1201502012</v>
      </c>
      <c r="B1595" s="82" t="s">
        <v>1583</v>
      </c>
      <c r="C1595" s="69">
        <v>0</v>
      </c>
      <c r="D1595" s="78"/>
      <c r="E1595" s="69"/>
      <c r="F1595" s="71"/>
      <c r="G1595" s="69">
        <f t="shared" si="49"/>
        <v>0</v>
      </c>
      <c r="I1595" s="67">
        <v>0</v>
      </c>
      <c r="J1595" s="68">
        <f t="shared" si="48"/>
        <v>0</v>
      </c>
      <c r="K1595" s="56"/>
      <c r="L1595" s="64" t="s">
        <v>455</v>
      </c>
    </row>
    <row r="1596" spans="1:12" s="72" customFormat="1" outlineLevel="2">
      <c r="A1596" s="81">
        <v>1201502013</v>
      </c>
      <c r="B1596" s="82" t="s">
        <v>1584</v>
      </c>
      <c r="C1596" s="69">
        <v>0</v>
      </c>
      <c r="D1596" s="78"/>
      <c r="E1596" s="69"/>
      <c r="F1596" s="71"/>
      <c r="G1596" s="69">
        <f t="shared" si="49"/>
        <v>0</v>
      </c>
      <c r="I1596" s="67">
        <v>0</v>
      </c>
      <c r="J1596" s="68">
        <f t="shared" si="48"/>
        <v>0</v>
      </c>
      <c r="K1596" s="56"/>
      <c r="L1596" s="64" t="s">
        <v>455</v>
      </c>
    </row>
    <row r="1597" spans="1:12" s="72" customFormat="1" outlineLevel="2">
      <c r="A1597" s="81">
        <v>1201502016</v>
      </c>
      <c r="B1597" s="82" t="s">
        <v>1585</v>
      </c>
      <c r="C1597" s="69">
        <v>0</v>
      </c>
      <c r="D1597" s="78"/>
      <c r="E1597" s="69"/>
      <c r="F1597" s="71"/>
      <c r="G1597" s="69">
        <f t="shared" si="49"/>
        <v>0</v>
      </c>
      <c r="I1597" s="67">
        <v>0</v>
      </c>
      <c r="J1597" s="68">
        <f t="shared" si="48"/>
        <v>0</v>
      </c>
      <c r="K1597" s="56"/>
      <c r="L1597" s="64" t="s">
        <v>455</v>
      </c>
    </row>
    <row r="1598" spans="1:12" s="72" customFormat="1" outlineLevel="2">
      <c r="A1598" s="81">
        <v>1201502017</v>
      </c>
      <c r="B1598" s="82" t="s">
        <v>1586</v>
      </c>
      <c r="C1598" s="69">
        <v>0</v>
      </c>
      <c r="D1598" s="78"/>
      <c r="E1598" s="69"/>
      <c r="F1598" s="71"/>
      <c r="G1598" s="69">
        <f t="shared" si="49"/>
        <v>0</v>
      </c>
      <c r="I1598" s="67">
        <v>0</v>
      </c>
      <c r="J1598" s="68">
        <f t="shared" si="48"/>
        <v>0</v>
      </c>
      <c r="K1598" s="56"/>
      <c r="L1598" s="64" t="s">
        <v>455</v>
      </c>
    </row>
    <row r="1599" spans="1:12" s="72" customFormat="1" outlineLevel="2">
      <c r="A1599" s="81">
        <v>1201502019</v>
      </c>
      <c r="B1599" s="82" t="s">
        <v>1587</v>
      </c>
      <c r="C1599" s="69">
        <v>0</v>
      </c>
      <c r="D1599" s="78"/>
      <c r="E1599" s="69"/>
      <c r="F1599" s="71"/>
      <c r="G1599" s="69">
        <f t="shared" si="49"/>
        <v>0</v>
      </c>
      <c r="I1599" s="67">
        <v>0</v>
      </c>
      <c r="J1599" s="68">
        <f t="shared" si="48"/>
        <v>0</v>
      </c>
      <c r="K1599" s="56"/>
      <c r="L1599" s="64" t="s">
        <v>455</v>
      </c>
    </row>
    <row r="1600" spans="1:12" s="72" customFormat="1" outlineLevel="2">
      <c r="A1600" s="81">
        <v>1201502020</v>
      </c>
      <c r="B1600" s="82" t="s">
        <v>1581</v>
      </c>
      <c r="C1600" s="69">
        <v>0</v>
      </c>
      <c r="D1600" s="78"/>
      <c r="E1600" s="69"/>
      <c r="F1600" s="71"/>
      <c r="G1600" s="69">
        <f t="shared" si="49"/>
        <v>0</v>
      </c>
      <c r="I1600" s="67">
        <v>0</v>
      </c>
      <c r="J1600" s="68">
        <f t="shared" si="48"/>
        <v>0</v>
      </c>
      <c r="K1600" s="56"/>
      <c r="L1600" s="64" t="s">
        <v>455</v>
      </c>
    </row>
    <row r="1601" spans="1:12" s="72" customFormat="1" outlineLevel="2">
      <c r="A1601" s="81">
        <v>1201502021</v>
      </c>
      <c r="B1601" s="82" t="s">
        <v>1582</v>
      </c>
      <c r="C1601" s="69">
        <v>0</v>
      </c>
      <c r="D1601" s="78"/>
      <c r="E1601" s="69"/>
      <c r="F1601" s="71"/>
      <c r="G1601" s="69">
        <f t="shared" si="49"/>
        <v>0</v>
      </c>
      <c r="I1601" s="67">
        <v>0</v>
      </c>
      <c r="J1601" s="68">
        <f t="shared" si="48"/>
        <v>0</v>
      </c>
      <c r="K1601" s="56"/>
      <c r="L1601" s="64" t="s">
        <v>455</v>
      </c>
    </row>
    <row r="1602" spans="1:12" s="72" customFormat="1" outlineLevel="2">
      <c r="A1602" s="81">
        <v>1201502022</v>
      </c>
      <c r="B1602" s="82" t="s">
        <v>1583</v>
      </c>
      <c r="C1602" s="69">
        <v>0</v>
      </c>
      <c r="D1602" s="78"/>
      <c r="E1602" s="69"/>
      <c r="F1602" s="71"/>
      <c r="G1602" s="69">
        <f t="shared" si="49"/>
        <v>0</v>
      </c>
      <c r="I1602" s="67">
        <v>0</v>
      </c>
      <c r="J1602" s="68">
        <f t="shared" si="48"/>
        <v>0</v>
      </c>
      <c r="K1602" s="56"/>
      <c r="L1602" s="64" t="s">
        <v>455</v>
      </c>
    </row>
    <row r="1603" spans="1:12" s="72" customFormat="1" outlineLevel="2">
      <c r="A1603" s="81">
        <v>1201502023</v>
      </c>
      <c r="B1603" s="82" t="s">
        <v>1584</v>
      </c>
      <c r="C1603" s="69">
        <v>0</v>
      </c>
      <c r="D1603" s="78"/>
      <c r="E1603" s="69"/>
      <c r="F1603" s="71"/>
      <c r="G1603" s="69">
        <f t="shared" si="49"/>
        <v>0</v>
      </c>
      <c r="I1603" s="67">
        <v>0</v>
      </c>
      <c r="J1603" s="68">
        <f t="shared" si="48"/>
        <v>0</v>
      </c>
      <c r="K1603" s="56"/>
      <c r="L1603" s="64" t="s">
        <v>455</v>
      </c>
    </row>
    <row r="1604" spans="1:12" s="72" customFormat="1" outlineLevel="2">
      <c r="A1604" s="81">
        <v>1201502026</v>
      </c>
      <c r="B1604" s="82" t="s">
        <v>1585</v>
      </c>
      <c r="C1604" s="69">
        <v>0</v>
      </c>
      <c r="D1604" s="78"/>
      <c r="E1604" s="69"/>
      <c r="F1604" s="71"/>
      <c r="G1604" s="69">
        <f t="shared" si="49"/>
        <v>0</v>
      </c>
      <c r="I1604" s="67">
        <v>0</v>
      </c>
      <c r="J1604" s="68">
        <f t="shared" si="48"/>
        <v>0</v>
      </c>
      <c r="K1604" s="56"/>
      <c r="L1604" s="64" t="s">
        <v>455</v>
      </c>
    </row>
    <row r="1605" spans="1:12" s="72" customFormat="1" outlineLevel="2">
      <c r="A1605" s="81">
        <v>1201502027</v>
      </c>
      <c r="B1605" s="82" t="s">
        <v>1586</v>
      </c>
      <c r="C1605" s="69">
        <v>0</v>
      </c>
      <c r="D1605" s="78"/>
      <c r="E1605" s="69"/>
      <c r="F1605" s="71"/>
      <c r="G1605" s="69">
        <f t="shared" si="49"/>
        <v>0</v>
      </c>
      <c r="I1605" s="67">
        <v>0</v>
      </c>
      <c r="J1605" s="68">
        <f t="shared" si="48"/>
        <v>0</v>
      </c>
      <c r="K1605" s="56"/>
      <c r="L1605" s="64" t="s">
        <v>455</v>
      </c>
    </row>
    <row r="1606" spans="1:12" s="72" customFormat="1" outlineLevel="2">
      <c r="A1606" s="81">
        <v>1201502029</v>
      </c>
      <c r="B1606" s="82" t="s">
        <v>1587</v>
      </c>
      <c r="C1606" s="69">
        <v>0</v>
      </c>
      <c r="D1606" s="78"/>
      <c r="E1606" s="69"/>
      <c r="F1606" s="71"/>
      <c r="G1606" s="69">
        <f t="shared" si="49"/>
        <v>0</v>
      </c>
      <c r="I1606" s="67">
        <v>0</v>
      </c>
      <c r="J1606" s="68">
        <f t="shared" si="48"/>
        <v>0</v>
      </c>
      <c r="K1606" s="56"/>
      <c r="L1606" s="64" t="s">
        <v>455</v>
      </c>
    </row>
    <row r="1607" spans="1:12" s="72" customFormat="1" outlineLevel="2">
      <c r="A1607" s="81">
        <v>1201502030</v>
      </c>
      <c r="B1607" s="82" t="s">
        <v>1581</v>
      </c>
      <c r="C1607" s="69">
        <v>0</v>
      </c>
      <c r="D1607" s="78"/>
      <c r="E1607" s="69"/>
      <c r="F1607" s="71"/>
      <c r="G1607" s="69">
        <f t="shared" si="49"/>
        <v>0</v>
      </c>
      <c r="I1607" s="67">
        <v>0</v>
      </c>
      <c r="J1607" s="68">
        <f t="shared" si="48"/>
        <v>0</v>
      </c>
      <c r="K1607" s="56"/>
      <c r="L1607" s="64" t="s">
        <v>455</v>
      </c>
    </row>
    <row r="1608" spans="1:12" s="72" customFormat="1" outlineLevel="2">
      <c r="A1608" s="81">
        <v>1201502031</v>
      </c>
      <c r="B1608" s="82" t="s">
        <v>1582</v>
      </c>
      <c r="C1608" s="69">
        <v>0</v>
      </c>
      <c r="D1608" s="78"/>
      <c r="E1608" s="69"/>
      <c r="F1608" s="71"/>
      <c r="G1608" s="69">
        <f t="shared" si="49"/>
        <v>0</v>
      </c>
      <c r="I1608" s="67">
        <v>0</v>
      </c>
      <c r="J1608" s="68">
        <f t="shared" si="48"/>
        <v>0</v>
      </c>
      <c r="K1608" s="56"/>
      <c r="L1608" s="64" t="s">
        <v>455</v>
      </c>
    </row>
    <row r="1609" spans="1:12" s="72" customFormat="1" outlineLevel="2">
      <c r="A1609" s="81">
        <v>1201502032</v>
      </c>
      <c r="B1609" s="82" t="s">
        <v>1583</v>
      </c>
      <c r="C1609" s="69">
        <v>0</v>
      </c>
      <c r="D1609" s="78"/>
      <c r="E1609" s="69"/>
      <c r="F1609" s="71"/>
      <c r="G1609" s="69">
        <f t="shared" si="49"/>
        <v>0</v>
      </c>
      <c r="I1609" s="67">
        <v>0</v>
      </c>
      <c r="J1609" s="68">
        <f t="shared" si="48"/>
        <v>0</v>
      </c>
      <c r="K1609" s="56"/>
      <c r="L1609" s="64" t="s">
        <v>455</v>
      </c>
    </row>
    <row r="1610" spans="1:12" s="72" customFormat="1" outlineLevel="2">
      <c r="A1610" s="81">
        <v>1201502033</v>
      </c>
      <c r="B1610" s="82" t="s">
        <v>1584</v>
      </c>
      <c r="C1610" s="69">
        <v>0</v>
      </c>
      <c r="D1610" s="78"/>
      <c r="E1610" s="69"/>
      <c r="F1610" s="71"/>
      <c r="G1610" s="69">
        <f t="shared" si="49"/>
        <v>0</v>
      </c>
      <c r="I1610" s="67">
        <v>0</v>
      </c>
      <c r="J1610" s="68">
        <f t="shared" si="48"/>
        <v>0</v>
      </c>
      <c r="K1610" s="56"/>
      <c r="L1610" s="64" t="s">
        <v>455</v>
      </c>
    </row>
    <row r="1611" spans="1:12" s="72" customFormat="1" outlineLevel="2">
      <c r="A1611" s="81">
        <v>1201502036</v>
      </c>
      <c r="B1611" s="82" t="s">
        <v>1585</v>
      </c>
      <c r="C1611" s="69">
        <v>0</v>
      </c>
      <c r="D1611" s="78"/>
      <c r="E1611" s="69"/>
      <c r="F1611" s="71"/>
      <c r="G1611" s="69">
        <f t="shared" si="49"/>
        <v>0</v>
      </c>
      <c r="I1611" s="67">
        <v>0</v>
      </c>
      <c r="J1611" s="68">
        <f t="shared" si="48"/>
        <v>0</v>
      </c>
      <c r="K1611" s="56"/>
      <c r="L1611" s="64" t="s">
        <v>455</v>
      </c>
    </row>
    <row r="1612" spans="1:12" s="72" customFormat="1" outlineLevel="2">
      <c r="A1612" s="81">
        <v>1201502037</v>
      </c>
      <c r="B1612" s="82" t="s">
        <v>1586</v>
      </c>
      <c r="C1612" s="69">
        <v>0</v>
      </c>
      <c r="D1612" s="78"/>
      <c r="E1612" s="69"/>
      <c r="F1612" s="71"/>
      <c r="G1612" s="69">
        <f t="shared" si="49"/>
        <v>0</v>
      </c>
      <c r="I1612" s="67">
        <v>0</v>
      </c>
      <c r="J1612" s="68">
        <f t="shared" si="48"/>
        <v>0</v>
      </c>
      <c r="K1612" s="56"/>
      <c r="L1612" s="64" t="s">
        <v>455</v>
      </c>
    </row>
    <row r="1613" spans="1:12" s="72" customFormat="1" outlineLevel="2">
      <c r="A1613" s="81">
        <v>1201502039</v>
      </c>
      <c r="B1613" s="82" t="s">
        <v>1587</v>
      </c>
      <c r="C1613" s="69">
        <v>0</v>
      </c>
      <c r="D1613" s="78"/>
      <c r="E1613" s="69"/>
      <c r="F1613" s="71"/>
      <c r="G1613" s="69">
        <f t="shared" si="49"/>
        <v>0</v>
      </c>
      <c r="I1613" s="67">
        <v>0</v>
      </c>
      <c r="J1613" s="68">
        <f t="shared" si="48"/>
        <v>0</v>
      </c>
      <c r="K1613" s="56"/>
      <c r="L1613" s="64" t="s">
        <v>455</v>
      </c>
    </row>
    <row r="1614" spans="1:12" s="72" customFormat="1" outlineLevel="2">
      <c r="A1614" s="81">
        <v>1201502040</v>
      </c>
      <c r="B1614" s="82" t="s">
        <v>1581</v>
      </c>
      <c r="C1614" s="69">
        <v>0</v>
      </c>
      <c r="D1614" s="78"/>
      <c r="E1614" s="69"/>
      <c r="F1614" s="71"/>
      <c r="G1614" s="69">
        <f t="shared" si="49"/>
        <v>0</v>
      </c>
      <c r="I1614" s="67">
        <v>0</v>
      </c>
      <c r="J1614" s="68">
        <f t="shared" si="48"/>
        <v>0</v>
      </c>
      <c r="K1614" s="56"/>
      <c r="L1614" s="64" t="s">
        <v>455</v>
      </c>
    </row>
    <row r="1615" spans="1:12" s="72" customFormat="1" outlineLevel="2">
      <c r="A1615" s="81">
        <v>1201502041</v>
      </c>
      <c r="B1615" s="82" t="s">
        <v>1582</v>
      </c>
      <c r="C1615" s="69">
        <v>0</v>
      </c>
      <c r="D1615" s="78"/>
      <c r="E1615" s="69"/>
      <c r="F1615" s="71"/>
      <c r="G1615" s="69">
        <f t="shared" si="49"/>
        <v>0</v>
      </c>
      <c r="I1615" s="67">
        <v>0</v>
      </c>
      <c r="J1615" s="68">
        <f t="shared" si="48"/>
        <v>0</v>
      </c>
      <c r="K1615" s="56"/>
      <c r="L1615" s="64" t="s">
        <v>455</v>
      </c>
    </row>
    <row r="1616" spans="1:12" s="72" customFormat="1" outlineLevel="2">
      <c r="A1616" s="81">
        <v>1201502042</v>
      </c>
      <c r="B1616" s="82" t="s">
        <v>1583</v>
      </c>
      <c r="C1616" s="69">
        <v>0</v>
      </c>
      <c r="D1616" s="78"/>
      <c r="E1616" s="69"/>
      <c r="F1616" s="71"/>
      <c r="G1616" s="69">
        <f t="shared" si="49"/>
        <v>0</v>
      </c>
      <c r="I1616" s="67">
        <v>0</v>
      </c>
      <c r="J1616" s="68">
        <f t="shared" si="48"/>
        <v>0</v>
      </c>
      <c r="K1616" s="56"/>
      <c r="L1616" s="64" t="s">
        <v>455</v>
      </c>
    </row>
    <row r="1617" spans="1:12" s="72" customFormat="1" outlineLevel="2">
      <c r="A1617" s="81">
        <v>1201502043</v>
      </c>
      <c r="B1617" s="82" t="s">
        <v>1584</v>
      </c>
      <c r="C1617" s="69">
        <v>0</v>
      </c>
      <c r="D1617" s="78"/>
      <c r="E1617" s="69"/>
      <c r="F1617" s="71"/>
      <c r="G1617" s="69">
        <f t="shared" si="49"/>
        <v>0</v>
      </c>
      <c r="I1617" s="67">
        <v>0</v>
      </c>
      <c r="J1617" s="68">
        <f t="shared" si="48"/>
        <v>0</v>
      </c>
      <c r="K1617" s="56"/>
      <c r="L1617" s="64" t="s">
        <v>455</v>
      </c>
    </row>
    <row r="1618" spans="1:12" s="72" customFormat="1" outlineLevel="2">
      <c r="A1618" s="81">
        <v>1201502046</v>
      </c>
      <c r="B1618" s="82" t="s">
        <v>1585</v>
      </c>
      <c r="C1618" s="69">
        <v>0</v>
      </c>
      <c r="D1618" s="78"/>
      <c r="E1618" s="69"/>
      <c r="F1618" s="71"/>
      <c r="G1618" s="69">
        <f t="shared" si="49"/>
        <v>0</v>
      </c>
      <c r="I1618" s="67">
        <v>0</v>
      </c>
      <c r="J1618" s="68">
        <f t="shared" si="48"/>
        <v>0</v>
      </c>
      <c r="K1618" s="56"/>
      <c r="L1618" s="64" t="s">
        <v>455</v>
      </c>
    </row>
    <row r="1619" spans="1:12" s="72" customFormat="1" outlineLevel="2">
      <c r="A1619" s="81">
        <v>1201502047</v>
      </c>
      <c r="B1619" s="82" t="s">
        <v>1586</v>
      </c>
      <c r="C1619" s="69">
        <v>0</v>
      </c>
      <c r="D1619" s="78"/>
      <c r="E1619" s="69"/>
      <c r="F1619" s="71"/>
      <c r="G1619" s="69">
        <f t="shared" si="49"/>
        <v>0</v>
      </c>
      <c r="I1619" s="67">
        <v>0</v>
      </c>
      <c r="J1619" s="68">
        <f t="shared" si="48"/>
        <v>0</v>
      </c>
      <c r="K1619" s="56"/>
      <c r="L1619" s="64" t="s">
        <v>455</v>
      </c>
    </row>
    <row r="1620" spans="1:12" s="72" customFormat="1" outlineLevel="2">
      <c r="A1620" s="81">
        <v>1201502049</v>
      </c>
      <c r="B1620" s="82" t="s">
        <v>1587</v>
      </c>
      <c r="C1620" s="69">
        <v>0</v>
      </c>
      <c r="D1620" s="78"/>
      <c r="E1620" s="69"/>
      <c r="F1620" s="71"/>
      <c r="G1620" s="69">
        <f t="shared" si="49"/>
        <v>0</v>
      </c>
      <c r="I1620" s="67">
        <v>0</v>
      </c>
      <c r="J1620" s="68">
        <f t="shared" si="48"/>
        <v>0</v>
      </c>
      <c r="K1620" s="56"/>
      <c r="L1620" s="64" t="s">
        <v>455</v>
      </c>
    </row>
    <row r="1621" spans="1:12" s="72" customFormat="1" outlineLevel="2">
      <c r="A1621" s="81">
        <v>1201502910</v>
      </c>
      <c r="B1621" s="82" t="s">
        <v>1588</v>
      </c>
      <c r="C1621" s="69">
        <v>0</v>
      </c>
      <c r="D1621" s="78"/>
      <c r="E1621" s="69"/>
      <c r="F1621" s="71"/>
      <c r="G1621" s="69">
        <f t="shared" si="49"/>
        <v>0</v>
      </c>
      <c r="I1621" s="67">
        <v>0</v>
      </c>
      <c r="J1621" s="68">
        <f t="shared" si="48"/>
        <v>0</v>
      </c>
      <c r="K1621" s="56"/>
      <c r="L1621" s="64" t="s">
        <v>5619</v>
      </c>
    </row>
    <row r="1622" spans="1:12" s="72" customFormat="1" outlineLevel="2">
      <c r="A1622" s="81">
        <v>1201502911</v>
      </c>
      <c r="B1622" s="82" t="s">
        <v>1589</v>
      </c>
      <c r="C1622" s="69">
        <v>0</v>
      </c>
      <c r="D1622" s="78"/>
      <c r="E1622" s="69"/>
      <c r="F1622" s="71"/>
      <c r="G1622" s="69">
        <f t="shared" si="49"/>
        <v>0</v>
      </c>
      <c r="I1622" s="67">
        <v>0</v>
      </c>
      <c r="J1622" s="68">
        <f t="shared" si="48"/>
        <v>0</v>
      </c>
      <c r="K1622" s="56"/>
      <c r="L1622" s="64" t="s">
        <v>5619</v>
      </c>
    </row>
    <row r="1623" spans="1:12" s="72" customFormat="1" outlineLevel="2">
      <c r="A1623" s="81">
        <v>1201502913</v>
      </c>
      <c r="B1623" s="82" t="s">
        <v>1590</v>
      </c>
      <c r="C1623" s="69">
        <v>0</v>
      </c>
      <c r="D1623" s="78"/>
      <c r="E1623" s="69"/>
      <c r="F1623" s="71"/>
      <c r="G1623" s="69">
        <f t="shared" si="49"/>
        <v>0</v>
      </c>
      <c r="I1623" s="67">
        <v>0</v>
      </c>
      <c r="J1623" s="68">
        <f t="shared" si="48"/>
        <v>0</v>
      </c>
      <c r="K1623" s="56"/>
      <c r="L1623" s="64" t="s">
        <v>5619</v>
      </c>
    </row>
    <row r="1624" spans="1:12" s="72" customFormat="1" outlineLevel="2">
      <c r="A1624" s="81">
        <v>1201502916</v>
      </c>
      <c r="B1624" s="82" t="s">
        <v>1591</v>
      </c>
      <c r="C1624" s="69">
        <v>0</v>
      </c>
      <c r="D1624" s="78"/>
      <c r="E1624" s="69"/>
      <c r="F1624" s="71"/>
      <c r="G1624" s="69">
        <f t="shared" si="49"/>
        <v>0</v>
      </c>
      <c r="I1624" s="67">
        <v>0</v>
      </c>
      <c r="J1624" s="68">
        <f t="shared" si="48"/>
        <v>0</v>
      </c>
      <c r="K1624" s="56"/>
      <c r="L1624" s="64" t="s">
        <v>5619</v>
      </c>
    </row>
    <row r="1625" spans="1:12" s="72" customFormat="1" outlineLevel="2">
      <c r="A1625" s="81">
        <v>1201502919</v>
      </c>
      <c r="B1625" s="82" t="s">
        <v>1592</v>
      </c>
      <c r="C1625" s="69">
        <v>0</v>
      </c>
      <c r="D1625" s="78"/>
      <c r="E1625" s="69"/>
      <c r="F1625" s="71"/>
      <c r="G1625" s="69">
        <f t="shared" si="49"/>
        <v>0</v>
      </c>
      <c r="I1625" s="67">
        <v>0</v>
      </c>
      <c r="J1625" s="68">
        <f t="shared" si="48"/>
        <v>0</v>
      </c>
      <c r="K1625" s="56"/>
      <c r="L1625" s="64" t="s">
        <v>5619</v>
      </c>
    </row>
    <row r="1626" spans="1:12" s="72" customFormat="1" outlineLevel="2">
      <c r="A1626" s="81">
        <v>1201503010</v>
      </c>
      <c r="B1626" s="82" t="s">
        <v>1593</v>
      </c>
      <c r="C1626" s="69">
        <v>0</v>
      </c>
      <c r="D1626" s="78"/>
      <c r="E1626" s="69"/>
      <c r="F1626" s="71"/>
      <c r="G1626" s="69">
        <f t="shared" si="49"/>
        <v>0</v>
      </c>
      <c r="I1626" s="67">
        <v>0</v>
      </c>
      <c r="J1626" s="68">
        <f t="shared" si="48"/>
        <v>0</v>
      </c>
      <c r="K1626" s="56"/>
      <c r="L1626" s="64" t="s">
        <v>455</v>
      </c>
    </row>
    <row r="1627" spans="1:12" s="72" customFormat="1" outlineLevel="2">
      <c r="A1627" s="81">
        <v>1201503011</v>
      </c>
      <c r="B1627" s="82" t="s">
        <v>1594</v>
      </c>
      <c r="C1627" s="69">
        <v>0</v>
      </c>
      <c r="D1627" s="78"/>
      <c r="E1627" s="69"/>
      <c r="F1627" s="71"/>
      <c r="G1627" s="69">
        <f t="shared" si="49"/>
        <v>0</v>
      </c>
      <c r="I1627" s="67">
        <v>0</v>
      </c>
      <c r="J1627" s="68">
        <f t="shared" si="48"/>
        <v>0</v>
      </c>
      <c r="K1627" s="56"/>
      <c r="L1627" s="64" t="s">
        <v>455</v>
      </c>
    </row>
    <row r="1628" spans="1:12" s="72" customFormat="1" outlineLevel="2">
      <c r="A1628" s="81">
        <v>1201503012</v>
      </c>
      <c r="B1628" s="82" t="s">
        <v>1595</v>
      </c>
      <c r="C1628" s="69">
        <v>0</v>
      </c>
      <c r="D1628" s="78"/>
      <c r="E1628" s="69"/>
      <c r="F1628" s="71"/>
      <c r="G1628" s="69">
        <f t="shared" si="49"/>
        <v>0</v>
      </c>
      <c r="I1628" s="67">
        <v>0</v>
      </c>
      <c r="J1628" s="68">
        <f t="shared" si="48"/>
        <v>0</v>
      </c>
      <c r="K1628" s="56"/>
      <c r="L1628" s="64" t="s">
        <v>455</v>
      </c>
    </row>
    <row r="1629" spans="1:12" s="72" customFormat="1" outlineLevel="2">
      <c r="A1629" s="81">
        <v>1201503013</v>
      </c>
      <c r="B1629" s="82" t="s">
        <v>1596</v>
      </c>
      <c r="C1629" s="69">
        <v>0</v>
      </c>
      <c r="D1629" s="78"/>
      <c r="E1629" s="69"/>
      <c r="F1629" s="71"/>
      <c r="G1629" s="69">
        <f t="shared" si="49"/>
        <v>0</v>
      </c>
      <c r="I1629" s="67">
        <v>0</v>
      </c>
      <c r="J1629" s="68">
        <f t="shared" si="48"/>
        <v>0</v>
      </c>
      <c r="K1629" s="56"/>
      <c r="L1629" s="64" t="s">
        <v>455</v>
      </c>
    </row>
    <row r="1630" spans="1:12" s="72" customFormat="1" outlineLevel="2">
      <c r="A1630" s="81">
        <v>1201503016</v>
      </c>
      <c r="B1630" s="82" t="s">
        <v>1597</v>
      </c>
      <c r="C1630" s="69">
        <v>0</v>
      </c>
      <c r="D1630" s="78"/>
      <c r="E1630" s="69"/>
      <c r="F1630" s="71"/>
      <c r="G1630" s="69">
        <f t="shared" si="49"/>
        <v>0</v>
      </c>
      <c r="I1630" s="67">
        <v>0</v>
      </c>
      <c r="J1630" s="68">
        <f t="shared" si="48"/>
        <v>0</v>
      </c>
      <c r="K1630" s="56"/>
      <c r="L1630" s="64" t="s">
        <v>455</v>
      </c>
    </row>
    <row r="1631" spans="1:12" s="72" customFormat="1" outlineLevel="2">
      <c r="A1631" s="81">
        <v>1201503017</v>
      </c>
      <c r="B1631" s="82" t="s">
        <v>1598</v>
      </c>
      <c r="C1631" s="69">
        <v>0</v>
      </c>
      <c r="D1631" s="78"/>
      <c r="E1631" s="69"/>
      <c r="F1631" s="71"/>
      <c r="G1631" s="69">
        <f t="shared" si="49"/>
        <v>0</v>
      </c>
      <c r="I1631" s="67">
        <v>0</v>
      </c>
      <c r="J1631" s="68">
        <f t="shared" si="48"/>
        <v>0</v>
      </c>
      <c r="K1631" s="56"/>
      <c r="L1631" s="64" t="s">
        <v>455</v>
      </c>
    </row>
    <row r="1632" spans="1:12" s="72" customFormat="1" outlineLevel="2">
      <c r="A1632" s="81">
        <v>1201503019</v>
      </c>
      <c r="B1632" s="82" t="s">
        <v>1599</v>
      </c>
      <c r="C1632" s="69">
        <v>0</v>
      </c>
      <c r="D1632" s="78"/>
      <c r="E1632" s="69"/>
      <c r="F1632" s="71"/>
      <c r="G1632" s="69">
        <f t="shared" si="49"/>
        <v>0</v>
      </c>
      <c r="I1632" s="67">
        <v>0</v>
      </c>
      <c r="J1632" s="68">
        <f t="shared" si="48"/>
        <v>0</v>
      </c>
      <c r="K1632" s="56"/>
      <c r="L1632" s="64" t="s">
        <v>455</v>
      </c>
    </row>
    <row r="1633" spans="1:12" s="72" customFormat="1" outlineLevel="2">
      <c r="A1633" s="81">
        <v>1201503020</v>
      </c>
      <c r="B1633" s="82" t="s">
        <v>1600</v>
      </c>
      <c r="C1633" s="69">
        <v>0</v>
      </c>
      <c r="D1633" s="78"/>
      <c r="E1633" s="69"/>
      <c r="F1633" s="71"/>
      <c r="G1633" s="69">
        <f t="shared" si="49"/>
        <v>0</v>
      </c>
      <c r="I1633" s="67">
        <v>0</v>
      </c>
      <c r="J1633" s="68">
        <f t="shared" si="48"/>
        <v>0</v>
      </c>
      <c r="K1633" s="56"/>
      <c r="L1633" s="64" t="s">
        <v>455</v>
      </c>
    </row>
    <row r="1634" spans="1:12" s="72" customFormat="1" outlineLevel="2">
      <c r="A1634" s="81">
        <v>1201503021</v>
      </c>
      <c r="B1634" s="82" t="s">
        <v>1601</v>
      </c>
      <c r="C1634" s="69">
        <v>0</v>
      </c>
      <c r="D1634" s="78"/>
      <c r="E1634" s="69"/>
      <c r="F1634" s="71"/>
      <c r="G1634" s="69">
        <f t="shared" si="49"/>
        <v>0</v>
      </c>
      <c r="I1634" s="67">
        <v>0</v>
      </c>
      <c r="J1634" s="68">
        <f t="shared" si="48"/>
        <v>0</v>
      </c>
      <c r="K1634" s="56"/>
      <c r="L1634" s="64" t="s">
        <v>455</v>
      </c>
    </row>
    <row r="1635" spans="1:12" s="72" customFormat="1" outlineLevel="2">
      <c r="A1635" s="81">
        <v>1201503022</v>
      </c>
      <c r="B1635" s="82" t="s">
        <v>1602</v>
      </c>
      <c r="C1635" s="69">
        <v>0</v>
      </c>
      <c r="D1635" s="78"/>
      <c r="E1635" s="69"/>
      <c r="F1635" s="71"/>
      <c r="G1635" s="69">
        <f t="shared" si="49"/>
        <v>0</v>
      </c>
      <c r="I1635" s="67">
        <v>0</v>
      </c>
      <c r="J1635" s="68">
        <f t="shared" si="48"/>
        <v>0</v>
      </c>
      <c r="K1635" s="56"/>
      <c r="L1635" s="64" t="s">
        <v>455</v>
      </c>
    </row>
    <row r="1636" spans="1:12" s="72" customFormat="1" outlineLevel="2">
      <c r="A1636" s="81">
        <v>1201503023</v>
      </c>
      <c r="B1636" s="82" t="s">
        <v>1603</v>
      </c>
      <c r="C1636" s="69">
        <v>0</v>
      </c>
      <c r="D1636" s="78"/>
      <c r="E1636" s="69"/>
      <c r="F1636" s="71"/>
      <c r="G1636" s="69">
        <f t="shared" si="49"/>
        <v>0</v>
      </c>
      <c r="I1636" s="67">
        <v>0</v>
      </c>
      <c r="J1636" s="68">
        <f t="shared" si="48"/>
        <v>0</v>
      </c>
      <c r="K1636" s="56"/>
      <c r="L1636" s="64" t="s">
        <v>455</v>
      </c>
    </row>
    <row r="1637" spans="1:12" s="72" customFormat="1" outlineLevel="2">
      <c r="A1637" s="81">
        <v>1201503026</v>
      </c>
      <c r="B1637" s="82" t="s">
        <v>1604</v>
      </c>
      <c r="C1637" s="69">
        <v>0</v>
      </c>
      <c r="D1637" s="78"/>
      <c r="E1637" s="69"/>
      <c r="F1637" s="71"/>
      <c r="G1637" s="69">
        <f t="shared" si="49"/>
        <v>0</v>
      </c>
      <c r="I1637" s="67">
        <v>0</v>
      </c>
      <c r="J1637" s="68">
        <f t="shared" si="48"/>
        <v>0</v>
      </c>
      <c r="K1637" s="56"/>
      <c r="L1637" s="64" t="s">
        <v>455</v>
      </c>
    </row>
    <row r="1638" spans="1:12" s="72" customFormat="1" outlineLevel="2">
      <c r="A1638" s="81">
        <v>1201503027</v>
      </c>
      <c r="B1638" s="82" t="s">
        <v>1598</v>
      </c>
      <c r="C1638" s="69">
        <v>0</v>
      </c>
      <c r="D1638" s="78"/>
      <c r="E1638" s="69"/>
      <c r="F1638" s="71"/>
      <c r="G1638" s="69">
        <f t="shared" si="49"/>
        <v>0</v>
      </c>
      <c r="I1638" s="67">
        <v>0</v>
      </c>
      <c r="J1638" s="68">
        <f t="shared" si="48"/>
        <v>0</v>
      </c>
      <c r="K1638" s="56"/>
      <c r="L1638" s="64" t="s">
        <v>455</v>
      </c>
    </row>
    <row r="1639" spans="1:12" s="72" customFormat="1" outlineLevel="2">
      <c r="A1639" s="81">
        <v>1201503029</v>
      </c>
      <c r="B1639" s="82" t="s">
        <v>1605</v>
      </c>
      <c r="C1639" s="69">
        <v>0</v>
      </c>
      <c r="D1639" s="78"/>
      <c r="E1639" s="69"/>
      <c r="F1639" s="71"/>
      <c r="G1639" s="69">
        <f t="shared" si="49"/>
        <v>0</v>
      </c>
      <c r="I1639" s="67">
        <v>0</v>
      </c>
      <c r="J1639" s="68">
        <f t="shared" si="48"/>
        <v>0</v>
      </c>
      <c r="K1639" s="56"/>
      <c r="L1639" s="64" t="s">
        <v>455</v>
      </c>
    </row>
    <row r="1640" spans="1:12" s="72" customFormat="1" outlineLevel="2">
      <c r="A1640" s="81">
        <v>1201503030</v>
      </c>
      <c r="B1640" s="82" t="s">
        <v>1600</v>
      </c>
      <c r="C1640" s="69">
        <v>0</v>
      </c>
      <c r="D1640" s="78"/>
      <c r="E1640" s="69"/>
      <c r="F1640" s="71"/>
      <c r="G1640" s="69">
        <f t="shared" si="49"/>
        <v>0</v>
      </c>
      <c r="I1640" s="67">
        <v>0</v>
      </c>
      <c r="J1640" s="68">
        <f t="shared" si="48"/>
        <v>0</v>
      </c>
      <c r="K1640" s="56"/>
      <c r="L1640" s="64" t="s">
        <v>455</v>
      </c>
    </row>
    <row r="1641" spans="1:12" s="72" customFormat="1" outlineLevel="2">
      <c r="A1641" s="81">
        <v>1201503031</v>
      </c>
      <c r="B1641" s="82" t="s">
        <v>1601</v>
      </c>
      <c r="C1641" s="69">
        <v>0</v>
      </c>
      <c r="D1641" s="78"/>
      <c r="E1641" s="69"/>
      <c r="F1641" s="71"/>
      <c r="G1641" s="69">
        <f t="shared" si="49"/>
        <v>0</v>
      </c>
      <c r="I1641" s="67">
        <v>0</v>
      </c>
      <c r="J1641" s="68">
        <f t="shared" si="48"/>
        <v>0</v>
      </c>
      <c r="K1641" s="56"/>
      <c r="L1641" s="64" t="s">
        <v>455</v>
      </c>
    </row>
    <row r="1642" spans="1:12" s="72" customFormat="1" outlineLevel="2">
      <c r="A1642" s="81">
        <v>1201503032</v>
      </c>
      <c r="B1642" s="82" t="s">
        <v>1602</v>
      </c>
      <c r="C1642" s="69">
        <v>0</v>
      </c>
      <c r="D1642" s="78"/>
      <c r="E1642" s="69"/>
      <c r="F1642" s="71"/>
      <c r="G1642" s="69">
        <f t="shared" si="49"/>
        <v>0</v>
      </c>
      <c r="I1642" s="67">
        <v>0</v>
      </c>
      <c r="J1642" s="68">
        <f t="shared" ref="J1642:J1705" si="50">I1642-G1642</f>
        <v>0</v>
      </c>
      <c r="K1642" s="56"/>
      <c r="L1642" s="64" t="s">
        <v>455</v>
      </c>
    </row>
    <row r="1643" spans="1:12" s="72" customFormat="1" outlineLevel="2">
      <c r="A1643" s="81">
        <v>1201503033</v>
      </c>
      <c r="B1643" s="82" t="s">
        <v>1603</v>
      </c>
      <c r="C1643" s="69">
        <v>0</v>
      </c>
      <c r="D1643" s="78"/>
      <c r="E1643" s="69"/>
      <c r="F1643" s="71"/>
      <c r="G1643" s="69">
        <f t="shared" si="49"/>
        <v>0</v>
      </c>
      <c r="I1643" s="67">
        <v>0</v>
      </c>
      <c r="J1643" s="68">
        <f t="shared" si="50"/>
        <v>0</v>
      </c>
      <c r="K1643" s="56"/>
      <c r="L1643" s="64" t="s">
        <v>455</v>
      </c>
    </row>
    <row r="1644" spans="1:12" s="72" customFormat="1" outlineLevel="2">
      <c r="A1644" s="81">
        <v>1201503036</v>
      </c>
      <c r="B1644" s="82" t="s">
        <v>1604</v>
      </c>
      <c r="C1644" s="69">
        <v>0</v>
      </c>
      <c r="D1644" s="78"/>
      <c r="E1644" s="69"/>
      <c r="F1644" s="71"/>
      <c r="G1644" s="69">
        <f t="shared" si="49"/>
        <v>0</v>
      </c>
      <c r="I1644" s="67">
        <v>0</v>
      </c>
      <c r="J1644" s="68">
        <f t="shared" si="50"/>
        <v>0</v>
      </c>
      <c r="K1644" s="56"/>
      <c r="L1644" s="64" t="s">
        <v>455</v>
      </c>
    </row>
    <row r="1645" spans="1:12" s="72" customFormat="1" outlineLevel="2">
      <c r="A1645" s="81">
        <v>1201503037</v>
      </c>
      <c r="B1645" s="82" t="s">
        <v>1598</v>
      </c>
      <c r="C1645" s="69">
        <v>0</v>
      </c>
      <c r="D1645" s="78"/>
      <c r="E1645" s="69"/>
      <c r="F1645" s="71"/>
      <c r="G1645" s="69">
        <f t="shared" si="49"/>
        <v>0</v>
      </c>
      <c r="I1645" s="67">
        <v>0</v>
      </c>
      <c r="J1645" s="68">
        <f t="shared" si="50"/>
        <v>0</v>
      </c>
      <c r="K1645" s="56"/>
      <c r="L1645" s="64" t="s">
        <v>455</v>
      </c>
    </row>
    <row r="1646" spans="1:12" s="72" customFormat="1" outlineLevel="2">
      <c r="A1646" s="81">
        <v>1201503039</v>
      </c>
      <c r="B1646" s="82" t="s">
        <v>1605</v>
      </c>
      <c r="C1646" s="69">
        <v>0</v>
      </c>
      <c r="D1646" s="78"/>
      <c r="E1646" s="69"/>
      <c r="F1646" s="71"/>
      <c r="G1646" s="69">
        <f t="shared" si="49"/>
        <v>0</v>
      </c>
      <c r="I1646" s="67">
        <v>0</v>
      </c>
      <c r="J1646" s="68">
        <f t="shared" si="50"/>
        <v>0</v>
      </c>
      <c r="K1646" s="56"/>
      <c r="L1646" s="64" t="s">
        <v>455</v>
      </c>
    </row>
    <row r="1647" spans="1:12" s="72" customFormat="1" outlineLevel="2">
      <c r="A1647" s="81">
        <v>1201504010</v>
      </c>
      <c r="B1647" s="82" t="s">
        <v>1606</v>
      </c>
      <c r="C1647" s="69">
        <v>0</v>
      </c>
      <c r="D1647" s="78"/>
      <c r="E1647" s="69"/>
      <c r="F1647" s="71"/>
      <c r="G1647" s="69">
        <f t="shared" si="49"/>
        <v>0</v>
      </c>
      <c r="I1647" s="67">
        <v>0</v>
      </c>
      <c r="J1647" s="68">
        <f t="shared" si="50"/>
        <v>0</v>
      </c>
      <c r="K1647" s="56"/>
      <c r="L1647" s="64" t="s">
        <v>455</v>
      </c>
    </row>
    <row r="1648" spans="1:12" s="72" customFormat="1" outlineLevel="2">
      <c r="A1648" s="81">
        <v>1201504011</v>
      </c>
      <c r="B1648" s="82" t="s">
        <v>1607</v>
      </c>
      <c r="C1648" s="69">
        <v>0</v>
      </c>
      <c r="D1648" s="78"/>
      <c r="E1648" s="69"/>
      <c r="F1648" s="71"/>
      <c r="G1648" s="69">
        <f t="shared" si="49"/>
        <v>0</v>
      </c>
      <c r="I1648" s="67">
        <v>0</v>
      </c>
      <c r="J1648" s="68">
        <f t="shared" si="50"/>
        <v>0</v>
      </c>
      <c r="K1648" s="56"/>
      <c r="L1648" s="64" t="s">
        <v>455</v>
      </c>
    </row>
    <row r="1649" spans="1:12" s="72" customFormat="1" outlineLevel="2">
      <c r="A1649" s="81">
        <v>1201504012</v>
      </c>
      <c r="B1649" s="82" t="s">
        <v>1608</v>
      </c>
      <c r="C1649" s="69">
        <v>0</v>
      </c>
      <c r="D1649" s="78"/>
      <c r="E1649" s="69"/>
      <c r="F1649" s="71"/>
      <c r="G1649" s="69">
        <f t="shared" si="49"/>
        <v>0</v>
      </c>
      <c r="I1649" s="67">
        <v>0</v>
      </c>
      <c r="J1649" s="68">
        <f t="shared" si="50"/>
        <v>0</v>
      </c>
      <c r="K1649" s="56"/>
      <c r="L1649" s="64" t="s">
        <v>455</v>
      </c>
    </row>
    <row r="1650" spans="1:12" s="72" customFormat="1" outlineLevel="2">
      <c r="A1650" s="81">
        <v>1201504013</v>
      </c>
      <c r="B1650" s="82" t="s">
        <v>1609</v>
      </c>
      <c r="C1650" s="69">
        <v>0</v>
      </c>
      <c r="D1650" s="78"/>
      <c r="E1650" s="69"/>
      <c r="F1650" s="71"/>
      <c r="G1650" s="69">
        <f t="shared" si="49"/>
        <v>0</v>
      </c>
      <c r="I1650" s="67">
        <v>0</v>
      </c>
      <c r="J1650" s="68">
        <f t="shared" si="50"/>
        <v>0</v>
      </c>
      <c r="K1650" s="56"/>
      <c r="L1650" s="64" t="s">
        <v>455</v>
      </c>
    </row>
    <row r="1651" spans="1:12" s="72" customFormat="1" outlineLevel="2">
      <c r="A1651" s="81">
        <v>1201504016</v>
      </c>
      <c r="B1651" s="82" t="s">
        <v>1610</v>
      </c>
      <c r="C1651" s="69">
        <v>0</v>
      </c>
      <c r="D1651" s="78"/>
      <c r="E1651" s="69"/>
      <c r="F1651" s="71"/>
      <c r="G1651" s="69">
        <f t="shared" si="49"/>
        <v>0</v>
      </c>
      <c r="I1651" s="67">
        <v>0</v>
      </c>
      <c r="J1651" s="68">
        <f t="shared" si="50"/>
        <v>0</v>
      </c>
      <c r="K1651" s="56"/>
      <c r="L1651" s="64" t="s">
        <v>455</v>
      </c>
    </row>
    <row r="1652" spans="1:12" s="72" customFormat="1" outlineLevel="2">
      <c r="A1652" s="81">
        <v>1201504017</v>
      </c>
      <c r="B1652" s="82" t="s">
        <v>1611</v>
      </c>
      <c r="C1652" s="69">
        <v>0</v>
      </c>
      <c r="D1652" s="78"/>
      <c r="E1652" s="69"/>
      <c r="F1652" s="71"/>
      <c r="G1652" s="69">
        <f t="shared" si="49"/>
        <v>0</v>
      </c>
      <c r="I1652" s="67">
        <v>0</v>
      </c>
      <c r="J1652" s="68">
        <f t="shared" si="50"/>
        <v>0</v>
      </c>
      <c r="K1652" s="56"/>
      <c r="L1652" s="64" t="s">
        <v>455</v>
      </c>
    </row>
    <row r="1653" spans="1:12" s="72" customFormat="1" outlineLevel="2">
      <c r="A1653" s="81">
        <v>1201504019</v>
      </c>
      <c r="B1653" s="82" t="s">
        <v>1612</v>
      </c>
      <c r="C1653" s="69">
        <v>0</v>
      </c>
      <c r="D1653" s="78"/>
      <c r="E1653" s="69"/>
      <c r="F1653" s="71"/>
      <c r="G1653" s="69">
        <f t="shared" si="49"/>
        <v>0</v>
      </c>
      <c r="I1653" s="67">
        <v>0</v>
      </c>
      <c r="J1653" s="68">
        <f t="shared" si="50"/>
        <v>0</v>
      </c>
      <c r="K1653" s="56"/>
      <c r="L1653" s="64" t="s">
        <v>455</v>
      </c>
    </row>
    <row r="1654" spans="1:12" s="72" customFormat="1" outlineLevel="2">
      <c r="A1654" s="81">
        <v>1201505010</v>
      </c>
      <c r="B1654" s="82" t="s">
        <v>1613</v>
      </c>
      <c r="C1654" s="69">
        <v>0</v>
      </c>
      <c r="D1654" s="78"/>
      <c r="E1654" s="69"/>
      <c r="F1654" s="71"/>
      <c r="G1654" s="69">
        <f t="shared" si="49"/>
        <v>0</v>
      </c>
      <c r="I1654" s="67">
        <v>0</v>
      </c>
      <c r="J1654" s="68">
        <f t="shared" si="50"/>
        <v>0</v>
      </c>
      <c r="K1654" s="56"/>
      <c r="L1654" s="64" t="s">
        <v>455</v>
      </c>
    </row>
    <row r="1655" spans="1:12" s="72" customFormat="1" outlineLevel="2">
      <c r="A1655" s="81">
        <v>1201505011</v>
      </c>
      <c r="B1655" s="82" t="s">
        <v>1614</v>
      </c>
      <c r="C1655" s="69">
        <v>0</v>
      </c>
      <c r="D1655" s="78"/>
      <c r="E1655" s="69"/>
      <c r="F1655" s="71"/>
      <c r="G1655" s="69">
        <f t="shared" ref="G1655:G1718" si="51">C1655+E1655</f>
        <v>0</v>
      </c>
      <c r="I1655" s="67">
        <v>0</v>
      </c>
      <c r="J1655" s="68">
        <f t="shared" si="50"/>
        <v>0</v>
      </c>
      <c r="K1655" s="56"/>
      <c r="L1655" s="64" t="s">
        <v>455</v>
      </c>
    </row>
    <row r="1656" spans="1:12" s="72" customFormat="1" outlineLevel="2">
      <c r="A1656" s="81">
        <v>1201505012</v>
      </c>
      <c r="B1656" s="82" t="s">
        <v>1615</v>
      </c>
      <c r="C1656" s="69">
        <v>0</v>
      </c>
      <c r="D1656" s="78"/>
      <c r="E1656" s="69"/>
      <c r="F1656" s="71"/>
      <c r="G1656" s="69">
        <f t="shared" si="51"/>
        <v>0</v>
      </c>
      <c r="I1656" s="67">
        <v>0</v>
      </c>
      <c r="J1656" s="68">
        <f t="shared" si="50"/>
        <v>0</v>
      </c>
      <c r="K1656" s="56"/>
      <c r="L1656" s="64" t="s">
        <v>455</v>
      </c>
    </row>
    <row r="1657" spans="1:12" s="72" customFormat="1" outlineLevel="2">
      <c r="A1657" s="81">
        <v>1201505013</v>
      </c>
      <c r="B1657" s="82" t="s">
        <v>1616</v>
      </c>
      <c r="C1657" s="69">
        <v>0</v>
      </c>
      <c r="D1657" s="78"/>
      <c r="E1657" s="69"/>
      <c r="F1657" s="71"/>
      <c r="G1657" s="69">
        <f t="shared" si="51"/>
        <v>0</v>
      </c>
      <c r="I1657" s="67">
        <v>0</v>
      </c>
      <c r="J1657" s="68">
        <f t="shared" si="50"/>
        <v>0</v>
      </c>
      <c r="K1657" s="56"/>
      <c r="L1657" s="64" t="s">
        <v>455</v>
      </c>
    </row>
    <row r="1658" spans="1:12" s="72" customFormat="1" outlineLevel="2">
      <c r="A1658" s="81">
        <v>1201505016</v>
      </c>
      <c r="B1658" s="82" t="s">
        <v>1617</v>
      </c>
      <c r="C1658" s="69">
        <v>0</v>
      </c>
      <c r="D1658" s="78"/>
      <c r="E1658" s="69"/>
      <c r="F1658" s="71"/>
      <c r="G1658" s="69">
        <f t="shared" si="51"/>
        <v>0</v>
      </c>
      <c r="I1658" s="67">
        <v>0</v>
      </c>
      <c r="J1658" s="68">
        <f t="shared" si="50"/>
        <v>0</v>
      </c>
      <c r="K1658" s="56"/>
      <c r="L1658" s="64" t="s">
        <v>455</v>
      </c>
    </row>
    <row r="1659" spans="1:12" s="72" customFormat="1" outlineLevel="2">
      <c r="A1659" s="81">
        <v>1201505017</v>
      </c>
      <c r="B1659" s="82" t="s">
        <v>1618</v>
      </c>
      <c r="C1659" s="69">
        <v>0</v>
      </c>
      <c r="D1659" s="78"/>
      <c r="E1659" s="69"/>
      <c r="F1659" s="71"/>
      <c r="G1659" s="69">
        <f t="shared" si="51"/>
        <v>0</v>
      </c>
      <c r="I1659" s="67">
        <v>0</v>
      </c>
      <c r="J1659" s="68">
        <f t="shared" si="50"/>
        <v>0</v>
      </c>
      <c r="K1659" s="56"/>
      <c r="L1659" s="64" t="s">
        <v>455</v>
      </c>
    </row>
    <row r="1660" spans="1:12" s="72" customFormat="1" outlineLevel="2">
      <c r="A1660" s="81">
        <v>1201505019</v>
      </c>
      <c r="B1660" s="82" t="s">
        <v>1619</v>
      </c>
      <c r="C1660" s="69">
        <v>0</v>
      </c>
      <c r="D1660" s="78"/>
      <c r="E1660" s="69"/>
      <c r="F1660" s="71"/>
      <c r="G1660" s="69">
        <f t="shared" si="51"/>
        <v>0</v>
      </c>
      <c r="I1660" s="67">
        <v>0</v>
      </c>
      <c r="J1660" s="68">
        <f t="shared" si="50"/>
        <v>0</v>
      </c>
      <c r="K1660" s="56"/>
      <c r="L1660" s="64" t="s">
        <v>455</v>
      </c>
    </row>
    <row r="1661" spans="1:12" s="72" customFormat="1" outlineLevel="2">
      <c r="A1661" s="81">
        <v>1201506010</v>
      </c>
      <c r="B1661" s="82" t="s">
        <v>1620</v>
      </c>
      <c r="C1661" s="69">
        <v>0</v>
      </c>
      <c r="D1661" s="78"/>
      <c r="E1661" s="69"/>
      <c r="F1661" s="71"/>
      <c r="G1661" s="69">
        <f t="shared" si="51"/>
        <v>0</v>
      </c>
      <c r="I1661" s="67">
        <v>0</v>
      </c>
      <c r="J1661" s="68">
        <f t="shared" si="50"/>
        <v>0</v>
      </c>
      <c r="K1661" s="56"/>
      <c r="L1661" s="64" t="s">
        <v>455</v>
      </c>
    </row>
    <row r="1662" spans="1:12" s="72" customFormat="1" outlineLevel="2">
      <c r="A1662" s="81">
        <v>1201506011</v>
      </c>
      <c r="B1662" s="82" t="s">
        <v>1621</v>
      </c>
      <c r="C1662" s="69">
        <v>0</v>
      </c>
      <c r="D1662" s="78"/>
      <c r="E1662" s="69"/>
      <c r="F1662" s="71"/>
      <c r="G1662" s="69">
        <f t="shared" si="51"/>
        <v>0</v>
      </c>
      <c r="I1662" s="67">
        <v>0</v>
      </c>
      <c r="J1662" s="68">
        <f t="shared" si="50"/>
        <v>0</v>
      </c>
      <c r="K1662" s="56"/>
      <c r="L1662" s="64" t="s">
        <v>455</v>
      </c>
    </row>
    <row r="1663" spans="1:12" s="72" customFormat="1" outlineLevel="2">
      <c r="A1663" s="81">
        <v>1201506012</v>
      </c>
      <c r="B1663" s="82" t="s">
        <v>1622</v>
      </c>
      <c r="C1663" s="69">
        <v>0</v>
      </c>
      <c r="D1663" s="78"/>
      <c r="E1663" s="69"/>
      <c r="F1663" s="71"/>
      <c r="G1663" s="69">
        <f t="shared" si="51"/>
        <v>0</v>
      </c>
      <c r="I1663" s="67">
        <v>0</v>
      </c>
      <c r="J1663" s="68">
        <f t="shared" si="50"/>
        <v>0</v>
      </c>
      <c r="K1663" s="56"/>
      <c r="L1663" s="64" t="s">
        <v>455</v>
      </c>
    </row>
    <row r="1664" spans="1:12" s="72" customFormat="1" outlineLevel="2">
      <c r="A1664" s="81">
        <v>1201506013</v>
      </c>
      <c r="B1664" s="82" t="s">
        <v>1623</v>
      </c>
      <c r="C1664" s="69">
        <v>0</v>
      </c>
      <c r="D1664" s="78"/>
      <c r="E1664" s="69"/>
      <c r="F1664" s="71"/>
      <c r="G1664" s="69">
        <f t="shared" si="51"/>
        <v>0</v>
      </c>
      <c r="I1664" s="67">
        <v>0</v>
      </c>
      <c r="J1664" s="68">
        <f t="shared" si="50"/>
        <v>0</v>
      </c>
      <c r="K1664" s="56"/>
      <c r="L1664" s="64" t="s">
        <v>455</v>
      </c>
    </row>
    <row r="1665" spans="1:12" s="72" customFormat="1" outlineLevel="2">
      <c r="A1665" s="81">
        <v>1201506016</v>
      </c>
      <c r="B1665" s="82" t="s">
        <v>1624</v>
      </c>
      <c r="C1665" s="69">
        <v>0</v>
      </c>
      <c r="D1665" s="78"/>
      <c r="E1665" s="69"/>
      <c r="F1665" s="71"/>
      <c r="G1665" s="69">
        <f t="shared" si="51"/>
        <v>0</v>
      </c>
      <c r="I1665" s="67">
        <v>0</v>
      </c>
      <c r="J1665" s="68">
        <f t="shared" si="50"/>
        <v>0</v>
      </c>
      <c r="K1665" s="56"/>
      <c r="L1665" s="64" t="s">
        <v>455</v>
      </c>
    </row>
    <row r="1666" spans="1:12" s="72" customFormat="1" outlineLevel="2">
      <c r="A1666" s="81">
        <v>1201506017</v>
      </c>
      <c r="B1666" s="82" t="s">
        <v>1625</v>
      </c>
      <c r="C1666" s="69">
        <v>0</v>
      </c>
      <c r="D1666" s="78"/>
      <c r="E1666" s="69"/>
      <c r="F1666" s="71"/>
      <c r="G1666" s="69">
        <f t="shared" si="51"/>
        <v>0</v>
      </c>
      <c r="I1666" s="67">
        <v>0</v>
      </c>
      <c r="J1666" s="68">
        <f t="shared" si="50"/>
        <v>0</v>
      </c>
      <c r="K1666" s="56"/>
      <c r="L1666" s="64" t="s">
        <v>455</v>
      </c>
    </row>
    <row r="1667" spans="1:12" s="72" customFormat="1" outlineLevel="2">
      <c r="A1667" s="81">
        <v>1201506019</v>
      </c>
      <c r="B1667" s="82" t="s">
        <v>1626</v>
      </c>
      <c r="C1667" s="69">
        <v>0</v>
      </c>
      <c r="D1667" s="78"/>
      <c r="E1667" s="69"/>
      <c r="F1667" s="71"/>
      <c r="G1667" s="69">
        <f t="shared" si="51"/>
        <v>0</v>
      </c>
      <c r="I1667" s="67">
        <v>0</v>
      </c>
      <c r="J1667" s="68">
        <f t="shared" si="50"/>
        <v>0</v>
      </c>
      <c r="K1667" s="56"/>
      <c r="L1667" s="64" t="s">
        <v>455</v>
      </c>
    </row>
    <row r="1668" spans="1:12" s="72" customFormat="1" outlineLevel="2">
      <c r="A1668" s="81">
        <v>1201507010</v>
      </c>
      <c r="B1668" s="82" t="s">
        <v>1627</v>
      </c>
      <c r="C1668" s="69">
        <v>0</v>
      </c>
      <c r="D1668" s="78"/>
      <c r="E1668" s="69"/>
      <c r="F1668" s="71"/>
      <c r="G1668" s="69">
        <f t="shared" si="51"/>
        <v>0</v>
      </c>
      <c r="I1668" s="67">
        <v>0</v>
      </c>
      <c r="J1668" s="68">
        <f t="shared" si="50"/>
        <v>0</v>
      </c>
      <c r="K1668" s="56"/>
      <c r="L1668" s="64" t="s">
        <v>455</v>
      </c>
    </row>
    <row r="1669" spans="1:12" s="72" customFormat="1" outlineLevel="2">
      <c r="A1669" s="81">
        <v>1201507011</v>
      </c>
      <c r="B1669" s="82" t="s">
        <v>1628</v>
      </c>
      <c r="C1669" s="69">
        <v>0</v>
      </c>
      <c r="D1669" s="78"/>
      <c r="E1669" s="69"/>
      <c r="F1669" s="71"/>
      <c r="G1669" s="69">
        <f t="shared" si="51"/>
        <v>0</v>
      </c>
      <c r="I1669" s="67">
        <v>0</v>
      </c>
      <c r="J1669" s="68">
        <f t="shared" si="50"/>
        <v>0</v>
      </c>
      <c r="K1669" s="56"/>
      <c r="L1669" s="64" t="s">
        <v>455</v>
      </c>
    </row>
    <row r="1670" spans="1:12" s="72" customFormat="1" outlineLevel="2">
      <c r="A1670" s="81">
        <v>1201507012</v>
      </c>
      <c r="B1670" s="82" t="s">
        <v>1629</v>
      </c>
      <c r="C1670" s="69">
        <v>0</v>
      </c>
      <c r="D1670" s="78"/>
      <c r="E1670" s="69"/>
      <c r="F1670" s="71"/>
      <c r="G1670" s="69">
        <f t="shared" si="51"/>
        <v>0</v>
      </c>
      <c r="I1670" s="67">
        <v>0</v>
      </c>
      <c r="J1670" s="68">
        <f t="shared" si="50"/>
        <v>0</v>
      </c>
      <c r="K1670" s="56"/>
      <c r="L1670" s="64" t="s">
        <v>455</v>
      </c>
    </row>
    <row r="1671" spans="1:12" s="72" customFormat="1" outlineLevel="2">
      <c r="A1671" s="81">
        <v>1201507013</v>
      </c>
      <c r="B1671" s="82" t="s">
        <v>1630</v>
      </c>
      <c r="C1671" s="69">
        <v>0</v>
      </c>
      <c r="D1671" s="78"/>
      <c r="E1671" s="69"/>
      <c r="F1671" s="71"/>
      <c r="G1671" s="69">
        <f t="shared" si="51"/>
        <v>0</v>
      </c>
      <c r="I1671" s="67">
        <v>0</v>
      </c>
      <c r="J1671" s="68">
        <f t="shared" si="50"/>
        <v>0</v>
      </c>
      <c r="K1671" s="56"/>
      <c r="L1671" s="64" t="s">
        <v>455</v>
      </c>
    </row>
    <row r="1672" spans="1:12" s="72" customFormat="1" outlineLevel="2">
      <c r="A1672" s="81">
        <v>1201507016</v>
      </c>
      <c r="B1672" s="82" t="s">
        <v>1631</v>
      </c>
      <c r="C1672" s="69">
        <v>0</v>
      </c>
      <c r="D1672" s="78"/>
      <c r="E1672" s="69"/>
      <c r="F1672" s="71"/>
      <c r="G1672" s="69">
        <f t="shared" si="51"/>
        <v>0</v>
      </c>
      <c r="I1672" s="67">
        <v>0</v>
      </c>
      <c r="J1672" s="68">
        <f t="shared" si="50"/>
        <v>0</v>
      </c>
      <c r="K1672" s="56"/>
      <c r="L1672" s="64" t="s">
        <v>455</v>
      </c>
    </row>
    <row r="1673" spans="1:12" s="72" customFormat="1" outlineLevel="2">
      <c r="A1673" s="81">
        <v>1201507017</v>
      </c>
      <c r="B1673" s="82" t="s">
        <v>1632</v>
      </c>
      <c r="C1673" s="69">
        <v>0</v>
      </c>
      <c r="D1673" s="78"/>
      <c r="E1673" s="69"/>
      <c r="F1673" s="71"/>
      <c r="G1673" s="69">
        <f t="shared" si="51"/>
        <v>0</v>
      </c>
      <c r="I1673" s="67">
        <v>0</v>
      </c>
      <c r="J1673" s="68">
        <f t="shared" si="50"/>
        <v>0</v>
      </c>
      <c r="K1673" s="56"/>
      <c r="L1673" s="64" t="s">
        <v>455</v>
      </c>
    </row>
    <row r="1674" spans="1:12" s="72" customFormat="1" outlineLevel="2">
      <c r="A1674" s="81">
        <v>1201507019</v>
      </c>
      <c r="B1674" s="82" t="s">
        <v>1633</v>
      </c>
      <c r="C1674" s="69">
        <v>0</v>
      </c>
      <c r="D1674" s="78"/>
      <c r="E1674" s="69"/>
      <c r="F1674" s="71"/>
      <c r="G1674" s="69">
        <f t="shared" si="51"/>
        <v>0</v>
      </c>
      <c r="I1674" s="67">
        <v>0</v>
      </c>
      <c r="J1674" s="68">
        <f t="shared" si="50"/>
        <v>0</v>
      </c>
      <c r="K1674" s="56"/>
      <c r="L1674" s="64" t="s">
        <v>455</v>
      </c>
    </row>
    <row r="1675" spans="1:12" s="72" customFormat="1" outlineLevel="2">
      <c r="A1675" s="81">
        <v>1201507020</v>
      </c>
      <c r="B1675" s="82" t="s">
        <v>1627</v>
      </c>
      <c r="C1675" s="69">
        <v>0</v>
      </c>
      <c r="D1675" s="78"/>
      <c r="E1675" s="69"/>
      <c r="F1675" s="71"/>
      <c r="G1675" s="69">
        <f t="shared" si="51"/>
        <v>0</v>
      </c>
      <c r="I1675" s="67">
        <v>0</v>
      </c>
      <c r="J1675" s="68">
        <f t="shared" si="50"/>
        <v>0</v>
      </c>
      <c r="K1675" s="56"/>
      <c r="L1675" s="64" t="s">
        <v>455</v>
      </c>
    </row>
    <row r="1676" spans="1:12" s="72" customFormat="1" outlineLevel="2">
      <c r="A1676" s="81">
        <v>1201507021</v>
      </c>
      <c r="B1676" s="82" t="s">
        <v>1628</v>
      </c>
      <c r="C1676" s="69">
        <v>0</v>
      </c>
      <c r="D1676" s="78"/>
      <c r="E1676" s="69"/>
      <c r="F1676" s="71"/>
      <c r="G1676" s="69">
        <f t="shared" si="51"/>
        <v>0</v>
      </c>
      <c r="I1676" s="67">
        <v>0</v>
      </c>
      <c r="J1676" s="68">
        <f t="shared" si="50"/>
        <v>0</v>
      </c>
      <c r="K1676" s="56"/>
      <c r="L1676" s="64" t="s">
        <v>455</v>
      </c>
    </row>
    <row r="1677" spans="1:12" s="72" customFormat="1" outlineLevel="2">
      <c r="A1677" s="81">
        <v>1201507022</v>
      </c>
      <c r="B1677" s="82" t="s">
        <v>1629</v>
      </c>
      <c r="C1677" s="69">
        <v>0</v>
      </c>
      <c r="D1677" s="78"/>
      <c r="E1677" s="69"/>
      <c r="F1677" s="71"/>
      <c r="G1677" s="69">
        <f t="shared" si="51"/>
        <v>0</v>
      </c>
      <c r="I1677" s="67">
        <v>0</v>
      </c>
      <c r="J1677" s="68">
        <f t="shared" si="50"/>
        <v>0</v>
      </c>
      <c r="K1677" s="56"/>
      <c r="L1677" s="64" t="s">
        <v>455</v>
      </c>
    </row>
    <row r="1678" spans="1:12" s="72" customFormat="1" outlineLevel="2">
      <c r="A1678" s="81">
        <v>1201507023</v>
      </c>
      <c r="B1678" s="82" t="s">
        <v>1630</v>
      </c>
      <c r="C1678" s="69">
        <v>0</v>
      </c>
      <c r="D1678" s="78"/>
      <c r="E1678" s="69"/>
      <c r="F1678" s="71"/>
      <c r="G1678" s="69">
        <f t="shared" si="51"/>
        <v>0</v>
      </c>
      <c r="I1678" s="67">
        <v>0</v>
      </c>
      <c r="J1678" s="68">
        <f t="shared" si="50"/>
        <v>0</v>
      </c>
      <c r="K1678" s="56"/>
      <c r="L1678" s="64" t="s">
        <v>455</v>
      </c>
    </row>
    <row r="1679" spans="1:12" s="72" customFormat="1" outlineLevel="2">
      <c r="A1679" s="81">
        <v>1201507026</v>
      </c>
      <c r="B1679" s="82" t="s">
        <v>1631</v>
      </c>
      <c r="C1679" s="69">
        <v>0</v>
      </c>
      <c r="D1679" s="78"/>
      <c r="E1679" s="69"/>
      <c r="F1679" s="71"/>
      <c r="G1679" s="69">
        <f t="shared" si="51"/>
        <v>0</v>
      </c>
      <c r="I1679" s="67">
        <v>0</v>
      </c>
      <c r="J1679" s="68">
        <f t="shared" si="50"/>
        <v>0</v>
      </c>
      <c r="K1679" s="56"/>
      <c r="L1679" s="64" t="s">
        <v>455</v>
      </c>
    </row>
    <row r="1680" spans="1:12" s="72" customFormat="1" outlineLevel="2">
      <c r="A1680" s="81">
        <v>1201507027</v>
      </c>
      <c r="B1680" s="82" t="s">
        <v>1632</v>
      </c>
      <c r="C1680" s="69">
        <v>0</v>
      </c>
      <c r="D1680" s="78"/>
      <c r="E1680" s="69"/>
      <c r="F1680" s="71"/>
      <c r="G1680" s="69">
        <f t="shared" si="51"/>
        <v>0</v>
      </c>
      <c r="I1680" s="67">
        <v>0</v>
      </c>
      <c r="J1680" s="68">
        <f t="shared" si="50"/>
        <v>0</v>
      </c>
      <c r="K1680" s="56"/>
      <c r="L1680" s="64" t="s">
        <v>455</v>
      </c>
    </row>
    <row r="1681" spans="1:12" s="72" customFormat="1" outlineLevel="2">
      <c r="A1681" s="81">
        <v>1201507029</v>
      </c>
      <c r="B1681" s="82" t="s">
        <v>1633</v>
      </c>
      <c r="C1681" s="69">
        <v>0</v>
      </c>
      <c r="D1681" s="78"/>
      <c r="E1681" s="69"/>
      <c r="F1681" s="71"/>
      <c r="G1681" s="69">
        <f t="shared" si="51"/>
        <v>0</v>
      </c>
      <c r="I1681" s="67">
        <v>0</v>
      </c>
      <c r="J1681" s="68">
        <f t="shared" si="50"/>
        <v>0</v>
      </c>
      <c r="K1681" s="56"/>
      <c r="L1681" s="64" t="s">
        <v>455</v>
      </c>
    </row>
    <row r="1682" spans="1:12" s="72" customFormat="1" outlineLevel="2">
      <c r="A1682" s="81">
        <v>1201508010</v>
      </c>
      <c r="B1682" s="82" t="s">
        <v>1634</v>
      </c>
      <c r="C1682" s="69">
        <v>0</v>
      </c>
      <c r="D1682" s="78"/>
      <c r="E1682" s="69"/>
      <c r="F1682" s="71"/>
      <c r="G1682" s="69">
        <f t="shared" si="51"/>
        <v>0</v>
      </c>
      <c r="I1682" s="67">
        <v>0</v>
      </c>
      <c r="J1682" s="68">
        <f t="shared" si="50"/>
        <v>0</v>
      </c>
      <c r="K1682" s="56"/>
      <c r="L1682" s="64" t="s">
        <v>455</v>
      </c>
    </row>
    <row r="1683" spans="1:12" s="72" customFormat="1" outlineLevel="2">
      <c r="A1683" s="81">
        <v>1201508011</v>
      </c>
      <c r="B1683" s="82" t="s">
        <v>1635</v>
      </c>
      <c r="C1683" s="69">
        <v>0</v>
      </c>
      <c r="D1683" s="78"/>
      <c r="E1683" s="69"/>
      <c r="F1683" s="71"/>
      <c r="G1683" s="69">
        <f t="shared" si="51"/>
        <v>0</v>
      </c>
      <c r="I1683" s="67">
        <v>0</v>
      </c>
      <c r="J1683" s="68">
        <f t="shared" si="50"/>
        <v>0</v>
      </c>
      <c r="K1683" s="56"/>
      <c r="L1683" s="64" t="s">
        <v>455</v>
      </c>
    </row>
    <row r="1684" spans="1:12" s="72" customFormat="1" outlineLevel="2">
      <c r="A1684" s="81">
        <v>1201508012</v>
      </c>
      <c r="B1684" s="82" t="s">
        <v>1636</v>
      </c>
      <c r="C1684" s="69">
        <v>0</v>
      </c>
      <c r="D1684" s="78"/>
      <c r="E1684" s="69"/>
      <c r="F1684" s="71"/>
      <c r="G1684" s="69">
        <f t="shared" si="51"/>
        <v>0</v>
      </c>
      <c r="I1684" s="67">
        <v>0</v>
      </c>
      <c r="J1684" s="68">
        <f t="shared" si="50"/>
        <v>0</v>
      </c>
      <c r="K1684" s="56"/>
      <c r="L1684" s="64" t="s">
        <v>455</v>
      </c>
    </row>
    <row r="1685" spans="1:12" s="72" customFormat="1" outlineLevel="2">
      <c r="A1685" s="81">
        <v>1201508013</v>
      </c>
      <c r="B1685" s="82" t="s">
        <v>1637</v>
      </c>
      <c r="C1685" s="69">
        <v>0</v>
      </c>
      <c r="D1685" s="78"/>
      <c r="E1685" s="69"/>
      <c r="F1685" s="71"/>
      <c r="G1685" s="69">
        <f t="shared" si="51"/>
        <v>0</v>
      </c>
      <c r="I1685" s="67">
        <v>0</v>
      </c>
      <c r="J1685" s="68">
        <f t="shared" si="50"/>
        <v>0</v>
      </c>
      <c r="K1685" s="56"/>
      <c r="L1685" s="64" t="s">
        <v>455</v>
      </c>
    </row>
    <row r="1686" spans="1:12" s="72" customFormat="1" outlineLevel="2">
      <c r="A1686" s="81">
        <v>1201508016</v>
      </c>
      <c r="B1686" s="82" t="s">
        <v>1638</v>
      </c>
      <c r="C1686" s="69">
        <v>0</v>
      </c>
      <c r="D1686" s="78"/>
      <c r="E1686" s="69"/>
      <c r="F1686" s="71"/>
      <c r="G1686" s="69">
        <f t="shared" si="51"/>
        <v>0</v>
      </c>
      <c r="I1686" s="67">
        <v>0</v>
      </c>
      <c r="J1686" s="68">
        <f t="shared" si="50"/>
        <v>0</v>
      </c>
      <c r="K1686" s="56"/>
      <c r="L1686" s="64" t="s">
        <v>455</v>
      </c>
    </row>
    <row r="1687" spans="1:12" s="72" customFormat="1" outlineLevel="2">
      <c r="A1687" s="81">
        <v>1201508017</v>
      </c>
      <c r="B1687" s="82" t="s">
        <v>1639</v>
      </c>
      <c r="C1687" s="69">
        <v>0</v>
      </c>
      <c r="D1687" s="78"/>
      <c r="E1687" s="69"/>
      <c r="F1687" s="71"/>
      <c r="G1687" s="69">
        <f t="shared" si="51"/>
        <v>0</v>
      </c>
      <c r="I1687" s="67">
        <v>0</v>
      </c>
      <c r="J1687" s="68">
        <f t="shared" si="50"/>
        <v>0</v>
      </c>
      <c r="K1687" s="56"/>
      <c r="L1687" s="64" t="s">
        <v>455</v>
      </c>
    </row>
    <row r="1688" spans="1:12" s="72" customFormat="1" outlineLevel="2">
      <c r="A1688" s="81">
        <v>1201508019</v>
      </c>
      <c r="B1688" s="82" t="s">
        <v>1640</v>
      </c>
      <c r="C1688" s="69">
        <v>0</v>
      </c>
      <c r="D1688" s="78"/>
      <c r="E1688" s="69"/>
      <c r="F1688" s="71"/>
      <c r="G1688" s="69">
        <f t="shared" si="51"/>
        <v>0</v>
      </c>
      <c r="I1688" s="67">
        <v>0</v>
      </c>
      <c r="J1688" s="68">
        <f t="shared" si="50"/>
        <v>0</v>
      </c>
      <c r="K1688" s="56"/>
      <c r="L1688" s="64" t="s">
        <v>455</v>
      </c>
    </row>
    <row r="1689" spans="1:12" s="72" customFormat="1" outlineLevel="2">
      <c r="A1689" s="81">
        <v>1201509010</v>
      </c>
      <c r="B1689" s="82" t="s">
        <v>1641</v>
      </c>
      <c r="C1689" s="69">
        <v>0</v>
      </c>
      <c r="D1689" s="78"/>
      <c r="E1689" s="69"/>
      <c r="F1689" s="71"/>
      <c r="G1689" s="69">
        <f t="shared" si="51"/>
        <v>0</v>
      </c>
      <c r="I1689" s="67">
        <v>0</v>
      </c>
      <c r="J1689" s="68">
        <f t="shared" si="50"/>
        <v>0</v>
      </c>
      <c r="K1689" s="56"/>
      <c r="L1689" s="64" t="s">
        <v>455</v>
      </c>
    </row>
    <row r="1690" spans="1:12" s="72" customFormat="1" outlineLevel="2">
      <c r="A1690" s="81">
        <v>1201509011</v>
      </c>
      <c r="B1690" s="82" t="s">
        <v>1642</v>
      </c>
      <c r="C1690" s="69">
        <v>0</v>
      </c>
      <c r="D1690" s="78"/>
      <c r="E1690" s="69"/>
      <c r="F1690" s="71"/>
      <c r="G1690" s="69">
        <f t="shared" si="51"/>
        <v>0</v>
      </c>
      <c r="I1690" s="67">
        <v>0</v>
      </c>
      <c r="J1690" s="68">
        <f t="shared" si="50"/>
        <v>0</v>
      </c>
      <c r="K1690" s="56"/>
      <c r="L1690" s="64" t="s">
        <v>455</v>
      </c>
    </row>
    <row r="1691" spans="1:12" s="72" customFormat="1" outlineLevel="2">
      <c r="A1691" s="81">
        <v>1201509012</v>
      </c>
      <c r="B1691" s="82" t="s">
        <v>1643</v>
      </c>
      <c r="C1691" s="69">
        <v>0</v>
      </c>
      <c r="D1691" s="78"/>
      <c r="E1691" s="69"/>
      <c r="F1691" s="71"/>
      <c r="G1691" s="69">
        <f t="shared" si="51"/>
        <v>0</v>
      </c>
      <c r="I1691" s="67">
        <v>0</v>
      </c>
      <c r="J1691" s="68">
        <f t="shared" si="50"/>
        <v>0</v>
      </c>
      <c r="K1691" s="56"/>
      <c r="L1691" s="64" t="s">
        <v>455</v>
      </c>
    </row>
    <row r="1692" spans="1:12" s="72" customFormat="1" outlineLevel="2">
      <c r="A1692" s="81">
        <v>1201509013</v>
      </c>
      <c r="B1692" s="82" t="s">
        <v>1644</v>
      </c>
      <c r="C1692" s="69">
        <v>0</v>
      </c>
      <c r="D1692" s="78"/>
      <c r="E1692" s="69"/>
      <c r="F1692" s="71"/>
      <c r="G1692" s="69">
        <f t="shared" si="51"/>
        <v>0</v>
      </c>
      <c r="I1692" s="67">
        <v>0</v>
      </c>
      <c r="J1692" s="68">
        <f t="shared" si="50"/>
        <v>0</v>
      </c>
      <c r="K1692" s="56"/>
      <c r="L1692" s="64" t="s">
        <v>455</v>
      </c>
    </row>
    <row r="1693" spans="1:12" s="72" customFormat="1" outlineLevel="2">
      <c r="A1693" s="81">
        <v>1201509016</v>
      </c>
      <c r="B1693" s="82" t="s">
        <v>1645</v>
      </c>
      <c r="C1693" s="69">
        <v>0</v>
      </c>
      <c r="D1693" s="78"/>
      <c r="E1693" s="69"/>
      <c r="F1693" s="71"/>
      <c r="G1693" s="69">
        <f t="shared" si="51"/>
        <v>0</v>
      </c>
      <c r="I1693" s="67">
        <v>0</v>
      </c>
      <c r="J1693" s="68">
        <f t="shared" si="50"/>
        <v>0</v>
      </c>
      <c r="K1693" s="56"/>
      <c r="L1693" s="64" t="s">
        <v>455</v>
      </c>
    </row>
    <row r="1694" spans="1:12" s="72" customFormat="1" outlineLevel="2">
      <c r="A1694" s="81">
        <v>1201509017</v>
      </c>
      <c r="B1694" s="82" t="s">
        <v>1646</v>
      </c>
      <c r="C1694" s="69">
        <v>0</v>
      </c>
      <c r="D1694" s="78"/>
      <c r="E1694" s="69"/>
      <c r="F1694" s="71"/>
      <c r="G1694" s="69">
        <f t="shared" si="51"/>
        <v>0</v>
      </c>
      <c r="I1694" s="67">
        <v>0</v>
      </c>
      <c r="J1694" s="68">
        <f t="shared" si="50"/>
        <v>0</v>
      </c>
      <c r="K1694" s="56"/>
      <c r="L1694" s="64" t="s">
        <v>455</v>
      </c>
    </row>
    <row r="1695" spans="1:12" s="72" customFormat="1" outlineLevel="2">
      <c r="A1695" s="81">
        <v>1201509019</v>
      </c>
      <c r="B1695" s="82" t="s">
        <v>1647</v>
      </c>
      <c r="C1695" s="69">
        <v>0</v>
      </c>
      <c r="D1695" s="78"/>
      <c r="E1695" s="69"/>
      <c r="F1695" s="71"/>
      <c r="G1695" s="69">
        <f t="shared" si="51"/>
        <v>0</v>
      </c>
      <c r="I1695" s="67">
        <v>0</v>
      </c>
      <c r="J1695" s="68">
        <f t="shared" si="50"/>
        <v>0</v>
      </c>
      <c r="K1695" s="56"/>
      <c r="L1695" s="64" t="s">
        <v>455</v>
      </c>
    </row>
    <row r="1696" spans="1:12" s="72" customFormat="1" outlineLevel="2">
      <c r="A1696" s="81">
        <v>1201509020</v>
      </c>
      <c r="B1696" s="82" t="s">
        <v>1641</v>
      </c>
      <c r="C1696" s="69">
        <v>0</v>
      </c>
      <c r="D1696" s="78"/>
      <c r="E1696" s="69"/>
      <c r="F1696" s="71"/>
      <c r="G1696" s="69">
        <f t="shared" si="51"/>
        <v>0</v>
      </c>
      <c r="I1696" s="67">
        <v>0</v>
      </c>
      <c r="J1696" s="68">
        <f t="shared" si="50"/>
        <v>0</v>
      </c>
      <c r="K1696" s="56"/>
      <c r="L1696" s="64" t="s">
        <v>455</v>
      </c>
    </row>
    <row r="1697" spans="1:12" s="72" customFormat="1" outlineLevel="2">
      <c r="A1697" s="81">
        <v>1201509021</v>
      </c>
      <c r="B1697" s="82" t="s">
        <v>1642</v>
      </c>
      <c r="C1697" s="69">
        <v>0</v>
      </c>
      <c r="D1697" s="78"/>
      <c r="E1697" s="69"/>
      <c r="F1697" s="71"/>
      <c r="G1697" s="69">
        <f t="shared" si="51"/>
        <v>0</v>
      </c>
      <c r="I1697" s="67">
        <v>0</v>
      </c>
      <c r="J1697" s="68">
        <f t="shared" si="50"/>
        <v>0</v>
      </c>
      <c r="K1697" s="56"/>
      <c r="L1697" s="64" t="s">
        <v>455</v>
      </c>
    </row>
    <row r="1698" spans="1:12" s="72" customFormat="1" outlineLevel="2">
      <c r="A1698" s="81">
        <v>1201509022</v>
      </c>
      <c r="B1698" s="82" t="s">
        <v>1643</v>
      </c>
      <c r="C1698" s="69">
        <v>0</v>
      </c>
      <c r="D1698" s="78"/>
      <c r="E1698" s="69"/>
      <c r="F1698" s="71"/>
      <c r="G1698" s="69">
        <f t="shared" si="51"/>
        <v>0</v>
      </c>
      <c r="I1698" s="67">
        <v>0</v>
      </c>
      <c r="J1698" s="68">
        <f t="shared" si="50"/>
        <v>0</v>
      </c>
      <c r="K1698" s="56"/>
      <c r="L1698" s="64" t="s">
        <v>455</v>
      </c>
    </row>
    <row r="1699" spans="1:12" s="72" customFormat="1" outlineLevel="2">
      <c r="A1699" s="81">
        <v>1201509023</v>
      </c>
      <c r="B1699" s="82" t="s">
        <v>1644</v>
      </c>
      <c r="C1699" s="69">
        <v>0</v>
      </c>
      <c r="D1699" s="78"/>
      <c r="E1699" s="69"/>
      <c r="F1699" s="71"/>
      <c r="G1699" s="69">
        <f t="shared" si="51"/>
        <v>0</v>
      </c>
      <c r="I1699" s="67">
        <v>0</v>
      </c>
      <c r="J1699" s="68">
        <f t="shared" si="50"/>
        <v>0</v>
      </c>
      <c r="K1699" s="56"/>
      <c r="L1699" s="64" t="s">
        <v>455</v>
      </c>
    </row>
    <row r="1700" spans="1:12" s="72" customFormat="1" outlineLevel="2">
      <c r="A1700" s="81">
        <v>1201509026</v>
      </c>
      <c r="B1700" s="82" t="s">
        <v>1645</v>
      </c>
      <c r="C1700" s="69">
        <v>0</v>
      </c>
      <c r="D1700" s="78"/>
      <c r="E1700" s="69"/>
      <c r="F1700" s="71"/>
      <c r="G1700" s="69">
        <f t="shared" si="51"/>
        <v>0</v>
      </c>
      <c r="I1700" s="67">
        <v>0</v>
      </c>
      <c r="J1700" s="68">
        <f t="shared" si="50"/>
        <v>0</v>
      </c>
      <c r="K1700" s="56"/>
      <c r="L1700" s="64" t="s">
        <v>455</v>
      </c>
    </row>
    <row r="1701" spans="1:12" s="72" customFormat="1" outlineLevel="2">
      <c r="A1701" s="81">
        <v>1201509027</v>
      </c>
      <c r="B1701" s="82" t="s">
        <v>1646</v>
      </c>
      <c r="C1701" s="69">
        <v>0</v>
      </c>
      <c r="D1701" s="78"/>
      <c r="E1701" s="69"/>
      <c r="F1701" s="71"/>
      <c r="G1701" s="69">
        <f t="shared" si="51"/>
        <v>0</v>
      </c>
      <c r="I1701" s="67">
        <v>0</v>
      </c>
      <c r="J1701" s="68">
        <f t="shared" si="50"/>
        <v>0</v>
      </c>
      <c r="K1701" s="56"/>
      <c r="L1701" s="64" t="s">
        <v>455</v>
      </c>
    </row>
    <row r="1702" spans="1:12" s="72" customFormat="1" outlineLevel="2">
      <c r="A1702" s="81">
        <v>1201509029</v>
      </c>
      <c r="B1702" s="82" t="s">
        <v>1647</v>
      </c>
      <c r="C1702" s="69">
        <v>0</v>
      </c>
      <c r="D1702" s="78"/>
      <c r="E1702" s="69"/>
      <c r="F1702" s="71"/>
      <c r="G1702" s="69">
        <f t="shared" si="51"/>
        <v>0</v>
      </c>
      <c r="I1702" s="67">
        <v>0</v>
      </c>
      <c r="J1702" s="68">
        <f t="shared" si="50"/>
        <v>0</v>
      </c>
      <c r="K1702" s="56"/>
      <c r="L1702" s="64" t="s">
        <v>455</v>
      </c>
    </row>
    <row r="1703" spans="1:12" s="72" customFormat="1" outlineLevel="2">
      <c r="A1703" s="81">
        <v>1201510010</v>
      </c>
      <c r="B1703" s="82" t="s">
        <v>1648</v>
      </c>
      <c r="C1703" s="69">
        <v>0</v>
      </c>
      <c r="D1703" s="78"/>
      <c r="E1703" s="69"/>
      <c r="F1703" s="71"/>
      <c r="G1703" s="69">
        <f t="shared" si="51"/>
        <v>0</v>
      </c>
      <c r="I1703" s="67">
        <v>0</v>
      </c>
      <c r="J1703" s="68">
        <f t="shared" si="50"/>
        <v>0</v>
      </c>
      <c r="K1703" s="56"/>
      <c r="L1703" s="64" t="s">
        <v>455</v>
      </c>
    </row>
    <row r="1704" spans="1:12" s="72" customFormat="1" outlineLevel="2">
      <c r="A1704" s="81">
        <v>1201510011</v>
      </c>
      <c r="B1704" s="82" t="s">
        <v>1649</v>
      </c>
      <c r="C1704" s="69">
        <v>0</v>
      </c>
      <c r="D1704" s="78"/>
      <c r="E1704" s="69"/>
      <c r="F1704" s="71"/>
      <c r="G1704" s="69">
        <f t="shared" si="51"/>
        <v>0</v>
      </c>
      <c r="I1704" s="67">
        <v>0</v>
      </c>
      <c r="J1704" s="68">
        <f t="shared" si="50"/>
        <v>0</v>
      </c>
      <c r="K1704" s="56"/>
      <c r="L1704" s="64" t="s">
        <v>455</v>
      </c>
    </row>
    <row r="1705" spans="1:12" s="72" customFormat="1" outlineLevel="2">
      <c r="A1705" s="81">
        <v>1201510012</v>
      </c>
      <c r="B1705" s="82" t="s">
        <v>1650</v>
      </c>
      <c r="C1705" s="69">
        <v>0</v>
      </c>
      <c r="D1705" s="78"/>
      <c r="E1705" s="69"/>
      <c r="F1705" s="71"/>
      <c r="G1705" s="69">
        <f t="shared" si="51"/>
        <v>0</v>
      </c>
      <c r="I1705" s="67">
        <v>0</v>
      </c>
      <c r="J1705" s="68">
        <f t="shared" si="50"/>
        <v>0</v>
      </c>
      <c r="K1705" s="56"/>
      <c r="L1705" s="64" t="s">
        <v>455</v>
      </c>
    </row>
    <row r="1706" spans="1:12" s="72" customFormat="1" outlineLevel="2">
      <c r="A1706" s="81">
        <v>1201510013</v>
      </c>
      <c r="B1706" s="82" t="s">
        <v>1651</v>
      </c>
      <c r="C1706" s="69">
        <v>0</v>
      </c>
      <c r="D1706" s="78"/>
      <c r="E1706" s="69"/>
      <c r="F1706" s="71"/>
      <c r="G1706" s="69">
        <f t="shared" si="51"/>
        <v>0</v>
      </c>
      <c r="I1706" s="67">
        <v>0</v>
      </c>
      <c r="J1706" s="68">
        <f t="shared" ref="J1706:J1769" si="52">I1706-G1706</f>
        <v>0</v>
      </c>
      <c r="K1706" s="56"/>
      <c r="L1706" s="64" t="s">
        <v>455</v>
      </c>
    </row>
    <row r="1707" spans="1:12" s="72" customFormat="1" outlineLevel="2">
      <c r="A1707" s="81">
        <v>1201510016</v>
      </c>
      <c r="B1707" s="82" t="s">
        <v>1652</v>
      </c>
      <c r="C1707" s="69">
        <v>0</v>
      </c>
      <c r="D1707" s="78"/>
      <c r="E1707" s="69"/>
      <c r="F1707" s="71"/>
      <c r="G1707" s="69">
        <f t="shared" si="51"/>
        <v>0</v>
      </c>
      <c r="I1707" s="67">
        <v>0</v>
      </c>
      <c r="J1707" s="68">
        <f t="shared" si="52"/>
        <v>0</v>
      </c>
      <c r="K1707" s="56"/>
      <c r="L1707" s="64" t="s">
        <v>455</v>
      </c>
    </row>
    <row r="1708" spans="1:12" s="72" customFormat="1" outlineLevel="2">
      <c r="A1708" s="81">
        <v>1201510017</v>
      </c>
      <c r="B1708" s="82" t="s">
        <v>1653</v>
      </c>
      <c r="C1708" s="69">
        <v>0</v>
      </c>
      <c r="D1708" s="78"/>
      <c r="E1708" s="69"/>
      <c r="F1708" s="71"/>
      <c r="G1708" s="69">
        <f t="shared" si="51"/>
        <v>0</v>
      </c>
      <c r="I1708" s="67">
        <v>0</v>
      </c>
      <c r="J1708" s="68">
        <f t="shared" si="52"/>
        <v>0</v>
      </c>
      <c r="K1708" s="56"/>
      <c r="L1708" s="64" t="s">
        <v>455</v>
      </c>
    </row>
    <row r="1709" spans="1:12" s="72" customFormat="1" outlineLevel="2">
      <c r="A1709" s="81">
        <v>1201510019</v>
      </c>
      <c r="B1709" s="82" t="s">
        <v>1654</v>
      </c>
      <c r="C1709" s="69">
        <v>0</v>
      </c>
      <c r="D1709" s="78"/>
      <c r="E1709" s="69"/>
      <c r="F1709" s="71"/>
      <c r="G1709" s="69">
        <f t="shared" si="51"/>
        <v>0</v>
      </c>
      <c r="I1709" s="67">
        <v>0</v>
      </c>
      <c r="J1709" s="68">
        <f t="shared" si="52"/>
        <v>0</v>
      </c>
      <c r="K1709" s="56"/>
      <c r="L1709" s="64" t="s">
        <v>455</v>
      </c>
    </row>
    <row r="1710" spans="1:12" s="72" customFormat="1" outlineLevel="2">
      <c r="A1710" s="81">
        <v>1201510020</v>
      </c>
      <c r="B1710" s="82" t="s">
        <v>1648</v>
      </c>
      <c r="C1710" s="69">
        <v>0</v>
      </c>
      <c r="D1710" s="78"/>
      <c r="E1710" s="69"/>
      <c r="F1710" s="71"/>
      <c r="G1710" s="69">
        <f t="shared" si="51"/>
        <v>0</v>
      </c>
      <c r="I1710" s="67">
        <v>0</v>
      </c>
      <c r="J1710" s="68">
        <f t="shared" si="52"/>
        <v>0</v>
      </c>
      <c r="K1710" s="56"/>
      <c r="L1710" s="64" t="s">
        <v>455</v>
      </c>
    </row>
    <row r="1711" spans="1:12" s="72" customFormat="1" outlineLevel="2">
      <c r="A1711" s="81">
        <v>1201510021</v>
      </c>
      <c r="B1711" s="82" t="s">
        <v>1649</v>
      </c>
      <c r="C1711" s="69">
        <v>0</v>
      </c>
      <c r="D1711" s="78"/>
      <c r="E1711" s="69"/>
      <c r="F1711" s="71"/>
      <c r="G1711" s="69">
        <f t="shared" si="51"/>
        <v>0</v>
      </c>
      <c r="I1711" s="67">
        <v>0</v>
      </c>
      <c r="J1711" s="68">
        <f t="shared" si="52"/>
        <v>0</v>
      </c>
      <c r="K1711" s="56"/>
      <c r="L1711" s="64" t="s">
        <v>455</v>
      </c>
    </row>
    <row r="1712" spans="1:12" s="72" customFormat="1" outlineLevel="2">
      <c r="A1712" s="81">
        <v>1201510022</v>
      </c>
      <c r="B1712" s="82" t="s">
        <v>1650</v>
      </c>
      <c r="C1712" s="69">
        <v>0</v>
      </c>
      <c r="D1712" s="78"/>
      <c r="E1712" s="69"/>
      <c r="F1712" s="71"/>
      <c r="G1712" s="69">
        <f t="shared" si="51"/>
        <v>0</v>
      </c>
      <c r="I1712" s="67">
        <v>0</v>
      </c>
      <c r="J1712" s="68">
        <f t="shared" si="52"/>
        <v>0</v>
      </c>
      <c r="K1712" s="56"/>
      <c r="L1712" s="64" t="s">
        <v>455</v>
      </c>
    </row>
    <row r="1713" spans="1:12" s="72" customFormat="1" outlineLevel="2">
      <c r="A1713" s="81">
        <v>1201510023</v>
      </c>
      <c r="B1713" s="82" t="s">
        <v>1651</v>
      </c>
      <c r="C1713" s="69">
        <v>0</v>
      </c>
      <c r="D1713" s="78"/>
      <c r="E1713" s="69"/>
      <c r="F1713" s="71"/>
      <c r="G1713" s="69">
        <f t="shared" si="51"/>
        <v>0</v>
      </c>
      <c r="I1713" s="67">
        <v>0</v>
      </c>
      <c r="J1713" s="68">
        <f t="shared" si="52"/>
        <v>0</v>
      </c>
      <c r="K1713" s="56"/>
      <c r="L1713" s="64" t="s">
        <v>455</v>
      </c>
    </row>
    <row r="1714" spans="1:12" s="72" customFormat="1" outlineLevel="2">
      <c r="A1714" s="81">
        <v>1201510026</v>
      </c>
      <c r="B1714" s="82" t="s">
        <v>1652</v>
      </c>
      <c r="C1714" s="69">
        <v>0</v>
      </c>
      <c r="D1714" s="78"/>
      <c r="E1714" s="69"/>
      <c r="F1714" s="71"/>
      <c r="G1714" s="69">
        <f t="shared" si="51"/>
        <v>0</v>
      </c>
      <c r="I1714" s="67">
        <v>0</v>
      </c>
      <c r="J1714" s="68">
        <f t="shared" si="52"/>
        <v>0</v>
      </c>
      <c r="K1714" s="56"/>
      <c r="L1714" s="64" t="s">
        <v>455</v>
      </c>
    </row>
    <row r="1715" spans="1:12" s="72" customFormat="1" outlineLevel="2">
      <c r="A1715" s="81">
        <v>1201510027</v>
      </c>
      <c r="B1715" s="82" t="s">
        <v>1653</v>
      </c>
      <c r="C1715" s="69">
        <v>0</v>
      </c>
      <c r="D1715" s="78"/>
      <c r="E1715" s="69"/>
      <c r="F1715" s="71"/>
      <c r="G1715" s="69">
        <f t="shared" si="51"/>
        <v>0</v>
      </c>
      <c r="I1715" s="67">
        <v>0</v>
      </c>
      <c r="J1715" s="68">
        <f t="shared" si="52"/>
        <v>0</v>
      </c>
      <c r="K1715" s="56"/>
      <c r="L1715" s="64" t="s">
        <v>455</v>
      </c>
    </row>
    <row r="1716" spans="1:12" s="72" customFormat="1" outlineLevel="2">
      <c r="A1716" s="81">
        <v>1201510029</v>
      </c>
      <c r="B1716" s="82" t="s">
        <v>1654</v>
      </c>
      <c r="C1716" s="69">
        <v>0</v>
      </c>
      <c r="D1716" s="78"/>
      <c r="E1716" s="69"/>
      <c r="F1716" s="71"/>
      <c r="G1716" s="69">
        <f t="shared" si="51"/>
        <v>0</v>
      </c>
      <c r="I1716" s="67">
        <v>0</v>
      </c>
      <c r="J1716" s="68">
        <f t="shared" si="52"/>
        <v>0</v>
      </c>
      <c r="K1716" s="56"/>
      <c r="L1716" s="64" t="s">
        <v>455</v>
      </c>
    </row>
    <row r="1717" spans="1:12" s="72" customFormat="1" outlineLevel="2">
      <c r="A1717" s="81">
        <v>1201511010</v>
      </c>
      <c r="B1717" s="82" t="s">
        <v>1655</v>
      </c>
      <c r="C1717" s="69">
        <v>0</v>
      </c>
      <c r="D1717" s="78"/>
      <c r="E1717" s="69"/>
      <c r="F1717" s="71"/>
      <c r="G1717" s="69">
        <f t="shared" si="51"/>
        <v>0</v>
      </c>
      <c r="I1717" s="67">
        <v>0</v>
      </c>
      <c r="J1717" s="68">
        <f t="shared" si="52"/>
        <v>0</v>
      </c>
      <c r="K1717" s="56"/>
      <c r="L1717" s="64" t="s">
        <v>455</v>
      </c>
    </row>
    <row r="1718" spans="1:12" s="72" customFormat="1" outlineLevel="2">
      <c r="A1718" s="81">
        <v>1201511011</v>
      </c>
      <c r="B1718" s="82" t="s">
        <v>1656</v>
      </c>
      <c r="C1718" s="69">
        <v>0</v>
      </c>
      <c r="D1718" s="78"/>
      <c r="E1718" s="69"/>
      <c r="F1718" s="71"/>
      <c r="G1718" s="69">
        <f t="shared" si="51"/>
        <v>0</v>
      </c>
      <c r="I1718" s="67">
        <v>0</v>
      </c>
      <c r="J1718" s="68">
        <f t="shared" si="52"/>
        <v>0</v>
      </c>
      <c r="K1718" s="56"/>
      <c r="L1718" s="64" t="s">
        <v>455</v>
      </c>
    </row>
    <row r="1719" spans="1:12" s="72" customFormat="1" outlineLevel="2">
      <c r="A1719" s="81">
        <v>1201511012</v>
      </c>
      <c r="B1719" s="82" t="s">
        <v>1657</v>
      </c>
      <c r="C1719" s="69">
        <v>0</v>
      </c>
      <c r="D1719" s="78"/>
      <c r="E1719" s="69"/>
      <c r="F1719" s="71"/>
      <c r="G1719" s="69">
        <f t="shared" ref="G1719:G1782" si="53">C1719+E1719</f>
        <v>0</v>
      </c>
      <c r="I1719" s="67">
        <v>0</v>
      </c>
      <c r="J1719" s="68">
        <f t="shared" si="52"/>
        <v>0</v>
      </c>
      <c r="K1719" s="56"/>
      <c r="L1719" s="64" t="s">
        <v>455</v>
      </c>
    </row>
    <row r="1720" spans="1:12" s="72" customFormat="1" outlineLevel="2">
      <c r="A1720" s="81">
        <v>1201511013</v>
      </c>
      <c r="B1720" s="82" t="s">
        <v>1658</v>
      </c>
      <c r="C1720" s="69">
        <v>0</v>
      </c>
      <c r="D1720" s="78"/>
      <c r="E1720" s="69"/>
      <c r="F1720" s="71"/>
      <c r="G1720" s="69">
        <f t="shared" si="53"/>
        <v>0</v>
      </c>
      <c r="I1720" s="67">
        <v>0</v>
      </c>
      <c r="J1720" s="68">
        <f t="shared" si="52"/>
        <v>0</v>
      </c>
      <c r="K1720" s="56"/>
      <c r="L1720" s="64" t="s">
        <v>455</v>
      </c>
    </row>
    <row r="1721" spans="1:12" s="72" customFormat="1" outlineLevel="2">
      <c r="A1721" s="81">
        <v>1201511016</v>
      </c>
      <c r="B1721" s="82" t="s">
        <v>1659</v>
      </c>
      <c r="C1721" s="69">
        <v>0</v>
      </c>
      <c r="D1721" s="78"/>
      <c r="E1721" s="69"/>
      <c r="F1721" s="71"/>
      <c r="G1721" s="69">
        <f t="shared" si="53"/>
        <v>0</v>
      </c>
      <c r="I1721" s="67">
        <v>0</v>
      </c>
      <c r="J1721" s="68">
        <f t="shared" si="52"/>
        <v>0</v>
      </c>
      <c r="K1721" s="56"/>
      <c r="L1721" s="64" t="s">
        <v>455</v>
      </c>
    </row>
    <row r="1722" spans="1:12" s="72" customFormat="1" outlineLevel="2">
      <c r="A1722" s="81">
        <v>1201511017</v>
      </c>
      <c r="B1722" s="82" t="s">
        <v>1660</v>
      </c>
      <c r="C1722" s="69">
        <v>0</v>
      </c>
      <c r="D1722" s="78"/>
      <c r="E1722" s="69"/>
      <c r="F1722" s="71"/>
      <c r="G1722" s="69">
        <f t="shared" si="53"/>
        <v>0</v>
      </c>
      <c r="I1722" s="67">
        <v>0</v>
      </c>
      <c r="J1722" s="68">
        <f t="shared" si="52"/>
        <v>0</v>
      </c>
      <c r="K1722" s="56"/>
      <c r="L1722" s="64" t="s">
        <v>455</v>
      </c>
    </row>
    <row r="1723" spans="1:12" s="72" customFormat="1" outlineLevel="2">
      <c r="A1723" s="81">
        <v>1201511019</v>
      </c>
      <c r="B1723" s="82" t="s">
        <v>1661</v>
      </c>
      <c r="C1723" s="69">
        <v>0</v>
      </c>
      <c r="D1723" s="78"/>
      <c r="E1723" s="69"/>
      <c r="F1723" s="71"/>
      <c r="G1723" s="69">
        <f t="shared" si="53"/>
        <v>0</v>
      </c>
      <c r="I1723" s="67">
        <v>0</v>
      </c>
      <c r="J1723" s="68">
        <f t="shared" si="52"/>
        <v>0</v>
      </c>
      <c r="K1723" s="56"/>
      <c r="L1723" s="64" t="s">
        <v>455</v>
      </c>
    </row>
    <row r="1724" spans="1:12" s="72" customFormat="1" outlineLevel="2">
      <c r="A1724" s="81">
        <v>1201512010</v>
      </c>
      <c r="B1724" s="82" t="s">
        <v>1662</v>
      </c>
      <c r="C1724" s="69">
        <v>0</v>
      </c>
      <c r="D1724" s="78"/>
      <c r="E1724" s="69"/>
      <c r="F1724" s="71"/>
      <c r="G1724" s="69">
        <f t="shared" si="53"/>
        <v>0</v>
      </c>
      <c r="I1724" s="67">
        <v>0</v>
      </c>
      <c r="J1724" s="68">
        <f t="shared" si="52"/>
        <v>0</v>
      </c>
      <c r="K1724" s="56"/>
      <c r="L1724" s="64" t="s">
        <v>455</v>
      </c>
    </row>
    <row r="1725" spans="1:12" s="72" customFormat="1" outlineLevel="2">
      <c r="A1725" s="81">
        <v>1201512011</v>
      </c>
      <c r="B1725" s="82" t="s">
        <v>1663</v>
      </c>
      <c r="C1725" s="69">
        <v>0</v>
      </c>
      <c r="D1725" s="78"/>
      <c r="E1725" s="69"/>
      <c r="F1725" s="71"/>
      <c r="G1725" s="69">
        <f t="shared" si="53"/>
        <v>0</v>
      </c>
      <c r="I1725" s="67">
        <v>0</v>
      </c>
      <c r="J1725" s="68">
        <f t="shared" si="52"/>
        <v>0</v>
      </c>
      <c r="K1725" s="56"/>
      <c r="L1725" s="64" t="s">
        <v>455</v>
      </c>
    </row>
    <row r="1726" spans="1:12" s="72" customFormat="1" outlineLevel="2">
      <c r="A1726" s="81">
        <v>1201512012</v>
      </c>
      <c r="B1726" s="82" t="s">
        <v>1664</v>
      </c>
      <c r="C1726" s="69">
        <v>0</v>
      </c>
      <c r="D1726" s="78"/>
      <c r="E1726" s="69"/>
      <c r="F1726" s="71"/>
      <c r="G1726" s="69">
        <f t="shared" si="53"/>
        <v>0</v>
      </c>
      <c r="I1726" s="67">
        <v>0</v>
      </c>
      <c r="J1726" s="68">
        <f t="shared" si="52"/>
        <v>0</v>
      </c>
      <c r="K1726" s="56"/>
      <c r="L1726" s="64" t="s">
        <v>455</v>
      </c>
    </row>
    <row r="1727" spans="1:12" s="72" customFormat="1" outlineLevel="2">
      <c r="A1727" s="81">
        <v>1201512013</v>
      </c>
      <c r="B1727" s="82" t="s">
        <v>1665</v>
      </c>
      <c r="C1727" s="69">
        <v>0</v>
      </c>
      <c r="D1727" s="78"/>
      <c r="E1727" s="69"/>
      <c r="F1727" s="71"/>
      <c r="G1727" s="69">
        <f t="shared" si="53"/>
        <v>0</v>
      </c>
      <c r="I1727" s="67">
        <v>0</v>
      </c>
      <c r="J1727" s="68">
        <f t="shared" si="52"/>
        <v>0</v>
      </c>
      <c r="K1727" s="56"/>
      <c r="L1727" s="64" t="s">
        <v>455</v>
      </c>
    </row>
    <row r="1728" spans="1:12" s="72" customFormat="1" outlineLevel="2">
      <c r="A1728" s="81">
        <v>1201512016</v>
      </c>
      <c r="B1728" s="82" t="s">
        <v>1666</v>
      </c>
      <c r="C1728" s="69">
        <v>0</v>
      </c>
      <c r="D1728" s="78"/>
      <c r="E1728" s="69"/>
      <c r="F1728" s="71"/>
      <c r="G1728" s="69">
        <f t="shared" si="53"/>
        <v>0</v>
      </c>
      <c r="I1728" s="67">
        <v>0</v>
      </c>
      <c r="J1728" s="68">
        <f t="shared" si="52"/>
        <v>0</v>
      </c>
      <c r="K1728" s="56"/>
      <c r="L1728" s="64" t="s">
        <v>455</v>
      </c>
    </row>
    <row r="1729" spans="1:12" s="72" customFormat="1" outlineLevel="2">
      <c r="A1729" s="81">
        <v>1201512017</v>
      </c>
      <c r="B1729" s="82" t="s">
        <v>1667</v>
      </c>
      <c r="C1729" s="69">
        <v>0</v>
      </c>
      <c r="D1729" s="78"/>
      <c r="E1729" s="69"/>
      <c r="F1729" s="71"/>
      <c r="G1729" s="69">
        <f t="shared" si="53"/>
        <v>0</v>
      </c>
      <c r="I1729" s="67">
        <v>0</v>
      </c>
      <c r="J1729" s="68">
        <f t="shared" si="52"/>
        <v>0</v>
      </c>
      <c r="K1729" s="56"/>
      <c r="L1729" s="64" t="s">
        <v>455</v>
      </c>
    </row>
    <row r="1730" spans="1:12" s="72" customFormat="1" outlineLevel="2">
      <c r="A1730" s="81">
        <v>1201512019</v>
      </c>
      <c r="B1730" s="82" t="s">
        <v>1668</v>
      </c>
      <c r="C1730" s="69">
        <v>0</v>
      </c>
      <c r="D1730" s="78"/>
      <c r="E1730" s="69"/>
      <c r="F1730" s="71"/>
      <c r="G1730" s="69">
        <f t="shared" si="53"/>
        <v>0</v>
      </c>
      <c r="I1730" s="67">
        <v>0</v>
      </c>
      <c r="J1730" s="68">
        <f t="shared" si="52"/>
        <v>0</v>
      </c>
      <c r="K1730" s="56"/>
      <c r="L1730" s="64" t="s">
        <v>455</v>
      </c>
    </row>
    <row r="1731" spans="1:12" s="72" customFormat="1" outlineLevel="2">
      <c r="A1731" s="81">
        <v>1201513010</v>
      </c>
      <c r="B1731" s="82" t="s">
        <v>1669</v>
      </c>
      <c r="C1731" s="69">
        <v>0</v>
      </c>
      <c r="D1731" s="78"/>
      <c r="E1731" s="69"/>
      <c r="F1731" s="71"/>
      <c r="G1731" s="69">
        <f t="shared" si="53"/>
        <v>0</v>
      </c>
      <c r="I1731" s="67">
        <v>0</v>
      </c>
      <c r="J1731" s="68">
        <f t="shared" si="52"/>
        <v>0</v>
      </c>
      <c r="K1731" s="56"/>
      <c r="L1731" s="64" t="s">
        <v>455</v>
      </c>
    </row>
    <row r="1732" spans="1:12" s="72" customFormat="1" outlineLevel="2">
      <c r="A1732" s="81">
        <v>1201513011</v>
      </c>
      <c r="B1732" s="82" t="s">
        <v>1670</v>
      </c>
      <c r="C1732" s="69">
        <v>0</v>
      </c>
      <c r="D1732" s="78"/>
      <c r="E1732" s="69"/>
      <c r="F1732" s="71"/>
      <c r="G1732" s="69">
        <f t="shared" si="53"/>
        <v>0</v>
      </c>
      <c r="I1732" s="67">
        <v>0</v>
      </c>
      <c r="J1732" s="68">
        <f t="shared" si="52"/>
        <v>0</v>
      </c>
      <c r="K1732" s="56"/>
      <c r="L1732" s="64" t="s">
        <v>455</v>
      </c>
    </row>
    <row r="1733" spans="1:12" s="72" customFormat="1" outlineLevel="2">
      <c r="A1733" s="81">
        <v>1201513012</v>
      </c>
      <c r="B1733" s="82" t="s">
        <v>1671</v>
      </c>
      <c r="C1733" s="69">
        <v>0</v>
      </c>
      <c r="D1733" s="78"/>
      <c r="E1733" s="69"/>
      <c r="F1733" s="71"/>
      <c r="G1733" s="69">
        <f t="shared" si="53"/>
        <v>0</v>
      </c>
      <c r="I1733" s="67">
        <v>0</v>
      </c>
      <c r="J1733" s="68">
        <f t="shared" si="52"/>
        <v>0</v>
      </c>
      <c r="K1733" s="56"/>
      <c r="L1733" s="64" t="s">
        <v>455</v>
      </c>
    </row>
    <row r="1734" spans="1:12" s="72" customFormat="1" outlineLevel="2">
      <c r="A1734" s="81">
        <v>1201513013</v>
      </c>
      <c r="B1734" s="82" t="s">
        <v>1672</v>
      </c>
      <c r="C1734" s="69">
        <v>0</v>
      </c>
      <c r="D1734" s="78"/>
      <c r="E1734" s="69"/>
      <c r="F1734" s="71"/>
      <c r="G1734" s="69">
        <f t="shared" si="53"/>
        <v>0</v>
      </c>
      <c r="I1734" s="67">
        <v>0</v>
      </c>
      <c r="J1734" s="68">
        <f t="shared" si="52"/>
        <v>0</v>
      </c>
      <c r="K1734" s="56"/>
      <c r="L1734" s="64" t="s">
        <v>455</v>
      </c>
    </row>
    <row r="1735" spans="1:12" s="72" customFormat="1" outlineLevel="2">
      <c r="A1735" s="81">
        <v>1201513016</v>
      </c>
      <c r="B1735" s="82" t="s">
        <v>1673</v>
      </c>
      <c r="C1735" s="69">
        <v>0</v>
      </c>
      <c r="D1735" s="78"/>
      <c r="E1735" s="69"/>
      <c r="F1735" s="71"/>
      <c r="G1735" s="69">
        <f t="shared" si="53"/>
        <v>0</v>
      </c>
      <c r="I1735" s="67">
        <v>0</v>
      </c>
      <c r="J1735" s="68">
        <f t="shared" si="52"/>
        <v>0</v>
      </c>
      <c r="K1735" s="56"/>
      <c r="L1735" s="64" t="s">
        <v>455</v>
      </c>
    </row>
    <row r="1736" spans="1:12" s="72" customFormat="1" outlineLevel="2">
      <c r="A1736" s="81">
        <v>1201513017</v>
      </c>
      <c r="B1736" s="82" t="s">
        <v>1674</v>
      </c>
      <c r="C1736" s="69">
        <v>0</v>
      </c>
      <c r="D1736" s="78"/>
      <c r="E1736" s="69"/>
      <c r="F1736" s="71"/>
      <c r="G1736" s="69">
        <f t="shared" si="53"/>
        <v>0</v>
      </c>
      <c r="I1736" s="67">
        <v>0</v>
      </c>
      <c r="J1736" s="68">
        <f t="shared" si="52"/>
        <v>0</v>
      </c>
      <c r="K1736" s="56"/>
      <c r="L1736" s="64" t="s">
        <v>455</v>
      </c>
    </row>
    <row r="1737" spans="1:12" s="72" customFormat="1" outlineLevel="2">
      <c r="A1737" s="81">
        <v>1201513019</v>
      </c>
      <c r="B1737" s="82" t="s">
        <v>1675</v>
      </c>
      <c r="C1737" s="69">
        <v>0</v>
      </c>
      <c r="D1737" s="78"/>
      <c r="E1737" s="69"/>
      <c r="F1737" s="71"/>
      <c r="G1737" s="69">
        <f t="shared" si="53"/>
        <v>0</v>
      </c>
      <c r="I1737" s="67">
        <v>0</v>
      </c>
      <c r="J1737" s="68">
        <f t="shared" si="52"/>
        <v>0</v>
      </c>
      <c r="K1737" s="56"/>
      <c r="L1737" s="64" t="s">
        <v>455</v>
      </c>
    </row>
    <row r="1738" spans="1:12" s="72" customFormat="1" outlineLevel="2">
      <c r="A1738" s="81">
        <v>1201514010</v>
      </c>
      <c r="B1738" s="82" t="s">
        <v>1676</v>
      </c>
      <c r="C1738" s="69">
        <v>0</v>
      </c>
      <c r="D1738" s="78"/>
      <c r="E1738" s="69"/>
      <c r="F1738" s="71"/>
      <c r="G1738" s="69">
        <f t="shared" si="53"/>
        <v>0</v>
      </c>
      <c r="I1738" s="67">
        <v>0</v>
      </c>
      <c r="J1738" s="68">
        <f t="shared" si="52"/>
        <v>0</v>
      </c>
      <c r="K1738" s="56"/>
      <c r="L1738" s="64" t="s">
        <v>455</v>
      </c>
    </row>
    <row r="1739" spans="1:12" s="72" customFormat="1" outlineLevel="2">
      <c r="A1739" s="81">
        <v>1201514011</v>
      </c>
      <c r="B1739" s="82" t="s">
        <v>1677</v>
      </c>
      <c r="C1739" s="69">
        <v>0</v>
      </c>
      <c r="D1739" s="78"/>
      <c r="E1739" s="69"/>
      <c r="F1739" s="71"/>
      <c r="G1739" s="69">
        <f t="shared" si="53"/>
        <v>0</v>
      </c>
      <c r="I1739" s="67">
        <v>0</v>
      </c>
      <c r="J1739" s="68">
        <f t="shared" si="52"/>
        <v>0</v>
      </c>
      <c r="K1739" s="56"/>
      <c r="L1739" s="64" t="s">
        <v>455</v>
      </c>
    </row>
    <row r="1740" spans="1:12" s="72" customFormat="1" outlineLevel="2">
      <c r="A1740" s="81">
        <v>1201514012</v>
      </c>
      <c r="B1740" s="82" t="s">
        <v>1678</v>
      </c>
      <c r="C1740" s="69">
        <v>0</v>
      </c>
      <c r="D1740" s="78"/>
      <c r="E1740" s="69"/>
      <c r="F1740" s="71"/>
      <c r="G1740" s="69">
        <f t="shared" si="53"/>
        <v>0</v>
      </c>
      <c r="I1740" s="67">
        <v>0</v>
      </c>
      <c r="J1740" s="68">
        <f t="shared" si="52"/>
        <v>0</v>
      </c>
      <c r="K1740" s="56"/>
      <c r="L1740" s="64" t="s">
        <v>455</v>
      </c>
    </row>
    <row r="1741" spans="1:12" s="72" customFormat="1" outlineLevel="2">
      <c r="A1741" s="81">
        <v>1201514013</v>
      </c>
      <c r="B1741" s="82" t="s">
        <v>1679</v>
      </c>
      <c r="C1741" s="69">
        <v>0</v>
      </c>
      <c r="D1741" s="78"/>
      <c r="E1741" s="69"/>
      <c r="F1741" s="71"/>
      <c r="G1741" s="69">
        <f t="shared" si="53"/>
        <v>0</v>
      </c>
      <c r="I1741" s="67">
        <v>0</v>
      </c>
      <c r="J1741" s="68">
        <f t="shared" si="52"/>
        <v>0</v>
      </c>
      <c r="K1741" s="56"/>
      <c r="L1741" s="64" t="s">
        <v>455</v>
      </c>
    </row>
    <row r="1742" spans="1:12" s="72" customFormat="1" outlineLevel="2">
      <c r="A1742" s="81">
        <v>1201514016</v>
      </c>
      <c r="B1742" s="82" t="s">
        <v>1680</v>
      </c>
      <c r="C1742" s="69">
        <v>0</v>
      </c>
      <c r="D1742" s="78"/>
      <c r="E1742" s="69"/>
      <c r="F1742" s="71"/>
      <c r="G1742" s="69">
        <f t="shared" si="53"/>
        <v>0</v>
      </c>
      <c r="I1742" s="67">
        <v>0</v>
      </c>
      <c r="J1742" s="68">
        <f t="shared" si="52"/>
        <v>0</v>
      </c>
      <c r="K1742" s="56"/>
      <c r="L1742" s="64" t="s">
        <v>455</v>
      </c>
    </row>
    <row r="1743" spans="1:12" s="72" customFormat="1" outlineLevel="2">
      <c r="A1743" s="81">
        <v>1201514017</v>
      </c>
      <c r="B1743" s="82" t="s">
        <v>1681</v>
      </c>
      <c r="C1743" s="69">
        <v>0</v>
      </c>
      <c r="D1743" s="78"/>
      <c r="E1743" s="69"/>
      <c r="F1743" s="71"/>
      <c r="G1743" s="69">
        <f t="shared" si="53"/>
        <v>0</v>
      </c>
      <c r="I1743" s="67">
        <v>0</v>
      </c>
      <c r="J1743" s="68">
        <f t="shared" si="52"/>
        <v>0</v>
      </c>
      <c r="K1743" s="56"/>
      <c r="L1743" s="64" t="s">
        <v>455</v>
      </c>
    </row>
    <row r="1744" spans="1:12" s="72" customFormat="1" outlineLevel="2">
      <c r="A1744" s="81">
        <v>1201514019</v>
      </c>
      <c r="B1744" s="82" t="s">
        <v>1682</v>
      </c>
      <c r="C1744" s="69">
        <v>0</v>
      </c>
      <c r="D1744" s="78"/>
      <c r="E1744" s="69"/>
      <c r="F1744" s="71"/>
      <c r="G1744" s="69">
        <f t="shared" si="53"/>
        <v>0</v>
      </c>
      <c r="I1744" s="67">
        <v>0</v>
      </c>
      <c r="J1744" s="68">
        <f t="shared" si="52"/>
        <v>0</v>
      </c>
      <c r="K1744" s="56"/>
      <c r="L1744" s="64" t="s">
        <v>455</v>
      </c>
    </row>
    <row r="1745" spans="1:12" s="72" customFormat="1" outlineLevel="2">
      <c r="A1745" s="81">
        <v>1201515010</v>
      </c>
      <c r="B1745" s="82" t="s">
        <v>1683</v>
      </c>
      <c r="C1745" s="69">
        <v>0</v>
      </c>
      <c r="D1745" s="78"/>
      <c r="E1745" s="69"/>
      <c r="F1745" s="71"/>
      <c r="G1745" s="69">
        <f t="shared" si="53"/>
        <v>0</v>
      </c>
      <c r="I1745" s="67">
        <v>0</v>
      </c>
      <c r="J1745" s="68">
        <f t="shared" si="52"/>
        <v>0</v>
      </c>
      <c r="K1745" s="56"/>
      <c r="L1745" s="64" t="s">
        <v>455</v>
      </c>
    </row>
    <row r="1746" spans="1:12" s="72" customFormat="1" outlineLevel="2">
      <c r="A1746" s="81">
        <v>1201515011</v>
      </c>
      <c r="B1746" s="82" t="s">
        <v>1684</v>
      </c>
      <c r="C1746" s="69">
        <v>0</v>
      </c>
      <c r="D1746" s="78"/>
      <c r="E1746" s="69"/>
      <c r="F1746" s="71"/>
      <c r="G1746" s="69">
        <f t="shared" si="53"/>
        <v>0</v>
      </c>
      <c r="I1746" s="67">
        <v>0</v>
      </c>
      <c r="J1746" s="68">
        <f t="shared" si="52"/>
        <v>0</v>
      </c>
      <c r="K1746" s="56"/>
      <c r="L1746" s="64" t="s">
        <v>455</v>
      </c>
    </row>
    <row r="1747" spans="1:12" s="72" customFormat="1" outlineLevel="2">
      <c r="A1747" s="81">
        <v>1201515012</v>
      </c>
      <c r="B1747" s="82" t="s">
        <v>1685</v>
      </c>
      <c r="C1747" s="69">
        <v>0</v>
      </c>
      <c r="D1747" s="78"/>
      <c r="E1747" s="69"/>
      <c r="F1747" s="71"/>
      <c r="G1747" s="69">
        <f t="shared" si="53"/>
        <v>0</v>
      </c>
      <c r="I1747" s="67">
        <v>0</v>
      </c>
      <c r="J1747" s="68">
        <f t="shared" si="52"/>
        <v>0</v>
      </c>
      <c r="K1747" s="56"/>
      <c r="L1747" s="64" t="s">
        <v>455</v>
      </c>
    </row>
    <row r="1748" spans="1:12" s="72" customFormat="1" outlineLevel="2">
      <c r="A1748" s="81">
        <v>1201515013</v>
      </c>
      <c r="B1748" s="82" t="s">
        <v>1686</v>
      </c>
      <c r="C1748" s="69">
        <v>0</v>
      </c>
      <c r="D1748" s="78"/>
      <c r="E1748" s="69"/>
      <c r="F1748" s="71"/>
      <c r="G1748" s="69">
        <f t="shared" si="53"/>
        <v>0</v>
      </c>
      <c r="I1748" s="67">
        <v>0</v>
      </c>
      <c r="J1748" s="68">
        <f t="shared" si="52"/>
        <v>0</v>
      </c>
      <c r="K1748" s="56"/>
      <c r="L1748" s="64" t="s">
        <v>455</v>
      </c>
    </row>
    <row r="1749" spans="1:12" s="72" customFormat="1" outlineLevel="2">
      <c r="A1749" s="81">
        <v>1201515016</v>
      </c>
      <c r="B1749" s="82" t="s">
        <v>1687</v>
      </c>
      <c r="C1749" s="69">
        <v>0</v>
      </c>
      <c r="D1749" s="78"/>
      <c r="E1749" s="69"/>
      <c r="F1749" s="71"/>
      <c r="G1749" s="69">
        <f t="shared" si="53"/>
        <v>0</v>
      </c>
      <c r="I1749" s="67">
        <v>0</v>
      </c>
      <c r="J1749" s="68">
        <f t="shared" si="52"/>
        <v>0</v>
      </c>
      <c r="K1749" s="56"/>
      <c r="L1749" s="64" t="s">
        <v>455</v>
      </c>
    </row>
    <row r="1750" spans="1:12" s="72" customFormat="1" outlineLevel="2">
      <c r="A1750" s="81">
        <v>1201515017</v>
      </c>
      <c r="B1750" s="82" t="s">
        <v>1688</v>
      </c>
      <c r="C1750" s="69">
        <v>0</v>
      </c>
      <c r="D1750" s="78"/>
      <c r="E1750" s="69"/>
      <c r="F1750" s="71"/>
      <c r="G1750" s="69">
        <f t="shared" si="53"/>
        <v>0</v>
      </c>
      <c r="I1750" s="67">
        <v>0</v>
      </c>
      <c r="J1750" s="68">
        <f t="shared" si="52"/>
        <v>0</v>
      </c>
      <c r="K1750" s="56"/>
      <c r="L1750" s="64" t="s">
        <v>455</v>
      </c>
    </row>
    <row r="1751" spans="1:12" s="72" customFormat="1" outlineLevel="2">
      <c r="A1751" s="81">
        <v>1201515019</v>
      </c>
      <c r="B1751" s="82" t="s">
        <v>1689</v>
      </c>
      <c r="C1751" s="69">
        <v>0</v>
      </c>
      <c r="D1751" s="78"/>
      <c r="E1751" s="69"/>
      <c r="F1751" s="71"/>
      <c r="G1751" s="69">
        <f t="shared" si="53"/>
        <v>0</v>
      </c>
      <c r="I1751" s="67">
        <v>0</v>
      </c>
      <c r="J1751" s="68">
        <f t="shared" si="52"/>
        <v>0</v>
      </c>
      <c r="K1751" s="56"/>
      <c r="L1751" s="64" t="s">
        <v>455</v>
      </c>
    </row>
    <row r="1752" spans="1:12" s="72" customFormat="1" outlineLevel="2">
      <c r="A1752" s="81">
        <v>1201701010</v>
      </c>
      <c r="B1752" s="82" t="s">
        <v>1690</v>
      </c>
      <c r="C1752" s="69">
        <v>0</v>
      </c>
      <c r="D1752" s="78"/>
      <c r="E1752" s="69"/>
      <c r="F1752" s="71"/>
      <c r="G1752" s="69">
        <f t="shared" si="53"/>
        <v>0</v>
      </c>
      <c r="I1752" s="67">
        <v>0</v>
      </c>
      <c r="J1752" s="68">
        <f t="shared" si="52"/>
        <v>0</v>
      </c>
      <c r="K1752" s="56"/>
      <c r="L1752" s="64" t="s">
        <v>455</v>
      </c>
    </row>
    <row r="1753" spans="1:12" s="72" customFormat="1" outlineLevel="2">
      <c r="A1753" s="81">
        <v>1201701011</v>
      </c>
      <c r="B1753" s="82" t="s">
        <v>1691</v>
      </c>
      <c r="C1753" s="69">
        <v>0</v>
      </c>
      <c r="D1753" s="78"/>
      <c r="E1753" s="69"/>
      <c r="F1753" s="71"/>
      <c r="G1753" s="69">
        <f t="shared" si="53"/>
        <v>0</v>
      </c>
      <c r="I1753" s="67">
        <v>0</v>
      </c>
      <c r="J1753" s="68">
        <f t="shared" si="52"/>
        <v>0</v>
      </c>
      <c r="K1753" s="56"/>
      <c r="L1753" s="64" t="s">
        <v>455</v>
      </c>
    </row>
    <row r="1754" spans="1:12" s="72" customFormat="1" outlineLevel="2">
      <c r="A1754" s="81">
        <v>1201701012</v>
      </c>
      <c r="B1754" s="82" t="s">
        <v>1692</v>
      </c>
      <c r="C1754" s="69">
        <v>0</v>
      </c>
      <c r="D1754" s="78"/>
      <c r="E1754" s="69"/>
      <c r="F1754" s="71"/>
      <c r="G1754" s="69">
        <f t="shared" si="53"/>
        <v>0</v>
      </c>
      <c r="I1754" s="67">
        <v>0</v>
      </c>
      <c r="J1754" s="68">
        <f t="shared" si="52"/>
        <v>0</v>
      </c>
      <c r="K1754" s="56"/>
      <c r="L1754" s="64" t="s">
        <v>455</v>
      </c>
    </row>
    <row r="1755" spans="1:12" s="72" customFormat="1" outlineLevel="2">
      <c r="A1755" s="81">
        <v>1201701013</v>
      </c>
      <c r="B1755" s="82" t="s">
        <v>1693</v>
      </c>
      <c r="C1755" s="69">
        <v>0</v>
      </c>
      <c r="D1755" s="78"/>
      <c r="E1755" s="69"/>
      <c r="F1755" s="71"/>
      <c r="G1755" s="69">
        <f t="shared" si="53"/>
        <v>0</v>
      </c>
      <c r="I1755" s="67">
        <v>0</v>
      </c>
      <c r="J1755" s="68">
        <f t="shared" si="52"/>
        <v>0</v>
      </c>
      <c r="K1755" s="56"/>
      <c r="L1755" s="64" t="s">
        <v>455</v>
      </c>
    </row>
    <row r="1756" spans="1:12" s="72" customFormat="1" outlineLevel="2">
      <c r="A1756" s="81">
        <v>1201701016</v>
      </c>
      <c r="B1756" s="82" t="s">
        <v>1694</v>
      </c>
      <c r="C1756" s="69">
        <v>0</v>
      </c>
      <c r="D1756" s="78"/>
      <c r="E1756" s="69"/>
      <c r="F1756" s="71"/>
      <c r="G1756" s="69">
        <f t="shared" si="53"/>
        <v>0</v>
      </c>
      <c r="I1756" s="67">
        <v>0</v>
      </c>
      <c r="J1756" s="68">
        <f t="shared" si="52"/>
        <v>0</v>
      </c>
      <c r="K1756" s="56"/>
      <c r="L1756" s="64" t="s">
        <v>455</v>
      </c>
    </row>
    <row r="1757" spans="1:12" s="72" customFormat="1" outlineLevel="2">
      <c r="A1757" s="81">
        <v>1201701017</v>
      </c>
      <c r="B1757" s="82" t="s">
        <v>1695</v>
      </c>
      <c r="C1757" s="69">
        <v>0</v>
      </c>
      <c r="D1757" s="78"/>
      <c r="E1757" s="69"/>
      <c r="F1757" s="71"/>
      <c r="G1757" s="69">
        <f t="shared" si="53"/>
        <v>0</v>
      </c>
      <c r="I1757" s="67">
        <v>0</v>
      </c>
      <c r="J1757" s="68">
        <f t="shared" si="52"/>
        <v>0</v>
      </c>
      <c r="K1757" s="56"/>
      <c r="L1757" s="64" t="s">
        <v>455</v>
      </c>
    </row>
    <row r="1758" spans="1:12" s="72" customFormat="1" outlineLevel="2">
      <c r="A1758" s="81">
        <v>1201701019</v>
      </c>
      <c r="B1758" s="82" t="s">
        <v>1696</v>
      </c>
      <c r="C1758" s="69">
        <v>0</v>
      </c>
      <c r="D1758" s="78"/>
      <c r="E1758" s="69"/>
      <c r="F1758" s="71"/>
      <c r="G1758" s="69">
        <f t="shared" si="53"/>
        <v>0</v>
      </c>
      <c r="I1758" s="67">
        <v>0</v>
      </c>
      <c r="J1758" s="68">
        <f t="shared" si="52"/>
        <v>0</v>
      </c>
      <c r="K1758" s="56"/>
      <c r="L1758" s="64" t="s">
        <v>455</v>
      </c>
    </row>
    <row r="1759" spans="1:12" s="72" customFormat="1" outlineLevel="2">
      <c r="A1759" s="81">
        <v>1201702010</v>
      </c>
      <c r="B1759" s="82" t="s">
        <v>1697</v>
      </c>
      <c r="C1759" s="69">
        <v>0</v>
      </c>
      <c r="D1759" s="78"/>
      <c r="E1759" s="69"/>
      <c r="F1759" s="71"/>
      <c r="G1759" s="69">
        <f t="shared" si="53"/>
        <v>0</v>
      </c>
      <c r="I1759" s="67">
        <v>0</v>
      </c>
      <c r="J1759" s="68">
        <f t="shared" si="52"/>
        <v>0</v>
      </c>
      <c r="K1759" s="56"/>
      <c r="L1759" s="64" t="s">
        <v>455</v>
      </c>
    </row>
    <row r="1760" spans="1:12" s="72" customFormat="1" outlineLevel="2">
      <c r="A1760" s="81">
        <v>1201702011</v>
      </c>
      <c r="B1760" s="82" t="s">
        <v>1698</v>
      </c>
      <c r="C1760" s="69">
        <v>0</v>
      </c>
      <c r="D1760" s="78"/>
      <c r="E1760" s="69"/>
      <c r="F1760" s="71"/>
      <c r="G1760" s="69">
        <f t="shared" si="53"/>
        <v>0</v>
      </c>
      <c r="I1760" s="67">
        <v>0</v>
      </c>
      <c r="J1760" s="68">
        <f t="shared" si="52"/>
        <v>0</v>
      </c>
      <c r="K1760" s="56"/>
      <c r="L1760" s="64" t="s">
        <v>455</v>
      </c>
    </row>
    <row r="1761" spans="1:12" s="72" customFormat="1" outlineLevel="2">
      <c r="A1761" s="81">
        <v>1201702012</v>
      </c>
      <c r="B1761" s="82" t="s">
        <v>1699</v>
      </c>
      <c r="C1761" s="69">
        <v>0</v>
      </c>
      <c r="D1761" s="78"/>
      <c r="E1761" s="69"/>
      <c r="F1761" s="71"/>
      <c r="G1761" s="69">
        <f t="shared" si="53"/>
        <v>0</v>
      </c>
      <c r="I1761" s="67">
        <v>0</v>
      </c>
      <c r="J1761" s="68">
        <f t="shared" si="52"/>
        <v>0</v>
      </c>
      <c r="K1761" s="56"/>
      <c r="L1761" s="64" t="s">
        <v>455</v>
      </c>
    </row>
    <row r="1762" spans="1:12" s="72" customFormat="1" outlineLevel="2">
      <c r="A1762" s="81">
        <v>1201702013</v>
      </c>
      <c r="B1762" s="82" t="s">
        <v>1700</v>
      </c>
      <c r="C1762" s="69">
        <v>0</v>
      </c>
      <c r="D1762" s="78"/>
      <c r="E1762" s="69"/>
      <c r="F1762" s="71"/>
      <c r="G1762" s="69">
        <f t="shared" si="53"/>
        <v>0</v>
      </c>
      <c r="I1762" s="67">
        <v>0</v>
      </c>
      <c r="J1762" s="68">
        <f t="shared" si="52"/>
        <v>0</v>
      </c>
      <c r="K1762" s="56"/>
      <c r="L1762" s="64" t="s">
        <v>455</v>
      </c>
    </row>
    <row r="1763" spans="1:12" s="72" customFormat="1" outlineLevel="2">
      <c r="A1763" s="81">
        <v>1201702016</v>
      </c>
      <c r="B1763" s="82" t="s">
        <v>1701</v>
      </c>
      <c r="C1763" s="69">
        <v>0</v>
      </c>
      <c r="D1763" s="78"/>
      <c r="E1763" s="69"/>
      <c r="F1763" s="71"/>
      <c r="G1763" s="69">
        <f t="shared" si="53"/>
        <v>0</v>
      </c>
      <c r="I1763" s="67">
        <v>0</v>
      </c>
      <c r="J1763" s="68">
        <f t="shared" si="52"/>
        <v>0</v>
      </c>
      <c r="K1763" s="56"/>
      <c r="L1763" s="64" t="s">
        <v>455</v>
      </c>
    </row>
    <row r="1764" spans="1:12" s="72" customFormat="1" outlineLevel="2">
      <c r="A1764" s="81">
        <v>1201702017</v>
      </c>
      <c r="B1764" s="82" t="s">
        <v>1702</v>
      </c>
      <c r="C1764" s="69">
        <v>0</v>
      </c>
      <c r="D1764" s="78"/>
      <c r="E1764" s="69"/>
      <c r="F1764" s="71"/>
      <c r="G1764" s="69">
        <f t="shared" si="53"/>
        <v>0</v>
      </c>
      <c r="I1764" s="67">
        <v>0</v>
      </c>
      <c r="J1764" s="68">
        <f t="shared" si="52"/>
        <v>0</v>
      </c>
      <c r="K1764" s="56"/>
      <c r="L1764" s="64" t="s">
        <v>455</v>
      </c>
    </row>
    <row r="1765" spans="1:12" s="72" customFormat="1" outlineLevel="2">
      <c r="A1765" s="81">
        <v>1201702019</v>
      </c>
      <c r="B1765" s="82" t="s">
        <v>1703</v>
      </c>
      <c r="C1765" s="69">
        <v>0</v>
      </c>
      <c r="D1765" s="78"/>
      <c r="E1765" s="69"/>
      <c r="F1765" s="71"/>
      <c r="G1765" s="69">
        <f t="shared" si="53"/>
        <v>0</v>
      </c>
      <c r="I1765" s="67">
        <v>0</v>
      </c>
      <c r="J1765" s="68">
        <f t="shared" si="52"/>
        <v>0</v>
      </c>
      <c r="K1765" s="56"/>
      <c r="L1765" s="64" t="s">
        <v>455</v>
      </c>
    </row>
    <row r="1766" spans="1:12" s="72" customFormat="1" outlineLevel="2">
      <c r="A1766" s="81">
        <v>1201703010</v>
      </c>
      <c r="B1766" s="82" t="s">
        <v>1704</v>
      </c>
      <c r="C1766" s="69">
        <v>0</v>
      </c>
      <c r="D1766" s="78"/>
      <c r="E1766" s="69"/>
      <c r="F1766" s="71"/>
      <c r="G1766" s="69">
        <f t="shared" si="53"/>
        <v>0</v>
      </c>
      <c r="I1766" s="67">
        <v>0</v>
      </c>
      <c r="J1766" s="68">
        <f t="shared" si="52"/>
        <v>0</v>
      </c>
      <c r="K1766" s="56"/>
      <c r="L1766" s="64" t="s">
        <v>455</v>
      </c>
    </row>
    <row r="1767" spans="1:12" s="72" customFormat="1" outlineLevel="2">
      <c r="A1767" s="81">
        <v>1201703011</v>
      </c>
      <c r="B1767" s="82" t="s">
        <v>1705</v>
      </c>
      <c r="C1767" s="69">
        <v>0</v>
      </c>
      <c r="D1767" s="78"/>
      <c r="E1767" s="69"/>
      <c r="F1767" s="71"/>
      <c r="G1767" s="69">
        <f t="shared" si="53"/>
        <v>0</v>
      </c>
      <c r="I1767" s="67">
        <v>0</v>
      </c>
      <c r="J1767" s="68">
        <f t="shared" si="52"/>
        <v>0</v>
      </c>
      <c r="K1767" s="56"/>
      <c r="L1767" s="64" t="s">
        <v>455</v>
      </c>
    </row>
    <row r="1768" spans="1:12" s="72" customFormat="1" outlineLevel="2">
      <c r="A1768" s="81">
        <v>1201703012</v>
      </c>
      <c r="B1768" s="82" t="s">
        <v>1706</v>
      </c>
      <c r="C1768" s="69">
        <v>0</v>
      </c>
      <c r="D1768" s="78"/>
      <c r="E1768" s="69"/>
      <c r="F1768" s="71"/>
      <c r="G1768" s="69">
        <f t="shared" si="53"/>
        <v>0</v>
      </c>
      <c r="I1768" s="67">
        <v>0</v>
      </c>
      <c r="J1768" s="68">
        <f t="shared" si="52"/>
        <v>0</v>
      </c>
      <c r="K1768" s="56"/>
      <c r="L1768" s="64" t="s">
        <v>455</v>
      </c>
    </row>
    <row r="1769" spans="1:12" s="72" customFormat="1" outlineLevel="2">
      <c r="A1769" s="81">
        <v>1201703013</v>
      </c>
      <c r="B1769" s="82" t="s">
        <v>1707</v>
      </c>
      <c r="C1769" s="69">
        <v>0</v>
      </c>
      <c r="D1769" s="78"/>
      <c r="E1769" s="69"/>
      <c r="F1769" s="71"/>
      <c r="G1769" s="69">
        <f t="shared" si="53"/>
        <v>0</v>
      </c>
      <c r="I1769" s="67">
        <v>0</v>
      </c>
      <c r="J1769" s="68">
        <f t="shared" si="52"/>
        <v>0</v>
      </c>
      <c r="K1769" s="56"/>
      <c r="L1769" s="64" t="s">
        <v>455</v>
      </c>
    </row>
    <row r="1770" spans="1:12" s="72" customFormat="1" outlineLevel="2">
      <c r="A1770" s="81">
        <v>1201703016</v>
      </c>
      <c r="B1770" s="82" t="s">
        <v>1708</v>
      </c>
      <c r="C1770" s="69">
        <v>0</v>
      </c>
      <c r="D1770" s="78"/>
      <c r="E1770" s="69"/>
      <c r="F1770" s="71"/>
      <c r="G1770" s="69">
        <f t="shared" si="53"/>
        <v>0</v>
      </c>
      <c r="I1770" s="67">
        <v>0</v>
      </c>
      <c r="J1770" s="68">
        <f t="shared" ref="J1770:J1833" si="54">I1770-G1770</f>
        <v>0</v>
      </c>
      <c r="K1770" s="56"/>
      <c r="L1770" s="64" t="s">
        <v>455</v>
      </c>
    </row>
    <row r="1771" spans="1:12" s="72" customFormat="1" outlineLevel="2">
      <c r="A1771" s="81">
        <v>1201703017</v>
      </c>
      <c r="B1771" s="82" t="s">
        <v>1709</v>
      </c>
      <c r="C1771" s="69">
        <v>0</v>
      </c>
      <c r="D1771" s="78"/>
      <c r="E1771" s="69"/>
      <c r="F1771" s="71"/>
      <c r="G1771" s="69">
        <f t="shared" si="53"/>
        <v>0</v>
      </c>
      <c r="I1771" s="67">
        <v>0</v>
      </c>
      <c r="J1771" s="68">
        <f t="shared" si="54"/>
        <v>0</v>
      </c>
      <c r="K1771" s="56"/>
      <c r="L1771" s="64" t="s">
        <v>455</v>
      </c>
    </row>
    <row r="1772" spans="1:12" s="72" customFormat="1" outlineLevel="2">
      <c r="A1772" s="81">
        <v>1201703019</v>
      </c>
      <c r="B1772" s="82" t="s">
        <v>1710</v>
      </c>
      <c r="C1772" s="69">
        <v>0</v>
      </c>
      <c r="D1772" s="78"/>
      <c r="E1772" s="69"/>
      <c r="F1772" s="71"/>
      <c r="G1772" s="69">
        <f t="shared" si="53"/>
        <v>0</v>
      </c>
      <c r="I1772" s="67">
        <v>0</v>
      </c>
      <c r="J1772" s="68">
        <f t="shared" si="54"/>
        <v>0</v>
      </c>
      <c r="K1772" s="56"/>
      <c r="L1772" s="64" t="s">
        <v>455</v>
      </c>
    </row>
    <row r="1773" spans="1:12" s="72" customFormat="1" outlineLevel="2">
      <c r="A1773" s="81">
        <v>1201704010</v>
      </c>
      <c r="B1773" s="82" t="s">
        <v>1711</v>
      </c>
      <c r="C1773" s="69">
        <v>0</v>
      </c>
      <c r="D1773" s="78"/>
      <c r="E1773" s="69"/>
      <c r="F1773" s="71"/>
      <c r="G1773" s="69">
        <f t="shared" si="53"/>
        <v>0</v>
      </c>
      <c r="I1773" s="67">
        <v>0</v>
      </c>
      <c r="J1773" s="68">
        <f t="shared" si="54"/>
        <v>0</v>
      </c>
      <c r="K1773" s="56"/>
      <c r="L1773" s="64" t="s">
        <v>455</v>
      </c>
    </row>
    <row r="1774" spans="1:12" s="72" customFormat="1" outlineLevel="2">
      <c r="A1774" s="81">
        <v>1201704011</v>
      </c>
      <c r="B1774" s="82" t="s">
        <v>1712</v>
      </c>
      <c r="C1774" s="69">
        <v>0</v>
      </c>
      <c r="D1774" s="78"/>
      <c r="E1774" s="69"/>
      <c r="F1774" s="71"/>
      <c r="G1774" s="69">
        <f t="shared" si="53"/>
        <v>0</v>
      </c>
      <c r="I1774" s="67">
        <v>0</v>
      </c>
      <c r="J1774" s="68">
        <f t="shared" si="54"/>
        <v>0</v>
      </c>
      <c r="K1774" s="56"/>
      <c r="L1774" s="64" t="s">
        <v>455</v>
      </c>
    </row>
    <row r="1775" spans="1:12" s="72" customFormat="1" outlineLevel="2">
      <c r="A1775" s="81">
        <v>1201704012</v>
      </c>
      <c r="B1775" s="82" t="s">
        <v>1713</v>
      </c>
      <c r="C1775" s="69">
        <v>0</v>
      </c>
      <c r="D1775" s="78"/>
      <c r="E1775" s="69"/>
      <c r="F1775" s="71"/>
      <c r="G1775" s="69">
        <f t="shared" si="53"/>
        <v>0</v>
      </c>
      <c r="I1775" s="67">
        <v>0</v>
      </c>
      <c r="J1775" s="68">
        <f t="shared" si="54"/>
        <v>0</v>
      </c>
      <c r="K1775" s="56"/>
      <c r="L1775" s="64" t="s">
        <v>455</v>
      </c>
    </row>
    <row r="1776" spans="1:12" s="72" customFormat="1" outlineLevel="2">
      <c r="A1776" s="81">
        <v>1201704013</v>
      </c>
      <c r="B1776" s="82" t="s">
        <v>1714</v>
      </c>
      <c r="C1776" s="69">
        <v>0</v>
      </c>
      <c r="D1776" s="78"/>
      <c r="E1776" s="69"/>
      <c r="F1776" s="71"/>
      <c r="G1776" s="69">
        <f t="shared" si="53"/>
        <v>0</v>
      </c>
      <c r="I1776" s="67">
        <v>0</v>
      </c>
      <c r="J1776" s="68">
        <f t="shared" si="54"/>
        <v>0</v>
      </c>
      <c r="K1776" s="56"/>
      <c r="L1776" s="64" t="s">
        <v>455</v>
      </c>
    </row>
    <row r="1777" spans="1:12" s="72" customFormat="1" outlineLevel="2">
      <c r="A1777" s="81">
        <v>1201704016</v>
      </c>
      <c r="B1777" s="82" t="s">
        <v>1715</v>
      </c>
      <c r="C1777" s="69">
        <v>0</v>
      </c>
      <c r="D1777" s="78"/>
      <c r="E1777" s="69"/>
      <c r="F1777" s="71"/>
      <c r="G1777" s="69">
        <f t="shared" si="53"/>
        <v>0</v>
      </c>
      <c r="I1777" s="67">
        <v>0</v>
      </c>
      <c r="J1777" s="68">
        <f t="shared" si="54"/>
        <v>0</v>
      </c>
      <c r="K1777" s="56"/>
      <c r="L1777" s="64" t="s">
        <v>455</v>
      </c>
    </row>
    <row r="1778" spans="1:12" s="72" customFormat="1" outlineLevel="2">
      <c r="A1778" s="81">
        <v>1201704017</v>
      </c>
      <c r="B1778" s="82" t="s">
        <v>1716</v>
      </c>
      <c r="C1778" s="69">
        <v>0</v>
      </c>
      <c r="D1778" s="78"/>
      <c r="E1778" s="69"/>
      <c r="F1778" s="71"/>
      <c r="G1778" s="69">
        <f t="shared" si="53"/>
        <v>0</v>
      </c>
      <c r="I1778" s="67">
        <v>0</v>
      </c>
      <c r="J1778" s="68">
        <f t="shared" si="54"/>
        <v>0</v>
      </c>
      <c r="K1778" s="56"/>
      <c r="L1778" s="64" t="s">
        <v>455</v>
      </c>
    </row>
    <row r="1779" spans="1:12" s="72" customFormat="1" outlineLevel="2">
      <c r="A1779" s="81">
        <v>1201704018</v>
      </c>
      <c r="B1779" s="82" t="s">
        <v>1717</v>
      </c>
      <c r="C1779" s="69">
        <v>0</v>
      </c>
      <c r="D1779" s="78"/>
      <c r="E1779" s="69"/>
      <c r="F1779" s="71"/>
      <c r="G1779" s="69">
        <f t="shared" si="53"/>
        <v>0</v>
      </c>
      <c r="I1779" s="67">
        <v>0</v>
      </c>
      <c r="J1779" s="68">
        <f t="shared" si="54"/>
        <v>0</v>
      </c>
      <c r="K1779" s="56"/>
      <c r="L1779" s="64" t="s">
        <v>455</v>
      </c>
    </row>
    <row r="1780" spans="1:12" s="72" customFormat="1" outlineLevel="2">
      <c r="A1780" s="81">
        <v>1201704019</v>
      </c>
      <c r="B1780" s="82" t="s">
        <v>1718</v>
      </c>
      <c r="C1780" s="69">
        <v>0</v>
      </c>
      <c r="D1780" s="78"/>
      <c r="E1780" s="69"/>
      <c r="F1780" s="71"/>
      <c r="G1780" s="69">
        <f t="shared" si="53"/>
        <v>0</v>
      </c>
      <c r="I1780" s="67">
        <v>0</v>
      </c>
      <c r="J1780" s="68">
        <f t="shared" si="54"/>
        <v>0</v>
      </c>
      <c r="K1780" s="56"/>
      <c r="L1780" s="64" t="s">
        <v>455</v>
      </c>
    </row>
    <row r="1781" spans="1:12" s="72" customFormat="1" outlineLevel="2">
      <c r="A1781" s="81">
        <v>1201704910</v>
      </c>
      <c r="B1781" s="82" t="s">
        <v>1719</v>
      </c>
      <c r="C1781" s="69">
        <v>0</v>
      </c>
      <c r="D1781" s="78"/>
      <c r="E1781" s="69"/>
      <c r="F1781" s="71"/>
      <c r="G1781" s="69">
        <f t="shared" si="53"/>
        <v>0</v>
      </c>
      <c r="I1781" s="67">
        <v>0</v>
      </c>
      <c r="J1781" s="68">
        <f t="shared" si="54"/>
        <v>0</v>
      </c>
      <c r="K1781" s="56"/>
      <c r="L1781" s="64" t="s">
        <v>5619</v>
      </c>
    </row>
    <row r="1782" spans="1:12" s="72" customFormat="1" outlineLevel="2">
      <c r="A1782" s="81">
        <v>1201704913</v>
      </c>
      <c r="B1782" s="82" t="s">
        <v>1720</v>
      </c>
      <c r="C1782" s="69">
        <v>0</v>
      </c>
      <c r="D1782" s="78"/>
      <c r="E1782" s="69"/>
      <c r="F1782" s="71"/>
      <c r="G1782" s="69">
        <f t="shared" si="53"/>
        <v>0</v>
      </c>
      <c r="I1782" s="67">
        <v>0</v>
      </c>
      <c r="J1782" s="68">
        <f t="shared" si="54"/>
        <v>0</v>
      </c>
      <c r="K1782" s="56"/>
      <c r="L1782" s="64" t="s">
        <v>5619</v>
      </c>
    </row>
    <row r="1783" spans="1:12" s="72" customFormat="1" outlineLevel="2">
      <c r="A1783" s="81">
        <v>1201705010</v>
      </c>
      <c r="B1783" s="82" t="s">
        <v>1721</v>
      </c>
      <c r="C1783" s="69">
        <v>0</v>
      </c>
      <c r="D1783" s="78"/>
      <c r="E1783" s="69"/>
      <c r="F1783" s="71"/>
      <c r="G1783" s="69">
        <f t="shared" ref="G1783:G1846" si="55">C1783+E1783</f>
        <v>0</v>
      </c>
      <c r="I1783" s="67">
        <v>0</v>
      </c>
      <c r="J1783" s="68">
        <f t="shared" si="54"/>
        <v>0</v>
      </c>
      <c r="K1783" s="56"/>
      <c r="L1783" s="64" t="s">
        <v>455</v>
      </c>
    </row>
    <row r="1784" spans="1:12" s="72" customFormat="1" outlineLevel="2">
      <c r="A1784" s="81">
        <v>1201705011</v>
      </c>
      <c r="B1784" s="82" t="s">
        <v>1722</v>
      </c>
      <c r="C1784" s="69">
        <v>0</v>
      </c>
      <c r="D1784" s="78"/>
      <c r="E1784" s="69"/>
      <c r="F1784" s="71"/>
      <c r="G1784" s="69">
        <f t="shared" si="55"/>
        <v>0</v>
      </c>
      <c r="I1784" s="67">
        <v>0</v>
      </c>
      <c r="J1784" s="68">
        <f t="shared" si="54"/>
        <v>0</v>
      </c>
      <c r="K1784" s="56"/>
      <c r="L1784" s="64" t="s">
        <v>455</v>
      </c>
    </row>
    <row r="1785" spans="1:12" s="72" customFormat="1" outlineLevel="2">
      <c r="A1785" s="81">
        <v>1201705012</v>
      </c>
      <c r="B1785" s="82" t="s">
        <v>1723</v>
      </c>
      <c r="C1785" s="69">
        <v>0</v>
      </c>
      <c r="D1785" s="78"/>
      <c r="E1785" s="69"/>
      <c r="F1785" s="71"/>
      <c r="G1785" s="69">
        <f t="shared" si="55"/>
        <v>0</v>
      </c>
      <c r="I1785" s="67">
        <v>0</v>
      </c>
      <c r="J1785" s="68">
        <f t="shared" si="54"/>
        <v>0</v>
      </c>
      <c r="K1785" s="56"/>
      <c r="L1785" s="64" t="s">
        <v>455</v>
      </c>
    </row>
    <row r="1786" spans="1:12" s="72" customFormat="1" outlineLevel="2">
      <c r="A1786" s="81">
        <v>1201705013</v>
      </c>
      <c r="B1786" s="82" t="s">
        <v>1724</v>
      </c>
      <c r="C1786" s="69">
        <v>0</v>
      </c>
      <c r="D1786" s="78"/>
      <c r="E1786" s="69"/>
      <c r="F1786" s="71"/>
      <c r="G1786" s="69">
        <f t="shared" si="55"/>
        <v>0</v>
      </c>
      <c r="I1786" s="67">
        <v>0</v>
      </c>
      <c r="J1786" s="68">
        <f t="shared" si="54"/>
        <v>0</v>
      </c>
      <c r="K1786" s="56"/>
      <c r="L1786" s="64" t="s">
        <v>455</v>
      </c>
    </row>
    <row r="1787" spans="1:12" s="72" customFormat="1" outlineLevel="2">
      <c r="A1787" s="81">
        <v>1201705016</v>
      </c>
      <c r="B1787" s="82" t="s">
        <v>1725</v>
      </c>
      <c r="C1787" s="69">
        <v>0</v>
      </c>
      <c r="D1787" s="78"/>
      <c r="E1787" s="69"/>
      <c r="F1787" s="71"/>
      <c r="G1787" s="69">
        <f t="shared" si="55"/>
        <v>0</v>
      </c>
      <c r="I1787" s="67">
        <v>0</v>
      </c>
      <c r="J1787" s="68">
        <f t="shared" si="54"/>
        <v>0</v>
      </c>
      <c r="K1787" s="56"/>
      <c r="L1787" s="64" t="s">
        <v>455</v>
      </c>
    </row>
    <row r="1788" spans="1:12" s="72" customFormat="1" outlineLevel="2">
      <c r="A1788" s="81">
        <v>1201705017</v>
      </c>
      <c r="B1788" s="82" t="s">
        <v>1726</v>
      </c>
      <c r="C1788" s="69">
        <v>0</v>
      </c>
      <c r="D1788" s="78"/>
      <c r="E1788" s="69"/>
      <c r="F1788" s="71"/>
      <c r="G1788" s="69">
        <f t="shared" si="55"/>
        <v>0</v>
      </c>
      <c r="I1788" s="67">
        <v>0</v>
      </c>
      <c r="J1788" s="68">
        <f t="shared" si="54"/>
        <v>0</v>
      </c>
      <c r="K1788" s="56"/>
      <c r="L1788" s="64" t="s">
        <v>455</v>
      </c>
    </row>
    <row r="1789" spans="1:12" s="72" customFormat="1" outlineLevel="2">
      <c r="A1789" s="81">
        <v>1201705019</v>
      </c>
      <c r="B1789" s="82" t="s">
        <v>1727</v>
      </c>
      <c r="C1789" s="69">
        <v>0</v>
      </c>
      <c r="D1789" s="78"/>
      <c r="E1789" s="69"/>
      <c r="F1789" s="71"/>
      <c r="G1789" s="69">
        <f t="shared" si="55"/>
        <v>0</v>
      </c>
      <c r="I1789" s="67">
        <v>0</v>
      </c>
      <c r="J1789" s="68">
        <f t="shared" si="54"/>
        <v>0</v>
      </c>
      <c r="K1789" s="56"/>
      <c r="L1789" s="64" t="s">
        <v>455</v>
      </c>
    </row>
    <row r="1790" spans="1:12" s="72" customFormat="1" outlineLevel="2">
      <c r="A1790" s="81">
        <v>1201705910</v>
      </c>
      <c r="B1790" s="82" t="s">
        <v>1728</v>
      </c>
      <c r="C1790" s="69">
        <v>0</v>
      </c>
      <c r="D1790" s="78"/>
      <c r="E1790" s="69"/>
      <c r="F1790" s="71"/>
      <c r="G1790" s="69">
        <f t="shared" si="55"/>
        <v>0</v>
      </c>
      <c r="I1790" s="67">
        <v>0</v>
      </c>
      <c r="J1790" s="68">
        <f t="shared" si="54"/>
        <v>0</v>
      </c>
      <c r="K1790" s="56"/>
      <c r="L1790" s="64" t="s">
        <v>5619</v>
      </c>
    </row>
    <row r="1791" spans="1:12" s="72" customFormat="1" outlineLevel="2">
      <c r="A1791" s="81">
        <v>1201705913</v>
      </c>
      <c r="B1791" s="82" t="s">
        <v>1729</v>
      </c>
      <c r="C1791" s="69">
        <v>0</v>
      </c>
      <c r="D1791" s="78"/>
      <c r="E1791" s="69"/>
      <c r="F1791" s="71"/>
      <c r="G1791" s="69">
        <f t="shared" si="55"/>
        <v>0</v>
      </c>
      <c r="I1791" s="67">
        <v>0</v>
      </c>
      <c r="J1791" s="68">
        <f t="shared" si="54"/>
        <v>0</v>
      </c>
      <c r="K1791" s="56"/>
      <c r="L1791" s="64" t="s">
        <v>5619</v>
      </c>
    </row>
    <row r="1792" spans="1:12" s="72" customFormat="1" outlineLevel="2">
      <c r="A1792" s="81">
        <v>1201707010</v>
      </c>
      <c r="B1792" s="82" t="s">
        <v>1730</v>
      </c>
      <c r="C1792" s="69">
        <v>0</v>
      </c>
      <c r="D1792" s="78"/>
      <c r="E1792" s="69"/>
      <c r="F1792" s="71"/>
      <c r="G1792" s="69">
        <f t="shared" si="55"/>
        <v>0</v>
      </c>
      <c r="I1792" s="67">
        <v>0</v>
      </c>
      <c r="J1792" s="68">
        <f t="shared" si="54"/>
        <v>0</v>
      </c>
      <c r="K1792" s="56"/>
      <c r="L1792" s="64" t="s">
        <v>455</v>
      </c>
    </row>
    <row r="1793" spans="1:12" s="72" customFormat="1" outlineLevel="2">
      <c r="A1793" s="81">
        <v>1201707011</v>
      </c>
      <c r="B1793" s="82" t="s">
        <v>1731</v>
      </c>
      <c r="C1793" s="69">
        <v>0</v>
      </c>
      <c r="D1793" s="78"/>
      <c r="E1793" s="69"/>
      <c r="F1793" s="71"/>
      <c r="G1793" s="69">
        <f t="shared" si="55"/>
        <v>0</v>
      </c>
      <c r="I1793" s="67">
        <v>0</v>
      </c>
      <c r="J1793" s="68">
        <f t="shared" si="54"/>
        <v>0</v>
      </c>
      <c r="K1793" s="56"/>
      <c r="L1793" s="64" t="s">
        <v>455</v>
      </c>
    </row>
    <row r="1794" spans="1:12" s="72" customFormat="1" outlineLevel="2">
      <c r="A1794" s="81">
        <v>1201707012</v>
      </c>
      <c r="B1794" s="82" t="s">
        <v>1732</v>
      </c>
      <c r="C1794" s="69">
        <v>0</v>
      </c>
      <c r="D1794" s="78"/>
      <c r="E1794" s="69"/>
      <c r="F1794" s="71"/>
      <c r="G1794" s="69">
        <f t="shared" si="55"/>
        <v>0</v>
      </c>
      <c r="I1794" s="67">
        <v>0</v>
      </c>
      <c r="J1794" s="68">
        <f t="shared" si="54"/>
        <v>0</v>
      </c>
      <c r="K1794" s="56"/>
      <c r="L1794" s="64" t="s">
        <v>455</v>
      </c>
    </row>
    <row r="1795" spans="1:12" s="72" customFormat="1" outlineLevel="2">
      <c r="A1795" s="81">
        <v>1201707013</v>
      </c>
      <c r="B1795" s="82" t="s">
        <v>1733</v>
      </c>
      <c r="C1795" s="69">
        <v>0</v>
      </c>
      <c r="D1795" s="78"/>
      <c r="E1795" s="69"/>
      <c r="F1795" s="71"/>
      <c r="G1795" s="69">
        <f t="shared" si="55"/>
        <v>0</v>
      </c>
      <c r="I1795" s="67">
        <v>0</v>
      </c>
      <c r="J1795" s="68">
        <f t="shared" si="54"/>
        <v>0</v>
      </c>
      <c r="K1795" s="56"/>
      <c r="L1795" s="64" t="s">
        <v>455</v>
      </c>
    </row>
    <row r="1796" spans="1:12" s="72" customFormat="1" outlineLevel="2">
      <c r="A1796" s="81">
        <v>1201707016</v>
      </c>
      <c r="B1796" s="82" t="s">
        <v>1734</v>
      </c>
      <c r="C1796" s="69">
        <v>0</v>
      </c>
      <c r="D1796" s="78"/>
      <c r="E1796" s="69"/>
      <c r="F1796" s="71"/>
      <c r="G1796" s="69">
        <f t="shared" si="55"/>
        <v>0</v>
      </c>
      <c r="I1796" s="67">
        <v>0</v>
      </c>
      <c r="J1796" s="68">
        <f t="shared" si="54"/>
        <v>0</v>
      </c>
      <c r="K1796" s="56"/>
      <c r="L1796" s="64" t="s">
        <v>455</v>
      </c>
    </row>
    <row r="1797" spans="1:12" s="72" customFormat="1" outlineLevel="2">
      <c r="A1797" s="81">
        <v>1201707017</v>
      </c>
      <c r="B1797" s="82" t="s">
        <v>1735</v>
      </c>
      <c r="C1797" s="69">
        <v>0</v>
      </c>
      <c r="D1797" s="78"/>
      <c r="E1797" s="69"/>
      <c r="F1797" s="71"/>
      <c r="G1797" s="69">
        <f t="shared" si="55"/>
        <v>0</v>
      </c>
      <c r="I1797" s="67">
        <v>0</v>
      </c>
      <c r="J1797" s="68">
        <f t="shared" si="54"/>
        <v>0</v>
      </c>
      <c r="K1797" s="56"/>
      <c r="L1797" s="64" t="s">
        <v>455</v>
      </c>
    </row>
    <row r="1798" spans="1:12" s="72" customFormat="1" outlineLevel="2">
      <c r="A1798" s="81">
        <v>1201707019</v>
      </c>
      <c r="B1798" s="82" t="s">
        <v>1736</v>
      </c>
      <c r="C1798" s="69">
        <v>0</v>
      </c>
      <c r="D1798" s="78"/>
      <c r="E1798" s="69"/>
      <c r="F1798" s="71"/>
      <c r="G1798" s="69">
        <f t="shared" si="55"/>
        <v>0</v>
      </c>
      <c r="I1798" s="67">
        <v>0</v>
      </c>
      <c r="J1798" s="68">
        <f t="shared" si="54"/>
        <v>0</v>
      </c>
      <c r="K1798" s="56"/>
      <c r="L1798" s="64" t="s">
        <v>455</v>
      </c>
    </row>
    <row r="1799" spans="1:12" s="72" customFormat="1" outlineLevel="2">
      <c r="A1799" s="81">
        <v>1201801010</v>
      </c>
      <c r="B1799" s="82" t="s">
        <v>1737</v>
      </c>
      <c r="C1799" s="69">
        <v>0</v>
      </c>
      <c r="D1799" s="78"/>
      <c r="E1799" s="69"/>
      <c r="F1799" s="71"/>
      <c r="G1799" s="69">
        <f t="shared" si="55"/>
        <v>0</v>
      </c>
      <c r="I1799" s="67">
        <v>0</v>
      </c>
      <c r="J1799" s="68">
        <f t="shared" si="54"/>
        <v>0</v>
      </c>
      <c r="K1799" s="56"/>
      <c r="L1799" s="64" t="s">
        <v>455</v>
      </c>
    </row>
    <row r="1800" spans="1:12" s="72" customFormat="1" outlineLevel="2">
      <c r="A1800" s="81">
        <v>1201801011</v>
      </c>
      <c r="B1800" s="82" t="s">
        <v>1738</v>
      </c>
      <c r="C1800" s="69">
        <v>37502937.2999999</v>
      </c>
      <c r="D1800" s="78"/>
      <c r="E1800" s="69"/>
      <c r="F1800" s="71"/>
      <c r="G1800" s="69">
        <f t="shared" si="55"/>
        <v>37502937.2999999</v>
      </c>
      <c r="I1800" s="67">
        <v>0</v>
      </c>
      <c r="J1800" s="68">
        <f t="shared" si="54"/>
        <v>-37502937.2999999</v>
      </c>
      <c r="K1800" s="56"/>
      <c r="L1800" s="64" t="s">
        <v>455</v>
      </c>
    </row>
    <row r="1801" spans="1:12" s="72" customFormat="1" outlineLevel="2">
      <c r="A1801" s="81">
        <v>1201801012</v>
      </c>
      <c r="B1801" s="82" t="s">
        <v>1739</v>
      </c>
      <c r="C1801" s="69">
        <v>281</v>
      </c>
      <c r="D1801" s="78"/>
      <c r="E1801" s="69"/>
      <c r="F1801" s="71"/>
      <c r="G1801" s="69">
        <f t="shared" si="55"/>
        <v>281</v>
      </c>
      <c r="I1801" s="67">
        <v>0</v>
      </c>
      <c r="J1801" s="68">
        <f t="shared" si="54"/>
        <v>-281</v>
      </c>
      <c r="K1801" s="56"/>
      <c r="L1801" s="64" t="s">
        <v>455</v>
      </c>
    </row>
    <row r="1802" spans="1:12" s="72" customFormat="1" outlineLevel="2">
      <c r="A1802" s="81">
        <v>1201801013</v>
      </c>
      <c r="B1802" s="82" t="s">
        <v>1740</v>
      </c>
      <c r="C1802" s="69">
        <v>345817819.11000001</v>
      </c>
      <c r="D1802" s="78"/>
      <c r="E1802" s="69"/>
      <c r="F1802" s="71"/>
      <c r="G1802" s="69">
        <f t="shared" si="55"/>
        <v>345817819.11000001</v>
      </c>
      <c r="I1802" s="67">
        <v>0</v>
      </c>
      <c r="J1802" s="68">
        <f t="shared" si="54"/>
        <v>-345817819.11000001</v>
      </c>
      <c r="K1802" s="56"/>
      <c r="L1802" s="64" t="s">
        <v>455</v>
      </c>
    </row>
    <row r="1803" spans="1:12" s="72" customFormat="1" outlineLevel="2">
      <c r="A1803" s="81">
        <v>1201801016</v>
      </c>
      <c r="B1803" s="82" t="s">
        <v>1741</v>
      </c>
      <c r="C1803" s="69">
        <v>0</v>
      </c>
      <c r="D1803" s="78"/>
      <c r="E1803" s="69"/>
      <c r="F1803" s="71"/>
      <c r="G1803" s="69">
        <f t="shared" si="55"/>
        <v>0</v>
      </c>
      <c r="I1803" s="67">
        <v>0</v>
      </c>
      <c r="J1803" s="68">
        <f t="shared" si="54"/>
        <v>0</v>
      </c>
      <c r="K1803" s="56"/>
      <c r="L1803" s="64" t="s">
        <v>455</v>
      </c>
    </row>
    <row r="1804" spans="1:12" s="72" customFormat="1" outlineLevel="2">
      <c r="A1804" s="81">
        <v>1201801017</v>
      </c>
      <c r="B1804" s="82" t="s">
        <v>1742</v>
      </c>
      <c r="C1804" s="69">
        <v>-383321105.56999898</v>
      </c>
      <c r="D1804" s="78"/>
      <c r="E1804" s="69"/>
      <c r="F1804" s="71"/>
      <c r="G1804" s="69">
        <f t="shared" si="55"/>
        <v>-383321105.56999898</v>
      </c>
      <c r="I1804" s="67">
        <v>0</v>
      </c>
      <c r="J1804" s="68">
        <f t="shared" si="54"/>
        <v>383321105.56999898</v>
      </c>
      <c r="K1804" s="56"/>
      <c r="L1804" s="64" t="s">
        <v>455</v>
      </c>
    </row>
    <row r="1805" spans="1:12" s="72" customFormat="1" outlineLevel="2">
      <c r="A1805" s="81">
        <v>1201801019</v>
      </c>
      <c r="B1805" s="82" t="s">
        <v>1743</v>
      </c>
      <c r="C1805" s="69">
        <v>0</v>
      </c>
      <c r="D1805" s="78"/>
      <c r="E1805" s="69"/>
      <c r="F1805" s="71"/>
      <c r="G1805" s="69">
        <f t="shared" si="55"/>
        <v>0</v>
      </c>
      <c r="I1805" s="67">
        <v>0</v>
      </c>
      <c r="J1805" s="68">
        <f t="shared" si="54"/>
        <v>0</v>
      </c>
      <c r="K1805" s="56"/>
      <c r="L1805" s="64" t="s">
        <v>455</v>
      </c>
    </row>
    <row r="1806" spans="1:12" s="72" customFormat="1" outlineLevel="2">
      <c r="A1806" s="81">
        <v>1201803010</v>
      </c>
      <c r="B1806" s="82" t="s">
        <v>1744</v>
      </c>
      <c r="C1806" s="69">
        <v>0</v>
      </c>
      <c r="D1806" s="78"/>
      <c r="E1806" s="69"/>
      <c r="F1806" s="71"/>
      <c r="G1806" s="69">
        <f t="shared" si="55"/>
        <v>0</v>
      </c>
      <c r="I1806" s="67">
        <v>0</v>
      </c>
      <c r="J1806" s="68">
        <f t="shared" si="54"/>
        <v>0</v>
      </c>
      <c r="K1806" s="56"/>
      <c r="L1806" s="64" t="s">
        <v>455</v>
      </c>
    </row>
    <row r="1807" spans="1:12" s="72" customFormat="1" outlineLevel="2">
      <c r="A1807" s="81">
        <v>1201803011</v>
      </c>
      <c r="B1807" s="82" t="s">
        <v>1745</v>
      </c>
      <c r="C1807" s="69">
        <v>0</v>
      </c>
      <c r="D1807" s="78"/>
      <c r="E1807" s="69"/>
      <c r="F1807" s="71"/>
      <c r="G1807" s="69">
        <f t="shared" si="55"/>
        <v>0</v>
      </c>
      <c r="I1807" s="67">
        <v>0</v>
      </c>
      <c r="J1807" s="68">
        <f t="shared" si="54"/>
        <v>0</v>
      </c>
      <c r="K1807" s="56"/>
      <c r="L1807" s="64" t="s">
        <v>455</v>
      </c>
    </row>
    <row r="1808" spans="1:12" s="72" customFormat="1" outlineLevel="2">
      <c r="A1808" s="81">
        <v>1201803012</v>
      </c>
      <c r="B1808" s="82" t="s">
        <v>1746</v>
      </c>
      <c r="C1808" s="69">
        <v>0</v>
      </c>
      <c r="D1808" s="78"/>
      <c r="E1808" s="69"/>
      <c r="F1808" s="71"/>
      <c r="G1808" s="69">
        <f t="shared" si="55"/>
        <v>0</v>
      </c>
      <c r="I1808" s="67">
        <v>0</v>
      </c>
      <c r="J1808" s="68">
        <f t="shared" si="54"/>
        <v>0</v>
      </c>
      <c r="K1808" s="56"/>
      <c r="L1808" s="64" t="s">
        <v>455</v>
      </c>
    </row>
    <row r="1809" spans="1:12" s="72" customFormat="1" outlineLevel="2">
      <c r="A1809" s="81">
        <v>1201803013</v>
      </c>
      <c r="B1809" s="82" t="s">
        <v>1747</v>
      </c>
      <c r="C1809" s="69">
        <v>0</v>
      </c>
      <c r="D1809" s="78"/>
      <c r="E1809" s="69"/>
      <c r="F1809" s="71"/>
      <c r="G1809" s="69">
        <f t="shared" si="55"/>
        <v>0</v>
      </c>
      <c r="I1809" s="67">
        <v>0</v>
      </c>
      <c r="J1809" s="68">
        <f t="shared" si="54"/>
        <v>0</v>
      </c>
      <c r="K1809" s="56"/>
      <c r="L1809" s="64" t="s">
        <v>455</v>
      </c>
    </row>
    <row r="1810" spans="1:12" s="72" customFormat="1" outlineLevel="2">
      <c r="A1810" s="81">
        <v>1201803016</v>
      </c>
      <c r="B1810" s="82" t="s">
        <v>1748</v>
      </c>
      <c r="C1810" s="69">
        <v>0</v>
      </c>
      <c r="D1810" s="78"/>
      <c r="E1810" s="69"/>
      <c r="F1810" s="71"/>
      <c r="G1810" s="69">
        <f t="shared" si="55"/>
        <v>0</v>
      </c>
      <c r="I1810" s="67">
        <v>0</v>
      </c>
      <c r="J1810" s="68">
        <f t="shared" si="54"/>
        <v>0</v>
      </c>
      <c r="K1810" s="56"/>
      <c r="L1810" s="64" t="s">
        <v>455</v>
      </c>
    </row>
    <row r="1811" spans="1:12" s="72" customFormat="1" outlineLevel="2">
      <c r="A1811" s="81">
        <v>1201803017</v>
      </c>
      <c r="B1811" s="82" t="s">
        <v>1749</v>
      </c>
      <c r="C1811" s="69">
        <v>0</v>
      </c>
      <c r="D1811" s="78"/>
      <c r="E1811" s="69"/>
      <c r="F1811" s="71"/>
      <c r="G1811" s="69">
        <f t="shared" si="55"/>
        <v>0</v>
      </c>
      <c r="I1811" s="67">
        <v>0</v>
      </c>
      <c r="J1811" s="68">
        <f t="shared" si="54"/>
        <v>0</v>
      </c>
      <c r="K1811" s="56"/>
      <c r="L1811" s="64" t="s">
        <v>455</v>
      </c>
    </row>
    <row r="1812" spans="1:12" s="72" customFormat="1" outlineLevel="2">
      <c r="A1812" s="81">
        <v>1201803018</v>
      </c>
      <c r="B1812" s="82" t="s">
        <v>1750</v>
      </c>
      <c r="C1812" s="69">
        <v>0</v>
      </c>
      <c r="D1812" s="78"/>
      <c r="E1812" s="69"/>
      <c r="F1812" s="71"/>
      <c r="G1812" s="69">
        <f t="shared" si="55"/>
        <v>0</v>
      </c>
      <c r="I1812" s="67">
        <v>0</v>
      </c>
      <c r="J1812" s="68">
        <f t="shared" si="54"/>
        <v>0</v>
      </c>
      <c r="K1812" s="56"/>
      <c r="L1812" s="64" t="s">
        <v>455</v>
      </c>
    </row>
    <row r="1813" spans="1:12" s="72" customFormat="1" outlineLevel="2">
      <c r="A1813" s="81">
        <v>1201803019</v>
      </c>
      <c r="B1813" s="82" t="s">
        <v>1751</v>
      </c>
      <c r="C1813" s="69">
        <v>0</v>
      </c>
      <c r="D1813" s="78"/>
      <c r="E1813" s="69"/>
      <c r="F1813" s="71"/>
      <c r="G1813" s="69">
        <f t="shared" si="55"/>
        <v>0</v>
      </c>
      <c r="I1813" s="67">
        <v>0</v>
      </c>
      <c r="J1813" s="68">
        <f t="shared" si="54"/>
        <v>0</v>
      </c>
      <c r="K1813" s="56"/>
      <c r="L1813" s="64" t="s">
        <v>455</v>
      </c>
    </row>
    <row r="1814" spans="1:12" s="72" customFormat="1" outlineLevel="2">
      <c r="A1814" s="81">
        <v>1201803020</v>
      </c>
      <c r="B1814" s="82" t="s">
        <v>1744</v>
      </c>
      <c r="C1814" s="69">
        <v>0</v>
      </c>
      <c r="D1814" s="78"/>
      <c r="E1814" s="69"/>
      <c r="F1814" s="71"/>
      <c r="G1814" s="69">
        <f t="shared" si="55"/>
        <v>0</v>
      </c>
      <c r="I1814" s="67">
        <v>0</v>
      </c>
      <c r="J1814" s="68">
        <f t="shared" si="54"/>
        <v>0</v>
      </c>
      <c r="K1814" s="56"/>
      <c r="L1814" s="64" t="s">
        <v>455</v>
      </c>
    </row>
    <row r="1815" spans="1:12" s="72" customFormat="1" outlineLevel="2">
      <c r="A1815" s="81">
        <v>1201803021</v>
      </c>
      <c r="B1815" s="82" t="s">
        <v>1745</v>
      </c>
      <c r="C1815" s="69">
        <v>0</v>
      </c>
      <c r="D1815" s="78"/>
      <c r="E1815" s="69"/>
      <c r="F1815" s="71"/>
      <c r="G1815" s="69">
        <f t="shared" si="55"/>
        <v>0</v>
      </c>
      <c r="I1815" s="67">
        <v>0</v>
      </c>
      <c r="J1815" s="68">
        <f t="shared" si="54"/>
        <v>0</v>
      </c>
      <c r="K1815" s="56"/>
      <c r="L1815" s="64" t="s">
        <v>455</v>
      </c>
    </row>
    <row r="1816" spans="1:12" s="72" customFormat="1" outlineLevel="2">
      <c r="A1816" s="81">
        <v>1201803022</v>
      </c>
      <c r="B1816" s="82" t="s">
        <v>1746</v>
      </c>
      <c r="C1816" s="69">
        <v>0</v>
      </c>
      <c r="D1816" s="78"/>
      <c r="E1816" s="69"/>
      <c r="F1816" s="71"/>
      <c r="G1816" s="69">
        <f t="shared" si="55"/>
        <v>0</v>
      </c>
      <c r="I1816" s="67">
        <v>0</v>
      </c>
      <c r="J1816" s="68">
        <f t="shared" si="54"/>
        <v>0</v>
      </c>
      <c r="K1816" s="56"/>
      <c r="L1816" s="64" t="s">
        <v>455</v>
      </c>
    </row>
    <row r="1817" spans="1:12" s="72" customFormat="1" outlineLevel="2">
      <c r="A1817" s="81">
        <v>1201803023</v>
      </c>
      <c r="B1817" s="82" t="s">
        <v>1747</v>
      </c>
      <c r="C1817" s="69">
        <v>0</v>
      </c>
      <c r="D1817" s="78"/>
      <c r="E1817" s="69"/>
      <c r="F1817" s="71"/>
      <c r="G1817" s="69">
        <f t="shared" si="55"/>
        <v>0</v>
      </c>
      <c r="I1817" s="67">
        <v>0</v>
      </c>
      <c r="J1817" s="68">
        <f t="shared" si="54"/>
        <v>0</v>
      </c>
      <c r="K1817" s="56"/>
      <c r="L1817" s="64" t="s">
        <v>455</v>
      </c>
    </row>
    <row r="1818" spans="1:12" s="72" customFormat="1" outlineLevel="2">
      <c r="A1818" s="81">
        <v>1201803026</v>
      </c>
      <c r="B1818" s="82" t="s">
        <v>1748</v>
      </c>
      <c r="C1818" s="69">
        <v>0</v>
      </c>
      <c r="D1818" s="78"/>
      <c r="E1818" s="69"/>
      <c r="F1818" s="71"/>
      <c r="G1818" s="69">
        <f t="shared" si="55"/>
        <v>0</v>
      </c>
      <c r="I1818" s="67">
        <v>0</v>
      </c>
      <c r="J1818" s="68">
        <f t="shared" si="54"/>
        <v>0</v>
      </c>
      <c r="K1818" s="56"/>
      <c r="L1818" s="64" t="s">
        <v>455</v>
      </c>
    </row>
    <row r="1819" spans="1:12" s="72" customFormat="1" outlineLevel="2">
      <c r="A1819" s="81">
        <v>1201803027</v>
      </c>
      <c r="B1819" s="82" t="s">
        <v>1749</v>
      </c>
      <c r="C1819" s="69">
        <v>0</v>
      </c>
      <c r="D1819" s="78"/>
      <c r="E1819" s="69"/>
      <c r="F1819" s="71"/>
      <c r="G1819" s="69">
        <f t="shared" si="55"/>
        <v>0</v>
      </c>
      <c r="I1819" s="67">
        <v>0</v>
      </c>
      <c r="J1819" s="68">
        <f t="shared" si="54"/>
        <v>0</v>
      </c>
      <c r="K1819" s="56"/>
      <c r="L1819" s="64" t="s">
        <v>455</v>
      </c>
    </row>
    <row r="1820" spans="1:12" s="72" customFormat="1" outlineLevel="2">
      <c r="A1820" s="81">
        <v>1201803028</v>
      </c>
      <c r="B1820" s="82" t="s">
        <v>1750</v>
      </c>
      <c r="C1820" s="69">
        <v>0</v>
      </c>
      <c r="D1820" s="78"/>
      <c r="E1820" s="69"/>
      <c r="F1820" s="71"/>
      <c r="G1820" s="69">
        <f t="shared" si="55"/>
        <v>0</v>
      </c>
      <c r="I1820" s="67">
        <v>0</v>
      </c>
      <c r="J1820" s="68">
        <f t="shared" si="54"/>
        <v>0</v>
      </c>
      <c r="K1820" s="56"/>
      <c r="L1820" s="64" t="s">
        <v>455</v>
      </c>
    </row>
    <row r="1821" spans="1:12" s="72" customFormat="1" outlineLevel="2">
      <c r="A1821" s="81">
        <v>1201803029</v>
      </c>
      <c r="B1821" s="82" t="s">
        <v>1751</v>
      </c>
      <c r="C1821" s="69">
        <v>0</v>
      </c>
      <c r="D1821" s="78"/>
      <c r="E1821" s="69"/>
      <c r="F1821" s="71"/>
      <c r="G1821" s="69">
        <f t="shared" si="55"/>
        <v>0</v>
      </c>
      <c r="I1821" s="67">
        <v>0</v>
      </c>
      <c r="J1821" s="68">
        <f t="shared" si="54"/>
        <v>0</v>
      </c>
      <c r="K1821" s="56"/>
      <c r="L1821" s="64" t="s">
        <v>455</v>
      </c>
    </row>
    <row r="1822" spans="1:12" s="72" customFormat="1" outlineLevel="2">
      <c r="A1822" s="81">
        <v>1201804010</v>
      </c>
      <c r="B1822" s="82" t="s">
        <v>1752</v>
      </c>
      <c r="C1822" s="69">
        <v>0</v>
      </c>
      <c r="D1822" s="78"/>
      <c r="E1822" s="69"/>
      <c r="F1822" s="71"/>
      <c r="G1822" s="69">
        <f t="shared" si="55"/>
        <v>0</v>
      </c>
      <c r="I1822" s="67">
        <v>0</v>
      </c>
      <c r="J1822" s="68">
        <f t="shared" si="54"/>
        <v>0</v>
      </c>
      <c r="K1822" s="56"/>
      <c r="L1822" s="64" t="s">
        <v>455</v>
      </c>
    </row>
    <row r="1823" spans="1:12" s="72" customFormat="1" outlineLevel="2">
      <c r="A1823" s="81">
        <v>1201804011</v>
      </c>
      <c r="B1823" s="82" t="s">
        <v>1753</v>
      </c>
      <c r="C1823" s="69">
        <v>0</v>
      </c>
      <c r="D1823" s="78"/>
      <c r="E1823" s="69"/>
      <c r="F1823" s="71"/>
      <c r="G1823" s="69">
        <f t="shared" si="55"/>
        <v>0</v>
      </c>
      <c r="I1823" s="67">
        <v>0</v>
      </c>
      <c r="J1823" s="68">
        <f t="shared" si="54"/>
        <v>0</v>
      </c>
      <c r="K1823" s="56"/>
      <c r="L1823" s="64" t="s">
        <v>455</v>
      </c>
    </row>
    <row r="1824" spans="1:12" s="72" customFormat="1" outlineLevel="2">
      <c r="A1824" s="81">
        <v>1201804012</v>
      </c>
      <c r="B1824" s="82" t="s">
        <v>1754</v>
      </c>
      <c r="C1824" s="69">
        <v>0</v>
      </c>
      <c r="D1824" s="78"/>
      <c r="E1824" s="69"/>
      <c r="F1824" s="71"/>
      <c r="G1824" s="69">
        <f t="shared" si="55"/>
        <v>0</v>
      </c>
      <c r="I1824" s="67">
        <v>0</v>
      </c>
      <c r="J1824" s="68">
        <f t="shared" si="54"/>
        <v>0</v>
      </c>
      <c r="K1824" s="56"/>
      <c r="L1824" s="64" t="s">
        <v>455</v>
      </c>
    </row>
    <row r="1825" spans="1:12" s="72" customFormat="1" outlineLevel="2">
      <c r="A1825" s="81">
        <v>1201804013</v>
      </c>
      <c r="B1825" s="82" t="s">
        <v>1755</v>
      </c>
      <c r="C1825" s="69">
        <v>0</v>
      </c>
      <c r="D1825" s="78"/>
      <c r="E1825" s="69"/>
      <c r="F1825" s="71"/>
      <c r="G1825" s="69">
        <f t="shared" si="55"/>
        <v>0</v>
      </c>
      <c r="I1825" s="67">
        <v>0</v>
      </c>
      <c r="J1825" s="68">
        <f t="shared" si="54"/>
        <v>0</v>
      </c>
      <c r="K1825" s="56"/>
      <c r="L1825" s="64" t="s">
        <v>455</v>
      </c>
    </row>
    <row r="1826" spans="1:12" s="72" customFormat="1" outlineLevel="2">
      <c r="A1826" s="81">
        <v>1201804016</v>
      </c>
      <c r="B1826" s="82" t="s">
        <v>1756</v>
      </c>
      <c r="C1826" s="69">
        <v>0</v>
      </c>
      <c r="D1826" s="78"/>
      <c r="E1826" s="69"/>
      <c r="F1826" s="71"/>
      <c r="G1826" s="69">
        <f t="shared" si="55"/>
        <v>0</v>
      </c>
      <c r="I1826" s="67">
        <v>0</v>
      </c>
      <c r="J1826" s="68">
        <f t="shared" si="54"/>
        <v>0</v>
      </c>
      <c r="K1826" s="56"/>
      <c r="L1826" s="64" t="s">
        <v>455</v>
      </c>
    </row>
    <row r="1827" spans="1:12" s="72" customFormat="1" outlineLevel="2">
      <c r="A1827" s="81">
        <v>1201804017</v>
      </c>
      <c r="B1827" s="82" t="s">
        <v>1757</v>
      </c>
      <c r="C1827" s="69">
        <v>0</v>
      </c>
      <c r="D1827" s="78"/>
      <c r="E1827" s="69"/>
      <c r="F1827" s="71"/>
      <c r="G1827" s="69">
        <f t="shared" si="55"/>
        <v>0</v>
      </c>
      <c r="I1827" s="67">
        <v>0</v>
      </c>
      <c r="J1827" s="68">
        <f t="shared" si="54"/>
        <v>0</v>
      </c>
      <c r="K1827" s="56"/>
      <c r="L1827" s="64" t="s">
        <v>455</v>
      </c>
    </row>
    <row r="1828" spans="1:12" s="72" customFormat="1" outlineLevel="2">
      <c r="A1828" s="81">
        <v>1201804019</v>
      </c>
      <c r="B1828" s="82" t="s">
        <v>1758</v>
      </c>
      <c r="C1828" s="69">
        <v>0</v>
      </c>
      <c r="D1828" s="78"/>
      <c r="E1828" s="69"/>
      <c r="F1828" s="71"/>
      <c r="G1828" s="69">
        <f t="shared" si="55"/>
        <v>0</v>
      </c>
      <c r="I1828" s="67">
        <v>0</v>
      </c>
      <c r="J1828" s="68">
        <f t="shared" si="54"/>
        <v>0</v>
      </c>
      <c r="K1828" s="56"/>
      <c r="L1828" s="64" t="s">
        <v>455</v>
      </c>
    </row>
    <row r="1829" spans="1:12" s="72" customFormat="1" outlineLevel="2">
      <c r="A1829" s="81">
        <v>1201805010</v>
      </c>
      <c r="B1829" s="82" t="s">
        <v>1759</v>
      </c>
      <c r="C1829" s="69">
        <v>0</v>
      </c>
      <c r="D1829" s="78"/>
      <c r="E1829" s="69"/>
      <c r="F1829" s="71"/>
      <c r="G1829" s="69">
        <f t="shared" si="55"/>
        <v>0</v>
      </c>
      <c r="I1829" s="67">
        <v>0</v>
      </c>
      <c r="J1829" s="68">
        <f t="shared" si="54"/>
        <v>0</v>
      </c>
      <c r="K1829" s="56"/>
      <c r="L1829" s="64" t="s">
        <v>455</v>
      </c>
    </row>
    <row r="1830" spans="1:12" s="72" customFormat="1" outlineLevel="2">
      <c r="A1830" s="81">
        <v>1201805011</v>
      </c>
      <c r="B1830" s="82" t="s">
        <v>1760</v>
      </c>
      <c r="C1830" s="69">
        <v>0</v>
      </c>
      <c r="D1830" s="78"/>
      <c r="E1830" s="69"/>
      <c r="F1830" s="71"/>
      <c r="G1830" s="69">
        <f t="shared" si="55"/>
        <v>0</v>
      </c>
      <c r="I1830" s="67">
        <v>0</v>
      </c>
      <c r="J1830" s="68">
        <f t="shared" si="54"/>
        <v>0</v>
      </c>
      <c r="K1830" s="56"/>
      <c r="L1830" s="64" t="s">
        <v>455</v>
      </c>
    </row>
    <row r="1831" spans="1:12" s="72" customFormat="1" outlineLevel="2">
      <c r="A1831" s="81">
        <v>1201805012</v>
      </c>
      <c r="B1831" s="82" t="s">
        <v>1761</v>
      </c>
      <c r="C1831" s="69">
        <v>0</v>
      </c>
      <c r="D1831" s="78"/>
      <c r="E1831" s="69"/>
      <c r="F1831" s="71"/>
      <c r="G1831" s="69">
        <f t="shared" si="55"/>
        <v>0</v>
      </c>
      <c r="I1831" s="67">
        <v>0</v>
      </c>
      <c r="J1831" s="68">
        <f t="shared" si="54"/>
        <v>0</v>
      </c>
      <c r="K1831" s="56"/>
      <c r="L1831" s="64" t="s">
        <v>455</v>
      </c>
    </row>
    <row r="1832" spans="1:12" s="72" customFormat="1" outlineLevel="2">
      <c r="A1832" s="81">
        <v>1201805013</v>
      </c>
      <c r="B1832" s="82" t="s">
        <v>1762</v>
      </c>
      <c r="C1832" s="69">
        <v>0</v>
      </c>
      <c r="D1832" s="78"/>
      <c r="E1832" s="69"/>
      <c r="F1832" s="71"/>
      <c r="G1832" s="69">
        <f t="shared" si="55"/>
        <v>0</v>
      </c>
      <c r="I1832" s="67">
        <v>0</v>
      </c>
      <c r="J1832" s="68">
        <f t="shared" si="54"/>
        <v>0</v>
      </c>
      <c r="K1832" s="56"/>
      <c r="L1832" s="64" t="s">
        <v>455</v>
      </c>
    </row>
    <row r="1833" spans="1:12" s="72" customFormat="1" outlineLevel="2">
      <c r="A1833" s="81">
        <v>1201805016</v>
      </c>
      <c r="B1833" s="82" t="s">
        <v>1763</v>
      </c>
      <c r="C1833" s="69">
        <v>0</v>
      </c>
      <c r="D1833" s="78"/>
      <c r="E1833" s="69"/>
      <c r="F1833" s="71"/>
      <c r="G1833" s="69">
        <f t="shared" si="55"/>
        <v>0</v>
      </c>
      <c r="I1833" s="67">
        <v>0</v>
      </c>
      <c r="J1833" s="68">
        <f t="shared" si="54"/>
        <v>0</v>
      </c>
      <c r="K1833" s="56"/>
      <c r="L1833" s="64" t="s">
        <v>455</v>
      </c>
    </row>
    <row r="1834" spans="1:12" s="72" customFormat="1" outlineLevel="2">
      <c r="A1834" s="81">
        <v>1201805017</v>
      </c>
      <c r="B1834" s="82" t="s">
        <v>1764</v>
      </c>
      <c r="C1834" s="69">
        <v>0</v>
      </c>
      <c r="D1834" s="78"/>
      <c r="E1834" s="69"/>
      <c r="F1834" s="71"/>
      <c r="G1834" s="69">
        <f t="shared" si="55"/>
        <v>0</v>
      </c>
      <c r="I1834" s="67">
        <v>0</v>
      </c>
      <c r="J1834" s="68">
        <f t="shared" ref="J1834:J1897" si="56">I1834-G1834</f>
        <v>0</v>
      </c>
      <c r="K1834" s="56"/>
      <c r="L1834" s="64" t="s">
        <v>455</v>
      </c>
    </row>
    <row r="1835" spans="1:12" s="72" customFormat="1" outlineLevel="2">
      <c r="A1835" s="81">
        <v>1201805019</v>
      </c>
      <c r="B1835" s="82" t="s">
        <v>1765</v>
      </c>
      <c r="C1835" s="69">
        <v>0</v>
      </c>
      <c r="D1835" s="78"/>
      <c r="E1835" s="69"/>
      <c r="F1835" s="71"/>
      <c r="G1835" s="69">
        <f t="shared" si="55"/>
        <v>0</v>
      </c>
      <c r="I1835" s="67">
        <v>0</v>
      </c>
      <c r="J1835" s="68">
        <f t="shared" si="56"/>
        <v>0</v>
      </c>
      <c r="K1835" s="56"/>
      <c r="L1835" s="64" t="s">
        <v>455</v>
      </c>
    </row>
    <row r="1836" spans="1:12" s="72" customFormat="1" outlineLevel="2">
      <c r="A1836" s="81">
        <v>1201807010</v>
      </c>
      <c r="B1836" s="82" t="s">
        <v>1766</v>
      </c>
      <c r="C1836" s="69">
        <v>0</v>
      </c>
      <c r="D1836" s="78"/>
      <c r="E1836" s="69"/>
      <c r="F1836" s="71"/>
      <c r="G1836" s="69">
        <f t="shared" si="55"/>
        <v>0</v>
      </c>
      <c r="I1836" s="67">
        <v>0</v>
      </c>
      <c r="J1836" s="68">
        <f t="shared" si="56"/>
        <v>0</v>
      </c>
      <c r="K1836" s="56"/>
      <c r="L1836" s="64" t="s">
        <v>455</v>
      </c>
    </row>
    <row r="1837" spans="1:12" s="72" customFormat="1" outlineLevel="2">
      <c r="A1837" s="81">
        <v>1201807011</v>
      </c>
      <c r="B1837" s="82" t="s">
        <v>1767</v>
      </c>
      <c r="C1837" s="69">
        <v>0</v>
      </c>
      <c r="D1837" s="78"/>
      <c r="E1837" s="69"/>
      <c r="F1837" s="71"/>
      <c r="G1837" s="69">
        <f t="shared" si="55"/>
        <v>0</v>
      </c>
      <c r="I1837" s="67">
        <v>0</v>
      </c>
      <c r="J1837" s="68">
        <f t="shared" si="56"/>
        <v>0</v>
      </c>
      <c r="K1837" s="56"/>
      <c r="L1837" s="64" t="s">
        <v>455</v>
      </c>
    </row>
    <row r="1838" spans="1:12" s="72" customFormat="1" outlineLevel="2">
      <c r="A1838" s="81">
        <v>1201807012</v>
      </c>
      <c r="B1838" s="82" t="s">
        <v>1768</v>
      </c>
      <c r="C1838" s="69">
        <v>0</v>
      </c>
      <c r="D1838" s="78"/>
      <c r="E1838" s="69"/>
      <c r="F1838" s="71"/>
      <c r="G1838" s="69">
        <f t="shared" si="55"/>
        <v>0</v>
      </c>
      <c r="I1838" s="67">
        <v>0</v>
      </c>
      <c r="J1838" s="68">
        <f t="shared" si="56"/>
        <v>0</v>
      </c>
      <c r="K1838" s="56"/>
      <c r="L1838" s="64" t="s">
        <v>455</v>
      </c>
    </row>
    <row r="1839" spans="1:12" s="72" customFormat="1" outlineLevel="2">
      <c r="A1839" s="81">
        <v>1201807013</v>
      </c>
      <c r="B1839" s="82" t="s">
        <v>1769</v>
      </c>
      <c r="C1839" s="69">
        <v>0</v>
      </c>
      <c r="D1839" s="78"/>
      <c r="E1839" s="69"/>
      <c r="F1839" s="71"/>
      <c r="G1839" s="69">
        <f t="shared" si="55"/>
        <v>0</v>
      </c>
      <c r="I1839" s="67">
        <v>0</v>
      </c>
      <c r="J1839" s="68">
        <f t="shared" si="56"/>
        <v>0</v>
      </c>
      <c r="K1839" s="56"/>
      <c r="L1839" s="64" t="s">
        <v>455</v>
      </c>
    </row>
    <row r="1840" spans="1:12" s="72" customFormat="1" outlineLevel="2">
      <c r="A1840" s="81">
        <v>1201807016</v>
      </c>
      <c r="B1840" s="82" t="s">
        <v>1770</v>
      </c>
      <c r="C1840" s="69">
        <v>0</v>
      </c>
      <c r="D1840" s="78"/>
      <c r="E1840" s="69"/>
      <c r="F1840" s="71"/>
      <c r="G1840" s="69">
        <f t="shared" si="55"/>
        <v>0</v>
      </c>
      <c r="I1840" s="67">
        <v>0</v>
      </c>
      <c r="J1840" s="68">
        <f t="shared" si="56"/>
        <v>0</v>
      </c>
      <c r="K1840" s="56"/>
      <c r="L1840" s="64" t="s">
        <v>455</v>
      </c>
    </row>
    <row r="1841" spans="1:12" s="72" customFormat="1" outlineLevel="2">
      <c r="A1841" s="81">
        <v>1201807017</v>
      </c>
      <c r="B1841" s="82" t="s">
        <v>1771</v>
      </c>
      <c r="C1841" s="69">
        <v>0</v>
      </c>
      <c r="D1841" s="78"/>
      <c r="E1841" s="69"/>
      <c r="F1841" s="71"/>
      <c r="G1841" s="69">
        <f t="shared" si="55"/>
        <v>0</v>
      </c>
      <c r="I1841" s="67">
        <v>0</v>
      </c>
      <c r="J1841" s="68">
        <f t="shared" si="56"/>
        <v>0</v>
      </c>
      <c r="K1841" s="56"/>
      <c r="L1841" s="64" t="s">
        <v>455</v>
      </c>
    </row>
    <row r="1842" spans="1:12" s="72" customFormat="1" outlineLevel="2">
      <c r="A1842" s="81">
        <v>1201807019</v>
      </c>
      <c r="B1842" s="82" t="s">
        <v>1772</v>
      </c>
      <c r="C1842" s="69">
        <v>0</v>
      </c>
      <c r="D1842" s="78"/>
      <c r="E1842" s="69"/>
      <c r="F1842" s="71"/>
      <c r="G1842" s="69">
        <f t="shared" si="55"/>
        <v>0</v>
      </c>
      <c r="I1842" s="67">
        <v>0</v>
      </c>
      <c r="J1842" s="68">
        <f t="shared" si="56"/>
        <v>0</v>
      </c>
      <c r="K1842" s="56"/>
      <c r="L1842" s="64" t="s">
        <v>455</v>
      </c>
    </row>
    <row r="1843" spans="1:12" s="72" customFormat="1" outlineLevel="2">
      <c r="A1843" s="81">
        <v>1201808010</v>
      </c>
      <c r="B1843" s="82" t="s">
        <v>1773</v>
      </c>
      <c r="C1843" s="69">
        <v>0</v>
      </c>
      <c r="D1843" s="78"/>
      <c r="E1843" s="69"/>
      <c r="F1843" s="71"/>
      <c r="G1843" s="69">
        <f t="shared" si="55"/>
        <v>0</v>
      </c>
      <c r="I1843" s="67">
        <v>0</v>
      </c>
      <c r="J1843" s="68">
        <f t="shared" si="56"/>
        <v>0</v>
      </c>
      <c r="K1843" s="56"/>
      <c r="L1843" s="64" t="s">
        <v>455</v>
      </c>
    </row>
    <row r="1844" spans="1:12" s="72" customFormat="1" outlineLevel="2">
      <c r="A1844" s="81">
        <v>1201808011</v>
      </c>
      <c r="B1844" s="82" t="s">
        <v>1774</v>
      </c>
      <c r="C1844" s="69">
        <v>66990360.990000002</v>
      </c>
      <c r="D1844" s="78"/>
      <c r="E1844" s="69"/>
      <c r="F1844" s="71"/>
      <c r="G1844" s="69">
        <f t="shared" si="55"/>
        <v>66990360.990000002</v>
      </c>
      <c r="I1844" s="67">
        <v>0</v>
      </c>
      <c r="J1844" s="68">
        <f t="shared" si="56"/>
        <v>-66990360.990000002</v>
      </c>
      <c r="K1844" s="56"/>
      <c r="L1844" s="64" t="s">
        <v>455</v>
      </c>
    </row>
    <row r="1845" spans="1:12" s="72" customFormat="1" outlineLevel="2">
      <c r="A1845" s="81">
        <v>1201808012</v>
      </c>
      <c r="B1845" s="82" t="s">
        <v>1775</v>
      </c>
      <c r="C1845" s="69">
        <v>111.569999999999</v>
      </c>
      <c r="D1845" s="78"/>
      <c r="E1845" s="69"/>
      <c r="F1845" s="71"/>
      <c r="G1845" s="69">
        <f t="shared" si="55"/>
        <v>111.569999999999</v>
      </c>
      <c r="I1845" s="67">
        <v>0</v>
      </c>
      <c r="J1845" s="68">
        <f t="shared" si="56"/>
        <v>-111.569999999999</v>
      </c>
      <c r="K1845" s="56"/>
      <c r="L1845" s="64" t="s">
        <v>455</v>
      </c>
    </row>
    <row r="1846" spans="1:12" s="72" customFormat="1" outlineLevel="2">
      <c r="A1846" s="81">
        <v>1201808013</v>
      </c>
      <c r="B1846" s="82" t="s">
        <v>1776</v>
      </c>
      <c r="C1846" s="69">
        <v>23339487.18</v>
      </c>
      <c r="D1846" s="78"/>
      <c r="E1846" s="69"/>
      <c r="F1846" s="71"/>
      <c r="G1846" s="69">
        <f t="shared" si="55"/>
        <v>23339487.18</v>
      </c>
      <c r="I1846" s="67">
        <v>0</v>
      </c>
      <c r="J1846" s="68">
        <f t="shared" si="56"/>
        <v>-23339487.18</v>
      </c>
      <c r="K1846" s="56"/>
      <c r="L1846" s="64" t="s">
        <v>455</v>
      </c>
    </row>
    <row r="1847" spans="1:12" s="72" customFormat="1" outlineLevel="2">
      <c r="A1847" s="81">
        <v>1201808016</v>
      </c>
      <c r="B1847" s="82" t="s">
        <v>1777</v>
      </c>
      <c r="C1847" s="69">
        <v>0</v>
      </c>
      <c r="D1847" s="78"/>
      <c r="E1847" s="69"/>
      <c r="F1847" s="71"/>
      <c r="G1847" s="69">
        <f t="shared" ref="G1847:G1910" si="57">C1847+E1847</f>
        <v>0</v>
      </c>
      <c r="I1847" s="67">
        <v>0</v>
      </c>
      <c r="J1847" s="68">
        <f t="shared" si="56"/>
        <v>0</v>
      </c>
      <c r="K1847" s="56"/>
      <c r="L1847" s="64" t="s">
        <v>455</v>
      </c>
    </row>
    <row r="1848" spans="1:12" s="72" customFormat="1" outlineLevel="2">
      <c r="A1848" s="81">
        <v>1201808017</v>
      </c>
      <c r="B1848" s="82" t="s">
        <v>1778</v>
      </c>
      <c r="C1848" s="69">
        <v>-90329959.739999905</v>
      </c>
      <c r="D1848" s="78"/>
      <c r="E1848" s="69"/>
      <c r="F1848" s="71"/>
      <c r="G1848" s="69">
        <f t="shared" si="57"/>
        <v>-90329959.739999905</v>
      </c>
      <c r="I1848" s="67">
        <v>0</v>
      </c>
      <c r="J1848" s="68">
        <f t="shared" si="56"/>
        <v>90329959.739999905</v>
      </c>
      <c r="K1848" s="56"/>
      <c r="L1848" s="64" t="s">
        <v>455</v>
      </c>
    </row>
    <row r="1849" spans="1:12" s="72" customFormat="1" outlineLevel="2">
      <c r="A1849" s="81">
        <v>1201808019</v>
      </c>
      <c r="B1849" s="82" t="s">
        <v>1779</v>
      </c>
      <c r="C1849" s="69">
        <v>0</v>
      </c>
      <c r="D1849" s="78"/>
      <c r="E1849" s="69"/>
      <c r="F1849" s="71"/>
      <c r="G1849" s="69">
        <f t="shared" si="57"/>
        <v>0</v>
      </c>
      <c r="I1849" s="67">
        <v>0</v>
      </c>
      <c r="J1849" s="68">
        <f t="shared" si="56"/>
        <v>0</v>
      </c>
      <c r="K1849" s="56"/>
      <c r="L1849" s="64" t="s">
        <v>455</v>
      </c>
    </row>
    <row r="1850" spans="1:12" s="72" customFormat="1" outlineLevel="2">
      <c r="A1850" s="81">
        <v>1201901010</v>
      </c>
      <c r="B1850" s="82" t="s">
        <v>1780</v>
      </c>
      <c r="C1850" s="69">
        <v>0</v>
      </c>
      <c r="D1850" s="78"/>
      <c r="E1850" s="69"/>
      <c r="F1850" s="71"/>
      <c r="G1850" s="69">
        <f t="shared" si="57"/>
        <v>0</v>
      </c>
      <c r="I1850" s="67">
        <v>0</v>
      </c>
      <c r="J1850" s="68">
        <f t="shared" si="56"/>
        <v>0</v>
      </c>
      <c r="K1850" s="56"/>
      <c r="L1850" s="64" t="s">
        <v>455</v>
      </c>
    </row>
    <row r="1851" spans="1:12" s="72" customFormat="1" outlineLevel="2">
      <c r="A1851" s="81">
        <v>1201901011</v>
      </c>
      <c r="B1851" s="82" t="s">
        <v>1781</v>
      </c>
      <c r="C1851" s="69">
        <v>0</v>
      </c>
      <c r="D1851" s="78"/>
      <c r="E1851" s="69"/>
      <c r="F1851" s="71"/>
      <c r="G1851" s="69">
        <f t="shared" si="57"/>
        <v>0</v>
      </c>
      <c r="I1851" s="67">
        <v>0</v>
      </c>
      <c r="J1851" s="68">
        <f t="shared" si="56"/>
        <v>0</v>
      </c>
      <c r="K1851" s="56"/>
      <c r="L1851" s="64" t="s">
        <v>455</v>
      </c>
    </row>
    <row r="1852" spans="1:12" s="72" customFormat="1" outlineLevel="2">
      <c r="A1852" s="81">
        <v>1201901012</v>
      </c>
      <c r="B1852" s="82" t="s">
        <v>1782</v>
      </c>
      <c r="C1852" s="69">
        <v>0</v>
      </c>
      <c r="D1852" s="78"/>
      <c r="E1852" s="69"/>
      <c r="F1852" s="71"/>
      <c r="G1852" s="69">
        <f t="shared" si="57"/>
        <v>0</v>
      </c>
      <c r="I1852" s="67">
        <v>0</v>
      </c>
      <c r="J1852" s="68">
        <f t="shared" si="56"/>
        <v>0</v>
      </c>
      <c r="K1852" s="56"/>
      <c r="L1852" s="64" t="s">
        <v>455</v>
      </c>
    </row>
    <row r="1853" spans="1:12" s="72" customFormat="1" outlineLevel="2">
      <c r="A1853" s="81">
        <v>1201901013</v>
      </c>
      <c r="B1853" s="82" t="s">
        <v>1783</v>
      </c>
      <c r="C1853" s="69">
        <v>4697708</v>
      </c>
      <c r="D1853" s="78"/>
      <c r="E1853" s="69"/>
      <c r="F1853" s="71"/>
      <c r="G1853" s="69">
        <f t="shared" si="57"/>
        <v>4697708</v>
      </c>
      <c r="I1853" s="67">
        <v>0</v>
      </c>
      <c r="J1853" s="68">
        <f t="shared" si="56"/>
        <v>-4697708</v>
      </c>
      <c r="K1853" s="56"/>
      <c r="L1853" s="64" t="s">
        <v>455</v>
      </c>
    </row>
    <row r="1854" spans="1:12" s="72" customFormat="1" outlineLevel="2">
      <c r="A1854" s="81">
        <v>1201901016</v>
      </c>
      <c r="B1854" s="82" t="s">
        <v>1784</v>
      </c>
      <c r="C1854" s="69">
        <v>0</v>
      </c>
      <c r="D1854" s="78"/>
      <c r="E1854" s="69"/>
      <c r="F1854" s="71"/>
      <c r="G1854" s="69">
        <f t="shared" si="57"/>
        <v>0</v>
      </c>
      <c r="I1854" s="67">
        <v>0</v>
      </c>
      <c r="J1854" s="68">
        <f t="shared" si="56"/>
        <v>0</v>
      </c>
      <c r="K1854" s="56"/>
      <c r="L1854" s="64" t="s">
        <v>455</v>
      </c>
    </row>
    <row r="1855" spans="1:12" s="72" customFormat="1" outlineLevel="2">
      <c r="A1855" s="81">
        <v>1201901017</v>
      </c>
      <c r="B1855" s="82" t="s">
        <v>1785</v>
      </c>
      <c r="C1855" s="69">
        <v>-4697734.0999999903</v>
      </c>
      <c r="D1855" s="78"/>
      <c r="E1855" s="69"/>
      <c r="F1855" s="71"/>
      <c r="G1855" s="69">
        <f t="shared" si="57"/>
        <v>-4697734.0999999903</v>
      </c>
      <c r="I1855" s="67">
        <v>0</v>
      </c>
      <c r="J1855" s="68">
        <f t="shared" si="56"/>
        <v>4697734.0999999903</v>
      </c>
      <c r="K1855" s="56"/>
      <c r="L1855" s="64" t="s">
        <v>455</v>
      </c>
    </row>
    <row r="1856" spans="1:12" s="72" customFormat="1" outlineLevel="2">
      <c r="A1856" s="81">
        <v>1201901019</v>
      </c>
      <c r="B1856" s="82" t="s">
        <v>1786</v>
      </c>
      <c r="C1856" s="69">
        <v>0</v>
      </c>
      <c r="D1856" s="78"/>
      <c r="E1856" s="69"/>
      <c r="F1856" s="71"/>
      <c r="G1856" s="69">
        <f t="shared" si="57"/>
        <v>0</v>
      </c>
      <c r="I1856" s="67">
        <v>0</v>
      </c>
      <c r="J1856" s="68">
        <f t="shared" si="56"/>
        <v>0</v>
      </c>
      <c r="K1856" s="56"/>
      <c r="L1856" s="64" t="s">
        <v>455</v>
      </c>
    </row>
    <row r="1857" spans="1:12" s="72" customFormat="1" outlineLevel="2">
      <c r="A1857" s="81">
        <v>1201902010</v>
      </c>
      <c r="B1857" s="82" t="s">
        <v>1787</v>
      </c>
      <c r="C1857" s="69">
        <v>0</v>
      </c>
      <c r="D1857" s="78"/>
      <c r="E1857" s="69"/>
      <c r="F1857" s="71"/>
      <c r="G1857" s="69">
        <f t="shared" si="57"/>
        <v>0</v>
      </c>
      <c r="I1857" s="67">
        <v>0</v>
      </c>
      <c r="J1857" s="68">
        <f t="shared" si="56"/>
        <v>0</v>
      </c>
      <c r="K1857" s="56"/>
      <c r="L1857" s="64" t="s">
        <v>455</v>
      </c>
    </row>
    <row r="1858" spans="1:12" s="72" customFormat="1" outlineLevel="2">
      <c r="A1858" s="81">
        <v>1201902011</v>
      </c>
      <c r="B1858" s="82" t="s">
        <v>1788</v>
      </c>
      <c r="C1858" s="69">
        <v>0</v>
      </c>
      <c r="D1858" s="78"/>
      <c r="E1858" s="69"/>
      <c r="F1858" s="71"/>
      <c r="G1858" s="69">
        <f t="shared" si="57"/>
        <v>0</v>
      </c>
      <c r="I1858" s="67">
        <v>0</v>
      </c>
      <c r="J1858" s="68">
        <f t="shared" si="56"/>
        <v>0</v>
      </c>
      <c r="K1858" s="56"/>
      <c r="L1858" s="64" t="s">
        <v>455</v>
      </c>
    </row>
    <row r="1859" spans="1:12" s="72" customFormat="1" outlineLevel="2">
      <c r="A1859" s="81">
        <v>1201902012</v>
      </c>
      <c r="B1859" s="82" t="s">
        <v>1789</v>
      </c>
      <c r="C1859" s="69">
        <v>0</v>
      </c>
      <c r="D1859" s="78"/>
      <c r="E1859" s="69"/>
      <c r="F1859" s="71"/>
      <c r="G1859" s="69">
        <f t="shared" si="57"/>
        <v>0</v>
      </c>
      <c r="I1859" s="67">
        <v>0</v>
      </c>
      <c r="J1859" s="68">
        <f t="shared" si="56"/>
        <v>0</v>
      </c>
      <c r="K1859" s="56"/>
      <c r="L1859" s="64" t="s">
        <v>455</v>
      </c>
    </row>
    <row r="1860" spans="1:12" s="72" customFormat="1" outlineLevel="2">
      <c r="A1860" s="81">
        <v>1201902013</v>
      </c>
      <c r="B1860" s="82" t="s">
        <v>1790</v>
      </c>
      <c r="C1860" s="69">
        <v>0</v>
      </c>
      <c r="D1860" s="78"/>
      <c r="E1860" s="69"/>
      <c r="F1860" s="71"/>
      <c r="G1860" s="69">
        <f t="shared" si="57"/>
        <v>0</v>
      </c>
      <c r="I1860" s="67">
        <v>0</v>
      </c>
      <c r="J1860" s="68">
        <f t="shared" si="56"/>
        <v>0</v>
      </c>
      <c r="K1860" s="56"/>
      <c r="L1860" s="64" t="s">
        <v>455</v>
      </c>
    </row>
    <row r="1861" spans="1:12" s="72" customFormat="1" outlineLevel="2">
      <c r="A1861" s="81">
        <v>1201902016</v>
      </c>
      <c r="B1861" s="82" t="s">
        <v>1791</v>
      </c>
      <c r="C1861" s="69">
        <v>0</v>
      </c>
      <c r="D1861" s="78"/>
      <c r="E1861" s="69"/>
      <c r="F1861" s="71"/>
      <c r="G1861" s="69">
        <f t="shared" si="57"/>
        <v>0</v>
      </c>
      <c r="I1861" s="67">
        <v>0</v>
      </c>
      <c r="J1861" s="68">
        <f t="shared" si="56"/>
        <v>0</v>
      </c>
      <c r="K1861" s="56"/>
      <c r="L1861" s="64" t="s">
        <v>455</v>
      </c>
    </row>
    <row r="1862" spans="1:12" s="72" customFormat="1" outlineLevel="2">
      <c r="A1862" s="81">
        <v>1201902017</v>
      </c>
      <c r="B1862" s="82" t="s">
        <v>1792</v>
      </c>
      <c r="C1862" s="69">
        <v>0</v>
      </c>
      <c r="D1862" s="78"/>
      <c r="E1862" s="69"/>
      <c r="F1862" s="71"/>
      <c r="G1862" s="69">
        <f t="shared" si="57"/>
        <v>0</v>
      </c>
      <c r="I1862" s="67">
        <v>0</v>
      </c>
      <c r="J1862" s="68">
        <f t="shared" si="56"/>
        <v>0</v>
      </c>
      <c r="K1862" s="56"/>
      <c r="L1862" s="64" t="s">
        <v>455</v>
      </c>
    </row>
    <row r="1863" spans="1:12" s="72" customFormat="1" outlineLevel="2">
      <c r="A1863" s="81">
        <v>1201902018</v>
      </c>
      <c r="B1863" s="82" t="s">
        <v>1793</v>
      </c>
      <c r="C1863" s="69">
        <v>0</v>
      </c>
      <c r="D1863" s="78"/>
      <c r="E1863" s="69"/>
      <c r="F1863" s="71"/>
      <c r="G1863" s="69">
        <f t="shared" si="57"/>
        <v>0</v>
      </c>
      <c r="I1863" s="67">
        <v>0</v>
      </c>
      <c r="J1863" s="68">
        <f t="shared" si="56"/>
        <v>0</v>
      </c>
      <c r="K1863" s="56"/>
      <c r="L1863" s="64" t="s">
        <v>455</v>
      </c>
    </row>
    <row r="1864" spans="1:12" s="72" customFormat="1" outlineLevel="2">
      <c r="A1864" s="81">
        <v>1201902019</v>
      </c>
      <c r="B1864" s="82" t="s">
        <v>1794</v>
      </c>
      <c r="C1864" s="69">
        <v>0</v>
      </c>
      <c r="D1864" s="78"/>
      <c r="E1864" s="69"/>
      <c r="F1864" s="71"/>
      <c r="G1864" s="69">
        <f t="shared" si="57"/>
        <v>0</v>
      </c>
      <c r="I1864" s="67">
        <v>0</v>
      </c>
      <c r="J1864" s="68">
        <f t="shared" si="56"/>
        <v>0</v>
      </c>
      <c r="K1864" s="56"/>
      <c r="L1864" s="64" t="s">
        <v>455</v>
      </c>
    </row>
    <row r="1865" spans="1:12" s="72" customFormat="1" outlineLevel="2">
      <c r="A1865" s="81">
        <v>1201903020</v>
      </c>
      <c r="B1865" s="82" t="s">
        <v>1795</v>
      </c>
      <c r="C1865" s="69">
        <v>0</v>
      </c>
      <c r="D1865" s="78"/>
      <c r="E1865" s="69"/>
      <c r="F1865" s="71"/>
      <c r="G1865" s="69">
        <f t="shared" si="57"/>
        <v>0</v>
      </c>
      <c r="I1865" s="67">
        <v>0</v>
      </c>
      <c r="J1865" s="68">
        <f t="shared" si="56"/>
        <v>0</v>
      </c>
      <c r="K1865" s="56"/>
      <c r="L1865" s="64" t="s">
        <v>455</v>
      </c>
    </row>
    <row r="1866" spans="1:12" s="72" customFormat="1" outlineLevel="2">
      <c r="A1866" s="81">
        <v>1201903021</v>
      </c>
      <c r="B1866" s="82" t="s">
        <v>1795</v>
      </c>
      <c r="C1866" s="69">
        <v>0</v>
      </c>
      <c r="D1866" s="78"/>
      <c r="E1866" s="69"/>
      <c r="F1866" s="71"/>
      <c r="G1866" s="69">
        <f t="shared" si="57"/>
        <v>0</v>
      </c>
      <c r="I1866" s="67">
        <v>0</v>
      </c>
      <c r="J1866" s="68">
        <f t="shared" si="56"/>
        <v>0</v>
      </c>
      <c r="K1866" s="56"/>
      <c r="L1866" s="64" t="s">
        <v>455</v>
      </c>
    </row>
    <row r="1867" spans="1:12" s="72" customFormat="1" outlineLevel="2">
      <c r="A1867" s="81">
        <v>1201903022</v>
      </c>
      <c r="B1867" s="82" t="s">
        <v>1795</v>
      </c>
      <c r="C1867" s="69">
        <v>0</v>
      </c>
      <c r="D1867" s="78"/>
      <c r="E1867" s="69"/>
      <c r="F1867" s="71"/>
      <c r="G1867" s="69">
        <f t="shared" si="57"/>
        <v>0</v>
      </c>
      <c r="I1867" s="67">
        <v>0</v>
      </c>
      <c r="J1867" s="68">
        <f t="shared" si="56"/>
        <v>0</v>
      </c>
      <c r="K1867" s="56"/>
      <c r="L1867" s="64" t="s">
        <v>455</v>
      </c>
    </row>
    <row r="1868" spans="1:12" s="72" customFormat="1" outlineLevel="2">
      <c r="A1868" s="81">
        <v>1201903023</v>
      </c>
      <c r="B1868" s="82" t="s">
        <v>1795</v>
      </c>
      <c r="C1868" s="69">
        <v>0</v>
      </c>
      <c r="D1868" s="78"/>
      <c r="E1868" s="69"/>
      <c r="F1868" s="71"/>
      <c r="G1868" s="69">
        <f t="shared" si="57"/>
        <v>0</v>
      </c>
      <c r="I1868" s="67">
        <v>0</v>
      </c>
      <c r="J1868" s="68">
        <f t="shared" si="56"/>
        <v>0</v>
      </c>
      <c r="K1868" s="56"/>
      <c r="L1868" s="64" t="s">
        <v>455</v>
      </c>
    </row>
    <row r="1869" spans="1:12" s="72" customFormat="1" outlineLevel="2">
      <c r="A1869" s="81">
        <v>1201903026</v>
      </c>
      <c r="B1869" s="82" t="s">
        <v>1795</v>
      </c>
      <c r="C1869" s="69">
        <v>0</v>
      </c>
      <c r="D1869" s="78"/>
      <c r="E1869" s="69"/>
      <c r="F1869" s="71"/>
      <c r="G1869" s="69">
        <f t="shared" si="57"/>
        <v>0</v>
      </c>
      <c r="I1869" s="67">
        <v>0</v>
      </c>
      <c r="J1869" s="68">
        <f t="shared" si="56"/>
        <v>0</v>
      </c>
      <c r="K1869" s="56"/>
      <c r="L1869" s="64" t="s">
        <v>455</v>
      </c>
    </row>
    <row r="1870" spans="1:12" s="72" customFormat="1" outlineLevel="2">
      <c r="A1870" s="81">
        <v>1201903027</v>
      </c>
      <c r="B1870" s="82" t="s">
        <v>1795</v>
      </c>
      <c r="C1870" s="69">
        <v>0</v>
      </c>
      <c r="D1870" s="78"/>
      <c r="E1870" s="69"/>
      <c r="F1870" s="71"/>
      <c r="G1870" s="69">
        <f t="shared" si="57"/>
        <v>0</v>
      </c>
      <c r="I1870" s="67">
        <v>0</v>
      </c>
      <c r="J1870" s="68">
        <f t="shared" si="56"/>
        <v>0</v>
      </c>
      <c r="K1870" s="56"/>
      <c r="L1870" s="64" t="s">
        <v>455</v>
      </c>
    </row>
    <row r="1871" spans="1:12" s="72" customFormat="1" outlineLevel="2">
      <c r="A1871" s="81">
        <v>1201903028</v>
      </c>
      <c r="B1871" s="82" t="s">
        <v>1795</v>
      </c>
      <c r="C1871" s="69">
        <v>0</v>
      </c>
      <c r="D1871" s="78"/>
      <c r="E1871" s="69"/>
      <c r="F1871" s="71"/>
      <c r="G1871" s="69">
        <f t="shared" si="57"/>
        <v>0</v>
      </c>
      <c r="I1871" s="67">
        <v>0</v>
      </c>
      <c r="J1871" s="68">
        <f t="shared" si="56"/>
        <v>0</v>
      </c>
      <c r="K1871" s="56"/>
      <c r="L1871" s="64" t="s">
        <v>455</v>
      </c>
    </row>
    <row r="1872" spans="1:12" s="72" customFormat="1" outlineLevel="2">
      <c r="A1872" s="81">
        <v>1201903029</v>
      </c>
      <c r="B1872" s="82" t="s">
        <v>1795</v>
      </c>
      <c r="C1872" s="69">
        <v>0</v>
      </c>
      <c r="D1872" s="78"/>
      <c r="E1872" s="69"/>
      <c r="F1872" s="71"/>
      <c r="G1872" s="69">
        <f t="shared" si="57"/>
        <v>0</v>
      </c>
      <c r="I1872" s="67">
        <v>0</v>
      </c>
      <c r="J1872" s="68">
        <f t="shared" si="56"/>
        <v>0</v>
      </c>
      <c r="K1872" s="56"/>
      <c r="L1872" s="64" t="s">
        <v>455</v>
      </c>
    </row>
    <row r="1873" spans="1:12" s="72" customFormat="1" outlineLevel="2">
      <c r="A1873" s="81">
        <v>1201903030</v>
      </c>
      <c r="B1873" s="82" t="s">
        <v>1795</v>
      </c>
      <c r="C1873" s="69">
        <v>0</v>
      </c>
      <c r="D1873" s="78"/>
      <c r="E1873" s="69"/>
      <c r="F1873" s="71"/>
      <c r="G1873" s="69">
        <f t="shared" si="57"/>
        <v>0</v>
      </c>
      <c r="I1873" s="67">
        <v>0</v>
      </c>
      <c r="J1873" s="68">
        <f t="shared" si="56"/>
        <v>0</v>
      </c>
      <c r="K1873" s="56"/>
      <c r="L1873" s="64" t="s">
        <v>455</v>
      </c>
    </row>
    <row r="1874" spans="1:12" s="72" customFormat="1" outlineLevel="2">
      <c r="A1874" s="81">
        <v>1201903031</v>
      </c>
      <c r="B1874" s="82" t="s">
        <v>1795</v>
      </c>
      <c r="C1874" s="69">
        <v>0</v>
      </c>
      <c r="D1874" s="78"/>
      <c r="E1874" s="69"/>
      <c r="F1874" s="71"/>
      <c r="G1874" s="69">
        <f t="shared" si="57"/>
        <v>0</v>
      </c>
      <c r="I1874" s="67">
        <v>0</v>
      </c>
      <c r="J1874" s="68">
        <f t="shared" si="56"/>
        <v>0</v>
      </c>
      <c r="K1874" s="56"/>
      <c r="L1874" s="64" t="s">
        <v>455</v>
      </c>
    </row>
    <row r="1875" spans="1:12" s="72" customFormat="1" outlineLevel="2">
      <c r="A1875" s="81">
        <v>1201903032</v>
      </c>
      <c r="B1875" s="82" t="s">
        <v>1795</v>
      </c>
      <c r="C1875" s="69">
        <v>0</v>
      </c>
      <c r="D1875" s="78"/>
      <c r="E1875" s="69"/>
      <c r="F1875" s="71"/>
      <c r="G1875" s="69">
        <f t="shared" si="57"/>
        <v>0</v>
      </c>
      <c r="I1875" s="67">
        <v>0</v>
      </c>
      <c r="J1875" s="68">
        <f t="shared" si="56"/>
        <v>0</v>
      </c>
      <c r="K1875" s="56"/>
      <c r="L1875" s="64" t="s">
        <v>455</v>
      </c>
    </row>
    <row r="1876" spans="1:12" s="72" customFormat="1" outlineLevel="2">
      <c r="A1876" s="81">
        <v>1201903033</v>
      </c>
      <c r="B1876" s="82" t="s">
        <v>1795</v>
      </c>
      <c r="C1876" s="69">
        <v>0</v>
      </c>
      <c r="D1876" s="78"/>
      <c r="E1876" s="69"/>
      <c r="F1876" s="71"/>
      <c r="G1876" s="69">
        <f t="shared" si="57"/>
        <v>0</v>
      </c>
      <c r="I1876" s="67">
        <v>0</v>
      </c>
      <c r="J1876" s="68">
        <f t="shared" si="56"/>
        <v>0</v>
      </c>
      <c r="K1876" s="56"/>
      <c r="L1876" s="64" t="s">
        <v>455</v>
      </c>
    </row>
    <row r="1877" spans="1:12" s="72" customFormat="1" outlineLevel="2">
      <c r="A1877" s="81">
        <v>1201903036</v>
      </c>
      <c r="B1877" s="82" t="s">
        <v>1795</v>
      </c>
      <c r="C1877" s="69">
        <v>0</v>
      </c>
      <c r="D1877" s="78"/>
      <c r="E1877" s="69"/>
      <c r="F1877" s="71"/>
      <c r="G1877" s="69">
        <f t="shared" si="57"/>
        <v>0</v>
      </c>
      <c r="I1877" s="67">
        <v>0</v>
      </c>
      <c r="J1877" s="68">
        <f t="shared" si="56"/>
        <v>0</v>
      </c>
      <c r="K1877" s="56"/>
      <c r="L1877" s="64" t="s">
        <v>455</v>
      </c>
    </row>
    <row r="1878" spans="1:12" s="72" customFormat="1" outlineLevel="2">
      <c r="A1878" s="81">
        <v>1201903037</v>
      </c>
      <c r="B1878" s="82" t="s">
        <v>1795</v>
      </c>
      <c r="C1878" s="69">
        <v>0</v>
      </c>
      <c r="D1878" s="78"/>
      <c r="E1878" s="69"/>
      <c r="F1878" s="71"/>
      <c r="G1878" s="69">
        <f t="shared" si="57"/>
        <v>0</v>
      </c>
      <c r="I1878" s="67">
        <v>0</v>
      </c>
      <c r="J1878" s="68">
        <f t="shared" si="56"/>
        <v>0</v>
      </c>
      <c r="K1878" s="56"/>
      <c r="L1878" s="64" t="s">
        <v>455</v>
      </c>
    </row>
    <row r="1879" spans="1:12" s="72" customFormat="1" outlineLevel="2">
      <c r="A1879" s="81">
        <v>1201903038</v>
      </c>
      <c r="B1879" s="82" t="s">
        <v>1795</v>
      </c>
      <c r="C1879" s="69">
        <v>0</v>
      </c>
      <c r="D1879" s="78"/>
      <c r="E1879" s="69"/>
      <c r="F1879" s="71"/>
      <c r="G1879" s="69">
        <f t="shared" si="57"/>
        <v>0</v>
      </c>
      <c r="I1879" s="67">
        <v>0</v>
      </c>
      <c r="J1879" s="68">
        <f t="shared" si="56"/>
        <v>0</v>
      </c>
      <c r="K1879" s="56"/>
      <c r="L1879" s="64" t="s">
        <v>455</v>
      </c>
    </row>
    <row r="1880" spans="1:12" s="72" customFormat="1" outlineLevel="2">
      <c r="A1880" s="81">
        <v>1201903039</v>
      </c>
      <c r="B1880" s="82" t="s">
        <v>1795</v>
      </c>
      <c r="C1880" s="69">
        <v>0</v>
      </c>
      <c r="D1880" s="78"/>
      <c r="E1880" s="69"/>
      <c r="F1880" s="71"/>
      <c r="G1880" s="69">
        <f t="shared" si="57"/>
        <v>0</v>
      </c>
      <c r="I1880" s="67">
        <v>0</v>
      </c>
      <c r="J1880" s="68">
        <f t="shared" si="56"/>
        <v>0</v>
      </c>
      <c r="K1880" s="56"/>
      <c r="L1880" s="64" t="s">
        <v>455</v>
      </c>
    </row>
    <row r="1881" spans="1:12" s="72" customFormat="1" outlineLevel="2">
      <c r="A1881" s="81">
        <v>1201903040</v>
      </c>
      <c r="B1881" s="82" t="s">
        <v>1795</v>
      </c>
      <c r="C1881" s="69">
        <v>0</v>
      </c>
      <c r="D1881" s="78"/>
      <c r="E1881" s="69"/>
      <c r="F1881" s="71"/>
      <c r="G1881" s="69">
        <f t="shared" si="57"/>
        <v>0</v>
      </c>
      <c r="I1881" s="67">
        <v>0</v>
      </c>
      <c r="J1881" s="68">
        <f t="shared" si="56"/>
        <v>0</v>
      </c>
      <c r="K1881" s="56"/>
      <c r="L1881" s="64" t="s">
        <v>455</v>
      </c>
    </row>
    <row r="1882" spans="1:12" s="72" customFormat="1" outlineLevel="2">
      <c r="A1882" s="81">
        <v>1201903041</v>
      </c>
      <c r="B1882" s="82" t="s">
        <v>1795</v>
      </c>
      <c r="C1882" s="69">
        <v>0</v>
      </c>
      <c r="D1882" s="78"/>
      <c r="E1882" s="69"/>
      <c r="F1882" s="71"/>
      <c r="G1882" s="69">
        <f t="shared" si="57"/>
        <v>0</v>
      </c>
      <c r="I1882" s="67">
        <v>0</v>
      </c>
      <c r="J1882" s="68">
        <f t="shared" si="56"/>
        <v>0</v>
      </c>
      <c r="K1882" s="56"/>
      <c r="L1882" s="64" t="s">
        <v>455</v>
      </c>
    </row>
    <row r="1883" spans="1:12" s="72" customFormat="1" outlineLevel="2">
      <c r="A1883" s="81">
        <v>1201903042</v>
      </c>
      <c r="B1883" s="82" t="s">
        <v>1795</v>
      </c>
      <c r="C1883" s="69">
        <v>0</v>
      </c>
      <c r="D1883" s="78"/>
      <c r="E1883" s="69"/>
      <c r="F1883" s="71"/>
      <c r="G1883" s="69">
        <f t="shared" si="57"/>
        <v>0</v>
      </c>
      <c r="I1883" s="67">
        <v>0</v>
      </c>
      <c r="J1883" s="68">
        <f t="shared" si="56"/>
        <v>0</v>
      </c>
      <c r="K1883" s="56"/>
      <c r="L1883" s="64" t="s">
        <v>455</v>
      </c>
    </row>
    <row r="1884" spans="1:12" s="72" customFormat="1" outlineLevel="2">
      <c r="A1884" s="81">
        <v>1201903043</v>
      </c>
      <c r="B1884" s="82" t="s">
        <v>1795</v>
      </c>
      <c r="C1884" s="69">
        <v>0</v>
      </c>
      <c r="D1884" s="78"/>
      <c r="E1884" s="69"/>
      <c r="F1884" s="71"/>
      <c r="G1884" s="69">
        <f t="shared" si="57"/>
        <v>0</v>
      </c>
      <c r="I1884" s="67">
        <v>0</v>
      </c>
      <c r="J1884" s="68">
        <f t="shared" si="56"/>
        <v>0</v>
      </c>
      <c r="K1884" s="56"/>
      <c r="L1884" s="64" t="s">
        <v>455</v>
      </c>
    </row>
    <row r="1885" spans="1:12" s="72" customFormat="1" outlineLevel="2">
      <c r="A1885" s="81">
        <v>1201903047</v>
      </c>
      <c r="B1885" s="82" t="s">
        <v>1795</v>
      </c>
      <c r="C1885" s="69">
        <v>0</v>
      </c>
      <c r="D1885" s="78"/>
      <c r="E1885" s="69"/>
      <c r="F1885" s="71"/>
      <c r="G1885" s="69">
        <f t="shared" si="57"/>
        <v>0</v>
      </c>
      <c r="I1885" s="67">
        <v>0</v>
      </c>
      <c r="J1885" s="68">
        <f t="shared" si="56"/>
        <v>0</v>
      </c>
      <c r="K1885" s="56"/>
      <c r="L1885" s="64" t="s">
        <v>455</v>
      </c>
    </row>
    <row r="1886" spans="1:12" s="72" customFormat="1" outlineLevel="2">
      <c r="A1886" s="81">
        <v>1201903048</v>
      </c>
      <c r="B1886" s="82" t="s">
        <v>1795</v>
      </c>
      <c r="C1886" s="69">
        <v>0</v>
      </c>
      <c r="D1886" s="78"/>
      <c r="E1886" s="69"/>
      <c r="F1886" s="71"/>
      <c r="G1886" s="69">
        <f t="shared" si="57"/>
        <v>0</v>
      </c>
      <c r="I1886" s="67">
        <v>0</v>
      </c>
      <c r="J1886" s="68">
        <f t="shared" si="56"/>
        <v>0</v>
      </c>
      <c r="K1886" s="56"/>
      <c r="L1886" s="64" t="s">
        <v>455</v>
      </c>
    </row>
    <row r="1887" spans="1:12" s="72" customFormat="1" outlineLevel="2">
      <c r="A1887" s="81">
        <v>1201903049</v>
      </c>
      <c r="B1887" s="82" t="s">
        <v>1795</v>
      </c>
      <c r="C1887" s="69">
        <v>0</v>
      </c>
      <c r="D1887" s="78"/>
      <c r="E1887" s="69"/>
      <c r="F1887" s="71"/>
      <c r="G1887" s="69">
        <f t="shared" si="57"/>
        <v>0</v>
      </c>
      <c r="I1887" s="67">
        <v>0</v>
      </c>
      <c r="J1887" s="68">
        <f t="shared" si="56"/>
        <v>0</v>
      </c>
      <c r="K1887" s="56"/>
      <c r="L1887" s="64" t="s">
        <v>455</v>
      </c>
    </row>
    <row r="1888" spans="1:12" s="72" customFormat="1" outlineLevel="2">
      <c r="A1888" s="81">
        <v>1201904010</v>
      </c>
      <c r="B1888" s="82" t="s">
        <v>1787</v>
      </c>
      <c r="C1888" s="69">
        <v>0</v>
      </c>
      <c r="D1888" s="78"/>
      <c r="E1888" s="69"/>
      <c r="F1888" s="71"/>
      <c r="G1888" s="69">
        <f t="shared" si="57"/>
        <v>0</v>
      </c>
      <c r="I1888" s="67">
        <v>0</v>
      </c>
      <c r="J1888" s="68">
        <f t="shared" si="56"/>
        <v>0</v>
      </c>
      <c r="K1888" s="56"/>
      <c r="L1888" s="64" t="s">
        <v>455</v>
      </c>
    </row>
    <row r="1889" spans="1:12" s="72" customFormat="1" outlineLevel="2">
      <c r="A1889" s="81">
        <v>1201904011</v>
      </c>
      <c r="B1889" s="82" t="s">
        <v>1788</v>
      </c>
      <c r="C1889" s="69">
        <v>0</v>
      </c>
      <c r="D1889" s="78"/>
      <c r="E1889" s="69"/>
      <c r="F1889" s="71"/>
      <c r="G1889" s="69">
        <f t="shared" si="57"/>
        <v>0</v>
      </c>
      <c r="I1889" s="67">
        <v>0</v>
      </c>
      <c r="J1889" s="68">
        <f t="shared" si="56"/>
        <v>0</v>
      </c>
      <c r="K1889" s="56"/>
      <c r="L1889" s="64" t="s">
        <v>455</v>
      </c>
    </row>
    <row r="1890" spans="1:12" s="72" customFormat="1" outlineLevel="2">
      <c r="A1890" s="81">
        <v>1201904012</v>
      </c>
      <c r="B1890" s="82" t="s">
        <v>1789</v>
      </c>
      <c r="C1890" s="69">
        <v>0</v>
      </c>
      <c r="D1890" s="78"/>
      <c r="E1890" s="69"/>
      <c r="F1890" s="71"/>
      <c r="G1890" s="69">
        <f t="shared" si="57"/>
        <v>0</v>
      </c>
      <c r="I1890" s="67">
        <v>0</v>
      </c>
      <c r="J1890" s="68">
        <f t="shared" si="56"/>
        <v>0</v>
      </c>
      <c r="K1890" s="56"/>
      <c r="L1890" s="64" t="s">
        <v>455</v>
      </c>
    </row>
    <row r="1891" spans="1:12" s="72" customFormat="1" outlineLevel="2">
      <c r="A1891" s="81">
        <v>1201904013</v>
      </c>
      <c r="B1891" s="82" t="s">
        <v>1790</v>
      </c>
      <c r="C1891" s="69">
        <v>0</v>
      </c>
      <c r="D1891" s="78"/>
      <c r="E1891" s="69"/>
      <c r="F1891" s="71"/>
      <c r="G1891" s="69">
        <f t="shared" si="57"/>
        <v>0</v>
      </c>
      <c r="I1891" s="67">
        <v>0</v>
      </c>
      <c r="J1891" s="68">
        <f t="shared" si="56"/>
        <v>0</v>
      </c>
      <c r="K1891" s="56"/>
      <c r="L1891" s="64" t="s">
        <v>455</v>
      </c>
    </row>
    <row r="1892" spans="1:12" s="72" customFormat="1" outlineLevel="2">
      <c r="A1892" s="81">
        <v>1201904016</v>
      </c>
      <c r="B1892" s="82" t="s">
        <v>1791</v>
      </c>
      <c r="C1892" s="69">
        <v>0</v>
      </c>
      <c r="D1892" s="78"/>
      <c r="E1892" s="69"/>
      <c r="F1892" s="71"/>
      <c r="G1892" s="69">
        <f t="shared" si="57"/>
        <v>0</v>
      </c>
      <c r="I1892" s="67">
        <v>0</v>
      </c>
      <c r="J1892" s="68">
        <f t="shared" si="56"/>
        <v>0</v>
      </c>
      <c r="K1892" s="56"/>
      <c r="L1892" s="64" t="s">
        <v>455</v>
      </c>
    </row>
    <row r="1893" spans="1:12" s="72" customFormat="1" outlineLevel="2">
      <c r="A1893" s="81">
        <v>1201904017</v>
      </c>
      <c r="B1893" s="82" t="s">
        <v>1792</v>
      </c>
      <c r="C1893" s="69">
        <v>0</v>
      </c>
      <c r="D1893" s="78"/>
      <c r="E1893" s="69"/>
      <c r="F1893" s="71"/>
      <c r="G1893" s="69">
        <f t="shared" si="57"/>
        <v>0</v>
      </c>
      <c r="I1893" s="67">
        <v>0</v>
      </c>
      <c r="J1893" s="68">
        <f t="shared" si="56"/>
        <v>0</v>
      </c>
      <c r="K1893" s="56"/>
      <c r="L1893" s="64" t="s">
        <v>455</v>
      </c>
    </row>
    <row r="1894" spans="1:12" s="72" customFormat="1" outlineLevel="2">
      <c r="A1894" s="81">
        <v>1201904018</v>
      </c>
      <c r="B1894" s="82" t="s">
        <v>1793</v>
      </c>
      <c r="C1894" s="69">
        <v>0</v>
      </c>
      <c r="D1894" s="78"/>
      <c r="E1894" s="69"/>
      <c r="F1894" s="71"/>
      <c r="G1894" s="69">
        <f t="shared" si="57"/>
        <v>0</v>
      </c>
      <c r="I1894" s="67">
        <v>0</v>
      </c>
      <c r="J1894" s="68">
        <f t="shared" si="56"/>
        <v>0</v>
      </c>
      <c r="K1894" s="56"/>
      <c r="L1894" s="64" t="s">
        <v>455</v>
      </c>
    </row>
    <row r="1895" spans="1:12" s="72" customFormat="1" outlineLevel="2">
      <c r="A1895" s="81">
        <v>1201904019</v>
      </c>
      <c r="B1895" s="82" t="s">
        <v>1794</v>
      </c>
      <c r="C1895" s="69">
        <v>0</v>
      </c>
      <c r="D1895" s="78"/>
      <c r="E1895" s="69"/>
      <c r="F1895" s="71"/>
      <c r="G1895" s="69">
        <f t="shared" si="57"/>
        <v>0</v>
      </c>
      <c r="I1895" s="67">
        <v>0</v>
      </c>
      <c r="J1895" s="68">
        <f t="shared" si="56"/>
        <v>0</v>
      </c>
      <c r="K1895" s="56"/>
      <c r="L1895" s="64" t="s">
        <v>455</v>
      </c>
    </row>
    <row r="1896" spans="1:12" s="72" customFormat="1" outlineLevel="2">
      <c r="A1896" s="81">
        <v>1202001010</v>
      </c>
      <c r="B1896" s="82" t="s">
        <v>1796</v>
      </c>
      <c r="C1896" s="69">
        <v>0</v>
      </c>
      <c r="D1896" s="78"/>
      <c r="E1896" s="69"/>
      <c r="F1896" s="71"/>
      <c r="G1896" s="69">
        <f t="shared" si="57"/>
        <v>0</v>
      </c>
      <c r="I1896" s="67">
        <v>0</v>
      </c>
      <c r="J1896" s="68">
        <f t="shared" si="56"/>
        <v>0</v>
      </c>
      <c r="K1896" s="56"/>
      <c r="L1896" s="64" t="s">
        <v>455</v>
      </c>
    </row>
    <row r="1897" spans="1:12" s="72" customFormat="1" outlineLevel="2">
      <c r="A1897" s="81">
        <v>1202001011</v>
      </c>
      <c r="B1897" s="82" t="s">
        <v>1797</v>
      </c>
      <c r="C1897" s="69">
        <v>0</v>
      </c>
      <c r="D1897" s="78"/>
      <c r="E1897" s="69"/>
      <c r="F1897" s="71"/>
      <c r="G1897" s="69">
        <f t="shared" si="57"/>
        <v>0</v>
      </c>
      <c r="I1897" s="67">
        <v>0</v>
      </c>
      <c r="J1897" s="68">
        <f t="shared" si="56"/>
        <v>0</v>
      </c>
      <c r="K1897" s="56"/>
      <c r="L1897" s="64" t="s">
        <v>455</v>
      </c>
    </row>
    <row r="1898" spans="1:12" s="72" customFormat="1" outlineLevel="2">
      <c r="A1898" s="81">
        <v>1202001012</v>
      </c>
      <c r="B1898" s="82" t="s">
        <v>1798</v>
      </c>
      <c r="C1898" s="69">
        <v>0</v>
      </c>
      <c r="D1898" s="78"/>
      <c r="E1898" s="69"/>
      <c r="F1898" s="71"/>
      <c r="G1898" s="69">
        <f t="shared" si="57"/>
        <v>0</v>
      </c>
      <c r="I1898" s="67">
        <v>0</v>
      </c>
      <c r="J1898" s="68">
        <f t="shared" ref="J1898:J1961" si="58">I1898-G1898</f>
        <v>0</v>
      </c>
      <c r="K1898" s="56"/>
      <c r="L1898" s="64" t="s">
        <v>455</v>
      </c>
    </row>
    <row r="1899" spans="1:12" s="72" customFormat="1" outlineLevel="2">
      <c r="A1899" s="81">
        <v>1202001013</v>
      </c>
      <c r="B1899" s="82" t="s">
        <v>1799</v>
      </c>
      <c r="C1899" s="69">
        <v>0</v>
      </c>
      <c r="D1899" s="78"/>
      <c r="E1899" s="69"/>
      <c r="F1899" s="71"/>
      <c r="G1899" s="69">
        <f t="shared" si="57"/>
        <v>0</v>
      </c>
      <c r="I1899" s="67">
        <v>0</v>
      </c>
      <c r="J1899" s="68">
        <f t="shared" si="58"/>
        <v>0</v>
      </c>
      <c r="K1899" s="56"/>
      <c r="L1899" s="64" t="s">
        <v>455</v>
      </c>
    </row>
    <row r="1900" spans="1:12" s="72" customFormat="1" outlineLevel="2">
      <c r="A1900" s="81">
        <v>1202001016</v>
      </c>
      <c r="B1900" s="82" t="s">
        <v>1800</v>
      </c>
      <c r="C1900" s="69">
        <v>0</v>
      </c>
      <c r="D1900" s="78"/>
      <c r="E1900" s="69"/>
      <c r="F1900" s="71"/>
      <c r="G1900" s="69">
        <f t="shared" si="57"/>
        <v>0</v>
      </c>
      <c r="I1900" s="67">
        <v>0</v>
      </c>
      <c r="J1900" s="68">
        <f t="shared" si="58"/>
        <v>0</v>
      </c>
      <c r="K1900" s="56"/>
      <c r="L1900" s="64" t="s">
        <v>455</v>
      </c>
    </row>
    <row r="1901" spans="1:12" s="72" customFormat="1" outlineLevel="2">
      <c r="A1901" s="81">
        <v>1202001017</v>
      </c>
      <c r="B1901" s="82" t="s">
        <v>1801</v>
      </c>
      <c r="C1901" s="69">
        <v>0</v>
      </c>
      <c r="D1901" s="78"/>
      <c r="E1901" s="69"/>
      <c r="F1901" s="71"/>
      <c r="G1901" s="69">
        <f t="shared" si="57"/>
        <v>0</v>
      </c>
      <c r="I1901" s="67">
        <v>0</v>
      </c>
      <c r="J1901" s="68">
        <f t="shared" si="58"/>
        <v>0</v>
      </c>
      <c r="K1901" s="56"/>
      <c r="L1901" s="64" t="s">
        <v>455</v>
      </c>
    </row>
    <row r="1902" spans="1:12" s="72" customFormat="1" outlineLevel="2">
      <c r="A1902" s="81">
        <v>1202001018</v>
      </c>
      <c r="B1902" s="82" t="s">
        <v>1802</v>
      </c>
      <c r="C1902" s="69">
        <v>0</v>
      </c>
      <c r="D1902" s="78"/>
      <c r="E1902" s="69"/>
      <c r="F1902" s="71"/>
      <c r="G1902" s="69">
        <f t="shared" si="57"/>
        <v>0</v>
      </c>
      <c r="I1902" s="67">
        <v>0</v>
      </c>
      <c r="J1902" s="68">
        <f t="shared" si="58"/>
        <v>0</v>
      </c>
      <c r="K1902" s="56"/>
      <c r="L1902" s="64" t="s">
        <v>455</v>
      </c>
    </row>
    <row r="1903" spans="1:12" s="72" customFormat="1" outlineLevel="2">
      <c r="A1903" s="81">
        <v>1202001019</v>
      </c>
      <c r="B1903" s="82" t="s">
        <v>1803</v>
      </c>
      <c r="C1903" s="69">
        <v>0</v>
      </c>
      <c r="D1903" s="78"/>
      <c r="E1903" s="69"/>
      <c r="F1903" s="71"/>
      <c r="G1903" s="69">
        <f t="shared" si="57"/>
        <v>0</v>
      </c>
      <c r="I1903" s="67">
        <v>0</v>
      </c>
      <c r="J1903" s="68">
        <f t="shared" si="58"/>
        <v>0</v>
      </c>
      <c r="K1903" s="56"/>
      <c r="L1903" s="64" t="s">
        <v>455</v>
      </c>
    </row>
    <row r="1904" spans="1:12" s="72" customFormat="1" outlineLevel="2">
      <c r="A1904" s="81">
        <v>1202101010</v>
      </c>
      <c r="B1904" s="82" t="s">
        <v>1804</v>
      </c>
      <c r="C1904" s="69">
        <v>0</v>
      </c>
      <c r="D1904" s="78"/>
      <c r="E1904" s="69"/>
      <c r="F1904" s="71"/>
      <c r="G1904" s="69">
        <f t="shared" si="57"/>
        <v>0</v>
      </c>
      <c r="I1904" s="67">
        <v>0</v>
      </c>
      <c r="J1904" s="68">
        <f t="shared" si="58"/>
        <v>0</v>
      </c>
      <c r="K1904" s="56"/>
      <c r="L1904" s="64" t="s">
        <v>455</v>
      </c>
    </row>
    <row r="1905" spans="1:12" s="72" customFormat="1" outlineLevel="2">
      <c r="A1905" s="81">
        <v>1202101011</v>
      </c>
      <c r="B1905" s="82" t="s">
        <v>1805</v>
      </c>
      <c r="C1905" s="69">
        <v>0</v>
      </c>
      <c r="D1905" s="78"/>
      <c r="E1905" s="69"/>
      <c r="F1905" s="71"/>
      <c r="G1905" s="69">
        <f t="shared" si="57"/>
        <v>0</v>
      </c>
      <c r="I1905" s="67">
        <v>0</v>
      </c>
      <c r="J1905" s="68">
        <f t="shared" si="58"/>
        <v>0</v>
      </c>
      <c r="K1905" s="56"/>
      <c r="L1905" s="64" t="s">
        <v>455</v>
      </c>
    </row>
    <row r="1906" spans="1:12" s="72" customFormat="1" outlineLevel="2">
      <c r="A1906" s="81">
        <v>1202101012</v>
      </c>
      <c r="B1906" s="82" t="s">
        <v>1806</v>
      </c>
      <c r="C1906" s="69">
        <v>0</v>
      </c>
      <c r="D1906" s="78"/>
      <c r="E1906" s="69"/>
      <c r="F1906" s="71"/>
      <c r="G1906" s="69">
        <f t="shared" si="57"/>
        <v>0</v>
      </c>
      <c r="I1906" s="67">
        <v>0</v>
      </c>
      <c r="J1906" s="68">
        <f t="shared" si="58"/>
        <v>0</v>
      </c>
      <c r="K1906" s="56"/>
      <c r="L1906" s="64" t="s">
        <v>455</v>
      </c>
    </row>
    <row r="1907" spans="1:12" s="72" customFormat="1" outlineLevel="2">
      <c r="A1907" s="81">
        <v>1202101013</v>
      </c>
      <c r="B1907" s="82" t="s">
        <v>1807</v>
      </c>
      <c r="C1907" s="69">
        <v>0</v>
      </c>
      <c r="D1907" s="78"/>
      <c r="E1907" s="69"/>
      <c r="F1907" s="71"/>
      <c r="G1907" s="69">
        <f t="shared" si="57"/>
        <v>0</v>
      </c>
      <c r="I1907" s="67">
        <v>0</v>
      </c>
      <c r="J1907" s="68">
        <f t="shared" si="58"/>
        <v>0</v>
      </c>
      <c r="K1907" s="56"/>
      <c r="L1907" s="64" t="s">
        <v>455</v>
      </c>
    </row>
    <row r="1908" spans="1:12" s="72" customFormat="1" outlineLevel="2">
      <c r="A1908" s="81">
        <v>1202101016</v>
      </c>
      <c r="B1908" s="82" t="s">
        <v>1808</v>
      </c>
      <c r="C1908" s="69">
        <v>0</v>
      </c>
      <c r="D1908" s="78"/>
      <c r="E1908" s="69"/>
      <c r="F1908" s="71"/>
      <c r="G1908" s="69">
        <f t="shared" si="57"/>
        <v>0</v>
      </c>
      <c r="I1908" s="67">
        <v>0</v>
      </c>
      <c r="J1908" s="68">
        <f t="shared" si="58"/>
        <v>0</v>
      </c>
      <c r="K1908" s="56"/>
      <c r="L1908" s="64" t="s">
        <v>455</v>
      </c>
    </row>
    <row r="1909" spans="1:12" s="72" customFormat="1" outlineLevel="2">
      <c r="A1909" s="81">
        <v>1202101017</v>
      </c>
      <c r="B1909" s="82" t="s">
        <v>1809</v>
      </c>
      <c r="C1909" s="69">
        <v>0</v>
      </c>
      <c r="D1909" s="78"/>
      <c r="E1909" s="69"/>
      <c r="F1909" s="71"/>
      <c r="G1909" s="69">
        <f t="shared" si="57"/>
        <v>0</v>
      </c>
      <c r="I1909" s="67">
        <v>0</v>
      </c>
      <c r="J1909" s="68">
        <f t="shared" si="58"/>
        <v>0</v>
      </c>
      <c r="K1909" s="56"/>
      <c r="L1909" s="64" t="s">
        <v>455</v>
      </c>
    </row>
    <row r="1910" spans="1:12" s="72" customFormat="1" outlineLevel="2">
      <c r="A1910" s="81">
        <v>1202101018</v>
      </c>
      <c r="B1910" s="82" t="s">
        <v>1810</v>
      </c>
      <c r="C1910" s="69">
        <v>0</v>
      </c>
      <c r="D1910" s="78"/>
      <c r="E1910" s="69"/>
      <c r="F1910" s="71"/>
      <c r="G1910" s="69">
        <f t="shared" si="57"/>
        <v>0</v>
      </c>
      <c r="I1910" s="67">
        <v>0</v>
      </c>
      <c r="J1910" s="68">
        <f t="shared" si="58"/>
        <v>0</v>
      </c>
      <c r="K1910" s="56"/>
      <c r="L1910" s="64" t="s">
        <v>455</v>
      </c>
    </row>
    <row r="1911" spans="1:12" s="72" customFormat="1" outlineLevel="2">
      <c r="A1911" s="81">
        <v>1202101019</v>
      </c>
      <c r="B1911" s="82" t="s">
        <v>1811</v>
      </c>
      <c r="C1911" s="69">
        <v>0</v>
      </c>
      <c r="D1911" s="78"/>
      <c r="E1911" s="69"/>
      <c r="F1911" s="71"/>
      <c r="G1911" s="69">
        <f t="shared" ref="G1911:G1974" si="59">C1911+E1911</f>
        <v>0</v>
      </c>
      <c r="I1911" s="67">
        <v>0</v>
      </c>
      <c r="J1911" s="68">
        <f t="shared" si="58"/>
        <v>0</v>
      </c>
      <c r="K1911" s="56"/>
      <c r="L1911" s="64" t="s">
        <v>455</v>
      </c>
    </row>
    <row r="1912" spans="1:12" s="72" customFormat="1" outlineLevel="2">
      <c r="A1912" s="81">
        <v>1202101020</v>
      </c>
      <c r="B1912" s="82" t="s">
        <v>1804</v>
      </c>
      <c r="C1912" s="69">
        <v>0</v>
      </c>
      <c r="D1912" s="78"/>
      <c r="E1912" s="69"/>
      <c r="F1912" s="71"/>
      <c r="G1912" s="69">
        <f t="shared" si="59"/>
        <v>0</v>
      </c>
      <c r="I1912" s="67">
        <v>0</v>
      </c>
      <c r="J1912" s="68">
        <f t="shared" si="58"/>
        <v>0</v>
      </c>
      <c r="K1912" s="56"/>
      <c r="L1912" s="64" t="s">
        <v>455</v>
      </c>
    </row>
    <row r="1913" spans="1:12" s="72" customFormat="1" outlineLevel="2">
      <c r="A1913" s="81">
        <v>1202101021</v>
      </c>
      <c r="B1913" s="82" t="s">
        <v>1805</v>
      </c>
      <c r="C1913" s="69">
        <v>0</v>
      </c>
      <c r="D1913" s="78"/>
      <c r="E1913" s="69"/>
      <c r="F1913" s="71"/>
      <c r="G1913" s="69">
        <f t="shared" si="59"/>
        <v>0</v>
      </c>
      <c r="I1913" s="67">
        <v>0</v>
      </c>
      <c r="J1913" s="68">
        <f t="shared" si="58"/>
        <v>0</v>
      </c>
      <c r="K1913" s="56"/>
      <c r="L1913" s="64" t="s">
        <v>455</v>
      </c>
    </row>
    <row r="1914" spans="1:12" s="72" customFormat="1" outlineLevel="2">
      <c r="A1914" s="81">
        <v>1202101022</v>
      </c>
      <c r="B1914" s="82" t="s">
        <v>1806</v>
      </c>
      <c r="C1914" s="69">
        <v>0</v>
      </c>
      <c r="D1914" s="78"/>
      <c r="E1914" s="69"/>
      <c r="F1914" s="71"/>
      <c r="G1914" s="69">
        <f t="shared" si="59"/>
        <v>0</v>
      </c>
      <c r="I1914" s="67">
        <v>0</v>
      </c>
      <c r="J1914" s="68">
        <f t="shared" si="58"/>
        <v>0</v>
      </c>
      <c r="K1914" s="56"/>
      <c r="L1914" s="64" t="s">
        <v>455</v>
      </c>
    </row>
    <row r="1915" spans="1:12" s="72" customFormat="1" outlineLevel="2">
      <c r="A1915" s="81">
        <v>1202101023</v>
      </c>
      <c r="B1915" s="82" t="s">
        <v>1807</v>
      </c>
      <c r="C1915" s="69">
        <v>0</v>
      </c>
      <c r="D1915" s="78"/>
      <c r="E1915" s="69"/>
      <c r="F1915" s="71"/>
      <c r="G1915" s="69">
        <f t="shared" si="59"/>
        <v>0</v>
      </c>
      <c r="I1915" s="67">
        <v>0</v>
      </c>
      <c r="J1915" s="68">
        <f t="shared" si="58"/>
        <v>0</v>
      </c>
      <c r="K1915" s="56"/>
      <c r="L1915" s="64" t="s">
        <v>455</v>
      </c>
    </row>
    <row r="1916" spans="1:12" s="72" customFormat="1" outlineLevel="2">
      <c r="A1916" s="81">
        <v>1202101026</v>
      </c>
      <c r="B1916" s="82" t="s">
        <v>1808</v>
      </c>
      <c r="C1916" s="69">
        <v>0</v>
      </c>
      <c r="D1916" s="78"/>
      <c r="E1916" s="69"/>
      <c r="F1916" s="71"/>
      <c r="G1916" s="69">
        <f t="shared" si="59"/>
        <v>0</v>
      </c>
      <c r="I1916" s="67">
        <v>0</v>
      </c>
      <c r="J1916" s="68">
        <f t="shared" si="58"/>
        <v>0</v>
      </c>
      <c r="K1916" s="56"/>
      <c r="L1916" s="64" t="s">
        <v>455</v>
      </c>
    </row>
    <row r="1917" spans="1:12" s="72" customFormat="1" outlineLevel="2">
      <c r="A1917" s="81">
        <v>1202101027</v>
      </c>
      <c r="B1917" s="82" t="s">
        <v>1809</v>
      </c>
      <c r="C1917" s="69">
        <v>0</v>
      </c>
      <c r="D1917" s="78"/>
      <c r="E1917" s="69"/>
      <c r="F1917" s="71"/>
      <c r="G1917" s="69">
        <f t="shared" si="59"/>
        <v>0</v>
      </c>
      <c r="I1917" s="67">
        <v>0</v>
      </c>
      <c r="J1917" s="68">
        <f t="shared" si="58"/>
        <v>0</v>
      </c>
      <c r="K1917" s="56"/>
      <c r="L1917" s="64" t="s">
        <v>455</v>
      </c>
    </row>
    <row r="1918" spans="1:12" s="72" customFormat="1" outlineLevel="2">
      <c r="A1918" s="81">
        <v>1202101028</v>
      </c>
      <c r="B1918" s="82" t="s">
        <v>1810</v>
      </c>
      <c r="C1918" s="69">
        <v>0</v>
      </c>
      <c r="D1918" s="78"/>
      <c r="E1918" s="69"/>
      <c r="F1918" s="71"/>
      <c r="G1918" s="69">
        <f t="shared" si="59"/>
        <v>0</v>
      </c>
      <c r="I1918" s="67">
        <v>0</v>
      </c>
      <c r="J1918" s="68">
        <f t="shared" si="58"/>
        <v>0</v>
      </c>
      <c r="K1918" s="56"/>
      <c r="L1918" s="64" t="s">
        <v>455</v>
      </c>
    </row>
    <row r="1919" spans="1:12" s="72" customFormat="1" outlineLevel="2">
      <c r="A1919" s="81">
        <v>1202101029</v>
      </c>
      <c r="B1919" s="82" t="s">
        <v>1811</v>
      </c>
      <c r="C1919" s="69">
        <v>0</v>
      </c>
      <c r="D1919" s="78"/>
      <c r="E1919" s="69"/>
      <c r="F1919" s="71"/>
      <c r="G1919" s="69">
        <f t="shared" si="59"/>
        <v>0</v>
      </c>
      <c r="I1919" s="67">
        <v>0</v>
      </c>
      <c r="J1919" s="68">
        <f t="shared" si="58"/>
        <v>0</v>
      </c>
      <c r="K1919" s="56"/>
      <c r="L1919" s="64" t="s">
        <v>455</v>
      </c>
    </row>
    <row r="1920" spans="1:12" s="72" customFormat="1" outlineLevel="2">
      <c r="A1920" s="81">
        <v>1202102010</v>
      </c>
      <c r="B1920" s="82" t="s">
        <v>1812</v>
      </c>
      <c r="C1920" s="69">
        <v>0</v>
      </c>
      <c r="D1920" s="78"/>
      <c r="E1920" s="69"/>
      <c r="F1920" s="71"/>
      <c r="G1920" s="69">
        <f t="shared" si="59"/>
        <v>0</v>
      </c>
      <c r="I1920" s="67">
        <v>0</v>
      </c>
      <c r="J1920" s="68">
        <f t="shared" si="58"/>
        <v>0</v>
      </c>
      <c r="K1920" s="56"/>
      <c r="L1920" s="64" t="s">
        <v>455</v>
      </c>
    </row>
    <row r="1921" spans="1:12" s="72" customFormat="1" outlineLevel="2">
      <c r="A1921" s="81">
        <v>1202102011</v>
      </c>
      <c r="B1921" s="82" t="s">
        <v>1813</v>
      </c>
      <c r="C1921" s="69">
        <v>0</v>
      </c>
      <c r="D1921" s="78"/>
      <c r="E1921" s="69"/>
      <c r="F1921" s="71"/>
      <c r="G1921" s="69">
        <f t="shared" si="59"/>
        <v>0</v>
      </c>
      <c r="I1921" s="67">
        <v>0</v>
      </c>
      <c r="J1921" s="68">
        <f t="shared" si="58"/>
        <v>0</v>
      </c>
      <c r="K1921" s="56"/>
      <c r="L1921" s="64" t="s">
        <v>455</v>
      </c>
    </row>
    <row r="1922" spans="1:12" s="72" customFormat="1" outlineLevel="2">
      <c r="A1922" s="81">
        <v>1202102012</v>
      </c>
      <c r="B1922" s="82" t="s">
        <v>1814</v>
      </c>
      <c r="C1922" s="69">
        <v>0</v>
      </c>
      <c r="D1922" s="78"/>
      <c r="E1922" s="69"/>
      <c r="F1922" s="71"/>
      <c r="G1922" s="69">
        <f t="shared" si="59"/>
        <v>0</v>
      </c>
      <c r="I1922" s="67">
        <v>0</v>
      </c>
      <c r="J1922" s="68">
        <f t="shared" si="58"/>
        <v>0</v>
      </c>
      <c r="K1922" s="56"/>
      <c r="L1922" s="64" t="s">
        <v>455</v>
      </c>
    </row>
    <row r="1923" spans="1:12" s="72" customFormat="1" outlineLevel="2">
      <c r="A1923" s="81">
        <v>1202102013</v>
      </c>
      <c r="B1923" s="82" t="s">
        <v>1815</v>
      </c>
      <c r="C1923" s="69">
        <v>0</v>
      </c>
      <c r="D1923" s="78"/>
      <c r="E1923" s="69"/>
      <c r="F1923" s="71"/>
      <c r="G1923" s="69">
        <f t="shared" si="59"/>
        <v>0</v>
      </c>
      <c r="I1923" s="67">
        <v>0</v>
      </c>
      <c r="J1923" s="68">
        <f t="shared" si="58"/>
        <v>0</v>
      </c>
      <c r="K1923" s="56"/>
      <c r="L1923" s="64" t="s">
        <v>455</v>
      </c>
    </row>
    <row r="1924" spans="1:12" s="72" customFormat="1" outlineLevel="2">
      <c r="A1924" s="81">
        <v>1202102016</v>
      </c>
      <c r="B1924" s="82" t="s">
        <v>1816</v>
      </c>
      <c r="C1924" s="69">
        <v>0</v>
      </c>
      <c r="D1924" s="78"/>
      <c r="E1924" s="69"/>
      <c r="F1924" s="71"/>
      <c r="G1924" s="69">
        <f t="shared" si="59"/>
        <v>0</v>
      </c>
      <c r="I1924" s="67">
        <v>0</v>
      </c>
      <c r="J1924" s="68">
        <f t="shared" si="58"/>
        <v>0</v>
      </c>
      <c r="K1924" s="56"/>
      <c r="L1924" s="64" t="s">
        <v>455</v>
      </c>
    </row>
    <row r="1925" spans="1:12" s="72" customFormat="1" outlineLevel="2">
      <c r="A1925" s="81">
        <v>1202102017</v>
      </c>
      <c r="B1925" s="82" t="s">
        <v>1817</v>
      </c>
      <c r="C1925" s="69">
        <v>0</v>
      </c>
      <c r="D1925" s="78"/>
      <c r="E1925" s="69"/>
      <c r="F1925" s="71"/>
      <c r="G1925" s="69">
        <f t="shared" si="59"/>
        <v>0</v>
      </c>
      <c r="I1925" s="67">
        <v>0</v>
      </c>
      <c r="J1925" s="68">
        <f t="shared" si="58"/>
        <v>0</v>
      </c>
      <c r="K1925" s="56"/>
      <c r="L1925" s="64" t="s">
        <v>455</v>
      </c>
    </row>
    <row r="1926" spans="1:12" s="72" customFormat="1" outlineLevel="2">
      <c r="A1926" s="81">
        <v>1202102019</v>
      </c>
      <c r="B1926" s="82" t="s">
        <v>1818</v>
      </c>
      <c r="C1926" s="69">
        <v>0</v>
      </c>
      <c r="D1926" s="78"/>
      <c r="E1926" s="69"/>
      <c r="F1926" s="71"/>
      <c r="G1926" s="69">
        <f t="shared" si="59"/>
        <v>0</v>
      </c>
      <c r="I1926" s="67">
        <v>0</v>
      </c>
      <c r="J1926" s="68">
        <f t="shared" si="58"/>
        <v>0</v>
      </c>
      <c r="K1926" s="56"/>
      <c r="L1926" s="64" t="s">
        <v>455</v>
      </c>
    </row>
    <row r="1927" spans="1:12" s="72" customFormat="1" outlineLevel="2">
      <c r="A1927" s="81">
        <v>1202103010</v>
      </c>
      <c r="B1927" s="82" t="s">
        <v>1819</v>
      </c>
      <c r="C1927" s="69">
        <v>0</v>
      </c>
      <c r="D1927" s="78"/>
      <c r="E1927" s="69"/>
      <c r="F1927" s="71"/>
      <c r="G1927" s="69">
        <f t="shared" si="59"/>
        <v>0</v>
      </c>
      <c r="I1927" s="67">
        <v>0</v>
      </c>
      <c r="J1927" s="68">
        <f t="shared" si="58"/>
        <v>0</v>
      </c>
      <c r="K1927" s="56"/>
      <c r="L1927" s="64" t="s">
        <v>455</v>
      </c>
    </row>
    <row r="1928" spans="1:12" s="72" customFormat="1" outlineLevel="2">
      <c r="A1928" s="81">
        <v>1202103011</v>
      </c>
      <c r="B1928" s="82" t="s">
        <v>1820</v>
      </c>
      <c r="C1928" s="69">
        <v>0</v>
      </c>
      <c r="D1928" s="78"/>
      <c r="E1928" s="69"/>
      <c r="F1928" s="71"/>
      <c r="G1928" s="69">
        <f t="shared" si="59"/>
        <v>0</v>
      </c>
      <c r="I1928" s="67">
        <v>0</v>
      </c>
      <c r="J1928" s="68">
        <f t="shared" si="58"/>
        <v>0</v>
      </c>
      <c r="K1928" s="56"/>
      <c r="L1928" s="64" t="s">
        <v>455</v>
      </c>
    </row>
    <row r="1929" spans="1:12" s="72" customFormat="1" outlineLevel="2">
      <c r="A1929" s="81">
        <v>1202103012</v>
      </c>
      <c r="B1929" s="82" t="s">
        <v>1821</v>
      </c>
      <c r="C1929" s="69">
        <v>0</v>
      </c>
      <c r="D1929" s="78"/>
      <c r="E1929" s="69"/>
      <c r="F1929" s="71"/>
      <c r="G1929" s="69">
        <f t="shared" si="59"/>
        <v>0</v>
      </c>
      <c r="I1929" s="67">
        <v>0</v>
      </c>
      <c r="J1929" s="68">
        <f t="shared" si="58"/>
        <v>0</v>
      </c>
      <c r="K1929" s="56"/>
      <c r="L1929" s="64" t="s">
        <v>455</v>
      </c>
    </row>
    <row r="1930" spans="1:12" s="72" customFormat="1" outlineLevel="2">
      <c r="A1930" s="81">
        <v>1202103013</v>
      </c>
      <c r="B1930" s="82" t="s">
        <v>1822</v>
      </c>
      <c r="C1930" s="69">
        <v>0</v>
      </c>
      <c r="D1930" s="78"/>
      <c r="E1930" s="69"/>
      <c r="F1930" s="71"/>
      <c r="G1930" s="69">
        <f t="shared" si="59"/>
        <v>0</v>
      </c>
      <c r="I1930" s="67">
        <v>0</v>
      </c>
      <c r="J1930" s="68">
        <f t="shared" si="58"/>
        <v>0</v>
      </c>
      <c r="K1930" s="56"/>
      <c r="L1930" s="64" t="s">
        <v>455</v>
      </c>
    </row>
    <row r="1931" spans="1:12" s="72" customFormat="1" outlineLevel="2">
      <c r="A1931" s="81">
        <v>1202103016</v>
      </c>
      <c r="B1931" s="82" t="s">
        <v>1823</v>
      </c>
      <c r="C1931" s="69">
        <v>0</v>
      </c>
      <c r="D1931" s="78"/>
      <c r="E1931" s="69"/>
      <c r="F1931" s="71"/>
      <c r="G1931" s="69">
        <f t="shared" si="59"/>
        <v>0</v>
      </c>
      <c r="I1931" s="67">
        <v>0</v>
      </c>
      <c r="J1931" s="68">
        <f t="shared" si="58"/>
        <v>0</v>
      </c>
      <c r="K1931" s="56"/>
      <c r="L1931" s="64" t="s">
        <v>455</v>
      </c>
    </row>
    <row r="1932" spans="1:12" s="72" customFormat="1" outlineLevel="2">
      <c r="A1932" s="81">
        <v>1202103017</v>
      </c>
      <c r="B1932" s="82" t="s">
        <v>1824</v>
      </c>
      <c r="C1932" s="69">
        <v>0</v>
      </c>
      <c r="D1932" s="78"/>
      <c r="E1932" s="69"/>
      <c r="F1932" s="71"/>
      <c r="G1932" s="69">
        <f t="shared" si="59"/>
        <v>0</v>
      </c>
      <c r="I1932" s="67">
        <v>0</v>
      </c>
      <c r="J1932" s="68">
        <f t="shared" si="58"/>
        <v>0</v>
      </c>
      <c r="K1932" s="56"/>
      <c r="L1932" s="64" t="s">
        <v>455</v>
      </c>
    </row>
    <row r="1933" spans="1:12" s="72" customFormat="1" outlineLevel="2">
      <c r="A1933" s="81">
        <v>1202103019</v>
      </c>
      <c r="B1933" s="82" t="s">
        <v>1825</v>
      </c>
      <c r="C1933" s="69">
        <v>0</v>
      </c>
      <c r="D1933" s="78"/>
      <c r="E1933" s="69"/>
      <c r="F1933" s="71"/>
      <c r="G1933" s="69">
        <f t="shared" si="59"/>
        <v>0</v>
      </c>
      <c r="I1933" s="67">
        <v>0</v>
      </c>
      <c r="J1933" s="68">
        <f t="shared" si="58"/>
        <v>0</v>
      </c>
      <c r="K1933" s="56"/>
      <c r="L1933" s="64" t="s">
        <v>455</v>
      </c>
    </row>
    <row r="1934" spans="1:12" s="72" customFormat="1" outlineLevel="2">
      <c r="A1934" s="81">
        <v>1202104010</v>
      </c>
      <c r="B1934" s="82" t="s">
        <v>1826</v>
      </c>
      <c r="C1934" s="69">
        <v>0</v>
      </c>
      <c r="D1934" s="78"/>
      <c r="E1934" s="69"/>
      <c r="F1934" s="71"/>
      <c r="G1934" s="69">
        <f t="shared" si="59"/>
        <v>0</v>
      </c>
      <c r="I1934" s="67">
        <v>0</v>
      </c>
      <c r="J1934" s="68">
        <f t="shared" si="58"/>
        <v>0</v>
      </c>
      <c r="K1934" s="56"/>
      <c r="L1934" s="64" t="s">
        <v>455</v>
      </c>
    </row>
    <row r="1935" spans="1:12" s="72" customFormat="1" outlineLevel="2">
      <c r="A1935" s="81">
        <v>1202104011</v>
      </c>
      <c r="B1935" s="82" t="s">
        <v>1827</v>
      </c>
      <c r="C1935" s="69">
        <v>0</v>
      </c>
      <c r="D1935" s="78"/>
      <c r="E1935" s="69"/>
      <c r="F1935" s="71"/>
      <c r="G1935" s="69">
        <f t="shared" si="59"/>
        <v>0</v>
      </c>
      <c r="I1935" s="67">
        <v>0</v>
      </c>
      <c r="J1935" s="68">
        <f t="shared" si="58"/>
        <v>0</v>
      </c>
      <c r="K1935" s="56"/>
      <c r="L1935" s="64" t="s">
        <v>455</v>
      </c>
    </row>
    <row r="1936" spans="1:12" s="72" customFormat="1" outlineLevel="2">
      <c r="A1936" s="81">
        <v>1202104012</v>
      </c>
      <c r="B1936" s="82" t="s">
        <v>1828</v>
      </c>
      <c r="C1936" s="69">
        <v>0</v>
      </c>
      <c r="D1936" s="78"/>
      <c r="E1936" s="69"/>
      <c r="F1936" s="71"/>
      <c r="G1936" s="69">
        <f t="shared" si="59"/>
        <v>0</v>
      </c>
      <c r="I1936" s="67">
        <v>0</v>
      </c>
      <c r="J1936" s="68">
        <f t="shared" si="58"/>
        <v>0</v>
      </c>
      <c r="K1936" s="56"/>
      <c r="L1936" s="64" t="s">
        <v>455</v>
      </c>
    </row>
    <row r="1937" spans="1:12" s="72" customFormat="1" outlineLevel="2">
      <c r="A1937" s="81">
        <v>1202104013</v>
      </c>
      <c r="B1937" s="82" t="s">
        <v>1829</v>
      </c>
      <c r="C1937" s="69">
        <v>0</v>
      </c>
      <c r="D1937" s="78"/>
      <c r="E1937" s="69"/>
      <c r="F1937" s="71"/>
      <c r="G1937" s="69">
        <f t="shared" si="59"/>
        <v>0</v>
      </c>
      <c r="I1937" s="67">
        <v>0</v>
      </c>
      <c r="J1937" s="68">
        <f t="shared" si="58"/>
        <v>0</v>
      </c>
      <c r="K1937" s="56"/>
      <c r="L1937" s="64" t="s">
        <v>455</v>
      </c>
    </row>
    <row r="1938" spans="1:12" s="72" customFormat="1" outlineLevel="2">
      <c r="A1938" s="81">
        <v>1202104016</v>
      </c>
      <c r="B1938" s="82" t="s">
        <v>1830</v>
      </c>
      <c r="C1938" s="69">
        <v>0</v>
      </c>
      <c r="D1938" s="78"/>
      <c r="E1938" s="69"/>
      <c r="F1938" s="71"/>
      <c r="G1938" s="69">
        <f t="shared" si="59"/>
        <v>0</v>
      </c>
      <c r="I1938" s="67">
        <v>0</v>
      </c>
      <c r="J1938" s="68">
        <f t="shared" si="58"/>
        <v>0</v>
      </c>
      <c r="K1938" s="56"/>
      <c r="L1938" s="64" t="s">
        <v>455</v>
      </c>
    </row>
    <row r="1939" spans="1:12" s="72" customFormat="1" outlineLevel="2">
      <c r="A1939" s="81">
        <v>1202104017</v>
      </c>
      <c r="B1939" s="82" t="s">
        <v>1831</v>
      </c>
      <c r="C1939" s="69">
        <v>0</v>
      </c>
      <c r="D1939" s="78"/>
      <c r="E1939" s="69"/>
      <c r="F1939" s="71"/>
      <c r="G1939" s="69">
        <f t="shared" si="59"/>
        <v>0</v>
      </c>
      <c r="I1939" s="67">
        <v>0</v>
      </c>
      <c r="J1939" s="68">
        <f t="shared" si="58"/>
        <v>0</v>
      </c>
      <c r="K1939" s="56"/>
      <c r="L1939" s="64" t="s">
        <v>455</v>
      </c>
    </row>
    <row r="1940" spans="1:12" s="72" customFormat="1" outlineLevel="2">
      <c r="A1940" s="81">
        <v>1202104019</v>
      </c>
      <c r="B1940" s="82" t="s">
        <v>1832</v>
      </c>
      <c r="C1940" s="69">
        <v>0</v>
      </c>
      <c r="D1940" s="78"/>
      <c r="E1940" s="69"/>
      <c r="F1940" s="71"/>
      <c r="G1940" s="69">
        <f t="shared" si="59"/>
        <v>0</v>
      </c>
      <c r="I1940" s="67">
        <v>0</v>
      </c>
      <c r="J1940" s="68">
        <f t="shared" si="58"/>
        <v>0</v>
      </c>
      <c r="K1940" s="56"/>
      <c r="L1940" s="64" t="s">
        <v>455</v>
      </c>
    </row>
    <row r="1941" spans="1:12" s="72" customFormat="1" outlineLevel="2">
      <c r="A1941" s="81">
        <v>1202105010</v>
      </c>
      <c r="B1941" s="82" t="s">
        <v>1812</v>
      </c>
      <c r="C1941" s="69">
        <v>0</v>
      </c>
      <c r="D1941" s="78"/>
      <c r="E1941" s="69"/>
      <c r="F1941" s="71"/>
      <c r="G1941" s="69">
        <f t="shared" si="59"/>
        <v>0</v>
      </c>
      <c r="I1941" s="67">
        <v>0</v>
      </c>
      <c r="J1941" s="68">
        <f t="shared" si="58"/>
        <v>0</v>
      </c>
      <c r="K1941" s="56"/>
      <c r="L1941" s="64" t="s">
        <v>455</v>
      </c>
    </row>
    <row r="1942" spans="1:12" s="72" customFormat="1" outlineLevel="2">
      <c r="A1942" s="81">
        <v>1202105011</v>
      </c>
      <c r="B1942" s="82" t="s">
        <v>1813</v>
      </c>
      <c r="C1942" s="69">
        <v>0</v>
      </c>
      <c r="D1942" s="78"/>
      <c r="E1942" s="69"/>
      <c r="F1942" s="71"/>
      <c r="G1942" s="69">
        <f t="shared" si="59"/>
        <v>0</v>
      </c>
      <c r="I1942" s="67">
        <v>0</v>
      </c>
      <c r="J1942" s="68">
        <f t="shared" si="58"/>
        <v>0</v>
      </c>
      <c r="K1942" s="56"/>
      <c r="L1942" s="64" t="s">
        <v>455</v>
      </c>
    </row>
    <row r="1943" spans="1:12" s="72" customFormat="1" outlineLevel="2">
      <c r="A1943" s="81">
        <v>1202105013</v>
      </c>
      <c r="B1943" s="82" t="s">
        <v>1815</v>
      </c>
      <c r="C1943" s="69">
        <v>0</v>
      </c>
      <c r="D1943" s="78"/>
      <c r="E1943" s="69"/>
      <c r="F1943" s="71"/>
      <c r="G1943" s="69">
        <f t="shared" si="59"/>
        <v>0</v>
      </c>
      <c r="I1943" s="67">
        <v>0</v>
      </c>
      <c r="J1943" s="68">
        <f t="shared" si="58"/>
        <v>0</v>
      </c>
      <c r="K1943" s="56"/>
      <c r="L1943" s="64" t="s">
        <v>455</v>
      </c>
    </row>
    <row r="1944" spans="1:12" s="72" customFormat="1" outlineLevel="2">
      <c r="A1944" s="81">
        <v>1202105017</v>
      </c>
      <c r="B1944" s="82" t="s">
        <v>1817</v>
      </c>
      <c r="C1944" s="69">
        <v>0</v>
      </c>
      <c r="D1944" s="78"/>
      <c r="E1944" s="69"/>
      <c r="F1944" s="71"/>
      <c r="G1944" s="69">
        <f t="shared" si="59"/>
        <v>0</v>
      </c>
      <c r="I1944" s="67">
        <v>0</v>
      </c>
      <c r="J1944" s="68">
        <f t="shared" si="58"/>
        <v>0</v>
      </c>
      <c r="K1944" s="56"/>
      <c r="L1944" s="64" t="s">
        <v>455</v>
      </c>
    </row>
    <row r="1945" spans="1:12" s="72" customFormat="1" outlineLevel="2">
      <c r="A1945" s="81">
        <v>1202105019</v>
      </c>
      <c r="B1945" s="82" t="s">
        <v>1818</v>
      </c>
      <c r="C1945" s="69">
        <v>0</v>
      </c>
      <c r="D1945" s="78"/>
      <c r="E1945" s="69"/>
      <c r="F1945" s="71"/>
      <c r="G1945" s="69">
        <f t="shared" si="59"/>
        <v>0</v>
      </c>
      <c r="I1945" s="67">
        <v>0</v>
      </c>
      <c r="J1945" s="68">
        <f t="shared" si="58"/>
        <v>0</v>
      </c>
      <c r="K1945" s="56"/>
      <c r="L1945" s="64" t="s">
        <v>455</v>
      </c>
    </row>
    <row r="1946" spans="1:12" s="72" customFormat="1" outlineLevel="2">
      <c r="A1946" s="81">
        <v>1202201010</v>
      </c>
      <c r="B1946" s="82" t="s">
        <v>1833</v>
      </c>
      <c r="C1946" s="69">
        <v>0</v>
      </c>
      <c r="D1946" s="78"/>
      <c r="E1946" s="69"/>
      <c r="F1946" s="71"/>
      <c r="G1946" s="69">
        <f t="shared" si="59"/>
        <v>0</v>
      </c>
      <c r="I1946" s="67">
        <v>0</v>
      </c>
      <c r="J1946" s="68">
        <f t="shared" si="58"/>
        <v>0</v>
      </c>
      <c r="K1946" s="56"/>
      <c r="L1946" s="64" t="s">
        <v>455</v>
      </c>
    </row>
    <row r="1947" spans="1:12" s="72" customFormat="1" outlineLevel="2">
      <c r="A1947" s="81">
        <v>1202201011</v>
      </c>
      <c r="B1947" s="82" t="s">
        <v>1834</v>
      </c>
      <c r="C1947" s="69">
        <v>0</v>
      </c>
      <c r="D1947" s="78"/>
      <c r="E1947" s="69"/>
      <c r="F1947" s="71"/>
      <c r="G1947" s="69">
        <f t="shared" si="59"/>
        <v>0</v>
      </c>
      <c r="I1947" s="67">
        <v>0</v>
      </c>
      <c r="J1947" s="68">
        <f t="shared" si="58"/>
        <v>0</v>
      </c>
      <c r="K1947" s="56"/>
      <c r="L1947" s="64" t="s">
        <v>455</v>
      </c>
    </row>
    <row r="1948" spans="1:12" s="72" customFormat="1" outlineLevel="2">
      <c r="A1948" s="81">
        <v>1202201012</v>
      </c>
      <c r="B1948" s="82" t="s">
        <v>1835</v>
      </c>
      <c r="C1948" s="69">
        <v>0</v>
      </c>
      <c r="D1948" s="78"/>
      <c r="E1948" s="69"/>
      <c r="F1948" s="71"/>
      <c r="G1948" s="69">
        <f t="shared" si="59"/>
        <v>0</v>
      </c>
      <c r="I1948" s="67">
        <v>0</v>
      </c>
      <c r="J1948" s="68">
        <f t="shared" si="58"/>
        <v>0</v>
      </c>
      <c r="K1948" s="56"/>
      <c r="L1948" s="64" t="s">
        <v>455</v>
      </c>
    </row>
    <row r="1949" spans="1:12" s="72" customFormat="1" outlineLevel="2">
      <c r="A1949" s="81">
        <v>1202201013</v>
      </c>
      <c r="B1949" s="82" t="s">
        <v>1836</v>
      </c>
      <c r="C1949" s="69">
        <v>0</v>
      </c>
      <c r="D1949" s="78"/>
      <c r="E1949" s="69"/>
      <c r="F1949" s="71"/>
      <c r="G1949" s="69">
        <f t="shared" si="59"/>
        <v>0</v>
      </c>
      <c r="I1949" s="67">
        <v>0</v>
      </c>
      <c r="J1949" s="68">
        <f t="shared" si="58"/>
        <v>0</v>
      </c>
      <c r="K1949" s="56"/>
      <c r="L1949" s="64" t="s">
        <v>455</v>
      </c>
    </row>
    <row r="1950" spans="1:12" s="72" customFormat="1" outlineLevel="2">
      <c r="A1950" s="81">
        <v>1202201016</v>
      </c>
      <c r="B1950" s="82" t="s">
        <v>1837</v>
      </c>
      <c r="C1950" s="69">
        <v>0</v>
      </c>
      <c r="D1950" s="78"/>
      <c r="E1950" s="69"/>
      <c r="F1950" s="71"/>
      <c r="G1950" s="69">
        <f t="shared" si="59"/>
        <v>0</v>
      </c>
      <c r="I1950" s="67">
        <v>0</v>
      </c>
      <c r="J1950" s="68">
        <f t="shared" si="58"/>
        <v>0</v>
      </c>
      <c r="K1950" s="56"/>
      <c r="L1950" s="64" t="s">
        <v>455</v>
      </c>
    </row>
    <row r="1951" spans="1:12" s="72" customFormat="1" outlineLevel="2">
      <c r="A1951" s="81">
        <v>1202201017</v>
      </c>
      <c r="B1951" s="82" t="s">
        <v>1838</v>
      </c>
      <c r="C1951" s="69">
        <v>0</v>
      </c>
      <c r="D1951" s="78"/>
      <c r="E1951" s="69"/>
      <c r="F1951" s="71"/>
      <c r="G1951" s="69">
        <f t="shared" si="59"/>
        <v>0</v>
      </c>
      <c r="I1951" s="67">
        <v>0</v>
      </c>
      <c r="J1951" s="68">
        <f t="shared" si="58"/>
        <v>0</v>
      </c>
      <c r="K1951" s="56"/>
      <c r="L1951" s="64" t="s">
        <v>455</v>
      </c>
    </row>
    <row r="1952" spans="1:12" s="72" customFormat="1" outlineLevel="2">
      <c r="A1952" s="81">
        <v>1202201018</v>
      </c>
      <c r="B1952" s="82" t="s">
        <v>1839</v>
      </c>
      <c r="C1952" s="69">
        <v>0</v>
      </c>
      <c r="D1952" s="78"/>
      <c r="E1952" s="69"/>
      <c r="F1952" s="71"/>
      <c r="G1952" s="69">
        <f t="shared" si="59"/>
        <v>0</v>
      </c>
      <c r="I1952" s="67">
        <v>0</v>
      </c>
      <c r="J1952" s="68">
        <f t="shared" si="58"/>
        <v>0</v>
      </c>
      <c r="K1952" s="56"/>
      <c r="L1952" s="64" t="s">
        <v>455</v>
      </c>
    </row>
    <row r="1953" spans="1:12" s="72" customFormat="1" outlineLevel="2">
      <c r="A1953" s="81">
        <v>1202201019</v>
      </c>
      <c r="B1953" s="82" t="s">
        <v>1840</v>
      </c>
      <c r="C1953" s="69">
        <v>0</v>
      </c>
      <c r="D1953" s="78"/>
      <c r="E1953" s="69"/>
      <c r="F1953" s="71"/>
      <c r="G1953" s="69">
        <f t="shared" si="59"/>
        <v>0</v>
      </c>
      <c r="I1953" s="67">
        <v>0</v>
      </c>
      <c r="J1953" s="68">
        <f t="shared" si="58"/>
        <v>0</v>
      </c>
      <c r="K1953" s="56"/>
      <c r="L1953" s="64" t="s">
        <v>455</v>
      </c>
    </row>
    <row r="1954" spans="1:12" s="72" customFormat="1" outlineLevel="2">
      <c r="A1954" s="81">
        <v>1202401010</v>
      </c>
      <c r="B1954" s="82" t="s">
        <v>1841</v>
      </c>
      <c r="C1954" s="69">
        <v>0</v>
      </c>
      <c r="D1954" s="78"/>
      <c r="E1954" s="69"/>
      <c r="F1954" s="71"/>
      <c r="G1954" s="69">
        <f t="shared" si="59"/>
        <v>0</v>
      </c>
      <c r="I1954" s="67">
        <v>0</v>
      </c>
      <c r="J1954" s="68">
        <f t="shared" si="58"/>
        <v>0</v>
      </c>
      <c r="K1954" s="56"/>
      <c r="L1954" s="64" t="s">
        <v>455</v>
      </c>
    </row>
    <row r="1955" spans="1:12" s="72" customFormat="1" outlineLevel="2">
      <c r="A1955" s="81">
        <v>1202401011</v>
      </c>
      <c r="B1955" s="82" t="s">
        <v>1842</v>
      </c>
      <c r="C1955" s="69">
        <v>0</v>
      </c>
      <c r="D1955" s="78"/>
      <c r="E1955" s="69"/>
      <c r="F1955" s="71"/>
      <c r="G1955" s="69">
        <f t="shared" si="59"/>
        <v>0</v>
      </c>
      <c r="I1955" s="67">
        <v>0</v>
      </c>
      <c r="J1955" s="68">
        <f t="shared" si="58"/>
        <v>0</v>
      </c>
      <c r="K1955" s="56"/>
      <c r="L1955" s="64" t="s">
        <v>455</v>
      </c>
    </row>
    <row r="1956" spans="1:12" s="72" customFormat="1" outlineLevel="2">
      <c r="A1956" s="81">
        <v>1202401012</v>
      </c>
      <c r="B1956" s="82" t="s">
        <v>1843</v>
      </c>
      <c r="C1956" s="69">
        <v>0</v>
      </c>
      <c r="D1956" s="78"/>
      <c r="E1956" s="69"/>
      <c r="F1956" s="71"/>
      <c r="G1956" s="69">
        <f t="shared" si="59"/>
        <v>0</v>
      </c>
      <c r="I1956" s="67">
        <v>0</v>
      </c>
      <c r="J1956" s="68">
        <f t="shared" si="58"/>
        <v>0</v>
      </c>
      <c r="K1956" s="56"/>
      <c r="L1956" s="64" t="s">
        <v>455</v>
      </c>
    </row>
    <row r="1957" spans="1:12" s="72" customFormat="1" outlineLevel="2">
      <c r="A1957" s="81">
        <v>1202401013</v>
      </c>
      <c r="B1957" s="82" t="s">
        <v>1844</v>
      </c>
      <c r="C1957" s="69">
        <v>0</v>
      </c>
      <c r="D1957" s="78"/>
      <c r="E1957" s="69"/>
      <c r="F1957" s="71"/>
      <c r="G1957" s="69">
        <f t="shared" si="59"/>
        <v>0</v>
      </c>
      <c r="I1957" s="67">
        <v>0</v>
      </c>
      <c r="J1957" s="68">
        <f t="shared" si="58"/>
        <v>0</v>
      </c>
      <c r="K1957" s="56"/>
      <c r="L1957" s="64" t="s">
        <v>455</v>
      </c>
    </row>
    <row r="1958" spans="1:12" s="72" customFormat="1" outlineLevel="2">
      <c r="A1958" s="81">
        <v>1202401016</v>
      </c>
      <c r="B1958" s="82" t="s">
        <v>1845</v>
      </c>
      <c r="C1958" s="69">
        <v>0</v>
      </c>
      <c r="D1958" s="78"/>
      <c r="E1958" s="69"/>
      <c r="F1958" s="71"/>
      <c r="G1958" s="69">
        <f t="shared" si="59"/>
        <v>0</v>
      </c>
      <c r="I1958" s="67">
        <v>0</v>
      </c>
      <c r="J1958" s="68">
        <f t="shared" si="58"/>
        <v>0</v>
      </c>
      <c r="K1958" s="56"/>
      <c r="L1958" s="64" t="s">
        <v>455</v>
      </c>
    </row>
    <row r="1959" spans="1:12" s="72" customFormat="1" outlineLevel="2">
      <c r="A1959" s="81">
        <v>1202401017</v>
      </c>
      <c r="B1959" s="82" t="s">
        <v>1846</v>
      </c>
      <c r="C1959" s="69">
        <v>0</v>
      </c>
      <c r="D1959" s="78"/>
      <c r="E1959" s="69"/>
      <c r="F1959" s="71"/>
      <c r="G1959" s="69">
        <f t="shared" si="59"/>
        <v>0</v>
      </c>
      <c r="I1959" s="67">
        <v>0</v>
      </c>
      <c r="J1959" s="68">
        <f t="shared" si="58"/>
        <v>0</v>
      </c>
      <c r="K1959" s="56"/>
      <c r="L1959" s="64" t="s">
        <v>455</v>
      </c>
    </row>
    <row r="1960" spans="1:12" s="72" customFormat="1" outlineLevel="2">
      <c r="A1960" s="81">
        <v>1202401019</v>
      </c>
      <c r="B1960" s="82" t="s">
        <v>1847</v>
      </c>
      <c r="C1960" s="69">
        <v>0</v>
      </c>
      <c r="D1960" s="78"/>
      <c r="E1960" s="69"/>
      <c r="F1960" s="71"/>
      <c r="G1960" s="69">
        <f t="shared" si="59"/>
        <v>0</v>
      </c>
      <c r="I1960" s="67">
        <v>0</v>
      </c>
      <c r="J1960" s="68">
        <f t="shared" si="58"/>
        <v>0</v>
      </c>
      <c r="K1960" s="56"/>
      <c r="L1960" s="64" t="s">
        <v>455</v>
      </c>
    </row>
    <row r="1961" spans="1:12" s="72" customFormat="1" outlineLevel="2">
      <c r="A1961" s="81">
        <v>1202402010</v>
      </c>
      <c r="B1961" s="82" t="s">
        <v>1841</v>
      </c>
      <c r="C1961" s="69">
        <v>0</v>
      </c>
      <c r="D1961" s="78"/>
      <c r="E1961" s="69"/>
      <c r="F1961" s="71"/>
      <c r="G1961" s="69">
        <f t="shared" si="59"/>
        <v>0</v>
      </c>
      <c r="I1961" s="67">
        <v>0</v>
      </c>
      <c r="J1961" s="68">
        <f t="shared" si="58"/>
        <v>0</v>
      </c>
      <c r="K1961" s="56"/>
      <c r="L1961" s="64" t="s">
        <v>455</v>
      </c>
    </row>
    <row r="1962" spans="1:12" s="72" customFormat="1" outlineLevel="2">
      <c r="A1962" s="81">
        <v>1202402011</v>
      </c>
      <c r="B1962" s="82" t="s">
        <v>1842</v>
      </c>
      <c r="C1962" s="69">
        <v>0</v>
      </c>
      <c r="D1962" s="78"/>
      <c r="E1962" s="69"/>
      <c r="F1962" s="71"/>
      <c r="G1962" s="69">
        <f t="shared" si="59"/>
        <v>0</v>
      </c>
      <c r="I1962" s="67">
        <v>0</v>
      </c>
      <c r="J1962" s="68">
        <f t="shared" ref="J1962:J2025" si="60">I1962-G1962</f>
        <v>0</v>
      </c>
      <c r="K1962" s="56"/>
      <c r="L1962" s="64" t="s">
        <v>455</v>
      </c>
    </row>
    <row r="1963" spans="1:12" s="72" customFormat="1" outlineLevel="2">
      <c r="A1963" s="81">
        <v>1202402012</v>
      </c>
      <c r="B1963" s="82" t="s">
        <v>1843</v>
      </c>
      <c r="C1963" s="69">
        <v>0</v>
      </c>
      <c r="D1963" s="78"/>
      <c r="E1963" s="69"/>
      <c r="F1963" s="71"/>
      <c r="G1963" s="69">
        <f t="shared" si="59"/>
        <v>0</v>
      </c>
      <c r="I1963" s="67">
        <v>0</v>
      </c>
      <c r="J1963" s="68">
        <f t="shared" si="60"/>
        <v>0</v>
      </c>
      <c r="K1963" s="56"/>
      <c r="L1963" s="64" t="s">
        <v>455</v>
      </c>
    </row>
    <row r="1964" spans="1:12" s="72" customFormat="1" outlineLevel="2">
      <c r="A1964" s="81">
        <v>1202402013</v>
      </c>
      <c r="B1964" s="82" t="s">
        <v>1844</v>
      </c>
      <c r="C1964" s="69">
        <v>0</v>
      </c>
      <c r="D1964" s="78"/>
      <c r="E1964" s="69"/>
      <c r="F1964" s="71"/>
      <c r="G1964" s="69">
        <f t="shared" si="59"/>
        <v>0</v>
      </c>
      <c r="I1964" s="67">
        <v>0</v>
      </c>
      <c r="J1964" s="68">
        <f t="shared" si="60"/>
        <v>0</v>
      </c>
      <c r="K1964" s="56"/>
      <c r="L1964" s="64" t="s">
        <v>455</v>
      </c>
    </row>
    <row r="1965" spans="1:12" s="72" customFormat="1" outlineLevel="2">
      <c r="A1965" s="81">
        <v>1202402016</v>
      </c>
      <c r="B1965" s="82" t="s">
        <v>1845</v>
      </c>
      <c r="C1965" s="69">
        <v>0</v>
      </c>
      <c r="D1965" s="78"/>
      <c r="E1965" s="69"/>
      <c r="F1965" s="71"/>
      <c r="G1965" s="69">
        <f t="shared" si="59"/>
        <v>0</v>
      </c>
      <c r="I1965" s="67">
        <v>0</v>
      </c>
      <c r="J1965" s="68">
        <f t="shared" si="60"/>
        <v>0</v>
      </c>
      <c r="K1965" s="56"/>
      <c r="L1965" s="64" t="s">
        <v>455</v>
      </c>
    </row>
    <row r="1966" spans="1:12" s="72" customFormat="1" outlineLevel="2">
      <c r="A1966" s="81">
        <v>1202402017</v>
      </c>
      <c r="B1966" s="82" t="s">
        <v>1846</v>
      </c>
      <c r="C1966" s="69">
        <v>0</v>
      </c>
      <c r="D1966" s="78"/>
      <c r="E1966" s="69"/>
      <c r="F1966" s="71"/>
      <c r="G1966" s="69">
        <f t="shared" si="59"/>
        <v>0</v>
      </c>
      <c r="I1966" s="67">
        <v>0</v>
      </c>
      <c r="J1966" s="68">
        <f t="shared" si="60"/>
        <v>0</v>
      </c>
      <c r="K1966" s="56"/>
      <c r="L1966" s="64" t="s">
        <v>455</v>
      </c>
    </row>
    <row r="1967" spans="1:12" s="72" customFormat="1" outlineLevel="2">
      <c r="A1967" s="81">
        <v>1202402019</v>
      </c>
      <c r="B1967" s="82" t="s">
        <v>1847</v>
      </c>
      <c r="C1967" s="69">
        <v>0</v>
      </c>
      <c r="D1967" s="78"/>
      <c r="E1967" s="69"/>
      <c r="F1967" s="71"/>
      <c r="G1967" s="69">
        <f t="shared" si="59"/>
        <v>0</v>
      </c>
      <c r="I1967" s="67">
        <v>0</v>
      </c>
      <c r="J1967" s="68">
        <f t="shared" si="60"/>
        <v>0</v>
      </c>
      <c r="K1967" s="56"/>
      <c r="L1967" s="64" t="s">
        <v>455</v>
      </c>
    </row>
    <row r="1968" spans="1:12" s="72" customFormat="1" outlineLevel="2">
      <c r="A1968" s="81">
        <v>1202402020</v>
      </c>
      <c r="B1968" s="82" t="s">
        <v>1841</v>
      </c>
      <c r="C1968" s="69">
        <v>0</v>
      </c>
      <c r="D1968" s="78"/>
      <c r="E1968" s="69"/>
      <c r="F1968" s="71"/>
      <c r="G1968" s="69">
        <f t="shared" si="59"/>
        <v>0</v>
      </c>
      <c r="I1968" s="67">
        <v>0</v>
      </c>
      <c r="J1968" s="68">
        <f t="shared" si="60"/>
        <v>0</v>
      </c>
      <c r="K1968" s="56"/>
      <c r="L1968" s="64" t="s">
        <v>455</v>
      </c>
    </row>
    <row r="1969" spans="1:12" s="72" customFormat="1" outlineLevel="2">
      <c r="A1969" s="81">
        <v>1202402021</v>
      </c>
      <c r="B1969" s="82" t="s">
        <v>1842</v>
      </c>
      <c r="C1969" s="69">
        <v>0</v>
      </c>
      <c r="D1969" s="78"/>
      <c r="E1969" s="69"/>
      <c r="F1969" s="71"/>
      <c r="G1969" s="69">
        <f t="shared" si="59"/>
        <v>0</v>
      </c>
      <c r="I1969" s="67">
        <v>0</v>
      </c>
      <c r="J1969" s="68">
        <f t="shared" si="60"/>
        <v>0</v>
      </c>
      <c r="K1969" s="56"/>
      <c r="L1969" s="64" t="s">
        <v>455</v>
      </c>
    </row>
    <row r="1970" spans="1:12" s="72" customFormat="1" outlineLevel="2">
      <c r="A1970" s="81">
        <v>1202402022</v>
      </c>
      <c r="B1970" s="82" t="s">
        <v>1843</v>
      </c>
      <c r="C1970" s="69">
        <v>0</v>
      </c>
      <c r="D1970" s="78"/>
      <c r="E1970" s="69"/>
      <c r="F1970" s="71"/>
      <c r="G1970" s="69">
        <f t="shared" si="59"/>
        <v>0</v>
      </c>
      <c r="I1970" s="67">
        <v>0</v>
      </c>
      <c r="J1970" s="68">
        <f t="shared" si="60"/>
        <v>0</v>
      </c>
      <c r="K1970" s="56"/>
      <c r="L1970" s="64" t="s">
        <v>455</v>
      </c>
    </row>
    <row r="1971" spans="1:12" s="72" customFormat="1" outlineLevel="2">
      <c r="A1971" s="81">
        <v>1202402023</v>
      </c>
      <c r="B1971" s="82" t="s">
        <v>1844</v>
      </c>
      <c r="C1971" s="69">
        <v>0</v>
      </c>
      <c r="D1971" s="78"/>
      <c r="E1971" s="69"/>
      <c r="F1971" s="71"/>
      <c r="G1971" s="69">
        <f t="shared" si="59"/>
        <v>0</v>
      </c>
      <c r="I1971" s="67">
        <v>0</v>
      </c>
      <c r="J1971" s="68">
        <f t="shared" si="60"/>
        <v>0</v>
      </c>
      <c r="K1971" s="56"/>
      <c r="L1971" s="64" t="s">
        <v>455</v>
      </c>
    </row>
    <row r="1972" spans="1:12" s="72" customFormat="1" outlineLevel="2">
      <c r="A1972" s="81">
        <v>1202402026</v>
      </c>
      <c r="B1972" s="82" t="s">
        <v>1845</v>
      </c>
      <c r="C1972" s="69">
        <v>0</v>
      </c>
      <c r="D1972" s="78"/>
      <c r="E1972" s="69"/>
      <c r="F1972" s="71"/>
      <c r="G1972" s="69">
        <f t="shared" si="59"/>
        <v>0</v>
      </c>
      <c r="I1972" s="67">
        <v>0</v>
      </c>
      <c r="J1972" s="68">
        <f t="shared" si="60"/>
        <v>0</v>
      </c>
      <c r="K1972" s="56"/>
      <c r="L1972" s="64" t="s">
        <v>455</v>
      </c>
    </row>
    <row r="1973" spans="1:12" s="72" customFormat="1" outlineLevel="2">
      <c r="A1973" s="81">
        <v>1202402027</v>
      </c>
      <c r="B1973" s="82" t="s">
        <v>1846</v>
      </c>
      <c r="C1973" s="69">
        <v>0</v>
      </c>
      <c r="D1973" s="78"/>
      <c r="E1973" s="69"/>
      <c r="F1973" s="71"/>
      <c r="G1973" s="69">
        <f t="shared" si="59"/>
        <v>0</v>
      </c>
      <c r="I1973" s="67">
        <v>0</v>
      </c>
      <c r="J1973" s="68">
        <f t="shared" si="60"/>
        <v>0</v>
      </c>
      <c r="K1973" s="56"/>
      <c r="L1973" s="64" t="s">
        <v>455</v>
      </c>
    </row>
    <row r="1974" spans="1:12" s="72" customFormat="1" outlineLevel="2">
      <c r="A1974" s="81">
        <v>1202402029</v>
      </c>
      <c r="B1974" s="82" t="s">
        <v>1847</v>
      </c>
      <c r="C1974" s="69">
        <v>0</v>
      </c>
      <c r="D1974" s="78"/>
      <c r="E1974" s="69"/>
      <c r="F1974" s="71"/>
      <c r="G1974" s="69">
        <f t="shared" si="59"/>
        <v>0</v>
      </c>
      <c r="I1974" s="67">
        <v>0</v>
      </c>
      <c r="J1974" s="68">
        <f t="shared" si="60"/>
        <v>0</v>
      </c>
      <c r="K1974" s="56"/>
      <c r="L1974" s="64" t="s">
        <v>455</v>
      </c>
    </row>
    <row r="1975" spans="1:12" s="72" customFormat="1" outlineLevel="2">
      <c r="A1975" s="81">
        <v>1202501010</v>
      </c>
      <c r="B1975" s="82" t="s">
        <v>1848</v>
      </c>
      <c r="C1975" s="69">
        <v>0</v>
      </c>
      <c r="D1975" s="78"/>
      <c r="E1975" s="69"/>
      <c r="F1975" s="71"/>
      <c r="G1975" s="69">
        <f t="shared" ref="G1975:G2038" si="61">C1975+E1975</f>
        <v>0</v>
      </c>
      <c r="I1975" s="67">
        <v>0</v>
      </c>
      <c r="J1975" s="68">
        <f t="shared" si="60"/>
        <v>0</v>
      </c>
      <c r="K1975" s="56"/>
      <c r="L1975" s="64" t="s">
        <v>455</v>
      </c>
    </row>
    <row r="1976" spans="1:12" s="72" customFormat="1" outlineLevel="2">
      <c r="A1976" s="81">
        <v>1202501011</v>
      </c>
      <c r="B1976" s="82" t="s">
        <v>1849</v>
      </c>
      <c r="C1976" s="69">
        <v>0</v>
      </c>
      <c r="D1976" s="78"/>
      <c r="E1976" s="69"/>
      <c r="F1976" s="71"/>
      <c r="G1976" s="69">
        <f t="shared" si="61"/>
        <v>0</v>
      </c>
      <c r="I1976" s="67">
        <v>0</v>
      </c>
      <c r="J1976" s="68">
        <f t="shared" si="60"/>
        <v>0</v>
      </c>
      <c r="K1976" s="56"/>
      <c r="L1976" s="64" t="s">
        <v>455</v>
      </c>
    </row>
    <row r="1977" spans="1:12" s="72" customFormat="1" outlineLevel="2">
      <c r="A1977" s="81">
        <v>1202501012</v>
      </c>
      <c r="B1977" s="82" t="s">
        <v>1850</v>
      </c>
      <c r="C1977" s="69">
        <v>0</v>
      </c>
      <c r="D1977" s="78"/>
      <c r="E1977" s="69"/>
      <c r="F1977" s="71"/>
      <c r="G1977" s="69">
        <f t="shared" si="61"/>
        <v>0</v>
      </c>
      <c r="I1977" s="67">
        <v>0</v>
      </c>
      <c r="J1977" s="68">
        <f t="shared" si="60"/>
        <v>0</v>
      </c>
      <c r="K1977" s="56"/>
      <c r="L1977" s="64" t="s">
        <v>455</v>
      </c>
    </row>
    <row r="1978" spans="1:12" s="72" customFormat="1" outlineLevel="2">
      <c r="A1978" s="81">
        <v>1202501013</v>
      </c>
      <c r="B1978" s="82" t="s">
        <v>1851</v>
      </c>
      <c r="C1978" s="69">
        <v>0</v>
      </c>
      <c r="D1978" s="78"/>
      <c r="E1978" s="69"/>
      <c r="F1978" s="71"/>
      <c r="G1978" s="69">
        <f t="shared" si="61"/>
        <v>0</v>
      </c>
      <c r="I1978" s="67">
        <v>0</v>
      </c>
      <c r="J1978" s="68">
        <f t="shared" si="60"/>
        <v>0</v>
      </c>
      <c r="K1978" s="56"/>
      <c r="L1978" s="64" t="s">
        <v>455</v>
      </c>
    </row>
    <row r="1979" spans="1:12" s="72" customFormat="1" outlineLevel="2">
      <c r="A1979" s="81">
        <v>1202501016</v>
      </c>
      <c r="B1979" s="82" t="s">
        <v>1852</v>
      </c>
      <c r="C1979" s="69">
        <v>0</v>
      </c>
      <c r="D1979" s="78"/>
      <c r="E1979" s="69"/>
      <c r="F1979" s="71"/>
      <c r="G1979" s="69">
        <f t="shared" si="61"/>
        <v>0</v>
      </c>
      <c r="I1979" s="67">
        <v>0</v>
      </c>
      <c r="J1979" s="68">
        <f t="shared" si="60"/>
        <v>0</v>
      </c>
      <c r="K1979" s="56"/>
      <c r="L1979" s="64" t="s">
        <v>455</v>
      </c>
    </row>
    <row r="1980" spans="1:12" s="72" customFormat="1" outlineLevel="2">
      <c r="A1980" s="81">
        <v>1202501017</v>
      </c>
      <c r="B1980" s="82" t="s">
        <v>1853</v>
      </c>
      <c r="C1980" s="69">
        <v>0</v>
      </c>
      <c r="D1980" s="78"/>
      <c r="E1980" s="69"/>
      <c r="F1980" s="71"/>
      <c r="G1980" s="69">
        <f t="shared" si="61"/>
        <v>0</v>
      </c>
      <c r="I1980" s="67">
        <v>0</v>
      </c>
      <c r="J1980" s="68">
        <f t="shared" si="60"/>
        <v>0</v>
      </c>
      <c r="K1980" s="56"/>
      <c r="L1980" s="64" t="s">
        <v>455</v>
      </c>
    </row>
    <row r="1981" spans="1:12" s="72" customFormat="1" outlineLevel="2">
      <c r="A1981" s="81">
        <v>1202501018</v>
      </c>
      <c r="B1981" s="82" t="s">
        <v>1854</v>
      </c>
      <c r="C1981" s="69">
        <v>0</v>
      </c>
      <c r="D1981" s="78"/>
      <c r="E1981" s="69"/>
      <c r="F1981" s="71"/>
      <c r="G1981" s="69">
        <f t="shared" si="61"/>
        <v>0</v>
      </c>
      <c r="I1981" s="67">
        <v>0</v>
      </c>
      <c r="J1981" s="68">
        <f t="shared" si="60"/>
        <v>0</v>
      </c>
      <c r="K1981" s="56"/>
      <c r="L1981" s="64" t="s">
        <v>455</v>
      </c>
    </row>
    <row r="1982" spans="1:12" s="72" customFormat="1" outlineLevel="2">
      <c r="A1982" s="81">
        <v>1202501019</v>
      </c>
      <c r="B1982" s="82" t="s">
        <v>1855</v>
      </c>
      <c r="C1982" s="69">
        <v>0</v>
      </c>
      <c r="D1982" s="78"/>
      <c r="E1982" s="69"/>
      <c r="F1982" s="71"/>
      <c r="G1982" s="69">
        <f t="shared" si="61"/>
        <v>0</v>
      </c>
      <c r="I1982" s="67">
        <v>0</v>
      </c>
      <c r="J1982" s="68">
        <f t="shared" si="60"/>
        <v>0</v>
      </c>
      <c r="K1982" s="56"/>
      <c r="L1982" s="64" t="s">
        <v>455</v>
      </c>
    </row>
    <row r="1983" spans="1:12" s="72" customFormat="1" outlineLevel="2">
      <c r="A1983" s="81">
        <v>1202502010</v>
      </c>
      <c r="B1983" s="82" t="s">
        <v>1856</v>
      </c>
      <c r="C1983" s="69">
        <v>0</v>
      </c>
      <c r="D1983" s="78"/>
      <c r="E1983" s="69"/>
      <c r="F1983" s="71"/>
      <c r="G1983" s="69">
        <f t="shared" si="61"/>
        <v>0</v>
      </c>
      <c r="I1983" s="67">
        <v>0</v>
      </c>
      <c r="J1983" s="68">
        <f t="shared" si="60"/>
        <v>0</v>
      </c>
      <c r="K1983" s="56"/>
      <c r="L1983" s="64" t="s">
        <v>455</v>
      </c>
    </row>
    <row r="1984" spans="1:12" s="72" customFormat="1" outlineLevel="2">
      <c r="A1984" s="81">
        <v>1202502011</v>
      </c>
      <c r="B1984" s="82" t="s">
        <v>1857</v>
      </c>
      <c r="C1984" s="69">
        <v>0</v>
      </c>
      <c r="D1984" s="78"/>
      <c r="E1984" s="69"/>
      <c r="F1984" s="71"/>
      <c r="G1984" s="69">
        <f t="shared" si="61"/>
        <v>0</v>
      </c>
      <c r="I1984" s="67">
        <v>0</v>
      </c>
      <c r="J1984" s="68">
        <f t="shared" si="60"/>
        <v>0</v>
      </c>
      <c r="K1984" s="56"/>
      <c r="L1984" s="64" t="s">
        <v>455</v>
      </c>
    </row>
    <row r="1985" spans="1:12" s="72" customFormat="1" outlineLevel="2">
      <c r="A1985" s="81">
        <v>1202502012</v>
      </c>
      <c r="B1985" s="82" t="s">
        <v>1858</v>
      </c>
      <c r="C1985" s="69">
        <v>0</v>
      </c>
      <c r="D1985" s="78"/>
      <c r="E1985" s="69"/>
      <c r="F1985" s="71"/>
      <c r="G1985" s="69">
        <f t="shared" si="61"/>
        <v>0</v>
      </c>
      <c r="I1985" s="67">
        <v>0</v>
      </c>
      <c r="J1985" s="68">
        <f t="shared" si="60"/>
        <v>0</v>
      </c>
      <c r="K1985" s="56"/>
      <c r="L1985" s="64" t="s">
        <v>455</v>
      </c>
    </row>
    <row r="1986" spans="1:12" s="72" customFormat="1" outlineLevel="2">
      <c r="A1986" s="81">
        <v>1202502013</v>
      </c>
      <c r="B1986" s="82" t="s">
        <v>1859</v>
      </c>
      <c r="C1986" s="69">
        <v>0</v>
      </c>
      <c r="D1986" s="78"/>
      <c r="E1986" s="69"/>
      <c r="F1986" s="71"/>
      <c r="G1986" s="69">
        <f t="shared" si="61"/>
        <v>0</v>
      </c>
      <c r="I1986" s="67">
        <v>0</v>
      </c>
      <c r="J1986" s="68">
        <f t="shared" si="60"/>
        <v>0</v>
      </c>
      <c r="K1986" s="56"/>
      <c r="L1986" s="64" t="s">
        <v>455</v>
      </c>
    </row>
    <row r="1987" spans="1:12" s="72" customFormat="1" outlineLevel="2">
      <c r="A1987" s="81">
        <v>1202502016</v>
      </c>
      <c r="B1987" s="82" t="s">
        <v>1860</v>
      </c>
      <c r="C1987" s="69">
        <v>0</v>
      </c>
      <c r="D1987" s="78"/>
      <c r="E1987" s="69"/>
      <c r="F1987" s="71"/>
      <c r="G1987" s="69">
        <f t="shared" si="61"/>
        <v>0</v>
      </c>
      <c r="I1987" s="67">
        <v>0</v>
      </c>
      <c r="J1987" s="68">
        <f t="shared" si="60"/>
        <v>0</v>
      </c>
      <c r="K1987" s="56"/>
      <c r="L1987" s="64" t="s">
        <v>455</v>
      </c>
    </row>
    <row r="1988" spans="1:12" s="72" customFormat="1" outlineLevel="2">
      <c r="A1988" s="81">
        <v>1202502017</v>
      </c>
      <c r="B1988" s="82" t="s">
        <v>1861</v>
      </c>
      <c r="C1988" s="69">
        <v>0</v>
      </c>
      <c r="D1988" s="78"/>
      <c r="E1988" s="69"/>
      <c r="F1988" s="71"/>
      <c r="G1988" s="69">
        <f t="shared" si="61"/>
        <v>0</v>
      </c>
      <c r="I1988" s="67">
        <v>0</v>
      </c>
      <c r="J1988" s="68">
        <f t="shared" si="60"/>
        <v>0</v>
      </c>
      <c r="K1988" s="56"/>
      <c r="L1988" s="64" t="s">
        <v>455</v>
      </c>
    </row>
    <row r="1989" spans="1:12" s="72" customFormat="1" outlineLevel="2">
      <c r="A1989" s="81">
        <v>1202502019</v>
      </c>
      <c r="B1989" s="82" t="s">
        <v>1862</v>
      </c>
      <c r="C1989" s="69">
        <v>0</v>
      </c>
      <c r="D1989" s="78"/>
      <c r="E1989" s="69"/>
      <c r="F1989" s="71"/>
      <c r="G1989" s="69">
        <f t="shared" si="61"/>
        <v>0</v>
      </c>
      <c r="I1989" s="67">
        <v>0</v>
      </c>
      <c r="J1989" s="68">
        <f t="shared" si="60"/>
        <v>0</v>
      </c>
      <c r="K1989" s="56"/>
      <c r="L1989" s="64" t="s">
        <v>455</v>
      </c>
    </row>
    <row r="1990" spans="1:12" s="72" customFormat="1" outlineLevel="2">
      <c r="A1990" s="81">
        <v>1202502020</v>
      </c>
      <c r="B1990" s="82" t="s">
        <v>1856</v>
      </c>
      <c r="C1990" s="69">
        <v>0</v>
      </c>
      <c r="D1990" s="78"/>
      <c r="E1990" s="69"/>
      <c r="F1990" s="71"/>
      <c r="G1990" s="69">
        <f t="shared" si="61"/>
        <v>0</v>
      </c>
      <c r="I1990" s="67">
        <v>0</v>
      </c>
      <c r="J1990" s="68">
        <f t="shared" si="60"/>
        <v>0</v>
      </c>
      <c r="K1990" s="56"/>
      <c r="L1990" s="64" t="s">
        <v>455</v>
      </c>
    </row>
    <row r="1991" spans="1:12" s="72" customFormat="1" outlineLevel="2">
      <c r="A1991" s="81">
        <v>1202502021</v>
      </c>
      <c r="B1991" s="82" t="s">
        <v>1857</v>
      </c>
      <c r="C1991" s="69">
        <v>0</v>
      </c>
      <c r="D1991" s="78"/>
      <c r="E1991" s="69"/>
      <c r="F1991" s="71"/>
      <c r="G1991" s="69">
        <f t="shared" si="61"/>
        <v>0</v>
      </c>
      <c r="I1991" s="67">
        <v>0</v>
      </c>
      <c r="J1991" s="68">
        <f t="shared" si="60"/>
        <v>0</v>
      </c>
      <c r="K1991" s="56"/>
      <c r="L1991" s="64" t="s">
        <v>455</v>
      </c>
    </row>
    <row r="1992" spans="1:12" s="72" customFormat="1" outlineLevel="2">
      <c r="A1992" s="81">
        <v>1202502022</v>
      </c>
      <c r="B1992" s="82" t="s">
        <v>1858</v>
      </c>
      <c r="C1992" s="69">
        <v>0</v>
      </c>
      <c r="D1992" s="78"/>
      <c r="E1992" s="69"/>
      <c r="F1992" s="71"/>
      <c r="G1992" s="69">
        <f t="shared" si="61"/>
        <v>0</v>
      </c>
      <c r="I1992" s="67">
        <v>0</v>
      </c>
      <c r="J1992" s="68">
        <f t="shared" si="60"/>
        <v>0</v>
      </c>
      <c r="K1992" s="56"/>
      <c r="L1992" s="64" t="s">
        <v>455</v>
      </c>
    </row>
    <row r="1993" spans="1:12" s="72" customFormat="1" outlineLevel="2">
      <c r="A1993" s="81">
        <v>1202502023</v>
      </c>
      <c r="B1993" s="82" t="s">
        <v>1859</v>
      </c>
      <c r="C1993" s="69">
        <v>0</v>
      </c>
      <c r="D1993" s="78"/>
      <c r="E1993" s="69"/>
      <c r="F1993" s="71"/>
      <c r="G1993" s="69">
        <f t="shared" si="61"/>
        <v>0</v>
      </c>
      <c r="I1993" s="67">
        <v>0</v>
      </c>
      <c r="J1993" s="68">
        <f t="shared" si="60"/>
        <v>0</v>
      </c>
      <c r="K1993" s="56"/>
      <c r="L1993" s="64" t="s">
        <v>455</v>
      </c>
    </row>
    <row r="1994" spans="1:12" s="72" customFormat="1" outlineLevel="2">
      <c r="A1994" s="81">
        <v>1202502026</v>
      </c>
      <c r="B1994" s="82" t="s">
        <v>1860</v>
      </c>
      <c r="C1994" s="69">
        <v>0</v>
      </c>
      <c r="D1994" s="78"/>
      <c r="E1994" s="69"/>
      <c r="F1994" s="71"/>
      <c r="G1994" s="69">
        <f t="shared" si="61"/>
        <v>0</v>
      </c>
      <c r="I1994" s="67">
        <v>0</v>
      </c>
      <c r="J1994" s="68">
        <f t="shared" si="60"/>
        <v>0</v>
      </c>
      <c r="K1994" s="56"/>
      <c r="L1994" s="64" t="s">
        <v>455</v>
      </c>
    </row>
    <row r="1995" spans="1:12" s="72" customFormat="1" outlineLevel="2">
      <c r="A1995" s="81">
        <v>1202502027</v>
      </c>
      <c r="B1995" s="82" t="s">
        <v>1861</v>
      </c>
      <c r="C1995" s="69">
        <v>0</v>
      </c>
      <c r="D1995" s="78"/>
      <c r="E1995" s="69"/>
      <c r="F1995" s="71"/>
      <c r="G1995" s="69">
        <f t="shared" si="61"/>
        <v>0</v>
      </c>
      <c r="I1995" s="67">
        <v>0</v>
      </c>
      <c r="J1995" s="68">
        <f t="shared" si="60"/>
        <v>0</v>
      </c>
      <c r="K1995" s="56"/>
      <c r="L1995" s="64" t="s">
        <v>455</v>
      </c>
    </row>
    <row r="1996" spans="1:12" s="72" customFormat="1" outlineLevel="2">
      <c r="A1996" s="81">
        <v>1202502029</v>
      </c>
      <c r="B1996" s="82" t="s">
        <v>1862</v>
      </c>
      <c r="C1996" s="69">
        <v>0</v>
      </c>
      <c r="D1996" s="78"/>
      <c r="E1996" s="69"/>
      <c r="F1996" s="71"/>
      <c r="G1996" s="69">
        <f t="shared" si="61"/>
        <v>0</v>
      </c>
      <c r="I1996" s="67">
        <v>0</v>
      </c>
      <c r="J1996" s="68">
        <f t="shared" si="60"/>
        <v>0</v>
      </c>
      <c r="K1996" s="56"/>
      <c r="L1996" s="64" t="s">
        <v>455</v>
      </c>
    </row>
    <row r="1997" spans="1:12" s="72" customFormat="1" outlineLevel="2">
      <c r="A1997" s="81">
        <v>1202502030</v>
      </c>
      <c r="B1997" s="82" t="s">
        <v>1856</v>
      </c>
      <c r="C1997" s="69">
        <v>0</v>
      </c>
      <c r="D1997" s="78"/>
      <c r="E1997" s="69"/>
      <c r="F1997" s="71"/>
      <c r="G1997" s="69">
        <f t="shared" si="61"/>
        <v>0</v>
      </c>
      <c r="I1997" s="67">
        <v>0</v>
      </c>
      <c r="J1997" s="68">
        <f t="shared" si="60"/>
        <v>0</v>
      </c>
      <c r="K1997" s="56"/>
      <c r="L1997" s="64" t="s">
        <v>455</v>
      </c>
    </row>
    <row r="1998" spans="1:12" s="72" customFormat="1" outlineLevel="2">
      <c r="A1998" s="81">
        <v>1202502031</v>
      </c>
      <c r="B1998" s="82" t="s">
        <v>1857</v>
      </c>
      <c r="C1998" s="69">
        <v>0</v>
      </c>
      <c r="D1998" s="78"/>
      <c r="E1998" s="69"/>
      <c r="F1998" s="71"/>
      <c r="G1998" s="69">
        <f t="shared" si="61"/>
        <v>0</v>
      </c>
      <c r="I1998" s="67">
        <v>0</v>
      </c>
      <c r="J1998" s="68">
        <f t="shared" si="60"/>
        <v>0</v>
      </c>
      <c r="K1998" s="56"/>
      <c r="L1998" s="64" t="s">
        <v>455</v>
      </c>
    </row>
    <row r="1999" spans="1:12" s="72" customFormat="1" outlineLevel="2">
      <c r="A1999" s="81">
        <v>1202502032</v>
      </c>
      <c r="B1999" s="82" t="s">
        <v>1858</v>
      </c>
      <c r="C1999" s="69">
        <v>0</v>
      </c>
      <c r="D1999" s="78"/>
      <c r="E1999" s="69"/>
      <c r="F1999" s="71"/>
      <c r="G1999" s="69">
        <f t="shared" si="61"/>
        <v>0</v>
      </c>
      <c r="I1999" s="67">
        <v>0</v>
      </c>
      <c r="J1999" s="68">
        <f t="shared" si="60"/>
        <v>0</v>
      </c>
      <c r="K1999" s="56"/>
      <c r="L1999" s="64" t="s">
        <v>455</v>
      </c>
    </row>
    <row r="2000" spans="1:12" s="72" customFormat="1" outlineLevel="2">
      <c r="A2000" s="81">
        <v>1202502033</v>
      </c>
      <c r="B2000" s="82" t="s">
        <v>1859</v>
      </c>
      <c r="C2000" s="69">
        <v>0</v>
      </c>
      <c r="D2000" s="78"/>
      <c r="E2000" s="69"/>
      <c r="F2000" s="71"/>
      <c r="G2000" s="69">
        <f t="shared" si="61"/>
        <v>0</v>
      </c>
      <c r="I2000" s="67">
        <v>0</v>
      </c>
      <c r="J2000" s="68">
        <f t="shared" si="60"/>
        <v>0</v>
      </c>
      <c r="K2000" s="56"/>
      <c r="L2000" s="64" t="s">
        <v>455</v>
      </c>
    </row>
    <row r="2001" spans="1:12" s="72" customFormat="1" outlineLevel="2">
      <c r="A2001" s="81">
        <v>1202502036</v>
      </c>
      <c r="B2001" s="82" t="s">
        <v>1860</v>
      </c>
      <c r="C2001" s="69">
        <v>0</v>
      </c>
      <c r="D2001" s="78"/>
      <c r="E2001" s="69"/>
      <c r="F2001" s="71"/>
      <c r="G2001" s="69">
        <f t="shared" si="61"/>
        <v>0</v>
      </c>
      <c r="I2001" s="67">
        <v>0</v>
      </c>
      <c r="J2001" s="68">
        <f t="shared" si="60"/>
        <v>0</v>
      </c>
      <c r="K2001" s="56"/>
      <c r="L2001" s="64" t="s">
        <v>455</v>
      </c>
    </row>
    <row r="2002" spans="1:12" s="72" customFormat="1" outlineLevel="2">
      <c r="A2002" s="81">
        <v>1202502037</v>
      </c>
      <c r="B2002" s="82" t="s">
        <v>1861</v>
      </c>
      <c r="C2002" s="69">
        <v>0</v>
      </c>
      <c r="D2002" s="78"/>
      <c r="E2002" s="69"/>
      <c r="F2002" s="71"/>
      <c r="G2002" s="69">
        <f t="shared" si="61"/>
        <v>0</v>
      </c>
      <c r="I2002" s="67">
        <v>0</v>
      </c>
      <c r="J2002" s="68">
        <f t="shared" si="60"/>
        <v>0</v>
      </c>
      <c r="K2002" s="56"/>
      <c r="L2002" s="64" t="s">
        <v>455</v>
      </c>
    </row>
    <row r="2003" spans="1:12" s="72" customFormat="1" outlineLevel="2">
      <c r="A2003" s="81">
        <v>1202502039</v>
      </c>
      <c r="B2003" s="82" t="s">
        <v>1862</v>
      </c>
      <c r="C2003" s="69">
        <v>0</v>
      </c>
      <c r="D2003" s="78"/>
      <c r="E2003" s="69"/>
      <c r="F2003" s="71"/>
      <c r="G2003" s="69">
        <f t="shared" si="61"/>
        <v>0</v>
      </c>
      <c r="I2003" s="67">
        <v>0</v>
      </c>
      <c r="J2003" s="68">
        <f t="shared" si="60"/>
        <v>0</v>
      </c>
      <c r="K2003" s="56"/>
      <c r="L2003" s="64" t="s">
        <v>455</v>
      </c>
    </row>
    <row r="2004" spans="1:12" s="72" customFormat="1" outlineLevel="2">
      <c r="A2004" s="81">
        <v>1202502050</v>
      </c>
      <c r="B2004" s="82" t="s">
        <v>1856</v>
      </c>
      <c r="C2004" s="69">
        <v>0</v>
      </c>
      <c r="D2004" s="78"/>
      <c r="E2004" s="69"/>
      <c r="F2004" s="71"/>
      <c r="G2004" s="69">
        <f t="shared" si="61"/>
        <v>0</v>
      </c>
      <c r="I2004" s="67">
        <v>0</v>
      </c>
      <c r="J2004" s="68">
        <f t="shared" si="60"/>
        <v>0</v>
      </c>
      <c r="K2004" s="56"/>
      <c r="L2004" s="64" t="s">
        <v>455</v>
      </c>
    </row>
    <row r="2005" spans="1:12" s="72" customFormat="1" outlineLevel="2">
      <c r="A2005" s="81">
        <v>1202502051</v>
      </c>
      <c r="B2005" s="82" t="s">
        <v>1857</v>
      </c>
      <c r="C2005" s="69">
        <v>0</v>
      </c>
      <c r="D2005" s="78"/>
      <c r="E2005" s="69"/>
      <c r="F2005" s="71"/>
      <c r="G2005" s="69">
        <f t="shared" si="61"/>
        <v>0</v>
      </c>
      <c r="I2005" s="67">
        <v>0</v>
      </c>
      <c r="J2005" s="68">
        <f t="shared" si="60"/>
        <v>0</v>
      </c>
      <c r="K2005" s="56"/>
      <c r="L2005" s="64" t="s">
        <v>455</v>
      </c>
    </row>
    <row r="2006" spans="1:12" s="72" customFormat="1" outlineLevel="2">
      <c r="A2006" s="81">
        <v>1202502052</v>
      </c>
      <c r="B2006" s="82" t="s">
        <v>1858</v>
      </c>
      <c r="C2006" s="69">
        <v>0</v>
      </c>
      <c r="D2006" s="78"/>
      <c r="E2006" s="69"/>
      <c r="F2006" s="71"/>
      <c r="G2006" s="69">
        <f t="shared" si="61"/>
        <v>0</v>
      </c>
      <c r="I2006" s="67">
        <v>0</v>
      </c>
      <c r="J2006" s="68">
        <f t="shared" si="60"/>
        <v>0</v>
      </c>
      <c r="K2006" s="56"/>
      <c r="L2006" s="64" t="s">
        <v>455</v>
      </c>
    </row>
    <row r="2007" spans="1:12" s="72" customFormat="1" outlineLevel="2">
      <c r="A2007" s="81">
        <v>1202502053</v>
      </c>
      <c r="B2007" s="82" t="s">
        <v>1859</v>
      </c>
      <c r="C2007" s="69">
        <v>0</v>
      </c>
      <c r="D2007" s="78"/>
      <c r="E2007" s="69"/>
      <c r="F2007" s="71"/>
      <c r="G2007" s="69">
        <f t="shared" si="61"/>
        <v>0</v>
      </c>
      <c r="I2007" s="67">
        <v>0</v>
      </c>
      <c r="J2007" s="68">
        <f t="shared" si="60"/>
        <v>0</v>
      </c>
      <c r="K2007" s="56"/>
      <c r="L2007" s="64" t="s">
        <v>455</v>
      </c>
    </row>
    <row r="2008" spans="1:12" s="72" customFormat="1" outlineLevel="2">
      <c r="A2008" s="81">
        <v>1202502056</v>
      </c>
      <c r="B2008" s="82" t="s">
        <v>1860</v>
      </c>
      <c r="C2008" s="69">
        <v>0</v>
      </c>
      <c r="D2008" s="78"/>
      <c r="E2008" s="69"/>
      <c r="F2008" s="71"/>
      <c r="G2008" s="69">
        <f t="shared" si="61"/>
        <v>0</v>
      </c>
      <c r="I2008" s="67">
        <v>0</v>
      </c>
      <c r="J2008" s="68">
        <f t="shared" si="60"/>
        <v>0</v>
      </c>
      <c r="K2008" s="56"/>
      <c r="L2008" s="64" t="s">
        <v>455</v>
      </c>
    </row>
    <row r="2009" spans="1:12" s="72" customFormat="1" outlineLevel="2">
      <c r="A2009" s="81">
        <v>1202502057</v>
      </c>
      <c r="B2009" s="82" t="s">
        <v>1861</v>
      </c>
      <c r="C2009" s="69">
        <v>0</v>
      </c>
      <c r="D2009" s="78"/>
      <c r="E2009" s="69"/>
      <c r="F2009" s="71"/>
      <c r="G2009" s="69">
        <f t="shared" si="61"/>
        <v>0</v>
      </c>
      <c r="I2009" s="67">
        <v>0</v>
      </c>
      <c r="J2009" s="68">
        <f t="shared" si="60"/>
        <v>0</v>
      </c>
      <c r="K2009" s="56"/>
      <c r="L2009" s="64" t="s">
        <v>455</v>
      </c>
    </row>
    <row r="2010" spans="1:12" s="72" customFormat="1" outlineLevel="2">
      <c r="A2010" s="81">
        <v>1202502059</v>
      </c>
      <c r="B2010" s="82" t="s">
        <v>1862</v>
      </c>
      <c r="C2010" s="69">
        <v>0</v>
      </c>
      <c r="D2010" s="78"/>
      <c r="E2010" s="69"/>
      <c r="F2010" s="71"/>
      <c r="G2010" s="69">
        <f t="shared" si="61"/>
        <v>0</v>
      </c>
      <c r="I2010" s="67">
        <v>0</v>
      </c>
      <c r="J2010" s="68">
        <f t="shared" si="60"/>
        <v>0</v>
      </c>
      <c r="K2010" s="56"/>
      <c r="L2010" s="64" t="s">
        <v>455</v>
      </c>
    </row>
    <row r="2011" spans="1:12" s="72" customFormat="1" outlineLevel="2">
      <c r="A2011" s="81">
        <v>1202502120</v>
      </c>
      <c r="B2011" s="82" t="s">
        <v>1856</v>
      </c>
      <c r="C2011" s="69">
        <v>0</v>
      </c>
      <c r="D2011" s="78"/>
      <c r="E2011" s="69"/>
      <c r="F2011" s="71"/>
      <c r="G2011" s="69">
        <f t="shared" si="61"/>
        <v>0</v>
      </c>
      <c r="I2011" s="67">
        <v>0</v>
      </c>
      <c r="J2011" s="68">
        <f t="shared" si="60"/>
        <v>0</v>
      </c>
      <c r="K2011" s="56"/>
      <c r="L2011" s="64" t="s">
        <v>455</v>
      </c>
    </row>
    <row r="2012" spans="1:12" s="72" customFormat="1" outlineLevel="2">
      <c r="A2012" s="81">
        <v>1202502121</v>
      </c>
      <c r="B2012" s="82" t="s">
        <v>1857</v>
      </c>
      <c r="C2012" s="69">
        <v>0</v>
      </c>
      <c r="D2012" s="78"/>
      <c r="E2012" s="69"/>
      <c r="F2012" s="71"/>
      <c r="G2012" s="69">
        <f t="shared" si="61"/>
        <v>0</v>
      </c>
      <c r="I2012" s="67">
        <v>0</v>
      </c>
      <c r="J2012" s="68">
        <f t="shared" si="60"/>
        <v>0</v>
      </c>
      <c r="K2012" s="56"/>
      <c r="L2012" s="64" t="s">
        <v>455</v>
      </c>
    </row>
    <row r="2013" spans="1:12" s="72" customFormat="1" outlineLevel="2">
      <c r="A2013" s="81">
        <v>1202502122</v>
      </c>
      <c r="B2013" s="82" t="s">
        <v>1858</v>
      </c>
      <c r="C2013" s="69">
        <v>0</v>
      </c>
      <c r="D2013" s="78"/>
      <c r="E2013" s="69"/>
      <c r="F2013" s="71"/>
      <c r="G2013" s="69">
        <f t="shared" si="61"/>
        <v>0</v>
      </c>
      <c r="I2013" s="67">
        <v>0</v>
      </c>
      <c r="J2013" s="68">
        <f t="shared" si="60"/>
        <v>0</v>
      </c>
      <c r="K2013" s="56"/>
      <c r="L2013" s="64" t="s">
        <v>455</v>
      </c>
    </row>
    <row r="2014" spans="1:12" s="72" customFormat="1" outlineLevel="2">
      <c r="A2014" s="81">
        <v>1202502123</v>
      </c>
      <c r="B2014" s="82" t="s">
        <v>1859</v>
      </c>
      <c r="C2014" s="69">
        <v>0</v>
      </c>
      <c r="D2014" s="78"/>
      <c r="E2014" s="69"/>
      <c r="F2014" s="71"/>
      <c r="G2014" s="69">
        <f t="shared" si="61"/>
        <v>0</v>
      </c>
      <c r="I2014" s="67">
        <v>0</v>
      </c>
      <c r="J2014" s="68">
        <f t="shared" si="60"/>
        <v>0</v>
      </c>
      <c r="K2014" s="56"/>
      <c r="L2014" s="64" t="s">
        <v>455</v>
      </c>
    </row>
    <row r="2015" spans="1:12" s="72" customFormat="1" outlineLevel="2">
      <c r="A2015" s="81">
        <v>1202502126</v>
      </c>
      <c r="B2015" s="82" t="s">
        <v>1860</v>
      </c>
      <c r="C2015" s="69">
        <v>0</v>
      </c>
      <c r="D2015" s="78"/>
      <c r="E2015" s="69"/>
      <c r="F2015" s="71"/>
      <c r="G2015" s="69">
        <f t="shared" si="61"/>
        <v>0</v>
      </c>
      <c r="I2015" s="67">
        <v>0</v>
      </c>
      <c r="J2015" s="68">
        <f t="shared" si="60"/>
        <v>0</v>
      </c>
      <c r="K2015" s="56"/>
      <c r="L2015" s="64" t="s">
        <v>455</v>
      </c>
    </row>
    <row r="2016" spans="1:12" s="72" customFormat="1" outlineLevel="2">
      <c r="A2016" s="81">
        <v>1202502127</v>
      </c>
      <c r="B2016" s="82" t="s">
        <v>1861</v>
      </c>
      <c r="C2016" s="69">
        <v>0</v>
      </c>
      <c r="D2016" s="78"/>
      <c r="E2016" s="69"/>
      <c r="F2016" s="71"/>
      <c r="G2016" s="69">
        <f t="shared" si="61"/>
        <v>0</v>
      </c>
      <c r="I2016" s="67">
        <v>0</v>
      </c>
      <c r="J2016" s="68">
        <f t="shared" si="60"/>
        <v>0</v>
      </c>
      <c r="K2016" s="56"/>
      <c r="L2016" s="64" t="s">
        <v>455</v>
      </c>
    </row>
    <row r="2017" spans="1:12" s="72" customFormat="1" outlineLevel="2">
      <c r="A2017" s="81">
        <v>1202502129</v>
      </c>
      <c r="B2017" s="82" t="s">
        <v>1862</v>
      </c>
      <c r="C2017" s="69">
        <v>0</v>
      </c>
      <c r="D2017" s="78"/>
      <c r="E2017" s="69"/>
      <c r="F2017" s="71"/>
      <c r="G2017" s="69">
        <f t="shared" si="61"/>
        <v>0</v>
      </c>
      <c r="I2017" s="67">
        <v>0</v>
      </c>
      <c r="J2017" s="68">
        <f t="shared" si="60"/>
        <v>0</v>
      </c>
      <c r="K2017" s="56"/>
      <c r="L2017" s="64" t="s">
        <v>455</v>
      </c>
    </row>
    <row r="2018" spans="1:12" s="72" customFormat="1" outlineLevel="2">
      <c r="A2018" s="81">
        <v>1202701010</v>
      </c>
      <c r="B2018" s="82" t="s">
        <v>1863</v>
      </c>
      <c r="C2018" s="69">
        <v>0</v>
      </c>
      <c r="D2018" s="78"/>
      <c r="E2018" s="69"/>
      <c r="F2018" s="71"/>
      <c r="G2018" s="69">
        <f t="shared" si="61"/>
        <v>0</v>
      </c>
      <c r="I2018" s="67">
        <v>0</v>
      </c>
      <c r="J2018" s="68">
        <f t="shared" si="60"/>
        <v>0</v>
      </c>
      <c r="K2018" s="56"/>
      <c r="L2018" s="64" t="s">
        <v>455</v>
      </c>
    </row>
    <row r="2019" spans="1:12" s="72" customFormat="1" outlineLevel="2">
      <c r="A2019" s="81">
        <v>1202701011</v>
      </c>
      <c r="B2019" s="82" t="s">
        <v>1864</v>
      </c>
      <c r="C2019" s="69">
        <v>0</v>
      </c>
      <c r="D2019" s="78"/>
      <c r="E2019" s="69"/>
      <c r="F2019" s="71"/>
      <c r="G2019" s="69">
        <f t="shared" si="61"/>
        <v>0</v>
      </c>
      <c r="I2019" s="67">
        <v>0</v>
      </c>
      <c r="J2019" s="68">
        <f t="shared" si="60"/>
        <v>0</v>
      </c>
      <c r="K2019" s="56"/>
      <c r="L2019" s="64" t="s">
        <v>455</v>
      </c>
    </row>
    <row r="2020" spans="1:12" s="72" customFormat="1" outlineLevel="2">
      <c r="A2020" s="81">
        <v>1202701012</v>
      </c>
      <c r="B2020" s="82" t="s">
        <v>1865</v>
      </c>
      <c r="C2020" s="69">
        <v>0</v>
      </c>
      <c r="D2020" s="78"/>
      <c r="E2020" s="69"/>
      <c r="F2020" s="71"/>
      <c r="G2020" s="69">
        <f t="shared" si="61"/>
        <v>0</v>
      </c>
      <c r="I2020" s="67">
        <v>0</v>
      </c>
      <c r="J2020" s="68">
        <f t="shared" si="60"/>
        <v>0</v>
      </c>
      <c r="K2020" s="56"/>
      <c r="L2020" s="64" t="s">
        <v>455</v>
      </c>
    </row>
    <row r="2021" spans="1:12" s="72" customFormat="1" outlineLevel="2">
      <c r="A2021" s="81">
        <v>1202701013</v>
      </c>
      <c r="B2021" s="82" t="s">
        <v>1866</v>
      </c>
      <c r="C2021" s="69">
        <v>0</v>
      </c>
      <c r="D2021" s="78"/>
      <c r="E2021" s="69"/>
      <c r="F2021" s="71"/>
      <c r="G2021" s="69">
        <f t="shared" si="61"/>
        <v>0</v>
      </c>
      <c r="I2021" s="67">
        <v>0</v>
      </c>
      <c r="J2021" s="68">
        <f t="shared" si="60"/>
        <v>0</v>
      </c>
      <c r="K2021" s="56"/>
      <c r="L2021" s="64" t="s">
        <v>455</v>
      </c>
    </row>
    <row r="2022" spans="1:12" s="72" customFormat="1" outlineLevel="2">
      <c r="A2022" s="81">
        <v>1202701016</v>
      </c>
      <c r="B2022" s="82" t="s">
        <v>1867</v>
      </c>
      <c r="C2022" s="69">
        <v>0</v>
      </c>
      <c r="D2022" s="78"/>
      <c r="E2022" s="69"/>
      <c r="F2022" s="71"/>
      <c r="G2022" s="69">
        <f t="shared" si="61"/>
        <v>0</v>
      </c>
      <c r="I2022" s="67">
        <v>0</v>
      </c>
      <c r="J2022" s="68">
        <f t="shared" si="60"/>
        <v>0</v>
      </c>
      <c r="K2022" s="56"/>
      <c r="L2022" s="64" t="s">
        <v>455</v>
      </c>
    </row>
    <row r="2023" spans="1:12" s="72" customFormat="1" outlineLevel="2">
      <c r="A2023" s="81">
        <v>1202701017</v>
      </c>
      <c r="B2023" s="82" t="s">
        <v>1868</v>
      </c>
      <c r="C2023" s="69">
        <v>0</v>
      </c>
      <c r="D2023" s="78"/>
      <c r="E2023" s="69"/>
      <c r="F2023" s="71"/>
      <c r="G2023" s="69">
        <f t="shared" si="61"/>
        <v>0</v>
      </c>
      <c r="I2023" s="67">
        <v>0</v>
      </c>
      <c r="J2023" s="68">
        <f t="shared" si="60"/>
        <v>0</v>
      </c>
      <c r="K2023" s="56"/>
      <c r="L2023" s="64" t="s">
        <v>455</v>
      </c>
    </row>
    <row r="2024" spans="1:12" s="72" customFormat="1" outlineLevel="2">
      <c r="A2024" s="81">
        <v>1202701018</v>
      </c>
      <c r="B2024" s="82" t="s">
        <v>1869</v>
      </c>
      <c r="C2024" s="69">
        <v>0</v>
      </c>
      <c r="D2024" s="78"/>
      <c r="E2024" s="69"/>
      <c r="F2024" s="71"/>
      <c r="G2024" s="69">
        <f t="shared" si="61"/>
        <v>0</v>
      </c>
      <c r="I2024" s="67">
        <v>0</v>
      </c>
      <c r="J2024" s="68">
        <f t="shared" si="60"/>
        <v>0</v>
      </c>
      <c r="K2024" s="56"/>
      <c r="L2024" s="64" t="s">
        <v>455</v>
      </c>
    </row>
    <row r="2025" spans="1:12" s="72" customFormat="1" outlineLevel="2">
      <c r="A2025" s="81">
        <v>1202701019</v>
      </c>
      <c r="B2025" s="82" t="s">
        <v>1870</v>
      </c>
      <c r="C2025" s="69">
        <v>0</v>
      </c>
      <c r="D2025" s="78"/>
      <c r="E2025" s="69"/>
      <c r="F2025" s="71"/>
      <c r="G2025" s="69">
        <f t="shared" si="61"/>
        <v>0</v>
      </c>
      <c r="I2025" s="67">
        <v>0</v>
      </c>
      <c r="J2025" s="68">
        <f t="shared" si="60"/>
        <v>0</v>
      </c>
      <c r="K2025" s="56"/>
      <c r="L2025" s="64" t="s">
        <v>455</v>
      </c>
    </row>
    <row r="2026" spans="1:12" s="72" customFormat="1" outlineLevel="2">
      <c r="A2026" s="81">
        <v>1202702010</v>
      </c>
      <c r="B2026" s="82" t="s">
        <v>1863</v>
      </c>
      <c r="C2026" s="69">
        <v>0</v>
      </c>
      <c r="D2026" s="78"/>
      <c r="E2026" s="69"/>
      <c r="F2026" s="71"/>
      <c r="G2026" s="69">
        <f t="shared" si="61"/>
        <v>0</v>
      </c>
      <c r="I2026" s="67">
        <v>0</v>
      </c>
      <c r="J2026" s="68">
        <f t="shared" ref="J2026:J2089" si="62">I2026-G2026</f>
        <v>0</v>
      </c>
      <c r="K2026" s="56"/>
      <c r="L2026" s="64" t="s">
        <v>455</v>
      </c>
    </row>
    <row r="2027" spans="1:12" s="72" customFormat="1" outlineLevel="2">
      <c r="A2027" s="81">
        <v>1202702011</v>
      </c>
      <c r="B2027" s="82" t="s">
        <v>1864</v>
      </c>
      <c r="C2027" s="69">
        <v>0</v>
      </c>
      <c r="D2027" s="78"/>
      <c r="E2027" s="69"/>
      <c r="F2027" s="71"/>
      <c r="G2027" s="69">
        <f t="shared" si="61"/>
        <v>0</v>
      </c>
      <c r="I2027" s="67">
        <v>0</v>
      </c>
      <c r="J2027" s="68">
        <f t="shared" si="62"/>
        <v>0</v>
      </c>
      <c r="K2027" s="56"/>
      <c r="L2027" s="64" t="s">
        <v>455</v>
      </c>
    </row>
    <row r="2028" spans="1:12" s="72" customFormat="1" outlineLevel="2">
      <c r="A2028" s="81">
        <v>1202702012</v>
      </c>
      <c r="B2028" s="82" t="s">
        <v>1865</v>
      </c>
      <c r="C2028" s="69">
        <v>0</v>
      </c>
      <c r="D2028" s="78"/>
      <c r="E2028" s="69"/>
      <c r="F2028" s="71"/>
      <c r="G2028" s="69">
        <f t="shared" si="61"/>
        <v>0</v>
      </c>
      <c r="I2028" s="67">
        <v>0</v>
      </c>
      <c r="J2028" s="68">
        <f t="shared" si="62"/>
        <v>0</v>
      </c>
      <c r="K2028" s="56"/>
      <c r="L2028" s="64" t="s">
        <v>455</v>
      </c>
    </row>
    <row r="2029" spans="1:12" s="72" customFormat="1" outlineLevel="2">
      <c r="A2029" s="81">
        <v>1202702013</v>
      </c>
      <c r="B2029" s="82" t="s">
        <v>1866</v>
      </c>
      <c r="C2029" s="69">
        <v>50113.199999999903</v>
      </c>
      <c r="D2029" s="78"/>
      <c r="E2029" s="69"/>
      <c r="F2029" s="71"/>
      <c r="G2029" s="69">
        <f t="shared" si="61"/>
        <v>50113.199999999903</v>
      </c>
      <c r="I2029" s="67">
        <v>0</v>
      </c>
      <c r="J2029" s="68">
        <f t="shared" si="62"/>
        <v>-50113.199999999903</v>
      </c>
      <c r="K2029" s="56"/>
      <c r="L2029" s="64" t="s">
        <v>455</v>
      </c>
    </row>
    <row r="2030" spans="1:12" s="72" customFormat="1" outlineLevel="2">
      <c r="A2030" s="81">
        <v>1202702016</v>
      </c>
      <c r="B2030" s="82" t="s">
        <v>1867</v>
      </c>
      <c r="C2030" s="69">
        <v>0</v>
      </c>
      <c r="D2030" s="78"/>
      <c r="E2030" s="69"/>
      <c r="F2030" s="71"/>
      <c r="G2030" s="69">
        <f t="shared" si="61"/>
        <v>0</v>
      </c>
      <c r="I2030" s="67">
        <v>0</v>
      </c>
      <c r="J2030" s="68">
        <f t="shared" si="62"/>
        <v>0</v>
      </c>
      <c r="K2030" s="56"/>
      <c r="L2030" s="64" t="s">
        <v>455</v>
      </c>
    </row>
    <row r="2031" spans="1:12" s="72" customFormat="1" outlineLevel="2">
      <c r="A2031" s="81">
        <v>1202702017</v>
      </c>
      <c r="B2031" s="82" t="s">
        <v>1868</v>
      </c>
      <c r="C2031" s="69">
        <v>-50113.199999999903</v>
      </c>
      <c r="D2031" s="78"/>
      <c r="E2031" s="69"/>
      <c r="F2031" s="71"/>
      <c r="G2031" s="69">
        <f t="shared" si="61"/>
        <v>-50113.199999999903</v>
      </c>
      <c r="I2031" s="67">
        <v>0</v>
      </c>
      <c r="J2031" s="68">
        <f t="shared" si="62"/>
        <v>50113.199999999903</v>
      </c>
      <c r="K2031" s="56"/>
      <c r="L2031" s="64" t="s">
        <v>455</v>
      </c>
    </row>
    <row r="2032" spans="1:12" s="72" customFormat="1" outlineLevel="2">
      <c r="A2032" s="81">
        <v>1202702019</v>
      </c>
      <c r="B2032" s="82" t="s">
        <v>1870</v>
      </c>
      <c r="C2032" s="69">
        <v>0</v>
      </c>
      <c r="D2032" s="78"/>
      <c r="E2032" s="69"/>
      <c r="F2032" s="71"/>
      <c r="G2032" s="69">
        <f t="shared" si="61"/>
        <v>0</v>
      </c>
      <c r="I2032" s="67">
        <v>0</v>
      </c>
      <c r="J2032" s="68">
        <f t="shared" si="62"/>
        <v>0</v>
      </c>
      <c r="K2032" s="56"/>
      <c r="L2032" s="64" t="s">
        <v>455</v>
      </c>
    </row>
    <row r="2033" spans="1:12" s="72" customFormat="1" outlineLevel="2">
      <c r="A2033" s="81">
        <v>1202901010</v>
      </c>
      <c r="B2033" s="82" t="s">
        <v>1871</v>
      </c>
      <c r="C2033" s="69">
        <v>0</v>
      </c>
      <c r="D2033" s="78"/>
      <c r="E2033" s="69"/>
      <c r="F2033" s="71"/>
      <c r="G2033" s="69">
        <f t="shared" si="61"/>
        <v>0</v>
      </c>
      <c r="I2033" s="67">
        <v>0</v>
      </c>
      <c r="J2033" s="68">
        <f t="shared" si="62"/>
        <v>0</v>
      </c>
      <c r="K2033" s="56"/>
      <c r="L2033" s="64" t="s">
        <v>455</v>
      </c>
    </row>
    <row r="2034" spans="1:12" s="72" customFormat="1" outlineLevel="2">
      <c r="A2034" s="81">
        <v>1202901011</v>
      </c>
      <c r="B2034" s="82" t="s">
        <v>1872</v>
      </c>
      <c r="C2034" s="69">
        <v>0</v>
      </c>
      <c r="D2034" s="78"/>
      <c r="E2034" s="69"/>
      <c r="F2034" s="71"/>
      <c r="G2034" s="69">
        <f t="shared" si="61"/>
        <v>0</v>
      </c>
      <c r="I2034" s="67">
        <v>0</v>
      </c>
      <c r="J2034" s="68">
        <f t="shared" si="62"/>
        <v>0</v>
      </c>
      <c r="K2034" s="56"/>
      <c r="L2034" s="64" t="s">
        <v>455</v>
      </c>
    </row>
    <row r="2035" spans="1:12" s="72" customFormat="1" outlineLevel="2">
      <c r="A2035" s="81">
        <v>1202901012</v>
      </c>
      <c r="B2035" s="82" t="s">
        <v>1873</v>
      </c>
      <c r="C2035" s="69">
        <v>0</v>
      </c>
      <c r="D2035" s="78"/>
      <c r="E2035" s="69"/>
      <c r="F2035" s="71"/>
      <c r="G2035" s="69">
        <f t="shared" si="61"/>
        <v>0</v>
      </c>
      <c r="I2035" s="67">
        <v>0</v>
      </c>
      <c r="J2035" s="68">
        <f t="shared" si="62"/>
        <v>0</v>
      </c>
      <c r="K2035" s="56"/>
      <c r="L2035" s="64" t="s">
        <v>455</v>
      </c>
    </row>
    <row r="2036" spans="1:12" s="72" customFormat="1" outlineLevel="2">
      <c r="A2036" s="81">
        <v>1202901013</v>
      </c>
      <c r="B2036" s="82" t="s">
        <v>1874</v>
      </c>
      <c r="C2036" s="69">
        <v>0</v>
      </c>
      <c r="D2036" s="78"/>
      <c r="E2036" s="69"/>
      <c r="F2036" s="71"/>
      <c r="G2036" s="69">
        <f t="shared" si="61"/>
        <v>0</v>
      </c>
      <c r="I2036" s="67">
        <v>0</v>
      </c>
      <c r="J2036" s="68">
        <f t="shared" si="62"/>
        <v>0</v>
      </c>
      <c r="K2036" s="56"/>
      <c r="L2036" s="64" t="s">
        <v>455</v>
      </c>
    </row>
    <row r="2037" spans="1:12" s="72" customFormat="1" outlineLevel="2">
      <c r="A2037" s="81">
        <v>1202901016</v>
      </c>
      <c r="B2037" s="82" t="s">
        <v>1875</v>
      </c>
      <c r="C2037" s="69">
        <v>0</v>
      </c>
      <c r="D2037" s="78"/>
      <c r="E2037" s="69"/>
      <c r="F2037" s="71"/>
      <c r="G2037" s="69">
        <f t="shared" si="61"/>
        <v>0</v>
      </c>
      <c r="I2037" s="67">
        <v>0</v>
      </c>
      <c r="J2037" s="68">
        <f t="shared" si="62"/>
        <v>0</v>
      </c>
      <c r="K2037" s="56"/>
      <c r="L2037" s="64" t="s">
        <v>455</v>
      </c>
    </row>
    <row r="2038" spans="1:12" s="72" customFormat="1" outlineLevel="2">
      <c r="A2038" s="81">
        <v>1202901017</v>
      </c>
      <c r="B2038" s="82" t="s">
        <v>1876</v>
      </c>
      <c r="C2038" s="69">
        <v>0</v>
      </c>
      <c r="D2038" s="78"/>
      <c r="E2038" s="69"/>
      <c r="F2038" s="71"/>
      <c r="G2038" s="69">
        <f t="shared" si="61"/>
        <v>0</v>
      </c>
      <c r="I2038" s="67">
        <v>0</v>
      </c>
      <c r="J2038" s="68">
        <f t="shared" si="62"/>
        <v>0</v>
      </c>
      <c r="K2038" s="56"/>
      <c r="L2038" s="64" t="s">
        <v>455</v>
      </c>
    </row>
    <row r="2039" spans="1:12" s="72" customFormat="1" outlineLevel="2">
      <c r="A2039" s="81">
        <v>1202901018</v>
      </c>
      <c r="B2039" s="82" t="s">
        <v>1877</v>
      </c>
      <c r="C2039" s="69">
        <v>0</v>
      </c>
      <c r="D2039" s="78"/>
      <c r="E2039" s="69"/>
      <c r="F2039" s="71"/>
      <c r="G2039" s="69">
        <f t="shared" ref="G2039:G2102" si="63">C2039+E2039</f>
        <v>0</v>
      </c>
      <c r="I2039" s="67">
        <v>0</v>
      </c>
      <c r="J2039" s="68">
        <f t="shared" si="62"/>
        <v>0</v>
      </c>
      <c r="K2039" s="56"/>
      <c r="L2039" s="64" t="s">
        <v>455</v>
      </c>
    </row>
    <row r="2040" spans="1:12" s="72" customFormat="1" outlineLevel="2">
      <c r="A2040" s="81">
        <v>1202901019</v>
      </c>
      <c r="B2040" s="82" t="s">
        <v>1878</v>
      </c>
      <c r="C2040" s="69">
        <v>0</v>
      </c>
      <c r="D2040" s="78"/>
      <c r="E2040" s="69"/>
      <c r="F2040" s="71"/>
      <c r="G2040" s="69">
        <f t="shared" si="63"/>
        <v>0</v>
      </c>
      <c r="I2040" s="67">
        <v>0</v>
      </c>
      <c r="J2040" s="68">
        <f t="shared" si="62"/>
        <v>0</v>
      </c>
      <c r="K2040" s="56"/>
      <c r="L2040" s="64" t="s">
        <v>455</v>
      </c>
    </row>
    <row r="2041" spans="1:12" s="72" customFormat="1" outlineLevel="2">
      <c r="A2041" s="81">
        <v>1203001010</v>
      </c>
      <c r="B2041" s="82" t="s">
        <v>1879</v>
      </c>
      <c r="C2041" s="69">
        <v>0</v>
      </c>
      <c r="D2041" s="78"/>
      <c r="E2041" s="69"/>
      <c r="F2041" s="71"/>
      <c r="G2041" s="69">
        <f t="shared" si="63"/>
        <v>0</v>
      </c>
      <c r="I2041" s="67">
        <v>0</v>
      </c>
      <c r="J2041" s="68">
        <f t="shared" si="62"/>
        <v>0</v>
      </c>
      <c r="K2041" s="56"/>
      <c r="L2041" s="64" t="s">
        <v>455</v>
      </c>
    </row>
    <row r="2042" spans="1:12" s="72" customFormat="1" outlineLevel="2">
      <c r="A2042" s="81">
        <v>1203001011</v>
      </c>
      <c r="B2042" s="82" t="s">
        <v>1880</v>
      </c>
      <c r="C2042" s="69">
        <v>0</v>
      </c>
      <c r="D2042" s="78"/>
      <c r="E2042" s="69"/>
      <c r="F2042" s="71"/>
      <c r="G2042" s="69">
        <f t="shared" si="63"/>
        <v>0</v>
      </c>
      <c r="I2042" s="67">
        <v>0</v>
      </c>
      <c r="J2042" s="68">
        <f t="shared" si="62"/>
        <v>0</v>
      </c>
      <c r="K2042" s="56"/>
      <c r="L2042" s="64" t="s">
        <v>455</v>
      </c>
    </row>
    <row r="2043" spans="1:12" s="72" customFormat="1" outlineLevel="2">
      <c r="A2043" s="81">
        <v>1203001012</v>
      </c>
      <c r="B2043" s="82" t="s">
        <v>1881</v>
      </c>
      <c r="C2043" s="69">
        <v>0</v>
      </c>
      <c r="D2043" s="78"/>
      <c r="E2043" s="69"/>
      <c r="F2043" s="71"/>
      <c r="G2043" s="69">
        <f t="shared" si="63"/>
        <v>0</v>
      </c>
      <c r="I2043" s="67">
        <v>0</v>
      </c>
      <c r="J2043" s="68">
        <f t="shared" si="62"/>
        <v>0</v>
      </c>
      <c r="K2043" s="56"/>
      <c r="L2043" s="64" t="s">
        <v>455</v>
      </c>
    </row>
    <row r="2044" spans="1:12" s="72" customFormat="1" outlineLevel="2">
      <c r="A2044" s="81">
        <v>1203001013</v>
      </c>
      <c r="B2044" s="82" t="s">
        <v>1882</v>
      </c>
      <c r="C2044" s="69">
        <v>0</v>
      </c>
      <c r="D2044" s="78"/>
      <c r="E2044" s="69"/>
      <c r="F2044" s="71"/>
      <c r="G2044" s="69">
        <f t="shared" si="63"/>
        <v>0</v>
      </c>
      <c r="I2044" s="67">
        <v>0</v>
      </c>
      <c r="J2044" s="68">
        <f t="shared" si="62"/>
        <v>0</v>
      </c>
      <c r="K2044" s="56"/>
      <c r="L2044" s="64" t="s">
        <v>455</v>
      </c>
    </row>
    <row r="2045" spans="1:12" s="72" customFormat="1" outlineLevel="2">
      <c r="A2045" s="81">
        <v>1203001016</v>
      </c>
      <c r="B2045" s="82" t="s">
        <v>1883</v>
      </c>
      <c r="C2045" s="69">
        <v>0</v>
      </c>
      <c r="D2045" s="78"/>
      <c r="E2045" s="69"/>
      <c r="F2045" s="71"/>
      <c r="G2045" s="69">
        <f t="shared" si="63"/>
        <v>0</v>
      </c>
      <c r="I2045" s="67">
        <v>0</v>
      </c>
      <c r="J2045" s="68">
        <f t="shared" si="62"/>
        <v>0</v>
      </c>
      <c r="K2045" s="56"/>
      <c r="L2045" s="64" t="s">
        <v>455</v>
      </c>
    </row>
    <row r="2046" spans="1:12" s="72" customFormat="1" outlineLevel="2">
      <c r="A2046" s="81">
        <v>1203001017</v>
      </c>
      <c r="B2046" s="82" t="s">
        <v>1884</v>
      </c>
      <c r="C2046" s="69">
        <v>0</v>
      </c>
      <c r="D2046" s="78"/>
      <c r="E2046" s="69"/>
      <c r="F2046" s="71"/>
      <c r="G2046" s="69">
        <f t="shared" si="63"/>
        <v>0</v>
      </c>
      <c r="I2046" s="67">
        <v>0</v>
      </c>
      <c r="J2046" s="68">
        <f t="shared" si="62"/>
        <v>0</v>
      </c>
      <c r="K2046" s="56"/>
      <c r="L2046" s="64" t="s">
        <v>455</v>
      </c>
    </row>
    <row r="2047" spans="1:12" s="72" customFormat="1" outlineLevel="2">
      <c r="A2047" s="81">
        <v>1203001018</v>
      </c>
      <c r="B2047" s="82" t="s">
        <v>1885</v>
      </c>
      <c r="C2047" s="69">
        <v>0</v>
      </c>
      <c r="D2047" s="78"/>
      <c r="E2047" s="69"/>
      <c r="F2047" s="71"/>
      <c r="G2047" s="69">
        <f t="shared" si="63"/>
        <v>0</v>
      </c>
      <c r="I2047" s="67">
        <v>0</v>
      </c>
      <c r="J2047" s="68">
        <f t="shared" si="62"/>
        <v>0</v>
      </c>
      <c r="K2047" s="56"/>
      <c r="L2047" s="64" t="s">
        <v>455</v>
      </c>
    </row>
    <row r="2048" spans="1:12" s="72" customFormat="1" outlineLevel="2">
      <c r="A2048" s="81">
        <v>1203001019</v>
      </c>
      <c r="B2048" s="82" t="s">
        <v>1886</v>
      </c>
      <c r="C2048" s="69">
        <v>0</v>
      </c>
      <c r="D2048" s="78"/>
      <c r="E2048" s="69"/>
      <c r="F2048" s="71"/>
      <c r="G2048" s="69">
        <f t="shared" si="63"/>
        <v>0</v>
      </c>
      <c r="I2048" s="67">
        <v>0</v>
      </c>
      <c r="J2048" s="68">
        <f t="shared" si="62"/>
        <v>0</v>
      </c>
      <c r="K2048" s="56"/>
      <c r="L2048" s="64" t="s">
        <v>455</v>
      </c>
    </row>
    <row r="2049" spans="1:12" s="72" customFormat="1" outlineLevel="2">
      <c r="A2049" s="81">
        <v>1203001020</v>
      </c>
      <c r="B2049" s="82" t="s">
        <v>1879</v>
      </c>
      <c r="C2049" s="69">
        <v>0</v>
      </c>
      <c r="D2049" s="78"/>
      <c r="E2049" s="69"/>
      <c r="F2049" s="71"/>
      <c r="G2049" s="69">
        <f t="shared" si="63"/>
        <v>0</v>
      </c>
      <c r="I2049" s="67">
        <v>0</v>
      </c>
      <c r="J2049" s="68">
        <f t="shared" si="62"/>
        <v>0</v>
      </c>
      <c r="K2049" s="56"/>
      <c r="L2049" s="64" t="s">
        <v>455</v>
      </c>
    </row>
    <row r="2050" spans="1:12" s="72" customFormat="1" outlineLevel="2">
      <c r="A2050" s="81">
        <v>1203001021</v>
      </c>
      <c r="B2050" s="82" t="s">
        <v>1880</v>
      </c>
      <c r="C2050" s="69">
        <v>0</v>
      </c>
      <c r="D2050" s="78"/>
      <c r="E2050" s="69"/>
      <c r="F2050" s="71"/>
      <c r="G2050" s="69">
        <f t="shared" si="63"/>
        <v>0</v>
      </c>
      <c r="I2050" s="67">
        <v>0</v>
      </c>
      <c r="J2050" s="68">
        <f t="shared" si="62"/>
        <v>0</v>
      </c>
      <c r="K2050" s="56"/>
      <c r="L2050" s="64" t="s">
        <v>455</v>
      </c>
    </row>
    <row r="2051" spans="1:12" s="72" customFormat="1" outlineLevel="2">
      <c r="A2051" s="81">
        <v>1203001022</v>
      </c>
      <c r="B2051" s="82" t="s">
        <v>1881</v>
      </c>
      <c r="C2051" s="69">
        <v>0</v>
      </c>
      <c r="D2051" s="78"/>
      <c r="E2051" s="69"/>
      <c r="F2051" s="71"/>
      <c r="G2051" s="69">
        <f t="shared" si="63"/>
        <v>0</v>
      </c>
      <c r="I2051" s="67">
        <v>0</v>
      </c>
      <c r="J2051" s="68">
        <f t="shared" si="62"/>
        <v>0</v>
      </c>
      <c r="K2051" s="56"/>
      <c r="L2051" s="64" t="s">
        <v>455</v>
      </c>
    </row>
    <row r="2052" spans="1:12" s="72" customFormat="1" outlineLevel="2">
      <c r="A2052" s="81">
        <v>1203001023</v>
      </c>
      <c r="B2052" s="82" t="s">
        <v>1882</v>
      </c>
      <c r="C2052" s="69">
        <v>0</v>
      </c>
      <c r="D2052" s="78"/>
      <c r="E2052" s="69"/>
      <c r="F2052" s="71"/>
      <c r="G2052" s="69">
        <f t="shared" si="63"/>
        <v>0</v>
      </c>
      <c r="I2052" s="67">
        <v>0</v>
      </c>
      <c r="J2052" s="68">
        <f t="shared" si="62"/>
        <v>0</v>
      </c>
      <c r="K2052" s="56"/>
      <c r="L2052" s="64" t="s">
        <v>455</v>
      </c>
    </row>
    <row r="2053" spans="1:12" s="72" customFormat="1" outlineLevel="2">
      <c r="A2053" s="81">
        <v>1203001026</v>
      </c>
      <c r="B2053" s="82" t="s">
        <v>1883</v>
      </c>
      <c r="C2053" s="69">
        <v>0</v>
      </c>
      <c r="D2053" s="78"/>
      <c r="E2053" s="69"/>
      <c r="F2053" s="71"/>
      <c r="G2053" s="69">
        <f t="shared" si="63"/>
        <v>0</v>
      </c>
      <c r="I2053" s="67">
        <v>0</v>
      </c>
      <c r="J2053" s="68">
        <f t="shared" si="62"/>
        <v>0</v>
      </c>
      <c r="K2053" s="56"/>
      <c r="L2053" s="64" t="s">
        <v>455</v>
      </c>
    </row>
    <row r="2054" spans="1:12" s="72" customFormat="1" outlineLevel="2">
      <c r="A2054" s="81">
        <v>1203001027</v>
      </c>
      <c r="B2054" s="82" t="s">
        <v>1884</v>
      </c>
      <c r="C2054" s="69">
        <v>0</v>
      </c>
      <c r="D2054" s="78"/>
      <c r="E2054" s="69"/>
      <c r="F2054" s="71"/>
      <c r="G2054" s="69">
        <f t="shared" si="63"/>
        <v>0</v>
      </c>
      <c r="I2054" s="67">
        <v>0</v>
      </c>
      <c r="J2054" s="68">
        <f t="shared" si="62"/>
        <v>0</v>
      </c>
      <c r="K2054" s="56"/>
      <c r="L2054" s="64" t="s">
        <v>455</v>
      </c>
    </row>
    <row r="2055" spans="1:12" s="72" customFormat="1" outlineLevel="2">
      <c r="A2055" s="81">
        <v>1203001029</v>
      </c>
      <c r="B2055" s="82" t="s">
        <v>1886</v>
      </c>
      <c r="C2055" s="69">
        <v>0</v>
      </c>
      <c r="D2055" s="78"/>
      <c r="E2055" s="69"/>
      <c r="F2055" s="71"/>
      <c r="G2055" s="69">
        <f t="shared" si="63"/>
        <v>0</v>
      </c>
      <c r="I2055" s="67">
        <v>0</v>
      </c>
      <c r="J2055" s="68">
        <f t="shared" si="62"/>
        <v>0</v>
      </c>
      <c r="K2055" s="56"/>
      <c r="L2055" s="64" t="s">
        <v>455</v>
      </c>
    </row>
    <row r="2056" spans="1:12" s="72" customFormat="1" outlineLevel="2">
      <c r="A2056" s="81">
        <v>1203002010</v>
      </c>
      <c r="B2056" s="82" t="s">
        <v>1879</v>
      </c>
      <c r="C2056" s="69">
        <v>0</v>
      </c>
      <c r="D2056" s="78"/>
      <c r="E2056" s="69"/>
      <c r="F2056" s="71"/>
      <c r="G2056" s="69">
        <f t="shared" si="63"/>
        <v>0</v>
      </c>
      <c r="I2056" s="67">
        <v>0</v>
      </c>
      <c r="J2056" s="68">
        <f t="shared" si="62"/>
        <v>0</v>
      </c>
      <c r="K2056" s="56"/>
      <c r="L2056" s="64" t="s">
        <v>455</v>
      </c>
    </row>
    <row r="2057" spans="1:12" s="72" customFormat="1" outlineLevel="2">
      <c r="A2057" s="81">
        <v>1203002011</v>
      </c>
      <c r="B2057" s="82" t="s">
        <v>1880</v>
      </c>
      <c r="C2057" s="69">
        <v>0</v>
      </c>
      <c r="D2057" s="78"/>
      <c r="E2057" s="69"/>
      <c r="F2057" s="71"/>
      <c r="G2057" s="69">
        <f t="shared" si="63"/>
        <v>0</v>
      </c>
      <c r="I2057" s="67">
        <v>0</v>
      </c>
      <c r="J2057" s="68">
        <f t="shared" si="62"/>
        <v>0</v>
      </c>
      <c r="K2057" s="56"/>
      <c r="L2057" s="64" t="s">
        <v>455</v>
      </c>
    </row>
    <row r="2058" spans="1:12" s="72" customFormat="1" outlineLevel="2">
      <c r="A2058" s="81">
        <v>1203002012</v>
      </c>
      <c r="B2058" s="82" t="s">
        <v>1887</v>
      </c>
      <c r="C2058" s="69">
        <v>0</v>
      </c>
      <c r="D2058" s="78"/>
      <c r="E2058" s="69"/>
      <c r="F2058" s="71"/>
      <c r="G2058" s="69">
        <f t="shared" si="63"/>
        <v>0</v>
      </c>
      <c r="I2058" s="67">
        <v>0</v>
      </c>
      <c r="J2058" s="68">
        <f t="shared" si="62"/>
        <v>0</v>
      </c>
      <c r="K2058" s="56"/>
      <c r="L2058" s="64" t="s">
        <v>455</v>
      </c>
    </row>
    <row r="2059" spans="1:12" s="72" customFormat="1" outlineLevel="2">
      <c r="A2059" s="81">
        <v>1203002013</v>
      </c>
      <c r="B2059" s="82" t="s">
        <v>1888</v>
      </c>
      <c r="C2059" s="69">
        <v>0</v>
      </c>
      <c r="D2059" s="78"/>
      <c r="E2059" s="69"/>
      <c r="F2059" s="71"/>
      <c r="G2059" s="69">
        <f t="shared" si="63"/>
        <v>0</v>
      </c>
      <c r="I2059" s="67">
        <v>0</v>
      </c>
      <c r="J2059" s="68">
        <f t="shared" si="62"/>
        <v>0</v>
      </c>
      <c r="K2059" s="56"/>
      <c r="L2059" s="64" t="s">
        <v>455</v>
      </c>
    </row>
    <row r="2060" spans="1:12" s="72" customFormat="1" outlineLevel="2">
      <c r="A2060" s="81">
        <v>1203002017</v>
      </c>
      <c r="B2060" s="82" t="s">
        <v>1884</v>
      </c>
      <c r="C2060" s="69">
        <v>0</v>
      </c>
      <c r="D2060" s="78"/>
      <c r="E2060" s="69"/>
      <c r="F2060" s="71"/>
      <c r="G2060" s="69">
        <f t="shared" si="63"/>
        <v>0</v>
      </c>
      <c r="I2060" s="67">
        <v>0</v>
      </c>
      <c r="J2060" s="68">
        <f t="shared" si="62"/>
        <v>0</v>
      </c>
      <c r="K2060" s="56"/>
      <c r="L2060" s="64" t="s">
        <v>455</v>
      </c>
    </row>
    <row r="2061" spans="1:12" s="72" customFormat="1" outlineLevel="2">
      <c r="A2061" s="81">
        <v>1203002019</v>
      </c>
      <c r="B2061" s="82" t="s">
        <v>1886</v>
      </c>
      <c r="C2061" s="69">
        <v>0</v>
      </c>
      <c r="D2061" s="78"/>
      <c r="E2061" s="69"/>
      <c r="F2061" s="71"/>
      <c r="G2061" s="69">
        <f t="shared" si="63"/>
        <v>0</v>
      </c>
      <c r="I2061" s="67">
        <v>0</v>
      </c>
      <c r="J2061" s="68">
        <f t="shared" si="62"/>
        <v>0</v>
      </c>
      <c r="K2061" s="56"/>
      <c r="L2061" s="64" t="s">
        <v>455</v>
      </c>
    </row>
    <row r="2062" spans="1:12" s="72" customFormat="1" outlineLevel="2">
      <c r="A2062" s="81">
        <v>1203003010</v>
      </c>
      <c r="B2062" s="82" t="s">
        <v>1889</v>
      </c>
      <c r="C2062" s="69">
        <v>0</v>
      </c>
      <c r="D2062" s="78"/>
      <c r="E2062" s="69"/>
      <c r="F2062" s="71"/>
      <c r="G2062" s="69">
        <f t="shared" si="63"/>
        <v>0</v>
      </c>
      <c r="I2062" s="67">
        <v>0</v>
      </c>
      <c r="J2062" s="68">
        <f t="shared" si="62"/>
        <v>0</v>
      </c>
      <c r="K2062" s="56"/>
      <c r="L2062" s="64" t="s">
        <v>455</v>
      </c>
    </row>
    <row r="2063" spans="1:12" s="72" customFormat="1" outlineLevel="2">
      <c r="A2063" s="81">
        <v>1203003011</v>
      </c>
      <c r="B2063" s="82" t="s">
        <v>1890</v>
      </c>
      <c r="C2063" s="69">
        <v>0</v>
      </c>
      <c r="D2063" s="78"/>
      <c r="E2063" s="69"/>
      <c r="F2063" s="71"/>
      <c r="G2063" s="69">
        <f t="shared" si="63"/>
        <v>0</v>
      </c>
      <c r="I2063" s="67">
        <v>0</v>
      </c>
      <c r="J2063" s="68">
        <f t="shared" si="62"/>
        <v>0</v>
      </c>
      <c r="K2063" s="56"/>
      <c r="L2063" s="64" t="s">
        <v>455</v>
      </c>
    </row>
    <row r="2064" spans="1:12" s="72" customFormat="1" outlineLevel="2">
      <c r="A2064" s="81">
        <v>1203003012</v>
      </c>
      <c r="B2064" s="82" t="s">
        <v>1891</v>
      </c>
      <c r="C2064" s="69">
        <v>0</v>
      </c>
      <c r="D2064" s="78"/>
      <c r="E2064" s="69"/>
      <c r="F2064" s="71"/>
      <c r="G2064" s="69">
        <f t="shared" si="63"/>
        <v>0</v>
      </c>
      <c r="I2064" s="67">
        <v>0</v>
      </c>
      <c r="J2064" s="68">
        <f t="shared" si="62"/>
        <v>0</v>
      </c>
      <c r="K2064" s="56"/>
      <c r="L2064" s="64" t="s">
        <v>455</v>
      </c>
    </row>
    <row r="2065" spans="1:12" s="72" customFormat="1" outlineLevel="2">
      <c r="A2065" s="81">
        <v>1203003013</v>
      </c>
      <c r="B2065" s="82" t="s">
        <v>1892</v>
      </c>
      <c r="C2065" s="69">
        <v>0</v>
      </c>
      <c r="D2065" s="78"/>
      <c r="E2065" s="69"/>
      <c r="F2065" s="71"/>
      <c r="G2065" s="69">
        <f t="shared" si="63"/>
        <v>0</v>
      </c>
      <c r="I2065" s="67">
        <v>0</v>
      </c>
      <c r="J2065" s="68">
        <f t="shared" si="62"/>
        <v>0</v>
      </c>
      <c r="K2065" s="56"/>
      <c r="L2065" s="64" t="s">
        <v>455</v>
      </c>
    </row>
    <row r="2066" spans="1:12" s="72" customFormat="1" outlineLevel="2">
      <c r="A2066" s="81">
        <v>1203003017</v>
      </c>
      <c r="B2066" s="82" t="s">
        <v>1893</v>
      </c>
      <c r="C2066" s="69">
        <v>0</v>
      </c>
      <c r="D2066" s="78"/>
      <c r="E2066" s="69"/>
      <c r="F2066" s="71"/>
      <c r="G2066" s="69">
        <f t="shared" si="63"/>
        <v>0</v>
      </c>
      <c r="I2066" s="67">
        <v>0</v>
      </c>
      <c r="J2066" s="68">
        <f t="shared" si="62"/>
        <v>0</v>
      </c>
      <c r="K2066" s="56"/>
      <c r="L2066" s="64" t="s">
        <v>455</v>
      </c>
    </row>
    <row r="2067" spans="1:12" s="72" customFormat="1" outlineLevel="2">
      <c r="A2067" s="81">
        <v>1203003019</v>
      </c>
      <c r="B2067" s="82" t="s">
        <v>1894</v>
      </c>
      <c r="C2067" s="69">
        <v>0</v>
      </c>
      <c r="D2067" s="78"/>
      <c r="E2067" s="69"/>
      <c r="F2067" s="71"/>
      <c r="G2067" s="69">
        <f t="shared" si="63"/>
        <v>0</v>
      </c>
      <c r="I2067" s="67">
        <v>0</v>
      </c>
      <c r="J2067" s="68">
        <f t="shared" si="62"/>
        <v>0</v>
      </c>
      <c r="K2067" s="56"/>
      <c r="L2067" s="64" t="s">
        <v>455</v>
      </c>
    </row>
    <row r="2068" spans="1:12" s="72" customFormat="1" outlineLevel="2">
      <c r="A2068" s="81">
        <v>1203101010</v>
      </c>
      <c r="B2068" s="82" t="s">
        <v>1895</v>
      </c>
      <c r="C2068" s="69">
        <v>0</v>
      </c>
      <c r="D2068" s="78"/>
      <c r="E2068" s="69"/>
      <c r="F2068" s="71"/>
      <c r="G2068" s="69">
        <f t="shared" si="63"/>
        <v>0</v>
      </c>
      <c r="I2068" s="67">
        <v>0</v>
      </c>
      <c r="J2068" s="68">
        <f t="shared" si="62"/>
        <v>0</v>
      </c>
      <c r="K2068" s="56"/>
      <c r="L2068" s="64" t="s">
        <v>455</v>
      </c>
    </row>
    <row r="2069" spans="1:12" s="72" customFormat="1" outlineLevel="2">
      <c r="A2069" s="81">
        <v>1203101011</v>
      </c>
      <c r="B2069" s="82" t="s">
        <v>1896</v>
      </c>
      <c r="C2069" s="69">
        <v>0</v>
      </c>
      <c r="D2069" s="78"/>
      <c r="E2069" s="69"/>
      <c r="F2069" s="71"/>
      <c r="G2069" s="69">
        <f t="shared" si="63"/>
        <v>0</v>
      </c>
      <c r="I2069" s="67">
        <v>0</v>
      </c>
      <c r="J2069" s="68">
        <f t="shared" si="62"/>
        <v>0</v>
      </c>
      <c r="K2069" s="56"/>
      <c r="L2069" s="64" t="s">
        <v>455</v>
      </c>
    </row>
    <row r="2070" spans="1:12" s="72" customFormat="1" outlineLevel="2">
      <c r="A2070" s="81">
        <v>1203101012</v>
      </c>
      <c r="B2070" s="82" t="s">
        <v>1897</v>
      </c>
      <c r="C2070" s="69">
        <v>0</v>
      </c>
      <c r="D2070" s="78"/>
      <c r="E2070" s="69"/>
      <c r="F2070" s="71"/>
      <c r="G2070" s="69">
        <f t="shared" si="63"/>
        <v>0</v>
      </c>
      <c r="I2070" s="67">
        <v>0</v>
      </c>
      <c r="J2070" s="68">
        <f t="shared" si="62"/>
        <v>0</v>
      </c>
      <c r="K2070" s="56"/>
      <c r="L2070" s="64" t="s">
        <v>455</v>
      </c>
    </row>
    <row r="2071" spans="1:12" s="72" customFormat="1" outlineLevel="2">
      <c r="A2071" s="81">
        <v>1203101013</v>
      </c>
      <c r="B2071" s="82" t="s">
        <v>1898</v>
      </c>
      <c r="C2071" s="69">
        <v>0</v>
      </c>
      <c r="D2071" s="78"/>
      <c r="E2071" s="69"/>
      <c r="F2071" s="71"/>
      <c r="G2071" s="69">
        <f t="shared" si="63"/>
        <v>0</v>
      </c>
      <c r="I2071" s="67">
        <v>0</v>
      </c>
      <c r="J2071" s="68">
        <f t="shared" si="62"/>
        <v>0</v>
      </c>
      <c r="K2071" s="56"/>
      <c r="L2071" s="64" t="s">
        <v>455</v>
      </c>
    </row>
    <row r="2072" spans="1:12" s="72" customFormat="1" outlineLevel="2">
      <c r="A2072" s="81">
        <v>1203101016</v>
      </c>
      <c r="B2072" s="82" t="s">
        <v>1899</v>
      </c>
      <c r="C2072" s="69">
        <v>0</v>
      </c>
      <c r="D2072" s="78"/>
      <c r="E2072" s="69"/>
      <c r="F2072" s="71"/>
      <c r="G2072" s="69">
        <f t="shared" si="63"/>
        <v>0</v>
      </c>
      <c r="I2072" s="67">
        <v>0</v>
      </c>
      <c r="J2072" s="68">
        <f t="shared" si="62"/>
        <v>0</v>
      </c>
      <c r="K2072" s="56"/>
      <c r="L2072" s="64" t="s">
        <v>455</v>
      </c>
    </row>
    <row r="2073" spans="1:12" s="72" customFormat="1" outlineLevel="2">
      <c r="A2073" s="81">
        <v>1203101017</v>
      </c>
      <c r="B2073" s="82" t="s">
        <v>1900</v>
      </c>
      <c r="C2073" s="69">
        <v>0</v>
      </c>
      <c r="D2073" s="78"/>
      <c r="E2073" s="69"/>
      <c r="F2073" s="71"/>
      <c r="G2073" s="69">
        <f t="shared" si="63"/>
        <v>0</v>
      </c>
      <c r="I2073" s="67">
        <v>0</v>
      </c>
      <c r="J2073" s="68">
        <f t="shared" si="62"/>
        <v>0</v>
      </c>
      <c r="K2073" s="56"/>
      <c r="L2073" s="64" t="s">
        <v>455</v>
      </c>
    </row>
    <row r="2074" spans="1:12" s="72" customFormat="1" outlineLevel="2">
      <c r="A2074" s="81">
        <v>1203101018</v>
      </c>
      <c r="B2074" s="82" t="s">
        <v>1901</v>
      </c>
      <c r="C2074" s="69">
        <v>0</v>
      </c>
      <c r="D2074" s="78"/>
      <c r="E2074" s="69"/>
      <c r="F2074" s="71"/>
      <c r="G2074" s="69">
        <f t="shared" si="63"/>
        <v>0</v>
      </c>
      <c r="I2074" s="67">
        <v>0</v>
      </c>
      <c r="J2074" s="68">
        <f t="shared" si="62"/>
        <v>0</v>
      </c>
      <c r="K2074" s="56"/>
      <c r="L2074" s="64" t="s">
        <v>455</v>
      </c>
    </row>
    <row r="2075" spans="1:12" s="72" customFormat="1" outlineLevel="2">
      <c r="A2075" s="81">
        <v>1203101019</v>
      </c>
      <c r="B2075" s="82" t="s">
        <v>1902</v>
      </c>
      <c r="C2075" s="69">
        <v>0</v>
      </c>
      <c r="D2075" s="78"/>
      <c r="E2075" s="69"/>
      <c r="F2075" s="71"/>
      <c r="G2075" s="69">
        <f t="shared" si="63"/>
        <v>0</v>
      </c>
      <c r="I2075" s="67">
        <v>0</v>
      </c>
      <c r="J2075" s="68">
        <f t="shared" si="62"/>
        <v>0</v>
      </c>
      <c r="K2075" s="56"/>
      <c r="L2075" s="64" t="s">
        <v>455</v>
      </c>
    </row>
    <row r="2076" spans="1:12" s="72" customFormat="1" outlineLevel="2">
      <c r="A2076" s="81">
        <v>1203102010</v>
      </c>
      <c r="B2076" s="82" t="s">
        <v>1903</v>
      </c>
      <c r="C2076" s="69">
        <v>0</v>
      </c>
      <c r="D2076" s="78"/>
      <c r="E2076" s="69"/>
      <c r="F2076" s="71"/>
      <c r="G2076" s="69">
        <f t="shared" si="63"/>
        <v>0</v>
      </c>
      <c r="I2076" s="67">
        <v>0</v>
      </c>
      <c r="J2076" s="68">
        <f t="shared" si="62"/>
        <v>0</v>
      </c>
      <c r="K2076" s="56"/>
      <c r="L2076" s="64" t="s">
        <v>455</v>
      </c>
    </row>
    <row r="2077" spans="1:12" s="72" customFormat="1" outlineLevel="2">
      <c r="A2077" s="81">
        <v>1203102011</v>
      </c>
      <c r="B2077" s="82" t="s">
        <v>1904</v>
      </c>
      <c r="C2077" s="69">
        <v>0</v>
      </c>
      <c r="D2077" s="78"/>
      <c r="E2077" s="69"/>
      <c r="F2077" s="71"/>
      <c r="G2077" s="69">
        <f t="shared" si="63"/>
        <v>0</v>
      </c>
      <c r="I2077" s="67">
        <v>0</v>
      </c>
      <c r="J2077" s="68">
        <f t="shared" si="62"/>
        <v>0</v>
      </c>
      <c r="K2077" s="56"/>
      <c r="L2077" s="64" t="s">
        <v>455</v>
      </c>
    </row>
    <row r="2078" spans="1:12" s="72" customFormat="1" outlineLevel="2">
      <c r="A2078" s="81">
        <v>1203102013</v>
      </c>
      <c r="B2078" s="82" t="s">
        <v>1905</v>
      </c>
      <c r="C2078" s="69">
        <v>0</v>
      </c>
      <c r="D2078" s="78"/>
      <c r="E2078" s="69"/>
      <c r="F2078" s="71"/>
      <c r="G2078" s="69">
        <f t="shared" si="63"/>
        <v>0</v>
      </c>
      <c r="I2078" s="67">
        <v>0</v>
      </c>
      <c r="J2078" s="68">
        <f t="shared" si="62"/>
        <v>0</v>
      </c>
      <c r="K2078" s="56"/>
      <c r="L2078" s="64" t="s">
        <v>455</v>
      </c>
    </row>
    <row r="2079" spans="1:12" s="72" customFormat="1" outlineLevel="2">
      <c r="A2079" s="81">
        <v>1203102017</v>
      </c>
      <c r="B2079" s="82" t="s">
        <v>1906</v>
      </c>
      <c r="C2079" s="69">
        <v>0</v>
      </c>
      <c r="D2079" s="78"/>
      <c r="E2079" s="69"/>
      <c r="F2079" s="71"/>
      <c r="G2079" s="69">
        <f t="shared" si="63"/>
        <v>0</v>
      </c>
      <c r="I2079" s="67">
        <v>0</v>
      </c>
      <c r="J2079" s="68">
        <f t="shared" si="62"/>
        <v>0</v>
      </c>
      <c r="K2079" s="56"/>
      <c r="L2079" s="64" t="s">
        <v>455</v>
      </c>
    </row>
    <row r="2080" spans="1:12" s="72" customFormat="1" outlineLevel="2">
      <c r="A2080" s="81">
        <v>1203102019</v>
      </c>
      <c r="B2080" s="82" t="s">
        <v>1907</v>
      </c>
      <c r="C2080" s="69">
        <v>0</v>
      </c>
      <c r="D2080" s="78"/>
      <c r="E2080" s="69"/>
      <c r="F2080" s="71"/>
      <c r="G2080" s="69">
        <f t="shared" si="63"/>
        <v>0</v>
      </c>
      <c r="I2080" s="67">
        <v>0</v>
      </c>
      <c r="J2080" s="68">
        <f t="shared" si="62"/>
        <v>0</v>
      </c>
      <c r="K2080" s="56"/>
      <c r="L2080" s="64" t="s">
        <v>455</v>
      </c>
    </row>
    <row r="2081" spans="1:12" s="72" customFormat="1" outlineLevel="2">
      <c r="A2081" s="81">
        <v>1203201010</v>
      </c>
      <c r="B2081" s="82" t="s">
        <v>1908</v>
      </c>
      <c r="C2081" s="69">
        <v>0</v>
      </c>
      <c r="D2081" s="78"/>
      <c r="E2081" s="69"/>
      <c r="F2081" s="71"/>
      <c r="G2081" s="69">
        <f t="shared" si="63"/>
        <v>0</v>
      </c>
      <c r="I2081" s="67">
        <v>0</v>
      </c>
      <c r="J2081" s="68">
        <f t="shared" si="62"/>
        <v>0</v>
      </c>
      <c r="K2081" s="56"/>
      <c r="L2081" s="64" t="s">
        <v>455</v>
      </c>
    </row>
    <row r="2082" spans="1:12" s="72" customFormat="1" outlineLevel="2">
      <c r="A2082" s="81">
        <v>1203201011</v>
      </c>
      <c r="B2082" s="82" t="s">
        <v>1909</v>
      </c>
      <c r="C2082" s="69">
        <v>0</v>
      </c>
      <c r="D2082" s="78"/>
      <c r="E2082" s="69"/>
      <c r="F2082" s="71"/>
      <c r="G2082" s="69">
        <f t="shared" si="63"/>
        <v>0</v>
      </c>
      <c r="I2082" s="67">
        <v>0</v>
      </c>
      <c r="J2082" s="68">
        <f t="shared" si="62"/>
        <v>0</v>
      </c>
      <c r="K2082" s="56"/>
      <c r="L2082" s="64" t="s">
        <v>455</v>
      </c>
    </row>
    <row r="2083" spans="1:12" s="72" customFormat="1" outlineLevel="2">
      <c r="A2083" s="81">
        <v>1203201012</v>
      </c>
      <c r="B2083" s="82" t="s">
        <v>1910</v>
      </c>
      <c r="C2083" s="69">
        <v>0</v>
      </c>
      <c r="D2083" s="78"/>
      <c r="E2083" s="69"/>
      <c r="F2083" s="71"/>
      <c r="G2083" s="69">
        <f t="shared" si="63"/>
        <v>0</v>
      </c>
      <c r="I2083" s="67">
        <v>0</v>
      </c>
      <c r="J2083" s="68">
        <f t="shared" si="62"/>
        <v>0</v>
      </c>
      <c r="K2083" s="56"/>
      <c r="L2083" s="64" t="s">
        <v>455</v>
      </c>
    </row>
    <row r="2084" spans="1:12" s="72" customFormat="1" outlineLevel="2">
      <c r="A2084" s="81">
        <v>1203201013</v>
      </c>
      <c r="B2084" s="82" t="s">
        <v>1911</v>
      </c>
      <c r="C2084" s="69">
        <v>0</v>
      </c>
      <c r="D2084" s="78"/>
      <c r="E2084" s="69"/>
      <c r="F2084" s="71"/>
      <c r="G2084" s="69">
        <f t="shared" si="63"/>
        <v>0</v>
      </c>
      <c r="I2084" s="67">
        <v>0</v>
      </c>
      <c r="J2084" s="68">
        <f t="shared" si="62"/>
        <v>0</v>
      </c>
      <c r="K2084" s="56"/>
      <c r="L2084" s="64" t="s">
        <v>455</v>
      </c>
    </row>
    <row r="2085" spans="1:12" s="72" customFormat="1" outlineLevel="2">
      <c r="A2085" s="81">
        <v>1203201016</v>
      </c>
      <c r="B2085" s="82" t="s">
        <v>1912</v>
      </c>
      <c r="C2085" s="69">
        <v>0</v>
      </c>
      <c r="D2085" s="78"/>
      <c r="E2085" s="69"/>
      <c r="F2085" s="71"/>
      <c r="G2085" s="69">
        <f t="shared" si="63"/>
        <v>0</v>
      </c>
      <c r="I2085" s="67">
        <v>0</v>
      </c>
      <c r="J2085" s="68">
        <f t="shared" si="62"/>
        <v>0</v>
      </c>
      <c r="K2085" s="56"/>
      <c r="L2085" s="64" t="s">
        <v>455</v>
      </c>
    </row>
    <row r="2086" spans="1:12" s="72" customFormat="1" outlineLevel="2">
      <c r="A2086" s="81">
        <v>1203201017</v>
      </c>
      <c r="B2086" s="82" t="s">
        <v>1913</v>
      </c>
      <c r="C2086" s="69">
        <v>0</v>
      </c>
      <c r="D2086" s="78"/>
      <c r="E2086" s="69"/>
      <c r="F2086" s="71"/>
      <c r="G2086" s="69">
        <f t="shared" si="63"/>
        <v>0</v>
      </c>
      <c r="I2086" s="67">
        <v>0</v>
      </c>
      <c r="J2086" s="68">
        <f t="shared" si="62"/>
        <v>0</v>
      </c>
      <c r="K2086" s="56"/>
      <c r="L2086" s="64" t="s">
        <v>455</v>
      </c>
    </row>
    <row r="2087" spans="1:12" s="72" customFormat="1" outlineLevel="2">
      <c r="A2087" s="81">
        <v>1203201019</v>
      </c>
      <c r="B2087" s="82" t="s">
        <v>1914</v>
      </c>
      <c r="C2087" s="69">
        <v>0</v>
      </c>
      <c r="D2087" s="78"/>
      <c r="E2087" s="69"/>
      <c r="F2087" s="71"/>
      <c r="G2087" s="69">
        <f t="shared" si="63"/>
        <v>0</v>
      </c>
      <c r="I2087" s="67">
        <v>0</v>
      </c>
      <c r="J2087" s="68">
        <f t="shared" si="62"/>
        <v>0</v>
      </c>
      <c r="K2087" s="56"/>
      <c r="L2087" s="64" t="s">
        <v>455</v>
      </c>
    </row>
    <row r="2088" spans="1:12" s="72" customFormat="1" outlineLevel="2">
      <c r="A2088" s="81">
        <v>1203202010</v>
      </c>
      <c r="B2088" s="82" t="s">
        <v>1915</v>
      </c>
      <c r="C2088" s="69">
        <v>0</v>
      </c>
      <c r="D2088" s="78"/>
      <c r="E2088" s="69"/>
      <c r="F2088" s="71"/>
      <c r="G2088" s="69">
        <f t="shared" si="63"/>
        <v>0</v>
      </c>
      <c r="I2088" s="67">
        <v>0</v>
      </c>
      <c r="J2088" s="68">
        <f t="shared" si="62"/>
        <v>0</v>
      </c>
      <c r="K2088" s="56"/>
      <c r="L2088" s="64" t="s">
        <v>455</v>
      </c>
    </row>
    <row r="2089" spans="1:12" s="72" customFormat="1" outlineLevel="2">
      <c r="A2089" s="81">
        <v>1203202011</v>
      </c>
      <c r="B2089" s="82" t="s">
        <v>1916</v>
      </c>
      <c r="C2089" s="69">
        <v>0</v>
      </c>
      <c r="D2089" s="78"/>
      <c r="E2089" s="69"/>
      <c r="F2089" s="71"/>
      <c r="G2089" s="69">
        <f t="shared" si="63"/>
        <v>0</v>
      </c>
      <c r="I2089" s="67">
        <v>0</v>
      </c>
      <c r="J2089" s="68">
        <f t="shared" si="62"/>
        <v>0</v>
      </c>
      <c r="K2089" s="56"/>
      <c r="L2089" s="64" t="s">
        <v>455</v>
      </c>
    </row>
    <row r="2090" spans="1:12" s="72" customFormat="1" outlineLevel="2">
      <c r="A2090" s="81">
        <v>1203202012</v>
      </c>
      <c r="B2090" s="82" t="s">
        <v>1917</v>
      </c>
      <c r="C2090" s="69">
        <v>-120</v>
      </c>
      <c r="D2090" s="78"/>
      <c r="E2090" s="69"/>
      <c r="F2090" s="71"/>
      <c r="G2090" s="69">
        <f t="shared" si="63"/>
        <v>-120</v>
      </c>
      <c r="I2090" s="67">
        <v>0</v>
      </c>
      <c r="J2090" s="68">
        <f t="shared" ref="J2090:J2153" si="64">I2090-G2090</f>
        <v>120</v>
      </c>
      <c r="K2090" s="56"/>
      <c r="L2090" s="64" t="s">
        <v>455</v>
      </c>
    </row>
    <row r="2091" spans="1:12" s="72" customFormat="1" outlineLevel="2">
      <c r="A2091" s="81">
        <v>1203202013</v>
      </c>
      <c r="B2091" s="82" t="s">
        <v>1918</v>
      </c>
      <c r="C2091" s="69">
        <v>3329105.00999999</v>
      </c>
      <c r="D2091" s="78"/>
      <c r="E2091" s="69"/>
      <c r="F2091" s="71"/>
      <c r="G2091" s="69">
        <f t="shared" si="63"/>
        <v>3329105.00999999</v>
      </c>
      <c r="I2091" s="67">
        <v>0</v>
      </c>
      <c r="J2091" s="68">
        <f t="shared" si="64"/>
        <v>-3329105.00999999</v>
      </c>
      <c r="K2091" s="56"/>
      <c r="L2091" s="64" t="s">
        <v>455</v>
      </c>
    </row>
    <row r="2092" spans="1:12" s="72" customFormat="1" outlineLevel="2">
      <c r="A2092" s="81">
        <v>1203202016</v>
      </c>
      <c r="B2092" s="82" t="s">
        <v>1919</v>
      </c>
      <c r="C2092" s="69">
        <v>0</v>
      </c>
      <c r="D2092" s="78"/>
      <c r="E2092" s="69"/>
      <c r="F2092" s="71"/>
      <c r="G2092" s="69">
        <f t="shared" si="63"/>
        <v>0</v>
      </c>
      <c r="I2092" s="67">
        <v>0</v>
      </c>
      <c r="J2092" s="68">
        <f t="shared" si="64"/>
        <v>0</v>
      </c>
      <c r="K2092" s="56"/>
      <c r="L2092" s="64" t="s">
        <v>455</v>
      </c>
    </row>
    <row r="2093" spans="1:12" s="72" customFormat="1" outlineLevel="2">
      <c r="A2093" s="81">
        <v>1203202017</v>
      </c>
      <c r="B2093" s="82" t="s">
        <v>1920</v>
      </c>
      <c r="C2093" s="69">
        <v>-3328955.04</v>
      </c>
      <c r="D2093" s="78"/>
      <c r="E2093" s="69"/>
      <c r="F2093" s="71"/>
      <c r="G2093" s="69">
        <f t="shared" si="63"/>
        <v>-3328955.04</v>
      </c>
      <c r="I2093" s="67">
        <v>0</v>
      </c>
      <c r="J2093" s="68">
        <f t="shared" si="64"/>
        <v>3328955.04</v>
      </c>
      <c r="K2093" s="56"/>
      <c r="L2093" s="64" t="s">
        <v>455</v>
      </c>
    </row>
    <row r="2094" spans="1:12" s="72" customFormat="1" outlineLevel="2">
      <c r="A2094" s="81">
        <v>1203202018</v>
      </c>
      <c r="B2094" s="82" t="s">
        <v>1921</v>
      </c>
      <c r="C2094" s="69">
        <v>0</v>
      </c>
      <c r="D2094" s="78"/>
      <c r="E2094" s="69"/>
      <c r="F2094" s="71"/>
      <c r="G2094" s="69">
        <f t="shared" si="63"/>
        <v>0</v>
      </c>
      <c r="I2094" s="67">
        <v>0</v>
      </c>
      <c r="J2094" s="68">
        <f t="shared" si="64"/>
        <v>0</v>
      </c>
      <c r="K2094" s="56"/>
      <c r="L2094" s="64" t="s">
        <v>455</v>
      </c>
    </row>
    <row r="2095" spans="1:12" s="72" customFormat="1" outlineLevel="2">
      <c r="A2095" s="81">
        <v>1203202019</v>
      </c>
      <c r="B2095" s="82" t="s">
        <v>1922</v>
      </c>
      <c r="C2095" s="69">
        <v>0</v>
      </c>
      <c r="D2095" s="78"/>
      <c r="E2095" s="69"/>
      <c r="F2095" s="71"/>
      <c r="G2095" s="69">
        <f t="shared" si="63"/>
        <v>0</v>
      </c>
      <c r="I2095" s="67">
        <v>0</v>
      </c>
      <c r="J2095" s="68">
        <f t="shared" si="64"/>
        <v>0</v>
      </c>
      <c r="K2095" s="56"/>
      <c r="L2095" s="64" t="s">
        <v>455</v>
      </c>
    </row>
    <row r="2096" spans="1:12" s="72" customFormat="1" outlineLevel="2">
      <c r="A2096" s="81">
        <v>1203202020</v>
      </c>
      <c r="B2096" s="82" t="s">
        <v>1915</v>
      </c>
      <c r="C2096" s="69">
        <v>0</v>
      </c>
      <c r="D2096" s="78"/>
      <c r="E2096" s="69"/>
      <c r="F2096" s="71"/>
      <c r="G2096" s="69">
        <f t="shared" si="63"/>
        <v>0</v>
      </c>
      <c r="I2096" s="67">
        <v>0</v>
      </c>
      <c r="J2096" s="68">
        <f t="shared" si="64"/>
        <v>0</v>
      </c>
      <c r="K2096" s="56"/>
      <c r="L2096" s="64" t="s">
        <v>455</v>
      </c>
    </row>
    <row r="2097" spans="1:12" s="72" customFormat="1" outlineLevel="2">
      <c r="A2097" s="81">
        <v>1203202021</v>
      </c>
      <c r="B2097" s="82" t="s">
        <v>1916</v>
      </c>
      <c r="C2097" s="69">
        <v>0</v>
      </c>
      <c r="D2097" s="78"/>
      <c r="E2097" s="69"/>
      <c r="F2097" s="71"/>
      <c r="G2097" s="69">
        <f t="shared" si="63"/>
        <v>0</v>
      </c>
      <c r="I2097" s="67">
        <v>0</v>
      </c>
      <c r="J2097" s="68">
        <f t="shared" si="64"/>
        <v>0</v>
      </c>
      <c r="K2097" s="56"/>
      <c r="L2097" s="64" t="s">
        <v>455</v>
      </c>
    </row>
    <row r="2098" spans="1:12" s="72" customFormat="1" outlineLevel="2">
      <c r="A2098" s="81">
        <v>1203202022</v>
      </c>
      <c r="B2098" s="82" t="s">
        <v>1917</v>
      </c>
      <c r="C2098" s="69">
        <v>0</v>
      </c>
      <c r="D2098" s="78"/>
      <c r="E2098" s="69"/>
      <c r="F2098" s="71"/>
      <c r="G2098" s="69">
        <f t="shared" si="63"/>
        <v>0</v>
      </c>
      <c r="I2098" s="67">
        <v>0</v>
      </c>
      <c r="J2098" s="68">
        <f t="shared" si="64"/>
        <v>0</v>
      </c>
      <c r="K2098" s="56"/>
      <c r="L2098" s="64" t="s">
        <v>455</v>
      </c>
    </row>
    <row r="2099" spans="1:12" s="72" customFormat="1" outlineLevel="2">
      <c r="A2099" s="81">
        <v>1203202023</v>
      </c>
      <c r="B2099" s="82" t="s">
        <v>1918</v>
      </c>
      <c r="C2099" s="69">
        <v>0</v>
      </c>
      <c r="D2099" s="78"/>
      <c r="E2099" s="69"/>
      <c r="F2099" s="71"/>
      <c r="G2099" s="69">
        <f t="shared" si="63"/>
        <v>0</v>
      </c>
      <c r="I2099" s="67">
        <v>0</v>
      </c>
      <c r="J2099" s="68">
        <f t="shared" si="64"/>
        <v>0</v>
      </c>
      <c r="K2099" s="56"/>
      <c r="L2099" s="64" t="s">
        <v>455</v>
      </c>
    </row>
    <row r="2100" spans="1:12" s="72" customFormat="1" outlineLevel="2">
      <c r="A2100" s="81">
        <v>1203202026</v>
      </c>
      <c r="B2100" s="82" t="s">
        <v>1919</v>
      </c>
      <c r="C2100" s="69">
        <v>0</v>
      </c>
      <c r="D2100" s="78"/>
      <c r="E2100" s="69"/>
      <c r="F2100" s="71"/>
      <c r="G2100" s="69">
        <f t="shared" si="63"/>
        <v>0</v>
      </c>
      <c r="I2100" s="67">
        <v>0</v>
      </c>
      <c r="J2100" s="68">
        <f t="shared" si="64"/>
        <v>0</v>
      </c>
      <c r="K2100" s="56"/>
      <c r="L2100" s="64" t="s">
        <v>455</v>
      </c>
    </row>
    <row r="2101" spans="1:12" s="72" customFormat="1" outlineLevel="2">
      <c r="A2101" s="81">
        <v>1203202027</v>
      </c>
      <c r="B2101" s="82" t="s">
        <v>1920</v>
      </c>
      <c r="C2101" s="69">
        <v>0</v>
      </c>
      <c r="D2101" s="78"/>
      <c r="E2101" s="69"/>
      <c r="F2101" s="71"/>
      <c r="G2101" s="69">
        <f t="shared" si="63"/>
        <v>0</v>
      </c>
      <c r="I2101" s="67">
        <v>0</v>
      </c>
      <c r="J2101" s="68">
        <f t="shared" si="64"/>
        <v>0</v>
      </c>
      <c r="K2101" s="56"/>
      <c r="L2101" s="64" t="s">
        <v>455</v>
      </c>
    </row>
    <row r="2102" spans="1:12" s="72" customFormat="1" outlineLevel="2">
      <c r="A2102" s="81">
        <v>1203202029</v>
      </c>
      <c r="B2102" s="82" t="s">
        <v>1922</v>
      </c>
      <c r="C2102" s="69">
        <v>0</v>
      </c>
      <c r="D2102" s="78"/>
      <c r="E2102" s="69"/>
      <c r="F2102" s="71"/>
      <c r="G2102" s="69">
        <f t="shared" si="63"/>
        <v>0</v>
      </c>
      <c r="I2102" s="67">
        <v>0</v>
      </c>
      <c r="J2102" s="68">
        <f t="shared" si="64"/>
        <v>0</v>
      </c>
      <c r="K2102" s="56"/>
      <c r="L2102" s="64" t="s">
        <v>455</v>
      </c>
    </row>
    <row r="2103" spans="1:12" s="72" customFormat="1" outlineLevel="2">
      <c r="A2103" s="81">
        <v>1203301010</v>
      </c>
      <c r="B2103" s="82" t="s">
        <v>1923</v>
      </c>
      <c r="C2103" s="69">
        <v>0</v>
      </c>
      <c r="D2103" s="78"/>
      <c r="E2103" s="69"/>
      <c r="F2103" s="71"/>
      <c r="G2103" s="69">
        <f t="shared" ref="G2103:G2166" si="65">C2103+E2103</f>
        <v>0</v>
      </c>
      <c r="I2103" s="67">
        <v>0</v>
      </c>
      <c r="J2103" s="68">
        <f t="shared" si="64"/>
        <v>0</v>
      </c>
      <c r="K2103" s="56"/>
      <c r="L2103" s="64" t="s">
        <v>455</v>
      </c>
    </row>
    <row r="2104" spans="1:12" s="72" customFormat="1" outlineLevel="2">
      <c r="A2104" s="81">
        <v>1203301011</v>
      </c>
      <c r="B2104" s="82" t="s">
        <v>1924</v>
      </c>
      <c r="C2104" s="69">
        <v>85287795.769999906</v>
      </c>
      <c r="D2104" s="78"/>
      <c r="E2104" s="69"/>
      <c r="F2104" s="71"/>
      <c r="G2104" s="69">
        <f t="shared" si="65"/>
        <v>85287795.769999906</v>
      </c>
      <c r="I2104" s="67">
        <v>0</v>
      </c>
      <c r="J2104" s="68">
        <f t="shared" si="64"/>
        <v>-85287795.769999906</v>
      </c>
      <c r="K2104" s="56"/>
      <c r="L2104" s="64" t="s">
        <v>455</v>
      </c>
    </row>
    <row r="2105" spans="1:12" s="72" customFormat="1" outlineLevel="2">
      <c r="A2105" s="81">
        <v>1203301012</v>
      </c>
      <c r="B2105" s="82" t="s">
        <v>1925</v>
      </c>
      <c r="C2105" s="69">
        <v>0</v>
      </c>
      <c r="D2105" s="78"/>
      <c r="E2105" s="69"/>
      <c r="F2105" s="71"/>
      <c r="G2105" s="69">
        <f t="shared" si="65"/>
        <v>0</v>
      </c>
      <c r="I2105" s="67">
        <v>0</v>
      </c>
      <c r="J2105" s="68">
        <f t="shared" si="64"/>
        <v>0</v>
      </c>
      <c r="K2105" s="56"/>
      <c r="L2105" s="64" t="s">
        <v>455</v>
      </c>
    </row>
    <row r="2106" spans="1:12" s="72" customFormat="1" outlineLevel="2">
      <c r="A2106" s="81">
        <v>1203301013</v>
      </c>
      <c r="B2106" s="82" t="s">
        <v>1926</v>
      </c>
      <c r="C2106" s="69">
        <v>51208098.640000001</v>
      </c>
      <c r="D2106" s="78"/>
      <c r="E2106" s="69"/>
      <c r="F2106" s="71"/>
      <c r="G2106" s="69">
        <f t="shared" si="65"/>
        <v>51208098.640000001</v>
      </c>
      <c r="I2106" s="67">
        <v>0</v>
      </c>
      <c r="J2106" s="68">
        <f t="shared" si="64"/>
        <v>-51208098.640000001</v>
      </c>
      <c r="K2106" s="56"/>
      <c r="L2106" s="64" t="s">
        <v>455</v>
      </c>
    </row>
    <row r="2107" spans="1:12" s="72" customFormat="1" outlineLevel="2">
      <c r="A2107" s="81">
        <v>1203301016</v>
      </c>
      <c r="B2107" s="82" t="s">
        <v>1927</v>
      </c>
      <c r="C2107" s="69">
        <v>0</v>
      </c>
      <c r="D2107" s="78"/>
      <c r="E2107" s="69"/>
      <c r="F2107" s="71"/>
      <c r="G2107" s="69">
        <f t="shared" si="65"/>
        <v>0</v>
      </c>
      <c r="I2107" s="67">
        <v>0</v>
      </c>
      <c r="J2107" s="68">
        <f t="shared" si="64"/>
        <v>0</v>
      </c>
      <c r="K2107" s="56"/>
      <c r="L2107" s="64" t="s">
        <v>455</v>
      </c>
    </row>
    <row r="2108" spans="1:12" s="72" customFormat="1" outlineLevel="2">
      <c r="A2108" s="81">
        <v>1203301017</v>
      </c>
      <c r="B2108" s="82" t="s">
        <v>1928</v>
      </c>
      <c r="C2108" s="69">
        <v>-136495894.41</v>
      </c>
      <c r="D2108" s="78"/>
      <c r="E2108" s="69"/>
      <c r="F2108" s="71"/>
      <c r="G2108" s="69">
        <f t="shared" si="65"/>
        <v>-136495894.41</v>
      </c>
      <c r="I2108" s="67">
        <v>0</v>
      </c>
      <c r="J2108" s="68">
        <f t="shared" si="64"/>
        <v>136495894.41</v>
      </c>
      <c r="K2108" s="56"/>
      <c r="L2108" s="64" t="s">
        <v>455</v>
      </c>
    </row>
    <row r="2109" spans="1:12" s="72" customFormat="1" outlineLevel="2">
      <c r="A2109" s="81">
        <v>1203301019</v>
      </c>
      <c r="B2109" s="82" t="s">
        <v>1929</v>
      </c>
      <c r="C2109" s="69">
        <v>0</v>
      </c>
      <c r="D2109" s="78"/>
      <c r="E2109" s="69"/>
      <c r="F2109" s="71"/>
      <c r="G2109" s="69">
        <f t="shared" si="65"/>
        <v>0</v>
      </c>
      <c r="I2109" s="67">
        <v>0</v>
      </c>
      <c r="J2109" s="68">
        <f t="shared" si="64"/>
        <v>0</v>
      </c>
      <c r="K2109" s="56"/>
      <c r="L2109" s="64" t="s">
        <v>455</v>
      </c>
    </row>
    <row r="2110" spans="1:12" s="72" customFormat="1" outlineLevel="2">
      <c r="A2110" s="81">
        <v>1203301020</v>
      </c>
      <c r="B2110" s="82" t="s">
        <v>1923</v>
      </c>
      <c r="C2110" s="69">
        <v>0</v>
      </c>
      <c r="D2110" s="78"/>
      <c r="E2110" s="69"/>
      <c r="F2110" s="71"/>
      <c r="G2110" s="69">
        <f t="shared" si="65"/>
        <v>0</v>
      </c>
      <c r="I2110" s="67">
        <v>0</v>
      </c>
      <c r="J2110" s="68">
        <f t="shared" si="64"/>
        <v>0</v>
      </c>
      <c r="K2110" s="56"/>
      <c r="L2110" s="64" t="s">
        <v>455</v>
      </c>
    </row>
    <row r="2111" spans="1:12" s="72" customFormat="1" outlineLevel="2">
      <c r="A2111" s="81">
        <v>1203301021</v>
      </c>
      <c r="B2111" s="82" t="s">
        <v>1924</v>
      </c>
      <c r="C2111" s="69">
        <v>0</v>
      </c>
      <c r="D2111" s="78"/>
      <c r="E2111" s="69"/>
      <c r="F2111" s="71"/>
      <c r="G2111" s="69">
        <f t="shared" si="65"/>
        <v>0</v>
      </c>
      <c r="I2111" s="67">
        <v>0</v>
      </c>
      <c r="J2111" s="68">
        <f t="shared" si="64"/>
        <v>0</v>
      </c>
      <c r="K2111" s="56"/>
      <c r="L2111" s="64" t="s">
        <v>455</v>
      </c>
    </row>
    <row r="2112" spans="1:12" s="72" customFormat="1" outlineLevel="2">
      <c r="A2112" s="81">
        <v>1203301022</v>
      </c>
      <c r="B2112" s="82" t="s">
        <v>1925</v>
      </c>
      <c r="C2112" s="69">
        <v>0</v>
      </c>
      <c r="D2112" s="78"/>
      <c r="E2112" s="69"/>
      <c r="F2112" s="71"/>
      <c r="G2112" s="69">
        <f t="shared" si="65"/>
        <v>0</v>
      </c>
      <c r="I2112" s="67">
        <v>0</v>
      </c>
      <c r="J2112" s="68">
        <f t="shared" si="64"/>
        <v>0</v>
      </c>
      <c r="K2112" s="56"/>
      <c r="L2112" s="64" t="s">
        <v>455</v>
      </c>
    </row>
    <row r="2113" spans="1:12" s="72" customFormat="1" outlineLevel="2">
      <c r="A2113" s="81">
        <v>1203301023</v>
      </c>
      <c r="B2113" s="82" t="s">
        <v>1926</v>
      </c>
      <c r="C2113" s="69">
        <v>0</v>
      </c>
      <c r="D2113" s="78"/>
      <c r="E2113" s="69"/>
      <c r="F2113" s="71"/>
      <c r="G2113" s="69">
        <f t="shared" si="65"/>
        <v>0</v>
      </c>
      <c r="I2113" s="67">
        <v>0</v>
      </c>
      <c r="J2113" s="68">
        <f t="shared" si="64"/>
        <v>0</v>
      </c>
      <c r="K2113" s="56"/>
      <c r="L2113" s="64" t="s">
        <v>455</v>
      </c>
    </row>
    <row r="2114" spans="1:12" s="72" customFormat="1" outlineLevel="2">
      <c r="A2114" s="81">
        <v>1203301026</v>
      </c>
      <c r="B2114" s="82" t="s">
        <v>1927</v>
      </c>
      <c r="C2114" s="69">
        <v>0</v>
      </c>
      <c r="D2114" s="78"/>
      <c r="E2114" s="69"/>
      <c r="F2114" s="71"/>
      <c r="G2114" s="69">
        <f t="shared" si="65"/>
        <v>0</v>
      </c>
      <c r="I2114" s="67">
        <v>0</v>
      </c>
      <c r="J2114" s="68">
        <f t="shared" si="64"/>
        <v>0</v>
      </c>
      <c r="K2114" s="56"/>
      <c r="L2114" s="64" t="s">
        <v>455</v>
      </c>
    </row>
    <row r="2115" spans="1:12" s="72" customFormat="1" outlineLevel="2">
      <c r="A2115" s="81">
        <v>1203301027</v>
      </c>
      <c r="B2115" s="82" t="s">
        <v>1928</v>
      </c>
      <c r="C2115" s="69">
        <v>0</v>
      </c>
      <c r="D2115" s="78"/>
      <c r="E2115" s="69"/>
      <c r="F2115" s="71"/>
      <c r="G2115" s="69">
        <f t="shared" si="65"/>
        <v>0</v>
      </c>
      <c r="I2115" s="67">
        <v>0</v>
      </c>
      <c r="J2115" s="68">
        <f t="shared" si="64"/>
        <v>0</v>
      </c>
      <c r="K2115" s="56"/>
      <c r="L2115" s="64" t="s">
        <v>455</v>
      </c>
    </row>
    <row r="2116" spans="1:12" s="72" customFormat="1" outlineLevel="2">
      <c r="A2116" s="81">
        <v>1203301029</v>
      </c>
      <c r="B2116" s="82" t="s">
        <v>1929</v>
      </c>
      <c r="C2116" s="69">
        <v>0</v>
      </c>
      <c r="D2116" s="78"/>
      <c r="E2116" s="69"/>
      <c r="F2116" s="71"/>
      <c r="G2116" s="69">
        <f t="shared" si="65"/>
        <v>0</v>
      </c>
      <c r="I2116" s="67">
        <v>0</v>
      </c>
      <c r="J2116" s="68">
        <f t="shared" si="64"/>
        <v>0</v>
      </c>
      <c r="K2116" s="56"/>
      <c r="L2116" s="64" t="s">
        <v>455</v>
      </c>
    </row>
    <row r="2117" spans="1:12" s="72" customFormat="1" outlineLevel="2">
      <c r="A2117" s="81">
        <v>1203301030</v>
      </c>
      <c r="B2117" s="82" t="s">
        <v>1923</v>
      </c>
      <c r="C2117" s="69">
        <v>0</v>
      </c>
      <c r="D2117" s="78"/>
      <c r="E2117" s="69"/>
      <c r="F2117" s="71"/>
      <c r="G2117" s="69">
        <f t="shared" si="65"/>
        <v>0</v>
      </c>
      <c r="I2117" s="67">
        <v>0</v>
      </c>
      <c r="J2117" s="68">
        <f t="shared" si="64"/>
        <v>0</v>
      </c>
      <c r="K2117" s="56"/>
      <c r="L2117" s="64" t="s">
        <v>455</v>
      </c>
    </row>
    <row r="2118" spans="1:12" s="72" customFormat="1" outlineLevel="2">
      <c r="A2118" s="81">
        <v>1203301031</v>
      </c>
      <c r="B2118" s="82" t="s">
        <v>1924</v>
      </c>
      <c r="C2118" s="69">
        <v>71626816.069999903</v>
      </c>
      <c r="D2118" s="78"/>
      <c r="E2118" s="69"/>
      <c r="F2118" s="71"/>
      <c r="G2118" s="69">
        <f t="shared" si="65"/>
        <v>71626816.069999903</v>
      </c>
      <c r="I2118" s="67">
        <v>0</v>
      </c>
      <c r="J2118" s="68">
        <f t="shared" si="64"/>
        <v>-71626816.069999903</v>
      </c>
      <c r="K2118" s="56"/>
      <c r="L2118" s="64" t="s">
        <v>455</v>
      </c>
    </row>
    <row r="2119" spans="1:12" s="72" customFormat="1" outlineLevel="2">
      <c r="A2119" s="81">
        <v>1203301032</v>
      </c>
      <c r="B2119" s="82" t="s">
        <v>1925</v>
      </c>
      <c r="C2119" s="69">
        <v>0</v>
      </c>
      <c r="D2119" s="78"/>
      <c r="E2119" s="69"/>
      <c r="F2119" s="71"/>
      <c r="G2119" s="69">
        <f t="shared" si="65"/>
        <v>0</v>
      </c>
      <c r="I2119" s="67">
        <v>0</v>
      </c>
      <c r="J2119" s="68">
        <f t="shared" si="64"/>
        <v>0</v>
      </c>
      <c r="K2119" s="56"/>
      <c r="L2119" s="64" t="s">
        <v>455</v>
      </c>
    </row>
    <row r="2120" spans="1:12" s="72" customFormat="1" outlineLevel="2">
      <c r="A2120" s="81">
        <v>1203301033</v>
      </c>
      <c r="B2120" s="82" t="s">
        <v>1926</v>
      </c>
      <c r="C2120" s="69">
        <v>724143454.85000002</v>
      </c>
      <c r="D2120" s="78"/>
      <c r="E2120" s="69"/>
      <c r="F2120" s="71"/>
      <c r="G2120" s="69">
        <f t="shared" si="65"/>
        <v>724143454.85000002</v>
      </c>
      <c r="I2120" s="67">
        <v>0</v>
      </c>
      <c r="J2120" s="68">
        <f t="shared" si="64"/>
        <v>-724143454.85000002</v>
      </c>
      <c r="K2120" s="56"/>
      <c r="L2120" s="64" t="s">
        <v>455</v>
      </c>
    </row>
    <row r="2121" spans="1:12" s="72" customFormat="1" outlineLevel="2">
      <c r="A2121" s="81">
        <v>1203301036</v>
      </c>
      <c r="B2121" s="82" t="s">
        <v>1927</v>
      </c>
      <c r="C2121" s="69">
        <v>0</v>
      </c>
      <c r="D2121" s="78"/>
      <c r="E2121" s="69"/>
      <c r="F2121" s="71"/>
      <c r="G2121" s="69">
        <f t="shared" si="65"/>
        <v>0</v>
      </c>
      <c r="I2121" s="67">
        <v>0</v>
      </c>
      <c r="J2121" s="68">
        <f t="shared" si="64"/>
        <v>0</v>
      </c>
      <c r="K2121" s="56"/>
      <c r="L2121" s="64" t="s">
        <v>455</v>
      </c>
    </row>
    <row r="2122" spans="1:12" s="72" customFormat="1" outlineLevel="2">
      <c r="A2122" s="81">
        <v>1203301037</v>
      </c>
      <c r="B2122" s="82" t="s">
        <v>1928</v>
      </c>
      <c r="C2122" s="69">
        <v>-795770290.919999</v>
      </c>
      <c r="D2122" s="78"/>
      <c r="E2122" s="69"/>
      <c r="F2122" s="71"/>
      <c r="G2122" s="69">
        <f t="shared" si="65"/>
        <v>-795770290.919999</v>
      </c>
      <c r="I2122" s="67">
        <v>0</v>
      </c>
      <c r="J2122" s="68">
        <f t="shared" si="64"/>
        <v>795770290.919999</v>
      </c>
      <c r="K2122" s="56"/>
      <c r="L2122" s="64" t="s">
        <v>455</v>
      </c>
    </row>
    <row r="2123" spans="1:12" s="72" customFormat="1" outlineLevel="2">
      <c r="A2123" s="81">
        <v>1203301039</v>
      </c>
      <c r="B2123" s="82" t="s">
        <v>1929</v>
      </c>
      <c r="C2123" s="69">
        <v>0</v>
      </c>
      <c r="D2123" s="78"/>
      <c r="E2123" s="69"/>
      <c r="F2123" s="71"/>
      <c r="G2123" s="69">
        <f t="shared" si="65"/>
        <v>0</v>
      </c>
      <c r="I2123" s="67">
        <v>0</v>
      </c>
      <c r="J2123" s="68">
        <f t="shared" si="64"/>
        <v>0</v>
      </c>
      <c r="K2123" s="56"/>
      <c r="L2123" s="64" t="s">
        <v>455</v>
      </c>
    </row>
    <row r="2124" spans="1:12" s="72" customFormat="1" outlineLevel="2">
      <c r="A2124" s="81">
        <v>1203301040</v>
      </c>
      <c r="B2124" s="82" t="s">
        <v>1923</v>
      </c>
      <c r="C2124" s="69">
        <v>0</v>
      </c>
      <c r="D2124" s="78"/>
      <c r="E2124" s="69"/>
      <c r="F2124" s="71"/>
      <c r="G2124" s="69">
        <f t="shared" si="65"/>
        <v>0</v>
      </c>
      <c r="I2124" s="67">
        <v>0</v>
      </c>
      <c r="J2124" s="68">
        <f t="shared" si="64"/>
        <v>0</v>
      </c>
      <c r="K2124" s="56"/>
      <c r="L2124" s="64" t="s">
        <v>455</v>
      </c>
    </row>
    <row r="2125" spans="1:12" s="72" customFormat="1" outlineLevel="2">
      <c r="A2125" s="81">
        <v>1203301041</v>
      </c>
      <c r="B2125" s="82" t="s">
        <v>1924</v>
      </c>
      <c r="C2125" s="69">
        <v>0</v>
      </c>
      <c r="D2125" s="78"/>
      <c r="E2125" s="69"/>
      <c r="F2125" s="71"/>
      <c r="G2125" s="69">
        <f t="shared" si="65"/>
        <v>0</v>
      </c>
      <c r="I2125" s="67">
        <v>0</v>
      </c>
      <c r="J2125" s="68">
        <f t="shared" si="64"/>
        <v>0</v>
      </c>
      <c r="K2125" s="56"/>
      <c r="L2125" s="64" t="s">
        <v>455</v>
      </c>
    </row>
    <row r="2126" spans="1:12" s="72" customFormat="1" outlineLevel="2">
      <c r="A2126" s="81">
        <v>1203301042</v>
      </c>
      <c r="B2126" s="82" t="s">
        <v>1925</v>
      </c>
      <c r="C2126" s="69">
        <v>0</v>
      </c>
      <c r="D2126" s="78"/>
      <c r="E2126" s="69"/>
      <c r="F2126" s="71"/>
      <c r="G2126" s="69">
        <f t="shared" si="65"/>
        <v>0</v>
      </c>
      <c r="I2126" s="67">
        <v>0</v>
      </c>
      <c r="J2126" s="68">
        <f t="shared" si="64"/>
        <v>0</v>
      </c>
      <c r="K2126" s="56"/>
      <c r="L2126" s="64" t="s">
        <v>455</v>
      </c>
    </row>
    <row r="2127" spans="1:12" s="72" customFormat="1" outlineLevel="2">
      <c r="A2127" s="81">
        <v>1203301043</v>
      </c>
      <c r="B2127" s="82" t="s">
        <v>1926</v>
      </c>
      <c r="C2127" s="69">
        <v>0</v>
      </c>
      <c r="D2127" s="78"/>
      <c r="E2127" s="69"/>
      <c r="F2127" s="71"/>
      <c r="G2127" s="69">
        <f t="shared" si="65"/>
        <v>0</v>
      </c>
      <c r="I2127" s="67">
        <v>0</v>
      </c>
      <c r="J2127" s="68">
        <f t="shared" si="64"/>
        <v>0</v>
      </c>
      <c r="K2127" s="56"/>
      <c r="L2127" s="64" t="s">
        <v>455</v>
      </c>
    </row>
    <row r="2128" spans="1:12" s="72" customFormat="1" outlineLevel="2">
      <c r="A2128" s="81">
        <v>1203301046</v>
      </c>
      <c r="B2128" s="82" t="s">
        <v>1927</v>
      </c>
      <c r="C2128" s="69">
        <v>0</v>
      </c>
      <c r="D2128" s="78"/>
      <c r="E2128" s="69"/>
      <c r="F2128" s="71"/>
      <c r="G2128" s="69">
        <f t="shared" si="65"/>
        <v>0</v>
      </c>
      <c r="I2128" s="67">
        <v>0</v>
      </c>
      <c r="J2128" s="68">
        <f t="shared" si="64"/>
        <v>0</v>
      </c>
      <c r="K2128" s="56"/>
      <c r="L2128" s="64" t="s">
        <v>455</v>
      </c>
    </row>
    <row r="2129" spans="1:12" s="72" customFormat="1" outlineLevel="2">
      <c r="A2129" s="81">
        <v>1203301047</v>
      </c>
      <c r="B2129" s="82" t="s">
        <v>1928</v>
      </c>
      <c r="C2129" s="69">
        <v>0</v>
      </c>
      <c r="D2129" s="78"/>
      <c r="E2129" s="69"/>
      <c r="F2129" s="71"/>
      <c r="G2129" s="69">
        <f t="shared" si="65"/>
        <v>0</v>
      </c>
      <c r="I2129" s="67">
        <v>0</v>
      </c>
      <c r="J2129" s="68">
        <f t="shared" si="64"/>
        <v>0</v>
      </c>
      <c r="K2129" s="56"/>
      <c r="L2129" s="64" t="s">
        <v>455</v>
      </c>
    </row>
    <row r="2130" spans="1:12" s="72" customFormat="1" outlineLevel="2">
      <c r="A2130" s="81">
        <v>1203301049</v>
      </c>
      <c r="B2130" s="82" t="s">
        <v>1929</v>
      </c>
      <c r="C2130" s="69">
        <v>0</v>
      </c>
      <c r="D2130" s="78"/>
      <c r="E2130" s="69"/>
      <c r="F2130" s="71"/>
      <c r="G2130" s="69">
        <f t="shared" si="65"/>
        <v>0</v>
      </c>
      <c r="I2130" s="67">
        <v>0</v>
      </c>
      <c r="J2130" s="68">
        <f t="shared" si="64"/>
        <v>0</v>
      </c>
      <c r="K2130" s="56"/>
      <c r="L2130" s="64" t="s">
        <v>455</v>
      </c>
    </row>
    <row r="2131" spans="1:12" s="72" customFormat="1" outlineLevel="2">
      <c r="A2131" s="81">
        <v>1203301050</v>
      </c>
      <c r="B2131" s="82" t="s">
        <v>1930</v>
      </c>
      <c r="C2131" s="69">
        <v>0</v>
      </c>
      <c r="D2131" s="78"/>
      <c r="E2131" s="69"/>
      <c r="F2131" s="71"/>
      <c r="G2131" s="69">
        <f t="shared" si="65"/>
        <v>0</v>
      </c>
      <c r="I2131" s="67">
        <v>0</v>
      </c>
      <c r="J2131" s="68">
        <f t="shared" si="64"/>
        <v>0</v>
      </c>
      <c r="K2131" s="56"/>
      <c r="L2131" s="64" t="s">
        <v>455</v>
      </c>
    </row>
    <row r="2132" spans="1:12" s="72" customFormat="1" outlineLevel="2">
      <c r="A2132" s="81">
        <v>1203301051</v>
      </c>
      <c r="B2132" s="82" t="s">
        <v>1931</v>
      </c>
      <c r="C2132" s="69">
        <v>0</v>
      </c>
      <c r="D2132" s="78"/>
      <c r="E2132" s="69"/>
      <c r="F2132" s="71"/>
      <c r="G2132" s="69">
        <f t="shared" si="65"/>
        <v>0</v>
      </c>
      <c r="I2132" s="67">
        <v>0</v>
      </c>
      <c r="J2132" s="68">
        <f t="shared" si="64"/>
        <v>0</v>
      </c>
      <c r="K2132" s="56"/>
      <c r="L2132" s="64" t="s">
        <v>455</v>
      </c>
    </row>
    <row r="2133" spans="1:12" s="72" customFormat="1" outlineLevel="2">
      <c r="A2133" s="81">
        <v>1203301052</v>
      </c>
      <c r="B2133" s="82" t="s">
        <v>1932</v>
      </c>
      <c r="C2133" s="69">
        <v>0</v>
      </c>
      <c r="D2133" s="78"/>
      <c r="E2133" s="69"/>
      <c r="F2133" s="71"/>
      <c r="G2133" s="69">
        <f t="shared" si="65"/>
        <v>0</v>
      </c>
      <c r="I2133" s="67">
        <v>0</v>
      </c>
      <c r="J2133" s="68">
        <f t="shared" si="64"/>
        <v>0</v>
      </c>
      <c r="K2133" s="56"/>
      <c r="L2133" s="64" t="s">
        <v>455</v>
      </c>
    </row>
    <row r="2134" spans="1:12" s="72" customFormat="1" outlineLevel="2">
      <c r="A2134" s="81">
        <v>1203301053</v>
      </c>
      <c r="B2134" s="82" t="s">
        <v>1933</v>
      </c>
      <c r="C2134" s="69">
        <v>0</v>
      </c>
      <c r="D2134" s="78"/>
      <c r="E2134" s="69"/>
      <c r="F2134" s="71"/>
      <c r="G2134" s="69">
        <f t="shared" si="65"/>
        <v>0</v>
      </c>
      <c r="I2134" s="67">
        <v>0</v>
      </c>
      <c r="J2134" s="68">
        <f t="shared" si="64"/>
        <v>0</v>
      </c>
      <c r="K2134" s="56"/>
      <c r="L2134" s="64" t="s">
        <v>455</v>
      </c>
    </row>
    <row r="2135" spans="1:12" s="72" customFormat="1" outlineLevel="2">
      <c r="A2135" s="81">
        <v>1203301056</v>
      </c>
      <c r="B2135" s="82" t="s">
        <v>1934</v>
      </c>
      <c r="C2135" s="69">
        <v>0</v>
      </c>
      <c r="D2135" s="78"/>
      <c r="E2135" s="69"/>
      <c r="F2135" s="71"/>
      <c r="G2135" s="69">
        <f t="shared" si="65"/>
        <v>0</v>
      </c>
      <c r="I2135" s="67">
        <v>0</v>
      </c>
      <c r="J2135" s="68">
        <f t="shared" si="64"/>
        <v>0</v>
      </c>
      <c r="K2135" s="56"/>
      <c r="L2135" s="64" t="s">
        <v>455</v>
      </c>
    </row>
    <row r="2136" spans="1:12" s="72" customFormat="1" outlineLevel="2">
      <c r="A2136" s="81">
        <v>1203301057</v>
      </c>
      <c r="B2136" s="82" t="s">
        <v>1928</v>
      </c>
      <c r="C2136" s="69">
        <v>0</v>
      </c>
      <c r="D2136" s="78"/>
      <c r="E2136" s="69"/>
      <c r="F2136" s="71"/>
      <c r="G2136" s="69">
        <f t="shared" si="65"/>
        <v>0</v>
      </c>
      <c r="I2136" s="67">
        <v>0</v>
      </c>
      <c r="J2136" s="68">
        <f t="shared" si="64"/>
        <v>0</v>
      </c>
      <c r="K2136" s="56"/>
      <c r="L2136" s="64" t="s">
        <v>455</v>
      </c>
    </row>
    <row r="2137" spans="1:12" s="72" customFormat="1" outlineLevel="2">
      <c r="A2137" s="81">
        <v>1203301059</v>
      </c>
      <c r="B2137" s="82" t="s">
        <v>1929</v>
      </c>
      <c r="C2137" s="69">
        <v>0</v>
      </c>
      <c r="D2137" s="78"/>
      <c r="E2137" s="69"/>
      <c r="F2137" s="71"/>
      <c r="G2137" s="69">
        <f t="shared" si="65"/>
        <v>0</v>
      </c>
      <c r="I2137" s="67">
        <v>0</v>
      </c>
      <c r="J2137" s="68">
        <f t="shared" si="64"/>
        <v>0</v>
      </c>
      <c r="K2137" s="56"/>
      <c r="L2137" s="64" t="s">
        <v>455</v>
      </c>
    </row>
    <row r="2138" spans="1:12" s="72" customFormat="1" outlineLevel="2">
      <c r="A2138" s="81">
        <v>1203301060</v>
      </c>
      <c r="B2138" s="82" t="s">
        <v>1930</v>
      </c>
      <c r="C2138" s="69">
        <v>0</v>
      </c>
      <c r="D2138" s="78"/>
      <c r="E2138" s="69"/>
      <c r="F2138" s="71"/>
      <c r="G2138" s="69">
        <f t="shared" si="65"/>
        <v>0</v>
      </c>
      <c r="I2138" s="67">
        <v>0</v>
      </c>
      <c r="J2138" s="68">
        <f t="shared" si="64"/>
        <v>0</v>
      </c>
      <c r="K2138" s="56"/>
      <c r="L2138" s="64" t="s">
        <v>455</v>
      </c>
    </row>
    <row r="2139" spans="1:12" s="72" customFormat="1" outlineLevel="2">
      <c r="A2139" s="81">
        <v>1203301061</v>
      </c>
      <c r="B2139" s="82" t="s">
        <v>1931</v>
      </c>
      <c r="C2139" s="69">
        <v>0</v>
      </c>
      <c r="D2139" s="78"/>
      <c r="E2139" s="69"/>
      <c r="F2139" s="71"/>
      <c r="G2139" s="69">
        <f t="shared" si="65"/>
        <v>0</v>
      </c>
      <c r="I2139" s="67">
        <v>0</v>
      </c>
      <c r="J2139" s="68">
        <f t="shared" si="64"/>
        <v>0</v>
      </c>
      <c r="K2139" s="56"/>
      <c r="L2139" s="64" t="s">
        <v>455</v>
      </c>
    </row>
    <row r="2140" spans="1:12" s="72" customFormat="1" outlineLevel="2">
      <c r="A2140" s="81">
        <v>1203301062</v>
      </c>
      <c r="B2140" s="82" t="s">
        <v>1932</v>
      </c>
      <c r="C2140" s="69">
        <v>0</v>
      </c>
      <c r="D2140" s="78"/>
      <c r="E2140" s="69"/>
      <c r="F2140" s="71"/>
      <c r="G2140" s="69">
        <f t="shared" si="65"/>
        <v>0</v>
      </c>
      <c r="I2140" s="67">
        <v>0</v>
      </c>
      <c r="J2140" s="68">
        <f t="shared" si="64"/>
        <v>0</v>
      </c>
      <c r="K2140" s="56"/>
      <c r="L2140" s="64" t="s">
        <v>455</v>
      </c>
    </row>
    <row r="2141" spans="1:12" s="72" customFormat="1" outlineLevel="2">
      <c r="A2141" s="81">
        <v>1203301063</v>
      </c>
      <c r="B2141" s="82" t="s">
        <v>1933</v>
      </c>
      <c r="C2141" s="69">
        <v>0</v>
      </c>
      <c r="D2141" s="78"/>
      <c r="E2141" s="69"/>
      <c r="F2141" s="71"/>
      <c r="G2141" s="69">
        <f t="shared" si="65"/>
        <v>0</v>
      </c>
      <c r="I2141" s="67">
        <v>0</v>
      </c>
      <c r="J2141" s="68">
        <f t="shared" si="64"/>
        <v>0</v>
      </c>
      <c r="K2141" s="56"/>
      <c r="L2141" s="64" t="s">
        <v>455</v>
      </c>
    </row>
    <row r="2142" spans="1:12" s="72" customFormat="1" outlineLevel="2">
      <c r="A2142" s="81">
        <v>1203301066</v>
      </c>
      <c r="B2142" s="82" t="s">
        <v>1934</v>
      </c>
      <c r="C2142" s="69">
        <v>0</v>
      </c>
      <c r="D2142" s="78"/>
      <c r="E2142" s="69"/>
      <c r="F2142" s="71"/>
      <c r="G2142" s="69">
        <f t="shared" si="65"/>
        <v>0</v>
      </c>
      <c r="I2142" s="67">
        <v>0</v>
      </c>
      <c r="J2142" s="68">
        <f t="shared" si="64"/>
        <v>0</v>
      </c>
      <c r="K2142" s="56"/>
      <c r="L2142" s="64" t="s">
        <v>455</v>
      </c>
    </row>
    <row r="2143" spans="1:12" s="72" customFormat="1" outlineLevel="2">
      <c r="A2143" s="81">
        <v>1203301067</v>
      </c>
      <c r="B2143" s="82" t="s">
        <v>1928</v>
      </c>
      <c r="C2143" s="69">
        <v>0</v>
      </c>
      <c r="D2143" s="78"/>
      <c r="E2143" s="69"/>
      <c r="F2143" s="71"/>
      <c r="G2143" s="69">
        <f t="shared" si="65"/>
        <v>0</v>
      </c>
      <c r="I2143" s="67">
        <v>0</v>
      </c>
      <c r="J2143" s="68">
        <f t="shared" si="64"/>
        <v>0</v>
      </c>
      <c r="K2143" s="56"/>
      <c r="L2143" s="64" t="s">
        <v>455</v>
      </c>
    </row>
    <row r="2144" spans="1:12" s="72" customFormat="1" outlineLevel="2">
      <c r="A2144" s="81">
        <v>1203301069</v>
      </c>
      <c r="B2144" s="82" t="s">
        <v>1929</v>
      </c>
      <c r="C2144" s="69">
        <v>0</v>
      </c>
      <c r="D2144" s="78"/>
      <c r="E2144" s="69"/>
      <c r="F2144" s="71"/>
      <c r="G2144" s="69">
        <f t="shared" si="65"/>
        <v>0</v>
      </c>
      <c r="I2144" s="67">
        <v>0</v>
      </c>
      <c r="J2144" s="68">
        <f t="shared" si="64"/>
        <v>0</v>
      </c>
      <c r="K2144" s="56"/>
      <c r="L2144" s="64" t="s">
        <v>455</v>
      </c>
    </row>
    <row r="2145" spans="1:12" s="72" customFormat="1" outlineLevel="2">
      <c r="A2145" s="81">
        <v>1203301073</v>
      </c>
      <c r="B2145" s="82" t="s">
        <v>1935</v>
      </c>
      <c r="C2145" s="69">
        <v>0</v>
      </c>
      <c r="D2145" s="78"/>
      <c r="E2145" s="69"/>
      <c r="F2145" s="71"/>
      <c r="G2145" s="69">
        <f>C2145+E2145</f>
        <v>0</v>
      </c>
      <c r="I2145" s="67">
        <v>0</v>
      </c>
      <c r="J2145" s="68">
        <f t="shared" si="64"/>
        <v>0</v>
      </c>
      <c r="K2145" s="56"/>
      <c r="L2145" s="64">
        <v>0</v>
      </c>
    </row>
    <row r="2146" spans="1:12" s="72" customFormat="1" outlineLevel="2">
      <c r="A2146" s="81">
        <v>1203302010</v>
      </c>
      <c r="B2146" s="82" t="s">
        <v>1936</v>
      </c>
      <c r="C2146" s="69">
        <v>0</v>
      </c>
      <c r="D2146" s="78"/>
      <c r="E2146" s="69"/>
      <c r="F2146" s="71"/>
      <c r="G2146" s="69">
        <f t="shared" si="65"/>
        <v>0</v>
      </c>
      <c r="I2146" s="67">
        <v>0</v>
      </c>
      <c r="J2146" s="68">
        <f t="shared" si="64"/>
        <v>0</v>
      </c>
      <c r="K2146" s="56"/>
      <c r="L2146" s="64" t="s">
        <v>455</v>
      </c>
    </row>
    <row r="2147" spans="1:12" s="72" customFormat="1" outlineLevel="2">
      <c r="A2147" s="81">
        <v>1203302011</v>
      </c>
      <c r="B2147" s="82" t="s">
        <v>1937</v>
      </c>
      <c r="C2147" s="69">
        <v>0</v>
      </c>
      <c r="D2147" s="78"/>
      <c r="E2147" s="69"/>
      <c r="F2147" s="71"/>
      <c r="G2147" s="69">
        <f t="shared" si="65"/>
        <v>0</v>
      </c>
      <c r="I2147" s="67">
        <v>0</v>
      </c>
      <c r="J2147" s="68">
        <f t="shared" si="64"/>
        <v>0</v>
      </c>
      <c r="K2147" s="56"/>
      <c r="L2147" s="64" t="s">
        <v>455</v>
      </c>
    </row>
    <row r="2148" spans="1:12" s="72" customFormat="1" outlineLevel="2">
      <c r="A2148" s="81">
        <v>1203302012</v>
      </c>
      <c r="B2148" s="82" t="s">
        <v>1938</v>
      </c>
      <c r="C2148" s="69">
        <v>0</v>
      </c>
      <c r="D2148" s="78"/>
      <c r="E2148" s="69"/>
      <c r="F2148" s="71"/>
      <c r="G2148" s="69">
        <f t="shared" si="65"/>
        <v>0</v>
      </c>
      <c r="I2148" s="67">
        <v>0</v>
      </c>
      <c r="J2148" s="68">
        <f t="shared" si="64"/>
        <v>0</v>
      </c>
      <c r="K2148" s="56"/>
      <c r="L2148" s="64" t="s">
        <v>455</v>
      </c>
    </row>
    <row r="2149" spans="1:12" s="72" customFormat="1" outlineLevel="2">
      <c r="A2149" s="81">
        <v>1203302013</v>
      </c>
      <c r="B2149" s="82" t="s">
        <v>1939</v>
      </c>
      <c r="C2149" s="69">
        <v>0</v>
      </c>
      <c r="D2149" s="78"/>
      <c r="E2149" s="69"/>
      <c r="F2149" s="71"/>
      <c r="G2149" s="69">
        <f t="shared" si="65"/>
        <v>0</v>
      </c>
      <c r="I2149" s="67">
        <v>0</v>
      </c>
      <c r="J2149" s="68">
        <f t="shared" si="64"/>
        <v>0</v>
      </c>
      <c r="K2149" s="56"/>
      <c r="L2149" s="64" t="s">
        <v>455</v>
      </c>
    </row>
    <row r="2150" spans="1:12" s="72" customFormat="1" outlineLevel="2">
      <c r="A2150" s="81">
        <v>1203302016</v>
      </c>
      <c r="B2150" s="82" t="s">
        <v>1940</v>
      </c>
      <c r="C2150" s="69">
        <v>0</v>
      </c>
      <c r="D2150" s="78"/>
      <c r="E2150" s="69"/>
      <c r="F2150" s="71"/>
      <c r="G2150" s="69">
        <f t="shared" si="65"/>
        <v>0</v>
      </c>
      <c r="I2150" s="67">
        <v>0</v>
      </c>
      <c r="J2150" s="68">
        <f t="shared" si="64"/>
        <v>0</v>
      </c>
      <c r="K2150" s="56"/>
      <c r="L2150" s="64" t="s">
        <v>455</v>
      </c>
    </row>
    <row r="2151" spans="1:12" s="72" customFormat="1" outlineLevel="2">
      <c r="A2151" s="81">
        <v>1203302017</v>
      </c>
      <c r="B2151" s="82" t="s">
        <v>1941</v>
      </c>
      <c r="C2151" s="69">
        <v>0</v>
      </c>
      <c r="D2151" s="78"/>
      <c r="E2151" s="69"/>
      <c r="F2151" s="71"/>
      <c r="G2151" s="69">
        <f t="shared" si="65"/>
        <v>0</v>
      </c>
      <c r="I2151" s="67">
        <v>0</v>
      </c>
      <c r="J2151" s="68">
        <f t="shared" si="64"/>
        <v>0</v>
      </c>
      <c r="K2151" s="56"/>
      <c r="L2151" s="64" t="s">
        <v>455</v>
      </c>
    </row>
    <row r="2152" spans="1:12" s="72" customFormat="1" outlineLevel="2">
      <c r="A2152" s="81">
        <v>1203302018</v>
      </c>
      <c r="B2152" s="82" t="s">
        <v>1942</v>
      </c>
      <c r="C2152" s="69">
        <v>0</v>
      </c>
      <c r="D2152" s="78"/>
      <c r="E2152" s="69"/>
      <c r="F2152" s="71"/>
      <c r="G2152" s="69">
        <f t="shared" si="65"/>
        <v>0</v>
      </c>
      <c r="I2152" s="67">
        <v>0</v>
      </c>
      <c r="J2152" s="68">
        <f t="shared" si="64"/>
        <v>0</v>
      </c>
      <c r="K2152" s="56"/>
      <c r="L2152" s="64" t="s">
        <v>455</v>
      </c>
    </row>
    <row r="2153" spans="1:12" s="72" customFormat="1" outlineLevel="2">
      <c r="A2153" s="81">
        <v>1203302019</v>
      </c>
      <c r="B2153" s="82" t="s">
        <v>1943</v>
      </c>
      <c r="C2153" s="69">
        <v>0</v>
      </c>
      <c r="D2153" s="78"/>
      <c r="E2153" s="69"/>
      <c r="F2153" s="71"/>
      <c r="G2153" s="69">
        <f t="shared" si="65"/>
        <v>0</v>
      </c>
      <c r="I2153" s="67">
        <v>0</v>
      </c>
      <c r="J2153" s="68">
        <f t="shared" si="64"/>
        <v>0</v>
      </c>
      <c r="K2153" s="56"/>
      <c r="L2153" s="64" t="s">
        <v>455</v>
      </c>
    </row>
    <row r="2154" spans="1:12" s="72" customFormat="1" outlineLevel="2">
      <c r="A2154" s="81">
        <v>1203302020</v>
      </c>
      <c r="B2154" s="82" t="s">
        <v>1936</v>
      </c>
      <c r="C2154" s="69">
        <v>0</v>
      </c>
      <c r="D2154" s="78"/>
      <c r="E2154" s="69"/>
      <c r="F2154" s="71"/>
      <c r="G2154" s="69">
        <f t="shared" si="65"/>
        <v>0</v>
      </c>
      <c r="I2154" s="67">
        <v>0</v>
      </c>
      <c r="J2154" s="68">
        <f t="shared" ref="J2154:J2217" si="66">I2154-G2154</f>
        <v>0</v>
      </c>
      <c r="K2154" s="56"/>
      <c r="L2154" s="64" t="s">
        <v>455</v>
      </c>
    </row>
    <row r="2155" spans="1:12" s="72" customFormat="1" outlineLevel="2">
      <c r="A2155" s="81">
        <v>1203302021</v>
      </c>
      <c r="B2155" s="82" t="s">
        <v>1937</v>
      </c>
      <c r="C2155" s="69">
        <v>0</v>
      </c>
      <c r="D2155" s="78"/>
      <c r="E2155" s="69"/>
      <c r="F2155" s="71"/>
      <c r="G2155" s="69">
        <f t="shared" si="65"/>
        <v>0</v>
      </c>
      <c r="I2155" s="67">
        <v>0</v>
      </c>
      <c r="J2155" s="68">
        <f t="shared" si="66"/>
        <v>0</v>
      </c>
      <c r="K2155" s="56"/>
      <c r="L2155" s="64" t="s">
        <v>455</v>
      </c>
    </row>
    <row r="2156" spans="1:12" s="72" customFormat="1" outlineLevel="2">
      <c r="A2156" s="81">
        <v>1203302022</v>
      </c>
      <c r="B2156" s="82" t="s">
        <v>1938</v>
      </c>
      <c r="C2156" s="69">
        <v>0</v>
      </c>
      <c r="D2156" s="78"/>
      <c r="E2156" s="69"/>
      <c r="F2156" s="71"/>
      <c r="G2156" s="69">
        <f t="shared" si="65"/>
        <v>0</v>
      </c>
      <c r="I2156" s="67">
        <v>0</v>
      </c>
      <c r="J2156" s="68">
        <f t="shared" si="66"/>
        <v>0</v>
      </c>
      <c r="K2156" s="56"/>
      <c r="L2156" s="64" t="s">
        <v>455</v>
      </c>
    </row>
    <row r="2157" spans="1:12" s="72" customFormat="1" outlineLevel="2">
      <c r="A2157" s="81">
        <v>1203302023</v>
      </c>
      <c r="B2157" s="82" t="s">
        <v>1939</v>
      </c>
      <c r="C2157" s="69">
        <v>0</v>
      </c>
      <c r="D2157" s="78"/>
      <c r="E2157" s="69"/>
      <c r="F2157" s="71"/>
      <c r="G2157" s="69">
        <f t="shared" si="65"/>
        <v>0</v>
      </c>
      <c r="I2157" s="67">
        <v>0</v>
      </c>
      <c r="J2157" s="68">
        <f t="shared" si="66"/>
        <v>0</v>
      </c>
      <c r="K2157" s="56"/>
      <c r="L2157" s="64" t="s">
        <v>455</v>
      </c>
    </row>
    <row r="2158" spans="1:12" s="72" customFormat="1" outlineLevel="2">
      <c r="A2158" s="81">
        <v>1203302026</v>
      </c>
      <c r="B2158" s="82" t="s">
        <v>1940</v>
      </c>
      <c r="C2158" s="69">
        <v>0</v>
      </c>
      <c r="D2158" s="78"/>
      <c r="E2158" s="69"/>
      <c r="F2158" s="71"/>
      <c r="G2158" s="69">
        <f t="shared" si="65"/>
        <v>0</v>
      </c>
      <c r="I2158" s="67">
        <v>0</v>
      </c>
      <c r="J2158" s="68">
        <f t="shared" si="66"/>
        <v>0</v>
      </c>
      <c r="K2158" s="56"/>
      <c r="L2158" s="64" t="s">
        <v>455</v>
      </c>
    </row>
    <row r="2159" spans="1:12" s="72" customFormat="1" outlineLevel="2">
      <c r="A2159" s="81">
        <v>1203302027</v>
      </c>
      <c r="B2159" s="82" t="s">
        <v>1941</v>
      </c>
      <c r="C2159" s="69">
        <v>0</v>
      </c>
      <c r="D2159" s="78"/>
      <c r="E2159" s="69"/>
      <c r="F2159" s="71"/>
      <c r="G2159" s="69">
        <f t="shared" si="65"/>
        <v>0</v>
      </c>
      <c r="I2159" s="67">
        <v>0</v>
      </c>
      <c r="J2159" s="68">
        <f t="shared" si="66"/>
        <v>0</v>
      </c>
      <c r="K2159" s="56"/>
      <c r="L2159" s="64" t="s">
        <v>455</v>
      </c>
    </row>
    <row r="2160" spans="1:12" s="72" customFormat="1" outlineLevel="2">
      <c r="A2160" s="81">
        <v>1203302028</v>
      </c>
      <c r="B2160" s="82" t="s">
        <v>1942</v>
      </c>
      <c r="C2160" s="69">
        <v>0</v>
      </c>
      <c r="D2160" s="78"/>
      <c r="E2160" s="69"/>
      <c r="F2160" s="71"/>
      <c r="G2160" s="69">
        <f t="shared" si="65"/>
        <v>0</v>
      </c>
      <c r="I2160" s="67">
        <v>0</v>
      </c>
      <c r="J2160" s="68">
        <f t="shared" si="66"/>
        <v>0</v>
      </c>
      <c r="K2160" s="56"/>
      <c r="L2160" s="64" t="s">
        <v>455</v>
      </c>
    </row>
    <row r="2161" spans="1:12" s="72" customFormat="1" outlineLevel="2">
      <c r="A2161" s="81">
        <v>1203302029</v>
      </c>
      <c r="B2161" s="82" t="s">
        <v>1943</v>
      </c>
      <c r="C2161" s="69">
        <v>0</v>
      </c>
      <c r="D2161" s="78"/>
      <c r="E2161" s="69"/>
      <c r="F2161" s="71"/>
      <c r="G2161" s="69">
        <f t="shared" si="65"/>
        <v>0</v>
      </c>
      <c r="I2161" s="67">
        <v>0</v>
      </c>
      <c r="J2161" s="68">
        <f t="shared" si="66"/>
        <v>0</v>
      </c>
      <c r="K2161" s="56"/>
      <c r="L2161" s="64" t="s">
        <v>455</v>
      </c>
    </row>
    <row r="2162" spans="1:12" s="72" customFormat="1" outlineLevel="2">
      <c r="A2162" s="81">
        <v>1203302030</v>
      </c>
      <c r="B2162" s="82" t="s">
        <v>1936</v>
      </c>
      <c r="C2162" s="69">
        <v>0</v>
      </c>
      <c r="D2162" s="78"/>
      <c r="E2162" s="69"/>
      <c r="F2162" s="71"/>
      <c r="G2162" s="69">
        <f t="shared" si="65"/>
        <v>0</v>
      </c>
      <c r="I2162" s="67">
        <v>0</v>
      </c>
      <c r="J2162" s="68">
        <f t="shared" si="66"/>
        <v>0</v>
      </c>
      <c r="K2162" s="56"/>
      <c r="L2162" s="64" t="s">
        <v>455</v>
      </c>
    </row>
    <row r="2163" spans="1:12" s="72" customFormat="1" outlineLevel="2">
      <c r="A2163" s="81">
        <v>1203302031</v>
      </c>
      <c r="B2163" s="82" t="s">
        <v>1937</v>
      </c>
      <c r="C2163" s="69">
        <v>0</v>
      </c>
      <c r="D2163" s="78"/>
      <c r="E2163" s="69"/>
      <c r="F2163" s="71"/>
      <c r="G2163" s="69">
        <f t="shared" si="65"/>
        <v>0</v>
      </c>
      <c r="I2163" s="67">
        <v>0</v>
      </c>
      <c r="J2163" s="68">
        <f t="shared" si="66"/>
        <v>0</v>
      </c>
      <c r="K2163" s="56"/>
      <c r="L2163" s="64" t="s">
        <v>455</v>
      </c>
    </row>
    <row r="2164" spans="1:12" s="72" customFormat="1" outlineLevel="2">
      <c r="A2164" s="81">
        <v>1203302032</v>
      </c>
      <c r="B2164" s="82" t="s">
        <v>1938</v>
      </c>
      <c r="C2164" s="69">
        <v>0</v>
      </c>
      <c r="D2164" s="78"/>
      <c r="E2164" s="69"/>
      <c r="F2164" s="71"/>
      <c r="G2164" s="69">
        <f t="shared" si="65"/>
        <v>0</v>
      </c>
      <c r="I2164" s="67">
        <v>0</v>
      </c>
      <c r="J2164" s="68">
        <f t="shared" si="66"/>
        <v>0</v>
      </c>
      <c r="K2164" s="56"/>
      <c r="L2164" s="64" t="s">
        <v>455</v>
      </c>
    </row>
    <row r="2165" spans="1:12" s="72" customFormat="1" outlineLevel="2">
      <c r="A2165" s="81">
        <v>1203302033</v>
      </c>
      <c r="B2165" s="82" t="s">
        <v>1939</v>
      </c>
      <c r="C2165" s="69">
        <v>0</v>
      </c>
      <c r="D2165" s="78"/>
      <c r="E2165" s="69"/>
      <c r="F2165" s="71"/>
      <c r="G2165" s="69">
        <f t="shared" si="65"/>
        <v>0</v>
      </c>
      <c r="I2165" s="67">
        <v>0</v>
      </c>
      <c r="J2165" s="68">
        <f t="shared" si="66"/>
        <v>0</v>
      </c>
      <c r="K2165" s="56"/>
      <c r="L2165" s="64" t="s">
        <v>455</v>
      </c>
    </row>
    <row r="2166" spans="1:12" s="72" customFormat="1" outlineLevel="2">
      <c r="A2166" s="81">
        <v>1203302036</v>
      </c>
      <c r="B2166" s="82" t="s">
        <v>1940</v>
      </c>
      <c r="C2166" s="69">
        <v>0</v>
      </c>
      <c r="D2166" s="78"/>
      <c r="E2166" s="69"/>
      <c r="F2166" s="71"/>
      <c r="G2166" s="69">
        <f t="shared" si="65"/>
        <v>0</v>
      </c>
      <c r="I2166" s="67">
        <v>0</v>
      </c>
      <c r="J2166" s="68">
        <f t="shared" si="66"/>
        <v>0</v>
      </c>
      <c r="K2166" s="56"/>
      <c r="L2166" s="64" t="s">
        <v>455</v>
      </c>
    </row>
    <row r="2167" spans="1:12" s="72" customFormat="1" outlineLevel="2">
      <c r="A2167" s="81">
        <v>1203302037</v>
      </c>
      <c r="B2167" s="82" t="s">
        <v>1941</v>
      </c>
      <c r="C2167" s="69">
        <v>0</v>
      </c>
      <c r="D2167" s="78"/>
      <c r="E2167" s="69"/>
      <c r="F2167" s="71"/>
      <c r="G2167" s="69">
        <f t="shared" ref="G2167:G2231" si="67">C2167+E2167</f>
        <v>0</v>
      </c>
      <c r="I2167" s="67">
        <v>0</v>
      </c>
      <c r="J2167" s="68">
        <f t="shared" si="66"/>
        <v>0</v>
      </c>
      <c r="K2167" s="56"/>
      <c r="L2167" s="64" t="s">
        <v>455</v>
      </c>
    </row>
    <row r="2168" spans="1:12" s="72" customFormat="1" outlineLevel="2">
      <c r="A2168" s="81">
        <v>1203302038</v>
      </c>
      <c r="B2168" s="82" t="s">
        <v>1942</v>
      </c>
      <c r="C2168" s="69">
        <v>0</v>
      </c>
      <c r="D2168" s="78"/>
      <c r="E2168" s="69"/>
      <c r="F2168" s="71"/>
      <c r="G2168" s="69">
        <f t="shared" si="67"/>
        <v>0</v>
      </c>
      <c r="I2168" s="67">
        <v>0</v>
      </c>
      <c r="J2168" s="68">
        <f t="shared" si="66"/>
        <v>0</v>
      </c>
      <c r="K2168" s="56"/>
      <c r="L2168" s="64" t="s">
        <v>455</v>
      </c>
    </row>
    <row r="2169" spans="1:12" s="72" customFormat="1" outlineLevel="2">
      <c r="A2169" s="81">
        <v>1203302039</v>
      </c>
      <c r="B2169" s="82" t="s">
        <v>1943</v>
      </c>
      <c r="C2169" s="69">
        <v>0</v>
      </c>
      <c r="D2169" s="78"/>
      <c r="E2169" s="69"/>
      <c r="F2169" s="71"/>
      <c r="G2169" s="69">
        <f t="shared" si="67"/>
        <v>0</v>
      </c>
      <c r="I2169" s="67">
        <v>0</v>
      </c>
      <c r="J2169" s="68">
        <f t="shared" si="66"/>
        <v>0</v>
      </c>
      <c r="K2169" s="56"/>
      <c r="L2169" s="64" t="s">
        <v>455</v>
      </c>
    </row>
    <row r="2170" spans="1:12" s="72" customFormat="1" outlineLevel="2">
      <c r="A2170" s="81">
        <v>1203302040</v>
      </c>
      <c r="B2170" s="82" t="s">
        <v>1936</v>
      </c>
      <c r="C2170" s="69">
        <v>0</v>
      </c>
      <c r="D2170" s="78"/>
      <c r="E2170" s="69"/>
      <c r="F2170" s="71"/>
      <c r="G2170" s="69">
        <f t="shared" si="67"/>
        <v>0</v>
      </c>
      <c r="I2170" s="67">
        <v>0</v>
      </c>
      <c r="J2170" s="68">
        <f t="shared" si="66"/>
        <v>0</v>
      </c>
      <c r="K2170" s="56"/>
      <c r="L2170" s="64" t="s">
        <v>455</v>
      </c>
    </row>
    <row r="2171" spans="1:12" s="72" customFormat="1" outlineLevel="2">
      <c r="A2171" s="81">
        <v>1203302041</v>
      </c>
      <c r="B2171" s="82" t="s">
        <v>1937</v>
      </c>
      <c r="C2171" s="69">
        <v>0</v>
      </c>
      <c r="D2171" s="78"/>
      <c r="E2171" s="69"/>
      <c r="F2171" s="71"/>
      <c r="G2171" s="69">
        <f t="shared" si="67"/>
        <v>0</v>
      </c>
      <c r="I2171" s="67">
        <v>0</v>
      </c>
      <c r="J2171" s="68">
        <f t="shared" si="66"/>
        <v>0</v>
      </c>
      <c r="K2171" s="56"/>
      <c r="L2171" s="64" t="s">
        <v>455</v>
      </c>
    </row>
    <row r="2172" spans="1:12" s="72" customFormat="1" outlineLevel="2">
      <c r="A2172" s="81">
        <v>1203302042</v>
      </c>
      <c r="B2172" s="82" t="s">
        <v>1938</v>
      </c>
      <c r="C2172" s="69">
        <v>0</v>
      </c>
      <c r="D2172" s="78"/>
      <c r="E2172" s="69"/>
      <c r="F2172" s="71"/>
      <c r="G2172" s="69">
        <f t="shared" si="67"/>
        <v>0</v>
      </c>
      <c r="I2172" s="67">
        <v>0</v>
      </c>
      <c r="J2172" s="68">
        <f t="shared" si="66"/>
        <v>0</v>
      </c>
      <c r="K2172" s="56"/>
      <c r="L2172" s="64" t="s">
        <v>455</v>
      </c>
    </row>
    <row r="2173" spans="1:12" s="72" customFormat="1" outlineLevel="2">
      <c r="A2173" s="81">
        <v>1203302043</v>
      </c>
      <c r="B2173" s="82" t="s">
        <v>1939</v>
      </c>
      <c r="C2173" s="69">
        <v>0</v>
      </c>
      <c r="D2173" s="78"/>
      <c r="E2173" s="69"/>
      <c r="F2173" s="71"/>
      <c r="G2173" s="69">
        <f t="shared" si="67"/>
        <v>0</v>
      </c>
      <c r="I2173" s="67">
        <v>0</v>
      </c>
      <c r="J2173" s="68">
        <f t="shared" si="66"/>
        <v>0</v>
      </c>
      <c r="K2173" s="56"/>
      <c r="L2173" s="64" t="s">
        <v>455</v>
      </c>
    </row>
    <row r="2174" spans="1:12" s="72" customFormat="1" outlineLevel="2">
      <c r="A2174" s="81">
        <v>1203302046</v>
      </c>
      <c r="B2174" s="82" t="s">
        <v>1940</v>
      </c>
      <c r="C2174" s="69">
        <v>0</v>
      </c>
      <c r="D2174" s="78"/>
      <c r="E2174" s="69"/>
      <c r="F2174" s="71"/>
      <c r="G2174" s="69">
        <f t="shared" si="67"/>
        <v>0</v>
      </c>
      <c r="I2174" s="67">
        <v>0</v>
      </c>
      <c r="J2174" s="68">
        <f t="shared" si="66"/>
        <v>0</v>
      </c>
      <c r="K2174" s="56"/>
      <c r="L2174" s="64" t="s">
        <v>455</v>
      </c>
    </row>
    <row r="2175" spans="1:12" s="72" customFormat="1" outlineLevel="2">
      <c r="A2175" s="81">
        <v>1203302047</v>
      </c>
      <c r="B2175" s="82" t="s">
        <v>1941</v>
      </c>
      <c r="C2175" s="69">
        <v>0</v>
      </c>
      <c r="D2175" s="78"/>
      <c r="E2175" s="69"/>
      <c r="F2175" s="71"/>
      <c r="G2175" s="69">
        <f t="shared" si="67"/>
        <v>0</v>
      </c>
      <c r="I2175" s="67">
        <v>0</v>
      </c>
      <c r="J2175" s="68">
        <f t="shared" si="66"/>
        <v>0</v>
      </c>
      <c r="K2175" s="56"/>
      <c r="L2175" s="64" t="s">
        <v>455</v>
      </c>
    </row>
    <row r="2176" spans="1:12" s="72" customFormat="1" outlineLevel="2">
      <c r="A2176" s="81">
        <v>1203302048</v>
      </c>
      <c r="B2176" s="82" t="s">
        <v>1942</v>
      </c>
      <c r="C2176" s="69">
        <v>0</v>
      </c>
      <c r="D2176" s="78"/>
      <c r="E2176" s="69"/>
      <c r="F2176" s="71"/>
      <c r="G2176" s="69">
        <f t="shared" si="67"/>
        <v>0</v>
      </c>
      <c r="I2176" s="67">
        <v>0</v>
      </c>
      <c r="J2176" s="68">
        <f t="shared" si="66"/>
        <v>0</v>
      </c>
      <c r="K2176" s="56"/>
      <c r="L2176" s="64" t="s">
        <v>455</v>
      </c>
    </row>
    <row r="2177" spans="1:12" s="72" customFormat="1" outlineLevel="2">
      <c r="A2177" s="81">
        <v>1203302049</v>
      </c>
      <c r="B2177" s="82" t="s">
        <v>1943</v>
      </c>
      <c r="C2177" s="69">
        <v>0</v>
      </c>
      <c r="D2177" s="78"/>
      <c r="E2177" s="69"/>
      <c r="F2177" s="71"/>
      <c r="G2177" s="69">
        <f t="shared" si="67"/>
        <v>0</v>
      </c>
      <c r="I2177" s="67">
        <v>0</v>
      </c>
      <c r="J2177" s="68">
        <f t="shared" si="66"/>
        <v>0</v>
      </c>
      <c r="K2177" s="56"/>
      <c r="L2177" s="64" t="s">
        <v>455</v>
      </c>
    </row>
    <row r="2178" spans="1:12" s="72" customFormat="1" outlineLevel="2">
      <c r="A2178" s="81">
        <v>1203302050</v>
      </c>
      <c r="B2178" s="82" t="s">
        <v>1936</v>
      </c>
      <c r="C2178" s="69">
        <v>0</v>
      </c>
      <c r="D2178" s="78"/>
      <c r="E2178" s="69"/>
      <c r="F2178" s="71"/>
      <c r="G2178" s="69">
        <f t="shared" si="67"/>
        <v>0</v>
      </c>
      <c r="I2178" s="67">
        <v>0</v>
      </c>
      <c r="J2178" s="68">
        <f t="shared" si="66"/>
        <v>0</v>
      </c>
      <c r="K2178" s="56"/>
      <c r="L2178" s="64" t="s">
        <v>455</v>
      </c>
    </row>
    <row r="2179" spans="1:12" s="72" customFormat="1" outlineLevel="2">
      <c r="A2179" s="81">
        <v>1203302051</v>
      </c>
      <c r="B2179" s="82" t="s">
        <v>1937</v>
      </c>
      <c r="C2179" s="69">
        <v>0</v>
      </c>
      <c r="D2179" s="78"/>
      <c r="E2179" s="69"/>
      <c r="F2179" s="71"/>
      <c r="G2179" s="69">
        <f t="shared" si="67"/>
        <v>0</v>
      </c>
      <c r="I2179" s="67">
        <v>0</v>
      </c>
      <c r="J2179" s="68">
        <f t="shared" si="66"/>
        <v>0</v>
      </c>
      <c r="K2179" s="56"/>
      <c r="L2179" s="64" t="s">
        <v>455</v>
      </c>
    </row>
    <row r="2180" spans="1:12" s="72" customFormat="1" outlineLevel="2">
      <c r="A2180" s="81">
        <v>1203302052</v>
      </c>
      <c r="B2180" s="82" t="s">
        <v>1938</v>
      </c>
      <c r="C2180" s="69">
        <v>0</v>
      </c>
      <c r="D2180" s="78"/>
      <c r="E2180" s="69"/>
      <c r="F2180" s="71"/>
      <c r="G2180" s="69">
        <f t="shared" si="67"/>
        <v>0</v>
      </c>
      <c r="I2180" s="67">
        <v>0</v>
      </c>
      <c r="J2180" s="68">
        <f t="shared" si="66"/>
        <v>0</v>
      </c>
      <c r="K2180" s="56"/>
      <c r="L2180" s="64" t="s">
        <v>455</v>
      </c>
    </row>
    <row r="2181" spans="1:12" s="72" customFormat="1" outlineLevel="2">
      <c r="A2181" s="81">
        <v>1203302053</v>
      </c>
      <c r="B2181" s="82" t="s">
        <v>1939</v>
      </c>
      <c r="C2181" s="69">
        <v>0</v>
      </c>
      <c r="D2181" s="78"/>
      <c r="E2181" s="69"/>
      <c r="F2181" s="71"/>
      <c r="G2181" s="69">
        <f t="shared" si="67"/>
        <v>0</v>
      </c>
      <c r="I2181" s="67">
        <v>0</v>
      </c>
      <c r="J2181" s="68">
        <f t="shared" si="66"/>
        <v>0</v>
      </c>
      <c r="K2181" s="56"/>
      <c r="L2181" s="64" t="s">
        <v>455</v>
      </c>
    </row>
    <row r="2182" spans="1:12" s="72" customFormat="1" outlineLevel="2">
      <c r="A2182" s="81">
        <v>1203302056</v>
      </c>
      <c r="B2182" s="82" t="s">
        <v>1940</v>
      </c>
      <c r="C2182" s="69">
        <v>0</v>
      </c>
      <c r="D2182" s="78"/>
      <c r="E2182" s="69"/>
      <c r="F2182" s="71"/>
      <c r="G2182" s="69">
        <f t="shared" si="67"/>
        <v>0</v>
      </c>
      <c r="I2182" s="67">
        <v>0</v>
      </c>
      <c r="J2182" s="68">
        <f t="shared" si="66"/>
        <v>0</v>
      </c>
      <c r="K2182" s="56"/>
      <c r="L2182" s="64" t="s">
        <v>455</v>
      </c>
    </row>
    <row r="2183" spans="1:12" s="72" customFormat="1" outlineLevel="2">
      <c r="A2183" s="81">
        <v>1203302057</v>
      </c>
      <c r="B2183" s="82" t="s">
        <v>1941</v>
      </c>
      <c r="C2183" s="69">
        <v>0</v>
      </c>
      <c r="D2183" s="78"/>
      <c r="E2183" s="69"/>
      <c r="F2183" s="71"/>
      <c r="G2183" s="69">
        <f t="shared" si="67"/>
        <v>0</v>
      </c>
      <c r="I2183" s="67">
        <v>0</v>
      </c>
      <c r="J2183" s="68">
        <f t="shared" si="66"/>
        <v>0</v>
      </c>
      <c r="K2183" s="56"/>
      <c r="L2183" s="64" t="s">
        <v>455</v>
      </c>
    </row>
    <row r="2184" spans="1:12" s="72" customFormat="1" outlineLevel="2">
      <c r="A2184" s="81">
        <v>1203302058</v>
      </c>
      <c r="B2184" s="82" t="s">
        <v>1942</v>
      </c>
      <c r="C2184" s="69">
        <v>0</v>
      </c>
      <c r="D2184" s="78"/>
      <c r="E2184" s="69"/>
      <c r="F2184" s="71"/>
      <c r="G2184" s="69">
        <f t="shared" si="67"/>
        <v>0</v>
      </c>
      <c r="I2184" s="67">
        <v>0</v>
      </c>
      <c r="J2184" s="68">
        <f t="shared" si="66"/>
        <v>0</v>
      </c>
      <c r="K2184" s="56"/>
      <c r="L2184" s="64" t="s">
        <v>455</v>
      </c>
    </row>
    <row r="2185" spans="1:12" s="72" customFormat="1" outlineLevel="2">
      <c r="A2185" s="81">
        <v>1203302059</v>
      </c>
      <c r="B2185" s="82" t="s">
        <v>1943</v>
      </c>
      <c r="C2185" s="69">
        <v>0</v>
      </c>
      <c r="D2185" s="78"/>
      <c r="E2185" s="69"/>
      <c r="F2185" s="71"/>
      <c r="G2185" s="69">
        <f t="shared" si="67"/>
        <v>0</v>
      </c>
      <c r="I2185" s="67">
        <v>0</v>
      </c>
      <c r="J2185" s="68">
        <f t="shared" si="66"/>
        <v>0</v>
      </c>
      <c r="K2185" s="56"/>
      <c r="L2185" s="64" t="s">
        <v>455</v>
      </c>
    </row>
    <row r="2186" spans="1:12" s="72" customFormat="1" outlineLevel="2">
      <c r="A2186" s="81">
        <v>1203302060</v>
      </c>
      <c r="B2186" s="82" t="s">
        <v>1936</v>
      </c>
      <c r="C2186" s="69">
        <v>0</v>
      </c>
      <c r="D2186" s="78"/>
      <c r="E2186" s="69"/>
      <c r="F2186" s="71"/>
      <c r="G2186" s="69">
        <f t="shared" si="67"/>
        <v>0</v>
      </c>
      <c r="I2186" s="67">
        <v>0</v>
      </c>
      <c r="J2186" s="68">
        <f t="shared" si="66"/>
        <v>0</v>
      </c>
      <c r="K2186" s="56"/>
      <c r="L2186" s="64" t="s">
        <v>455</v>
      </c>
    </row>
    <row r="2187" spans="1:12" s="72" customFormat="1" outlineLevel="2">
      <c r="A2187" s="81">
        <v>1203302061</v>
      </c>
      <c r="B2187" s="82" t="s">
        <v>1937</v>
      </c>
      <c r="C2187" s="69">
        <v>0</v>
      </c>
      <c r="D2187" s="78"/>
      <c r="E2187" s="69"/>
      <c r="F2187" s="71"/>
      <c r="G2187" s="69">
        <f t="shared" si="67"/>
        <v>0</v>
      </c>
      <c r="I2187" s="67">
        <v>0</v>
      </c>
      <c r="J2187" s="68">
        <f t="shared" si="66"/>
        <v>0</v>
      </c>
      <c r="K2187" s="56"/>
      <c r="L2187" s="64" t="s">
        <v>455</v>
      </c>
    </row>
    <row r="2188" spans="1:12" s="72" customFormat="1" outlineLevel="2">
      <c r="A2188" s="81">
        <v>1203302062</v>
      </c>
      <c r="B2188" s="82" t="s">
        <v>1938</v>
      </c>
      <c r="C2188" s="69">
        <v>0</v>
      </c>
      <c r="D2188" s="78"/>
      <c r="E2188" s="69"/>
      <c r="F2188" s="71"/>
      <c r="G2188" s="69">
        <f t="shared" si="67"/>
        <v>0</v>
      </c>
      <c r="I2188" s="67">
        <v>0</v>
      </c>
      <c r="J2188" s="68">
        <f t="shared" si="66"/>
        <v>0</v>
      </c>
      <c r="K2188" s="56"/>
      <c r="L2188" s="64" t="s">
        <v>455</v>
      </c>
    </row>
    <row r="2189" spans="1:12" s="72" customFormat="1" outlineLevel="2">
      <c r="A2189" s="81">
        <v>1203302063</v>
      </c>
      <c r="B2189" s="82" t="s">
        <v>1939</v>
      </c>
      <c r="C2189" s="69">
        <v>0</v>
      </c>
      <c r="D2189" s="78"/>
      <c r="E2189" s="69"/>
      <c r="F2189" s="71"/>
      <c r="G2189" s="69">
        <f t="shared" si="67"/>
        <v>0</v>
      </c>
      <c r="I2189" s="67">
        <v>0</v>
      </c>
      <c r="J2189" s="68">
        <f t="shared" si="66"/>
        <v>0</v>
      </c>
      <c r="K2189" s="56"/>
      <c r="L2189" s="64" t="s">
        <v>455</v>
      </c>
    </row>
    <row r="2190" spans="1:12" s="72" customFormat="1" outlineLevel="2">
      <c r="A2190" s="81">
        <v>1203302066</v>
      </c>
      <c r="B2190" s="82" t="s">
        <v>1940</v>
      </c>
      <c r="C2190" s="69">
        <v>0</v>
      </c>
      <c r="D2190" s="78"/>
      <c r="E2190" s="69"/>
      <c r="F2190" s="71"/>
      <c r="G2190" s="69">
        <f t="shared" si="67"/>
        <v>0</v>
      </c>
      <c r="I2190" s="67">
        <v>0</v>
      </c>
      <c r="J2190" s="68">
        <f t="shared" si="66"/>
        <v>0</v>
      </c>
      <c r="K2190" s="56"/>
      <c r="L2190" s="64" t="s">
        <v>455</v>
      </c>
    </row>
    <row r="2191" spans="1:12" s="72" customFormat="1" outlineLevel="2">
      <c r="A2191" s="81">
        <v>1203302067</v>
      </c>
      <c r="B2191" s="82" t="s">
        <v>1941</v>
      </c>
      <c r="C2191" s="69">
        <v>0</v>
      </c>
      <c r="D2191" s="78"/>
      <c r="E2191" s="69"/>
      <c r="F2191" s="71"/>
      <c r="G2191" s="69">
        <f t="shared" si="67"/>
        <v>0</v>
      </c>
      <c r="I2191" s="67">
        <v>0</v>
      </c>
      <c r="J2191" s="68">
        <f t="shared" si="66"/>
        <v>0</v>
      </c>
      <c r="K2191" s="56"/>
      <c r="L2191" s="64" t="s">
        <v>455</v>
      </c>
    </row>
    <row r="2192" spans="1:12" s="72" customFormat="1" outlineLevel="2">
      <c r="A2192" s="81">
        <v>1203302068</v>
      </c>
      <c r="B2192" s="82" t="s">
        <v>1942</v>
      </c>
      <c r="C2192" s="69">
        <v>0</v>
      </c>
      <c r="D2192" s="78"/>
      <c r="E2192" s="69"/>
      <c r="F2192" s="71"/>
      <c r="G2192" s="69">
        <f t="shared" si="67"/>
        <v>0</v>
      </c>
      <c r="I2192" s="67">
        <v>0</v>
      </c>
      <c r="J2192" s="68">
        <f t="shared" si="66"/>
        <v>0</v>
      </c>
      <c r="K2192" s="56"/>
      <c r="L2192" s="64" t="s">
        <v>455</v>
      </c>
    </row>
    <row r="2193" spans="1:12" s="72" customFormat="1" outlineLevel="2">
      <c r="A2193" s="81">
        <v>1203302069</v>
      </c>
      <c r="B2193" s="82" t="s">
        <v>1943</v>
      </c>
      <c r="C2193" s="69">
        <v>0</v>
      </c>
      <c r="D2193" s="78"/>
      <c r="E2193" s="69"/>
      <c r="F2193" s="71"/>
      <c r="G2193" s="69">
        <f t="shared" si="67"/>
        <v>0</v>
      </c>
      <c r="I2193" s="67">
        <v>0</v>
      </c>
      <c r="J2193" s="68">
        <f t="shared" si="66"/>
        <v>0</v>
      </c>
      <c r="K2193" s="56"/>
      <c r="L2193" s="64" t="s">
        <v>455</v>
      </c>
    </row>
    <row r="2194" spans="1:12" s="72" customFormat="1" outlineLevel="2">
      <c r="A2194" s="81">
        <v>1203302070</v>
      </c>
      <c r="B2194" s="82" t="s">
        <v>1936</v>
      </c>
      <c r="C2194" s="69">
        <v>0</v>
      </c>
      <c r="D2194" s="78"/>
      <c r="E2194" s="69"/>
      <c r="F2194" s="71"/>
      <c r="G2194" s="69">
        <f t="shared" si="67"/>
        <v>0</v>
      </c>
      <c r="I2194" s="67">
        <v>0</v>
      </c>
      <c r="J2194" s="68">
        <f t="shared" si="66"/>
        <v>0</v>
      </c>
      <c r="K2194" s="56"/>
      <c r="L2194" s="64" t="s">
        <v>455</v>
      </c>
    </row>
    <row r="2195" spans="1:12" s="72" customFormat="1" outlineLevel="2">
      <c r="A2195" s="81">
        <v>1203302071</v>
      </c>
      <c r="B2195" s="82" t="s">
        <v>1937</v>
      </c>
      <c r="C2195" s="69">
        <v>0</v>
      </c>
      <c r="D2195" s="78"/>
      <c r="E2195" s="69"/>
      <c r="F2195" s="71"/>
      <c r="G2195" s="69">
        <f t="shared" si="67"/>
        <v>0</v>
      </c>
      <c r="I2195" s="67">
        <v>0</v>
      </c>
      <c r="J2195" s="68">
        <f t="shared" si="66"/>
        <v>0</v>
      </c>
      <c r="K2195" s="56"/>
      <c r="L2195" s="64" t="s">
        <v>455</v>
      </c>
    </row>
    <row r="2196" spans="1:12" s="72" customFormat="1" outlineLevel="2">
      <c r="A2196" s="81">
        <v>1203302072</v>
      </c>
      <c r="B2196" s="82" t="s">
        <v>1938</v>
      </c>
      <c r="C2196" s="69">
        <v>0</v>
      </c>
      <c r="D2196" s="78"/>
      <c r="E2196" s="69"/>
      <c r="F2196" s="71"/>
      <c r="G2196" s="69">
        <f t="shared" si="67"/>
        <v>0</v>
      </c>
      <c r="I2196" s="67">
        <v>0</v>
      </c>
      <c r="J2196" s="68">
        <f t="shared" si="66"/>
        <v>0</v>
      </c>
      <c r="K2196" s="56"/>
      <c r="L2196" s="64" t="s">
        <v>455</v>
      </c>
    </row>
    <row r="2197" spans="1:12" s="72" customFormat="1" outlineLevel="2">
      <c r="A2197" s="81">
        <v>1203302073</v>
      </c>
      <c r="B2197" s="82" t="s">
        <v>1939</v>
      </c>
      <c r="C2197" s="69">
        <v>0</v>
      </c>
      <c r="D2197" s="78"/>
      <c r="E2197" s="69"/>
      <c r="F2197" s="71"/>
      <c r="G2197" s="69">
        <f t="shared" si="67"/>
        <v>0</v>
      </c>
      <c r="I2197" s="67">
        <v>0</v>
      </c>
      <c r="J2197" s="68">
        <f t="shared" si="66"/>
        <v>0</v>
      </c>
      <c r="K2197" s="56"/>
      <c r="L2197" s="64" t="s">
        <v>455</v>
      </c>
    </row>
    <row r="2198" spans="1:12" s="72" customFormat="1" outlineLevel="2">
      <c r="A2198" s="81">
        <v>1203302076</v>
      </c>
      <c r="B2198" s="82" t="s">
        <v>1940</v>
      </c>
      <c r="C2198" s="69">
        <v>0</v>
      </c>
      <c r="D2198" s="78"/>
      <c r="E2198" s="69"/>
      <c r="F2198" s="71"/>
      <c r="G2198" s="69">
        <f t="shared" si="67"/>
        <v>0</v>
      </c>
      <c r="I2198" s="67">
        <v>0</v>
      </c>
      <c r="J2198" s="68">
        <f t="shared" si="66"/>
        <v>0</v>
      </c>
      <c r="K2198" s="56"/>
      <c r="L2198" s="64" t="s">
        <v>455</v>
      </c>
    </row>
    <row r="2199" spans="1:12" s="72" customFormat="1" outlineLevel="2">
      <c r="A2199" s="81">
        <v>1203302077</v>
      </c>
      <c r="B2199" s="82" t="s">
        <v>1941</v>
      </c>
      <c r="C2199" s="69">
        <v>0</v>
      </c>
      <c r="D2199" s="78"/>
      <c r="E2199" s="69"/>
      <c r="F2199" s="71"/>
      <c r="G2199" s="69">
        <f t="shared" si="67"/>
        <v>0</v>
      </c>
      <c r="I2199" s="67">
        <v>0</v>
      </c>
      <c r="J2199" s="68">
        <f t="shared" si="66"/>
        <v>0</v>
      </c>
      <c r="K2199" s="56"/>
      <c r="L2199" s="64" t="s">
        <v>455</v>
      </c>
    </row>
    <row r="2200" spans="1:12" s="72" customFormat="1" outlineLevel="2">
      <c r="A2200" s="81">
        <v>1203302078</v>
      </c>
      <c r="B2200" s="82" t="s">
        <v>1942</v>
      </c>
      <c r="C2200" s="69">
        <v>0</v>
      </c>
      <c r="D2200" s="78"/>
      <c r="E2200" s="69"/>
      <c r="F2200" s="71"/>
      <c r="G2200" s="69">
        <f t="shared" si="67"/>
        <v>0</v>
      </c>
      <c r="I2200" s="67">
        <v>0</v>
      </c>
      <c r="J2200" s="68">
        <f t="shared" si="66"/>
        <v>0</v>
      </c>
      <c r="K2200" s="56"/>
      <c r="L2200" s="64" t="s">
        <v>455</v>
      </c>
    </row>
    <row r="2201" spans="1:12" s="72" customFormat="1" outlineLevel="2">
      <c r="A2201" s="81">
        <v>1203302079</v>
      </c>
      <c r="B2201" s="82" t="s">
        <v>1943</v>
      </c>
      <c r="C2201" s="69">
        <v>0</v>
      </c>
      <c r="D2201" s="78"/>
      <c r="E2201" s="69"/>
      <c r="F2201" s="71"/>
      <c r="G2201" s="69">
        <f t="shared" si="67"/>
        <v>0</v>
      </c>
      <c r="I2201" s="67">
        <v>0</v>
      </c>
      <c r="J2201" s="68">
        <f t="shared" si="66"/>
        <v>0</v>
      </c>
      <c r="K2201" s="56"/>
      <c r="L2201" s="64" t="s">
        <v>455</v>
      </c>
    </row>
    <row r="2202" spans="1:12" s="72" customFormat="1" outlineLevel="2">
      <c r="A2202" s="81">
        <v>1203302080</v>
      </c>
      <c r="B2202" s="82" t="s">
        <v>1936</v>
      </c>
      <c r="C2202" s="69">
        <v>0</v>
      </c>
      <c r="D2202" s="78"/>
      <c r="E2202" s="69"/>
      <c r="F2202" s="71"/>
      <c r="G2202" s="69">
        <f t="shared" si="67"/>
        <v>0</v>
      </c>
      <c r="I2202" s="67">
        <v>0</v>
      </c>
      <c r="J2202" s="68">
        <f t="shared" si="66"/>
        <v>0</v>
      </c>
      <c r="K2202" s="56"/>
      <c r="L2202" s="64" t="s">
        <v>455</v>
      </c>
    </row>
    <row r="2203" spans="1:12" s="72" customFormat="1" outlineLevel="2">
      <c r="A2203" s="81">
        <v>1203302081</v>
      </c>
      <c r="B2203" s="82" t="s">
        <v>1937</v>
      </c>
      <c r="C2203" s="69">
        <v>0</v>
      </c>
      <c r="D2203" s="78"/>
      <c r="E2203" s="69"/>
      <c r="F2203" s="71"/>
      <c r="G2203" s="69">
        <f t="shared" si="67"/>
        <v>0</v>
      </c>
      <c r="I2203" s="67">
        <v>0</v>
      </c>
      <c r="J2203" s="68">
        <f t="shared" si="66"/>
        <v>0</v>
      </c>
      <c r="K2203" s="56"/>
      <c r="L2203" s="64" t="s">
        <v>455</v>
      </c>
    </row>
    <row r="2204" spans="1:12" s="72" customFormat="1" outlineLevel="2">
      <c r="A2204" s="81">
        <v>1203302082</v>
      </c>
      <c r="B2204" s="82" t="s">
        <v>1938</v>
      </c>
      <c r="C2204" s="69">
        <v>0</v>
      </c>
      <c r="D2204" s="78"/>
      <c r="E2204" s="69"/>
      <c r="F2204" s="71"/>
      <c r="G2204" s="69">
        <f t="shared" si="67"/>
        <v>0</v>
      </c>
      <c r="I2204" s="67">
        <v>0</v>
      </c>
      <c r="J2204" s="68">
        <f t="shared" si="66"/>
        <v>0</v>
      </c>
      <c r="K2204" s="56"/>
      <c r="L2204" s="64" t="s">
        <v>455</v>
      </c>
    </row>
    <row r="2205" spans="1:12" s="72" customFormat="1" outlineLevel="2">
      <c r="A2205" s="81">
        <v>1203302083</v>
      </c>
      <c r="B2205" s="82" t="s">
        <v>1939</v>
      </c>
      <c r="C2205" s="69">
        <v>0</v>
      </c>
      <c r="D2205" s="78"/>
      <c r="E2205" s="69"/>
      <c r="F2205" s="71"/>
      <c r="G2205" s="69">
        <f t="shared" si="67"/>
        <v>0</v>
      </c>
      <c r="I2205" s="67">
        <v>0</v>
      </c>
      <c r="J2205" s="68">
        <f t="shared" si="66"/>
        <v>0</v>
      </c>
      <c r="K2205" s="56"/>
      <c r="L2205" s="64" t="s">
        <v>455</v>
      </c>
    </row>
    <row r="2206" spans="1:12" s="72" customFormat="1" outlineLevel="2">
      <c r="A2206" s="81">
        <v>1203302086</v>
      </c>
      <c r="B2206" s="82" t="s">
        <v>1940</v>
      </c>
      <c r="C2206" s="69">
        <v>0</v>
      </c>
      <c r="D2206" s="78"/>
      <c r="E2206" s="69"/>
      <c r="F2206" s="71"/>
      <c r="G2206" s="69">
        <f t="shared" si="67"/>
        <v>0</v>
      </c>
      <c r="I2206" s="67">
        <v>0</v>
      </c>
      <c r="J2206" s="68">
        <f t="shared" si="66"/>
        <v>0</v>
      </c>
      <c r="K2206" s="56"/>
      <c r="L2206" s="64" t="s">
        <v>455</v>
      </c>
    </row>
    <row r="2207" spans="1:12" s="72" customFormat="1" outlineLevel="2">
      <c r="A2207" s="81">
        <v>1203302087</v>
      </c>
      <c r="B2207" s="82" t="s">
        <v>1941</v>
      </c>
      <c r="C2207" s="69">
        <v>0</v>
      </c>
      <c r="D2207" s="78"/>
      <c r="E2207" s="69"/>
      <c r="F2207" s="71"/>
      <c r="G2207" s="69">
        <f t="shared" si="67"/>
        <v>0</v>
      </c>
      <c r="I2207" s="67">
        <v>0</v>
      </c>
      <c r="J2207" s="68">
        <f t="shared" si="66"/>
        <v>0</v>
      </c>
      <c r="K2207" s="56"/>
      <c r="L2207" s="64" t="s">
        <v>455</v>
      </c>
    </row>
    <row r="2208" spans="1:12" s="72" customFormat="1" outlineLevel="2">
      <c r="A2208" s="81">
        <v>1203302088</v>
      </c>
      <c r="B2208" s="82" t="s">
        <v>1942</v>
      </c>
      <c r="C2208" s="69">
        <v>0</v>
      </c>
      <c r="D2208" s="78"/>
      <c r="E2208" s="69"/>
      <c r="F2208" s="71"/>
      <c r="G2208" s="69">
        <f t="shared" si="67"/>
        <v>0</v>
      </c>
      <c r="I2208" s="67">
        <v>0</v>
      </c>
      <c r="J2208" s="68">
        <f t="shared" si="66"/>
        <v>0</v>
      </c>
      <c r="K2208" s="56"/>
      <c r="L2208" s="64" t="s">
        <v>455</v>
      </c>
    </row>
    <row r="2209" spans="1:12" s="72" customFormat="1" outlineLevel="2">
      <c r="A2209" s="81">
        <v>1203302089</v>
      </c>
      <c r="B2209" s="82" t="s">
        <v>1943</v>
      </c>
      <c r="C2209" s="69">
        <v>0</v>
      </c>
      <c r="D2209" s="78"/>
      <c r="E2209" s="69"/>
      <c r="F2209" s="71"/>
      <c r="G2209" s="69">
        <f t="shared" si="67"/>
        <v>0</v>
      </c>
      <c r="I2209" s="67">
        <v>0</v>
      </c>
      <c r="J2209" s="68">
        <f t="shared" si="66"/>
        <v>0</v>
      </c>
      <c r="K2209" s="56"/>
      <c r="L2209" s="64" t="s">
        <v>455</v>
      </c>
    </row>
    <row r="2210" spans="1:12" s="72" customFormat="1" outlineLevel="2">
      <c r="A2210" s="81">
        <v>1203302090</v>
      </c>
      <c r="B2210" s="82" t="s">
        <v>1936</v>
      </c>
      <c r="C2210" s="69">
        <v>0</v>
      </c>
      <c r="D2210" s="78"/>
      <c r="E2210" s="69"/>
      <c r="F2210" s="71"/>
      <c r="G2210" s="69">
        <f t="shared" si="67"/>
        <v>0</v>
      </c>
      <c r="I2210" s="67">
        <v>0</v>
      </c>
      <c r="J2210" s="68">
        <f t="shared" si="66"/>
        <v>0</v>
      </c>
      <c r="K2210" s="56"/>
      <c r="L2210" s="64" t="s">
        <v>455</v>
      </c>
    </row>
    <row r="2211" spans="1:12" s="72" customFormat="1" outlineLevel="2">
      <c r="A2211" s="81">
        <v>1203302091</v>
      </c>
      <c r="B2211" s="82" t="s">
        <v>1937</v>
      </c>
      <c r="C2211" s="69">
        <v>0</v>
      </c>
      <c r="D2211" s="78"/>
      <c r="E2211" s="69"/>
      <c r="F2211" s="71"/>
      <c r="G2211" s="69">
        <f t="shared" si="67"/>
        <v>0</v>
      </c>
      <c r="I2211" s="67">
        <v>0</v>
      </c>
      <c r="J2211" s="68">
        <f t="shared" si="66"/>
        <v>0</v>
      </c>
      <c r="K2211" s="56"/>
      <c r="L2211" s="64" t="s">
        <v>455</v>
      </c>
    </row>
    <row r="2212" spans="1:12" s="72" customFormat="1" outlineLevel="2">
      <c r="A2212" s="81">
        <v>1203302092</v>
      </c>
      <c r="B2212" s="82" t="s">
        <v>1938</v>
      </c>
      <c r="C2212" s="69">
        <v>0</v>
      </c>
      <c r="D2212" s="78"/>
      <c r="E2212" s="69"/>
      <c r="F2212" s="71"/>
      <c r="G2212" s="69">
        <f t="shared" si="67"/>
        <v>0</v>
      </c>
      <c r="I2212" s="67">
        <v>0</v>
      </c>
      <c r="J2212" s="68">
        <f t="shared" si="66"/>
        <v>0</v>
      </c>
      <c r="K2212" s="56"/>
      <c r="L2212" s="64" t="s">
        <v>455</v>
      </c>
    </row>
    <row r="2213" spans="1:12" s="72" customFormat="1" outlineLevel="2">
      <c r="A2213" s="81">
        <v>1203302093</v>
      </c>
      <c r="B2213" s="82" t="s">
        <v>1939</v>
      </c>
      <c r="C2213" s="69">
        <v>0</v>
      </c>
      <c r="D2213" s="78"/>
      <c r="E2213" s="69"/>
      <c r="F2213" s="71"/>
      <c r="G2213" s="69">
        <f t="shared" si="67"/>
        <v>0</v>
      </c>
      <c r="I2213" s="67">
        <v>0</v>
      </c>
      <c r="J2213" s="68">
        <f t="shared" si="66"/>
        <v>0</v>
      </c>
      <c r="K2213" s="56"/>
      <c r="L2213" s="64" t="s">
        <v>455</v>
      </c>
    </row>
    <row r="2214" spans="1:12" s="72" customFormat="1" outlineLevel="2">
      <c r="A2214" s="81">
        <v>1203302096</v>
      </c>
      <c r="B2214" s="82" t="s">
        <v>1940</v>
      </c>
      <c r="C2214" s="69">
        <v>0</v>
      </c>
      <c r="D2214" s="78"/>
      <c r="E2214" s="69"/>
      <c r="F2214" s="71"/>
      <c r="G2214" s="69">
        <f t="shared" si="67"/>
        <v>0</v>
      </c>
      <c r="I2214" s="67">
        <v>0</v>
      </c>
      <c r="J2214" s="68">
        <f t="shared" si="66"/>
        <v>0</v>
      </c>
      <c r="K2214" s="56"/>
      <c r="L2214" s="64" t="s">
        <v>455</v>
      </c>
    </row>
    <row r="2215" spans="1:12" s="72" customFormat="1" outlineLevel="2">
      <c r="A2215" s="81">
        <v>1203302097</v>
      </c>
      <c r="B2215" s="82" t="s">
        <v>1941</v>
      </c>
      <c r="C2215" s="69">
        <v>0</v>
      </c>
      <c r="D2215" s="78"/>
      <c r="E2215" s="69"/>
      <c r="F2215" s="71"/>
      <c r="G2215" s="69">
        <f t="shared" si="67"/>
        <v>0</v>
      </c>
      <c r="I2215" s="67">
        <v>0</v>
      </c>
      <c r="J2215" s="68">
        <f t="shared" si="66"/>
        <v>0</v>
      </c>
      <c r="K2215" s="56"/>
      <c r="L2215" s="64" t="s">
        <v>455</v>
      </c>
    </row>
    <row r="2216" spans="1:12" s="72" customFormat="1" outlineLevel="2">
      <c r="A2216" s="81">
        <v>1203302098</v>
      </c>
      <c r="B2216" s="82" t="s">
        <v>1942</v>
      </c>
      <c r="C2216" s="69">
        <v>0</v>
      </c>
      <c r="D2216" s="78"/>
      <c r="E2216" s="69"/>
      <c r="F2216" s="71"/>
      <c r="G2216" s="69">
        <f t="shared" si="67"/>
        <v>0</v>
      </c>
      <c r="I2216" s="67">
        <v>0</v>
      </c>
      <c r="J2216" s="68">
        <f t="shared" si="66"/>
        <v>0</v>
      </c>
      <c r="K2216" s="56"/>
      <c r="L2216" s="64" t="s">
        <v>455</v>
      </c>
    </row>
    <row r="2217" spans="1:12" s="72" customFormat="1" outlineLevel="2">
      <c r="A2217" s="81">
        <v>1203302099</v>
      </c>
      <c r="B2217" s="82" t="s">
        <v>1943</v>
      </c>
      <c r="C2217" s="69">
        <v>0</v>
      </c>
      <c r="D2217" s="78"/>
      <c r="E2217" s="69"/>
      <c r="F2217" s="71"/>
      <c r="G2217" s="69">
        <f t="shared" si="67"/>
        <v>0</v>
      </c>
      <c r="I2217" s="67">
        <v>0</v>
      </c>
      <c r="J2217" s="68">
        <f t="shared" si="66"/>
        <v>0</v>
      </c>
      <c r="K2217" s="56"/>
      <c r="L2217" s="64" t="s">
        <v>455</v>
      </c>
    </row>
    <row r="2218" spans="1:12" s="72" customFormat="1" outlineLevel="2">
      <c r="A2218" s="81">
        <v>1203302100</v>
      </c>
      <c r="B2218" s="82" t="s">
        <v>1936</v>
      </c>
      <c r="C2218" s="69">
        <v>0</v>
      </c>
      <c r="D2218" s="78"/>
      <c r="E2218" s="69"/>
      <c r="F2218" s="71"/>
      <c r="G2218" s="69">
        <f t="shared" si="67"/>
        <v>0</v>
      </c>
      <c r="I2218" s="67">
        <v>0</v>
      </c>
      <c r="J2218" s="68">
        <f t="shared" ref="J2218:J2281" si="68">I2218-G2218</f>
        <v>0</v>
      </c>
      <c r="K2218" s="56"/>
      <c r="L2218" s="64" t="s">
        <v>455</v>
      </c>
    </row>
    <row r="2219" spans="1:12" s="72" customFormat="1" outlineLevel="2">
      <c r="A2219" s="81">
        <v>1203302101</v>
      </c>
      <c r="B2219" s="82" t="s">
        <v>1937</v>
      </c>
      <c r="C2219" s="69">
        <v>-4056736.47</v>
      </c>
      <c r="D2219" s="78"/>
      <c r="E2219" s="69"/>
      <c r="F2219" s="71"/>
      <c r="G2219" s="69">
        <f t="shared" si="67"/>
        <v>-4056736.47</v>
      </c>
      <c r="I2219" s="67">
        <v>0</v>
      </c>
      <c r="J2219" s="68">
        <f t="shared" si="68"/>
        <v>4056736.47</v>
      </c>
      <c r="K2219" s="56"/>
      <c r="L2219" s="64" t="s">
        <v>455</v>
      </c>
    </row>
    <row r="2220" spans="1:12" s="72" customFormat="1" outlineLevel="2">
      <c r="A2220" s="81">
        <v>1203302102</v>
      </c>
      <c r="B2220" s="82" t="s">
        <v>1938</v>
      </c>
      <c r="C2220" s="69">
        <v>0</v>
      </c>
      <c r="D2220" s="78"/>
      <c r="E2220" s="69"/>
      <c r="F2220" s="71"/>
      <c r="G2220" s="69">
        <f t="shared" si="67"/>
        <v>0</v>
      </c>
      <c r="I2220" s="67">
        <v>0</v>
      </c>
      <c r="J2220" s="68">
        <f t="shared" si="68"/>
        <v>0</v>
      </c>
      <c r="K2220" s="56"/>
      <c r="L2220" s="64" t="s">
        <v>455</v>
      </c>
    </row>
    <row r="2221" spans="1:12" s="72" customFormat="1" outlineLevel="2">
      <c r="A2221" s="81">
        <v>1203302103</v>
      </c>
      <c r="B2221" s="82" t="s">
        <v>1939</v>
      </c>
      <c r="C2221" s="69">
        <v>941763530.169999</v>
      </c>
      <c r="D2221" s="78"/>
      <c r="E2221" s="69"/>
      <c r="F2221" s="71"/>
      <c r="G2221" s="69">
        <f t="shared" si="67"/>
        <v>941763530.169999</v>
      </c>
      <c r="I2221" s="67">
        <v>0</v>
      </c>
      <c r="J2221" s="68">
        <f t="shared" si="68"/>
        <v>-941763530.169999</v>
      </c>
      <c r="K2221" s="56"/>
      <c r="L2221" s="64" t="s">
        <v>455</v>
      </c>
    </row>
    <row r="2222" spans="1:12" s="72" customFormat="1" outlineLevel="2">
      <c r="A2222" s="81">
        <v>1203302107</v>
      </c>
      <c r="B2222" s="82" t="s">
        <v>1941</v>
      </c>
      <c r="C2222" s="69">
        <v>-937706793.70000005</v>
      </c>
      <c r="D2222" s="78"/>
      <c r="E2222" s="69"/>
      <c r="F2222" s="71"/>
      <c r="G2222" s="69">
        <f t="shared" si="67"/>
        <v>-937706793.70000005</v>
      </c>
      <c r="I2222" s="67">
        <v>0</v>
      </c>
      <c r="J2222" s="68">
        <f t="shared" si="68"/>
        <v>937706793.70000005</v>
      </c>
      <c r="K2222" s="56"/>
      <c r="L2222" s="64" t="s">
        <v>455</v>
      </c>
    </row>
    <row r="2223" spans="1:12" s="72" customFormat="1" outlineLevel="2">
      <c r="A2223" s="81">
        <v>1203302108</v>
      </c>
      <c r="B2223" s="82" t="s">
        <v>1942</v>
      </c>
      <c r="C2223" s="69">
        <v>0</v>
      </c>
      <c r="D2223" s="78"/>
      <c r="E2223" s="69"/>
      <c r="F2223" s="71"/>
      <c r="G2223" s="69">
        <f t="shared" si="67"/>
        <v>0</v>
      </c>
      <c r="I2223" s="67">
        <v>0</v>
      </c>
      <c r="J2223" s="68">
        <f t="shared" si="68"/>
        <v>0</v>
      </c>
      <c r="K2223" s="56"/>
      <c r="L2223" s="64" t="s">
        <v>455</v>
      </c>
    </row>
    <row r="2224" spans="1:12" s="72" customFormat="1" outlineLevel="2">
      <c r="A2224" s="81">
        <v>1203302109</v>
      </c>
      <c r="B2224" s="82" t="s">
        <v>1943</v>
      </c>
      <c r="C2224" s="69">
        <v>0</v>
      </c>
      <c r="D2224" s="78"/>
      <c r="E2224" s="69"/>
      <c r="F2224" s="71"/>
      <c r="G2224" s="69">
        <f t="shared" si="67"/>
        <v>0</v>
      </c>
      <c r="I2224" s="67">
        <v>0</v>
      </c>
      <c r="J2224" s="68">
        <f t="shared" si="68"/>
        <v>0</v>
      </c>
      <c r="K2224" s="56"/>
      <c r="L2224" s="64" t="s">
        <v>455</v>
      </c>
    </row>
    <row r="2225" spans="1:12" s="72" customFormat="1" outlineLevel="2">
      <c r="A2225" s="81">
        <v>1203302110</v>
      </c>
      <c r="B2225" s="82" t="s">
        <v>1936</v>
      </c>
      <c r="C2225" s="69">
        <v>0</v>
      </c>
      <c r="D2225" s="78"/>
      <c r="E2225" s="69"/>
      <c r="F2225" s="71"/>
      <c r="G2225" s="69">
        <f t="shared" si="67"/>
        <v>0</v>
      </c>
      <c r="I2225" s="67">
        <v>0</v>
      </c>
      <c r="J2225" s="68">
        <f t="shared" si="68"/>
        <v>0</v>
      </c>
      <c r="K2225" s="56"/>
      <c r="L2225" s="64" t="s">
        <v>455</v>
      </c>
    </row>
    <row r="2226" spans="1:12" s="72" customFormat="1" outlineLevel="2">
      <c r="A2226" s="81">
        <v>1203302111</v>
      </c>
      <c r="B2226" s="82" t="s">
        <v>1937</v>
      </c>
      <c r="C2226" s="69">
        <v>0</v>
      </c>
      <c r="D2226" s="78"/>
      <c r="E2226" s="69"/>
      <c r="F2226" s="71"/>
      <c r="G2226" s="69">
        <f t="shared" si="67"/>
        <v>0</v>
      </c>
      <c r="I2226" s="67">
        <v>0</v>
      </c>
      <c r="J2226" s="68">
        <f t="shared" si="68"/>
        <v>0</v>
      </c>
      <c r="K2226" s="56"/>
      <c r="L2226" s="64" t="s">
        <v>455</v>
      </c>
    </row>
    <row r="2227" spans="1:12" s="72" customFormat="1" outlineLevel="2">
      <c r="A2227" s="81">
        <v>1203302112</v>
      </c>
      <c r="B2227" s="82" t="s">
        <v>1938</v>
      </c>
      <c r="C2227" s="69">
        <v>0</v>
      </c>
      <c r="D2227" s="78"/>
      <c r="E2227" s="69"/>
      <c r="F2227" s="71"/>
      <c r="G2227" s="69">
        <f t="shared" si="67"/>
        <v>0</v>
      </c>
      <c r="I2227" s="67">
        <v>0</v>
      </c>
      <c r="J2227" s="68">
        <f t="shared" si="68"/>
        <v>0</v>
      </c>
      <c r="K2227" s="56"/>
      <c r="L2227" s="64" t="s">
        <v>455</v>
      </c>
    </row>
    <row r="2228" spans="1:12" s="72" customFormat="1" outlineLevel="2">
      <c r="A2228" s="81">
        <v>1203302113</v>
      </c>
      <c r="B2228" s="82" t="s">
        <v>1939</v>
      </c>
      <c r="C2228" s="69">
        <v>0</v>
      </c>
      <c r="D2228" s="78"/>
      <c r="E2228" s="69"/>
      <c r="F2228" s="71"/>
      <c r="G2228" s="69">
        <f t="shared" si="67"/>
        <v>0</v>
      </c>
      <c r="I2228" s="67">
        <v>0</v>
      </c>
      <c r="J2228" s="68">
        <f t="shared" si="68"/>
        <v>0</v>
      </c>
      <c r="K2228" s="56"/>
      <c r="L2228" s="64" t="s">
        <v>455</v>
      </c>
    </row>
    <row r="2229" spans="1:12" s="72" customFormat="1" outlineLevel="2">
      <c r="A2229" s="81">
        <v>1203302117</v>
      </c>
      <c r="B2229" s="82" t="s">
        <v>1941</v>
      </c>
      <c r="C2229" s="69">
        <v>0</v>
      </c>
      <c r="D2229" s="78"/>
      <c r="E2229" s="69"/>
      <c r="F2229" s="71"/>
      <c r="G2229" s="69">
        <f t="shared" si="67"/>
        <v>0</v>
      </c>
      <c r="I2229" s="67">
        <v>0</v>
      </c>
      <c r="J2229" s="68">
        <f t="shared" si="68"/>
        <v>0</v>
      </c>
      <c r="K2229" s="56"/>
      <c r="L2229" s="64" t="s">
        <v>455</v>
      </c>
    </row>
    <row r="2230" spans="1:12" s="72" customFormat="1" outlineLevel="2">
      <c r="A2230" s="81">
        <v>1203302118</v>
      </c>
      <c r="B2230" s="82" t="s">
        <v>1942</v>
      </c>
      <c r="C2230" s="69">
        <v>0</v>
      </c>
      <c r="D2230" s="78"/>
      <c r="E2230" s="69"/>
      <c r="F2230" s="71"/>
      <c r="G2230" s="69">
        <f t="shared" si="67"/>
        <v>0</v>
      </c>
      <c r="I2230" s="67">
        <v>0</v>
      </c>
      <c r="J2230" s="68">
        <f t="shared" si="68"/>
        <v>0</v>
      </c>
      <c r="K2230" s="56"/>
      <c r="L2230" s="64" t="s">
        <v>455</v>
      </c>
    </row>
    <row r="2231" spans="1:12" s="72" customFormat="1" outlineLevel="2">
      <c r="A2231" s="81">
        <v>1203302119</v>
      </c>
      <c r="B2231" s="82" t="s">
        <v>1943</v>
      </c>
      <c r="C2231" s="69">
        <v>0</v>
      </c>
      <c r="D2231" s="78"/>
      <c r="E2231" s="69"/>
      <c r="F2231" s="71"/>
      <c r="G2231" s="69">
        <f t="shared" si="67"/>
        <v>0</v>
      </c>
      <c r="I2231" s="67">
        <v>0</v>
      </c>
      <c r="J2231" s="68">
        <f t="shared" si="68"/>
        <v>0</v>
      </c>
      <c r="K2231" s="56"/>
      <c r="L2231" s="64" t="s">
        <v>455</v>
      </c>
    </row>
    <row r="2232" spans="1:12" s="72" customFormat="1" outlineLevel="2">
      <c r="A2232" s="81">
        <v>1203302120</v>
      </c>
      <c r="B2232" s="82" t="s">
        <v>1936</v>
      </c>
      <c r="C2232" s="69">
        <v>0</v>
      </c>
      <c r="D2232" s="78"/>
      <c r="E2232" s="69"/>
      <c r="F2232" s="71"/>
      <c r="G2232" s="69">
        <f t="shared" ref="G2232:G2295" si="69">C2232+E2232</f>
        <v>0</v>
      </c>
      <c r="I2232" s="67">
        <v>0</v>
      </c>
      <c r="J2232" s="68">
        <f t="shared" si="68"/>
        <v>0</v>
      </c>
      <c r="K2232" s="56"/>
      <c r="L2232" s="64" t="s">
        <v>455</v>
      </c>
    </row>
    <row r="2233" spans="1:12" s="72" customFormat="1" outlineLevel="2">
      <c r="A2233" s="81">
        <v>1203302121</v>
      </c>
      <c r="B2233" s="82" t="s">
        <v>1937</v>
      </c>
      <c r="C2233" s="69">
        <v>0</v>
      </c>
      <c r="D2233" s="78"/>
      <c r="E2233" s="69"/>
      <c r="F2233" s="71"/>
      <c r="G2233" s="69">
        <f t="shared" si="69"/>
        <v>0</v>
      </c>
      <c r="I2233" s="67">
        <v>0</v>
      </c>
      <c r="J2233" s="68">
        <f t="shared" si="68"/>
        <v>0</v>
      </c>
      <c r="K2233" s="56"/>
      <c r="L2233" s="64" t="s">
        <v>455</v>
      </c>
    </row>
    <row r="2234" spans="1:12" s="72" customFormat="1" outlineLevel="2">
      <c r="A2234" s="81">
        <v>1203302122</v>
      </c>
      <c r="B2234" s="82" t="s">
        <v>1938</v>
      </c>
      <c r="C2234" s="69">
        <v>0</v>
      </c>
      <c r="D2234" s="78"/>
      <c r="E2234" s="69"/>
      <c r="F2234" s="71"/>
      <c r="G2234" s="69">
        <f t="shared" si="69"/>
        <v>0</v>
      </c>
      <c r="I2234" s="67">
        <v>0</v>
      </c>
      <c r="J2234" s="68">
        <f t="shared" si="68"/>
        <v>0</v>
      </c>
      <c r="K2234" s="56"/>
      <c r="L2234" s="64" t="s">
        <v>455</v>
      </c>
    </row>
    <row r="2235" spans="1:12" s="72" customFormat="1" outlineLevel="2">
      <c r="A2235" s="81">
        <v>1203302123</v>
      </c>
      <c r="B2235" s="82" t="s">
        <v>1939</v>
      </c>
      <c r="C2235" s="69">
        <v>0</v>
      </c>
      <c r="D2235" s="78"/>
      <c r="E2235" s="69"/>
      <c r="F2235" s="71"/>
      <c r="G2235" s="69">
        <f t="shared" si="69"/>
        <v>0</v>
      </c>
      <c r="I2235" s="67">
        <v>0</v>
      </c>
      <c r="J2235" s="68">
        <f t="shared" si="68"/>
        <v>0</v>
      </c>
      <c r="K2235" s="56"/>
      <c r="L2235" s="64" t="s">
        <v>455</v>
      </c>
    </row>
    <row r="2236" spans="1:12" s="72" customFormat="1" outlineLevel="2">
      <c r="A2236" s="81">
        <v>1203302127</v>
      </c>
      <c r="B2236" s="82" t="s">
        <v>1941</v>
      </c>
      <c r="C2236" s="69">
        <v>0</v>
      </c>
      <c r="D2236" s="78"/>
      <c r="E2236" s="69"/>
      <c r="F2236" s="71"/>
      <c r="G2236" s="69">
        <f t="shared" si="69"/>
        <v>0</v>
      </c>
      <c r="I2236" s="67">
        <v>0</v>
      </c>
      <c r="J2236" s="68">
        <f t="shared" si="68"/>
        <v>0</v>
      </c>
      <c r="K2236" s="56"/>
      <c r="L2236" s="64" t="s">
        <v>455</v>
      </c>
    </row>
    <row r="2237" spans="1:12" s="72" customFormat="1" outlineLevel="2">
      <c r="A2237" s="81">
        <v>1203302128</v>
      </c>
      <c r="B2237" s="82" t="s">
        <v>1942</v>
      </c>
      <c r="C2237" s="69">
        <v>0</v>
      </c>
      <c r="D2237" s="78"/>
      <c r="E2237" s="69"/>
      <c r="F2237" s="71"/>
      <c r="G2237" s="69">
        <f t="shared" si="69"/>
        <v>0</v>
      </c>
      <c r="I2237" s="67">
        <v>0</v>
      </c>
      <c r="J2237" s="68">
        <f t="shared" si="68"/>
        <v>0</v>
      </c>
      <c r="K2237" s="56"/>
      <c r="L2237" s="64" t="s">
        <v>455</v>
      </c>
    </row>
    <row r="2238" spans="1:12" s="72" customFormat="1" outlineLevel="2">
      <c r="A2238" s="81">
        <v>1203302129</v>
      </c>
      <c r="B2238" s="82" t="s">
        <v>1943</v>
      </c>
      <c r="C2238" s="69">
        <v>0</v>
      </c>
      <c r="D2238" s="78"/>
      <c r="E2238" s="69"/>
      <c r="F2238" s="71"/>
      <c r="G2238" s="69">
        <f t="shared" si="69"/>
        <v>0</v>
      </c>
      <c r="I2238" s="67">
        <v>0</v>
      </c>
      <c r="J2238" s="68">
        <f t="shared" si="68"/>
        <v>0</v>
      </c>
      <c r="K2238" s="56"/>
      <c r="L2238" s="64" t="s">
        <v>455</v>
      </c>
    </row>
    <row r="2239" spans="1:12" s="72" customFormat="1" outlineLevel="2">
      <c r="A2239" s="81">
        <v>1203302130</v>
      </c>
      <c r="B2239" s="82" t="s">
        <v>1936</v>
      </c>
      <c r="C2239" s="69">
        <v>0</v>
      </c>
      <c r="D2239" s="78"/>
      <c r="E2239" s="69"/>
      <c r="F2239" s="71"/>
      <c r="G2239" s="69">
        <f t="shared" si="69"/>
        <v>0</v>
      </c>
      <c r="I2239" s="67">
        <v>0</v>
      </c>
      <c r="J2239" s="68">
        <f t="shared" si="68"/>
        <v>0</v>
      </c>
      <c r="K2239" s="56"/>
      <c r="L2239" s="64" t="s">
        <v>455</v>
      </c>
    </row>
    <row r="2240" spans="1:12" s="72" customFormat="1" outlineLevel="2">
      <c r="A2240" s="81">
        <v>1203302131</v>
      </c>
      <c r="B2240" s="82" t="s">
        <v>1937</v>
      </c>
      <c r="C2240" s="69">
        <v>0</v>
      </c>
      <c r="D2240" s="78"/>
      <c r="E2240" s="69"/>
      <c r="F2240" s="71"/>
      <c r="G2240" s="69">
        <f t="shared" si="69"/>
        <v>0</v>
      </c>
      <c r="I2240" s="67">
        <v>0</v>
      </c>
      <c r="J2240" s="68">
        <f t="shared" si="68"/>
        <v>0</v>
      </c>
      <c r="K2240" s="56"/>
      <c r="L2240" s="64" t="s">
        <v>455</v>
      </c>
    </row>
    <row r="2241" spans="1:12" s="72" customFormat="1" outlineLevel="2">
      <c r="A2241" s="81">
        <v>1203302132</v>
      </c>
      <c r="B2241" s="82" t="s">
        <v>1938</v>
      </c>
      <c r="C2241" s="69">
        <v>0</v>
      </c>
      <c r="D2241" s="78"/>
      <c r="E2241" s="69"/>
      <c r="F2241" s="71"/>
      <c r="G2241" s="69">
        <f t="shared" si="69"/>
        <v>0</v>
      </c>
      <c r="I2241" s="67">
        <v>0</v>
      </c>
      <c r="J2241" s="68">
        <f t="shared" si="68"/>
        <v>0</v>
      </c>
      <c r="K2241" s="56"/>
      <c r="L2241" s="64" t="s">
        <v>455</v>
      </c>
    </row>
    <row r="2242" spans="1:12" s="72" customFormat="1" outlineLevel="2">
      <c r="A2242" s="81">
        <v>1203302133</v>
      </c>
      <c r="B2242" s="82" t="s">
        <v>1939</v>
      </c>
      <c r="C2242" s="69">
        <v>0</v>
      </c>
      <c r="D2242" s="78"/>
      <c r="E2242" s="69"/>
      <c r="F2242" s="71"/>
      <c r="G2242" s="69">
        <f t="shared" si="69"/>
        <v>0</v>
      </c>
      <c r="I2242" s="67">
        <v>0</v>
      </c>
      <c r="J2242" s="68">
        <f t="shared" si="68"/>
        <v>0</v>
      </c>
      <c r="K2242" s="56"/>
      <c r="L2242" s="64" t="s">
        <v>455</v>
      </c>
    </row>
    <row r="2243" spans="1:12" s="72" customFormat="1" outlineLevel="2">
      <c r="A2243" s="81">
        <v>1203302137</v>
      </c>
      <c r="B2243" s="82" t="s">
        <v>1941</v>
      </c>
      <c r="C2243" s="69">
        <v>0</v>
      </c>
      <c r="D2243" s="78"/>
      <c r="E2243" s="69"/>
      <c r="F2243" s="71"/>
      <c r="G2243" s="69">
        <f t="shared" si="69"/>
        <v>0</v>
      </c>
      <c r="I2243" s="67">
        <v>0</v>
      </c>
      <c r="J2243" s="68">
        <f t="shared" si="68"/>
        <v>0</v>
      </c>
      <c r="K2243" s="56"/>
      <c r="L2243" s="64" t="s">
        <v>455</v>
      </c>
    </row>
    <row r="2244" spans="1:12" s="72" customFormat="1" outlineLevel="2">
      <c r="A2244" s="81">
        <v>1203302138</v>
      </c>
      <c r="B2244" s="82" t="s">
        <v>1942</v>
      </c>
      <c r="C2244" s="69">
        <v>0</v>
      </c>
      <c r="D2244" s="78"/>
      <c r="E2244" s="69"/>
      <c r="F2244" s="71"/>
      <c r="G2244" s="69">
        <f t="shared" si="69"/>
        <v>0</v>
      </c>
      <c r="I2244" s="67">
        <v>0</v>
      </c>
      <c r="J2244" s="68">
        <f t="shared" si="68"/>
        <v>0</v>
      </c>
      <c r="K2244" s="56"/>
      <c r="L2244" s="64" t="s">
        <v>455</v>
      </c>
    </row>
    <row r="2245" spans="1:12" s="72" customFormat="1" outlineLevel="2">
      <c r="A2245" s="81">
        <v>1203302139</v>
      </c>
      <c r="B2245" s="82" t="s">
        <v>1943</v>
      </c>
      <c r="C2245" s="69">
        <v>0</v>
      </c>
      <c r="D2245" s="78"/>
      <c r="E2245" s="69"/>
      <c r="F2245" s="71"/>
      <c r="G2245" s="69">
        <f t="shared" si="69"/>
        <v>0</v>
      </c>
      <c r="I2245" s="67">
        <v>0</v>
      </c>
      <c r="J2245" s="68">
        <f t="shared" si="68"/>
        <v>0</v>
      </c>
      <c r="K2245" s="56"/>
      <c r="L2245" s="64" t="s">
        <v>455</v>
      </c>
    </row>
    <row r="2246" spans="1:12" s="72" customFormat="1" outlineLevel="2">
      <c r="A2246" s="81">
        <v>1203302140</v>
      </c>
      <c r="B2246" s="82" t="s">
        <v>1936</v>
      </c>
      <c r="C2246" s="69">
        <v>0</v>
      </c>
      <c r="D2246" s="78"/>
      <c r="E2246" s="69"/>
      <c r="F2246" s="71"/>
      <c r="G2246" s="69">
        <f t="shared" si="69"/>
        <v>0</v>
      </c>
      <c r="I2246" s="67">
        <v>0</v>
      </c>
      <c r="J2246" s="68">
        <f t="shared" si="68"/>
        <v>0</v>
      </c>
      <c r="K2246" s="56"/>
      <c r="L2246" s="64" t="s">
        <v>455</v>
      </c>
    </row>
    <row r="2247" spans="1:12" s="72" customFormat="1" outlineLevel="2">
      <c r="A2247" s="81">
        <v>1203302141</v>
      </c>
      <c r="B2247" s="82" t="s">
        <v>1937</v>
      </c>
      <c r="C2247" s="69">
        <v>0</v>
      </c>
      <c r="D2247" s="78"/>
      <c r="E2247" s="69"/>
      <c r="F2247" s="71"/>
      <c r="G2247" s="69">
        <f t="shared" si="69"/>
        <v>0</v>
      </c>
      <c r="I2247" s="67">
        <v>0</v>
      </c>
      <c r="J2247" s="68">
        <f t="shared" si="68"/>
        <v>0</v>
      </c>
      <c r="K2247" s="56"/>
      <c r="L2247" s="64" t="s">
        <v>455</v>
      </c>
    </row>
    <row r="2248" spans="1:12" s="72" customFormat="1" outlineLevel="2">
      <c r="A2248" s="81">
        <v>1203302142</v>
      </c>
      <c r="B2248" s="82" t="s">
        <v>1938</v>
      </c>
      <c r="C2248" s="69">
        <v>0</v>
      </c>
      <c r="D2248" s="78"/>
      <c r="E2248" s="69"/>
      <c r="F2248" s="71"/>
      <c r="G2248" s="69">
        <f t="shared" si="69"/>
        <v>0</v>
      </c>
      <c r="I2248" s="67">
        <v>0</v>
      </c>
      <c r="J2248" s="68">
        <f t="shared" si="68"/>
        <v>0</v>
      </c>
      <c r="K2248" s="56"/>
      <c r="L2248" s="64" t="s">
        <v>455</v>
      </c>
    </row>
    <row r="2249" spans="1:12" s="72" customFormat="1" outlineLevel="2">
      <c r="A2249" s="81">
        <v>1203302143</v>
      </c>
      <c r="B2249" s="82" t="s">
        <v>1939</v>
      </c>
      <c r="C2249" s="69">
        <v>0</v>
      </c>
      <c r="D2249" s="78"/>
      <c r="E2249" s="69"/>
      <c r="F2249" s="71"/>
      <c r="G2249" s="69">
        <f t="shared" si="69"/>
        <v>0</v>
      </c>
      <c r="I2249" s="67">
        <v>0</v>
      </c>
      <c r="J2249" s="68">
        <f t="shared" si="68"/>
        <v>0</v>
      </c>
      <c r="K2249" s="56"/>
      <c r="L2249" s="64" t="s">
        <v>455</v>
      </c>
    </row>
    <row r="2250" spans="1:12" s="72" customFormat="1" outlineLevel="2">
      <c r="A2250" s="81">
        <v>1203302147</v>
      </c>
      <c r="B2250" s="82" t="s">
        <v>1941</v>
      </c>
      <c r="C2250" s="69">
        <v>0</v>
      </c>
      <c r="D2250" s="78"/>
      <c r="E2250" s="69"/>
      <c r="F2250" s="71"/>
      <c r="G2250" s="69">
        <f t="shared" si="69"/>
        <v>0</v>
      </c>
      <c r="I2250" s="67">
        <v>0</v>
      </c>
      <c r="J2250" s="68">
        <f t="shared" si="68"/>
        <v>0</v>
      </c>
      <c r="K2250" s="56"/>
      <c r="L2250" s="64" t="s">
        <v>455</v>
      </c>
    </row>
    <row r="2251" spans="1:12" s="72" customFormat="1" outlineLevel="2">
      <c r="A2251" s="81">
        <v>1203302149</v>
      </c>
      <c r="B2251" s="82" t="s">
        <v>1943</v>
      </c>
      <c r="C2251" s="69">
        <v>0</v>
      </c>
      <c r="D2251" s="78"/>
      <c r="E2251" s="69"/>
      <c r="F2251" s="71"/>
      <c r="G2251" s="69">
        <f t="shared" si="69"/>
        <v>0</v>
      </c>
      <c r="I2251" s="67">
        <v>0</v>
      </c>
      <c r="J2251" s="68">
        <f t="shared" si="68"/>
        <v>0</v>
      </c>
      <c r="K2251" s="56"/>
      <c r="L2251" s="64" t="s">
        <v>455</v>
      </c>
    </row>
    <row r="2252" spans="1:12" s="72" customFormat="1" outlineLevel="2">
      <c r="A2252" s="81">
        <v>1203302910</v>
      </c>
      <c r="B2252" s="82" t="s">
        <v>1944</v>
      </c>
      <c r="C2252" s="69">
        <v>0</v>
      </c>
      <c r="D2252" s="78"/>
      <c r="E2252" s="69"/>
      <c r="F2252" s="71"/>
      <c r="G2252" s="69">
        <f t="shared" si="69"/>
        <v>0</v>
      </c>
      <c r="I2252" s="67">
        <v>0</v>
      </c>
      <c r="J2252" s="68">
        <f t="shared" si="68"/>
        <v>0</v>
      </c>
      <c r="K2252" s="56"/>
      <c r="L2252" s="64" t="s">
        <v>5619</v>
      </c>
    </row>
    <row r="2253" spans="1:12" s="72" customFormat="1" outlineLevel="2">
      <c r="A2253" s="81">
        <v>1203302911</v>
      </c>
      <c r="B2253" s="82" t="s">
        <v>1944</v>
      </c>
      <c r="C2253" s="69">
        <v>0</v>
      </c>
      <c r="D2253" s="78"/>
      <c r="E2253" s="69"/>
      <c r="F2253" s="71"/>
      <c r="G2253" s="69">
        <f t="shared" si="69"/>
        <v>0</v>
      </c>
      <c r="I2253" s="67">
        <v>0</v>
      </c>
      <c r="J2253" s="68">
        <f t="shared" si="68"/>
        <v>0</v>
      </c>
      <c r="K2253" s="56"/>
      <c r="L2253" s="64" t="s">
        <v>5619</v>
      </c>
    </row>
    <row r="2254" spans="1:12" s="72" customFormat="1" outlineLevel="2">
      <c r="A2254" s="81">
        <v>1203302913</v>
      </c>
      <c r="B2254" s="82" t="s">
        <v>1944</v>
      </c>
      <c r="C2254" s="69">
        <v>0</v>
      </c>
      <c r="D2254" s="78"/>
      <c r="E2254" s="69"/>
      <c r="F2254" s="71"/>
      <c r="G2254" s="69">
        <f t="shared" si="69"/>
        <v>0</v>
      </c>
      <c r="I2254" s="67">
        <v>0</v>
      </c>
      <c r="J2254" s="68">
        <f t="shared" si="68"/>
        <v>0</v>
      </c>
      <c r="K2254" s="56"/>
      <c r="L2254" s="64" t="s">
        <v>5619</v>
      </c>
    </row>
    <row r="2255" spans="1:12" s="72" customFormat="1" outlineLevel="2">
      <c r="A2255" s="81">
        <v>1203302919</v>
      </c>
      <c r="B2255" s="82" t="s">
        <v>1944</v>
      </c>
      <c r="C2255" s="69">
        <v>0</v>
      </c>
      <c r="D2255" s="78"/>
      <c r="E2255" s="69"/>
      <c r="F2255" s="71"/>
      <c r="G2255" s="69">
        <f t="shared" si="69"/>
        <v>0</v>
      </c>
      <c r="I2255" s="67">
        <v>0</v>
      </c>
      <c r="J2255" s="68">
        <f t="shared" si="68"/>
        <v>0</v>
      </c>
      <c r="K2255" s="56"/>
      <c r="L2255" s="64" t="s">
        <v>5619</v>
      </c>
    </row>
    <row r="2256" spans="1:12" s="72" customFormat="1" outlineLevel="2">
      <c r="A2256" s="81">
        <v>1203401010</v>
      </c>
      <c r="B2256" s="82" t="s">
        <v>1945</v>
      </c>
      <c r="C2256" s="69">
        <v>0</v>
      </c>
      <c r="D2256" s="78"/>
      <c r="E2256" s="69"/>
      <c r="F2256" s="71"/>
      <c r="G2256" s="69">
        <f t="shared" si="69"/>
        <v>0</v>
      </c>
      <c r="I2256" s="67">
        <v>0</v>
      </c>
      <c r="J2256" s="68">
        <f t="shared" si="68"/>
        <v>0</v>
      </c>
      <c r="K2256" s="56"/>
      <c r="L2256" s="64" t="s">
        <v>455</v>
      </c>
    </row>
    <row r="2257" spans="1:12" s="72" customFormat="1" outlineLevel="2">
      <c r="A2257" s="81">
        <v>1203401011</v>
      </c>
      <c r="B2257" s="82" t="s">
        <v>1946</v>
      </c>
      <c r="C2257" s="69">
        <v>0</v>
      </c>
      <c r="D2257" s="78"/>
      <c r="E2257" s="69"/>
      <c r="F2257" s="71"/>
      <c r="G2257" s="69">
        <f t="shared" si="69"/>
        <v>0</v>
      </c>
      <c r="I2257" s="67">
        <v>0</v>
      </c>
      <c r="J2257" s="68">
        <f t="shared" si="68"/>
        <v>0</v>
      </c>
      <c r="K2257" s="56"/>
      <c r="L2257" s="64" t="s">
        <v>455</v>
      </c>
    </row>
    <row r="2258" spans="1:12" s="72" customFormat="1" outlineLevel="2">
      <c r="A2258" s="81">
        <v>1203401012</v>
      </c>
      <c r="B2258" s="82" t="s">
        <v>1947</v>
      </c>
      <c r="C2258" s="69">
        <v>0</v>
      </c>
      <c r="D2258" s="78"/>
      <c r="E2258" s="69"/>
      <c r="F2258" s="71"/>
      <c r="G2258" s="69">
        <f t="shared" si="69"/>
        <v>0</v>
      </c>
      <c r="I2258" s="67">
        <v>0</v>
      </c>
      <c r="J2258" s="68">
        <f t="shared" si="68"/>
        <v>0</v>
      </c>
      <c r="K2258" s="56"/>
      <c r="L2258" s="64" t="s">
        <v>455</v>
      </c>
    </row>
    <row r="2259" spans="1:12" s="72" customFormat="1" outlineLevel="2">
      <c r="A2259" s="81">
        <v>1203401013</v>
      </c>
      <c r="B2259" s="82" t="s">
        <v>1948</v>
      </c>
      <c r="C2259" s="69">
        <v>339550.429999999</v>
      </c>
      <c r="D2259" s="78"/>
      <c r="E2259" s="69"/>
      <c r="F2259" s="71"/>
      <c r="G2259" s="69">
        <f t="shared" si="69"/>
        <v>339550.429999999</v>
      </c>
      <c r="I2259" s="67">
        <v>0</v>
      </c>
      <c r="J2259" s="68">
        <f t="shared" si="68"/>
        <v>-339550.429999999</v>
      </c>
      <c r="K2259" s="56"/>
      <c r="L2259" s="64" t="s">
        <v>455</v>
      </c>
    </row>
    <row r="2260" spans="1:12" s="72" customFormat="1" outlineLevel="2">
      <c r="A2260" s="81">
        <v>1203401016</v>
      </c>
      <c r="B2260" s="82" t="s">
        <v>1949</v>
      </c>
      <c r="C2260" s="69">
        <v>0</v>
      </c>
      <c r="D2260" s="78"/>
      <c r="E2260" s="69"/>
      <c r="F2260" s="71"/>
      <c r="G2260" s="69">
        <f t="shared" si="69"/>
        <v>0</v>
      </c>
      <c r="I2260" s="67">
        <v>0</v>
      </c>
      <c r="J2260" s="68">
        <f t="shared" si="68"/>
        <v>0</v>
      </c>
      <c r="K2260" s="56"/>
      <c r="L2260" s="64" t="s">
        <v>455</v>
      </c>
    </row>
    <row r="2261" spans="1:12" s="72" customFormat="1" outlineLevel="2">
      <c r="A2261" s="81">
        <v>1203401017</v>
      </c>
      <c r="B2261" s="82" t="s">
        <v>1950</v>
      </c>
      <c r="C2261" s="69">
        <v>-339550.429999999</v>
      </c>
      <c r="D2261" s="78"/>
      <c r="E2261" s="69"/>
      <c r="F2261" s="71"/>
      <c r="G2261" s="69">
        <f t="shared" si="69"/>
        <v>-339550.429999999</v>
      </c>
      <c r="I2261" s="67">
        <v>0</v>
      </c>
      <c r="J2261" s="68">
        <f t="shared" si="68"/>
        <v>339550.429999999</v>
      </c>
      <c r="K2261" s="56"/>
      <c r="L2261" s="64" t="s">
        <v>455</v>
      </c>
    </row>
    <row r="2262" spans="1:12" s="72" customFormat="1" outlineLevel="2">
      <c r="A2262" s="81">
        <v>1203401018</v>
      </c>
      <c r="B2262" s="82" t="s">
        <v>1951</v>
      </c>
      <c r="C2262" s="69">
        <v>0</v>
      </c>
      <c r="D2262" s="78"/>
      <c r="E2262" s="69"/>
      <c r="F2262" s="71"/>
      <c r="G2262" s="69">
        <f t="shared" si="69"/>
        <v>0</v>
      </c>
      <c r="I2262" s="67">
        <v>0</v>
      </c>
      <c r="J2262" s="68">
        <f t="shared" si="68"/>
        <v>0</v>
      </c>
      <c r="K2262" s="56"/>
      <c r="L2262" s="64" t="s">
        <v>455</v>
      </c>
    </row>
    <row r="2263" spans="1:12" s="72" customFormat="1" outlineLevel="2">
      <c r="A2263" s="81">
        <v>1203401019</v>
      </c>
      <c r="B2263" s="82" t="s">
        <v>1952</v>
      </c>
      <c r="C2263" s="69">
        <v>0</v>
      </c>
      <c r="D2263" s="78"/>
      <c r="E2263" s="69"/>
      <c r="F2263" s="71"/>
      <c r="G2263" s="69">
        <f t="shared" si="69"/>
        <v>0</v>
      </c>
      <c r="I2263" s="67">
        <v>0</v>
      </c>
      <c r="J2263" s="68">
        <f t="shared" si="68"/>
        <v>0</v>
      </c>
      <c r="K2263" s="56"/>
      <c r="L2263" s="64" t="s">
        <v>455</v>
      </c>
    </row>
    <row r="2264" spans="1:12" s="72" customFormat="1" outlineLevel="2">
      <c r="A2264" s="81">
        <v>1203401910</v>
      </c>
      <c r="B2264" s="82" t="s">
        <v>1945</v>
      </c>
      <c r="C2264" s="69">
        <v>0</v>
      </c>
      <c r="D2264" s="78"/>
      <c r="E2264" s="69"/>
      <c r="F2264" s="71"/>
      <c r="G2264" s="69">
        <f t="shared" si="69"/>
        <v>0</v>
      </c>
      <c r="I2264" s="67">
        <v>0</v>
      </c>
      <c r="J2264" s="68">
        <f t="shared" si="68"/>
        <v>0</v>
      </c>
      <c r="K2264" s="56"/>
      <c r="L2264" s="64" t="s">
        <v>5619</v>
      </c>
    </row>
    <row r="2265" spans="1:12" s="72" customFormat="1" outlineLevel="2">
      <c r="A2265" s="81">
        <v>1203401911</v>
      </c>
      <c r="B2265" s="82" t="s">
        <v>1946</v>
      </c>
      <c r="C2265" s="69">
        <v>0</v>
      </c>
      <c r="D2265" s="78"/>
      <c r="E2265" s="69"/>
      <c r="F2265" s="71"/>
      <c r="G2265" s="69">
        <f t="shared" si="69"/>
        <v>0</v>
      </c>
      <c r="I2265" s="67">
        <v>0</v>
      </c>
      <c r="J2265" s="68">
        <f t="shared" si="68"/>
        <v>0</v>
      </c>
      <c r="K2265" s="56"/>
      <c r="L2265" s="64" t="s">
        <v>5619</v>
      </c>
    </row>
    <row r="2266" spans="1:12" s="72" customFormat="1" outlineLevel="2">
      <c r="A2266" s="81">
        <v>1203401912</v>
      </c>
      <c r="B2266" s="82" t="s">
        <v>1947</v>
      </c>
      <c r="C2266" s="69">
        <v>0</v>
      </c>
      <c r="D2266" s="78"/>
      <c r="E2266" s="69"/>
      <c r="F2266" s="71"/>
      <c r="G2266" s="69">
        <f t="shared" si="69"/>
        <v>0</v>
      </c>
      <c r="I2266" s="67">
        <v>0</v>
      </c>
      <c r="J2266" s="68">
        <f t="shared" si="68"/>
        <v>0</v>
      </c>
      <c r="K2266" s="56"/>
      <c r="L2266" s="64" t="s">
        <v>5619</v>
      </c>
    </row>
    <row r="2267" spans="1:12" s="72" customFormat="1" outlineLevel="2">
      <c r="A2267" s="81">
        <v>1203401913</v>
      </c>
      <c r="B2267" s="82" t="s">
        <v>1948</v>
      </c>
      <c r="C2267" s="69">
        <v>0</v>
      </c>
      <c r="D2267" s="78"/>
      <c r="E2267" s="69"/>
      <c r="F2267" s="71"/>
      <c r="G2267" s="69">
        <f t="shared" si="69"/>
        <v>0</v>
      </c>
      <c r="I2267" s="67">
        <v>0</v>
      </c>
      <c r="J2267" s="68">
        <f t="shared" si="68"/>
        <v>0</v>
      </c>
      <c r="K2267" s="56"/>
      <c r="L2267" s="64" t="s">
        <v>5619</v>
      </c>
    </row>
    <row r="2268" spans="1:12" s="72" customFormat="1" outlineLevel="2">
      <c r="A2268" s="81">
        <v>1203401919</v>
      </c>
      <c r="B2268" s="82" t="s">
        <v>1952</v>
      </c>
      <c r="C2268" s="69">
        <v>0</v>
      </c>
      <c r="D2268" s="78"/>
      <c r="E2268" s="69"/>
      <c r="F2268" s="71"/>
      <c r="G2268" s="69">
        <f t="shared" si="69"/>
        <v>0</v>
      </c>
      <c r="I2268" s="67">
        <v>0</v>
      </c>
      <c r="J2268" s="68">
        <f t="shared" si="68"/>
        <v>0</v>
      </c>
      <c r="K2268" s="56"/>
      <c r="L2268" s="64" t="s">
        <v>5619</v>
      </c>
    </row>
    <row r="2269" spans="1:12" s="72" customFormat="1" outlineLevel="2">
      <c r="A2269" s="81">
        <v>1203501010</v>
      </c>
      <c r="B2269" s="82" t="s">
        <v>1953</v>
      </c>
      <c r="C2269" s="69">
        <v>0</v>
      </c>
      <c r="D2269" s="78"/>
      <c r="E2269" s="69"/>
      <c r="F2269" s="71"/>
      <c r="G2269" s="69">
        <f t="shared" si="69"/>
        <v>0</v>
      </c>
      <c r="I2269" s="67">
        <v>0</v>
      </c>
      <c r="J2269" s="68">
        <f t="shared" si="68"/>
        <v>0</v>
      </c>
      <c r="K2269" s="56"/>
      <c r="L2269" s="64" t="s">
        <v>455</v>
      </c>
    </row>
    <row r="2270" spans="1:12" s="72" customFormat="1" outlineLevel="2">
      <c r="A2270" s="81">
        <v>1203501011</v>
      </c>
      <c r="B2270" s="82" t="s">
        <v>1954</v>
      </c>
      <c r="C2270" s="69">
        <v>0</v>
      </c>
      <c r="D2270" s="78"/>
      <c r="E2270" s="69"/>
      <c r="F2270" s="71"/>
      <c r="G2270" s="69">
        <f t="shared" si="69"/>
        <v>0</v>
      </c>
      <c r="I2270" s="67">
        <v>0</v>
      </c>
      <c r="J2270" s="68">
        <f t="shared" si="68"/>
        <v>0</v>
      </c>
      <c r="K2270" s="56"/>
      <c r="L2270" s="64" t="s">
        <v>455</v>
      </c>
    </row>
    <row r="2271" spans="1:12" s="72" customFormat="1" outlineLevel="2">
      <c r="A2271" s="81">
        <v>1203501012</v>
      </c>
      <c r="B2271" s="82" t="s">
        <v>1955</v>
      </c>
      <c r="C2271" s="69">
        <v>0</v>
      </c>
      <c r="D2271" s="78"/>
      <c r="E2271" s="69"/>
      <c r="F2271" s="71"/>
      <c r="G2271" s="69">
        <f t="shared" si="69"/>
        <v>0</v>
      </c>
      <c r="I2271" s="67">
        <v>0</v>
      </c>
      <c r="J2271" s="68">
        <f t="shared" si="68"/>
        <v>0</v>
      </c>
      <c r="K2271" s="56"/>
      <c r="L2271" s="64" t="s">
        <v>455</v>
      </c>
    </row>
    <row r="2272" spans="1:12" s="72" customFormat="1" outlineLevel="2">
      <c r="A2272" s="81">
        <v>1203501013</v>
      </c>
      <c r="B2272" s="82" t="s">
        <v>1956</v>
      </c>
      <c r="C2272" s="69">
        <v>0</v>
      </c>
      <c r="D2272" s="78"/>
      <c r="E2272" s="69"/>
      <c r="F2272" s="71"/>
      <c r="G2272" s="69">
        <f t="shared" si="69"/>
        <v>0</v>
      </c>
      <c r="I2272" s="67">
        <v>0</v>
      </c>
      <c r="J2272" s="68">
        <f t="shared" si="68"/>
        <v>0</v>
      </c>
      <c r="K2272" s="56"/>
      <c r="L2272" s="64" t="s">
        <v>455</v>
      </c>
    </row>
    <row r="2273" spans="1:12" s="72" customFormat="1" outlineLevel="2">
      <c r="A2273" s="81">
        <v>1203501016</v>
      </c>
      <c r="B2273" s="82" t="s">
        <v>1957</v>
      </c>
      <c r="C2273" s="69">
        <v>0</v>
      </c>
      <c r="D2273" s="78"/>
      <c r="E2273" s="69"/>
      <c r="F2273" s="71"/>
      <c r="G2273" s="69">
        <f t="shared" si="69"/>
        <v>0</v>
      </c>
      <c r="I2273" s="67">
        <v>0</v>
      </c>
      <c r="J2273" s="68">
        <f t="shared" si="68"/>
        <v>0</v>
      </c>
      <c r="K2273" s="56"/>
      <c r="L2273" s="64" t="s">
        <v>455</v>
      </c>
    </row>
    <row r="2274" spans="1:12" s="72" customFormat="1" outlineLevel="2">
      <c r="A2274" s="81">
        <v>1203501017</v>
      </c>
      <c r="B2274" s="82" t="s">
        <v>1958</v>
      </c>
      <c r="C2274" s="69">
        <v>0</v>
      </c>
      <c r="D2274" s="78"/>
      <c r="E2274" s="69"/>
      <c r="F2274" s="71"/>
      <c r="G2274" s="69">
        <f t="shared" si="69"/>
        <v>0</v>
      </c>
      <c r="I2274" s="67">
        <v>0</v>
      </c>
      <c r="J2274" s="68">
        <f t="shared" si="68"/>
        <v>0</v>
      </c>
      <c r="K2274" s="56"/>
      <c r="L2274" s="64" t="s">
        <v>455</v>
      </c>
    </row>
    <row r="2275" spans="1:12" s="72" customFormat="1" outlineLevel="2">
      <c r="A2275" s="81">
        <v>1203501018</v>
      </c>
      <c r="B2275" s="82" t="s">
        <v>1959</v>
      </c>
      <c r="C2275" s="69">
        <v>0</v>
      </c>
      <c r="D2275" s="78"/>
      <c r="E2275" s="69"/>
      <c r="F2275" s="71"/>
      <c r="G2275" s="69">
        <f t="shared" si="69"/>
        <v>0</v>
      </c>
      <c r="I2275" s="67">
        <v>0</v>
      </c>
      <c r="J2275" s="68">
        <f t="shared" si="68"/>
        <v>0</v>
      </c>
      <c r="K2275" s="56"/>
      <c r="L2275" s="64" t="s">
        <v>455</v>
      </c>
    </row>
    <row r="2276" spans="1:12" s="72" customFormat="1" outlineLevel="2">
      <c r="A2276" s="81">
        <v>1203501019</v>
      </c>
      <c r="B2276" s="82" t="s">
        <v>1960</v>
      </c>
      <c r="C2276" s="69">
        <v>0</v>
      </c>
      <c r="D2276" s="78"/>
      <c r="E2276" s="69"/>
      <c r="F2276" s="71"/>
      <c r="G2276" s="69">
        <f t="shared" si="69"/>
        <v>0</v>
      </c>
      <c r="I2276" s="67">
        <v>0</v>
      </c>
      <c r="J2276" s="68">
        <f t="shared" si="68"/>
        <v>0</v>
      </c>
      <c r="K2276" s="56"/>
      <c r="L2276" s="64" t="s">
        <v>455</v>
      </c>
    </row>
    <row r="2277" spans="1:12" s="72" customFormat="1" outlineLevel="2">
      <c r="A2277" s="81">
        <v>1203501020</v>
      </c>
      <c r="B2277" s="82" t="s">
        <v>1953</v>
      </c>
      <c r="C2277" s="69">
        <v>0</v>
      </c>
      <c r="D2277" s="78"/>
      <c r="E2277" s="69"/>
      <c r="F2277" s="71"/>
      <c r="G2277" s="69">
        <f t="shared" si="69"/>
        <v>0</v>
      </c>
      <c r="I2277" s="67">
        <v>0</v>
      </c>
      <c r="J2277" s="68">
        <f t="shared" si="68"/>
        <v>0</v>
      </c>
      <c r="K2277" s="56"/>
      <c r="L2277" s="64" t="s">
        <v>455</v>
      </c>
    </row>
    <row r="2278" spans="1:12" s="72" customFormat="1" outlineLevel="2">
      <c r="A2278" s="81">
        <v>1203501021</v>
      </c>
      <c r="B2278" s="82" t="s">
        <v>1954</v>
      </c>
      <c r="C2278" s="69">
        <v>0</v>
      </c>
      <c r="D2278" s="78"/>
      <c r="E2278" s="69"/>
      <c r="F2278" s="71"/>
      <c r="G2278" s="69">
        <f t="shared" si="69"/>
        <v>0</v>
      </c>
      <c r="I2278" s="67">
        <v>0</v>
      </c>
      <c r="J2278" s="68">
        <f t="shared" si="68"/>
        <v>0</v>
      </c>
      <c r="K2278" s="56"/>
      <c r="L2278" s="64" t="s">
        <v>455</v>
      </c>
    </row>
    <row r="2279" spans="1:12" s="72" customFormat="1" outlineLevel="2">
      <c r="A2279" s="81">
        <v>1203501022</v>
      </c>
      <c r="B2279" s="82" t="s">
        <v>1955</v>
      </c>
      <c r="C2279" s="69">
        <v>0</v>
      </c>
      <c r="D2279" s="78"/>
      <c r="E2279" s="69"/>
      <c r="F2279" s="71"/>
      <c r="G2279" s="69">
        <f t="shared" si="69"/>
        <v>0</v>
      </c>
      <c r="I2279" s="67">
        <v>0</v>
      </c>
      <c r="J2279" s="68">
        <f t="shared" si="68"/>
        <v>0</v>
      </c>
      <c r="K2279" s="56"/>
      <c r="L2279" s="64" t="s">
        <v>455</v>
      </c>
    </row>
    <row r="2280" spans="1:12" s="72" customFormat="1" outlineLevel="2">
      <c r="A2280" s="81">
        <v>1203501023</v>
      </c>
      <c r="B2280" s="82" t="s">
        <v>1956</v>
      </c>
      <c r="C2280" s="69">
        <v>0</v>
      </c>
      <c r="D2280" s="78"/>
      <c r="E2280" s="69"/>
      <c r="F2280" s="71"/>
      <c r="G2280" s="69">
        <f t="shared" si="69"/>
        <v>0</v>
      </c>
      <c r="I2280" s="67">
        <v>0</v>
      </c>
      <c r="J2280" s="68">
        <f t="shared" si="68"/>
        <v>0</v>
      </c>
      <c r="K2280" s="56"/>
      <c r="L2280" s="64" t="s">
        <v>455</v>
      </c>
    </row>
    <row r="2281" spans="1:12" s="72" customFormat="1" outlineLevel="2">
      <c r="A2281" s="81">
        <v>1203501026</v>
      </c>
      <c r="B2281" s="82" t="s">
        <v>1957</v>
      </c>
      <c r="C2281" s="69">
        <v>0</v>
      </c>
      <c r="D2281" s="78"/>
      <c r="E2281" s="69"/>
      <c r="F2281" s="71"/>
      <c r="G2281" s="69">
        <f t="shared" si="69"/>
        <v>0</v>
      </c>
      <c r="I2281" s="67">
        <v>0</v>
      </c>
      <c r="J2281" s="68">
        <f t="shared" si="68"/>
        <v>0</v>
      </c>
      <c r="K2281" s="56"/>
      <c r="L2281" s="64" t="s">
        <v>455</v>
      </c>
    </row>
    <row r="2282" spans="1:12" s="72" customFormat="1" outlineLevel="2">
      <c r="A2282" s="81">
        <v>1203501027</v>
      </c>
      <c r="B2282" s="82" t="s">
        <v>1958</v>
      </c>
      <c r="C2282" s="69">
        <v>0</v>
      </c>
      <c r="D2282" s="78"/>
      <c r="E2282" s="69"/>
      <c r="F2282" s="71"/>
      <c r="G2282" s="69">
        <f t="shared" si="69"/>
        <v>0</v>
      </c>
      <c r="I2282" s="67">
        <v>0</v>
      </c>
      <c r="J2282" s="68">
        <f t="shared" ref="J2282:J2345" si="70">I2282-G2282</f>
        <v>0</v>
      </c>
      <c r="K2282" s="56"/>
      <c r="L2282" s="64" t="s">
        <v>455</v>
      </c>
    </row>
    <row r="2283" spans="1:12" s="72" customFormat="1" outlineLevel="2">
      <c r="A2283" s="81">
        <v>1203501029</v>
      </c>
      <c r="B2283" s="82" t="s">
        <v>1960</v>
      </c>
      <c r="C2283" s="69">
        <v>0</v>
      </c>
      <c r="D2283" s="78"/>
      <c r="E2283" s="69"/>
      <c r="F2283" s="71"/>
      <c r="G2283" s="69">
        <f t="shared" si="69"/>
        <v>0</v>
      </c>
      <c r="I2283" s="67">
        <v>0</v>
      </c>
      <c r="J2283" s="68">
        <f t="shared" si="70"/>
        <v>0</v>
      </c>
      <c r="K2283" s="56"/>
      <c r="L2283" s="64" t="s">
        <v>455</v>
      </c>
    </row>
    <row r="2284" spans="1:12" s="72" customFormat="1" outlineLevel="2">
      <c r="A2284" s="81">
        <v>1203502010</v>
      </c>
      <c r="B2284" s="82" t="s">
        <v>1961</v>
      </c>
      <c r="C2284" s="69">
        <v>0</v>
      </c>
      <c r="D2284" s="78"/>
      <c r="E2284" s="69"/>
      <c r="F2284" s="71"/>
      <c r="G2284" s="69">
        <f t="shared" si="69"/>
        <v>0</v>
      </c>
      <c r="I2284" s="67">
        <v>0</v>
      </c>
      <c r="J2284" s="68">
        <f t="shared" si="70"/>
        <v>0</v>
      </c>
      <c r="K2284" s="56"/>
      <c r="L2284" s="64" t="s">
        <v>455</v>
      </c>
    </row>
    <row r="2285" spans="1:12" s="72" customFormat="1" outlineLevel="2">
      <c r="A2285" s="81">
        <v>1203502011</v>
      </c>
      <c r="B2285" s="82" t="s">
        <v>1962</v>
      </c>
      <c r="C2285" s="69">
        <v>0</v>
      </c>
      <c r="D2285" s="78"/>
      <c r="E2285" s="69"/>
      <c r="F2285" s="71"/>
      <c r="G2285" s="69">
        <f t="shared" si="69"/>
        <v>0</v>
      </c>
      <c r="I2285" s="67">
        <v>0</v>
      </c>
      <c r="J2285" s="68">
        <f t="shared" si="70"/>
        <v>0</v>
      </c>
      <c r="K2285" s="56"/>
      <c r="L2285" s="64" t="s">
        <v>455</v>
      </c>
    </row>
    <row r="2286" spans="1:12" s="72" customFormat="1" outlineLevel="2">
      <c r="A2286" s="81">
        <v>1203502012</v>
      </c>
      <c r="B2286" s="82" t="s">
        <v>1963</v>
      </c>
      <c r="C2286" s="69">
        <v>0</v>
      </c>
      <c r="D2286" s="78"/>
      <c r="E2286" s="69"/>
      <c r="F2286" s="71"/>
      <c r="G2286" s="69">
        <f t="shared" si="69"/>
        <v>0</v>
      </c>
      <c r="I2286" s="67">
        <v>0</v>
      </c>
      <c r="J2286" s="68">
        <f t="shared" si="70"/>
        <v>0</v>
      </c>
      <c r="K2286" s="56"/>
      <c r="L2286" s="64" t="s">
        <v>455</v>
      </c>
    </row>
    <row r="2287" spans="1:12" s="72" customFormat="1" outlineLevel="2">
      <c r="A2287" s="81">
        <v>1203502013</v>
      </c>
      <c r="B2287" s="82" t="s">
        <v>1964</v>
      </c>
      <c r="C2287" s="69">
        <v>920471.31</v>
      </c>
      <c r="D2287" s="78"/>
      <c r="E2287" s="69"/>
      <c r="F2287" s="71"/>
      <c r="G2287" s="69">
        <f t="shared" si="69"/>
        <v>920471.31</v>
      </c>
      <c r="I2287" s="67">
        <v>0</v>
      </c>
      <c r="J2287" s="68">
        <f t="shared" si="70"/>
        <v>-920471.31</v>
      </c>
      <c r="K2287" s="56"/>
      <c r="L2287" s="64" t="s">
        <v>455</v>
      </c>
    </row>
    <row r="2288" spans="1:12" s="72" customFormat="1" outlineLevel="2">
      <c r="A2288" s="81">
        <v>1203502016</v>
      </c>
      <c r="B2288" s="82" t="s">
        <v>1965</v>
      </c>
      <c r="C2288" s="69">
        <v>0</v>
      </c>
      <c r="D2288" s="78"/>
      <c r="E2288" s="69"/>
      <c r="F2288" s="71"/>
      <c r="G2288" s="69">
        <f t="shared" si="69"/>
        <v>0</v>
      </c>
      <c r="I2288" s="67">
        <v>0</v>
      </c>
      <c r="J2288" s="68">
        <f t="shared" si="70"/>
        <v>0</v>
      </c>
      <c r="K2288" s="56"/>
      <c r="L2288" s="64" t="s">
        <v>455</v>
      </c>
    </row>
    <row r="2289" spans="1:12" s="72" customFormat="1" outlineLevel="2">
      <c r="A2289" s="81">
        <v>1203502017</v>
      </c>
      <c r="B2289" s="82" t="s">
        <v>1966</v>
      </c>
      <c r="C2289" s="69">
        <v>-920471.31</v>
      </c>
      <c r="D2289" s="78"/>
      <c r="E2289" s="69"/>
      <c r="F2289" s="71"/>
      <c r="G2289" s="69">
        <f t="shared" si="69"/>
        <v>-920471.31</v>
      </c>
      <c r="I2289" s="67">
        <v>0</v>
      </c>
      <c r="J2289" s="68">
        <f t="shared" si="70"/>
        <v>920471.31</v>
      </c>
      <c r="K2289" s="56"/>
      <c r="L2289" s="64" t="s">
        <v>455</v>
      </c>
    </row>
    <row r="2290" spans="1:12" s="72" customFormat="1" outlineLevel="2">
      <c r="A2290" s="81">
        <v>1203502019</v>
      </c>
      <c r="B2290" s="82" t="s">
        <v>1967</v>
      </c>
      <c r="C2290" s="69">
        <v>0</v>
      </c>
      <c r="D2290" s="78"/>
      <c r="E2290" s="69"/>
      <c r="F2290" s="71"/>
      <c r="G2290" s="69">
        <f t="shared" si="69"/>
        <v>0</v>
      </c>
      <c r="I2290" s="67">
        <v>0</v>
      </c>
      <c r="J2290" s="68">
        <f t="shared" si="70"/>
        <v>0</v>
      </c>
      <c r="K2290" s="56"/>
      <c r="L2290" s="64" t="s">
        <v>455</v>
      </c>
    </row>
    <row r="2291" spans="1:12" s="72" customFormat="1" outlineLevel="2">
      <c r="A2291" s="81">
        <v>1203502020</v>
      </c>
      <c r="B2291" s="82" t="s">
        <v>1961</v>
      </c>
      <c r="C2291" s="69">
        <v>0</v>
      </c>
      <c r="D2291" s="78"/>
      <c r="E2291" s="69"/>
      <c r="F2291" s="71"/>
      <c r="G2291" s="69">
        <f t="shared" si="69"/>
        <v>0</v>
      </c>
      <c r="I2291" s="67">
        <v>0</v>
      </c>
      <c r="J2291" s="68">
        <f t="shared" si="70"/>
        <v>0</v>
      </c>
      <c r="K2291" s="56"/>
      <c r="L2291" s="64" t="s">
        <v>455</v>
      </c>
    </row>
    <row r="2292" spans="1:12" s="72" customFormat="1" outlineLevel="2">
      <c r="A2292" s="81">
        <v>1203502021</v>
      </c>
      <c r="B2292" s="82" t="s">
        <v>1962</v>
      </c>
      <c r="C2292" s="69">
        <v>0</v>
      </c>
      <c r="D2292" s="78"/>
      <c r="E2292" s="69"/>
      <c r="F2292" s="71"/>
      <c r="G2292" s="69">
        <f t="shared" si="69"/>
        <v>0</v>
      </c>
      <c r="I2292" s="67">
        <v>0</v>
      </c>
      <c r="J2292" s="68">
        <f t="shared" si="70"/>
        <v>0</v>
      </c>
      <c r="K2292" s="56"/>
      <c r="L2292" s="64" t="s">
        <v>455</v>
      </c>
    </row>
    <row r="2293" spans="1:12" s="72" customFormat="1" outlineLevel="2">
      <c r="A2293" s="81">
        <v>1203502022</v>
      </c>
      <c r="B2293" s="82" t="s">
        <v>1963</v>
      </c>
      <c r="C2293" s="69">
        <v>0</v>
      </c>
      <c r="D2293" s="78"/>
      <c r="E2293" s="69"/>
      <c r="F2293" s="71"/>
      <c r="G2293" s="69">
        <f t="shared" si="69"/>
        <v>0</v>
      </c>
      <c r="I2293" s="67">
        <v>0</v>
      </c>
      <c r="J2293" s="68">
        <f t="shared" si="70"/>
        <v>0</v>
      </c>
      <c r="K2293" s="56"/>
      <c r="L2293" s="64" t="s">
        <v>455</v>
      </c>
    </row>
    <row r="2294" spans="1:12" s="72" customFormat="1" outlineLevel="2">
      <c r="A2294" s="81">
        <v>1203502023</v>
      </c>
      <c r="B2294" s="82" t="s">
        <v>1964</v>
      </c>
      <c r="C2294" s="69">
        <v>0</v>
      </c>
      <c r="D2294" s="78"/>
      <c r="E2294" s="69"/>
      <c r="F2294" s="71"/>
      <c r="G2294" s="69">
        <f t="shared" si="69"/>
        <v>0</v>
      </c>
      <c r="I2294" s="67">
        <v>0</v>
      </c>
      <c r="J2294" s="68">
        <f t="shared" si="70"/>
        <v>0</v>
      </c>
      <c r="K2294" s="56"/>
      <c r="L2294" s="64" t="s">
        <v>455</v>
      </c>
    </row>
    <row r="2295" spans="1:12" s="72" customFormat="1" outlineLevel="2">
      <c r="A2295" s="81">
        <v>1203502026</v>
      </c>
      <c r="B2295" s="82" t="s">
        <v>1965</v>
      </c>
      <c r="C2295" s="69">
        <v>0</v>
      </c>
      <c r="D2295" s="78"/>
      <c r="E2295" s="69"/>
      <c r="F2295" s="71"/>
      <c r="G2295" s="69">
        <f t="shared" si="69"/>
        <v>0</v>
      </c>
      <c r="I2295" s="67">
        <v>0</v>
      </c>
      <c r="J2295" s="68">
        <f t="shared" si="70"/>
        <v>0</v>
      </c>
      <c r="K2295" s="56"/>
      <c r="L2295" s="64" t="s">
        <v>455</v>
      </c>
    </row>
    <row r="2296" spans="1:12" s="72" customFormat="1" outlineLevel="2">
      <c r="A2296" s="81">
        <v>1203502027</v>
      </c>
      <c r="B2296" s="82" t="s">
        <v>1966</v>
      </c>
      <c r="C2296" s="69">
        <v>0</v>
      </c>
      <c r="D2296" s="78"/>
      <c r="E2296" s="69"/>
      <c r="F2296" s="71"/>
      <c r="G2296" s="69">
        <f t="shared" ref="G2296:G2359" si="71">C2296+E2296</f>
        <v>0</v>
      </c>
      <c r="I2296" s="67">
        <v>0</v>
      </c>
      <c r="J2296" s="68">
        <f t="shared" si="70"/>
        <v>0</v>
      </c>
      <c r="K2296" s="56"/>
      <c r="L2296" s="64" t="s">
        <v>455</v>
      </c>
    </row>
    <row r="2297" spans="1:12" s="72" customFormat="1" outlineLevel="2">
      <c r="A2297" s="81">
        <v>1203502029</v>
      </c>
      <c r="B2297" s="82" t="s">
        <v>1967</v>
      </c>
      <c r="C2297" s="69">
        <v>0</v>
      </c>
      <c r="D2297" s="78"/>
      <c r="E2297" s="69"/>
      <c r="F2297" s="71"/>
      <c r="G2297" s="69">
        <f t="shared" si="71"/>
        <v>0</v>
      </c>
      <c r="I2297" s="67">
        <v>0</v>
      </c>
      <c r="J2297" s="68">
        <f t="shared" si="70"/>
        <v>0</v>
      </c>
      <c r="K2297" s="56"/>
      <c r="L2297" s="64" t="s">
        <v>455</v>
      </c>
    </row>
    <row r="2298" spans="1:12" s="72" customFormat="1" outlineLevel="2">
      <c r="A2298" s="81">
        <v>1203503010</v>
      </c>
      <c r="B2298" s="82" t="s">
        <v>1968</v>
      </c>
      <c r="C2298" s="69">
        <v>0</v>
      </c>
      <c r="D2298" s="78"/>
      <c r="E2298" s="69"/>
      <c r="F2298" s="71"/>
      <c r="G2298" s="69">
        <f t="shared" si="71"/>
        <v>0</v>
      </c>
      <c r="I2298" s="67">
        <v>0</v>
      </c>
      <c r="J2298" s="68">
        <f t="shared" si="70"/>
        <v>0</v>
      </c>
      <c r="K2298" s="56"/>
      <c r="L2298" s="64" t="s">
        <v>455</v>
      </c>
    </row>
    <row r="2299" spans="1:12" s="72" customFormat="1" outlineLevel="2">
      <c r="A2299" s="81">
        <v>1203503011</v>
      </c>
      <c r="B2299" s="82" t="s">
        <v>1969</v>
      </c>
      <c r="C2299" s="69">
        <v>0</v>
      </c>
      <c r="D2299" s="78"/>
      <c r="E2299" s="69"/>
      <c r="F2299" s="71"/>
      <c r="G2299" s="69">
        <f t="shared" si="71"/>
        <v>0</v>
      </c>
      <c r="I2299" s="67">
        <v>0</v>
      </c>
      <c r="J2299" s="68">
        <f t="shared" si="70"/>
        <v>0</v>
      </c>
      <c r="K2299" s="56"/>
      <c r="L2299" s="64" t="s">
        <v>455</v>
      </c>
    </row>
    <row r="2300" spans="1:12" s="72" customFormat="1" outlineLevel="2">
      <c r="A2300" s="81">
        <v>1203503012</v>
      </c>
      <c r="B2300" s="82" t="s">
        <v>1970</v>
      </c>
      <c r="C2300" s="69">
        <v>0</v>
      </c>
      <c r="D2300" s="78"/>
      <c r="E2300" s="69"/>
      <c r="F2300" s="71"/>
      <c r="G2300" s="69">
        <f t="shared" si="71"/>
        <v>0</v>
      </c>
      <c r="I2300" s="67">
        <v>0</v>
      </c>
      <c r="J2300" s="68">
        <f t="shared" si="70"/>
        <v>0</v>
      </c>
      <c r="K2300" s="56"/>
      <c r="L2300" s="64" t="s">
        <v>455</v>
      </c>
    </row>
    <row r="2301" spans="1:12" s="72" customFormat="1" outlineLevel="2">
      <c r="A2301" s="81">
        <v>1203503013</v>
      </c>
      <c r="B2301" s="82" t="s">
        <v>1971</v>
      </c>
      <c r="C2301" s="69">
        <v>0</v>
      </c>
      <c r="D2301" s="78"/>
      <c r="E2301" s="69"/>
      <c r="F2301" s="71"/>
      <c r="G2301" s="69">
        <f t="shared" si="71"/>
        <v>0</v>
      </c>
      <c r="I2301" s="67">
        <v>0</v>
      </c>
      <c r="J2301" s="68">
        <f t="shared" si="70"/>
        <v>0</v>
      </c>
      <c r="K2301" s="56"/>
      <c r="L2301" s="64" t="s">
        <v>455</v>
      </c>
    </row>
    <row r="2302" spans="1:12" s="72" customFormat="1" outlineLevel="2">
      <c r="A2302" s="81">
        <v>1203503016</v>
      </c>
      <c r="B2302" s="82" t="s">
        <v>1972</v>
      </c>
      <c r="C2302" s="69">
        <v>0</v>
      </c>
      <c r="D2302" s="78"/>
      <c r="E2302" s="69"/>
      <c r="F2302" s="71"/>
      <c r="G2302" s="69">
        <f t="shared" si="71"/>
        <v>0</v>
      </c>
      <c r="I2302" s="67">
        <v>0</v>
      </c>
      <c r="J2302" s="68">
        <f t="shared" si="70"/>
        <v>0</v>
      </c>
      <c r="K2302" s="56"/>
      <c r="L2302" s="64" t="s">
        <v>455</v>
      </c>
    </row>
    <row r="2303" spans="1:12" s="72" customFormat="1" outlineLevel="2">
      <c r="A2303" s="81">
        <v>1203503017</v>
      </c>
      <c r="B2303" s="82" t="s">
        <v>1973</v>
      </c>
      <c r="C2303" s="69">
        <v>0</v>
      </c>
      <c r="D2303" s="78"/>
      <c r="E2303" s="69"/>
      <c r="F2303" s="71"/>
      <c r="G2303" s="69">
        <f t="shared" si="71"/>
        <v>0</v>
      </c>
      <c r="I2303" s="67">
        <v>0</v>
      </c>
      <c r="J2303" s="68">
        <f t="shared" si="70"/>
        <v>0</v>
      </c>
      <c r="K2303" s="56"/>
      <c r="L2303" s="64" t="s">
        <v>455</v>
      </c>
    </row>
    <row r="2304" spans="1:12" s="72" customFormat="1" outlineLevel="2">
      <c r="A2304" s="81">
        <v>1203503018</v>
      </c>
      <c r="B2304" s="82" t="s">
        <v>1974</v>
      </c>
      <c r="C2304" s="69">
        <v>0</v>
      </c>
      <c r="D2304" s="78"/>
      <c r="E2304" s="69"/>
      <c r="F2304" s="71"/>
      <c r="G2304" s="69">
        <f t="shared" si="71"/>
        <v>0</v>
      </c>
      <c r="I2304" s="67">
        <v>0</v>
      </c>
      <c r="J2304" s="68">
        <f t="shared" si="70"/>
        <v>0</v>
      </c>
      <c r="K2304" s="56"/>
      <c r="L2304" s="64" t="s">
        <v>455</v>
      </c>
    </row>
    <row r="2305" spans="1:12" s="72" customFormat="1" outlineLevel="2">
      <c r="A2305" s="81">
        <v>1203503019</v>
      </c>
      <c r="B2305" s="82" t="s">
        <v>1975</v>
      </c>
      <c r="C2305" s="69">
        <v>0</v>
      </c>
      <c r="D2305" s="78"/>
      <c r="E2305" s="69"/>
      <c r="F2305" s="71"/>
      <c r="G2305" s="69">
        <f t="shared" si="71"/>
        <v>0</v>
      </c>
      <c r="I2305" s="67">
        <v>0</v>
      </c>
      <c r="J2305" s="68">
        <f t="shared" si="70"/>
        <v>0</v>
      </c>
      <c r="K2305" s="56"/>
      <c r="L2305" s="64" t="s">
        <v>455</v>
      </c>
    </row>
    <row r="2306" spans="1:12" s="72" customFormat="1" outlineLevel="2">
      <c r="A2306" s="81">
        <v>1203503020</v>
      </c>
      <c r="B2306" s="82" t="s">
        <v>1968</v>
      </c>
      <c r="C2306" s="69">
        <v>0</v>
      </c>
      <c r="D2306" s="78"/>
      <c r="E2306" s="69"/>
      <c r="F2306" s="71"/>
      <c r="G2306" s="69">
        <f t="shared" si="71"/>
        <v>0</v>
      </c>
      <c r="I2306" s="67">
        <v>0</v>
      </c>
      <c r="J2306" s="68">
        <f t="shared" si="70"/>
        <v>0</v>
      </c>
      <c r="K2306" s="56"/>
      <c r="L2306" s="64" t="s">
        <v>455</v>
      </c>
    </row>
    <row r="2307" spans="1:12" s="72" customFormat="1" outlineLevel="2">
      <c r="A2307" s="81">
        <v>1203503021</v>
      </c>
      <c r="B2307" s="82" t="s">
        <v>1969</v>
      </c>
      <c r="C2307" s="69">
        <v>0</v>
      </c>
      <c r="D2307" s="78"/>
      <c r="E2307" s="69"/>
      <c r="F2307" s="71"/>
      <c r="G2307" s="69">
        <f t="shared" si="71"/>
        <v>0</v>
      </c>
      <c r="I2307" s="67">
        <v>0</v>
      </c>
      <c r="J2307" s="68">
        <f t="shared" si="70"/>
        <v>0</v>
      </c>
      <c r="K2307" s="56"/>
      <c r="L2307" s="64" t="s">
        <v>455</v>
      </c>
    </row>
    <row r="2308" spans="1:12" s="72" customFormat="1" outlineLevel="2">
      <c r="A2308" s="81">
        <v>1203503022</v>
      </c>
      <c r="B2308" s="82" t="s">
        <v>1970</v>
      </c>
      <c r="C2308" s="69">
        <v>0</v>
      </c>
      <c r="D2308" s="78"/>
      <c r="E2308" s="69"/>
      <c r="F2308" s="71"/>
      <c r="G2308" s="69">
        <f t="shared" si="71"/>
        <v>0</v>
      </c>
      <c r="I2308" s="67">
        <v>0</v>
      </c>
      <c r="J2308" s="68">
        <f t="shared" si="70"/>
        <v>0</v>
      </c>
      <c r="K2308" s="56"/>
      <c r="L2308" s="64" t="s">
        <v>455</v>
      </c>
    </row>
    <row r="2309" spans="1:12" s="72" customFormat="1" outlineLevel="2">
      <c r="A2309" s="81">
        <v>1203503023</v>
      </c>
      <c r="B2309" s="82" t="s">
        <v>1971</v>
      </c>
      <c r="C2309" s="69">
        <v>0</v>
      </c>
      <c r="D2309" s="78"/>
      <c r="E2309" s="69"/>
      <c r="F2309" s="71"/>
      <c r="G2309" s="69">
        <f t="shared" si="71"/>
        <v>0</v>
      </c>
      <c r="I2309" s="67">
        <v>0</v>
      </c>
      <c r="J2309" s="68">
        <f t="shared" si="70"/>
        <v>0</v>
      </c>
      <c r="K2309" s="56"/>
      <c r="L2309" s="64" t="s">
        <v>455</v>
      </c>
    </row>
    <row r="2310" spans="1:12" s="72" customFormat="1" outlineLevel="2">
      <c r="A2310" s="81">
        <v>1203503026</v>
      </c>
      <c r="B2310" s="82" t="s">
        <v>1972</v>
      </c>
      <c r="C2310" s="69">
        <v>0</v>
      </c>
      <c r="D2310" s="78"/>
      <c r="E2310" s="69"/>
      <c r="F2310" s="71"/>
      <c r="G2310" s="69">
        <f t="shared" si="71"/>
        <v>0</v>
      </c>
      <c r="I2310" s="67">
        <v>0</v>
      </c>
      <c r="J2310" s="68">
        <f t="shared" si="70"/>
        <v>0</v>
      </c>
      <c r="K2310" s="56"/>
      <c r="L2310" s="64" t="s">
        <v>455</v>
      </c>
    </row>
    <row r="2311" spans="1:12" s="72" customFormat="1" outlineLevel="2">
      <c r="A2311" s="81">
        <v>1203503027</v>
      </c>
      <c r="B2311" s="82" t="s">
        <v>1973</v>
      </c>
      <c r="C2311" s="69">
        <v>0</v>
      </c>
      <c r="D2311" s="78"/>
      <c r="E2311" s="69"/>
      <c r="F2311" s="71"/>
      <c r="G2311" s="69">
        <f t="shared" si="71"/>
        <v>0</v>
      </c>
      <c r="I2311" s="67">
        <v>0</v>
      </c>
      <c r="J2311" s="68">
        <f t="shared" si="70"/>
        <v>0</v>
      </c>
      <c r="K2311" s="56"/>
      <c r="L2311" s="64" t="s">
        <v>455</v>
      </c>
    </row>
    <row r="2312" spans="1:12" s="72" customFormat="1" outlineLevel="2">
      <c r="A2312" s="81">
        <v>1203503028</v>
      </c>
      <c r="B2312" s="82" t="s">
        <v>1974</v>
      </c>
      <c r="C2312" s="69">
        <v>0</v>
      </c>
      <c r="D2312" s="78"/>
      <c r="E2312" s="69"/>
      <c r="F2312" s="71"/>
      <c r="G2312" s="69">
        <f t="shared" si="71"/>
        <v>0</v>
      </c>
      <c r="I2312" s="67">
        <v>0</v>
      </c>
      <c r="J2312" s="68">
        <f t="shared" si="70"/>
        <v>0</v>
      </c>
      <c r="K2312" s="56"/>
      <c r="L2312" s="64" t="s">
        <v>455</v>
      </c>
    </row>
    <row r="2313" spans="1:12" s="72" customFormat="1" outlineLevel="2">
      <c r="A2313" s="81">
        <v>1203503029</v>
      </c>
      <c r="B2313" s="82" t="s">
        <v>1975</v>
      </c>
      <c r="C2313" s="69">
        <v>0</v>
      </c>
      <c r="D2313" s="78"/>
      <c r="E2313" s="69"/>
      <c r="F2313" s="71"/>
      <c r="G2313" s="69">
        <f t="shared" si="71"/>
        <v>0</v>
      </c>
      <c r="I2313" s="67">
        <v>0</v>
      </c>
      <c r="J2313" s="68">
        <f t="shared" si="70"/>
        <v>0</v>
      </c>
      <c r="K2313" s="56"/>
      <c r="L2313" s="64" t="s">
        <v>455</v>
      </c>
    </row>
    <row r="2314" spans="1:12" s="72" customFormat="1" outlineLevel="2">
      <c r="A2314" s="81">
        <v>1203504010</v>
      </c>
      <c r="B2314" s="82" t="s">
        <v>1976</v>
      </c>
      <c r="C2314" s="69">
        <v>-5.75999999999999</v>
      </c>
      <c r="D2314" s="78"/>
      <c r="E2314" s="69"/>
      <c r="F2314" s="71"/>
      <c r="G2314" s="69">
        <f t="shared" si="71"/>
        <v>-5.75999999999999</v>
      </c>
      <c r="I2314" s="67">
        <v>0</v>
      </c>
      <c r="J2314" s="68">
        <f t="shared" si="70"/>
        <v>5.75999999999999</v>
      </c>
      <c r="K2314" s="56"/>
      <c r="L2314" s="64" t="s">
        <v>455</v>
      </c>
    </row>
    <row r="2315" spans="1:12" s="72" customFormat="1" outlineLevel="2">
      <c r="A2315" s="81">
        <v>1203504011</v>
      </c>
      <c r="B2315" s="82" t="s">
        <v>1977</v>
      </c>
      <c r="C2315" s="69">
        <v>0</v>
      </c>
      <c r="D2315" s="78"/>
      <c r="E2315" s="69"/>
      <c r="F2315" s="71"/>
      <c r="G2315" s="69">
        <f t="shared" si="71"/>
        <v>0</v>
      </c>
      <c r="I2315" s="67">
        <v>0</v>
      </c>
      <c r="J2315" s="68">
        <f t="shared" si="70"/>
        <v>0</v>
      </c>
      <c r="K2315" s="56"/>
      <c r="L2315" s="64" t="s">
        <v>455</v>
      </c>
    </row>
    <row r="2316" spans="1:12" s="72" customFormat="1" outlineLevel="2">
      <c r="A2316" s="81">
        <v>1203504012</v>
      </c>
      <c r="B2316" s="82" t="s">
        <v>1978</v>
      </c>
      <c r="C2316" s="69">
        <v>0</v>
      </c>
      <c r="D2316" s="78"/>
      <c r="E2316" s="69"/>
      <c r="F2316" s="71"/>
      <c r="G2316" s="69">
        <f t="shared" si="71"/>
        <v>0</v>
      </c>
      <c r="I2316" s="67">
        <v>0</v>
      </c>
      <c r="J2316" s="68">
        <f t="shared" si="70"/>
        <v>0</v>
      </c>
      <c r="K2316" s="56"/>
      <c r="L2316" s="64" t="s">
        <v>455</v>
      </c>
    </row>
    <row r="2317" spans="1:12" s="72" customFormat="1" outlineLevel="2">
      <c r="A2317" s="81">
        <v>1203504013</v>
      </c>
      <c r="B2317" s="82" t="s">
        <v>1979</v>
      </c>
      <c r="C2317" s="69">
        <v>123929729.31</v>
      </c>
      <c r="D2317" s="78"/>
      <c r="E2317" s="69"/>
      <c r="F2317" s="71"/>
      <c r="G2317" s="69">
        <f t="shared" si="71"/>
        <v>123929729.31</v>
      </c>
      <c r="I2317" s="67">
        <v>0</v>
      </c>
      <c r="J2317" s="68">
        <f t="shared" si="70"/>
        <v>-123929729.31</v>
      </c>
      <c r="K2317" s="56"/>
      <c r="L2317" s="64" t="s">
        <v>455</v>
      </c>
    </row>
    <row r="2318" spans="1:12" s="72" customFormat="1" outlineLevel="2">
      <c r="A2318" s="81">
        <v>1203504016</v>
      </c>
      <c r="B2318" s="82" t="s">
        <v>1980</v>
      </c>
      <c r="C2318" s="69">
        <v>0</v>
      </c>
      <c r="D2318" s="78"/>
      <c r="E2318" s="69"/>
      <c r="F2318" s="71"/>
      <c r="G2318" s="69">
        <f t="shared" si="71"/>
        <v>0</v>
      </c>
      <c r="I2318" s="67">
        <v>0</v>
      </c>
      <c r="J2318" s="68">
        <f t="shared" si="70"/>
        <v>0</v>
      </c>
      <c r="K2318" s="56"/>
      <c r="L2318" s="64" t="s">
        <v>455</v>
      </c>
    </row>
    <row r="2319" spans="1:12" s="72" customFormat="1" outlineLevel="2">
      <c r="A2319" s="81">
        <v>1203504017</v>
      </c>
      <c r="B2319" s="82" t="s">
        <v>1981</v>
      </c>
      <c r="C2319" s="69">
        <v>-123929723.55</v>
      </c>
      <c r="D2319" s="78"/>
      <c r="E2319" s="69"/>
      <c r="F2319" s="71"/>
      <c r="G2319" s="69">
        <f t="shared" si="71"/>
        <v>-123929723.55</v>
      </c>
      <c r="I2319" s="67">
        <v>0</v>
      </c>
      <c r="J2319" s="68">
        <f t="shared" si="70"/>
        <v>123929723.55</v>
      </c>
      <c r="K2319" s="56"/>
      <c r="L2319" s="64" t="s">
        <v>455</v>
      </c>
    </row>
    <row r="2320" spans="1:12" s="72" customFormat="1" outlineLevel="2">
      <c r="A2320" s="81">
        <v>1203504018</v>
      </c>
      <c r="B2320" s="82" t="s">
        <v>1982</v>
      </c>
      <c r="C2320" s="69">
        <v>0</v>
      </c>
      <c r="D2320" s="78"/>
      <c r="E2320" s="69"/>
      <c r="F2320" s="71"/>
      <c r="G2320" s="69">
        <f t="shared" si="71"/>
        <v>0</v>
      </c>
      <c r="I2320" s="67">
        <v>0</v>
      </c>
      <c r="J2320" s="68">
        <f t="shared" si="70"/>
        <v>0</v>
      </c>
      <c r="K2320" s="56"/>
      <c r="L2320" s="64" t="s">
        <v>455</v>
      </c>
    </row>
    <row r="2321" spans="1:12" s="72" customFormat="1" outlineLevel="2">
      <c r="A2321" s="81">
        <v>1203504019</v>
      </c>
      <c r="B2321" s="82" t="s">
        <v>1983</v>
      </c>
      <c r="C2321" s="69">
        <v>0</v>
      </c>
      <c r="D2321" s="78"/>
      <c r="E2321" s="69"/>
      <c r="F2321" s="71"/>
      <c r="G2321" s="69">
        <f t="shared" si="71"/>
        <v>0</v>
      </c>
      <c r="I2321" s="67">
        <v>0</v>
      </c>
      <c r="J2321" s="68">
        <f t="shared" si="70"/>
        <v>0</v>
      </c>
      <c r="K2321" s="56"/>
      <c r="L2321" s="64" t="s">
        <v>455</v>
      </c>
    </row>
    <row r="2322" spans="1:12" s="72" customFormat="1" outlineLevel="2">
      <c r="A2322" s="81">
        <v>1203504020</v>
      </c>
      <c r="B2322" s="82" t="s">
        <v>1976</v>
      </c>
      <c r="C2322" s="69">
        <v>0</v>
      </c>
      <c r="D2322" s="78"/>
      <c r="E2322" s="69"/>
      <c r="F2322" s="71"/>
      <c r="G2322" s="69">
        <f t="shared" si="71"/>
        <v>0</v>
      </c>
      <c r="I2322" s="67">
        <v>0</v>
      </c>
      <c r="J2322" s="68">
        <f t="shared" si="70"/>
        <v>0</v>
      </c>
      <c r="K2322" s="56"/>
      <c r="L2322" s="64" t="s">
        <v>455</v>
      </c>
    </row>
    <row r="2323" spans="1:12" s="72" customFormat="1" outlineLevel="2">
      <c r="A2323" s="81">
        <v>1203504021</v>
      </c>
      <c r="B2323" s="82" t="s">
        <v>1977</v>
      </c>
      <c r="C2323" s="69">
        <v>0</v>
      </c>
      <c r="D2323" s="78"/>
      <c r="E2323" s="69"/>
      <c r="F2323" s="71"/>
      <c r="G2323" s="69">
        <f t="shared" si="71"/>
        <v>0</v>
      </c>
      <c r="I2323" s="67">
        <v>0</v>
      </c>
      <c r="J2323" s="68">
        <f t="shared" si="70"/>
        <v>0</v>
      </c>
      <c r="K2323" s="56"/>
      <c r="L2323" s="64" t="s">
        <v>455</v>
      </c>
    </row>
    <row r="2324" spans="1:12" s="72" customFormat="1" outlineLevel="2">
      <c r="A2324" s="81">
        <v>1203504022</v>
      </c>
      <c r="B2324" s="82" t="s">
        <v>1978</v>
      </c>
      <c r="C2324" s="69">
        <v>0</v>
      </c>
      <c r="D2324" s="78"/>
      <c r="E2324" s="69"/>
      <c r="F2324" s="71"/>
      <c r="G2324" s="69">
        <f t="shared" si="71"/>
        <v>0</v>
      </c>
      <c r="I2324" s="67">
        <v>0</v>
      </c>
      <c r="J2324" s="68">
        <f t="shared" si="70"/>
        <v>0</v>
      </c>
      <c r="K2324" s="56"/>
      <c r="L2324" s="64" t="s">
        <v>455</v>
      </c>
    </row>
    <row r="2325" spans="1:12" s="72" customFormat="1" outlineLevel="2">
      <c r="A2325" s="81">
        <v>1203504023</v>
      </c>
      <c r="B2325" s="82" t="s">
        <v>1979</v>
      </c>
      <c r="C2325" s="69">
        <v>0</v>
      </c>
      <c r="D2325" s="78"/>
      <c r="E2325" s="69"/>
      <c r="F2325" s="71"/>
      <c r="G2325" s="69">
        <f t="shared" si="71"/>
        <v>0</v>
      </c>
      <c r="I2325" s="67">
        <v>0</v>
      </c>
      <c r="J2325" s="68">
        <f t="shared" si="70"/>
        <v>0</v>
      </c>
      <c r="K2325" s="56"/>
      <c r="L2325" s="64" t="s">
        <v>455</v>
      </c>
    </row>
    <row r="2326" spans="1:12" s="72" customFormat="1" outlineLevel="2">
      <c r="A2326" s="81">
        <v>1203504026</v>
      </c>
      <c r="B2326" s="82" t="s">
        <v>1980</v>
      </c>
      <c r="C2326" s="69">
        <v>0</v>
      </c>
      <c r="D2326" s="78"/>
      <c r="E2326" s="69"/>
      <c r="F2326" s="71"/>
      <c r="G2326" s="69">
        <f t="shared" si="71"/>
        <v>0</v>
      </c>
      <c r="I2326" s="67">
        <v>0</v>
      </c>
      <c r="J2326" s="68">
        <f t="shared" si="70"/>
        <v>0</v>
      </c>
      <c r="K2326" s="56"/>
      <c r="L2326" s="64" t="s">
        <v>455</v>
      </c>
    </row>
    <row r="2327" spans="1:12" s="72" customFormat="1" outlineLevel="2">
      <c r="A2327" s="81">
        <v>1203504027</v>
      </c>
      <c r="B2327" s="82" t="s">
        <v>1981</v>
      </c>
      <c r="C2327" s="69">
        <v>0</v>
      </c>
      <c r="D2327" s="78"/>
      <c r="E2327" s="69"/>
      <c r="F2327" s="71"/>
      <c r="G2327" s="69">
        <f t="shared" si="71"/>
        <v>0</v>
      </c>
      <c r="I2327" s="67">
        <v>0</v>
      </c>
      <c r="J2327" s="68">
        <f t="shared" si="70"/>
        <v>0</v>
      </c>
      <c r="K2327" s="56"/>
      <c r="L2327" s="64" t="s">
        <v>455</v>
      </c>
    </row>
    <row r="2328" spans="1:12" s="72" customFormat="1" outlineLevel="2">
      <c r="A2328" s="81">
        <v>1203504028</v>
      </c>
      <c r="B2328" s="82" t="s">
        <v>1982</v>
      </c>
      <c r="C2328" s="69">
        <v>0</v>
      </c>
      <c r="D2328" s="78"/>
      <c r="E2328" s="69"/>
      <c r="F2328" s="71"/>
      <c r="G2328" s="69">
        <f t="shared" si="71"/>
        <v>0</v>
      </c>
      <c r="I2328" s="67">
        <v>0</v>
      </c>
      <c r="J2328" s="68">
        <f t="shared" si="70"/>
        <v>0</v>
      </c>
      <c r="K2328" s="56"/>
      <c r="L2328" s="64" t="s">
        <v>455</v>
      </c>
    </row>
    <row r="2329" spans="1:12" s="72" customFormat="1" outlineLevel="2">
      <c r="A2329" s="81">
        <v>1203504029</v>
      </c>
      <c r="B2329" s="82" t="s">
        <v>1983</v>
      </c>
      <c r="C2329" s="69">
        <v>0</v>
      </c>
      <c r="D2329" s="78"/>
      <c r="E2329" s="69"/>
      <c r="F2329" s="71"/>
      <c r="G2329" s="69">
        <f t="shared" si="71"/>
        <v>0</v>
      </c>
      <c r="I2329" s="67">
        <v>0</v>
      </c>
      <c r="J2329" s="68">
        <f t="shared" si="70"/>
        <v>0</v>
      </c>
      <c r="K2329" s="56"/>
      <c r="L2329" s="64" t="s">
        <v>455</v>
      </c>
    </row>
    <row r="2330" spans="1:12" s="72" customFormat="1" outlineLevel="2">
      <c r="A2330" s="81">
        <v>1203504030</v>
      </c>
      <c r="B2330" s="82" t="s">
        <v>1976</v>
      </c>
      <c r="C2330" s="69">
        <v>37871.29</v>
      </c>
      <c r="D2330" s="78"/>
      <c r="E2330" s="69"/>
      <c r="F2330" s="71"/>
      <c r="G2330" s="69">
        <f t="shared" si="71"/>
        <v>37871.29</v>
      </c>
      <c r="I2330" s="67">
        <v>0</v>
      </c>
      <c r="J2330" s="68">
        <f t="shared" si="70"/>
        <v>-37871.29</v>
      </c>
      <c r="K2330" s="56"/>
      <c r="L2330" s="64" t="s">
        <v>455</v>
      </c>
    </row>
    <row r="2331" spans="1:12" s="72" customFormat="1" outlineLevel="2">
      <c r="A2331" s="81">
        <v>1203504031</v>
      </c>
      <c r="B2331" s="82" t="s">
        <v>1977</v>
      </c>
      <c r="C2331" s="69">
        <v>0</v>
      </c>
      <c r="D2331" s="78"/>
      <c r="E2331" s="69"/>
      <c r="F2331" s="71"/>
      <c r="G2331" s="69">
        <f t="shared" si="71"/>
        <v>0</v>
      </c>
      <c r="I2331" s="67">
        <v>0</v>
      </c>
      <c r="J2331" s="68">
        <f t="shared" si="70"/>
        <v>0</v>
      </c>
      <c r="K2331" s="56"/>
      <c r="L2331" s="64" t="s">
        <v>455</v>
      </c>
    </row>
    <row r="2332" spans="1:12" s="72" customFormat="1" outlineLevel="2">
      <c r="A2332" s="81">
        <v>1203504033</v>
      </c>
      <c r="B2332" s="82" t="s">
        <v>1979</v>
      </c>
      <c r="C2332" s="69">
        <v>0</v>
      </c>
      <c r="D2332" s="78"/>
      <c r="E2332" s="69"/>
      <c r="F2332" s="71"/>
      <c r="G2332" s="69">
        <f t="shared" si="71"/>
        <v>0</v>
      </c>
      <c r="I2332" s="67">
        <v>0</v>
      </c>
      <c r="J2332" s="68">
        <f t="shared" si="70"/>
        <v>0</v>
      </c>
      <c r="K2332" s="56"/>
      <c r="L2332" s="64" t="s">
        <v>455</v>
      </c>
    </row>
    <row r="2333" spans="1:12" s="72" customFormat="1" outlineLevel="2">
      <c r="A2333" s="81">
        <v>1203504036</v>
      </c>
      <c r="B2333" s="82" t="s">
        <v>1980</v>
      </c>
      <c r="C2333" s="69">
        <v>0</v>
      </c>
      <c r="D2333" s="78"/>
      <c r="E2333" s="69"/>
      <c r="F2333" s="71"/>
      <c r="G2333" s="69">
        <f t="shared" si="71"/>
        <v>0</v>
      </c>
      <c r="I2333" s="67">
        <v>0</v>
      </c>
      <c r="J2333" s="68">
        <f t="shared" si="70"/>
        <v>0</v>
      </c>
      <c r="K2333" s="56"/>
      <c r="L2333" s="64" t="s">
        <v>455</v>
      </c>
    </row>
    <row r="2334" spans="1:12" s="72" customFormat="1" outlineLevel="2">
      <c r="A2334" s="81">
        <v>1203504037</v>
      </c>
      <c r="B2334" s="82" t="s">
        <v>1981</v>
      </c>
      <c r="C2334" s="69">
        <v>0</v>
      </c>
      <c r="D2334" s="78"/>
      <c r="E2334" s="69"/>
      <c r="F2334" s="71"/>
      <c r="G2334" s="69">
        <f t="shared" si="71"/>
        <v>0</v>
      </c>
      <c r="I2334" s="67">
        <v>0</v>
      </c>
      <c r="J2334" s="68">
        <f t="shared" si="70"/>
        <v>0</v>
      </c>
      <c r="K2334" s="56"/>
      <c r="L2334" s="64" t="s">
        <v>455</v>
      </c>
    </row>
    <row r="2335" spans="1:12" s="72" customFormat="1" outlineLevel="2">
      <c r="A2335" s="81">
        <v>1203504039</v>
      </c>
      <c r="B2335" s="82" t="s">
        <v>1983</v>
      </c>
      <c r="C2335" s="69">
        <v>0</v>
      </c>
      <c r="D2335" s="78"/>
      <c r="E2335" s="69"/>
      <c r="F2335" s="71"/>
      <c r="G2335" s="69">
        <f t="shared" si="71"/>
        <v>0</v>
      </c>
      <c r="I2335" s="67">
        <v>0</v>
      </c>
      <c r="J2335" s="68">
        <f t="shared" si="70"/>
        <v>0</v>
      </c>
      <c r="K2335" s="56"/>
      <c r="L2335" s="64" t="s">
        <v>455</v>
      </c>
    </row>
    <row r="2336" spans="1:12" s="72" customFormat="1" outlineLevel="2">
      <c r="A2336" s="81">
        <v>1203504040</v>
      </c>
      <c r="B2336" s="82" t="s">
        <v>1976</v>
      </c>
      <c r="C2336" s="69">
        <v>38712.019999999902</v>
      </c>
      <c r="D2336" s="78"/>
      <c r="E2336" s="69"/>
      <c r="F2336" s="71"/>
      <c r="G2336" s="69">
        <f t="shared" si="71"/>
        <v>38712.019999999902</v>
      </c>
      <c r="I2336" s="67">
        <v>0</v>
      </c>
      <c r="J2336" s="68">
        <f t="shared" si="70"/>
        <v>-38712.019999999902</v>
      </c>
      <c r="K2336" s="56"/>
      <c r="L2336" s="64" t="s">
        <v>455</v>
      </c>
    </row>
    <row r="2337" spans="1:12" s="72" customFormat="1" outlineLevel="2">
      <c r="A2337" s="81">
        <v>1203504041</v>
      </c>
      <c r="B2337" s="82" t="s">
        <v>1977</v>
      </c>
      <c r="C2337" s="69">
        <v>0</v>
      </c>
      <c r="D2337" s="78"/>
      <c r="E2337" s="69"/>
      <c r="F2337" s="71"/>
      <c r="G2337" s="69">
        <f t="shared" si="71"/>
        <v>0</v>
      </c>
      <c r="I2337" s="67">
        <v>0</v>
      </c>
      <c r="J2337" s="68">
        <f t="shared" si="70"/>
        <v>0</v>
      </c>
      <c r="K2337" s="56"/>
      <c r="L2337" s="64" t="s">
        <v>455</v>
      </c>
    </row>
    <row r="2338" spans="1:12" s="72" customFormat="1" outlineLevel="2">
      <c r="A2338" s="81">
        <v>1203504043</v>
      </c>
      <c r="B2338" s="82" t="s">
        <v>1979</v>
      </c>
      <c r="C2338" s="69">
        <v>0</v>
      </c>
      <c r="D2338" s="78"/>
      <c r="E2338" s="69"/>
      <c r="F2338" s="71"/>
      <c r="G2338" s="69">
        <f t="shared" si="71"/>
        <v>0</v>
      </c>
      <c r="I2338" s="67">
        <v>0</v>
      </c>
      <c r="J2338" s="68">
        <f t="shared" si="70"/>
        <v>0</v>
      </c>
      <c r="K2338" s="56"/>
      <c r="L2338" s="64" t="s">
        <v>455</v>
      </c>
    </row>
    <row r="2339" spans="1:12" s="72" customFormat="1" outlineLevel="2">
      <c r="A2339" s="81">
        <v>1203504046</v>
      </c>
      <c r="B2339" s="82" t="s">
        <v>1980</v>
      </c>
      <c r="C2339" s="69">
        <v>0</v>
      </c>
      <c r="D2339" s="78"/>
      <c r="E2339" s="69"/>
      <c r="F2339" s="71"/>
      <c r="G2339" s="69">
        <f t="shared" si="71"/>
        <v>0</v>
      </c>
      <c r="I2339" s="67">
        <v>0</v>
      </c>
      <c r="J2339" s="68">
        <f t="shared" si="70"/>
        <v>0</v>
      </c>
      <c r="K2339" s="56"/>
      <c r="L2339" s="64" t="s">
        <v>455</v>
      </c>
    </row>
    <row r="2340" spans="1:12" s="72" customFormat="1" outlineLevel="2">
      <c r="A2340" s="81">
        <v>1203504047</v>
      </c>
      <c r="B2340" s="82" t="s">
        <v>1981</v>
      </c>
      <c r="C2340" s="69">
        <v>0</v>
      </c>
      <c r="D2340" s="78"/>
      <c r="E2340" s="69"/>
      <c r="F2340" s="71"/>
      <c r="G2340" s="69">
        <f t="shared" si="71"/>
        <v>0</v>
      </c>
      <c r="I2340" s="67">
        <v>0</v>
      </c>
      <c r="J2340" s="68">
        <f t="shared" si="70"/>
        <v>0</v>
      </c>
      <c r="K2340" s="56"/>
      <c r="L2340" s="64" t="s">
        <v>455</v>
      </c>
    </row>
    <row r="2341" spans="1:12" s="72" customFormat="1" outlineLevel="2">
      <c r="A2341" s="81">
        <v>1203504049</v>
      </c>
      <c r="B2341" s="82" t="s">
        <v>1983</v>
      </c>
      <c r="C2341" s="69">
        <v>0</v>
      </c>
      <c r="D2341" s="78"/>
      <c r="E2341" s="69"/>
      <c r="F2341" s="71"/>
      <c r="G2341" s="69">
        <f t="shared" si="71"/>
        <v>0</v>
      </c>
      <c r="I2341" s="67">
        <v>0</v>
      </c>
      <c r="J2341" s="68">
        <f t="shared" si="70"/>
        <v>0</v>
      </c>
      <c r="K2341" s="56"/>
      <c r="L2341" s="64" t="s">
        <v>455</v>
      </c>
    </row>
    <row r="2342" spans="1:12" s="72" customFormat="1" outlineLevel="2">
      <c r="A2342" s="81">
        <v>1203504050</v>
      </c>
      <c r="B2342" s="82" t="s">
        <v>1976</v>
      </c>
      <c r="C2342" s="69">
        <v>167197.42000000001</v>
      </c>
      <c r="D2342" s="78"/>
      <c r="E2342" s="69"/>
      <c r="F2342" s="71"/>
      <c r="G2342" s="69">
        <f t="shared" si="71"/>
        <v>167197.42000000001</v>
      </c>
      <c r="I2342" s="67">
        <v>0</v>
      </c>
      <c r="J2342" s="68">
        <f t="shared" si="70"/>
        <v>-167197.42000000001</v>
      </c>
      <c r="K2342" s="56"/>
      <c r="L2342" s="64" t="s">
        <v>455</v>
      </c>
    </row>
    <row r="2343" spans="1:12" s="72" customFormat="1" outlineLevel="2">
      <c r="A2343" s="81">
        <v>1203504051</v>
      </c>
      <c r="B2343" s="82" t="s">
        <v>1977</v>
      </c>
      <c r="C2343" s="69">
        <v>0</v>
      </c>
      <c r="D2343" s="78"/>
      <c r="E2343" s="69"/>
      <c r="F2343" s="71"/>
      <c r="G2343" s="69">
        <f t="shared" si="71"/>
        <v>0</v>
      </c>
      <c r="I2343" s="67">
        <v>0</v>
      </c>
      <c r="J2343" s="68">
        <f t="shared" si="70"/>
        <v>0</v>
      </c>
      <c r="K2343" s="56"/>
      <c r="L2343" s="64" t="s">
        <v>455</v>
      </c>
    </row>
    <row r="2344" spans="1:12" s="72" customFormat="1" outlineLevel="2">
      <c r="A2344" s="81">
        <v>1203504053</v>
      </c>
      <c r="B2344" s="82" t="s">
        <v>1979</v>
      </c>
      <c r="C2344" s="69">
        <v>0</v>
      </c>
      <c r="D2344" s="78"/>
      <c r="E2344" s="69"/>
      <c r="F2344" s="71"/>
      <c r="G2344" s="69">
        <f t="shared" si="71"/>
        <v>0</v>
      </c>
      <c r="I2344" s="67">
        <v>0</v>
      </c>
      <c r="J2344" s="68">
        <f t="shared" si="70"/>
        <v>0</v>
      </c>
      <c r="K2344" s="56"/>
      <c r="L2344" s="64" t="s">
        <v>455</v>
      </c>
    </row>
    <row r="2345" spans="1:12" s="72" customFormat="1" outlineLevel="2">
      <c r="A2345" s="81">
        <v>1203504056</v>
      </c>
      <c r="B2345" s="82" t="s">
        <v>1980</v>
      </c>
      <c r="C2345" s="69">
        <v>0</v>
      </c>
      <c r="D2345" s="78"/>
      <c r="E2345" s="69"/>
      <c r="F2345" s="71"/>
      <c r="G2345" s="69">
        <f t="shared" si="71"/>
        <v>0</v>
      </c>
      <c r="I2345" s="67">
        <v>0</v>
      </c>
      <c r="J2345" s="68">
        <f t="shared" si="70"/>
        <v>0</v>
      </c>
      <c r="K2345" s="56"/>
      <c r="L2345" s="64" t="s">
        <v>455</v>
      </c>
    </row>
    <row r="2346" spans="1:12" s="72" customFormat="1" outlineLevel="2">
      <c r="A2346" s="81">
        <v>1203504057</v>
      </c>
      <c r="B2346" s="82" t="s">
        <v>1981</v>
      </c>
      <c r="C2346" s="69">
        <v>0</v>
      </c>
      <c r="D2346" s="78"/>
      <c r="E2346" s="69"/>
      <c r="F2346" s="71"/>
      <c r="G2346" s="69">
        <f t="shared" si="71"/>
        <v>0</v>
      </c>
      <c r="I2346" s="67">
        <v>0</v>
      </c>
      <c r="J2346" s="68">
        <f t="shared" ref="J2346:J2409" si="72">I2346-G2346</f>
        <v>0</v>
      </c>
      <c r="K2346" s="56"/>
      <c r="L2346" s="64" t="s">
        <v>455</v>
      </c>
    </row>
    <row r="2347" spans="1:12" s="72" customFormat="1" outlineLevel="2">
      <c r="A2347" s="81">
        <v>1203504059</v>
      </c>
      <c r="B2347" s="82" t="s">
        <v>1983</v>
      </c>
      <c r="C2347" s="69">
        <v>0</v>
      </c>
      <c r="D2347" s="78"/>
      <c r="E2347" s="69"/>
      <c r="F2347" s="71"/>
      <c r="G2347" s="69">
        <f t="shared" si="71"/>
        <v>0</v>
      </c>
      <c r="I2347" s="67">
        <v>0</v>
      </c>
      <c r="J2347" s="68">
        <f t="shared" si="72"/>
        <v>0</v>
      </c>
      <c r="K2347" s="56"/>
      <c r="L2347" s="64" t="s">
        <v>455</v>
      </c>
    </row>
    <row r="2348" spans="1:12" s="72" customFormat="1" outlineLevel="2">
      <c r="A2348" s="81">
        <v>1203504060</v>
      </c>
      <c r="B2348" s="82" t="s">
        <v>1976</v>
      </c>
      <c r="C2348" s="69">
        <v>292577.799999999</v>
      </c>
      <c r="D2348" s="78"/>
      <c r="E2348" s="69"/>
      <c r="F2348" s="71"/>
      <c r="G2348" s="69">
        <f t="shared" si="71"/>
        <v>292577.799999999</v>
      </c>
      <c r="I2348" s="67">
        <v>0</v>
      </c>
      <c r="J2348" s="68">
        <f t="shared" si="72"/>
        <v>-292577.799999999</v>
      </c>
      <c r="K2348" s="56"/>
      <c r="L2348" s="64" t="s">
        <v>455</v>
      </c>
    </row>
    <row r="2349" spans="1:12" s="72" customFormat="1" outlineLevel="2">
      <c r="A2349" s="81">
        <v>1203504061</v>
      </c>
      <c r="B2349" s="82" t="s">
        <v>1977</v>
      </c>
      <c r="C2349" s="69">
        <v>0</v>
      </c>
      <c r="D2349" s="78"/>
      <c r="E2349" s="69"/>
      <c r="F2349" s="71"/>
      <c r="G2349" s="69">
        <f t="shared" si="71"/>
        <v>0</v>
      </c>
      <c r="I2349" s="67">
        <v>0</v>
      </c>
      <c r="J2349" s="68">
        <f t="shared" si="72"/>
        <v>0</v>
      </c>
      <c r="K2349" s="56"/>
      <c r="L2349" s="64" t="s">
        <v>455</v>
      </c>
    </row>
    <row r="2350" spans="1:12" s="72" customFormat="1" outlineLevel="2">
      <c r="A2350" s="81">
        <v>1203504063</v>
      </c>
      <c r="B2350" s="82" t="s">
        <v>1979</v>
      </c>
      <c r="C2350" s="69">
        <v>0</v>
      </c>
      <c r="D2350" s="78"/>
      <c r="E2350" s="69"/>
      <c r="F2350" s="71"/>
      <c r="G2350" s="69">
        <f t="shared" si="71"/>
        <v>0</v>
      </c>
      <c r="I2350" s="67">
        <v>0</v>
      </c>
      <c r="J2350" s="68">
        <f t="shared" si="72"/>
        <v>0</v>
      </c>
      <c r="K2350" s="56"/>
      <c r="L2350" s="64" t="s">
        <v>455</v>
      </c>
    </row>
    <row r="2351" spans="1:12" s="72" customFormat="1" outlineLevel="2">
      <c r="A2351" s="81">
        <v>1203504066</v>
      </c>
      <c r="B2351" s="82" t="s">
        <v>1980</v>
      </c>
      <c r="C2351" s="69">
        <v>0</v>
      </c>
      <c r="D2351" s="78"/>
      <c r="E2351" s="69"/>
      <c r="F2351" s="71"/>
      <c r="G2351" s="69">
        <f t="shared" si="71"/>
        <v>0</v>
      </c>
      <c r="I2351" s="67">
        <v>0</v>
      </c>
      <c r="J2351" s="68">
        <f t="shared" si="72"/>
        <v>0</v>
      </c>
      <c r="K2351" s="56"/>
      <c r="L2351" s="64" t="s">
        <v>455</v>
      </c>
    </row>
    <row r="2352" spans="1:12" s="72" customFormat="1" outlineLevel="2">
      <c r="A2352" s="81">
        <v>1203504067</v>
      </c>
      <c r="B2352" s="82" t="s">
        <v>1981</v>
      </c>
      <c r="C2352" s="69">
        <v>0</v>
      </c>
      <c r="D2352" s="78"/>
      <c r="E2352" s="69"/>
      <c r="F2352" s="71"/>
      <c r="G2352" s="69">
        <f t="shared" si="71"/>
        <v>0</v>
      </c>
      <c r="I2352" s="67">
        <v>0</v>
      </c>
      <c r="J2352" s="68">
        <f t="shared" si="72"/>
        <v>0</v>
      </c>
      <c r="K2352" s="56"/>
      <c r="L2352" s="64" t="s">
        <v>455</v>
      </c>
    </row>
    <row r="2353" spans="1:12" s="72" customFormat="1" outlineLevel="2">
      <c r="A2353" s="81">
        <v>1203504069</v>
      </c>
      <c r="B2353" s="82" t="s">
        <v>1983</v>
      </c>
      <c r="C2353" s="69">
        <v>0</v>
      </c>
      <c r="D2353" s="78"/>
      <c r="E2353" s="69"/>
      <c r="F2353" s="71"/>
      <c r="G2353" s="69">
        <f t="shared" si="71"/>
        <v>0</v>
      </c>
      <c r="I2353" s="67">
        <v>0</v>
      </c>
      <c r="J2353" s="68">
        <f t="shared" si="72"/>
        <v>0</v>
      </c>
      <c r="K2353" s="56"/>
      <c r="L2353" s="64" t="s">
        <v>455</v>
      </c>
    </row>
    <row r="2354" spans="1:12" s="72" customFormat="1" outlineLevel="2">
      <c r="A2354" s="81">
        <v>1203504070</v>
      </c>
      <c r="B2354" s="82" t="s">
        <v>1976</v>
      </c>
      <c r="C2354" s="69">
        <v>224823.899999999</v>
      </c>
      <c r="D2354" s="78"/>
      <c r="E2354" s="69"/>
      <c r="F2354" s="71"/>
      <c r="G2354" s="69">
        <f t="shared" si="71"/>
        <v>224823.899999999</v>
      </c>
      <c r="I2354" s="67">
        <v>0</v>
      </c>
      <c r="J2354" s="68">
        <f t="shared" si="72"/>
        <v>-224823.899999999</v>
      </c>
      <c r="K2354" s="56"/>
      <c r="L2354" s="64" t="s">
        <v>455</v>
      </c>
    </row>
    <row r="2355" spans="1:12" s="72" customFormat="1" outlineLevel="2">
      <c r="A2355" s="81">
        <v>1203504071</v>
      </c>
      <c r="B2355" s="82" t="s">
        <v>1977</v>
      </c>
      <c r="C2355" s="69">
        <v>0</v>
      </c>
      <c r="D2355" s="78"/>
      <c r="E2355" s="69"/>
      <c r="F2355" s="71"/>
      <c r="G2355" s="69">
        <f t="shared" si="71"/>
        <v>0</v>
      </c>
      <c r="I2355" s="67">
        <v>0</v>
      </c>
      <c r="J2355" s="68">
        <f t="shared" si="72"/>
        <v>0</v>
      </c>
      <c r="K2355" s="56"/>
      <c r="L2355" s="64" t="s">
        <v>455</v>
      </c>
    </row>
    <row r="2356" spans="1:12" s="72" customFormat="1" outlineLevel="2">
      <c r="A2356" s="81">
        <v>1203504073</v>
      </c>
      <c r="B2356" s="82" t="s">
        <v>1979</v>
      </c>
      <c r="C2356" s="69">
        <v>0</v>
      </c>
      <c r="D2356" s="78"/>
      <c r="E2356" s="69"/>
      <c r="F2356" s="71"/>
      <c r="G2356" s="69">
        <f t="shared" si="71"/>
        <v>0</v>
      </c>
      <c r="I2356" s="67">
        <v>0</v>
      </c>
      <c r="J2356" s="68">
        <f t="shared" si="72"/>
        <v>0</v>
      </c>
      <c r="K2356" s="56"/>
      <c r="L2356" s="64" t="s">
        <v>455</v>
      </c>
    </row>
    <row r="2357" spans="1:12" s="72" customFormat="1" outlineLevel="2">
      <c r="A2357" s="81">
        <v>1203504076</v>
      </c>
      <c r="B2357" s="82" t="s">
        <v>1980</v>
      </c>
      <c r="C2357" s="69">
        <v>0</v>
      </c>
      <c r="D2357" s="78"/>
      <c r="E2357" s="69"/>
      <c r="F2357" s="71"/>
      <c r="G2357" s="69">
        <f t="shared" si="71"/>
        <v>0</v>
      </c>
      <c r="I2357" s="67">
        <v>0</v>
      </c>
      <c r="J2357" s="68">
        <f t="shared" si="72"/>
        <v>0</v>
      </c>
      <c r="K2357" s="56"/>
      <c r="L2357" s="64" t="s">
        <v>455</v>
      </c>
    </row>
    <row r="2358" spans="1:12" s="72" customFormat="1" outlineLevel="2">
      <c r="A2358" s="81">
        <v>1203504077</v>
      </c>
      <c r="B2358" s="82" t="s">
        <v>1981</v>
      </c>
      <c r="C2358" s="69">
        <v>0</v>
      </c>
      <c r="D2358" s="78"/>
      <c r="E2358" s="69"/>
      <c r="F2358" s="71"/>
      <c r="G2358" s="69">
        <f t="shared" si="71"/>
        <v>0</v>
      </c>
      <c r="I2358" s="67">
        <v>0</v>
      </c>
      <c r="J2358" s="68">
        <f t="shared" si="72"/>
        <v>0</v>
      </c>
      <c r="K2358" s="56"/>
      <c r="L2358" s="64" t="s">
        <v>455</v>
      </c>
    </row>
    <row r="2359" spans="1:12" s="72" customFormat="1" outlineLevel="2">
      <c r="A2359" s="81">
        <v>1203504079</v>
      </c>
      <c r="B2359" s="82" t="s">
        <v>1983</v>
      </c>
      <c r="C2359" s="69">
        <v>0</v>
      </c>
      <c r="D2359" s="78"/>
      <c r="E2359" s="69"/>
      <c r="F2359" s="71"/>
      <c r="G2359" s="69">
        <f t="shared" si="71"/>
        <v>0</v>
      </c>
      <c r="I2359" s="67">
        <v>0</v>
      </c>
      <c r="J2359" s="68">
        <f t="shared" si="72"/>
        <v>0</v>
      </c>
      <c r="K2359" s="56"/>
      <c r="L2359" s="64" t="s">
        <v>455</v>
      </c>
    </row>
    <row r="2360" spans="1:12" s="72" customFormat="1" outlineLevel="2">
      <c r="A2360" s="81">
        <v>1203504080</v>
      </c>
      <c r="B2360" s="82" t="s">
        <v>1984</v>
      </c>
      <c r="C2360" s="69">
        <v>0</v>
      </c>
      <c r="D2360" s="78"/>
      <c r="E2360" s="69"/>
      <c r="F2360" s="71"/>
      <c r="G2360" s="69">
        <f t="shared" ref="G2360:G2423" si="73">C2360+E2360</f>
        <v>0</v>
      </c>
      <c r="I2360" s="67">
        <v>0</v>
      </c>
      <c r="J2360" s="68">
        <f t="shared" si="72"/>
        <v>0</v>
      </c>
      <c r="K2360" s="56"/>
      <c r="L2360" s="64" t="s">
        <v>455</v>
      </c>
    </row>
    <row r="2361" spans="1:12" s="72" customFormat="1" outlineLevel="2">
      <c r="A2361" s="81">
        <v>1203504081</v>
      </c>
      <c r="B2361" s="82" t="s">
        <v>1985</v>
      </c>
      <c r="C2361" s="69">
        <v>-22925674.98</v>
      </c>
      <c r="D2361" s="78"/>
      <c r="E2361" s="69"/>
      <c r="F2361" s="71"/>
      <c r="G2361" s="69">
        <f t="shared" si="73"/>
        <v>-22925674.98</v>
      </c>
      <c r="I2361" s="67">
        <v>0</v>
      </c>
      <c r="J2361" s="68">
        <f t="shared" si="72"/>
        <v>22925674.98</v>
      </c>
      <c r="K2361" s="56"/>
      <c r="L2361" s="64" t="s">
        <v>455</v>
      </c>
    </row>
    <row r="2362" spans="1:12" s="72" customFormat="1" outlineLevel="2">
      <c r="A2362" s="81">
        <v>1203504082</v>
      </c>
      <c r="B2362" s="82" t="s">
        <v>1986</v>
      </c>
      <c r="C2362" s="69">
        <v>8454.95999999999</v>
      </c>
      <c r="D2362" s="78"/>
      <c r="E2362" s="69"/>
      <c r="F2362" s="71"/>
      <c r="G2362" s="69">
        <f t="shared" si="73"/>
        <v>8454.95999999999</v>
      </c>
      <c r="I2362" s="67">
        <v>0</v>
      </c>
      <c r="J2362" s="68">
        <f t="shared" si="72"/>
        <v>-8454.95999999999</v>
      </c>
      <c r="K2362" s="56"/>
      <c r="L2362" s="64" t="s">
        <v>455</v>
      </c>
    </row>
    <row r="2363" spans="1:12" s="72" customFormat="1" outlineLevel="2">
      <c r="A2363" s="81">
        <v>1203504083</v>
      </c>
      <c r="B2363" s="82" t="s">
        <v>1987</v>
      </c>
      <c r="C2363" s="69">
        <v>569238053.5</v>
      </c>
      <c r="D2363" s="78"/>
      <c r="E2363" s="69"/>
      <c r="F2363" s="71"/>
      <c r="G2363" s="69">
        <f t="shared" si="73"/>
        <v>569238053.5</v>
      </c>
      <c r="I2363" s="67">
        <v>0</v>
      </c>
      <c r="J2363" s="68">
        <f t="shared" si="72"/>
        <v>-569238053.5</v>
      </c>
      <c r="K2363" s="56"/>
      <c r="L2363" s="64" t="s">
        <v>455</v>
      </c>
    </row>
    <row r="2364" spans="1:12" s="72" customFormat="1" outlineLevel="2">
      <c r="A2364" s="81">
        <v>1203504087</v>
      </c>
      <c r="B2364" s="82" t="s">
        <v>1988</v>
      </c>
      <c r="C2364" s="69">
        <v>-546320833.48000002</v>
      </c>
      <c r="D2364" s="78"/>
      <c r="E2364" s="69"/>
      <c r="F2364" s="71"/>
      <c r="G2364" s="69">
        <f t="shared" si="73"/>
        <v>-546320833.48000002</v>
      </c>
      <c r="I2364" s="67">
        <v>0</v>
      </c>
      <c r="J2364" s="68">
        <f t="shared" si="72"/>
        <v>546320833.48000002</v>
      </c>
      <c r="K2364" s="56"/>
      <c r="L2364" s="64" t="s">
        <v>455</v>
      </c>
    </row>
    <row r="2365" spans="1:12" s="72" customFormat="1" outlineLevel="2">
      <c r="A2365" s="81">
        <v>1203504089</v>
      </c>
      <c r="B2365" s="82" t="s">
        <v>1989</v>
      </c>
      <c r="C2365" s="69">
        <v>0</v>
      </c>
      <c r="D2365" s="78"/>
      <c r="E2365" s="69"/>
      <c r="F2365" s="71"/>
      <c r="G2365" s="69">
        <f t="shared" si="73"/>
        <v>0</v>
      </c>
      <c r="I2365" s="67">
        <v>0</v>
      </c>
      <c r="J2365" s="68">
        <f t="shared" si="72"/>
        <v>0</v>
      </c>
      <c r="K2365" s="56"/>
      <c r="L2365" s="64" t="s">
        <v>455</v>
      </c>
    </row>
    <row r="2366" spans="1:12" s="72" customFormat="1" outlineLevel="2">
      <c r="A2366" s="81">
        <v>1203505010</v>
      </c>
      <c r="B2366" s="82" t="s">
        <v>1990</v>
      </c>
      <c r="C2366" s="69">
        <v>0</v>
      </c>
      <c r="D2366" s="78"/>
      <c r="E2366" s="69"/>
      <c r="F2366" s="71"/>
      <c r="G2366" s="69">
        <f t="shared" si="73"/>
        <v>0</v>
      </c>
      <c r="I2366" s="67">
        <v>0</v>
      </c>
      <c r="J2366" s="68">
        <f t="shared" si="72"/>
        <v>0</v>
      </c>
      <c r="K2366" s="56"/>
      <c r="L2366" s="64" t="s">
        <v>455</v>
      </c>
    </row>
    <row r="2367" spans="1:12" s="72" customFormat="1" outlineLevel="2">
      <c r="A2367" s="81">
        <v>1203505011</v>
      </c>
      <c r="B2367" s="82" t="s">
        <v>1991</v>
      </c>
      <c r="C2367" s="69">
        <v>0</v>
      </c>
      <c r="D2367" s="78"/>
      <c r="E2367" s="69"/>
      <c r="F2367" s="71"/>
      <c r="G2367" s="69">
        <f t="shared" si="73"/>
        <v>0</v>
      </c>
      <c r="I2367" s="67">
        <v>0</v>
      </c>
      <c r="J2367" s="68">
        <f t="shared" si="72"/>
        <v>0</v>
      </c>
      <c r="K2367" s="56"/>
      <c r="L2367" s="64" t="s">
        <v>455</v>
      </c>
    </row>
    <row r="2368" spans="1:12" s="72" customFormat="1" outlineLevel="2">
      <c r="A2368" s="81">
        <v>1203505012</v>
      </c>
      <c r="B2368" s="82" t="s">
        <v>1992</v>
      </c>
      <c r="C2368" s="69">
        <v>0</v>
      </c>
      <c r="D2368" s="78"/>
      <c r="E2368" s="69"/>
      <c r="F2368" s="71"/>
      <c r="G2368" s="69">
        <f t="shared" si="73"/>
        <v>0</v>
      </c>
      <c r="I2368" s="67">
        <v>0</v>
      </c>
      <c r="J2368" s="68">
        <f t="shared" si="72"/>
        <v>0</v>
      </c>
      <c r="K2368" s="56"/>
      <c r="L2368" s="64" t="s">
        <v>455</v>
      </c>
    </row>
    <row r="2369" spans="1:12" s="72" customFormat="1" outlineLevel="2">
      <c r="A2369" s="81">
        <v>1203505013</v>
      </c>
      <c r="B2369" s="82" t="s">
        <v>1993</v>
      </c>
      <c r="C2369" s="69">
        <v>0</v>
      </c>
      <c r="D2369" s="78"/>
      <c r="E2369" s="69"/>
      <c r="F2369" s="71"/>
      <c r="G2369" s="69">
        <f t="shared" si="73"/>
        <v>0</v>
      </c>
      <c r="I2369" s="67">
        <v>0</v>
      </c>
      <c r="J2369" s="68">
        <f t="shared" si="72"/>
        <v>0</v>
      </c>
      <c r="K2369" s="56"/>
      <c r="L2369" s="64" t="s">
        <v>455</v>
      </c>
    </row>
    <row r="2370" spans="1:12" s="72" customFormat="1" outlineLevel="2">
      <c r="A2370" s="81">
        <v>1203505016</v>
      </c>
      <c r="B2370" s="82" t="s">
        <v>1994</v>
      </c>
      <c r="C2370" s="69">
        <v>0</v>
      </c>
      <c r="D2370" s="78"/>
      <c r="E2370" s="69"/>
      <c r="F2370" s="71"/>
      <c r="G2370" s="69">
        <f t="shared" si="73"/>
        <v>0</v>
      </c>
      <c r="I2370" s="67">
        <v>0</v>
      </c>
      <c r="J2370" s="68">
        <f t="shared" si="72"/>
        <v>0</v>
      </c>
      <c r="K2370" s="56"/>
      <c r="L2370" s="64" t="s">
        <v>455</v>
      </c>
    </row>
    <row r="2371" spans="1:12" s="72" customFormat="1" outlineLevel="2">
      <c r="A2371" s="81">
        <v>1203505017</v>
      </c>
      <c r="B2371" s="82" t="s">
        <v>1995</v>
      </c>
      <c r="C2371" s="69">
        <v>0</v>
      </c>
      <c r="D2371" s="78"/>
      <c r="E2371" s="69"/>
      <c r="F2371" s="71"/>
      <c r="G2371" s="69">
        <f t="shared" si="73"/>
        <v>0</v>
      </c>
      <c r="I2371" s="67">
        <v>0</v>
      </c>
      <c r="J2371" s="68">
        <f t="shared" si="72"/>
        <v>0</v>
      </c>
      <c r="K2371" s="56"/>
      <c r="L2371" s="64" t="s">
        <v>455</v>
      </c>
    </row>
    <row r="2372" spans="1:12" s="72" customFormat="1" outlineLevel="2">
      <c r="A2372" s="81">
        <v>1203505018</v>
      </c>
      <c r="B2372" s="82" t="s">
        <v>1996</v>
      </c>
      <c r="C2372" s="69">
        <v>0</v>
      </c>
      <c r="D2372" s="78"/>
      <c r="E2372" s="69"/>
      <c r="F2372" s="71"/>
      <c r="G2372" s="69">
        <f t="shared" si="73"/>
        <v>0</v>
      </c>
      <c r="I2372" s="67">
        <v>0</v>
      </c>
      <c r="J2372" s="68">
        <f t="shared" si="72"/>
        <v>0</v>
      </c>
      <c r="K2372" s="56"/>
      <c r="L2372" s="64" t="s">
        <v>455</v>
      </c>
    </row>
    <row r="2373" spans="1:12" s="72" customFormat="1" outlineLevel="2">
      <c r="A2373" s="81">
        <v>1203505019</v>
      </c>
      <c r="B2373" s="82" t="s">
        <v>1997</v>
      </c>
      <c r="C2373" s="69">
        <v>0</v>
      </c>
      <c r="D2373" s="78"/>
      <c r="E2373" s="69"/>
      <c r="F2373" s="71"/>
      <c r="G2373" s="69">
        <f t="shared" si="73"/>
        <v>0</v>
      </c>
      <c r="I2373" s="67">
        <v>0</v>
      </c>
      <c r="J2373" s="68">
        <f t="shared" si="72"/>
        <v>0</v>
      </c>
      <c r="K2373" s="56"/>
      <c r="L2373" s="64" t="s">
        <v>455</v>
      </c>
    </row>
    <row r="2374" spans="1:12" s="72" customFormat="1" outlineLevel="2">
      <c r="A2374" s="81">
        <v>1203505020</v>
      </c>
      <c r="B2374" s="82" t="s">
        <v>1990</v>
      </c>
      <c r="C2374" s="69">
        <v>0</v>
      </c>
      <c r="D2374" s="78"/>
      <c r="E2374" s="69"/>
      <c r="F2374" s="71"/>
      <c r="G2374" s="69">
        <f t="shared" si="73"/>
        <v>0</v>
      </c>
      <c r="I2374" s="67">
        <v>0</v>
      </c>
      <c r="J2374" s="68">
        <f t="shared" si="72"/>
        <v>0</v>
      </c>
      <c r="K2374" s="56"/>
      <c r="L2374" s="64" t="s">
        <v>455</v>
      </c>
    </row>
    <row r="2375" spans="1:12" s="72" customFormat="1" outlineLevel="2">
      <c r="A2375" s="81">
        <v>1203505021</v>
      </c>
      <c r="B2375" s="82" t="s">
        <v>1991</v>
      </c>
      <c r="C2375" s="69">
        <v>0</v>
      </c>
      <c r="D2375" s="78"/>
      <c r="E2375" s="69"/>
      <c r="F2375" s="71"/>
      <c r="G2375" s="69">
        <f t="shared" si="73"/>
        <v>0</v>
      </c>
      <c r="I2375" s="67">
        <v>0</v>
      </c>
      <c r="J2375" s="68">
        <f t="shared" si="72"/>
        <v>0</v>
      </c>
      <c r="K2375" s="56"/>
      <c r="L2375" s="64" t="s">
        <v>455</v>
      </c>
    </row>
    <row r="2376" spans="1:12" s="72" customFormat="1" outlineLevel="2">
      <c r="A2376" s="81">
        <v>1203505022</v>
      </c>
      <c r="B2376" s="82" t="s">
        <v>1992</v>
      </c>
      <c r="C2376" s="69">
        <v>0</v>
      </c>
      <c r="D2376" s="78"/>
      <c r="E2376" s="69"/>
      <c r="F2376" s="71"/>
      <c r="G2376" s="69">
        <f t="shared" si="73"/>
        <v>0</v>
      </c>
      <c r="I2376" s="67">
        <v>0</v>
      </c>
      <c r="J2376" s="68">
        <f t="shared" si="72"/>
        <v>0</v>
      </c>
      <c r="K2376" s="56"/>
      <c r="L2376" s="64" t="s">
        <v>455</v>
      </c>
    </row>
    <row r="2377" spans="1:12" s="72" customFormat="1" outlineLevel="2">
      <c r="A2377" s="81">
        <v>1203505023</v>
      </c>
      <c r="B2377" s="82" t="s">
        <v>1993</v>
      </c>
      <c r="C2377" s="69">
        <v>0</v>
      </c>
      <c r="D2377" s="78"/>
      <c r="E2377" s="69"/>
      <c r="F2377" s="71"/>
      <c r="G2377" s="69">
        <f t="shared" si="73"/>
        <v>0</v>
      </c>
      <c r="I2377" s="67">
        <v>0</v>
      </c>
      <c r="J2377" s="68">
        <f t="shared" si="72"/>
        <v>0</v>
      </c>
      <c r="K2377" s="56"/>
      <c r="L2377" s="64" t="s">
        <v>455</v>
      </c>
    </row>
    <row r="2378" spans="1:12" s="72" customFormat="1" outlineLevel="2">
      <c r="A2378" s="81">
        <v>1203505026</v>
      </c>
      <c r="B2378" s="82" t="s">
        <v>1994</v>
      </c>
      <c r="C2378" s="69">
        <v>0</v>
      </c>
      <c r="D2378" s="78"/>
      <c r="E2378" s="69"/>
      <c r="F2378" s="71"/>
      <c r="G2378" s="69">
        <f t="shared" si="73"/>
        <v>0</v>
      </c>
      <c r="I2378" s="67">
        <v>0</v>
      </c>
      <c r="J2378" s="68">
        <f t="shared" si="72"/>
        <v>0</v>
      </c>
      <c r="K2378" s="56"/>
      <c r="L2378" s="64" t="s">
        <v>455</v>
      </c>
    </row>
    <row r="2379" spans="1:12" s="72" customFormat="1" outlineLevel="2">
      <c r="A2379" s="81">
        <v>1203505027</v>
      </c>
      <c r="B2379" s="82" t="s">
        <v>1995</v>
      </c>
      <c r="C2379" s="69">
        <v>0</v>
      </c>
      <c r="D2379" s="78"/>
      <c r="E2379" s="69"/>
      <c r="F2379" s="71"/>
      <c r="G2379" s="69">
        <f t="shared" si="73"/>
        <v>0</v>
      </c>
      <c r="I2379" s="67">
        <v>0</v>
      </c>
      <c r="J2379" s="68">
        <f t="shared" si="72"/>
        <v>0</v>
      </c>
      <c r="K2379" s="56"/>
      <c r="L2379" s="64" t="s">
        <v>455</v>
      </c>
    </row>
    <row r="2380" spans="1:12" s="72" customFormat="1" outlineLevel="2">
      <c r="A2380" s="81">
        <v>1203505028</v>
      </c>
      <c r="B2380" s="82" t="s">
        <v>1996</v>
      </c>
      <c r="C2380" s="69">
        <v>0</v>
      </c>
      <c r="D2380" s="78"/>
      <c r="E2380" s="69"/>
      <c r="F2380" s="71"/>
      <c r="G2380" s="69">
        <f t="shared" si="73"/>
        <v>0</v>
      </c>
      <c r="I2380" s="67">
        <v>0</v>
      </c>
      <c r="J2380" s="68">
        <f t="shared" si="72"/>
        <v>0</v>
      </c>
      <c r="K2380" s="56"/>
      <c r="L2380" s="64" t="s">
        <v>455</v>
      </c>
    </row>
    <row r="2381" spans="1:12" s="72" customFormat="1" outlineLevel="2">
      <c r="A2381" s="81">
        <v>1203505029</v>
      </c>
      <c r="B2381" s="82" t="s">
        <v>1997</v>
      </c>
      <c r="C2381" s="69">
        <v>0</v>
      </c>
      <c r="D2381" s="78"/>
      <c r="E2381" s="69"/>
      <c r="F2381" s="71"/>
      <c r="G2381" s="69">
        <f t="shared" si="73"/>
        <v>0</v>
      </c>
      <c r="I2381" s="67">
        <v>0</v>
      </c>
      <c r="J2381" s="68">
        <f t="shared" si="72"/>
        <v>0</v>
      </c>
      <c r="K2381" s="56"/>
      <c r="L2381" s="64" t="s">
        <v>455</v>
      </c>
    </row>
    <row r="2382" spans="1:12" s="72" customFormat="1" outlineLevel="2">
      <c r="A2382" s="81">
        <v>1203505030</v>
      </c>
      <c r="B2382" s="82" t="s">
        <v>1990</v>
      </c>
      <c r="C2382" s="69">
        <v>0</v>
      </c>
      <c r="D2382" s="78"/>
      <c r="E2382" s="69"/>
      <c r="F2382" s="71"/>
      <c r="G2382" s="69">
        <f t="shared" si="73"/>
        <v>0</v>
      </c>
      <c r="I2382" s="67">
        <v>0</v>
      </c>
      <c r="J2382" s="68">
        <f t="shared" si="72"/>
        <v>0</v>
      </c>
      <c r="K2382" s="56"/>
      <c r="L2382" s="64" t="s">
        <v>455</v>
      </c>
    </row>
    <row r="2383" spans="1:12" s="72" customFormat="1" outlineLevel="2">
      <c r="A2383" s="81">
        <v>1203505031</v>
      </c>
      <c r="B2383" s="82" t="s">
        <v>1991</v>
      </c>
      <c r="C2383" s="69">
        <v>0</v>
      </c>
      <c r="D2383" s="78"/>
      <c r="E2383" s="69"/>
      <c r="F2383" s="71"/>
      <c r="G2383" s="69">
        <f t="shared" si="73"/>
        <v>0</v>
      </c>
      <c r="I2383" s="67">
        <v>0</v>
      </c>
      <c r="J2383" s="68">
        <f t="shared" si="72"/>
        <v>0</v>
      </c>
      <c r="K2383" s="56"/>
      <c r="L2383" s="64" t="s">
        <v>455</v>
      </c>
    </row>
    <row r="2384" spans="1:12" s="72" customFormat="1" outlineLevel="2">
      <c r="A2384" s="81">
        <v>1203505032</v>
      </c>
      <c r="B2384" s="82" t="s">
        <v>1992</v>
      </c>
      <c r="C2384" s="69">
        <v>0</v>
      </c>
      <c r="D2384" s="78"/>
      <c r="E2384" s="69"/>
      <c r="F2384" s="71"/>
      <c r="G2384" s="69">
        <f t="shared" si="73"/>
        <v>0</v>
      </c>
      <c r="I2384" s="67">
        <v>0</v>
      </c>
      <c r="J2384" s="68">
        <f t="shared" si="72"/>
        <v>0</v>
      </c>
      <c r="K2384" s="56"/>
      <c r="L2384" s="64" t="s">
        <v>455</v>
      </c>
    </row>
    <row r="2385" spans="1:12" s="72" customFormat="1" outlineLevel="2">
      <c r="A2385" s="81">
        <v>1203505033</v>
      </c>
      <c r="B2385" s="82" t="s">
        <v>1993</v>
      </c>
      <c r="C2385" s="69">
        <v>0</v>
      </c>
      <c r="D2385" s="78"/>
      <c r="E2385" s="69"/>
      <c r="F2385" s="71"/>
      <c r="G2385" s="69">
        <f t="shared" si="73"/>
        <v>0</v>
      </c>
      <c r="I2385" s="67">
        <v>0</v>
      </c>
      <c r="J2385" s="68">
        <f t="shared" si="72"/>
        <v>0</v>
      </c>
      <c r="K2385" s="56"/>
      <c r="L2385" s="64" t="s">
        <v>455</v>
      </c>
    </row>
    <row r="2386" spans="1:12" s="72" customFormat="1" outlineLevel="2">
      <c r="A2386" s="81">
        <v>1203505036</v>
      </c>
      <c r="B2386" s="82" t="s">
        <v>1994</v>
      </c>
      <c r="C2386" s="69">
        <v>0</v>
      </c>
      <c r="D2386" s="78"/>
      <c r="E2386" s="69"/>
      <c r="F2386" s="71"/>
      <c r="G2386" s="69">
        <f t="shared" si="73"/>
        <v>0</v>
      </c>
      <c r="I2386" s="67">
        <v>0</v>
      </c>
      <c r="J2386" s="68">
        <f t="shared" si="72"/>
        <v>0</v>
      </c>
      <c r="K2386" s="56"/>
      <c r="L2386" s="64" t="s">
        <v>455</v>
      </c>
    </row>
    <row r="2387" spans="1:12" s="72" customFormat="1" outlineLevel="2">
      <c r="A2387" s="81">
        <v>1203505037</v>
      </c>
      <c r="B2387" s="82" t="s">
        <v>1995</v>
      </c>
      <c r="C2387" s="69">
        <v>0</v>
      </c>
      <c r="D2387" s="78"/>
      <c r="E2387" s="69"/>
      <c r="F2387" s="71"/>
      <c r="G2387" s="69">
        <f t="shared" si="73"/>
        <v>0</v>
      </c>
      <c r="I2387" s="67">
        <v>0</v>
      </c>
      <c r="J2387" s="68">
        <f t="shared" si="72"/>
        <v>0</v>
      </c>
      <c r="K2387" s="56"/>
      <c r="L2387" s="64" t="s">
        <v>455</v>
      </c>
    </row>
    <row r="2388" spans="1:12" s="72" customFormat="1" outlineLevel="2">
      <c r="A2388" s="81">
        <v>1203505038</v>
      </c>
      <c r="B2388" s="82" t="s">
        <v>1996</v>
      </c>
      <c r="C2388" s="69">
        <v>0</v>
      </c>
      <c r="D2388" s="78"/>
      <c r="E2388" s="69"/>
      <c r="F2388" s="71"/>
      <c r="G2388" s="69">
        <f t="shared" si="73"/>
        <v>0</v>
      </c>
      <c r="I2388" s="67">
        <v>0</v>
      </c>
      <c r="J2388" s="68">
        <f t="shared" si="72"/>
        <v>0</v>
      </c>
      <c r="K2388" s="56"/>
      <c r="L2388" s="64" t="s">
        <v>455</v>
      </c>
    </row>
    <row r="2389" spans="1:12" s="72" customFormat="1" outlineLevel="2">
      <c r="A2389" s="81">
        <v>1203505039</v>
      </c>
      <c r="B2389" s="82" t="s">
        <v>1997</v>
      </c>
      <c r="C2389" s="69">
        <v>0</v>
      </c>
      <c r="D2389" s="78"/>
      <c r="E2389" s="69"/>
      <c r="F2389" s="71"/>
      <c r="G2389" s="69">
        <f t="shared" si="73"/>
        <v>0</v>
      </c>
      <c r="I2389" s="67">
        <v>0</v>
      </c>
      <c r="J2389" s="68">
        <f t="shared" si="72"/>
        <v>0</v>
      </c>
      <c r="K2389" s="56"/>
      <c r="L2389" s="64" t="s">
        <v>455</v>
      </c>
    </row>
    <row r="2390" spans="1:12" s="72" customFormat="1" outlineLevel="2">
      <c r="A2390" s="81">
        <v>1203505040</v>
      </c>
      <c r="B2390" s="82" t="s">
        <v>1990</v>
      </c>
      <c r="C2390" s="69">
        <v>0</v>
      </c>
      <c r="D2390" s="78"/>
      <c r="E2390" s="69"/>
      <c r="F2390" s="71"/>
      <c r="G2390" s="69">
        <f t="shared" si="73"/>
        <v>0</v>
      </c>
      <c r="I2390" s="67">
        <v>0</v>
      </c>
      <c r="J2390" s="68">
        <f t="shared" si="72"/>
        <v>0</v>
      </c>
      <c r="K2390" s="56"/>
      <c r="L2390" s="64" t="s">
        <v>455</v>
      </c>
    </row>
    <row r="2391" spans="1:12" s="72" customFormat="1" outlineLevel="2">
      <c r="A2391" s="81">
        <v>1203505041</v>
      </c>
      <c r="B2391" s="82" t="s">
        <v>1991</v>
      </c>
      <c r="C2391" s="69">
        <v>0</v>
      </c>
      <c r="D2391" s="78"/>
      <c r="E2391" s="69"/>
      <c r="F2391" s="71"/>
      <c r="G2391" s="69">
        <f t="shared" si="73"/>
        <v>0</v>
      </c>
      <c r="I2391" s="67">
        <v>0</v>
      </c>
      <c r="J2391" s="68">
        <f t="shared" si="72"/>
        <v>0</v>
      </c>
      <c r="K2391" s="56"/>
      <c r="L2391" s="64" t="s">
        <v>455</v>
      </c>
    </row>
    <row r="2392" spans="1:12" s="72" customFormat="1" outlineLevel="2">
      <c r="A2392" s="81">
        <v>1203505042</v>
      </c>
      <c r="B2392" s="82" t="s">
        <v>1992</v>
      </c>
      <c r="C2392" s="69">
        <v>0</v>
      </c>
      <c r="D2392" s="78"/>
      <c r="E2392" s="69"/>
      <c r="F2392" s="71"/>
      <c r="G2392" s="69">
        <f t="shared" si="73"/>
        <v>0</v>
      </c>
      <c r="I2392" s="67">
        <v>0</v>
      </c>
      <c r="J2392" s="68">
        <f t="shared" si="72"/>
        <v>0</v>
      </c>
      <c r="K2392" s="56"/>
      <c r="L2392" s="64" t="s">
        <v>455</v>
      </c>
    </row>
    <row r="2393" spans="1:12" s="72" customFormat="1" outlineLevel="2">
      <c r="A2393" s="81">
        <v>1203505043</v>
      </c>
      <c r="B2393" s="82" t="s">
        <v>1993</v>
      </c>
      <c r="C2393" s="69">
        <v>0</v>
      </c>
      <c r="D2393" s="78"/>
      <c r="E2393" s="69"/>
      <c r="F2393" s="71"/>
      <c r="G2393" s="69">
        <f t="shared" si="73"/>
        <v>0</v>
      </c>
      <c r="I2393" s="67">
        <v>0</v>
      </c>
      <c r="J2393" s="68">
        <f t="shared" si="72"/>
        <v>0</v>
      </c>
      <c r="K2393" s="56"/>
      <c r="L2393" s="64" t="s">
        <v>455</v>
      </c>
    </row>
    <row r="2394" spans="1:12" s="72" customFormat="1" outlineLevel="2">
      <c r="A2394" s="81">
        <v>1203505046</v>
      </c>
      <c r="B2394" s="82" t="s">
        <v>1994</v>
      </c>
      <c r="C2394" s="69">
        <v>0</v>
      </c>
      <c r="D2394" s="78"/>
      <c r="E2394" s="69"/>
      <c r="F2394" s="71"/>
      <c r="G2394" s="69">
        <f t="shared" si="73"/>
        <v>0</v>
      </c>
      <c r="I2394" s="67">
        <v>0</v>
      </c>
      <c r="J2394" s="68">
        <f t="shared" si="72"/>
        <v>0</v>
      </c>
      <c r="K2394" s="56"/>
      <c r="L2394" s="64" t="s">
        <v>455</v>
      </c>
    </row>
    <row r="2395" spans="1:12" s="72" customFormat="1" outlineLevel="2">
      <c r="A2395" s="81">
        <v>1203505047</v>
      </c>
      <c r="B2395" s="82" t="s">
        <v>1995</v>
      </c>
      <c r="C2395" s="69">
        <v>0</v>
      </c>
      <c r="D2395" s="78"/>
      <c r="E2395" s="69"/>
      <c r="F2395" s="71"/>
      <c r="G2395" s="69">
        <f t="shared" si="73"/>
        <v>0</v>
      </c>
      <c r="I2395" s="67">
        <v>0</v>
      </c>
      <c r="J2395" s="68">
        <f t="shared" si="72"/>
        <v>0</v>
      </c>
      <c r="K2395" s="56"/>
      <c r="L2395" s="64" t="s">
        <v>455</v>
      </c>
    </row>
    <row r="2396" spans="1:12" s="72" customFormat="1" outlineLevel="2">
      <c r="A2396" s="81">
        <v>1203505048</v>
      </c>
      <c r="B2396" s="82" t="s">
        <v>1996</v>
      </c>
      <c r="C2396" s="69">
        <v>0</v>
      </c>
      <c r="D2396" s="78"/>
      <c r="E2396" s="69"/>
      <c r="F2396" s="71"/>
      <c r="G2396" s="69">
        <f t="shared" si="73"/>
        <v>0</v>
      </c>
      <c r="I2396" s="67">
        <v>0</v>
      </c>
      <c r="J2396" s="68">
        <f t="shared" si="72"/>
        <v>0</v>
      </c>
      <c r="K2396" s="56"/>
      <c r="L2396" s="64" t="s">
        <v>455</v>
      </c>
    </row>
    <row r="2397" spans="1:12" s="72" customFormat="1" outlineLevel="2">
      <c r="A2397" s="81">
        <v>1203505049</v>
      </c>
      <c r="B2397" s="82" t="s">
        <v>1997</v>
      </c>
      <c r="C2397" s="69">
        <v>0</v>
      </c>
      <c r="D2397" s="78"/>
      <c r="E2397" s="69"/>
      <c r="F2397" s="71"/>
      <c r="G2397" s="69">
        <f t="shared" si="73"/>
        <v>0</v>
      </c>
      <c r="I2397" s="67">
        <v>0</v>
      </c>
      <c r="J2397" s="68">
        <f t="shared" si="72"/>
        <v>0</v>
      </c>
      <c r="K2397" s="56"/>
      <c r="L2397" s="64" t="s">
        <v>455</v>
      </c>
    </row>
    <row r="2398" spans="1:12" s="72" customFormat="1" outlineLevel="2">
      <c r="A2398" s="81">
        <v>1203505050</v>
      </c>
      <c r="B2398" s="82" t="s">
        <v>1990</v>
      </c>
      <c r="C2398" s="69">
        <v>0</v>
      </c>
      <c r="D2398" s="78"/>
      <c r="E2398" s="69"/>
      <c r="F2398" s="71"/>
      <c r="G2398" s="69">
        <f t="shared" si="73"/>
        <v>0</v>
      </c>
      <c r="I2398" s="67">
        <v>0</v>
      </c>
      <c r="J2398" s="68">
        <f t="shared" si="72"/>
        <v>0</v>
      </c>
      <c r="K2398" s="56"/>
      <c r="L2398" s="64" t="s">
        <v>455</v>
      </c>
    </row>
    <row r="2399" spans="1:12" s="72" customFormat="1" outlineLevel="2">
      <c r="A2399" s="81">
        <v>1203505051</v>
      </c>
      <c r="B2399" s="82" t="s">
        <v>1991</v>
      </c>
      <c r="C2399" s="69">
        <v>0</v>
      </c>
      <c r="D2399" s="78"/>
      <c r="E2399" s="69"/>
      <c r="F2399" s="71"/>
      <c r="G2399" s="69">
        <f t="shared" si="73"/>
        <v>0</v>
      </c>
      <c r="I2399" s="67">
        <v>0</v>
      </c>
      <c r="J2399" s="68">
        <f t="shared" si="72"/>
        <v>0</v>
      </c>
      <c r="K2399" s="56"/>
      <c r="L2399" s="64" t="s">
        <v>455</v>
      </c>
    </row>
    <row r="2400" spans="1:12" s="72" customFormat="1" outlineLevel="2">
      <c r="A2400" s="81">
        <v>1203505052</v>
      </c>
      <c r="B2400" s="82" t="s">
        <v>1992</v>
      </c>
      <c r="C2400" s="69">
        <v>0</v>
      </c>
      <c r="D2400" s="78"/>
      <c r="E2400" s="69"/>
      <c r="F2400" s="71"/>
      <c r="G2400" s="69">
        <f t="shared" si="73"/>
        <v>0</v>
      </c>
      <c r="I2400" s="67">
        <v>0</v>
      </c>
      <c r="J2400" s="68">
        <f t="shared" si="72"/>
        <v>0</v>
      </c>
      <c r="K2400" s="56"/>
      <c r="L2400" s="64" t="s">
        <v>455</v>
      </c>
    </row>
    <row r="2401" spans="1:12" s="72" customFormat="1" outlineLevel="2">
      <c r="A2401" s="81">
        <v>1203505053</v>
      </c>
      <c r="B2401" s="82" t="s">
        <v>1993</v>
      </c>
      <c r="C2401" s="69">
        <v>0</v>
      </c>
      <c r="D2401" s="78"/>
      <c r="E2401" s="69"/>
      <c r="F2401" s="71"/>
      <c r="G2401" s="69">
        <f t="shared" si="73"/>
        <v>0</v>
      </c>
      <c r="I2401" s="67">
        <v>0</v>
      </c>
      <c r="J2401" s="68">
        <f t="shared" si="72"/>
        <v>0</v>
      </c>
      <c r="K2401" s="56"/>
      <c r="L2401" s="64" t="s">
        <v>455</v>
      </c>
    </row>
    <row r="2402" spans="1:12" s="72" customFormat="1" outlineLevel="2">
      <c r="A2402" s="81">
        <v>1203505056</v>
      </c>
      <c r="B2402" s="82" t="s">
        <v>1994</v>
      </c>
      <c r="C2402" s="69">
        <v>0</v>
      </c>
      <c r="D2402" s="78"/>
      <c r="E2402" s="69"/>
      <c r="F2402" s="71"/>
      <c r="G2402" s="69">
        <f t="shared" si="73"/>
        <v>0</v>
      </c>
      <c r="I2402" s="67">
        <v>0</v>
      </c>
      <c r="J2402" s="68">
        <f t="shared" si="72"/>
        <v>0</v>
      </c>
      <c r="K2402" s="56"/>
      <c r="L2402" s="64" t="s">
        <v>455</v>
      </c>
    </row>
    <row r="2403" spans="1:12" s="72" customFormat="1" outlineLevel="2">
      <c r="A2403" s="81">
        <v>1203505057</v>
      </c>
      <c r="B2403" s="82" t="s">
        <v>1995</v>
      </c>
      <c r="C2403" s="69">
        <v>0</v>
      </c>
      <c r="D2403" s="78"/>
      <c r="E2403" s="69"/>
      <c r="F2403" s="71"/>
      <c r="G2403" s="69">
        <f t="shared" si="73"/>
        <v>0</v>
      </c>
      <c r="I2403" s="67">
        <v>0</v>
      </c>
      <c r="J2403" s="68">
        <f t="shared" si="72"/>
        <v>0</v>
      </c>
      <c r="K2403" s="56"/>
      <c r="L2403" s="64" t="s">
        <v>455</v>
      </c>
    </row>
    <row r="2404" spans="1:12" s="72" customFormat="1" outlineLevel="2">
      <c r="A2404" s="81">
        <v>1203505058</v>
      </c>
      <c r="B2404" s="82" t="s">
        <v>1996</v>
      </c>
      <c r="C2404" s="69">
        <v>0</v>
      </c>
      <c r="D2404" s="78"/>
      <c r="E2404" s="69"/>
      <c r="F2404" s="71"/>
      <c r="G2404" s="69">
        <f t="shared" si="73"/>
        <v>0</v>
      </c>
      <c r="I2404" s="67">
        <v>0</v>
      </c>
      <c r="J2404" s="68">
        <f t="shared" si="72"/>
        <v>0</v>
      </c>
      <c r="K2404" s="56"/>
      <c r="L2404" s="64" t="s">
        <v>455</v>
      </c>
    </row>
    <row r="2405" spans="1:12" s="72" customFormat="1" outlineLevel="2">
      <c r="A2405" s="81">
        <v>1203505059</v>
      </c>
      <c r="B2405" s="82" t="s">
        <v>1997</v>
      </c>
      <c r="C2405" s="69">
        <v>0</v>
      </c>
      <c r="D2405" s="78"/>
      <c r="E2405" s="69"/>
      <c r="F2405" s="71"/>
      <c r="G2405" s="69">
        <f t="shared" si="73"/>
        <v>0</v>
      </c>
      <c r="I2405" s="67">
        <v>0</v>
      </c>
      <c r="J2405" s="68">
        <f t="shared" si="72"/>
        <v>0</v>
      </c>
      <c r="K2405" s="56"/>
      <c r="L2405" s="64" t="s">
        <v>455</v>
      </c>
    </row>
    <row r="2406" spans="1:12" s="72" customFormat="1" outlineLevel="2">
      <c r="A2406" s="81">
        <v>1203505060</v>
      </c>
      <c r="B2406" s="82" t="s">
        <v>1990</v>
      </c>
      <c r="C2406" s="69">
        <v>0</v>
      </c>
      <c r="D2406" s="78"/>
      <c r="E2406" s="69"/>
      <c r="F2406" s="71"/>
      <c r="G2406" s="69">
        <f t="shared" si="73"/>
        <v>0</v>
      </c>
      <c r="I2406" s="67">
        <v>0</v>
      </c>
      <c r="J2406" s="68">
        <f t="shared" si="72"/>
        <v>0</v>
      </c>
      <c r="K2406" s="56"/>
      <c r="L2406" s="64" t="s">
        <v>455</v>
      </c>
    </row>
    <row r="2407" spans="1:12" s="72" customFormat="1" outlineLevel="2">
      <c r="A2407" s="81">
        <v>1203505061</v>
      </c>
      <c r="B2407" s="82" t="s">
        <v>1991</v>
      </c>
      <c r="C2407" s="69">
        <v>0</v>
      </c>
      <c r="D2407" s="78"/>
      <c r="E2407" s="69"/>
      <c r="F2407" s="71"/>
      <c r="G2407" s="69">
        <f t="shared" si="73"/>
        <v>0</v>
      </c>
      <c r="I2407" s="67">
        <v>0</v>
      </c>
      <c r="J2407" s="68">
        <f t="shared" si="72"/>
        <v>0</v>
      </c>
      <c r="K2407" s="56"/>
      <c r="L2407" s="64" t="s">
        <v>455</v>
      </c>
    </row>
    <row r="2408" spans="1:12" s="72" customFormat="1" outlineLevel="2">
      <c r="A2408" s="81">
        <v>1203505062</v>
      </c>
      <c r="B2408" s="82" t="s">
        <v>1992</v>
      </c>
      <c r="C2408" s="69">
        <v>0</v>
      </c>
      <c r="D2408" s="78"/>
      <c r="E2408" s="69"/>
      <c r="F2408" s="71"/>
      <c r="G2408" s="69">
        <f t="shared" si="73"/>
        <v>0</v>
      </c>
      <c r="I2408" s="67">
        <v>0</v>
      </c>
      <c r="J2408" s="68">
        <f t="shared" si="72"/>
        <v>0</v>
      </c>
      <c r="K2408" s="56"/>
      <c r="L2408" s="64" t="s">
        <v>455</v>
      </c>
    </row>
    <row r="2409" spans="1:12" s="72" customFormat="1" outlineLevel="2">
      <c r="A2409" s="81">
        <v>1203505063</v>
      </c>
      <c r="B2409" s="82" t="s">
        <v>1993</v>
      </c>
      <c r="C2409" s="69">
        <v>0</v>
      </c>
      <c r="D2409" s="78"/>
      <c r="E2409" s="69"/>
      <c r="F2409" s="71"/>
      <c r="G2409" s="69">
        <f t="shared" si="73"/>
        <v>0</v>
      </c>
      <c r="I2409" s="67">
        <v>0</v>
      </c>
      <c r="J2409" s="68">
        <f t="shared" si="72"/>
        <v>0</v>
      </c>
      <c r="K2409" s="56"/>
      <c r="L2409" s="64" t="s">
        <v>455</v>
      </c>
    </row>
    <row r="2410" spans="1:12" s="72" customFormat="1" outlineLevel="2">
      <c r="A2410" s="81">
        <v>1203505066</v>
      </c>
      <c r="B2410" s="82" t="s">
        <v>1994</v>
      </c>
      <c r="C2410" s="69">
        <v>0</v>
      </c>
      <c r="D2410" s="78"/>
      <c r="E2410" s="69"/>
      <c r="F2410" s="71"/>
      <c r="G2410" s="69">
        <f t="shared" si="73"/>
        <v>0</v>
      </c>
      <c r="I2410" s="67">
        <v>0</v>
      </c>
      <c r="J2410" s="68">
        <f t="shared" ref="J2410:J2473" si="74">I2410-G2410</f>
        <v>0</v>
      </c>
      <c r="K2410" s="56"/>
      <c r="L2410" s="64" t="s">
        <v>455</v>
      </c>
    </row>
    <row r="2411" spans="1:12" s="72" customFormat="1" outlineLevel="2">
      <c r="A2411" s="81">
        <v>1203505067</v>
      </c>
      <c r="B2411" s="82" t="s">
        <v>1995</v>
      </c>
      <c r="C2411" s="69">
        <v>0</v>
      </c>
      <c r="D2411" s="78"/>
      <c r="E2411" s="69"/>
      <c r="F2411" s="71"/>
      <c r="G2411" s="69">
        <f t="shared" si="73"/>
        <v>0</v>
      </c>
      <c r="I2411" s="67">
        <v>0</v>
      </c>
      <c r="J2411" s="68">
        <f t="shared" si="74"/>
        <v>0</v>
      </c>
      <c r="K2411" s="56"/>
      <c r="L2411" s="64" t="s">
        <v>455</v>
      </c>
    </row>
    <row r="2412" spans="1:12" s="72" customFormat="1" outlineLevel="2">
      <c r="A2412" s="81">
        <v>1203505068</v>
      </c>
      <c r="B2412" s="82" t="s">
        <v>1996</v>
      </c>
      <c r="C2412" s="69">
        <v>0</v>
      </c>
      <c r="D2412" s="78"/>
      <c r="E2412" s="69"/>
      <c r="F2412" s="71"/>
      <c r="G2412" s="69">
        <f t="shared" si="73"/>
        <v>0</v>
      </c>
      <c r="I2412" s="67">
        <v>0</v>
      </c>
      <c r="J2412" s="68">
        <f t="shared" si="74"/>
        <v>0</v>
      </c>
      <c r="K2412" s="56"/>
      <c r="L2412" s="64" t="s">
        <v>455</v>
      </c>
    </row>
    <row r="2413" spans="1:12" s="72" customFormat="1" outlineLevel="2">
      <c r="A2413" s="81">
        <v>1203505069</v>
      </c>
      <c r="B2413" s="82" t="s">
        <v>1997</v>
      </c>
      <c r="C2413" s="69">
        <v>0</v>
      </c>
      <c r="D2413" s="78"/>
      <c r="E2413" s="69"/>
      <c r="F2413" s="71"/>
      <c r="G2413" s="69">
        <f t="shared" si="73"/>
        <v>0</v>
      </c>
      <c r="I2413" s="67">
        <v>0</v>
      </c>
      <c r="J2413" s="68">
        <f t="shared" si="74"/>
        <v>0</v>
      </c>
      <c r="K2413" s="56"/>
      <c r="L2413" s="64" t="s">
        <v>455</v>
      </c>
    </row>
    <row r="2414" spans="1:12" s="72" customFormat="1" outlineLevel="2">
      <c r="A2414" s="81">
        <v>1203505070</v>
      </c>
      <c r="B2414" s="82" t="s">
        <v>1990</v>
      </c>
      <c r="C2414" s="69">
        <v>0</v>
      </c>
      <c r="D2414" s="78"/>
      <c r="E2414" s="69"/>
      <c r="F2414" s="71"/>
      <c r="G2414" s="69">
        <f t="shared" si="73"/>
        <v>0</v>
      </c>
      <c r="I2414" s="67">
        <v>0</v>
      </c>
      <c r="J2414" s="68">
        <f t="shared" si="74"/>
        <v>0</v>
      </c>
      <c r="K2414" s="56"/>
      <c r="L2414" s="64" t="s">
        <v>455</v>
      </c>
    </row>
    <row r="2415" spans="1:12" s="72" customFormat="1" outlineLevel="2">
      <c r="A2415" s="81">
        <v>1203505071</v>
      </c>
      <c r="B2415" s="82" t="s">
        <v>1991</v>
      </c>
      <c r="C2415" s="69">
        <v>0</v>
      </c>
      <c r="D2415" s="78"/>
      <c r="E2415" s="69"/>
      <c r="F2415" s="71"/>
      <c r="G2415" s="69">
        <f t="shared" si="73"/>
        <v>0</v>
      </c>
      <c r="I2415" s="67">
        <v>0</v>
      </c>
      <c r="J2415" s="68">
        <f t="shared" si="74"/>
        <v>0</v>
      </c>
      <c r="K2415" s="56"/>
      <c r="L2415" s="64" t="s">
        <v>455</v>
      </c>
    </row>
    <row r="2416" spans="1:12" s="72" customFormat="1" outlineLevel="2">
      <c r="A2416" s="81">
        <v>1203505072</v>
      </c>
      <c r="B2416" s="82" t="s">
        <v>1992</v>
      </c>
      <c r="C2416" s="69">
        <v>0</v>
      </c>
      <c r="D2416" s="78"/>
      <c r="E2416" s="69"/>
      <c r="F2416" s="71"/>
      <c r="G2416" s="69">
        <f t="shared" si="73"/>
        <v>0</v>
      </c>
      <c r="I2416" s="67">
        <v>0</v>
      </c>
      <c r="J2416" s="68">
        <f t="shared" si="74"/>
        <v>0</v>
      </c>
      <c r="K2416" s="56"/>
      <c r="L2416" s="64" t="s">
        <v>455</v>
      </c>
    </row>
    <row r="2417" spans="1:12" s="72" customFormat="1" outlineLevel="2">
      <c r="A2417" s="81">
        <v>1203505073</v>
      </c>
      <c r="B2417" s="82" t="s">
        <v>1993</v>
      </c>
      <c r="C2417" s="69">
        <v>0</v>
      </c>
      <c r="D2417" s="78"/>
      <c r="E2417" s="69"/>
      <c r="F2417" s="71"/>
      <c r="G2417" s="69">
        <f t="shared" si="73"/>
        <v>0</v>
      </c>
      <c r="I2417" s="67">
        <v>0</v>
      </c>
      <c r="J2417" s="68">
        <f t="shared" si="74"/>
        <v>0</v>
      </c>
      <c r="K2417" s="56"/>
      <c r="L2417" s="64" t="s">
        <v>455</v>
      </c>
    </row>
    <row r="2418" spans="1:12" s="72" customFormat="1" outlineLevel="2">
      <c r="A2418" s="81">
        <v>1203505076</v>
      </c>
      <c r="B2418" s="82" t="s">
        <v>1994</v>
      </c>
      <c r="C2418" s="69">
        <v>0</v>
      </c>
      <c r="D2418" s="78"/>
      <c r="E2418" s="69"/>
      <c r="F2418" s="71"/>
      <c r="G2418" s="69">
        <f t="shared" si="73"/>
        <v>0</v>
      </c>
      <c r="I2418" s="67">
        <v>0</v>
      </c>
      <c r="J2418" s="68">
        <f t="shared" si="74"/>
        <v>0</v>
      </c>
      <c r="K2418" s="56"/>
      <c r="L2418" s="64" t="s">
        <v>455</v>
      </c>
    </row>
    <row r="2419" spans="1:12" s="72" customFormat="1" outlineLevel="2">
      <c r="A2419" s="81">
        <v>1203505077</v>
      </c>
      <c r="B2419" s="82" t="s">
        <v>1995</v>
      </c>
      <c r="C2419" s="69">
        <v>0</v>
      </c>
      <c r="D2419" s="78"/>
      <c r="E2419" s="69"/>
      <c r="F2419" s="71"/>
      <c r="G2419" s="69">
        <f t="shared" si="73"/>
        <v>0</v>
      </c>
      <c r="I2419" s="67">
        <v>0</v>
      </c>
      <c r="J2419" s="68">
        <f t="shared" si="74"/>
        <v>0</v>
      </c>
      <c r="K2419" s="56"/>
      <c r="L2419" s="64" t="s">
        <v>455</v>
      </c>
    </row>
    <row r="2420" spans="1:12" s="72" customFormat="1" outlineLevel="2">
      <c r="A2420" s="81">
        <v>1203505078</v>
      </c>
      <c r="B2420" s="82" t="s">
        <v>1996</v>
      </c>
      <c r="C2420" s="69">
        <v>0</v>
      </c>
      <c r="D2420" s="78"/>
      <c r="E2420" s="69"/>
      <c r="F2420" s="71"/>
      <c r="G2420" s="69">
        <f t="shared" si="73"/>
        <v>0</v>
      </c>
      <c r="I2420" s="67">
        <v>0</v>
      </c>
      <c r="J2420" s="68">
        <f t="shared" si="74"/>
        <v>0</v>
      </c>
      <c r="K2420" s="56"/>
      <c r="L2420" s="64" t="s">
        <v>455</v>
      </c>
    </row>
    <row r="2421" spans="1:12" s="72" customFormat="1" outlineLevel="2">
      <c r="A2421" s="81">
        <v>1203505079</v>
      </c>
      <c r="B2421" s="82" t="s">
        <v>1997</v>
      </c>
      <c r="C2421" s="69">
        <v>0</v>
      </c>
      <c r="D2421" s="78"/>
      <c r="E2421" s="69"/>
      <c r="F2421" s="71"/>
      <c r="G2421" s="69">
        <f t="shared" si="73"/>
        <v>0</v>
      </c>
      <c r="I2421" s="67">
        <v>0</v>
      </c>
      <c r="J2421" s="68">
        <f t="shared" si="74"/>
        <v>0</v>
      </c>
      <c r="K2421" s="56"/>
      <c r="L2421" s="64" t="s">
        <v>455</v>
      </c>
    </row>
    <row r="2422" spans="1:12" s="72" customFormat="1" outlineLevel="2">
      <c r="A2422" s="81">
        <v>1203505080</v>
      </c>
      <c r="B2422" s="82" t="s">
        <v>1990</v>
      </c>
      <c r="C2422" s="69">
        <v>0</v>
      </c>
      <c r="D2422" s="78"/>
      <c r="E2422" s="69"/>
      <c r="F2422" s="71"/>
      <c r="G2422" s="69">
        <f t="shared" si="73"/>
        <v>0</v>
      </c>
      <c r="I2422" s="67">
        <v>0</v>
      </c>
      <c r="J2422" s="68">
        <f t="shared" si="74"/>
        <v>0</v>
      </c>
      <c r="K2422" s="56"/>
      <c r="L2422" s="64" t="s">
        <v>455</v>
      </c>
    </row>
    <row r="2423" spans="1:12" s="72" customFormat="1" outlineLevel="2">
      <c r="A2423" s="81">
        <v>1203505081</v>
      </c>
      <c r="B2423" s="82" t="s">
        <v>1991</v>
      </c>
      <c r="C2423" s="69">
        <v>0</v>
      </c>
      <c r="D2423" s="78"/>
      <c r="E2423" s="69"/>
      <c r="F2423" s="71"/>
      <c r="G2423" s="69">
        <f t="shared" si="73"/>
        <v>0</v>
      </c>
      <c r="I2423" s="67">
        <v>0</v>
      </c>
      <c r="J2423" s="68">
        <f t="shared" si="74"/>
        <v>0</v>
      </c>
      <c r="K2423" s="56"/>
      <c r="L2423" s="64" t="s">
        <v>455</v>
      </c>
    </row>
    <row r="2424" spans="1:12" s="72" customFormat="1" outlineLevel="2">
      <c r="A2424" s="81">
        <v>1203505082</v>
      </c>
      <c r="B2424" s="82" t="s">
        <v>1992</v>
      </c>
      <c r="C2424" s="69">
        <v>0</v>
      </c>
      <c r="D2424" s="78"/>
      <c r="E2424" s="69"/>
      <c r="F2424" s="71"/>
      <c r="G2424" s="69">
        <f t="shared" ref="G2424:G2487" si="75">C2424+E2424</f>
        <v>0</v>
      </c>
      <c r="I2424" s="67">
        <v>0</v>
      </c>
      <c r="J2424" s="68">
        <f t="shared" si="74"/>
        <v>0</v>
      </c>
      <c r="K2424" s="56"/>
      <c r="L2424" s="64" t="s">
        <v>455</v>
      </c>
    </row>
    <row r="2425" spans="1:12" s="72" customFormat="1" outlineLevel="2">
      <c r="A2425" s="81">
        <v>1203505083</v>
      </c>
      <c r="B2425" s="82" t="s">
        <v>1993</v>
      </c>
      <c r="C2425" s="69">
        <v>0</v>
      </c>
      <c r="D2425" s="78"/>
      <c r="E2425" s="69"/>
      <c r="F2425" s="71"/>
      <c r="G2425" s="69">
        <f t="shared" si="75"/>
        <v>0</v>
      </c>
      <c r="I2425" s="67">
        <v>0</v>
      </c>
      <c r="J2425" s="68">
        <f t="shared" si="74"/>
        <v>0</v>
      </c>
      <c r="K2425" s="56"/>
      <c r="L2425" s="64" t="s">
        <v>455</v>
      </c>
    </row>
    <row r="2426" spans="1:12" s="72" customFormat="1" outlineLevel="2">
      <c r="A2426" s="81">
        <v>1203505086</v>
      </c>
      <c r="B2426" s="82" t="s">
        <v>1994</v>
      </c>
      <c r="C2426" s="69">
        <v>0</v>
      </c>
      <c r="D2426" s="78"/>
      <c r="E2426" s="69"/>
      <c r="F2426" s="71"/>
      <c r="G2426" s="69">
        <f t="shared" si="75"/>
        <v>0</v>
      </c>
      <c r="I2426" s="67">
        <v>0</v>
      </c>
      <c r="J2426" s="68">
        <f t="shared" si="74"/>
        <v>0</v>
      </c>
      <c r="K2426" s="56"/>
      <c r="L2426" s="64" t="s">
        <v>455</v>
      </c>
    </row>
    <row r="2427" spans="1:12" s="72" customFormat="1" outlineLevel="2">
      <c r="A2427" s="81">
        <v>1203505087</v>
      </c>
      <c r="B2427" s="82" t="s">
        <v>1995</v>
      </c>
      <c r="C2427" s="69">
        <v>0</v>
      </c>
      <c r="D2427" s="78"/>
      <c r="E2427" s="69"/>
      <c r="F2427" s="71"/>
      <c r="G2427" s="69">
        <f t="shared" si="75"/>
        <v>0</v>
      </c>
      <c r="I2427" s="67">
        <v>0</v>
      </c>
      <c r="J2427" s="68">
        <f t="shared" si="74"/>
        <v>0</v>
      </c>
      <c r="K2427" s="56"/>
      <c r="L2427" s="64" t="s">
        <v>455</v>
      </c>
    </row>
    <row r="2428" spans="1:12" s="72" customFormat="1" outlineLevel="2">
      <c r="A2428" s="81">
        <v>1203505088</v>
      </c>
      <c r="B2428" s="82" t="s">
        <v>1996</v>
      </c>
      <c r="C2428" s="69">
        <v>0</v>
      </c>
      <c r="D2428" s="78"/>
      <c r="E2428" s="69"/>
      <c r="F2428" s="71"/>
      <c r="G2428" s="69">
        <f t="shared" si="75"/>
        <v>0</v>
      </c>
      <c r="I2428" s="67">
        <v>0</v>
      </c>
      <c r="J2428" s="68">
        <f t="shared" si="74"/>
        <v>0</v>
      </c>
      <c r="K2428" s="56"/>
      <c r="L2428" s="64" t="s">
        <v>455</v>
      </c>
    </row>
    <row r="2429" spans="1:12" s="72" customFormat="1" outlineLevel="2">
      <c r="A2429" s="81">
        <v>1203505089</v>
      </c>
      <c r="B2429" s="82" t="s">
        <v>1997</v>
      </c>
      <c r="C2429" s="69">
        <v>0</v>
      </c>
      <c r="D2429" s="78"/>
      <c r="E2429" s="69"/>
      <c r="F2429" s="71"/>
      <c r="G2429" s="69">
        <f t="shared" si="75"/>
        <v>0</v>
      </c>
      <c r="I2429" s="67">
        <v>0</v>
      </c>
      <c r="J2429" s="68">
        <f t="shared" si="74"/>
        <v>0</v>
      </c>
      <c r="K2429" s="56"/>
      <c r="L2429" s="64" t="s">
        <v>455</v>
      </c>
    </row>
    <row r="2430" spans="1:12" s="72" customFormat="1" outlineLevel="2">
      <c r="A2430" s="81">
        <v>1203505910</v>
      </c>
      <c r="B2430" s="82" t="s">
        <v>1998</v>
      </c>
      <c r="C2430" s="69">
        <v>0</v>
      </c>
      <c r="D2430" s="78"/>
      <c r="E2430" s="69"/>
      <c r="F2430" s="71"/>
      <c r="G2430" s="69">
        <f t="shared" si="75"/>
        <v>0</v>
      </c>
      <c r="I2430" s="67">
        <v>0</v>
      </c>
      <c r="J2430" s="68">
        <f t="shared" si="74"/>
        <v>0</v>
      </c>
      <c r="K2430" s="56"/>
      <c r="L2430" s="64" t="s">
        <v>5619</v>
      </c>
    </row>
    <row r="2431" spans="1:12" s="72" customFormat="1" outlineLevel="2">
      <c r="A2431" s="81">
        <v>1203505911</v>
      </c>
      <c r="B2431" s="82" t="s">
        <v>1999</v>
      </c>
      <c r="C2431" s="69">
        <v>0</v>
      </c>
      <c r="D2431" s="78"/>
      <c r="E2431" s="69"/>
      <c r="F2431" s="71"/>
      <c r="G2431" s="69">
        <f t="shared" si="75"/>
        <v>0</v>
      </c>
      <c r="I2431" s="67">
        <v>0</v>
      </c>
      <c r="J2431" s="68">
        <f t="shared" si="74"/>
        <v>0</v>
      </c>
      <c r="K2431" s="56"/>
      <c r="L2431" s="64" t="s">
        <v>5619</v>
      </c>
    </row>
    <row r="2432" spans="1:12" s="72" customFormat="1" outlineLevel="2">
      <c r="A2432" s="81">
        <v>1203505913</v>
      </c>
      <c r="B2432" s="82" t="s">
        <v>2000</v>
      </c>
      <c r="C2432" s="69">
        <v>0</v>
      </c>
      <c r="D2432" s="78"/>
      <c r="E2432" s="69"/>
      <c r="F2432" s="71"/>
      <c r="G2432" s="69">
        <f t="shared" si="75"/>
        <v>0</v>
      </c>
      <c r="I2432" s="67">
        <v>0</v>
      </c>
      <c r="J2432" s="68">
        <f t="shared" si="74"/>
        <v>0</v>
      </c>
      <c r="K2432" s="56"/>
      <c r="L2432" s="64" t="s">
        <v>5619</v>
      </c>
    </row>
    <row r="2433" spans="1:12" s="72" customFormat="1" outlineLevel="2">
      <c r="A2433" s="81">
        <v>1203506010</v>
      </c>
      <c r="B2433" s="82" t="s">
        <v>2001</v>
      </c>
      <c r="C2433" s="69">
        <v>0</v>
      </c>
      <c r="D2433" s="78"/>
      <c r="E2433" s="69"/>
      <c r="F2433" s="71"/>
      <c r="G2433" s="69">
        <f t="shared" si="75"/>
        <v>0</v>
      </c>
      <c r="I2433" s="67">
        <v>0</v>
      </c>
      <c r="J2433" s="68">
        <f t="shared" si="74"/>
        <v>0</v>
      </c>
      <c r="K2433" s="56"/>
      <c r="L2433" s="64" t="s">
        <v>455</v>
      </c>
    </row>
    <row r="2434" spans="1:12" s="72" customFormat="1" outlineLevel="2">
      <c r="A2434" s="81">
        <v>1203506011</v>
      </c>
      <c r="B2434" s="82" t="s">
        <v>2002</v>
      </c>
      <c r="C2434" s="69">
        <v>0</v>
      </c>
      <c r="D2434" s="78"/>
      <c r="E2434" s="69"/>
      <c r="F2434" s="71"/>
      <c r="G2434" s="69">
        <f t="shared" si="75"/>
        <v>0</v>
      </c>
      <c r="I2434" s="67">
        <v>0</v>
      </c>
      <c r="J2434" s="68">
        <f t="shared" si="74"/>
        <v>0</v>
      </c>
      <c r="K2434" s="56"/>
      <c r="L2434" s="64" t="s">
        <v>455</v>
      </c>
    </row>
    <row r="2435" spans="1:12" s="72" customFormat="1" outlineLevel="2">
      <c r="A2435" s="81">
        <v>1203506012</v>
      </c>
      <c r="B2435" s="82" t="s">
        <v>2003</v>
      </c>
      <c r="C2435" s="69">
        <v>0</v>
      </c>
      <c r="D2435" s="78"/>
      <c r="E2435" s="69"/>
      <c r="F2435" s="71"/>
      <c r="G2435" s="69">
        <f t="shared" si="75"/>
        <v>0</v>
      </c>
      <c r="I2435" s="67">
        <v>0</v>
      </c>
      <c r="J2435" s="68">
        <f t="shared" si="74"/>
        <v>0</v>
      </c>
      <c r="K2435" s="56"/>
      <c r="L2435" s="64" t="s">
        <v>455</v>
      </c>
    </row>
    <row r="2436" spans="1:12" s="72" customFormat="1" outlineLevel="2">
      <c r="A2436" s="81">
        <v>1203506013</v>
      </c>
      <c r="B2436" s="82" t="s">
        <v>2004</v>
      </c>
      <c r="C2436" s="69">
        <v>0</v>
      </c>
      <c r="D2436" s="78"/>
      <c r="E2436" s="69"/>
      <c r="F2436" s="71"/>
      <c r="G2436" s="69">
        <f t="shared" si="75"/>
        <v>0</v>
      </c>
      <c r="I2436" s="67">
        <v>0</v>
      </c>
      <c r="J2436" s="68">
        <f t="shared" si="74"/>
        <v>0</v>
      </c>
      <c r="K2436" s="56"/>
      <c r="L2436" s="64" t="s">
        <v>455</v>
      </c>
    </row>
    <row r="2437" spans="1:12" s="72" customFormat="1" outlineLevel="2">
      <c r="A2437" s="81">
        <v>1203506016</v>
      </c>
      <c r="B2437" s="82" t="s">
        <v>2005</v>
      </c>
      <c r="C2437" s="69">
        <v>0</v>
      </c>
      <c r="D2437" s="78"/>
      <c r="E2437" s="69"/>
      <c r="F2437" s="71"/>
      <c r="G2437" s="69">
        <f t="shared" si="75"/>
        <v>0</v>
      </c>
      <c r="I2437" s="67">
        <v>0</v>
      </c>
      <c r="J2437" s="68">
        <f t="shared" si="74"/>
        <v>0</v>
      </c>
      <c r="K2437" s="56"/>
      <c r="L2437" s="64" t="s">
        <v>455</v>
      </c>
    </row>
    <row r="2438" spans="1:12" s="72" customFormat="1" outlineLevel="2">
      <c r="A2438" s="81">
        <v>1203506017</v>
      </c>
      <c r="B2438" s="82" t="s">
        <v>2006</v>
      </c>
      <c r="C2438" s="69">
        <v>0</v>
      </c>
      <c r="D2438" s="78"/>
      <c r="E2438" s="69"/>
      <c r="F2438" s="71"/>
      <c r="G2438" s="69">
        <f t="shared" si="75"/>
        <v>0</v>
      </c>
      <c r="I2438" s="67">
        <v>0</v>
      </c>
      <c r="J2438" s="68">
        <f t="shared" si="74"/>
        <v>0</v>
      </c>
      <c r="K2438" s="56"/>
      <c r="L2438" s="64" t="s">
        <v>455</v>
      </c>
    </row>
    <row r="2439" spans="1:12" s="72" customFormat="1" outlineLevel="2">
      <c r="A2439" s="81">
        <v>1203506019</v>
      </c>
      <c r="B2439" s="82" t="s">
        <v>2007</v>
      </c>
      <c r="C2439" s="69">
        <v>0</v>
      </c>
      <c r="D2439" s="78"/>
      <c r="E2439" s="69"/>
      <c r="F2439" s="71"/>
      <c r="G2439" s="69">
        <f t="shared" si="75"/>
        <v>0</v>
      </c>
      <c r="I2439" s="67">
        <v>0</v>
      </c>
      <c r="J2439" s="68">
        <f t="shared" si="74"/>
        <v>0</v>
      </c>
      <c r="K2439" s="56"/>
      <c r="L2439" s="64" t="s">
        <v>455</v>
      </c>
    </row>
    <row r="2440" spans="1:12" s="72" customFormat="1" outlineLevel="2">
      <c r="A2440" s="81">
        <v>1203507010</v>
      </c>
      <c r="B2440" s="82" t="s">
        <v>2008</v>
      </c>
      <c r="C2440" s="69">
        <v>0</v>
      </c>
      <c r="D2440" s="78"/>
      <c r="E2440" s="69"/>
      <c r="F2440" s="71"/>
      <c r="G2440" s="69">
        <f t="shared" si="75"/>
        <v>0</v>
      </c>
      <c r="I2440" s="67">
        <v>0</v>
      </c>
      <c r="J2440" s="68">
        <f t="shared" si="74"/>
        <v>0</v>
      </c>
      <c r="K2440" s="56"/>
      <c r="L2440" s="64" t="s">
        <v>455</v>
      </c>
    </row>
    <row r="2441" spans="1:12" s="72" customFormat="1" outlineLevel="2">
      <c r="A2441" s="81">
        <v>1203507011</v>
      </c>
      <c r="B2441" s="82" t="s">
        <v>2009</v>
      </c>
      <c r="C2441" s="69">
        <v>0</v>
      </c>
      <c r="D2441" s="78"/>
      <c r="E2441" s="69"/>
      <c r="F2441" s="71"/>
      <c r="G2441" s="69">
        <f t="shared" si="75"/>
        <v>0</v>
      </c>
      <c r="I2441" s="67">
        <v>0</v>
      </c>
      <c r="J2441" s="68">
        <f t="shared" si="74"/>
        <v>0</v>
      </c>
      <c r="K2441" s="56"/>
      <c r="L2441" s="64" t="s">
        <v>455</v>
      </c>
    </row>
    <row r="2442" spans="1:12" s="72" customFormat="1" outlineLevel="2">
      <c r="A2442" s="81">
        <v>1203507012</v>
      </c>
      <c r="B2442" s="82" t="s">
        <v>2010</v>
      </c>
      <c r="C2442" s="69">
        <v>0</v>
      </c>
      <c r="D2442" s="78"/>
      <c r="E2442" s="69"/>
      <c r="F2442" s="71"/>
      <c r="G2442" s="69">
        <f t="shared" si="75"/>
        <v>0</v>
      </c>
      <c r="I2442" s="67">
        <v>0</v>
      </c>
      <c r="J2442" s="68">
        <f t="shared" si="74"/>
        <v>0</v>
      </c>
      <c r="K2442" s="56"/>
      <c r="L2442" s="64" t="s">
        <v>455</v>
      </c>
    </row>
    <row r="2443" spans="1:12" s="72" customFormat="1" outlineLevel="2">
      <c r="A2443" s="81">
        <v>1203507013</v>
      </c>
      <c r="B2443" s="82" t="s">
        <v>2011</v>
      </c>
      <c r="C2443" s="69">
        <v>0</v>
      </c>
      <c r="D2443" s="78"/>
      <c r="E2443" s="69"/>
      <c r="F2443" s="71"/>
      <c r="G2443" s="69">
        <f t="shared" si="75"/>
        <v>0</v>
      </c>
      <c r="I2443" s="67">
        <v>0</v>
      </c>
      <c r="J2443" s="68">
        <f t="shared" si="74"/>
        <v>0</v>
      </c>
      <c r="K2443" s="56"/>
      <c r="L2443" s="64" t="s">
        <v>455</v>
      </c>
    </row>
    <row r="2444" spans="1:12" s="72" customFormat="1" outlineLevel="2">
      <c r="A2444" s="81">
        <v>1203507016</v>
      </c>
      <c r="B2444" s="82" t="s">
        <v>2012</v>
      </c>
      <c r="C2444" s="69">
        <v>0</v>
      </c>
      <c r="D2444" s="78"/>
      <c r="E2444" s="69"/>
      <c r="F2444" s="71"/>
      <c r="G2444" s="69">
        <f t="shared" si="75"/>
        <v>0</v>
      </c>
      <c r="I2444" s="67">
        <v>0</v>
      </c>
      <c r="J2444" s="68">
        <f t="shared" si="74"/>
        <v>0</v>
      </c>
      <c r="K2444" s="56"/>
      <c r="L2444" s="64" t="s">
        <v>455</v>
      </c>
    </row>
    <row r="2445" spans="1:12" s="72" customFormat="1" outlineLevel="2">
      <c r="A2445" s="81">
        <v>1203507017</v>
      </c>
      <c r="B2445" s="82" t="s">
        <v>2013</v>
      </c>
      <c r="C2445" s="69">
        <v>0</v>
      </c>
      <c r="D2445" s="78"/>
      <c r="E2445" s="69"/>
      <c r="F2445" s="71"/>
      <c r="G2445" s="69">
        <f t="shared" si="75"/>
        <v>0</v>
      </c>
      <c r="I2445" s="67">
        <v>0</v>
      </c>
      <c r="J2445" s="68">
        <f t="shared" si="74"/>
        <v>0</v>
      </c>
      <c r="K2445" s="56"/>
      <c r="L2445" s="64" t="s">
        <v>455</v>
      </c>
    </row>
    <row r="2446" spans="1:12" s="72" customFormat="1" outlineLevel="2">
      <c r="A2446" s="81">
        <v>1203507019</v>
      </c>
      <c r="B2446" s="82" t="s">
        <v>2014</v>
      </c>
      <c r="C2446" s="69">
        <v>0</v>
      </c>
      <c r="D2446" s="78"/>
      <c r="E2446" s="69"/>
      <c r="F2446" s="71"/>
      <c r="G2446" s="69">
        <f t="shared" si="75"/>
        <v>0</v>
      </c>
      <c r="I2446" s="67">
        <v>0</v>
      </c>
      <c r="J2446" s="68">
        <f t="shared" si="74"/>
        <v>0</v>
      </c>
      <c r="K2446" s="56"/>
      <c r="L2446" s="64" t="s">
        <v>455</v>
      </c>
    </row>
    <row r="2447" spans="1:12" s="72" customFormat="1" outlineLevel="2">
      <c r="A2447" s="81">
        <v>1203508010</v>
      </c>
      <c r="B2447" s="82" t="s">
        <v>2015</v>
      </c>
      <c r="C2447" s="69">
        <v>0</v>
      </c>
      <c r="D2447" s="78"/>
      <c r="E2447" s="69"/>
      <c r="F2447" s="71"/>
      <c r="G2447" s="69">
        <f t="shared" si="75"/>
        <v>0</v>
      </c>
      <c r="I2447" s="67">
        <v>0</v>
      </c>
      <c r="J2447" s="68">
        <f t="shared" si="74"/>
        <v>0</v>
      </c>
      <c r="K2447" s="56"/>
      <c r="L2447" s="64" t="s">
        <v>455</v>
      </c>
    </row>
    <row r="2448" spans="1:12" s="72" customFormat="1" outlineLevel="2">
      <c r="A2448" s="81">
        <v>1203508011</v>
      </c>
      <c r="B2448" s="82" t="s">
        <v>2016</v>
      </c>
      <c r="C2448" s="69">
        <v>0</v>
      </c>
      <c r="D2448" s="78"/>
      <c r="E2448" s="69"/>
      <c r="F2448" s="71"/>
      <c r="G2448" s="69">
        <f t="shared" si="75"/>
        <v>0</v>
      </c>
      <c r="I2448" s="67">
        <v>0</v>
      </c>
      <c r="J2448" s="68">
        <f t="shared" si="74"/>
        <v>0</v>
      </c>
      <c r="K2448" s="56"/>
      <c r="L2448" s="64" t="s">
        <v>455</v>
      </c>
    </row>
    <row r="2449" spans="1:12" s="72" customFormat="1" outlineLevel="2">
      <c r="A2449" s="81">
        <v>1203508012</v>
      </c>
      <c r="B2449" s="82" t="s">
        <v>2017</v>
      </c>
      <c r="C2449" s="69">
        <v>0</v>
      </c>
      <c r="D2449" s="78"/>
      <c r="E2449" s="69"/>
      <c r="F2449" s="71"/>
      <c r="G2449" s="69">
        <f t="shared" si="75"/>
        <v>0</v>
      </c>
      <c r="I2449" s="67">
        <v>0</v>
      </c>
      <c r="J2449" s="68">
        <f t="shared" si="74"/>
        <v>0</v>
      </c>
      <c r="K2449" s="56"/>
      <c r="L2449" s="64" t="s">
        <v>455</v>
      </c>
    </row>
    <row r="2450" spans="1:12" s="72" customFormat="1" outlineLevel="2">
      <c r="A2450" s="81">
        <v>1203508013</v>
      </c>
      <c r="B2450" s="82" t="s">
        <v>2018</v>
      </c>
      <c r="C2450" s="69">
        <v>0</v>
      </c>
      <c r="D2450" s="78"/>
      <c r="E2450" s="69"/>
      <c r="F2450" s="71"/>
      <c r="G2450" s="69">
        <f t="shared" si="75"/>
        <v>0</v>
      </c>
      <c r="I2450" s="67">
        <v>0</v>
      </c>
      <c r="J2450" s="68">
        <f t="shared" si="74"/>
        <v>0</v>
      </c>
      <c r="K2450" s="56"/>
      <c r="L2450" s="64" t="s">
        <v>455</v>
      </c>
    </row>
    <row r="2451" spans="1:12" s="72" customFormat="1" outlineLevel="2">
      <c r="A2451" s="81">
        <v>1203508016</v>
      </c>
      <c r="B2451" s="82" t="s">
        <v>2019</v>
      </c>
      <c r="C2451" s="69">
        <v>0</v>
      </c>
      <c r="D2451" s="78"/>
      <c r="E2451" s="69"/>
      <c r="F2451" s="71"/>
      <c r="G2451" s="69">
        <f t="shared" si="75"/>
        <v>0</v>
      </c>
      <c r="I2451" s="67">
        <v>0</v>
      </c>
      <c r="J2451" s="68">
        <f t="shared" si="74"/>
        <v>0</v>
      </c>
      <c r="K2451" s="56"/>
      <c r="L2451" s="64" t="s">
        <v>455</v>
      </c>
    </row>
    <row r="2452" spans="1:12" s="72" customFormat="1" outlineLevel="2">
      <c r="A2452" s="81">
        <v>1203508017</v>
      </c>
      <c r="B2452" s="82" t="s">
        <v>2020</v>
      </c>
      <c r="C2452" s="69">
        <v>0</v>
      </c>
      <c r="D2452" s="78"/>
      <c r="E2452" s="69"/>
      <c r="F2452" s="71"/>
      <c r="G2452" s="69">
        <f t="shared" si="75"/>
        <v>0</v>
      </c>
      <c r="I2452" s="67">
        <v>0</v>
      </c>
      <c r="J2452" s="68">
        <f t="shared" si="74"/>
        <v>0</v>
      </c>
      <c r="K2452" s="56"/>
      <c r="L2452" s="64" t="s">
        <v>455</v>
      </c>
    </row>
    <row r="2453" spans="1:12" s="72" customFormat="1" outlineLevel="2">
      <c r="A2453" s="81">
        <v>1203508018</v>
      </c>
      <c r="B2453" s="82" t="s">
        <v>2021</v>
      </c>
      <c r="C2453" s="69">
        <v>0</v>
      </c>
      <c r="D2453" s="78"/>
      <c r="E2453" s="69"/>
      <c r="F2453" s="71"/>
      <c r="G2453" s="69">
        <f t="shared" si="75"/>
        <v>0</v>
      </c>
      <c r="I2453" s="67">
        <v>0</v>
      </c>
      <c r="J2453" s="68">
        <f t="shared" si="74"/>
        <v>0</v>
      </c>
      <c r="K2453" s="56"/>
      <c r="L2453" s="64" t="s">
        <v>455</v>
      </c>
    </row>
    <row r="2454" spans="1:12" s="72" customFormat="1" outlineLevel="2">
      <c r="A2454" s="81">
        <v>1203508019</v>
      </c>
      <c r="B2454" s="82" t="s">
        <v>2022</v>
      </c>
      <c r="C2454" s="69">
        <v>0</v>
      </c>
      <c r="D2454" s="78"/>
      <c r="E2454" s="69"/>
      <c r="F2454" s="71"/>
      <c r="G2454" s="69">
        <f t="shared" si="75"/>
        <v>0</v>
      </c>
      <c r="I2454" s="67">
        <v>0</v>
      </c>
      <c r="J2454" s="68">
        <f t="shared" si="74"/>
        <v>0</v>
      </c>
      <c r="K2454" s="56"/>
      <c r="L2454" s="64" t="s">
        <v>455</v>
      </c>
    </row>
    <row r="2455" spans="1:12" s="72" customFormat="1" outlineLevel="2">
      <c r="A2455" s="81">
        <v>1203508020</v>
      </c>
      <c r="B2455" s="82" t="s">
        <v>2015</v>
      </c>
      <c r="C2455" s="69">
        <v>0</v>
      </c>
      <c r="D2455" s="78"/>
      <c r="E2455" s="69"/>
      <c r="F2455" s="71"/>
      <c r="G2455" s="69">
        <f t="shared" si="75"/>
        <v>0</v>
      </c>
      <c r="I2455" s="67">
        <v>0</v>
      </c>
      <c r="J2455" s="68">
        <f t="shared" si="74"/>
        <v>0</v>
      </c>
      <c r="K2455" s="56"/>
      <c r="L2455" s="64" t="s">
        <v>455</v>
      </c>
    </row>
    <row r="2456" spans="1:12" s="72" customFormat="1" outlineLevel="2">
      <c r="A2456" s="81">
        <v>1203508021</v>
      </c>
      <c r="B2456" s="82" t="s">
        <v>2016</v>
      </c>
      <c r="C2456" s="69">
        <v>0</v>
      </c>
      <c r="D2456" s="78"/>
      <c r="E2456" s="69"/>
      <c r="F2456" s="71"/>
      <c r="G2456" s="69">
        <f t="shared" si="75"/>
        <v>0</v>
      </c>
      <c r="I2456" s="67">
        <v>0</v>
      </c>
      <c r="J2456" s="68">
        <f t="shared" si="74"/>
        <v>0</v>
      </c>
      <c r="K2456" s="56"/>
      <c r="L2456" s="64" t="s">
        <v>455</v>
      </c>
    </row>
    <row r="2457" spans="1:12" s="72" customFormat="1" outlineLevel="2">
      <c r="A2457" s="81">
        <v>1203508022</v>
      </c>
      <c r="B2457" s="82" t="s">
        <v>2017</v>
      </c>
      <c r="C2457" s="69">
        <v>0</v>
      </c>
      <c r="D2457" s="78"/>
      <c r="E2457" s="69"/>
      <c r="F2457" s="71"/>
      <c r="G2457" s="69">
        <f t="shared" si="75"/>
        <v>0</v>
      </c>
      <c r="I2457" s="67">
        <v>0</v>
      </c>
      <c r="J2457" s="68">
        <f t="shared" si="74"/>
        <v>0</v>
      </c>
      <c r="K2457" s="56"/>
      <c r="L2457" s="64" t="s">
        <v>455</v>
      </c>
    </row>
    <row r="2458" spans="1:12" s="72" customFormat="1" outlineLevel="2">
      <c r="A2458" s="81">
        <v>1203508023</v>
      </c>
      <c r="B2458" s="82" t="s">
        <v>2018</v>
      </c>
      <c r="C2458" s="69">
        <v>0</v>
      </c>
      <c r="D2458" s="78"/>
      <c r="E2458" s="69"/>
      <c r="F2458" s="71"/>
      <c r="G2458" s="69">
        <f t="shared" si="75"/>
        <v>0</v>
      </c>
      <c r="I2458" s="67">
        <v>0</v>
      </c>
      <c r="J2458" s="68">
        <f t="shared" si="74"/>
        <v>0</v>
      </c>
      <c r="K2458" s="56"/>
      <c r="L2458" s="64" t="s">
        <v>455</v>
      </c>
    </row>
    <row r="2459" spans="1:12" s="72" customFormat="1" outlineLevel="2">
      <c r="A2459" s="81">
        <v>1203508026</v>
      </c>
      <c r="B2459" s="82" t="s">
        <v>2019</v>
      </c>
      <c r="C2459" s="69">
        <v>0</v>
      </c>
      <c r="D2459" s="78"/>
      <c r="E2459" s="69"/>
      <c r="F2459" s="71"/>
      <c r="G2459" s="69">
        <f t="shared" si="75"/>
        <v>0</v>
      </c>
      <c r="I2459" s="67">
        <v>0</v>
      </c>
      <c r="J2459" s="68">
        <f t="shared" si="74"/>
        <v>0</v>
      </c>
      <c r="K2459" s="56"/>
      <c r="L2459" s="64" t="s">
        <v>455</v>
      </c>
    </row>
    <row r="2460" spans="1:12" s="72" customFormat="1" outlineLevel="2">
      <c r="A2460" s="81">
        <v>1203508027</v>
      </c>
      <c r="B2460" s="82" t="s">
        <v>2020</v>
      </c>
      <c r="C2460" s="69">
        <v>0</v>
      </c>
      <c r="D2460" s="78"/>
      <c r="E2460" s="69"/>
      <c r="F2460" s="71"/>
      <c r="G2460" s="69">
        <f t="shared" si="75"/>
        <v>0</v>
      </c>
      <c r="I2460" s="67">
        <v>0</v>
      </c>
      <c r="J2460" s="68">
        <f t="shared" si="74"/>
        <v>0</v>
      </c>
      <c r="K2460" s="56"/>
      <c r="L2460" s="64" t="s">
        <v>455</v>
      </c>
    </row>
    <row r="2461" spans="1:12" s="72" customFormat="1" outlineLevel="2">
      <c r="A2461" s="81">
        <v>1203508028</v>
      </c>
      <c r="B2461" s="82" t="s">
        <v>2021</v>
      </c>
      <c r="C2461" s="69">
        <v>0</v>
      </c>
      <c r="D2461" s="78"/>
      <c r="E2461" s="69"/>
      <c r="F2461" s="71"/>
      <c r="G2461" s="69">
        <f t="shared" si="75"/>
        <v>0</v>
      </c>
      <c r="I2461" s="67">
        <v>0</v>
      </c>
      <c r="J2461" s="68">
        <f t="shared" si="74"/>
        <v>0</v>
      </c>
      <c r="K2461" s="56"/>
      <c r="L2461" s="64" t="s">
        <v>455</v>
      </c>
    </row>
    <row r="2462" spans="1:12" s="72" customFormat="1" outlineLevel="2">
      <c r="A2462" s="81">
        <v>1203508029</v>
      </c>
      <c r="B2462" s="82" t="s">
        <v>2022</v>
      </c>
      <c r="C2462" s="69">
        <v>0</v>
      </c>
      <c r="D2462" s="78"/>
      <c r="E2462" s="69"/>
      <c r="F2462" s="71"/>
      <c r="G2462" s="69">
        <f t="shared" si="75"/>
        <v>0</v>
      </c>
      <c r="I2462" s="67">
        <v>0</v>
      </c>
      <c r="J2462" s="68">
        <f t="shared" si="74"/>
        <v>0</v>
      </c>
      <c r="K2462" s="56"/>
      <c r="L2462" s="64" t="s">
        <v>455</v>
      </c>
    </row>
    <row r="2463" spans="1:12" s="72" customFormat="1" outlineLevel="2">
      <c r="A2463" s="81">
        <v>1203509010</v>
      </c>
      <c r="B2463" s="82" t="s">
        <v>2023</v>
      </c>
      <c r="C2463" s="69">
        <v>0</v>
      </c>
      <c r="D2463" s="78"/>
      <c r="E2463" s="69"/>
      <c r="F2463" s="71"/>
      <c r="G2463" s="69">
        <f t="shared" si="75"/>
        <v>0</v>
      </c>
      <c r="I2463" s="67">
        <v>0</v>
      </c>
      <c r="J2463" s="68">
        <f t="shared" si="74"/>
        <v>0</v>
      </c>
      <c r="K2463" s="56"/>
      <c r="L2463" s="64" t="s">
        <v>455</v>
      </c>
    </row>
    <row r="2464" spans="1:12" s="72" customFormat="1" outlineLevel="2">
      <c r="A2464" s="81">
        <v>1203509011</v>
      </c>
      <c r="B2464" s="82" t="s">
        <v>2024</v>
      </c>
      <c r="C2464" s="69">
        <v>162956531.37</v>
      </c>
      <c r="D2464" s="78"/>
      <c r="E2464" s="69"/>
      <c r="F2464" s="71"/>
      <c r="G2464" s="69">
        <f t="shared" si="75"/>
        <v>162956531.37</v>
      </c>
      <c r="I2464" s="67">
        <v>0</v>
      </c>
      <c r="J2464" s="68">
        <f t="shared" si="74"/>
        <v>-162956531.37</v>
      </c>
      <c r="K2464" s="56"/>
      <c r="L2464" s="64" t="s">
        <v>455</v>
      </c>
    </row>
    <row r="2465" spans="1:12" s="72" customFormat="1" outlineLevel="2">
      <c r="A2465" s="81">
        <v>1203509012</v>
      </c>
      <c r="B2465" s="82" t="s">
        <v>2025</v>
      </c>
      <c r="C2465" s="69">
        <v>0</v>
      </c>
      <c r="D2465" s="78"/>
      <c r="E2465" s="69"/>
      <c r="F2465" s="71"/>
      <c r="G2465" s="69">
        <f t="shared" si="75"/>
        <v>0</v>
      </c>
      <c r="I2465" s="67">
        <v>0</v>
      </c>
      <c r="J2465" s="68">
        <f t="shared" si="74"/>
        <v>0</v>
      </c>
      <c r="K2465" s="56"/>
      <c r="L2465" s="64" t="s">
        <v>455</v>
      </c>
    </row>
    <row r="2466" spans="1:12" s="72" customFormat="1" outlineLevel="2">
      <c r="A2466" s="81">
        <v>1203509013</v>
      </c>
      <c r="B2466" s="82" t="s">
        <v>2026</v>
      </c>
      <c r="C2466" s="69">
        <v>27230357.109999899</v>
      </c>
      <c r="D2466" s="78"/>
      <c r="E2466" s="69"/>
      <c r="F2466" s="71"/>
      <c r="G2466" s="69">
        <f t="shared" si="75"/>
        <v>27230357.109999899</v>
      </c>
      <c r="I2466" s="67">
        <v>0</v>
      </c>
      <c r="J2466" s="68">
        <f t="shared" si="74"/>
        <v>-27230357.109999899</v>
      </c>
      <c r="K2466" s="56"/>
      <c r="L2466" s="64" t="s">
        <v>455</v>
      </c>
    </row>
    <row r="2467" spans="1:12" s="72" customFormat="1" outlineLevel="2">
      <c r="A2467" s="81">
        <v>1203509016</v>
      </c>
      <c r="B2467" s="82" t="s">
        <v>2027</v>
      </c>
      <c r="C2467" s="69">
        <v>0</v>
      </c>
      <c r="D2467" s="78"/>
      <c r="E2467" s="69"/>
      <c r="F2467" s="71"/>
      <c r="G2467" s="69">
        <f t="shared" si="75"/>
        <v>0</v>
      </c>
      <c r="I2467" s="67">
        <v>0</v>
      </c>
      <c r="J2467" s="68">
        <f t="shared" si="74"/>
        <v>0</v>
      </c>
      <c r="K2467" s="56"/>
      <c r="L2467" s="64" t="s">
        <v>455</v>
      </c>
    </row>
    <row r="2468" spans="1:12" s="72" customFormat="1" outlineLevel="2">
      <c r="A2468" s="81">
        <v>1203509017</v>
      </c>
      <c r="B2468" s="82" t="s">
        <v>2028</v>
      </c>
      <c r="C2468" s="69">
        <v>-190186837.61000001</v>
      </c>
      <c r="D2468" s="78"/>
      <c r="E2468" s="69"/>
      <c r="F2468" s="71"/>
      <c r="G2468" s="69">
        <f t="shared" si="75"/>
        <v>-190186837.61000001</v>
      </c>
      <c r="I2468" s="67">
        <v>0</v>
      </c>
      <c r="J2468" s="68">
        <f t="shared" si="74"/>
        <v>190186837.61000001</v>
      </c>
      <c r="K2468" s="56"/>
      <c r="L2468" s="64" t="s">
        <v>455</v>
      </c>
    </row>
    <row r="2469" spans="1:12" s="72" customFormat="1" outlineLevel="2">
      <c r="A2469" s="81">
        <v>1203509019</v>
      </c>
      <c r="B2469" s="82" t="s">
        <v>2029</v>
      </c>
      <c r="C2469" s="69">
        <v>0.01</v>
      </c>
      <c r="D2469" s="78"/>
      <c r="E2469" s="69"/>
      <c r="F2469" s="71"/>
      <c r="G2469" s="69">
        <f t="shared" si="75"/>
        <v>0.01</v>
      </c>
      <c r="I2469" s="67">
        <v>0</v>
      </c>
      <c r="J2469" s="68">
        <f t="shared" si="74"/>
        <v>-0.01</v>
      </c>
      <c r="K2469" s="56"/>
      <c r="L2469" s="64" t="s">
        <v>455</v>
      </c>
    </row>
    <row r="2470" spans="1:12" s="72" customFormat="1" outlineLevel="2">
      <c r="A2470" s="81">
        <v>1203509020</v>
      </c>
      <c r="B2470" s="82" t="s">
        <v>2023</v>
      </c>
      <c r="C2470" s="69">
        <v>0</v>
      </c>
      <c r="D2470" s="78"/>
      <c r="E2470" s="69"/>
      <c r="F2470" s="71"/>
      <c r="G2470" s="69">
        <f t="shared" si="75"/>
        <v>0</v>
      </c>
      <c r="I2470" s="67">
        <v>0</v>
      </c>
      <c r="J2470" s="68">
        <f t="shared" si="74"/>
        <v>0</v>
      </c>
      <c r="K2470" s="56"/>
      <c r="L2470" s="64" t="s">
        <v>455</v>
      </c>
    </row>
    <row r="2471" spans="1:12" s="72" customFormat="1" outlineLevel="2">
      <c r="A2471" s="81">
        <v>1203509021</v>
      </c>
      <c r="B2471" s="82" t="s">
        <v>2024</v>
      </c>
      <c r="C2471" s="69">
        <v>0</v>
      </c>
      <c r="D2471" s="78"/>
      <c r="E2471" s="69"/>
      <c r="F2471" s="71"/>
      <c r="G2471" s="69">
        <f t="shared" si="75"/>
        <v>0</v>
      </c>
      <c r="I2471" s="67">
        <v>0</v>
      </c>
      <c r="J2471" s="68">
        <f t="shared" si="74"/>
        <v>0</v>
      </c>
      <c r="K2471" s="56"/>
      <c r="L2471" s="64" t="s">
        <v>455</v>
      </c>
    </row>
    <row r="2472" spans="1:12" s="72" customFormat="1" outlineLevel="2">
      <c r="A2472" s="81">
        <v>1203509022</v>
      </c>
      <c r="B2472" s="82" t="s">
        <v>2025</v>
      </c>
      <c r="C2472" s="69">
        <v>0</v>
      </c>
      <c r="D2472" s="78"/>
      <c r="E2472" s="69"/>
      <c r="F2472" s="71"/>
      <c r="G2472" s="69">
        <f t="shared" si="75"/>
        <v>0</v>
      </c>
      <c r="I2472" s="67">
        <v>0</v>
      </c>
      <c r="J2472" s="68">
        <f t="shared" si="74"/>
        <v>0</v>
      </c>
      <c r="K2472" s="56"/>
      <c r="L2472" s="64" t="s">
        <v>455</v>
      </c>
    </row>
    <row r="2473" spans="1:12" s="72" customFormat="1" outlineLevel="2">
      <c r="A2473" s="81">
        <v>1203509023</v>
      </c>
      <c r="B2473" s="82" t="s">
        <v>2026</v>
      </c>
      <c r="C2473" s="69">
        <v>0</v>
      </c>
      <c r="D2473" s="78"/>
      <c r="E2473" s="69"/>
      <c r="F2473" s="71"/>
      <c r="G2473" s="69">
        <f t="shared" si="75"/>
        <v>0</v>
      </c>
      <c r="I2473" s="67">
        <v>0</v>
      </c>
      <c r="J2473" s="68">
        <f t="shared" si="74"/>
        <v>0</v>
      </c>
      <c r="K2473" s="56"/>
      <c r="L2473" s="64" t="s">
        <v>455</v>
      </c>
    </row>
    <row r="2474" spans="1:12" s="72" customFormat="1" outlineLevel="2">
      <c r="A2474" s="81">
        <v>1203509026</v>
      </c>
      <c r="B2474" s="82" t="s">
        <v>2027</v>
      </c>
      <c r="C2474" s="69">
        <v>0</v>
      </c>
      <c r="D2474" s="78"/>
      <c r="E2474" s="69"/>
      <c r="F2474" s="71"/>
      <c r="G2474" s="69">
        <f t="shared" si="75"/>
        <v>0</v>
      </c>
      <c r="I2474" s="67">
        <v>0</v>
      </c>
      <c r="J2474" s="68">
        <f t="shared" ref="J2474:J2537" si="76">I2474-G2474</f>
        <v>0</v>
      </c>
      <c r="K2474" s="56"/>
      <c r="L2474" s="64" t="s">
        <v>455</v>
      </c>
    </row>
    <row r="2475" spans="1:12" s="72" customFormat="1" outlineLevel="2">
      <c r="A2475" s="81">
        <v>1203509027</v>
      </c>
      <c r="B2475" s="82" t="s">
        <v>2028</v>
      </c>
      <c r="C2475" s="69">
        <v>0</v>
      </c>
      <c r="D2475" s="78"/>
      <c r="E2475" s="69"/>
      <c r="F2475" s="71"/>
      <c r="G2475" s="69">
        <f t="shared" si="75"/>
        <v>0</v>
      </c>
      <c r="I2475" s="67">
        <v>0</v>
      </c>
      <c r="J2475" s="68">
        <f t="shared" si="76"/>
        <v>0</v>
      </c>
      <c r="K2475" s="56"/>
      <c r="L2475" s="64" t="s">
        <v>455</v>
      </c>
    </row>
    <row r="2476" spans="1:12" s="72" customFormat="1" outlineLevel="2">
      <c r="A2476" s="81">
        <v>1203509029</v>
      </c>
      <c r="B2476" s="82" t="s">
        <v>2029</v>
      </c>
      <c r="C2476" s="69">
        <v>0</v>
      </c>
      <c r="D2476" s="78"/>
      <c r="E2476" s="69"/>
      <c r="F2476" s="71"/>
      <c r="G2476" s="69">
        <f t="shared" si="75"/>
        <v>0</v>
      </c>
      <c r="I2476" s="67">
        <v>0</v>
      </c>
      <c r="J2476" s="68">
        <f t="shared" si="76"/>
        <v>0</v>
      </c>
      <c r="K2476" s="56"/>
      <c r="L2476" s="64" t="s">
        <v>455</v>
      </c>
    </row>
    <row r="2477" spans="1:12" s="72" customFormat="1" outlineLevel="2">
      <c r="A2477" s="81">
        <v>1203509030</v>
      </c>
      <c r="B2477" s="82" t="s">
        <v>2023</v>
      </c>
      <c r="C2477" s="69">
        <v>0</v>
      </c>
      <c r="D2477" s="78"/>
      <c r="E2477" s="69"/>
      <c r="F2477" s="71"/>
      <c r="G2477" s="69">
        <f t="shared" si="75"/>
        <v>0</v>
      </c>
      <c r="I2477" s="67">
        <v>0</v>
      </c>
      <c r="J2477" s="68">
        <f t="shared" si="76"/>
        <v>0</v>
      </c>
      <c r="K2477" s="56"/>
      <c r="L2477" s="64" t="s">
        <v>455</v>
      </c>
    </row>
    <row r="2478" spans="1:12" s="72" customFormat="1" outlineLevel="2">
      <c r="A2478" s="81">
        <v>1203509031</v>
      </c>
      <c r="B2478" s="82" t="s">
        <v>2024</v>
      </c>
      <c r="C2478" s="69">
        <v>0</v>
      </c>
      <c r="D2478" s="78"/>
      <c r="E2478" s="69"/>
      <c r="F2478" s="71"/>
      <c r="G2478" s="69">
        <f t="shared" si="75"/>
        <v>0</v>
      </c>
      <c r="I2478" s="67">
        <v>0</v>
      </c>
      <c r="J2478" s="68">
        <f t="shared" si="76"/>
        <v>0</v>
      </c>
      <c r="K2478" s="56"/>
      <c r="L2478" s="64" t="s">
        <v>455</v>
      </c>
    </row>
    <row r="2479" spans="1:12" s="72" customFormat="1" outlineLevel="2">
      <c r="A2479" s="81">
        <v>1203509032</v>
      </c>
      <c r="B2479" s="82" t="s">
        <v>2025</v>
      </c>
      <c r="C2479" s="69">
        <v>0</v>
      </c>
      <c r="D2479" s="78"/>
      <c r="E2479" s="69"/>
      <c r="F2479" s="71"/>
      <c r="G2479" s="69">
        <f t="shared" si="75"/>
        <v>0</v>
      </c>
      <c r="I2479" s="67">
        <v>0</v>
      </c>
      <c r="J2479" s="68">
        <f t="shared" si="76"/>
        <v>0</v>
      </c>
      <c r="K2479" s="56"/>
      <c r="L2479" s="64" t="s">
        <v>455</v>
      </c>
    </row>
    <row r="2480" spans="1:12" s="72" customFormat="1" outlineLevel="2">
      <c r="A2480" s="81">
        <v>1203509033</v>
      </c>
      <c r="B2480" s="82" t="s">
        <v>2026</v>
      </c>
      <c r="C2480" s="69">
        <v>219455.17</v>
      </c>
      <c r="D2480" s="78"/>
      <c r="E2480" s="69"/>
      <c r="F2480" s="71"/>
      <c r="G2480" s="69">
        <f t="shared" si="75"/>
        <v>219455.17</v>
      </c>
      <c r="I2480" s="67">
        <v>0</v>
      </c>
      <c r="J2480" s="68">
        <f t="shared" si="76"/>
        <v>-219455.17</v>
      </c>
      <c r="K2480" s="56"/>
      <c r="L2480" s="64" t="s">
        <v>455</v>
      </c>
    </row>
    <row r="2481" spans="1:12" s="72" customFormat="1" outlineLevel="2">
      <c r="A2481" s="81">
        <v>1203509036</v>
      </c>
      <c r="B2481" s="82" t="s">
        <v>2027</v>
      </c>
      <c r="C2481" s="69">
        <v>0</v>
      </c>
      <c r="D2481" s="78"/>
      <c r="E2481" s="69"/>
      <c r="F2481" s="71"/>
      <c r="G2481" s="69">
        <f t="shared" si="75"/>
        <v>0</v>
      </c>
      <c r="I2481" s="67">
        <v>0</v>
      </c>
      <c r="J2481" s="68">
        <f t="shared" si="76"/>
        <v>0</v>
      </c>
      <c r="K2481" s="56"/>
      <c r="L2481" s="64" t="s">
        <v>455</v>
      </c>
    </row>
    <row r="2482" spans="1:12" s="72" customFormat="1" outlineLevel="2">
      <c r="A2482" s="81">
        <v>1203509037</v>
      </c>
      <c r="B2482" s="82" t="s">
        <v>2028</v>
      </c>
      <c r="C2482" s="69">
        <v>-219455.17</v>
      </c>
      <c r="D2482" s="78"/>
      <c r="E2482" s="69"/>
      <c r="F2482" s="71"/>
      <c r="G2482" s="69">
        <f t="shared" si="75"/>
        <v>-219455.17</v>
      </c>
      <c r="I2482" s="67">
        <v>0</v>
      </c>
      <c r="J2482" s="68">
        <f t="shared" si="76"/>
        <v>219455.17</v>
      </c>
      <c r="K2482" s="56"/>
      <c r="L2482" s="64" t="s">
        <v>455</v>
      </c>
    </row>
    <row r="2483" spans="1:12" s="72" customFormat="1" outlineLevel="2">
      <c r="A2483" s="81">
        <v>1203509039</v>
      </c>
      <c r="B2483" s="82" t="s">
        <v>2029</v>
      </c>
      <c r="C2483" s="69">
        <v>0</v>
      </c>
      <c r="D2483" s="78"/>
      <c r="E2483" s="69"/>
      <c r="F2483" s="71"/>
      <c r="G2483" s="69">
        <f t="shared" si="75"/>
        <v>0</v>
      </c>
      <c r="I2483" s="67">
        <v>0</v>
      </c>
      <c r="J2483" s="68">
        <f t="shared" si="76"/>
        <v>0</v>
      </c>
      <c r="K2483" s="56"/>
      <c r="L2483" s="64" t="s">
        <v>455</v>
      </c>
    </row>
    <row r="2484" spans="1:12" s="72" customFormat="1" outlineLevel="2">
      <c r="A2484" s="81">
        <v>1203510010</v>
      </c>
      <c r="B2484" s="82" t="s">
        <v>2030</v>
      </c>
      <c r="C2484" s="69">
        <v>0</v>
      </c>
      <c r="D2484" s="78"/>
      <c r="E2484" s="69"/>
      <c r="F2484" s="71"/>
      <c r="G2484" s="69">
        <f t="shared" si="75"/>
        <v>0</v>
      </c>
      <c r="I2484" s="67">
        <v>0</v>
      </c>
      <c r="J2484" s="68">
        <f t="shared" si="76"/>
        <v>0</v>
      </c>
      <c r="K2484" s="56"/>
      <c r="L2484" s="64" t="s">
        <v>455</v>
      </c>
    </row>
    <row r="2485" spans="1:12" s="72" customFormat="1" outlineLevel="2">
      <c r="A2485" s="81">
        <v>1203510011</v>
      </c>
      <c r="B2485" s="82" t="s">
        <v>2031</v>
      </c>
      <c r="C2485" s="69">
        <v>227086549.83000001</v>
      </c>
      <c r="D2485" s="78"/>
      <c r="E2485" s="69"/>
      <c r="F2485" s="71"/>
      <c r="G2485" s="69">
        <f t="shared" si="75"/>
        <v>227086549.83000001</v>
      </c>
      <c r="I2485" s="67">
        <v>0</v>
      </c>
      <c r="J2485" s="68">
        <f t="shared" si="76"/>
        <v>-227086549.83000001</v>
      </c>
      <c r="K2485" s="56"/>
      <c r="L2485" s="64" t="s">
        <v>455</v>
      </c>
    </row>
    <row r="2486" spans="1:12" s="72" customFormat="1" outlineLevel="2">
      <c r="A2486" s="81">
        <v>1203510012</v>
      </c>
      <c r="B2486" s="82" t="s">
        <v>2032</v>
      </c>
      <c r="C2486" s="69">
        <v>1292.75</v>
      </c>
      <c r="D2486" s="78"/>
      <c r="E2486" s="69"/>
      <c r="F2486" s="71"/>
      <c r="G2486" s="69">
        <f t="shared" si="75"/>
        <v>1292.75</v>
      </c>
      <c r="I2486" s="67">
        <v>0</v>
      </c>
      <c r="J2486" s="68">
        <f t="shared" si="76"/>
        <v>-1292.75</v>
      </c>
      <c r="K2486" s="56"/>
      <c r="L2486" s="64" t="s">
        <v>455</v>
      </c>
    </row>
    <row r="2487" spans="1:12" s="72" customFormat="1" outlineLevel="2">
      <c r="A2487" s="81">
        <v>1203510013</v>
      </c>
      <c r="B2487" s="82" t="s">
        <v>2033</v>
      </c>
      <c r="C2487" s="69">
        <v>149205262.5</v>
      </c>
      <c r="D2487" s="78"/>
      <c r="E2487" s="69"/>
      <c r="F2487" s="71"/>
      <c r="G2487" s="69">
        <f t="shared" si="75"/>
        <v>149205262.5</v>
      </c>
      <c r="I2487" s="67">
        <v>0</v>
      </c>
      <c r="J2487" s="68">
        <f t="shared" si="76"/>
        <v>-149205262.5</v>
      </c>
      <c r="K2487" s="56"/>
      <c r="L2487" s="64" t="s">
        <v>455</v>
      </c>
    </row>
    <row r="2488" spans="1:12" s="72" customFormat="1" outlineLevel="2">
      <c r="A2488" s="81">
        <v>1203510016</v>
      </c>
      <c r="B2488" s="82" t="s">
        <v>2034</v>
      </c>
      <c r="C2488" s="69">
        <v>0</v>
      </c>
      <c r="D2488" s="78"/>
      <c r="E2488" s="69"/>
      <c r="F2488" s="71"/>
      <c r="G2488" s="69">
        <f t="shared" ref="G2488:G2551" si="77">C2488+E2488</f>
        <v>0</v>
      </c>
      <c r="I2488" s="67">
        <v>0</v>
      </c>
      <c r="J2488" s="68">
        <f t="shared" si="76"/>
        <v>0</v>
      </c>
      <c r="K2488" s="56"/>
      <c r="L2488" s="64" t="s">
        <v>455</v>
      </c>
    </row>
    <row r="2489" spans="1:12" s="72" customFormat="1" outlineLevel="2">
      <c r="A2489" s="81">
        <v>1203510017</v>
      </c>
      <c r="B2489" s="82" t="s">
        <v>2035</v>
      </c>
      <c r="C2489" s="69">
        <v>-376270547.86000001</v>
      </c>
      <c r="D2489" s="78"/>
      <c r="E2489" s="69"/>
      <c r="F2489" s="71"/>
      <c r="G2489" s="69">
        <f t="shared" si="77"/>
        <v>-376270547.86000001</v>
      </c>
      <c r="I2489" s="67">
        <v>0</v>
      </c>
      <c r="J2489" s="68">
        <f t="shared" si="76"/>
        <v>376270547.86000001</v>
      </c>
      <c r="K2489" s="56"/>
      <c r="L2489" s="64" t="s">
        <v>455</v>
      </c>
    </row>
    <row r="2490" spans="1:12" s="72" customFormat="1" outlineLevel="2">
      <c r="A2490" s="81">
        <v>1203510019</v>
      </c>
      <c r="B2490" s="82" t="s">
        <v>2036</v>
      </c>
      <c r="C2490" s="69">
        <v>0</v>
      </c>
      <c r="D2490" s="78"/>
      <c r="E2490" s="69"/>
      <c r="F2490" s="71"/>
      <c r="G2490" s="69">
        <f t="shared" si="77"/>
        <v>0</v>
      </c>
      <c r="I2490" s="67">
        <v>0</v>
      </c>
      <c r="J2490" s="68">
        <f t="shared" si="76"/>
        <v>0</v>
      </c>
      <c r="K2490" s="56"/>
      <c r="L2490" s="64" t="s">
        <v>455</v>
      </c>
    </row>
    <row r="2491" spans="1:12" s="72" customFormat="1" outlineLevel="2">
      <c r="A2491" s="81">
        <v>1203510020</v>
      </c>
      <c r="B2491" s="82" t="s">
        <v>2030</v>
      </c>
      <c r="C2491" s="69">
        <v>0</v>
      </c>
      <c r="D2491" s="78"/>
      <c r="E2491" s="69"/>
      <c r="F2491" s="71"/>
      <c r="G2491" s="69">
        <f t="shared" si="77"/>
        <v>0</v>
      </c>
      <c r="I2491" s="67">
        <v>0</v>
      </c>
      <c r="J2491" s="68">
        <f t="shared" si="76"/>
        <v>0</v>
      </c>
      <c r="K2491" s="56"/>
      <c r="L2491" s="64" t="s">
        <v>455</v>
      </c>
    </row>
    <row r="2492" spans="1:12" s="72" customFormat="1" outlineLevel="2">
      <c r="A2492" s="81">
        <v>1203510021</v>
      </c>
      <c r="B2492" s="82" t="s">
        <v>2031</v>
      </c>
      <c r="C2492" s="69">
        <v>9668905.27999999</v>
      </c>
      <c r="D2492" s="78"/>
      <c r="E2492" s="69"/>
      <c r="F2492" s="71"/>
      <c r="G2492" s="69">
        <f t="shared" si="77"/>
        <v>9668905.27999999</v>
      </c>
      <c r="I2492" s="67">
        <v>0</v>
      </c>
      <c r="J2492" s="68">
        <f t="shared" si="76"/>
        <v>-9668905.27999999</v>
      </c>
      <c r="K2492" s="56"/>
      <c r="L2492" s="64" t="s">
        <v>455</v>
      </c>
    </row>
    <row r="2493" spans="1:12" s="72" customFormat="1" outlineLevel="2">
      <c r="A2493" s="81">
        <v>1203510022</v>
      </c>
      <c r="B2493" s="82" t="s">
        <v>2032</v>
      </c>
      <c r="C2493" s="69">
        <v>0</v>
      </c>
      <c r="D2493" s="78"/>
      <c r="E2493" s="69"/>
      <c r="F2493" s="71"/>
      <c r="G2493" s="69">
        <f t="shared" si="77"/>
        <v>0</v>
      </c>
      <c r="I2493" s="67">
        <v>0</v>
      </c>
      <c r="J2493" s="68">
        <f t="shared" si="76"/>
        <v>0</v>
      </c>
      <c r="K2493" s="56"/>
      <c r="L2493" s="64" t="s">
        <v>455</v>
      </c>
    </row>
    <row r="2494" spans="1:12" s="72" customFormat="1" outlineLevel="2">
      <c r="A2494" s="81">
        <v>1203510023</v>
      </c>
      <c r="B2494" s="82" t="s">
        <v>2033</v>
      </c>
      <c r="C2494" s="69">
        <v>326600789.75</v>
      </c>
      <c r="D2494" s="78"/>
      <c r="E2494" s="69"/>
      <c r="F2494" s="71"/>
      <c r="G2494" s="69">
        <f t="shared" si="77"/>
        <v>326600789.75</v>
      </c>
      <c r="I2494" s="67">
        <v>0</v>
      </c>
      <c r="J2494" s="68">
        <f t="shared" si="76"/>
        <v>-326600789.75</v>
      </c>
      <c r="K2494" s="56"/>
      <c r="L2494" s="64" t="s">
        <v>455</v>
      </c>
    </row>
    <row r="2495" spans="1:12" s="72" customFormat="1" outlineLevel="2">
      <c r="A2495" s="81">
        <v>1203510026</v>
      </c>
      <c r="B2495" s="82" t="s">
        <v>2034</v>
      </c>
      <c r="C2495" s="69">
        <v>0</v>
      </c>
      <c r="D2495" s="78"/>
      <c r="E2495" s="69"/>
      <c r="F2495" s="71"/>
      <c r="G2495" s="69">
        <f t="shared" si="77"/>
        <v>0</v>
      </c>
      <c r="I2495" s="67">
        <v>0</v>
      </c>
      <c r="J2495" s="68">
        <f t="shared" si="76"/>
        <v>0</v>
      </c>
      <c r="K2495" s="56"/>
      <c r="L2495" s="64" t="s">
        <v>455</v>
      </c>
    </row>
    <row r="2496" spans="1:12" s="72" customFormat="1" outlineLevel="2">
      <c r="A2496" s="81">
        <v>1203510027</v>
      </c>
      <c r="B2496" s="82" t="s">
        <v>2035</v>
      </c>
      <c r="C2496" s="69">
        <v>-336269695.02999902</v>
      </c>
      <c r="D2496" s="78"/>
      <c r="E2496" s="69"/>
      <c r="F2496" s="71"/>
      <c r="G2496" s="69">
        <f t="shared" si="77"/>
        <v>-336269695.02999902</v>
      </c>
      <c r="I2496" s="67">
        <v>0</v>
      </c>
      <c r="J2496" s="68">
        <f t="shared" si="76"/>
        <v>336269695.02999902</v>
      </c>
      <c r="K2496" s="56"/>
      <c r="L2496" s="64" t="s">
        <v>455</v>
      </c>
    </row>
    <row r="2497" spans="1:12" s="72" customFormat="1" outlineLevel="2">
      <c r="A2497" s="81">
        <v>1203510029</v>
      </c>
      <c r="B2497" s="82" t="s">
        <v>2036</v>
      </c>
      <c r="C2497" s="69">
        <v>0</v>
      </c>
      <c r="D2497" s="78"/>
      <c r="E2497" s="69"/>
      <c r="F2497" s="71"/>
      <c r="G2497" s="69">
        <f t="shared" si="77"/>
        <v>0</v>
      </c>
      <c r="I2497" s="67">
        <v>0</v>
      </c>
      <c r="J2497" s="68">
        <f t="shared" si="76"/>
        <v>0</v>
      </c>
      <c r="K2497" s="56"/>
      <c r="L2497" s="64" t="s">
        <v>455</v>
      </c>
    </row>
    <row r="2498" spans="1:12" s="72" customFormat="1" outlineLevel="2">
      <c r="A2498" s="81">
        <v>1203510030</v>
      </c>
      <c r="B2498" s="82" t="s">
        <v>2030</v>
      </c>
      <c r="C2498" s="69">
        <v>0</v>
      </c>
      <c r="D2498" s="78"/>
      <c r="E2498" s="69"/>
      <c r="F2498" s="71"/>
      <c r="G2498" s="69">
        <f t="shared" si="77"/>
        <v>0</v>
      </c>
      <c r="I2498" s="67">
        <v>0</v>
      </c>
      <c r="J2498" s="68">
        <f t="shared" si="76"/>
        <v>0</v>
      </c>
      <c r="K2498" s="56"/>
      <c r="L2498" s="64" t="s">
        <v>455</v>
      </c>
    </row>
    <row r="2499" spans="1:12" s="72" customFormat="1" outlineLevel="2">
      <c r="A2499" s="81">
        <v>1203510031</v>
      </c>
      <c r="B2499" s="82" t="s">
        <v>2031</v>
      </c>
      <c r="C2499" s="69">
        <v>0</v>
      </c>
      <c r="D2499" s="78"/>
      <c r="E2499" s="69"/>
      <c r="F2499" s="71"/>
      <c r="G2499" s="69">
        <f t="shared" si="77"/>
        <v>0</v>
      </c>
      <c r="I2499" s="67">
        <v>0</v>
      </c>
      <c r="J2499" s="68">
        <f t="shared" si="76"/>
        <v>0</v>
      </c>
      <c r="K2499" s="56"/>
      <c r="L2499" s="64" t="s">
        <v>455</v>
      </c>
    </row>
    <row r="2500" spans="1:12" s="72" customFormat="1" outlineLevel="2">
      <c r="A2500" s="81">
        <v>1203510032</v>
      </c>
      <c r="B2500" s="82" t="s">
        <v>2032</v>
      </c>
      <c r="C2500" s="69">
        <v>0</v>
      </c>
      <c r="D2500" s="78"/>
      <c r="E2500" s="69"/>
      <c r="F2500" s="71"/>
      <c r="G2500" s="69">
        <f t="shared" si="77"/>
        <v>0</v>
      </c>
      <c r="I2500" s="67">
        <v>0</v>
      </c>
      <c r="J2500" s="68">
        <f t="shared" si="76"/>
        <v>0</v>
      </c>
      <c r="K2500" s="56"/>
      <c r="L2500" s="64" t="s">
        <v>455</v>
      </c>
    </row>
    <row r="2501" spans="1:12" s="72" customFormat="1" outlineLevel="2">
      <c r="A2501" s="81">
        <v>1203510033</v>
      </c>
      <c r="B2501" s="82" t="s">
        <v>2033</v>
      </c>
      <c r="C2501" s="69">
        <v>0</v>
      </c>
      <c r="D2501" s="78"/>
      <c r="E2501" s="69"/>
      <c r="F2501" s="71"/>
      <c r="G2501" s="69">
        <f t="shared" si="77"/>
        <v>0</v>
      </c>
      <c r="I2501" s="67">
        <v>0</v>
      </c>
      <c r="J2501" s="68">
        <f t="shared" si="76"/>
        <v>0</v>
      </c>
      <c r="K2501" s="56"/>
      <c r="L2501" s="64" t="s">
        <v>455</v>
      </c>
    </row>
    <row r="2502" spans="1:12" s="72" customFormat="1" outlineLevel="2">
      <c r="A2502" s="81">
        <v>1203510036</v>
      </c>
      <c r="B2502" s="82" t="s">
        <v>2034</v>
      </c>
      <c r="C2502" s="69">
        <v>0</v>
      </c>
      <c r="D2502" s="78"/>
      <c r="E2502" s="69"/>
      <c r="F2502" s="71"/>
      <c r="G2502" s="69">
        <f t="shared" si="77"/>
        <v>0</v>
      </c>
      <c r="I2502" s="67">
        <v>0</v>
      </c>
      <c r="J2502" s="68">
        <f t="shared" si="76"/>
        <v>0</v>
      </c>
      <c r="K2502" s="56"/>
      <c r="L2502" s="64" t="s">
        <v>455</v>
      </c>
    </row>
    <row r="2503" spans="1:12" s="72" customFormat="1" outlineLevel="2">
      <c r="A2503" s="81">
        <v>1203510037</v>
      </c>
      <c r="B2503" s="82" t="s">
        <v>2035</v>
      </c>
      <c r="C2503" s="69">
        <v>0</v>
      </c>
      <c r="D2503" s="78"/>
      <c r="E2503" s="69"/>
      <c r="F2503" s="71"/>
      <c r="G2503" s="69">
        <f t="shared" si="77"/>
        <v>0</v>
      </c>
      <c r="I2503" s="67">
        <v>0</v>
      </c>
      <c r="J2503" s="68">
        <f t="shared" si="76"/>
        <v>0</v>
      </c>
      <c r="K2503" s="56"/>
      <c r="L2503" s="64" t="s">
        <v>455</v>
      </c>
    </row>
    <row r="2504" spans="1:12" s="72" customFormat="1" outlineLevel="2">
      <c r="A2504" s="81">
        <v>1203510039</v>
      </c>
      <c r="B2504" s="82" t="s">
        <v>2036</v>
      </c>
      <c r="C2504" s="69">
        <v>0</v>
      </c>
      <c r="D2504" s="78"/>
      <c r="E2504" s="69"/>
      <c r="F2504" s="71"/>
      <c r="G2504" s="69">
        <f t="shared" si="77"/>
        <v>0</v>
      </c>
      <c r="I2504" s="67">
        <v>0</v>
      </c>
      <c r="J2504" s="68">
        <f t="shared" si="76"/>
        <v>0</v>
      </c>
      <c r="K2504" s="56"/>
      <c r="L2504" s="64" t="s">
        <v>455</v>
      </c>
    </row>
    <row r="2505" spans="1:12" s="72" customFormat="1" outlineLevel="2">
      <c r="A2505" s="81">
        <v>1203511010</v>
      </c>
      <c r="B2505" s="82" t="s">
        <v>2037</v>
      </c>
      <c r="C2505" s="69">
        <v>0</v>
      </c>
      <c r="D2505" s="78"/>
      <c r="E2505" s="69"/>
      <c r="F2505" s="71"/>
      <c r="G2505" s="69">
        <f t="shared" si="77"/>
        <v>0</v>
      </c>
      <c r="I2505" s="67">
        <v>0</v>
      </c>
      <c r="J2505" s="68">
        <f t="shared" si="76"/>
        <v>0</v>
      </c>
      <c r="K2505" s="56"/>
      <c r="L2505" s="64" t="s">
        <v>455</v>
      </c>
    </row>
    <row r="2506" spans="1:12" s="72" customFormat="1" outlineLevel="2">
      <c r="A2506" s="81">
        <v>1203511011</v>
      </c>
      <c r="B2506" s="82" t="s">
        <v>2038</v>
      </c>
      <c r="C2506" s="69">
        <v>0</v>
      </c>
      <c r="D2506" s="78"/>
      <c r="E2506" s="69"/>
      <c r="F2506" s="71"/>
      <c r="G2506" s="69">
        <f t="shared" si="77"/>
        <v>0</v>
      </c>
      <c r="I2506" s="67">
        <v>0</v>
      </c>
      <c r="J2506" s="68">
        <f t="shared" si="76"/>
        <v>0</v>
      </c>
      <c r="K2506" s="56"/>
      <c r="L2506" s="64" t="s">
        <v>455</v>
      </c>
    </row>
    <row r="2507" spans="1:12" s="72" customFormat="1" outlineLevel="2">
      <c r="A2507" s="81">
        <v>1203511012</v>
      </c>
      <c r="B2507" s="82" t="s">
        <v>2039</v>
      </c>
      <c r="C2507" s="69">
        <v>0</v>
      </c>
      <c r="D2507" s="78"/>
      <c r="E2507" s="69"/>
      <c r="F2507" s="71"/>
      <c r="G2507" s="69">
        <f t="shared" si="77"/>
        <v>0</v>
      </c>
      <c r="I2507" s="67">
        <v>0</v>
      </c>
      <c r="J2507" s="68">
        <f t="shared" si="76"/>
        <v>0</v>
      </c>
      <c r="K2507" s="56"/>
      <c r="L2507" s="64" t="s">
        <v>455</v>
      </c>
    </row>
    <row r="2508" spans="1:12" s="72" customFormat="1" outlineLevel="2">
      <c r="A2508" s="81">
        <v>1203511013</v>
      </c>
      <c r="B2508" s="82" t="s">
        <v>2040</v>
      </c>
      <c r="C2508" s="69">
        <v>0</v>
      </c>
      <c r="D2508" s="78"/>
      <c r="E2508" s="69"/>
      <c r="F2508" s="71"/>
      <c r="G2508" s="69">
        <f t="shared" si="77"/>
        <v>0</v>
      </c>
      <c r="I2508" s="67">
        <v>0</v>
      </c>
      <c r="J2508" s="68">
        <f t="shared" si="76"/>
        <v>0</v>
      </c>
      <c r="K2508" s="56"/>
      <c r="L2508" s="64" t="s">
        <v>455</v>
      </c>
    </row>
    <row r="2509" spans="1:12" s="72" customFormat="1" outlineLevel="2">
      <c r="A2509" s="81">
        <v>1203511016</v>
      </c>
      <c r="B2509" s="82" t="s">
        <v>2041</v>
      </c>
      <c r="C2509" s="69">
        <v>0</v>
      </c>
      <c r="D2509" s="78"/>
      <c r="E2509" s="69"/>
      <c r="F2509" s="71"/>
      <c r="G2509" s="69">
        <f t="shared" si="77"/>
        <v>0</v>
      </c>
      <c r="I2509" s="67">
        <v>0</v>
      </c>
      <c r="J2509" s="68">
        <f t="shared" si="76"/>
        <v>0</v>
      </c>
      <c r="K2509" s="56"/>
      <c r="L2509" s="64" t="s">
        <v>455</v>
      </c>
    </row>
    <row r="2510" spans="1:12" s="72" customFormat="1" outlineLevel="2">
      <c r="A2510" s="81">
        <v>1203511017</v>
      </c>
      <c r="B2510" s="82" t="s">
        <v>2042</v>
      </c>
      <c r="C2510" s="69">
        <v>0</v>
      </c>
      <c r="D2510" s="78"/>
      <c r="E2510" s="69"/>
      <c r="F2510" s="71"/>
      <c r="G2510" s="69">
        <f t="shared" si="77"/>
        <v>0</v>
      </c>
      <c r="I2510" s="67">
        <v>0</v>
      </c>
      <c r="J2510" s="68">
        <f t="shared" si="76"/>
        <v>0</v>
      </c>
      <c r="K2510" s="56"/>
      <c r="L2510" s="64" t="s">
        <v>455</v>
      </c>
    </row>
    <row r="2511" spans="1:12" s="72" customFormat="1" outlineLevel="2">
      <c r="A2511" s="81">
        <v>1203511019</v>
      </c>
      <c r="B2511" s="82" t="s">
        <v>2043</v>
      </c>
      <c r="C2511" s="69">
        <v>0</v>
      </c>
      <c r="D2511" s="78"/>
      <c r="E2511" s="69"/>
      <c r="F2511" s="71"/>
      <c r="G2511" s="69">
        <f t="shared" si="77"/>
        <v>0</v>
      </c>
      <c r="I2511" s="67">
        <v>0</v>
      </c>
      <c r="J2511" s="68">
        <f t="shared" si="76"/>
        <v>0</v>
      </c>
      <c r="K2511" s="56"/>
      <c r="L2511" s="64" t="s">
        <v>455</v>
      </c>
    </row>
    <row r="2512" spans="1:12" s="72" customFormat="1" outlineLevel="2">
      <c r="A2512" s="81">
        <v>1203512010</v>
      </c>
      <c r="B2512" s="82" t="s">
        <v>2044</v>
      </c>
      <c r="C2512" s="69">
        <v>0</v>
      </c>
      <c r="D2512" s="78"/>
      <c r="E2512" s="69"/>
      <c r="F2512" s="71"/>
      <c r="G2512" s="69">
        <f t="shared" si="77"/>
        <v>0</v>
      </c>
      <c r="I2512" s="67">
        <v>0</v>
      </c>
      <c r="J2512" s="68">
        <f t="shared" si="76"/>
        <v>0</v>
      </c>
      <c r="K2512" s="56"/>
      <c r="L2512" s="64" t="s">
        <v>455</v>
      </c>
    </row>
    <row r="2513" spans="1:12" s="72" customFormat="1" outlineLevel="2">
      <c r="A2513" s="81">
        <v>1203512011</v>
      </c>
      <c r="B2513" s="82" t="s">
        <v>2045</v>
      </c>
      <c r="C2513" s="69">
        <v>0</v>
      </c>
      <c r="D2513" s="78"/>
      <c r="E2513" s="69"/>
      <c r="F2513" s="71"/>
      <c r="G2513" s="69">
        <f t="shared" si="77"/>
        <v>0</v>
      </c>
      <c r="I2513" s="67">
        <v>0</v>
      </c>
      <c r="J2513" s="68">
        <f t="shared" si="76"/>
        <v>0</v>
      </c>
      <c r="K2513" s="56"/>
      <c r="L2513" s="64" t="s">
        <v>455</v>
      </c>
    </row>
    <row r="2514" spans="1:12" s="72" customFormat="1" outlineLevel="2">
      <c r="A2514" s="81">
        <v>1203512012</v>
      </c>
      <c r="B2514" s="82" t="s">
        <v>2046</v>
      </c>
      <c r="C2514" s="69">
        <v>0</v>
      </c>
      <c r="D2514" s="78"/>
      <c r="E2514" s="69"/>
      <c r="F2514" s="71"/>
      <c r="G2514" s="69">
        <f t="shared" si="77"/>
        <v>0</v>
      </c>
      <c r="I2514" s="67">
        <v>0</v>
      </c>
      <c r="J2514" s="68">
        <f t="shared" si="76"/>
        <v>0</v>
      </c>
      <c r="K2514" s="56"/>
      <c r="L2514" s="64" t="s">
        <v>455</v>
      </c>
    </row>
    <row r="2515" spans="1:12" s="72" customFormat="1" outlineLevel="2">
      <c r="A2515" s="81">
        <v>1203512013</v>
      </c>
      <c r="B2515" s="82" t="s">
        <v>2047</v>
      </c>
      <c r="C2515" s="69">
        <v>0</v>
      </c>
      <c r="D2515" s="78"/>
      <c r="E2515" s="69"/>
      <c r="F2515" s="71"/>
      <c r="G2515" s="69">
        <f t="shared" si="77"/>
        <v>0</v>
      </c>
      <c r="I2515" s="67">
        <v>0</v>
      </c>
      <c r="J2515" s="68">
        <f t="shared" si="76"/>
        <v>0</v>
      </c>
      <c r="K2515" s="56"/>
      <c r="L2515" s="64" t="s">
        <v>455</v>
      </c>
    </row>
    <row r="2516" spans="1:12" s="72" customFormat="1" outlineLevel="2">
      <c r="A2516" s="81">
        <v>1203512016</v>
      </c>
      <c r="B2516" s="82" t="s">
        <v>2048</v>
      </c>
      <c r="C2516" s="69">
        <v>0</v>
      </c>
      <c r="D2516" s="78"/>
      <c r="E2516" s="69"/>
      <c r="F2516" s="71"/>
      <c r="G2516" s="69">
        <f t="shared" si="77"/>
        <v>0</v>
      </c>
      <c r="I2516" s="67">
        <v>0</v>
      </c>
      <c r="J2516" s="68">
        <f t="shared" si="76"/>
        <v>0</v>
      </c>
      <c r="K2516" s="56"/>
      <c r="L2516" s="64" t="s">
        <v>455</v>
      </c>
    </row>
    <row r="2517" spans="1:12" s="72" customFormat="1" outlineLevel="2">
      <c r="A2517" s="81">
        <v>1203512017</v>
      </c>
      <c r="B2517" s="82" t="s">
        <v>2049</v>
      </c>
      <c r="C2517" s="69">
        <v>0</v>
      </c>
      <c r="D2517" s="78"/>
      <c r="E2517" s="69"/>
      <c r="F2517" s="71"/>
      <c r="G2517" s="69">
        <f t="shared" si="77"/>
        <v>0</v>
      </c>
      <c r="I2517" s="67">
        <v>0</v>
      </c>
      <c r="J2517" s="68">
        <f t="shared" si="76"/>
        <v>0</v>
      </c>
      <c r="K2517" s="56"/>
      <c r="L2517" s="64" t="s">
        <v>455</v>
      </c>
    </row>
    <row r="2518" spans="1:12" s="72" customFormat="1" outlineLevel="2">
      <c r="A2518" s="81">
        <v>1203512019</v>
      </c>
      <c r="B2518" s="82" t="s">
        <v>2050</v>
      </c>
      <c r="C2518" s="69">
        <v>0</v>
      </c>
      <c r="D2518" s="78"/>
      <c r="E2518" s="69"/>
      <c r="F2518" s="71"/>
      <c r="G2518" s="69">
        <f t="shared" si="77"/>
        <v>0</v>
      </c>
      <c r="I2518" s="67">
        <v>0</v>
      </c>
      <c r="J2518" s="68">
        <f t="shared" si="76"/>
        <v>0</v>
      </c>
      <c r="K2518" s="56"/>
      <c r="L2518" s="64" t="s">
        <v>455</v>
      </c>
    </row>
    <row r="2519" spans="1:12" s="72" customFormat="1" outlineLevel="2">
      <c r="A2519" s="81">
        <v>1203513010</v>
      </c>
      <c r="B2519" s="82" t="s">
        <v>2051</v>
      </c>
      <c r="C2519" s="69">
        <v>0</v>
      </c>
      <c r="D2519" s="78"/>
      <c r="E2519" s="69"/>
      <c r="F2519" s="71"/>
      <c r="G2519" s="69">
        <f t="shared" si="77"/>
        <v>0</v>
      </c>
      <c r="I2519" s="67">
        <v>0</v>
      </c>
      <c r="J2519" s="68">
        <f t="shared" si="76"/>
        <v>0</v>
      </c>
      <c r="K2519" s="56"/>
      <c r="L2519" s="64" t="s">
        <v>455</v>
      </c>
    </row>
    <row r="2520" spans="1:12" s="72" customFormat="1" outlineLevel="2">
      <c r="A2520" s="81">
        <v>1203513011</v>
      </c>
      <c r="B2520" s="82" t="s">
        <v>2052</v>
      </c>
      <c r="C2520" s="69">
        <v>0</v>
      </c>
      <c r="D2520" s="78"/>
      <c r="E2520" s="69"/>
      <c r="F2520" s="71"/>
      <c r="G2520" s="69">
        <f t="shared" si="77"/>
        <v>0</v>
      </c>
      <c r="I2520" s="67">
        <v>0</v>
      </c>
      <c r="J2520" s="68">
        <f t="shared" si="76"/>
        <v>0</v>
      </c>
      <c r="K2520" s="56"/>
      <c r="L2520" s="64" t="s">
        <v>455</v>
      </c>
    </row>
    <row r="2521" spans="1:12" s="72" customFormat="1" outlineLevel="2">
      <c r="A2521" s="81">
        <v>1203513012</v>
      </c>
      <c r="B2521" s="82" t="s">
        <v>2053</v>
      </c>
      <c r="C2521" s="69">
        <v>0</v>
      </c>
      <c r="D2521" s="78"/>
      <c r="E2521" s="69"/>
      <c r="F2521" s="71"/>
      <c r="G2521" s="69">
        <f t="shared" si="77"/>
        <v>0</v>
      </c>
      <c r="I2521" s="67">
        <v>0</v>
      </c>
      <c r="J2521" s="68">
        <f t="shared" si="76"/>
        <v>0</v>
      </c>
      <c r="K2521" s="56"/>
      <c r="L2521" s="64" t="s">
        <v>455</v>
      </c>
    </row>
    <row r="2522" spans="1:12" s="72" customFormat="1" outlineLevel="2">
      <c r="A2522" s="81">
        <v>1203513013</v>
      </c>
      <c r="B2522" s="82" t="s">
        <v>2054</v>
      </c>
      <c r="C2522" s="69">
        <v>0</v>
      </c>
      <c r="D2522" s="78"/>
      <c r="E2522" s="69"/>
      <c r="F2522" s="71"/>
      <c r="G2522" s="69">
        <f t="shared" si="77"/>
        <v>0</v>
      </c>
      <c r="I2522" s="67">
        <v>0</v>
      </c>
      <c r="J2522" s="68">
        <f t="shared" si="76"/>
        <v>0</v>
      </c>
      <c r="K2522" s="56"/>
      <c r="L2522" s="64" t="s">
        <v>455</v>
      </c>
    </row>
    <row r="2523" spans="1:12" s="72" customFormat="1" outlineLevel="2">
      <c r="A2523" s="81">
        <v>1203513016</v>
      </c>
      <c r="B2523" s="82" t="s">
        <v>2055</v>
      </c>
      <c r="C2523" s="69">
        <v>0</v>
      </c>
      <c r="D2523" s="78"/>
      <c r="E2523" s="69"/>
      <c r="F2523" s="71"/>
      <c r="G2523" s="69">
        <f t="shared" si="77"/>
        <v>0</v>
      </c>
      <c r="I2523" s="67">
        <v>0</v>
      </c>
      <c r="J2523" s="68">
        <f t="shared" si="76"/>
        <v>0</v>
      </c>
      <c r="K2523" s="56"/>
      <c r="L2523" s="64" t="s">
        <v>455</v>
      </c>
    </row>
    <row r="2524" spans="1:12" s="72" customFormat="1" outlineLevel="2">
      <c r="A2524" s="81">
        <v>1203513017</v>
      </c>
      <c r="B2524" s="82" t="s">
        <v>2056</v>
      </c>
      <c r="C2524" s="69">
        <v>0</v>
      </c>
      <c r="D2524" s="78"/>
      <c r="E2524" s="69"/>
      <c r="F2524" s="71"/>
      <c r="G2524" s="69">
        <f t="shared" si="77"/>
        <v>0</v>
      </c>
      <c r="I2524" s="67">
        <v>0</v>
      </c>
      <c r="J2524" s="68">
        <f t="shared" si="76"/>
        <v>0</v>
      </c>
      <c r="K2524" s="56"/>
      <c r="L2524" s="64" t="s">
        <v>455</v>
      </c>
    </row>
    <row r="2525" spans="1:12" s="72" customFormat="1" outlineLevel="2">
      <c r="A2525" s="81">
        <v>1203513019</v>
      </c>
      <c r="B2525" s="82" t="s">
        <v>2057</v>
      </c>
      <c r="C2525" s="69">
        <v>0</v>
      </c>
      <c r="D2525" s="78"/>
      <c r="E2525" s="69"/>
      <c r="F2525" s="71"/>
      <c r="G2525" s="69">
        <f t="shared" si="77"/>
        <v>0</v>
      </c>
      <c r="I2525" s="67">
        <v>0</v>
      </c>
      <c r="J2525" s="68">
        <f t="shared" si="76"/>
        <v>0</v>
      </c>
      <c r="K2525" s="56"/>
      <c r="L2525" s="64" t="s">
        <v>455</v>
      </c>
    </row>
    <row r="2526" spans="1:12" s="72" customFormat="1" outlineLevel="2">
      <c r="A2526" s="81">
        <v>1203514010</v>
      </c>
      <c r="B2526" s="82" t="s">
        <v>2058</v>
      </c>
      <c r="C2526" s="69">
        <v>0</v>
      </c>
      <c r="D2526" s="78"/>
      <c r="E2526" s="69"/>
      <c r="F2526" s="71"/>
      <c r="G2526" s="69">
        <f t="shared" si="77"/>
        <v>0</v>
      </c>
      <c r="I2526" s="67">
        <v>0</v>
      </c>
      <c r="J2526" s="68">
        <f t="shared" si="76"/>
        <v>0</v>
      </c>
      <c r="K2526" s="56"/>
      <c r="L2526" s="64" t="s">
        <v>455</v>
      </c>
    </row>
    <row r="2527" spans="1:12" s="72" customFormat="1" outlineLevel="2">
      <c r="A2527" s="81">
        <v>1203514011</v>
      </c>
      <c r="B2527" s="82" t="s">
        <v>2059</v>
      </c>
      <c r="C2527" s="69">
        <v>0</v>
      </c>
      <c r="D2527" s="78"/>
      <c r="E2527" s="69"/>
      <c r="F2527" s="71"/>
      <c r="G2527" s="69">
        <f t="shared" si="77"/>
        <v>0</v>
      </c>
      <c r="I2527" s="67">
        <v>0</v>
      </c>
      <c r="J2527" s="68">
        <f t="shared" si="76"/>
        <v>0</v>
      </c>
      <c r="K2527" s="56"/>
      <c r="L2527" s="64" t="s">
        <v>455</v>
      </c>
    </row>
    <row r="2528" spans="1:12" s="72" customFormat="1" outlineLevel="2">
      <c r="A2528" s="81">
        <v>1203514012</v>
      </c>
      <c r="B2528" s="82" t="s">
        <v>2060</v>
      </c>
      <c r="C2528" s="69">
        <v>0</v>
      </c>
      <c r="D2528" s="78"/>
      <c r="E2528" s="69"/>
      <c r="F2528" s="71"/>
      <c r="G2528" s="69">
        <f t="shared" si="77"/>
        <v>0</v>
      </c>
      <c r="I2528" s="67">
        <v>0</v>
      </c>
      <c r="J2528" s="68">
        <f t="shared" si="76"/>
        <v>0</v>
      </c>
      <c r="K2528" s="56"/>
      <c r="L2528" s="64" t="s">
        <v>455</v>
      </c>
    </row>
    <row r="2529" spans="1:12" s="72" customFormat="1" outlineLevel="2">
      <c r="A2529" s="81">
        <v>1203514013</v>
      </c>
      <c r="B2529" s="82" t="s">
        <v>2061</v>
      </c>
      <c r="C2529" s="69">
        <v>0</v>
      </c>
      <c r="D2529" s="78"/>
      <c r="E2529" s="69"/>
      <c r="F2529" s="71"/>
      <c r="G2529" s="69">
        <f t="shared" si="77"/>
        <v>0</v>
      </c>
      <c r="I2529" s="67">
        <v>0</v>
      </c>
      <c r="J2529" s="68">
        <f t="shared" si="76"/>
        <v>0</v>
      </c>
      <c r="K2529" s="56"/>
      <c r="L2529" s="64" t="s">
        <v>455</v>
      </c>
    </row>
    <row r="2530" spans="1:12" s="72" customFormat="1" outlineLevel="2">
      <c r="A2530" s="81">
        <v>1203514016</v>
      </c>
      <c r="B2530" s="82" t="s">
        <v>2062</v>
      </c>
      <c r="C2530" s="69">
        <v>0</v>
      </c>
      <c r="D2530" s="78"/>
      <c r="E2530" s="69"/>
      <c r="F2530" s="71"/>
      <c r="G2530" s="69">
        <f t="shared" si="77"/>
        <v>0</v>
      </c>
      <c r="I2530" s="67">
        <v>0</v>
      </c>
      <c r="J2530" s="68">
        <f t="shared" si="76"/>
        <v>0</v>
      </c>
      <c r="K2530" s="56"/>
      <c r="L2530" s="64" t="s">
        <v>455</v>
      </c>
    </row>
    <row r="2531" spans="1:12" s="72" customFormat="1" outlineLevel="2">
      <c r="A2531" s="81">
        <v>1203514017</v>
      </c>
      <c r="B2531" s="82" t="s">
        <v>2063</v>
      </c>
      <c r="C2531" s="69">
        <v>0</v>
      </c>
      <c r="D2531" s="78"/>
      <c r="E2531" s="69"/>
      <c r="F2531" s="71"/>
      <c r="G2531" s="69">
        <f t="shared" si="77"/>
        <v>0</v>
      </c>
      <c r="I2531" s="67">
        <v>0</v>
      </c>
      <c r="J2531" s="68">
        <f t="shared" si="76"/>
        <v>0</v>
      </c>
      <c r="K2531" s="56"/>
      <c r="L2531" s="64" t="s">
        <v>455</v>
      </c>
    </row>
    <row r="2532" spans="1:12" s="72" customFormat="1" outlineLevel="2">
      <c r="A2532" s="81">
        <v>1203514019</v>
      </c>
      <c r="B2532" s="82" t="s">
        <v>2064</v>
      </c>
      <c r="C2532" s="69">
        <v>0</v>
      </c>
      <c r="D2532" s="78"/>
      <c r="E2532" s="69"/>
      <c r="F2532" s="71"/>
      <c r="G2532" s="69">
        <f t="shared" si="77"/>
        <v>0</v>
      </c>
      <c r="I2532" s="67">
        <v>0</v>
      </c>
      <c r="J2532" s="68">
        <f t="shared" si="76"/>
        <v>0</v>
      </c>
      <c r="K2532" s="56"/>
      <c r="L2532" s="64" t="s">
        <v>455</v>
      </c>
    </row>
    <row r="2533" spans="1:12" s="72" customFormat="1" outlineLevel="2">
      <c r="A2533" s="81">
        <v>1203515010</v>
      </c>
      <c r="B2533" s="82" t="s">
        <v>2065</v>
      </c>
      <c r="C2533" s="69">
        <v>0</v>
      </c>
      <c r="D2533" s="78"/>
      <c r="E2533" s="69"/>
      <c r="F2533" s="71"/>
      <c r="G2533" s="69">
        <f t="shared" si="77"/>
        <v>0</v>
      </c>
      <c r="I2533" s="67">
        <v>0</v>
      </c>
      <c r="J2533" s="68">
        <f t="shared" si="76"/>
        <v>0</v>
      </c>
      <c r="K2533" s="56"/>
      <c r="L2533" s="64" t="s">
        <v>455</v>
      </c>
    </row>
    <row r="2534" spans="1:12" s="72" customFormat="1" outlineLevel="2">
      <c r="A2534" s="81">
        <v>1203515011</v>
      </c>
      <c r="B2534" s="82" t="s">
        <v>2066</v>
      </c>
      <c r="C2534" s="69">
        <v>0</v>
      </c>
      <c r="D2534" s="78"/>
      <c r="E2534" s="69"/>
      <c r="F2534" s="71"/>
      <c r="G2534" s="69">
        <f t="shared" si="77"/>
        <v>0</v>
      </c>
      <c r="I2534" s="67">
        <v>0</v>
      </c>
      <c r="J2534" s="68">
        <f t="shared" si="76"/>
        <v>0</v>
      </c>
      <c r="K2534" s="56"/>
      <c r="L2534" s="64" t="s">
        <v>455</v>
      </c>
    </row>
    <row r="2535" spans="1:12" s="72" customFormat="1" outlineLevel="2">
      <c r="A2535" s="81">
        <v>1203515012</v>
      </c>
      <c r="B2535" s="82" t="s">
        <v>2067</v>
      </c>
      <c r="C2535" s="69">
        <v>0</v>
      </c>
      <c r="D2535" s="78"/>
      <c r="E2535" s="69"/>
      <c r="F2535" s="71"/>
      <c r="G2535" s="69">
        <f t="shared" si="77"/>
        <v>0</v>
      </c>
      <c r="I2535" s="67">
        <v>0</v>
      </c>
      <c r="J2535" s="68">
        <f t="shared" si="76"/>
        <v>0</v>
      </c>
      <c r="K2535" s="56"/>
      <c r="L2535" s="64" t="s">
        <v>455</v>
      </c>
    </row>
    <row r="2536" spans="1:12" s="72" customFormat="1" outlineLevel="2">
      <c r="A2536" s="81">
        <v>1203515013</v>
      </c>
      <c r="B2536" s="82" t="s">
        <v>2068</v>
      </c>
      <c r="C2536" s="69">
        <v>0</v>
      </c>
      <c r="D2536" s="78"/>
      <c r="E2536" s="69"/>
      <c r="F2536" s="71"/>
      <c r="G2536" s="69">
        <f t="shared" si="77"/>
        <v>0</v>
      </c>
      <c r="I2536" s="67">
        <v>0</v>
      </c>
      <c r="J2536" s="68">
        <f t="shared" si="76"/>
        <v>0</v>
      </c>
      <c r="K2536" s="56"/>
      <c r="L2536" s="64" t="s">
        <v>455</v>
      </c>
    </row>
    <row r="2537" spans="1:12" s="72" customFormat="1" outlineLevel="2">
      <c r="A2537" s="81">
        <v>1203515016</v>
      </c>
      <c r="B2537" s="82" t="s">
        <v>2069</v>
      </c>
      <c r="C2537" s="69">
        <v>0</v>
      </c>
      <c r="D2537" s="78"/>
      <c r="E2537" s="69"/>
      <c r="F2537" s="71"/>
      <c r="G2537" s="69">
        <f t="shared" si="77"/>
        <v>0</v>
      </c>
      <c r="I2537" s="67">
        <v>0</v>
      </c>
      <c r="J2537" s="68">
        <f t="shared" si="76"/>
        <v>0</v>
      </c>
      <c r="K2537" s="56"/>
      <c r="L2537" s="64" t="s">
        <v>455</v>
      </c>
    </row>
    <row r="2538" spans="1:12" s="72" customFormat="1" outlineLevel="2">
      <c r="A2538" s="81">
        <v>1203515017</v>
      </c>
      <c r="B2538" s="82" t="s">
        <v>2070</v>
      </c>
      <c r="C2538" s="69">
        <v>0</v>
      </c>
      <c r="D2538" s="78"/>
      <c r="E2538" s="69"/>
      <c r="F2538" s="71"/>
      <c r="G2538" s="69">
        <f t="shared" si="77"/>
        <v>0</v>
      </c>
      <c r="I2538" s="67">
        <v>0</v>
      </c>
      <c r="J2538" s="68">
        <f t="shared" ref="J2538:J2601" si="78">I2538-G2538</f>
        <v>0</v>
      </c>
      <c r="K2538" s="56"/>
      <c r="L2538" s="64" t="s">
        <v>455</v>
      </c>
    </row>
    <row r="2539" spans="1:12" s="72" customFormat="1" outlineLevel="2">
      <c r="A2539" s="81">
        <v>1203515019</v>
      </c>
      <c r="B2539" s="82" t="s">
        <v>2071</v>
      </c>
      <c r="C2539" s="69">
        <v>0</v>
      </c>
      <c r="D2539" s="78"/>
      <c r="E2539" s="69"/>
      <c r="F2539" s="71"/>
      <c r="G2539" s="69">
        <f t="shared" si="77"/>
        <v>0</v>
      </c>
      <c r="I2539" s="67">
        <v>0</v>
      </c>
      <c r="J2539" s="68">
        <f t="shared" si="78"/>
        <v>0</v>
      </c>
      <c r="K2539" s="56"/>
      <c r="L2539" s="64" t="s">
        <v>455</v>
      </c>
    </row>
    <row r="2540" spans="1:12" s="72" customFormat="1" outlineLevel="2">
      <c r="A2540" s="81">
        <v>1203516010</v>
      </c>
      <c r="B2540" s="82" t="s">
        <v>2072</v>
      </c>
      <c r="C2540" s="69">
        <v>0</v>
      </c>
      <c r="D2540" s="78"/>
      <c r="E2540" s="69"/>
      <c r="F2540" s="71"/>
      <c r="G2540" s="69">
        <f t="shared" si="77"/>
        <v>0</v>
      </c>
      <c r="I2540" s="67">
        <v>0</v>
      </c>
      <c r="J2540" s="68">
        <f t="shared" si="78"/>
        <v>0</v>
      </c>
      <c r="K2540" s="56"/>
      <c r="L2540" s="64" t="s">
        <v>455</v>
      </c>
    </row>
    <row r="2541" spans="1:12" s="72" customFormat="1" outlineLevel="2">
      <c r="A2541" s="81">
        <v>1203516011</v>
      </c>
      <c r="B2541" s="82" t="s">
        <v>2073</v>
      </c>
      <c r="C2541" s="69">
        <v>0</v>
      </c>
      <c r="D2541" s="78"/>
      <c r="E2541" s="69"/>
      <c r="F2541" s="71"/>
      <c r="G2541" s="69">
        <f t="shared" si="77"/>
        <v>0</v>
      </c>
      <c r="I2541" s="67">
        <v>0</v>
      </c>
      <c r="J2541" s="68">
        <f t="shared" si="78"/>
        <v>0</v>
      </c>
      <c r="K2541" s="56"/>
      <c r="L2541" s="64" t="s">
        <v>455</v>
      </c>
    </row>
    <row r="2542" spans="1:12" s="72" customFormat="1" outlineLevel="2">
      <c r="A2542" s="81">
        <v>1203516012</v>
      </c>
      <c r="B2542" s="82" t="s">
        <v>2074</v>
      </c>
      <c r="C2542" s="69">
        <v>0</v>
      </c>
      <c r="D2542" s="78"/>
      <c r="E2542" s="69"/>
      <c r="F2542" s="71"/>
      <c r="G2542" s="69">
        <f t="shared" si="77"/>
        <v>0</v>
      </c>
      <c r="I2542" s="67">
        <v>0</v>
      </c>
      <c r="J2542" s="68">
        <f t="shared" si="78"/>
        <v>0</v>
      </c>
      <c r="K2542" s="56"/>
      <c r="L2542" s="64" t="s">
        <v>455</v>
      </c>
    </row>
    <row r="2543" spans="1:12" s="72" customFormat="1" outlineLevel="2">
      <c r="A2543" s="81">
        <v>1203516013</v>
      </c>
      <c r="B2543" s="82" t="s">
        <v>2075</v>
      </c>
      <c r="C2543" s="69">
        <v>0</v>
      </c>
      <c r="D2543" s="78"/>
      <c r="E2543" s="69"/>
      <c r="F2543" s="71"/>
      <c r="G2543" s="69">
        <f t="shared" si="77"/>
        <v>0</v>
      </c>
      <c r="I2543" s="67">
        <v>0</v>
      </c>
      <c r="J2543" s="68">
        <f t="shared" si="78"/>
        <v>0</v>
      </c>
      <c r="K2543" s="56"/>
      <c r="L2543" s="64" t="s">
        <v>455</v>
      </c>
    </row>
    <row r="2544" spans="1:12" s="72" customFormat="1" outlineLevel="2">
      <c r="A2544" s="81">
        <v>1203516016</v>
      </c>
      <c r="B2544" s="82" t="s">
        <v>2076</v>
      </c>
      <c r="C2544" s="69">
        <v>0</v>
      </c>
      <c r="D2544" s="78"/>
      <c r="E2544" s="69"/>
      <c r="F2544" s="71"/>
      <c r="G2544" s="69">
        <f t="shared" si="77"/>
        <v>0</v>
      </c>
      <c r="I2544" s="67">
        <v>0</v>
      </c>
      <c r="J2544" s="68">
        <f t="shared" si="78"/>
        <v>0</v>
      </c>
      <c r="K2544" s="56"/>
      <c r="L2544" s="64" t="s">
        <v>455</v>
      </c>
    </row>
    <row r="2545" spans="1:12" s="72" customFormat="1" outlineLevel="2">
      <c r="A2545" s="81">
        <v>1203516017</v>
      </c>
      <c r="B2545" s="82" t="s">
        <v>2077</v>
      </c>
      <c r="C2545" s="69">
        <v>0</v>
      </c>
      <c r="D2545" s="78"/>
      <c r="E2545" s="69"/>
      <c r="F2545" s="71"/>
      <c r="G2545" s="69">
        <f t="shared" si="77"/>
        <v>0</v>
      </c>
      <c r="I2545" s="67">
        <v>0</v>
      </c>
      <c r="J2545" s="68">
        <f t="shared" si="78"/>
        <v>0</v>
      </c>
      <c r="K2545" s="56"/>
      <c r="L2545" s="64" t="s">
        <v>455</v>
      </c>
    </row>
    <row r="2546" spans="1:12" s="72" customFormat="1" outlineLevel="2">
      <c r="A2546" s="81">
        <v>1203516019</v>
      </c>
      <c r="B2546" s="82" t="s">
        <v>2078</v>
      </c>
      <c r="C2546" s="69">
        <v>0</v>
      </c>
      <c r="D2546" s="78"/>
      <c r="E2546" s="69"/>
      <c r="F2546" s="71"/>
      <c r="G2546" s="69">
        <f t="shared" si="77"/>
        <v>0</v>
      </c>
      <c r="I2546" s="67">
        <v>0</v>
      </c>
      <c r="J2546" s="68">
        <f t="shared" si="78"/>
        <v>0</v>
      </c>
      <c r="K2546" s="56"/>
      <c r="L2546" s="64" t="s">
        <v>455</v>
      </c>
    </row>
    <row r="2547" spans="1:12" s="72" customFormat="1" outlineLevel="2">
      <c r="A2547" s="81">
        <v>1203517010</v>
      </c>
      <c r="B2547" s="82" t="s">
        <v>2079</v>
      </c>
      <c r="C2547" s="69">
        <v>0</v>
      </c>
      <c r="D2547" s="78"/>
      <c r="E2547" s="69"/>
      <c r="F2547" s="71"/>
      <c r="G2547" s="69">
        <f t="shared" si="77"/>
        <v>0</v>
      </c>
      <c r="I2547" s="67">
        <v>0</v>
      </c>
      <c r="J2547" s="68">
        <f t="shared" si="78"/>
        <v>0</v>
      </c>
      <c r="K2547" s="56"/>
      <c r="L2547" s="64" t="s">
        <v>455</v>
      </c>
    </row>
    <row r="2548" spans="1:12" s="72" customFormat="1" outlineLevel="2">
      <c r="A2548" s="81">
        <v>1203517011</v>
      </c>
      <c r="B2548" s="82" t="s">
        <v>2080</v>
      </c>
      <c r="C2548" s="69">
        <v>0</v>
      </c>
      <c r="D2548" s="78"/>
      <c r="E2548" s="69"/>
      <c r="F2548" s="71"/>
      <c r="G2548" s="69">
        <f t="shared" si="77"/>
        <v>0</v>
      </c>
      <c r="I2548" s="67">
        <v>0</v>
      </c>
      <c r="J2548" s="68">
        <f t="shared" si="78"/>
        <v>0</v>
      </c>
      <c r="K2548" s="56"/>
      <c r="L2548" s="64" t="s">
        <v>455</v>
      </c>
    </row>
    <row r="2549" spans="1:12" s="72" customFormat="1" outlineLevel="2">
      <c r="A2549" s="81">
        <v>1203517012</v>
      </c>
      <c r="B2549" s="82" t="s">
        <v>2081</v>
      </c>
      <c r="C2549" s="69">
        <v>0</v>
      </c>
      <c r="D2549" s="78"/>
      <c r="E2549" s="69"/>
      <c r="F2549" s="71"/>
      <c r="G2549" s="69">
        <f t="shared" si="77"/>
        <v>0</v>
      </c>
      <c r="I2549" s="67">
        <v>0</v>
      </c>
      <c r="J2549" s="68">
        <f t="shared" si="78"/>
        <v>0</v>
      </c>
      <c r="K2549" s="56"/>
      <c r="L2549" s="64" t="s">
        <v>455</v>
      </c>
    </row>
    <row r="2550" spans="1:12" s="72" customFormat="1" outlineLevel="2">
      <c r="A2550" s="81">
        <v>1203517013</v>
      </c>
      <c r="B2550" s="82" t="s">
        <v>2082</v>
      </c>
      <c r="C2550" s="69">
        <v>0</v>
      </c>
      <c r="D2550" s="78"/>
      <c r="E2550" s="69"/>
      <c r="F2550" s="71"/>
      <c r="G2550" s="69">
        <f t="shared" si="77"/>
        <v>0</v>
      </c>
      <c r="I2550" s="67">
        <v>0</v>
      </c>
      <c r="J2550" s="68">
        <f t="shared" si="78"/>
        <v>0</v>
      </c>
      <c r="K2550" s="56"/>
      <c r="L2550" s="64" t="s">
        <v>455</v>
      </c>
    </row>
    <row r="2551" spans="1:12" s="72" customFormat="1" outlineLevel="2">
      <c r="A2551" s="81">
        <v>1203517016</v>
      </c>
      <c r="B2551" s="82" t="s">
        <v>2083</v>
      </c>
      <c r="C2551" s="69">
        <v>0</v>
      </c>
      <c r="D2551" s="78"/>
      <c r="E2551" s="69"/>
      <c r="F2551" s="71"/>
      <c r="G2551" s="69">
        <f t="shared" si="77"/>
        <v>0</v>
      </c>
      <c r="I2551" s="67">
        <v>0</v>
      </c>
      <c r="J2551" s="68">
        <f t="shared" si="78"/>
        <v>0</v>
      </c>
      <c r="K2551" s="56"/>
      <c r="L2551" s="64" t="s">
        <v>455</v>
      </c>
    </row>
    <row r="2552" spans="1:12" s="72" customFormat="1" outlineLevel="2">
      <c r="A2552" s="81">
        <v>1203517017</v>
      </c>
      <c r="B2552" s="82" t="s">
        <v>2084</v>
      </c>
      <c r="C2552" s="69">
        <v>0</v>
      </c>
      <c r="D2552" s="78"/>
      <c r="E2552" s="69"/>
      <c r="F2552" s="71"/>
      <c r="G2552" s="69">
        <f t="shared" ref="G2552:G2615" si="79">C2552+E2552</f>
        <v>0</v>
      </c>
      <c r="I2552" s="67">
        <v>0</v>
      </c>
      <c r="J2552" s="68">
        <f t="shared" si="78"/>
        <v>0</v>
      </c>
      <c r="K2552" s="56"/>
      <c r="L2552" s="64" t="s">
        <v>455</v>
      </c>
    </row>
    <row r="2553" spans="1:12" s="72" customFormat="1" outlineLevel="2">
      <c r="A2553" s="81">
        <v>1203517019</v>
      </c>
      <c r="B2553" s="82" t="s">
        <v>2085</v>
      </c>
      <c r="C2553" s="69">
        <v>0</v>
      </c>
      <c r="D2553" s="78"/>
      <c r="E2553" s="69"/>
      <c r="F2553" s="71"/>
      <c r="G2553" s="69">
        <f t="shared" si="79"/>
        <v>0</v>
      </c>
      <c r="I2553" s="67">
        <v>0</v>
      </c>
      <c r="J2553" s="68">
        <f t="shared" si="78"/>
        <v>0</v>
      </c>
      <c r="K2553" s="56"/>
      <c r="L2553" s="64" t="s">
        <v>455</v>
      </c>
    </row>
    <row r="2554" spans="1:12" s="72" customFormat="1" outlineLevel="2">
      <c r="A2554" s="81">
        <v>1203518010</v>
      </c>
      <c r="B2554" s="82" t="s">
        <v>2086</v>
      </c>
      <c r="C2554" s="69">
        <v>0</v>
      </c>
      <c r="D2554" s="78"/>
      <c r="E2554" s="69"/>
      <c r="F2554" s="71"/>
      <c r="G2554" s="69">
        <f t="shared" si="79"/>
        <v>0</v>
      </c>
      <c r="I2554" s="67">
        <v>0</v>
      </c>
      <c r="J2554" s="68">
        <f t="shared" si="78"/>
        <v>0</v>
      </c>
      <c r="K2554" s="56"/>
      <c r="L2554" s="64" t="s">
        <v>455</v>
      </c>
    </row>
    <row r="2555" spans="1:12" s="72" customFormat="1" outlineLevel="2">
      <c r="A2555" s="81">
        <v>1203518011</v>
      </c>
      <c r="B2555" s="82" t="s">
        <v>2087</v>
      </c>
      <c r="C2555" s="69">
        <v>0</v>
      </c>
      <c r="D2555" s="78"/>
      <c r="E2555" s="69"/>
      <c r="F2555" s="71"/>
      <c r="G2555" s="69">
        <f t="shared" si="79"/>
        <v>0</v>
      </c>
      <c r="I2555" s="67">
        <v>0</v>
      </c>
      <c r="J2555" s="68">
        <f t="shared" si="78"/>
        <v>0</v>
      </c>
      <c r="K2555" s="56"/>
      <c r="L2555" s="64" t="s">
        <v>455</v>
      </c>
    </row>
    <row r="2556" spans="1:12" s="72" customFormat="1" outlineLevel="2">
      <c r="A2556" s="81">
        <v>1203518012</v>
      </c>
      <c r="B2556" s="82" t="s">
        <v>2088</v>
      </c>
      <c r="C2556" s="69">
        <v>0</v>
      </c>
      <c r="D2556" s="78"/>
      <c r="E2556" s="69"/>
      <c r="F2556" s="71"/>
      <c r="G2556" s="69">
        <f t="shared" si="79"/>
        <v>0</v>
      </c>
      <c r="I2556" s="67">
        <v>0</v>
      </c>
      <c r="J2556" s="68">
        <f t="shared" si="78"/>
        <v>0</v>
      </c>
      <c r="K2556" s="56"/>
      <c r="L2556" s="64" t="s">
        <v>455</v>
      </c>
    </row>
    <row r="2557" spans="1:12" s="72" customFormat="1" outlineLevel="2">
      <c r="A2557" s="81">
        <v>1203518013</v>
      </c>
      <c r="B2557" s="82" t="s">
        <v>2089</v>
      </c>
      <c r="C2557" s="69">
        <v>75501.149999999907</v>
      </c>
      <c r="D2557" s="78"/>
      <c r="E2557" s="69"/>
      <c r="F2557" s="71"/>
      <c r="G2557" s="69">
        <f t="shared" si="79"/>
        <v>75501.149999999907</v>
      </c>
      <c r="I2557" s="67">
        <v>0</v>
      </c>
      <c r="J2557" s="68">
        <f t="shared" si="78"/>
        <v>-75501.149999999907</v>
      </c>
      <c r="K2557" s="56"/>
      <c r="L2557" s="64" t="s">
        <v>455</v>
      </c>
    </row>
    <row r="2558" spans="1:12" s="72" customFormat="1" outlineLevel="2">
      <c r="A2558" s="81">
        <v>1203518016</v>
      </c>
      <c r="B2558" s="82" t="s">
        <v>2090</v>
      </c>
      <c r="C2558" s="69">
        <v>0</v>
      </c>
      <c r="D2558" s="78"/>
      <c r="E2558" s="69"/>
      <c r="F2558" s="71"/>
      <c r="G2558" s="69">
        <f t="shared" si="79"/>
        <v>0</v>
      </c>
      <c r="I2558" s="67">
        <v>0</v>
      </c>
      <c r="J2558" s="68">
        <f t="shared" si="78"/>
        <v>0</v>
      </c>
      <c r="K2558" s="56"/>
      <c r="L2558" s="64" t="s">
        <v>455</v>
      </c>
    </row>
    <row r="2559" spans="1:12" s="72" customFormat="1" outlineLevel="2">
      <c r="A2559" s="81">
        <v>1203518017</v>
      </c>
      <c r="B2559" s="82" t="s">
        <v>2091</v>
      </c>
      <c r="C2559" s="69">
        <v>-75501.149999999907</v>
      </c>
      <c r="D2559" s="78"/>
      <c r="E2559" s="69"/>
      <c r="F2559" s="71"/>
      <c r="G2559" s="69">
        <f t="shared" si="79"/>
        <v>-75501.149999999907</v>
      </c>
      <c r="I2559" s="67">
        <v>0</v>
      </c>
      <c r="J2559" s="68">
        <f t="shared" si="78"/>
        <v>75501.149999999907</v>
      </c>
      <c r="K2559" s="56"/>
      <c r="L2559" s="64" t="s">
        <v>455</v>
      </c>
    </row>
    <row r="2560" spans="1:12" s="72" customFormat="1" outlineLevel="2">
      <c r="A2560" s="81">
        <v>1203518018</v>
      </c>
      <c r="B2560" s="82" t="s">
        <v>2092</v>
      </c>
      <c r="C2560" s="69">
        <v>0</v>
      </c>
      <c r="D2560" s="78"/>
      <c r="E2560" s="69"/>
      <c r="F2560" s="71"/>
      <c r="G2560" s="69">
        <f t="shared" si="79"/>
        <v>0</v>
      </c>
      <c r="I2560" s="67">
        <v>0</v>
      </c>
      <c r="J2560" s="68">
        <f t="shared" si="78"/>
        <v>0</v>
      </c>
      <c r="K2560" s="56"/>
      <c r="L2560" s="64" t="s">
        <v>455</v>
      </c>
    </row>
    <row r="2561" spans="1:12" s="72" customFormat="1" outlineLevel="2">
      <c r="A2561" s="81">
        <v>1203518019</v>
      </c>
      <c r="B2561" s="82" t="s">
        <v>2093</v>
      </c>
      <c r="C2561" s="69">
        <v>0</v>
      </c>
      <c r="D2561" s="78"/>
      <c r="E2561" s="69"/>
      <c r="F2561" s="71"/>
      <c r="G2561" s="69">
        <f t="shared" si="79"/>
        <v>0</v>
      </c>
      <c r="I2561" s="67">
        <v>0</v>
      </c>
      <c r="J2561" s="68">
        <f t="shared" si="78"/>
        <v>0</v>
      </c>
      <c r="K2561" s="56"/>
      <c r="L2561" s="64" t="s">
        <v>455</v>
      </c>
    </row>
    <row r="2562" spans="1:12" s="72" customFormat="1" outlineLevel="2">
      <c r="A2562" s="81">
        <v>1203518020</v>
      </c>
      <c r="B2562" s="82" t="s">
        <v>2086</v>
      </c>
      <c r="C2562" s="69">
        <v>0</v>
      </c>
      <c r="D2562" s="78"/>
      <c r="E2562" s="69"/>
      <c r="F2562" s="71"/>
      <c r="G2562" s="69">
        <f t="shared" si="79"/>
        <v>0</v>
      </c>
      <c r="I2562" s="67">
        <v>0</v>
      </c>
      <c r="J2562" s="68">
        <f t="shared" si="78"/>
        <v>0</v>
      </c>
      <c r="K2562" s="56"/>
      <c r="L2562" s="64" t="s">
        <v>455</v>
      </c>
    </row>
    <row r="2563" spans="1:12" s="72" customFormat="1" outlineLevel="2">
      <c r="A2563" s="81">
        <v>1203518021</v>
      </c>
      <c r="B2563" s="82" t="s">
        <v>2087</v>
      </c>
      <c r="C2563" s="69">
        <v>0</v>
      </c>
      <c r="D2563" s="78"/>
      <c r="E2563" s="69"/>
      <c r="F2563" s="71"/>
      <c r="G2563" s="69">
        <f t="shared" si="79"/>
        <v>0</v>
      </c>
      <c r="I2563" s="67">
        <v>0</v>
      </c>
      <c r="J2563" s="68">
        <f t="shared" si="78"/>
        <v>0</v>
      </c>
      <c r="K2563" s="56"/>
      <c r="L2563" s="64" t="s">
        <v>455</v>
      </c>
    </row>
    <row r="2564" spans="1:12" s="72" customFormat="1" outlineLevel="2">
      <c r="A2564" s="81">
        <v>1203518022</v>
      </c>
      <c r="B2564" s="82" t="s">
        <v>2088</v>
      </c>
      <c r="C2564" s="69">
        <v>0</v>
      </c>
      <c r="D2564" s="78"/>
      <c r="E2564" s="69"/>
      <c r="F2564" s="71"/>
      <c r="G2564" s="69">
        <f t="shared" si="79"/>
        <v>0</v>
      </c>
      <c r="I2564" s="67">
        <v>0</v>
      </c>
      <c r="J2564" s="68">
        <f t="shared" si="78"/>
        <v>0</v>
      </c>
      <c r="K2564" s="56"/>
      <c r="L2564" s="64" t="s">
        <v>455</v>
      </c>
    </row>
    <row r="2565" spans="1:12" s="72" customFormat="1" outlineLevel="2">
      <c r="A2565" s="81">
        <v>1203518023</v>
      </c>
      <c r="B2565" s="82" t="s">
        <v>2089</v>
      </c>
      <c r="C2565" s="69">
        <v>0</v>
      </c>
      <c r="D2565" s="78"/>
      <c r="E2565" s="69"/>
      <c r="F2565" s="71"/>
      <c r="G2565" s="69">
        <f t="shared" si="79"/>
        <v>0</v>
      </c>
      <c r="I2565" s="67">
        <v>0</v>
      </c>
      <c r="J2565" s="68">
        <f t="shared" si="78"/>
        <v>0</v>
      </c>
      <c r="K2565" s="56"/>
      <c r="L2565" s="64" t="s">
        <v>455</v>
      </c>
    </row>
    <row r="2566" spans="1:12" s="72" customFormat="1" outlineLevel="2">
      <c r="A2566" s="81">
        <v>1203518026</v>
      </c>
      <c r="B2566" s="82" t="s">
        <v>2090</v>
      </c>
      <c r="C2566" s="69">
        <v>0</v>
      </c>
      <c r="D2566" s="78"/>
      <c r="E2566" s="69"/>
      <c r="F2566" s="71"/>
      <c r="G2566" s="69">
        <f t="shared" si="79"/>
        <v>0</v>
      </c>
      <c r="I2566" s="67">
        <v>0</v>
      </c>
      <c r="J2566" s="68">
        <f t="shared" si="78"/>
        <v>0</v>
      </c>
      <c r="K2566" s="56"/>
      <c r="L2566" s="64" t="s">
        <v>455</v>
      </c>
    </row>
    <row r="2567" spans="1:12" s="72" customFormat="1" outlineLevel="2">
      <c r="A2567" s="81">
        <v>1203518027</v>
      </c>
      <c r="B2567" s="82" t="s">
        <v>2091</v>
      </c>
      <c r="C2567" s="69">
        <v>0</v>
      </c>
      <c r="D2567" s="78"/>
      <c r="E2567" s="69"/>
      <c r="F2567" s="71"/>
      <c r="G2567" s="69">
        <f t="shared" si="79"/>
        <v>0</v>
      </c>
      <c r="I2567" s="67">
        <v>0</v>
      </c>
      <c r="J2567" s="68">
        <f t="shared" si="78"/>
        <v>0</v>
      </c>
      <c r="K2567" s="56"/>
      <c r="L2567" s="64" t="s">
        <v>455</v>
      </c>
    </row>
    <row r="2568" spans="1:12" s="72" customFormat="1" outlineLevel="2">
      <c r="A2568" s="81">
        <v>1203518029</v>
      </c>
      <c r="B2568" s="82" t="s">
        <v>2093</v>
      </c>
      <c r="C2568" s="69">
        <v>0</v>
      </c>
      <c r="D2568" s="78"/>
      <c r="E2568" s="69"/>
      <c r="F2568" s="71"/>
      <c r="G2568" s="69">
        <f t="shared" si="79"/>
        <v>0</v>
      </c>
      <c r="I2568" s="67">
        <v>0</v>
      </c>
      <c r="J2568" s="68">
        <f t="shared" si="78"/>
        <v>0</v>
      </c>
      <c r="K2568" s="56"/>
      <c r="L2568" s="64" t="s">
        <v>455</v>
      </c>
    </row>
    <row r="2569" spans="1:12" s="72" customFormat="1" outlineLevel="2">
      <c r="A2569" s="81">
        <v>1203519010</v>
      </c>
      <c r="B2569" s="82" t="s">
        <v>2094</v>
      </c>
      <c r="C2569" s="69">
        <v>0</v>
      </c>
      <c r="D2569" s="78"/>
      <c r="E2569" s="69"/>
      <c r="F2569" s="71"/>
      <c r="G2569" s="69">
        <f t="shared" si="79"/>
        <v>0</v>
      </c>
      <c r="I2569" s="67">
        <v>0</v>
      </c>
      <c r="J2569" s="68">
        <f t="shared" si="78"/>
        <v>0</v>
      </c>
      <c r="K2569" s="56"/>
      <c r="L2569" s="64" t="s">
        <v>455</v>
      </c>
    </row>
    <row r="2570" spans="1:12" s="72" customFormat="1" outlineLevel="2">
      <c r="A2570" s="81">
        <v>1203519011</v>
      </c>
      <c r="B2570" s="82" t="s">
        <v>2095</v>
      </c>
      <c r="C2570" s="69">
        <v>0</v>
      </c>
      <c r="D2570" s="78"/>
      <c r="E2570" s="69"/>
      <c r="F2570" s="71"/>
      <c r="G2570" s="69">
        <f t="shared" si="79"/>
        <v>0</v>
      </c>
      <c r="I2570" s="67">
        <v>0</v>
      </c>
      <c r="J2570" s="68">
        <f t="shared" si="78"/>
        <v>0</v>
      </c>
      <c r="K2570" s="56"/>
      <c r="L2570" s="64" t="s">
        <v>455</v>
      </c>
    </row>
    <row r="2571" spans="1:12" s="72" customFormat="1" outlineLevel="2">
      <c r="A2571" s="81">
        <v>1203519012</v>
      </c>
      <c r="B2571" s="82" t="s">
        <v>2096</v>
      </c>
      <c r="C2571" s="69">
        <v>0</v>
      </c>
      <c r="D2571" s="78"/>
      <c r="E2571" s="69"/>
      <c r="F2571" s="71"/>
      <c r="G2571" s="69">
        <f t="shared" si="79"/>
        <v>0</v>
      </c>
      <c r="I2571" s="67">
        <v>0</v>
      </c>
      <c r="J2571" s="68">
        <f t="shared" si="78"/>
        <v>0</v>
      </c>
      <c r="K2571" s="56"/>
      <c r="L2571" s="64" t="s">
        <v>455</v>
      </c>
    </row>
    <row r="2572" spans="1:12" s="72" customFormat="1" outlineLevel="2">
      <c r="A2572" s="81">
        <v>1203519013</v>
      </c>
      <c r="B2572" s="82" t="s">
        <v>2097</v>
      </c>
      <c r="C2572" s="69">
        <v>0</v>
      </c>
      <c r="D2572" s="78"/>
      <c r="E2572" s="69"/>
      <c r="F2572" s="71"/>
      <c r="G2572" s="69">
        <f t="shared" si="79"/>
        <v>0</v>
      </c>
      <c r="I2572" s="67">
        <v>0</v>
      </c>
      <c r="J2572" s="68">
        <f t="shared" si="78"/>
        <v>0</v>
      </c>
      <c r="K2572" s="56"/>
      <c r="L2572" s="64" t="s">
        <v>455</v>
      </c>
    </row>
    <row r="2573" spans="1:12" s="72" customFormat="1" outlineLevel="2">
      <c r="A2573" s="81">
        <v>1203519016</v>
      </c>
      <c r="B2573" s="82" t="s">
        <v>2098</v>
      </c>
      <c r="C2573" s="69">
        <v>0</v>
      </c>
      <c r="D2573" s="78"/>
      <c r="E2573" s="69"/>
      <c r="F2573" s="71"/>
      <c r="G2573" s="69">
        <f t="shared" si="79"/>
        <v>0</v>
      </c>
      <c r="I2573" s="67">
        <v>0</v>
      </c>
      <c r="J2573" s="68">
        <f t="shared" si="78"/>
        <v>0</v>
      </c>
      <c r="K2573" s="56"/>
      <c r="L2573" s="64" t="s">
        <v>455</v>
      </c>
    </row>
    <row r="2574" spans="1:12" s="72" customFormat="1" outlineLevel="2">
      <c r="A2574" s="81">
        <v>1203519017</v>
      </c>
      <c r="B2574" s="82" t="s">
        <v>2099</v>
      </c>
      <c r="C2574" s="69">
        <v>0</v>
      </c>
      <c r="D2574" s="78"/>
      <c r="E2574" s="69"/>
      <c r="F2574" s="71"/>
      <c r="G2574" s="69">
        <f t="shared" si="79"/>
        <v>0</v>
      </c>
      <c r="I2574" s="67">
        <v>0</v>
      </c>
      <c r="J2574" s="68">
        <f t="shared" si="78"/>
        <v>0</v>
      </c>
      <c r="K2574" s="56"/>
      <c r="L2574" s="64" t="s">
        <v>455</v>
      </c>
    </row>
    <row r="2575" spans="1:12" s="72" customFormat="1" outlineLevel="2">
      <c r="A2575" s="81">
        <v>1203519019</v>
      </c>
      <c r="B2575" s="82" t="s">
        <v>2100</v>
      </c>
      <c r="C2575" s="69">
        <v>0</v>
      </c>
      <c r="D2575" s="78"/>
      <c r="E2575" s="69"/>
      <c r="F2575" s="71"/>
      <c r="G2575" s="69">
        <f t="shared" si="79"/>
        <v>0</v>
      </c>
      <c r="I2575" s="67">
        <v>0</v>
      </c>
      <c r="J2575" s="68">
        <f t="shared" si="78"/>
        <v>0</v>
      </c>
      <c r="K2575" s="56"/>
      <c r="L2575" s="64" t="s">
        <v>455</v>
      </c>
    </row>
    <row r="2576" spans="1:12" s="72" customFormat="1" outlineLevel="2">
      <c r="A2576" s="81">
        <v>1203520010</v>
      </c>
      <c r="B2576" s="82" t="s">
        <v>2101</v>
      </c>
      <c r="C2576" s="69">
        <v>0</v>
      </c>
      <c r="D2576" s="78"/>
      <c r="E2576" s="69"/>
      <c r="F2576" s="71"/>
      <c r="G2576" s="69">
        <f t="shared" si="79"/>
        <v>0</v>
      </c>
      <c r="I2576" s="67">
        <v>0</v>
      </c>
      <c r="J2576" s="68">
        <f t="shared" si="78"/>
        <v>0</v>
      </c>
      <c r="K2576" s="56"/>
      <c r="L2576" s="64" t="s">
        <v>455</v>
      </c>
    </row>
    <row r="2577" spans="1:12" s="72" customFormat="1" outlineLevel="2">
      <c r="A2577" s="81">
        <v>1203520011</v>
      </c>
      <c r="B2577" s="82" t="s">
        <v>2102</v>
      </c>
      <c r="C2577" s="69">
        <v>0</v>
      </c>
      <c r="D2577" s="78"/>
      <c r="E2577" s="69"/>
      <c r="F2577" s="71"/>
      <c r="G2577" s="69">
        <f t="shared" si="79"/>
        <v>0</v>
      </c>
      <c r="I2577" s="67">
        <v>0</v>
      </c>
      <c r="J2577" s="68">
        <f t="shared" si="78"/>
        <v>0</v>
      </c>
      <c r="K2577" s="56"/>
      <c r="L2577" s="64" t="s">
        <v>455</v>
      </c>
    </row>
    <row r="2578" spans="1:12" s="72" customFormat="1" outlineLevel="2">
      <c r="A2578" s="81">
        <v>1203520012</v>
      </c>
      <c r="B2578" s="82" t="s">
        <v>2103</v>
      </c>
      <c r="C2578" s="69">
        <v>0</v>
      </c>
      <c r="D2578" s="78"/>
      <c r="E2578" s="69"/>
      <c r="F2578" s="71"/>
      <c r="G2578" s="69">
        <f t="shared" si="79"/>
        <v>0</v>
      </c>
      <c r="I2578" s="67">
        <v>0</v>
      </c>
      <c r="J2578" s="68">
        <f t="shared" si="78"/>
        <v>0</v>
      </c>
      <c r="K2578" s="56"/>
      <c r="L2578" s="64" t="s">
        <v>455</v>
      </c>
    </row>
    <row r="2579" spans="1:12" s="72" customFormat="1" outlineLevel="2">
      <c r="A2579" s="81">
        <v>1203520013</v>
      </c>
      <c r="B2579" s="82" t="s">
        <v>2104</v>
      </c>
      <c r="C2579" s="69">
        <v>0</v>
      </c>
      <c r="D2579" s="78"/>
      <c r="E2579" s="69"/>
      <c r="F2579" s="71"/>
      <c r="G2579" s="69">
        <f t="shared" si="79"/>
        <v>0</v>
      </c>
      <c r="I2579" s="67">
        <v>0</v>
      </c>
      <c r="J2579" s="68">
        <f t="shared" si="78"/>
        <v>0</v>
      </c>
      <c r="K2579" s="56"/>
      <c r="L2579" s="64" t="s">
        <v>455</v>
      </c>
    </row>
    <row r="2580" spans="1:12" s="72" customFormat="1" outlineLevel="2">
      <c r="A2580" s="81">
        <v>1203520016</v>
      </c>
      <c r="B2580" s="82" t="s">
        <v>2105</v>
      </c>
      <c r="C2580" s="69">
        <v>0</v>
      </c>
      <c r="D2580" s="78"/>
      <c r="E2580" s="69"/>
      <c r="F2580" s="71"/>
      <c r="G2580" s="69">
        <f t="shared" si="79"/>
        <v>0</v>
      </c>
      <c r="I2580" s="67">
        <v>0</v>
      </c>
      <c r="J2580" s="68">
        <f t="shared" si="78"/>
        <v>0</v>
      </c>
      <c r="K2580" s="56"/>
      <c r="L2580" s="64" t="s">
        <v>455</v>
      </c>
    </row>
    <row r="2581" spans="1:12" s="72" customFormat="1" outlineLevel="2">
      <c r="A2581" s="81">
        <v>1203520017</v>
      </c>
      <c r="B2581" s="82" t="s">
        <v>2106</v>
      </c>
      <c r="C2581" s="69">
        <v>0</v>
      </c>
      <c r="D2581" s="78"/>
      <c r="E2581" s="69"/>
      <c r="F2581" s="71"/>
      <c r="G2581" s="69">
        <f t="shared" si="79"/>
        <v>0</v>
      </c>
      <c r="I2581" s="67">
        <v>0</v>
      </c>
      <c r="J2581" s="68">
        <f t="shared" si="78"/>
        <v>0</v>
      </c>
      <c r="K2581" s="56"/>
      <c r="L2581" s="64" t="s">
        <v>455</v>
      </c>
    </row>
    <row r="2582" spans="1:12" s="72" customFormat="1" outlineLevel="2">
      <c r="A2582" s="81">
        <v>1203520018</v>
      </c>
      <c r="B2582" s="82" t="s">
        <v>2107</v>
      </c>
      <c r="C2582" s="69">
        <v>0</v>
      </c>
      <c r="D2582" s="78"/>
      <c r="E2582" s="69"/>
      <c r="F2582" s="71"/>
      <c r="G2582" s="69">
        <f t="shared" si="79"/>
        <v>0</v>
      </c>
      <c r="I2582" s="67">
        <v>0</v>
      </c>
      <c r="J2582" s="68">
        <f t="shared" si="78"/>
        <v>0</v>
      </c>
      <c r="K2582" s="56"/>
      <c r="L2582" s="64" t="s">
        <v>455</v>
      </c>
    </row>
    <row r="2583" spans="1:12" s="72" customFormat="1" outlineLevel="2">
      <c r="A2583" s="81">
        <v>1203520019</v>
      </c>
      <c r="B2583" s="82" t="s">
        <v>2108</v>
      </c>
      <c r="C2583" s="69">
        <v>0</v>
      </c>
      <c r="D2583" s="78"/>
      <c r="E2583" s="69"/>
      <c r="F2583" s="71"/>
      <c r="G2583" s="69">
        <f t="shared" si="79"/>
        <v>0</v>
      </c>
      <c r="I2583" s="67">
        <v>0</v>
      </c>
      <c r="J2583" s="68">
        <f t="shared" si="78"/>
        <v>0</v>
      </c>
      <c r="K2583" s="56"/>
      <c r="L2583" s="64" t="s">
        <v>455</v>
      </c>
    </row>
    <row r="2584" spans="1:12" s="72" customFormat="1" outlineLevel="2">
      <c r="A2584" s="81">
        <v>1203521010</v>
      </c>
      <c r="B2584" s="82" t="s">
        <v>2109</v>
      </c>
      <c r="C2584" s="69">
        <v>0</v>
      </c>
      <c r="D2584" s="78"/>
      <c r="E2584" s="69"/>
      <c r="F2584" s="71"/>
      <c r="G2584" s="69">
        <f t="shared" si="79"/>
        <v>0</v>
      </c>
      <c r="I2584" s="67">
        <v>0</v>
      </c>
      <c r="J2584" s="68">
        <f t="shared" si="78"/>
        <v>0</v>
      </c>
      <c r="K2584" s="56"/>
      <c r="L2584" s="64" t="s">
        <v>455</v>
      </c>
    </row>
    <row r="2585" spans="1:12" s="72" customFormat="1" outlineLevel="2">
      <c r="A2585" s="81">
        <v>1203521011</v>
      </c>
      <c r="B2585" s="82" t="s">
        <v>2110</v>
      </c>
      <c r="C2585" s="69">
        <v>0</v>
      </c>
      <c r="D2585" s="78"/>
      <c r="E2585" s="69"/>
      <c r="F2585" s="71"/>
      <c r="G2585" s="69">
        <f t="shared" si="79"/>
        <v>0</v>
      </c>
      <c r="I2585" s="67">
        <v>0</v>
      </c>
      <c r="J2585" s="68">
        <f t="shared" si="78"/>
        <v>0</v>
      </c>
      <c r="K2585" s="56"/>
      <c r="L2585" s="64" t="s">
        <v>455</v>
      </c>
    </row>
    <row r="2586" spans="1:12" s="72" customFormat="1" outlineLevel="2">
      <c r="A2586" s="81">
        <v>1203521012</v>
      </c>
      <c r="B2586" s="82" t="s">
        <v>2111</v>
      </c>
      <c r="C2586" s="69">
        <v>0</v>
      </c>
      <c r="D2586" s="78"/>
      <c r="E2586" s="69"/>
      <c r="F2586" s="71"/>
      <c r="G2586" s="69">
        <f t="shared" si="79"/>
        <v>0</v>
      </c>
      <c r="I2586" s="67">
        <v>0</v>
      </c>
      <c r="J2586" s="68">
        <f t="shared" si="78"/>
        <v>0</v>
      </c>
      <c r="K2586" s="56"/>
      <c r="L2586" s="64" t="s">
        <v>455</v>
      </c>
    </row>
    <row r="2587" spans="1:12" s="72" customFormat="1" outlineLevel="2">
      <c r="A2587" s="81">
        <v>1203521013</v>
      </c>
      <c r="B2587" s="82" t="s">
        <v>2112</v>
      </c>
      <c r="C2587" s="69">
        <v>0</v>
      </c>
      <c r="D2587" s="78"/>
      <c r="E2587" s="69"/>
      <c r="F2587" s="71"/>
      <c r="G2587" s="69">
        <f t="shared" si="79"/>
        <v>0</v>
      </c>
      <c r="I2587" s="67">
        <v>0</v>
      </c>
      <c r="J2587" s="68">
        <f t="shared" si="78"/>
        <v>0</v>
      </c>
      <c r="K2587" s="56"/>
      <c r="L2587" s="64" t="s">
        <v>455</v>
      </c>
    </row>
    <row r="2588" spans="1:12" s="72" customFormat="1" outlineLevel="2">
      <c r="A2588" s="81">
        <v>1203521016</v>
      </c>
      <c r="B2588" s="82" t="s">
        <v>2113</v>
      </c>
      <c r="C2588" s="69">
        <v>0</v>
      </c>
      <c r="D2588" s="78"/>
      <c r="E2588" s="69"/>
      <c r="F2588" s="71"/>
      <c r="G2588" s="69">
        <f t="shared" si="79"/>
        <v>0</v>
      </c>
      <c r="I2588" s="67">
        <v>0</v>
      </c>
      <c r="J2588" s="68">
        <f t="shared" si="78"/>
        <v>0</v>
      </c>
      <c r="K2588" s="56"/>
      <c r="L2588" s="64" t="s">
        <v>455</v>
      </c>
    </row>
    <row r="2589" spans="1:12" s="72" customFormat="1" outlineLevel="2">
      <c r="A2589" s="81">
        <v>1203521017</v>
      </c>
      <c r="B2589" s="82" t="s">
        <v>2114</v>
      </c>
      <c r="C2589" s="69">
        <v>0</v>
      </c>
      <c r="D2589" s="78"/>
      <c r="E2589" s="69"/>
      <c r="F2589" s="71"/>
      <c r="G2589" s="69">
        <f t="shared" si="79"/>
        <v>0</v>
      </c>
      <c r="I2589" s="67">
        <v>0</v>
      </c>
      <c r="J2589" s="68">
        <f t="shared" si="78"/>
        <v>0</v>
      </c>
      <c r="K2589" s="56"/>
      <c r="L2589" s="64" t="s">
        <v>455</v>
      </c>
    </row>
    <row r="2590" spans="1:12" s="72" customFormat="1" outlineLevel="2">
      <c r="A2590" s="81">
        <v>1203521019</v>
      </c>
      <c r="B2590" s="82" t="s">
        <v>2115</v>
      </c>
      <c r="C2590" s="69">
        <v>0</v>
      </c>
      <c r="D2590" s="78"/>
      <c r="E2590" s="69"/>
      <c r="F2590" s="71"/>
      <c r="G2590" s="69">
        <f t="shared" si="79"/>
        <v>0</v>
      </c>
      <c r="I2590" s="67">
        <v>0</v>
      </c>
      <c r="J2590" s="68">
        <f t="shared" si="78"/>
        <v>0</v>
      </c>
      <c r="K2590" s="56"/>
      <c r="L2590" s="64" t="s">
        <v>455</v>
      </c>
    </row>
    <row r="2591" spans="1:12" s="72" customFormat="1" outlineLevel="2">
      <c r="A2591" s="81">
        <v>1203521020</v>
      </c>
      <c r="B2591" s="82" t="s">
        <v>2109</v>
      </c>
      <c r="C2591" s="69">
        <v>0</v>
      </c>
      <c r="D2591" s="78"/>
      <c r="E2591" s="69"/>
      <c r="F2591" s="71"/>
      <c r="G2591" s="69">
        <f t="shared" si="79"/>
        <v>0</v>
      </c>
      <c r="I2591" s="67">
        <v>0</v>
      </c>
      <c r="J2591" s="68">
        <f t="shared" si="78"/>
        <v>0</v>
      </c>
      <c r="K2591" s="56"/>
      <c r="L2591" s="64" t="s">
        <v>455</v>
      </c>
    </row>
    <row r="2592" spans="1:12" s="72" customFormat="1" outlineLevel="2">
      <c r="A2592" s="81">
        <v>1203521021</v>
      </c>
      <c r="B2592" s="82" t="s">
        <v>2110</v>
      </c>
      <c r="C2592" s="69">
        <v>0</v>
      </c>
      <c r="D2592" s="78"/>
      <c r="E2592" s="69"/>
      <c r="F2592" s="71"/>
      <c r="G2592" s="69">
        <f t="shared" si="79"/>
        <v>0</v>
      </c>
      <c r="I2592" s="67">
        <v>0</v>
      </c>
      <c r="J2592" s="68">
        <f t="shared" si="78"/>
        <v>0</v>
      </c>
      <c r="K2592" s="56"/>
      <c r="L2592" s="64" t="s">
        <v>455</v>
      </c>
    </row>
    <row r="2593" spans="1:12" s="72" customFormat="1" outlineLevel="2">
      <c r="A2593" s="81">
        <v>1203521022</v>
      </c>
      <c r="B2593" s="82" t="s">
        <v>2116</v>
      </c>
      <c r="C2593" s="69">
        <v>0</v>
      </c>
      <c r="D2593" s="78"/>
      <c r="E2593" s="69"/>
      <c r="F2593" s="71"/>
      <c r="G2593" s="69">
        <f t="shared" si="79"/>
        <v>0</v>
      </c>
      <c r="I2593" s="67">
        <v>0</v>
      </c>
      <c r="J2593" s="68">
        <f t="shared" si="78"/>
        <v>0</v>
      </c>
      <c r="K2593" s="56"/>
      <c r="L2593" s="64" t="s">
        <v>455</v>
      </c>
    </row>
    <row r="2594" spans="1:12" s="72" customFormat="1" outlineLevel="2">
      <c r="A2594" s="81">
        <v>1203521023</v>
      </c>
      <c r="B2594" s="82" t="s">
        <v>2112</v>
      </c>
      <c r="C2594" s="69">
        <v>0</v>
      </c>
      <c r="D2594" s="78"/>
      <c r="E2594" s="69"/>
      <c r="F2594" s="71"/>
      <c r="G2594" s="69">
        <f t="shared" si="79"/>
        <v>0</v>
      </c>
      <c r="I2594" s="67">
        <v>0</v>
      </c>
      <c r="J2594" s="68">
        <f t="shared" si="78"/>
        <v>0</v>
      </c>
      <c r="K2594" s="56"/>
      <c r="L2594" s="64" t="s">
        <v>455</v>
      </c>
    </row>
    <row r="2595" spans="1:12" s="72" customFormat="1" outlineLevel="2">
      <c r="A2595" s="81">
        <v>1203521027</v>
      </c>
      <c r="B2595" s="82" t="s">
        <v>2117</v>
      </c>
      <c r="C2595" s="69">
        <v>0</v>
      </c>
      <c r="D2595" s="78"/>
      <c r="E2595" s="69"/>
      <c r="F2595" s="71"/>
      <c r="G2595" s="69">
        <f t="shared" si="79"/>
        <v>0</v>
      </c>
      <c r="I2595" s="67">
        <v>0</v>
      </c>
      <c r="J2595" s="68">
        <f t="shared" si="78"/>
        <v>0</v>
      </c>
      <c r="K2595" s="56"/>
      <c r="L2595" s="64" t="s">
        <v>455</v>
      </c>
    </row>
    <row r="2596" spans="1:12" s="72" customFormat="1" outlineLevel="2">
      <c r="A2596" s="81">
        <v>1203521029</v>
      </c>
      <c r="B2596" s="82" t="s">
        <v>2118</v>
      </c>
      <c r="C2596" s="69">
        <v>0</v>
      </c>
      <c r="D2596" s="78"/>
      <c r="E2596" s="69"/>
      <c r="F2596" s="71"/>
      <c r="G2596" s="69">
        <f t="shared" si="79"/>
        <v>0</v>
      </c>
      <c r="I2596" s="67">
        <v>0</v>
      </c>
      <c r="J2596" s="68">
        <f t="shared" si="78"/>
        <v>0</v>
      </c>
      <c r="K2596" s="56"/>
      <c r="L2596" s="64" t="s">
        <v>455</v>
      </c>
    </row>
    <row r="2597" spans="1:12" s="72" customFormat="1" outlineLevel="2">
      <c r="A2597" s="81">
        <v>1203521030</v>
      </c>
      <c r="B2597" s="82" t="s">
        <v>2109</v>
      </c>
      <c r="C2597" s="69">
        <v>0</v>
      </c>
      <c r="D2597" s="78"/>
      <c r="E2597" s="69"/>
      <c r="F2597" s="71"/>
      <c r="G2597" s="69">
        <f t="shared" si="79"/>
        <v>0</v>
      </c>
      <c r="I2597" s="67">
        <v>0</v>
      </c>
      <c r="J2597" s="68">
        <f t="shared" si="78"/>
        <v>0</v>
      </c>
      <c r="K2597" s="56"/>
      <c r="L2597" s="64" t="s">
        <v>455</v>
      </c>
    </row>
    <row r="2598" spans="1:12" s="72" customFormat="1" outlineLevel="2">
      <c r="A2598" s="81">
        <v>1203521031</v>
      </c>
      <c r="B2598" s="82" t="s">
        <v>2110</v>
      </c>
      <c r="C2598" s="69">
        <v>0</v>
      </c>
      <c r="D2598" s="78"/>
      <c r="E2598" s="69"/>
      <c r="F2598" s="71"/>
      <c r="G2598" s="69">
        <f t="shared" si="79"/>
        <v>0</v>
      </c>
      <c r="I2598" s="67">
        <v>0</v>
      </c>
      <c r="J2598" s="68">
        <f t="shared" si="78"/>
        <v>0</v>
      </c>
      <c r="K2598" s="56"/>
      <c r="L2598" s="64" t="s">
        <v>455</v>
      </c>
    </row>
    <row r="2599" spans="1:12" s="72" customFormat="1" outlineLevel="2">
      <c r="A2599" s="81">
        <v>1203521032</v>
      </c>
      <c r="B2599" s="82" t="s">
        <v>2111</v>
      </c>
      <c r="C2599" s="69">
        <v>0</v>
      </c>
      <c r="D2599" s="78"/>
      <c r="E2599" s="69"/>
      <c r="F2599" s="71"/>
      <c r="G2599" s="69">
        <f t="shared" si="79"/>
        <v>0</v>
      </c>
      <c r="I2599" s="67">
        <v>0</v>
      </c>
      <c r="J2599" s="68">
        <f t="shared" si="78"/>
        <v>0</v>
      </c>
      <c r="K2599" s="56"/>
      <c r="L2599" s="64" t="s">
        <v>455</v>
      </c>
    </row>
    <row r="2600" spans="1:12" s="72" customFormat="1" outlineLevel="2">
      <c r="A2600" s="81">
        <v>1203521033</v>
      </c>
      <c r="B2600" s="82" t="s">
        <v>2112</v>
      </c>
      <c r="C2600" s="69">
        <v>0</v>
      </c>
      <c r="D2600" s="78"/>
      <c r="E2600" s="69"/>
      <c r="F2600" s="71"/>
      <c r="G2600" s="69">
        <f t="shared" si="79"/>
        <v>0</v>
      </c>
      <c r="I2600" s="67">
        <v>0</v>
      </c>
      <c r="J2600" s="68">
        <f t="shared" si="78"/>
        <v>0</v>
      </c>
      <c r="K2600" s="56"/>
      <c r="L2600" s="64" t="s">
        <v>455</v>
      </c>
    </row>
    <row r="2601" spans="1:12" s="72" customFormat="1" outlineLevel="2">
      <c r="A2601" s="81">
        <v>1203521037</v>
      </c>
      <c r="B2601" s="82" t="s">
        <v>2114</v>
      </c>
      <c r="C2601" s="69">
        <v>0</v>
      </c>
      <c r="D2601" s="78"/>
      <c r="E2601" s="69"/>
      <c r="F2601" s="71"/>
      <c r="G2601" s="69">
        <f t="shared" si="79"/>
        <v>0</v>
      </c>
      <c r="I2601" s="67">
        <v>0</v>
      </c>
      <c r="J2601" s="68">
        <f t="shared" si="78"/>
        <v>0</v>
      </c>
      <c r="K2601" s="56"/>
      <c r="L2601" s="64" t="s">
        <v>455</v>
      </c>
    </row>
    <row r="2602" spans="1:12" s="72" customFormat="1" outlineLevel="2">
      <c r="A2602" s="81">
        <v>1203521039</v>
      </c>
      <c r="B2602" s="82" t="s">
        <v>2115</v>
      </c>
      <c r="C2602" s="69">
        <v>0</v>
      </c>
      <c r="D2602" s="78"/>
      <c r="E2602" s="69"/>
      <c r="F2602" s="71"/>
      <c r="G2602" s="69">
        <f t="shared" si="79"/>
        <v>0</v>
      </c>
      <c r="I2602" s="67">
        <v>0</v>
      </c>
      <c r="J2602" s="68">
        <f t="shared" ref="J2602:J2665" si="80">I2602-G2602</f>
        <v>0</v>
      </c>
      <c r="K2602" s="56"/>
      <c r="L2602" s="64" t="s">
        <v>455</v>
      </c>
    </row>
    <row r="2603" spans="1:12" s="72" customFormat="1" outlineLevel="2">
      <c r="A2603" s="81">
        <v>1203522010</v>
      </c>
      <c r="B2603" s="82" t="s">
        <v>2119</v>
      </c>
      <c r="C2603" s="69">
        <v>0</v>
      </c>
      <c r="D2603" s="78"/>
      <c r="E2603" s="69"/>
      <c r="F2603" s="71"/>
      <c r="G2603" s="69">
        <f t="shared" si="79"/>
        <v>0</v>
      </c>
      <c r="I2603" s="67">
        <v>0</v>
      </c>
      <c r="J2603" s="68">
        <f t="shared" si="80"/>
        <v>0</v>
      </c>
      <c r="K2603" s="56"/>
      <c r="L2603" s="64" t="s">
        <v>455</v>
      </c>
    </row>
    <row r="2604" spans="1:12" s="72" customFormat="1" outlineLevel="2">
      <c r="A2604" s="81">
        <v>1203522011</v>
      </c>
      <c r="B2604" s="82" t="s">
        <v>2120</v>
      </c>
      <c r="C2604" s="69">
        <v>0</v>
      </c>
      <c r="D2604" s="78"/>
      <c r="E2604" s="69"/>
      <c r="F2604" s="71"/>
      <c r="G2604" s="69">
        <f t="shared" si="79"/>
        <v>0</v>
      </c>
      <c r="I2604" s="67">
        <v>0</v>
      </c>
      <c r="J2604" s="68">
        <f t="shared" si="80"/>
        <v>0</v>
      </c>
      <c r="K2604" s="56"/>
      <c r="L2604" s="64" t="s">
        <v>455</v>
      </c>
    </row>
    <row r="2605" spans="1:12" s="72" customFormat="1" outlineLevel="2">
      <c r="A2605" s="81">
        <v>1203522012</v>
      </c>
      <c r="B2605" s="82" t="s">
        <v>2121</v>
      </c>
      <c r="C2605" s="69">
        <v>0</v>
      </c>
      <c r="D2605" s="78"/>
      <c r="E2605" s="69"/>
      <c r="F2605" s="71"/>
      <c r="G2605" s="69">
        <f t="shared" si="79"/>
        <v>0</v>
      </c>
      <c r="I2605" s="67">
        <v>0</v>
      </c>
      <c r="J2605" s="68">
        <f t="shared" si="80"/>
        <v>0</v>
      </c>
      <c r="K2605" s="56"/>
      <c r="L2605" s="64" t="s">
        <v>455</v>
      </c>
    </row>
    <row r="2606" spans="1:12" s="72" customFormat="1" outlineLevel="2">
      <c r="A2606" s="81">
        <v>1203522013</v>
      </c>
      <c r="B2606" s="82" t="s">
        <v>2122</v>
      </c>
      <c r="C2606" s="69">
        <v>0</v>
      </c>
      <c r="D2606" s="78"/>
      <c r="E2606" s="69"/>
      <c r="F2606" s="71"/>
      <c r="G2606" s="69">
        <f t="shared" si="79"/>
        <v>0</v>
      </c>
      <c r="I2606" s="67">
        <v>0</v>
      </c>
      <c r="J2606" s="68">
        <f t="shared" si="80"/>
        <v>0</v>
      </c>
      <c r="K2606" s="56"/>
      <c r="L2606" s="64" t="s">
        <v>455</v>
      </c>
    </row>
    <row r="2607" spans="1:12" s="72" customFormat="1" outlineLevel="2">
      <c r="A2607" s="81">
        <v>1203522017</v>
      </c>
      <c r="B2607" s="82" t="s">
        <v>2123</v>
      </c>
      <c r="C2607" s="69">
        <v>0</v>
      </c>
      <c r="D2607" s="78"/>
      <c r="E2607" s="69"/>
      <c r="F2607" s="71"/>
      <c r="G2607" s="69">
        <f t="shared" si="79"/>
        <v>0</v>
      </c>
      <c r="I2607" s="67">
        <v>0</v>
      </c>
      <c r="J2607" s="68">
        <f t="shared" si="80"/>
        <v>0</v>
      </c>
      <c r="K2607" s="56"/>
      <c r="L2607" s="64" t="s">
        <v>455</v>
      </c>
    </row>
    <row r="2608" spans="1:12" s="72" customFormat="1" outlineLevel="2">
      <c r="A2608" s="81">
        <v>1203522019</v>
      </c>
      <c r="B2608" s="82" t="s">
        <v>2124</v>
      </c>
      <c r="C2608" s="69">
        <v>0</v>
      </c>
      <c r="D2608" s="78"/>
      <c r="E2608" s="69"/>
      <c r="F2608" s="71"/>
      <c r="G2608" s="69">
        <f t="shared" si="79"/>
        <v>0</v>
      </c>
      <c r="I2608" s="67">
        <v>0</v>
      </c>
      <c r="J2608" s="68">
        <f t="shared" si="80"/>
        <v>0</v>
      </c>
      <c r="K2608" s="56"/>
      <c r="L2608" s="64" t="s">
        <v>455</v>
      </c>
    </row>
    <row r="2609" spans="1:12" s="72" customFormat="1" outlineLevel="2">
      <c r="A2609" s="81">
        <v>1203522020</v>
      </c>
      <c r="B2609" s="82" t="s">
        <v>2119</v>
      </c>
      <c r="C2609" s="69">
        <v>0</v>
      </c>
      <c r="D2609" s="78"/>
      <c r="E2609" s="69"/>
      <c r="F2609" s="71"/>
      <c r="G2609" s="69">
        <f t="shared" si="79"/>
        <v>0</v>
      </c>
      <c r="I2609" s="67">
        <v>0</v>
      </c>
      <c r="J2609" s="68">
        <f t="shared" si="80"/>
        <v>0</v>
      </c>
      <c r="K2609" s="56"/>
      <c r="L2609" s="64" t="s">
        <v>455</v>
      </c>
    </row>
    <row r="2610" spans="1:12" s="72" customFormat="1" outlineLevel="2">
      <c r="A2610" s="81">
        <v>1203522021</v>
      </c>
      <c r="B2610" s="82" t="s">
        <v>2120</v>
      </c>
      <c r="C2610" s="69">
        <v>0</v>
      </c>
      <c r="D2610" s="78"/>
      <c r="E2610" s="69"/>
      <c r="F2610" s="71"/>
      <c r="G2610" s="69">
        <f t="shared" si="79"/>
        <v>0</v>
      </c>
      <c r="I2610" s="67">
        <v>0</v>
      </c>
      <c r="J2610" s="68">
        <f t="shared" si="80"/>
        <v>0</v>
      </c>
      <c r="K2610" s="56"/>
      <c r="L2610" s="64" t="s">
        <v>455</v>
      </c>
    </row>
    <row r="2611" spans="1:12" s="72" customFormat="1" outlineLevel="2">
      <c r="A2611" s="81">
        <v>1203522022</v>
      </c>
      <c r="B2611" s="82" t="s">
        <v>2121</v>
      </c>
      <c r="C2611" s="69">
        <v>0</v>
      </c>
      <c r="D2611" s="78"/>
      <c r="E2611" s="69"/>
      <c r="F2611" s="71"/>
      <c r="G2611" s="69">
        <f t="shared" si="79"/>
        <v>0</v>
      </c>
      <c r="I2611" s="67">
        <v>0</v>
      </c>
      <c r="J2611" s="68">
        <f t="shared" si="80"/>
        <v>0</v>
      </c>
      <c r="K2611" s="56"/>
      <c r="L2611" s="64" t="s">
        <v>455</v>
      </c>
    </row>
    <row r="2612" spans="1:12" s="72" customFormat="1" outlineLevel="2">
      <c r="A2612" s="81">
        <v>1203522023</v>
      </c>
      <c r="B2612" s="82" t="s">
        <v>2122</v>
      </c>
      <c r="C2612" s="69">
        <v>0</v>
      </c>
      <c r="D2612" s="78"/>
      <c r="E2612" s="69"/>
      <c r="F2612" s="71"/>
      <c r="G2612" s="69">
        <f t="shared" si="79"/>
        <v>0</v>
      </c>
      <c r="I2612" s="67">
        <v>0</v>
      </c>
      <c r="J2612" s="68">
        <f t="shared" si="80"/>
        <v>0</v>
      </c>
      <c r="K2612" s="56"/>
      <c r="L2612" s="64" t="s">
        <v>455</v>
      </c>
    </row>
    <row r="2613" spans="1:12" s="72" customFormat="1" outlineLevel="2">
      <c r="A2613" s="81">
        <v>1203522027</v>
      </c>
      <c r="B2613" s="82" t="s">
        <v>2123</v>
      </c>
      <c r="C2613" s="69">
        <v>0</v>
      </c>
      <c r="D2613" s="78"/>
      <c r="E2613" s="69"/>
      <c r="F2613" s="71"/>
      <c r="G2613" s="69">
        <f t="shared" si="79"/>
        <v>0</v>
      </c>
      <c r="I2613" s="67">
        <v>0</v>
      </c>
      <c r="J2613" s="68">
        <f t="shared" si="80"/>
        <v>0</v>
      </c>
      <c r="K2613" s="56"/>
      <c r="L2613" s="64" t="s">
        <v>455</v>
      </c>
    </row>
    <row r="2614" spans="1:12" s="72" customFormat="1" outlineLevel="2">
      <c r="A2614" s="81">
        <v>1203522029</v>
      </c>
      <c r="B2614" s="82" t="s">
        <v>2124</v>
      </c>
      <c r="C2614" s="69">
        <v>0</v>
      </c>
      <c r="D2614" s="78"/>
      <c r="E2614" s="69"/>
      <c r="F2614" s="71"/>
      <c r="G2614" s="69">
        <f t="shared" si="79"/>
        <v>0</v>
      </c>
      <c r="I2614" s="67">
        <v>0</v>
      </c>
      <c r="J2614" s="68">
        <f t="shared" si="80"/>
        <v>0</v>
      </c>
      <c r="K2614" s="56"/>
      <c r="L2614" s="64" t="s">
        <v>455</v>
      </c>
    </row>
    <row r="2615" spans="1:12" s="72" customFormat="1" outlineLevel="2">
      <c r="A2615" s="81">
        <v>1203523010</v>
      </c>
      <c r="B2615" s="82" t="s">
        <v>2125</v>
      </c>
      <c r="C2615" s="69">
        <v>0</v>
      </c>
      <c r="D2615" s="78"/>
      <c r="E2615" s="69"/>
      <c r="F2615" s="71"/>
      <c r="G2615" s="69">
        <f t="shared" si="79"/>
        <v>0</v>
      </c>
      <c r="I2615" s="67">
        <v>0</v>
      </c>
      <c r="J2615" s="68">
        <f t="shared" si="80"/>
        <v>0</v>
      </c>
      <c r="K2615" s="56"/>
      <c r="L2615" s="64" t="s">
        <v>455</v>
      </c>
    </row>
    <row r="2616" spans="1:12" s="72" customFormat="1" outlineLevel="2">
      <c r="A2616" s="81">
        <v>1203523011</v>
      </c>
      <c r="B2616" s="82" t="s">
        <v>2126</v>
      </c>
      <c r="C2616" s="69">
        <v>0</v>
      </c>
      <c r="D2616" s="78"/>
      <c r="E2616" s="69"/>
      <c r="F2616" s="71"/>
      <c r="G2616" s="69">
        <f t="shared" ref="G2616:G2679" si="81">C2616+E2616</f>
        <v>0</v>
      </c>
      <c r="I2616" s="67">
        <v>0</v>
      </c>
      <c r="J2616" s="68">
        <f t="shared" si="80"/>
        <v>0</v>
      </c>
      <c r="K2616" s="56"/>
      <c r="L2616" s="64" t="s">
        <v>455</v>
      </c>
    </row>
    <row r="2617" spans="1:12" s="72" customFormat="1" outlineLevel="2">
      <c r="A2617" s="81">
        <v>1203523012</v>
      </c>
      <c r="B2617" s="82" t="s">
        <v>2127</v>
      </c>
      <c r="C2617" s="69">
        <v>0</v>
      </c>
      <c r="D2617" s="78"/>
      <c r="E2617" s="69"/>
      <c r="F2617" s="71"/>
      <c r="G2617" s="69">
        <f t="shared" si="81"/>
        <v>0</v>
      </c>
      <c r="I2617" s="67">
        <v>0</v>
      </c>
      <c r="J2617" s="68">
        <f t="shared" si="80"/>
        <v>0</v>
      </c>
      <c r="K2617" s="56"/>
      <c r="L2617" s="64" t="s">
        <v>455</v>
      </c>
    </row>
    <row r="2618" spans="1:12" s="72" customFormat="1" outlineLevel="2">
      <c r="A2618" s="81">
        <v>1203523013</v>
      </c>
      <c r="B2618" s="82" t="s">
        <v>2128</v>
      </c>
      <c r="C2618" s="69">
        <v>0</v>
      </c>
      <c r="D2618" s="78"/>
      <c r="E2618" s="69"/>
      <c r="F2618" s="71"/>
      <c r="G2618" s="69">
        <f t="shared" si="81"/>
        <v>0</v>
      </c>
      <c r="I2618" s="67">
        <v>0</v>
      </c>
      <c r="J2618" s="68">
        <f t="shared" si="80"/>
        <v>0</v>
      </c>
      <c r="K2618" s="56"/>
      <c r="L2618" s="64" t="s">
        <v>455</v>
      </c>
    </row>
    <row r="2619" spans="1:12" s="72" customFormat="1" outlineLevel="2">
      <c r="A2619" s="81">
        <v>1203523017</v>
      </c>
      <c r="B2619" s="82" t="s">
        <v>2129</v>
      </c>
      <c r="C2619" s="69">
        <v>0</v>
      </c>
      <c r="D2619" s="78"/>
      <c r="E2619" s="69"/>
      <c r="F2619" s="71"/>
      <c r="G2619" s="69">
        <f t="shared" si="81"/>
        <v>0</v>
      </c>
      <c r="I2619" s="67">
        <v>0</v>
      </c>
      <c r="J2619" s="68">
        <f t="shared" si="80"/>
        <v>0</v>
      </c>
      <c r="K2619" s="56"/>
      <c r="L2619" s="64" t="s">
        <v>455</v>
      </c>
    </row>
    <row r="2620" spans="1:12" s="72" customFormat="1" outlineLevel="2">
      <c r="A2620" s="81">
        <v>1203523019</v>
      </c>
      <c r="B2620" s="82" t="s">
        <v>2130</v>
      </c>
      <c r="C2620" s="69">
        <v>0</v>
      </c>
      <c r="D2620" s="78"/>
      <c r="E2620" s="69"/>
      <c r="F2620" s="71"/>
      <c r="G2620" s="69">
        <f t="shared" si="81"/>
        <v>0</v>
      </c>
      <c r="I2620" s="67">
        <v>0</v>
      </c>
      <c r="J2620" s="68">
        <f t="shared" si="80"/>
        <v>0</v>
      </c>
      <c r="K2620" s="56"/>
      <c r="L2620" s="64" t="s">
        <v>455</v>
      </c>
    </row>
    <row r="2621" spans="1:12" s="72" customFormat="1" outlineLevel="2">
      <c r="A2621" s="81">
        <v>1203524010</v>
      </c>
      <c r="B2621" s="82" t="s">
        <v>2131</v>
      </c>
      <c r="C2621" s="69">
        <v>0</v>
      </c>
      <c r="D2621" s="78"/>
      <c r="E2621" s="69"/>
      <c r="F2621" s="71"/>
      <c r="G2621" s="69">
        <f t="shared" si="81"/>
        <v>0</v>
      </c>
      <c r="I2621" s="67">
        <v>0</v>
      </c>
      <c r="J2621" s="68">
        <f t="shared" si="80"/>
        <v>0</v>
      </c>
      <c r="K2621" s="56"/>
      <c r="L2621" s="64" t="s">
        <v>455</v>
      </c>
    </row>
    <row r="2622" spans="1:12" s="72" customFormat="1" outlineLevel="2">
      <c r="A2622" s="81">
        <v>1203524011</v>
      </c>
      <c r="B2622" s="82" t="s">
        <v>2132</v>
      </c>
      <c r="C2622" s="69">
        <v>0</v>
      </c>
      <c r="D2622" s="78"/>
      <c r="E2622" s="69"/>
      <c r="F2622" s="71"/>
      <c r="G2622" s="69">
        <f t="shared" si="81"/>
        <v>0</v>
      </c>
      <c r="I2622" s="67">
        <v>0</v>
      </c>
      <c r="J2622" s="68">
        <f t="shared" si="80"/>
        <v>0</v>
      </c>
      <c r="K2622" s="56"/>
      <c r="L2622" s="64" t="s">
        <v>455</v>
      </c>
    </row>
    <row r="2623" spans="1:12" s="72" customFormat="1" outlineLevel="2">
      <c r="A2623" s="81">
        <v>1203524012</v>
      </c>
      <c r="B2623" s="82" t="s">
        <v>2133</v>
      </c>
      <c r="C2623" s="69">
        <v>0</v>
      </c>
      <c r="D2623" s="78"/>
      <c r="E2623" s="69"/>
      <c r="F2623" s="71"/>
      <c r="G2623" s="69">
        <f t="shared" si="81"/>
        <v>0</v>
      </c>
      <c r="I2623" s="67">
        <v>0</v>
      </c>
      <c r="J2623" s="68">
        <f t="shared" si="80"/>
        <v>0</v>
      </c>
      <c r="K2623" s="56"/>
      <c r="L2623" s="64" t="s">
        <v>455</v>
      </c>
    </row>
    <row r="2624" spans="1:12" s="72" customFormat="1" outlineLevel="2">
      <c r="A2624" s="81">
        <v>1203524013</v>
      </c>
      <c r="B2624" s="82" t="s">
        <v>2134</v>
      </c>
      <c r="C2624" s="69">
        <v>0</v>
      </c>
      <c r="D2624" s="78"/>
      <c r="E2624" s="69"/>
      <c r="F2624" s="71"/>
      <c r="G2624" s="69">
        <f t="shared" si="81"/>
        <v>0</v>
      </c>
      <c r="I2624" s="67">
        <v>0</v>
      </c>
      <c r="J2624" s="68">
        <f t="shared" si="80"/>
        <v>0</v>
      </c>
      <c r="K2624" s="56"/>
      <c r="L2624" s="64" t="s">
        <v>455</v>
      </c>
    </row>
    <row r="2625" spans="1:12" s="72" customFormat="1" outlineLevel="2">
      <c r="A2625" s="81">
        <v>1203524016</v>
      </c>
      <c r="B2625" s="82" t="s">
        <v>2131</v>
      </c>
      <c r="C2625" s="69">
        <v>0</v>
      </c>
      <c r="D2625" s="78"/>
      <c r="E2625" s="69"/>
      <c r="F2625" s="71"/>
      <c r="G2625" s="69">
        <f t="shared" si="81"/>
        <v>0</v>
      </c>
      <c r="I2625" s="67">
        <v>0</v>
      </c>
      <c r="J2625" s="68">
        <f t="shared" si="80"/>
        <v>0</v>
      </c>
      <c r="K2625" s="56"/>
      <c r="L2625" s="64" t="s">
        <v>455</v>
      </c>
    </row>
    <row r="2626" spans="1:12" s="72" customFormat="1" outlineLevel="2">
      <c r="A2626" s="81">
        <v>1203524017</v>
      </c>
      <c r="B2626" s="82" t="s">
        <v>2135</v>
      </c>
      <c r="C2626" s="69">
        <v>0</v>
      </c>
      <c r="D2626" s="78"/>
      <c r="E2626" s="69"/>
      <c r="F2626" s="71"/>
      <c r="G2626" s="69">
        <f t="shared" si="81"/>
        <v>0</v>
      </c>
      <c r="I2626" s="67">
        <v>0</v>
      </c>
      <c r="J2626" s="68">
        <f t="shared" si="80"/>
        <v>0</v>
      </c>
      <c r="K2626" s="56"/>
      <c r="L2626" s="64" t="s">
        <v>455</v>
      </c>
    </row>
    <row r="2627" spans="1:12" s="72" customFormat="1" outlineLevel="2">
      <c r="A2627" s="81">
        <v>1203524019</v>
      </c>
      <c r="B2627" s="82" t="s">
        <v>2136</v>
      </c>
      <c r="C2627" s="69">
        <v>0</v>
      </c>
      <c r="D2627" s="78"/>
      <c r="E2627" s="69"/>
      <c r="F2627" s="71"/>
      <c r="G2627" s="69">
        <f t="shared" si="81"/>
        <v>0</v>
      </c>
      <c r="I2627" s="67">
        <v>0</v>
      </c>
      <c r="J2627" s="68">
        <f t="shared" si="80"/>
        <v>0</v>
      </c>
      <c r="K2627" s="56"/>
      <c r="L2627" s="64" t="s">
        <v>455</v>
      </c>
    </row>
    <row r="2628" spans="1:12" s="72" customFormat="1" outlineLevel="2">
      <c r="A2628" s="81">
        <v>1203525010</v>
      </c>
      <c r="B2628" s="82" t="s">
        <v>2137</v>
      </c>
      <c r="C2628" s="69">
        <v>0</v>
      </c>
      <c r="D2628" s="78"/>
      <c r="E2628" s="69"/>
      <c r="F2628" s="71"/>
      <c r="G2628" s="69">
        <f t="shared" si="81"/>
        <v>0</v>
      </c>
      <c r="I2628" s="67">
        <v>0</v>
      </c>
      <c r="J2628" s="68">
        <f t="shared" si="80"/>
        <v>0</v>
      </c>
      <c r="K2628" s="56"/>
      <c r="L2628" s="64" t="s">
        <v>455</v>
      </c>
    </row>
    <row r="2629" spans="1:12" s="72" customFormat="1" outlineLevel="2">
      <c r="A2629" s="81">
        <v>1203525011</v>
      </c>
      <c r="B2629" s="82" t="s">
        <v>2138</v>
      </c>
      <c r="C2629" s="69">
        <v>0</v>
      </c>
      <c r="D2629" s="78"/>
      <c r="E2629" s="69"/>
      <c r="F2629" s="71"/>
      <c r="G2629" s="69">
        <f t="shared" si="81"/>
        <v>0</v>
      </c>
      <c r="I2629" s="67">
        <v>0</v>
      </c>
      <c r="J2629" s="68">
        <f t="shared" si="80"/>
        <v>0</v>
      </c>
      <c r="K2629" s="56"/>
      <c r="L2629" s="64" t="s">
        <v>455</v>
      </c>
    </row>
    <row r="2630" spans="1:12" s="72" customFormat="1" outlineLevel="2">
      <c r="A2630" s="81">
        <v>1203525012</v>
      </c>
      <c r="B2630" s="82" t="s">
        <v>2139</v>
      </c>
      <c r="C2630" s="69">
        <v>0</v>
      </c>
      <c r="D2630" s="78"/>
      <c r="E2630" s="69"/>
      <c r="F2630" s="71"/>
      <c r="G2630" s="69">
        <f t="shared" si="81"/>
        <v>0</v>
      </c>
      <c r="I2630" s="67">
        <v>0</v>
      </c>
      <c r="J2630" s="68">
        <f t="shared" si="80"/>
        <v>0</v>
      </c>
      <c r="K2630" s="56"/>
      <c r="L2630" s="64" t="s">
        <v>455</v>
      </c>
    </row>
    <row r="2631" spans="1:12" s="72" customFormat="1" outlineLevel="2">
      <c r="A2631" s="81">
        <v>1203525013</v>
      </c>
      <c r="B2631" s="82" t="s">
        <v>2140</v>
      </c>
      <c r="C2631" s="69">
        <v>0</v>
      </c>
      <c r="D2631" s="78"/>
      <c r="E2631" s="69"/>
      <c r="F2631" s="71"/>
      <c r="G2631" s="69">
        <f t="shared" si="81"/>
        <v>0</v>
      </c>
      <c r="I2631" s="67">
        <v>0</v>
      </c>
      <c r="J2631" s="68">
        <f t="shared" si="80"/>
        <v>0</v>
      </c>
      <c r="K2631" s="56"/>
      <c r="L2631" s="64" t="s">
        <v>455</v>
      </c>
    </row>
    <row r="2632" spans="1:12" s="72" customFormat="1" outlineLevel="2">
      <c r="A2632" s="81">
        <v>1203525016</v>
      </c>
      <c r="B2632" s="82" t="s">
        <v>2137</v>
      </c>
      <c r="C2632" s="69">
        <v>0</v>
      </c>
      <c r="D2632" s="78"/>
      <c r="E2632" s="69"/>
      <c r="F2632" s="71"/>
      <c r="G2632" s="69">
        <f t="shared" si="81"/>
        <v>0</v>
      </c>
      <c r="I2632" s="67">
        <v>0</v>
      </c>
      <c r="J2632" s="68">
        <f t="shared" si="80"/>
        <v>0</v>
      </c>
      <c r="K2632" s="56"/>
      <c r="L2632" s="64" t="s">
        <v>455</v>
      </c>
    </row>
    <row r="2633" spans="1:12" s="72" customFormat="1" outlineLevel="2">
      <c r="A2633" s="81">
        <v>1203525017</v>
      </c>
      <c r="B2633" s="82" t="s">
        <v>2141</v>
      </c>
      <c r="C2633" s="69">
        <v>0</v>
      </c>
      <c r="D2633" s="78"/>
      <c r="E2633" s="69"/>
      <c r="F2633" s="71"/>
      <c r="G2633" s="69">
        <f t="shared" si="81"/>
        <v>0</v>
      </c>
      <c r="I2633" s="67">
        <v>0</v>
      </c>
      <c r="J2633" s="68">
        <f t="shared" si="80"/>
        <v>0</v>
      </c>
      <c r="K2633" s="56"/>
      <c r="L2633" s="64" t="s">
        <v>455</v>
      </c>
    </row>
    <row r="2634" spans="1:12" s="72" customFormat="1" outlineLevel="2">
      <c r="A2634" s="81">
        <v>1203525019</v>
      </c>
      <c r="B2634" s="82" t="s">
        <v>2142</v>
      </c>
      <c r="C2634" s="69">
        <v>0</v>
      </c>
      <c r="D2634" s="78"/>
      <c r="E2634" s="69"/>
      <c r="F2634" s="71"/>
      <c r="G2634" s="69">
        <f t="shared" si="81"/>
        <v>0</v>
      </c>
      <c r="I2634" s="67">
        <v>0</v>
      </c>
      <c r="J2634" s="68">
        <f t="shared" si="80"/>
        <v>0</v>
      </c>
      <c r="K2634" s="56"/>
      <c r="L2634" s="64" t="s">
        <v>455</v>
      </c>
    </row>
    <row r="2635" spans="1:12" s="72" customFormat="1" outlineLevel="2">
      <c r="A2635" s="81">
        <v>1203526010</v>
      </c>
      <c r="B2635" s="82" t="s">
        <v>2143</v>
      </c>
      <c r="C2635" s="69">
        <v>0</v>
      </c>
      <c r="D2635" s="78"/>
      <c r="E2635" s="69"/>
      <c r="F2635" s="71"/>
      <c r="G2635" s="69">
        <f t="shared" si="81"/>
        <v>0</v>
      </c>
      <c r="I2635" s="67">
        <v>0</v>
      </c>
      <c r="J2635" s="68">
        <f t="shared" si="80"/>
        <v>0</v>
      </c>
      <c r="K2635" s="56"/>
      <c r="L2635" s="64" t="s">
        <v>455</v>
      </c>
    </row>
    <row r="2636" spans="1:12" s="72" customFormat="1" outlineLevel="2">
      <c r="A2636" s="81">
        <v>1203526011</v>
      </c>
      <c r="B2636" s="82" t="s">
        <v>2144</v>
      </c>
      <c r="C2636" s="69">
        <v>0</v>
      </c>
      <c r="D2636" s="78"/>
      <c r="E2636" s="69"/>
      <c r="F2636" s="71"/>
      <c r="G2636" s="69">
        <f t="shared" si="81"/>
        <v>0</v>
      </c>
      <c r="I2636" s="67">
        <v>0</v>
      </c>
      <c r="J2636" s="68">
        <f t="shared" si="80"/>
        <v>0</v>
      </c>
      <c r="K2636" s="56"/>
      <c r="L2636" s="64" t="s">
        <v>455</v>
      </c>
    </row>
    <row r="2637" spans="1:12" s="72" customFormat="1" outlineLevel="2">
      <c r="A2637" s="81">
        <v>1203526012</v>
      </c>
      <c r="B2637" s="82" t="s">
        <v>2145</v>
      </c>
      <c r="C2637" s="69">
        <v>0</v>
      </c>
      <c r="D2637" s="78"/>
      <c r="E2637" s="69"/>
      <c r="F2637" s="71"/>
      <c r="G2637" s="69">
        <f t="shared" si="81"/>
        <v>0</v>
      </c>
      <c r="I2637" s="67">
        <v>0</v>
      </c>
      <c r="J2637" s="68">
        <f t="shared" si="80"/>
        <v>0</v>
      </c>
      <c r="K2637" s="56"/>
      <c r="L2637" s="64" t="s">
        <v>455</v>
      </c>
    </row>
    <row r="2638" spans="1:12" s="72" customFormat="1" outlineLevel="2">
      <c r="A2638" s="81">
        <v>1203526013</v>
      </c>
      <c r="B2638" s="82" t="s">
        <v>2146</v>
      </c>
      <c r="C2638" s="69">
        <v>0</v>
      </c>
      <c r="D2638" s="78"/>
      <c r="E2638" s="69"/>
      <c r="F2638" s="71"/>
      <c r="G2638" s="69">
        <f t="shared" si="81"/>
        <v>0</v>
      </c>
      <c r="I2638" s="67">
        <v>0</v>
      </c>
      <c r="J2638" s="68">
        <f t="shared" si="80"/>
        <v>0</v>
      </c>
      <c r="K2638" s="56"/>
      <c r="L2638" s="64" t="s">
        <v>455</v>
      </c>
    </row>
    <row r="2639" spans="1:12" s="72" customFormat="1" outlineLevel="2">
      <c r="A2639" s="81">
        <v>1203526016</v>
      </c>
      <c r="B2639" s="82" t="s">
        <v>2143</v>
      </c>
      <c r="C2639" s="69">
        <v>0</v>
      </c>
      <c r="D2639" s="78"/>
      <c r="E2639" s="69"/>
      <c r="F2639" s="71"/>
      <c r="G2639" s="69">
        <f t="shared" si="81"/>
        <v>0</v>
      </c>
      <c r="I2639" s="67">
        <v>0</v>
      </c>
      <c r="J2639" s="68">
        <f t="shared" si="80"/>
        <v>0</v>
      </c>
      <c r="K2639" s="56"/>
      <c r="L2639" s="64" t="s">
        <v>455</v>
      </c>
    </row>
    <row r="2640" spans="1:12" s="72" customFormat="1" outlineLevel="2">
      <c r="A2640" s="81">
        <v>1203526017</v>
      </c>
      <c r="B2640" s="82" t="s">
        <v>2147</v>
      </c>
      <c r="C2640" s="69">
        <v>0</v>
      </c>
      <c r="D2640" s="78"/>
      <c r="E2640" s="69"/>
      <c r="F2640" s="71"/>
      <c r="G2640" s="69">
        <f t="shared" si="81"/>
        <v>0</v>
      </c>
      <c r="I2640" s="67">
        <v>0</v>
      </c>
      <c r="J2640" s="68">
        <f t="shared" si="80"/>
        <v>0</v>
      </c>
      <c r="K2640" s="56"/>
      <c r="L2640" s="64" t="s">
        <v>455</v>
      </c>
    </row>
    <row r="2641" spans="1:12" s="72" customFormat="1" outlineLevel="2">
      <c r="A2641" s="81">
        <v>1203526019</v>
      </c>
      <c r="B2641" s="82" t="s">
        <v>2148</v>
      </c>
      <c r="C2641" s="69">
        <v>0</v>
      </c>
      <c r="D2641" s="78"/>
      <c r="E2641" s="69"/>
      <c r="F2641" s="71"/>
      <c r="G2641" s="69">
        <f t="shared" si="81"/>
        <v>0</v>
      </c>
      <c r="I2641" s="67">
        <v>0</v>
      </c>
      <c r="J2641" s="68">
        <f t="shared" si="80"/>
        <v>0</v>
      </c>
      <c r="K2641" s="56"/>
      <c r="L2641" s="64" t="s">
        <v>455</v>
      </c>
    </row>
    <row r="2642" spans="1:12" s="72" customFormat="1" outlineLevel="2">
      <c r="A2642" s="81">
        <v>1203527010</v>
      </c>
      <c r="B2642" s="82" t="s">
        <v>2149</v>
      </c>
      <c r="C2642" s="69">
        <v>0</v>
      </c>
      <c r="D2642" s="78"/>
      <c r="E2642" s="69"/>
      <c r="F2642" s="71"/>
      <c r="G2642" s="69">
        <f t="shared" si="81"/>
        <v>0</v>
      </c>
      <c r="I2642" s="67">
        <v>0</v>
      </c>
      <c r="J2642" s="68">
        <f t="shared" si="80"/>
        <v>0</v>
      </c>
      <c r="K2642" s="56"/>
      <c r="L2642" s="64" t="s">
        <v>455</v>
      </c>
    </row>
    <row r="2643" spans="1:12" s="72" customFormat="1" outlineLevel="2">
      <c r="A2643" s="81">
        <v>1203527011</v>
      </c>
      <c r="B2643" s="82" t="s">
        <v>2150</v>
      </c>
      <c r="C2643" s="69">
        <v>0</v>
      </c>
      <c r="D2643" s="78"/>
      <c r="E2643" s="69"/>
      <c r="F2643" s="71"/>
      <c r="G2643" s="69">
        <f t="shared" si="81"/>
        <v>0</v>
      </c>
      <c r="I2643" s="67">
        <v>0</v>
      </c>
      <c r="J2643" s="68">
        <f t="shared" si="80"/>
        <v>0</v>
      </c>
      <c r="K2643" s="56"/>
      <c r="L2643" s="64" t="s">
        <v>455</v>
      </c>
    </row>
    <row r="2644" spans="1:12" s="72" customFormat="1" outlineLevel="2">
      <c r="A2644" s="81">
        <v>1203527012</v>
      </c>
      <c r="B2644" s="82" t="s">
        <v>2151</v>
      </c>
      <c r="C2644" s="69">
        <v>0</v>
      </c>
      <c r="D2644" s="78"/>
      <c r="E2644" s="69"/>
      <c r="F2644" s="71"/>
      <c r="G2644" s="69">
        <f t="shared" si="81"/>
        <v>0</v>
      </c>
      <c r="I2644" s="67">
        <v>0</v>
      </c>
      <c r="J2644" s="68">
        <f t="shared" si="80"/>
        <v>0</v>
      </c>
      <c r="K2644" s="56"/>
      <c r="L2644" s="64" t="s">
        <v>455</v>
      </c>
    </row>
    <row r="2645" spans="1:12" s="72" customFormat="1" outlineLevel="2">
      <c r="A2645" s="81">
        <v>1203527013</v>
      </c>
      <c r="B2645" s="82" t="s">
        <v>2152</v>
      </c>
      <c r="C2645" s="69">
        <v>0</v>
      </c>
      <c r="D2645" s="78"/>
      <c r="E2645" s="69"/>
      <c r="F2645" s="71"/>
      <c r="G2645" s="69">
        <f t="shared" si="81"/>
        <v>0</v>
      </c>
      <c r="I2645" s="67">
        <v>0</v>
      </c>
      <c r="J2645" s="68">
        <f t="shared" si="80"/>
        <v>0</v>
      </c>
      <c r="K2645" s="56"/>
      <c r="L2645" s="64" t="s">
        <v>455</v>
      </c>
    </row>
    <row r="2646" spans="1:12" s="72" customFormat="1" outlineLevel="2">
      <c r="A2646" s="81">
        <v>1203527016</v>
      </c>
      <c r="B2646" s="82" t="s">
        <v>2149</v>
      </c>
      <c r="C2646" s="69">
        <v>0</v>
      </c>
      <c r="D2646" s="78"/>
      <c r="E2646" s="69"/>
      <c r="F2646" s="71"/>
      <c r="G2646" s="69">
        <f t="shared" si="81"/>
        <v>0</v>
      </c>
      <c r="I2646" s="67">
        <v>0</v>
      </c>
      <c r="J2646" s="68">
        <f t="shared" si="80"/>
        <v>0</v>
      </c>
      <c r="K2646" s="56"/>
      <c r="L2646" s="64" t="s">
        <v>455</v>
      </c>
    </row>
    <row r="2647" spans="1:12" s="72" customFormat="1" outlineLevel="2">
      <c r="A2647" s="81">
        <v>1203527017</v>
      </c>
      <c r="B2647" s="82" t="s">
        <v>2153</v>
      </c>
      <c r="C2647" s="69">
        <v>0</v>
      </c>
      <c r="D2647" s="78"/>
      <c r="E2647" s="69"/>
      <c r="F2647" s="71"/>
      <c r="G2647" s="69">
        <f t="shared" si="81"/>
        <v>0</v>
      </c>
      <c r="I2647" s="67">
        <v>0</v>
      </c>
      <c r="J2647" s="68">
        <f t="shared" si="80"/>
        <v>0</v>
      </c>
      <c r="K2647" s="56"/>
      <c r="L2647" s="64" t="s">
        <v>455</v>
      </c>
    </row>
    <row r="2648" spans="1:12" s="72" customFormat="1" outlineLevel="2">
      <c r="A2648" s="81">
        <v>1203527019</v>
      </c>
      <c r="B2648" s="82" t="s">
        <v>2154</v>
      </c>
      <c r="C2648" s="69">
        <v>0</v>
      </c>
      <c r="D2648" s="78"/>
      <c r="E2648" s="69"/>
      <c r="F2648" s="71"/>
      <c r="G2648" s="69">
        <f t="shared" si="81"/>
        <v>0</v>
      </c>
      <c r="I2648" s="67">
        <v>0</v>
      </c>
      <c r="J2648" s="68">
        <f t="shared" si="80"/>
        <v>0</v>
      </c>
      <c r="K2648" s="56"/>
      <c r="L2648" s="64" t="s">
        <v>455</v>
      </c>
    </row>
    <row r="2649" spans="1:12" s="72" customFormat="1" outlineLevel="2">
      <c r="A2649" s="81">
        <v>1203528010</v>
      </c>
      <c r="B2649" s="82" t="s">
        <v>2155</v>
      </c>
      <c r="C2649" s="69">
        <v>0</v>
      </c>
      <c r="D2649" s="78"/>
      <c r="E2649" s="69"/>
      <c r="F2649" s="71"/>
      <c r="G2649" s="69">
        <f t="shared" si="81"/>
        <v>0</v>
      </c>
      <c r="I2649" s="67">
        <v>0</v>
      </c>
      <c r="J2649" s="68">
        <f t="shared" si="80"/>
        <v>0</v>
      </c>
      <c r="K2649" s="56"/>
      <c r="L2649" s="64" t="s">
        <v>455</v>
      </c>
    </row>
    <row r="2650" spans="1:12" s="72" customFormat="1" outlineLevel="2">
      <c r="A2650" s="81">
        <v>1203528011</v>
      </c>
      <c r="B2650" s="82" t="s">
        <v>2156</v>
      </c>
      <c r="C2650" s="69">
        <v>0</v>
      </c>
      <c r="D2650" s="78"/>
      <c r="E2650" s="69"/>
      <c r="F2650" s="71"/>
      <c r="G2650" s="69">
        <f t="shared" si="81"/>
        <v>0</v>
      </c>
      <c r="I2650" s="67">
        <v>0</v>
      </c>
      <c r="J2650" s="68">
        <f t="shared" si="80"/>
        <v>0</v>
      </c>
      <c r="K2650" s="56"/>
      <c r="L2650" s="64" t="s">
        <v>455</v>
      </c>
    </row>
    <row r="2651" spans="1:12" s="72" customFormat="1" outlineLevel="2">
      <c r="A2651" s="81">
        <v>1203528012</v>
      </c>
      <c r="B2651" s="82" t="s">
        <v>2157</v>
      </c>
      <c r="C2651" s="69">
        <v>0</v>
      </c>
      <c r="D2651" s="78"/>
      <c r="E2651" s="69"/>
      <c r="F2651" s="71"/>
      <c r="G2651" s="69">
        <f t="shared" si="81"/>
        <v>0</v>
      </c>
      <c r="I2651" s="67">
        <v>0</v>
      </c>
      <c r="J2651" s="68">
        <f t="shared" si="80"/>
        <v>0</v>
      </c>
      <c r="K2651" s="56"/>
      <c r="L2651" s="64" t="s">
        <v>455</v>
      </c>
    </row>
    <row r="2652" spans="1:12" s="72" customFormat="1" outlineLevel="2">
      <c r="A2652" s="81">
        <v>1203528013</v>
      </c>
      <c r="B2652" s="82" t="s">
        <v>2158</v>
      </c>
      <c r="C2652" s="69">
        <v>0</v>
      </c>
      <c r="D2652" s="78"/>
      <c r="E2652" s="69"/>
      <c r="F2652" s="71"/>
      <c r="G2652" s="69">
        <f t="shared" si="81"/>
        <v>0</v>
      </c>
      <c r="I2652" s="67">
        <v>0</v>
      </c>
      <c r="J2652" s="68">
        <f t="shared" si="80"/>
        <v>0</v>
      </c>
      <c r="K2652" s="56"/>
      <c r="L2652" s="64" t="s">
        <v>455</v>
      </c>
    </row>
    <row r="2653" spans="1:12" s="72" customFormat="1" outlineLevel="2">
      <c r="A2653" s="81">
        <v>1203528016</v>
      </c>
      <c r="B2653" s="82" t="s">
        <v>2155</v>
      </c>
      <c r="C2653" s="69">
        <v>0</v>
      </c>
      <c r="D2653" s="78"/>
      <c r="E2653" s="69"/>
      <c r="F2653" s="71"/>
      <c r="G2653" s="69">
        <f t="shared" si="81"/>
        <v>0</v>
      </c>
      <c r="I2653" s="67">
        <v>0</v>
      </c>
      <c r="J2653" s="68">
        <f t="shared" si="80"/>
        <v>0</v>
      </c>
      <c r="K2653" s="56"/>
      <c r="L2653" s="64" t="s">
        <v>455</v>
      </c>
    </row>
    <row r="2654" spans="1:12" s="72" customFormat="1" outlineLevel="2">
      <c r="A2654" s="81">
        <v>1203528017</v>
      </c>
      <c r="B2654" s="82" t="s">
        <v>2159</v>
      </c>
      <c r="C2654" s="69">
        <v>0</v>
      </c>
      <c r="D2654" s="78"/>
      <c r="E2654" s="69"/>
      <c r="F2654" s="71"/>
      <c r="G2654" s="69">
        <f t="shared" si="81"/>
        <v>0</v>
      </c>
      <c r="I2654" s="67">
        <v>0</v>
      </c>
      <c r="J2654" s="68">
        <f t="shared" si="80"/>
        <v>0</v>
      </c>
      <c r="K2654" s="56"/>
      <c r="L2654" s="64" t="s">
        <v>455</v>
      </c>
    </row>
    <row r="2655" spans="1:12" s="72" customFormat="1" outlineLevel="2">
      <c r="A2655" s="81">
        <v>1203528019</v>
      </c>
      <c r="B2655" s="82" t="s">
        <v>2160</v>
      </c>
      <c r="C2655" s="69">
        <v>0</v>
      </c>
      <c r="D2655" s="78"/>
      <c r="E2655" s="69"/>
      <c r="F2655" s="71"/>
      <c r="G2655" s="69">
        <f t="shared" si="81"/>
        <v>0</v>
      </c>
      <c r="I2655" s="67">
        <v>0</v>
      </c>
      <c r="J2655" s="68">
        <f t="shared" si="80"/>
        <v>0</v>
      </c>
      <c r="K2655" s="56"/>
      <c r="L2655" s="64" t="s">
        <v>455</v>
      </c>
    </row>
    <row r="2656" spans="1:12" s="72" customFormat="1" outlineLevel="2">
      <c r="A2656" s="81">
        <v>1203529010</v>
      </c>
      <c r="B2656" s="82" t="s">
        <v>2161</v>
      </c>
      <c r="C2656" s="69">
        <v>0</v>
      </c>
      <c r="D2656" s="78"/>
      <c r="E2656" s="69"/>
      <c r="F2656" s="71"/>
      <c r="G2656" s="69">
        <f t="shared" si="81"/>
        <v>0</v>
      </c>
      <c r="I2656" s="67">
        <v>0</v>
      </c>
      <c r="J2656" s="68">
        <f t="shared" si="80"/>
        <v>0</v>
      </c>
      <c r="K2656" s="56"/>
      <c r="L2656" s="64" t="s">
        <v>455</v>
      </c>
    </row>
    <row r="2657" spans="1:12" s="72" customFormat="1" outlineLevel="2">
      <c r="A2657" s="81">
        <v>1203529011</v>
      </c>
      <c r="B2657" s="82" t="s">
        <v>2162</v>
      </c>
      <c r="C2657" s="69">
        <v>0</v>
      </c>
      <c r="D2657" s="78"/>
      <c r="E2657" s="69"/>
      <c r="F2657" s="71"/>
      <c r="G2657" s="69">
        <f t="shared" si="81"/>
        <v>0</v>
      </c>
      <c r="I2657" s="67">
        <v>0</v>
      </c>
      <c r="J2657" s="68">
        <f t="shared" si="80"/>
        <v>0</v>
      </c>
      <c r="K2657" s="56"/>
      <c r="L2657" s="64" t="s">
        <v>455</v>
      </c>
    </row>
    <row r="2658" spans="1:12" s="72" customFormat="1" outlineLevel="2">
      <c r="A2658" s="81">
        <v>1203529012</v>
      </c>
      <c r="B2658" s="82" t="s">
        <v>2163</v>
      </c>
      <c r="C2658" s="69">
        <v>0</v>
      </c>
      <c r="D2658" s="78"/>
      <c r="E2658" s="69"/>
      <c r="F2658" s="71"/>
      <c r="G2658" s="69">
        <f t="shared" si="81"/>
        <v>0</v>
      </c>
      <c r="I2658" s="67">
        <v>0</v>
      </c>
      <c r="J2658" s="68">
        <f t="shared" si="80"/>
        <v>0</v>
      </c>
      <c r="K2658" s="56"/>
      <c r="L2658" s="64" t="s">
        <v>455</v>
      </c>
    </row>
    <row r="2659" spans="1:12" s="72" customFormat="1" outlineLevel="2">
      <c r="A2659" s="81">
        <v>1203529013</v>
      </c>
      <c r="B2659" s="82" t="s">
        <v>2164</v>
      </c>
      <c r="C2659" s="69">
        <v>0</v>
      </c>
      <c r="D2659" s="78"/>
      <c r="E2659" s="69"/>
      <c r="F2659" s="71"/>
      <c r="G2659" s="69">
        <f t="shared" si="81"/>
        <v>0</v>
      </c>
      <c r="I2659" s="67">
        <v>0</v>
      </c>
      <c r="J2659" s="68">
        <f t="shared" si="80"/>
        <v>0</v>
      </c>
      <c r="K2659" s="56"/>
      <c r="L2659" s="64" t="s">
        <v>455</v>
      </c>
    </row>
    <row r="2660" spans="1:12" s="72" customFormat="1" outlineLevel="2">
      <c r="A2660" s="81">
        <v>1203529016</v>
      </c>
      <c r="B2660" s="82" t="s">
        <v>2161</v>
      </c>
      <c r="C2660" s="69">
        <v>0</v>
      </c>
      <c r="D2660" s="78"/>
      <c r="E2660" s="69"/>
      <c r="F2660" s="71"/>
      <c r="G2660" s="69">
        <f t="shared" si="81"/>
        <v>0</v>
      </c>
      <c r="I2660" s="67">
        <v>0</v>
      </c>
      <c r="J2660" s="68">
        <f t="shared" si="80"/>
        <v>0</v>
      </c>
      <c r="K2660" s="56"/>
      <c r="L2660" s="64" t="s">
        <v>455</v>
      </c>
    </row>
    <row r="2661" spans="1:12" s="72" customFormat="1" outlineLevel="2">
      <c r="A2661" s="81">
        <v>1203529017</v>
      </c>
      <c r="B2661" s="82" t="s">
        <v>2013</v>
      </c>
      <c r="C2661" s="69">
        <v>0</v>
      </c>
      <c r="D2661" s="78"/>
      <c r="E2661" s="69"/>
      <c r="F2661" s="71"/>
      <c r="G2661" s="69">
        <f t="shared" si="81"/>
        <v>0</v>
      </c>
      <c r="I2661" s="67">
        <v>0</v>
      </c>
      <c r="J2661" s="68">
        <f t="shared" si="80"/>
        <v>0</v>
      </c>
      <c r="K2661" s="56"/>
      <c r="L2661" s="64" t="s">
        <v>455</v>
      </c>
    </row>
    <row r="2662" spans="1:12" s="72" customFormat="1" outlineLevel="2">
      <c r="A2662" s="81">
        <v>1203529019</v>
      </c>
      <c r="B2662" s="82" t="s">
        <v>2165</v>
      </c>
      <c r="C2662" s="69">
        <v>0</v>
      </c>
      <c r="D2662" s="78"/>
      <c r="E2662" s="69"/>
      <c r="F2662" s="71"/>
      <c r="G2662" s="69">
        <f t="shared" si="81"/>
        <v>0</v>
      </c>
      <c r="I2662" s="67">
        <v>0</v>
      </c>
      <c r="J2662" s="68">
        <f t="shared" si="80"/>
        <v>0</v>
      </c>
      <c r="K2662" s="56"/>
      <c r="L2662" s="64" t="s">
        <v>455</v>
      </c>
    </row>
    <row r="2663" spans="1:12" s="72" customFormat="1" outlineLevel="2">
      <c r="A2663" s="81">
        <v>1203530010</v>
      </c>
      <c r="B2663" s="82" t="s">
        <v>2166</v>
      </c>
      <c r="C2663" s="69">
        <v>0</v>
      </c>
      <c r="D2663" s="78"/>
      <c r="E2663" s="69"/>
      <c r="F2663" s="71"/>
      <c r="G2663" s="69">
        <f t="shared" si="81"/>
        <v>0</v>
      </c>
      <c r="I2663" s="67">
        <v>0</v>
      </c>
      <c r="J2663" s="68">
        <f t="shared" si="80"/>
        <v>0</v>
      </c>
      <c r="K2663" s="56"/>
      <c r="L2663" s="64" t="s">
        <v>455</v>
      </c>
    </row>
    <row r="2664" spans="1:12" s="72" customFormat="1" outlineLevel="2">
      <c r="A2664" s="81">
        <v>1203530011</v>
      </c>
      <c r="B2664" s="82" t="s">
        <v>2167</v>
      </c>
      <c r="C2664" s="69">
        <v>0</v>
      </c>
      <c r="D2664" s="78"/>
      <c r="E2664" s="69"/>
      <c r="F2664" s="71"/>
      <c r="G2664" s="69">
        <f t="shared" si="81"/>
        <v>0</v>
      </c>
      <c r="I2664" s="67">
        <v>0</v>
      </c>
      <c r="J2664" s="68">
        <f t="shared" si="80"/>
        <v>0</v>
      </c>
      <c r="K2664" s="56"/>
      <c r="L2664" s="64" t="s">
        <v>455</v>
      </c>
    </row>
    <row r="2665" spans="1:12" s="72" customFormat="1" outlineLevel="2">
      <c r="A2665" s="81">
        <v>1203530012</v>
      </c>
      <c r="B2665" s="82" t="s">
        <v>2168</v>
      </c>
      <c r="C2665" s="69">
        <v>0</v>
      </c>
      <c r="D2665" s="78"/>
      <c r="E2665" s="69"/>
      <c r="F2665" s="71"/>
      <c r="G2665" s="69">
        <f t="shared" si="81"/>
        <v>0</v>
      </c>
      <c r="I2665" s="67">
        <v>0</v>
      </c>
      <c r="J2665" s="68">
        <f t="shared" si="80"/>
        <v>0</v>
      </c>
      <c r="K2665" s="56"/>
      <c r="L2665" s="64" t="s">
        <v>455</v>
      </c>
    </row>
    <row r="2666" spans="1:12" s="72" customFormat="1" outlineLevel="2">
      <c r="A2666" s="81">
        <v>1203530013</v>
      </c>
      <c r="B2666" s="82" t="s">
        <v>2011</v>
      </c>
      <c r="C2666" s="69">
        <v>0</v>
      </c>
      <c r="D2666" s="78"/>
      <c r="E2666" s="69"/>
      <c r="F2666" s="71"/>
      <c r="G2666" s="69">
        <f t="shared" si="81"/>
        <v>0</v>
      </c>
      <c r="I2666" s="67">
        <v>0</v>
      </c>
      <c r="J2666" s="68">
        <f t="shared" ref="J2666:J2729" si="82">I2666-G2666</f>
        <v>0</v>
      </c>
      <c r="K2666" s="56"/>
      <c r="L2666" s="64" t="s">
        <v>455</v>
      </c>
    </row>
    <row r="2667" spans="1:12" s="72" customFormat="1" outlineLevel="2">
      <c r="A2667" s="81">
        <v>1203530016</v>
      </c>
      <c r="B2667" s="82" t="s">
        <v>2166</v>
      </c>
      <c r="C2667" s="69">
        <v>0</v>
      </c>
      <c r="D2667" s="78"/>
      <c r="E2667" s="69"/>
      <c r="F2667" s="71"/>
      <c r="G2667" s="69">
        <f t="shared" si="81"/>
        <v>0</v>
      </c>
      <c r="I2667" s="67">
        <v>0</v>
      </c>
      <c r="J2667" s="68">
        <f t="shared" si="82"/>
        <v>0</v>
      </c>
      <c r="K2667" s="56"/>
      <c r="L2667" s="64" t="s">
        <v>455</v>
      </c>
    </row>
    <row r="2668" spans="1:12" s="72" customFormat="1" outlineLevel="2">
      <c r="A2668" s="81">
        <v>1203530017</v>
      </c>
      <c r="B2668" s="82" t="s">
        <v>2013</v>
      </c>
      <c r="C2668" s="69">
        <v>0</v>
      </c>
      <c r="D2668" s="78"/>
      <c r="E2668" s="69"/>
      <c r="F2668" s="71"/>
      <c r="G2668" s="69">
        <f t="shared" si="81"/>
        <v>0</v>
      </c>
      <c r="I2668" s="67">
        <v>0</v>
      </c>
      <c r="J2668" s="68">
        <f t="shared" si="82"/>
        <v>0</v>
      </c>
      <c r="K2668" s="56"/>
      <c r="L2668" s="64" t="s">
        <v>455</v>
      </c>
    </row>
    <row r="2669" spans="1:12" s="72" customFormat="1" outlineLevel="2">
      <c r="A2669" s="81">
        <v>1203530019</v>
      </c>
      <c r="B2669" s="82" t="s">
        <v>2014</v>
      </c>
      <c r="C2669" s="69">
        <v>0</v>
      </c>
      <c r="D2669" s="78"/>
      <c r="E2669" s="69"/>
      <c r="F2669" s="71"/>
      <c r="G2669" s="69">
        <f t="shared" si="81"/>
        <v>0</v>
      </c>
      <c r="I2669" s="67">
        <v>0</v>
      </c>
      <c r="J2669" s="68">
        <f t="shared" si="82"/>
        <v>0</v>
      </c>
      <c r="K2669" s="56"/>
      <c r="L2669" s="64" t="s">
        <v>455</v>
      </c>
    </row>
    <row r="2670" spans="1:12" s="72" customFormat="1" outlineLevel="2">
      <c r="A2670" s="81">
        <v>1203531010</v>
      </c>
      <c r="B2670" s="82" t="s">
        <v>2169</v>
      </c>
      <c r="C2670" s="69">
        <v>0</v>
      </c>
      <c r="D2670" s="78"/>
      <c r="E2670" s="69"/>
      <c r="F2670" s="71"/>
      <c r="G2670" s="69">
        <f t="shared" si="81"/>
        <v>0</v>
      </c>
      <c r="I2670" s="67">
        <v>0</v>
      </c>
      <c r="J2670" s="68">
        <f t="shared" si="82"/>
        <v>0</v>
      </c>
      <c r="K2670" s="56"/>
      <c r="L2670" s="64" t="s">
        <v>455</v>
      </c>
    </row>
    <row r="2671" spans="1:12" s="72" customFormat="1" outlineLevel="2">
      <c r="A2671" s="81">
        <v>1203531011</v>
      </c>
      <c r="B2671" s="82" t="s">
        <v>2170</v>
      </c>
      <c r="C2671" s="69">
        <v>0</v>
      </c>
      <c r="D2671" s="78"/>
      <c r="E2671" s="69"/>
      <c r="F2671" s="71"/>
      <c r="G2671" s="69">
        <f t="shared" si="81"/>
        <v>0</v>
      </c>
      <c r="I2671" s="67">
        <v>0</v>
      </c>
      <c r="J2671" s="68">
        <f t="shared" si="82"/>
        <v>0</v>
      </c>
      <c r="K2671" s="56"/>
      <c r="L2671" s="64" t="s">
        <v>455</v>
      </c>
    </row>
    <row r="2672" spans="1:12" s="72" customFormat="1" outlineLevel="2">
      <c r="A2672" s="81">
        <v>1203531012</v>
      </c>
      <c r="B2672" s="82" t="s">
        <v>2171</v>
      </c>
      <c r="C2672" s="69">
        <v>0</v>
      </c>
      <c r="D2672" s="78"/>
      <c r="E2672" s="69"/>
      <c r="F2672" s="71"/>
      <c r="G2672" s="69">
        <f t="shared" si="81"/>
        <v>0</v>
      </c>
      <c r="I2672" s="67">
        <v>0</v>
      </c>
      <c r="J2672" s="68">
        <f t="shared" si="82"/>
        <v>0</v>
      </c>
      <c r="K2672" s="56"/>
      <c r="L2672" s="64" t="s">
        <v>455</v>
      </c>
    </row>
    <row r="2673" spans="1:12" s="72" customFormat="1" outlineLevel="2">
      <c r="A2673" s="81">
        <v>1203531013</v>
      </c>
      <c r="B2673" s="82" t="s">
        <v>2172</v>
      </c>
      <c r="C2673" s="69">
        <v>0</v>
      </c>
      <c r="D2673" s="78"/>
      <c r="E2673" s="69"/>
      <c r="F2673" s="71"/>
      <c r="G2673" s="69">
        <f t="shared" si="81"/>
        <v>0</v>
      </c>
      <c r="I2673" s="67">
        <v>0</v>
      </c>
      <c r="J2673" s="68">
        <f t="shared" si="82"/>
        <v>0</v>
      </c>
      <c r="K2673" s="56"/>
      <c r="L2673" s="64" t="s">
        <v>455</v>
      </c>
    </row>
    <row r="2674" spans="1:12" s="72" customFormat="1" outlineLevel="2">
      <c r="A2674" s="81">
        <v>1203531016</v>
      </c>
      <c r="B2674" s="82" t="s">
        <v>2169</v>
      </c>
      <c r="C2674" s="69">
        <v>0</v>
      </c>
      <c r="D2674" s="78"/>
      <c r="E2674" s="69"/>
      <c r="F2674" s="71"/>
      <c r="G2674" s="69">
        <f t="shared" si="81"/>
        <v>0</v>
      </c>
      <c r="I2674" s="67">
        <v>0</v>
      </c>
      <c r="J2674" s="68">
        <f t="shared" si="82"/>
        <v>0</v>
      </c>
      <c r="K2674" s="56"/>
      <c r="L2674" s="64" t="s">
        <v>455</v>
      </c>
    </row>
    <row r="2675" spans="1:12" s="72" customFormat="1" outlineLevel="2">
      <c r="A2675" s="81">
        <v>1203531017</v>
      </c>
      <c r="B2675" s="82" t="s">
        <v>2173</v>
      </c>
      <c r="C2675" s="69">
        <v>0</v>
      </c>
      <c r="D2675" s="78"/>
      <c r="E2675" s="69"/>
      <c r="F2675" s="71"/>
      <c r="G2675" s="69">
        <f t="shared" si="81"/>
        <v>0</v>
      </c>
      <c r="I2675" s="67">
        <v>0</v>
      </c>
      <c r="J2675" s="68">
        <f t="shared" si="82"/>
        <v>0</v>
      </c>
      <c r="K2675" s="56"/>
      <c r="L2675" s="64" t="s">
        <v>455</v>
      </c>
    </row>
    <row r="2676" spans="1:12" s="72" customFormat="1" outlineLevel="2">
      <c r="A2676" s="81">
        <v>1203531019</v>
      </c>
      <c r="B2676" s="82" t="s">
        <v>2174</v>
      </c>
      <c r="C2676" s="69">
        <v>0</v>
      </c>
      <c r="D2676" s="78"/>
      <c r="E2676" s="69"/>
      <c r="F2676" s="71"/>
      <c r="G2676" s="69">
        <f t="shared" si="81"/>
        <v>0</v>
      </c>
      <c r="I2676" s="67">
        <v>0</v>
      </c>
      <c r="J2676" s="68">
        <f t="shared" si="82"/>
        <v>0</v>
      </c>
      <c r="K2676" s="56"/>
      <c r="L2676" s="64" t="s">
        <v>455</v>
      </c>
    </row>
    <row r="2677" spans="1:12" s="72" customFormat="1" outlineLevel="2">
      <c r="A2677" s="81">
        <v>1203532010</v>
      </c>
      <c r="B2677" s="82" t="s">
        <v>2175</v>
      </c>
      <c r="C2677" s="69">
        <v>0</v>
      </c>
      <c r="D2677" s="78"/>
      <c r="E2677" s="69"/>
      <c r="F2677" s="71"/>
      <c r="G2677" s="69">
        <f t="shared" si="81"/>
        <v>0</v>
      </c>
      <c r="I2677" s="67">
        <v>0</v>
      </c>
      <c r="J2677" s="68">
        <f t="shared" si="82"/>
        <v>0</v>
      </c>
      <c r="K2677" s="56"/>
      <c r="L2677" s="64" t="s">
        <v>455</v>
      </c>
    </row>
    <row r="2678" spans="1:12" s="72" customFormat="1" outlineLevel="2">
      <c r="A2678" s="81">
        <v>1203532011</v>
      </c>
      <c r="B2678" s="82" t="s">
        <v>2176</v>
      </c>
      <c r="C2678" s="69">
        <v>0</v>
      </c>
      <c r="D2678" s="78"/>
      <c r="E2678" s="69"/>
      <c r="F2678" s="71"/>
      <c r="G2678" s="69">
        <f t="shared" si="81"/>
        <v>0</v>
      </c>
      <c r="I2678" s="67">
        <v>0</v>
      </c>
      <c r="J2678" s="68">
        <f t="shared" si="82"/>
        <v>0</v>
      </c>
      <c r="K2678" s="56"/>
      <c r="L2678" s="64" t="s">
        <v>455</v>
      </c>
    </row>
    <row r="2679" spans="1:12" s="72" customFormat="1" outlineLevel="2">
      <c r="A2679" s="81">
        <v>1203532012</v>
      </c>
      <c r="B2679" s="82" t="s">
        <v>2177</v>
      </c>
      <c r="C2679" s="69">
        <v>0</v>
      </c>
      <c r="D2679" s="78"/>
      <c r="E2679" s="69"/>
      <c r="F2679" s="71"/>
      <c r="G2679" s="69">
        <f t="shared" si="81"/>
        <v>0</v>
      </c>
      <c r="I2679" s="67">
        <v>0</v>
      </c>
      <c r="J2679" s="68">
        <f t="shared" si="82"/>
        <v>0</v>
      </c>
      <c r="K2679" s="56"/>
      <c r="L2679" s="64" t="s">
        <v>455</v>
      </c>
    </row>
    <row r="2680" spans="1:12" s="72" customFormat="1" outlineLevel="2">
      <c r="A2680" s="81">
        <v>1203532013</v>
      </c>
      <c r="B2680" s="82" t="s">
        <v>2178</v>
      </c>
      <c r="C2680" s="69">
        <v>0</v>
      </c>
      <c r="D2680" s="78"/>
      <c r="E2680" s="69"/>
      <c r="F2680" s="71"/>
      <c r="G2680" s="69">
        <f t="shared" ref="G2680:G2743" si="83">C2680+E2680</f>
        <v>0</v>
      </c>
      <c r="I2680" s="67">
        <v>0</v>
      </c>
      <c r="J2680" s="68">
        <f t="shared" si="82"/>
        <v>0</v>
      </c>
      <c r="K2680" s="56"/>
      <c r="L2680" s="64" t="s">
        <v>455</v>
      </c>
    </row>
    <row r="2681" spans="1:12" s="72" customFormat="1" outlineLevel="2">
      <c r="A2681" s="81">
        <v>1203532016</v>
      </c>
      <c r="B2681" s="82" t="s">
        <v>1980</v>
      </c>
      <c r="C2681" s="69">
        <v>0</v>
      </c>
      <c r="D2681" s="78"/>
      <c r="E2681" s="69"/>
      <c r="F2681" s="71"/>
      <c r="G2681" s="69">
        <f t="shared" si="83"/>
        <v>0</v>
      </c>
      <c r="I2681" s="67">
        <v>0</v>
      </c>
      <c r="J2681" s="68">
        <f t="shared" si="82"/>
        <v>0</v>
      </c>
      <c r="K2681" s="56"/>
      <c r="L2681" s="64" t="s">
        <v>455</v>
      </c>
    </row>
    <row r="2682" spans="1:12" s="72" customFormat="1" outlineLevel="2">
      <c r="A2682" s="81">
        <v>1203532017</v>
      </c>
      <c r="B2682" s="82" t="s">
        <v>2179</v>
      </c>
      <c r="C2682" s="69">
        <v>0</v>
      </c>
      <c r="D2682" s="78"/>
      <c r="E2682" s="69"/>
      <c r="F2682" s="71"/>
      <c r="G2682" s="69">
        <f t="shared" si="83"/>
        <v>0</v>
      </c>
      <c r="I2682" s="67">
        <v>0</v>
      </c>
      <c r="J2682" s="68">
        <f t="shared" si="82"/>
        <v>0</v>
      </c>
      <c r="K2682" s="56"/>
      <c r="L2682" s="64" t="s">
        <v>455</v>
      </c>
    </row>
    <row r="2683" spans="1:12" s="72" customFormat="1" outlineLevel="2">
      <c r="A2683" s="81">
        <v>1203532019</v>
      </c>
      <c r="B2683" s="82" t="s">
        <v>2180</v>
      </c>
      <c r="C2683" s="69">
        <v>0</v>
      </c>
      <c r="D2683" s="78"/>
      <c r="E2683" s="69"/>
      <c r="F2683" s="71"/>
      <c r="G2683" s="69">
        <f t="shared" si="83"/>
        <v>0</v>
      </c>
      <c r="I2683" s="67">
        <v>0</v>
      </c>
      <c r="J2683" s="68">
        <f t="shared" si="82"/>
        <v>0</v>
      </c>
      <c r="K2683" s="56"/>
      <c r="L2683" s="64" t="s">
        <v>455</v>
      </c>
    </row>
    <row r="2684" spans="1:12" s="72" customFormat="1" outlineLevel="2">
      <c r="A2684" s="81">
        <v>1203533010</v>
      </c>
      <c r="B2684" s="82" t="s">
        <v>2181</v>
      </c>
      <c r="C2684" s="69">
        <v>0</v>
      </c>
      <c r="D2684" s="78"/>
      <c r="E2684" s="69"/>
      <c r="F2684" s="71"/>
      <c r="G2684" s="69">
        <f t="shared" si="83"/>
        <v>0</v>
      </c>
      <c r="I2684" s="67">
        <v>0</v>
      </c>
      <c r="J2684" s="68">
        <f t="shared" si="82"/>
        <v>0</v>
      </c>
      <c r="K2684" s="56"/>
      <c r="L2684" s="64" t="s">
        <v>455</v>
      </c>
    </row>
    <row r="2685" spans="1:12" s="72" customFormat="1" outlineLevel="2">
      <c r="A2685" s="81">
        <v>1203533011</v>
      </c>
      <c r="B2685" s="82" t="s">
        <v>2182</v>
      </c>
      <c r="C2685" s="69">
        <v>0</v>
      </c>
      <c r="D2685" s="78"/>
      <c r="E2685" s="69"/>
      <c r="F2685" s="71"/>
      <c r="G2685" s="69">
        <f t="shared" si="83"/>
        <v>0</v>
      </c>
      <c r="I2685" s="67">
        <v>0</v>
      </c>
      <c r="J2685" s="68">
        <f t="shared" si="82"/>
        <v>0</v>
      </c>
      <c r="K2685" s="56"/>
      <c r="L2685" s="64" t="s">
        <v>455</v>
      </c>
    </row>
    <row r="2686" spans="1:12" s="72" customFormat="1" outlineLevel="2">
      <c r="A2686" s="81">
        <v>1203533012</v>
      </c>
      <c r="B2686" s="82" t="s">
        <v>2183</v>
      </c>
      <c r="C2686" s="69">
        <v>0</v>
      </c>
      <c r="D2686" s="78"/>
      <c r="E2686" s="69"/>
      <c r="F2686" s="71"/>
      <c r="G2686" s="69">
        <f t="shared" si="83"/>
        <v>0</v>
      </c>
      <c r="I2686" s="67">
        <v>0</v>
      </c>
      <c r="J2686" s="68">
        <f t="shared" si="82"/>
        <v>0</v>
      </c>
      <c r="K2686" s="56"/>
      <c r="L2686" s="64" t="s">
        <v>455</v>
      </c>
    </row>
    <row r="2687" spans="1:12" s="72" customFormat="1" outlineLevel="2">
      <c r="A2687" s="81">
        <v>1203533013</v>
      </c>
      <c r="B2687" s="82" t="s">
        <v>2184</v>
      </c>
      <c r="C2687" s="69">
        <v>0</v>
      </c>
      <c r="D2687" s="78"/>
      <c r="E2687" s="69"/>
      <c r="F2687" s="71"/>
      <c r="G2687" s="69">
        <f t="shared" si="83"/>
        <v>0</v>
      </c>
      <c r="I2687" s="67">
        <v>0</v>
      </c>
      <c r="J2687" s="68">
        <f t="shared" si="82"/>
        <v>0</v>
      </c>
      <c r="K2687" s="56"/>
      <c r="L2687" s="64" t="s">
        <v>455</v>
      </c>
    </row>
    <row r="2688" spans="1:12" s="72" customFormat="1" outlineLevel="2">
      <c r="A2688" s="81">
        <v>1203533017</v>
      </c>
      <c r="B2688" s="82" t="s">
        <v>2185</v>
      </c>
      <c r="C2688" s="69">
        <v>0</v>
      </c>
      <c r="D2688" s="78"/>
      <c r="E2688" s="69"/>
      <c r="F2688" s="71"/>
      <c r="G2688" s="69">
        <f t="shared" si="83"/>
        <v>0</v>
      </c>
      <c r="I2688" s="67">
        <v>0</v>
      </c>
      <c r="J2688" s="68">
        <f t="shared" si="82"/>
        <v>0</v>
      </c>
      <c r="K2688" s="56"/>
      <c r="L2688" s="64" t="s">
        <v>455</v>
      </c>
    </row>
    <row r="2689" spans="1:12" s="72" customFormat="1" outlineLevel="2">
      <c r="A2689" s="81">
        <v>1203533018</v>
      </c>
      <c r="B2689" s="82" t="s">
        <v>2186</v>
      </c>
      <c r="C2689" s="69">
        <v>0</v>
      </c>
      <c r="D2689" s="78"/>
      <c r="E2689" s="69"/>
      <c r="F2689" s="71"/>
      <c r="G2689" s="69">
        <f t="shared" si="83"/>
        <v>0</v>
      </c>
      <c r="I2689" s="67">
        <v>0</v>
      </c>
      <c r="J2689" s="68">
        <f t="shared" si="82"/>
        <v>0</v>
      </c>
      <c r="K2689" s="56"/>
      <c r="L2689" s="64" t="s">
        <v>455</v>
      </c>
    </row>
    <row r="2690" spans="1:12" s="72" customFormat="1" outlineLevel="2">
      <c r="A2690" s="81">
        <v>1203533020</v>
      </c>
      <c r="B2690" s="82" t="s">
        <v>2181</v>
      </c>
      <c r="C2690" s="69">
        <v>0</v>
      </c>
      <c r="D2690" s="78"/>
      <c r="E2690" s="69"/>
      <c r="F2690" s="71"/>
      <c r="G2690" s="69">
        <f t="shared" si="83"/>
        <v>0</v>
      </c>
      <c r="I2690" s="67">
        <v>0</v>
      </c>
      <c r="J2690" s="68">
        <f t="shared" si="82"/>
        <v>0</v>
      </c>
      <c r="K2690" s="56"/>
      <c r="L2690" s="64" t="s">
        <v>455</v>
      </c>
    </row>
    <row r="2691" spans="1:12" s="72" customFormat="1" outlineLevel="2">
      <c r="A2691" s="81">
        <v>1203533021</v>
      </c>
      <c r="B2691" s="82" t="s">
        <v>2182</v>
      </c>
      <c r="C2691" s="69">
        <v>0</v>
      </c>
      <c r="D2691" s="78"/>
      <c r="E2691" s="69"/>
      <c r="F2691" s="71"/>
      <c r="G2691" s="69">
        <f t="shared" si="83"/>
        <v>0</v>
      </c>
      <c r="I2691" s="67">
        <v>0</v>
      </c>
      <c r="J2691" s="68">
        <f t="shared" si="82"/>
        <v>0</v>
      </c>
      <c r="K2691" s="56"/>
      <c r="L2691" s="64" t="s">
        <v>455</v>
      </c>
    </row>
    <row r="2692" spans="1:12" s="72" customFormat="1" outlineLevel="2">
      <c r="A2692" s="81">
        <v>1203533022</v>
      </c>
      <c r="B2692" s="82" t="s">
        <v>2183</v>
      </c>
      <c r="C2692" s="69">
        <v>0</v>
      </c>
      <c r="D2692" s="78"/>
      <c r="E2692" s="69"/>
      <c r="F2692" s="71"/>
      <c r="G2692" s="69">
        <f t="shared" si="83"/>
        <v>0</v>
      </c>
      <c r="I2692" s="67">
        <v>0</v>
      </c>
      <c r="J2692" s="68">
        <f t="shared" si="82"/>
        <v>0</v>
      </c>
      <c r="K2692" s="56"/>
      <c r="L2692" s="64" t="s">
        <v>455</v>
      </c>
    </row>
    <row r="2693" spans="1:12" s="72" customFormat="1" outlineLevel="2">
      <c r="A2693" s="81">
        <v>1203533023</v>
      </c>
      <c r="B2693" s="82" t="s">
        <v>2184</v>
      </c>
      <c r="C2693" s="69">
        <v>0</v>
      </c>
      <c r="D2693" s="78"/>
      <c r="E2693" s="69"/>
      <c r="F2693" s="71"/>
      <c r="G2693" s="69">
        <f t="shared" si="83"/>
        <v>0</v>
      </c>
      <c r="I2693" s="67">
        <v>0</v>
      </c>
      <c r="J2693" s="68">
        <f t="shared" si="82"/>
        <v>0</v>
      </c>
      <c r="K2693" s="56"/>
      <c r="L2693" s="64" t="s">
        <v>455</v>
      </c>
    </row>
    <row r="2694" spans="1:12" s="72" customFormat="1" outlineLevel="2">
      <c r="A2694" s="81">
        <v>1203533027</v>
      </c>
      <c r="B2694" s="82" t="s">
        <v>2185</v>
      </c>
      <c r="C2694" s="69">
        <v>0</v>
      </c>
      <c r="D2694" s="78"/>
      <c r="E2694" s="69"/>
      <c r="F2694" s="71"/>
      <c r="G2694" s="69">
        <f t="shared" si="83"/>
        <v>0</v>
      </c>
      <c r="I2694" s="67">
        <v>0</v>
      </c>
      <c r="J2694" s="68">
        <f t="shared" si="82"/>
        <v>0</v>
      </c>
      <c r="K2694" s="56"/>
      <c r="L2694" s="64" t="s">
        <v>455</v>
      </c>
    </row>
    <row r="2695" spans="1:12" s="72" customFormat="1" outlineLevel="2">
      <c r="A2695" s="81">
        <v>1203533028</v>
      </c>
      <c r="B2695" s="82" t="s">
        <v>2186</v>
      </c>
      <c r="C2695" s="69">
        <v>0</v>
      </c>
      <c r="D2695" s="78"/>
      <c r="E2695" s="69"/>
      <c r="F2695" s="71"/>
      <c r="G2695" s="69">
        <f t="shared" si="83"/>
        <v>0</v>
      </c>
      <c r="I2695" s="67">
        <v>0</v>
      </c>
      <c r="J2695" s="68">
        <f t="shared" si="82"/>
        <v>0</v>
      </c>
      <c r="K2695" s="56"/>
      <c r="L2695" s="64" t="s">
        <v>455</v>
      </c>
    </row>
    <row r="2696" spans="1:12" s="72" customFormat="1" outlineLevel="2">
      <c r="A2696" s="81">
        <v>1203601010</v>
      </c>
      <c r="B2696" s="82" t="s">
        <v>2187</v>
      </c>
      <c r="C2696" s="69">
        <v>0</v>
      </c>
      <c r="D2696" s="78"/>
      <c r="E2696" s="69"/>
      <c r="F2696" s="71"/>
      <c r="G2696" s="69">
        <f t="shared" si="83"/>
        <v>0</v>
      </c>
      <c r="I2696" s="67">
        <v>0</v>
      </c>
      <c r="J2696" s="68">
        <f t="shared" si="82"/>
        <v>0</v>
      </c>
      <c r="K2696" s="56"/>
      <c r="L2696" s="64" t="s">
        <v>455</v>
      </c>
    </row>
    <row r="2697" spans="1:12" s="72" customFormat="1" outlineLevel="2">
      <c r="A2697" s="81">
        <v>1203601011</v>
      </c>
      <c r="B2697" s="82" t="s">
        <v>2188</v>
      </c>
      <c r="C2697" s="69">
        <v>0</v>
      </c>
      <c r="D2697" s="78"/>
      <c r="E2697" s="69"/>
      <c r="F2697" s="71"/>
      <c r="G2697" s="69">
        <f t="shared" si="83"/>
        <v>0</v>
      </c>
      <c r="I2697" s="67">
        <v>0</v>
      </c>
      <c r="J2697" s="68">
        <f t="shared" si="82"/>
        <v>0</v>
      </c>
      <c r="K2697" s="56"/>
      <c r="L2697" s="64" t="s">
        <v>455</v>
      </c>
    </row>
    <row r="2698" spans="1:12" s="72" customFormat="1" outlineLevel="2">
      <c r="A2698" s="81">
        <v>1203601012</v>
      </c>
      <c r="B2698" s="82" t="s">
        <v>2189</v>
      </c>
      <c r="C2698" s="69">
        <v>0</v>
      </c>
      <c r="D2698" s="78"/>
      <c r="E2698" s="69"/>
      <c r="F2698" s="71"/>
      <c r="G2698" s="69">
        <f t="shared" si="83"/>
        <v>0</v>
      </c>
      <c r="I2698" s="67">
        <v>0</v>
      </c>
      <c r="J2698" s="68">
        <f t="shared" si="82"/>
        <v>0</v>
      </c>
      <c r="K2698" s="56"/>
      <c r="L2698" s="64" t="s">
        <v>455</v>
      </c>
    </row>
    <row r="2699" spans="1:12" s="72" customFormat="1" outlineLevel="2">
      <c r="A2699" s="81">
        <v>1203601013</v>
      </c>
      <c r="B2699" s="82" t="s">
        <v>2190</v>
      </c>
      <c r="C2699" s="69">
        <v>0</v>
      </c>
      <c r="D2699" s="78"/>
      <c r="E2699" s="69"/>
      <c r="F2699" s="71"/>
      <c r="G2699" s="69">
        <f t="shared" si="83"/>
        <v>0</v>
      </c>
      <c r="I2699" s="67">
        <v>0</v>
      </c>
      <c r="J2699" s="68">
        <f t="shared" si="82"/>
        <v>0</v>
      </c>
      <c r="K2699" s="56"/>
      <c r="L2699" s="64" t="s">
        <v>455</v>
      </c>
    </row>
    <row r="2700" spans="1:12" s="72" customFormat="1" outlineLevel="2">
      <c r="A2700" s="81">
        <v>1203601016</v>
      </c>
      <c r="B2700" s="82" t="s">
        <v>2191</v>
      </c>
      <c r="C2700" s="69">
        <v>0</v>
      </c>
      <c r="D2700" s="78"/>
      <c r="E2700" s="69"/>
      <c r="F2700" s="71"/>
      <c r="G2700" s="69">
        <f t="shared" si="83"/>
        <v>0</v>
      </c>
      <c r="I2700" s="67">
        <v>0</v>
      </c>
      <c r="J2700" s="68">
        <f t="shared" si="82"/>
        <v>0</v>
      </c>
      <c r="K2700" s="56"/>
      <c r="L2700" s="64" t="s">
        <v>455</v>
      </c>
    </row>
    <row r="2701" spans="1:12" s="72" customFormat="1" outlineLevel="2">
      <c r="A2701" s="81">
        <v>1203601017</v>
      </c>
      <c r="B2701" s="82" t="s">
        <v>2192</v>
      </c>
      <c r="C2701" s="69">
        <v>0</v>
      </c>
      <c r="D2701" s="78"/>
      <c r="E2701" s="69"/>
      <c r="F2701" s="71"/>
      <c r="G2701" s="69">
        <f t="shared" si="83"/>
        <v>0</v>
      </c>
      <c r="I2701" s="67">
        <v>0</v>
      </c>
      <c r="J2701" s="68">
        <f t="shared" si="82"/>
        <v>0</v>
      </c>
      <c r="K2701" s="56"/>
      <c r="L2701" s="64" t="s">
        <v>455</v>
      </c>
    </row>
    <row r="2702" spans="1:12" s="72" customFormat="1" outlineLevel="2">
      <c r="A2702" s="81">
        <v>1203601018</v>
      </c>
      <c r="B2702" s="82" t="s">
        <v>2193</v>
      </c>
      <c r="C2702" s="69">
        <v>0</v>
      </c>
      <c r="D2702" s="78"/>
      <c r="E2702" s="69"/>
      <c r="F2702" s="71"/>
      <c r="G2702" s="69">
        <f t="shared" si="83"/>
        <v>0</v>
      </c>
      <c r="I2702" s="67">
        <v>0</v>
      </c>
      <c r="J2702" s="68">
        <f t="shared" si="82"/>
        <v>0</v>
      </c>
      <c r="K2702" s="56"/>
      <c r="L2702" s="64" t="s">
        <v>455</v>
      </c>
    </row>
    <row r="2703" spans="1:12" s="72" customFormat="1" outlineLevel="2">
      <c r="A2703" s="81">
        <v>1203601019</v>
      </c>
      <c r="B2703" s="82" t="s">
        <v>2194</v>
      </c>
      <c r="C2703" s="69">
        <v>0</v>
      </c>
      <c r="D2703" s="78"/>
      <c r="E2703" s="69"/>
      <c r="F2703" s="71"/>
      <c r="G2703" s="69">
        <f t="shared" si="83"/>
        <v>0</v>
      </c>
      <c r="I2703" s="67">
        <v>0</v>
      </c>
      <c r="J2703" s="68">
        <f t="shared" si="82"/>
        <v>0</v>
      </c>
      <c r="K2703" s="56"/>
      <c r="L2703" s="64" t="s">
        <v>455</v>
      </c>
    </row>
    <row r="2704" spans="1:12" s="72" customFormat="1" outlineLevel="2">
      <c r="A2704" s="81">
        <v>1203602010</v>
      </c>
      <c r="B2704" s="82" t="s">
        <v>2195</v>
      </c>
      <c r="C2704" s="69">
        <v>0</v>
      </c>
      <c r="D2704" s="78"/>
      <c r="E2704" s="69"/>
      <c r="F2704" s="71"/>
      <c r="G2704" s="69">
        <f t="shared" si="83"/>
        <v>0</v>
      </c>
      <c r="I2704" s="67">
        <v>0</v>
      </c>
      <c r="J2704" s="68">
        <f t="shared" si="82"/>
        <v>0</v>
      </c>
      <c r="K2704" s="56"/>
      <c r="L2704" s="64" t="s">
        <v>455</v>
      </c>
    </row>
    <row r="2705" spans="1:12" s="72" customFormat="1" outlineLevel="2">
      <c r="A2705" s="81">
        <v>1203602011</v>
      </c>
      <c r="B2705" s="82" t="s">
        <v>2196</v>
      </c>
      <c r="C2705" s="69">
        <v>0</v>
      </c>
      <c r="D2705" s="78"/>
      <c r="E2705" s="69"/>
      <c r="F2705" s="71"/>
      <c r="G2705" s="69">
        <f t="shared" si="83"/>
        <v>0</v>
      </c>
      <c r="I2705" s="67">
        <v>0</v>
      </c>
      <c r="J2705" s="68">
        <f t="shared" si="82"/>
        <v>0</v>
      </c>
      <c r="K2705" s="56"/>
      <c r="L2705" s="64" t="s">
        <v>455</v>
      </c>
    </row>
    <row r="2706" spans="1:12" s="72" customFormat="1" outlineLevel="2">
      <c r="A2706" s="81">
        <v>1203602012</v>
      </c>
      <c r="B2706" s="82" t="s">
        <v>2197</v>
      </c>
      <c r="C2706" s="69">
        <v>0</v>
      </c>
      <c r="D2706" s="78"/>
      <c r="E2706" s="69"/>
      <c r="F2706" s="71"/>
      <c r="G2706" s="69">
        <f t="shared" si="83"/>
        <v>0</v>
      </c>
      <c r="I2706" s="67">
        <v>0</v>
      </c>
      <c r="J2706" s="68">
        <f t="shared" si="82"/>
        <v>0</v>
      </c>
      <c r="K2706" s="56"/>
      <c r="L2706" s="64" t="s">
        <v>455</v>
      </c>
    </row>
    <row r="2707" spans="1:12" s="72" customFormat="1" outlineLevel="2">
      <c r="A2707" s="81">
        <v>1203602013</v>
      </c>
      <c r="B2707" s="82" t="s">
        <v>2198</v>
      </c>
      <c r="C2707" s="69">
        <v>0</v>
      </c>
      <c r="D2707" s="78"/>
      <c r="E2707" s="69"/>
      <c r="F2707" s="71"/>
      <c r="G2707" s="69">
        <f t="shared" si="83"/>
        <v>0</v>
      </c>
      <c r="I2707" s="67">
        <v>0</v>
      </c>
      <c r="J2707" s="68">
        <f t="shared" si="82"/>
        <v>0</v>
      </c>
      <c r="K2707" s="56"/>
      <c r="L2707" s="64" t="s">
        <v>455</v>
      </c>
    </row>
    <row r="2708" spans="1:12" s="72" customFormat="1" outlineLevel="2">
      <c r="A2708" s="81">
        <v>1203602016</v>
      </c>
      <c r="B2708" s="82" t="s">
        <v>2199</v>
      </c>
      <c r="C2708" s="69">
        <v>0</v>
      </c>
      <c r="D2708" s="78"/>
      <c r="E2708" s="69"/>
      <c r="F2708" s="71"/>
      <c r="G2708" s="69">
        <f t="shared" si="83"/>
        <v>0</v>
      </c>
      <c r="I2708" s="67">
        <v>0</v>
      </c>
      <c r="J2708" s="68">
        <f t="shared" si="82"/>
        <v>0</v>
      </c>
      <c r="K2708" s="56"/>
      <c r="L2708" s="64" t="s">
        <v>455</v>
      </c>
    </row>
    <row r="2709" spans="1:12" s="72" customFormat="1" outlineLevel="2">
      <c r="A2709" s="81">
        <v>1203602017</v>
      </c>
      <c r="B2709" s="82" t="s">
        <v>2200</v>
      </c>
      <c r="C2709" s="69">
        <v>0</v>
      </c>
      <c r="D2709" s="78"/>
      <c r="E2709" s="69"/>
      <c r="F2709" s="71"/>
      <c r="G2709" s="69">
        <f t="shared" si="83"/>
        <v>0</v>
      </c>
      <c r="I2709" s="67">
        <v>0</v>
      </c>
      <c r="J2709" s="68">
        <f t="shared" si="82"/>
        <v>0</v>
      </c>
      <c r="K2709" s="56"/>
      <c r="L2709" s="64" t="s">
        <v>455</v>
      </c>
    </row>
    <row r="2710" spans="1:12" s="72" customFormat="1" outlineLevel="2">
      <c r="A2710" s="81">
        <v>1203602019</v>
      </c>
      <c r="B2710" s="82" t="s">
        <v>2201</v>
      </c>
      <c r="C2710" s="69">
        <v>0</v>
      </c>
      <c r="D2710" s="78"/>
      <c r="E2710" s="69"/>
      <c r="F2710" s="71"/>
      <c r="G2710" s="69">
        <f t="shared" si="83"/>
        <v>0</v>
      </c>
      <c r="I2710" s="67">
        <v>0</v>
      </c>
      <c r="J2710" s="68">
        <f t="shared" si="82"/>
        <v>0</v>
      </c>
      <c r="K2710" s="56"/>
      <c r="L2710" s="64" t="s">
        <v>455</v>
      </c>
    </row>
    <row r="2711" spans="1:12" s="72" customFormat="1" outlineLevel="2">
      <c r="A2711" s="81">
        <v>1203603010</v>
      </c>
      <c r="B2711" s="82" t="s">
        <v>2202</v>
      </c>
      <c r="C2711" s="69">
        <v>0</v>
      </c>
      <c r="D2711" s="78"/>
      <c r="E2711" s="69"/>
      <c r="F2711" s="71"/>
      <c r="G2711" s="69">
        <f t="shared" si="83"/>
        <v>0</v>
      </c>
      <c r="I2711" s="67">
        <v>0</v>
      </c>
      <c r="J2711" s="68">
        <f t="shared" si="82"/>
        <v>0</v>
      </c>
      <c r="K2711" s="56"/>
      <c r="L2711" s="64" t="s">
        <v>455</v>
      </c>
    </row>
    <row r="2712" spans="1:12" s="72" customFormat="1" outlineLevel="2">
      <c r="A2712" s="81">
        <v>1203603011</v>
      </c>
      <c r="B2712" s="82" t="s">
        <v>2203</v>
      </c>
      <c r="C2712" s="69">
        <v>0</v>
      </c>
      <c r="D2712" s="78"/>
      <c r="E2712" s="69"/>
      <c r="F2712" s="71"/>
      <c r="G2712" s="69">
        <f t="shared" si="83"/>
        <v>0</v>
      </c>
      <c r="I2712" s="67">
        <v>0</v>
      </c>
      <c r="J2712" s="68">
        <f t="shared" si="82"/>
        <v>0</v>
      </c>
      <c r="K2712" s="56"/>
      <c r="L2712" s="64" t="s">
        <v>455</v>
      </c>
    </row>
    <row r="2713" spans="1:12" s="72" customFormat="1" outlineLevel="2">
      <c r="A2713" s="81">
        <v>1203603012</v>
      </c>
      <c r="B2713" s="82" t="s">
        <v>2204</v>
      </c>
      <c r="C2713" s="69">
        <v>0</v>
      </c>
      <c r="D2713" s="78"/>
      <c r="E2713" s="69"/>
      <c r="F2713" s="71"/>
      <c r="G2713" s="69">
        <f t="shared" si="83"/>
        <v>0</v>
      </c>
      <c r="I2713" s="67">
        <v>0</v>
      </c>
      <c r="J2713" s="68">
        <f t="shared" si="82"/>
        <v>0</v>
      </c>
      <c r="K2713" s="56"/>
      <c r="L2713" s="64" t="s">
        <v>455</v>
      </c>
    </row>
    <row r="2714" spans="1:12" s="72" customFormat="1" outlineLevel="2">
      <c r="A2714" s="81">
        <v>1203603013</v>
      </c>
      <c r="B2714" s="82" t="s">
        <v>2205</v>
      </c>
      <c r="C2714" s="69">
        <v>0</v>
      </c>
      <c r="D2714" s="78"/>
      <c r="E2714" s="69"/>
      <c r="F2714" s="71"/>
      <c r="G2714" s="69">
        <f t="shared" si="83"/>
        <v>0</v>
      </c>
      <c r="I2714" s="67">
        <v>0</v>
      </c>
      <c r="J2714" s="68">
        <f t="shared" si="82"/>
        <v>0</v>
      </c>
      <c r="K2714" s="56"/>
      <c r="L2714" s="64" t="s">
        <v>455</v>
      </c>
    </row>
    <row r="2715" spans="1:12" s="72" customFormat="1" outlineLevel="2">
      <c r="A2715" s="81">
        <v>1203603016</v>
      </c>
      <c r="B2715" s="82" t="s">
        <v>2206</v>
      </c>
      <c r="C2715" s="69">
        <v>0</v>
      </c>
      <c r="D2715" s="78"/>
      <c r="E2715" s="69"/>
      <c r="F2715" s="71"/>
      <c r="G2715" s="69">
        <f t="shared" si="83"/>
        <v>0</v>
      </c>
      <c r="I2715" s="67">
        <v>0</v>
      </c>
      <c r="J2715" s="68">
        <f t="shared" si="82"/>
        <v>0</v>
      </c>
      <c r="K2715" s="56"/>
      <c r="L2715" s="64" t="s">
        <v>455</v>
      </c>
    </row>
    <row r="2716" spans="1:12" s="72" customFormat="1" outlineLevel="2">
      <c r="A2716" s="81">
        <v>1203603017</v>
      </c>
      <c r="B2716" s="82" t="s">
        <v>2207</v>
      </c>
      <c r="C2716" s="69">
        <v>0</v>
      </c>
      <c r="D2716" s="78"/>
      <c r="E2716" s="69"/>
      <c r="F2716" s="71"/>
      <c r="G2716" s="69">
        <f t="shared" si="83"/>
        <v>0</v>
      </c>
      <c r="I2716" s="67">
        <v>0</v>
      </c>
      <c r="J2716" s="68">
        <f t="shared" si="82"/>
        <v>0</v>
      </c>
      <c r="K2716" s="56"/>
      <c r="L2716" s="64" t="s">
        <v>455</v>
      </c>
    </row>
    <row r="2717" spans="1:12" s="72" customFormat="1" outlineLevel="2">
      <c r="A2717" s="81">
        <v>1203603019</v>
      </c>
      <c r="B2717" s="82" t="s">
        <v>2208</v>
      </c>
      <c r="C2717" s="69">
        <v>0</v>
      </c>
      <c r="D2717" s="78"/>
      <c r="E2717" s="69"/>
      <c r="F2717" s="71"/>
      <c r="G2717" s="69">
        <f t="shared" si="83"/>
        <v>0</v>
      </c>
      <c r="I2717" s="67">
        <v>0</v>
      </c>
      <c r="J2717" s="68">
        <f t="shared" si="82"/>
        <v>0</v>
      </c>
      <c r="K2717" s="56"/>
      <c r="L2717" s="64" t="s">
        <v>455</v>
      </c>
    </row>
    <row r="2718" spans="1:12" s="72" customFormat="1" outlineLevel="2">
      <c r="A2718" s="81">
        <v>1203604010</v>
      </c>
      <c r="B2718" s="82" t="s">
        <v>2209</v>
      </c>
      <c r="C2718" s="69">
        <v>0</v>
      </c>
      <c r="D2718" s="78"/>
      <c r="E2718" s="69"/>
      <c r="F2718" s="71"/>
      <c r="G2718" s="69">
        <f t="shared" si="83"/>
        <v>0</v>
      </c>
      <c r="I2718" s="67">
        <v>0</v>
      </c>
      <c r="J2718" s="68">
        <f t="shared" si="82"/>
        <v>0</v>
      </c>
      <c r="K2718" s="56"/>
      <c r="L2718" s="64" t="s">
        <v>455</v>
      </c>
    </row>
    <row r="2719" spans="1:12" s="72" customFormat="1" outlineLevel="2">
      <c r="A2719" s="81">
        <v>1203604011</v>
      </c>
      <c r="B2719" s="82" t="s">
        <v>2210</v>
      </c>
      <c r="C2719" s="69">
        <v>0</v>
      </c>
      <c r="D2719" s="78"/>
      <c r="E2719" s="69"/>
      <c r="F2719" s="71"/>
      <c r="G2719" s="69">
        <f t="shared" si="83"/>
        <v>0</v>
      </c>
      <c r="I2719" s="67">
        <v>0</v>
      </c>
      <c r="J2719" s="68">
        <f t="shared" si="82"/>
        <v>0</v>
      </c>
      <c r="K2719" s="56"/>
      <c r="L2719" s="64" t="s">
        <v>455</v>
      </c>
    </row>
    <row r="2720" spans="1:12" s="72" customFormat="1" outlineLevel="2">
      <c r="A2720" s="81">
        <v>1203604012</v>
      </c>
      <c r="B2720" s="82" t="s">
        <v>2211</v>
      </c>
      <c r="C2720" s="69">
        <v>0</v>
      </c>
      <c r="D2720" s="78"/>
      <c r="E2720" s="69"/>
      <c r="F2720" s="71"/>
      <c r="G2720" s="69">
        <f t="shared" si="83"/>
        <v>0</v>
      </c>
      <c r="I2720" s="67">
        <v>0</v>
      </c>
      <c r="J2720" s="68">
        <f t="shared" si="82"/>
        <v>0</v>
      </c>
      <c r="K2720" s="56"/>
      <c r="L2720" s="64" t="s">
        <v>455</v>
      </c>
    </row>
    <row r="2721" spans="1:12" s="72" customFormat="1" outlineLevel="2">
      <c r="A2721" s="81">
        <v>1203604013</v>
      </c>
      <c r="B2721" s="82" t="s">
        <v>2212</v>
      </c>
      <c r="C2721" s="69">
        <v>13074286.84</v>
      </c>
      <c r="D2721" s="78"/>
      <c r="E2721" s="69"/>
      <c r="F2721" s="71"/>
      <c r="G2721" s="69">
        <f t="shared" si="83"/>
        <v>13074286.84</v>
      </c>
      <c r="I2721" s="67">
        <v>0</v>
      </c>
      <c r="J2721" s="68">
        <f t="shared" si="82"/>
        <v>-13074286.84</v>
      </c>
      <c r="K2721" s="56"/>
      <c r="L2721" s="64" t="s">
        <v>455</v>
      </c>
    </row>
    <row r="2722" spans="1:12" s="72" customFormat="1" outlineLevel="2">
      <c r="A2722" s="81">
        <v>1203604017</v>
      </c>
      <c r="B2722" s="82" t="s">
        <v>2213</v>
      </c>
      <c r="C2722" s="69">
        <v>-13073936.529999901</v>
      </c>
      <c r="D2722" s="78"/>
      <c r="E2722" s="69"/>
      <c r="F2722" s="71"/>
      <c r="G2722" s="69">
        <f t="shared" si="83"/>
        <v>-13073936.529999901</v>
      </c>
      <c r="I2722" s="67">
        <v>0</v>
      </c>
      <c r="J2722" s="68">
        <f t="shared" si="82"/>
        <v>13073936.529999901</v>
      </c>
      <c r="K2722" s="56"/>
      <c r="L2722" s="64" t="s">
        <v>455</v>
      </c>
    </row>
    <row r="2723" spans="1:12" s="72" customFormat="1" outlineLevel="2">
      <c r="A2723" s="81">
        <v>1203604019</v>
      </c>
      <c r="B2723" s="82" t="s">
        <v>2214</v>
      </c>
      <c r="C2723" s="69">
        <v>0</v>
      </c>
      <c r="D2723" s="78"/>
      <c r="E2723" s="69"/>
      <c r="F2723" s="71"/>
      <c r="G2723" s="69">
        <f t="shared" si="83"/>
        <v>0</v>
      </c>
      <c r="I2723" s="67">
        <v>0</v>
      </c>
      <c r="J2723" s="68">
        <f t="shared" si="82"/>
        <v>0</v>
      </c>
      <c r="K2723" s="56"/>
      <c r="L2723" s="64" t="s">
        <v>455</v>
      </c>
    </row>
    <row r="2724" spans="1:12" s="72" customFormat="1" outlineLevel="2">
      <c r="A2724" s="81">
        <v>1203801010</v>
      </c>
      <c r="B2724" s="82" t="s">
        <v>2215</v>
      </c>
      <c r="C2724" s="69">
        <v>57587.339999999902</v>
      </c>
      <c r="D2724" s="78"/>
      <c r="E2724" s="69"/>
      <c r="F2724" s="71"/>
      <c r="G2724" s="69">
        <f t="shared" si="83"/>
        <v>57587.339999999902</v>
      </c>
      <c r="I2724" s="67">
        <v>0</v>
      </c>
      <c r="J2724" s="68">
        <f t="shared" si="82"/>
        <v>-57587.339999999902</v>
      </c>
      <c r="K2724" s="56"/>
      <c r="L2724" s="64" t="s">
        <v>455</v>
      </c>
    </row>
    <row r="2725" spans="1:12" s="72" customFormat="1" outlineLevel="2">
      <c r="A2725" s="81">
        <v>1203801011</v>
      </c>
      <c r="B2725" s="82" t="s">
        <v>2216</v>
      </c>
      <c r="C2725" s="69">
        <v>5026351.6799999904</v>
      </c>
      <c r="D2725" s="78"/>
      <c r="E2725" s="69"/>
      <c r="F2725" s="71"/>
      <c r="G2725" s="69">
        <f t="shared" si="83"/>
        <v>5026351.6799999904</v>
      </c>
      <c r="I2725" s="67">
        <v>0</v>
      </c>
      <c r="J2725" s="68">
        <f t="shared" si="82"/>
        <v>-5026351.6799999904</v>
      </c>
      <c r="K2725" s="56"/>
      <c r="L2725" s="64" t="s">
        <v>455</v>
      </c>
    </row>
    <row r="2726" spans="1:12" s="72" customFormat="1" outlineLevel="2">
      <c r="A2726" s="81">
        <v>1203801012</v>
      </c>
      <c r="B2726" s="82" t="s">
        <v>2217</v>
      </c>
      <c r="C2726" s="69">
        <v>0</v>
      </c>
      <c r="D2726" s="78"/>
      <c r="E2726" s="69"/>
      <c r="F2726" s="71"/>
      <c r="G2726" s="69">
        <f t="shared" si="83"/>
        <v>0</v>
      </c>
      <c r="I2726" s="67">
        <v>0</v>
      </c>
      <c r="J2726" s="68">
        <f t="shared" si="82"/>
        <v>0</v>
      </c>
      <c r="K2726" s="56"/>
      <c r="L2726" s="64" t="s">
        <v>455</v>
      </c>
    </row>
    <row r="2727" spans="1:12" s="72" customFormat="1" outlineLevel="2">
      <c r="A2727" s="81">
        <v>1203801013</v>
      </c>
      <c r="B2727" s="82" t="s">
        <v>2218</v>
      </c>
      <c r="C2727" s="69">
        <v>2102545.87</v>
      </c>
      <c r="D2727" s="78"/>
      <c r="E2727" s="69"/>
      <c r="F2727" s="71"/>
      <c r="G2727" s="69">
        <f t="shared" si="83"/>
        <v>2102545.87</v>
      </c>
      <c r="I2727" s="67">
        <v>0</v>
      </c>
      <c r="J2727" s="68">
        <f t="shared" si="82"/>
        <v>-2102545.87</v>
      </c>
      <c r="K2727" s="56"/>
      <c r="L2727" s="64" t="s">
        <v>455</v>
      </c>
    </row>
    <row r="2728" spans="1:12" s="72" customFormat="1" outlineLevel="2">
      <c r="A2728" s="81">
        <v>1203801016</v>
      </c>
      <c r="B2728" s="82" t="s">
        <v>2219</v>
      </c>
      <c r="C2728" s="69">
        <v>0</v>
      </c>
      <c r="D2728" s="78"/>
      <c r="E2728" s="69"/>
      <c r="F2728" s="71"/>
      <c r="G2728" s="69">
        <f t="shared" si="83"/>
        <v>0</v>
      </c>
      <c r="I2728" s="67">
        <v>0</v>
      </c>
      <c r="J2728" s="68">
        <f t="shared" si="82"/>
        <v>0</v>
      </c>
      <c r="K2728" s="56"/>
      <c r="L2728" s="64" t="s">
        <v>455</v>
      </c>
    </row>
    <row r="2729" spans="1:12" s="72" customFormat="1" outlineLevel="2">
      <c r="A2729" s="81">
        <v>1203801017</v>
      </c>
      <c r="B2729" s="82" t="s">
        <v>2220</v>
      </c>
      <c r="C2729" s="69">
        <v>-7185102.2000000002</v>
      </c>
      <c r="D2729" s="78"/>
      <c r="E2729" s="69"/>
      <c r="F2729" s="71"/>
      <c r="G2729" s="69">
        <f t="shared" si="83"/>
        <v>-7185102.2000000002</v>
      </c>
      <c r="I2729" s="67">
        <v>0</v>
      </c>
      <c r="J2729" s="68">
        <f t="shared" si="82"/>
        <v>7185102.2000000002</v>
      </c>
      <c r="K2729" s="56"/>
      <c r="L2729" s="64" t="s">
        <v>455</v>
      </c>
    </row>
    <row r="2730" spans="1:12" s="72" customFormat="1" outlineLevel="2">
      <c r="A2730" s="81">
        <v>1203801018</v>
      </c>
      <c r="B2730" s="82" t="s">
        <v>2221</v>
      </c>
      <c r="C2730" s="69">
        <v>0</v>
      </c>
      <c r="D2730" s="78"/>
      <c r="E2730" s="69"/>
      <c r="F2730" s="71"/>
      <c r="G2730" s="69">
        <f t="shared" si="83"/>
        <v>0</v>
      </c>
      <c r="I2730" s="67">
        <v>0</v>
      </c>
      <c r="J2730" s="68">
        <f t="shared" ref="J2730:J2794" si="84">I2730-G2730</f>
        <v>0</v>
      </c>
      <c r="K2730" s="56"/>
      <c r="L2730" s="64" t="s">
        <v>455</v>
      </c>
    </row>
    <row r="2731" spans="1:12" s="72" customFormat="1" outlineLevel="2">
      <c r="A2731" s="81">
        <v>1203801019</v>
      </c>
      <c r="B2731" s="82" t="s">
        <v>2222</v>
      </c>
      <c r="C2731" s="69">
        <v>0</v>
      </c>
      <c r="D2731" s="78"/>
      <c r="E2731" s="69"/>
      <c r="F2731" s="71"/>
      <c r="G2731" s="69">
        <f t="shared" si="83"/>
        <v>0</v>
      </c>
      <c r="I2731" s="67">
        <v>0</v>
      </c>
      <c r="J2731" s="68">
        <f t="shared" si="84"/>
        <v>0</v>
      </c>
      <c r="K2731" s="56"/>
      <c r="L2731" s="64" t="s">
        <v>455</v>
      </c>
    </row>
    <row r="2732" spans="1:12" s="72" customFormat="1" outlineLevel="2">
      <c r="A2732" s="81">
        <v>1203801020</v>
      </c>
      <c r="B2732" s="82" t="s">
        <v>2215</v>
      </c>
      <c r="C2732" s="69">
        <v>0</v>
      </c>
      <c r="D2732" s="78"/>
      <c r="E2732" s="69"/>
      <c r="F2732" s="71"/>
      <c r="G2732" s="69">
        <f t="shared" si="83"/>
        <v>0</v>
      </c>
      <c r="I2732" s="67">
        <v>0</v>
      </c>
      <c r="J2732" s="68">
        <f t="shared" si="84"/>
        <v>0</v>
      </c>
      <c r="K2732" s="56"/>
      <c r="L2732" s="64" t="s">
        <v>455</v>
      </c>
    </row>
    <row r="2733" spans="1:12" s="72" customFormat="1" outlineLevel="2">
      <c r="A2733" s="81">
        <v>1203801021</v>
      </c>
      <c r="B2733" s="82" t="s">
        <v>2216</v>
      </c>
      <c r="C2733" s="69">
        <v>0</v>
      </c>
      <c r="D2733" s="78"/>
      <c r="E2733" s="69"/>
      <c r="F2733" s="71"/>
      <c r="G2733" s="69">
        <f t="shared" si="83"/>
        <v>0</v>
      </c>
      <c r="I2733" s="67">
        <v>0</v>
      </c>
      <c r="J2733" s="68">
        <f t="shared" si="84"/>
        <v>0</v>
      </c>
      <c r="K2733" s="56"/>
      <c r="L2733" s="64" t="s">
        <v>455</v>
      </c>
    </row>
    <row r="2734" spans="1:12" s="72" customFormat="1" outlineLevel="2">
      <c r="A2734" s="81">
        <v>1203801022</v>
      </c>
      <c r="B2734" s="82" t="s">
        <v>2217</v>
      </c>
      <c r="C2734" s="69">
        <v>0</v>
      </c>
      <c r="D2734" s="78"/>
      <c r="E2734" s="69"/>
      <c r="F2734" s="71"/>
      <c r="G2734" s="69">
        <f t="shared" si="83"/>
        <v>0</v>
      </c>
      <c r="I2734" s="67">
        <v>0</v>
      </c>
      <c r="J2734" s="68">
        <f t="shared" si="84"/>
        <v>0</v>
      </c>
      <c r="K2734" s="56"/>
      <c r="L2734" s="64" t="s">
        <v>455</v>
      </c>
    </row>
    <row r="2735" spans="1:12" s="72" customFormat="1" outlineLevel="2">
      <c r="A2735" s="81">
        <v>1203801023</v>
      </c>
      <c r="B2735" s="82" t="s">
        <v>2218</v>
      </c>
      <c r="C2735" s="69">
        <v>0</v>
      </c>
      <c r="D2735" s="78"/>
      <c r="E2735" s="69"/>
      <c r="F2735" s="71"/>
      <c r="G2735" s="69">
        <f t="shared" si="83"/>
        <v>0</v>
      </c>
      <c r="I2735" s="67">
        <v>0</v>
      </c>
      <c r="J2735" s="68">
        <f t="shared" si="84"/>
        <v>0</v>
      </c>
      <c r="K2735" s="56"/>
      <c r="L2735" s="64" t="s">
        <v>455</v>
      </c>
    </row>
    <row r="2736" spans="1:12" s="72" customFormat="1" outlineLevel="2">
      <c r="A2736" s="81">
        <v>1203801026</v>
      </c>
      <c r="B2736" s="82" t="s">
        <v>2219</v>
      </c>
      <c r="C2736" s="69">
        <v>0</v>
      </c>
      <c r="D2736" s="78"/>
      <c r="E2736" s="69"/>
      <c r="F2736" s="71"/>
      <c r="G2736" s="69">
        <f t="shared" si="83"/>
        <v>0</v>
      </c>
      <c r="I2736" s="67">
        <v>0</v>
      </c>
      <c r="J2736" s="68">
        <f t="shared" si="84"/>
        <v>0</v>
      </c>
      <c r="K2736" s="56"/>
      <c r="L2736" s="64" t="s">
        <v>455</v>
      </c>
    </row>
    <row r="2737" spans="1:12" s="72" customFormat="1" outlineLevel="2">
      <c r="A2737" s="81">
        <v>1203801027</v>
      </c>
      <c r="B2737" s="82" t="s">
        <v>2220</v>
      </c>
      <c r="C2737" s="69">
        <v>0</v>
      </c>
      <c r="D2737" s="78"/>
      <c r="E2737" s="69"/>
      <c r="F2737" s="71"/>
      <c r="G2737" s="69">
        <f t="shared" si="83"/>
        <v>0</v>
      </c>
      <c r="I2737" s="67">
        <v>0</v>
      </c>
      <c r="J2737" s="68">
        <f t="shared" si="84"/>
        <v>0</v>
      </c>
      <c r="K2737" s="56"/>
      <c r="L2737" s="64" t="s">
        <v>455</v>
      </c>
    </row>
    <row r="2738" spans="1:12" s="72" customFormat="1" outlineLevel="2">
      <c r="A2738" s="81">
        <v>1203801028</v>
      </c>
      <c r="B2738" s="82" t="s">
        <v>2221</v>
      </c>
      <c r="C2738" s="69">
        <v>0</v>
      </c>
      <c r="D2738" s="78"/>
      <c r="E2738" s="69"/>
      <c r="F2738" s="71"/>
      <c r="G2738" s="69">
        <f t="shared" si="83"/>
        <v>0</v>
      </c>
      <c r="I2738" s="67">
        <v>0</v>
      </c>
      <c r="J2738" s="68">
        <f t="shared" si="84"/>
        <v>0</v>
      </c>
      <c r="K2738" s="56"/>
      <c r="L2738" s="64" t="s">
        <v>455</v>
      </c>
    </row>
    <row r="2739" spans="1:12" s="72" customFormat="1" outlineLevel="2">
      <c r="A2739" s="81">
        <v>1203801029</v>
      </c>
      <c r="B2739" s="82" t="s">
        <v>2222</v>
      </c>
      <c r="C2739" s="69">
        <v>0</v>
      </c>
      <c r="D2739" s="78"/>
      <c r="E2739" s="69"/>
      <c r="F2739" s="71"/>
      <c r="G2739" s="69">
        <f t="shared" si="83"/>
        <v>0</v>
      </c>
      <c r="I2739" s="67">
        <v>0</v>
      </c>
      <c r="J2739" s="68">
        <f t="shared" si="84"/>
        <v>0</v>
      </c>
      <c r="K2739" s="56"/>
      <c r="L2739" s="64" t="s">
        <v>455</v>
      </c>
    </row>
    <row r="2740" spans="1:12" s="72" customFormat="1" outlineLevel="2">
      <c r="A2740" s="81">
        <v>1203803010</v>
      </c>
      <c r="B2740" s="82" t="s">
        <v>2223</v>
      </c>
      <c r="C2740" s="69">
        <v>0</v>
      </c>
      <c r="D2740" s="78"/>
      <c r="E2740" s="69"/>
      <c r="F2740" s="71"/>
      <c r="G2740" s="69">
        <f t="shared" si="83"/>
        <v>0</v>
      </c>
      <c r="I2740" s="67">
        <v>0</v>
      </c>
      <c r="J2740" s="68">
        <f t="shared" si="84"/>
        <v>0</v>
      </c>
      <c r="K2740" s="56"/>
      <c r="L2740" s="64" t="s">
        <v>455</v>
      </c>
    </row>
    <row r="2741" spans="1:12" s="72" customFormat="1" outlineLevel="2">
      <c r="A2741" s="81">
        <v>1203803011</v>
      </c>
      <c r="B2741" s="82" t="s">
        <v>2224</v>
      </c>
      <c r="C2741" s="69">
        <v>0</v>
      </c>
      <c r="D2741" s="78"/>
      <c r="E2741" s="69"/>
      <c r="F2741" s="71"/>
      <c r="G2741" s="69">
        <f t="shared" si="83"/>
        <v>0</v>
      </c>
      <c r="I2741" s="67">
        <v>0</v>
      </c>
      <c r="J2741" s="68">
        <f t="shared" si="84"/>
        <v>0</v>
      </c>
      <c r="K2741" s="56"/>
      <c r="L2741" s="64" t="s">
        <v>455</v>
      </c>
    </row>
    <row r="2742" spans="1:12" s="72" customFormat="1" outlineLevel="2">
      <c r="A2742" s="81">
        <v>1203803012</v>
      </c>
      <c r="B2742" s="82" t="s">
        <v>2225</v>
      </c>
      <c r="C2742" s="69">
        <v>0</v>
      </c>
      <c r="D2742" s="78"/>
      <c r="E2742" s="69"/>
      <c r="F2742" s="71"/>
      <c r="G2742" s="69">
        <f t="shared" si="83"/>
        <v>0</v>
      </c>
      <c r="I2742" s="67">
        <v>0</v>
      </c>
      <c r="J2742" s="68">
        <f t="shared" si="84"/>
        <v>0</v>
      </c>
      <c r="K2742" s="56"/>
      <c r="L2742" s="64" t="s">
        <v>455</v>
      </c>
    </row>
    <row r="2743" spans="1:12" s="72" customFormat="1" outlineLevel="2">
      <c r="A2743" s="81">
        <v>1203803013</v>
      </c>
      <c r="B2743" s="82" t="s">
        <v>2226</v>
      </c>
      <c r="C2743" s="69">
        <v>0</v>
      </c>
      <c r="D2743" s="78"/>
      <c r="E2743" s="69"/>
      <c r="F2743" s="71"/>
      <c r="G2743" s="69">
        <f t="shared" si="83"/>
        <v>0</v>
      </c>
      <c r="I2743" s="67">
        <v>0</v>
      </c>
      <c r="J2743" s="68">
        <f t="shared" si="84"/>
        <v>0</v>
      </c>
      <c r="K2743" s="56"/>
      <c r="L2743" s="64" t="s">
        <v>455</v>
      </c>
    </row>
    <row r="2744" spans="1:12" s="72" customFormat="1" outlineLevel="2">
      <c r="A2744" s="81">
        <v>1203803016</v>
      </c>
      <c r="B2744" s="82" t="s">
        <v>2227</v>
      </c>
      <c r="C2744" s="69">
        <v>0</v>
      </c>
      <c r="D2744" s="78"/>
      <c r="E2744" s="69"/>
      <c r="F2744" s="71"/>
      <c r="G2744" s="69">
        <f t="shared" ref="G2744:G2808" si="85">C2744+E2744</f>
        <v>0</v>
      </c>
      <c r="I2744" s="67">
        <v>0</v>
      </c>
      <c r="J2744" s="68">
        <f t="shared" si="84"/>
        <v>0</v>
      </c>
      <c r="K2744" s="56"/>
      <c r="L2744" s="64" t="s">
        <v>455</v>
      </c>
    </row>
    <row r="2745" spans="1:12" s="72" customFormat="1" outlineLevel="2">
      <c r="A2745" s="81">
        <v>1203803017</v>
      </c>
      <c r="B2745" s="82" t="s">
        <v>2228</v>
      </c>
      <c r="C2745" s="69">
        <v>0</v>
      </c>
      <c r="D2745" s="78"/>
      <c r="E2745" s="69"/>
      <c r="F2745" s="71"/>
      <c r="G2745" s="69">
        <f t="shared" si="85"/>
        <v>0</v>
      </c>
      <c r="I2745" s="67">
        <v>0</v>
      </c>
      <c r="J2745" s="68">
        <f t="shared" si="84"/>
        <v>0</v>
      </c>
      <c r="K2745" s="56"/>
      <c r="L2745" s="64" t="s">
        <v>455</v>
      </c>
    </row>
    <row r="2746" spans="1:12" s="72" customFormat="1" outlineLevel="2">
      <c r="A2746" s="81">
        <v>1203803019</v>
      </c>
      <c r="B2746" s="82" t="s">
        <v>2229</v>
      </c>
      <c r="C2746" s="69">
        <v>0</v>
      </c>
      <c r="D2746" s="78"/>
      <c r="E2746" s="69"/>
      <c r="F2746" s="71"/>
      <c r="G2746" s="69">
        <f t="shared" si="85"/>
        <v>0</v>
      </c>
      <c r="I2746" s="67">
        <v>0</v>
      </c>
      <c r="J2746" s="68">
        <f t="shared" si="84"/>
        <v>0</v>
      </c>
      <c r="K2746" s="56"/>
      <c r="L2746" s="64" t="s">
        <v>455</v>
      </c>
    </row>
    <row r="2747" spans="1:12" s="72" customFormat="1" outlineLevel="2">
      <c r="A2747" s="81">
        <v>1203803020</v>
      </c>
      <c r="B2747" s="82" t="s">
        <v>2230</v>
      </c>
      <c r="C2747" s="69">
        <v>0</v>
      </c>
      <c r="D2747" s="78"/>
      <c r="E2747" s="69"/>
      <c r="F2747" s="71"/>
      <c r="G2747" s="69">
        <f t="shared" si="85"/>
        <v>0</v>
      </c>
      <c r="I2747" s="67">
        <v>0</v>
      </c>
      <c r="J2747" s="68">
        <f t="shared" si="84"/>
        <v>0</v>
      </c>
      <c r="K2747" s="56"/>
      <c r="L2747" s="64" t="s">
        <v>455</v>
      </c>
    </row>
    <row r="2748" spans="1:12" s="72" customFormat="1" outlineLevel="2">
      <c r="A2748" s="81">
        <v>1203803021</v>
      </c>
      <c r="B2748" s="82" t="s">
        <v>2224</v>
      </c>
      <c r="C2748" s="69">
        <v>0</v>
      </c>
      <c r="D2748" s="78"/>
      <c r="E2748" s="69"/>
      <c r="F2748" s="71"/>
      <c r="G2748" s="69">
        <f t="shared" si="85"/>
        <v>0</v>
      </c>
      <c r="I2748" s="67">
        <v>0</v>
      </c>
      <c r="J2748" s="68">
        <f t="shared" si="84"/>
        <v>0</v>
      </c>
      <c r="K2748" s="56"/>
      <c r="L2748" s="64" t="s">
        <v>455</v>
      </c>
    </row>
    <row r="2749" spans="1:12" s="72" customFormat="1" outlineLevel="2">
      <c r="A2749" s="81">
        <v>1203803022</v>
      </c>
      <c r="B2749" s="82" t="s">
        <v>2225</v>
      </c>
      <c r="C2749" s="69">
        <v>0</v>
      </c>
      <c r="D2749" s="78"/>
      <c r="E2749" s="69"/>
      <c r="F2749" s="71"/>
      <c r="G2749" s="69">
        <f t="shared" si="85"/>
        <v>0</v>
      </c>
      <c r="I2749" s="67">
        <v>0</v>
      </c>
      <c r="J2749" s="68">
        <f t="shared" si="84"/>
        <v>0</v>
      </c>
      <c r="K2749" s="56"/>
      <c r="L2749" s="64" t="s">
        <v>455</v>
      </c>
    </row>
    <row r="2750" spans="1:12" s="72" customFormat="1" outlineLevel="2">
      <c r="A2750" s="81">
        <v>1203803023</v>
      </c>
      <c r="B2750" s="82" t="s">
        <v>2226</v>
      </c>
      <c r="C2750" s="69">
        <v>0</v>
      </c>
      <c r="D2750" s="78"/>
      <c r="E2750" s="69"/>
      <c r="F2750" s="71"/>
      <c r="G2750" s="69">
        <f t="shared" si="85"/>
        <v>0</v>
      </c>
      <c r="I2750" s="67">
        <v>0</v>
      </c>
      <c r="J2750" s="68">
        <f t="shared" si="84"/>
        <v>0</v>
      </c>
      <c r="K2750" s="56"/>
      <c r="L2750" s="64" t="s">
        <v>455</v>
      </c>
    </row>
    <row r="2751" spans="1:12" s="72" customFormat="1" outlineLevel="2">
      <c r="A2751" s="81">
        <v>1203803026</v>
      </c>
      <c r="B2751" s="82" t="s">
        <v>2227</v>
      </c>
      <c r="C2751" s="69">
        <v>0</v>
      </c>
      <c r="D2751" s="78"/>
      <c r="E2751" s="69"/>
      <c r="F2751" s="71"/>
      <c r="G2751" s="69">
        <f t="shared" si="85"/>
        <v>0</v>
      </c>
      <c r="I2751" s="67">
        <v>0</v>
      </c>
      <c r="J2751" s="68">
        <f t="shared" si="84"/>
        <v>0</v>
      </c>
      <c r="K2751" s="56"/>
      <c r="L2751" s="64" t="s">
        <v>455</v>
      </c>
    </row>
    <row r="2752" spans="1:12" s="72" customFormat="1" outlineLevel="2">
      <c r="A2752" s="81">
        <v>1203803027</v>
      </c>
      <c r="B2752" s="82" t="s">
        <v>2228</v>
      </c>
      <c r="C2752" s="69">
        <v>0</v>
      </c>
      <c r="D2752" s="78"/>
      <c r="E2752" s="69"/>
      <c r="F2752" s="71"/>
      <c r="G2752" s="69">
        <f t="shared" si="85"/>
        <v>0</v>
      </c>
      <c r="I2752" s="67">
        <v>0</v>
      </c>
      <c r="J2752" s="68">
        <f t="shared" si="84"/>
        <v>0</v>
      </c>
      <c r="K2752" s="56"/>
      <c r="L2752" s="64" t="s">
        <v>455</v>
      </c>
    </row>
    <row r="2753" spans="1:12" s="72" customFormat="1" outlineLevel="2">
      <c r="A2753" s="81">
        <v>1203803029</v>
      </c>
      <c r="B2753" s="82" t="s">
        <v>2229</v>
      </c>
      <c r="C2753" s="69">
        <v>0</v>
      </c>
      <c r="D2753" s="78"/>
      <c r="E2753" s="69"/>
      <c r="F2753" s="71"/>
      <c r="G2753" s="69">
        <f t="shared" si="85"/>
        <v>0</v>
      </c>
      <c r="I2753" s="67">
        <v>0</v>
      </c>
      <c r="J2753" s="68">
        <f t="shared" si="84"/>
        <v>0</v>
      </c>
      <c r="K2753" s="56"/>
      <c r="L2753" s="64" t="s">
        <v>455</v>
      </c>
    </row>
    <row r="2754" spans="1:12" s="72" customFormat="1" outlineLevel="2">
      <c r="A2754" s="81">
        <v>1203803030</v>
      </c>
      <c r="B2754" s="82" t="s">
        <v>2231</v>
      </c>
      <c r="C2754" s="69">
        <v>41043.83</v>
      </c>
      <c r="D2754" s="78"/>
      <c r="E2754" s="69"/>
      <c r="F2754" s="71"/>
      <c r="G2754" s="69">
        <f t="shared" si="85"/>
        <v>41043.83</v>
      </c>
      <c r="I2754" s="67">
        <v>0</v>
      </c>
      <c r="J2754" s="68">
        <f t="shared" si="84"/>
        <v>-41043.83</v>
      </c>
      <c r="K2754" s="56"/>
      <c r="L2754" s="64">
        <v>0</v>
      </c>
    </row>
    <row r="2755" spans="1:12" s="72" customFormat="1" outlineLevel="2">
      <c r="A2755" s="81">
        <v>1203803031</v>
      </c>
      <c r="B2755" s="82" t="s">
        <v>2232</v>
      </c>
      <c r="C2755" s="69">
        <v>3808853.99</v>
      </c>
      <c r="D2755" s="78"/>
      <c r="E2755" s="69"/>
      <c r="F2755" s="71"/>
      <c r="G2755" s="69">
        <f t="shared" si="85"/>
        <v>3808853.99</v>
      </c>
      <c r="I2755" s="67">
        <v>0</v>
      </c>
      <c r="J2755" s="68">
        <f t="shared" si="84"/>
        <v>-3808853.99</v>
      </c>
      <c r="K2755" s="56"/>
      <c r="L2755" s="64">
        <v>0</v>
      </c>
    </row>
    <row r="2756" spans="1:12" s="72" customFormat="1" outlineLevel="2">
      <c r="A2756" s="81">
        <v>1203803033</v>
      </c>
      <c r="B2756" s="82" t="s">
        <v>2233</v>
      </c>
      <c r="C2756" s="69">
        <v>-60807.459999999897</v>
      </c>
      <c r="D2756" s="78"/>
      <c r="E2756" s="69"/>
      <c r="F2756" s="71"/>
      <c r="G2756" s="69">
        <f t="shared" si="85"/>
        <v>-60807.459999999897</v>
      </c>
      <c r="I2756" s="67">
        <v>0</v>
      </c>
      <c r="J2756" s="68">
        <f t="shared" si="84"/>
        <v>60807.459999999897</v>
      </c>
      <c r="K2756" s="56"/>
      <c r="L2756" s="64">
        <v>0</v>
      </c>
    </row>
    <row r="2757" spans="1:12" s="72" customFormat="1" outlineLevel="2">
      <c r="A2757" s="81">
        <v>1203803037</v>
      </c>
      <c r="B2757" s="82" t="s">
        <v>2234</v>
      </c>
      <c r="C2757" s="69">
        <v>-3789090.3599999901</v>
      </c>
      <c r="D2757" s="78"/>
      <c r="E2757" s="69"/>
      <c r="F2757" s="71"/>
      <c r="G2757" s="69">
        <f>C2757+E2757</f>
        <v>-3789090.3599999901</v>
      </c>
      <c r="I2757" s="67">
        <v>0</v>
      </c>
      <c r="J2757" s="68">
        <f>I2757-G2757</f>
        <v>3789090.3599999901</v>
      </c>
      <c r="K2757" s="56"/>
      <c r="L2757" s="64">
        <v>0</v>
      </c>
    </row>
    <row r="2758" spans="1:12" s="72" customFormat="1" outlineLevel="2">
      <c r="A2758" s="81">
        <v>1203804010</v>
      </c>
      <c r="B2758" s="82" t="s">
        <v>2235</v>
      </c>
      <c r="C2758" s="69">
        <v>0</v>
      </c>
      <c r="D2758" s="78"/>
      <c r="E2758" s="69"/>
      <c r="F2758" s="71"/>
      <c r="G2758" s="69">
        <f t="shared" si="85"/>
        <v>0</v>
      </c>
      <c r="I2758" s="67">
        <v>0</v>
      </c>
      <c r="J2758" s="68">
        <f t="shared" si="84"/>
        <v>0</v>
      </c>
      <c r="K2758" s="56"/>
      <c r="L2758" s="64" t="s">
        <v>455</v>
      </c>
    </row>
    <row r="2759" spans="1:12" s="72" customFormat="1" outlineLevel="2">
      <c r="A2759" s="81">
        <v>1203804011</v>
      </c>
      <c r="B2759" s="82" t="s">
        <v>2236</v>
      </c>
      <c r="C2759" s="69">
        <v>0</v>
      </c>
      <c r="D2759" s="78"/>
      <c r="E2759" s="69"/>
      <c r="F2759" s="71"/>
      <c r="G2759" s="69">
        <f t="shared" si="85"/>
        <v>0</v>
      </c>
      <c r="I2759" s="67">
        <v>0</v>
      </c>
      <c r="J2759" s="68">
        <f t="shared" si="84"/>
        <v>0</v>
      </c>
      <c r="K2759" s="56"/>
      <c r="L2759" s="64" t="s">
        <v>455</v>
      </c>
    </row>
    <row r="2760" spans="1:12" s="72" customFormat="1" outlineLevel="2">
      <c r="A2760" s="81">
        <v>1203804012</v>
      </c>
      <c r="B2760" s="82" t="s">
        <v>2237</v>
      </c>
      <c r="C2760" s="69">
        <v>0</v>
      </c>
      <c r="D2760" s="78"/>
      <c r="E2760" s="69"/>
      <c r="F2760" s="71"/>
      <c r="G2760" s="69">
        <f t="shared" si="85"/>
        <v>0</v>
      </c>
      <c r="I2760" s="67">
        <v>0</v>
      </c>
      <c r="J2760" s="68">
        <f t="shared" si="84"/>
        <v>0</v>
      </c>
      <c r="K2760" s="56"/>
      <c r="L2760" s="64" t="s">
        <v>455</v>
      </c>
    </row>
    <row r="2761" spans="1:12" s="72" customFormat="1" outlineLevel="2">
      <c r="A2761" s="81">
        <v>1203804013</v>
      </c>
      <c r="B2761" s="82" t="s">
        <v>2238</v>
      </c>
      <c r="C2761" s="69">
        <v>0</v>
      </c>
      <c r="D2761" s="78"/>
      <c r="E2761" s="69"/>
      <c r="F2761" s="71"/>
      <c r="G2761" s="69">
        <f t="shared" si="85"/>
        <v>0</v>
      </c>
      <c r="I2761" s="67">
        <v>0</v>
      </c>
      <c r="J2761" s="68">
        <f t="shared" si="84"/>
        <v>0</v>
      </c>
      <c r="K2761" s="56"/>
      <c r="L2761" s="64" t="s">
        <v>455</v>
      </c>
    </row>
    <row r="2762" spans="1:12" s="72" customFormat="1" outlineLevel="2">
      <c r="A2762" s="81">
        <v>1203804016</v>
      </c>
      <c r="B2762" s="82" t="s">
        <v>2239</v>
      </c>
      <c r="C2762" s="69">
        <v>0</v>
      </c>
      <c r="D2762" s="78"/>
      <c r="E2762" s="69"/>
      <c r="F2762" s="71"/>
      <c r="G2762" s="69">
        <f t="shared" si="85"/>
        <v>0</v>
      </c>
      <c r="I2762" s="67">
        <v>0</v>
      </c>
      <c r="J2762" s="68">
        <f t="shared" si="84"/>
        <v>0</v>
      </c>
      <c r="K2762" s="56"/>
      <c r="L2762" s="64" t="s">
        <v>455</v>
      </c>
    </row>
    <row r="2763" spans="1:12" s="72" customFormat="1" outlineLevel="2">
      <c r="A2763" s="81">
        <v>1203804017</v>
      </c>
      <c r="B2763" s="82" t="s">
        <v>2240</v>
      </c>
      <c r="C2763" s="69">
        <v>0</v>
      </c>
      <c r="D2763" s="78"/>
      <c r="E2763" s="69"/>
      <c r="F2763" s="71"/>
      <c r="G2763" s="69">
        <f t="shared" si="85"/>
        <v>0</v>
      </c>
      <c r="I2763" s="67">
        <v>0</v>
      </c>
      <c r="J2763" s="68">
        <f t="shared" si="84"/>
        <v>0</v>
      </c>
      <c r="K2763" s="56"/>
      <c r="L2763" s="64" t="s">
        <v>455</v>
      </c>
    </row>
    <row r="2764" spans="1:12" s="72" customFormat="1" outlineLevel="2">
      <c r="A2764" s="81">
        <v>1203804019</v>
      </c>
      <c r="B2764" s="82" t="s">
        <v>2241</v>
      </c>
      <c r="C2764" s="69">
        <v>0</v>
      </c>
      <c r="D2764" s="78"/>
      <c r="E2764" s="69"/>
      <c r="F2764" s="71"/>
      <c r="G2764" s="69">
        <f t="shared" si="85"/>
        <v>0</v>
      </c>
      <c r="I2764" s="67">
        <v>0</v>
      </c>
      <c r="J2764" s="68">
        <f t="shared" si="84"/>
        <v>0</v>
      </c>
      <c r="K2764" s="56"/>
      <c r="L2764" s="64" t="s">
        <v>455</v>
      </c>
    </row>
    <row r="2765" spans="1:12" s="72" customFormat="1" outlineLevel="2">
      <c r="A2765" s="81">
        <v>1204001010</v>
      </c>
      <c r="B2765" s="82" t="s">
        <v>2242</v>
      </c>
      <c r="C2765" s="69">
        <v>0</v>
      </c>
      <c r="D2765" s="78"/>
      <c r="E2765" s="69"/>
      <c r="F2765" s="71"/>
      <c r="G2765" s="69">
        <f t="shared" si="85"/>
        <v>0</v>
      </c>
      <c r="I2765" s="67">
        <v>0</v>
      </c>
      <c r="J2765" s="68">
        <f t="shared" si="84"/>
        <v>0</v>
      </c>
      <c r="K2765" s="56"/>
      <c r="L2765" s="64" t="s">
        <v>455</v>
      </c>
    </row>
    <row r="2766" spans="1:12" s="72" customFormat="1" outlineLevel="2">
      <c r="A2766" s="81">
        <v>1204001011</v>
      </c>
      <c r="B2766" s="82" t="s">
        <v>2243</v>
      </c>
      <c r="C2766" s="69">
        <v>0</v>
      </c>
      <c r="D2766" s="78"/>
      <c r="E2766" s="69"/>
      <c r="F2766" s="71"/>
      <c r="G2766" s="69">
        <f t="shared" si="85"/>
        <v>0</v>
      </c>
      <c r="I2766" s="67">
        <v>0</v>
      </c>
      <c r="J2766" s="68">
        <f t="shared" si="84"/>
        <v>0</v>
      </c>
      <c r="K2766" s="56"/>
      <c r="L2766" s="64" t="s">
        <v>455</v>
      </c>
    </row>
    <row r="2767" spans="1:12" s="72" customFormat="1" outlineLevel="2">
      <c r="A2767" s="81">
        <v>1204001012</v>
      </c>
      <c r="B2767" s="82" t="s">
        <v>2244</v>
      </c>
      <c r="C2767" s="69">
        <v>0</v>
      </c>
      <c r="D2767" s="78"/>
      <c r="E2767" s="69"/>
      <c r="F2767" s="71"/>
      <c r="G2767" s="69">
        <f t="shared" si="85"/>
        <v>0</v>
      </c>
      <c r="I2767" s="67">
        <v>0</v>
      </c>
      <c r="J2767" s="68">
        <f t="shared" si="84"/>
        <v>0</v>
      </c>
      <c r="K2767" s="56"/>
      <c r="L2767" s="64" t="s">
        <v>455</v>
      </c>
    </row>
    <row r="2768" spans="1:12" s="72" customFormat="1" outlineLevel="2">
      <c r="A2768" s="81">
        <v>1204001013</v>
      </c>
      <c r="B2768" s="82" t="s">
        <v>2245</v>
      </c>
      <c r="C2768" s="69">
        <v>0</v>
      </c>
      <c r="D2768" s="78"/>
      <c r="E2768" s="69"/>
      <c r="F2768" s="71"/>
      <c r="G2768" s="69">
        <f t="shared" si="85"/>
        <v>0</v>
      </c>
      <c r="I2768" s="67">
        <v>0</v>
      </c>
      <c r="J2768" s="68">
        <f t="shared" si="84"/>
        <v>0</v>
      </c>
      <c r="K2768" s="56"/>
      <c r="L2768" s="64" t="s">
        <v>455</v>
      </c>
    </row>
    <row r="2769" spans="1:12" s="72" customFormat="1" outlineLevel="2">
      <c r="A2769" s="81">
        <v>1204001016</v>
      </c>
      <c r="B2769" s="82" t="s">
        <v>2246</v>
      </c>
      <c r="C2769" s="69">
        <v>0</v>
      </c>
      <c r="D2769" s="78"/>
      <c r="E2769" s="69"/>
      <c r="F2769" s="71"/>
      <c r="G2769" s="69">
        <f t="shared" si="85"/>
        <v>0</v>
      </c>
      <c r="I2769" s="67">
        <v>0</v>
      </c>
      <c r="J2769" s="68">
        <f t="shared" si="84"/>
        <v>0</v>
      </c>
      <c r="K2769" s="56"/>
      <c r="L2769" s="64" t="s">
        <v>455</v>
      </c>
    </row>
    <row r="2770" spans="1:12" s="72" customFormat="1" outlineLevel="2">
      <c r="A2770" s="81">
        <v>1204001017</v>
      </c>
      <c r="B2770" s="82" t="s">
        <v>2247</v>
      </c>
      <c r="C2770" s="69">
        <v>0</v>
      </c>
      <c r="D2770" s="78"/>
      <c r="E2770" s="69"/>
      <c r="F2770" s="71"/>
      <c r="G2770" s="69">
        <f t="shared" si="85"/>
        <v>0</v>
      </c>
      <c r="I2770" s="67">
        <v>0</v>
      </c>
      <c r="J2770" s="68">
        <f t="shared" si="84"/>
        <v>0</v>
      </c>
      <c r="K2770" s="56"/>
      <c r="L2770" s="64" t="s">
        <v>455</v>
      </c>
    </row>
    <row r="2771" spans="1:12" s="72" customFormat="1" outlineLevel="2">
      <c r="A2771" s="81">
        <v>1204001018</v>
      </c>
      <c r="B2771" s="82" t="s">
        <v>2248</v>
      </c>
      <c r="C2771" s="69">
        <v>0</v>
      </c>
      <c r="D2771" s="78"/>
      <c r="E2771" s="69"/>
      <c r="F2771" s="71"/>
      <c r="G2771" s="69">
        <f t="shared" si="85"/>
        <v>0</v>
      </c>
      <c r="I2771" s="67">
        <v>0</v>
      </c>
      <c r="J2771" s="68">
        <f t="shared" si="84"/>
        <v>0</v>
      </c>
      <c r="K2771" s="56"/>
      <c r="L2771" s="64" t="s">
        <v>455</v>
      </c>
    </row>
    <row r="2772" spans="1:12" s="72" customFormat="1" outlineLevel="2">
      <c r="A2772" s="81">
        <v>1204001019</v>
      </c>
      <c r="B2772" s="82" t="s">
        <v>2249</v>
      </c>
      <c r="C2772" s="69">
        <v>0</v>
      </c>
      <c r="D2772" s="78"/>
      <c r="E2772" s="69"/>
      <c r="F2772" s="71"/>
      <c r="G2772" s="69">
        <f t="shared" si="85"/>
        <v>0</v>
      </c>
      <c r="I2772" s="67">
        <v>0</v>
      </c>
      <c r="J2772" s="68">
        <f t="shared" si="84"/>
        <v>0</v>
      </c>
      <c r="K2772" s="56"/>
      <c r="L2772" s="64" t="s">
        <v>455</v>
      </c>
    </row>
    <row r="2773" spans="1:12" s="72" customFormat="1" outlineLevel="2">
      <c r="A2773" s="81">
        <v>1204101010</v>
      </c>
      <c r="B2773" s="82" t="s">
        <v>2250</v>
      </c>
      <c r="C2773" s="69">
        <v>0</v>
      </c>
      <c r="D2773" s="78"/>
      <c r="E2773" s="69"/>
      <c r="F2773" s="71"/>
      <c r="G2773" s="69">
        <f t="shared" si="85"/>
        <v>0</v>
      </c>
      <c r="I2773" s="67">
        <v>0</v>
      </c>
      <c r="J2773" s="68">
        <f t="shared" si="84"/>
        <v>0</v>
      </c>
      <c r="K2773" s="56"/>
      <c r="L2773" s="64" t="s">
        <v>455</v>
      </c>
    </row>
    <row r="2774" spans="1:12" s="72" customFormat="1" outlineLevel="2">
      <c r="A2774" s="81">
        <v>1204101011</v>
      </c>
      <c r="B2774" s="82" t="s">
        <v>2251</v>
      </c>
      <c r="C2774" s="69">
        <v>0</v>
      </c>
      <c r="D2774" s="78"/>
      <c r="E2774" s="69"/>
      <c r="F2774" s="71"/>
      <c r="G2774" s="69">
        <f t="shared" si="85"/>
        <v>0</v>
      </c>
      <c r="I2774" s="67">
        <v>0</v>
      </c>
      <c r="J2774" s="68">
        <f t="shared" si="84"/>
        <v>0</v>
      </c>
      <c r="K2774" s="56"/>
      <c r="L2774" s="64" t="s">
        <v>455</v>
      </c>
    </row>
    <row r="2775" spans="1:12" s="72" customFormat="1" outlineLevel="2">
      <c r="A2775" s="81">
        <v>1204101012</v>
      </c>
      <c r="B2775" s="82" t="s">
        <v>2252</v>
      </c>
      <c r="C2775" s="69">
        <v>0</v>
      </c>
      <c r="D2775" s="78"/>
      <c r="E2775" s="69"/>
      <c r="F2775" s="71"/>
      <c r="G2775" s="69">
        <f t="shared" si="85"/>
        <v>0</v>
      </c>
      <c r="I2775" s="67">
        <v>0</v>
      </c>
      <c r="J2775" s="68">
        <f t="shared" si="84"/>
        <v>0</v>
      </c>
      <c r="K2775" s="56"/>
      <c r="L2775" s="64" t="s">
        <v>455</v>
      </c>
    </row>
    <row r="2776" spans="1:12" s="72" customFormat="1" outlineLevel="2">
      <c r="A2776" s="81">
        <v>1204101013</v>
      </c>
      <c r="B2776" s="82" t="s">
        <v>2253</v>
      </c>
      <c r="C2776" s="69">
        <v>0</v>
      </c>
      <c r="D2776" s="78"/>
      <c r="E2776" s="69"/>
      <c r="F2776" s="71"/>
      <c r="G2776" s="69">
        <f t="shared" si="85"/>
        <v>0</v>
      </c>
      <c r="I2776" s="67">
        <v>0</v>
      </c>
      <c r="J2776" s="68">
        <f t="shared" si="84"/>
        <v>0</v>
      </c>
      <c r="K2776" s="56"/>
      <c r="L2776" s="64" t="s">
        <v>455</v>
      </c>
    </row>
    <row r="2777" spans="1:12" s="72" customFormat="1" outlineLevel="2">
      <c r="A2777" s="81">
        <v>1204101017</v>
      </c>
      <c r="B2777" s="82" t="s">
        <v>2253</v>
      </c>
      <c r="C2777" s="69">
        <v>0</v>
      </c>
      <c r="D2777" s="78"/>
      <c r="E2777" s="69"/>
      <c r="F2777" s="71"/>
      <c r="G2777" s="69">
        <f t="shared" si="85"/>
        <v>0</v>
      </c>
      <c r="I2777" s="67">
        <v>0</v>
      </c>
      <c r="J2777" s="68">
        <f t="shared" si="84"/>
        <v>0</v>
      </c>
      <c r="K2777" s="56"/>
      <c r="L2777" s="64" t="s">
        <v>455</v>
      </c>
    </row>
    <row r="2778" spans="1:12" s="72" customFormat="1" outlineLevel="2">
      <c r="A2778" s="81">
        <v>1204101018</v>
      </c>
      <c r="B2778" s="82" t="s">
        <v>2254</v>
      </c>
      <c r="C2778" s="69">
        <v>0</v>
      </c>
      <c r="D2778" s="78"/>
      <c r="E2778" s="69"/>
      <c r="F2778" s="71"/>
      <c r="G2778" s="69">
        <f t="shared" si="85"/>
        <v>0</v>
      </c>
      <c r="I2778" s="67">
        <v>0</v>
      </c>
      <c r="J2778" s="68">
        <f t="shared" si="84"/>
        <v>0</v>
      </c>
      <c r="K2778" s="56"/>
      <c r="L2778" s="64" t="s">
        <v>455</v>
      </c>
    </row>
    <row r="2779" spans="1:12" s="72" customFormat="1" outlineLevel="2">
      <c r="A2779" s="81">
        <v>1204101019</v>
      </c>
      <c r="B2779" s="82" t="s">
        <v>2255</v>
      </c>
      <c r="C2779" s="69">
        <v>0</v>
      </c>
      <c r="D2779" s="78"/>
      <c r="E2779" s="69"/>
      <c r="F2779" s="71"/>
      <c r="G2779" s="69">
        <f t="shared" si="85"/>
        <v>0</v>
      </c>
      <c r="I2779" s="67">
        <v>0</v>
      </c>
      <c r="J2779" s="68">
        <f t="shared" si="84"/>
        <v>0</v>
      </c>
      <c r="K2779" s="56"/>
      <c r="L2779" s="64" t="s">
        <v>455</v>
      </c>
    </row>
    <row r="2780" spans="1:12" s="72" customFormat="1" outlineLevel="2">
      <c r="A2780" s="81">
        <v>1204102010</v>
      </c>
      <c r="B2780" s="82" t="s">
        <v>2250</v>
      </c>
      <c r="C2780" s="69">
        <v>0</v>
      </c>
      <c r="D2780" s="78"/>
      <c r="E2780" s="69"/>
      <c r="F2780" s="71"/>
      <c r="G2780" s="69">
        <f t="shared" si="85"/>
        <v>0</v>
      </c>
      <c r="I2780" s="67">
        <v>0</v>
      </c>
      <c r="J2780" s="68">
        <f t="shared" si="84"/>
        <v>0</v>
      </c>
      <c r="K2780" s="56"/>
      <c r="L2780" s="64" t="s">
        <v>455</v>
      </c>
    </row>
    <row r="2781" spans="1:12" s="72" customFormat="1" outlineLevel="2">
      <c r="A2781" s="81">
        <v>1204102011</v>
      </c>
      <c r="B2781" s="82" t="s">
        <v>2251</v>
      </c>
      <c r="C2781" s="69">
        <v>0</v>
      </c>
      <c r="D2781" s="78"/>
      <c r="E2781" s="69"/>
      <c r="F2781" s="71"/>
      <c r="G2781" s="69">
        <f t="shared" si="85"/>
        <v>0</v>
      </c>
      <c r="I2781" s="67">
        <v>0</v>
      </c>
      <c r="J2781" s="68">
        <f t="shared" si="84"/>
        <v>0</v>
      </c>
      <c r="K2781" s="56"/>
      <c r="L2781" s="64" t="s">
        <v>455</v>
      </c>
    </row>
    <row r="2782" spans="1:12" s="72" customFormat="1" outlineLevel="2">
      <c r="A2782" s="81">
        <v>1204102013</v>
      </c>
      <c r="B2782" s="82" t="s">
        <v>2253</v>
      </c>
      <c r="C2782" s="69">
        <v>0</v>
      </c>
      <c r="D2782" s="78"/>
      <c r="E2782" s="69"/>
      <c r="F2782" s="71"/>
      <c r="G2782" s="69">
        <f t="shared" si="85"/>
        <v>0</v>
      </c>
      <c r="I2782" s="67">
        <v>0</v>
      </c>
      <c r="J2782" s="68">
        <f t="shared" si="84"/>
        <v>0</v>
      </c>
      <c r="K2782" s="56"/>
      <c r="L2782" s="64" t="s">
        <v>455</v>
      </c>
    </row>
    <row r="2783" spans="1:12" s="72" customFormat="1" outlineLevel="2">
      <c r="A2783" s="81">
        <v>1204102017</v>
      </c>
      <c r="B2783" s="82" t="s">
        <v>2256</v>
      </c>
      <c r="C2783" s="69">
        <v>0</v>
      </c>
      <c r="D2783" s="78"/>
      <c r="E2783" s="69"/>
      <c r="F2783" s="71"/>
      <c r="G2783" s="69">
        <f t="shared" si="85"/>
        <v>0</v>
      </c>
      <c r="I2783" s="67">
        <v>0</v>
      </c>
      <c r="J2783" s="68">
        <f t="shared" si="84"/>
        <v>0</v>
      </c>
      <c r="K2783" s="56"/>
      <c r="L2783" s="64" t="s">
        <v>455</v>
      </c>
    </row>
    <row r="2784" spans="1:12" s="72" customFormat="1" outlineLevel="2">
      <c r="A2784" s="81">
        <v>1204102019</v>
      </c>
      <c r="B2784" s="82" t="s">
        <v>2255</v>
      </c>
      <c r="C2784" s="69">
        <v>0</v>
      </c>
      <c r="D2784" s="78"/>
      <c r="E2784" s="69"/>
      <c r="F2784" s="71"/>
      <c r="G2784" s="69">
        <f t="shared" si="85"/>
        <v>0</v>
      </c>
      <c r="I2784" s="67">
        <v>0</v>
      </c>
      <c r="J2784" s="68">
        <f t="shared" si="84"/>
        <v>0</v>
      </c>
      <c r="K2784" s="56"/>
      <c r="L2784" s="64" t="s">
        <v>455</v>
      </c>
    </row>
    <row r="2785" spans="1:12" s="72" customFormat="1" outlineLevel="2">
      <c r="A2785" s="81">
        <v>1204301010</v>
      </c>
      <c r="B2785" s="82" t="s">
        <v>2257</v>
      </c>
      <c r="C2785" s="69">
        <v>0</v>
      </c>
      <c r="D2785" s="78"/>
      <c r="E2785" s="69"/>
      <c r="F2785" s="71"/>
      <c r="G2785" s="69">
        <f t="shared" si="85"/>
        <v>0</v>
      </c>
      <c r="I2785" s="67">
        <v>0</v>
      </c>
      <c r="J2785" s="68">
        <f t="shared" si="84"/>
        <v>0</v>
      </c>
      <c r="K2785" s="56"/>
      <c r="L2785" s="64" t="s">
        <v>455</v>
      </c>
    </row>
    <row r="2786" spans="1:12" s="72" customFormat="1" outlineLevel="2">
      <c r="A2786" s="81">
        <v>1204301011</v>
      </c>
      <c r="B2786" s="82" t="s">
        <v>2258</v>
      </c>
      <c r="C2786" s="69">
        <v>0</v>
      </c>
      <c r="D2786" s="78"/>
      <c r="E2786" s="69"/>
      <c r="F2786" s="71"/>
      <c r="G2786" s="69">
        <f t="shared" si="85"/>
        <v>0</v>
      </c>
      <c r="I2786" s="67">
        <v>0</v>
      </c>
      <c r="J2786" s="68">
        <f t="shared" si="84"/>
        <v>0</v>
      </c>
      <c r="K2786" s="56"/>
      <c r="L2786" s="64" t="s">
        <v>455</v>
      </c>
    </row>
    <row r="2787" spans="1:12" s="72" customFormat="1" outlineLevel="2">
      <c r="A2787" s="81">
        <v>1204301012</v>
      </c>
      <c r="B2787" s="82" t="s">
        <v>2259</v>
      </c>
      <c r="C2787" s="69">
        <v>0</v>
      </c>
      <c r="D2787" s="78"/>
      <c r="E2787" s="69"/>
      <c r="F2787" s="71"/>
      <c r="G2787" s="69">
        <f t="shared" si="85"/>
        <v>0</v>
      </c>
      <c r="I2787" s="67">
        <v>0</v>
      </c>
      <c r="J2787" s="68">
        <f t="shared" si="84"/>
        <v>0</v>
      </c>
      <c r="K2787" s="56"/>
      <c r="L2787" s="64" t="s">
        <v>455</v>
      </c>
    </row>
    <row r="2788" spans="1:12" s="72" customFormat="1" outlineLevel="2">
      <c r="A2788" s="81">
        <v>1204301013</v>
      </c>
      <c r="B2788" s="82" t="s">
        <v>2260</v>
      </c>
      <c r="C2788" s="69">
        <v>0</v>
      </c>
      <c r="D2788" s="78"/>
      <c r="E2788" s="69"/>
      <c r="F2788" s="71"/>
      <c r="G2788" s="69">
        <f t="shared" si="85"/>
        <v>0</v>
      </c>
      <c r="I2788" s="67">
        <v>0</v>
      </c>
      <c r="J2788" s="68">
        <f t="shared" si="84"/>
        <v>0</v>
      </c>
      <c r="K2788" s="56"/>
      <c r="L2788" s="64" t="s">
        <v>455</v>
      </c>
    </row>
    <row r="2789" spans="1:12" s="72" customFormat="1" outlineLevel="2">
      <c r="A2789" s="81">
        <v>1204301016</v>
      </c>
      <c r="B2789" s="82" t="s">
        <v>2261</v>
      </c>
      <c r="C2789" s="69">
        <v>0</v>
      </c>
      <c r="D2789" s="78"/>
      <c r="E2789" s="69"/>
      <c r="F2789" s="71"/>
      <c r="G2789" s="69">
        <f t="shared" si="85"/>
        <v>0</v>
      </c>
      <c r="I2789" s="67">
        <v>0</v>
      </c>
      <c r="J2789" s="68">
        <f t="shared" si="84"/>
        <v>0</v>
      </c>
      <c r="K2789" s="56"/>
      <c r="L2789" s="64" t="s">
        <v>455</v>
      </c>
    </row>
    <row r="2790" spans="1:12" s="72" customFormat="1" outlineLevel="2">
      <c r="A2790" s="81">
        <v>1204301017</v>
      </c>
      <c r="B2790" s="82" t="s">
        <v>2262</v>
      </c>
      <c r="C2790" s="69">
        <v>0</v>
      </c>
      <c r="D2790" s="78"/>
      <c r="E2790" s="69"/>
      <c r="F2790" s="71"/>
      <c r="G2790" s="69">
        <f t="shared" si="85"/>
        <v>0</v>
      </c>
      <c r="I2790" s="67">
        <v>0</v>
      </c>
      <c r="J2790" s="68">
        <f t="shared" si="84"/>
        <v>0</v>
      </c>
      <c r="K2790" s="56"/>
      <c r="L2790" s="64" t="s">
        <v>455</v>
      </c>
    </row>
    <row r="2791" spans="1:12" s="72" customFormat="1" outlineLevel="2">
      <c r="A2791" s="81">
        <v>1204301018</v>
      </c>
      <c r="B2791" s="82" t="s">
        <v>2263</v>
      </c>
      <c r="C2791" s="69">
        <v>0</v>
      </c>
      <c r="D2791" s="78"/>
      <c r="E2791" s="69"/>
      <c r="F2791" s="71"/>
      <c r="G2791" s="69">
        <f t="shared" si="85"/>
        <v>0</v>
      </c>
      <c r="I2791" s="67">
        <v>0</v>
      </c>
      <c r="J2791" s="68">
        <f t="shared" si="84"/>
        <v>0</v>
      </c>
      <c r="K2791" s="56"/>
      <c r="L2791" s="64" t="s">
        <v>455</v>
      </c>
    </row>
    <row r="2792" spans="1:12" s="72" customFormat="1" outlineLevel="2">
      <c r="A2792" s="81">
        <v>1204301019</v>
      </c>
      <c r="B2792" s="82" t="s">
        <v>2264</v>
      </c>
      <c r="C2792" s="69">
        <v>0</v>
      </c>
      <c r="D2792" s="78"/>
      <c r="E2792" s="69"/>
      <c r="F2792" s="71"/>
      <c r="G2792" s="69">
        <f t="shared" si="85"/>
        <v>0</v>
      </c>
      <c r="I2792" s="67">
        <v>0</v>
      </c>
      <c r="J2792" s="68">
        <f t="shared" si="84"/>
        <v>0</v>
      </c>
      <c r="K2792" s="56"/>
      <c r="L2792" s="64" t="s">
        <v>455</v>
      </c>
    </row>
    <row r="2793" spans="1:12" s="72" customFormat="1" outlineLevel="2">
      <c r="A2793" s="81">
        <v>1204301020</v>
      </c>
      <c r="B2793" s="82" t="s">
        <v>2257</v>
      </c>
      <c r="C2793" s="69">
        <v>0</v>
      </c>
      <c r="D2793" s="78"/>
      <c r="E2793" s="69"/>
      <c r="F2793" s="71"/>
      <c r="G2793" s="69">
        <f t="shared" si="85"/>
        <v>0</v>
      </c>
      <c r="I2793" s="67">
        <v>0</v>
      </c>
      <c r="J2793" s="68">
        <f t="shared" si="84"/>
        <v>0</v>
      </c>
      <c r="K2793" s="56"/>
      <c r="L2793" s="64" t="s">
        <v>455</v>
      </c>
    </row>
    <row r="2794" spans="1:12" s="72" customFormat="1" outlineLevel="2">
      <c r="A2794" s="81">
        <v>1204301021</v>
      </c>
      <c r="B2794" s="82" t="s">
        <v>2258</v>
      </c>
      <c r="C2794" s="69">
        <v>0</v>
      </c>
      <c r="D2794" s="78"/>
      <c r="E2794" s="69"/>
      <c r="F2794" s="71"/>
      <c r="G2794" s="69">
        <f t="shared" si="85"/>
        <v>0</v>
      </c>
      <c r="I2794" s="67">
        <v>0</v>
      </c>
      <c r="J2794" s="68">
        <f t="shared" si="84"/>
        <v>0</v>
      </c>
      <c r="K2794" s="56"/>
      <c r="L2794" s="64" t="s">
        <v>455</v>
      </c>
    </row>
    <row r="2795" spans="1:12" s="72" customFormat="1" outlineLevel="2">
      <c r="A2795" s="81">
        <v>1204301022</v>
      </c>
      <c r="B2795" s="82" t="s">
        <v>2259</v>
      </c>
      <c r="C2795" s="69">
        <v>0</v>
      </c>
      <c r="D2795" s="78"/>
      <c r="E2795" s="69"/>
      <c r="F2795" s="71"/>
      <c r="G2795" s="69">
        <f t="shared" si="85"/>
        <v>0</v>
      </c>
      <c r="I2795" s="67">
        <v>0</v>
      </c>
      <c r="J2795" s="68">
        <f t="shared" ref="J2795:J2858" si="86">I2795-G2795</f>
        <v>0</v>
      </c>
      <c r="K2795" s="56"/>
      <c r="L2795" s="64" t="s">
        <v>455</v>
      </c>
    </row>
    <row r="2796" spans="1:12" s="72" customFormat="1" outlineLevel="2">
      <c r="A2796" s="81">
        <v>1204301023</v>
      </c>
      <c r="B2796" s="82" t="s">
        <v>2260</v>
      </c>
      <c r="C2796" s="69">
        <v>0</v>
      </c>
      <c r="D2796" s="78"/>
      <c r="E2796" s="69"/>
      <c r="F2796" s="71"/>
      <c r="G2796" s="69">
        <f t="shared" si="85"/>
        <v>0</v>
      </c>
      <c r="I2796" s="67">
        <v>0</v>
      </c>
      <c r="J2796" s="68">
        <f t="shared" si="86"/>
        <v>0</v>
      </c>
      <c r="K2796" s="56"/>
      <c r="L2796" s="64" t="s">
        <v>455</v>
      </c>
    </row>
    <row r="2797" spans="1:12" s="72" customFormat="1" outlineLevel="2">
      <c r="A2797" s="81">
        <v>1204301026</v>
      </c>
      <c r="B2797" s="82" t="s">
        <v>2261</v>
      </c>
      <c r="C2797" s="69">
        <v>0</v>
      </c>
      <c r="D2797" s="78"/>
      <c r="E2797" s="69"/>
      <c r="F2797" s="71"/>
      <c r="G2797" s="69">
        <f t="shared" si="85"/>
        <v>0</v>
      </c>
      <c r="I2797" s="67">
        <v>0</v>
      </c>
      <c r="J2797" s="68">
        <f t="shared" si="86"/>
        <v>0</v>
      </c>
      <c r="K2797" s="56"/>
      <c r="L2797" s="64" t="s">
        <v>455</v>
      </c>
    </row>
    <row r="2798" spans="1:12" s="72" customFormat="1" outlineLevel="2">
      <c r="A2798" s="81">
        <v>1204301027</v>
      </c>
      <c r="B2798" s="82" t="s">
        <v>2262</v>
      </c>
      <c r="C2798" s="69">
        <v>0</v>
      </c>
      <c r="D2798" s="78"/>
      <c r="E2798" s="69"/>
      <c r="F2798" s="71"/>
      <c r="G2798" s="69">
        <f t="shared" si="85"/>
        <v>0</v>
      </c>
      <c r="I2798" s="67">
        <v>0</v>
      </c>
      <c r="J2798" s="68">
        <f t="shared" si="86"/>
        <v>0</v>
      </c>
      <c r="K2798" s="56"/>
      <c r="L2798" s="64" t="s">
        <v>455</v>
      </c>
    </row>
    <row r="2799" spans="1:12" s="72" customFormat="1" outlineLevel="2">
      <c r="A2799" s="81">
        <v>1204301028</v>
      </c>
      <c r="B2799" s="82" t="s">
        <v>2263</v>
      </c>
      <c r="C2799" s="69">
        <v>0</v>
      </c>
      <c r="D2799" s="78"/>
      <c r="E2799" s="69"/>
      <c r="F2799" s="71"/>
      <c r="G2799" s="69">
        <f t="shared" si="85"/>
        <v>0</v>
      </c>
      <c r="I2799" s="67">
        <v>0</v>
      </c>
      <c r="J2799" s="68">
        <f t="shared" si="86"/>
        <v>0</v>
      </c>
      <c r="K2799" s="56"/>
      <c r="L2799" s="64" t="s">
        <v>455</v>
      </c>
    </row>
    <row r="2800" spans="1:12" s="72" customFormat="1" outlineLevel="2">
      <c r="A2800" s="81">
        <v>1204301029</v>
      </c>
      <c r="B2800" s="82" t="s">
        <v>2264</v>
      </c>
      <c r="C2800" s="69">
        <v>0</v>
      </c>
      <c r="D2800" s="78"/>
      <c r="E2800" s="69"/>
      <c r="F2800" s="71"/>
      <c r="G2800" s="69">
        <f t="shared" si="85"/>
        <v>0</v>
      </c>
      <c r="I2800" s="67">
        <v>0</v>
      </c>
      <c r="J2800" s="68">
        <f t="shared" si="86"/>
        <v>0</v>
      </c>
      <c r="K2800" s="56"/>
      <c r="L2800" s="64" t="s">
        <v>455</v>
      </c>
    </row>
    <row r="2801" spans="1:12" s="72" customFormat="1" outlineLevel="2">
      <c r="A2801" s="81">
        <v>1204301910</v>
      </c>
      <c r="B2801" s="82" t="s">
        <v>2265</v>
      </c>
      <c r="C2801" s="69">
        <v>0</v>
      </c>
      <c r="D2801" s="78"/>
      <c r="E2801" s="69"/>
      <c r="F2801" s="71"/>
      <c r="G2801" s="69">
        <f t="shared" si="85"/>
        <v>0</v>
      </c>
      <c r="I2801" s="67">
        <v>0</v>
      </c>
      <c r="J2801" s="68">
        <f t="shared" si="86"/>
        <v>0</v>
      </c>
      <c r="K2801" s="56"/>
      <c r="L2801" s="64" t="s">
        <v>5619</v>
      </c>
    </row>
    <row r="2802" spans="1:12" s="72" customFormat="1" outlineLevel="2">
      <c r="A2802" s="81">
        <v>1204301913</v>
      </c>
      <c r="B2802" s="82" t="s">
        <v>2266</v>
      </c>
      <c r="C2802" s="69">
        <v>0</v>
      </c>
      <c r="D2802" s="78"/>
      <c r="E2802" s="69"/>
      <c r="F2802" s="71"/>
      <c r="G2802" s="69">
        <f t="shared" si="85"/>
        <v>0</v>
      </c>
      <c r="I2802" s="67">
        <v>0</v>
      </c>
      <c r="J2802" s="68">
        <f t="shared" si="86"/>
        <v>0</v>
      </c>
      <c r="K2802" s="56"/>
      <c r="L2802" s="64" t="s">
        <v>5619</v>
      </c>
    </row>
    <row r="2803" spans="1:12" s="72" customFormat="1" outlineLevel="2">
      <c r="A2803" s="81">
        <v>1204301920</v>
      </c>
      <c r="B2803" s="82" t="s">
        <v>2267</v>
      </c>
      <c r="C2803" s="69">
        <v>0</v>
      </c>
      <c r="D2803" s="78"/>
      <c r="E2803" s="69"/>
      <c r="F2803" s="71"/>
      <c r="G2803" s="69">
        <f t="shared" si="85"/>
        <v>0</v>
      </c>
      <c r="I2803" s="67">
        <v>0</v>
      </c>
      <c r="J2803" s="68">
        <f t="shared" si="86"/>
        <v>0</v>
      </c>
      <c r="K2803" s="56"/>
      <c r="L2803" s="64" t="s">
        <v>5619</v>
      </c>
    </row>
    <row r="2804" spans="1:12" s="72" customFormat="1" outlineLevel="2">
      <c r="A2804" s="81">
        <v>1204301922</v>
      </c>
      <c r="B2804" s="82" t="s">
        <v>2268</v>
      </c>
      <c r="C2804" s="69">
        <v>0</v>
      </c>
      <c r="D2804" s="78"/>
      <c r="E2804" s="69"/>
      <c r="F2804" s="71"/>
      <c r="G2804" s="69">
        <f t="shared" si="85"/>
        <v>0</v>
      </c>
      <c r="I2804" s="67">
        <v>0</v>
      </c>
      <c r="J2804" s="68">
        <f t="shared" si="86"/>
        <v>0</v>
      </c>
      <c r="K2804" s="56"/>
      <c r="L2804" s="64" t="s">
        <v>5619</v>
      </c>
    </row>
    <row r="2805" spans="1:12" s="72" customFormat="1" outlineLevel="2">
      <c r="A2805" s="81">
        <v>1204301923</v>
      </c>
      <c r="B2805" s="82" t="s">
        <v>2269</v>
      </c>
      <c r="C2805" s="69">
        <v>0</v>
      </c>
      <c r="D2805" s="78"/>
      <c r="E2805" s="69"/>
      <c r="F2805" s="71"/>
      <c r="G2805" s="69">
        <f t="shared" si="85"/>
        <v>0</v>
      </c>
      <c r="I2805" s="67">
        <v>0</v>
      </c>
      <c r="J2805" s="68">
        <f t="shared" si="86"/>
        <v>0</v>
      </c>
      <c r="K2805" s="56"/>
      <c r="L2805" s="64" t="s">
        <v>5619</v>
      </c>
    </row>
    <row r="2806" spans="1:12" s="72" customFormat="1" outlineLevel="2">
      <c r="A2806" s="81">
        <v>1204301928</v>
      </c>
      <c r="B2806" s="82" t="s">
        <v>2270</v>
      </c>
      <c r="C2806" s="69">
        <v>0</v>
      </c>
      <c r="D2806" s="78"/>
      <c r="E2806" s="69"/>
      <c r="F2806" s="71"/>
      <c r="G2806" s="69">
        <f t="shared" si="85"/>
        <v>0</v>
      </c>
      <c r="I2806" s="67">
        <v>0</v>
      </c>
      <c r="J2806" s="68">
        <f t="shared" si="86"/>
        <v>0</v>
      </c>
      <c r="K2806" s="56"/>
      <c r="L2806" s="64" t="s">
        <v>5619</v>
      </c>
    </row>
    <row r="2807" spans="1:12" s="72" customFormat="1" outlineLevel="2">
      <c r="A2807" s="81">
        <v>1204501010</v>
      </c>
      <c r="B2807" s="82" t="s">
        <v>2271</v>
      </c>
      <c r="C2807" s="69">
        <v>0</v>
      </c>
      <c r="D2807" s="78"/>
      <c r="E2807" s="69"/>
      <c r="F2807" s="71"/>
      <c r="G2807" s="69">
        <f t="shared" si="85"/>
        <v>0</v>
      </c>
      <c r="I2807" s="67">
        <v>0</v>
      </c>
      <c r="J2807" s="68">
        <f t="shared" si="86"/>
        <v>0</v>
      </c>
      <c r="K2807" s="56"/>
      <c r="L2807" s="64" t="s">
        <v>455</v>
      </c>
    </row>
    <row r="2808" spans="1:12" s="72" customFormat="1" outlineLevel="2">
      <c r="A2808" s="81">
        <v>1204501011</v>
      </c>
      <c r="B2808" s="82" t="s">
        <v>2272</v>
      </c>
      <c r="C2808" s="69">
        <v>0</v>
      </c>
      <c r="D2808" s="78"/>
      <c r="E2808" s="69"/>
      <c r="F2808" s="71"/>
      <c r="G2808" s="69">
        <f t="shared" si="85"/>
        <v>0</v>
      </c>
      <c r="I2808" s="67">
        <v>0</v>
      </c>
      <c r="J2808" s="68">
        <f t="shared" si="86"/>
        <v>0</v>
      </c>
      <c r="K2808" s="56"/>
      <c r="L2808" s="64" t="s">
        <v>455</v>
      </c>
    </row>
    <row r="2809" spans="1:12" s="72" customFormat="1" outlineLevel="2">
      <c r="A2809" s="81">
        <v>1204501012</v>
      </c>
      <c r="B2809" s="82" t="s">
        <v>2273</v>
      </c>
      <c r="C2809" s="69">
        <v>0</v>
      </c>
      <c r="D2809" s="78"/>
      <c r="E2809" s="69"/>
      <c r="F2809" s="71"/>
      <c r="G2809" s="69">
        <f t="shared" ref="G2809:G2872" si="87">C2809+E2809</f>
        <v>0</v>
      </c>
      <c r="I2809" s="67">
        <v>0</v>
      </c>
      <c r="J2809" s="68">
        <f t="shared" si="86"/>
        <v>0</v>
      </c>
      <c r="K2809" s="56"/>
      <c r="L2809" s="64" t="s">
        <v>455</v>
      </c>
    </row>
    <row r="2810" spans="1:12" s="72" customFormat="1" outlineLevel="2">
      <c r="A2810" s="81">
        <v>1204501013</v>
      </c>
      <c r="B2810" s="82" t="s">
        <v>2274</v>
      </c>
      <c r="C2810" s="69">
        <v>0</v>
      </c>
      <c r="D2810" s="78"/>
      <c r="E2810" s="69"/>
      <c r="F2810" s="71"/>
      <c r="G2810" s="69">
        <f t="shared" si="87"/>
        <v>0</v>
      </c>
      <c r="I2810" s="67">
        <v>0</v>
      </c>
      <c r="J2810" s="68">
        <f t="shared" si="86"/>
        <v>0</v>
      </c>
      <c r="K2810" s="56"/>
      <c r="L2810" s="64" t="s">
        <v>455</v>
      </c>
    </row>
    <row r="2811" spans="1:12" s="72" customFormat="1" outlineLevel="2">
      <c r="A2811" s="81">
        <v>1204501016</v>
      </c>
      <c r="B2811" s="82" t="s">
        <v>2275</v>
      </c>
      <c r="C2811" s="69">
        <v>0</v>
      </c>
      <c r="D2811" s="78"/>
      <c r="E2811" s="69"/>
      <c r="F2811" s="71"/>
      <c r="G2811" s="69">
        <f t="shared" si="87"/>
        <v>0</v>
      </c>
      <c r="I2811" s="67">
        <v>0</v>
      </c>
      <c r="J2811" s="68">
        <f t="shared" si="86"/>
        <v>0</v>
      </c>
      <c r="K2811" s="56"/>
      <c r="L2811" s="64" t="s">
        <v>455</v>
      </c>
    </row>
    <row r="2812" spans="1:12" s="72" customFormat="1" outlineLevel="2">
      <c r="A2812" s="81">
        <v>1204501017</v>
      </c>
      <c r="B2812" s="82" t="s">
        <v>2276</v>
      </c>
      <c r="C2812" s="69">
        <v>0</v>
      </c>
      <c r="D2812" s="78"/>
      <c r="E2812" s="69"/>
      <c r="F2812" s="71"/>
      <c r="G2812" s="69">
        <f t="shared" si="87"/>
        <v>0</v>
      </c>
      <c r="I2812" s="67">
        <v>0</v>
      </c>
      <c r="J2812" s="68">
        <f t="shared" si="86"/>
        <v>0</v>
      </c>
      <c r="K2812" s="56"/>
      <c r="L2812" s="64" t="s">
        <v>455</v>
      </c>
    </row>
    <row r="2813" spans="1:12" s="72" customFormat="1" outlineLevel="2">
      <c r="A2813" s="81">
        <v>1204501019</v>
      </c>
      <c r="B2813" s="82" t="s">
        <v>2277</v>
      </c>
      <c r="C2813" s="69">
        <v>0</v>
      </c>
      <c r="D2813" s="78"/>
      <c r="E2813" s="69"/>
      <c r="F2813" s="71"/>
      <c r="G2813" s="69">
        <f t="shared" si="87"/>
        <v>0</v>
      </c>
      <c r="I2813" s="67">
        <v>0</v>
      </c>
      <c r="J2813" s="68">
        <f t="shared" si="86"/>
        <v>0</v>
      </c>
      <c r="K2813" s="56"/>
      <c r="L2813" s="64" t="s">
        <v>455</v>
      </c>
    </row>
    <row r="2814" spans="1:12" s="72" customFormat="1" outlineLevel="2">
      <c r="A2814" s="81">
        <v>1204502010</v>
      </c>
      <c r="B2814" s="82" t="s">
        <v>2278</v>
      </c>
      <c r="C2814" s="69">
        <v>-620.13999999999896</v>
      </c>
      <c r="D2814" s="78"/>
      <c r="E2814" s="69"/>
      <c r="F2814" s="71"/>
      <c r="G2814" s="69">
        <f t="shared" si="87"/>
        <v>-620.13999999999896</v>
      </c>
      <c r="I2814" s="67">
        <v>0</v>
      </c>
      <c r="J2814" s="68">
        <f t="shared" si="86"/>
        <v>620.13999999999896</v>
      </c>
      <c r="K2814" s="56"/>
      <c r="L2814" s="64" t="s">
        <v>455</v>
      </c>
    </row>
    <row r="2815" spans="1:12" s="72" customFormat="1" outlineLevel="2">
      <c r="A2815" s="81">
        <v>1204502011</v>
      </c>
      <c r="B2815" s="82" t="s">
        <v>2279</v>
      </c>
      <c r="C2815" s="69">
        <v>0</v>
      </c>
      <c r="D2815" s="78"/>
      <c r="E2815" s="69"/>
      <c r="F2815" s="71"/>
      <c r="G2815" s="69">
        <f t="shared" si="87"/>
        <v>0</v>
      </c>
      <c r="I2815" s="67">
        <v>0</v>
      </c>
      <c r="J2815" s="68">
        <f t="shared" si="86"/>
        <v>0</v>
      </c>
      <c r="K2815" s="56"/>
      <c r="L2815" s="64" t="s">
        <v>455</v>
      </c>
    </row>
    <row r="2816" spans="1:12" s="72" customFormat="1" outlineLevel="2">
      <c r="A2816" s="81">
        <v>1204502012</v>
      </c>
      <c r="B2816" s="82" t="s">
        <v>2280</v>
      </c>
      <c r="C2816" s="69">
        <v>0</v>
      </c>
      <c r="D2816" s="78"/>
      <c r="E2816" s="69"/>
      <c r="F2816" s="71"/>
      <c r="G2816" s="69">
        <f t="shared" si="87"/>
        <v>0</v>
      </c>
      <c r="I2816" s="67">
        <v>0</v>
      </c>
      <c r="J2816" s="68">
        <f t="shared" si="86"/>
        <v>0</v>
      </c>
      <c r="K2816" s="56"/>
      <c r="L2816" s="64" t="s">
        <v>455</v>
      </c>
    </row>
    <row r="2817" spans="1:12" s="72" customFormat="1" outlineLevel="2">
      <c r="A2817" s="81">
        <v>1204502013</v>
      </c>
      <c r="B2817" s="82" t="s">
        <v>2281</v>
      </c>
      <c r="C2817" s="69">
        <v>5533506</v>
      </c>
      <c r="D2817" s="78"/>
      <c r="E2817" s="69"/>
      <c r="F2817" s="71"/>
      <c r="G2817" s="69">
        <f t="shared" si="87"/>
        <v>5533506</v>
      </c>
      <c r="I2817" s="67">
        <v>0</v>
      </c>
      <c r="J2817" s="68">
        <f t="shared" si="86"/>
        <v>-5533506</v>
      </c>
      <c r="K2817" s="56"/>
      <c r="L2817" s="64" t="s">
        <v>455</v>
      </c>
    </row>
    <row r="2818" spans="1:12" s="72" customFormat="1" outlineLevel="2">
      <c r="A2818" s="81">
        <v>1204502016</v>
      </c>
      <c r="B2818" s="82" t="s">
        <v>2282</v>
      </c>
      <c r="C2818" s="69">
        <v>0</v>
      </c>
      <c r="D2818" s="78"/>
      <c r="E2818" s="69"/>
      <c r="F2818" s="71"/>
      <c r="G2818" s="69">
        <f t="shared" si="87"/>
        <v>0</v>
      </c>
      <c r="I2818" s="67">
        <v>0</v>
      </c>
      <c r="J2818" s="68">
        <f t="shared" si="86"/>
        <v>0</v>
      </c>
      <c r="K2818" s="56"/>
      <c r="L2818" s="64" t="s">
        <v>455</v>
      </c>
    </row>
    <row r="2819" spans="1:12" s="72" customFormat="1" outlineLevel="2">
      <c r="A2819" s="81">
        <v>1204502017</v>
      </c>
      <c r="B2819" s="82" t="s">
        <v>2283</v>
      </c>
      <c r="C2819" s="69">
        <v>-5533666.4100000001</v>
      </c>
      <c r="D2819" s="78"/>
      <c r="E2819" s="69"/>
      <c r="F2819" s="71"/>
      <c r="G2819" s="69">
        <f t="shared" si="87"/>
        <v>-5533666.4100000001</v>
      </c>
      <c r="I2819" s="67">
        <v>0</v>
      </c>
      <c r="J2819" s="68">
        <f t="shared" si="86"/>
        <v>5533666.4100000001</v>
      </c>
      <c r="K2819" s="56"/>
      <c r="L2819" s="64" t="s">
        <v>455</v>
      </c>
    </row>
    <row r="2820" spans="1:12" s="72" customFormat="1" outlineLevel="2">
      <c r="A2820" s="81">
        <v>1204502018</v>
      </c>
      <c r="B2820" s="82" t="s">
        <v>2284</v>
      </c>
      <c r="C2820" s="69">
        <v>0</v>
      </c>
      <c r="D2820" s="78"/>
      <c r="E2820" s="69"/>
      <c r="F2820" s="71"/>
      <c r="G2820" s="69">
        <f t="shared" si="87"/>
        <v>0</v>
      </c>
      <c r="I2820" s="67">
        <v>0</v>
      </c>
      <c r="J2820" s="68">
        <f t="shared" si="86"/>
        <v>0</v>
      </c>
      <c r="K2820" s="56"/>
      <c r="L2820" s="64" t="s">
        <v>455</v>
      </c>
    </row>
    <row r="2821" spans="1:12" s="72" customFormat="1" outlineLevel="2">
      <c r="A2821" s="81">
        <v>1204502019</v>
      </c>
      <c r="B2821" s="82" t="s">
        <v>2285</v>
      </c>
      <c r="C2821" s="69">
        <v>0</v>
      </c>
      <c r="D2821" s="78"/>
      <c r="E2821" s="69"/>
      <c r="F2821" s="71"/>
      <c r="G2821" s="69">
        <f t="shared" si="87"/>
        <v>0</v>
      </c>
      <c r="I2821" s="67">
        <v>0</v>
      </c>
      <c r="J2821" s="68">
        <f t="shared" si="86"/>
        <v>0</v>
      </c>
      <c r="K2821" s="56"/>
      <c r="L2821" s="64" t="s">
        <v>455</v>
      </c>
    </row>
    <row r="2822" spans="1:12" s="72" customFormat="1" outlineLevel="2">
      <c r="A2822" s="81">
        <v>1204502020</v>
      </c>
      <c r="B2822" s="82" t="s">
        <v>2278</v>
      </c>
      <c r="C2822" s="69">
        <v>0</v>
      </c>
      <c r="D2822" s="78"/>
      <c r="E2822" s="69"/>
      <c r="F2822" s="71"/>
      <c r="G2822" s="69">
        <f t="shared" si="87"/>
        <v>0</v>
      </c>
      <c r="I2822" s="67">
        <v>0</v>
      </c>
      <c r="J2822" s="68">
        <f t="shared" si="86"/>
        <v>0</v>
      </c>
      <c r="K2822" s="56"/>
      <c r="L2822" s="64" t="s">
        <v>455</v>
      </c>
    </row>
    <row r="2823" spans="1:12" s="72" customFormat="1" outlineLevel="2">
      <c r="A2823" s="81">
        <v>1204502021</v>
      </c>
      <c r="B2823" s="82" t="s">
        <v>2279</v>
      </c>
      <c r="C2823" s="69">
        <v>0</v>
      </c>
      <c r="D2823" s="78"/>
      <c r="E2823" s="69"/>
      <c r="F2823" s="71"/>
      <c r="G2823" s="69">
        <f t="shared" si="87"/>
        <v>0</v>
      </c>
      <c r="I2823" s="67">
        <v>0</v>
      </c>
      <c r="J2823" s="68">
        <f t="shared" si="86"/>
        <v>0</v>
      </c>
      <c r="K2823" s="56"/>
      <c r="L2823" s="64" t="s">
        <v>455</v>
      </c>
    </row>
    <row r="2824" spans="1:12" s="72" customFormat="1" outlineLevel="2">
      <c r="A2824" s="81">
        <v>1204502022</v>
      </c>
      <c r="B2824" s="82" t="s">
        <v>2280</v>
      </c>
      <c r="C2824" s="69">
        <v>0</v>
      </c>
      <c r="D2824" s="78"/>
      <c r="E2824" s="69"/>
      <c r="F2824" s="71"/>
      <c r="G2824" s="69">
        <f t="shared" si="87"/>
        <v>0</v>
      </c>
      <c r="I2824" s="67">
        <v>0</v>
      </c>
      <c r="J2824" s="68">
        <f t="shared" si="86"/>
        <v>0</v>
      </c>
      <c r="K2824" s="56"/>
      <c r="L2824" s="64" t="s">
        <v>455</v>
      </c>
    </row>
    <row r="2825" spans="1:12" s="72" customFormat="1" outlineLevel="2">
      <c r="A2825" s="81">
        <v>1204502023</v>
      </c>
      <c r="B2825" s="82" t="s">
        <v>2281</v>
      </c>
      <c r="C2825" s="69">
        <v>0</v>
      </c>
      <c r="D2825" s="78"/>
      <c r="E2825" s="69"/>
      <c r="F2825" s="71"/>
      <c r="G2825" s="69">
        <f t="shared" si="87"/>
        <v>0</v>
      </c>
      <c r="I2825" s="67">
        <v>0</v>
      </c>
      <c r="J2825" s="68">
        <f t="shared" si="86"/>
        <v>0</v>
      </c>
      <c r="K2825" s="56"/>
      <c r="L2825" s="64" t="s">
        <v>455</v>
      </c>
    </row>
    <row r="2826" spans="1:12" s="72" customFormat="1" outlineLevel="2">
      <c r="A2826" s="81">
        <v>1204502026</v>
      </c>
      <c r="B2826" s="82" t="s">
        <v>2282</v>
      </c>
      <c r="C2826" s="69">
        <v>0</v>
      </c>
      <c r="D2826" s="78"/>
      <c r="E2826" s="69"/>
      <c r="F2826" s="71"/>
      <c r="G2826" s="69">
        <f t="shared" si="87"/>
        <v>0</v>
      </c>
      <c r="I2826" s="67">
        <v>0</v>
      </c>
      <c r="J2826" s="68">
        <f t="shared" si="86"/>
        <v>0</v>
      </c>
      <c r="K2826" s="56"/>
      <c r="L2826" s="64" t="s">
        <v>455</v>
      </c>
    </row>
    <row r="2827" spans="1:12" s="72" customFormat="1" outlineLevel="2">
      <c r="A2827" s="81">
        <v>1204502027</v>
      </c>
      <c r="B2827" s="82" t="s">
        <v>2283</v>
      </c>
      <c r="C2827" s="69">
        <v>0</v>
      </c>
      <c r="D2827" s="78"/>
      <c r="E2827" s="69"/>
      <c r="F2827" s="71"/>
      <c r="G2827" s="69">
        <f t="shared" si="87"/>
        <v>0</v>
      </c>
      <c r="I2827" s="67">
        <v>0</v>
      </c>
      <c r="J2827" s="68">
        <f t="shared" si="86"/>
        <v>0</v>
      </c>
      <c r="K2827" s="56"/>
      <c r="L2827" s="64" t="s">
        <v>455</v>
      </c>
    </row>
    <row r="2828" spans="1:12" s="72" customFormat="1" outlineLevel="2">
      <c r="A2828" s="81">
        <v>1204502028</v>
      </c>
      <c r="B2828" s="82" t="s">
        <v>2284</v>
      </c>
      <c r="C2828" s="69">
        <v>0</v>
      </c>
      <c r="D2828" s="78"/>
      <c r="E2828" s="69"/>
      <c r="F2828" s="71"/>
      <c r="G2828" s="69">
        <f t="shared" si="87"/>
        <v>0</v>
      </c>
      <c r="I2828" s="67">
        <v>0</v>
      </c>
      <c r="J2828" s="68">
        <f t="shared" si="86"/>
        <v>0</v>
      </c>
      <c r="K2828" s="56"/>
      <c r="L2828" s="64" t="s">
        <v>455</v>
      </c>
    </row>
    <row r="2829" spans="1:12" s="72" customFormat="1" outlineLevel="2">
      <c r="A2829" s="81">
        <v>1204502029</v>
      </c>
      <c r="B2829" s="82" t="s">
        <v>2285</v>
      </c>
      <c r="C2829" s="69">
        <v>0</v>
      </c>
      <c r="D2829" s="78"/>
      <c r="E2829" s="69"/>
      <c r="F2829" s="71"/>
      <c r="G2829" s="69">
        <f t="shared" si="87"/>
        <v>0</v>
      </c>
      <c r="I2829" s="67">
        <v>0</v>
      </c>
      <c r="J2829" s="68">
        <f t="shared" si="86"/>
        <v>0</v>
      </c>
      <c r="K2829" s="56"/>
      <c r="L2829" s="64" t="s">
        <v>455</v>
      </c>
    </row>
    <row r="2830" spans="1:12" s="72" customFormat="1" outlineLevel="2">
      <c r="A2830" s="81">
        <v>1204599010</v>
      </c>
      <c r="B2830" s="82" t="s">
        <v>2286</v>
      </c>
      <c r="C2830" s="69">
        <v>0</v>
      </c>
      <c r="D2830" s="78"/>
      <c r="E2830" s="69"/>
      <c r="F2830" s="71"/>
      <c r="G2830" s="69">
        <f t="shared" si="87"/>
        <v>0</v>
      </c>
      <c r="I2830" s="67">
        <v>0</v>
      </c>
      <c r="J2830" s="68">
        <f t="shared" si="86"/>
        <v>0</v>
      </c>
      <c r="K2830" s="56"/>
      <c r="L2830" s="64" t="s">
        <v>455</v>
      </c>
    </row>
    <row r="2831" spans="1:12" s="72" customFormat="1" outlineLevel="2">
      <c r="A2831" s="81">
        <v>1204599011</v>
      </c>
      <c r="B2831" s="82" t="s">
        <v>2287</v>
      </c>
      <c r="C2831" s="69">
        <v>0</v>
      </c>
      <c r="D2831" s="78"/>
      <c r="E2831" s="69"/>
      <c r="F2831" s="71"/>
      <c r="G2831" s="69">
        <f t="shared" si="87"/>
        <v>0</v>
      </c>
      <c r="I2831" s="67">
        <v>0</v>
      </c>
      <c r="J2831" s="68">
        <f t="shared" si="86"/>
        <v>0</v>
      </c>
      <c r="K2831" s="56"/>
      <c r="L2831" s="64" t="s">
        <v>455</v>
      </c>
    </row>
    <row r="2832" spans="1:12" s="72" customFormat="1" outlineLevel="2">
      <c r="A2832" s="81">
        <v>1204599012</v>
      </c>
      <c r="B2832" s="82" t="s">
        <v>2288</v>
      </c>
      <c r="C2832" s="69">
        <v>0</v>
      </c>
      <c r="D2832" s="78"/>
      <c r="E2832" s="69"/>
      <c r="F2832" s="71"/>
      <c r="G2832" s="69">
        <f t="shared" si="87"/>
        <v>0</v>
      </c>
      <c r="I2832" s="67">
        <v>0</v>
      </c>
      <c r="J2832" s="68">
        <f t="shared" si="86"/>
        <v>0</v>
      </c>
      <c r="K2832" s="56"/>
      <c r="L2832" s="64" t="s">
        <v>455</v>
      </c>
    </row>
    <row r="2833" spans="1:12" s="72" customFormat="1" outlineLevel="2">
      <c r="A2833" s="81">
        <v>1204599013</v>
      </c>
      <c r="B2833" s="82" t="s">
        <v>2289</v>
      </c>
      <c r="C2833" s="69">
        <v>589230.33999999904</v>
      </c>
      <c r="D2833" s="78"/>
      <c r="E2833" s="69"/>
      <c r="F2833" s="71"/>
      <c r="G2833" s="69">
        <f t="shared" si="87"/>
        <v>589230.33999999904</v>
      </c>
      <c r="I2833" s="67">
        <v>0</v>
      </c>
      <c r="J2833" s="68">
        <f t="shared" si="86"/>
        <v>-589230.33999999904</v>
      </c>
      <c r="K2833" s="56"/>
      <c r="L2833" s="64" t="s">
        <v>455</v>
      </c>
    </row>
    <row r="2834" spans="1:12" s="72" customFormat="1" outlineLevel="2">
      <c r="A2834" s="81">
        <v>1204599017</v>
      </c>
      <c r="B2834" s="82" t="s">
        <v>2290</v>
      </c>
      <c r="C2834" s="69">
        <v>-589230.33999999904</v>
      </c>
      <c r="D2834" s="78"/>
      <c r="E2834" s="69"/>
      <c r="F2834" s="71"/>
      <c r="G2834" s="69">
        <f t="shared" si="87"/>
        <v>-589230.33999999904</v>
      </c>
      <c r="I2834" s="67">
        <v>0</v>
      </c>
      <c r="J2834" s="68">
        <f t="shared" si="86"/>
        <v>589230.33999999904</v>
      </c>
      <c r="K2834" s="56"/>
      <c r="L2834" s="64" t="s">
        <v>455</v>
      </c>
    </row>
    <row r="2835" spans="1:12" s="72" customFormat="1" outlineLevel="2">
      <c r="A2835" s="81">
        <v>1204599018</v>
      </c>
      <c r="B2835" s="82" t="s">
        <v>2291</v>
      </c>
      <c r="C2835" s="69">
        <v>0</v>
      </c>
      <c r="D2835" s="78"/>
      <c r="E2835" s="69"/>
      <c r="F2835" s="71"/>
      <c r="G2835" s="69">
        <f t="shared" si="87"/>
        <v>0</v>
      </c>
      <c r="I2835" s="67">
        <v>0</v>
      </c>
      <c r="J2835" s="68">
        <f t="shared" si="86"/>
        <v>0</v>
      </c>
      <c r="K2835" s="56"/>
      <c r="L2835" s="64" t="s">
        <v>455</v>
      </c>
    </row>
    <row r="2836" spans="1:12" s="72" customFormat="1" outlineLevel="2">
      <c r="A2836" s="81">
        <v>1204599019</v>
      </c>
      <c r="B2836" s="82" t="s">
        <v>2292</v>
      </c>
      <c r="C2836" s="69">
        <v>0</v>
      </c>
      <c r="D2836" s="78"/>
      <c r="E2836" s="69"/>
      <c r="F2836" s="71"/>
      <c r="G2836" s="69">
        <f t="shared" si="87"/>
        <v>0</v>
      </c>
      <c r="I2836" s="67">
        <v>0</v>
      </c>
      <c r="J2836" s="68">
        <f t="shared" si="86"/>
        <v>0</v>
      </c>
      <c r="K2836" s="56"/>
      <c r="L2836" s="64" t="s">
        <v>455</v>
      </c>
    </row>
    <row r="2837" spans="1:12" s="72" customFormat="1" outlineLevel="2">
      <c r="A2837" s="81">
        <v>1204599020</v>
      </c>
      <c r="B2837" s="82" t="s">
        <v>2286</v>
      </c>
      <c r="C2837" s="69">
        <v>0</v>
      </c>
      <c r="D2837" s="78"/>
      <c r="E2837" s="69"/>
      <c r="F2837" s="71"/>
      <c r="G2837" s="69">
        <f t="shared" si="87"/>
        <v>0</v>
      </c>
      <c r="I2837" s="67">
        <v>0</v>
      </c>
      <c r="J2837" s="68">
        <f t="shared" si="86"/>
        <v>0</v>
      </c>
      <c r="K2837" s="56"/>
      <c r="L2837" s="64" t="s">
        <v>455</v>
      </c>
    </row>
    <row r="2838" spans="1:12" s="72" customFormat="1" outlineLevel="2">
      <c r="A2838" s="81">
        <v>1204599021</v>
      </c>
      <c r="B2838" s="82" t="s">
        <v>2287</v>
      </c>
      <c r="C2838" s="69">
        <v>0</v>
      </c>
      <c r="D2838" s="78"/>
      <c r="E2838" s="69"/>
      <c r="F2838" s="71"/>
      <c r="G2838" s="69">
        <f t="shared" si="87"/>
        <v>0</v>
      </c>
      <c r="I2838" s="67">
        <v>0</v>
      </c>
      <c r="J2838" s="68">
        <f t="shared" si="86"/>
        <v>0</v>
      </c>
      <c r="K2838" s="56"/>
      <c r="L2838" s="64" t="s">
        <v>455</v>
      </c>
    </row>
    <row r="2839" spans="1:12" s="72" customFormat="1" outlineLevel="2">
      <c r="A2839" s="81">
        <v>1204599022</v>
      </c>
      <c r="B2839" s="82" t="s">
        <v>2288</v>
      </c>
      <c r="C2839" s="69">
        <v>0</v>
      </c>
      <c r="D2839" s="78"/>
      <c r="E2839" s="69"/>
      <c r="F2839" s="71"/>
      <c r="G2839" s="69">
        <f t="shared" si="87"/>
        <v>0</v>
      </c>
      <c r="I2839" s="67">
        <v>0</v>
      </c>
      <c r="J2839" s="68">
        <f t="shared" si="86"/>
        <v>0</v>
      </c>
      <c r="K2839" s="56"/>
      <c r="L2839" s="64" t="s">
        <v>455</v>
      </c>
    </row>
    <row r="2840" spans="1:12" s="72" customFormat="1" outlineLevel="2">
      <c r="A2840" s="81">
        <v>1204599023</v>
      </c>
      <c r="B2840" s="82" t="s">
        <v>2289</v>
      </c>
      <c r="C2840" s="69">
        <v>0</v>
      </c>
      <c r="D2840" s="78"/>
      <c r="E2840" s="69"/>
      <c r="F2840" s="71"/>
      <c r="G2840" s="69">
        <f t="shared" si="87"/>
        <v>0</v>
      </c>
      <c r="I2840" s="67">
        <v>0</v>
      </c>
      <c r="J2840" s="68">
        <f t="shared" si="86"/>
        <v>0</v>
      </c>
      <c r="K2840" s="56"/>
      <c r="L2840" s="64" t="s">
        <v>455</v>
      </c>
    </row>
    <row r="2841" spans="1:12" s="72" customFormat="1" outlineLevel="2">
      <c r="A2841" s="81">
        <v>1204599027</v>
      </c>
      <c r="B2841" s="82" t="s">
        <v>2290</v>
      </c>
      <c r="C2841" s="69">
        <v>0</v>
      </c>
      <c r="D2841" s="78"/>
      <c r="E2841" s="69"/>
      <c r="F2841" s="71"/>
      <c r="G2841" s="69">
        <f t="shared" si="87"/>
        <v>0</v>
      </c>
      <c r="I2841" s="67">
        <v>0</v>
      </c>
      <c r="J2841" s="68">
        <f t="shared" si="86"/>
        <v>0</v>
      </c>
      <c r="K2841" s="56"/>
      <c r="L2841" s="64" t="s">
        <v>455</v>
      </c>
    </row>
    <row r="2842" spans="1:12" s="72" customFormat="1" outlineLevel="2">
      <c r="A2842" s="81">
        <v>1204599028</v>
      </c>
      <c r="B2842" s="82" t="s">
        <v>2291</v>
      </c>
      <c r="C2842" s="69">
        <v>0</v>
      </c>
      <c r="D2842" s="78"/>
      <c r="E2842" s="69"/>
      <c r="F2842" s="71"/>
      <c r="G2842" s="69">
        <f t="shared" si="87"/>
        <v>0</v>
      </c>
      <c r="I2842" s="67">
        <v>0</v>
      </c>
      <c r="J2842" s="68">
        <f t="shared" si="86"/>
        <v>0</v>
      </c>
      <c r="K2842" s="56"/>
      <c r="L2842" s="64" t="s">
        <v>455</v>
      </c>
    </row>
    <row r="2843" spans="1:12" s="72" customFormat="1" outlineLevel="2">
      <c r="A2843" s="81">
        <v>1204599029</v>
      </c>
      <c r="B2843" s="82" t="s">
        <v>2292</v>
      </c>
      <c r="C2843" s="69">
        <v>0</v>
      </c>
      <c r="D2843" s="78"/>
      <c r="E2843" s="69"/>
      <c r="F2843" s="71"/>
      <c r="G2843" s="69">
        <f t="shared" si="87"/>
        <v>0</v>
      </c>
      <c r="I2843" s="67">
        <v>0</v>
      </c>
      <c r="J2843" s="68">
        <f t="shared" si="86"/>
        <v>0</v>
      </c>
      <c r="K2843" s="56"/>
      <c r="L2843" s="64" t="s">
        <v>455</v>
      </c>
    </row>
    <row r="2844" spans="1:12" s="72" customFormat="1" outlineLevel="2">
      <c r="A2844" s="81">
        <v>1204601010</v>
      </c>
      <c r="B2844" s="82" t="s">
        <v>2293</v>
      </c>
      <c r="C2844" s="69">
        <v>34793.870000000003</v>
      </c>
      <c r="D2844" s="78"/>
      <c r="E2844" s="69"/>
      <c r="F2844" s="71"/>
      <c r="G2844" s="69">
        <f t="shared" si="87"/>
        <v>34793.870000000003</v>
      </c>
      <c r="I2844" s="67">
        <v>0</v>
      </c>
      <c r="J2844" s="68">
        <f t="shared" si="86"/>
        <v>-34793.870000000003</v>
      </c>
      <c r="K2844" s="56"/>
      <c r="L2844" s="64" t="s">
        <v>455</v>
      </c>
    </row>
    <row r="2845" spans="1:12" s="72" customFormat="1" outlineLevel="2">
      <c r="A2845" s="81">
        <v>1204601011</v>
      </c>
      <c r="B2845" s="82" t="s">
        <v>2294</v>
      </c>
      <c r="C2845" s="69">
        <v>3375846.1499999901</v>
      </c>
      <c r="D2845" s="78"/>
      <c r="E2845" s="69"/>
      <c r="F2845" s="71"/>
      <c r="G2845" s="69">
        <f t="shared" si="87"/>
        <v>3375846.1499999901</v>
      </c>
      <c r="I2845" s="67">
        <v>0</v>
      </c>
      <c r="J2845" s="68">
        <f t="shared" si="86"/>
        <v>-3375846.1499999901</v>
      </c>
      <c r="K2845" s="56"/>
      <c r="L2845" s="64" t="s">
        <v>455</v>
      </c>
    </row>
    <row r="2846" spans="1:12" s="72" customFormat="1" outlineLevel="2">
      <c r="A2846" s="81">
        <v>1204601012</v>
      </c>
      <c r="B2846" s="82" t="s">
        <v>2295</v>
      </c>
      <c r="C2846" s="69">
        <v>0</v>
      </c>
      <c r="D2846" s="78"/>
      <c r="E2846" s="69"/>
      <c r="F2846" s="71"/>
      <c r="G2846" s="69">
        <f t="shared" si="87"/>
        <v>0</v>
      </c>
      <c r="I2846" s="67">
        <v>0</v>
      </c>
      <c r="J2846" s="68">
        <f t="shared" si="86"/>
        <v>0</v>
      </c>
      <c r="K2846" s="56"/>
      <c r="L2846" s="64" t="s">
        <v>455</v>
      </c>
    </row>
    <row r="2847" spans="1:12" s="72" customFormat="1" outlineLevel="2">
      <c r="A2847" s="81">
        <v>1204601013</v>
      </c>
      <c r="B2847" s="82" t="s">
        <v>2296</v>
      </c>
      <c r="C2847" s="69">
        <v>2375799.9199999901</v>
      </c>
      <c r="D2847" s="78"/>
      <c r="E2847" s="69"/>
      <c r="F2847" s="71"/>
      <c r="G2847" s="69">
        <f t="shared" si="87"/>
        <v>2375799.9199999901</v>
      </c>
      <c r="I2847" s="67">
        <v>0</v>
      </c>
      <c r="J2847" s="68">
        <f t="shared" si="86"/>
        <v>-2375799.9199999901</v>
      </c>
      <c r="K2847" s="56"/>
      <c r="L2847" s="64" t="s">
        <v>455</v>
      </c>
    </row>
    <row r="2848" spans="1:12" s="72" customFormat="1" outlineLevel="2">
      <c r="A2848" s="81">
        <v>1204601016</v>
      </c>
      <c r="B2848" s="82" t="s">
        <v>2297</v>
      </c>
      <c r="C2848" s="69">
        <v>0</v>
      </c>
      <c r="D2848" s="78"/>
      <c r="E2848" s="69"/>
      <c r="F2848" s="71"/>
      <c r="G2848" s="69">
        <f t="shared" si="87"/>
        <v>0</v>
      </c>
      <c r="I2848" s="67">
        <v>0</v>
      </c>
      <c r="J2848" s="68">
        <f t="shared" si="86"/>
        <v>0</v>
      </c>
      <c r="K2848" s="56"/>
      <c r="L2848" s="64" t="s">
        <v>455</v>
      </c>
    </row>
    <row r="2849" spans="1:12" s="72" customFormat="1" outlineLevel="2">
      <c r="A2849" s="81">
        <v>1204601017</v>
      </c>
      <c r="B2849" s="82" t="s">
        <v>2298</v>
      </c>
      <c r="C2849" s="69">
        <v>-5785928.04</v>
      </c>
      <c r="D2849" s="78"/>
      <c r="E2849" s="69"/>
      <c r="F2849" s="71"/>
      <c r="G2849" s="69">
        <f t="shared" si="87"/>
        <v>-5785928.04</v>
      </c>
      <c r="I2849" s="67">
        <v>0</v>
      </c>
      <c r="J2849" s="68">
        <f t="shared" si="86"/>
        <v>5785928.04</v>
      </c>
      <c r="K2849" s="56"/>
      <c r="L2849" s="64" t="s">
        <v>455</v>
      </c>
    </row>
    <row r="2850" spans="1:12" s="72" customFormat="1" outlineLevel="2">
      <c r="A2850" s="81">
        <v>1204601018</v>
      </c>
      <c r="B2850" s="82" t="s">
        <v>2299</v>
      </c>
      <c r="C2850" s="69">
        <v>0</v>
      </c>
      <c r="D2850" s="78"/>
      <c r="E2850" s="69"/>
      <c r="F2850" s="71"/>
      <c r="G2850" s="69">
        <f t="shared" si="87"/>
        <v>0</v>
      </c>
      <c r="I2850" s="67">
        <v>0</v>
      </c>
      <c r="J2850" s="68">
        <f t="shared" si="86"/>
        <v>0</v>
      </c>
      <c r="K2850" s="56"/>
      <c r="L2850" s="64" t="s">
        <v>455</v>
      </c>
    </row>
    <row r="2851" spans="1:12" s="72" customFormat="1" outlineLevel="2">
      <c r="A2851" s="81">
        <v>1204601019</v>
      </c>
      <c r="B2851" s="82" t="s">
        <v>2300</v>
      </c>
      <c r="C2851" s="69">
        <v>0</v>
      </c>
      <c r="D2851" s="78"/>
      <c r="E2851" s="69"/>
      <c r="F2851" s="71"/>
      <c r="G2851" s="69">
        <f t="shared" si="87"/>
        <v>0</v>
      </c>
      <c r="I2851" s="67">
        <v>0</v>
      </c>
      <c r="J2851" s="68">
        <f t="shared" si="86"/>
        <v>0</v>
      </c>
      <c r="K2851" s="56"/>
      <c r="L2851" s="64" t="s">
        <v>455</v>
      </c>
    </row>
    <row r="2852" spans="1:12" s="72" customFormat="1" outlineLevel="2">
      <c r="A2852" s="81">
        <v>1204601020</v>
      </c>
      <c r="B2852" s="82" t="s">
        <v>2293</v>
      </c>
      <c r="C2852" s="69">
        <v>0</v>
      </c>
      <c r="D2852" s="78"/>
      <c r="E2852" s="69"/>
      <c r="F2852" s="71"/>
      <c r="G2852" s="69">
        <f t="shared" si="87"/>
        <v>0</v>
      </c>
      <c r="I2852" s="67">
        <v>0</v>
      </c>
      <c r="J2852" s="68">
        <f t="shared" si="86"/>
        <v>0</v>
      </c>
      <c r="K2852" s="56"/>
      <c r="L2852" s="64" t="s">
        <v>455</v>
      </c>
    </row>
    <row r="2853" spans="1:12" s="72" customFormat="1" outlineLevel="2">
      <c r="A2853" s="81">
        <v>1204601021</v>
      </c>
      <c r="B2853" s="82" t="s">
        <v>2294</v>
      </c>
      <c r="C2853" s="69">
        <v>0</v>
      </c>
      <c r="D2853" s="78"/>
      <c r="E2853" s="69"/>
      <c r="F2853" s="71"/>
      <c r="G2853" s="69">
        <f t="shared" si="87"/>
        <v>0</v>
      </c>
      <c r="I2853" s="67">
        <v>0</v>
      </c>
      <c r="J2853" s="68">
        <f t="shared" si="86"/>
        <v>0</v>
      </c>
      <c r="K2853" s="56"/>
      <c r="L2853" s="64" t="s">
        <v>455</v>
      </c>
    </row>
    <row r="2854" spans="1:12" s="72" customFormat="1" outlineLevel="2">
      <c r="A2854" s="81">
        <v>1204601022</v>
      </c>
      <c r="B2854" s="82" t="s">
        <v>2295</v>
      </c>
      <c r="C2854" s="69">
        <v>0</v>
      </c>
      <c r="D2854" s="78"/>
      <c r="E2854" s="69"/>
      <c r="F2854" s="71"/>
      <c r="G2854" s="69">
        <f t="shared" si="87"/>
        <v>0</v>
      </c>
      <c r="I2854" s="67">
        <v>0</v>
      </c>
      <c r="J2854" s="68">
        <f t="shared" si="86"/>
        <v>0</v>
      </c>
      <c r="K2854" s="56"/>
      <c r="L2854" s="64" t="s">
        <v>455</v>
      </c>
    </row>
    <row r="2855" spans="1:12" s="72" customFormat="1" outlineLevel="2">
      <c r="A2855" s="81">
        <v>1204601023</v>
      </c>
      <c r="B2855" s="82" t="s">
        <v>2296</v>
      </c>
      <c r="C2855" s="69">
        <v>0</v>
      </c>
      <c r="D2855" s="78"/>
      <c r="E2855" s="69"/>
      <c r="F2855" s="71"/>
      <c r="G2855" s="69">
        <f t="shared" si="87"/>
        <v>0</v>
      </c>
      <c r="I2855" s="67">
        <v>0</v>
      </c>
      <c r="J2855" s="68">
        <f t="shared" si="86"/>
        <v>0</v>
      </c>
      <c r="K2855" s="56"/>
      <c r="L2855" s="64" t="s">
        <v>455</v>
      </c>
    </row>
    <row r="2856" spans="1:12" s="72" customFormat="1" outlineLevel="2">
      <c r="A2856" s="81">
        <v>1204601026</v>
      </c>
      <c r="B2856" s="82" t="s">
        <v>2297</v>
      </c>
      <c r="C2856" s="69">
        <v>0</v>
      </c>
      <c r="D2856" s="78"/>
      <c r="E2856" s="69"/>
      <c r="F2856" s="71"/>
      <c r="G2856" s="69">
        <f t="shared" si="87"/>
        <v>0</v>
      </c>
      <c r="I2856" s="67">
        <v>0</v>
      </c>
      <c r="J2856" s="68">
        <f t="shared" si="86"/>
        <v>0</v>
      </c>
      <c r="K2856" s="56"/>
      <c r="L2856" s="64" t="s">
        <v>455</v>
      </c>
    </row>
    <row r="2857" spans="1:12" s="72" customFormat="1" outlineLevel="2">
      <c r="A2857" s="81">
        <v>1204601027</v>
      </c>
      <c r="B2857" s="82" t="s">
        <v>2298</v>
      </c>
      <c r="C2857" s="69">
        <v>0</v>
      </c>
      <c r="D2857" s="78"/>
      <c r="E2857" s="69"/>
      <c r="F2857" s="71"/>
      <c r="G2857" s="69">
        <f t="shared" si="87"/>
        <v>0</v>
      </c>
      <c r="I2857" s="67">
        <v>0</v>
      </c>
      <c r="J2857" s="68">
        <f t="shared" si="86"/>
        <v>0</v>
      </c>
      <c r="K2857" s="56"/>
      <c r="L2857" s="64" t="s">
        <v>455</v>
      </c>
    </row>
    <row r="2858" spans="1:12" s="72" customFormat="1" outlineLevel="2">
      <c r="A2858" s="81">
        <v>1204601028</v>
      </c>
      <c r="B2858" s="82" t="s">
        <v>2299</v>
      </c>
      <c r="C2858" s="69">
        <v>0</v>
      </c>
      <c r="D2858" s="78"/>
      <c r="E2858" s="69"/>
      <c r="F2858" s="71"/>
      <c r="G2858" s="69">
        <f t="shared" si="87"/>
        <v>0</v>
      </c>
      <c r="I2858" s="67">
        <v>0</v>
      </c>
      <c r="J2858" s="68">
        <f t="shared" si="86"/>
        <v>0</v>
      </c>
      <c r="K2858" s="56"/>
      <c r="L2858" s="64" t="s">
        <v>455</v>
      </c>
    </row>
    <row r="2859" spans="1:12" s="72" customFormat="1" outlineLevel="2">
      <c r="A2859" s="81">
        <v>1204601029</v>
      </c>
      <c r="B2859" s="82" t="s">
        <v>2300</v>
      </c>
      <c r="C2859" s="69">
        <v>0</v>
      </c>
      <c r="D2859" s="78"/>
      <c r="E2859" s="69"/>
      <c r="F2859" s="71"/>
      <c r="G2859" s="69">
        <f t="shared" si="87"/>
        <v>0</v>
      </c>
      <c r="I2859" s="67">
        <v>0</v>
      </c>
      <c r="J2859" s="68">
        <f t="shared" ref="J2859:J2922" si="88">I2859-G2859</f>
        <v>0</v>
      </c>
      <c r="K2859" s="56"/>
      <c r="L2859" s="64" t="s">
        <v>455</v>
      </c>
    </row>
    <row r="2860" spans="1:12" s="72" customFormat="1" outlineLevel="2">
      <c r="A2860" s="81">
        <v>1204701010</v>
      </c>
      <c r="B2860" s="82" t="s">
        <v>2301</v>
      </c>
      <c r="C2860" s="69">
        <v>0</v>
      </c>
      <c r="D2860" s="78"/>
      <c r="E2860" s="69"/>
      <c r="F2860" s="71"/>
      <c r="G2860" s="69">
        <f t="shared" si="87"/>
        <v>0</v>
      </c>
      <c r="I2860" s="67">
        <v>0</v>
      </c>
      <c r="J2860" s="68">
        <f t="shared" si="88"/>
        <v>0</v>
      </c>
      <c r="K2860" s="56"/>
      <c r="L2860" s="64" t="s">
        <v>455</v>
      </c>
    </row>
    <row r="2861" spans="1:12" s="72" customFormat="1" outlineLevel="2">
      <c r="A2861" s="81">
        <v>1204701011</v>
      </c>
      <c r="B2861" s="82" t="s">
        <v>2302</v>
      </c>
      <c r="C2861" s="69">
        <v>0</v>
      </c>
      <c r="D2861" s="78"/>
      <c r="E2861" s="69"/>
      <c r="F2861" s="71"/>
      <c r="G2861" s="69">
        <f t="shared" si="87"/>
        <v>0</v>
      </c>
      <c r="I2861" s="67">
        <v>0</v>
      </c>
      <c r="J2861" s="68">
        <f t="shared" si="88"/>
        <v>0</v>
      </c>
      <c r="K2861" s="56"/>
      <c r="L2861" s="64" t="s">
        <v>455</v>
      </c>
    </row>
    <row r="2862" spans="1:12" s="72" customFormat="1" outlineLevel="2">
      <c r="A2862" s="81">
        <v>1204701012</v>
      </c>
      <c r="B2862" s="82" t="s">
        <v>2303</v>
      </c>
      <c r="C2862" s="69">
        <v>0</v>
      </c>
      <c r="D2862" s="78"/>
      <c r="E2862" s="69"/>
      <c r="F2862" s="71"/>
      <c r="G2862" s="69">
        <f t="shared" si="87"/>
        <v>0</v>
      </c>
      <c r="I2862" s="67">
        <v>0</v>
      </c>
      <c r="J2862" s="68">
        <f t="shared" si="88"/>
        <v>0</v>
      </c>
      <c r="K2862" s="56"/>
      <c r="L2862" s="64" t="s">
        <v>455</v>
      </c>
    </row>
    <row r="2863" spans="1:12" s="72" customFormat="1" outlineLevel="2">
      <c r="A2863" s="81">
        <v>1204701013</v>
      </c>
      <c r="B2863" s="82" t="s">
        <v>2304</v>
      </c>
      <c r="C2863" s="69">
        <v>0</v>
      </c>
      <c r="D2863" s="78"/>
      <c r="E2863" s="69"/>
      <c r="F2863" s="71"/>
      <c r="G2863" s="69">
        <f t="shared" si="87"/>
        <v>0</v>
      </c>
      <c r="I2863" s="67">
        <v>0</v>
      </c>
      <c r="J2863" s="68">
        <f t="shared" si="88"/>
        <v>0</v>
      </c>
      <c r="K2863" s="56"/>
      <c r="L2863" s="64" t="s">
        <v>455</v>
      </c>
    </row>
    <row r="2864" spans="1:12" s="72" customFormat="1" outlineLevel="2">
      <c r="A2864" s="81">
        <v>1204701016</v>
      </c>
      <c r="B2864" s="82" t="s">
        <v>2305</v>
      </c>
      <c r="C2864" s="69">
        <v>0</v>
      </c>
      <c r="D2864" s="78"/>
      <c r="E2864" s="69"/>
      <c r="F2864" s="71"/>
      <c r="G2864" s="69">
        <f t="shared" si="87"/>
        <v>0</v>
      </c>
      <c r="I2864" s="67">
        <v>0</v>
      </c>
      <c r="J2864" s="68">
        <f t="shared" si="88"/>
        <v>0</v>
      </c>
      <c r="K2864" s="56"/>
      <c r="L2864" s="64" t="s">
        <v>455</v>
      </c>
    </row>
    <row r="2865" spans="1:12" s="72" customFormat="1" outlineLevel="2">
      <c r="A2865" s="81">
        <v>1204701017</v>
      </c>
      <c r="B2865" s="82" t="s">
        <v>2306</v>
      </c>
      <c r="C2865" s="69">
        <v>0</v>
      </c>
      <c r="D2865" s="78"/>
      <c r="E2865" s="69"/>
      <c r="F2865" s="71"/>
      <c r="G2865" s="69">
        <f t="shared" si="87"/>
        <v>0</v>
      </c>
      <c r="I2865" s="67">
        <v>0</v>
      </c>
      <c r="J2865" s="68">
        <f t="shared" si="88"/>
        <v>0</v>
      </c>
      <c r="K2865" s="56"/>
      <c r="L2865" s="64" t="s">
        <v>455</v>
      </c>
    </row>
    <row r="2866" spans="1:12" s="72" customFormat="1" outlineLevel="2">
      <c r="A2866" s="81">
        <v>1204701018</v>
      </c>
      <c r="B2866" s="82" t="s">
        <v>2307</v>
      </c>
      <c r="C2866" s="69">
        <v>0</v>
      </c>
      <c r="D2866" s="78"/>
      <c r="E2866" s="69"/>
      <c r="F2866" s="71"/>
      <c r="G2866" s="69">
        <f t="shared" si="87"/>
        <v>0</v>
      </c>
      <c r="I2866" s="67">
        <v>0</v>
      </c>
      <c r="J2866" s="68">
        <f t="shared" si="88"/>
        <v>0</v>
      </c>
      <c r="K2866" s="56"/>
      <c r="L2866" s="64" t="s">
        <v>455</v>
      </c>
    </row>
    <row r="2867" spans="1:12" s="72" customFormat="1" outlineLevel="2">
      <c r="A2867" s="81">
        <v>1204701019</v>
      </c>
      <c r="B2867" s="82" t="s">
        <v>2308</v>
      </c>
      <c r="C2867" s="69">
        <v>0</v>
      </c>
      <c r="D2867" s="78"/>
      <c r="E2867" s="69"/>
      <c r="F2867" s="71"/>
      <c r="G2867" s="69">
        <f t="shared" si="87"/>
        <v>0</v>
      </c>
      <c r="I2867" s="67">
        <v>0</v>
      </c>
      <c r="J2867" s="68">
        <f t="shared" si="88"/>
        <v>0</v>
      </c>
      <c r="K2867" s="56"/>
      <c r="L2867" s="64" t="s">
        <v>455</v>
      </c>
    </row>
    <row r="2868" spans="1:12" s="72" customFormat="1" outlineLevel="2">
      <c r="A2868" s="81">
        <v>1204801010</v>
      </c>
      <c r="B2868" s="82" t="s">
        <v>2309</v>
      </c>
      <c r="C2868" s="69">
        <v>0</v>
      </c>
      <c r="D2868" s="78"/>
      <c r="E2868" s="69"/>
      <c r="F2868" s="71"/>
      <c r="G2868" s="69">
        <f t="shared" si="87"/>
        <v>0</v>
      </c>
      <c r="I2868" s="67">
        <v>0</v>
      </c>
      <c r="J2868" s="68">
        <f t="shared" si="88"/>
        <v>0</v>
      </c>
      <c r="K2868" s="56"/>
      <c r="L2868" s="64" t="s">
        <v>455</v>
      </c>
    </row>
    <row r="2869" spans="1:12" s="72" customFormat="1" outlineLevel="2">
      <c r="A2869" s="81">
        <v>1204801011</v>
      </c>
      <c r="B2869" s="82" t="s">
        <v>2310</v>
      </c>
      <c r="C2869" s="69">
        <v>0</v>
      </c>
      <c r="D2869" s="78"/>
      <c r="E2869" s="69"/>
      <c r="F2869" s="71"/>
      <c r="G2869" s="69">
        <f t="shared" si="87"/>
        <v>0</v>
      </c>
      <c r="I2869" s="67">
        <v>0</v>
      </c>
      <c r="J2869" s="68">
        <f t="shared" si="88"/>
        <v>0</v>
      </c>
      <c r="K2869" s="56"/>
      <c r="L2869" s="64" t="s">
        <v>455</v>
      </c>
    </row>
    <row r="2870" spans="1:12" s="72" customFormat="1" outlineLevel="2">
      <c r="A2870" s="81">
        <v>1204801012</v>
      </c>
      <c r="B2870" s="82" t="s">
        <v>2311</v>
      </c>
      <c r="C2870" s="69">
        <v>0</v>
      </c>
      <c r="D2870" s="78"/>
      <c r="E2870" s="69"/>
      <c r="F2870" s="71"/>
      <c r="G2870" s="69">
        <f t="shared" si="87"/>
        <v>0</v>
      </c>
      <c r="I2870" s="67">
        <v>0</v>
      </c>
      <c r="J2870" s="68">
        <f t="shared" si="88"/>
        <v>0</v>
      </c>
      <c r="K2870" s="56"/>
      <c r="L2870" s="64" t="s">
        <v>455</v>
      </c>
    </row>
    <row r="2871" spans="1:12" s="72" customFormat="1" outlineLevel="2">
      <c r="A2871" s="81">
        <v>1204801013</v>
      </c>
      <c r="B2871" s="82" t="s">
        <v>2312</v>
      </c>
      <c r="C2871" s="69">
        <v>0</v>
      </c>
      <c r="D2871" s="78"/>
      <c r="E2871" s="69"/>
      <c r="F2871" s="71"/>
      <c r="G2871" s="69">
        <f t="shared" si="87"/>
        <v>0</v>
      </c>
      <c r="I2871" s="67">
        <v>0</v>
      </c>
      <c r="J2871" s="68">
        <f t="shared" si="88"/>
        <v>0</v>
      </c>
      <c r="K2871" s="56"/>
      <c r="L2871" s="64" t="s">
        <v>455</v>
      </c>
    </row>
    <row r="2872" spans="1:12" s="72" customFormat="1" outlineLevel="2">
      <c r="A2872" s="81">
        <v>1204801016</v>
      </c>
      <c r="B2872" s="82" t="s">
        <v>2313</v>
      </c>
      <c r="C2872" s="69">
        <v>0</v>
      </c>
      <c r="D2872" s="78"/>
      <c r="E2872" s="69"/>
      <c r="F2872" s="71"/>
      <c r="G2872" s="69">
        <f t="shared" si="87"/>
        <v>0</v>
      </c>
      <c r="I2872" s="67">
        <v>0</v>
      </c>
      <c r="J2872" s="68">
        <f t="shared" si="88"/>
        <v>0</v>
      </c>
      <c r="K2872" s="56"/>
      <c r="L2872" s="64" t="s">
        <v>455</v>
      </c>
    </row>
    <row r="2873" spans="1:12" s="72" customFormat="1" outlineLevel="2">
      <c r="A2873" s="81">
        <v>1204801017</v>
      </c>
      <c r="B2873" s="82" t="s">
        <v>2314</v>
      </c>
      <c r="C2873" s="69">
        <v>0</v>
      </c>
      <c r="D2873" s="78"/>
      <c r="E2873" s="69"/>
      <c r="F2873" s="71"/>
      <c r="G2873" s="69">
        <f t="shared" ref="G2873:G2936" si="89">C2873+E2873</f>
        <v>0</v>
      </c>
      <c r="I2873" s="67">
        <v>0</v>
      </c>
      <c r="J2873" s="68">
        <f t="shared" si="88"/>
        <v>0</v>
      </c>
      <c r="K2873" s="56"/>
      <c r="L2873" s="64" t="s">
        <v>455</v>
      </c>
    </row>
    <row r="2874" spans="1:12" s="72" customFormat="1" outlineLevel="2">
      <c r="A2874" s="81">
        <v>1204801018</v>
      </c>
      <c r="B2874" s="82" t="s">
        <v>2315</v>
      </c>
      <c r="C2874" s="69">
        <v>0</v>
      </c>
      <c r="D2874" s="78"/>
      <c r="E2874" s="69"/>
      <c r="F2874" s="71"/>
      <c r="G2874" s="69">
        <f t="shared" si="89"/>
        <v>0</v>
      </c>
      <c r="I2874" s="67">
        <v>0</v>
      </c>
      <c r="J2874" s="68">
        <f t="shared" si="88"/>
        <v>0</v>
      </c>
      <c r="K2874" s="56"/>
      <c r="L2874" s="64" t="s">
        <v>455</v>
      </c>
    </row>
    <row r="2875" spans="1:12" s="72" customFormat="1" outlineLevel="2">
      <c r="A2875" s="81">
        <v>1204801019</v>
      </c>
      <c r="B2875" s="82" t="s">
        <v>2316</v>
      </c>
      <c r="C2875" s="69">
        <v>0</v>
      </c>
      <c r="D2875" s="78"/>
      <c r="E2875" s="69"/>
      <c r="F2875" s="71"/>
      <c r="G2875" s="69">
        <f t="shared" si="89"/>
        <v>0</v>
      </c>
      <c r="I2875" s="67">
        <v>0</v>
      </c>
      <c r="J2875" s="68">
        <f t="shared" si="88"/>
        <v>0</v>
      </c>
      <c r="K2875" s="56"/>
      <c r="L2875" s="64" t="s">
        <v>455</v>
      </c>
    </row>
    <row r="2876" spans="1:12" s="72" customFormat="1" outlineLevel="2">
      <c r="A2876" s="81">
        <v>1204801020</v>
      </c>
      <c r="B2876" s="82" t="s">
        <v>2309</v>
      </c>
      <c r="C2876" s="69">
        <v>0</v>
      </c>
      <c r="D2876" s="78"/>
      <c r="E2876" s="69"/>
      <c r="F2876" s="71"/>
      <c r="G2876" s="69">
        <f t="shared" si="89"/>
        <v>0</v>
      </c>
      <c r="I2876" s="67">
        <v>0</v>
      </c>
      <c r="J2876" s="68">
        <f t="shared" si="88"/>
        <v>0</v>
      </c>
      <c r="K2876" s="56"/>
      <c r="L2876" s="64" t="s">
        <v>455</v>
      </c>
    </row>
    <row r="2877" spans="1:12" s="72" customFormat="1" outlineLevel="2">
      <c r="A2877" s="81">
        <v>1204801021</v>
      </c>
      <c r="B2877" s="82" t="s">
        <v>2310</v>
      </c>
      <c r="C2877" s="69">
        <v>0</v>
      </c>
      <c r="D2877" s="78"/>
      <c r="E2877" s="69"/>
      <c r="F2877" s="71"/>
      <c r="G2877" s="69">
        <f t="shared" si="89"/>
        <v>0</v>
      </c>
      <c r="I2877" s="67">
        <v>0</v>
      </c>
      <c r="J2877" s="68">
        <f t="shared" si="88"/>
        <v>0</v>
      </c>
      <c r="K2877" s="56"/>
      <c r="L2877" s="64" t="s">
        <v>455</v>
      </c>
    </row>
    <row r="2878" spans="1:12" s="72" customFormat="1" outlineLevel="2">
      <c r="A2878" s="81">
        <v>1204801022</v>
      </c>
      <c r="B2878" s="82" t="s">
        <v>2311</v>
      </c>
      <c r="C2878" s="69">
        <v>0</v>
      </c>
      <c r="D2878" s="78"/>
      <c r="E2878" s="69"/>
      <c r="F2878" s="71"/>
      <c r="G2878" s="69">
        <f t="shared" si="89"/>
        <v>0</v>
      </c>
      <c r="I2878" s="67">
        <v>0</v>
      </c>
      <c r="J2878" s="68">
        <f t="shared" si="88"/>
        <v>0</v>
      </c>
      <c r="K2878" s="56"/>
      <c r="L2878" s="64" t="s">
        <v>455</v>
      </c>
    </row>
    <row r="2879" spans="1:12" s="72" customFormat="1" outlineLevel="2">
      <c r="A2879" s="81">
        <v>1204801023</v>
      </c>
      <c r="B2879" s="82" t="s">
        <v>2312</v>
      </c>
      <c r="C2879" s="69">
        <v>0</v>
      </c>
      <c r="D2879" s="78"/>
      <c r="E2879" s="69"/>
      <c r="F2879" s="71"/>
      <c r="G2879" s="69">
        <f t="shared" si="89"/>
        <v>0</v>
      </c>
      <c r="I2879" s="67">
        <v>0</v>
      </c>
      <c r="J2879" s="68">
        <f t="shared" si="88"/>
        <v>0</v>
      </c>
      <c r="K2879" s="56"/>
      <c r="L2879" s="64" t="s">
        <v>455</v>
      </c>
    </row>
    <row r="2880" spans="1:12" s="72" customFormat="1" outlineLevel="2">
      <c r="A2880" s="81">
        <v>1204801026</v>
      </c>
      <c r="B2880" s="82" t="s">
        <v>2313</v>
      </c>
      <c r="C2880" s="69">
        <v>0</v>
      </c>
      <c r="D2880" s="78"/>
      <c r="E2880" s="69"/>
      <c r="F2880" s="71"/>
      <c r="G2880" s="69">
        <f t="shared" si="89"/>
        <v>0</v>
      </c>
      <c r="I2880" s="67">
        <v>0</v>
      </c>
      <c r="J2880" s="68">
        <f t="shared" si="88"/>
        <v>0</v>
      </c>
      <c r="K2880" s="56"/>
      <c r="L2880" s="64" t="s">
        <v>455</v>
      </c>
    </row>
    <row r="2881" spans="1:12" s="72" customFormat="1" outlineLevel="2">
      <c r="A2881" s="81">
        <v>1204801027</v>
      </c>
      <c r="B2881" s="82" t="s">
        <v>2314</v>
      </c>
      <c r="C2881" s="69">
        <v>0</v>
      </c>
      <c r="D2881" s="78"/>
      <c r="E2881" s="69"/>
      <c r="F2881" s="71"/>
      <c r="G2881" s="69">
        <f t="shared" si="89"/>
        <v>0</v>
      </c>
      <c r="I2881" s="67">
        <v>0</v>
      </c>
      <c r="J2881" s="68">
        <f t="shared" si="88"/>
        <v>0</v>
      </c>
      <c r="K2881" s="56"/>
      <c r="L2881" s="64" t="s">
        <v>455</v>
      </c>
    </row>
    <row r="2882" spans="1:12" s="72" customFormat="1" outlineLevel="2">
      <c r="A2882" s="81">
        <v>1204801028</v>
      </c>
      <c r="B2882" s="82" t="s">
        <v>2315</v>
      </c>
      <c r="C2882" s="69">
        <v>0</v>
      </c>
      <c r="D2882" s="78"/>
      <c r="E2882" s="69"/>
      <c r="F2882" s="71"/>
      <c r="G2882" s="69">
        <f t="shared" si="89"/>
        <v>0</v>
      </c>
      <c r="I2882" s="67">
        <v>0</v>
      </c>
      <c r="J2882" s="68">
        <f t="shared" si="88"/>
        <v>0</v>
      </c>
      <c r="K2882" s="56"/>
      <c r="L2882" s="64" t="s">
        <v>455</v>
      </c>
    </row>
    <row r="2883" spans="1:12" s="72" customFormat="1" outlineLevel="2">
      <c r="A2883" s="81">
        <v>1204801029</v>
      </c>
      <c r="B2883" s="82" t="s">
        <v>2316</v>
      </c>
      <c r="C2883" s="69">
        <v>0</v>
      </c>
      <c r="D2883" s="78"/>
      <c r="E2883" s="69"/>
      <c r="F2883" s="71"/>
      <c r="G2883" s="69">
        <f t="shared" si="89"/>
        <v>0</v>
      </c>
      <c r="I2883" s="67">
        <v>0</v>
      </c>
      <c r="J2883" s="68">
        <f t="shared" si="88"/>
        <v>0</v>
      </c>
      <c r="K2883" s="56"/>
      <c r="L2883" s="64" t="s">
        <v>455</v>
      </c>
    </row>
    <row r="2884" spans="1:12" s="72" customFormat="1" outlineLevel="2">
      <c r="A2884" s="81">
        <v>1206101010</v>
      </c>
      <c r="B2884" s="82" t="s">
        <v>2317</v>
      </c>
      <c r="C2884" s="69">
        <v>0</v>
      </c>
      <c r="D2884" s="78"/>
      <c r="E2884" s="69"/>
      <c r="F2884" s="71"/>
      <c r="G2884" s="69">
        <f t="shared" si="89"/>
        <v>0</v>
      </c>
      <c r="I2884" s="67">
        <v>0</v>
      </c>
      <c r="J2884" s="68">
        <f t="shared" si="88"/>
        <v>0</v>
      </c>
      <c r="K2884" s="56"/>
      <c r="L2884" s="64" t="s">
        <v>455</v>
      </c>
    </row>
    <row r="2885" spans="1:12" s="72" customFormat="1" outlineLevel="2">
      <c r="A2885" s="81">
        <v>1206101011</v>
      </c>
      <c r="B2885" s="82" t="s">
        <v>2318</v>
      </c>
      <c r="C2885" s="69">
        <v>0</v>
      </c>
      <c r="D2885" s="78"/>
      <c r="E2885" s="69"/>
      <c r="F2885" s="71"/>
      <c r="G2885" s="69">
        <f t="shared" si="89"/>
        <v>0</v>
      </c>
      <c r="I2885" s="67">
        <v>0</v>
      </c>
      <c r="J2885" s="68">
        <f t="shared" si="88"/>
        <v>0</v>
      </c>
      <c r="K2885" s="56"/>
      <c r="L2885" s="64" t="s">
        <v>455</v>
      </c>
    </row>
    <row r="2886" spans="1:12" s="72" customFormat="1" outlineLevel="2">
      <c r="A2886" s="81">
        <v>1206101012</v>
      </c>
      <c r="B2886" s="82" t="s">
        <v>2319</v>
      </c>
      <c r="C2886" s="69">
        <v>0</v>
      </c>
      <c r="D2886" s="78"/>
      <c r="E2886" s="69"/>
      <c r="F2886" s="71"/>
      <c r="G2886" s="69">
        <f t="shared" si="89"/>
        <v>0</v>
      </c>
      <c r="I2886" s="67">
        <v>0</v>
      </c>
      <c r="J2886" s="68">
        <f t="shared" si="88"/>
        <v>0</v>
      </c>
      <c r="K2886" s="56"/>
      <c r="L2886" s="64" t="s">
        <v>455</v>
      </c>
    </row>
    <row r="2887" spans="1:12" s="72" customFormat="1" outlineLevel="2">
      <c r="A2887" s="81">
        <v>1206101013</v>
      </c>
      <c r="B2887" s="82" t="s">
        <v>2320</v>
      </c>
      <c r="C2887" s="69">
        <v>0</v>
      </c>
      <c r="D2887" s="78"/>
      <c r="E2887" s="69"/>
      <c r="F2887" s="71"/>
      <c r="G2887" s="69">
        <f t="shared" si="89"/>
        <v>0</v>
      </c>
      <c r="I2887" s="67">
        <v>0</v>
      </c>
      <c r="J2887" s="68">
        <f t="shared" si="88"/>
        <v>0</v>
      </c>
      <c r="K2887" s="56"/>
      <c r="L2887" s="64" t="s">
        <v>455</v>
      </c>
    </row>
    <row r="2888" spans="1:12" s="72" customFormat="1" outlineLevel="2">
      <c r="A2888" s="81">
        <v>1206101016</v>
      </c>
      <c r="B2888" s="82" t="s">
        <v>2321</v>
      </c>
      <c r="C2888" s="69">
        <v>0</v>
      </c>
      <c r="D2888" s="78"/>
      <c r="E2888" s="69"/>
      <c r="F2888" s="71"/>
      <c r="G2888" s="69">
        <f t="shared" si="89"/>
        <v>0</v>
      </c>
      <c r="I2888" s="67">
        <v>0</v>
      </c>
      <c r="J2888" s="68">
        <f t="shared" si="88"/>
        <v>0</v>
      </c>
      <c r="K2888" s="56"/>
      <c r="L2888" s="64" t="s">
        <v>455</v>
      </c>
    </row>
    <row r="2889" spans="1:12" s="72" customFormat="1" outlineLevel="2">
      <c r="A2889" s="81">
        <v>1206101017</v>
      </c>
      <c r="B2889" s="82" t="s">
        <v>2322</v>
      </c>
      <c r="C2889" s="69">
        <v>0</v>
      </c>
      <c r="D2889" s="78"/>
      <c r="E2889" s="69"/>
      <c r="F2889" s="71"/>
      <c r="G2889" s="69">
        <f t="shared" si="89"/>
        <v>0</v>
      </c>
      <c r="I2889" s="67">
        <v>0</v>
      </c>
      <c r="J2889" s="68">
        <f t="shared" si="88"/>
        <v>0</v>
      </c>
      <c r="K2889" s="56"/>
      <c r="L2889" s="64" t="s">
        <v>455</v>
      </c>
    </row>
    <row r="2890" spans="1:12" s="72" customFormat="1" outlineLevel="2">
      <c r="A2890" s="81">
        <v>1206101018</v>
      </c>
      <c r="B2890" s="82" t="s">
        <v>2323</v>
      </c>
      <c r="C2890" s="69">
        <v>0</v>
      </c>
      <c r="D2890" s="78"/>
      <c r="E2890" s="69"/>
      <c r="F2890" s="71"/>
      <c r="G2890" s="69">
        <f t="shared" si="89"/>
        <v>0</v>
      </c>
      <c r="I2890" s="67">
        <v>0</v>
      </c>
      <c r="J2890" s="68">
        <f t="shared" si="88"/>
        <v>0</v>
      </c>
      <c r="K2890" s="56"/>
      <c r="L2890" s="64" t="s">
        <v>455</v>
      </c>
    </row>
    <row r="2891" spans="1:12" s="72" customFormat="1" outlineLevel="2">
      <c r="A2891" s="81">
        <v>1206101019</v>
      </c>
      <c r="B2891" s="82" t="s">
        <v>2324</v>
      </c>
      <c r="C2891" s="69">
        <v>0</v>
      </c>
      <c r="D2891" s="78"/>
      <c r="E2891" s="69"/>
      <c r="F2891" s="71"/>
      <c r="G2891" s="69">
        <f t="shared" si="89"/>
        <v>0</v>
      </c>
      <c r="I2891" s="67">
        <v>0</v>
      </c>
      <c r="J2891" s="68">
        <f t="shared" si="88"/>
        <v>0</v>
      </c>
      <c r="K2891" s="56"/>
      <c r="L2891" s="64" t="s">
        <v>455</v>
      </c>
    </row>
    <row r="2892" spans="1:12" s="72" customFormat="1" outlineLevel="2">
      <c r="A2892" s="81">
        <v>1206101020</v>
      </c>
      <c r="B2892" s="82" t="s">
        <v>2317</v>
      </c>
      <c r="C2892" s="69">
        <v>0</v>
      </c>
      <c r="D2892" s="78"/>
      <c r="E2892" s="69"/>
      <c r="F2892" s="71"/>
      <c r="G2892" s="69">
        <f t="shared" si="89"/>
        <v>0</v>
      </c>
      <c r="I2892" s="67">
        <v>0</v>
      </c>
      <c r="J2892" s="68">
        <f t="shared" si="88"/>
        <v>0</v>
      </c>
      <c r="K2892" s="56"/>
      <c r="L2892" s="64" t="s">
        <v>455</v>
      </c>
    </row>
    <row r="2893" spans="1:12" s="72" customFormat="1" outlineLevel="2">
      <c r="A2893" s="81">
        <v>1206101021</v>
      </c>
      <c r="B2893" s="82" t="s">
        <v>2318</v>
      </c>
      <c r="C2893" s="69">
        <v>0</v>
      </c>
      <c r="D2893" s="78"/>
      <c r="E2893" s="69"/>
      <c r="F2893" s="71"/>
      <c r="G2893" s="69">
        <f t="shared" si="89"/>
        <v>0</v>
      </c>
      <c r="I2893" s="67">
        <v>0</v>
      </c>
      <c r="J2893" s="68">
        <f t="shared" si="88"/>
        <v>0</v>
      </c>
      <c r="K2893" s="56"/>
      <c r="L2893" s="64" t="s">
        <v>455</v>
      </c>
    </row>
    <row r="2894" spans="1:12" s="72" customFormat="1" outlineLevel="2">
      <c r="A2894" s="81">
        <v>1206101022</v>
      </c>
      <c r="B2894" s="82" t="s">
        <v>2319</v>
      </c>
      <c r="C2894" s="69">
        <v>0</v>
      </c>
      <c r="D2894" s="78"/>
      <c r="E2894" s="69"/>
      <c r="F2894" s="71"/>
      <c r="G2894" s="69">
        <f t="shared" si="89"/>
        <v>0</v>
      </c>
      <c r="I2894" s="67">
        <v>0</v>
      </c>
      <c r="J2894" s="68">
        <f t="shared" si="88"/>
        <v>0</v>
      </c>
      <c r="K2894" s="56"/>
      <c r="L2894" s="64" t="s">
        <v>455</v>
      </c>
    </row>
    <row r="2895" spans="1:12" s="72" customFormat="1" outlineLevel="2">
      <c r="A2895" s="81">
        <v>1206101023</v>
      </c>
      <c r="B2895" s="82" t="s">
        <v>2320</v>
      </c>
      <c r="C2895" s="69">
        <v>0</v>
      </c>
      <c r="D2895" s="78"/>
      <c r="E2895" s="69"/>
      <c r="F2895" s="71"/>
      <c r="G2895" s="69">
        <f t="shared" si="89"/>
        <v>0</v>
      </c>
      <c r="I2895" s="67">
        <v>0</v>
      </c>
      <c r="J2895" s="68">
        <f t="shared" si="88"/>
        <v>0</v>
      </c>
      <c r="K2895" s="56"/>
      <c r="L2895" s="64" t="s">
        <v>455</v>
      </c>
    </row>
    <row r="2896" spans="1:12" s="72" customFormat="1" outlineLevel="2">
      <c r="A2896" s="81">
        <v>1206101026</v>
      </c>
      <c r="B2896" s="82" t="s">
        <v>2321</v>
      </c>
      <c r="C2896" s="69">
        <v>0</v>
      </c>
      <c r="D2896" s="78"/>
      <c r="E2896" s="69"/>
      <c r="F2896" s="71"/>
      <c r="G2896" s="69">
        <f t="shared" si="89"/>
        <v>0</v>
      </c>
      <c r="I2896" s="67">
        <v>0</v>
      </c>
      <c r="J2896" s="68">
        <f t="shared" si="88"/>
        <v>0</v>
      </c>
      <c r="K2896" s="56"/>
      <c r="L2896" s="64" t="s">
        <v>455</v>
      </c>
    </row>
    <row r="2897" spans="1:12" s="72" customFormat="1" outlineLevel="2">
      <c r="A2897" s="81">
        <v>1206101027</v>
      </c>
      <c r="B2897" s="82" t="s">
        <v>2322</v>
      </c>
      <c r="C2897" s="69">
        <v>0</v>
      </c>
      <c r="D2897" s="78"/>
      <c r="E2897" s="69"/>
      <c r="F2897" s="71"/>
      <c r="G2897" s="69">
        <f t="shared" si="89"/>
        <v>0</v>
      </c>
      <c r="I2897" s="67">
        <v>0</v>
      </c>
      <c r="J2897" s="68">
        <f t="shared" si="88"/>
        <v>0</v>
      </c>
      <c r="K2897" s="56"/>
      <c r="L2897" s="64" t="s">
        <v>455</v>
      </c>
    </row>
    <row r="2898" spans="1:12" s="72" customFormat="1" outlineLevel="2">
      <c r="A2898" s="81">
        <v>1206101028</v>
      </c>
      <c r="B2898" s="82" t="s">
        <v>2323</v>
      </c>
      <c r="C2898" s="69">
        <v>0</v>
      </c>
      <c r="D2898" s="78"/>
      <c r="E2898" s="69"/>
      <c r="F2898" s="71"/>
      <c r="G2898" s="69">
        <f t="shared" si="89"/>
        <v>0</v>
      </c>
      <c r="I2898" s="67">
        <v>0</v>
      </c>
      <c r="J2898" s="68">
        <f t="shared" si="88"/>
        <v>0</v>
      </c>
      <c r="K2898" s="56"/>
      <c r="L2898" s="64" t="s">
        <v>455</v>
      </c>
    </row>
    <row r="2899" spans="1:12" s="72" customFormat="1" outlineLevel="2">
      <c r="A2899" s="81">
        <v>1206101029</v>
      </c>
      <c r="B2899" s="82" t="s">
        <v>2324</v>
      </c>
      <c r="C2899" s="69">
        <v>0</v>
      </c>
      <c r="D2899" s="78"/>
      <c r="E2899" s="69"/>
      <c r="F2899" s="71"/>
      <c r="G2899" s="69">
        <f t="shared" si="89"/>
        <v>0</v>
      </c>
      <c r="I2899" s="67">
        <v>0</v>
      </c>
      <c r="J2899" s="68">
        <f t="shared" si="88"/>
        <v>0</v>
      </c>
      <c r="K2899" s="56"/>
      <c r="L2899" s="64" t="s">
        <v>455</v>
      </c>
    </row>
    <row r="2900" spans="1:12" s="72" customFormat="1" outlineLevel="2">
      <c r="A2900" s="81">
        <v>1207601010</v>
      </c>
      <c r="B2900" s="82" t="s">
        <v>2325</v>
      </c>
      <c r="C2900" s="69">
        <v>0</v>
      </c>
      <c r="D2900" s="78"/>
      <c r="E2900" s="69"/>
      <c r="F2900" s="71"/>
      <c r="G2900" s="69">
        <f t="shared" si="89"/>
        <v>0</v>
      </c>
      <c r="I2900" s="67">
        <v>0</v>
      </c>
      <c r="J2900" s="68">
        <f t="shared" si="88"/>
        <v>0</v>
      </c>
      <c r="K2900" s="56"/>
      <c r="L2900" s="64" t="s">
        <v>455</v>
      </c>
    </row>
    <row r="2901" spans="1:12" s="72" customFormat="1" outlineLevel="2">
      <c r="A2901" s="81">
        <v>1207601011</v>
      </c>
      <c r="B2901" s="82" t="s">
        <v>2326</v>
      </c>
      <c r="C2901" s="69">
        <v>7332.72</v>
      </c>
      <c r="D2901" s="78"/>
      <c r="E2901" s="69"/>
      <c r="F2901" s="71"/>
      <c r="G2901" s="69">
        <f t="shared" si="89"/>
        <v>7332.72</v>
      </c>
      <c r="I2901" s="67">
        <v>0</v>
      </c>
      <c r="J2901" s="68">
        <f t="shared" si="88"/>
        <v>-7332.72</v>
      </c>
      <c r="K2901" s="56"/>
      <c r="L2901" s="64" t="s">
        <v>455</v>
      </c>
    </row>
    <row r="2902" spans="1:12" s="72" customFormat="1" outlineLevel="2">
      <c r="A2902" s="81">
        <v>1207601012</v>
      </c>
      <c r="B2902" s="82" t="s">
        <v>2327</v>
      </c>
      <c r="C2902" s="69">
        <v>0</v>
      </c>
      <c r="D2902" s="78"/>
      <c r="E2902" s="69"/>
      <c r="F2902" s="71"/>
      <c r="G2902" s="69">
        <f t="shared" si="89"/>
        <v>0</v>
      </c>
      <c r="I2902" s="67">
        <v>0</v>
      </c>
      <c r="J2902" s="68">
        <f t="shared" si="88"/>
        <v>0</v>
      </c>
      <c r="K2902" s="56"/>
      <c r="L2902" s="64" t="s">
        <v>455</v>
      </c>
    </row>
    <row r="2903" spans="1:12" s="72" customFormat="1" outlineLevel="2">
      <c r="A2903" s="81">
        <v>1207601013</v>
      </c>
      <c r="B2903" s="82" t="s">
        <v>2328</v>
      </c>
      <c r="C2903" s="69">
        <v>1187538.74</v>
      </c>
      <c r="D2903" s="78"/>
      <c r="E2903" s="69"/>
      <c r="F2903" s="71"/>
      <c r="G2903" s="69">
        <f t="shared" si="89"/>
        <v>1187538.74</v>
      </c>
      <c r="I2903" s="67">
        <v>0</v>
      </c>
      <c r="J2903" s="68">
        <f t="shared" si="88"/>
        <v>-1187538.74</v>
      </c>
      <c r="K2903" s="56"/>
      <c r="L2903" s="64" t="s">
        <v>455</v>
      </c>
    </row>
    <row r="2904" spans="1:12" s="72" customFormat="1" outlineLevel="2">
      <c r="A2904" s="81">
        <v>1207601016</v>
      </c>
      <c r="B2904" s="82" t="s">
        <v>2329</v>
      </c>
      <c r="C2904" s="69">
        <v>0</v>
      </c>
      <c r="D2904" s="78"/>
      <c r="E2904" s="69"/>
      <c r="F2904" s="71"/>
      <c r="G2904" s="69">
        <f t="shared" si="89"/>
        <v>0</v>
      </c>
      <c r="I2904" s="67">
        <v>0</v>
      </c>
      <c r="J2904" s="68">
        <f t="shared" si="88"/>
        <v>0</v>
      </c>
      <c r="K2904" s="56"/>
      <c r="L2904" s="64" t="s">
        <v>455</v>
      </c>
    </row>
    <row r="2905" spans="1:12" s="72" customFormat="1" outlineLevel="2">
      <c r="A2905" s="81">
        <v>1207601017</v>
      </c>
      <c r="B2905" s="82" t="s">
        <v>2330</v>
      </c>
      <c r="C2905" s="69">
        <v>-1194864</v>
      </c>
      <c r="D2905" s="78"/>
      <c r="E2905" s="69"/>
      <c r="F2905" s="71"/>
      <c r="G2905" s="69">
        <f t="shared" si="89"/>
        <v>-1194864</v>
      </c>
      <c r="I2905" s="67">
        <v>0</v>
      </c>
      <c r="J2905" s="68">
        <f t="shared" si="88"/>
        <v>1194864</v>
      </c>
      <c r="K2905" s="56"/>
      <c r="L2905" s="64" t="s">
        <v>455</v>
      </c>
    </row>
    <row r="2906" spans="1:12" s="72" customFormat="1" outlineLevel="2">
      <c r="A2906" s="81">
        <v>1207601018</v>
      </c>
      <c r="B2906" s="82" t="s">
        <v>2331</v>
      </c>
      <c r="C2906" s="69">
        <v>0</v>
      </c>
      <c r="D2906" s="78"/>
      <c r="E2906" s="69"/>
      <c r="F2906" s="71"/>
      <c r="G2906" s="69">
        <f t="shared" si="89"/>
        <v>0</v>
      </c>
      <c r="I2906" s="67">
        <v>0</v>
      </c>
      <c r="J2906" s="68">
        <f t="shared" si="88"/>
        <v>0</v>
      </c>
      <c r="K2906" s="56"/>
      <c r="L2906" s="64" t="s">
        <v>455</v>
      </c>
    </row>
    <row r="2907" spans="1:12" s="72" customFormat="1" outlineLevel="2">
      <c r="A2907" s="81">
        <v>1207601019</v>
      </c>
      <c r="B2907" s="82" t="s">
        <v>2332</v>
      </c>
      <c r="C2907" s="69">
        <v>0</v>
      </c>
      <c r="D2907" s="78"/>
      <c r="E2907" s="69"/>
      <c r="F2907" s="71"/>
      <c r="G2907" s="69">
        <f t="shared" si="89"/>
        <v>0</v>
      </c>
      <c r="I2907" s="67">
        <v>0</v>
      </c>
      <c r="J2907" s="68">
        <f t="shared" si="88"/>
        <v>0</v>
      </c>
      <c r="K2907" s="56"/>
      <c r="L2907" s="64" t="s">
        <v>455</v>
      </c>
    </row>
    <row r="2908" spans="1:12" s="72" customFormat="1" outlineLevel="2">
      <c r="A2908" s="81">
        <v>1207901010</v>
      </c>
      <c r="B2908" s="82" t="s">
        <v>2333</v>
      </c>
      <c r="C2908" s="69">
        <v>0</v>
      </c>
      <c r="D2908" s="78"/>
      <c r="E2908" s="69"/>
      <c r="F2908" s="71"/>
      <c r="G2908" s="69">
        <f t="shared" si="89"/>
        <v>0</v>
      </c>
      <c r="I2908" s="67">
        <v>0</v>
      </c>
      <c r="J2908" s="68">
        <f t="shared" si="88"/>
        <v>0</v>
      </c>
      <c r="K2908" s="56"/>
      <c r="L2908" s="64" t="s">
        <v>455</v>
      </c>
    </row>
    <row r="2909" spans="1:12" s="72" customFormat="1" outlineLevel="2">
      <c r="A2909" s="81">
        <v>1207901011</v>
      </c>
      <c r="B2909" s="82" t="s">
        <v>2334</v>
      </c>
      <c r="C2909" s="69">
        <v>0</v>
      </c>
      <c r="D2909" s="78"/>
      <c r="E2909" s="69"/>
      <c r="F2909" s="71"/>
      <c r="G2909" s="69">
        <f t="shared" si="89"/>
        <v>0</v>
      </c>
      <c r="I2909" s="67">
        <v>0</v>
      </c>
      <c r="J2909" s="68">
        <f t="shared" si="88"/>
        <v>0</v>
      </c>
      <c r="K2909" s="56"/>
      <c r="L2909" s="64" t="s">
        <v>455</v>
      </c>
    </row>
    <row r="2910" spans="1:12" s="72" customFormat="1" outlineLevel="2">
      <c r="A2910" s="81">
        <v>1207901012</v>
      </c>
      <c r="B2910" s="82" t="s">
        <v>2335</v>
      </c>
      <c r="C2910" s="69">
        <v>0</v>
      </c>
      <c r="D2910" s="78"/>
      <c r="E2910" s="69"/>
      <c r="F2910" s="71"/>
      <c r="G2910" s="69">
        <f t="shared" si="89"/>
        <v>0</v>
      </c>
      <c r="I2910" s="67">
        <v>0</v>
      </c>
      <c r="J2910" s="68">
        <f t="shared" si="88"/>
        <v>0</v>
      </c>
      <c r="K2910" s="56"/>
      <c r="L2910" s="64" t="s">
        <v>455</v>
      </c>
    </row>
    <row r="2911" spans="1:12" s="72" customFormat="1" outlineLevel="2">
      <c r="A2911" s="81">
        <v>1207901013</v>
      </c>
      <c r="B2911" s="82" t="s">
        <v>2336</v>
      </c>
      <c r="C2911" s="69">
        <v>0</v>
      </c>
      <c r="D2911" s="78"/>
      <c r="E2911" s="69"/>
      <c r="F2911" s="71"/>
      <c r="G2911" s="69">
        <f t="shared" si="89"/>
        <v>0</v>
      </c>
      <c r="I2911" s="67">
        <v>0</v>
      </c>
      <c r="J2911" s="68">
        <f t="shared" si="88"/>
        <v>0</v>
      </c>
      <c r="K2911" s="56"/>
      <c r="L2911" s="64" t="s">
        <v>455</v>
      </c>
    </row>
    <row r="2912" spans="1:12" s="72" customFormat="1" outlineLevel="2">
      <c r="A2912" s="81">
        <v>1207901016</v>
      </c>
      <c r="B2912" s="82" t="s">
        <v>2337</v>
      </c>
      <c r="C2912" s="69">
        <v>0</v>
      </c>
      <c r="D2912" s="78"/>
      <c r="E2912" s="69"/>
      <c r="F2912" s="71"/>
      <c r="G2912" s="69">
        <f t="shared" si="89"/>
        <v>0</v>
      </c>
      <c r="I2912" s="67">
        <v>0</v>
      </c>
      <c r="J2912" s="68">
        <f t="shared" si="88"/>
        <v>0</v>
      </c>
      <c r="K2912" s="56"/>
      <c r="L2912" s="64" t="s">
        <v>455</v>
      </c>
    </row>
    <row r="2913" spans="1:12" s="72" customFormat="1" outlineLevel="2">
      <c r="A2913" s="81">
        <v>1207901017</v>
      </c>
      <c r="B2913" s="82" t="s">
        <v>2338</v>
      </c>
      <c r="C2913" s="69">
        <v>0</v>
      </c>
      <c r="D2913" s="78"/>
      <c r="E2913" s="69"/>
      <c r="F2913" s="71"/>
      <c r="G2913" s="69">
        <f t="shared" si="89"/>
        <v>0</v>
      </c>
      <c r="I2913" s="67">
        <v>0</v>
      </c>
      <c r="J2913" s="68">
        <f t="shared" si="88"/>
        <v>0</v>
      </c>
      <c r="K2913" s="56"/>
      <c r="L2913" s="64" t="s">
        <v>455</v>
      </c>
    </row>
    <row r="2914" spans="1:12" s="72" customFormat="1" outlineLevel="2">
      <c r="A2914" s="81">
        <v>1207901018</v>
      </c>
      <c r="B2914" s="82" t="s">
        <v>2339</v>
      </c>
      <c r="C2914" s="69">
        <v>0</v>
      </c>
      <c r="D2914" s="78"/>
      <c r="E2914" s="69"/>
      <c r="F2914" s="71"/>
      <c r="G2914" s="69">
        <f t="shared" si="89"/>
        <v>0</v>
      </c>
      <c r="I2914" s="67">
        <v>0</v>
      </c>
      <c r="J2914" s="68">
        <f t="shared" si="88"/>
        <v>0</v>
      </c>
      <c r="K2914" s="56"/>
      <c r="L2914" s="64" t="s">
        <v>455</v>
      </c>
    </row>
    <row r="2915" spans="1:12" s="72" customFormat="1" outlineLevel="2">
      <c r="A2915" s="81">
        <v>1207901019</v>
      </c>
      <c r="B2915" s="82" t="s">
        <v>2340</v>
      </c>
      <c r="C2915" s="69">
        <v>0</v>
      </c>
      <c r="D2915" s="78"/>
      <c r="E2915" s="69"/>
      <c r="F2915" s="71"/>
      <c r="G2915" s="69">
        <f t="shared" si="89"/>
        <v>0</v>
      </c>
      <c r="I2915" s="67">
        <v>0</v>
      </c>
      <c r="J2915" s="68">
        <f t="shared" si="88"/>
        <v>0</v>
      </c>
      <c r="K2915" s="56"/>
      <c r="L2915" s="64" t="s">
        <v>455</v>
      </c>
    </row>
    <row r="2916" spans="1:12" s="72" customFormat="1" outlineLevel="2">
      <c r="A2916" s="81">
        <v>1207902010</v>
      </c>
      <c r="B2916" s="82" t="s">
        <v>2341</v>
      </c>
      <c r="C2916" s="69">
        <v>0</v>
      </c>
      <c r="D2916" s="78"/>
      <c r="E2916" s="69"/>
      <c r="F2916" s="71"/>
      <c r="G2916" s="69">
        <f t="shared" si="89"/>
        <v>0</v>
      </c>
      <c r="I2916" s="67">
        <v>0</v>
      </c>
      <c r="J2916" s="68">
        <f t="shared" si="88"/>
        <v>0</v>
      </c>
      <c r="K2916" s="56"/>
      <c r="L2916" s="64" t="s">
        <v>455</v>
      </c>
    </row>
    <row r="2917" spans="1:12" s="72" customFormat="1" outlineLevel="2">
      <c r="A2917" s="81">
        <v>1207902011</v>
      </c>
      <c r="B2917" s="82" t="s">
        <v>2342</v>
      </c>
      <c r="C2917" s="69">
        <v>119.4</v>
      </c>
      <c r="D2917" s="78"/>
      <c r="E2917" s="69"/>
      <c r="F2917" s="71"/>
      <c r="G2917" s="69">
        <f t="shared" si="89"/>
        <v>119.4</v>
      </c>
      <c r="I2917" s="67">
        <v>0</v>
      </c>
      <c r="J2917" s="68">
        <f t="shared" si="88"/>
        <v>-119.4</v>
      </c>
      <c r="K2917" s="56"/>
      <c r="L2917" s="64" t="s">
        <v>455</v>
      </c>
    </row>
    <row r="2918" spans="1:12" s="72" customFormat="1" outlineLevel="2">
      <c r="A2918" s="81">
        <v>1207902012</v>
      </c>
      <c r="B2918" s="82" t="s">
        <v>2343</v>
      </c>
      <c r="C2918" s="69">
        <v>0</v>
      </c>
      <c r="D2918" s="78"/>
      <c r="E2918" s="69"/>
      <c r="F2918" s="71"/>
      <c r="G2918" s="69">
        <f t="shared" si="89"/>
        <v>0</v>
      </c>
      <c r="I2918" s="67">
        <v>0</v>
      </c>
      <c r="J2918" s="68">
        <f t="shared" si="88"/>
        <v>0</v>
      </c>
      <c r="K2918" s="56"/>
      <c r="L2918" s="64" t="s">
        <v>455</v>
      </c>
    </row>
    <row r="2919" spans="1:12" s="72" customFormat="1" outlineLevel="2">
      <c r="A2919" s="81">
        <v>1207902013</v>
      </c>
      <c r="B2919" s="82" t="s">
        <v>2344</v>
      </c>
      <c r="C2919" s="69">
        <v>2847347.02</v>
      </c>
      <c r="D2919" s="78"/>
      <c r="E2919" s="69"/>
      <c r="F2919" s="71"/>
      <c r="G2919" s="69">
        <f t="shared" si="89"/>
        <v>2847347.02</v>
      </c>
      <c r="I2919" s="67">
        <v>0</v>
      </c>
      <c r="J2919" s="68">
        <f t="shared" si="88"/>
        <v>-2847347.02</v>
      </c>
      <c r="K2919" s="56"/>
      <c r="L2919" s="64" t="s">
        <v>455</v>
      </c>
    </row>
    <row r="2920" spans="1:12" s="72" customFormat="1" outlineLevel="2">
      <c r="A2920" s="81">
        <v>1207902017</v>
      </c>
      <c r="B2920" s="82" t="s">
        <v>2345</v>
      </c>
      <c r="C2920" s="69">
        <v>-2847466.4199999901</v>
      </c>
      <c r="D2920" s="78"/>
      <c r="E2920" s="69"/>
      <c r="F2920" s="71"/>
      <c r="G2920" s="69">
        <f t="shared" si="89"/>
        <v>-2847466.4199999901</v>
      </c>
      <c r="I2920" s="67">
        <v>0</v>
      </c>
      <c r="J2920" s="68">
        <f t="shared" si="88"/>
        <v>2847466.4199999901</v>
      </c>
      <c r="K2920" s="56"/>
      <c r="L2920" s="64" t="s">
        <v>455</v>
      </c>
    </row>
    <row r="2921" spans="1:12" s="72" customFormat="1" outlineLevel="2">
      <c r="A2921" s="81">
        <v>1207902019</v>
      </c>
      <c r="B2921" s="82" t="s">
        <v>2346</v>
      </c>
      <c r="C2921" s="69">
        <v>0</v>
      </c>
      <c r="D2921" s="78"/>
      <c r="E2921" s="69"/>
      <c r="F2921" s="71"/>
      <c r="G2921" s="69">
        <f t="shared" si="89"/>
        <v>0</v>
      </c>
      <c r="I2921" s="67">
        <v>0</v>
      </c>
      <c r="J2921" s="68">
        <f t="shared" si="88"/>
        <v>0</v>
      </c>
      <c r="K2921" s="56"/>
      <c r="L2921" s="64" t="s">
        <v>455</v>
      </c>
    </row>
    <row r="2922" spans="1:12" s="72" customFormat="1" outlineLevel="2">
      <c r="A2922" s="81">
        <v>1208101010</v>
      </c>
      <c r="B2922" s="82" t="s">
        <v>2347</v>
      </c>
      <c r="C2922" s="69">
        <v>0</v>
      </c>
      <c r="D2922" s="78"/>
      <c r="E2922" s="69"/>
      <c r="F2922" s="71"/>
      <c r="G2922" s="69">
        <f t="shared" si="89"/>
        <v>0</v>
      </c>
      <c r="I2922" s="67">
        <v>0</v>
      </c>
      <c r="J2922" s="68">
        <f t="shared" si="88"/>
        <v>0</v>
      </c>
      <c r="K2922" s="56"/>
      <c r="L2922" s="64" t="s">
        <v>455</v>
      </c>
    </row>
    <row r="2923" spans="1:12" s="72" customFormat="1" outlineLevel="2">
      <c r="A2923" s="81">
        <v>1208101011</v>
      </c>
      <c r="B2923" s="82" t="s">
        <v>2348</v>
      </c>
      <c r="C2923" s="69">
        <v>0</v>
      </c>
      <c r="D2923" s="78"/>
      <c r="E2923" s="69"/>
      <c r="F2923" s="71"/>
      <c r="G2923" s="69">
        <f t="shared" si="89"/>
        <v>0</v>
      </c>
      <c r="I2923" s="67">
        <v>0</v>
      </c>
      <c r="J2923" s="68">
        <f t="shared" ref="J2923:J2986" si="90">I2923-G2923</f>
        <v>0</v>
      </c>
      <c r="K2923" s="56"/>
      <c r="L2923" s="64" t="s">
        <v>455</v>
      </c>
    </row>
    <row r="2924" spans="1:12" s="72" customFormat="1" outlineLevel="2">
      <c r="A2924" s="81">
        <v>1208101012</v>
      </c>
      <c r="B2924" s="82" t="s">
        <v>2349</v>
      </c>
      <c r="C2924" s="69">
        <v>0</v>
      </c>
      <c r="D2924" s="78"/>
      <c r="E2924" s="69"/>
      <c r="F2924" s="71"/>
      <c r="G2924" s="69">
        <f t="shared" si="89"/>
        <v>0</v>
      </c>
      <c r="I2924" s="67">
        <v>0</v>
      </c>
      <c r="J2924" s="68">
        <f t="shared" si="90"/>
        <v>0</v>
      </c>
      <c r="K2924" s="56"/>
      <c r="L2924" s="64" t="s">
        <v>455</v>
      </c>
    </row>
    <row r="2925" spans="1:12" s="72" customFormat="1" outlineLevel="2">
      <c r="A2925" s="81">
        <v>1208101013</v>
      </c>
      <c r="B2925" s="82" t="s">
        <v>2350</v>
      </c>
      <c r="C2925" s="69">
        <v>0</v>
      </c>
      <c r="D2925" s="78"/>
      <c r="E2925" s="69"/>
      <c r="F2925" s="71"/>
      <c r="G2925" s="69">
        <f t="shared" si="89"/>
        <v>0</v>
      </c>
      <c r="I2925" s="67">
        <v>0</v>
      </c>
      <c r="J2925" s="68">
        <f t="shared" si="90"/>
        <v>0</v>
      </c>
      <c r="K2925" s="56"/>
      <c r="L2925" s="64" t="s">
        <v>455</v>
      </c>
    </row>
    <row r="2926" spans="1:12" s="72" customFormat="1" outlineLevel="2">
      <c r="A2926" s="81">
        <v>1208101016</v>
      </c>
      <c r="B2926" s="82" t="s">
        <v>2351</v>
      </c>
      <c r="C2926" s="69">
        <v>0</v>
      </c>
      <c r="D2926" s="78"/>
      <c r="E2926" s="69"/>
      <c r="F2926" s="71"/>
      <c r="G2926" s="69">
        <f t="shared" si="89"/>
        <v>0</v>
      </c>
      <c r="I2926" s="67">
        <v>0</v>
      </c>
      <c r="J2926" s="68">
        <f t="shared" si="90"/>
        <v>0</v>
      </c>
      <c r="K2926" s="56"/>
      <c r="L2926" s="64" t="s">
        <v>455</v>
      </c>
    </row>
    <row r="2927" spans="1:12" s="72" customFormat="1" outlineLevel="2">
      <c r="A2927" s="81">
        <v>1208101017</v>
      </c>
      <c r="B2927" s="82" t="s">
        <v>2352</v>
      </c>
      <c r="C2927" s="69">
        <v>0</v>
      </c>
      <c r="D2927" s="78"/>
      <c r="E2927" s="69"/>
      <c r="F2927" s="71"/>
      <c r="G2927" s="69">
        <f t="shared" si="89"/>
        <v>0</v>
      </c>
      <c r="I2927" s="67">
        <v>0</v>
      </c>
      <c r="J2927" s="68">
        <f t="shared" si="90"/>
        <v>0</v>
      </c>
      <c r="K2927" s="56"/>
      <c r="L2927" s="64" t="s">
        <v>455</v>
      </c>
    </row>
    <row r="2928" spans="1:12" s="72" customFormat="1" outlineLevel="2">
      <c r="A2928" s="81">
        <v>1208101018</v>
      </c>
      <c r="B2928" s="82" t="s">
        <v>2353</v>
      </c>
      <c r="C2928" s="69">
        <v>0</v>
      </c>
      <c r="D2928" s="78"/>
      <c r="E2928" s="69"/>
      <c r="F2928" s="71"/>
      <c r="G2928" s="69">
        <f t="shared" si="89"/>
        <v>0</v>
      </c>
      <c r="I2928" s="67">
        <v>0</v>
      </c>
      <c r="J2928" s="68">
        <f t="shared" si="90"/>
        <v>0</v>
      </c>
      <c r="K2928" s="56"/>
      <c r="L2928" s="64" t="s">
        <v>455</v>
      </c>
    </row>
    <row r="2929" spans="1:12" s="72" customFormat="1" outlineLevel="2">
      <c r="A2929" s="81">
        <v>1208101019</v>
      </c>
      <c r="B2929" s="82" t="s">
        <v>2354</v>
      </c>
      <c r="C2929" s="69">
        <v>0</v>
      </c>
      <c r="D2929" s="78"/>
      <c r="E2929" s="69"/>
      <c r="F2929" s="71"/>
      <c r="G2929" s="69">
        <f t="shared" si="89"/>
        <v>0</v>
      </c>
      <c r="I2929" s="67">
        <v>0</v>
      </c>
      <c r="J2929" s="68">
        <f t="shared" si="90"/>
        <v>0</v>
      </c>
      <c r="K2929" s="56"/>
      <c r="L2929" s="64" t="s">
        <v>455</v>
      </c>
    </row>
    <row r="2930" spans="1:12" s="72" customFormat="1" outlineLevel="2">
      <c r="A2930" s="81">
        <v>1208101910</v>
      </c>
      <c r="B2930" s="82" t="s">
        <v>2355</v>
      </c>
      <c r="C2930" s="69">
        <v>0</v>
      </c>
      <c r="D2930" s="78"/>
      <c r="E2930" s="69"/>
      <c r="F2930" s="71"/>
      <c r="G2930" s="69">
        <f t="shared" si="89"/>
        <v>0</v>
      </c>
      <c r="I2930" s="67">
        <v>0</v>
      </c>
      <c r="J2930" s="68">
        <f t="shared" si="90"/>
        <v>0</v>
      </c>
      <c r="K2930" s="56"/>
      <c r="L2930" s="64" t="s">
        <v>5619</v>
      </c>
    </row>
    <row r="2931" spans="1:12" s="72" customFormat="1" outlineLevel="2">
      <c r="A2931" s="81">
        <v>1208101913</v>
      </c>
      <c r="B2931" s="82" t="s">
        <v>2355</v>
      </c>
      <c r="C2931" s="69">
        <v>0</v>
      </c>
      <c r="D2931" s="78"/>
      <c r="E2931" s="69"/>
      <c r="F2931" s="71"/>
      <c r="G2931" s="69">
        <f t="shared" si="89"/>
        <v>0</v>
      </c>
      <c r="I2931" s="67">
        <v>0</v>
      </c>
      <c r="J2931" s="68">
        <f t="shared" si="90"/>
        <v>0</v>
      </c>
      <c r="K2931" s="56"/>
      <c r="L2931" s="64" t="s">
        <v>5619</v>
      </c>
    </row>
    <row r="2932" spans="1:12" s="72" customFormat="1" outlineLevel="2">
      <c r="A2932" s="81">
        <v>1208601010</v>
      </c>
      <c r="B2932" s="82" t="s">
        <v>2356</v>
      </c>
      <c r="C2932" s="69">
        <v>0</v>
      </c>
      <c r="D2932" s="78"/>
      <c r="E2932" s="69"/>
      <c r="F2932" s="71"/>
      <c r="G2932" s="69">
        <f t="shared" si="89"/>
        <v>0</v>
      </c>
      <c r="I2932" s="67">
        <v>0</v>
      </c>
      <c r="J2932" s="68">
        <f t="shared" si="90"/>
        <v>0</v>
      </c>
      <c r="K2932" s="56"/>
      <c r="L2932" s="64" t="s">
        <v>455</v>
      </c>
    </row>
    <row r="2933" spans="1:12" s="72" customFormat="1" outlineLevel="2">
      <c r="A2933" s="81">
        <v>1208601011</v>
      </c>
      <c r="B2933" s="82" t="s">
        <v>2357</v>
      </c>
      <c r="C2933" s="69">
        <v>0</v>
      </c>
      <c r="D2933" s="78"/>
      <c r="E2933" s="69"/>
      <c r="F2933" s="71"/>
      <c r="G2933" s="69">
        <f t="shared" si="89"/>
        <v>0</v>
      </c>
      <c r="I2933" s="67">
        <v>0</v>
      </c>
      <c r="J2933" s="68">
        <f t="shared" si="90"/>
        <v>0</v>
      </c>
      <c r="K2933" s="56"/>
      <c r="L2933" s="64" t="s">
        <v>455</v>
      </c>
    </row>
    <row r="2934" spans="1:12" s="72" customFormat="1" outlineLevel="2">
      <c r="A2934" s="81">
        <v>1208601012</v>
      </c>
      <c r="B2934" s="82" t="s">
        <v>2358</v>
      </c>
      <c r="C2934" s="69">
        <v>0</v>
      </c>
      <c r="D2934" s="78"/>
      <c r="E2934" s="69"/>
      <c r="F2934" s="71"/>
      <c r="G2934" s="69">
        <f t="shared" si="89"/>
        <v>0</v>
      </c>
      <c r="I2934" s="67">
        <v>0</v>
      </c>
      <c r="J2934" s="68">
        <f t="shared" si="90"/>
        <v>0</v>
      </c>
      <c r="K2934" s="56"/>
      <c r="L2934" s="64" t="s">
        <v>455</v>
      </c>
    </row>
    <row r="2935" spans="1:12" s="72" customFormat="1" outlineLevel="2">
      <c r="A2935" s="81">
        <v>1208601013</v>
      </c>
      <c r="B2935" s="82" t="s">
        <v>2359</v>
      </c>
      <c r="C2935" s="69">
        <v>0</v>
      </c>
      <c r="D2935" s="78"/>
      <c r="E2935" s="69"/>
      <c r="F2935" s="71"/>
      <c r="G2935" s="69">
        <f t="shared" si="89"/>
        <v>0</v>
      </c>
      <c r="I2935" s="67">
        <v>0</v>
      </c>
      <c r="J2935" s="68">
        <f t="shared" si="90"/>
        <v>0</v>
      </c>
      <c r="K2935" s="56"/>
      <c r="L2935" s="64" t="s">
        <v>455</v>
      </c>
    </row>
    <row r="2936" spans="1:12" s="72" customFormat="1" outlineLevel="2">
      <c r="A2936" s="81">
        <v>1208601016</v>
      </c>
      <c r="B2936" s="82" t="s">
        <v>2360</v>
      </c>
      <c r="C2936" s="69">
        <v>0</v>
      </c>
      <c r="D2936" s="78"/>
      <c r="E2936" s="69"/>
      <c r="F2936" s="71"/>
      <c r="G2936" s="69">
        <f t="shared" si="89"/>
        <v>0</v>
      </c>
      <c r="I2936" s="67">
        <v>0</v>
      </c>
      <c r="J2936" s="68">
        <f t="shared" si="90"/>
        <v>0</v>
      </c>
      <c r="K2936" s="56"/>
      <c r="L2936" s="64" t="s">
        <v>455</v>
      </c>
    </row>
    <row r="2937" spans="1:12" s="72" customFormat="1" outlineLevel="2">
      <c r="A2937" s="81">
        <v>1208601017</v>
      </c>
      <c r="B2937" s="82" t="s">
        <v>2361</v>
      </c>
      <c r="C2937" s="69">
        <v>0</v>
      </c>
      <c r="D2937" s="78"/>
      <c r="E2937" s="69"/>
      <c r="F2937" s="71"/>
      <c r="G2937" s="69">
        <f t="shared" ref="G2937:G3000" si="91">C2937+E2937</f>
        <v>0</v>
      </c>
      <c r="I2937" s="67">
        <v>0</v>
      </c>
      <c r="J2937" s="68">
        <f t="shared" si="90"/>
        <v>0</v>
      </c>
      <c r="K2937" s="56"/>
      <c r="L2937" s="64" t="s">
        <v>455</v>
      </c>
    </row>
    <row r="2938" spans="1:12" s="72" customFormat="1" outlineLevel="2">
      <c r="A2938" s="81">
        <v>1208601018</v>
      </c>
      <c r="B2938" s="82" t="s">
        <v>2362</v>
      </c>
      <c r="C2938" s="69">
        <v>0</v>
      </c>
      <c r="D2938" s="78"/>
      <c r="E2938" s="69"/>
      <c r="F2938" s="71"/>
      <c r="G2938" s="69">
        <f t="shared" si="91"/>
        <v>0</v>
      </c>
      <c r="I2938" s="67">
        <v>0</v>
      </c>
      <c r="J2938" s="68">
        <f t="shared" si="90"/>
        <v>0</v>
      </c>
      <c r="K2938" s="56"/>
      <c r="L2938" s="64" t="s">
        <v>455</v>
      </c>
    </row>
    <row r="2939" spans="1:12" s="72" customFormat="1" outlineLevel="2">
      <c r="A2939" s="81">
        <v>1208601019</v>
      </c>
      <c r="B2939" s="82" t="s">
        <v>2363</v>
      </c>
      <c r="C2939" s="69">
        <v>0</v>
      </c>
      <c r="D2939" s="78"/>
      <c r="E2939" s="69"/>
      <c r="F2939" s="71"/>
      <c r="G2939" s="69">
        <f t="shared" si="91"/>
        <v>0</v>
      </c>
      <c r="I2939" s="67">
        <v>0</v>
      </c>
      <c r="J2939" s="68">
        <f t="shared" si="90"/>
        <v>0</v>
      </c>
      <c r="K2939" s="56"/>
      <c r="L2939" s="64" t="s">
        <v>455</v>
      </c>
    </row>
    <row r="2940" spans="1:12" s="72" customFormat="1" outlineLevel="2">
      <c r="A2940" s="81">
        <v>1209701010</v>
      </c>
      <c r="B2940" s="82" t="s">
        <v>2364</v>
      </c>
      <c r="C2940" s="69">
        <v>0</v>
      </c>
      <c r="D2940" s="78"/>
      <c r="E2940" s="69"/>
      <c r="F2940" s="71"/>
      <c r="G2940" s="69">
        <f t="shared" si="91"/>
        <v>0</v>
      </c>
      <c r="I2940" s="67">
        <v>0</v>
      </c>
      <c r="J2940" s="68">
        <f t="shared" si="90"/>
        <v>0</v>
      </c>
      <c r="K2940" s="56"/>
      <c r="L2940" s="64" t="s">
        <v>455</v>
      </c>
    </row>
    <row r="2941" spans="1:12" s="72" customFormat="1" outlineLevel="2">
      <c r="A2941" s="81">
        <v>1209701011</v>
      </c>
      <c r="B2941" s="82" t="s">
        <v>2365</v>
      </c>
      <c r="C2941" s="69">
        <v>0</v>
      </c>
      <c r="D2941" s="78"/>
      <c r="E2941" s="69"/>
      <c r="F2941" s="71"/>
      <c r="G2941" s="69">
        <f t="shared" si="91"/>
        <v>0</v>
      </c>
      <c r="I2941" s="67">
        <v>0</v>
      </c>
      <c r="J2941" s="68">
        <f t="shared" si="90"/>
        <v>0</v>
      </c>
      <c r="K2941" s="56"/>
      <c r="L2941" s="64" t="s">
        <v>455</v>
      </c>
    </row>
    <row r="2942" spans="1:12" s="72" customFormat="1" outlineLevel="2">
      <c r="A2942" s="81">
        <v>1209701012</v>
      </c>
      <c r="B2942" s="82" t="s">
        <v>2366</v>
      </c>
      <c r="C2942" s="69">
        <v>0</v>
      </c>
      <c r="D2942" s="78"/>
      <c r="E2942" s="69"/>
      <c r="F2942" s="71"/>
      <c r="G2942" s="69">
        <f t="shared" si="91"/>
        <v>0</v>
      </c>
      <c r="I2942" s="67">
        <v>0</v>
      </c>
      <c r="J2942" s="68">
        <f t="shared" si="90"/>
        <v>0</v>
      </c>
      <c r="K2942" s="56"/>
      <c r="L2942" s="64" t="s">
        <v>455</v>
      </c>
    </row>
    <row r="2943" spans="1:12" s="72" customFormat="1" outlineLevel="2">
      <c r="A2943" s="81">
        <v>1209701013</v>
      </c>
      <c r="B2943" s="82" t="s">
        <v>2367</v>
      </c>
      <c r="C2943" s="69">
        <v>7398.71</v>
      </c>
      <c r="D2943" s="78"/>
      <c r="E2943" s="69"/>
      <c r="F2943" s="71"/>
      <c r="G2943" s="69">
        <f t="shared" si="91"/>
        <v>7398.71</v>
      </c>
      <c r="I2943" s="67">
        <v>0</v>
      </c>
      <c r="J2943" s="68">
        <f t="shared" si="90"/>
        <v>-7398.71</v>
      </c>
      <c r="K2943" s="56"/>
      <c r="L2943" s="64" t="s">
        <v>455</v>
      </c>
    </row>
    <row r="2944" spans="1:12" s="72" customFormat="1" outlineLevel="2">
      <c r="A2944" s="81">
        <v>1209701017</v>
      </c>
      <c r="B2944" s="82" t="s">
        <v>2368</v>
      </c>
      <c r="C2944" s="69">
        <v>-7398.71</v>
      </c>
      <c r="D2944" s="78"/>
      <c r="E2944" s="69"/>
      <c r="F2944" s="71"/>
      <c r="G2944" s="69">
        <f t="shared" si="91"/>
        <v>-7398.71</v>
      </c>
      <c r="I2944" s="67">
        <v>0</v>
      </c>
      <c r="J2944" s="68">
        <f t="shared" si="90"/>
        <v>7398.71</v>
      </c>
      <c r="K2944" s="56"/>
      <c r="L2944" s="64" t="s">
        <v>455</v>
      </c>
    </row>
    <row r="2945" spans="1:12" s="72" customFormat="1" outlineLevel="2">
      <c r="A2945" s="81">
        <v>1209701018</v>
      </c>
      <c r="B2945" s="82" t="s">
        <v>2369</v>
      </c>
      <c r="C2945" s="69">
        <v>0</v>
      </c>
      <c r="D2945" s="78"/>
      <c r="E2945" s="69"/>
      <c r="F2945" s="71"/>
      <c r="G2945" s="69">
        <f t="shared" si="91"/>
        <v>0</v>
      </c>
      <c r="I2945" s="67">
        <v>0</v>
      </c>
      <c r="J2945" s="68">
        <f t="shared" si="90"/>
        <v>0</v>
      </c>
      <c r="K2945" s="56"/>
      <c r="L2945" s="64" t="s">
        <v>455</v>
      </c>
    </row>
    <row r="2946" spans="1:12" s="72" customFormat="1" outlineLevel="2">
      <c r="A2946" s="81">
        <v>1209701019</v>
      </c>
      <c r="B2946" s="82" t="s">
        <v>2370</v>
      </c>
      <c r="C2946" s="69">
        <v>0</v>
      </c>
      <c r="D2946" s="78"/>
      <c r="E2946" s="69"/>
      <c r="F2946" s="71"/>
      <c r="G2946" s="69">
        <f t="shared" si="91"/>
        <v>0</v>
      </c>
      <c r="I2946" s="67">
        <v>0</v>
      </c>
      <c r="J2946" s="68">
        <f t="shared" si="90"/>
        <v>0</v>
      </c>
      <c r="K2946" s="56"/>
      <c r="L2946" s="64" t="s">
        <v>455</v>
      </c>
    </row>
    <row r="2947" spans="1:12" s="72" customFormat="1" outlineLevel="2">
      <c r="A2947" s="81">
        <v>1216901010</v>
      </c>
      <c r="B2947" s="82" t="s">
        <v>2371</v>
      </c>
      <c r="C2947" s="69">
        <v>0</v>
      </c>
      <c r="D2947" s="78"/>
      <c r="E2947" s="69"/>
      <c r="F2947" s="71"/>
      <c r="G2947" s="69">
        <f t="shared" si="91"/>
        <v>0</v>
      </c>
      <c r="I2947" s="67">
        <v>0</v>
      </c>
      <c r="J2947" s="68">
        <f t="shared" si="90"/>
        <v>0</v>
      </c>
      <c r="K2947" s="56"/>
      <c r="L2947" s="64" t="s">
        <v>455</v>
      </c>
    </row>
    <row r="2948" spans="1:12" s="72" customFormat="1" outlineLevel="2">
      <c r="A2948" s="81">
        <v>1216901011</v>
      </c>
      <c r="B2948" s="82" t="s">
        <v>2372</v>
      </c>
      <c r="C2948" s="69">
        <v>0</v>
      </c>
      <c r="D2948" s="78"/>
      <c r="E2948" s="69"/>
      <c r="F2948" s="71"/>
      <c r="G2948" s="69">
        <f t="shared" si="91"/>
        <v>0</v>
      </c>
      <c r="I2948" s="67">
        <v>0</v>
      </c>
      <c r="J2948" s="68">
        <f t="shared" si="90"/>
        <v>0</v>
      </c>
      <c r="K2948" s="56"/>
      <c r="L2948" s="64" t="s">
        <v>455</v>
      </c>
    </row>
    <row r="2949" spans="1:12" s="72" customFormat="1" outlineLevel="2">
      <c r="A2949" s="81">
        <v>1216901012</v>
      </c>
      <c r="B2949" s="82" t="s">
        <v>2373</v>
      </c>
      <c r="C2949" s="69">
        <v>0</v>
      </c>
      <c r="D2949" s="78"/>
      <c r="E2949" s="69"/>
      <c r="F2949" s="71"/>
      <c r="G2949" s="69">
        <f t="shared" si="91"/>
        <v>0</v>
      </c>
      <c r="I2949" s="67">
        <v>0</v>
      </c>
      <c r="J2949" s="68">
        <f t="shared" si="90"/>
        <v>0</v>
      </c>
      <c r="K2949" s="56"/>
      <c r="L2949" s="64" t="s">
        <v>455</v>
      </c>
    </row>
    <row r="2950" spans="1:12" s="72" customFormat="1" outlineLevel="2">
      <c r="A2950" s="81">
        <v>1216901013</v>
      </c>
      <c r="B2950" s="82" t="s">
        <v>2374</v>
      </c>
      <c r="C2950" s="69">
        <v>0</v>
      </c>
      <c r="D2950" s="78"/>
      <c r="E2950" s="69"/>
      <c r="F2950" s="71"/>
      <c r="G2950" s="69">
        <f t="shared" si="91"/>
        <v>0</v>
      </c>
      <c r="I2950" s="67">
        <v>0</v>
      </c>
      <c r="J2950" s="68">
        <f t="shared" si="90"/>
        <v>0</v>
      </c>
      <c r="K2950" s="56"/>
      <c r="L2950" s="64" t="s">
        <v>455</v>
      </c>
    </row>
    <row r="2951" spans="1:12" s="72" customFormat="1" outlineLevel="2">
      <c r="A2951" s="81">
        <v>1216901016</v>
      </c>
      <c r="B2951" s="82" t="s">
        <v>2375</v>
      </c>
      <c r="C2951" s="69">
        <v>0</v>
      </c>
      <c r="D2951" s="78"/>
      <c r="E2951" s="69"/>
      <c r="F2951" s="71"/>
      <c r="G2951" s="69">
        <f t="shared" si="91"/>
        <v>0</v>
      </c>
      <c r="I2951" s="67">
        <v>0</v>
      </c>
      <c r="J2951" s="68">
        <f t="shared" si="90"/>
        <v>0</v>
      </c>
      <c r="K2951" s="56"/>
      <c r="L2951" s="64" t="s">
        <v>455</v>
      </c>
    </row>
    <row r="2952" spans="1:12" s="72" customFormat="1" outlineLevel="2">
      <c r="A2952" s="81">
        <v>1216901017</v>
      </c>
      <c r="B2952" s="82" t="s">
        <v>2376</v>
      </c>
      <c r="C2952" s="69">
        <v>0</v>
      </c>
      <c r="D2952" s="78"/>
      <c r="E2952" s="69"/>
      <c r="F2952" s="71"/>
      <c r="G2952" s="69">
        <f t="shared" si="91"/>
        <v>0</v>
      </c>
      <c r="I2952" s="67">
        <v>0</v>
      </c>
      <c r="J2952" s="68">
        <f t="shared" si="90"/>
        <v>0</v>
      </c>
      <c r="K2952" s="56"/>
      <c r="L2952" s="64" t="s">
        <v>455</v>
      </c>
    </row>
    <row r="2953" spans="1:12" s="72" customFormat="1" outlineLevel="2">
      <c r="A2953" s="81">
        <v>1216901018</v>
      </c>
      <c r="B2953" s="82" t="s">
        <v>2377</v>
      </c>
      <c r="C2953" s="69">
        <v>0</v>
      </c>
      <c r="D2953" s="78"/>
      <c r="E2953" s="69"/>
      <c r="F2953" s="71"/>
      <c r="G2953" s="69">
        <f t="shared" si="91"/>
        <v>0</v>
      </c>
      <c r="I2953" s="67">
        <v>0</v>
      </c>
      <c r="J2953" s="68">
        <f t="shared" si="90"/>
        <v>0</v>
      </c>
      <c r="K2953" s="56"/>
      <c r="L2953" s="64" t="s">
        <v>455</v>
      </c>
    </row>
    <row r="2954" spans="1:12" s="72" customFormat="1" outlineLevel="2">
      <c r="A2954" s="81">
        <v>1216901019</v>
      </c>
      <c r="B2954" s="82" t="s">
        <v>2378</v>
      </c>
      <c r="C2954" s="69">
        <v>0</v>
      </c>
      <c r="D2954" s="78"/>
      <c r="E2954" s="69"/>
      <c r="F2954" s="71"/>
      <c r="G2954" s="69">
        <f t="shared" si="91"/>
        <v>0</v>
      </c>
      <c r="I2954" s="67">
        <v>0</v>
      </c>
      <c r="J2954" s="68">
        <f t="shared" si="90"/>
        <v>0</v>
      </c>
      <c r="K2954" s="56"/>
      <c r="L2954" s="64" t="s">
        <v>455</v>
      </c>
    </row>
    <row r="2955" spans="1:12" s="72" customFormat="1" outlineLevel="2">
      <c r="A2955" s="81">
        <v>1216901020</v>
      </c>
      <c r="B2955" s="82" t="s">
        <v>2371</v>
      </c>
      <c r="C2955" s="69">
        <v>0</v>
      </c>
      <c r="D2955" s="78"/>
      <c r="E2955" s="69"/>
      <c r="F2955" s="71"/>
      <c r="G2955" s="69">
        <f t="shared" si="91"/>
        <v>0</v>
      </c>
      <c r="I2955" s="67">
        <v>0</v>
      </c>
      <c r="J2955" s="68">
        <f t="shared" si="90"/>
        <v>0</v>
      </c>
      <c r="K2955" s="56"/>
      <c r="L2955" s="64" t="s">
        <v>455</v>
      </c>
    </row>
    <row r="2956" spans="1:12" s="72" customFormat="1" outlineLevel="2">
      <c r="A2956" s="81">
        <v>1216901021</v>
      </c>
      <c r="B2956" s="82" t="s">
        <v>2372</v>
      </c>
      <c r="C2956" s="69">
        <v>0</v>
      </c>
      <c r="D2956" s="78"/>
      <c r="E2956" s="69"/>
      <c r="F2956" s="71"/>
      <c r="G2956" s="69">
        <f t="shared" si="91"/>
        <v>0</v>
      </c>
      <c r="I2956" s="67">
        <v>0</v>
      </c>
      <c r="J2956" s="68">
        <f t="shared" si="90"/>
        <v>0</v>
      </c>
      <c r="K2956" s="56"/>
      <c r="L2956" s="64" t="s">
        <v>455</v>
      </c>
    </row>
    <row r="2957" spans="1:12" s="72" customFormat="1" outlineLevel="2">
      <c r="A2957" s="81">
        <v>1216901022</v>
      </c>
      <c r="B2957" s="82" t="s">
        <v>2373</v>
      </c>
      <c r="C2957" s="69">
        <v>0</v>
      </c>
      <c r="D2957" s="78"/>
      <c r="E2957" s="69"/>
      <c r="F2957" s="71"/>
      <c r="G2957" s="69">
        <f t="shared" si="91"/>
        <v>0</v>
      </c>
      <c r="I2957" s="67">
        <v>0</v>
      </c>
      <c r="J2957" s="68">
        <f t="shared" si="90"/>
        <v>0</v>
      </c>
      <c r="K2957" s="56"/>
      <c r="L2957" s="64" t="s">
        <v>455</v>
      </c>
    </row>
    <row r="2958" spans="1:12" s="72" customFormat="1" outlineLevel="2">
      <c r="A2958" s="81">
        <v>1216901023</v>
      </c>
      <c r="B2958" s="82" t="s">
        <v>2374</v>
      </c>
      <c r="C2958" s="69">
        <v>0</v>
      </c>
      <c r="D2958" s="78"/>
      <c r="E2958" s="69"/>
      <c r="F2958" s="71"/>
      <c r="G2958" s="69">
        <f t="shared" si="91"/>
        <v>0</v>
      </c>
      <c r="I2958" s="67">
        <v>0</v>
      </c>
      <c r="J2958" s="68">
        <f t="shared" si="90"/>
        <v>0</v>
      </c>
      <c r="K2958" s="56"/>
      <c r="L2958" s="64" t="s">
        <v>455</v>
      </c>
    </row>
    <row r="2959" spans="1:12" s="72" customFormat="1" outlineLevel="2">
      <c r="A2959" s="81">
        <v>1216901026</v>
      </c>
      <c r="B2959" s="82" t="s">
        <v>2375</v>
      </c>
      <c r="C2959" s="69">
        <v>0</v>
      </c>
      <c r="D2959" s="78"/>
      <c r="E2959" s="69"/>
      <c r="F2959" s="71"/>
      <c r="G2959" s="69">
        <f t="shared" si="91"/>
        <v>0</v>
      </c>
      <c r="I2959" s="67">
        <v>0</v>
      </c>
      <c r="J2959" s="68">
        <f t="shared" si="90"/>
        <v>0</v>
      </c>
      <c r="K2959" s="56"/>
      <c r="L2959" s="64" t="s">
        <v>455</v>
      </c>
    </row>
    <row r="2960" spans="1:12" s="72" customFormat="1" outlineLevel="2">
      <c r="A2960" s="81">
        <v>1216901027</v>
      </c>
      <c r="B2960" s="82" t="s">
        <v>2376</v>
      </c>
      <c r="C2960" s="69">
        <v>0</v>
      </c>
      <c r="D2960" s="78"/>
      <c r="E2960" s="69"/>
      <c r="F2960" s="71"/>
      <c r="G2960" s="69">
        <f t="shared" si="91"/>
        <v>0</v>
      </c>
      <c r="I2960" s="67">
        <v>0</v>
      </c>
      <c r="J2960" s="68">
        <f t="shared" si="90"/>
        <v>0</v>
      </c>
      <c r="K2960" s="56"/>
      <c r="L2960" s="64" t="s">
        <v>455</v>
      </c>
    </row>
    <row r="2961" spans="1:12" s="72" customFormat="1" outlineLevel="2">
      <c r="A2961" s="81">
        <v>1216901028</v>
      </c>
      <c r="B2961" s="82" t="s">
        <v>2377</v>
      </c>
      <c r="C2961" s="69">
        <v>0</v>
      </c>
      <c r="D2961" s="78"/>
      <c r="E2961" s="69"/>
      <c r="F2961" s="71"/>
      <c r="G2961" s="69">
        <f t="shared" si="91"/>
        <v>0</v>
      </c>
      <c r="I2961" s="67">
        <v>0</v>
      </c>
      <c r="J2961" s="68">
        <f t="shared" si="90"/>
        <v>0</v>
      </c>
      <c r="K2961" s="56"/>
      <c r="L2961" s="64" t="s">
        <v>455</v>
      </c>
    </row>
    <row r="2962" spans="1:12" s="72" customFormat="1" outlineLevel="2">
      <c r="A2962" s="81">
        <v>1216901029</v>
      </c>
      <c r="B2962" s="82" t="s">
        <v>2378</v>
      </c>
      <c r="C2962" s="69">
        <v>0</v>
      </c>
      <c r="D2962" s="78"/>
      <c r="E2962" s="69"/>
      <c r="F2962" s="71"/>
      <c r="G2962" s="69">
        <f t="shared" si="91"/>
        <v>0</v>
      </c>
      <c r="I2962" s="67">
        <v>0</v>
      </c>
      <c r="J2962" s="68">
        <f t="shared" si="90"/>
        <v>0</v>
      </c>
      <c r="K2962" s="56"/>
      <c r="L2962" s="64" t="s">
        <v>455</v>
      </c>
    </row>
    <row r="2963" spans="1:12" s="72" customFormat="1" outlineLevel="2">
      <c r="A2963" s="81">
        <v>1216901030</v>
      </c>
      <c r="B2963" s="82" t="s">
        <v>2371</v>
      </c>
      <c r="C2963" s="69">
        <v>0</v>
      </c>
      <c r="D2963" s="78"/>
      <c r="E2963" s="69"/>
      <c r="F2963" s="71"/>
      <c r="G2963" s="69">
        <f t="shared" si="91"/>
        <v>0</v>
      </c>
      <c r="I2963" s="67">
        <v>0</v>
      </c>
      <c r="J2963" s="68">
        <f t="shared" si="90"/>
        <v>0</v>
      </c>
      <c r="K2963" s="56"/>
      <c r="L2963" s="64" t="s">
        <v>455</v>
      </c>
    </row>
    <row r="2964" spans="1:12" s="72" customFormat="1" outlineLevel="2">
      <c r="A2964" s="81">
        <v>1216901031</v>
      </c>
      <c r="B2964" s="82" t="s">
        <v>2372</v>
      </c>
      <c r="C2964" s="69">
        <v>0</v>
      </c>
      <c r="D2964" s="78"/>
      <c r="E2964" s="69"/>
      <c r="F2964" s="71"/>
      <c r="G2964" s="69">
        <f t="shared" si="91"/>
        <v>0</v>
      </c>
      <c r="I2964" s="67">
        <v>0</v>
      </c>
      <c r="J2964" s="68">
        <f t="shared" si="90"/>
        <v>0</v>
      </c>
      <c r="K2964" s="56"/>
      <c r="L2964" s="64" t="s">
        <v>455</v>
      </c>
    </row>
    <row r="2965" spans="1:12" s="72" customFormat="1" outlineLevel="2">
      <c r="A2965" s="81">
        <v>1216901032</v>
      </c>
      <c r="B2965" s="82" t="s">
        <v>2373</v>
      </c>
      <c r="C2965" s="69">
        <v>0</v>
      </c>
      <c r="D2965" s="78"/>
      <c r="E2965" s="69"/>
      <c r="F2965" s="71"/>
      <c r="G2965" s="69">
        <f t="shared" si="91"/>
        <v>0</v>
      </c>
      <c r="I2965" s="67">
        <v>0</v>
      </c>
      <c r="J2965" s="68">
        <f t="shared" si="90"/>
        <v>0</v>
      </c>
      <c r="K2965" s="56"/>
      <c r="L2965" s="64" t="s">
        <v>455</v>
      </c>
    </row>
    <row r="2966" spans="1:12" s="72" customFormat="1" outlineLevel="2">
      <c r="A2966" s="81">
        <v>1216901033</v>
      </c>
      <c r="B2966" s="82" t="s">
        <v>2374</v>
      </c>
      <c r="C2966" s="69">
        <v>0</v>
      </c>
      <c r="D2966" s="78"/>
      <c r="E2966" s="69"/>
      <c r="F2966" s="71"/>
      <c r="G2966" s="69">
        <f t="shared" si="91"/>
        <v>0</v>
      </c>
      <c r="I2966" s="67">
        <v>0</v>
      </c>
      <c r="J2966" s="68">
        <f t="shared" si="90"/>
        <v>0</v>
      </c>
      <c r="K2966" s="56"/>
      <c r="L2966" s="64" t="s">
        <v>455</v>
      </c>
    </row>
    <row r="2967" spans="1:12" s="72" customFormat="1" outlineLevel="2">
      <c r="A2967" s="81">
        <v>1216901036</v>
      </c>
      <c r="B2967" s="82" t="s">
        <v>2375</v>
      </c>
      <c r="C2967" s="69">
        <v>0</v>
      </c>
      <c r="D2967" s="78"/>
      <c r="E2967" s="69"/>
      <c r="F2967" s="71"/>
      <c r="G2967" s="69">
        <f t="shared" si="91"/>
        <v>0</v>
      </c>
      <c r="I2967" s="67">
        <v>0</v>
      </c>
      <c r="J2967" s="68">
        <f t="shared" si="90"/>
        <v>0</v>
      </c>
      <c r="K2967" s="56"/>
      <c r="L2967" s="64" t="s">
        <v>455</v>
      </c>
    </row>
    <row r="2968" spans="1:12" s="72" customFormat="1" outlineLevel="2">
      <c r="A2968" s="81">
        <v>1216901037</v>
      </c>
      <c r="B2968" s="82" t="s">
        <v>2376</v>
      </c>
      <c r="C2968" s="69">
        <v>0</v>
      </c>
      <c r="D2968" s="78"/>
      <c r="E2968" s="69"/>
      <c r="F2968" s="71"/>
      <c r="G2968" s="69">
        <f t="shared" si="91"/>
        <v>0</v>
      </c>
      <c r="I2968" s="67">
        <v>0</v>
      </c>
      <c r="J2968" s="68">
        <f t="shared" si="90"/>
        <v>0</v>
      </c>
      <c r="K2968" s="56"/>
      <c r="L2968" s="64" t="s">
        <v>455</v>
      </c>
    </row>
    <row r="2969" spans="1:12" s="72" customFormat="1" outlineLevel="2">
      <c r="A2969" s="81">
        <v>1216901038</v>
      </c>
      <c r="B2969" s="82" t="s">
        <v>2377</v>
      </c>
      <c r="C2969" s="69">
        <v>0</v>
      </c>
      <c r="D2969" s="78"/>
      <c r="E2969" s="69"/>
      <c r="F2969" s="71"/>
      <c r="G2969" s="69">
        <f t="shared" si="91"/>
        <v>0</v>
      </c>
      <c r="I2969" s="67">
        <v>0</v>
      </c>
      <c r="J2969" s="68">
        <f t="shared" si="90"/>
        <v>0</v>
      </c>
      <c r="K2969" s="56"/>
      <c r="L2969" s="64" t="s">
        <v>455</v>
      </c>
    </row>
    <row r="2970" spans="1:12" s="72" customFormat="1" outlineLevel="2">
      <c r="A2970" s="81">
        <v>1216901039</v>
      </c>
      <c r="B2970" s="82" t="s">
        <v>2378</v>
      </c>
      <c r="C2970" s="69">
        <v>0</v>
      </c>
      <c r="D2970" s="78"/>
      <c r="E2970" s="69"/>
      <c r="F2970" s="71"/>
      <c r="G2970" s="69">
        <f t="shared" si="91"/>
        <v>0</v>
      </c>
      <c r="I2970" s="67">
        <v>0</v>
      </c>
      <c r="J2970" s="68">
        <f t="shared" si="90"/>
        <v>0</v>
      </c>
      <c r="K2970" s="56"/>
      <c r="L2970" s="64" t="s">
        <v>455</v>
      </c>
    </row>
    <row r="2971" spans="1:12" s="72" customFormat="1" outlineLevel="2">
      <c r="A2971" s="81">
        <v>1216901910</v>
      </c>
      <c r="B2971" s="82" t="s">
        <v>2379</v>
      </c>
      <c r="C2971" s="69">
        <v>0</v>
      </c>
      <c r="D2971" s="78"/>
      <c r="E2971" s="69"/>
      <c r="F2971" s="71"/>
      <c r="G2971" s="69">
        <f t="shared" si="91"/>
        <v>0</v>
      </c>
      <c r="I2971" s="67">
        <v>0</v>
      </c>
      <c r="J2971" s="68">
        <f t="shared" si="90"/>
        <v>0</v>
      </c>
      <c r="K2971" s="56"/>
      <c r="L2971" s="64" t="s">
        <v>5619</v>
      </c>
    </row>
    <row r="2972" spans="1:12" s="72" customFormat="1" outlineLevel="2">
      <c r="A2972" s="81">
        <v>1216901911</v>
      </c>
      <c r="B2972" s="82" t="s">
        <v>2380</v>
      </c>
      <c r="C2972" s="69">
        <v>0</v>
      </c>
      <c r="D2972" s="78"/>
      <c r="E2972" s="69"/>
      <c r="F2972" s="71"/>
      <c r="G2972" s="69">
        <f t="shared" si="91"/>
        <v>0</v>
      </c>
      <c r="I2972" s="67">
        <v>0</v>
      </c>
      <c r="J2972" s="68">
        <f t="shared" si="90"/>
        <v>0</v>
      </c>
      <c r="K2972" s="56"/>
      <c r="L2972" s="64" t="s">
        <v>5619</v>
      </c>
    </row>
    <row r="2973" spans="1:12" s="72" customFormat="1" outlineLevel="2">
      <c r="A2973" s="81">
        <v>1216901913</v>
      </c>
      <c r="B2973" s="82" t="s">
        <v>2381</v>
      </c>
      <c r="C2973" s="69">
        <v>0</v>
      </c>
      <c r="D2973" s="78"/>
      <c r="E2973" s="69"/>
      <c r="F2973" s="71"/>
      <c r="G2973" s="69">
        <f t="shared" si="91"/>
        <v>0</v>
      </c>
      <c r="I2973" s="67">
        <v>0</v>
      </c>
      <c r="J2973" s="68">
        <f t="shared" si="90"/>
        <v>0</v>
      </c>
      <c r="K2973" s="56"/>
      <c r="L2973" s="64" t="s">
        <v>5619</v>
      </c>
    </row>
    <row r="2974" spans="1:12" s="72" customFormat="1" outlineLevel="2">
      <c r="A2974" s="81">
        <v>1216901916</v>
      </c>
      <c r="B2974" s="82" t="s">
        <v>2382</v>
      </c>
      <c r="C2974" s="69">
        <v>0</v>
      </c>
      <c r="D2974" s="78"/>
      <c r="E2974" s="69"/>
      <c r="F2974" s="71"/>
      <c r="G2974" s="69">
        <f t="shared" si="91"/>
        <v>0</v>
      </c>
      <c r="I2974" s="67">
        <v>0</v>
      </c>
      <c r="J2974" s="68">
        <f t="shared" si="90"/>
        <v>0</v>
      </c>
      <c r="K2974" s="56"/>
      <c r="L2974" s="64" t="s">
        <v>5619</v>
      </c>
    </row>
    <row r="2975" spans="1:12" s="72" customFormat="1" outlineLevel="2">
      <c r="A2975" s="81">
        <v>1216901920</v>
      </c>
      <c r="B2975" s="82" t="s">
        <v>2379</v>
      </c>
      <c r="C2975" s="69">
        <v>0</v>
      </c>
      <c r="D2975" s="78"/>
      <c r="E2975" s="69"/>
      <c r="F2975" s="71"/>
      <c r="G2975" s="69">
        <f t="shared" si="91"/>
        <v>0</v>
      </c>
      <c r="I2975" s="67">
        <v>0</v>
      </c>
      <c r="J2975" s="68">
        <f t="shared" si="90"/>
        <v>0</v>
      </c>
      <c r="K2975" s="56"/>
      <c r="L2975" s="64" t="s">
        <v>5619</v>
      </c>
    </row>
    <row r="2976" spans="1:12" s="72" customFormat="1" outlineLevel="2">
      <c r="A2976" s="81">
        <v>1216901923</v>
      </c>
      <c r="B2976" s="82" t="s">
        <v>2381</v>
      </c>
      <c r="C2976" s="69">
        <v>0</v>
      </c>
      <c r="D2976" s="78"/>
      <c r="E2976" s="69"/>
      <c r="F2976" s="71"/>
      <c r="G2976" s="69">
        <f t="shared" si="91"/>
        <v>0</v>
      </c>
      <c r="I2976" s="67">
        <v>0</v>
      </c>
      <c r="J2976" s="68">
        <f t="shared" si="90"/>
        <v>0</v>
      </c>
      <c r="K2976" s="56"/>
      <c r="L2976" s="64" t="s">
        <v>5619</v>
      </c>
    </row>
    <row r="2977" spans="1:12" s="72" customFormat="1" outlineLevel="2">
      <c r="A2977" s="81">
        <v>1260000000</v>
      </c>
      <c r="B2977" s="82" t="s">
        <v>2383</v>
      </c>
      <c r="C2977" s="69">
        <v>0</v>
      </c>
      <c r="D2977" s="78"/>
      <c r="E2977" s="69"/>
      <c r="F2977" s="71"/>
      <c r="G2977" s="69">
        <f t="shared" si="91"/>
        <v>0</v>
      </c>
      <c r="I2977" s="67">
        <v>0</v>
      </c>
      <c r="J2977" s="68">
        <f t="shared" si="90"/>
        <v>0</v>
      </c>
      <c r="K2977" s="56"/>
      <c r="L2977" s="64" t="s">
        <v>455</v>
      </c>
    </row>
    <row r="2978" spans="1:12" s="72" customFormat="1" outlineLevel="2">
      <c r="A2978" s="81">
        <v>1278101010</v>
      </c>
      <c r="B2978" s="82" t="s">
        <v>2384</v>
      </c>
      <c r="C2978" s="69">
        <v>0</v>
      </c>
      <c r="D2978" s="78"/>
      <c r="E2978" s="69"/>
      <c r="F2978" s="71"/>
      <c r="G2978" s="69">
        <f t="shared" si="91"/>
        <v>0</v>
      </c>
      <c r="I2978" s="67">
        <v>0</v>
      </c>
      <c r="J2978" s="68">
        <f t="shared" si="90"/>
        <v>0</v>
      </c>
      <c r="K2978" s="56"/>
      <c r="L2978" s="64" t="s">
        <v>455</v>
      </c>
    </row>
    <row r="2979" spans="1:12" s="72" customFormat="1" outlineLevel="2">
      <c r="A2979" s="81">
        <v>1278101013</v>
      </c>
      <c r="B2979" s="82" t="s">
        <v>2385</v>
      </c>
      <c r="C2979" s="69">
        <v>0</v>
      </c>
      <c r="D2979" s="78"/>
      <c r="E2979" s="69"/>
      <c r="F2979" s="71"/>
      <c r="G2979" s="69">
        <f t="shared" si="91"/>
        <v>0</v>
      </c>
      <c r="I2979" s="67">
        <v>0</v>
      </c>
      <c r="J2979" s="68">
        <f t="shared" si="90"/>
        <v>0</v>
      </c>
      <c r="K2979" s="56"/>
      <c r="L2979" s="64" t="s">
        <v>455</v>
      </c>
    </row>
    <row r="2980" spans="1:12" s="72" customFormat="1" outlineLevel="2">
      <c r="A2980" s="81">
        <v>1278101019</v>
      </c>
      <c r="B2980" s="82" t="s">
        <v>2386</v>
      </c>
      <c r="C2980" s="69">
        <v>0</v>
      </c>
      <c r="D2980" s="78"/>
      <c r="E2980" s="69"/>
      <c r="F2980" s="71"/>
      <c r="G2980" s="69">
        <f t="shared" si="91"/>
        <v>0</v>
      </c>
      <c r="I2980" s="67">
        <v>0</v>
      </c>
      <c r="J2980" s="68">
        <f t="shared" si="90"/>
        <v>0</v>
      </c>
      <c r="K2980" s="56"/>
      <c r="L2980" s="64" t="s">
        <v>455</v>
      </c>
    </row>
    <row r="2981" spans="1:12" s="72" customFormat="1" outlineLevel="2">
      <c r="A2981" s="81">
        <v>1290000000</v>
      </c>
      <c r="B2981" s="82" t="s">
        <v>2387</v>
      </c>
      <c r="C2981" s="69">
        <v>0</v>
      </c>
      <c r="D2981" s="78"/>
      <c r="E2981" s="69"/>
      <c r="F2981" s="71"/>
      <c r="G2981" s="69">
        <f t="shared" si="91"/>
        <v>0</v>
      </c>
      <c r="I2981" s="67">
        <v>0</v>
      </c>
      <c r="J2981" s="68">
        <f t="shared" si="90"/>
        <v>0</v>
      </c>
      <c r="K2981" s="56"/>
      <c r="L2981" s="64" t="s">
        <v>455</v>
      </c>
    </row>
    <row r="2982" spans="1:12" s="72" customFormat="1" outlineLevel="2">
      <c r="A2982" s="81">
        <v>1290000001</v>
      </c>
      <c r="B2982" s="82" t="s">
        <v>2388</v>
      </c>
      <c r="C2982" s="69">
        <v>0</v>
      </c>
      <c r="D2982" s="78"/>
      <c r="E2982" s="69"/>
      <c r="F2982" s="71"/>
      <c r="G2982" s="69">
        <f t="shared" si="91"/>
        <v>0</v>
      </c>
      <c r="I2982" s="67">
        <v>0</v>
      </c>
      <c r="J2982" s="68">
        <f t="shared" si="90"/>
        <v>0</v>
      </c>
      <c r="K2982" s="56"/>
      <c r="L2982" s="64" t="s">
        <v>455</v>
      </c>
    </row>
    <row r="2983" spans="1:12" s="72" customFormat="1" outlineLevel="2">
      <c r="A2983" s="81">
        <v>1290101010</v>
      </c>
      <c r="B2983" s="82" t="s">
        <v>2389</v>
      </c>
      <c r="C2983" s="69">
        <v>0</v>
      </c>
      <c r="D2983" s="78"/>
      <c r="E2983" s="69"/>
      <c r="F2983" s="71"/>
      <c r="G2983" s="69">
        <f t="shared" si="91"/>
        <v>0</v>
      </c>
      <c r="I2983" s="67">
        <v>0</v>
      </c>
      <c r="J2983" s="68">
        <f t="shared" si="90"/>
        <v>0</v>
      </c>
      <c r="K2983" s="56"/>
      <c r="L2983" s="64" t="s">
        <v>455</v>
      </c>
    </row>
    <row r="2984" spans="1:12" s="72" customFormat="1" outlineLevel="2">
      <c r="A2984" s="81">
        <v>1290101013</v>
      </c>
      <c r="B2984" s="82" t="s">
        <v>2390</v>
      </c>
      <c r="C2984" s="69">
        <v>0</v>
      </c>
      <c r="D2984" s="78"/>
      <c r="E2984" s="69"/>
      <c r="F2984" s="71"/>
      <c r="G2984" s="69">
        <f t="shared" si="91"/>
        <v>0</v>
      </c>
      <c r="I2984" s="67">
        <v>0</v>
      </c>
      <c r="J2984" s="68">
        <f t="shared" si="90"/>
        <v>0</v>
      </c>
      <c r="K2984" s="56"/>
      <c r="L2984" s="64" t="s">
        <v>455</v>
      </c>
    </row>
    <row r="2985" spans="1:12" s="72" customFormat="1" outlineLevel="2">
      <c r="A2985" s="81">
        <v>1290101018</v>
      </c>
      <c r="B2985" s="82" t="s">
        <v>2389</v>
      </c>
      <c r="C2985" s="69">
        <v>0</v>
      </c>
      <c r="D2985" s="78"/>
      <c r="E2985" s="69"/>
      <c r="F2985" s="71"/>
      <c r="G2985" s="69">
        <f t="shared" si="91"/>
        <v>0</v>
      </c>
      <c r="I2985" s="67">
        <v>0</v>
      </c>
      <c r="J2985" s="68">
        <f t="shared" si="90"/>
        <v>0</v>
      </c>
      <c r="K2985" s="56"/>
      <c r="L2985" s="64" t="s">
        <v>455</v>
      </c>
    </row>
    <row r="2986" spans="1:12" s="72" customFormat="1" outlineLevel="2">
      <c r="A2986" s="81">
        <v>1290101910</v>
      </c>
      <c r="B2986" s="82" t="s">
        <v>2389</v>
      </c>
      <c r="C2986" s="69">
        <v>0</v>
      </c>
      <c r="D2986" s="78"/>
      <c r="E2986" s="69"/>
      <c r="F2986" s="71"/>
      <c r="G2986" s="69">
        <f t="shared" si="91"/>
        <v>0</v>
      </c>
      <c r="I2986" s="67">
        <v>0</v>
      </c>
      <c r="J2986" s="68">
        <f t="shared" si="90"/>
        <v>0</v>
      </c>
      <c r="K2986" s="56"/>
      <c r="L2986" s="64" t="s">
        <v>5619</v>
      </c>
    </row>
    <row r="2987" spans="1:12" s="72" customFormat="1" outlineLevel="2">
      <c r="A2987" s="81">
        <v>1290101913</v>
      </c>
      <c r="B2987" s="82" t="s">
        <v>2390</v>
      </c>
      <c r="C2987" s="69">
        <v>0</v>
      </c>
      <c r="D2987" s="78"/>
      <c r="E2987" s="69"/>
      <c r="F2987" s="71"/>
      <c r="G2987" s="69">
        <f t="shared" si="91"/>
        <v>0</v>
      </c>
      <c r="I2987" s="67">
        <v>0</v>
      </c>
      <c r="J2987" s="68">
        <f t="shared" ref="J2987:J3018" si="92">I2987-G2987</f>
        <v>0</v>
      </c>
      <c r="K2987" s="56"/>
      <c r="L2987" s="64" t="s">
        <v>5619</v>
      </c>
    </row>
    <row r="2988" spans="1:12" s="72" customFormat="1" outlineLevel="2">
      <c r="A2988" s="81">
        <v>1290101920</v>
      </c>
      <c r="B2988" s="82" t="s">
        <v>2391</v>
      </c>
      <c r="C2988" s="69">
        <v>0</v>
      </c>
      <c r="D2988" s="78"/>
      <c r="E2988" s="69"/>
      <c r="F2988" s="71"/>
      <c r="G2988" s="69">
        <f t="shared" si="91"/>
        <v>0</v>
      </c>
      <c r="I2988" s="67">
        <v>0</v>
      </c>
      <c r="J2988" s="68">
        <f t="shared" si="92"/>
        <v>0</v>
      </c>
      <c r="K2988" s="56"/>
      <c r="L2988" s="64" t="s">
        <v>5619</v>
      </c>
    </row>
    <row r="2989" spans="1:12" s="72" customFormat="1" outlineLevel="2">
      <c r="A2989" s="81">
        <v>1290201910</v>
      </c>
      <c r="B2989" s="82" t="s">
        <v>2392</v>
      </c>
      <c r="C2989" s="69">
        <v>0</v>
      </c>
      <c r="D2989" s="78"/>
      <c r="E2989" s="69"/>
      <c r="F2989" s="71"/>
      <c r="G2989" s="69">
        <f t="shared" si="91"/>
        <v>0</v>
      </c>
      <c r="I2989" s="67">
        <v>0</v>
      </c>
      <c r="J2989" s="68">
        <f t="shared" si="92"/>
        <v>0</v>
      </c>
      <c r="K2989" s="56"/>
      <c r="L2989" s="64" t="s">
        <v>5619</v>
      </c>
    </row>
    <row r="2990" spans="1:12" s="72" customFormat="1" outlineLevel="2">
      <c r="A2990" s="81">
        <v>1290201913</v>
      </c>
      <c r="B2990" s="82" t="s">
        <v>2393</v>
      </c>
      <c r="C2990" s="69">
        <v>0</v>
      </c>
      <c r="D2990" s="78"/>
      <c r="E2990" s="69"/>
      <c r="F2990" s="71"/>
      <c r="G2990" s="69">
        <f t="shared" si="91"/>
        <v>0</v>
      </c>
      <c r="I2990" s="67">
        <v>0</v>
      </c>
      <c r="J2990" s="68">
        <f t="shared" si="92"/>
        <v>0</v>
      </c>
      <c r="K2990" s="56"/>
      <c r="L2990" s="64" t="s">
        <v>5619</v>
      </c>
    </row>
    <row r="2991" spans="1:12" s="72" customFormat="1" outlineLevel="2">
      <c r="A2991" s="81">
        <v>1290301010</v>
      </c>
      <c r="B2991" s="82" t="s">
        <v>2394</v>
      </c>
      <c r="C2991" s="69">
        <v>0</v>
      </c>
      <c r="D2991" s="78"/>
      <c r="E2991" s="69"/>
      <c r="F2991" s="71"/>
      <c r="G2991" s="69">
        <f t="shared" si="91"/>
        <v>0</v>
      </c>
      <c r="I2991" s="67">
        <v>0</v>
      </c>
      <c r="J2991" s="68">
        <f t="shared" si="92"/>
        <v>0</v>
      </c>
      <c r="K2991" s="56"/>
      <c r="L2991" s="64" t="s">
        <v>455</v>
      </c>
    </row>
    <row r="2992" spans="1:12" s="72" customFormat="1" outlineLevel="2">
      <c r="A2992" s="81">
        <v>1290301011</v>
      </c>
      <c r="B2992" s="82" t="s">
        <v>2395</v>
      </c>
      <c r="C2992" s="69">
        <v>0</v>
      </c>
      <c r="D2992" s="78"/>
      <c r="E2992" s="69"/>
      <c r="F2992" s="71"/>
      <c r="G2992" s="69">
        <f t="shared" si="91"/>
        <v>0</v>
      </c>
      <c r="I2992" s="67">
        <v>0</v>
      </c>
      <c r="J2992" s="68">
        <f t="shared" si="92"/>
        <v>0</v>
      </c>
      <c r="K2992" s="56"/>
      <c r="L2992" s="64" t="s">
        <v>455</v>
      </c>
    </row>
    <row r="2993" spans="1:12" s="72" customFormat="1" outlineLevel="2">
      <c r="A2993" s="81">
        <v>1290301012</v>
      </c>
      <c r="B2993" s="82" t="s">
        <v>2396</v>
      </c>
      <c r="C2993" s="69">
        <v>0</v>
      </c>
      <c r="D2993" s="78"/>
      <c r="E2993" s="69"/>
      <c r="F2993" s="71"/>
      <c r="G2993" s="69">
        <f t="shared" si="91"/>
        <v>0</v>
      </c>
      <c r="I2993" s="67">
        <v>0</v>
      </c>
      <c r="J2993" s="68">
        <f t="shared" si="92"/>
        <v>0</v>
      </c>
      <c r="K2993" s="56"/>
      <c r="L2993" s="64" t="s">
        <v>455</v>
      </c>
    </row>
    <row r="2994" spans="1:12" s="72" customFormat="1" outlineLevel="2">
      <c r="A2994" s="81">
        <v>1290301013</v>
      </c>
      <c r="B2994" s="82" t="s">
        <v>2397</v>
      </c>
      <c r="C2994" s="69">
        <v>0</v>
      </c>
      <c r="D2994" s="78"/>
      <c r="E2994" s="69"/>
      <c r="F2994" s="71"/>
      <c r="G2994" s="69">
        <f t="shared" si="91"/>
        <v>0</v>
      </c>
      <c r="I2994" s="67">
        <v>0</v>
      </c>
      <c r="J2994" s="68">
        <f t="shared" si="92"/>
        <v>0</v>
      </c>
      <c r="K2994" s="56"/>
      <c r="L2994" s="64" t="s">
        <v>455</v>
      </c>
    </row>
    <row r="2995" spans="1:12" s="72" customFormat="1" outlineLevel="2">
      <c r="A2995" s="81">
        <v>1290301018</v>
      </c>
      <c r="B2995" s="82" t="s">
        <v>2398</v>
      </c>
      <c r="C2995" s="69">
        <v>0</v>
      </c>
      <c r="D2995" s="78"/>
      <c r="E2995" s="69"/>
      <c r="F2995" s="71"/>
      <c r="G2995" s="69">
        <f t="shared" si="91"/>
        <v>0</v>
      </c>
      <c r="I2995" s="67">
        <v>0</v>
      </c>
      <c r="J2995" s="68">
        <f t="shared" si="92"/>
        <v>0</v>
      </c>
      <c r="K2995" s="56"/>
      <c r="L2995" s="64" t="s">
        <v>455</v>
      </c>
    </row>
    <row r="2996" spans="1:12" s="72" customFormat="1" outlineLevel="2">
      <c r="A2996" s="81">
        <v>1290301910</v>
      </c>
      <c r="B2996" s="82" t="s">
        <v>2399</v>
      </c>
      <c r="C2996" s="69">
        <v>0</v>
      </c>
      <c r="D2996" s="78"/>
      <c r="E2996" s="69"/>
      <c r="F2996" s="71"/>
      <c r="G2996" s="69">
        <f t="shared" si="91"/>
        <v>0</v>
      </c>
      <c r="I2996" s="67">
        <v>0</v>
      </c>
      <c r="J2996" s="68">
        <f t="shared" si="92"/>
        <v>0</v>
      </c>
      <c r="K2996" s="56"/>
      <c r="L2996" s="64" t="s">
        <v>5619</v>
      </c>
    </row>
    <row r="2997" spans="1:12" s="72" customFormat="1" outlineLevel="2">
      <c r="A2997" s="81">
        <v>1290301913</v>
      </c>
      <c r="B2997" s="82" t="s">
        <v>2400</v>
      </c>
      <c r="C2997" s="69">
        <v>0</v>
      </c>
      <c r="D2997" s="78"/>
      <c r="E2997" s="69"/>
      <c r="F2997" s="71"/>
      <c r="G2997" s="69">
        <f t="shared" si="91"/>
        <v>0</v>
      </c>
      <c r="I2997" s="67">
        <v>0</v>
      </c>
      <c r="J2997" s="68">
        <f t="shared" si="92"/>
        <v>0</v>
      </c>
      <c r="K2997" s="56"/>
      <c r="L2997" s="64" t="s">
        <v>5619</v>
      </c>
    </row>
    <row r="2998" spans="1:12" s="72" customFormat="1" outlineLevel="2">
      <c r="A2998" s="81">
        <v>1290301916</v>
      </c>
      <c r="B2998" s="82" t="s">
        <v>2401</v>
      </c>
      <c r="C2998" s="69">
        <v>0</v>
      </c>
      <c r="D2998" s="78"/>
      <c r="E2998" s="69"/>
      <c r="F2998" s="71"/>
      <c r="G2998" s="69">
        <f t="shared" si="91"/>
        <v>0</v>
      </c>
      <c r="I2998" s="67">
        <v>0</v>
      </c>
      <c r="J2998" s="68">
        <f t="shared" si="92"/>
        <v>0</v>
      </c>
      <c r="K2998" s="56"/>
      <c r="L2998" s="64" t="s">
        <v>5619</v>
      </c>
    </row>
    <row r="2999" spans="1:12" s="72" customFormat="1" outlineLevel="2">
      <c r="A2999" s="81">
        <v>1290301920</v>
      </c>
      <c r="B2999" s="82" t="s">
        <v>2399</v>
      </c>
      <c r="C2999" s="69">
        <v>0</v>
      </c>
      <c r="D2999" s="78"/>
      <c r="E2999" s="69"/>
      <c r="F2999" s="71"/>
      <c r="G2999" s="69">
        <f t="shared" si="91"/>
        <v>0</v>
      </c>
      <c r="I2999" s="67">
        <v>0</v>
      </c>
      <c r="J2999" s="68">
        <f t="shared" si="92"/>
        <v>0</v>
      </c>
      <c r="K2999" s="56"/>
      <c r="L2999" s="64" t="s">
        <v>5619</v>
      </c>
    </row>
    <row r="3000" spans="1:12" s="72" customFormat="1" outlineLevel="2">
      <c r="A3000" s="81">
        <v>1290301923</v>
      </c>
      <c r="B3000" s="82" t="s">
        <v>2400</v>
      </c>
      <c r="C3000" s="69">
        <v>0</v>
      </c>
      <c r="D3000" s="78"/>
      <c r="E3000" s="69"/>
      <c r="F3000" s="71"/>
      <c r="G3000" s="69">
        <f t="shared" si="91"/>
        <v>0</v>
      </c>
      <c r="I3000" s="67">
        <v>0</v>
      </c>
      <c r="J3000" s="68">
        <f t="shared" si="92"/>
        <v>0</v>
      </c>
      <c r="K3000" s="56"/>
      <c r="L3000" s="64" t="s">
        <v>5619</v>
      </c>
    </row>
    <row r="3001" spans="1:12" s="72" customFormat="1" outlineLevel="2">
      <c r="A3001" s="81">
        <v>1290302910</v>
      </c>
      <c r="B3001" s="82" t="s">
        <v>2399</v>
      </c>
      <c r="C3001" s="69">
        <v>0</v>
      </c>
      <c r="D3001" s="78"/>
      <c r="E3001" s="69"/>
      <c r="F3001" s="71"/>
      <c r="G3001" s="69">
        <f t="shared" ref="G3001:G3065" si="93">C3001+E3001</f>
        <v>0</v>
      </c>
      <c r="I3001" s="67">
        <v>0</v>
      </c>
      <c r="J3001" s="68">
        <f t="shared" si="92"/>
        <v>0</v>
      </c>
      <c r="K3001" s="56"/>
      <c r="L3001" s="64" t="s">
        <v>5619</v>
      </c>
    </row>
    <row r="3002" spans="1:12" s="72" customFormat="1" outlineLevel="2">
      <c r="A3002" s="81">
        <v>1290302911</v>
      </c>
      <c r="B3002" s="82" t="s">
        <v>2402</v>
      </c>
      <c r="C3002" s="69">
        <v>0</v>
      </c>
      <c r="D3002" s="78"/>
      <c r="E3002" s="69"/>
      <c r="F3002" s="71"/>
      <c r="G3002" s="69">
        <f t="shared" si="93"/>
        <v>0</v>
      </c>
      <c r="I3002" s="67">
        <v>0</v>
      </c>
      <c r="J3002" s="68">
        <f t="shared" si="92"/>
        <v>0</v>
      </c>
      <c r="K3002" s="56"/>
      <c r="L3002" s="64" t="s">
        <v>5619</v>
      </c>
    </row>
    <row r="3003" spans="1:12" s="72" customFormat="1" outlineLevel="2">
      <c r="A3003" s="81">
        <v>1290302913</v>
      </c>
      <c r="B3003" s="82" t="s">
        <v>2400</v>
      </c>
      <c r="C3003" s="69">
        <v>0</v>
      </c>
      <c r="D3003" s="78"/>
      <c r="E3003" s="69"/>
      <c r="F3003" s="71"/>
      <c r="G3003" s="69">
        <f t="shared" si="93"/>
        <v>0</v>
      </c>
      <c r="I3003" s="67">
        <v>0</v>
      </c>
      <c r="J3003" s="68">
        <f t="shared" si="92"/>
        <v>0</v>
      </c>
      <c r="K3003" s="56"/>
      <c r="L3003" s="64" t="s">
        <v>5619</v>
      </c>
    </row>
    <row r="3004" spans="1:12" s="72" customFormat="1" outlineLevel="2">
      <c r="A3004" s="81">
        <v>1290401910</v>
      </c>
      <c r="B3004" s="82" t="s">
        <v>2403</v>
      </c>
      <c r="C3004" s="69">
        <v>0</v>
      </c>
      <c r="D3004" s="78"/>
      <c r="E3004" s="69"/>
      <c r="F3004" s="71"/>
      <c r="G3004" s="69">
        <f t="shared" si="93"/>
        <v>0</v>
      </c>
      <c r="I3004" s="67">
        <v>0</v>
      </c>
      <c r="J3004" s="68">
        <f t="shared" si="92"/>
        <v>0</v>
      </c>
      <c r="K3004" s="56"/>
      <c r="L3004" s="64" t="s">
        <v>5619</v>
      </c>
    </row>
    <row r="3005" spans="1:12" s="72" customFormat="1" outlineLevel="2">
      <c r="A3005" s="81">
        <v>1290401913</v>
      </c>
      <c r="B3005" s="82" t="s">
        <v>2403</v>
      </c>
      <c r="C3005" s="69">
        <v>0</v>
      </c>
      <c r="D3005" s="78"/>
      <c r="E3005" s="69"/>
      <c r="F3005" s="71"/>
      <c r="G3005" s="69">
        <f t="shared" si="93"/>
        <v>0</v>
      </c>
      <c r="I3005" s="67">
        <v>0</v>
      </c>
      <c r="J3005" s="68">
        <f t="shared" si="92"/>
        <v>0</v>
      </c>
      <c r="K3005" s="56"/>
      <c r="L3005" s="64" t="s">
        <v>5619</v>
      </c>
    </row>
    <row r="3006" spans="1:12" s="72" customFormat="1" outlineLevel="2">
      <c r="A3006" s="81">
        <v>1290501010</v>
      </c>
      <c r="B3006" s="82" t="s">
        <v>2404</v>
      </c>
      <c r="C3006" s="69">
        <v>0</v>
      </c>
      <c r="D3006" s="78"/>
      <c r="E3006" s="69"/>
      <c r="F3006" s="71"/>
      <c r="G3006" s="69">
        <f t="shared" si="93"/>
        <v>0</v>
      </c>
      <c r="I3006" s="67">
        <v>0</v>
      </c>
      <c r="J3006" s="68">
        <f t="shared" si="92"/>
        <v>0</v>
      </c>
      <c r="K3006" s="56"/>
      <c r="L3006" s="64" t="s">
        <v>455</v>
      </c>
    </row>
    <row r="3007" spans="1:12" s="72" customFormat="1" outlineLevel="2">
      <c r="A3007" s="81">
        <v>1290501011</v>
      </c>
      <c r="B3007" s="82" t="s">
        <v>2405</v>
      </c>
      <c r="C3007" s="69">
        <v>0</v>
      </c>
      <c r="D3007" s="78"/>
      <c r="E3007" s="69"/>
      <c r="F3007" s="71"/>
      <c r="G3007" s="69">
        <f t="shared" si="93"/>
        <v>0</v>
      </c>
      <c r="I3007" s="67">
        <v>0</v>
      </c>
      <c r="J3007" s="68">
        <f t="shared" si="92"/>
        <v>0</v>
      </c>
      <c r="K3007" s="56"/>
      <c r="L3007" s="64" t="s">
        <v>455</v>
      </c>
    </row>
    <row r="3008" spans="1:12" s="72" customFormat="1" outlineLevel="2">
      <c r="A3008" s="81">
        <v>1290501012</v>
      </c>
      <c r="B3008" s="82" t="s">
        <v>2406</v>
      </c>
      <c r="C3008" s="69">
        <v>0</v>
      </c>
      <c r="D3008" s="78"/>
      <c r="E3008" s="69"/>
      <c r="F3008" s="71"/>
      <c r="G3008" s="69">
        <f t="shared" si="93"/>
        <v>0</v>
      </c>
      <c r="I3008" s="67">
        <v>0</v>
      </c>
      <c r="J3008" s="68">
        <f t="shared" si="92"/>
        <v>0</v>
      </c>
      <c r="K3008" s="56"/>
      <c r="L3008" s="64" t="s">
        <v>455</v>
      </c>
    </row>
    <row r="3009" spans="1:12" s="72" customFormat="1" outlineLevel="2">
      <c r="A3009" s="81">
        <v>1290501013</v>
      </c>
      <c r="B3009" s="82" t="s">
        <v>2407</v>
      </c>
      <c r="C3009" s="69">
        <v>0</v>
      </c>
      <c r="D3009" s="78"/>
      <c r="E3009" s="69"/>
      <c r="F3009" s="71"/>
      <c r="G3009" s="69">
        <f t="shared" si="93"/>
        <v>0</v>
      </c>
      <c r="I3009" s="67">
        <v>0</v>
      </c>
      <c r="J3009" s="68">
        <f t="shared" si="92"/>
        <v>0</v>
      </c>
      <c r="K3009" s="56"/>
      <c r="L3009" s="64" t="s">
        <v>455</v>
      </c>
    </row>
    <row r="3010" spans="1:12" s="72" customFormat="1" outlineLevel="2">
      <c r="A3010" s="81">
        <v>1290501018</v>
      </c>
      <c r="B3010" s="82" t="s">
        <v>2408</v>
      </c>
      <c r="C3010" s="69">
        <v>0</v>
      </c>
      <c r="D3010" s="78"/>
      <c r="E3010" s="69"/>
      <c r="F3010" s="71"/>
      <c r="G3010" s="69">
        <f t="shared" si="93"/>
        <v>0</v>
      </c>
      <c r="I3010" s="67">
        <v>0</v>
      </c>
      <c r="J3010" s="68">
        <f t="shared" si="92"/>
        <v>0</v>
      </c>
      <c r="K3010" s="56"/>
      <c r="L3010" s="64" t="s">
        <v>455</v>
      </c>
    </row>
    <row r="3011" spans="1:12" s="72" customFormat="1" outlineLevel="2">
      <c r="A3011" s="81">
        <v>1290501910</v>
      </c>
      <c r="B3011" s="82" t="s">
        <v>2409</v>
      </c>
      <c r="C3011" s="69">
        <v>0</v>
      </c>
      <c r="D3011" s="78"/>
      <c r="E3011" s="69"/>
      <c r="F3011" s="71"/>
      <c r="G3011" s="69">
        <f t="shared" si="93"/>
        <v>0</v>
      </c>
      <c r="I3011" s="67">
        <v>0</v>
      </c>
      <c r="J3011" s="68">
        <f t="shared" si="92"/>
        <v>0</v>
      </c>
      <c r="K3011" s="56"/>
      <c r="L3011" s="64" t="s">
        <v>5619</v>
      </c>
    </row>
    <row r="3012" spans="1:12" s="72" customFormat="1" outlineLevel="2">
      <c r="A3012" s="81">
        <v>1290501913</v>
      </c>
      <c r="B3012" s="82" t="s">
        <v>2409</v>
      </c>
      <c r="C3012" s="69">
        <v>0</v>
      </c>
      <c r="D3012" s="78"/>
      <c r="E3012" s="69"/>
      <c r="F3012" s="71"/>
      <c r="G3012" s="69">
        <f t="shared" si="93"/>
        <v>0</v>
      </c>
      <c r="I3012" s="67">
        <v>0</v>
      </c>
      <c r="J3012" s="68">
        <f t="shared" si="92"/>
        <v>0</v>
      </c>
      <c r="K3012" s="56"/>
      <c r="L3012" s="64" t="s">
        <v>5619</v>
      </c>
    </row>
    <row r="3013" spans="1:12" s="72" customFormat="1" outlineLevel="2">
      <c r="A3013" s="81">
        <v>1290601910</v>
      </c>
      <c r="B3013" s="82" t="s">
        <v>2399</v>
      </c>
      <c r="C3013" s="69">
        <v>0</v>
      </c>
      <c r="D3013" s="78"/>
      <c r="E3013" s="69"/>
      <c r="F3013" s="71"/>
      <c r="G3013" s="69">
        <f t="shared" si="93"/>
        <v>0</v>
      </c>
      <c r="I3013" s="67">
        <v>0</v>
      </c>
      <c r="J3013" s="68">
        <f t="shared" si="92"/>
        <v>0</v>
      </c>
      <c r="K3013" s="56"/>
      <c r="L3013" s="64" t="s">
        <v>5619</v>
      </c>
    </row>
    <row r="3014" spans="1:12" s="72" customFormat="1" outlineLevel="2">
      <c r="A3014" s="81">
        <v>1290601913</v>
      </c>
      <c r="B3014" s="82" t="s">
        <v>2400</v>
      </c>
      <c r="C3014" s="69">
        <v>0</v>
      </c>
      <c r="D3014" s="78"/>
      <c r="E3014" s="69"/>
      <c r="F3014" s="71"/>
      <c r="G3014" s="69">
        <f t="shared" si="93"/>
        <v>0</v>
      </c>
      <c r="I3014" s="67">
        <v>0</v>
      </c>
      <c r="J3014" s="68">
        <f t="shared" si="92"/>
        <v>0</v>
      </c>
      <c r="K3014" s="56"/>
      <c r="L3014" s="64" t="s">
        <v>5619</v>
      </c>
    </row>
    <row r="3015" spans="1:12" s="72" customFormat="1" outlineLevel="2">
      <c r="A3015" s="81">
        <v>1290701910</v>
      </c>
      <c r="B3015" s="82" t="s">
        <v>2410</v>
      </c>
      <c r="C3015" s="69">
        <v>0</v>
      </c>
      <c r="D3015" s="78"/>
      <c r="E3015" s="69"/>
      <c r="F3015" s="71"/>
      <c r="G3015" s="69">
        <f t="shared" si="93"/>
        <v>0</v>
      </c>
      <c r="I3015" s="67">
        <v>0</v>
      </c>
      <c r="J3015" s="68">
        <f t="shared" si="92"/>
        <v>0</v>
      </c>
      <c r="K3015" s="56"/>
      <c r="L3015" s="64" t="s">
        <v>5619</v>
      </c>
    </row>
    <row r="3016" spans="1:12" s="72" customFormat="1" outlineLevel="2">
      <c r="A3016" s="81">
        <v>1290701913</v>
      </c>
      <c r="B3016" s="82" t="s">
        <v>2410</v>
      </c>
      <c r="C3016" s="69">
        <v>0</v>
      </c>
      <c r="D3016" s="78"/>
      <c r="E3016" s="69"/>
      <c r="F3016" s="71"/>
      <c r="G3016" s="69">
        <f t="shared" si="93"/>
        <v>0</v>
      </c>
      <c r="I3016" s="67">
        <v>0</v>
      </c>
      <c r="J3016" s="68">
        <f t="shared" si="92"/>
        <v>0</v>
      </c>
      <c r="K3016" s="56"/>
      <c r="L3016" s="64" t="s">
        <v>5619</v>
      </c>
    </row>
    <row r="3017" spans="1:12" s="72" customFormat="1" outlineLevel="2">
      <c r="A3017" s="81">
        <v>1290801010</v>
      </c>
      <c r="B3017" s="82" t="s">
        <v>2411</v>
      </c>
      <c r="C3017" s="69">
        <v>0</v>
      </c>
      <c r="D3017" s="78"/>
      <c r="E3017" s="69"/>
      <c r="F3017" s="71"/>
      <c r="G3017" s="69">
        <f t="shared" si="93"/>
        <v>0</v>
      </c>
      <c r="I3017" s="67">
        <v>0</v>
      </c>
      <c r="J3017" s="68">
        <f t="shared" si="92"/>
        <v>0</v>
      </c>
      <c r="K3017" s="56"/>
      <c r="L3017" s="64" t="s">
        <v>455</v>
      </c>
    </row>
    <row r="3018" spans="1:12" s="72" customFormat="1" outlineLevel="2">
      <c r="A3018" s="81">
        <v>1290801013</v>
      </c>
      <c r="B3018" s="82" t="s">
        <v>2412</v>
      </c>
      <c r="C3018" s="69">
        <v>0</v>
      </c>
      <c r="D3018" s="78"/>
      <c r="E3018" s="69"/>
      <c r="F3018" s="71"/>
      <c r="G3018" s="69">
        <f t="shared" si="93"/>
        <v>0</v>
      </c>
      <c r="I3018" s="67">
        <v>0</v>
      </c>
      <c r="J3018" s="68">
        <f t="shared" si="92"/>
        <v>0</v>
      </c>
      <c r="K3018" s="56"/>
      <c r="L3018" s="64" t="s">
        <v>455</v>
      </c>
    </row>
    <row r="3019" spans="1:12" s="72" customFormat="1" outlineLevel="1">
      <c r="A3019" s="31"/>
      <c r="B3019" s="31"/>
      <c r="C3019" s="70"/>
      <c r="D3019" s="78"/>
      <c r="E3019" s="70"/>
      <c r="F3019" s="71"/>
      <c r="G3019" s="70"/>
      <c r="I3019" s="67"/>
      <c r="J3019" s="68"/>
      <c r="K3019" s="56"/>
      <c r="L3019" s="64"/>
    </row>
    <row r="3020" spans="1:12" s="72" customFormat="1">
      <c r="A3020" s="31" t="s">
        <v>4</v>
      </c>
      <c r="B3020" s="31"/>
      <c r="C3020" s="70">
        <f>C1237+C1243</f>
        <v>787226.32000163058</v>
      </c>
      <c r="D3020" s="70">
        <f>D1237+D1243</f>
        <v>0</v>
      </c>
      <c r="E3020" s="70">
        <f>E1237+E1243</f>
        <v>0</v>
      </c>
      <c r="F3020" s="71"/>
      <c r="G3020" s="70">
        <f t="shared" si="93"/>
        <v>787226.32000163058</v>
      </c>
      <c r="I3020" s="67"/>
      <c r="J3020" s="68"/>
      <c r="K3020" s="56"/>
      <c r="L3020" s="64"/>
    </row>
    <row r="3021" spans="1:12">
      <c r="B3021" s="49"/>
      <c r="D3021" s="78"/>
      <c r="I3021" s="67"/>
      <c r="J3021" s="68"/>
      <c r="L3021" s="64"/>
    </row>
    <row r="3022" spans="1:12">
      <c r="A3022" s="36" t="s">
        <v>456</v>
      </c>
      <c r="B3022" s="36"/>
      <c r="C3022" s="89">
        <f>C690+C910+C1129+C1220+C1236+C3020</f>
        <v>856683223.01999986</v>
      </c>
      <c r="D3022" s="89">
        <f>D690+D910+D1129+D1220+D1236+D3020</f>
        <v>0</v>
      </c>
      <c r="E3022" s="89">
        <f>E690+E910+E1129+E1220+E1236+E3020</f>
        <v>28220.11</v>
      </c>
      <c r="G3022" s="89">
        <f t="shared" si="93"/>
        <v>856711443.12999988</v>
      </c>
      <c r="I3022" s="67"/>
      <c r="J3022" s="68"/>
      <c r="L3022" s="64"/>
    </row>
    <row r="3023" spans="1:12">
      <c r="B3023" s="49"/>
      <c r="C3023" s="89"/>
      <c r="D3023" s="78"/>
      <c r="E3023" s="89"/>
      <c r="G3023" s="89"/>
      <c r="I3023" s="67"/>
      <c r="J3023" s="68"/>
      <c r="L3023" s="64"/>
    </row>
    <row r="3024" spans="1:12">
      <c r="A3024" s="37" t="s">
        <v>457</v>
      </c>
      <c r="B3024" s="36"/>
      <c r="C3024" s="121">
        <f>C392+C3022</f>
        <v>5964065523.4400167</v>
      </c>
      <c r="D3024" s="121">
        <f>D392+D3022</f>
        <v>0</v>
      </c>
      <c r="E3024" s="121">
        <f>E392+E3022</f>
        <v>-1748026776.5172634</v>
      </c>
      <c r="G3024" s="121">
        <f t="shared" si="93"/>
        <v>4216038746.9227533</v>
      </c>
      <c r="I3024" s="67"/>
      <c r="J3024" s="68"/>
      <c r="L3024" s="64"/>
    </row>
    <row r="3025" spans="1:12">
      <c r="C3025" s="68"/>
      <c r="D3025" s="78"/>
      <c r="I3025" s="67"/>
      <c r="J3025" s="68"/>
      <c r="L3025" s="64"/>
    </row>
    <row r="3026" spans="1:12">
      <c r="A3026" s="38" t="s">
        <v>458</v>
      </c>
      <c r="B3026" s="43"/>
      <c r="C3026" s="68"/>
      <c r="D3026" s="78"/>
      <c r="G3026" s="54">
        <f t="shared" si="93"/>
        <v>0</v>
      </c>
      <c r="I3026" s="67"/>
      <c r="J3026" s="68"/>
      <c r="L3026" s="64"/>
    </row>
    <row r="3027" spans="1:12">
      <c r="D3027" s="78"/>
      <c r="I3027" s="67"/>
      <c r="J3027" s="68"/>
      <c r="L3027" s="64"/>
    </row>
    <row r="3028" spans="1:12" outlineLevel="1">
      <c r="A3028" s="65" t="s">
        <v>459</v>
      </c>
      <c r="B3028" s="34" t="s">
        <v>46</v>
      </c>
      <c r="C3028" s="66">
        <f>SUM(C3029)</f>
        <v>200000000</v>
      </c>
      <c r="D3028" s="78"/>
      <c r="E3028" s="66"/>
      <c r="G3028" s="66">
        <f t="shared" si="93"/>
        <v>200000000</v>
      </c>
      <c r="I3028" s="67">
        <v>200000000</v>
      </c>
      <c r="J3028" s="68">
        <f t="shared" ref="J3028:J3123" si="94">I3028-G3028</f>
        <v>0</v>
      </c>
      <c r="L3028" s="64"/>
    </row>
    <row r="3029" spans="1:12" outlineLevel="2">
      <c r="A3029" s="30">
        <v>5100100000</v>
      </c>
      <c r="B3029" s="44" t="s">
        <v>2413</v>
      </c>
      <c r="C3029" s="69">
        <v>200000000</v>
      </c>
      <c r="D3029" s="78"/>
      <c r="E3029" s="69"/>
      <c r="G3029" s="69">
        <f t="shared" si="93"/>
        <v>200000000</v>
      </c>
      <c r="I3029" s="67">
        <v>0</v>
      </c>
      <c r="J3029" s="68">
        <f t="shared" si="94"/>
        <v>-200000000</v>
      </c>
      <c r="L3029" s="64" t="s">
        <v>459</v>
      </c>
    </row>
    <row r="3030" spans="1:12" outlineLevel="1">
      <c r="A3030" s="30"/>
      <c r="B3030" s="44"/>
      <c r="C3030" s="69"/>
      <c r="D3030" s="78"/>
      <c r="E3030" s="69"/>
      <c r="G3030" s="69"/>
      <c r="I3030" s="67"/>
      <c r="J3030" s="68"/>
      <c r="L3030" s="64"/>
    </row>
    <row r="3031" spans="1:12" s="72" customFormat="1">
      <c r="A3031" s="31" t="s">
        <v>460</v>
      </c>
      <c r="B3031" s="31"/>
      <c r="C3031" s="99">
        <f>C3028</f>
        <v>200000000</v>
      </c>
      <c r="D3031" s="99">
        <f>D3028</f>
        <v>0</v>
      </c>
      <c r="E3031" s="99">
        <f>E3028</f>
        <v>0</v>
      </c>
      <c r="F3031" s="71"/>
      <c r="G3031" s="99">
        <f t="shared" si="93"/>
        <v>200000000</v>
      </c>
      <c r="I3031" s="67"/>
      <c r="J3031" s="68"/>
      <c r="K3031" s="56"/>
      <c r="L3031" s="64"/>
    </row>
    <row r="3032" spans="1:12" s="72" customFormat="1">
      <c r="A3032" s="31" t="s">
        <v>5</v>
      </c>
      <c r="B3032" s="31"/>
      <c r="C3032" s="72">
        <v>0</v>
      </c>
      <c r="D3032" s="72">
        <v>0</v>
      </c>
      <c r="E3032" s="72">
        <v>0</v>
      </c>
      <c r="F3032" s="71"/>
      <c r="G3032" s="72">
        <f t="shared" si="93"/>
        <v>0</v>
      </c>
      <c r="I3032" s="67"/>
      <c r="J3032" s="68"/>
      <c r="K3032" s="56"/>
      <c r="L3032" s="64"/>
    </row>
    <row r="3033" spans="1:12" s="72" customFormat="1" outlineLevel="1">
      <c r="A3033" s="65" t="s">
        <v>461</v>
      </c>
      <c r="B3033" s="34" t="s">
        <v>5693</v>
      </c>
      <c r="C3033" s="66">
        <f>SUM(C3034)</f>
        <v>95000000</v>
      </c>
      <c r="D3033" s="78"/>
      <c r="E3033" s="66"/>
      <c r="F3033" s="71"/>
      <c r="G3033" s="66">
        <f t="shared" si="93"/>
        <v>95000000</v>
      </c>
      <c r="I3033" s="67">
        <v>95000000</v>
      </c>
      <c r="J3033" s="68">
        <f>I3033-G3033</f>
        <v>0</v>
      </c>
      <c r="K3033" s="56"/>
      <c r="L3033" s="64">
        <v>0</v>
      </c>
    </row>
    <row r="3034" spans="1:12" s="72" customFormat="1" outlineLevel="2">
      <c r="A3034" s="30">
        <v>5300100000</v>
      </c>
      <c r="B3034" s="44" t="s">
        <v>2414</v>
      </c>
      <c r="C3034" s="69">
        <v>95000000</v>
      </c>
      <c r="D3034" s="78"/>
      <c r="E3034" s="69"/>
      <c r="F3034" s="71"/>
      <c r="G3034" s="69">
        <f t="shared" si="93"/>
        <v>95000000</v>
      </c>
      <c r="I3034" s="67">
        <v>0</v>
      </c>
      <c r="J3034" s="68">
        <f>I3034-G3034</f>
        <v>-95000000</v>
      </c>
      <c r="K3034" s="56"/>
      <c r="L3034" s="64" t="s">
        <v>461</v>
      </c>
    </row>
    <row r="3035" spans="1:12" s="72" customFormat="1" outlineLevel="1">
      <c r="A3035" s="65" t="s">
        <v>462</v>
      </c>
      <c r="B3035" s="34" t="s">
        <v>5694</v>
      </c>
      <c r="C3035" s="66">
        <f>SUM(C3036:C3038)</f>
        <v>40656567.859999903</v>
      </c>
      <c r="D3035" s="78"/>
      <c r="E3035" s="66"/>
      <c r="F3035" s="71"/>
      <c r="G3035" s="66">
        <f t="shared" si="93"/>
        <v>40656567.859999903</v>
      </c>
      <c r="I3035" s="67">
        <v>40656567.859999999</v>
      </c>
      <c r="J3035" s="68">
        <f t="shared" si="94"/>
        <v>9.6857547760009766E-8</v>
      </c>
      <c r="K3035" s="56"/>
      <c r="L3035" s="64"/>
    </row>
    <row r="3036" spans="1:12" s="72" customFormat="1" outlineLevel="2">
      <c r="A3036" s="30">
        <v>5711100000</v>
      </c>
      <c r="B3036" s="44" t="s">
        <v>2415</v>
      </c>
      <c r="C3036" s="69">
        <v>40656567.859999903</v>
      </c>
      <c r="D3036" s="78"/>
      <c r="E3036" s="69"/>
      <c r="F3036" s="71"/>
      <c r="G3036" s="69">
        <f t="shared" si="93"/>
        <v>40656567.859999903</v>
      </c>
      <c r="I3036" s="67">
        <v>0</v>
      </c>
      <c r="J3036" s="68">
        <f t="shared" si="94"/>
        <v>-40656567.859999903</v>
      </c>
      <c r="K3036" s="56"/>
      <c r="L3036" s="64" t="s">
        <v>462</v>
      </c>
    </row>
    <row r="3037" spans="1:12" s="72" customFormat="1" outlineLevel="2">
      <c r="A3037" s="30">
        <v>5715100000</v>
      </c>
      <c r="B3037" s="44" t="s">
        <v>2416</v>
      </c>
      <c r="C3037" s="69">
        <v>0</v>
      </c>
      <c r="D3037" s="78"/>
      <c r="E3037" s="69"/>
      <c r="F3037" s="71"/>
      <c r="G3037" s="69">
        <f t="shared" si="93"/>
        <v>0</v>
      </c>
      <c r="I3037" s="67">
        <v>0</v>
      </c>
      <c r="J3037" s="68">
        <f t="shared" si="94"/>
        <v>0</v>
      </c>
      <c r="K3037" s="56"/>
      <c r="L3037" s="64" t="s">
        <v>462</v>
      </c>
    </row>
    <row r="3038" spans="1:12" s="72" customFormat="1" outlineLevel="2">
      <c r="A3038" s="30">
        <v>5715200000</v>
      </c>
      <c r="B3038" s="44" t="s">
        <v>2417</v>
      </c>
      <c r="C3038" s="69">
        <v>0</v>
      </c>
      <c r="D3038" s="78"/>
      <c r="E3038" s="69"/>
      <c r="F3038" s="71"/>
      <c r="G3038" s="69">
        <f t="shared" si="93"/>
        <v>0</v>
      </c>
      <c r="I3038" s="67">
        <v>0</v>
      </c>
      <c r="J3038" s="68">
        <f t="shared" si="94"/>
        <v>0</v>
      </c>
      <c r="K3038" s="56"/>
      <c r="L3038" s="64" t="s">
        <v>462</v>
      </c>
    </row>
    <row r="3039" spans="1:12" s="72" customFormat="1" outlineLevel="1">
      <c r="A3039" s="65" t="s">
        <v>463</v>
      </c>
      <c r="B3039" s="34" t="s">
        <v>5695</v>
      </c>
      <c r="C3039" s="66">
        <f>SUM(C3040)</f>
        <v>0</v>
      </c>
      <c r="D3039" s="78"/>
      <c r="E3039" s="66"/>
      <c r="F3039" s="71"/>
      <c r="G3039" s="66">
        <f t="shared" si="93"/>
        <v>0</v>
      </c>
      <c r="I3039" s="67">
        <v>0</v>
      </c>
      <c r="J3039" s="68">
        <f t="shared" si="94"/>
        <v>0</v>
      </c>
      <c r="K3039" s="56"/>
      <c r="L3039" s="64">
        <v>0</v>
      </c>
    </row>
    <row r="3040" spans="1:12" s="72" customFormat="1" outlineLevel="2">
      <c r="A3040" s="30">
        <v>5740100000</v>
      </c>
      <c r="B3040" s="44" t="s">
        <v>2418</v>
      </c>
      <c r="C3040" s="69">
        <v>0</v>
      </c>
      <c r="D3040" s="78"/>
      <c r="E3040" s="69"/>
      <c r="F3040" s="71"/>
      <c r="G3040" s="69">
        <f t="shared" si="93"/>
        <v>0</v>
      </c>
      <c r="I3040" s="67">
        <v>0</v>
      </c>
      <c r="J3040" s="68">
        <f t="shared" si="94"/>
        <v>0</v>
      </c>
      <c r="K3040" s="56"/>
      <c r="L3040" s="64" t="s">
        <v>463</v>
      </c>
    </row>
    <row r="3041" spans="1:12" s="72" customFormat="1" outlineLevel="1">
      <c r="A3041" s="65" t="s">
        <v>464</v>
      </c>
      <c r="B3041" s="34" t="s">
        <v>5768</v>
      </c>
      <c r="C3041" s="66">
        <f>SUM(C3042:D3043)</f>
        <v>10528649</v>
      </c>
      <c r="D3041" s="78"/>
      <c r="E3041" s="66"/>
      <c r="F3041" s="71"/>
      <c r="G3041" s="66">
        <f t="shared" si="93"/>
        <v>10528649</v>
      </c>
      <c r="I3041" s="67">
        <v>48995564</v>
      </c>
      <c r="J3041" s="68">
        <f t="shared" si="94"/>
        <v>38466915</v>
      </c>
      <c r="K3041" s="56"/>
      <c r="L3041" s="64">
        <v>0</v>
      </c>
    </row>
    <row r="3042" spans="1:12" s="72" customFormat="1" outlineLevel="2">
      <c r="A3042" s="30">
        <v>5780100000</v>
      </c>
      <c r="B3042" s="44" t="s">
        <v>2419</v>
      </c>
      <c r="C3042" s="69">
        <v>150000000</v>
      </c>
      <c r="D3042" s="78"/>
      <c r="E3042" s="69"/>
      <c r="F3042" s="71"/>
      <c r="G3042" s="69">
        <f t="shared" si="93"/>
        <v>150000000</v>
      </c>
      <c r="I3042" s="67">
        <v>0</v>
      </c>
      <c r="J3042" s="68">
        <f t="shared" si="94"/>
        <v>-150000000</v>
      </c>
      <c r="K3042" s="56"/>
      <c r="L3042" s="64" t="s">
        <v>5766</v>
      </c>
    </row>
    <row r="3043" spans="1:12" s="72" customFormat="1" outlineLevel="2">
      <c r="A3043" s="30">
        <v>5780100100</v>
      </c>
      <c r="B3043" s="44" t="s">
        <v>2420</v>
      </c>
      <c r="C3043" s="69">
        <v>-139471351</v>
      </c>
      <c r="D3043" s="78"/>
      <c r="E3043" s="69"/>
      <c r="F3043" s="71"/>
      <c r="G3043" s="69">
        <f t="shared" si="93"/>
        <v>-139471351</v>
      </c>
      <c r="I3043" s="67">
        <v>0</v>
      </c>
      <c r="J3043" s="68">
        <f t="shared" si="94"/>
        <v>139471351</v>
      </c>
      <c r="K3043" s="56"/>
      <c r="L3043" s="64" t="s">
        <v>5767</v>
      </c>
    </row>
    <row r="3044" spans="1:12" s="72" customFormat="1" outlineLevel="1">
      <c r="A3044" s="65" t="s">
        <v>465</v>
      </c>
      <c r="B3044" s="34" t="s">
        <v>2796</v>
      </c>
      <c r="C3044" s="66">
        <f>SUM(C3045:C3065)</f>
        <v>324202479.01999998</v>
      </c>
      <c r="D3044" s="78"/>
      <c r="E3044" s="66">
        <f>SUM(E3045:E3065)</f>
        <v>-282049450.16322851</v>
      </c>
      <c r="F3044" s="71"/>
      <c r="G3044" s="66">
        <f t="shared" si="93"/>
        <v>42153028.856771469</v>
      </c>
      <c r="I3044" s="67">
        <v>56142086.680000097</v>
      </c>
      <c r="J3044" s="74">
        <f t="shared" si="94"/>
        <v>13989057.823228627</v>
      </c>
      <c r="K3044" s="56"/>
      <c r="L3044" s="64">
        <v>0</v>
      </c>
    </row>
    <row r="3045" spans="1:12" s="72" customFormat="1" outlineLevel="2">
      <c r="A3045" s="30">
        <v>5900100000</v>
      </c>
      <c r="B3045" s="44" t="s">
        <v>2421</v>
      </c>
      <c r="C3045" s="69">
        <v>3932561.8799999901</v>
      </c>
      <c r="D3045" s="78"/>
      <c r="E3045" s="69">
        <v>-282049450.16322851</v>
      </c>
      <c r="F3045" s="71"/>
      <c r="G3045" s="69">
        <f t="shared" si="93"/>
        <v>-278116888.28322852</v>
      </c>
      <c r="I3045" s="67">
        <v>0</v>
      </c>
      <c r="J3045" s="68">
        <f t="shared" si="94"/>
        <v>278116888.28322852</v>
      </c>
      <c r="K3045" s="56"/>
      <c r="L3045" s="64" t="s">
        <v>465</v>
      </c>
    </row>
    <row r="3046" spans="1:12" s="72" customFormat="1" outlineLevel="2">
      <c r="A3046" s="30">
        <v>5900500000</v>
      </c>
      <c r="B3046" s="44" t="s">
        <v>2422</v>
      </c>
      <c r="C3046" s="69">
        <v>1011317976.17</v>
      </c>
      <c r="D3046" s="78"/>
      <c r="E3046" s="69"/>
      <c r="F3046" s="71"/>
      <c r="G3046" s="69">
        <f t="shared" si="93"/>
        <v>1011317976.17</v>
      </c>
      <c r="I3046" s="67">
        <v>0</v>
      </c>
      <c r="J3046" s="68">
        <f t="shared" si="94"/>
        <v>-1011317976.17</v>
      </c>
      <c r="K3046" s="56"/>
      <c r="L3046" s="64" t="s">
        <v>465</v>
      </c>
    </row>
    <row r="3047" spans="1:12" s="72" customFormat="1" outlineLevel="2">
      <c r="A3047" s="39">
        <v>5900502200</v>
      </c>
      <c r="B3047" s="51" t="s">
        <v>2423</v>
      </c>
      <c r="C3047" s="69">
        <v>-330492295</v>
      </c>
      <c r="D3047" s="78"/>
      <c r="E3047" s="69"/>
      <c r="F3047" s="71"/>
      <c r="G3047" s="69">
        <f t="shared" si="93"/>
        <v>-330492295</v>
      </c>
      <c r="I3047" s="67">
        <v>0</v>
      </c>
      <c r="J3047" s="68">
        <f t="shared" si="94"/>
        <v>330492295</v>
      </c>
      <c r="K3047" s="56"/>
      <c r="L3047" s="64" t="s">
        <v>465</v>
      </c>
    </row>
    <row r="3048" spans="1:12" s="72" customFormat="1" outlineLevel="2">
      <c r="A3048" s="39">
        <v>5900502210</v>
      </c>
      <c r="B3048" s="51" t="s">
        <v>2424</v>
      </c>
      <c r="C3048" s="69">
        <v>60171884</v>
      </c>
      <c r="D3048" s="78"/>
      <c r="E3048" s="69"/>
      <c r="F3048" s="71"/>
      <c r="G3048" s="69">
        <f t="shared" si="93"/>
        <v>60171884</v>
      </c>
      <c r="I3048" s="67">
        <v>0</v>
      </c>
      <c r="J3048" s="68">
        <f t="shared" si="94"/>
        <v>-60171884</v>
      </c>
      <c r="K3048" s="56"/>
      <c r="L3048" s="64" t="s">
        <v>465</v>
      </c>
    </row>
    <row r="3049" spans="1:12" s="72" customFormat="1" outlineLevel="2">
      <c r="A3049" s="39">
        <v>5900502400</v>
      </c>
      <c r="B3049" s="51" t="s">
        <v>2425</v>
      </c>
      <c r="C3049" s="69">
        <v>-429415838</v>
      </c>
      <c r="D3049" s="78"/>
      <c r="E3049" s="69"/>
      <c r="F3049" s="71"/>
      <c r="G3049" s="69">
        <f t="shared" si="93"/>
        <v>-429415838</v>
      </c>
      <c r="I3049" s="67">
        <v>0</v>
      </c>
      <c r="J3049" s="68">
        <f t="shared" si="94"/>
        <v>429415838</v>
      </c>
      <c r="K3049" s="56"/>
      <c r="L3049" s="64" t="s">
        <v>465</v>
      </c>
    </row>
    <row r="3050" spans="1:12" s="72" customFormat="1" outlineLevel="2">
      <c r="A3050" s="39">
        <v>5900502410</v>
      </c>
      <c r="B3050" s="51" t="s">
        <v>2426</v>
      </c>
      <c r="C3050" s="69">
        <v>21450056</v>
      </c>
      <c r="D3050" s="78"/>
      <c r="E3050" s="69"/>
      <c r="F3050" s="71"/>
      <c r="G3050" s="69">
        <f t="shared" si="93"/>
        <v>21450056</v>
      </c>
      <c r="I3050" s="67">
        <v>0</v>
      </c>
      <c r="J3050" s="68">
        <f t="shared" si="94"/>
        <v>-21450056</v>
      </c>
      <c r="K3050" s="56"/>
      <c r="L3050" s="64" t="s">
        <v>465</v>
      </c>
    </row>
    <row r="3051" spans="1:12" s="72" customFormat="1" outlineLevel="2">
      <c r="A3051" s="39">
        <v>5900502600</v>
      </c>
      <c r="B3051" s="51" t="s">
        <v>2427</v>
      </c>
      <c r="C3051" s="69">
        <v>-94300</v>
      </c>
      <c r="D3051" s="78"/>
      <c r="E3051" s="69"/>
      <c r="F3051" s="71"/>
      <c r="G3051" s="69">
        <f t="shared" si="93"/>
        <v>-94300</v>
      </c>
      <c r="I3051" s="67">
        <v>0</v>
      </c>
      <c r="J3051" s="68">
        <f t="shared" si="94"/>
        <v>94300</v>
      </c>
      <c r="K3051" s="56"/>
      <c r="L3051" s="64" t="s">
        <v>465</v>
      </c>
    </row>
    <row r="3052" spans="1:12" s="72" customFormat="1" outlineLevel="2">
      <c r="A3052" s="39">
        <v>5900502700</v>
      </c>
      <c r="B3052" s="51" t="s">
        <v>2428</v>
      </c>
      <c r="C3052" s="69">
        <v>1185739</v>
      </c>
      <c r="D3052" s="78"/>
      <c r="E3052" s="69"/>
      <c r="F3052" s="71"/>
      <c r="G3052" s="69">
        <f t="shared" si="93"/>
        <v>1185739</v>
      </c>
      <c r="I3052" s="67">
        <v>0</v>
      </c>
      <c r="J3052" s="68">
        <f t="shared" si="94"/>
        <v>-1185739</v>
      </c>
      <c r="K3052" s="56"/>
      <c r="L3052" s="64" t="s">
        <v>465</v>
      </c>
    </row>
    <row r="3053" spans="1:12" s="72" customFormat="1" outlineLevel="2">
      <c r="A3053" s="39">
        <v>5900502900</v>
      </c>
      <c r="B3053" s="51" t="s">
        <v>2429</v>
      </c>
      <c r="C3053" s="69">
        <v>-14946</v>
      </c>
      <c r="D3053" s="78"/>
      <c r="E3053" s="69"/>
      <c r="F3053" s="71"/>
      <c r="G3053" s="69">
        <f t="shared" si="93"/>
        <v>-14946</v>
      </c>
      <c r="I3053" s="67">
        <v>0</v>
      </c>
      <c r="J3053" s="68">
        <f t="shared" si="94"/>
        <v>14946</v>
      </c>
      <c r="K3053" s="56"/>
      <c r="L3053" s="64" t="s">
        <v>465</v>
      </c>
    </row>
    <row r="3054" spans="1:12" s="72" customFormat="1" outlineLevel="2">
      <c r="A3054" s="39">
        <v>5900502910</v>
      </c>
      <c r="B3054" s="51" t="s">
        <v>2430</v>
      </c>
      <c r="C3054" s="69">
        <v>56399</v>
      </c>
      <c r="D3054" s="78"/>
      <c r="E3054" s="69"/>
      <c r="F3054" s="71"/>
      <c r="G3054" s="69">
        <f t="shared" si="93"/>
        <v>56399</v>
      </c>
      <c r="I3054" s="67">
        <v>0</v>
      </c>
      <c r="J3054" s="68">
        <f t="shared" si="94"/>
        <v>-56399</v>
      </c>
      <c r="K3054" s="56"/>
      <c r="L3054" s="64" t="s">
        <v>465</v>
      </c>
    </row>
    <row r="3055" spans="1:12" s="72" customFormat="1" outlineLevel="2">
      <c r="A3055" s="40">
        <v>5900527000</v>
      </c>
      <c r="B3055" s="52" t="s">
        <v>2431</v>
      </c>
      <c r="C3055" s="69">
        <v>-640546.65</v>
      </c>
      <c r="D3055" s="78"/>
      <c r="E3055" s="69"/>
      <c r="F3055" s="71"/>
      <c r="G3055" s="69">
        <f t="shared" si="93"/>
        <v>-640546.65</v>
      </c>
      <c r="I3055" s="67">
        <v>0</v>
      </c>
      <c r="J3055" s="68">
        <f t="shared" si="94"/>
        <v>640546.65</v>
      </c>
      <c r="K3055" s="56"/>
      <c r="L3055" s="64" t="s">
        <v>465</v>
      </c>
    </row>
    <row r="3056" spans="1:12" s="72" customFormat="1" outlineLevel="2">
      <c r="A3056" s="40">
        <v>5900527010</v>
      </c>
      <c r="B3056" s="52" t="s">
        <v>2432</v>
      </c>
      <c r="C3056" s="69">
        <v>580918.78</v>
      </c>
      <c r="D3056" s="78"/>
      <c r="E3056" s="69"/>
      <c r="F3056" s="71"/>
      <c r="G3056" s="69">
        <f t="shared" si="93"/>
        <v>580918.78</v>
      </c>
      <c r="I3056" s="67">
        <v>0</v>
      </c>
      <c r="J3056" s="68">
        <f t="shared" si="94"/>
        <v>-580918.78</v>
      </c>
      <c r="K3056" s="56"/>
      <c r="L3056" s="64" t="s">
        <v>465</v>
      </c>
    </row>
    <row r="3057" spans="1:12" s="72" customFormat="1" outlineLevel="2">
      <c r="A3057" s="40">
        <v>5900542100</v>
      </c>
      <c r="B3057" s="52" t="s">
        <v>2433</v>
      </c>
      <c r="C3057" s="69">
        <v>-77046241.609999895</v>
      </c>
      <c r="D3057" s="78"/>
      <c r="E3057" s="69"/>
      <c r="F3057" s="71"/>
      <c r="G3057" s="69">
        <f t="shared" si="93"/>
        <v>-77046241.609999895</v>
      </c>
      <c r="I3057" s="67">
        <v>0</v>
      </c>
      <c r="J3057" s="68">
        <f t="shared" si="94"/>
        <v>77046241.609999895</v>
      </c>
      <c r="K3057" s="56"/>
      <c r="L3057" s="64" t="s">
        <v>465</v>
      </c>
    </row>
    <row r="3058" spans="1:12" s="72" customFormat="1" outlineLevel="2">
      <c r="A3058" s="40">
        <v>5900542110</v>
      </c>
      <c r="B3058" s="52" t="s">
        <v>2434</v>
      </c>
      <c r="C3058" s="69">
        <v>63312481.329999901</v>
      </c>
      <c r="D3058" s="78"/>
      <c r="E3058" s="69"/>
      <c r="F3058" s="71"/>
      <c r="G3058" s="69">
        <f t="shared" si="93"/>
        <v>63312481.329999901</v>
      </c>
      <c r="I3058" s="67">
        <v>0</v>
      </c>
      <c r="J3058" s="68">
        <f t="shared" si="94"/>
        <v>-63312481.329999901</v>
      </c>
      <c r="K3058" s="56"/>
      <c r="L3058" s="64" t="s">
        <v>465</v>
      </c>
    </row>
    <row r="3059" spans="1:12" s="72" customFormat="1" outlineLevel="2">
      <c r="A3059" s="40">
        <v>5900543200</v>
      </c>
      <c r="B3059" s="52" t="s">
        <v>2435</v>
      </c>
      <c r="C3059" s="69">
        <v>-340325.32</v>
      </c>
      <c r="D3059" s="78"/>
      <c r="E3059" s="69"/>
      <c r="F3059" s="71"/>
      <c r="G3059" s="69">
        <f t="shared" si="93"/>
        <v>-340325.32</v>
      </c>
      <c r="I3059" s="67">
        <v>0</v>
      </c>
      <c r="J3059" s="68">
        <f t="shared" si="94"/>
        <v>340325.32</v>
      </c>
      <c r="K3059" s="56"/>
      <c r="L3059" s="64" t="s">
        <v>465</v>
      </c>
    </row>
    <row r="3060" spans="1:12" s="72" customFormat="1" outlineLevel="2">
      <c r="A3060" s="40">
        <v>5900543210</v>
      </c>
      <c r="B3060" s="52" t="s">
        <v>2436</v>
      </c>
      <c r="C3060" s="69">
        <v>340325.32</v>
      </c>
      <c r="D3060" s="78"/>
      <c r="E3060" s="69"/>
      <c r="F3060" s="71"/>
      <c r="G3060" s="69">
        <f t="shared" si="93"/>
        <v>340325.32</v>
      </c>
      <c r="I3060" s="67">
        <v>0</v>
      </c>
      <c r="J3060" s="68">
        <f t="shared" si="94"/>
        <v>-340325.32</v>
      </c>
      <c r="K3060" s="56"/>
      <c r="L3060" s="64" t="s">
        <v>465</v>
      </c>
    </row>
    <row r="3061" spans="1:12" s="72" customFormat="1" outlineLevel="2">
      <c r="A3061" s="40">
        <v>5900543300</v>
      </c>
      <c r="B3061" s="52" t="s">
        <v>2437</v>
      </c>
      <c r="C3061" s="69">
        <v>-1956614.11</v>
      </c>
      <c r="D3061" s="78"/>
      <c r="E3061" s="69"/>
      <c r="F3061" s="71"/>
      <c r="G3061" s="69">
        <f t="shared" si="93"/>
        <v>-1956614.11</v>
      </c>
      <c r="I3061" s="67">
        <v>0</v>
      </c>
      <c r="J3061" s="68">
        <f t="shared" si="94"/>
        <v>1956614.11</v>
      </c>
      <c r="K3061" s="56"/>
      <c r="L3061" s="64" t="s">
        <v>465</v>
      </c>
    </row>
    <row r="3062" spans="1:12" s="72" customFormat="1" outlineLevel="2">
      <c r="A3062" s="40">
        <v>5900543310</v>
      </c>
      <c r="B3062" s="52" t="s">
        <v>2438</v>
      </c>
      <c r="C3062" s="69">
        <v>1855244.23</v>
      </c>
      <c r="D3062" s="78"/>
      <c r="E3062" s="69"/>
      <c r="F3062" s="71"/>
      <c r="G3062" s="69">
        <f t="shared" si="93"/>
        <v>1855244.23</v>
      </c>
      <c r="I3062" s="67">
        <v>0</v>
      </c>
      <c r="J3062" s="68">
        <f t="shared" si="94"/>
        <v>-1855244.23</v>
      </c>
      <c r="K3062" s="56"/>
      <c r="L3062" s="64" t="s">
        <v>465</v>
      </c>
    </row>
    <row r="3063" spans="1:12" s="72" customFormat="1" outlineLevel="2">
      <c r="A3063" s="30">
        <v>5900700000</v>
      </c>
      <c r="B3063" s="44" t="s">
        <v>2439</v>
      </c>
      <c r="C3063" s="69">
        <v>0</v>
      </c>
      <c r="D3063" s="78"/>
      <c r="E3063" s="69"/>
      <c r="F3063" s="71"/>
      <c r="G3063" s="69">
        <f t="shared" si="93"/>
        <v>0</v>
      </c>
      <c r="I3063" s="67">
        <v>0</v>
      </c>
      <c r="J3063" s="68">
        <f t="shared" si="94"/>
        <v>0</v>
      </c>
      <c r="K3063" s="56"/>
      <c r="L3063" s="64" t="s">
        <v>465</v>
      </c>
    </row>
    <row r="3064" spans="1:12" s="72" customFormat="1" outlineLevel="2">
      <c r="A3064" s="30">
        <v>5900800000</v>
      </c>
      <c r="B3064" s="44" t="s">
        <v>2440</v>
      </c>
      <c r="C3064" s="69">
        <v>0</v>
      </c>
      <c r="D3064" s="78"/>
      <c r="E3064" s="69"/>
      <c r="F3064" s="71"/>
      <c r="G3064" s="69">
        <f t="shared" si="93"/>
        <v>0</v>
      </c>
      <c r="I3064" s="67">
        <v>0</v>
      </c>
      <c r="J3064" s="68">
        <f t="shared" si="94"/>
        <v>0</v>
      </c>
      <c r="K3064" s="56"/>
      <c r="L3064" s="64" t="s">
        <v>465</v>
      </c>
    </row>
    <row r="3065" spans="1:12" s="72" customFormat="1" outlineLevel="2">
      <c r="A3065" s="30">
        <v>5900900000</v>
      </c>
      <c r="B3065" s="44" t="s">
        <v>2441</v>
      </c>
      <c r="C3065" s="69">
        <v>0</v>
      </c>
      <c r="D3065" s="78"/>
      <c r="E3065" s="69"/>
      <c r="F3065" s="71"/>
      <c r="G3065" s="69">
        <f t="shared" si="93"/>
        <v>0</v>
      </c>
      <c r="I3065" s="67">
        <v>0</v>
      </c>
      <c r="J3065" s="68">
        <f t="shared" si="94"/>
        <v>0</v>
      </c>
      <c r="K3065" s="56"/>
      <c r="L3065" s="64" t="s">
        <v>465</v>
      </c>
    </row>
    <row r="3066" spans="1:12" s="72" customFormat="1" outlineLevel="1">
      <c r="A3066" s="65" t="s">
        <v>466</v>
      </c>
      <c r="B3066" s="34" t="s">
        <v>5696</v>
      </c>
      <c r="C3066" s="66">
        <f>SUM(C3067)</f>
        <v>0</v>
      </c>
      <c r="D3066" s="78"/>
      <c r="E3066" s="66"/>
      <c r="F3066" s="71"/>
      <c r="G3066" s="66">
        <f>C3066+E3066</f>
        <v>0</v>
      </c>
      <c r="I3066" s="67">
        <v>0</v>
      </c>
      <c r="J3066" s="68">
        <f>I3066-G3066</f>
        <v>0</v>
      </c>
      <c r="K3066" s="56"/>
      <c r="L3066" s="64">
        <v>0</v>
      </c>
    </row>
    <row r="3067" spans="1:12" s="72" customFormat="1" outlineLevel="2">
      <c r="A3067" s="30">
        <v>8900000000</v>
      </c>
      <c r="B3067" s="44" t="s">
        <v>38</v>
      </c>
      <c r="C3067" s="69">
        <v>0</v>
      </c>
      <c r="D3067" s="78"/>
      <c r="E3067" s="69"/>
      <c r="F3067" s="71"/>
      <c r="G3067" s="69">
        <f>C3067+E3067</f>
        <v>0</v>
      </c>
      <c r="I3067" s="67">
        <v>0</v>
      </c>
      <c r="J3067" s="68">
        <f>I3067-G3067</f>
        <v>0</v>
      </c>
      <c r="K3067" s="56"/>
      <c r="L3067" s="64" t="s">
        <v>466</v>
      </c>
    </row>
    <row r="3068" spans="1:12" s="72" customFormat="1" outlineLevel="1">
      <c r="A3068" s="31"/>
      <c r="B3068" s="31"/>
      <c r="D3068" s="78"/>
      <c r="F3068" s="71"/>
      <c r="I3068" s="67"/>
      <c r="J3068" s="68"/>
      <c r="K3068" s="56"/>
      <c r="L3068" s="64"/>
    </row>
    <row r="3069" spans="1:12" s="72" customFormat="1">
      <c r="A3069" s="31" t="s">
        <v>6</v>
      </c>
      <c r="B3069" s="31"/>
      <c r="C3069" s="99">
        <f>C3033+C3035+C3039+C3041+C3044+C3066</f>
        <v>470387695.87999988</v>
      </c>
      <c r="D3069" s="99">
        <f>D3035+D3039+D3044</f>
        <v>0</v>
      </c>
      <c r="E3069" s="99">
        <f>E3035+E3039+E3044</f>
        <v>-282049450.16322851</v>
      </c>
      <c r="F3069" s="71"/>
      <c r="G3069" s="99">
        <f t="shared" ref="G3069:G3141" si="95">C3069+E3069</f>
        <v>188338245.71677136</v>
      </c>
      <c r="I3069" s="67"/>
      <c r="J3069" s="68"/>
      <c r="K3069" s="56"/>
      <c r="L3069" s="64"/>
    </row>
    <row r="3070" spans="1:12" s="72" customFormat="1" outlineLevel="1">
      <c r="A3070" s="65" t="s">
        <v>467</v>
      </c>
      <c r="B3070" s="34" t="s">
        <v>2805</v>
      </c>
      <c r="C3070" s="66">
        <f>SUM(C3071)</f>
        <v>327362126.73999596</v>
      </c>
      <c r="D3070" s="78"/>
      <c r="E3070" s="66">
        <f>E3071</f>
        <v>53658445.565963075</v>
      </c>
      <c r="F3070" s="71"/>
      <c r="G3070" s="66">
        <f t="shared" si="95"/>
        <v>381020572.30595905</v>
      </c>
      <c r="I3070" s="67">
        <v>237403489.72</v>
      </c>
      <c r="J3070" s="74">
        <f>I3070-G3070</f>
        <v>-143617082.58595905</v>
      </c>
      <c r="K3070" s="56"/>
      <c r="L3070" s="64"/>
    </row>
    <row r="3071" spans="1:12" s="72" customFormat="1" outlineLevel="2">
      <c r="A3071" s="30">
        <v>8800000000</v>
      </c>
      <c r="B3071" s="44" t="s">
        <v>7</v>
      </c>
      <c r="C3071" s="69">
        <v>327362126.73999596</v>
      </c>
      <c r="D3071" s="78"/>
      <c r="E3071" s="69">
        <v>53658445.565963075</v>
      </c>
      <c r="F3071" s="71"/>
      <c r="G3071" s="69">
        <f t="shared" si="95"/>
        <v>381020572.30595905</v>
      </c>
      <c r="I3071" s="67">
        <v>0</v>
      </c>
      <c r="J3071" s="68">
        <f t="shared" si="94"/>
        <v>-381020572.30595905</v>
      </c>
      <c r="K3071" s="56"/>
      <c r="L3071" s="64" t="s">
        <v>467</v>
      </c>
    </row>
    <row r="3072" spans="1:12" s="72" customFormat="1" outlineLevel="1">
      <c r="A3072" s="31"/>
      <c r="B3072" s="31"/>
      <c r="C3072" s="99"/>
      <c r="D3072" s="78"/>
      <c r="E3072" s="99"/>
      <c r="F3072" s="71"/>
      <c r="G3072" s="99"/>
      <c r="I3072" s="67"/>
      <c r="J3072" s="68"/>
      <c r="K3072" s="56"/>
      <c r="L3072" s="64"/>
    </row>
    <row r="3073" spans="1:12" s="72" customFormat="1">
      <c r="A3073" s="31" t="s">
        <v>17</v>
      </c>
      <c r="B3073" s="31"/>
      <c r="C3073" s="99">
        <f>C3070</f>
        <v>327362126.73999596</v>
      </c>
      <c r="D3073" s="99">
        <f>D3070</f>
        <v>0</v>
      </c>
      <c r="E3073" s="99">
        <f>E3070</f>
        <v>53658445.565963075</v>
      </c>
      <c r="F3073" s="71"/>
      <c r="G3073" s="99">
        <f t="shared" si="95"/>
        <v>381020572.30595905</v>
      </c>
      <c r="I3073" s="67"/>
      <c r="J3073" s="68"/>
      <c r="K3073" s="56"/>
      <c r="L3073" s="64">
        <v>0</v>
      </c>
    </row>
    <row r="3074" spans="1:12" s="72" customFormat="1">
      <c r="A3074" s="31" t="s">
        <v>468</v>
      </c>
      <c r="B3074" s="31"/>
      <c r="C3074" s="99"/>
      <c r="D3074" s="78"/>
      <c r="F3074" s="71"/>
      <c r="G3074" s="72">
        <f t="shared" si="95"/>
        <v>0</v>
      </c>
      <c r="I3074" s="67"/>
      <c r="J3074" s="68"/>
      <c r="K3074" s="56"/>
      <c r="L3074" s="64">
        <v>0</v>
      </c>
    </row>
    <row r="3075" spans="1:12" s="72" customFormat="1">
      <c r="A3075" s="31" t="s">
        <v>469</v>
      </c>
      <c r="B3075" s="31"/>
      <c r="D3075" s="78"/>
      <c r="F3075" s="71"/>
      <c r="G3075" s="72">
        <f t="shared" si="95"/>
        <v>0</v>
      </c>
      <c r="I3075" s="67"/>
      <c r="J3075" s="68"/>
      <c r="K3075" s="56"/>
      <c r="L3075" s="64">
        <v>0</v>
      </c>
    </row>
    <row r="3076" spans="1:12">
      <c r="D3076" s="78"/>
      <c r="I3076" s="67"/>
      <c r="J3076" s="68"/>
      <c r="L3076" s="64"/>
    </row>
    <row r="3077" spans="1:12">
      <c r="A3077" s="37" t="s">
        <v>8</v>
      </c>
      <c r="B3077" s="35"/>
      <c r="C3077" s="121">
        <f>C3031+C3032+C3069+C3073</f>
        <v>997749822.61999583</v>
      </c>
      <c r="D3077" s="121">
        <f>D3031+D3032+D3069+D3073</f>
        <v>0</v>
      </c>
      <c r="E3077" s="121">
        <f>E3031+E3032+E3069+E3073</f>
        <v>-228391004.59726542</v>
      </c>
      <c r="G3077" s="121">
        <f t="shared" si="95"/>
        <v>769358818.02273035</v>
      </c>
      <c r="I3077" s="67"/>
      <c r="J3077" s="68"/>
      <c r="L3077" s="64"/>
    </row>
    <row r="3078" spans="1:12">
      <c r="D3078" s="78"/>
      <c r="I3078" s="67"/>
      <c r="J3078" s="68"/>
      <c r="L3078" s="64"/>
    </row>
    <row r="3079" spans="1:12">
      <c r="A3079" s="28" t="s">
        <v>470</v>
      </c>
      <c r="B3079" s="43"/>
      <c r="C3079" s="68"/>
      <c r="D3079" s="78"/>
      <c r="I3079" s="67"/>
      <c r="J3079" s="68"/>
      <c r="L3079" s="64"/>
    </row>
    <row r="3080" spans="1:12">
      <c r="D3080" s="78"/>
      <c r="I3080" s="67"/>
      <c r="J3080" s="68"/>
      <c r="L3080" s="64"/>
    </row>
    <row r="3081" spans="1:12" outlineLevel="1">
      <c r="A3081" s="29" t="s">
        <v>471</v>
      </c>
      <c r="C3081" s="66">
        <f>SUM(C3082:C3082)</f>
        <v>146952.07</v>
      </c>
      <c r="D3081" s="78"/>
      <c r="E3081" s="66"/>
      <c r="F3081" s="71"/>
      <c r="G3081" s="66">
        <f>C3081+E3081</f>
        <v>146952.07</v>
      </c>
      <c r="H3081" s="72"/>
      <c r="I3081" s="67">
        <v>146952.07</v>
      </c>
      <c r="J3081" s="68">
        <f>I3081-G3081</f>
        <v>0</v>
      </c>
      <c r="L3081" s="64">
        <v>0</v>
      </c>
    </row>
    <row r="3082" spans="1:12" outlineLevel="2">
      <c r="A3082" s="30">
        <v>2390210000</v>
      </c>
      <c r="B3082" s="44" t="s">
        <v>2442</v>
      </c>
      <c r="C3082" s="69">
        <v>146952.07</v>
      </c>
      <c r="D3082" s="78"/>
      <c r="E3082" s="69"/>
      <c r="F3082" s="71"/>
      <c r="G3082" s="69">
        <f>C3082+E3082</f>
        <v>146952.07</v>
      </c>
      <c r="H3082" s="72"/>
      <c r="I3082" s="67">
        <v>0</v>
      </c>
      <c r="J3082" s="68">
        <f>I3082-G3082</f>
        <v>-146952.07</v>
      </c>
      <c r="L3082" s="64" t="s">
        <v>471</v>
      </c>
    </row>
    <row r="3083" spans="1:12" outlineLevel="1">
      <c r="A3083" s="122" t="s">
        <v>472</v>
      </c>
      <c r="B3083" s="34" t="s">
        <v>5552</v>
      </c>
      <c r="C3083" s="66">
        <f>SUM(C3084:C3084)</f>
        <v>1428124719.4300001</v>
      </c>
      <c r="D3083" s="78"/>
      <c r="E3083" s="66"/>
      <c r="F3083" s="71"/>
      <c r="G3083" s="66">
        <f>C3083+E3083</f>
        <v>1428124719.4300001</v>
      </c>
      <c r="H3083" s="72"/>
      <c r="I3083" s="67">
        <v>928124719.42999995</v>
      </c>
      <c r="J3083" s="68">
        <f>I3083-G3083</f>
        <v>-500000000.00000012</v>
      </c>
      <c r="L3083" s="64">
        <v>0</v>
      </c>
    </row>
    <row r="3084" spans="1:12" outlineLevel="2">
      <c r="A3084" s="30">
        <v>2521221000</v>
      </c>
      <c r="B3084" s="44" t="s">
        <v>2443</v>
      </c>
      <c r="C3084" s="69">
        <v>1428124719.4300001</v>
      </c>
      <c r="D3084" s="78"/>
      <c r="E3084" s="69"/>
      <c r="F3084" s="71"/>
      <c r="G3084" s="69">
        <f>C3084+E3084</f>
        <v>1428124719.4300001</v>
      </c>
      <c r="H3084" s="72"/>
      <c r="I3084" s="67">
        <v>0</v>
      </c>
      <c r="J3084" s="68">
        <f>I3084-G3084</f>
        <v>-1428124719.4300001</v>
      </c>
      <c r="L3084" s="64" t="s">
        <v>472</v>
      </c>
    </row>
    <row r="3085" spans="1:12" outlineLevel="1">
      <c r="D3085" s="78"/>
      <c r="I3085" s="67"/>
      <c r="J3085" s="68"/>
      <c r="L3085" s="64"/>
    </row>
    <row r="3086" spans="1:12" s="72" customFormat="1">
      <c r="A3086" s="31" t="s">
        <v>473</v>
      </c>
      <c r="B3086" s="31"/>
      <c r="C3086" s="99">
        <f>C3081+C3083</f>
        <v>1428271671.5</v>
      </c>
      <c r="D3086" s="72">
        <v>0</v>
      </c>
      <c r="E3086" s="72">
        <v>0</v>
      </c>
      <c r="F3086" s="71"/>
      <c r="G3086" s="99">
        <f t="shared" si="95"/>
        <v>1428271671.5</v>
      </c>
      <c r="I3086" s="67"/>
      <c r="J3086" s="68"/>
      <c r="K3086" s="56"/>
      <c r="L3086" s="64"/>
    </row>
    <row r="3087" spans="1:12" s="72" customFormat="1" outlineLevel="1">
      <c r="A3087" s="65" t="s">
        <v>474</v>
      </c>
      <c r="B3087" s="34" t="s">
        <v>5697</v>
      </c>
      <c r="C3087" s="66">
        <f>SUM(C3088)</f>
        <v>0</v>
      </c>
      <c r="D3087" s="78"/>
      <c r="E3087" s="66"/>
      <c r="F3087" s="71"/>
      <c r="G3087" s="66">
        <f t="shared" si="95"/>
        <v>0</v>
      </c>
      <c r="I3087" s="67">
        <v>0</v>
      </c>
      <c r="J3087" s="68">
        <f t="shared" si="94"/>
        <v>0</v>
      </c>
      <c r="K3087" s="56"/>
      <c r="L3087" s="64">
        <v>0</v>
      </c>
    </row>
    <row r="3088" spans="1:12" s="72" customFormat="1" outlineLevel="2">
      <c r="A3088" s="81">
        <v>2730990800</v>
      </c>
      <c r="B3088" s="82" t="s">
        <v>2444</v>
      </c>
      <c r="C3088" s="69">
        <v>0</v>
      </c>
      <c r="D3088" s="78"/>
      <c r="E3088" s="69"/>
      <c r="F3088" s="71"/>
      <c r="G3088" s="69">
        <f t="shared" si="95"/>
        <v>0</v>
      </c>
      <c r="I3088" s="67">
        <v>0</v>
      </c>
      <c r="J3088" s="68">
        <f t="shared" si="94"/>
        <v>0</v>
      </c>
      <c r="K3088" s="56"/>
      <c r="L3088" s="64" t="s">
        <v>474</v>
      </c>
    </row>
    <row r="3089" spans="1:12" s="72" customFormat="1" outlineLevel="1">
      <c r="A3089" s="65" t="s">
        <v>475</v>
      </c>
      <c r="B3089" s="34" t="s">
        <v>5698</v>
      </c>
      <c r="C3089" s="66">
        <f>SUM(C3090)</f>
        <v>0</v>
      </c>
      <c r="D3089" s="78"/>
      <c r="E3089" s="66">
        <f>E3090</f>
        <v>0</v>
      </c>
      <c r="F3089" s="71"/>
      <c r="G3089" s="66">
        <f t="shared" si="95"/>
        <v>0</v>
      </c>
      <c r="I3089" s="67">
        <v>0</v>
      </c>
      <c r="J3089" s="68">
        <f t="shared" si="94"/>
        <v>0</v>
      </c>
      <c r="K3089" s="56"/>
      <c r="L3089" s="64">
        <v>0</v>
      </c>
    </row>
    <row r="3090" spans="1:12" s="72" customFormat="1" outlineLevel="2">
      <c r="A3090" s="81">
        <v>2730990810</v>
      </c>
      <c r="B3090" s="82" t="s">
        <v>2445</v>
      </c>
      <c r="C3090" s="69">
        <v>0</v>
      </c>
      <c r="D3090" s="78"/>
      <c r="E3090" s="69">
        <v>0</v>
      </c>
      <c r="F3090" s="71"/>
      <c r="G3090" s="69">
        <f t="shared" si="95"/>
        <v>0</v>
      </c>
      <c r="I3090" s="67">
        <v>0</v>
      </c>
      <c r="J3090" s="68">
        <f t="shared" si="94"/>
        <v>0</v>
      </c>
      <c r="K3090" s="56"/>
      <c r="L3090" s="64" t="s">
        <v>475</v>
      </c>
    </row>
    <row r="3091" spans="1:12" s="72" customFormat="1" outlineLevel="1">
      <c r="A3091" s="65" t="s">
        <v>476</v>
      </c>
      <c r="B3091" s="34" t="s">
        <v>5699</v>
      </c>
      <c r="C3091" s="66">
        <f>SUM(C3092)</f>
        <v>0</v>
      </c>
      <c r="D3091" s="78"/>
      <c r="E3091" s="66"/>
      <c r="F3091" s="71"/>
      <c r="G3091" s="66">
        <f t="shared" si="95"/>
        <v>0</v>
      </c>
      <c r="I3091" s="67">
        <v>0</v>
      </c>
      <c r="J3091" s="68">
        <f t="shared" si="94"/>
        <v>0</v>
      </c>
      <c r="K3091" s="56"/>
      <c r="L3091" s="64">
        <v>0</v>
      </c>
    </row>
    <row r="3092" spans="1:12" s="72" customFormat="1" outlineLevel="2">
      <c r="A3092" s="81">
        <v>2730990820</v>
      </c>
      <c r="B3092" s="82" t="s">
        <v>2446</v>
      </c>
      <c r="C3092" s="69">
        <v>0</v>
      </c>
      <c r="D3092" s="78"/>
      <c r="E3092" s="69"/>
      <c r="F3092" s="71"/>
      <c r="G3092" s="69">
        <f t="shared" si="95"/>
        <v>0</v>
      </c>
      <c r="I3092" s="67">
        <v>0</v>
      </c>
      <c r="J3092" s="68">
        <f t="shared" si="94"/>
        <v>0</v>
      </c>
      <c r="K3092" s="56"/>
      <c r="L3092" s="64" t="s">
        <v>476</v>
      </c>
    </row>
    <row r="3093" spans="1:12" s="72" customFormat="1" outlineLevel="1">
      <c r="A3093" s="65" t="s">
        <v>477</v>
      </c>
      <c r="B3093" s="34" t="s">
        <v>5700</v>
      </c>
      <c r="C3093" s="66">
        <f>SUM(C3094)</f>
        <v>0</v>
      </c>
      <c r="D3093" s="78"/>
      <c r="E3093" s="66">
        <f>E3094</f>
        <v>0</v>
      </c>
      <c r="F3093" s="71"/>
      <c r="G3093" s="66">
        <f t="shared" si="95"/>
        <v>0</v>
      </c>
      <c r="I3093" s="67">
        <v>-3</v>
      </c>
      <c r="J3093" s="68">
        <f t="shared" si="94"/>
        <v>-3</v>
      </c>
      <c r="K3093" s="56"/>
      <c r="L3093" s="64">
        <v>0</v>
      </c>
    </row>
    <row r="3094" spans="1:12" s="72" customFormat="1" outlineLevel="2">
      <c r="A3094" s="81">
        <v>2730990830</v>
      </c>
      <c r="B3094" s="82" t="s">
        <v>2447</v>
      </c>
      <c r="C3094" s="69">
        <v>0</v>
      </c>
      <c r="D3094" s="78"/>
      <c r="E3094" s="69">
        <v>0</v>
      </c>
      <c r="F3094" s="71"/>
      <c r="G3094" s="69">
        <f t="shared" si="95"/>
        <v>0</v>
      </c>
      <c r="I3094" s="67">
        <v>0</v>
      </c>
      <c r="J3094" s="68">
        <f t="shared" si="94"/>
        <v>0</v>
      </c>
      <c r="K3094" s="56"/>
      <c r="L3094" s="64" t="s">
        <v>477</v>
      </c>
    </row>
    <row r="3095" spans="1:12" s="72" customFormat="1" outlineLevel="1">
      <c r="A3095" s="65" t="s">
        <v>478</v>
      </c>
      <c r="B3095" s="34" t="s">
        <v>5701</v>
      </c>
      <c r="C3095" s="66">
        <f>SUM(C3096)</f>
        <v>0</v>
      </c>
      <c r="D3095" s="78"/>
      <c r="E3095" s="66"/>
      <c r="F3095" s="71"/>
      <c r="G3095" s="66">
        <f t="shared" si="95"/>
        <v>0</v>
      </c>
      <c r="I3095" s="67">
        <v>35293654</v>
      </c>
      <c r="J3095" s="68">
        <f t="shared" si="94"/>
        <v>35293654</v>
      </c>
      <c r="K3095" s="56"/>
      <c r="L3095" s="64">
        <v>0</v>
      </c>
    </row>
    <row r="3096" spans="1:12" s="72" customFormat="1" outlineLevel="2">
      <c r="A3096" s="81">
        <v>2730990840</v>
      </c>
      <c r="B3096" s="82" t="s">
        <v>2448</v>
      </c>
      <c r="C3096" s="69">
        <v>0</v>
      </c>
      <c r="D3096" s="78"/>
      <c r="E3096" s="69"/>
      <c r="F3096" s="71"/>
      <c r="G3096" s="69">
        <f t="shared" si="95"/>
        <v>0</v>
      </c>
      <c r="I3096" s="67">
        <v>0</v>
      </c>
      <c r="J3096" s="68">
        <f t="shared" si="94"/>
        <v>0</v>
      </c>
      <c r="K3096" s="56"/>
      <c r="L3096" s="64" t="s">
        <v>478</v>
      </c>
    </row>
    <row r="3097" spans="1:12" s="72" customFormat="1" outlineLevel="1">
      <c r="A3097" s="65" t="s">
        <v>479</v>
      </c>
      <c r="B3097" s="34" t="s">
        <v>5702</v>
      </c>
      <c r="C3097" s="66">
        <f>SUM(C3098:C3099)</f>
        <v>0</v>
      </c>
      <c r="D3097" s="78"/>
      <c r="E3097" s="66">
        <f>E3098</f>
        <v>0</v>
      </c>
      <c r="F3097" s="71"/>
      <c r="G3097" s="66">
        <f t="shared" si="95"/>
        <v>0</v>
      </c>
      <c r="I3097" s="67">
        <v>0</v>
      </c>
      <c r="J3097" s="68">
        <f t="shared" si="94"/>
        <v>0</v>
      </c>
      <c r="K3097" s="56"/>
      <c r="L3097" s="64">
        <v>0</v>
      </c>
    </row>
    <row r="3098" spans="1:12" s="72" customFormat="1" outlineLevel="2">
      <c r="A3098" s="81">
        <v>2730990850</v>
      </c>
      <c r="B3098" s="82" t="s">
        <v>2449</v>
      </c>
      <c r="C3098" s="69">
        <v>25281288</v>
      </c>
      <c r="D3098" s="78"/>
      <c r="E3098" s="69">
        <v>0</v>
      </c>
      <c r="F3098" s="71"/>
      <c r="G3098" s="69">
        <f t="shared" si="95"/>
        <v>25281288</v>
      </c>
      <c r="I3098" s="67">
        <v>0</v>
      </c>
      <c r="J3098" s="68">
        <f t="shared" si="94"/>
        <v>-25281288</v>
      </c>
      <c r="K3098" s="56"/>
      <c r="L3098" s="64" t="s">
        <v>479</v>
      </c>
    </row>
    <row r="3099" spans="1:12" s="72" customFormat="1" outlineLevel="2">
      <c r="A3099" s="123">
        <v>2730990851</v>
      </c>
      <c r="B3099" s="124" t="s">
        <v>2450</v>
      </c>
      <c r="C3099" s="69">
        <v>-25281288</v>
      </c>
      <c r="D3099" s="78"/>
      <c r="E3099" s="69"/>
      <c r="F3099" s="71"/>
      <c r="G3099" s="69">
        <f t="shared" si="95"/>
        <v>-25281288</v>
      </c>
      <c r="I3099" s="67">
        <v>0</v>
      </c>
      <c r="J3099" s="68">
        <f t="shared" si="94"/>
        <v>25281288</v>
      </c>
      <c r="K3099" s="56"/>
      <c r="L3099" s="64" t="s">
        <v>479</v>
      </c>
    </row>
    <row r="3100" spans="1:12" s="72" customFormat="1" outlineLevel="1">
      <c r="A3100" s="65" t="s">
        <v>480</v>
      </c>
      <c r="B3100" s="34" t="s">
        <v>2808</v>
      </c>
      <c r="C3100" s="66">
        <f>SUM(C3101:C3102)</f>
        <v>545748196.18000007</v>
      </c>
      <c r="D3100" s="78"/>
      <c r="E3100" s="66">
        <f>E3101</f>
        <v>-33553422.030000255</v>
      </c>
      <c r="F3100" s="71"/>
      <c r="G3100" s="66">
        <f t="shared" si="95"/>
        <v>512194774.1499998</v>
      </c>
      <c r="I3100" s="67">
        <v>442657878.11000001</v>
      </c>
      <c r="J3100" s="74">
        <f t="shared" si="94"/>
        <v>-69536896.039999783</v>
      </c>
      <c r="K3100" s="56"/>
      <c r="L3100" s="64">
        <v>0</v>
      </c>
    </row>
    <row r="3101" spans="1:12" s="72" customFormat="1" outlineLevel="2">
      <c r="A3101" s="30">
        <v>2901010000</v>
      </c>
      <c r="B3101" s="44" t="s">
        <v>2451</v>
      </c>
      <c r="C3101" s="69">
        <v>85769053.180000007</v>
      </c>
      <c r="D3101" s="78"/>
      <c r="E3101" s="69">
        <v>-33553422.030000255</v>
      </c>
      <c r="F3101" s="71"/>
      <c r="G3101" s="69">
        <f t="shared" si="95"/>
        <v>52215631.149999753</v>
      </c>
      <c r="I3101" s="67">
        <v>0</v>
      </c>
      <c r="J3101" s="68">
        <f t="shared" si="94"/>
        <v>-52215631.149999753</v>
      </c>
      <c r="K3101" s="56"/>
      <c r="L3101" s="64" t="s">
        <v>480</v>
      </c>
    </row>
    <row r="3102" spans="1:12" s="72" customFormat="1" outlineLevel="2">
      <c r="A3102" s="123">
        <v>2901011000</v>
      </c>
      <c r="B3102" s="124" t="s">
        <v>2452</v>
      </c>
      <c r="C3102" s="69">
        <v>459979143</v>
      </c>
      <c r="D3102" s="78"/>
      <c r="E3102" s="69"/>
      <c r="F3102" s="71"/>
      <c r="G3102" s="69">
        <f t="shared" si="95"/>
        <v>459979143</v>
      </c>
      <c r="I3102" s="67">
        <v>0</v>
      </c>
      <c r="J3102" s="68">
        <f t="shared" si="94"/>
        <v>-459979143</v>
      </c>
      <c r="K3102" s="56"/>
      <c r="L3102" s="64" t="s">
        <v>480</v>
      </c>
    </row>
    <row r="3103" spans="1:12" s="72" customFormat="1" outlineLevel="1">
      <c r="A3103" s="65" t="s">
        <v>481</v>
      </c>
      <c r="B3103" s="34" t="s">
        <v>2841</v>
      </c>
      <c r="C3103" s="66">
        <f>SUM(C3104:C3105)*-1</f>
        <v>578221179.33999896</v>
      </c>
      <c r="D3103" s="78"/>
      <c r="E3103" s="66">
        <f>E3104</f>
        <v>0</v>
      </c>
      <c r="F3103" s="71"/>
      <c r="G3103" s="66">
        <f t="shared" si="95"/>
        <v>578221179.33999896</v>
      </c>
      <c r="I3103" s="67">
        <v>573066701.45000005</v>
      </c>
      <c r="J3103" s="74">
        <f t="shared" si="94"/>
        <v>-5154477.8899989128</v>
      </c>
      <c r="K3103" s="56"/>
      <c r="L3103" s="64">
        <v>0</v>
      </c>
    </row>
    <row r="3104" spans="1:12" s="72" customFormat="1" outlineLevel="2">
      <c r="A3104" s="30">
        <v>2908010000</v>
      </c>
      <c r="B3104" s="44" t="s">
        <v>2453</v>
      </c>
      <c r="C3104" s="69">
        <v>-473032557.33999902</v>
      </c>
      <c r="D3104" s="78"/>
      <c r="E3104" s="69">
        <v>0</v>
      </c>
      <c r="F3104" s="71"/>
      <c r="G3104" s="69">
        <f t="shared" si="95"/>
        <v>-473032557.33999902</v>
      </c>
      <c r="I3104" s="67">
        <v>0</v>
      </c>
      <c r="J3104" s="68">
        <f t="shared" si="94"/>
        <v>473032557.33999902</v>
      </c>
      <c r="K3104" s="56"/>
      <c r="L3104" s="64" t="s">
        <v>481</v>
      </c>
    </row>
    <row r="3105" spans="1:12" s="72" customFormat="1" outlineLevel="2">
      <c r="A3105" s="123">
        <v>2908011000</v>
      </c>
      <c r="B3105" s="124" t="s">
        <v>2454</v>
      </c>
      <c r="C3105" s="69">
        <v>-105188622</v>
      </c>
      <c r="D3105" s="78"/>
      <c r="E3105" s="69"/>
      <c r="F3105" s="71"/>
      <c r="G3105" s="69">
        <f t="shared" si="95"/>
        <v>-105188622</v>
      </c>
      <c r="I3105" s="67">
        <v>0</v>
      </c>
      <c r="J3105" s="68">
        <f t="shared" si="94"/>
        <v>105188622</v>
      </c>
      <c r="K3105" s="56"/>
      <c r="L3105" s="64" t="s">
        <v>481</v>
      </c>
    </row>
    <row r="3106" spans="1:12" s="72" customFormat="1" outlineLevel="1">
      <c r="A3106" s="65" t="s">
        <v>482</v>
      </c>
      <c r="B3106" s="34" t="s">
        <v>5703</v>
      </c>
      <c r="C3106" s="66">
        <f>SUM(C3107:C3111)*-1</f>
        <v>208645552.48999897</v>
      </c>
      <c r="D3106" s="78"/>
      <c r="E3106" s="66">
        <f>E3107</f>
        <v>33856513</v>
      </c>
      <c r="F3106" s="71"/>
      <c r="G3106" s="66">
        <f t="shared" si="95"/>
        <v>242502065.48999897</v>
      </c>
      <c r="I3106" s="67">
        <v>245145595.88999999</v>
      </c>
      <c r="J3106" s="68">
        <f t="shared" si="94"/>
        <v>2643530.4000010192</v>
      </c>
      <c r="K3106" s="56"/>
      <c r="L3106" s="64">
        <v>0</v>
      </c>
    </row>
    <row r="3107" spans="1:12" s="72" customFormat="1" outlineLevel="2">
      <c r="A3107" s="30">
        <v>2908030000</v>
      </c>
      <c r="B3107" s="44" t="s">
        <v>2455</v>
      </c>
      <c r="C3107" s="69">
        <v>0</v>
      </c>
      <c r="D3107" s="78"/>
      <c r="E3107" s="69">
        <v>33856513</v>
      </c>
      <c r="F3107" s="71"/>
      <c r="G3107" s="69">
        <f t="shared" si="95"/>
        <v>33856513</v>
      </c>
      <c r="I3107" s="67">
        <v>0</v>
      </c>
      <c r="J3107" s="68">
        <f t="shared" si="94"/>
        <v>-33856513</v>
      </c>
      <c r="K3107" s="56"/>
      <c r="L3107" s="64" t="s">
        <v>482</v>
      </c>
    </row>
    <row r="3108" spans="1:12" s="72" customFormat="1" outlineLevel="2">
      <c r="A3108" s="30">
        <v>2908040000</v>
      </c>
      <c r="B3108" s="44" t="s">
        <v>2456</v>
      </c>
      <c r="C3108" s="69">
        <v>-425586500.69999897</v>
      </c>
      <c r="D3108" s="78"/>
      <c r="E3108" s="69"/>
      <c r="F3108" s="71"/>
      <c r="G3108" s="69">
        <f t="shared" si="95"/>
        <v>-425586500.69999897</v>
      </c>
      <c r="I3108" s="67">
        <v>0</v>
      </c>
      <c r="J3108" s="68">
        <f t="shared" si="94"/>
        <v>425586500.69999897</v>
      </c>
      <c r="K3108" s="56"/>
      <c r="L3108" s="64" t="s">
        <v>482</v>
      </c>
    </row>
    <row r="3109" spans="1:12" s="72" customFormat="1" outlineLevel="2">
      <c r="A3109" s="30">
        <v>2908050000</v>
      </c>
      <c r="B3109" s="44" t="s">
        <v>2457</v>
      </c>
      <c r="C3109" s="69">
        <v>228271374.37</v>
      </c>
      <c r="D3109" s="78"/>
      <c r="E3109" s="69"/>
      <c r="F3109" s="71"/>
      <c r="G3109" s="69">
        <f t="shared" si="95"/>
        <v>228271374.37</v>
      </c>
      <c r="I3109" s="67">
        <v>0</v>
      </c>
      <c r="J3109" s="68">
        <f t="shared" si="94"/>
        <v>-228271374.37</v>
      </c>
      <c r="K3109" s="56"/>
      <c r="L3109" s="64" t="s">
        <v>482</v>
      </c>
    </row>
    <row r="3110" spans="1:12" s="72" customFormat="1" outlineLevel="2">
      <c r="A3110" s="30">
        <v>2908060000</v>
      </c>
      <c r="B3110" s="44" t="s">
        <v>2458</v>
      </c>
      <c r="C3110" s="69">
        <v>-22634934</v>
      </c>
      <c r="D3110" s="78"/>
      <c r="E3110" s="69"/>
      <c r="F3110" s="71"/>
      <c r="G3110" s="69">
        <f t="shared" si="95"/>
        <v>-22634934</v>
      </c>
      <c r="I3110" s="67">
        <v>0</v>
      </c>
      <c r="J3110" s="68">
        <f t="shared" si="94"/>
        <v>22634934</v>
      </c>
      <c r="K3110" s="56"/>
      <c r="L3110" s="64" t="s">
        <v>482</v>
      </c>
    </row>
    <row r="3111" spans="1:12" s="72" customFormat="1" outlineLevel="2">
      <c r="A3111" s="30">
        <v>2908070000</v>
      </c>
      <c r="B3111" s="44" t="s">
        <v>2459</v>
      </c>
      <c r="C3111" s="69">
        <v>11304507.84</v>
      </c>
      <c r="D3111" s="78"/>
      <c r="E3111" s="69"/>
      <c r="F3111" s="71"/>
      <c r="G3111" s="69">
        <f t="shared" si="95"/>
        <v>11304507.84</v>
      </c>
      <c r="I3111" s="67">
        <v>0</v>
      </c>
      <c r="J3111" s="68">
        <f t="shared" si="94"/>
        <v>-11304507.84</v>
      </c>
      <c r="K3111" s="56"/>
      <c r="L3111" s="64" t="s">
        <v>482</v>
      </c>
    </row>
    <row r="3112" spans="1:12" s="72" customFormat="1" outlineLevel="1">
      <c r="A3112" s="31"/>
      <c r="B3112" s="31"/>
      <c r="D3112" s="78"/>
      <c r="F3112" s="71"/>
      <c r="I3112" s="67"/>
      <c r="J3112" s="68"/>
      <c r="K3112" s="56"/>
      <c r="L3112" s="64"/>
    </row>
    <row r="3113" spans="1:12" s="72" customFormat="1">
      <c r="A3113" s="31" t="s">
        <v>9</v>
      </c>
      <c r="B3113" s="31"/>
      <c r="C3113" s="99">
        <f>C3087+C3089+C3091+C3093+C3095+C3097+C3100+C3103+C3106</f>
        <v>1332614928.0099981</v>
      </c>
      <c r="D3113" s="99">
        <f>D3100+D3103+D3106</f>
        <v>0</v>
      </c>
      <c r="E3113" s="99">
        <f>E3089+E3091+E3093+E3095+E3097+E3100+E3103+E3106</f>
        <v>303090.96999974549</v>
      </c>
      <c r="F3113" s="71"/>
      <c r="G3113" s="99">
        <f t="shared" si="95"/>
        <v>1332918018.9799979</v>
      </c>
      <c r="I3113" s="67"/>
      <c r="J3113" s="68"/>
      <c r="K3113" s="56"/>
      <c r="L3113" s="64">
        <v>0</v>
      </c>
    </row>
    <row r="3114" spans="1:12" s="72" customFormat="1" outlineLevel="1">
      <c r="A3114" s="65" t="s">
        <v>483</v>
      </c>
      <c r="B3114" s="34" t="s">
        <v>5704</v>
      </c>
      <c r="C3114" s="66">
        <f>SUM(C3115:C3117)*-1</f>
        <v>26936783.23</v>
      </c>
      <c r="D3114" s="78"/>
      <c r="E3114" s="66"/>
      <c r="F3114" s="71"/>
      <c r="G3114" s="66">
        <f t="shared" si="95"/>
        <v>26936783.23</v>
      </c>
      <c r="I3114" s="67">
        <v>27224027.949999999</v>
      </c>
      <c r="J3114" s="68">
        <f t="shared" si="94"/>
        <v>287244.71999999881</v>
      </c>
      <c r="K3114" s="56"/>
      <c r="L3114" s="64">
        <v>0</v>
      </c>
    </row>
    <row r="3115" spans="1:12" s="72" customFormat="1" outlineLevel="2">
      <c r="A3115" s="30">
        <v>2903010000</v>
      </c>
      <c r="B3115" s="44" t="s">
        <v>2460</v>
      </c>
      <c r="C3115" s="69">
        <v>0</v>
      </c>
      <c r="D3115" s="78"/>
      <c r="E3115" s="69"/>
      <c r="F3115" s="71"/>
      <c r="G3115" s="69">
        <f t="shared" si="95"/>
        <v>0</v>
      </c>
      <c r="I3115" s="67">
        <v>0</v>
      </c>
      <c r="J3115" s="68">
        <f t="shared" si="94"/>
        <v>0</v>
      </c>
      <c r="K3115" s="56"/>
      <c r="L3115" s="64" t="s">
        <v>483</v>
      </c>
    </row>
    <row r="3116" spans="1:12" s="72" customFormat="1" outlineLevel="2">
      <c r="A3116" s="30">
        <v>2903011000</v>
      </c>
      <c r="B3116" s="44" t="s">
        <v>2461</v>
      </c>
      <c r="C3116" s="69">
        <v>-26234660.98</v>
      </c>
      <c r="D3116" s="78"/>
      <c r="E3116" s="69"/>
      <c r="F3116" s="71"/>
      <c r="G3116" s="69">
        <f t="shared" si="95"/>
        <v>-26234660.98</v>
      </c>
      <c r="I3116" s="67">
        <v>0</v>
      </c>
      <c r="J3116" s="68">
        <f t="shared" si="94"/>
        <v>26234660.98</v>
      </c>
      <c r="K3116" s="56"/>
      <c r="L3116" s="64" t="s">
        <v>483</v>
      </c>
    </row>
    <row r="3117" spans="1:12" s="72" customFormat="1" outlineLevel="2">
      <c r="A3117" s="30">
        <v>2903012000</v>
      </c>
      <c r="B3117" s="44" t="s">
        <v>2462</v>
      </c>
      <c r="C3117" s="69">
        <v>-702122.25</v>
      </c>
      <c r="D3117" s="78"/>
      <c r="E3117" s="69"/>
      <c r="F3117" s="71"/>
      <c r="G3117" s="69">
        <f t="shared" si="95"/>
        <v>-702122.25</v>
      </c>
      <c r="I3117" s="67">
        <v>0</v>
      </c>
      <c r="J3117" s="68">
        <f t="shared" si="94"/>
        <v>702122.25</v>
      </c>
      <c r="K3117" s="56"/>
      <c r="L3117" s="64" t="s">
        <v>483</v>
      </c>
    </row>
    <row r="3118" spans="1:12" s="72" customFormat="1" outlineLevel="1">
      <c r="A3118" s="65" t="s">
        <v>484</v>
      </c>
      <c r="B3118" s="34" t="s">
        <v>2848</v>
      </c>
      <c r="C3118" s="66">
        <f>SUM(C3119:C3124)*-1</f>
        <v>35383475.689999998</v>
      </c>
      <c r="D3118" s="78"/>
      <c r="E3118" s="66">
        <f>SUM(E3119:E3123)</f>
        <v>-6182558.5500000007</v>
      </c>
      <c r="F3118" s="71"/>
      <c r="G3118" s="66">
        <f t="shared" si="95"/>
        <v>29200917.139999997</v>
      </c>
      <c r="I3118" s="67">
        <v>28921499.359999999</v>
      </c>
      <c r="J3118" s="74">
        <f t="shared" si="94"/>
        <v>-279417.77999999747</v>
      </c>
      <c r="K3118" s="56"/>
      <c r="L3118" s="64">
        <v>0</v>
      </c>
    </row>
    <row r="3119" spans="1:12" s="72" customFormat="1" outlineLevel="2">
      <c r="A3119" s="30">
        <v>2908090000</v>
      </c>
      <c r="B3119" s="44" t="s">
        <v>2463</v>
      </c>
      <c r="C3119" s="69">
        <v>0</v>
      </c>
      <c r="D3119" s="78"/>
      <c r="E3119" s="69"/>
      <c r="F3119" s="71"/>
      <c r="G3119" s="69">
        <f t="shared" si="95"/>
        <v>0</v>
      </c>
      <c r="I3119" s="67">
        <v>0</v>
      </c>
      <c r="J3119" s="68">
        <f t="shared" si="94"/>
        <v>0</v>
      </c>
      <c r="K3119" s="56"/>
      <c r="L3119" s="64" t="s">
        <v>484</v>
      </c>
    </row>
    <row r="3120" spans="1:12" s="72" customFormat="1" outlineLevel="2">
      <c r="A3120" s="30">
        <v>2908100000</v>
      </c>
      <c r="B3120" s="44" t="s">
        <v>2464</v>
      </c>
      <c r="C3120" s="76">
        <v>0</v>
      </c>
      <c r="D3120" s="78"/>
      <c r="E3120" s="69"/>
      <c r="F3120" s="71"/>
      <c r="G3120" s="69">
        <f t="shared" si="95"/>
        <v>0</v>
      </c>
      <c r="I3120" s="67">
        <v>0</v>
      </c>
      <c r="J3120" s="68">
        <f t="shared" si="94"/>
        <v>0</v>
      </c>
      <c r="K3120" s="56"/>
      <c r="L3120" s="64" t="s">
        <v>484</v>
      </c>
    </row>
    <row r="3121" spans="1:13" s="72" customFormat="1" outlineLevel="2">
      <c r="A3121" s="30">
        <v>2908101000</v>
      </c>
      <c r="B3121" s="44" t="s">
        <v>2465</v>
      </c>
      <c r="C3121" s="69">
        <v>0</v>
      </c>
      <c r="D3121" s="78"/>
      <c r="E3121" s="69"/>
      <c r="F3121" s="71"/>
      <c r="G3121" s="69">
        <f t="shared" si="95"/>
        <v>0</v>
      </c>
      <c r="I3121" s="67">
        <v>0</v>
      </c>
      <c r="J3121" s="68">
        <f t="shared" si="94"/>
        <v>0</v>
      </c>
      <c r="K3121" s="56"/>
      <c r="L3121" s="64" t="s">
        <v>484</v>
      </c>
    </row>
    <row r="3122" spans="1:13" s="72" customFormat="1" outlineLevel="2">
      <c r="A3122" s="30">
        <v>2908110000</v>
      </c>
      <c r="B3122" s="44" t="s">
        <v>2466</v>
      </c>
      <c r="C3122" s="69">
        <v>0</v>
      </c>
      <c r="D3122" s="78"/>
      <c r="E3122" s="69"/>
      <c r="F3122" s="71"/>
      <c r="G3122" s="69">
        <f t="shared" si="95"/>
        <v>0</v>
      </c>
      <c r="I3122" s="67">
        <v>0</v>
      </c>
      <c r="J3122" s="68">
        <f t="shared" si="94"/>
        <v>0</v>
      </c>
      <c r="K3122" s="56"/>
      <c r="L3122" s="64" t="s">
        <v>484</v>
      </c>
    </row>
    <row r="3123" spans="1:13" s="72" customFormat="1" outlineLevel="2">
      <c r="A3123" s="30">
        <v>2908990000</v>
      </c>
      <c r="B3123" s="44" t="s">
        <v>2467</v>
      </c>
      <c r="C3123" s="69">
        <v>-31529235.690000001</v>
      </c>
      <c r="D3123" s="78"/>
      <c r="E3123" s="69">
        <v>-6182558.5500000007</v>
      </c>
      <c r="F3123" s="71"/>
      <c r="G3123" s="69">
        <f t="shared" si="95"/>
        <v>-37711794.240000002</v>
      </c>
      <c r="I3123" s="67">
        <v>0</v>
      </c>
      <c r="J3123" s="68">
        <f t="shared" si="94"/>
        <v>37711794.240000002</v>
      </c>
      <c r="K3123" s="56"/>
      <c r="L3123" s="64" t="s">
        <v>484</v>
      </c>
    </row>
    <row r="3124" spans="1:13" s="72" customFormat="1" outlineLevel="2">
      <c r="A3124" s="30">
        <v>2908991000</v>
      </c>
      <c r="B3124" s="44" t="s">
        <v>2468</v>
      </c>
      <c r="C3124" s="69">
        <v>-3854240</v>
      </c>
      <c r="D3124" s="78"/>
      <c r="E3124" s="69"/>
      <c r="F3124" s="71"/>
      <c r="G3124" s="69">
        <v>0</v>
      </c>
      <c r="I3124" s="67">
        <v>0</v>
      </c>
      <c r="J3124" s="68">
        <f>I3124-G3124</f>
        <v>0</v>
      </c>
      <c r="K3124" s="56"/>
      <c r="L3124" s="64" t="s">
        <v>484</v>
      </c>
    </row>
    <row r="3125" spans="1:13" s="72" customFormat="1" outlineLevel="1">
      <c r="A3125" s="31"/>
      <c r="B3125" s="31"/>
      <c r="C3125" s="99"/>
      <c r="D3125" s="78"/>
      <c r="E3125" s="99"/>
      <c r="F3125" s="71"/>
      <c r="G3125" s="99"/>
      <c r="I3125" s="67"/>
      <c r="J3125" s="68"/>
      <c r="K3125" s="56"/>
      <c r="L3125" s="64"/>
    </row>
    <row r="3126" spans="1:13" s="72" customFormat="1">
      <c r="A3126" s="41" t="s">
        <v>10</v>
      </c>
      <c r="B3126" s="41"/>
      <c r="C3126" s="99">
        <f>C3114+C3118</f>
        <v>62320258.920000002</v>
      </c>
      <c r="D3126" s="99">
        <f>D3114+D3118</f>
        <v>0</v>
      </c>
      <c r="E3126" s="99">
        <f>E3114+E3118</f>
        <v>-6182558.5500000007</v>
      </c>
      <c r="F3126" s="71"/>
      <c r="G3126" s="99">
        <f t="shared" si="95"/>
        <v>56137700.370000005</v>
      </c>
      <c r="I3126" s="67"/>
      <c r="J3126" s="68"/>
      <c r="K3126" s="56"/>
      <c r="L3126" s="64">
        <v>0</v>
      </c>
    </row>
    <row r="3127" spans="1:13" s="72" customFormat="1">
      <c r="A3127" s="41" t="s">
        <v>485</v>
      </c>
      <c r="B3127" s="41"/>
      <c r="C3127" s="72">
        <v>0</v>
      </c>
      <c r="D3127" s="72">
        <v>0</v>
      </c>
      <c r="E3127" s="72">
        <v>0</v>
      </c>
      <c r="F3127" s="71"/>
      <c r="G3127" s="72">
        <f t="shared" si="95"/>
        <v>0</v>
      </c>
      <c r="I3127" s="67"/>
      <c r="J3127" s="68"/>
      <c r="K3127" s="56"/>
      <c r="L3127" s="64">
        <v>0</v>
      </c>
    </row>
    <row r="3128" spans="1:13" s="72" customFormat="1" outlineLevel="1">
      <c r="A3128" s="65" t="s">
        <v>486</v>
      </c>
      <c r="B3128" s="34" t="s">
        <v>5705</v>
      </c>
      <c r="C3128" s="66">
        <f>C3129</f>
        <v>21450080.280000001</v>
      </c>
      <c r="D3128" s="78"/>
      <c r="E3128" s="66"/>
      <c r="F3128" s="71"/>
      <c r="G3128" s="66">
        <f t="shared" si="95"/>
        <v>21450080.280000001</v>
      </c>
      <c r="I3128" s="67">
        <v>21851788.32</v>
      </c>
      <c r="J3128" s="68">
        <f t="shared" ref="J3128:J3134" si="96">I3128-G3128</f>
        <v>401708.03999999911</v>
      </c>
      <c r="K3128" s="56"/>
      <c r="L3128" s="64">
        <v>0</v>
      </c>
      <c r="M3128" s="99"/>
    </row>
    <row r="3129" spans="1:13" s="72" customFormat="1" outlineLevel="2">
      <c r="A3129" s="30">
        <v>2749100001</v>
      </c>
      <c r="B3129" s="44" t="s">
        <v>2469</v>
      </c>
      <c r="C3129" s="69">
        <v>21450080.280000001</v>
      </c>
      <c r="D3129" s="78"/>
      <c r="E3129" s="69"/>
      <c r="F3129" s="71"/>
      <c r="G3129" s="69">
        <f t="shared" si="95"/>
        <v>21450080.280000001</v>
      </c>
      <c r="I3129" s="67">
        <v>0</v>
      </c>
      <c r="J3129" s="68">
        <f t="shared" si="96"/>
        <v>-21450080.280000001</v>
      </c>
      <c r="K3129" s="56"/>
      <c r="L3129" s="64" t="s">
        <v>486</v>
      </c>
    </row>
    <row r="3130" spans="1:13" s="72" customFormat="1" outlineLevel="1">
      <c r="A3130" s="65" t="s">
        <v>487</v>
      </c>
      <c r="B3130" s="34" t="s">
        <v>5706</v>
      </c>
      <c r="C3130" s="66">
        <f>SUM(C3131:C3133)*-1</f>
        <v>-0.02</v>
      </c>
      <c r="D3130" s="78"/>
      <c r="E3130" s="66"/>
      <c r="F3130" s="71"/>
      <c r="G3130" s="66">
        <f t="shared" si="95"/>
        <v>-0.02</v>
      </c>
      <c r="I3130" s="67">
        <v>-0.02</v>
      </c>
      <c r="J3130" s="68">
        <f t="shared" si="96"/>
        <v>0</v>
      </c>
      <c r="K3130" s="56"/>
      <c r="L3130" s="64">
        <v>0</v>
      </c>
    </row>
    <row r="3131" spans="1:13" s="72" customFormat="1" outlineLevel="2">
      <c r="A3131" s="30">
        <v>2749100005</v>
      </c>
      <c r="B3131" s="44" t="s">
        <v>2470</v>
      </c>
      <c r="C3131" s="69">
        <v>0</v>
      </c>
      <c r="D3131" s="78"/>
      <c r="E3131" s="69"/>
      <c r="F3131" s="71"/>
      <c r="G3131" s="69">
        <f t="shared" si="95"/>
        <v>0</v>
      </c>
      <c r="I3131" s="67">
        <v>0</v>
      </c>
      <c r="J3131" s="68">
        <f t="shared" si="96"/>
        <v>0</v>
      </c>
      <c r="K3131" s="56"/>
      <c r="L3131" s="64" t="s">
        <v>487</v>
      </c>
    </row>
    <row r="3132" spans="1:13" s="72" customFormat="1" outlineLevel="2">
      <c r="A3132" s="30">
        <v>2749100006</v>
      </c>
      <c r="B3132" s="44" t="s">
        <v>2471</v>
      </c>
      <c r="C3132" s="69">
        <v>0</v>
      </c>
      <c r="D3132" s="78"/>
      <c r="E3132" s="69"/>
      <c r="F3132" s="71"/>
      <c r="G3132" s="69">
        <f t="shared" si="95"/>
        <v>0</v>
      </c>
      <c r="I3132" s="67">
        <v>0</v>
      </c>
      <c r="J3132" s="68">
        <f t="shared" si="96"/>
        <v>0</v>
      </c>
      <c r="K3132" s="56"/>
      <c r="L3132" s="64" t="s">
        <v>487</v>
      </c>
    </row>
    <row r="3133" spans="1:13" s="72" customFormat="1" outlineLevel="2">
      <c r="A3133" s="30">
        <v>2749100009</v>
      </c>
      <c r="B3133" s="44" t="s">
        <v>2472</v>
      </c>
      <c r="C3133" s="69">
        <v>0.02</v>
      </c>
      <c r="D3133" s="78"/>
      <c r="E3133" s="69"/>
      <c r="F3133" s="71"/>
      <c r="G3133" s="69">
        <f t="shared" si="95"/>
        <v>0.02</v>
      </c>
      <c r="I3133" s="67">
        <v>0</v>
      </c>
      <c r="J3133" s="68">
        <f t="shared" si="96"/>
        <v>-0.02</v>
      </c>
      <c r="K3133" s="56"/>
      <c r="L3133" s="64" t="s">
        <v>487</v>
      </c>
    </row>
    <row r="3134" spans="1:13" s="72" customFormat="1" outlineLevel="1">
      <c r="A3134" s="65" t="s">
        <v>488</v>
      </c>
      <c r="B3134" s="34" t="s">
        <v>2853</v>
      </c>
      <c r="C3134" s="66">
        <f>SUM(C3135)</f>
        <v>0.19</v>
      </c>
      <c r="D3134" s="78"/>
      <c r="E3134" s="66">
        <f>E3135</f>
        <v>0</v>
      </c>
      <c r="F3134" s="71"/>
      <c r="G3134" s="66">
        <f t="shared" si="95"/>
        <v>0.19</v>
      </c>
      <c r="I3134" s="67">
        <v>0.19</v>
      </c>
      <c r="J3134" s="68">
        <f t="shared" si="96"/>
        <v>0</v>
      </c>
      <c r="K3134" s="56"/>
      <c r="L3134" s="64">
        <v>0</v>
      </c>
    </row>
    <row r="3135" spans="1:13" s="72" customFormat="1" outlineLevel="2">
      <c r="A3135" s="30">
        <v>2749100011</v>
      </c>
      <c r="B3135" s="44" t="s">
        <v>2473</v>
      </c>
      <c r="C3135" s="69">
        <v>0.19</v>
      </c>
      <c r="D3135" s="78"/>
      <c r="E3135" s="69">
        <v>0</v>
      </c>
      <c r="F3135" s="71"/>
      <c r="G3135" s="69">
        <f t="shared" si="95"/>
        <v>0.19</v>
      </c>
      <c r="I3135" s="67">
        <v>0</v>
      </c>
      <c r="J3135" s="68">
        <f>I3135+G3135</f>
        <v>0.19</v>
      </c>
      <c r="K3135" s="56"/>
      <c r="L3135" s="64" t="s">
        <v>488</v>
      </c>
    </row>
    <row r="3136" spans="1:13" s="72" customFormat="1" outlineLevel="1">
      <c r="A3136" s="65" t="s">
        <v>489</v>
      </c>
      <c r="B3136" s="34" t="s">
        <v>2855</v>
      </c>
      <c r="C3136" s="66">
        <f>SUM(C3137:C3143)*-1</f>
        <v>12331553.20999999</v>
      </c>
      <c r="D3136" s="78"/>
      <c r="E3136" s="66">
        <f>SUM(E3137:E3143)</f>
        <v>3226406</v>
      </c>
      <c r="F3136" s="71"/>
      <c r="G3136" s="66">
        <f t="shared" si="95"/>
        <v>15557959.20999999</v>
      </c>
      <c r="I3136" s="67">
        <v>15574520.48</v>
      </c>
      <c r="J3136" s="74">
        <f t="shared" ref="J3136:J3143" si="97">I3136-G3136</f>
        <v>16561.270000010729</v>
      </c>
      <c r="K3136" s="56"/>
      <c r="L3136" s="64">
        <v>0</v>
      </c>
    </row>
    <row r="3137" spans="1:14" s="72" customFormat="1" ht="12.75" customHeight="1" outlineLevel="2">
      <c r="A3137" s="42">
        <v>2720980100</v>
      </c>
      <c r="B3137" s="53" t="s">
        <v>668</v>
      </c>
      <c r="C3137" s="69">
        <v>0</v>
      </c>
      <c r="D3137" s="78"/>
      <c r="E3137" s="69"/>
      <c r="F3137" s="71"/>
      <c r="G3137" s="69">
        <f t="shared" si="95"/>
        <v>0</v>
      </c>
      <c r="I3137" s="67">
        <v>0</v>
      </c>
      <c r="J3137" s="68">
        <f t="shared" si="97"/>
        <v>0</v>
      </c>
      <c r="K3137" s="56"/>
      <c r="L3137" s="64" t="s">
        <v>312</v>
      </c>
    </row>
    <row r="3138" spans="1:14" s="72" customFormat="1" ht="12.75" customHeight="1" outlineLevel="2">
      <c r="A3138" s="30">
        <v>2749000098</v>
      </c>
      <c r="B3138" s="44" t="s">
        <v>2474</v>
      </c>
      <c r="C3138" s="69">
        <v>0</v>
      </c>
      <c r="D3138" s="78"/>
      <c r="E3138" s="69">
        <v>3226406</v>
      </c>
      <c r="F3138" s="71"/>
      <c r="G3138" s="69">
        <f t="shared" si="95"/>
        <v>3226406</v>
      </c>
      <c r="I3138" s="67">
        <v>0</v>
      </c>
      <c r="J3138" s="68">
        <f t="shared" si="97"/>
        <v>-3226406</v>
      </c>
      <c r="K3138" s="56"/>
      <c r="L3138" s="64" t="s">
        <v>489</v>
      </c>
    </row>
    <row r="3139" spans="1:14" s="72" customFormat="1" ht="12.75" customHeight="1" outlineLevel="2">
      <c r="A3139" s="30">
        <v>2749100007</v>
      </c>
      <c r="B3139" s="44" t="s">
        <v>2475</v>
      </c>
      <c r="C3139" s="69">
        <v>0</v>
      </c>
      <c r="D3139" s="78"/>
      <c r="E3139" s="69"/>
      <c r="F3139" s="71"/>
      <c r="G3139" s="69">
        <f t="shared" si="95"/>
        <v>0</v>
      </c>
      <c r="I3139" s="67">
        <v>0</v>
      </c>
      <c r="J3139" s="68">
        <f t="shared" si="97"/>
        <v>0</v>
      </c>
      <c r="K3139" s="56"/>
      <c r="L3139" s="64" t="s">
        <v>489</v>
      </c>
    </row>
    <row r="3140" spans="1:14" s="72" customFormat="1" ht="12.75" customHeight="1" outlineLevel="2">
      <c r="A3140" s="30">
        <v>2749100008</v>
      </c>
      <c r="B3140" s="44" t="s">
        <v>2476</v>
      </c>
      <c r="C3140" s="69">
        <v>-3963962.99</v>
      </c>
      <c r="D3140" s="78"/>
      <c r="E3140" s="69"/>
      <c r="F3140" s="71"/>
      <c r="G3140" s="69">
        <f t="shared" si="95"/>
        <v>-3963962.99</v>
      </c>
      <c r="I3140" s="67">
        <v>0</v>
      </c>
      <c r="J3140" s="68">
        <f t="shared" si="97"/>
        <v>3963962.99</v>
      </c>
      <c r="K3140" s="56"/>
      <c r="L3140" s="64" t="s">
        <v>489</v>
      </c>
      <c r="N3140" s="99"/>
    </row>
    <row r="3141" spans="1:14" s="72" customFormat="1" ht="12.75" customHeight="1" outlineLevel="2">
      <c r="A3141" s="30">
        <v>2749100010</v>
      </c>
      <c r="B3141" s="44" t="s">
        <v>2477</v>
      </c>
      <c r="C3141" s="69">
        <v>-8367590.2199999904</v>
      </c>
      <c r="D3141" s="78"/>
      <c r="E3141" s="69"/>
      <c r="F3141" s="71"/>
      <c r="G3141" s="69">
        <f t="shared" si="95"/>
        <v>-8367590.2199999904</v>
      </c>
      <c r="I3141" s="67">
        <v>0</v>
      </c>
      <c r="J3141" s="68">
        <f t="shared" si="97"/>
        <v>8367590.2199999904</v>
      </c>
      <c r="K3141" s="56"/>
      <c r="L3141" s="64" t="s">
        <v>489</v>
      </c>
    </row>
    <row r="3142" spans="1:14" s="72" customFormat="1" ht="12.75" customHeight="1" outlineLevel="2">
      <c r="A3142" s="30">
        <v>2749100015</v>
      </c>
      <c r="B3142" s="44" t="s">
        <v>2478</v>
      </c>
      <c r="C3142" s="69">
        <v>0</v>
      </c>
      <c r="D3142" s="78"/>
      <c r="E3142" s="69"/>
      <c r="F3142" s="71"/>
      <c r="G3142" s="69">
        <f>C3142+E3142</f>
        <v>0</v>
      </c>
      <c r="I3142" s="67">
        <v>0</v>
      </c>
      <c r="J3142" s="68">
        <f t="shared" si="97"/>
        <v>0</v>
      </c>
      <c r="K3142" s="56"/>
      <c r="L3142" s="64" t="s">
        <v>489</v>
      </c>
    </row>
    <row r="3143" spans="1:14" s="72" customFormat="1" ht="12.75" customHeight="1" outlineLevel="2">
      <c r="A3143" s="30">
        <v>2749100099</v>
      </c>
      <c r="B3143" s="44" t="s">
        <v>680</v>
      </c>
      <c r="C3143" s="69">
        <v>0</v>
      </c>
      <c r="D3143" s="78"/>
      <c r="E3143" s="69"/>
      <c r="F3143" s="71"/>
      <c r="G3143" s="69">
        <f>C3143+E3143</f>
        <v>0</v>
      </c>
      <c r="I3143" s="67">
        <v>0</v>
      </c>
      <c r="J3143" s="68">
        <f t="shared" si="97"/>
        <v>0</v>
      </c>
      <c r="K3143" s="56"/>
      <c r="L3143" s="64" t="s">
        <v>489</v>
      </c>
    </row>
    <row r="3144" spans="1:14" s="72" customFormat="1" outlineLevel="1">
      <c r="A3144" s="41"/>
      <c r="B3144" s="41"/>
      <c r="D3144" s="78"/>
      <c r="F3144" s="71"/>
      <c r="I3144" s="67"/>
      <c r="J3144" s="68"/>
      <c r="K3144" s="56"/>
      <c r="L3144" s="64"/>
    </row>
    <row r="3145" spans="1:14" s="72" customFormat="1">
      <c r="A3145" s="41" t="s">
        <v>490</v>
      </c>
      <c r="B3145" s="41"/>
      <c r="C3145" s="99">
        <f>C3128+C3130+C3134+C3136</f>
        <v>33781633.659999996</v>
      </c>
      <c r="D3145" s="99">
        <f>D3128+D3130+D3134+D3136</f>
        <v>0</v>
      </c>
      <c r="E3145" s="99">
        <f>E3128+E3130+E3134+E3136</f>
        <v>3226406</v>
      </c>
      <c r="F3145" s="71"/>
      <c r="G3145" s="99">
        <f>C3145+E3145</f>
        <v>37008039.659999996</v>
      </c>
      <c r="I3145" s="67"/>
      <c r="J3145" s="68"/>
      <c r="K3145" s="56"/>
      <c r="L3145" s="64">
        <v>0</v>
      </c>
    </row>
    <row r="3146" spans="1:14" s="72" customFormat="1" outlineLevel="1">
      <c r="A3146" s="65" t="s">
        <v>491</v>
      </c>
      <c r="B3146" s="34" t="s">
        <v>5707</v>
      </c>
      <c r="C3146" s="66">
        <f>SUM(C3147)</f>
        <v>2079835.51</v>
      </c>
      <c r="D3146" s="78"/>
      <c r="E3146" s="66"/>
      <c r="F3146" s="71"/>
      <c r="G3146" s="66">
        <f>C3146+E3146</f>
        <v>2079835.51</v>
      </c>
      <c r="I3146" s="67">
        <v>1777492.36</v>
      </c>
      <c r="J3146" s="68">
        <f>I3146-G3146</f>
        <v>-302343.14999999991</v>
      </c>
      <c r="K3146" s="56"/>
      <c r="L3146" s="64">
        <v>0</v>
      </c>
    </row>
    <row r="3147" spans="1:14" s="72" customFormat="1" outlineLevel="2">
      <c r="A3147" s="81">
        <v>2615101000</v>
      </c>
      <c r="B3147" s="82" t="s">
        <v>2479</v>
      </c>
      <c r="C3147" s="69">
        <v>2079835.51</v>
      </c>
      <c r="D3147" s="78"/>
      <c r="E3147" s="69"/>
      <c r="F3147" s="71"/>
      <c r="G3147" s="69">
        <f>C3147+E3147</f>
        <v>2079835.51</v>
      </c>
      <c r="I3147" s="67">
        <v>0</v>
      </c>
      <c r="J3147" s="68">
        <f>I3147-G3147</f>
        <v>-2079835.51</v>
      </c>
      <c r="K3147" s="56"/>
      <c r="L3147" s="64" t="s">
        <v>491</v>
      </c>
    </row>
    <row r="3148" spans="1:14" s="72" customFormat="1" outlineLevel="1">
      <c r="A3148" s="41"/>
      <c r="B3148" s="41"/>
      <c r="C3148" s="99"/>
      <c r="D3148" s="99"/>
      <c r="E3148" s="99"/>
      <c r="F3148" s="71"/>
      <c r="G3148" s="99"/>
      <c r="I3148" s="67"/>
      <c r="J3148" s="68"/>
      <c r="K3148" s="56"/>
      <c r="L3148" s="64"/>
    </row>
    <row r="3149" spans="1:14" s="72" customFormat="1">
      <c r="A3149" s="41" t="s">
        <v>492</v>
      </c>
      <c r="B3149" s="41"/>
      <c r="C3149" s="99">
        <f>C3146</f>
        <v>2079835.51</v>
      </c>
      <c r="D3149" s="99"/>
      <c r="E3149" s="99">
        <f>E3146</f>
        <v>0</v>
      </c>
      <c r="F3149" s="71"/>
      <c r="G3149" s="99">
        <f>C3149+E3149</f>
        <v>2079835.51</v>
      </c>
      <c r="I3149" s="67"/>
      <c r="J3149" s="68"/>
      <c r="K3149" s="56"/>
      <c r="L3149" s="64">
        <v>0</v>
      </c>
    </row>
    <row r="3150" spans="1:14" s="72" customFormat="1" outlineLevel="1">
      <c r="A3150" s="65" t="s">
        <v>493</v>
      </c>
      <c r="B3150" s="34" t="s">
        <v>5708</v>
      </c>
      <c r="C3150" s="66">
        <f>SUM(C3151:C3212)</f>
        <v>1398394229.1200104</v>
      </c>
      <c r="D3150" s="78"/>
      <c r="E3150" s="66">
        <f>SUM(E3151:E3211)</f>
        <v>-1373479262.0799999</v>
      </c>
      <c r="F3150" s="71"/>
      <c r="G3150" s="66">
        <f>C3150+E3150</f>
        <v>24914967.040010452</v>
      </c>
      <c r="I3150" s="67">
        <v>26902439.690000098</v>
      </c>
      <c r="J3150" s="68">
        <f>I3150-G3150</f>
        <v>1987472.6499896459</v>
      </c>
      <c r="K3150" s="56"/>
      <c r="L3150" s="64">
        <v>0</v>
      </c>
      <c r="M3150" s="99">
        <f>J3150-J246</f>
        <v>31687561.312478583</v>
      </c>
    </row>
    <row r="3151" spans="1:14" s="72" customFormat="1" outlineLevel="2">
      <c r="A3151" s="92" t="s">
        <v>494</v>
      </c>
      <c r="B3151" s="93" t="s">
        <v>2480</v>
      </c>
      <c r="C3151" s="69">
        <v>0</v>
      </c>
      <c r="D3151" s="78"/>
      <c r="E3151" s="66"/>
      <c r="F3151" s="71"/>
      <c r="G3151" s="66"/>
      <c r="I3151" s="67"/>
      <c r="J3151" s="68"/>
      <c r="K3151" s="56"/>
      <c r="L3151" s="64">
        <v>0</v>
      </c>
    </row>
    <row r="3152" spans="1:14" s="72" customFormat="1" outlineLevel="2">
      <c r="A3152" s="92" t="s">
        <v>495</v>
      </c>
      <c r="B3152" s="93" t="s">
        <v>2481</v>
      </c>
      <c r="C3152" s="69">
        <v>0</v>
      </c>
      <c r="D3152" s="78"/>
      <c r="E3152" s="66"/>
      <c r="F3152" s="71"/>
      <c r="G3152" s="66"/>
      <c r="I3152" s="67"/>
      <c r="J3152" s="68"/>
      <c r="K3152" s="56"/>
      <c r="L3152" s="64">
        <v>0</v>
      </c>
    </row>
    <row r="3153" spans="1:12" s="72" customFormat="1" outlineLevel="2">
      <c r="A3153" s="81">
        <v>2745213000</v>
      </c>
      <c r="B3153" s="82" t="s">
        <v>2482</v>
      </c>
      <c r="C3153" s="69">
        <v>2478682357.4400001</v>
      </c>
      <c r="D3153" s="78"/>
      <c r="E3153" s="69"/>
      <c r="F3153" s="71"/>
      <c r="G3153" s="69">
        <f t="shared" ref="G3153:G3212" si="98">C3153+E3153</f>
        <v>2478682357.4400001</v>
      </c>
      <c r="I3153" s="67">
        <v>0</v>
      </c>
      <c r="J3153" s="68">
        <f t="shared" ref="J3153:J3208" si="99">I3153-G3153</f>
        <v>-2478682357.4400001</v>
      </c>
      <c r="K3153" s="56"/>
      <c r="L3153" s="64" t="s">
        <v>493</v>
      </c>
    </row>
    <row r="3154" spans="1:12" s="72" customFormat="1" outlineLevel="2">
      <c r="A3154" s="81">
        <v>2745213111</v>
      </c>
      <c r="B3154" s="82" t="s">
        <v>2483</v>
      </c>
      <c r="C3154" s="69">
        <v>0</v>
      </c>
      <c r="D3154" s="78"/>
      <c r="E3154" s="69"/>
      <c r="F3154" s="71"/>
      <c r="G3154" s="69">
        <f t="shared" si="98"/>
        <v>0</v>
      </c>
      <c r="I3154" s="67">
        <v>0</v>
      </c>
      <c r="J3154" s="68">
        <f t="shared" si="99"/>
        <v>0</v>
      </c>
      <c r="K3154" s="56"/>
      <c r="L3154" s="64" t="s">
        <v>493</v>
      </c>
    </row>
    <row r="3155" spans="1:12" s="72" customFormat="1" outlineLevel="2">
      <c r="A3155" s="81">
        <v>2745213121</v>
      </c>
      <c r="B3155" s="82" t="s">
        <v>2484</v>
      </c>
      <c r="C3155" s="69">
        <v>0</v>
      </c>
      <c r="D3155" s="78"/>
      <c r="E3155" s="69"/>
      <c r="F3155" s="71"/>
      <c r="G3155" s="69">
        <f t="shared" si="98"/>
        <v>0</v>
      </c>
      <c r="I3155" s="67">
        <v>0</v>
      </c>
      <c r="J3155" s="68">
        <f t="shared" si="99"/>
        <v>0</v>
      </c>
      <c r="K3155" s="56"/>
      <c r="L3155" s="64" t="s">
        <v>493</v>
      </c>
    </row>
    <row r="3156" spans="1:12" s="72" customFormat="1" outlineLevel="2">
      <c r="A3156" s="81">
        <v>2745213131</v>
      </c>
      <c r="B3156" s="82" t="s">
        <v>2485</v>
      </c>
      <c r="C3156" s="69">
        <v>0</v>
      </c>
      <c r="D3156" s="78"/>
      <c r="E3156" s="69"/>
      <c r="F3156" s="71"/>
      <c r="G3156" s="69">
        <f t="shared" si="98"/>
        <v>0</v>
      </c>
      <c r="I3156" s="67">
        <v>0</v>
      </c>
      <c r="J3156" s="68">
        <f t="shared" si="99"/>
        <v>0</v>
      </c>
      <c r="K3156" s="56"/>
      <c r="L3156" s="64" t="s">
        <v>493</v>
      </c>
    </row>
    <row r="3157" spans="1:12" s="72" customFormat="1" outlineLevel="2">
      <c r="A3157" s="81">
        <v>2745213141</v>
      </c>
      <c r="B3157" s="82" t="s">
        <v>2486</v>
      </c>
      <c r="C3157" s="69">
        <v>0</v>
      </c>
      <c r="D3157" s="78"/>
      <c r="E3157" s="69"/>
      <c r="F3157" s="71"/>
      <c r="G3157" s="69">
        <f t="shared" si="98"/>
        <v>0</v>
      </c>
      <c r="I3157" s="67">
        <v>0</v>
      </c>
      <c r="J3157" s="68">
        <f t="shared" si="99"/>
        <v>0</v>
      </c>
      <c r="K3157" s="56"/>
      <c r="L3157" s="64" t="s">
        <v>493</v>
      </c>
    </row>
    <row r="3158" spans="1:12" s="72" customFormat="1" outlineLevel="2">
      <c r="A3158" s="81">
        <v>2745213151</v>
      </c>
      <c r="B3158" s="82" t="s">
        <v>2487</v>
      </c>
      <c r="C3158" s="69">
        <v>0</v>
      </c>
      <c r="D3158" s="78"/>
      <c r="E3158" s="69"/>
      <c r="F3158" s="71"/>
      <c r="G3158" s="69">
        <f t="shared" si="98"/>
        <v>0</v>
      </c>
      <c r="I3158" s="67">
        <v>0</v>
      </c>
      <c r="J3158" s="68">
        <f t="shared" si="99"/>
        <v>0</v>
      </c>
      <c r="K3158" s="56"/>
      <c r="L3158" s="64" t="s">
        <v>493</v>
      </c>
    </row>
    <row r="3159" spans="1:12" s="72" customFormat="1" outlineLevel="2">
      <c r="A3159" s="81">
        <v>2745213161</v>
      </c>
      <c r="B3159" s="82" t="s">
        <v>2488</v>
      </c>
      <c r="C3159" s="69">
        <v>0</v>
      </c>
      <c r="D3159" s="78"/>
      <c r="E3159" s="69"/>
      <c r="F3159" s="71"/>
      <c r="G3159" s="69">
        <f t="shared" si="98"/>
        <v>0</v>
      </c>
      <c r="I3159" s="67">
        <v>0</v>
      </c>
      <c r="J3159" s="68">
        <f t="shared" si="99"/>
        <v>0</v>
      </c>
      <c r="K3159" s="56"/>
      <c r="L3159" s="64" t="s">
        <v>493</v>
      </c>
    </row>
    <row r="3160" spans="1:12" s="72" customFormat="1" outlineLevel="2">
      <c r="A3160" s="81">
        <v>2745213162</v>
      </c>
      <c r="B3160" s="82" t="s">
        <v>2489</v>
      </c>
      <c r="C3160" s="69">
        <v>0</v>
      </c>
      <c r="D3160" s="78"/>
      <c r="E3160" s="69"/>
      <c r="F3160" s="71"/>
      <c r="G3160" s="69">
        <f t="shared" si="98"/>
        <v>0</v>
      </c>
      <c r="I3160" s="67">
        <v>0</v>
      </c>
      <c r="J3160" s="68">
        <f t="shared" si="99"/>
        <v>0</v>
      </c>
      <c r="K3160" s="56"/>
      <c r="L3160" s="64" t="s">
        <v>493</v>
      </c>
    </row>
    <row r="3161" spans="1:12" s="72" customFormat="1" outlineLevel="2">
      <c r="A3161" s="81">
        <v>2745213163</v>
      </c>
      <c r="B3161" s="82" t="s">
        <v>2490</v>
      </c>
      <c r="C3161" s="69">
        <v>0</v>
      </c>
      <c r="D3161" s="78"/>
      <c r="E3161" s="69"/>
      <c r="F3161" s="71"/>
      <c r="G3161" s="69">
        <f t="shared" si="98"/>
        <v>0</v>
      </c>
      <c r="I3161" s="67">
        <v>0</v>
      </c>
      <c r="J3161" s="68">
        <f t="shared" si="99"/>
        <v>0</v>
      </c>
      <c r="K3161" s="56"/>
      <c r="L3161" s="64" t="s">
        <v>493</v>
      </c>
    </row>
    <row r="3162" spans="1:12" s="72" customFormat="1" outlineLevel="2">
      <c r="A3162" s="81">
        <v>2745213164</v>
      </c>
      <c r="B3162" s="82" t="s">
        <v>2491</v>
      </c>
      <c r="C3162" s="69">
        <v>0</v>
      </c>
      <c r="D3162" s="78"/>
      <c r="E3162" s="69"/>
      <c r="F3162" s="71"/>
      <c r="G3162" s="69">
        <f t="shared" si="98"/>
        <v>0</v>
      </c>
      <c r="I3162" s="67">
        <v>0</v>
      </c>
      <c r="J3162" s="68">
        <f t="shared" si="99"/>
        <v>0</v>
      </c>
      <c r="K3162" s="56"/>
      <c r="L3162" s="64" t="s">
        <v>493</v>
      </c>
    </row>
    <row r="3163" spans="1:12" s="72" customFormat="1" outlineLevel="2">
      <c r="A3163" s="81">
        <v>2745213165</v>
      </c>
      <c r="B3163" s="82" t="s">
        <v>2492</v>
      </c>
      <c r="C3163" s="69">
        <v>0</v>
      </c>
      <c r="D3163" s="78"/>
      <c r="E3163" s="69"/>
      <c r="F3163" s="71"/>
      <c r="G3163" s="69">
        <f t="shared" si="98"/>
        <v>0</v>
      </c>
      <c r="I3163" s="67">
        <v>0</v>
      </c>
      <c r="J3163" s="68">
        <f t="shared" si="99"/>
        <v>0</v>
      </c>
      <c r="K3163" s="56"/>
      <c r="L3163" s="64" t="s">
        <v>493</v>
      </c>
    </row>
    <row r="3164" spans="1:12" s="72" customFormat="1" outlineLevel="2">
      <c r="A3164" s="81">
        <v>2745213190</v>
      </c>
      <c r="B3164" s="82" t="s">
        <v>2493</v>
      </c>
      <c r="C3164" s="69">
        <v>0</v>
      </c>
      <c r="D3164" s="78"/>
      <c r="E3164" s="69"/>
      <c r="F3164" s="71"/>
      <c r="G3164" s="69">
        <f t="shared" si="98"/>
        <v>0</v>
      </c>
      <c r="I3164" s="67">
        <v>0</v>
      </c>
      <c r="J3164" s="68">
        <f t="shared" si="99"/>
        <v>0</v>
      </c>
      <c r="K3164" s="56"/>
      <c r="L3164" s="64" t="s">
        <v>493</v>
      </c>
    </row>
    <row r="3165" spans="1:12" s="72" customFormat="1" outlineLevel="2">
      <c r="A3165" s="81">
        <v>2745213211</v>
      </c>
      <c r="B3165" s="82" t="s">
        <v>2494</v>
      </c>
      <c r="C3165" s="69">
        <v>0</v>
      </c>
      <c r="D3165" s="78"/>
      <c r="E3165" s="69"/>
      <c r="F3165" s="71"/>
      <c r="G3165" s="69">
        <f t="shared" si="98"/>
        <v>0</v>
      </c>
      <c r="I3165" s="67">
        <v>0</v>
      </c>
      <c r="J3165" s="68">
        <f t="shared" si="99"/>
        <v>0</v>
      </c>
      <c r="K3165" s="56"/>
      <c r="L3165" s="64" t="s">
        <v>493</v>
      </c>
    </row>
    <row r="3166" spans="1:12" s="72" customFormat="1" outlineLevel="2">
      <c r="A3166" s="81">
        <v>2745213221</v>
      </c>
      <c r="B3166" s="82" t="s">
        <v>2495</v>
      </c>
      <c r="C3166" s="69">
        <v>0</v>
      </c>
      <c r="D3166" s="78"/>
      <c r="E3166" s="69"/>
      <c r="F3166" s="71"/>
      <c r="G3166" s="69">
        <f t="shared" si="98"/>
        <v>0</v>
      </c>
      <c r="I3166" s="67">
        <v>0</v>
      </c>
      <c r="J3166" s="68">
        <f t="shared" si="99"/>
        <v>0</v>
      </c>
      <c r="K3166" s="56"/>
      <c r="L3166" s="64" t="s">
        <v>493</v>
      </c>
    </row>
    <row r="3167" spans="1:12" s="72" customFormat="1" outlineLevel="2">
      <c r="A3167" s="81">
        <v>2745213231</v>
      </c>
      <c r="B3167" s="82" t="s">
        <v>2496</v>
      </c>
      <c r="C3167" s="69">
        <v>0</v>
      </c>
      <c r="D3167" s="78"/>
      <c r="E3167" s="69"/>
      <c r="F3167" s="71"/>
      <c r="G3167" s="69">
        <f t="shared" si="98"/>
        <v>0</v>
      </c>
      <c r="I3167" s="67">
        <v>0</v>
      </c>
      <c r="J3167" s="68">
        <f t="shared" si="99"/>
        <v>0</v>
      </c>
      <c r="K3167" s="56"/>
      <c r="L3167" s="64" t="s">
        <v>493</v>
      </c>
    </row>
    <row r="3168" spans="1:12" s="72" customFormat="1" outlineLevel="2">
      <c r="A3168" s="81">
        <v>2745213241</v>
      </c>
      <c r="B3168" s="82" t="s">
        <v>2497</v>
      </c>
      <c r="C3168" s="69">
        <v>0</v>
      </c>
      <c r="D3168" s="78"/>
      <c r="E3168" s="69"/>
      <c r="F3168" s="71"/>
      <c r="G3168" s="69">
        <f t="shared" si="98"/>
        <v>0</v>
      </c>
      <c r="I3168" s="67">
        <v>0</v>
      </c>
      <c r="J3168" s="68">
        <f t="shared" si="99"/>
        <v>0</v>
      </c>
      <c r="K3168" s="56"/>
      <c r="L3168" s="64" t="s">
        <v>493</v>
      </c>
    </row>
    <row r="3169" spans="1:12" s="72" customFormat="1" outlineLevel="2">
      <c r="A3169" s="81">
        <v>2745213251</v>
      </c>
      <c r="B3169" s="82" t="s">
        <v>2498</v>
      </c>
      <c r="C3169" s="69">
        <v>0</v>
      </c>
      <c r="D3169" s="78"/>
      <c r="E3169" s="69"/>
      <c r="F3169" s="71"/>
      <c r="G3169" s="69">
        <f t="shared" si="98"/>
        <v>0</v>
      </c>
      <c r="I3169" s="67">
        <v>0</v>
      </c>
      <c r="J3169" s="68">
        <f t="shared" si="99"/>
        <v>0</v>
      </c>
      <c r="K3169" s="56"/>
      <c r="L3169" s="64" t="s">
        <v>493</v>
      </c>
    </row>
    <row r="3170" spans="1:12" s="72" customFormat="1" outlineLevel="2">
      <c r="A3170" s="81">
        <v>2745213261</v>
      </c>
      <c r="B3170" s="82" t="s">
        <v>2499</v>
      </c>
      <c r="C3170" s="69">
        <v>0</v>
      </c>
      <c r="D3170" s="78"/>
      <c r="E3170" s="69"/>
      <c r="F3170" s="71"/>
      <c r="G3170" s="69">
        <f t="shared" si="98"/>
        <v>0</v>
      </c>
      <c r="I3170" s="67">
        <v>0</v>
      </c>
      <c r="J3170" s="68">
        <f t="shared" si="99"/>
        <v>0</v>
      </c>
      <c r="K3170" s="56"/>
      <c r="L3170" s="64" t="s">
        <v>493</v>
      </c>
    </row>
    <row r="3171" spans="1:12" s="72" customFormat="1" outlineLevel="2">
      <c r="A3171" s="81">
        <v>2745213262</v>
      </c>
      <c r="B3171" s="82" t="s">
        <v>2500</v>
      </c>
      <c r="C3171" s="69">
        <v>0</v>
      </c>
      <c r="D3171" s="78"/>
      <c r="E3171" s="69"/>
      <c r="F3171" s="71"/>
      <c r="G3171" s="69">
        <f t="shared" si="98"/>
        <v>0</v>
      </c>
      <c r="I3171" s="67">
        <v>0</v>
      </c>
      <c r="J3171" s="68">
        <f t="shared" si="99"/>
        <v>0</v>
      </c>
      <c r="K3171" s="56"/>
      <c r="L3171" s="64" t="s">
        <v>493</v>
      </c>
    </row>
    <row r="3172" spans="1:12" s="72" customFormat="1" outlineLevel="2">
      <c r="A3172" s="81">
        <v>2745213263</v>
      </c>
      <c r="B3172" s="82" t="s">
        <v>2501</v>
      </c>
      <c r="C3172" s="69">
        <v>0</v>
      </c>
      <c r="D3172" s="78"/>
      <c r="E3172" s="69"/>
      <c r="F3172" s="71"/>
      <c r="G3172" s="69">
        <f t="shared" si="98"/>
        <v>0</v>
      </c>
      <c r="I3172" s="67">
        <v>0</v>
      </c>
      <c r="J3172" s="68">
        <f t="shared" si="99"/>
        <v>0</v>
      </c>
      <c r="K3172" s="56"/>
      <c r="L3172" s="64" t="s">
        <v>493</v>
      </c>
    </row>
    <row r="3173" spans="1:12" s="72" customFormat="1" outlineLevel="2">
      <c r="A3173" s="81">
        <v>2745213264</v>
      </c>
      <c r="B3173" s="82" t="s">
        <v>2502</v>
      </c>
      <c r="C3173" s="69">
        <v>0</v>
      </c>
      <c r="D3173" s="78"/>
      <c r="E3173" s="69"/>
      <c r="F3173" s="71"/>
      <c r="G3173" s="69">
        <f t="shared" si="98"/>
        <v>0</v>
      </c>
      <c r="I3173" s="67">
        <v>0</v>
      </c>
      <c r="J3173" s="68">
        <f t="shared" si="99"/>
        <v>0</v>
      </c>
      <c r="K3173" s="56"/>
      <c r="L3173" s="64" t="s">
        <v>493</v>
      </c>
    </row>
    <row r="3174" spans="1:12" s="72" customFormat="1" outlineLevel="2">
      <c r="A3174" s="81">
        <v>2745213265</v>
      </c>
      <c r="B3174" s="82" t="s">
        <v>2503</v>
      </c>
      <c r="C3174" s="69">
        <v>0</v>
      </c>
      <c r="D3174" s="78"/>
      <c r="E3174" s="69"/>
      <c r="F3174" s="71"/>
      <c r="G3174" s="69">
        <f t="shared" si="98"/>
        <v>0</v>
      </c>
      <c r="I3174" s="67">
        <v>0</v>
      </c>
      <c r="J3174" s="68">
        <f t="shared" si="99"/>
        <v>0</v>
      </c>
      <c r="K3174" s="56"/>
      <c r="L3174" s="64" t="s">
        <v>493</v>
      </c>
    </row>
    <row r="3175" spans="1:12" s="72" customFormat="1" outlineLevel="2">
      <c r="A3175" s="81">
        <v>2745213290</v>
      </c>
      <c r="B3175" s="82" t="s">
        <v>2504</v>
      </c>
      <c r="C3175" s="69">
        <v>0</v>
      </c>
      <c r="D3175" s="78"/>
      <c r="E3175" s="69"/>
      <c r="F3175" s="71"/>
      <c r="G3175" s="69">
        <f t="shared" si="98"/>
        <v>0</v>
      </c>
      <c r="I3175" s="67">
        <v>0</v>
      </c>
      <c r="J3175" s="68">
        <f t="shared" si="99"/>
        <v>0</v>
      </c>
      <c r="K3175" s="56"/>
      <c r="L3175" s="64" t="s">
        <v>493</v>
      </c>
    </row>
    <row r="3176" spans="1:12" s="72" customFormat="1" outlineLevel="2">
      <c r="A3176" s="81">
        <v>2745213311</v>
      </c>
      <c r="B3176" s="82" t="s">
        <v>2505</v>
      </c>
      <c r="C3176" s="69">
        <v>0</v>
      </c>
      <c r="D3176" s="78"/>
      <c r="E3176" s="69"/>
      <c r="F3176" s="71"/>
      <c r="G3176" s="69">
        <f t="shared" si="98"/>
        <v>0</v>
      </c>
      <c r="I3176" s="67">
        <v>0</v>
      </c>
      <c r="J3176" s="68">
        <f t="shared" si="99"/>
        <v>0</v>
      </c>
      <c r="K3176" s="56"/>
      <c r="L3176" s="64" t="s">
        <v>493</v>
      </c>
    </row>
    <row r="3177" spans="1:12" s="72" customFormat="1" outlineLevel="2">
      <c r="A3177" s="81">
        <v>2745213321</v>
      </c>
      <c r="B3177" s="82" t="s">
        <v>2506</v>
      </c>
      <c r="C3177" s="69">
        <v>0</v>
      </c>
      <c r="D3177" s="78"/>
      <c r="E3177" s="69"/>
      <c r="F3177" s="71"/>
      <c r="G3177" s="69">
        <f t="shared" si="98"/>
        <v>0</v>
      </c>
      <c r="I3177" s="67">
        <v>0</v>
      </c>
      <c r="J3177" s="68">
        <f t="shared" si="99"/>
        <v>0</v>
      </c>
      <c r="K3177" s="56"/>
      <c r="L3177" s="64" t="s">
        <v>493</v>
      </c>
    </row>
    <row r="3178" spans="1:12" s="72" customFormat="1" outlineLevel="2">
      <c r="A3178" s="81">
        <v>2745213331</v>
      </c>
      <c r="B3178" s="82" t="s">
        <v>2507</v>
      </c>
      <c r="C3178" s="69">
        <v>0</v>
      </c>
      <c r="D3178" s="78"/>
      <c r="E3178" s="69"/>
      <c r="F3178" s="71"/>
      <c r="G3178" s="69">
        <f t="shared" si="98"/>
        <v>0</v>
      </c>
      <c r="I3178" s="67">
        <v>0</v>
      </c>
      <c r="J3178" s="68">
        <f t="shared" si="99"/>
        <v>0</v>
      </c>
      <c r="K3178" s="56"/>
      <c r="L3178" s="64" t="s">
        <v>493</v>
      </c>
    </row>
    <row r="3179" spans="1:12" s="72" customFormat="1" outlineLevel="2">
      <c r="A3179" s="81">
        <v>2745213341</v>
      </c>
      <c r="B3179" s="82" t="s">
        <v>2508</v>
      </c>
      <c r="C3179" s="69">
        <v>0</v>
      </c>
      <c r="D3179" s="78"/>
      <c r="E3179" s="69"/>
      <c r="F3179" s="71"/>
      <c r="G3179" s="69">
        <f t="shared" si="98"/>
        <v>0</v>
      </c>
      <c r="I3179" s="67">
        <v>0</v>
      </c>
      <c r="J3179" s="68">
        <f t="shared" si="99"/>
        <v>0</v>
      </c>
      <c r="K3179" s="56"/>
      <c r="L3179" s="64" t="s">
        <v>493</v>
      </c>
    </row>
    <row r="3180" spans="1:12" s="72" customFormat="1" outlineLevel="2">
      <c r="A3180" s="81">
        <v>2745213351</v>
      </c>
      <c r="B3180" s="82" t="s">
        <v>2509</v>
      </c>
      <c r="C3180" s="69">
        <v>0</v>
      </c>
      <c r="D3180" s="78"/>
      <c r="E3180" s="69"/>
      <c r="F3180" s="71"/>
      <c r="G3180" s="69">
        <f t="shared" si="98"/>
        <v>0</v>
      </c>
      <c r="I3180" s="67">
        <v>0</v>
      </c>
      <c r="J3180" s="68">
        <f t="shared" si="99"/>
        <v>0</v>
      </c>
      <c r="K3180" s="56"/>
      <c r="L3180" s="64" t="s">
        <v>493</v>
      </c>
    </row>
    <row r="3181" spans="1:12" s="72" customFormat="1" outlineLevel="2">
      <c r="A3181" s="81">
        <v>2745213361</v>
      </c>
      <c r="B3181" s="82" t="s">
        <v>2510</v>
      </c>
      <c r="C3181" s="69">
        <v>0</v>
      </c>
      <c r="D3181" s="78"/>
      <c r="E3181" s="69"/>
      <c r="F3181" s="71"/>
      <c r="G3181" s="69">
        <f t="shared" si="98"/>
        <v>0</v>
      </c>
      <c r="I3181" s="67">
        <v>0</v>
      </c>
      <c r="J3181" s="68">
        <f t="shared" si="99"/>
        <v>0</v>
      </c>
      <c r="K3181" s="56"/>
      <c r="L3181" s="64" t="s">
        <v>493</v>
      </c>
    </row>
    <row r="3182" spans="1:12" s="72" customFormat="1" outlineLevel="2">
      <c r="A3182" s="81">
        <v>2745213362</v>
      </c>
      <c r="B3182" s="82" t="s">
        <v>2511</v>
      </c>
      <c r="C3182" s="69">
        <v>0</v>
      </c>
      <c r="D3182" s="78"/>
      <c r="E3182" s="69"/>
      <c r="F3182" s="71"/>
      <c r="G3182" s="69">
        <f t="shared" si="98"/>
        <v>0</v>
      </c>
      <c r="I3182" s="67">
        <v>0</v>
      </c>
      <c r="J3182" s="68">
        <f t="shared" si="99"/>
        <v>0</v>
      </c>
      <c r="K3182" s="56"/>
      <c r="L3182" s="64" t="s">
        <v>493</v>
      </c>
    </row>
    <row r="3183" spans="1:12" s="72" customFormat="1" outlineLevel="2">
      <c r="A3183" s="81">
        <v>2745213363</v>
      </c>
      <c r="B3183" s="82" t="s">
        <v>2512</v>
      </c>
      <c r="C3183" s="69">
        <v>0</v>
      </c>
      <c r="D3183" s="78"/>
      <c r="E3183" s="69"/>
      <c r="F3183" s="71"/>
      <c r="G3183" s="69">
        <f t="shared" si="98"/>
        <v>0</v>
      </c>
      <c r="I3183" s="67">
        <v>0</v>
      </c>
      <c r="J3183" s="68">
        <f t="shared" si="99"/>
        <v>0</v>
      </c>
      <c r="K3183" s="56"/>
      <c r="L3183" s="64" t="s">
        <v>493</v>
      </c>
    </row>
    <row r="3184" spans="1:12" s="72" customFormat="1" outlineLevel="2">
      <c r="A3184" s="81">
        <v>2745213364</v>
      </c>
      <c r="B3184" s="82" t="s">
        <v>2513</v>
      </c>
      <c r="C3184" s="69">
        <v>0</v>
      </c>
      <c r="D3184" s="78"/>
      <c r="E3184" s="69"/>
      <c r="F3184" s="71"/>
      <c r="G3184" s="69">
        <f t="shared" si="98"/>
        <v>0</v>
      </c>
      <c r="I3184" s="67">
        <v>0</v>
      </c>
      <c r="J3184" s="68">
        <f t="shared" si="99"/>
        <v>0</v>
      </c>
      <c r="K3184" s="56"/>
      <c r="L3184" s="64" t="s">
        <v>493</v>
      </c>
    </row>
    <row r="3185" spans="1:12" s="72" customFormat="1" outlineLevel="2">
      <c r="A3185" s="81">
        <v>2745213365</v>
      </c>
      <c r="B3185" s="82" t="s">
        <v>2514</v>
      </c>
      <c r="C3185" s="69">
        <v>0</v>
      </c>
      <c r="D3185" s="78"/>
      <c r="E3185" s="69"/>
      <c r="F3185" s="71"/>
      <c r="G3185" s="69">
        <f t="shared" si="98"/>
        <v>0</v>
      </c>
      <c r="I3185" s="67">
        <v>0</v>
      </c>
      <c r="J3185" s="68">
        <f t="shared" si="99"/>
        <v>0</v>
      </c>
      <c r="K3185" s="56"/>
      <c r="L3185" s="64" t="s">
        <v>493</v>
      </c>
    </row>
    <row r="3186" spans="1:12" s="72" customFormat="1" outlineLevel="2">
      <c r="A3186" s="81">
        <v>2745213390</v>
      </c>
      <c r="B3186" s="82" t="s">
        <v>2515</v>
      </c>
      <c r="C3186" s="69">
        <v>0</v>
      </c>
      <c r="D3186" s="78"/>
      <c r="E3186" s="69"/>
      <c r="F3186" s="71"/>
      <c r="G3186" s="69">
        <f t="shared" si="98"/>
        <v>0</v>
      </c>
      <c r="I3186" s="67">
        <v>0</v>
      </c>
      <c r="J3186" s="68">
        <f t="shared" si="99"/>
        <v>0</v>
      </c>
      <c r="K3186" s="56"/>
      <c r="L3186" s="64" t="s">
        <v>493</v>
      </c>
    </row>
    <row r="3187" spans="1:12" s="72" customFormat="1" outlineLevel="2">
      <c r="A3187" s="81">
        <v>2745213411</v>
      </c>
      <c r="B3187" s="82" t="s">
        <v>2516</v>
      </c>
      <c r="C3187" s="69">
        <v>0</v>
      </c>
      <c r="D3187" s="78"/>
      <c r="E3187" s="69"/>
      <c r="F3187" s="71"/>
      <c r="G3187" s="69">
        <f t="shared" si="98"/>
        <v>0</v>
      </c>
      <c r="I3187" s="67">
        <v>0</v>
      </c>
      <c r="J3187" s="68">
        <f t="shared" si="99"/>
        <v>0</v>
      </c>
      <c r="K3187" s="56"/>
      <c r="L3187" s="64" t="s">
        <v>493</v>
      </c>
    </row>
    <row r="3188" spans="1:12" s="72" customFormat="1" outlineLevel="2">
      <c r="A3188" s="81">
        <v>2745213421</v>
      </c>
      <c r="B3188" s="82" t="s">
        <v>2517</v>
      </c>
      <c r="C3188" s="69">
        <v>0</v>
      </c>
      <c r="D3188" s="78"/>
      <c r="E3188" s="69"/>
      <c r="F3188" s="71"/>
      <c r="G3188" s="69">
        <f t="shared" si="98"/>
        <v>0</v>
      </c>
      <c r="I3188" s="67">
        <v>0</v>
      </c>
      <c r="J3188" s="68">
        <f t="shared" si="99"/>
        <v>0</v>
      </c>
      <c r="K3188" s="56"/>
      <c r="L3188" s="64" t="s">
        <v>493</v>
      </c>
    </row>
    <row r="3189" spans="1:12" s="72" customFormat="1" outlineLevel="2">
      <c r="A3189" s="81">
        <v>2745213431</v>
      </c>
      <c r="B3189" s="82" t="s">
        <v>2518</v>
      </c>
      <c r="C3189" s="69">
        <v>0</v>
      </c>
      <c r="D3189" s="78"/>
      <c r="E3189" s="69"/>
      <c r="F3189" s="71"/>
      <c r="G3189" s="69">
        <f t="shared" si="98"/>
        <v>0</v>
      </c>
      <c r="I3189" s="67">
        <v>0</v>
      </c>
      <c r="J3189" s="68">
        <f t="shared" si="99"/>
        <v>0</v>
      </c>
      <c r="K3189" s="56"/>
      <c r="L3189" s="64" t="s">
        <v>493</v>
      </c>
    </row>
    <row r="3190" spans="1:12" s="72" customFormat="1" outlineLevel="2">
      <c r="A3190" s="81">
        <v>2745213441</v>
      </c>
      <c r="B3190" s="82" t="s">
        <v>2519</v>
      </c>
      <c r="C3190" s="69">
        <v>0</v>
      </c>
      <c r="D3190" s="78"/>
      <c r="E3190" s="69"/>
      <c r="F3190" s="71"/>
      <c r="G3190" s="69">
        <f t="shared" si="98"/>
        <v>0</v>
      </c>
      <c r="I3190" s="67">
        <v>0</v>
      </c>
      <c r="J3190" s="68">
        <f t="shared" si="99"/>
        <v>0</v>
      </c>
      <c r="K3190" s="56"/>
      <c r="L3190" s="64" t="s">
        <v>493</v>
      </c>
    </row>
    <row r="3191" spans="1:12" s="72" customFormat="1" outlineLevel="2">
      <c r="A3191" s="81">
        <v>2745213451</v>
      </c>
      <c r="B3191" s="82" t="s">
        <v>2520</v>
      </c>
      <c r="C3191" s="69">
        <v>0</v>
      </c>
      <c r="D3191" s="78"/>
      <c r="E3191" s="69"/>
      <c r="F3191" s="71"/>
      <c r="G3191" s="69">
        <f t="shared" si="98"/>
        <v>0</v>
      </c>
      <c r="I3191" s="67">
        <v>0</v>
      </c>
      <c r="J3191" s="68">
        <f t="shared" si="99"/>
        <v>0</v>
      </c>
      <c r="K3191" s="56"/>
      <c r="L3191" s="64" t="s">
        <v>493</v>
      </c>
    </row>
    <row r="3192" spans="1:12" s="72" customFormat="1" outlineLevel="2">
      <c r="A3192" s="81">
        <v>2745213461</v>
      </c>
      <c r="B3192" s="82" t="s">
        <v>2521</v>
      </c>
      <c r="C3192" s="69">
        <v>0</v>
      </c>
      <c r="D3192" s="78"/>
      <c r="E3192" s="69"/>
      <c r="F3192" s="71"/>
      <c r="G3192" s="69">
        <f t="shared" si="98"/>
        <v>0</v>
      </c>
      <c r="I3192" s="67">
        <v>0</v>
      </c>
      <c r="J3192" s="68">
        <f t="shared" si="99"/>
        <v>0</v>
      </c>
      <c r="K3192" s="56"/>
      <c r="L3192" s="64" t="s">
        <v>493</v>
      </c>
    </row>
    <row r="3193" spans="1:12" s="72" customFormat="1" outlineLevel="2">
      <c r="A3193" s="81">
        <v>2745213462</v>
      </c>
      <c r="B3193" s="82" t="s">
        <v>2522</v>
      </c>
      <c r="C3193" s="69">
        <v>0</v>
      </c>
      <c r="D3193" s="78"/>
      <c r="E3193" s="69"/>
      <c r="F3193" s="71"/>
      <c r="G3193" s="69">
        <f t="shared" si="98"/>
        <v>0</v>
      </c>
      <c r="I3193" s="67">
        <v>0</v>
      </c>
      <c r="J3193" s="68">
        <f t="shared" si="99"/>
        <v>0</v>
      </c>
      <c r="K3193" s="56"/>
      <c r="L3193" s="64" t="s">
        <v>493</v>
      </c>
    </row>
    <row r="3194" spans="1:12" s="72" customFormat="1" outlineLevel="2">
      <c r="A3194" s="81">
        <v>2745213463</v>
      </c>
      <c r="B3194" s="82" t="s">
        <v>2523</v>
      </c>
      <c r="C3194" s="69">
        <v>0</v>
      </c>
      <c r="D3194" s="78"/>
      <c r="E3194" s="69"/>
      <c r="F3194" s="71"/>
      <c r="G3194" s="69">
        <f t="shared" si="98"/>
        <v>0</v>
      </c>
      <c r="I3194" s="67">
        <v>0</v>
      </c>
      <c r="J3194" s="68">
        <f t="shared" si="99"/>
        <v>0</v>
      </c>
      <c r="K3194" s="56"/>
      <c r="L3194" s="64" t="s">
        <v>493</v>
      </c>
    </row>
    <row r="3195" spans="1:12" s="72" customFormat="1" outlineLevel="2">
      <c r="A3195" s="81">
        <v>2745213464</v>
      </c>
      <c r="B3195" s="82" t="s">
        <v>2524</v>
      </c>
      <c r="C3195" s="69">
        <v>0</v>
      </c>
      <c r="D3195" s="78"/>
      <c r="E3195" s="69"/>
      <c r="F3195" s="71"/>
      <c r="G3195" s="69">
        <f t="shared" si="98"/>
        <v>0</v>
      </c>
      <c r="I3195" s="67">
        <v>0</v>
      </c>
      <c r="J3195" s="68">
        <f t="shared" si="99"/>
        <v>0</v>
      </c>
      <c r="K3195" s="56"/>
      <c r="L3195" s="64" t="s">
        <v>493</v>
      </c>
    </row>
    <row r="3196" spans="1:12" s="72" customFormat="1" outlineLevel="2">
      <c r="A3196" s="81">
        <v>2745213465</v>
      </c>
      <c r="B3196" s="82" t="s">
        <v>2525</v>
      </c>
      <c r="C3196" s="69">
        <v>0</v>
      </c>
      <c r="D3196" s="78"/>
      <c r="E3196" s="69"/>
      <c r="F3196" s="71"/>
      <c r="G3196" s="69">
        <f t="shared" si="98"/>
        <v>0</v>
      </c>
      <c r="I3196" s="67">
        <v>0</v>
      </c>
      <c r="J3196" s="68">
        <f t="shared" si="99"/>
        <v>0</v>
      </c>
      <c r="K3196" s="56"/>
      <c r="L3196" s="64" t="s">
        <v>493</v>
      </c>
    </row>
    <row r="3197" spans="1:12" s="72" customFormat="1" outlineLevel="2">
      <c r="A3197" s="81">
        <v>2745213490</v>
      </c>
      <c r="B3197" s="82" t="s">
        <v>2526</v>
      </c>
      <c r="C3197" s="69">
        <v>0</v>
      </c>
      <c r="D3197" s="78"/>
      <c r="E3197" s="69"/>
      <c r="F3197" s="71"/>
      <c r="G3197" s="69">
        <f t="shared" si="98"/>
        <v>0</v>
      </c>
      <c r="I3197" s="67">
        <v>0</v>
      </c>
      <c r="J3197" s="68">
        <f t="shared" si="99"/>
        <v>0</v>
      </c>
      <c r="K3197" s="56"/>
      <c r="L3197" s="64" t="s">
        <v>493</v>
      </c>
    </row>
    <row r="3198" spans="1:12" s="72" customFormat="1" outlineLevel="2">
      <c r="A3198" s="81">
        <v>2745213511</v>
      </c>
      <c r="B3198" s="82" t="s">
        <v>2527</v>
      </c>
      <c r="C3198" s="69">
        <v>0</v>
      </c>
      <c r="D3198" s="78"/>
      <c r="E3198" s="69"/>
      <c r="F3198" s="71"/>
      <c r="G3198" s="69">
        <f t="shared" si="98"/>
        <v>0</v>
      </c>
      <c r="I3198" s="67">
        <v>0</v>
      </c>
      <c r="J3198" s="68">
        <f t="shared" si="99"/>
        <v>0</v>
      </c>
      <c r="K3198" s="56"/>
      <c r="L3198" s="64" t="s">
        <v>493</v>
      </c>
    </row>
    <row r="3199" spans="1:12" s="72" customFormat="1" outlineLevel="2">
      <c r="A3199" s="81">
        <v>2745213521</v>
      </c>
      <c r="B3199" s="82" t="s">
        <v>2528</v>
      </c>
      <c r="C3199" s="69">
        <v>0</v>
      </c>
      <c r="D3199" s="78"/>
      <c r="E3199" s="69"/>
      <c r="F3199" s="71"/>
      <c r="G3199" s="69">
        <f t="shared" si="98"/>
        <v>0</v>
      </c>
      <c r="I3199" s="67">
        <v>0</v>
      </c>
      <c r="J3199" s="68">
        <f t="shared" si="99"/>
        <v>0</v>
      </c>
      <c r="K3199" s="56"/>
      <c r="L3199" s="64" t="s">
        <v>493</v>
      </c>
    </row>
    <row r="3200" spans="1:12" s="72" customFormat="1" outlineLevel="2">
      <c r="A3200" s="81">
        <v>2745213531</v>
      </c>
      <c r="B3200" s="82" t="s">
        <v>2529</v>
      </c>
      <c r="C3200" s="69">
        <v>0</v>
      </c>
      <c r="D3200" s="78"/>
      <c r="E3200" s="69"/>
      <c r="F3200" s="71"/>
      <c r="G3200" s="69">
        <f t="shared" si="98"/>
        <v>0</v>
      </c>
      <c r="I3200" s="67">
        <v>0</v>
      </c>
      <c r="J3200" s="68">
        <f t="shared" si="99"/>
        <v>0</v>
      </c>
      <c r="K3200" s="56"/>
      <c r="L3200" s="64" t="s">
        <v>493</v>
      </c>
    </row>
    <row r="3201" spans="1:12" s="72" customFormat="1" outlineLevel="2">
      <c r="A3201" s="81">
        <v>2745213541</v>
      </c>
      <c r="B3201" s="82" t="s">
        <v>2530</v>
      </c>
      <c r="C3201" s="69">
        <v>0</v>
      </c>
      <c r="D3201" s="78"/>
      <c r="E3201" s="69"/>
      <c r="F3201" s="71"/>
      <c r="G3201" s="69">
        <f t="shared" si="98"/>
        <v>0</v>
      </c>
      <c r="I3201" s="67">
        <v>0</v>
      </c>
      <c r="J3201" s="68">
        <f t="shared" si="99"/>
        <v>0</v>
      </c>
      <c r="K3201" s="56"/>
      <c r="L3201" s="64" t="s">
        <v>493</v>
      </c>
    </row>
    <row r="3202" spans="1:12" s="72" customFormat="1" outlineLevel="2">
      <c r="A3202" s="81">
        <v>2745213561</v>
      </c>
      <c r="B3202" s="82" t="s">
        <v>2531</v>
      </c>
      <c r="C3202" s="69">
        <v>0</v>
      </c>
      <c r="D3202" s="78"/>
      <c r="E3202" s="69"/>
      <c r="F3202" s="71"/>
      <c r="G3202" s="69">
        <f t="shared" si="98"/>
        <v>0</v>
      </c>
      <c r="I3202" s="67">
        <v>0</v>
      </c>
      <c r="J3202" s="68">
        <f t="shared" si="99"/>
        <v>0</v>
      </c>
      <c r="K3202" s="56"/>
      <c r="L3202" s="64" t="s">
        <v>493</v>
      </c>
    </row>
    <row r="3203" spans="1:12" s="72" customFormat="1" outlineLevel="2">
      <c r="A3203" s="81">
        <v>2745213562</v>
      </c>
      <c r="B3203" s="82" t="s">
        <v>2532</v>
      </c>
      <c r="C3203" s="69">
        <v>0</v>
      </c>
      <c r="D3203" s="78"/>
      <c r="E3203" s="69"/>
      <c r="F3203" s="71"/>
      <c r="G3203" s="69">
        <f t="shared" si="98"/>
        <v>0</v>
      </c>
      <c r="I3203" s="67">
        <v>0</v>
      </c>
      <c r="J3203" s="68">
        <f t="shared" si="99"/>
        <v>0</v>
      </c>
      <c r="K3203" s="56"/>
      <c r="L3203" s="64" t="s">
        <v>493</v>
      </c>
    </row>
    <row r="3204" spans="1:12" s="72" customFormat="1" outlineLevel="2">
      <c r="A3204" s="81">
        <v>2745213563</v>
      </c>
      <c r="B3204" s="82" t="s">
        <v>2533</v>
      </c>
      <c r="C3204" s="69">
        <v>0</v>
      </c>
      <c r="D3204" s="78"/>
      <c r="E3204" s="69"/>
      <c r="F3204" s="71"/>
      <c r="G3204" s="69">
        <f t="shared" si="98"/>
        <v>0</v>
      </c>
      <c r="I3204" s="67">
        <v>0</v>
      </c>
      <c r="J3204" s="68">
        <f t="shared" si="99"/>
        <v>0</v>
      </c>
      <c r="K3204" s="56"/>
      <c r="L3204" s="64" t="s">
        <v>493</v>
      </c>
    </row>
    <row r="3205" spans="1:12" s="72" customFormat="1" outlineLevel="2">
      <c r="A3205" s="81">
        <v>2745213564</v>
      </c>
      <c r="B3205" s="82" t="s">
        <v>2534</v>
      </c>
      <c r="C3205" s="69">
        <v>0</v>
      </c>
      <c r="D3205" s="78"/>
      <c r="E3205" s="69"/>
      <c r="F3205" s="71"/>
      <c r="G3205" s="69">
        <f t="shared" si="98"/>
        <v>0</v>
      </c>
      <c r="I3205" s="67">
        <v>0</v>
      </c>
      <c r="J3205" s="68">
        <f t="shared" si="99"/>
        <v>0</v>
      </c>
      <c r="K3205" s="56"/>
      <c r="L3205" s="64" t="s">
        <v>493</v>
      </c>
    </row>
    <row r="3206" spans="1:12" s="72" customFormat="1" outlineLevel="2">
      <c r="A3206" s="81">
        <v>2745213565</v>
      </c>
      <c r="B3206" s="82" t="s">
        <v>2535</v>
      </c>
      <c r="C3206" s="69">
        <v>0</v>
      </c>
      <c r="D3206" s="78"/>
      <c r="E3206" s="69"/>
      <c r="F3206" s="71"/>
      <c r="G3206" s="69">
        <f t="shared" si="98"/>
        <v>0</v>
      </c>
      <c r="I3206" s="67">
        <v>0</v>
      </c>
      <c r="J3206" s="68">
        <f t="shared" si="99"/>
        <v>0</v>
      </c>
      <c r="K3206" s="56"/>
      <c r="L3206" s="64" t="s">
        <v>493</v>
      </c>
    </row>
    <row r="3207" spans="1:12" s="72" customFormat="1" outlineLevel="2">
      <c r="A3207" s="81">
        <v>2745213590</v>
      </c>
      <c r="B3207" s="82" t="s">
        <v>2536</v>
      </c>
      <c r="C3207" s="69">
        <v>0</v>
      </c>
      <c r="D3207" s="78"/>
      <c r="E3207" s="69"/>
      <c r="F3207" s="71"/>
      <c r="G3207" s="69">
        <f t="shared" si="98"/>
        <v>0</v>
      </c>
      <c r="I3207" s="67">
        <v>0</v>
      </c>
      <c r="J3207" s="68">
        <f t="shared" si="99"/>
        <v>0</v>
      </c>
      <c r="K3207" s="56"/>
      <c r="L3207" s="64" t="s">
        <v>493</v>
      </c>
    </row>
    <row r="3208" spans="1:12" s="72" customFormat="1" outlineLevel="2">
      <c r="A3208" s="81">
        <v>2745213601</v>
      </c>
      <c r="B3208" s="82" t="s">
        <v>2537</v>
      </c>
      <c r="C3208" s="69">
        <v>0</v>
      </c>
      <c r="D3208" s="78"/>
      <c r="E3208" s="69"/>
      <c r="F3208" s="71"/>
      <c r="G3208" s="69">
        <f t="shared" si="98"/>
        <v>0</v>
      </c>
      <c r="I3208" s="67">
        <v>0</v>
      </c>
      <c r="J3208" s="68">
        <f t="shared" si="99"/>
        <v>0</v>
      </c>
      <c r="K3208" s="56"/>
      <c r="L3208" s="64" t="s">
        <v>493</v>
      </c>
    </row>
    <row r="3209" spans="1:12" s="72" customFormat="1" outlineLevel="2">
      <c r="A3209" s="81">
        <v>2745220000</v>
      </c>
      <c r="B3209" s="82" t="s">
        <v>2538</v>
      </c>
      <c r="C3209" s="69">
        <v>14963.94</v>
      </c>
      <c r="D3209" s="78"/>
      <c r="E3209" s="69">
        <v>-1373479262.0799999</v>
      </c>
      <c r="F3209" s="71"/>
      <c r="G3209" s="69">
        <f t="shared" si="98"/>
        <v>-1373464298.1399999</v>
      </c>
      <c r="I3209" s="67">
        <v>0</v>
      </c>
      <c r="J3209" s="68">
        <f>I3209-G3209</f>
        <v>1373464298.1399999</v>
      </c>
      <c r="K3209" s="56"/>
      <c r="L3209" s="64" t="s">
        <v>493</v>
      </c>
    </row>
    <row r="3210" spans="1:12" s="72" customFormat="1" outlineLevel="2">
      <c r="A3210" s="81">
        <v>2745322043</v>
      </c>
      <c r="B3210" s="82" t="s">
        <v>2539</v>
      </c>
      <c r="C3210" s="69">
        <v>154432.07</v>
      </c>
      <c r="D3210" s="78"/>
      <c r="E3210" s="69"/>
      <c r="F3210" s="71"/>
      <c r="G3210" s="69">
        <f t="shared" si="98"/>
        <v>154432.07</v>
      </c>
      <c r="I3210" s="67">
        <v>0</v>
      </c>
      <c r="J3210" s="68">
        <f>I3210-G3210</f>
        <v>-154432.07</v>
      </c>
      <c r="K3210" s="56"/>
      <c r="L3210" s="64" t="s">
        <v>493</v>
      </c>
    </row>
    <row r="3211" spans="1:12" s="72" customFormat="1" outlineLevel="2">
      <c r="A3211" s="81">
        <v>2745900000</v>
      </c>
      <c r="B3211" s="82" t="s">
        <v>2540</v>
      </c>
      <c r="C3211" s="69">
        <v>-1073010981.30999</v>
      </c>
      <c r="D3211" s="78"/>
      <c r="E3211" s="69"/>
      <c r="F3211" s="71"/>
      <c r="G3211" s="69">
        <f t="shared" si="98"/>
        <v>-1073010981.30999</v>
      </c>
      <c r="I3211" s="67">
        <v>0</v>
      </c>
      <c r="J3211" s="68">
        <f>I3211-G3211</f>
        <v>1073010981.30999</v>
      </c>
      <c r="K3211" s="56"/>
      <c r="L3211" s="64" t="s">
        <v>493</v>
      </c>
    </row>
    <row r="3212" spans="1:12" s="72" customFormat="1" outlineLevel="2">
      <c r="A3212" s="81">
        <v>2745900001</v>
      </c>
      <c r="B3212" s="82" t="s">
        <v>2541</v>
      </c>
      <c r="C3212" s="69">
        <v>-7446543.0199999902</v>
      </c>
      <c r="D3212" s="78"/>
      <c r="E3212" s="69"/>
      <c r="F3212" s="71"/>
      <c r="G3212" s="69">
        <f t="shared" si="98"/>
        <v>-7446543.0199999902</v>
      </c>
      <c r="I3212" s="67">
        <v>0</v>
      </c>
      <c r="J3212" s="68">
        <f>I3212-G3212</f>
        <v>7446543.0199999902</v>
      </c>
      <c r="K3212" s="56"/>
      <c r="L3212" s="64" t="s">
        <v>493</v>
      </c>
    </row>
    <row r="3213" spans="1:12" s="72" customFormat="1" outlineLevel="1">
      <c r="A3213" s="41"/>
      <c r="B3213" s="41"/>
      <c r="C3213" s="99"/>
      <c r="D3213" s="99"/>
      <c r="E3213" s="99"/>
      <c r="F3213" s="71"/>
      <c r="G3213" s="99"/>
      <c r="I3213" s="67"/>
      <c r="J3213" s="68"/>
      <c r="K3213" s="56"/>
      <c r="L3213" s="64"/>
    </row>
    <row r="3214" spans="1:12" s="72" customFormat="1">
      <c r="A3214" s="41" t="s">
        <v>496</v>
      </c>
      <c r="B3214" s="41"/>
      <c r="C3214" s="99">
        <f>C3150</f>
        <v>1398394229.1200104</v>
      </c>
      <c r="D3214" s="99"/>
      <c r="E3214" s="99">
        <f>E3150</f>
        <v>-1373479262.0799999</v>
      </c>
      <c r="F3214" s="71"/>
      <c r="G3214" s="99">
        <f>C3214+E3214</f>
        <v>24914967.040010452</v>
      </c>
      <c r="I3214" s="67"/>
      <c r="J3214" s="68"/>
      <c r="K3214" s="56"/>
      <c r="L3214" s="64">
        <v>0</v>
      </c>
    </row>
    <row r="3215" spans="1:12" s="72" customFormat="1">
      <c r="A3215" s="41" t="s">
        <v>497</v>
      </c>
      <c r="B3215" s="41"/>
      <c r="C3215" s="99">
        <v>0</v>
      </c>
      <c r="D3215" s="99"/>
      <c r="E3215" s="99">
        <v>0</v>
      </c>
      <c r="F3215" s="71"/>
      <c r="G3215" s="99">
        <v>0</v>
      </c>
      <c r="I3215" s="67"/>
      <c r="J3215" s="68"/>
      <c r="K3215" s="56"/>
      <c r="L3215" s="64">
        <v>0</v>
      </c>
    </row>
    <row r="3216" spans="1:12" s="72" customFormat="1" outlineLevel="1">
      <c r="A3216" s="65" t="s">
        <v>498</v>
      </c>
      <c r="B3216" s="34" t="s">
        <v>5709</v>
      </c>
      <c r="C3216" s="66">
        <f>SUM(C3217)</f>
        <v>213774318.66</v>
      </c>
      <c r="D3216" s="78"/>
      <c r="E3216" s="66"/>
      <c r="F3216" s="71"/>
      <c r="G3216" s="66">
        <f t="shared" ref="G3216:G3240" si="100">C3216+E3216</f>
        <v>213774318.66</v>
      </c>
      <c r="I3216" s="67">
        <v>213774318.66</v>
      </c>
      <c r="J3216" s="68">
        <f t="shared" ref="J3216:J3240" si="101">I3216-G3216</f>
        <v>0</v>
      </c>
      <c r="K3216" s="56"/>
      <c r="L3216" s="64">
        <v>0</v>
      </c>
    </row>
    <row r="3217" spans="1:12" s="72" customFormat="1" outlineLevel="2">
      <c r="A3217" s="81">
        <v>2682123501</v>
      </c>
      <c r="B3217" s="82" t="s">
        <v>2542</v>
      </c>
      <c r="C3217" s="69">
        <v>213774318.66</v>
      </c>
      <c r="D3217" s="78"/>
      <c r="E3217" s="69"/>
      <c r="F3217" s="71"/>
      <c r="G3217" s="69">
        <f t="shared" si="100"/>
        <v>213774318.66</v>
      </c>
      <c r="I3217" s="67">
        <v>0</v>
      </c>
      <c r="J3217" s="68">
        <f t="shared" si="101"/>
        <v>-213774318.66</v>
      </c>
      <c r="K3217" s="56"/>
      <c r="L3217" s="64" t="s">
        <v>498</v>
      </c>
    </row>
    <row r="3218" spans="1:12" s="72" customFormat="1" outlineLevel="1">
      <c r="A3218" s="65" t="s">
        <v>499</v>
      </c>
      <c r="B3218" s="34" t="s">
        <v>5710</v>
      </c>
      <c r="C3218" s="66">
        <f>SUM(C3219)</f>
        <v>-213448330.43000001</v>
      </c>
      <c r="D3218" s="78"/>
      <c r="E3218" s="66"/>
      <c r="F3218" s="71"/>
      <c r="G3218" s="66">
        <f t="shared" si="100"/>
        <v>-213448330.43000001</v>
      </c>
      <c r="I3218" s="67">
        <v>-213435185.69</v>
      </c>
      <c r="J3218" s="68">
        <f t="shared" si="101"/>
        <v>13144.740000009537</v>
      </c>
      <c r="K3218" s="56"/>
      <c r="L3218" s="64">
        <v>0</v>
      </c>
    </row>
    <row r="3219" spans="1:12" s="72" customFormat="1" outlineLevel="2">
      <c r="A3219" s="81">
        <v>2682123502</v>
      </c>
      <c r="B3219" s="82" t="s">
        <v>2543</v>
      </c>
      <c r="C3219" s="69">
        <v>-213448330.43000001</v>
      </c>
      <c r="D3219" s="78"/>
      <c r="E3219" s="69"/>
      <c r="F3219" s="71"/>
      <c r="G3219" s="69">
        <f t="shared" si="100"/>
        <v>-213448330.43000001</v>
      </c>
      <c r="I3219" s="67">
        <v>0</v>
      </c>
      <c r="J3219" s="68">
        <f t="shared" si="101"/>
        <v>213448330.43000001</v>
      </c>
      <c r="K3219" s="56"/>
      <c r="L3219" s="64" t="s">
        <v>499</v>
      </c>
    </row>
    <row r="3220" spans="1:12" s="72" customFormat="1" outlineLevel="1">
      <c r="A3220" s="65" t="s">
        <v>500</v>
      </c>
      <c r="B3220" s="34" t="s">
        <v>5711</v>
      </c>
      <c r="C3220" s="66">
        <f>SUM(C3221)</f>
        <v>9645702.5399999898</v>
      </c>
      <c r="D3220" s="78"/>
      <c r="E3220" s="66"/>
      <c r="F3220" s="71"/>
      <c r="G3220" s="66">
        <f t="shared" si="100"/>
        <v>9645702.5399999898</v>
      </c>
      <c r="I3220" s="67">
        <v>9645702.5399999991</v>
      </c>
      <c r="J3220" s="68">
        <f t="shared" si="101"/>
        <v>0</v>
      </c>
      <c r="K3220" s="56"/>
      <c r="L3220" s="64">
        <v>0</v>
      </c>
    </row>
    <row r="3221" spans="1:12" s="72" customFormat="1" outlineLevel="2">
      <c r="A3221" s="81">
        <v>2682123701</v>
      </c>
      <c r="B3221" s="82" t="s">
        <v>2544</v>
      </c>
      <c r="C3221" s="69">
        <v>9645702.5399999898</v>
      </c>
      <c r="D3221" s="78"/>
      <c r="E3221" s="69"/>
      <c r="F3221" s="71"/>
      <c r="G3221" s="69">
        <f t="shared" si="100"/>
        <v>9645702.5399999898</v>
      </c>
      <c r="I3221" s="67">
        <v>0</v>
      </c>
      <c r="J3221" s="68">
        <f t="shared" si="101"/>
        <v>-9645702.5399999898</v>
      </c>
      <c r="K3221" s="56"/>
      <c r="L3221" s="64" t="s">
        <v>500</v>
      </c>
    </row>
    <row r="3222" spans="1:12" s="72" customFormat="1" outlineLevel="1">
      <c r="A3222" s="65" t="s">
        <v>501</v>
      </c>
      <c r="B3222" s="34" t="s">
        <v>5712</v>
      </c>
      <c r="C3222" s="66">
        <f>SUM(C3223)</f>
        <v>-9609686.1500000004</v>
      </c>
      <c r="D3222" s="78"/>
      <c r="E3222" s="66"/>
      <c r="F3222" s="71"/>
      <c r="G3222" s="66">
        <f t="shared" si="100"/>
        <v>-9609686.1500000004</v>
      </c>
      <c r="I3222" s="67">
        <v>-9608106.1500000004</v>
      </c>
      <c r="J3222" s="68">
        <f t="shared" si="101"/>
        <v>1580</v>
      </c>
      <c r="K3222" s="56"/>
      <c r="L3222" s="64">
        <v>0</v>
      </c>
    </row>
    <row r="3223" spans="1:12" s="72" customFormat="1" outlineLevel="2">
      <c r="A3223" s="81">
        <v>2682123702</v>
      </c>
      <c r="B3223" s="82" t="s">
        <v>2545</v>
      </c>
      <c r="C3223" s="69">
        <v>-9609686.1500000004</v>
      </c>
      <c r="D3223" s="78"/>
      <c r="E3223" s="69"/>
      <c r="F3223" s="71"/>
      <c r="G3223" s="69">
        <f t="shared" si="100"/>
        <v>-9609686.1500000004</v>
      </c>
      <c r="I3223" s="67">
        <v>0</v>
      </c>
      <c r="J3223" s="68">
        <f t="shared" si="101"/>
        <v>9609686.1500000004</v>
      </c>
      <c r="K3223" s="56"/>
      <c r="L3223" s="64" t="s">
        <v>501</v>
      </c>
    </row>
    <row r="3224" spans="1:12" s="72" customFormat="1" outlineLevel="1">
      <c r="A3224" s="65" t="s">
        <v>502</v>
      </c>
      <c r="B3224" s="34" t="s">
        <v>5713</v>
      </c>
      <c r="C3224" s="66">
        <f>SUM(C3225:C3226)</f>
        <v>0</v>
      </c>
      <c r="D3224" s="78"/>
      <c r="E3224" s="66"/>
      <c r="F3224" s="71"/>
      <c r="G3224" s="66">
        <f t="shared" si="100"/>
        <v>0</v>
      </c>
      <c r="I3224" s="67">
        <v>0</v>
      </c>
      <c r="J3224" s="68">
        <f t="shared" si="101"/>
        <v>0</v>
      </c>
      <c r="K3224" s="56"/>
      <c r="L3224" s="64">
        <v>0</v>
      </c>
    </row>
    <row r="3225" spans="1:12" s="72" customFormat="1" outlineLevel="2">
      <c r="A3225" s="118">
        <v>2682102100</v>
      </c>
      <c r="B3225" s="120" t="s">
        <v>2546</v>
      </c>
      <c r="C3225" s="69">
        <v>0</v>
      </c>
      <c r="D3225" s="78"/>
      <c r="E3225" s="69"/>
      <c r="F3225" s="71"/>
      <c r="G3225" s="69">
        <f t="shared" si="100"/>
        <v>0</v>
      </c>
      <c r="I3225" s="67">
        <v>0</v>
      </c>
      <c r="J3225" s="68">
        <f t="shared" si="101"/>
        <v>0</v>
      </c>
      <c r="K3225" s="56"/>
      <c r="L3225" s="64" t="s">
        <v>502</v>
      </c>
    </row>
    <row r="3226" spans="1:12" s="72" customFormat="1" outlineLevel="2">
      <c r="A3226" s="81">
        <v>2682138100</v>
      </c>
      <c r="B3226" s="82" t="s">
        <v>2547</v>
      </c>
      <c r="C3226" s="69">
        <v>0</v>
      </c>
      <c r="D3226" s="78"/>
      <c r="E3226" s="69"/>
      <c r="F3226" s="71"/>
      <c r="G3226" s="69">
        <f t="shared" si="100"/>
        <v>0</v>
      </c>
      <c r="I3226" s="67">
        <v>0</v>
      </c>
      <c r="J3226" s="68">
        <f t="shared" si="101"/>
        <v>0</v>
      </c>
      <c r="K3226" s="56"/>
      <c r="L3226" s="64" t="s">
        <v>502</v>
      </c>
    </row>
    <row r="3227" spans="1:12" s="72" customFormat="1" outlineLevel="1">
      <c r="A3227" s="65" t="s">
        <v>503</v>
      </c>
      <c r="B3227" s="34" t="s">
        <v>5714</v>
      </c>
      <c r="C3227" s="66">
        <f>SUM(C3228:C3229)</f>
        <v>0</v>
      </c>
      <c r="D3227" s="78"/>
      <c r="E3227" s="66"/>
      <c r="F3227" s="71"/>
      <c r="G3227" s="66">
        <f t="shared" si="100"/>
        <v>0</v>
      </c>
      <c r="I3227" s="67">
        <v>0</v>
      </c>
      <c r="J3227" s="68">
        <f t="shared" si="101"/>
        <v>0</v>
      </c>
      <c r="K3227" s="56"/>
      <c r="L3227" s="64">
        <v>0</v>
      </c>
    </row>
    <row r="3228" spans="1:12" s="72" customFormat="1" outlineLevel="2">
      <c r="A3228" s="81">
        <v>2682102200</v>
      </c>
      <c r="B3228" s="82" t="s">
        <v>2548</v>
      </c>
      <c r="C3228" s="69">
        <v>0</v>
      </c>
      <c r="D3228" s="78"/>
      <c r="E3228" s="69"/>
      <c r="F3228" s="71"/>
      <c r="G3228" s="69">
        <f t="shared" si="100"/>
        <v>0</v>
      </c>
      <c r="I3228" s="67">
        <v>0</v>
      </c>
      <c r="J3228" s="68">
        <f t="shared" si="101"/>
        <v>0</v>
      </c>
      <c r="K3228" s="56"/>
      <c r="L3228" s="64" t="s">
        <v>503</v>
      </c>
    </row>
    <row r="3229" spans="1:12" s="72" customFormat="1" outlineLevel="2">
      <c r="A3229" s="81">
        <v>2682138200</v>
      </c>
      <c r="B3229" s="82" t="s">
        <v>2549</v>
      </c>
      <c r="C3229" s="69">
        <v>0</v>
      </c>
      <c r="D3229" s="78"/>
      <c r="E3229" s="69"/>
      <c r="F3229" s="71"/>
      <c r="G3229" s="69">
        <f t="shared" si="100"/>
        <v>0</v>
      </c>
      <c r="I3229" s="67">
        <v>0</v>
      </c>
      <c r="J3229" s="68">
        <f t="shared" si="101"/>
        <v>0</v>
      </c>
      <c r="K3229" s="56"/>
      <c r="L3229" s="64" t="s">
        <v>503</v>
      </c>
    </row>
    <row r="3230" spans="1:12" s="72" customFormat="1" outlineLevel="1">
      <c r="A3230" s="65" t="s">
        <v>504</v>
      </c>
      <c r="B3230" s="34" t="s">
        <v>5715</v>
      </c>
      <c r="C3230" s="66">
        <f>SUM(C3231:C3232)</f>
        <v>0</v>
      </c>
      <c r="D3230" s="78"/>
      <c r="E3230" s="66"/>
      <c r="F3230" s="71"/>
      <c r="G3230" s="66">
        <f t="shared" si="100"/>
        <v>0</v>
      </c>
      <c r="I3230" s="67">
        <v>0</v>
      </c>
      <c r="J3230" s="68">
        <f t="shared" si="101"/>
        <v>0</v>
      </c>
      <c r="K3230" s="56"/>
      <c r="L3230" s="64">
        <v>0</v>
      </c>
    </row>
    <row r="3231" spans="1:12" s="72" customFormat="1" outlineLevel="2">
      <c r="A3231" s="81">
        <v>2682102300</v>
      </c>
      <c r="B3231" s="82" t="s">
        <v>2550</v>
      </c>
      <c r="C3231" s="69">
        <v>0</v>
      </c>
      <c r="D3231" s="78"/>
      <c r="E3231" s="69"/>
      <c r="F3231" s="71"/>
      <c r="G3231" s="69">
        <f t="shared" si="100"/>
        <v>0</v>
      </c>
      <c r="I3231" s="67">
        <v>0</v>
      </c>
      <c r="J3231" s="68">
        <f t="shared" si="101"/>
        <v>0</v>
      </c>
      <c r="K3231" s="56"/>
      <c r="L3231" s="64" t="s">
        <v>504</v>
      </c>
    </row>
    <row r="3232" spans="1:12" s="72" customFormat="1" outlineLevel="2">
      <c r="A3232" s="81">
        <v>2682138300</v>
      </c>
      <c r="B3232" s="82" t="s">
        <v>2551</v>
      </c>
      <c r="C3232" s="69">
        <v>0</v>
      </c>
      <c r="D3232" s="78"/>
      <c r="E3232" s="69"/>
      <c r="F3232" s="71"/>
      <c r="G3232" s="69">
        <f t="shared" si="100"/>
        <v>0</v>
      </c>
      <c r="I3232" s="67">
        <v>0</v>
      </c>
      <c r="J3232" s="68">
        <f t="shared" si="101"/>
        <v>0</v>
      </c>
      <c r="K3232" s="56"/>
      <c r="L3232" s="64" t="s">
        <v>504</v>
      </c>
    </row>
    <row r="3233" spans="1:14" s="72" customFormat="1" outlineLevel="1">
      <c r="A3233" s="65" t="s">
        <v>505</v>
      </c>
      <c r="B3233" s="34" t="s">
        <v>5716</v>
      </c>
      <c r="C3233" s="66">
        <f>SUM(C3234:C3239)</f>
        <v>651499.5</v>
      </c>
      <c r="D3233" s="78"/>
      <c r="E3233" s="66"/>
      <c r="F3233" s="71"/>
      <c r="G3233" s="66">
        <f t="shared" si="100"/>
        <v>651499.5</v>
      </c>
      <c r="I3233" s="67">
        <v>653160.65</v>
      </c>
      <c r="J3233" s="68">
        <f t="shared" si="101"/>
        <v>1661.1500000000233</v>
      </c>
      <c r="K3233" s="56"/>
      <c r="L3233" s="64">
        <v>0</v>
      </c>
    </row>
    <row r="3234" spans="1:14" s="72" customFormat="1" outlineLevel="2">
      <c r="A3234" s="81">
        <v>2682103000</v>
      </c>
      <c r="B3234" s="82" t="s">
        <v>2552</v>
      </c>
      <c r="C3234" s="69">
        <v>614974.43000000005</v>
      </c>
      <c r="D3234" s="78"/>
      <c r="E3234" s="69"/>
      <c r="F3234" s="71"/>
      <c r="G3234" s="69">
        <f t="shared" si="100"/>
        <v>614974.43000000005</v>
      </c>
      <c r="I3234" s="67">
        <v>0</v>
      </c>
      <c r="J3234" s="68">
        <f t="shared" si="101"/>
        <v>-614974.43000000005</v>
      </c>
      <c r="K3234" s="56"/>
      <c r="L3234" s="64" t="s">
        <v>505</v>
      </c>
    </row>
    <row r="3235" spans="1:14" s="72" customFormat="1" outlineLevel="2">
      <c r="A3235" s="81">
        <v>2682105100</v>
      </c>
      <c r="B3235" s="82" t="s">
        <v>2553</v>
      </c>
      <c r="C3235" s="69">
        <v>36525.07</v>
      </c>
      <c r="D3235" s="78"/>
      <c r="E3235" s="69"/>
      <c r="F3235" s="71"/>
      <c r="G3235" s="69">
        <f t="shared" si="100"/>
        <v>36525.07</v>
      </c>
      <c r="I3235" s="67">
        <v>0</v>
      </c>
      <c r="J3235" s="68">
        <f t="shared" si="101"/>
        <v>-36525.07</v>
      </c>
      <c r="K3235" s="56"/>
      <c r="L3235" s="64" t="s">
        <v>505</v>
      </c>
    </row>
    <row r="3236" spans="1:14" s="72" customFormat="1" outlineLevel="2">
      <c r="A3236" s="81">
        <v>2682203000</v>
      </c>
      <c r="B3236" s="82" t="s">
        <v>2554</v>
      </c>
      <c r="C3236" s="69">
        <v>0</v>
      </c>
      <c r="D3236" s="78"/>
      <c r="E3236" s="69"/>
      <c r="F3236" s="71"/>
      <c r="G3236" s="69">
        <f t="shared" si="100"/>
        <v>0</v>
      </c>
      <c r="I3236" s="67">
        <v>0</v>
      </c>
      <c r="J3236" s="68">
        <f t="shared" si="101"/>
        <v>0</v>
      </c>
      <c r="K3236" s="56"/>
      <c r="L3236" s="64" t="s">
        <v>505</v>
      </c>
    </row>
    <row r="3237" spans="1:14" s="72" customFormat="1" outlineLevel="2">
      <c r="A3237" s="81">
        <v>2682203099</v>
      </c>
      <c r="B3237" s="82" t="s">
        <v>2555</v>
      </c>
      <c r="C3237" s="69">
        <v>0</v>
      </c>
      <c r="D3237" s="78"/>
      <c r="E3237" s="69"/>
      <c r="F3237" s="71"/>
      <c r="G3237" s="69">
        <f t="shared" si="100"/>
        <v>0</v>
      </c>
      <c r="I3237" s="67">
        <v>0</v>
      </c>
      <c r="J3237" s="68">
        <f t="shared" si="101"/>
        <v>0</v>
      </c>
      <c r="K3237" s="56"/>
      <c r="L3237" s="64" t="s">
        <v>505</v>
      </c>
    </row>
    <row r="3238" spans="1:14" s="72" customFormat="1" outlineLevel="2">
      <c r="A3238" s="81">
        <v>2682205010</v>
      </c>
      <c r="B3238" s="82" t="s">
        <v>2556</v>
      </c>
      <c r="C3238" s="69">
        <v>0</v>
      </c>
      <c r="D3238" s="78"/>
      <c r="E3238" s="69"/>
      <c r="F3238" s="71"/>
      <c r="G3238" s="69">
        <f t="shared" si="100"/>
        <v>0</v>
      </c>
      <c r="I3238" s="67">
        <v>0</v>
      </c>
      <c r="J3238" s="68">
        <f t="shared" si="101"/>
        <v>0</v>
      </c>
      <c r="K3238" s="56"/>
      <c r="L3238" s="64" t="s">
        <v>505</v>
      </c>
    </row>
    <row r="3239" spans="1:14" s="72" customFormat="1" outlineLevel="2">
      <c r="A3239" s="81">
        <v>2682205099</v>
      </c>
      <c r="B3239" s="82" t="s">
        <v>2557</v>
      </c>
      <c r="C3239" s="69">
        <v>0</v>
      </c>
      <c r="D3239" s="78"/>
      <c r="E3239" s="69"/>
      <c r="F3239" s="71"/>
      <c r="G3239" s="69">
        <f t="shared" si="100"/>
        <v>0</v>
      </c>
      <c r="I3239" s="67">
        <v>0</v>
      </c>
      <c r="J3239" s="68">
        <f t="shared" si="101"/>
        <v>0</v>
      </c>
      <c r="K3239" s="56"/>
      <c r="L3239" s="64">
        <v>0</v>
      </c>
    </row>
    <row r="3240" spans="1:14" s="72" customFormat="1" outlineLevel="1">
      <c r="A3240" s="65" t="s">
        <v>506</v>
      </c>
      <c r="B3240" s="34">
        <v>0</v>
      </c>
      <c r="C3240" s="66">
        <f>SUM(C3241:D3242)</f>
        <v>0</v>
      </c>
      <c r="D3240" s="78"/>
      <c r="E3240" s="66">
        <f>E3241</f>
        <v>0</v>
      </c>
      <c r="F3240" s="71"/>
      <c r="G3240" s="66">
        <f t="shared" si="100"/>
        <v>0</v>
      </c>
      <c r="I3240" s="67">
        <v>0</v>
      </c>
      <c r="J3240" s="68">
        <f t="shared" si="101"/>
        <v>0</v>
      </c>
      <c r="K3240" s="56"/>
      <c r="L3240" s="64">
        <v>0</v>
      </c>
      <c r="N3240" s="67">
        <v>0</v>
      </c>
    </row>
    <row r="3241" spans="1:14" s="72" customFormat="1" outlineLevel="2">
      <c r="A3241" s="81">
        <v>-2730990906</v>
      </c>
      <c r="B3241" s="82" t="s">
        <v>2558</v>
      </c>
      <c r="C3241" s="69">
        <v>0</v>
      </c>
      <c r="D3241" s="78"/>
      <c r="E3241" s="69">
        <v>0</v>
      </c>
      <c r="F3241" s="71"/>
      <c r="G3241" s="69">
        <f>C3241+E3241</f>
        <v>0</v>
      </c>
      <c r="I3241" s="67">
        <v>0</v>
      </c>
      <c r="J3241" s="68">
        <f>I3241-G3241</f>
        <v>0</v>
      </c>
      <c r="K3241" s="56"/>
      <c r="L3241" s="64">
        <v>0</v>
      </c>
    </row>
    <row r="3242" spans="1:14" s="72" customFormat="1" outlineLevel="2">
      <c r="A3242" s="81">
        <v>-2730990907</v>
      </c>
      <c r="B3242" s="82" t="s">
        <v>2559</v>
      </c>
      <c r="C3242" s="125">
        <v>0</v>
      </c>
      <c r="D3242" s="78"/>
      <c r="E3242" s="69"/>
      <c r="F3242" s="71"/>
      <c r="G3242" s="69">
        <f>C3242+E3242</f>
        <v>0</v>
      </c>
      <c r="I3242" s="67">
        <v>0</v>
      </c>
      <c r="J3242" s="68">
        <f>I3242-G3242</f>
        <v>0</v>
      </c>
      <c r="K3242" s="56"/>
      <c r="L3242" s="64">
        <v>0</v>
      </c>
    </row>
    <row r="3243" spans="1:14" s="72" customFormat="1" outlineLevel="1">
      <c r="A3243" s="81"/>
      <c r="B3243" s="82"/>
      <c r="C3243" s="69"/>
      <c r="D3243" s="78"/>
      <c r="E3243" s="69"/>
      <c r="F3243" s="71"/>
      <c r="G3243" s="69"/>
      <c r="I3243" s="67"/>
      <c r="J3243" s="68"/>
      <c r="K3243" s="56"/>
      <c r="L3243" s="64"/>
    </row>
    <row r="3244" spans="1:14" s="72" customFormat="1">
      <c r="A3244" s="41" t="s">
        <v>11</v>
      </c>
      <c r="B3244" s="41"/>
      <c r="C3244" s="99">
        <f>+C3216+C3218+C3220+C3222+C3224+C3227+C3230+C3233+C3240</f>
        <v>1013504.1199999787</v>
      </c>
      <c r="D3244" s="99" t="e">
        <f>#REF!+#REF!+D3216+D3218+D3220+D3222+D3224+D3227+D3230+D3233</f>
        <v>#REF!</v>
      </c>
      <c r="E3244" s="99">
        <f>+E3216+E3218+E3220+E3222+E3224+E3227+E3230+E3233+E3240</f>
        <v>0</v>
      </c>
      <c r="F3244" s="71"/>
      <c r="G3244" s="99">
        <f>C3244+E3244</f>
        <v>1013504.1199999787</v>
      </c>
      <c r="I3244" s="67"/>
      <c r="J3244" s="68"/>
      <c r="K3244" s="56"/>
      <c r="L3244" s="64"/>
    </row>
    <row r="3245" spans="1:14">
      <c r="A3245" s="34"/>
      <c r="B3245" s="34"/>
      <c r="D3245" s="78"/>
      <c r="I3245" s="67"/>
      <c r="J3245" s="68"/>
      <c r="L3245" s="64"/>
    </row>
    <row r="3246" spans="1:14">
      <c r="A3246" s="35" t="s">
        <v>39</v>
      </c>
      <c r="B3246" s="35"/>
      <c r="C3246" s="89">
        <f>C3086+C3113+C3126+C3127+C3145+C3149+C3214+C3244</f>
        <v>4258476060.8400087</v>
      </c>
      <c r="D3246" s="89" t="e">
        <f>D3086+D3113+D3126+D3127+D3145+D3244</f>
        <v>#REF!</v>
      </c>
      <c r="E3246" s="89">
        <f>E3086+E3113+E3126+E3127+E3145+E3149+E3214+E3244</f>
        <v>-1376132323.6600001</v>
      </c>
      <c r="G3246" s="89">
        <f>C3246+E3246</f>
        <v>2882343737.1800089</v>
      </c>
      <c r="I3246" s="67"/>
      <c r="J3246" s="68"/>
      <c r="L3246" s="64"/>
    </row>
    <row r="3247" spans="1:14">
      <c r="A3247" s="34"/>
      <c r="B3247" s="34"/>
      <c r="D3247" s="78"/>
      <c r="I3247" s="67"/>
      <c r="J3247" s="68"/>
      <c r="L3247" s="64"/>
    </row>
    <row r="3248" spans="1:14" outlineLevel="1">
      <c r="A3248" s="65" t="s">
        <v>507</v>
      </c>
      <c r="B3248" s="34" t="s">
        <v>5630</v>
      </c>
      <c r="C3248" s="66">
        <f>SUM(C3249)</f>
        <v>0</v>
      </c>
      <c r="D3248" s="78"/>
      <c r="E3248" s="66"/>
      <c r="F3248" s="71"/>
      <c r="G3248" s="66">
        <f>C3248+E3248</f>
        <v>0</v>
      </c>
      <c r="H3248" s="72"/>
      <c r="I3248" s="67">
        <v>0</v>
      </c>
      <c r="J3248" s="68">
        <f>I3248-G3248</f>
        <v>0</v>
      </c>
      <c r="L3248" s="64">
        <v>0</v>
      </c>
      <c r="M3248" s="72"/>
    </row>
    <row r="3249" spans="1:13" outlineLevel="2">
      <c r="A3249" s="81">
        <v>2521211000</v>
      </c>
      <c r="B3249" s="82" t="s">
        <v>2560</v>
      </c>
      <c r="C3249" s="69">
        <v>0</v>
      </c>
      <c r="D3249" s="78"/>
      <c r="E3249" s="69"/>
      <c r="F3249" s="71"/>
      <c r="G3249" s="69">
        <f>C3249+E3249</f>
        <v>0</v>
      </c>
      <c r="H3249" s="72"/>
      <c r="I3249" s="67">
        <v>0</v>
      </c>
      <c r="J3249" s="68">
        <f>I3249-G3249</f>
        <v>0</v>
      </c>
      <c r="L3249" s="64" t="s">
        <v>507</v>
      </c>
      <c r="M3249" s="72"/>
    </row>
    <row r="3250" spans="1:13" outlineLevel="1">
      <c r="A3250" s="65" t="s">
        <v>425</v>
      </c>
      <c r="B3250" s="34">
        <v>0</v>
      </c>
      <c r="C3250" s="66">
        <f>SUM(C3251:C3255)</f>
        <v>0</v>
      </c>
      <c r="D3250" s="78"/>
      <c r="E3250" s="66"/>
      <c r="G3250" s="66">
        <f t="shared" ref="G3250:G3259" si="102">C3250+E3250</f>
        <v>0</v>
      </c>
      <c r="I3250" s="67">
        <v>0</v>
      </c>
      <c r="J3250" s="68">
        <f t="shared" ref="J3250:J3259" si="103">I3250-G3250</f>
        <v>0</v>
      </c>
      <c r="L3250" s="64">
        <v>0</v>
      </c>
    </row>
    <row r="3251" spans="1:13" outlineLevel="2">
      <c r="A3251" s="81">
        <v>2729070000</v>
      </c>
      <c r="B3251" s="82" t="s">
        <v>1284</v>
      </c>
      <c r="C3251" s="69">
        <v>0</v>
      </c>
      <c r="D3251" s="78"/>
      <c r="E3251" s="69"/>
      <c r="G3251" s="69">
        <f t="shared" si="102"/>
        <v>0</v>
      </c>
      <c r="I3251" s="67">
        <v>0</v>
      </c>
      <c r="J3251" s="68">
        <f t="shared" si="103"/>
        <v>0</v>
      </c>
      <c r="L3251" s="64" t="s">
        <v>5613</v>
      </c>
    </row>
    <row r="3252" spans="1:13" outlineLevel="2">
      <c r="A3252" s="81">
        <v>2729090000</v>
      </c>
      <c r="B3252" s="82" t="s">
        <v>1285</v>
      </c>
      <c r="C3252" s="69">
        <v>0</v>
      </c>
      <c r="D3252" s="78"/>
      <c r="E3252" s="69"/>
      <c r="G3252" s="69">
        <f t="shared" si="102"/>
        <v>0</v>
      </c>
      <c r="I3252" s="67">
        <v>0</v>
      </c>
      <c r="J3252" s="68">
        <f t="shared" si="103"/>
        <v>0</v>
      </c>
      <c r="L3252" s="64" t="s">
        <v>5613</v>
      </c>
    </row>
    <row r="3253" spans="1:13" outlineLevel="2">
      <c r="A3253" s="81">
        <v>2729091000</v>
      </c>
      <c r="B3253" s="82" t="s">
        <v>1286</v>
      </c>
      <c r="C3253" s="69">
        <v>0</v>
      </c>
      <c r="D3253" s="78"/>
      <c r="E3253" s="69"/>
      <c r="G3253" s="69">
        <f t="shared" si="102"/>
        <v>0</v>
      </c>
      <c r="I3253" s="67">
        <v>0</v>
      </c>
      <c r="J3253" s="68">
        <f t="shared" si="103"/>
        <v>0</v>
      </c>
      <c r="L3253" s="64" t="s">
        <v>5615</v>
      </c>
    </row>
    <row r="3254" spans="1:13" outlineLevel="2">
      <c r="A3254" s="81">
        <v>2729110000</v>
      </c>
      <c r="B3254" s="82" t="s">
        <v>1287</v>
      </c>
      <c r="C3254" s="69">
        <v>0</v>
      </c>
      <c r="D3254" s="78"/>
      <c r="E3254" s="69"/>
      <c r="G3254" s="69">
        <f t="shared" si="102"/>
        <v>0</v>
      </c>
      <c r="I3254" s="67">
        <v>0</v>
      </c>
      <c r="J3254" s="68">
        <f t="shared" si="103"/>
        <v>0</v>
      </c>
      <c r="L3254" s="64" t="s">
        <v>426</v>
      </c>
    </row>
    <row r="3255" spans="1:13" outlineLevel="2">
      <c r="A3255" s="81">
        <v>2729120000</v>
      </c>
      <c r="B3255" s="82" t="s">
        <v>1288</v>
      </c>
      <c r="C3255" s="69">
        <v>0</v>
      </c>
      <c r="D3255" s="78"/>
      <c r="E3255" s="69"/>
      <c r="G3255" s="69">
        <f t="shared" si="102"/>
        <v>0</v>
      </c>
      <c r="I3255" s="67">
        <v>0</v>
      </c>
      <c r="J3255" s="68">
        <f t="shared" si="103"/>
        <v>0</v>
      </c>
      <c r="L3255" s="64" t="s">
        <v>5616</v>
      </c>
    </row>
    <row r="3256" spans="1:13" outlineLevel="1">
      <c r="A3256" s="65" t="s">
        <v>428</v>
      </c>
      <c r="B3256" s="34">
        <v>0</v>
      </c>
      <c r="C3256" s="66">
        <f>SUM(C3257)</f>
        <v>0</v>
      </c>
      <c r="D3256" s="78"/>
      <c r="E3256" s="66"/>
      <c r="G3256" s="66">
        <f t="shared" si="102"/>
        <v>0</v>
      </c>
      <c r="I3256" s="67">
        <v>0</v>
      </c>
      <c r="J3256" s="68">
        <f t="shared" si="103"/>
        <v>0</v>
      </c>
      <c r="L3256" s="64">
        <v>0</v>
      </c>
    </row>
    <row r="3257" spans="1:13" outlineLevel="2">
      <c r="A3257" s="81">
        <v>2729080000</v>
      </c>
      <c r="B3257" s="82" t="s">
        <v>1297</v>
      </c>
      <c r="C3257" s="69">
        <v>0</v>
      </c>
      <c r="D3257" s="78"/>
      <c r="E3257" s="69"/>
      <c r="G3257" s="69">
        <f t="shared" si="102"/>
        <v>0</v>
      </c>
      <c r="I3257" s="67">
        <v>0</v>
      </c>
      <c r="J3257" s="68">
        <f t="shared" si="103"/>
        <v>0</v>
      </c>
      <c r="L3257" s="64" t="s">
        <v>5614</v>
      </c>
    </row>
    <row r="3258" spans="1:13" outlineLevel="1">
      <c r="A3258" s="122" t="s">
        <v>508</v>
      </c>
      <c r="B3258" s="34" t="s">
        <v>5717</v>
      </c>
      <c r="C3258" s="66">
        <f>SUM(C3259)</f>
        <v>7187600.0099999905</v>
      </c>
      <c r="D3258" s="78"/>
      <c r="E3258" s="66"/>
      <c r="F3258" s="71"/>
      <c r="G3258" s="66">
        <f t="shared" si="102"/>
        <v>7187600.0099999905</v>
      </c>
      <c r="H3258" s="72"/>
      <c r="I3258" s="67">
        <v>8432964.4100000001</v>
      </c>
      <c r="J3258" s="68">
        <f t="shared" si="103"/>
        <v>1245364.4000000097</v>
      </c>
      <c r="L3258" s="64">
        <v>0</v>
      </c>
    </row>
    <row r="3259" spans="1:13" outlineLevel="2">
      <c r="A3259" s="81">
        <v>2730030500</v>
      </c>
      <c r="B3259" s="82" t="s">
        <v>2561</v>
      </c>
      <c r="C3259" s="69">
        <v>7187600.0099999905</v>
      </c>
      <c r="D3259" s="78"/>
      <c r="E3259" s="69"/>
      <c r="F3259" s="71"/>
      <c r="G3259" s="69">
        <f t="shared" si="102"/>
        <v>7187600.0099999905</v>
      </c>
      <c r="H3259" s="72"/>
      <c r="I3259" s="67">
        <v>0</v>
      </c>
      <c r="J3259" s="68">
        <f t="shared" si="103"/>
        <v>-7187600.0099999905</v>
      </c>
      <c r="L3259" s="64" t="s">
        <v>508</v>
      </c>
    </row>
    <row r="3260" spans="1:13" outlineLevel="1">
      <c r="A3260" s="34"/>
      <c r="B3260" s="34"/>
      <c r="D3260" s="78"/>
      <c r="I3260" s="67"/>
      <c r="J3260" s="68"/>
      <c r="L3260" s="64"/>
    </row>
    <row r="3261" spans="1:13" s="72" customFormat="1">
      <c r="A3261" s="41" t="s">
        <v>473</v>
      </c>
      <c r="B3261" s="41"/>
      <c r="C3261" s="99">
        <f>C3248+C3250+C3256+C3258</f>
        <v>7187600.0099999905</v>
      </c>
      <c r="D3261" s="99">
        <f>D3250+D3256</f>
        <v>0</v>
      </c>
      <c r="E3261" s="99">
        <f>E3250+E3256</f>
        <v>0</v>
      </c>
      <c r="F3261" s="71"/>
      <c r="G3261" s="99">
        <f>C3261+E3261</f>
        <v>7187600.0099999905</v>
      </c>
      <c r="I3261" s="67"/>
      <c r="J3261" s="68"/>
      <c r="K3261" s="56"/>
      <c r="L3261" s="64">
        <v>0</v>
      </c>
    </row>
    <row r="3262" spans="1:13" s="72" customFormat="1" outlineLevel="1">
      <c r="A3262" s="65" t="s">
        <v>509</v>
      </c>
      <c r="B3262" s="34" t="s">
        <v>5718</v>
      </c>
      <c r="C3262" s="66">
        <f>SUM(C3263:C3270)</f>
        <v>236702224.71000001</v>
      </c>
      <c r="D3262" s="78"/>
      <c r="E3262" s="66"/>
      <c r="F3262" s="71"/>
      <c r="G3262" s="66">
        <f t="shared" ref="G3262:G3282" si="104">C3262+E3262</f>
        <v>236702224.71000001</v>
      </c>
      <c r="I3262" s="67">
        <v>216612704.61000001</v>
      </c>
      <c r="J3262" s="68">
        <f>I3262-G3262</f>
        <v>-20089520.099999994</v>
      </c>
      <c r="K3262" s="56"/>
      <c r="L3262" s="64">
        <v>0</v>
      </c>
    </row>
    <row r="3263" spans="1:13" s="72" customFormat="1" outlineLevel="2">
      <c r="A3263" s="81">
        <v>2211000000</v>
      </c>
      <c r="B3263" s="82" t="s">
        <v>2562</v>
      </c>
      <c r="C3263" s="69">
        <v>85740446.180000007</v>
      </c>
      <c r="D3263" s="78"/>
      <c r="E3263" s="69"/>
      <c r="F3263" s="71"/>
      <c r="G3263" s="69">
        <f t="shared" si="104"/>
        <v>85740446.180000007</v>
      </c>
      <c r="I3263" s="67">
        <v>0</v>
      </c>
      <c r="J3263" s="68">
        <f>I3263-G3263</f>
        <v>-85740446.180000007</v>
      </c>
      <c r="K3263" s="56"/>
      <c r="L3263" s="64" t="s">
        <v>509</v>
      </c>
    </row>
    <row r="3264" spans="1:13" s="72" customFormat="1" outlineLevel="2">
      <c r="A3264" s="81">
        <v>2211010000</v>
      </c>
      <c r="B3264" s="82" t="s">
        <v>2563</v>
      </c>
      <c r="C3264" s="69">
        <v>150316052.31</v>
      </c>
      <c r="D3264" s="78"/>
      <c r="E3264" s="69"/>
      <c r="F3264" s="71"/>
      <c r="G3264" s="69">
        <f t="shared" si="104"/>
        <v>150316052.31</v>
      </c>
      <c r="I3264" s="67">
        <v>0</v>
      </c>
      <c r="J3264" s="68">
        <f t="shared" ref="J3264:J3282" si="105">I3264-G3264</f>
        <v>-150316052.31</v>
      </c>
      <c r="K3264" s="56"/>
      <c r="L3264" s="64" t="s">
        <v>509</v>
      </c>
    </row>
    <row r="3265" spans="1:13" s="72" customFormat="1" outlineLevel="2">
      <c r="A3265" s="81">
        <v>2211999999</v>
      </c>
      <c r="B3265" s="82" t="s">
        <v>2564</v>
      </c>
      <c r="C3265" s="69">
        <v>1307.3499999999899</v>
      </c>
      <c r="D3265" s="78"/>
      <c r="E3265" s="69"/>
      <c r="F3265" s="71"/>
      <c r="G3265" s="69">
        <f t="shared" si="104"/>
        <v>1307.3499999999899</v>
      </c>
      <c r="I3265" s="67">
        <v>0</v>
      </c>
      <c r="J3265" s="68">
        <f t="shared" si="105"/>
        <v>-1307.3499999999899</v>
      </c>
      <c r="K3265" s="56"/>
      <c r="L3265" s="64" t="s">
        <v>509</v>
      </c>
    </row>
    <row r="3266" spans="1:13" s="72" customFormat="1" outlineLevel="2">
      <c r="A3266" s="81">
        <v>2212000000</v>
      </c>
      <c r="B3266" s="82" t="s">
        <v>2565</v>
      </c>
      <c r="C3266" s="69">
        <v>0</v>
      </c>
      <c r="D3266" s="78"/>
      <c r="E3266" s="69"/>
      <c r="F3266" s="71"/>
      <c r="G3266" s="69">
        <f t="shared" si="104"/>
        <v>0</v>
      </c>
      <c r="I3266" s="67">
        <v>0</v>
      </c>
      <c r="J3266" s="68">
        <f t="shared" si="105"/>
        <v>0</v>
      </c>
      <c r="K3266" s="56"/>
      <c r="L3266" s="64" t="s">
        <v>509</v>
      </c>
    </row>
    <row r="3267" spans="1:13" s="72" customFormat="1" outlineLevel="2">
      <c r="A3267" s="81">
        <v>2212010000</v>
      </c>
      <c r="B3267" s="82" t="s">
        <v>2566</v>
      </c>
      <c r="C3267" s="69">
        <v>644418.87</v>
      </c>
      <c r="D3267" s="78"/>
      <c r="E3267" s="69"/>
      <c r="F3267" s="71"/>
      <c r="G3267" s="69">
        <f t="shared" si="104"/>
        <v>644418.87</v>
      </c>
      <c r="I3267" s="67">
        <v>0</v>
      </c>
      <c r="J3267" s="68">
        <f t="shared" si="105"/>
        <v>-644418.87</v>
      </c>
      <c r="K3267" s="56"/>
      <c r="L3267" s="64" t="s">
        <v>509</v>
      </c>
    </row>
    <row r="3268" spans="1:13" s="72" customFormat="1" outlineLevel="2">
      <c r="A3268" s="81">
        <v>2212010099</v>
      </c>
      <c r="B3268" s="82" t="s">
        <v>2567</v>
      </c>
      <c r="C3268" s="69">
        <v>0</v>
      </c>
      <c r="D3268" s="78"/>
      <c r="E3268" s="69"/>
      <c r="F3268" s="71"/>
      <c r="G3268" s="69">
        <f t="shared" si="104"/>
        <v>0</v>
      </c>
      <c r="I3268" s="67">
        <v>0</v>
      </c>
      <c r="J3268" s="68">
        <f t="shared" si="105"/>
        <v>0</v>
      </c>
      <c r="K3268" s="56"/>
      <c r="L3268" s="64" t="s">
        <v>509</v>
      </c>
    </row>
    <row r="3269" spans="1:13" s="72" customFormat="1" outlineLevel="2">
      <c r="A3269" s="81">
        <v>2212999999</v>
      </c>
      <c r="B3269" s="82" t="s">
        <v>2568</v>
      </c>
      <c r="C3269" s="69">
        <v>0</v>
      </c>
      <c r="D3269" s="78"/>
      <c r="E3269" s="69"/>
      <c r="F3269" s="71"/>
      <c r="G3269" s="69">
        <f t="shared" si="104"/>
        <v>0</v>
      </c>
      <c r="I3269" s="67">
        <v>0</v>
      </c>
      <c r="J3269" s="68">
        <f t="shared" si="105"/>
        <v>0</v>
      </c>
      <c r="K3269" s="56"/>
      <c r="L3269" s="64" t="s">
        <v>509</v>
      </c>
    </row>
    <row r="3270" spans="1:13" s="72" customFormat="1" outlineLevel="2">
      <c r="A3270" s="81">
        <v>2215000000</v>
      </c>
      <c r="B3270" s="82" t="s">
        <v>2569</v>
      </c>
      <c r="C3270" s="69">
        <v>0</v>
      </c>
      <c r="D3270" s="78"/>
      <c r="E3270" s="69"/>
      <c r="F3270" s="71"/>
      <c r="G3270" s="69">
        <f t="shared" si="104"/>
        <v>0</v>
      </c>
      <c r="I3270" s="67">
        <v>0</v>
      </c>
      <c r="J3270" s="68">
        <f t="shared" si="105"/>
        <v>0</v>
      </c>
      <c r="K3270" s="56"/>
      <c r="L3270" s="64" t="s">
        <v>509</v>
      </c>
    </row>
    <row r="3271" spans="1:13" s="72" customFormat="1" outlineLevel="1">
      <c r="A3271" s="65" t="s">
        <v>510</v>
      </c>
      <c r="B3271" s="34" t="s">
        <v>5719</v>
      </c>
      <c r="C3271" s="66">
        <f>SUM(C3272:C3274)</f>
        <v>15618379.359999901</v>
      </c>
      <c r="D3271" s="78"/>
      <c r="E3271" s="66"/>
      <c r="F3271" s="71"/>
      <c r="G3271" s="66">
        <f t="shared" si="104"/>
        <v>15618379.359999901</v>
      </c>
      <c r="I3271" s="67">
        <v>17962235.719999999</v>
      </c>
      <c r="J3271" s="68">
        <f t="shared" si="105"/>
        <v>2343856.3600000981</v>
      </c>
      <c r="K3271" s="56"/>
      <c r="L3271" s="64">
        <v>0</v>
      </c>
      <c r="M3271" s="91"/>
    </row>
    <row r="3272" spans="1:13" s="72" customFormat="1" outlineLevel="2">
      <c r="A3272" s="81">
        <v>2280000000</v>
      </c>
      <c r="B3272" s="82" t="s">
        <v>2570</v>
      </c>
      <c r="C3272" s="69">
        <v>15618379.359999901</v>
      </c>
      <c r="D3272" s="78"/>
      <c r="E3272" s="69"/>
      <c r="F3272" s="71"/>
      <c r="G3272" s="69">
        <f t="shared" si="104"/>
        <v>15618379.359999901</v>
      </c>
      <c r="I3272" s="67">
        <v>0</v>
      </c>
      <c r="J3272" s="68">
        <f t="shared" si="105"/>
        <v>-15618379.359999901</v>
      </c>
      <c r="K3272" s="56"/>
      <c r="L3272" s="64" t="s">
        <v>510</v>
      </c>
    </row>
    <row r="3273" spans="1:13" s="72" customFormat="1" outlineLevel="2">
      <c r="A3273" s="81">
        <v>2281000000</v>
      </c>
      <c r="B3273" s="82" t="s">
        <v>2571</v>
      </c>
      <c r="C3273" s="69">
        <v>0</v>
      </c>
      <c r="D3273" s="78"/>
      <c r="E3273" s="69"/>
      <c r="F3273" s="71"/>
      <c r="G3273" s="69">
        <f t="shared" si="104"/>
        <v>0</v>
      </c>
      <c r="I3273" s="67">
        <v>0</v>
      </c>
      <c r="J3273" s="68">
        <f t="shared" si="105"/>
        <v>0</v>
      </c>
      <c r="K3273" s="56"/>
      <c r="L3273" s="64" t="s">
        <v>510</v>
      </c>
    </row>
    <row r="3274" spans="1:13" s="72" customFormat="1" outlineLevel="2">
      <c r="A3274" s="81">
        <v>2289900000</v>
      </c>
      <c r="B3274" s="82" t="s">
        <v>2572</v>
      </c>
      <c r="C3274" s="75">
        <v>0</v>
      </c>
      <c r="D3274" s="78"/>
      <c r="E3274" s="69"/>
      <c r="F3274" s="71"/>
      <c r="G3274" s="69">
        <f t="shared" si="104"/>
        <v>0</v>
      </c>
      <c r="I3274" s="67">
        <v>0</v>
      </c>
      <c r="J3274" s="68">
        <f t="shared" si="105"/>
        <v>0</v>
      </c>
      <c r="K3274" s="56"/>
      <c r="L3274" s="64" t="s">
        <v>510</v>
      </c>
    </row>
    <row r="3275" spans="1:13" s="72" customFormat="1" outlineLevel="1">
      <c r="A3275" s="65" t="s">
        <v>511</v>
      </c>
      <c r="B3275" s="34" t="s">
        <v>5720</v>
      </c>
      <c r="C3275" s="66">
        <f>SUM(C3276:C3282)</f>
        <v>11269272.469999991</v>
      </c>
      <c r="D3275" s="78"/>
      <c r="E3275" s="66"/>
      <c r="F3275" s="71"/>
      <c r="G3275" s="66">
        <f t="shared" si="104"/>
        <v>11269272.469999991</v>
      </c>
      <c r="I3275" s="67">
        <v>2092358.02</v>
      </c>
      <c r="J3275" s="68">
        <f t="shared" si="105"/>
        <v>-9176914.4499999918</v>
      </c>
      <c r="K3275" s="56"/>
      <c r="L3275" s="64">
        <v>0</v>
      </c>
    </row>
    <row r="3276" spans="1:13" s="72" customFormat="1" outlineLevel="2">
      <c r="A3276" s="81">
        <v>2611000000</v>
      </c>
      <c r="B3276" s="82" t="s">
        <v>2573</v>
      </c>
      <c r="C3276" s="69">
        <v>0</v>
      </c>
      <c r="D3276" s="78"/>
      <c r="E3276" s="69"/>
      <c r="F3276" s="71"/>
      <c r="G3276" s="69">
        <f t="shared" si="104"/>
        <v>0</v>
      </c>
      <c r="I3276" s="67">
        <v>0</v>
      </c>
      <c r="J3276" s="68">
        <f t="shared" si="105"/>
        <v>0</v>
      </c>
      <c r="K3276" s="56"/>
      <c r="L3276" s="64" t="s">
        <v>511</v>
      </c>
    </row>
    <row r="3277" spans="1:13" s="72" customFormat="1" outlineLevel="2">
      <c r="A3277" s="81">
        <v>2611100000</v>
      </c>
      <c r="B3277" s="82" t="s">
        <v>2574</v>
      </c>
      <c r="C3277" s="69">
        <v>2196818.7400000002</v>
      </c>
      <c r="D3277" s="78"/>
      <c r="E3277" s="69"/>
      <c r="F3277" s="71"/>
      <c r="G3277" s="69">
        <f t="shared" si="104"/>
        <v>2196818.7400000002</v>
      </c>
      <c r="I3277" s="67">
        <v>0</v>
      </c>
      <c r="J3277" s="68">
        <f t="shared" si="105"/>
        <v>-2196818.7400000002</v>
      </c>
      <c r="K3277" s="56"/>
      <c r="L3277" s="64" t="s">
        <v>511</v>
      </c>
    </row>
    <row r="3278" spans="1:13" s="72" customFormat="1" outlineLevel="2">
      <c r="A3278" s="81">
        <v>2611101000</v>
      </c>
      <c r="B3278" s="82" t="s">
        <v>2575</v>
      </c>
      <c r="C3278" s="69">
        <v>9054015.9299999904</v>
      </c>
      <c r="D3278" s="78"/>
      <c r="E3278" s="69"/>
      <c r="F3278" s="71"/>
      <c r="G3278" s="69">
        <f t="shared" si="104"/>
        <v>9054015.9299999904</v>
      </c>
      <c r="I3278" s="67">
        <v>0</v>
      </c>
      <c r="J3278" s="68">
        <f t="shared" si="105"/>
        <v>-9054015.9299999904</v>
      </c>
      <c r="K3278" s="56"/>
      <c r="L3278" s="64" t="s">
        <v>511</v>
      </c>
    </row>
    <row r="3279" spans="1:13" s="72" customFormat="1" outlineLevel="2">
      <c r="A3279" s="30">
        <v>2611201000</v>
      </c>
      <c r="B3279" s="44" t="s">
        <v>2576</v>
      </c>
      <c r="C3279" s="69">
        <v>18437.799999999901</v>
      </c>
      <c r="D3279" s="78"/>
      <c r="E3279" s="69"/>
      <c r="F3279" s="71"/>
      <c r="G3279" s="69">
        <f t="shared" si="104"/>
        <v>18437.799999999901</v>
      </c>
      <c r="I3279" s="67">
        <v>0</v>
      </c>
      <c r="J3279" s="68">
        <f t="shared" si="105"/>
        <v>-18437.799999999901</v>
      </c>
      <c r="K3279" s="56"/>
      <c r="L3279" s="64" t="s">
        <v>511</v>
      </c>
    </row>
    <row r="3280" spans="1:13" s="72" customFormat="1" outlineLevel="2">
      <c r="A3280" s="81">
        <v>2611201099</v>
      </c>
      <c r="B3280" s="82" t="s">
        <v>2577</v>
      </c>
      <c r="C3280" s="69">
        <v>0</v>
      </c>
      <c r="D3280" s="78"/>
      <c r="E3280" s="69"/>
      <c r="F3280" s="71"/>
      <c r="G3280" s="69">
        <f t="shared" si="104"/>
        <v>0</v>
      </c>
      <c r="I3280" s="67">
        <v>0</v>
      </c>
      <c r="J3280" s="68">
        <f t="shared" si="105"/>
        <v>0</v>
      </c>
      <c r="K3280" s="56"/>
      <c r="L3280" s="64" t="s">
        <v>511</v>
      </c>
    </row>
    <row r="3281" spans="1:12" s="72" customFormat="1" outlineLevel="2">
      <c r="A3281" s="81">
        <v>2618000000</v>
      </c>
      <c r="B3281" s="82" t="s">
        <v>2578</v>
      </c>
      <c r="C3281" s="69">
        <v>0</v>
      </c>
      <c r="D3281" s="78"/>
      <c r="E3281" s="69"/>
      <c r="F3281" s="71"/>
      <c r="G3281" s="69">
        <f t="shared" si="104"/>
        <v>0</v>
      </c>
      <c r="I3281" s="67">
        <v>0</v>
      </c>
      <c r="J3281" s="68">
        <f t="shared" si="105"/>
        <v>0</v>
      </c>
      <c r="K3281" s="56"/>
      <c r="L3281" s="64" t="s">
        <v>511</v>
      </c>
    </row>
    <row r="3282" spans="1:12" s="72" customFormat="1" outlineLevel="2">
      <c r="A3282" s="81">
        <v>2618101990</v>
      </c>
      <c r="B3282" s="82" t="s">
        <v>2579</v>
      </c>
      <c r="C3282" s="69">
        <v>0</v>
      </c>
      <c r="D3282" s="78"/>
      <c r="E3282" s="69"/>
      <c r="F3282" s="71"/>
      <c r="G3282" s="69">
        <f t="shared" si="104"/>
        <v>0</v>
      </c>
      <c r="I3282" s="67">
        <v>0</v>
      </c>
      <c r="J3282" s="68">
        <f t="shared" si="105"/>
        <v>0</v>
      </c>
      <c r="K3282" s="56"/>
      <c r="L3282" s="64" t="s">
        <v>511</v>
      </c>
    </row>
    <row r="3283" spans="1:12" s="72" customFormat="1" outlineLevel="1">
      <c r="A3283" s="41"/>
      <c r="B3283" s="41"/>
      <c r="C3283" s="99"/>
      <c r="D3283" s="99"/>
      <c r="E3283" s="99"/>
      <c r="F3283" s="71"/>
      <c r="G3283" s="99"/>
      <c r="I3283" s="67"/>
      <c r="J3283" s="68"/>
      <c r="K3283" s="56"/>
      <c r="L3283" s="64"/>
    </row>
    <row r="3284" spans="1:12" s="72" customFormat="1">
      <c r="A3284" s="41" t="s">
        <v>492</v>
      </c>
      <c r="B3284" s="41"/>
      <c r="C3284" s="99">
        <f>C3262+C3271+C3275</f>
        <v>263589876.5399999</v>
      </c>
      <c r="D3284" s="99"/>
      <c r="E3284" s="99">
        <f>E3262+E3271+E3275</f>
        <v>0</v>
      </c>
      <c r="F3284" s="71"/>
      <c r="G3284" s="99">
        <f>C3284+E3284</f>
        <v>263589876.5399999</v>
      </c>
      <c r="I3284" s="67"/>
      <c r="J3284" s="68"/>
      <c r="K3284" s="56"/>
      <c r="L3284" s="64">
        <v>0</v>
      </c>
    </row>
    <row r="3285" spans="1:12" s="72" customFormat="1" outlineLevel="1">
      <c r="A3285" s="65" t="s">
        <v>512</v>
      </c>
      <c r="B3285" s="34" t="s">
        <v>2865</v>
      </c>
      <c r="C3285" s="66">
        <f>SUM(C3286:C3311)</f>
        <v>148244674.18000001</v>
      </c>
      <c r="D3285" s="78"/>
      <c r="E3285" s="66">
        <f>SUM(E3286:E3311)</f>
        <v>-148244674.18000001</v>
      </c>
      <c r="F3285" s="71"/>
      <c r="G3285" s="66">
        <f t="shared" ref="G3285:G3311" si="106">C3285+E3285</f>
        <v>0</v>
      </c>
      <c r="I3285" s="67">
        <v>-0.28000000119209301</v>
      </c>
      <c r="J3285" s="74">
        <f t="shared" ref="J3285:J3311" si="107">I3285-G3285</f>
        <v>-0.28000000119209301</v>
      </c>
      <c r="K3285" s="56"/>
      <c r="L3285" s="64">
        <v>0</v>
      </c>
    </row>
    <row r="3286" spans="1:12" s="72" customFormat="1" outlineLevel="2">
      <c r="A3286" s="81">
        <v>2745200000</v>
      </c>
      <c r="B3286" s="82" t="s">
        <v>2480</v>
      </c>
      <c r="C3286" s="69">
        <v>144337154.31</v>
      </c>
      <c r="D3286" s="78"/>
      <c r="E3286" s="69"/>
      <c r="F3286" s="71"/>
      <c r="G3286" s="69">
        <f t="shared" si="106"/>
        <v>144337154.31</v>
      </c>
      <c r="I3286" s="67">
        <v>0</v>
      </c>
      <c r="J3286" s="68">
        <f t="shared" si="107"/>
        <v>-144337154.31</v>
      </c>
      <c r="K3286" s="56"/>
      <c r="L3286" s="64" t="s">
        <v>512</v>
      </c>
    </row>
    <row r="3287" spans="1:12" s="72" customFormat="1" outlineLevel="2">
      <c r="A3287" s="81">
        <v>2745210000</v>
      </c>
      <c r="B3287" s="82" t="s">
        <v>2481</v>
      </c>
      <c r="C3287" s="69">
        <v>3907519.87</v>
      </c>
      <c r="D3287" s="78"/>
      <c r="E3287" s="69"/>
      <c r="F3287" s="71"/>
      <c r="G3287" s="69">
        <f t="shared" si="106"/>
        <v>3907519.87</v>
      </c>
      <c r="I3287" s="67">
        <v>0</v>
      </c>
      <c r="J3287" s="68">
        <f t="shared" si="107"/>
        <v>-3907519.87</v>
      </c>
      <c r="K3287" s="56"/>
      <c r="L3287" s="64" t="s">
        <v>512</v>
      </c>
    </row>
    <row r="3288" spans="1:12" s="72" customFormat="1" outlineLevel="2">
      <c r="A3288" s="81">
        <v>2745211051</v>
      </c>
      <c r="B3288" s="82" t="s">
        <v>2580</v>
      </c>
      <c r="C3288" s="69">
        <v>0</v>
      </c>
      <c r="D3288" s="78"/>
      <c r="E3288" s="69"/>
      <c r="F3288" s="71"/>
      <c r="G3288" s="69">
        <f t="shared" si="106"/>
        <v>0</v>
      </c>
      <c r="I3288" s="67">
        <v>0</v>
      </c>
      <c r="J3288" s="68">
        <f t="shared" si="107"/>
        <v>0</v>
      </c>
      <c r="K3288" s="56"/>
      <c r="L3288" s="64" t="s">
        <v>493</v>
      </c>
    </row>
    <row r="3289" spans="1:12" s="72" customFormat="1" outlineLevel="2">
      <c r="A3289" s="81">
        <v>2745212051</v>
      </c>
      <c r="B3289" s="82" t="s">
        <v>2581</v>
      </c>
      <c r="C3289" s="69">
        <v>0</v>
      </c>
      <c r="D3289" s="78"/>
      <c r="E3289" s="69"/>
      <c r="F3289" s="71"/>
      <c r="G3289" s="69">
        <f t="shared" si="106"/>
        <v>0</v>
      </c>
      <c r="I3289" s="67">
        <v>0</v>
      </c>
      <c r="J3289" s="68">
        <f t="shared" si="107"/>
        <v>0</v>
      </c>
      <c r="K3289" s="56"/>
      <c r="L3289" s="64" t="s">
        <v>493</v>
      </c>
    </row>
    <row r="3290" spans="1:12" s="72" customFormat="1" outlineLevel="2">
      <c r="A3290" s="81">
        <v>2745214000</v>
      </c>
      <c r="B3290" s="82" t="s">
        <v>2582</v>
      </c>
      <c r="C3290" s="69">
        <v>0</v>
      </c>
      <c r="D3290" s="78"/>
      <c r="E3290" s="69"/>
      <c r="F3290" s="71"/>
      <c r="G3290" s="69">
        <f t="shared" si="106"/>
        <v>0</v>
      </c>
      <c r="I3290" s="67">
        <v>0</v>
      </c>
      <c r="J3290" s="68">
        <f t="shared" si="107"/>
        <v>0</v>
      </c>
      <c r="K3290" s="56"/>
      <c r="L3290" s="64" t="s">
        <v>493</v>
      </c>
    </row>
    <row r="3291" spans="1:12" s="72" customFormat="1" outlineLevel="2">
      <c r="A3291" s="81">
        <v>2745219999</v>
      </c>
      <c r="B3291" s="82" t="s">
        <v>2583</v>
      </c>
      <c r="C3291" s="69">
        <v>0</v>
      </c>
      <c r="D3291" s="78"/>
      <c r="E3291" s="69"/>
      <c r="F3291" s="71"/>
      <c r="G3291" s="69">
        <f t="shared" si="106"/>
        <v>0</v>
      </c>
      <c r="I3291" s="67">
        <v>0</v>
      </c>
      <c r="J3291" s="68">
        <f t="shared" si="107"/>
        <v>0</v>
      </c>
      <c r="K3291" s="56"/>
      <c r="L3291" s="64" t="s">
        <v>493</v>
      </c>
    </row>
    <row r="3292" spans="1:12" s="72" customFormat="1" outlineLevel="2">
      <c r="A3292" s="81">
        <v>2745220000</v>
      </c>
      <c r="B3292" s="82" t="s">
        <v>2538</v>
      </c>
      <c r="C3292" s="69">
        <v>0</v>
      </c>
      <c r="D3292" s="78"/>
      <c r="E3292" s="69"/>
      <c r="F3292" s="71"/>
      <c r="G3292" s="69">
        <f t="shared" si="106"/>
        <v>0</v>
      </c>
      <c r="I3292" s="67">
        <v>0</v>
      </c>
      <c r="J3292" s="68">
        <f t="shared" si="107"/>
        <v>0</v>
      </c>
      <c r="K3292" s="56"/>
      <c r="L3292" s="64" t="s">
        <v>493</v>
      </c>
    </row>
    <row r="3293" spans="1:12" s="72" customFormat="1" outlineLevel="2">
      <c r="A3293" s="81">
        <v>2745220011</v>
      </c>
      <c r="B3293" s="82" t="s">
        <v>2584</v>
      </c>
      <c r="C3293" s="69">
        <v>0</v>
      </c>
      <c r="D3293" s="78"/>
      <c r="E3293" s="69"/>
      <c r="F3293" s="71"/>
      <c r="G3293" s="69">
        <f t="shared" si="106"/>
        <v>0</v>
      </c>
      <c r="I3293" s="67">
        <v>0</v>
      </c>
      <c r="J3293" s="68">
        <f t="shared" si="107"/>
        <v>0</v>
      </c>
      <c r="K3293" s="56"/>
      <c r="L3293" s="64" t="s">
        <v>493</v>
      </c>
    </row>
    <row r="3294" spans="1:12" s="72" customFormat="1" outlineLevel="2">
      <c r="A3294" s="81">
        <v>2745220021</v>
      </c>
      <c r="B3294" s="82" t="s">
        <v>2585</v>
      </c>
      <c r="C3294" s="69">
        <v>0</v>
      </c>
      <c r="D3294" s="78"/>
      <c r="E3294" s="69"/>
      <c r="F3294" s="71"/>
      <c r="G3294" s="69">
        <f t="shared" si="106"/>
        <v>0</v>
      </c>
      <c r="I3294" s="67">
        <v>0</v>
      </c>
      <c r="J3294" s="68">
        <f t="shared" si="107"/>
        <v>0</v>
      </c>
      <c r="K3294" s="56"/>
      <c r="L3294" s="64" t="s">
        <v>493</v>
      </c>
    </row>
    <row r="3295" spans="1:12" s="72" customFormat="1" outlineLevel="2">
      <c r="A3295" s="81">
        <v>2745220031</v>
      </c>
      <c r="B3295" s="82" t="s">
        <v>2586</v>
      </c>
      <c r="C3295" s="69">
        <v>0</v>
      </c>
      <c r="D3295" s="78"/>
      <c r="E3295" s="69"/>
      <c r="F3295" s="71"/>
      <c r="G3295" s="69">
        <f t="shared" si="106"/>
        <v>0</v>
      </c>
      <c r="I3295" s="67">
        <v>0</v>
      </c>
      <c r="J3295" s="68">
        <f t="shared" si="107"/>
        <v>0</v>
      </c>
      <c r="K3295" s="56"/>
      <c r="L3295" s="64" t="s">
        <v>493</v>
      </c>
    </row>
    <row r="3296" spans="1:12" s="72" customFormat="1" outlineLevel="2">
      <c r="A3296" s="81">
        <v>2745220041</v>
      </c>
      <c r="B3296" s="82" t="s">
        <v>2587</v>
      </c>
      <c r="C3296" s="69">
        <v>0</v>
      </c>
      <c r="D3296" s="78"/>
      <c r="E3296" s="69"/>
      <c r="F3296" s="71"/>
      <c r="G3296" s="69">
        <f t="shared" si="106"/>
        <v>0</v>
      </c>
      <c r="I3296" s="67">
        <v>0</v>
      </c>
      <c r="J3296" s="68">
        <f t="shared" si="107"/>
        <v>0</v>
      </c>
      <c r="K3296" s="56"/>
      <c r="L3296" s="64" t="s">
        <v>493</v>
      </c>
    </row>
    <row r="3297" spans="1:12" s="72" customFormat="1" outlineLevel="2">
      <c r="A3297" s="81">
        <v>2745220061</v>
      </c>
      <c r="B3297" s="82" t="s">
        <v>2588</v>
      </c>
      <c r="C3297" s="69">
        <v>0</v>
      </c>
      <c r="D3297" s="78"/>
      <c r="E3297" s="69"/>
      <c r="F3297" s="71"/>
      <c r="G3297" s="69">
        <f t="shared" si="106"/>
        <v>0</v>
      </c>
      <c r="I3297" s="67">
        <v>0</v>
      </c>
      <c r="J3297" s="68">
        <f t="shared" si="107"/>
        <v>0</v>
      </c>
      <c r="K3297" s="56"/>
      <c r="L3297" s="64" t="s">
        <v>493</v>
      </c>
    </row>
    <row r="3298" spans="1:12" s="72" customFormat="1" outlineLevel="2">
      <c r="A3298" s="81">
        <v>2745220062</v>
      </c>
      <c r="B3298" s="82" t="s">
        <v>2589</v>
      </c>
      <c r="C3298" s="69">
        <v>0</v>
      </c>
      <c r="D3298" s="78"/>
      <c r="E3298" s="69"/>
      <c r="F3298" s="71"/>
      <c r="G3298" s="69">
        <f t="shared" si="106"/>
        <v>0</v>
      </c>
      <c r="I3298" s="67">
        <v>0</v>
      </c>
      <c r="J3298" s="68">
        <f t="shared" si="107"/>
        <v>0</v>
      </c>
      <c r="K3298" s="56"/>
      <c r="L3298" s="64" t="s">
        <v>493</v>
      </c>
    </row>
    <row r="3299" spans="1:12" s="72" customFormat="1" outlineLevel="2">
      <c r="A3299" s="81">
        <v>2745220063</v>
      </c>
      <c r="B3299" s="82" t="s">
        <v>2590</v>
      </c>
      <c r="C3299" s="69">
        <v>0</v>
      </c>
      <c r="D3299" s="78"/>
      <c r="E3299" s="69"/>
      <c r="F3299" s="71"/>
      <c r="G3299" s="69">
        <f t="shared" si="106"/>
        <v>0</v>
      </c>
      <c r="I3299" s="67">
        <v>0</v>
      </c>
      <c r="J3299" s="68">
        <f t="shared" si="107"/>
        <v>0</v>
      </c>
      <c r="K3299" s="56"/>
      <c r="L3299" s="64" t="s">
        <v>493</v>
      </c>
    </row>
    <row r="3300" spans="1:12" s="72" customFormat="1" outlineLevel="2">
      <c r="A3300" s="81">
        <v>2745220064</v>
      </c>
      <c r="B3300" s="82" t="s">
        <v>2591</v>
      </c>
      <c r="C3300" s="69">
        <v>0</v>
      </c>
      <c r="D3300" s="78"/>
      <c r="E3300" s="69"/>
      <c r="F3300" s="71"/>
      <c r="G3300" s="69">
        <f t="shared" si="106"/>
        <v>0</v>
      </c>
      <c r="I3300" s="67">
        <v>0</v>
      </c>
      <c r="J3300" s="68">
        <f t="shared" si="107"/>
        <v>0</v>
      </c>
      <c r="K3300" s="56"/>
      <c r="L3300" s="64" t="s">
        <v>493</v>
      </c>
    </row>
    <row r="3301" spans="1:12" s="72" customFormat="1" outlineLevel="2">
      <c r="A3301" s="81">
        <v>2745220065</v>
      </c>
      <c r="B3301" s="82" t="s">
        <v>2592</v>
      </c>
      <c r="C3301" s="69">
        <v>0</v>
      </c>
      <c r="D3301" s="78"/>
      <c r="E3301" s="69"/>
      <c r="F3301" s="71"/>
      <c r="G3301" s="69">
        <f t="shared" si="106"/>
        <v>0</v>
      </c>
      <c r="I3301" s="67">
        <v>0</v>
      </c>
      <c r="J3301" s="68">
        <f t="shared" si="107"/>
        <v>0</v>
      </c>
      <c r="K3301" s="56"/>
      <c r="L3301" s="64" t="s">
        <v>493</v>
      </c>
    </row>
    <row r="3302" spans="1:12" s="72" customFormat="1" outlineLevel="2">
      <c r="A3302" s="81">
        <v>2745220070</v>
      </c>
      <c r="B3302" s="82" t="s">
        <v>2593</v>
      </c>
      <c r="C3302" s="69">
        <v>0</v>
      </c>
      <c r="D3302" s="78"/>
      <c r="E3302" s="69"/>
      <c r="F3302" s="71"/>
      <c r="G3302" s="69">
        <f t="shared" si="106"/>
        <v>0</v>
      </c>
      <c r="I3302" s="67">
        <v>0</v>
      </c>
      <c r="J3302" s="68">
        <f t="shared" si="107"/>
        <v>0</v>
      </c>
      <c r="K3302" s="56"/>
      <c r="L3302" s="64" t="s">
        <v>493</v>
      </c>
    </row>
    <row r="3303" spans="1:12" s="72" customFormat="1" outlineLevel="2">
      <c r="A3303" s="81">
        <v>2745220090</v>
      </c>
      <c r="B3303" s="82" t="s">
        <v>2594</v>
      </c>
      <c r="C3303" s="69">
        <v>0</v>
      </c>
      <c r="D3303" s="78"/>
      <c r="E3303" s="69"/>
      <c r="F3303" s="71"/>
      <c r="G3303" s="69">
        <f t="shared" si="106"/>
        <v>0</v>
      </c>
      <c r="I3303" s="67">
        <v>0</v>
      </c>
      <c r="J3303" s="68">
        <f t="shared" si="107"/>
        <v>0</v>
      </c>
      <c r="K3303" s="56"/>
      <c r="L3303" s="64" t="s">
        <v>493</v>
      </c>
    </row>
    <row r="3304" spans="1:12" s="72" customFormat="1" outlineLevel="2">
      <c r="A3304" s="81">
        <v>2745230000</v>
      </c>
      <c r="B3304" s="82" t="s">
        <v>2595</v>
      </c>
      <c r="C3304" s="69">
        <v>0</v>
      </c>
      <c r="D3304" s="78"/>
      <c r="E3304" s="69"/>
      <c r="F3304" s="71"/>
      <c r="G3304" s="69">
        <f t="shared" si="106"/>
        <v>0</v>
      </c>
      <c r="I3304" s="67">
        <v>0</v>
      </c>
      <c r="J3304" s="68">
        <f t="shared" si="107"/>
        <v>0</v>
      </c>
      <c r="K3304" s="56"/>
      <c r="L3304" s="64" t="s">
        <v>493</v>
      </c>
    </row>
    <row r="3305" spans="1:12" s="72" customFormat="1" outlineLevel="2">
      <c r="A3305" s="81">
        <v>2745320051</v>
      </c>
      <c r="B3305" s="82" t="s">
        <v>2596</v>
      </c>
      <c r="C3305" s="69">
        <v>0</v>
      </c>
      <c r="D3305" s="78"/>
      <c r="E3305" s="69"/>
      <c r="F3305" s="71"/>
      <c r="G3305" s="69">
        <f t="shared" si="106"/>
        <v>0</v>
      </c>
      <c r="I3305" s="67">
        <v>0</v>
      </c>
      <c r="J3305" s="68">
        <f t="shared" si="107"/>
        <v>0</v>
      </c>
      <c r="K3305" s="56"/>
      <c r="L3305" s="64" t="s">
        <v>493</v>
      </c>
    </row>
    <row r="3306" spans="1:12" s="72" customFormat="1" outlineLevel="2">
      <c r="A3306" s="81">
        <v>2745320090</v>
      </c>
      <c r="B3306" s="82" t="s">
        <v>2597</v>
      </c>
      <c r="C3306" s="69">
        <v>0</v>
      </c>
      <c r="D3306" s="78"/>
      <c r="E3306" s="69"/>
      <c r="F3306" s="71"/>
      <c r="G3306" s="69">
        <f t="shared" si="106"/>
        <v>0</v>
      </c>
      <c r="I3306" s="67">
        <v>0</v>
      </c>
      <c r="J3306" s="68">
        <f t="shared" si="107"/>
        <v>0</v>
      </c>
      <c r="K3306" s="56"/>
      <c r="L3306" s="64" t="s">
        <v>493</v>
      </c>
    </row>
    <row r="3307" spans="1:12" s="72" customFormat="1" outlineLevel="2">
      <c r="A3307" s="81">
        <v>2745321043</v>
      </c>
      <c r="B3307" s="82" t="s">
        <v>2598</v>
      </c>
      <c r="C3307" s="69">
        <v>0</v>
      </c>
      <c r="D3307" s="78"/>
      <c r="E3307" s="69"/>
      <c r="F3307" s="71"/>
      <c r="G3307" s="69">
        <f t="shared" si="106"/>
        <v>0</v>
      </c>
      <c r="I3307" s="67">
        <v>0</v>
      </c>
      <c r="J3307" s="68">
        <f t="shared" si="107"/>
        <v>0</v>
      </c>
      <c r="K3307" s="56"/>
      <c r="L3307" s="64" t="s">
        <v>493</v>
      </c>
    </row>
    <row r="3308" spans="1:12" s="72" customFormat="1" outlineLevel="2">
      <c r="A3308" s="81">
        <v>2745322043</v>
      </c>
      <c r="B3308" s="82" t="s">
        <v>2539</v>
      </c>
      <c r="C3308" s="69">
        <v>0</v>
      </c>
      <c r="D3308" s="78"/>
      <c r="E3308" s="69">
        <v>-148244674.18000001</v>
      </c>
      <c r="F3308" s="71"/>
      <c r="G3308" s="69">
        <f t="shared" si="106"/>
        <v>-148244674.18000001</v>
      </c>
      <c r="I3308" s="67">
        <v>0</v>
      </c>
      <c r="J3308" s="68">
        <f t="shared" si="107"/>
        <v>148244674.18000001</v>
      </c>
      <c r="K3308" s="56"/>
      <c r="L3308" s="64" t="s">
        <v>493</v>
      </c>
    </row>
    <row r="3309" spans="1:12" s="72" customFormat="1" outlineLevel="2">
      <c r="A3309" s="81">
        <v>2745329999</v>
      </c>
      <c r="B3309" s="82" t="s">
        <v>2599</v>
      </c>
      <c r="C3309" s="69">
        <v>0</v>
      </c>
      <c r="D3309" s="78"/>
      <c r="E3309" s="69"/>
      <c r="F3309" s="71"/>
      <c r="G3309" s="69">
        <f t="shared" si="106"/>
        <v>0</v>
      </c>
      <c r="I3309" s="67">
        <v>0</v>
      </c>
      <c r="J3309" s="68">
        <f t="shared" si="107"/>
        <v>0</v>
      </c>
      <c r="K3309" s="56"/>
      <c r="L3309" s="64" t="s">
        <v>493</v>
      </c>
    </row>
    <row r="3310" spans="1:12" s="72" customFormat="1" outlineLevel="2">
      <c r="A3310" s="81">
        <v>2745900000</v>
      </c>
      <c r="B3310" s="82" t="s">
        <v>2540</v>
      </c>
      <c r="C3310" s="69">
        <v>0</v>
      </c>
      <c r="D3310" s="78"/>
      <c r="E3310" s="69"/>
      <c r="F3310" s="71"/>
      <c r="G3310" s="69">
        <f t="shared" si="106"/>
        <v>0</v>
      </c>
      <c r="I3310" s="67">
        <v>0</v>
      </c>
      <c r="J3310" s="68">
        <f t="shared" si="107"/>
        <v>0</v>
      </c>
      <c r="K3310" s="56"/>
      <c r="L3310" s="64" t="s">
        <v>493</v>
      </c>
    </row>
    <row r="3311" spans="1:12" s="72" customFormat="1" outlineLevel="2">
      <c r="A3311" s="81">
        <v>2745900001</v>
      </c>
      <c r="B3311" s="82" t="s">
        <v>2541</v>
      </c>
      <c r="C3311" s="69">
        <v>0</v>
      </c>
      <c r="D3311" s="78"/>
      <c r="E3311" s="69"/>
      <c r="F3311" s="71"/>
      <c r="G3311" s="69">
        <f t="shared" si="106"/>
        <v>0</v>
      </c>
      <c r="I3311" s="67">
        <v>0</v>
      </c>
      <c r="J3311" s="68">
        <f t="shared" si="107"/>
        <v>0</v>
      </c>
      <c r="K3311" s="56"/>
      <c r="L3311" s="64" t="s">
        <v>493</v>
      </c>
    </row>
    <row r="3312" spans="1:12" s="72" customFormat="1" outlineLevel="1">
      <c r="A3312" s="41"/>
      <c r="B3312" s="41"/>
      <c r="C3312" s="99"/>
      <c r="D3312" s="99"/>
      <c r="E3312" s="99"/>
      <c r="F3312" s="71"/>
      <c r="G3312" s="99"/>
      <c r="I3312" s="67"/>
      <c r="J3312" s="68"/>
      <c r="K3312" s="56"/>
      <c r="L3312" s="64">
        <v>0</v>
      </c>
    </row>
    <row r="3313" spans="1:13" s="72" customFormat="1">
      <c r="A3313" s="41" t="s">
        <v>496</v>
      </c>
      <c r="B3313" s="41"/>
      <c r="C3313" s="99">
        <f>C3285</f>
        <v>148244674.18000001</v>
      </c>
      <c r="D3313" s="99"/>
      <c r="E3313" s="99">
        <f>E3285</f>
        <v>-148244674.18000001</v>
      </c>
      <c r="F3313" s="71"/>
      <c r="G3313" s="99">
        <f>C3313+E3313</f>
        <v>0</v>
      </c>
      <c r="I3313" s="67"/>
      <c r="J3313" s="68"/>
      <c r="K3313" s="56"/>
      <c r="L3313" s="64">
        <v>0</v>
      </c>
    </row>
    <row r="3314" spans="1:13" s="72" customFormat="1" outlineLevel="1">
      <c r="A3314" s="126" t="s">
        <v>513</v>
      </c>
      <c r="B3314" s="35" t="s">
        <v>5721</v>
      </c>
      <c r="C3314" s="80">
        <f>SUM(C3315:C3344)</f>
        <v>0</v>
      </c>
      <c r="D3314" s="78"/>
      <c r="E3314" s="66"/>
      <c r="F3314" s="71"/>
      <c r="G3314" s="66">
        <f>C3314+E3314</f>
        <v>0</v>
      </c>
      <c r="I3314" s="67">
        <v>0</v>
      </c>
      <c r="J3314" s="68">
        <f>I3314-G3314</f>
        <v>0</v>
      </c>
      <c r="K3314" s="56"/>
      <c r="L3314" s="64"/>
      <c r="M3314" s="91"/>
    </row>
    <row r="3315" spans="1:13" s="72" customFormat="1" outlineLevel="2">
      <c r="A3315" s="127" t="s">
        <v>514</v>
      </c>
      <c r="B3315" s="128" t="s">
        <v>2600</v>
      </c>
      <c r="C3315" s="84">
        <v>0</v>
      </c>
      <c r="D3315" s="78"/>
      <c r="E3315" s="69"/>
      <c r="F3315" s="71"/>
      <c r="G3315" s="69"/>
      <c r="I3315" s="67">
        <v>0</v>
      </c>
      <c r="J3315" s="68">
        <f>I3315-G3315</f>
        <v>0</v>
      </c>
      <c r="K3315" s="56"/>
      <c r="L3315" s="64"/>
    </row>
    <row r="3316" spans="1:13" s="72" customFormat="1" outlineLevel="2">
      <c r="A3316" s="81">
        <v>2111310500</v>
      </c>
      <c r="B3316" s="82" t="s">
        <v>1033</v>
      </c>
      <c r="C3316" s="69">
        <v>0</v>
      </c>
      <c r="D3316" s="78"/>
      <c r="E3316" s="69"/>
      <c r="F3316" s="71"/>
      <c r="G3316" s="69">
        <f t="shared" ref="G3316:G3344" si="108">C3316+E3316</f>
        <v>0</v>
      </c>
      <c r="I3316" s="67">
        <v>0</v>
      </c>
      <c r="J3316" s="68">
        <f t="shared" ref="J3316:J3379" si="109">I3316-G3316</f>
        <v>0</v>
      </c>
      <c r="K3316" s="56"/>
      <c r="L3316" s="64" t="s">
        <v>369</v>
      </c>
    </row>
    <row r="3317" spans="1:13" s="72" customFormat="1" outlineLevel="2">
      <c r="A3317" s="81">
        <v>2110000000</v>
      </c>
      <c r="B3317" s="82" t="s">
        <v>1008</v>
      </c>
      <c r="C3317" s="69">
        <v>0</v>
      </c>
      <c r="D3317" s="78"/>
      <c r="E3317" s="69"/>
      <c r="F3317" s="71"/>
      <c r="G3317" s="69">
        <f t="shared" si="108"/>
        <v>0</v>
      </c>
      <c r="I3317" s="67">
        <v>0</v>
      </c>
      <c r="J3317" s="68">
        <f t="shared" si="109"/>
        <v>0</v>
      </c>
      <c r="K3317" s="56"/>
      <c r="L3317" s="64" t="s">
        <v>369</v>
      </c>
    </row>
    <row r="3318" spans="1:13" s="72" customFormat="1" outlineLevel="2">
      <c r="A3318" s="81">
        <v>2110001000</v>
      </c>
      <c r="B3318" s="82" t="s">
        <v>1009</v>
      </c>
      <c r="C3318" s="69">
        <v>0</v>
      </c>
      <c r="D3318" s="78"/>
      <c r="E3318" s="69"/>
      <c r="F3318" s="71"/>
      <c r="G3318" s="69">
        <f t="shared" si="108"/>
        <v>0</v>
      </c>
      <c r="I3318" s="67">
        <v>0</v>
      </c>
      <c r="J3318" s="68">
        <f t="shared" si="109"/>
        <v>0</v>
      </c>
      <c r="K3318" s="56"/>
      <c r="L3318" s="64" t="s">
        <v>369</v>
      </c>
    </row>
    <row r="3319" spans="1:13" s="72" customFormat="1" outlineLevel="2">
      <c r="A3319" s="81">
        <v>2110003000</v>
      </c>
      <c r="B3319" s="82" t="s">
        <v>1010</v>
      </c>
      <c r="C3319" s="69">
        <v>0</v>
      </c>
      <c r="D3319" s="78"/>
      <c r="E3319" s="69"/>
      <c r="F3319" s="71"/>
      <c r="G3319" s="69">
        <f t="shared" si="108"/>
        <v>0</v>
      </c>
      <c r="I3319" s="67">
        <v>0</v>
      </c>
      <c r="J3319" s="68">
        <f t="shared" si="109"/>
        <v>0</v>
      </c>
      <c r="K3319" s="56"/>
      <c r="L3319" s="64" t="s">
        <v>369</v>
      </c>
    </row>
    <row r="3320" spans="1:13" s="72" customFormat="1" outlineLevel="2">
      <c r="A3320" s="81">
        <v>2110004000</v>
      </c>
      <c r="B3320" s="82" t="s">
        <v>1011</v>
      </c>
      <c r="C3320" s="69">
        <v>0</v>
      </c>
      <c r="D3320" s="78"/>
      <c r="E3320" s="69"/>
      <c r="F3320" s="71"/>
      <c r="G3320" s="69">
        <f t="shared" si="108"/>
        <v>0</v>
      </c>
      <c r="I3320" s="67">
        <v>0</v>
      </c>
      <c r="J3320" s="68">
        <f t="shared" si="109"/>
        <v>0</v>
      </c>
      <c r="K3320" s="56"/>
      <c r="L3320" s="64" t="s">
        <v>369</v>
      </c>
    </row>
    <row r="3321" spans="1:13" s="72" customFormat="1" outlineLevel="2">
      <c r="A3321" s="81">
        <v>2110005000</v>
      </c>
      <c r="B3321" s="82" t="s">
        <v>1012</v>
      </c>
      <c r="C3321" s="69">
        <v>0</v>
      </c>
      <c r="D3321" s="78"/>
      <c r="E3321" s="69"/>
      <c r="F3321" s="71"/>
      <c r="G3321" s="69">
        <f t="shared" si="108"/>
        <v>0</v>
      </c>
      <c r="I3321" s="67">
        <v>0</v>
      </c>
      <c r="J3321" s="68">
        <f t="shared" si="109"/>
        <v>0</v>
      </c>
      <c r="K3321" s="56"/>
      <c r="L3321" s="64" t="s">
        <v>369</v>
      </c>
    </row>
    <row r="3322" spans="1:13" s="72" customFormat="1" outlineLevel="2">
      <c r="A3322" s="81">
        <v>2110006000</v>
      </c>
      <c r="B3322" s="82" t="s">
        <v>1013</v>
      </c>
      <c r="C3322" s="69">
        <v>0</v>
      </c>
      <c r="D3322" s="78"/>
      <c r="E3322" s="69"/>
      <c r="F3322" s="71"/>
      <c r="G3322" s="69">
        <f t="shared" si="108"/>
        <v>0</v>
      </c>
      <c r="I3322" s="67">
        <v>0</v>
      </c>
      <c r="J3322" s="68">
        <f t="shared" si="109"/>
        <v>0</v>
      </c>
      <c r="K3322" s="56"/>
      <c r="L3322" s="64" t="s">
        <v>369</v>
      </c>
    </row>
    <row r="3323" spans="1:13" s="72" customFormat="1" outlineLevel="2">
      <c r="A3323" s="81">
        <v>2110010000</v>
      </c>
      <c r="B3323" s="82" t="s">
        <v>1014</v>
      </c>
      <c r="C3323" s="69">
        <v>0</v>
      </c>
      <c r="D3323" s="78"/>
      <c r="E3323" s="69"/>
      <c r="F3323" s="71"/>
      <c r="G3323" s="69">
        <f t="shared" si="108"/>
        <v>0</v>
      </c>
      <c r="I3323" s="67">
        <v>0</v>
      </c>
      <c r="J3323" s="68">
        <f t="shared" si="109"/>
        <v>0</v>
      </c>
      <c r="K3323" s="56"/>
      <c r="L3323" s="64" t="s">
        <v>369</v>
      </c>
    </row>
    <row r="3324" spans="1:13" s="72" customFormat="1" outlineLevel="2">
      <c r="A3324" s="81">
        <v>2110011000</v>
      </c>
      <c r="B3324" s="82" t="s">
        <v>1015</v>
      </c>
      <c r="C3324" s="69">
        <v>0</v>
      </c>
      <c r="D3324" s="78"/>
      <c r="E3324" s="69"/>
      <c r="F3324" s="71"/>
      <c r="G3324" s="69">
        <f t="shared" si="108"/>
        <v>0</v>
      </c>
      <c r="I3324" s="67">
        <v>0</v>
      </c>
      <c r="J3324" s="68">
        <f t="shared" si="109"/>
        <v>0</v>
      </c>
      <c r="K3324" s="56"/>
      <c r="L3324" s="64" t="s">
        <v>369</v>
      </c>
    </row>
    <row r="3325" spans="1:13" s="72" customFormat="1" outlineLevel="2">
      <c r="A3325" s="81">
        <v>2110011100</v>
      </c>
      <c r="B3325" s="82" t="s">
        <v>1016</v>
      </c>
      <c r="C3325" s="69">
        <v>0</v>
      </c>
      <c r="D3325" s="78"/>
      <c r="E3325" s="69"/>
      <c r="F3325" s="71"/>
      <c r="G3325" s="69">
        <f t="shared" si="108"/>
        <v>0</v>
      </c>
      <c r="I3325" s="67">
        <v>0</v>
      </c>
      <c r="J3325" s="68">
        <f t="shared" si="109"/>
        <v>0</v>
      </c>
      <c r="K3325" s="56"/>
      <c r="L3325" s="64" t="s">
        <v>369</v>
      </c>
    </row>
    <row r="3326" spans="1:13" s="72" customFormat="1" outlineLevel="2">
      <c r="A3326" s="81">
        <v>2110011200</v>
      </c>
      <c r="B3326" s="82" t="s">
        <v>1017</v>
      </c>
      <c r="C3326" s="69">
        <v>0</v>
      </c>
      <c r="D3326" s="78"/>
      <c r="E3326" s="69"/>
      <c r="F3326" s="71"/>
      <c r="G3326" s="69">
        <f t="shared" si="108"/>
        <v>0</v>
      </c>
      <c r="I3326" s="67">
        <v>0</v>
      </c>
      <c r="J3326" s="68">
        <f t="shared" si="109"/>
        <v>0</v>
      </c>
      <c r="K3326" s="56"/>
      <c r="L3326" s="64" t="s">
        <v>369</v>
      </c>
    </row>
    <row r="3327" spans="1:13" s="72" customFormat="1" outlineLevel="2">
      <c r="A3327" s="81">
        <v>2110020000</v>
      </c>
      <c r="B3327" s="82" t="s">
        <v>1018</v>
      </c>
      <c r="C3327" s="69">
        <v>0</v>
      </c>
      <c r="D3327" s="78"/>
      <c r="E3327" s="69"/>
      <c r="F3327" s="71"/>
      <c r="G3327" s="69">
        <f t="shared" si="108"/>
        <v>0</v>
      </c>
      <c r="I3327" s="67">
        <v>0</v>
      </c>
      <c r="J3327" s="68">
        <f t="shared" si="109"/>
        <v>0</v>
      </c>
      <c r="K3327" s="56"/>
      <c r="L3327" s="64" t="s">
        <v>369</v>
      </c>
    </row>
    <row r="3328" spans="1:13" s="72" customFormat="1" outlineLevel="2">
      <c r="A3328" s="81">
        <v>2110021000</v>
      </c>
      <c r="B3328" s="82" t="s">
        <v>1019</v>
      </c>
      <c r="C3328" s="69">
        <v>0</v>
      </c>
      <c r="D3328" s="78"/>
      <c r="E3328" s="69"/>
      <c r="F3328" s="71"/>
      <c r="G3328" s="69">
        <f t="shared" si="108"/>
        <v>0</v>
      </c>
      <c r="I3328" s="67">
        <v>0</v>
      </c>
      <c r="J3328" s="68">
        <f t="shared" si="109"/>
        <v>0</v>
      </c>
      <c r="K3328" s="56"/>
      <c r="L3328" s="64" t="s">
        <v>369</v>
      </c>
    </row>
    <row r="3329" spans="1:12" s="72" customFormat="1" outlineLevel="2">
      <c r="A3329" s="81">
        <v>2110022000</v>
      </c>
      <c r="B3329" s="82" t="s">
        <v>1020</v>
      </c>
      <c r="C3329" s="69">
        <v>0</v>
      </c>
      <c r="D3329" s="78"/>
      <c r="E3329" s="69"/>
      <c r="F3329" s="71"/>
      <c r="G3329" s="69">
        <f t="shared" si="108"/>
        <v>0</v>
      </c>
      <c r="I3329" s="67">
        <v>0</v>
      </c>
      <c r="J3329" s="68">
        <f t="shared" si="109"/>
        <v>0</v>
      </c>
      <c r="K3329" s="56"/>
      <c r="L3329" s="64" t="s">
        <v>369</v>
      </c>
    </row>
    <row r="3330" spans="1:12" s="72" customFormat="1" outlineLevel="2">
      <c r="A3330" s="81">
        <v>2110023000</v>
      </c>
      <c r="B3330" s="82" t="s">
        <v>1021</v>
      </c>
      <c r="C3330" s="69">
        <v>0</v>
      </c>
      <c r="D3330" s="78"/>
      <c r="E3330" s="69"/>
      <c r="F3330" s="71"/>
      <c r="G3330" s="69">
        <f t="shared" si="108"/>
        <v>0</v>
      </c>
      <c r="I3330" s="67">
        <v>0</v>
      </c>
      <c r="J3330" s="68">
        <f t="shared" si="109"/>
        <v>0</v>
      </c>
      <c r="K3330" s="56"/>
      <c r="L3330" s="64" t="s">
        <v>369</v>
      </c>
    </row>
    <row r="3331" spans="1:12" s="72" customFormat="1" outlineLevel="2">
      <c r="A3331" s="81">
        <v>2110030000</v>
      </c>
      <c r="B3331" s="82" t="s">
        <v>1022</v>
      </c>
      <c r="C3331" s="69">
        <v>0</v>
      </c>
      <c r="D3331" s="78"/>
      <c r="E3331" s="69"/>
      <c r="F3331" s="71"/>
      <c r="G3331" s="69">
        <f t="shared" si="108"/>
        <v>0</v>
      </c>
      <c r="I3331" s="67">
        <v>0</v>
      </c>
      <c r="J3331" s="68">
        <f t="shared" si="109"/>
        <v>0</v>
      </c>
      <c r="K3331" s="56"/>
      <c r="L3331" s="64" t="s">
        <v>369</v>
      </c>
    </row>
    <row r="3332" spans="1:12" s="72" customFormat="1" outlineLevel="2">
      <c r="A3332" s="81">
        <v>2110040000</v>
      </c>
      <c r="B3332" s="82" t="s">
        <v>1023</v>
      </c>
      <c r="C3332" s="69">
        <v>0</v>
      </c>
      <c r="D3332" s="78"/>
      <c r="E3332" s="69"/>
      <c r="F3332" s="71"/>
      <c r="G3332" s="69">
        <f t="shared" si="108"/>
        <v>0</v>
      </c>
      <c r="I3332" s="67">
        <v>0</v>
      </c>
      <c r="J3332" s="68">
        <f t="shared" si="109"/>
        <v>0</v>
      </c>
      <c r="K3332" s="56"/>
      <c r="L3332" s="64" t="s">
        <v>369</v>
      </c>
    </row>
    <row r="3333" spans="1:12" s="72" customFormat="1" outlineLevel="2">
      <c r="A3333" s="81">
        <v>2110041000</v>
      </c>
      <c r="B3333" s="82" t="s">
        <v>1024</v>
      </c>
      <c r="C3333" s="69">
        <v>0</v>
      </c>
      <c r="D3333" s="78"/>
      <c r="E3333" s="69"/>
      <c r="F3333" s="71"/>
      <c r="G3333" s="69">
        <f t="shared" si="108"/>
        <v>0</v>
      </c>
      <c r="I3333" s="67">
        <v>0</v>
      </c>
      <c r="J3333" s="68">
        <f t="shared" si="109"/>
        <v>0</v>
      </c>
      <c r="K3333" s="56"/>
      <c r="L3333" s="64" t="s">
        <v>369</v>
      </c>
    </row>
    <row r="3334" spans="1:12" s="72" customFormat="1" outlineLevel="2">
      <c r="A3334" s="81">
        <v>2110050000</v>
      </c>
      <c r="B3334" s="82" t="s">
        <v>1025</v>
      </c>
      <c r="C3334" s="69">
        <v>0</v>
      </c>
      <c r="D3334" s="78"/>
      <c r="E3334" s="69"/>
      <c r="F3334" s="71"/>
      <c r="G3334" s="69">
        <f t="shared" si="108"/>
        <v>0</v>
      </c>
      <c r="I3334" s="67">
        <v>0</v>
      </c>
      <c r="J3334" s="68">
        <f t="shared" si="109"/>
        <v>0</v>
      </c>
      <c r="K3334" s="56"/>
      <c r="L3334" s="64" t="s">
        <v>369</v>
      </c>
    </row>
    <row r="3335" spans="1:12" s="72" customFormat="1" outlineLevel="2">
      <c r="A3335" s="81">
        <v>2110060000</v>
      </c>
      <c r="B3335" s="82" t="s">
        <v>1026</v>
      </c>
      <c r="C3335" s="69">
        <v>0</v>
      </c>
      <c r="D3335" s="78"/>
      <c r="E3335" s="69"/>
      <c r="F3335" s="71"/>
      <c r="G3335" s="69">
        <f t="shared" si="108"/>
        <v>0</v>
      </c>
      <c r="I3335" s="67">
        <v>0</v>
      </c>
      <c r="J3335" s="68">
        <f t="shared" si="109"/>
        <v>0</v>
      </c>
      <c r="K3335" s="56"/>
      <c r="L3335" s="64" t="s">
        <v>369</v>
      </c>
    </row>
    <row r="3336" spans="1:12" s="72" customFormat="1" outlineLevel="2">
      <c r="A3336" s="81">
        <v>2110061000</v>
      </c>
      <c r="B3336" s="82" t="s">
        <v>1027</v>
      </c>
      <c r="C3336" s="69">
        <v>0</v>
      </c>
      <c r="D3336" s="78"/>
      <c r="E3336" s="69"/>
      <c r="F3336" s="71"/>
      <c r="G3336" s="69">
        <f t="shared" si="108"/>
        <v>0</v>
      </c>
      <c r="I3336" s="67">
        <v>0</v>
      </c>
      <c r="J3336" s="68">
        <f t="shared" si="109"/>
        <v>0</v>
      </c>
      <c r="K3336" s="56"/>
      <c r="L3336" s="64" t="s">
        <v>369</v>
      </c>
    </row>
    <row r="3337" spans="1:12" s="72" customFormat="1" outlineLevel="2">
      <c r="A3337" s="81">
        <v>2110061100</v>
      </c>
      <c r="B3337" s="82" t="s">
        <v>1028</v>
      </c>
      <c r="C3337" s="69">
        <v>0</v>
      </c>
      <c r="D3337" s="78"/>
      <c r="E3337" s="69"/>
      <c r="F3337" s="71"/>
      <c r="G3337" s="69">
        <f t="shared" si="108"/>
        <v>0</v>
      </c>
      <c r="I3337" s="67">
        <v>0</v>
      </c>
      <c r="J3337" s="68">
        <f t="shared" si="109"/>
        <v>0</v>
      </c>
      <c r="K3337" s="56"/>
      <c r="L3337" s="64" t="s">
        <v>369</v>
      </c>
    </row>
    <row r="3338" spans="1:12" s="72" customFormat="1" outlineLevel="2">
      <c r="A3338" s="81">
        <v>2110062000</v>
      </c>
      <c r="B3338" s="82" t="s">
        <v>1029</v>
      </c>
      <c r="C3338" s="69">
        <v>0</v>
      </c>
      <c r="D3338" s="78"/>
      <c r="E3338" s="69"/>
      <c r="F3338" s="71"/>
      <c r="G3338" s="69">
        <f t="shared" si="108"/>
        <v>0</v>
      </c>
      <c r="I3338" s="67">
        <v>0</v>
      </c>
      <c r="J3338" s="68">
        <f t="shared" si="109"/>
        <v>0</v>
      </c>
      <c r="K3338" s="56"/>
      <c r="L3338" s="64" t="s">
        <v>369</v>
      </c>
    </row>
    <row r="3339" spans="1:12" s="72" customFormat="1" outlineLevel="2">
      <c r="A3339" s="81">
        <v>2110062100</v>
      </c>
      <c r="B3339" s="82" t="s">
        <v>1030</v>
      </c>
      <c r="C3339" s="69">
        <v>0</v>
      </c>
      <c r="D3339" s="78"/>
      <c r="E3339" s="69"/>
      <c r="F3339" s="71"/>
      <c r="G3339" s="69">
        <f t="shared" si="108"/>
        <v>0</v>
      </c>
      <c r="I3339" s="67">
        <v>0</v>
      </c>
      <c r="J3339" s="68">
        <f t="shared" si="109"/>
        <v>0</v>
      </c>
      <c r="K3339" s="56"/>
      <c r="L3339" s="64" t="s">
        <v>369</v>
      </c>
    </row>
    <row r="3340" spans="1:12" s="72" customFormat="1" outlineLevel="2">
      <c r="A3340" s="81">
        <v>2110063000</v>
      </c>
      <c r="B3340" s="82" t="s">
        <v>1031</v>
      </c>
      <c r="C3340" s="69">
        <v>0</v>
      </c>
      <c r="D3340" s="78"/>
      <c r="E3340" s="69"/>
      <c r="F3340" s="71"/>
      <c r="G3340" s="69">
        <f t="shared" si="108"/>
        <v>0</v>
      </c>
      <c r="I3340" s="67">
        <v>0</v>
      </c>
      <c r="J3340" s="68">
        <f t="shared" si="109"/>
        <v>0</v>
      </c>
      <c r="K3340" s="56"/>
      <c r="L3340" s="64" t="s">
        <v>369</v>
      </c>
    </row>
    <row r="3341" spans="1:12" s="72" customFormat="1" outlineLevel="2">
      <c r="A3341" s="81">
        <v>2110063100</v>
      </c>
      <c r="B3341" s="82" t="s">
        <v>1032</v>
      </c>
      <c r="C3341" s="69">
        <v>0</v>
      </c>
      <c r="D3341" s="78"/>
      <c r="E3341" s="69"/>
      <c r="F3341" s="71"/>
      <c r="G3341" s="69">
        <f t="shared" si="108"/>
        <v>0</v>
      </c>
      <c r="I3341" s="67">
        <v>0</v>
      </c>
      <c r="J3341" s="68">
        <f t="shared" si="109"/>
        <v>0</v>
      </c>
      <c r="K3341" s="56"/>
      <c r="L3341" s="64" t="s">
        <v>369</v>
      </c>
    </row>
    <row r="3342" spans="1:12" s="72" customFormat="1" outlineLevel="2">
      <c r="A3342" s="81">
        <v>2110070000</v>
      </c>
      <c r="B3342" s="82" t="s">
        <v>2601</v>
      </c>
      <c r="C3342" s="69">
        <v>0</v>
      </c>
      <c r="D3342" s="78"/>
      <c r="E3342" s="69"/>
      <c r="F3342" s="71"/>
      <c r="G3342" s="69">
        <f t="shared" si="108"/>
        <v>0</v>
      </c>
      <c r="I3342" s="67">
        <v>0</v>
      </c>
      <c r="J3342" s="68">
        <f t="shared" si="109"/>
        <v>0</v>
      </c>
      <c r="K3342" s="56"/>
      <c r="L3342" s="64" t="s">
        <v>369</v>
      </c>
    </row>
    <row r="3343" spans="1:12" s="72" customFormat="1" outlineLevel="2">
      <c r="A3343" s="81">
        <v>2110090000</v>
      </c>
      <c r="B3343" s="82" t="s">
        <v>1034</v>
      </c>
      <c r="C3343" s="69">
        <v>0</v>
      </c>
      <c r="D3343" s="78"/>
      <c r="E3343" s="69"/>
      <c r="F3343" s="71"/>
      <c r="G3343" s="69">
        <f t="shared" si="108"/>
        <v>0</v>
      </c>
      <c r="I3343" s="67">
        <v>0</v>
      </c>
      <c r="J3343" s="68">
        <f t="shared" si="109"/>
        <v>0</v>
      </c>
      <c r="K3343" s="56"/>
      <c r="L3343" s="64" t="s">
        <v>369</v>
      </c>
    </row>
    <row r="3344" spans="1:12" s="72" customFormat="1" outlineLevel="2">
      <c r="A3344" s="81">
        <v>2110999999</v>
      </c>
      <c r="B3344" s="82" t="s">
        <v>1035</v>
      </c>
      <c r="C3344" s="69">
        <v>0</v>
      </c>
      <c r="D3344" s="78"/>
      <c r="E3344" s="69"/>
      <c r="F3344" s="71"/>
      <c r="G3344" s="69">
        <f t="shared" si="108"/>
        <v>0</v>
      </c>
      <c r="I3344" s="67">
        <v>0</v>
      </c>
      <c r="J3344" s="68">
        <f t="shared" si="109"/>
        <v>0</v>
      </c>
      <c r="K3344" s="56"/>
      <c r="L3344" s="64" t="s">
        <v>369</v>
      </c>
    </row>
    <row r="3345" spans="1:12" s="72" customFormat="1" outlineLevel="1">
      <c r="A3345" s="65" t="s">
        <v>515</v>
      </c>
      <c r="B3345" s="34" t="s">
        <v>5631</v>
      </c>
      <c r="C3345" s="66">
        <f>SUM(C3346)</f>
        <v>0</v>
      </c>
      <c r="D3345" s="78"/>
      <c r="E3345" s="66"/>
      <c r="F3345" s="71"/>
      <c r="G3345" s="66">
        <f>C3345+E3345</f>
        <v>0</v>
      </c>
      <c r="I3345" s="67">
        <v>0</v>
      </c>
      <c r="J3345" s="68">
        <f t="shared" si="109"/>
        <v>0</v>
      </c>
      <c r="K3345" s="56"/>
      <c r="L3345" s="64">
        <v>0</v>
      </c>
    </row>
    <row r="3346" spans="1:12" s="72" customFormat="1" outlineLevel="2">
      <c r="A3346" s="30">
        <v>2523010000</v>
      </c>
      <c r="B3346" s="44" t="s">
        <v>2602</v>
      </c>
      <c r="C3346" s="69">
        <v>0</v>
      </c>
      <c r="D3346" s="78"/>
      <c r="E3346" s="69"/>
      <c r="F3346" s="71"/>
      <c r="G3346" s="69">
        <f>C3346+E3346</f>
        <v>0</v>
      </c>
      <c r="I3346" s="67">
        <v>0</v>
      </c>
      <c r="J3346" s="68">
        <f t="shared" si="109"/>
        <v>0</v>
      </c>
      <c r="K3346" s="56"/>
      <c r="L3346" s="64" t="s">
        <v>515</v>
      </c>
    </row>
    <row r="3347" spans="1:12" s="72" customFormat="1" outlineLevel="1">
      <c r="A3347" s="65" t="s">
        <v>516</v>
      </c>
      <c r="B3347" s="34" t="s">
        <v>5722</v>
      </c>
      <c r="C3347" s="66">
        <f>SUM(C3348:C3349)</f>
        <v>-16.130000000004657</v>
      </c>
      <c r="D3347" s="78"/>
      <c r="E3347" s="66"/>
      <c r="F3347" s="71"/>
      <c r="G3347" s="66">
        <f t="shared" ref="G3347:G3408" si="110">C3347+E3347</f>
        <v>-16.130000000004657</v>
      </c>
      <c r="I3347" s="67">
        <v>-11.83</v>
      </c>
      <c r="J3347" s="68">
        <f t="shared" si="109"/>
        <v>4.3000000000046565</v>
      </c>
      <c r="K3347" s="56"/>
      <c r="L3347" s="64">
        <v>0</v>
      </c>
    </row>
    <row r="3348" spans="1:12" s="72" customFormat="1" outlineLevel="2">
      <c r="A3348" s="81">
        <v>2621010000</v>
      </c>
      <c r="B3348" s="82" t="s">
        <v>2603</v>
      </c>
      <c r="C3348" s="69">
        <v>294158.299999999</v>
      </c>
      <c r="D3348" s="78"/>
      <c r="E3348" s="69"/>
      <c r="F3348" s="71"/>
      <c r="G3348" s="69">
        <f t="shared" si="110"/>
        <v>294158.299999999</v>
      </c>
      <c r="I3348" s="67">
        <v>0</v>
      </c>
      <c r="J3348" s="68">
        <f t="shared" si="109"/>
        <v>-294158.299999999</v>
      </c>
      <c r="K3348" s="56"/>
      <c r="L3348" s="64" t="s">
        <v>516</v>
      </c>
    </row>
    <row r="3349" spans="1:12" s="72" customFormat="1" outlineLevel="2">
      <c r="A3349" s="81">
        <v>2621020000</v>
      </c>
      <c r="B3349" s="82" t="s">
        <v>2604</v>
      </c>
      <c r="C3349" s="69">
        <v>-294174.429999999</v>
      </c>
      <c r="D3349" s="78"/>
      <c r="E3349" s="69"/>
      <c r="F3349" s="71"/>
      <c r="G3349" s="69">
        <f t="shared" si="110"/>
        <v>-294174.429999999</v>
      </c>
      <c r="I3349" s="67">
        <v>0</v>
      </c>
      <c r="J3349" s="68">
        <f t="shared" si="109"/>
        <v>294174.429999999</v>
      </c>
      <c r="K3349" s="56"/>
      <c r="L3349" s="64" t="s">
        <v>516</v>
      </c>
    </row>
    <row r="3350" spans="1:12" s="72" customFormat="1" outlineLevel="1">
      <c r="A3350" s="65" t="s">
        <v>517</v>
      </c>
      <c r="B3350" s="34" t="s">
        <v>5723</v>
      </c>
      <c r="C3350" s="66">
        <f>SUM(C3351:C3356)</f>
        <v>-1038523.0399990082</v>
      </c>
      <c r="D3350" s="78"/>
      <c r="E3350" s="66"/>
      <c r="F3350" s="71"/>
      <c r="G3350" s="66">
        <f t="shared" si="110"/>
        <v>-1038523.0399990082</v>
      </c>
      <c r="I3350" s="67">
        <v>-1068277.17</v>
      </c>
      <c r="J3350" s="68">
        <f t="shared" si="109"/>
        <v>-29754.130000991747</v>
      </c>
      <c r="K3350" s="56"/>
      <c r="L3350" s="64">
        <v>0</v>
      </c>
    </row>
    <row r="3351" spans="1:12" s="72" customFormat="1" outlineLevel="2">
      <c r="A3351" s="30">
        <v>2624010000</v>
      </c>
      <c r="B3351" s="44" t="s">
        <v>1149</v>
      </c>
      <c r="C3351" s="69">
        <v>0</v>
      </c>
      <c r="D3351" s="78"/>
      <c r="E3351" s="69"/>
      <c r="F3351" s="71"/>
      <c r="G3351" s="69">
        <f t="shared" ref="G3351:G3356" si="111">C3351+E3351</f>
        <v>0</v>
      </c>
      <c r="I3351" s="67">
        <v>0</v>
      </c>
      <c r="J3351" s="68">
        <f t="shared" ref="J3351:J3356" si="112">I3351-G3351</f>
        <v>0</v>
      </c>
      <c r="K3351" s="56"/>
      <c r="L3351" s="64" t="s">
        <v>393</v>
      </c>
    </row>
    <row r="3352" spans="1:12" s="72" customFormat="1" outlineLevel="2">
      <c r="A3352" s="30">
        <v>2624020000</v>
      </c>
      <c r="B3352" s="44" t="s">
        <v>1150</v>
      </c>
      <c r="C3352" s="69">
        <v>0</v>
      </c>
      <c r="D3352" s="78"/>
      <c r="E3352" s="69"/>
      <c r="F3352" s="71"/>
      <c r="G3352" s="69">
        <f t="shared" si="111"/>
        <v>0</v>
      </c>
      <c r="I3352" s="67">
        <v>0</v>
      </c>
      <c r="J3352" s="68">
        <f t="shared" si="112"/>
        <v>0</v>
      </c>
      <c r="K3352" s="56"/>
      <c r="L3352" s="64" t="s">
        <v>393</v>
      </c>
    </row>
    <row r="3353" spans="1:12" s="72" customFormat="1" outlineLevel="2">
      <c r="A3353" s="81">
        <v>2622000000</v>
      </c>
      <c r="B3353" s="82" t="s">
        <v>1151</v>
      </c>
      <c r="C3353" s="69">
        <v>-812549.56999999902</v>
      </c>
      <c r="D3353" s="78"/>
      <c r="E3353" s="69"/>
      <c r="F3353" s="71"/>
      <c r="G3353" s="69">
        <f t="shared" si="111"/>
        <v>-812549.56999999902</v>
      </c>
      <c r="I3353" s="67">
        <v>0</v>
      </c>
      <c r="J3353" s="68">
        <f t="shared" si="112"/>
        <v>812549.56999999902</v>
      </c>
      <c r="K3353" s="56"/>
      <c r="L3353" s="64" t="s">
        <v>517</v>
      </c>
    </row>
    <row r="3354" spans="1:12" s="72" customFormat="1" outlineLevel="2">
      <c r="A3354" s="81">
        <v>2622010000</v>
      </c>
      <c r="B3354" s="82" t="s">
        <v>1152</v>
      </c>
      <c r="C3354" s="69">
        <v>343491124.43000001</v>
      </c>
      <c r="D3354" s="78"/>
      <c r="E3354" s="69"/>
      <c r="F3354" s="71"/>
      <c r="G3354" s="69">
        <f t="shared" si="111"/>
        <v>343491124.43000001</v>
      </c>
      <c r="I3354" s="67">
        <v>0</v>
      </c>
      <c r="J3354" s="68">
        <f t="shared" si="112"/>
        <v>-343491124.43000001</v>
      </c>
      <c r="K3354" s="56"/>
      <c r="L3354" s="64" t="s">
        <v>517</v>
      </c>
    </row>
    <row r="3355" spans="1:12" s="72" customFormat="1" outlineLevel="2">
      <c r="A3355" s="81">
        <v>2622020000</v>
      </c>
      <c r="B3355" s="82" t="s">
        <v>1153</v>
      </c>
      <c r="C3355" s="69">
        <v>-343717097.89999902</v>
      </c>
      <c r="D3355" s="78"/>
      <c r="E3355" s="69"/>
      <c r="F3355" s="71"/>
      <c r="G3355" s="69">
        <f t="shared" si="111"/>
        <v>-343717097.89999902</v>
      </c>
      <c r="I3355" s="67">
        <v>0</v>
      </c>
      <c r="J3355" s="68">
        <f t="shared" si="112"/>
        <v>343717097.89999902</v>
      </c>
      <c r="K3355" s="56"/>
      <c r="L3355" s="64" t="s">
        <v>517</v>
      </c>
    </row>
    <row r="3356" spans="1:12" s="72" customFormat="1" outlineLevel="2">
      <c r="A3356" s="81">
        <v>2622030000</v>
      </c>
      <c r="B3356" s="82" t="s">
        <v>1154</v>
      </c>
      <c r="C3356" s="69">
        <v>0</v>
      </c>
      <c r="D3356" s="78"/>
      <c r="E3356" s="69"/>
      <c r="F3356" s="71"/>
      <c r="G3356" s="69">
        <f t="shared" si="111"/>
        <v>0</v>
      </c>
      <c r="I3356" s="67">
        <v>0</v>
      </c>
      <c r="J3356" s="68">
        <f t="shared" si="112"/>
        <v>0</v>
      </c>
      <c r="K3356" s="56"/>
      <c r="L3356" s="64" t="s">
        <v>517</v>
      </c>
    </row>
    <row r="3357" spans="1:12" s="72" customFormat="1" outlineLevel="1">
      <c r="A3357" s="65" t="s">
        <v>518</v>
      </c>
      <c r="B3357" s="34" t="s">
        <v>5724</v>
      </c>
      <c r="C3357" s="66">
        <f>SUM(C3358:C3358)</f>
        <v>0</v>
      </c>
      <c r="D3357" s="78"/>
      <c r="E3357" s="66"/>
      <c r="F3357" s="71"/>
      <c r="G3357" s="66">
        <f t="shared" si="110"/>
        <v>0</v>
      </c>
      <c r="I3357" s="67">
        <v>0</v>
      </c>
      <c r="J3357" s="68">
        <f t="shared" si="109"/>
        <v>0</v>
      </c>
      <c r="K3357" s="56"/>
      <c r="L3357" s="64">
        <v>0</v>
      </c>
    </row>
    <row r="3358" spans="1:12" s="72" customFormat="1" outlineLevel="2">
      <c r="A3358" s="30">
        <v>2626010000</v>
      </c>
      <c r="B3358" s="44" t="s">
        <v>2605</v>
      </c>
      <c r="C3358" s="69">
        <v>0</v>
      </c>
      <c r="D3358" s="78"/>
      <c r="E3358" s="69"/>
      <c r="F3358" s="71"/>
      <c r="G3358" s="69">
        <f t="shared" si="110"/>
        <v>0</v>
      </c>
      <c r="I3358" s="67">
        <v>0</v>
      </c>
      <c r="J3358" s="68">
        <f t="shared" si="109"/>
        <v>0</v>
      </c>
      <c r="K3358" s="56"/>
      <c r="L3358" s="64" t="s">
        <v>518</v>
      </c>
    </row>
    <row r="3359" spans="1:12" s="72" customFormat="1" outlineLevel="1">
      <c r="A3359" s="65" t="s">
        <v>519</v>
      </c>
      <c r="B3359" s="34" t="s">
        <v>5635</v>
      </c>
      <c r="C3359" s="66">
        <f>SUM(C3360:C3364)</f>
        <v>78426.139999999898</v>
      </c>
      <c r="D3359" s="78"/>
      <c r="E3359" s="66"/>
      <c r="F3359" s="71"/>
      <c r="G3359" s="66">
        <f t="shared" si="110"/>
        <v>78426.139999999898</v>
      </c>
      <c r="I3359" s="67">
        <v>50330.04</v>
      </c>
      <c r="J3359" s="68">
        <f t="shared" si="109"/>
        <v>-28096.099999999897</v>
      </c>
      <c r="K3359" s="56"/>
      <c r="L3359" s="64">
        <v>0</v>
      </c>
    </row>
    <row r="3360" spans="1:12" s="72" customFormat="1" outlineLevel="2">
      <c r="A3360" s="81">
        <v>2629010000</v>
      </c>
      <c r="B3360" s="82" t="s">
        <v>1155</v>
      </c>
      <c r="C3360" s="69">
        <v>0</v>
      </c>
      <c r="D3360" s="78"/>
      <c r="E3360" s="69"/>
      <c r="F3360" s="71"/>
      <c r="G3360" s="69">
        <f t="shared" si="110"/>
        <v>0</v>
      </c>
      <c r="I3360" s="67">
        <v>0</v>
      </c>
      <c r="J3360" s="68">
        <f t="shared" si="109"/>
        <v>0</v>
      </c>
      <c r="K3360" s="56"/>
      <c r="L3360" s="64" t="s">
        <v>394</v>
      </c>
    </row>
    <row r="3361" spans="1:14" s="72" customFormat="1" outlineLevel="2">
      <c r="A3361" s="81">
        <v>2629020000</v>
      </c>
      <c r="B3361" s="82" t="s">
        <v>1156</v>
      </c>
      <c r="C3361" s="69">
        <v>0</v>
      </c>
      <c r="D3361" s="78"/>
      <c r="E3361" s="69"/>
      <c r="F3361" s="71"/>
      <c r="G3361" s="69">
        <f t="shared" si="110"/>
        <v>0</v>
      </c>
      <c r="I3361" s="67">
        <v>0</v>
      </c>
      <c r="J3361" s="68">
        <f t="shared" si="109"/>
        <v>0</v>
      </c>
      <c r="K3361" s="56"/>
      <c r="L3361" s="64" t="s">
        <v>394</v>
      </c>
    </row>
    <row r="3362" spans="1:14" s="72" customFormat="1" outlineLevel="2">
      <c r="A3362" s="81">
        <v>2629030000</v>
      </c>
      <c r="B3362" s="82" t="s">
        <v>1157</v>
      </c>
      <c r="C3362" s="69">
        <v>0</v>
      </c>
      <c r="D3362" s="78"/>
      <c r="E3362" s="69"/>
      <c r="F3362" s="71"/>
      <c r="G3362" s="69">
        <f t="shared" si="110"/>
        <v>0</v>
      </c>
      <c r="I3362" s="67">
        <v>0</v>
      </c>
      <c r="J3362" s="68">
        <f t="shared" si="109"/>
        <v>0</v>
      </c>
      <c r="K3362" s="56"/>
      <c r="L3362" s="64" t="s">
        <v>394</v>
      </c>
    </row>
    <row r="3363" spans="1:14" s="72" customFormat="1" outlineLevel="2">
      <c r="A3363" s="81">
        <v>2629040000</v>
      </c>
      <c r="B3363" s="82" t="s">
        <v>1158</v>
      </c>
      <c r="C3363" s="69">
        <v>78426.139999999898</v>
      </c>
      <c r="D3363" s="78"/>
      <c r="E3363" s="69"/>
      <c r="F3363" s="71"/>
      <c r="G3363" s="69">
        <f t="shared" si="110"/>
        <v>78426.139999999898</v>
      </c>
      <c r="I3363" s="67">
        <v>0</v>
      </c>
      <c r="J3363" s="68">
        <f t="shared" si="109"/>
        <v>-78426.139999999898</v>
      </c>
      <c r="K3363" s="56"/>
      <c r="L3363" s="64" t="s">
        <v>394</v>
      </c>
    </row>
    <row r="3364" spans="1:14" s="72" customFormat="1" outlineLevel="2">
      <c r="A3364" s="81">
        <v>2629990000</v>
      </c>
      <c r="B3364" s="82" t="s">
        <v>1159</v>
      </c>
      <c r="C3364" s="69">
        <v>0</v>
      </c>
      <c r="D3364" s="78"/>
      <c r="E3364" s="69"/>
      <c r="F3364" s="71"/>
      <c r="G3364" s="69">
        <f t="shared" si="110"/>
        <v>0</v>
      </c>
      <c r="I3364" s="67">
        <v>0</v>
      </c>
      <c r="J3364" s="68">
        <f t="shared" si="109"/>
        <v>0</v>
      </c>
      <c r="K3364" s="56"/>
      <c r="L3364" s="64" t="s">
        <v>394</v>
      </c>
    </row>
    <row r="3365" spans="1:14" s="72" customFormat="1" outlineLevel="2">
      <c r="A3365" s="81">
        <v>2629999999</v>
      </c>
      <c r="B3365" s="82" t="s">
        <v>1160</v>
      </c>
      <c r="C3365" s="69">
        <v>-0.02</v>
      </c>
      <c r="D3365" s="78"/>
      <c r="E3365" s="69"/>
      <c r="F3365" s="71"/>
      <c r="G3365" s="69">
        <f t="shared" si="110"/>
        <v>-0.02</v>
      </c>
      <c r="I3365" s="67">
        <v>0</v>
      </c>
      <c r="J3365" s="68">
        <f t="shared" si="109"/>
        <v>0.02</v>
      </c>
      <c r="K3365" s="56"/>
      <c r="L3365" s="64" t="s">
        <v>394</v>
      </c>
    </row>
    <row r="3366" spans="1:14" s="72" customFormat="1" outlineLevel="1">
      <c r="A3366" s="65" t="s">
        <v>520</v>
      </c>
      <c r="B3366" s="34" t="s">
        <v>5636</v>
      </c>
      <c r="C3366" s="66">
        <f>SUM(C3367)</f>
        <v>82291.63</v>
      </c>
      <c r="D3366" s="78"/>
      <c r="E3366" s="66"/>
      <c r="F3366" s="71"/>
      <c r="G3366" s="66">
        <f t="shared" si="110"/>
        <v>82291.63</v>
      </c>
      <c r="I3366" s="67">
        <v>105379.27</v>
      </c>
      <c r="J3366" s="68">
        <f t="shared" si="109"/>
        <v>23087.64</v>
      </c>
      <c r="K3366" s="56"/>
      <c r="L3366" s="64">
        <v>0</v>
      </c>
    </row>
    <row r="3367" spans="1:14" s="72" customFormat="1" outlineLevel="2">
      <c r="A3367" s="81">
        <v>2630000000</v>
      </c>
      <c r="B3367" s="82" t="s">
        <v>1161</v>
      </c>
      <c r="C3367" s="69">
        <v>82291.63</v>
      </c>
      <c r="D3367" s="78"/>
      <c r="E3367" s="69"/>
      <c r="F3367" s="71"/>
      <c r="G3367" s="69">
        <f t="shared" si="110"/>
        <v>82291.63</v>
      </c>
      <c r="I3367" s="67">
        <v>0</v>
      </c>
      <c r="J3367" s="68">
        <f t="shared" si="109"/>
        <v>-82291.63</v>
      </c>
      <c r="K3367" s="56"/>
      <c r="L3367" s="64" t="s">
        <v>395</v>
      </c>
    </row>
    <row r="3368" spans="1:14" s="72" customFormat="1" outlineLevel="1">
      <c r="A3368" s="65" t="s">
        <v>521</v>
      </c>
      <c r="B3368" s="34" t="s">
        <v>5638</v>
      </c>
      <c r="C3368" s="66">
        <f>SUM(C3369:C3370)</f>
        <v>0</v>
      </c>
      <c r="D3368" s="78"/>
      <c r="E3368" s="66"/>
      <c r="F3368" s="71"/>
      <c r="G3368" s="66">
        <f t="shared" si="110"/>
        <v>0</v>
      </c>
      <c r="I3368" s="67">
        <v>0</v>
      </c>
      <c r="J3368" s="68">
        <f t="shared" si="109"/>
        <v>0</v>
      </c>
      <c r="K3368" s="56"/>
      <c r="L3368" s="64">
        <v>0</v>
      </c>
    </row>
    <row r="3369" spans="1:14" s="72" customFormat="1" outlineLevel="2">
      <c r="A3369" s="81">
        <v>2670000000</v>
      </c>
      <c r="B3369" s="82" t="s">
        <v>1163</v>
      </c>
      <c r="C3369" s="69">
        <v>0</v>
      </c>
      <c r="D3369" s="78"/>
      <c r="E3369" s="69"/>
      <c r="F3369" s="71"/>
      <c r="G3369" s="69">
        <f t="shared" si="110"/>
        <v>0</v>
      </c>
      <c r="I3369" s="67">
        <v>0</v>
      </c>
      <c r="J3369" s="68">
        <f t="shared" si="109"/>
        <v>0</v>
      </c>
      <c r="K3369" s="56"/>
      <c r="L3369" s="64" t="s">
        <v>397</v>
      </c>
    </row>
    <row r="3370" spans="1:14" s="72" customFormat="1" outlineLevel="2">
      <c r="A3370" s="81">
        <v>2679999999</v>
      </c>
      <c r="B3370" s="82" t="s">
        <v>1164</v>
      </c>
      <c r="C3370" s="69">
        <v>0</v>
      </c>
      <c r="D3370" s="78"/>
      <c r="E3370" s="69"/>
      <c r="F3370" s="71"/>
      <c r="G3370" s="69">
        <f t="shared" si="110"/>
        <v>0</v>
      </c>
      <c r="I3370" s="67">
        <v>0</v>
      </c>
      <c r="J3370" s="68">
        <f t="shared" si="109"/>
        <v>0</v>
      </c>
      <c r="K3370" s="56"/>
      <c r="L3370" s="64" t="s">
        <v>397</v>
      </c>
    </row>
    <row r="3371" spans="1:14" s="72" customFormat="1" outlineLevel="1">
      <c r="A3371" s="65" t="s">
        <v>522</v>
      </c>
      <c r="B3371" s="34" t="s">
        <v>5725</v>
      </c>
      <c r="C3371" s="66">
        <f>SUM(C3372:C3406)</f>
        <v>48571.679999999993</v>
      </c>
      <c r="D3371" s="78"/>
      <c r="E3371" s="66"/>
      <c r="F3371" s="71"/>
      <c r="G3371" s="66">
        <f t="shared" si="110"/>
        <v>48571.679999999993</v>
      </c>
      <c r="I3371" s="67">
        <v>71877.440000000395</v>
      </c>
      <c r="J3371" s="68">
        <f t="shared" si="109"/>
        <v>23305.760000000402</v>
      </c>
      <c r="K3371" s="56"/>
      <c r="L3371" s="64">
        <v>0</v>
      </c>
      <c r="M3371" s="99"/>
      <c r="N3371" s="67">
        <v>37786</v>
      </c>
    </row>
    <row r="3372" spans="1:14" s="72" customFormat="1" outlineLevel="2">
      <c r="A3372" s="81">
        <v>2682110101</v>
      </c>
      <c r="B3372" s="82" t="s">
        <v>2606</v>
      </c>
      <c r="C3372" s="69">
        <v>0</v>
      </c>
      <c r="D3372" s="78"/>
      <c r="E3372" s="69"/>
      <c r="F3372" s="71"/>
      <c r="G3372" s="69">
        <f t="shared" si="110"/>
        <v>0</v>
      </c>
      <c r="I3372" s="67">
        <v>0</v>
      </c>
      <c r="J3372" s="68">
        <f t="shared" si="109"/>
        <v>0</v>
      </c>
      <c r="K3372" s="56"/>
      <c r="L3372" s="64" t="s">
        <v>522</v>
      </c>
    </row>
    <row r="3373" spans="1:14" s="72" customFormat="1" outlineLevel="2">
      <c r="A3373" s="81">
        <v>2682110102</v>
      </c>
      <c r="B3373" s="82" t="s">
        <v>2607</v>
      </c>
      <c r="C3373" s="69">
        <v>0</v>
      </c>
      <c r="D3373" s="78"/>
      <c r="E3373" s="69"/>
      <c r="F3373" s="71"/>
      <c r="G3373" s="69">
        <f t="shared" si="110"/>
        <v>0</v>
      </c>
      <c r="I3373" s="67">
        <v>0</v>
      </c>
      <c r="J3373" s="68">
        <f t="shared" si="109"/>
        <v>0</v>
      </c>
      <c r="K3373" s="56"/>
      <c r="L3373" s="64" t="s">
        <v>522</v>
      </c>
    </row>
    <row r="3374" spans="1:14" s="72" customFormat="1" outlineLevel="2">
      <c r="A3374" s="81">
        <v>2682110103</v>
      </c>
      <c r="B3374" s="82" t="s">
        <v>2608</v>
      </c>
      <c r="C3374" s="69">
        <v>0</v>
      </c>
      <c r="D3374" s="78"/>
      <c r="E3374" s="69"/>
      <c r="F3374" s="71"/>
      <c r="G3374" s="69">
        <f t="shared" si="110"/>
        <v>0</v>
      </c>
      <c r="I3374" s="67">
        <v>0</v>
      </c>
      <c r="J3374" s="68">
        <f t="shared" si="109"/>
        <v>0</v>
      </c>
      <c r="K3374" s="56"/>
      <c r="L3374" s="64" t="s">
        <v>522</v>
      </c>
    </row>
    <row r="3375" spans="1:14" s="72" customFormat="1" outlineLevel="2">
      <c r="A3375" s="81">
        <v>2682110111</v>
      </c>
      <c r="B3375" s="82" t="s">
        <v>2609</v>
      </c>
      <c r="C3375" s="69">
        <v>0</v>
      </c>
      <c r="D3375" s="78"/>
      <c r="E3375" s="69"/>
      <c r="F3375" s="71"/>
      <c r="G3375" s="69">
        <f t="shared" si="110"/>
        <v>0</v>
      </c>
      <c r="I3375" s="67">
        <v>0</v>
      </c>
      <c r="J3375" s="68">
        <f t="shared" si="109"/>
        <v>0</v>
      </c>
      <c r="K3375" s="56"/>
      <c r="L3375" s="64" t="s">
        <v>522</v>
      </c>
    </row>
    <row r="3376" spans="1:14" s="72" customFormat="1" outlineLevel="2">
      <c r="A3376" s="81">
        <v>2682110112</v>
      </c>
      <c r="B3376" s="82" t="s">
        <v>2610</v>
      </c>
      <c r="C3376" s="75">
        <v>37786</v>
      </c>
      <c r="D3376" s="78"/>
      <c r="E3376" s="69"/>
      <c r="F3376" s="71"/>
      <c r="G3376" s="69">
        <f t="shared" si="110"/>
        <v>37786</v>
      </c>
      <c r="I3376" s="67">
        <v>0</v>
      </c>
      <c r="J3376" s="68">
        <f t="shared" si="109"/>
        <v>-37786</v>
      </c>
      <c r="K3376" s="56"/>
      <c r="L3376" s="64" t="s">
        <v>522</v>
      </c>
    </row>
    <row r="3377" spans="1:12" s="72" customFormat="1" outlineLevel="2">
      <c r="A3377" s="81">
        <v>2682110113</v>
      </c>
      <c r="B3377" s="82" t="s">
        <v>2611</v>
      </c>
      <c r="C3377" s="69">
        <v>0</v>
      </c>
      <c r="D3377" s="78"/>
      <c r="E3377" s="69"/>
      <c r="F3377" s="71"/>
      <c r="G3377" s="69">
        <f t="shared" si="110"/>
        <v>0</v>
      </c>
      <c r="I3377" s="67">
        <v>0</v>
      </c>
      <c r="J3377" s="68">
        <f t="shared" si="109"/>
        <v>0</v>
      </c>
      <c r="K3377" s="56"/>
      <c r="L3377" s="64" t="s">
        <v>522</v>
      </c>
    </row>
    <row r="3378" spans="1:12" s="72" customFormat="1" outlineLevel="2">
      <c r="A3378" s="81">
        <v>2682110201</v>
      </c>
      <c r="B3378" s="82" t="s">
        <v>2612</v>
      </c>
      <c r="C3378" s="69">
        <v>0</v>
      </c>
      <c r="D3378" s="78"/>
      <c r="E3378" s="69"/>
      <c r="F3378" s="71"/>
      <c r="G3378" s="69">
        <f t="shared" si="110"/>
        <v>0</v>
      </c>
      <c r="I3378" s="67">
        <v>0</v>
      </c>
      <c r="J3378" s="68">
        <f t="shared" si="109"/>
        <v>0</v>
      </c>
      <c r="K3378" s="56"/>
      <c r="L3378" s="64" t="s">
        <v>522</v>
      </c>
    </row>
    <row r="3379" spans="1:12" s="72" customFormat="1" outlineLevel="2">
      <c r="A3379" s="81">
        <v>2682110301</v>
      </c>
      <c r="B3379" s="82" t="s">
        <v>2613</v>
      </c>
      <c r="C3379" s="69">
        <v>0</v>
      </c>
      <c r="D3379" s="78"/>
      <c r="E3379" s="69"/>
      <c r="F3379" s="71"/>
      <c r="G3379" s="69">
        <f t="shared" si="110"/>
        <v>0</v>
      </c>
      <c r="I3379" s="67">
        <v>0</v>
      </c>
      <c r="J3379" s="68">
        <f t="shared" si="109"/>
        <v>0</v>
      </c>
      <c r="K3379" s="56"/>
      <c r="L3379" s="64" t="s">
        <v>522</v>
      </c>
    </row>
    <row r="3380" spans="1:12" s="72" customFormat="1" outlineLevel="2">
      <c r="A3380" s="81">
        <v>2682110302</v>
      </c>
      <c r="B3380" s="82" t="s">
        <v>2614</v>
      </c>
      <c r="C3380" s="69">
        <v>0</v>
      </c>
      <c r="D3380" s="78"/>
      <c r="E3380" s="69"/>
      <c r="F3380" s="71"/>
      <c r="G3380" s="69">
        <f t="shared" si="110"/>
        <v>0</v>
      </c>
      <c r="I3380" s="67">
        <v>0</v>
      </c>
      <c r="J3380" s="68">
        <f t="shared" ref="J3380:J3443" si="113">I3380-G3380</f>
        <v>0</v>
      </c>
      <c r="K3380" s="56"/>
      <c r="L3380" s="64" t="s">
        <v>522</v>
      </c>
    </row>
    <row r="3381" spans="1:12" s="72" customFormat="1" outlineLevel="2">
      <c r="A3381" s="81">
        <v>2682110303</v>
      </c>
      <c r="B3381" s="82" t="s">
        <v>2615</v>
      </c>
      <c r="C3381" s="69">
        <v>0</v>
      </c>
      <c r="D3381" s="78"/>
      <c r="E3381" s="69"/>
      <c r="F3381" s="71"/>
      <c r="G3381" s="69">
        <f t="shared" si="110"/>
        <v>0</v>
      </c>
      <c r="I3381" s="67">
        <v>0</v>
      </c>
      <c r="J3381" s="68">
        <f t="shared" si="113"/>
        <v>0</v>
      </c>
      <c r="K3381" s="56"/>
      <c r="L3381" s="64" t="s">
        <v>522</v>
      </c>
    </row>
    <row r="3382" spans="1:12" s="72" customFormat="1" outlineLevel="2">
      <c r="A3382" s="81">
        <v>2682110401</v>
      </c>
      <c r="B3382" s="82" t="s">
        <v>2616</v>
      </c>
      <c r="C3382" s="69">
        <v>-1432.41</v>
      </c>
      <c r="D3382" s="78"/>
      <c r="E3382" s="69"/>
      <c r="F3382" s="71"/>
      <c r="G3382" s="69">
        <f t="shared" si="110"/>
        <v>-1432.41</v>
      </c>
      <c r="I3382" s="67">
        <v>0</v>
      </c>
      <c r="J3382" s="68">
        <f t="shared" si="113"/>
        <v>1432.41</v>
      </c>
      <c r="K3382" s="56"/>
      <c r="L3382" s="64" t="s">
        <v>522</v>
      </c>
    </row>
    <row r="3383" spans="1:12" s="72" customFormat="1" outlineLevel="2">
      <c r="A3383" s="81">
        <v>2682110402</v>
      </c>
      <c r="B3383" s="82" t="s">
        <v>2617</v>
      </c>
      <c r="C3383" s="69">
        <v>0</v>
      </c>
      <c r="D3383" s="78"/>
      <c r="E3383" s="69"/>
      <c r="F3383" s="71"/>
      <c r="G3383" s="69">
        <f t="shared" si="110"/>
        <v>0</v>
      </c>
      <c r="I3383" s="67">
        <v>0</v>
      </c>
      <c r="J3383" s="68">
        <f t="shared" si="113"/>
        <v>0</v>
      </c>
      <c r="K3383" s="56"/>
      <c r="L3383" s="64" t="s">
        <v>522</v>
      </c>
    </row>
    <row r="3384" spans="1:12" s="72" customFormat="1" outlineLevel="2">
      <c r="A3384" s="81">
        <v>2682110403</v>
      </c>
      <c r="B3384" s="82" t="s">
        <v>2618</v>
      </c>
      <c r="C3384" s="69">
        <v>0</v>
      </c>
      <c r="D3384" s="78"/>
      <c r="E3384" s="69"/>
      <c r="F3384" s="71"/>
      <c r="G3384" s="69">
        <f t="shared" si="110"/>
        <v>0</v>
      </c>
      <c r="I3384" s="67">
        <v>0</v>
      </c>
      <c r="J3384" s="68">
        <f t="shared" si="113"/>
        <v>0</v>
      </c>
      <c r="K3384" s="56"/>
      <c r="L3384" s="64" t="s">
        <v>522</v>
      </c>
    </row>
    <row r="3385" spans="1:12" s="72" customFormat="1" outlineLevel="2">
      <c r="A3385" s="81">
        <v>2682110501</v>
      </c>
      <c r="B3385" s="82" t="s">
        <v>2619</v>
      </c>
      <c r="C3385" s="69">
        <v>0</v>
      </c>
      <c r="D3385" s="78"/>
      <c r="E3385" s="69"/>
      <c r="F3385" s="71"/>
      <c r="G3385" s="69">
        <f t="shared" si="110"/>
        <v>0</v>
      </c>
      <c r="I3385" s="67">
        <v>0</v>
      </c>
      <c r="J3385" s="68">
        <f t="shared" si="113"/>
        <v>0</v>
      </c>
      <c r="K3385" s="56"/>
      <c r="L3385" s="64" t="s">
        <v>522</v>
      </c>
    </row>
    <row r="3386" spans="1:12" s="72" customFormat="1" outlineLevel="2">
      <c r="A3386" s="81">
        <v>2682110502</v>
      </c>
      <c r="B3386" s="82" t="s">
        <v>2620</v>
      </c>
      <c r="C3386" s="69">
        <v>0</v>
      </c>
      <c r="D3386" s="78"/>
      <c r="E3386" s="69"/>
      <c r="F3386" s="71"/>
      <c r="G3386" s="69">
        <f t="shared" si="110"/>
        <v>0</v>
      </c>
      <c r="I3386" s="67">
        <v>0</v>
      </c>
      <c r="J3386" s="68">
        <f t="shared" si="113"/>
        <v>0</v>
      </c>
      <c r="K3386" s="56"/>
      <c r="L3386" s="64" t="s">
        <v>522</v>
      </c>
    </row>
    <row r="3387" spans="1:12" s="72" customFormat="1" outlineLevel="2">
      <c r="A3387" s="81">
        <v>2682110503</v>
      </c>
      <c r="B3387" s="82" t="s">
        <v>2621</v>
      </c>
      <c r="C3387" s="69">
        <v>0</v>
      </c>
      <c r="D3387" s="78"/>
      <c r="E3387" s="69"/>
      <c r="F3387" s="71"/>
      <c r="G3387" s="69">
        <f t="shared" si="110"/>
        <v>0</v>
      </c>
      <c r="I3387" s="67">
        <v>0</v>
      </c>
      <c r="J3387" s="68">
        <f t="shared" si="113"/>
        <v>0</v>
      </c>
      <c r="K3387" s="56"/>
      <c r="L3387" s="64" t="s">
        <v>522</v>
      </c>
    </row>
    <row r="3388" spans="1:12" s="72" customFormat="1" outlineLevel="2">
      <c r="A3388" s="81">
        <v>2682110811</v>
      </c>
      <c r="B3388" s="82" t="s">
        <v>2622</v>
      </c>
      <c r="C3388" s="69">
        <v>0</v>
      </c>
      <c r="D3388" s="78"/>
      <c r="E3388" s="69"/>
      <c r="F3388" s="71"/>
      <c r="G3388" s="69">
        <f t="shared" si="110"/>
        <v>0</v>
      </c>
      <c r="I3388" s="67">
        <v>0</v>
      </c>
      <c r="J3388" s="68">
        <f t="shared" si="113"/>
        <v>0</v>
      </c>
      <c r="K3388" s="56"/>
      <c r="L3388" s="64" t="s">
        <v>522</v>
      </c>
    </row>
    <row r="3389" spans="1:12" s="72" customFormat="1" outlineLevel="2">
      <c r="A3389" s="81">
        <v>2682110812</v>
      </c>
      <c r="B3389" s="82" t="s">
        <v>2623</v>
      </c>
      <c r="C3389" s="69">
        <v>0</v>
      </c>
      <c r="D3389" s="78"/>
      <c r="E3389" s="69"/>
      <c r="F3389" s="71"/>
      <c r="G3389" s="69">
        <f t="shared" si="110"/>
        <v>0</v>
      </c>
      <c r="I3389" s="67">
        <v>0</v>
      </c>
      <c r="J3389" s="68">
        <f t="shared" si="113"/>
        <v>0</v>
      </c>
      <c r="K3389" s="56"/>
      <c r="L3389" s="64" t="s">
        <v>522</v>
      </c>
    </row>
    <row r="3390" spans="1:12" s="72" customFormat="1" outlineLevel="2">
      <c r="A3390" s="81">
        <v>2682110813</v>
      </c>
      <c r="B3390" s="82" t="s">
        <v>2624</v>
      </c>
      <c r="C3390" s="69">
        <v>0</v>
      </c>
      <c r="D3390" s="78"/>
      <c r="E3390" s="69"/>
      <c r="F3390" s="71"/>
      <c r="G3390" s="69">
        <f t="shared" si="110"/>
        <v>0</v>
      </c>
      <c r="I3390" s="67">
        <v>0</v>
      </c>
      <c r="J3390" s="68">
        <f t="shared" si="113"/>
        <v>0</v>
      </c>
      <c r="K3390" s="56"/>
      <c r="L3390" s="64" t="s">
        <v>522</v>
      </c>
    </row>
    <row r="3391" spans="1:12" s="72" customFormat="1" outlineLevel="2">
      <c r="A3391" s="81">
        <v>2682110814</v>
      </c>
      <c r="B3391" s="82" t="s">
        <v>2625</v>
      </c>
      <c r="C3391" s="69">
        <v>0</v>
      </c>
      <c r="D3391" s="78"/>
      <c r="E3391" s="69"/>
      <c r="F3391" s="71"/>
      <c r="G3391" s="69">
        <f t="shared" si="110"/>
        <v>0</v>
      </c>
      <c r="I3391" s="67">
        <v>0</v>
      </c>
      <c r="J3391" s="68">
        <f t="shared" si="113"/>
        <v>0</v>
      </c>
      <c r="K3391" s="56"/>
      <c r="L3391" s="64" t="s">
        <v>522</v>
      </c>
    </row>
    <row r="3392" spans="1:12" s="72" customFormat="1" outlineLevel="2">
      <c r="A3392" s="81">
        <v>2682110815</v>
      </c>
      <c r="B3392" s="82" t="s">
        <v>2626</v>
      </c>
      <c r="C3392" s="69">
        <v>0</v>
      </c>
      <c r="D3392" s="78"/>
      <c r="E3392" s="69"/>
      <c r="F3392" s="71"/>
      <c r="G3392" s="69">
        <f t="shared" si="110"/>
        <v>0</v>
      </c>
      <c r="I3392" s="67">
        <v>0</v>
      </c>
      <c r="J3392" s="68">
        <f t="shared" si="113"/>
        <v>0</v>
      </c>
      <c r="K3392" s="56"/>
      <c r="L3392" s="64" t="s">
        <v>522</v>
      </c>
    </row>
    <row r="3393" spans="1:14" s="72" customFormat="1" outlineLevel="2">
      <c r="A3393" s="81">
        <v>2682110820</v>
      </c>
      <c r="B3393" s="82" t="s">
        <v>2627</v>
      </c>
      <c r="C3393" s="69">
        <v>0</v>
      </c>
      <c r="D3393" s="78"/>
      <c r="E3393" s="69"/>
      <c r="F3393" s="71"/>
      <c r="G3393" s="69">
        <f t="shared" si="110"/>
        <v>0</v>
      </c>
      <c r="I3393" s="67">
        <v>0</v>
      </c>
      <c r="J3393" s="68">
        <f t="shared" si="113"/>
        <v>0</v>
      </c>
      <c r="K3393" s="56"/>
      <c r="L3393" s="64" t="s">
        <v>522</v>
      </c>
    </row>
    <row r="3394" spans="1:14" s="72" customFormat="1" outlineLevel="2">
      <c r="A3394" s="81">
        <v>2682110822</v>
      </c>
      <c r="B3394" s="82" t="s">
        <v>2628</v>
      </c>
      <c r="C3394" s="69">
        <v>0</v>
      </c>
      <c r="D3394" s="78"/>
      <c r="E3394" s="69"/>
      <c r="F3394" s="71"/>
      <c r="G3394" s="69">
        <f t="shared" si="110"/>
        <v>0</v>
      </c>
      <c r="I3394" s="67">
        <v>0</v>
      </c>
      <c r="J3394" s="68">
        <f t="shared" si="113"/>
        <v>0</v>
      </c>
      <c r="K3394" s="56"/>
      <c r="L3394" s="64" t="s">
        <v>522</v>
      </c>
    </row>
    <row r="3395" spans="1:14" s="72" customFormat="1" outlineLevel="2">
      <c r="A3395" s="81">
        <v>2682110826</v>
      </c>
      <c r="B3395" s="82" t="s">
        <v>2629</v>
      </c>
      <c r="C3395" s="69">
        <v>0</v>
      </c>
      <c r="D3395" s="78"/>
      <c r="E3395" s="69"/>
      <c r="F3395" s="71"/>
      <c r="G3395" s="69">
        <f t="shared" si="110"/>
        <v>0</v>
      </c>
      <c r="I3395" s="67">
        <v>0</v>
      </c>
      <c r="J3395" s="68">
        <f t="shared" si="113"/>
        <v>0</v>
      </c>
      <c r="K3395" s="56"/>
      <c r="L3395" s="64" t="s">
        <v>522</v>
      </c>
    </row>
    <row r="3396" spans="1:14" s="72" customFormat="1" outlineLevel="2">
      <c r="A3396" s="81">
        <v>2682110829</v>
      </c>
      <c r="B3396" s="82" t="s">
        <v>2630</v>
      </c>
      <c r="C3396" s="69">
        <v>0</v>
      </c>
      <c r="D3396" s="78"/>
      <c r="E3396" s="69"/>
      <c r="F3396" s="71"/>
      <c r="G3396" s="69">
        <f t="shared" si="110"/>
        <v>0</v>
      </c>
      <c r="I3396" s="67">
        <v>0</v>
      </c>
      <c r="J3396" s="68">
        <f t="shared" si="113"/>
        <v>0</v>
      </c>
      <c r="K3396" s="56"/>
      <c r="L3396" s="64" t="s">
        <v>522</v>
      </c>
    </row>
    <row r="3397" spans="1:14" s="72" customFormat="1" outlineLevel="2">
      <c r="A3397" s="81">
        <v>2682110901</v>
      </c>
      <c r="B3397" s="82" t="s">
        <v>2631</v>
      </c>
      <c r="C3397" s="69">
        <v>0</v>
      </c>
      <c r="D3397" s="78"/>
      <c r="E3397" s="69"/>
      <c r="F3397" s="71"/>
      <c r="G3397" s="69">
        <f t="shared" si="110"/>
        <v>0</v>
      </c>
      <c r="I3397" s="67">
        <v>0</v>
      </c>
      <c r="J3397" s="68">
        <f t="shared" si="113"/>
        <v>0</v>
      </c>
      <c r="K3397" s="56"/>
      <c r="L3397" s="64" t="s">
        <v>522</v>
      </c>
    </row>
    <row r="3398" spans="1:14" s="72" customFormat="1" outlineLevel="2">
      <c r="A3398" s="81">
        <v>2682110911</v>
      </c>
      <c r="B3398" s="82" t="s">
        <v>2632</v>
      </c>
      <c r="C3398" s="69">
        <v>0</v>
      </c>
      <c r="D3398" s="78"/>
      <c r="E3398" s="69"/>
      <c r="F3398" s="71"/>
      <c r="G3398" s="69">
        <f t="shared" si="110"/>
        <v>0</v>
      </c>
      <c r="I3398" s="67">
        <v>0</v>
      </c>
      <c r="J3398" s="68">
        <f t="shared" si="113"/>
        <v>0</v>
      </c>
      <c r="K3398" s="56"/>
      <c r="L3398" s="64" t="s">
        <v>522</v>
      </c>
    </row>
    <row r="3399" spans="1:14" s="72" customFormat="1" outlineLevel="2">
      <c r="A3399" s="81">
        <v>2682110912</v>
      </c>
      <c r="B3399" s="82" t="s">
        <v>2633</v>
      </c>
      <c r="C3399" s="69">
        <v>0</v>
      </c>
      <c r="D3399" s="78"/>
      <c r="E3399" s="69"/>
      <c r="F3399" s="71"/>
      <c r="G3399" s="69">
        <f t="shared" si="110"/>
        <v>0</v>
      </c>
      <c r="I3399" s="67">
        <v>0</v>
      </c>
      <c r="J3399" s="68">
        <f t="shared" si="113"/>
        <v>0</v>
      </c>
      <c r="K3399" s="56"/>
      <c r="L3399" s="64" t="s">
        <v>522</v>
      </c>
    </row>
    <row r="3400" spans="1:14" s="72" customFormat="1" outlineLevel="2">
      <c r="A3400" s="81">
        <v>2682110913</v>
      </c>
      <c r="B3400" s="82" t="s">
        <v>2634</v>
      </c>
      <c r="C3400" s="69">
        <v>0</v>
      </c>
      <c r="D3400" s="78"/>
      <c r="E3400" s="69"/>
      <c r="F3400" s="71"/>
      <c r="G3400" s="69">
        <f t="shared" si="110"/>
        <v>0</v>
      </c>
      <c r="I3400" s="67">
        <v>0</v>
      </c>
      <c r="J3400" s="68">
        <f t="shared" si="113"/>
        <v>0</v>
      </c>
      <c r="K3400" s="56"/>
      <c r="L3400" s="64" t="s">
        <v>522</v>
      </c>
    </row>
    <row r="3401" spans="1:14" s="72" customFormat="1" outlineLevel="2">
      <c r="A3401" s="81">
        <v>2682111000</v>
      </c>
      <c r="B3401" s="82" t="s">
        <v>2635</v>
      </c>
      <c r="C3401" s="69">
        <v>0</v>
      </c>
      <c r="D3401" s="78"/>
      <c r="E3401" s="69"/>
      <c r="F3401" s="71"/>
      <c r="G3401" s="69">
        <f t="shared" si="110"/>
        <v>0</v>
      </c>
      <c r="I3401" s="67">
        <v>0</v>
      </c>
      <c r="J3401" s="68">
        <f t="shared" si="113"/>
        <v>0</v>
      </c>
      <c r="K3401" s="56"/>
      <c r="L3401" s="64" t="s">
        <v>522</v>
      </c>
      <c r="M3401" s="99"/>
    </row>
    <row r="3402" spans="1:14" s="72" customFormat="1" outlineLevel="2">
      <c r="A3402" s="81">
        <v>2682111420</v>
      </c>
      <c r="B3402" s="82" t="s">
        <v>2636</v>
      </c>
      <c r="C3402" s="69">
        <v>12218.09</v>
      </c>
      <c r="D3402" s="78"/>
      <c r="E3402" s="69"/>
      <c r="F3402" s="71"/>
      <c r="G3402" s="69">
        <f>C3402+E3402</f>
        <v>12218.09</v>
      </c>
      <c r="I3402" s="67">
        <v>0</v>
      </c>
      <c r="J3402" s="68">
        <f>I3402-G3402</f>
        <v>-12218.09</v>
      </c>
      <c r="K3402" s="56"/>
      <c r="L3402" s="64" t="s">
        <v>522</v>
      </c>
    </row>
    <row r="3403" spans="1:14" s="72" customFormat="1" outlineLevel="2">
      <c r="A3403" s="81">
        <v>2682111800</v>
      </c>
      <c r="B3403" s="82" t="s">
        <v>1185</v>
      </c>
      <c r="C3403" s="69">
        <v>0</v>
      </c>
      <c r="D3403" s="78"/>
      <c r="E3403" s="69"/>
      <c r="F3403" s="71"/>
      <c r="G3403" s="69">
        <f>C3403+E3403</f>
        <v>0</v>
      </c>
      <c r="I3403" s="67">
        <v>0</v>
      </c>
      <c r="J3403" s="68">
        <f>I3403-G3403</f>
        <v>0</v>
      </c>
      <c r="K3403" s="56"/>
      <c r="L3403" s="64" t="s">
        <v>522</v>
      </c>
    </row>
    <row r="3404" spans="1:14" s="72" customFormat="1" outlineLevel="2">
      <c r="A3404" s="81">
        <v>2682112401</v>
      </c>
      <c r="B3404" s="82" t="s">
        <v>2637</v>
      </c>
      <c r="C3404" s="69">
        <v>0</v>
      </c>
      <c r="D3404" s="78"/>
      <c r="E3404" s="69"/>
      <c r="F3404" s="71"/>
      <c r="G3404" s="69">
        <f t="shared" si="110"/>
        <v>0</v>
      </c>
      <c r="I3404" s="67">
        <v>0</v>
      </c>
      <c r="J3404" s="68">
        <f t="shared" si="113"/>
        <v>0</v>
      </c>
      <c r="K3404" s="56"/>
      <c r="L3404" s="64" t="s">
        <v>522</v>
      </c>
      <c r="N3404" s="99"/>
    </row>
    <row r="3405" spans="1:14" s="72" customFormat="1" outlineLevel="2">
      <c r="A3405" s="81">
        <v>2682112814</v>
      </c>
      <c r="B3405" s="82" t="s">
        <v>2638</v>
      </c>
      <c r="C3405" s="69">
        <v>0</v>
      </c>
      <c r="D3405" s="78"/>
      <c r="E3405" s="69"/>
      <c r="F3405" s="71"/>
      <c r="G3405" s="69">
        <f t="shared" si="110"/>
        <v>0</v>
      </c>
      <c r="I3405" s="67">
        <v>0</v>
      </c>
      <c r="J3405" s="68">
        <f t="shared" si="113"/>
        <v>0</v>
      </c>
      <c r="K3405" s="56"/>
      <c r="L3405" s="64" t="s">
        <v>522</v>
      </c>
    </row>
    <row r="3406" spans="1:14" s="72" customFormat="1" outlineLevel="2">
      <c r="A3406" s="81">
        <v>2682112901</v>
      </c>
      <c r="B3406" s="82" t="s">
        <v>2639</v>
      </c>
      <c r="C3406" s="69">
        <v>0</v>
      </c>
      <c r="D3406" s="78"/>
      <c r="E3406" s="69"/>
      <c r="F3406" s="71"/>
      <c r="G3406" s="69">
        <f t="shared" si="110"/>
        <v>0</v>
      </c>
      <c r="I3406" s="67">
        <v>0</v>
      </c>
      <c r="J3406" s="68">
        <f t="shared" si="113"/>
        <v>0</v>
      </c>
      <c r="K3406" s="56"/>
      <c r="L3406" s="64" t="s">
        <v>522</v>
      </c>
    </row>
    <row r="3407" spans="1:14" s="72" customFormat="1" outlineLevel="1">
      <c r="A3407" s="65" t="s">
        <v>523</v>
      </c>
      <c r="B3407" s="34" t="s">
        <v>5642</v>
      </c>
      <c r="C3407" s="66">
        <f>SUM(C3408:C3411)</f>
        <v>29314.06</v>
      </c>
      <c r="D3407" s="78"/>
      <c r="E3407" s="66"/>
      <c r="F3407" s="71"/>
      <c r="G3407" s="66">
        <f t="shared" si="110"/>
        <v>29314.06</v>
      </c>
      <c r="I3407" s="67">
        <v>29264.06</v>
      </c>
      <c r="J3407" s="68">
        <f t="shared" si="113"/>
        <v>-50</v>
      </c>
      <c r="K3407" s="56"/>
      <c r="L3407" s="64">
        <v>0</v>
      </c>
    </row>
    <row r="3408" spans="1:14" s="72" customFormat="1" outlineLevel="2">
      <c r="A3408" s="81">
        <v>2681126010</v>
      </c>
      <c r="B3408" s="82" t="s">
        <v>1168</v>
      </c>
      <c r="C3408" s="69">
        <v>29314.06</v>
      </c>
      <c r="D3408" s="78"/>
      <c r="E3408" s="69"/>
      <c r="F3408" s="71"/>
      <c r="G3408" s="69">
        <f t="shared" si="110"/>
        <v>29314.06</v>
      </c>
      <c r="I3408" s="67">
        <v>0</v>
      </c>
      <c r="J3408" s="68">
        <f t="shared" si="113"/>
        <v>-29314.06</v>
      </c>
      <c r="K3408" s="56"/>
      <c r="L3408" s="64" t="s">
        <v>401</v>
      </c>
    </row>
    <row r="3409" spans="1:12" s="72" customFormat="1" outlineLevel="2">
      <c r="A3409" s="81">
        <v>2681126030</v>
      </c>
      <c r="B3409" s="82" t="s">
        <v>1170</v>
      </c>
      <c r="C3409" s="69">
        <v>0</v>
      </c>
      <c r="D3409" s="78"/>
      <c r="E3409" s="69"/>
      <c r="F3409" s="71"/>
      <c r="G3409" s="69">
        <f>C3409+E3409</f>
        <v>0</v>
      </c>
      <c r="I3409" s="67">
        <v>0</v>
      </c>
      <c r="J3409" s="68">
        <f t="shared" si="113"/>
        <v>0</v>
      </c>
      <c r="K3409" s="56"/>
      <c r="L3409" s="64" t="s">
        <v>401</v>
      </c>
    </row>
    <row r="3410" spans="1:12" s="72" customFormat="1" outlineLevel="2">
      <c r="A3410" s="81">
        <v>2682126100</v>
      </c>
      <c r="B3410" s="82" t="s">
        <v>1171</v>
      </c>
      <c r="C3410" s="69">
        <v>0</v>
      </c>
      <c r="D3410" s="78"/>
      <c r="E3410" s="69"/>
      <c r="F3410" s="71"/>
      <c r="G3410" s="69">
        <f t="shared" ref="G3410:G3475" si="114">C3410+E3410</f>
        <v>0</v>
      </c>
      <c r="I3410" s="67">
        <v>0</v>
      </c>
      <c r="J3410" s="68">
        <f t="shared" si="113"/>
        <v>0</v>
      </c>
      <c r="K3410" s="56"/>
      <c r="L3410" s="64" t="s">
        <v>401</v>
      </c>
    </row>
    <row r="3411" spans="1:12" s="72" customFormat="1" outlineLevel="2">
      <c r="A3411" s="30">
        <v>2682126200</v>
      </c>
      <c r="B3411" s="44" t="s">
        <v>2640</v>
      </c>
      <c r="C3411" s="69">
        <v>0</v>
      </c>
      <c r="D3411" s="78"/>
      <c r="E3411" s="69"/>
      <c r="F3411" s="71"/>
      <c r="G3411" s="69">
        <f t="shared" si="114"/>
        <v>0</v>
      </c>
      <c r="I3411" s="67">
        <v>0</v>
      </c>
      <c r="J3411" s="68">
        <f t="shared" si="113"/>
        <v>0</v>
      </c>
      <c r="K3411" s="56"/>
      <c r="L3411" s="64" t="s">
        <v>401</v>
      </c>
    </row>
    <row r="3412" spans="1:12" s="72" customFormat="1" outlineLevel="1">
      <c r="A3412" s="65" t="s">
        <v>524</v>
      </c>
      <c r="B3412" s="34" t="s">
        <v>5647</v>
      </c>
      <c r="C3412" s="66">
        <f>SUM(C3413)</f>
        <v>0</v>
      </c>
      <c r="D3412" s="78"/>
      <c r="E3412" s="66"/>
      <c r="F3412" s="71"/>
      <c r="G3412" s="66">
        <f>C3412+E3412</f>
        <v>0</v>
      </c>
      <c r="I3412" s="67">
        <v>0</v>
      </c>
      <c r="J3412" s="68">
        <f>I3412-G3412</f>
        <v>0</v>
      </c>
      <c r="K3412" s="56"/>
      <c r="L3412" s="64">
        <v>0</v>
      </c>
    </row>
    <row r="3413" spans="1:12" s="72" customFormat="1" outlineLevel="2">
      <c r="A3413" s="30">
        <v>2682137100</v>
      </c>
      <c r="B3413" s="44" t="s">
        <v>1182</v>
      </c>
      <c r="C3413" s="69">
        <v>0</v>
      </c>
      <c r="D3413" s="78"/>
      <c r="E3413" s="69"/>
      <c r="F3413" s="71"/>
      <c r="G3413" s="69">
        <f>C3413+E3413</f>
        <v>0</v>
      </c>
      <c r="I3413" s="67">
        <v>0</v>
      </c>
      <c r="J3413" s="68">
        <f>I3413-G3413</f>
        <v>0</v>
      </c>
      <c r="K3413" s="56"/>
      <c r="L3413" s="64" t="s">
        <v>524</v>
      </c>
    </row>
    <row r="3414" spans="1:12" s="72" customFormat="1" outlineLevel="1">
      <c r="A3414" s="65" t="s">
        <v>525</v>
      </c>
      <c r="B3414" s="34" t="s">
        <v>5648</v>
      </c>
      <c r="C3414" s="66">
        <f>SUM(C3415)</f>
        <v>0</v>
      </c>
      <c r="D3414" s="78"/>
      <c r="E3414" s="66"/>
      <c r="F3414" s="71"/>
      <c r="G3414" s="66">
        <f t="shared" si="114"/>
        <v>0</v>
      </c>
      <c r="H3414" s="111"/>
      <c r="I3414" s="67">
        <v>114686933.83</v>
      </c>
      <c r="J3414" s="68">
        <f t="shared" si="113"/>
        <v>114686933.83</v>
      </c>
      <c r="K3414" s="56"/>
      <c r="L3414" s="64">
        <v>0</v>
      </c>
    </row>
    <row r="3415" spans="1:12" s="72" customFormat="1" outlineLevel="2">
      <c r="A3415" s="30">
        <v>2682104000</v>
      </c>
      <c r="B3415" s="44" t="s">
        <v>1183</v>
      </c>
      <c r="C3415" s="98">
        <v>0</v>
      </c>
      <c r="D3415" s="78"/>
      <c r="E3415" s="69"/>
      <c r="F3415" s="71"/>
      <c r="G3415" s="69">
        <f t="shared" si="114"/>
        <v>0</v>
      </c>
      <c r="I3415" s="67">
        <v>0</v>
      </c>
      <c r="J3415" s="68">
        <f t="shared" si="113"/>
        <v>0</v>
      </c>
      <c r="K3415" s="56"/>
      <c r="L3415" s="64" t="s">
        <v>407</v>
      </c>
    </row>
    <row r="3416" spans="1:12" s="72" customFormat="1" outlineLevel="1">
      <c r="A3416" s="65" t="s">
        <v>526</v>
      </c>
      <c r="B3416" s="34" t="s">
        <v>5726</v>
      </c>
      <c r="C3416" s="66">
        <f>SUM(C3417)</f>
        <v>0</v>
      </c>
      <c r="D3416" s="78"/>
      <c r="E3416" s="66"/>
      <c r="F3416" s="71"/>
      <c r="G3416" s="66">
        <f t="shared" si="114"/>
        <v>0</v>
      </c>
      <c r="I3416" s="67">
        <v>0</v>
      </c>
      <c r="J3416" s="68">
        <f t="shared" si="113"/>
        <v>0</v>
      </c>
      <c r="K3416" s="56"/>
      <c r="L3416" s="64">
        <v>0</v>
      </c>
    </row>
    <row r="3417" spans="1:12" s="72" customFormat="1" outlineLevel="2">
      <c r="A3417" s="81">
        <v>2682101000</v>
      </c>
      <c r="B3417" s="82" t="s">
        <v>2641</v>
      </c>
      <c r="C3417" s="69">
        <v>0</v>
      </c>
      <c r="D3417" s="78"/>
      <c r="E3417" s="69"/>
      <c r="F3417" s="71"/>
      <c r="G3417" s="69">
        <f t="shared" si="114"/>
        <v>0</v>
      </c>
      <c r="I3417" s="67">
        <v>0</v>
      </c>
      <c r="J3417" s="68">
        <f t="shared" si="113"/>
        <v>0</v>
      </c>
      <c r="K3417" s="56"/>
      <c r="L3417" s="64" t="s">
        <v>526</v>
      </c>
    </row>
    <row r="3418" spans="1:12" s="72" customFormat="1" outlineLevel="1">
      <c r="A3418" s="65" t="s">
        <v>527</v>
      </c>
      <c r="B3418" s="34" t="s">
        <v>5727</v>
      </c>
      <c r="C3418" s="66">
        <f>SUM(C3419)</f>
        <v>0</v>
      </c>
      <c r="D3418" s="78"/>
      <c r="E3418" s="66"/>
      <c r="F3418" s="71"/>
      <c r="G3418" s="66">
        <f t="shared" si="114"/>
        <v>0</v>
      </c>
      <c r="I3418" s="67">
        <v>160750.64000000001</v>
      </c>
      <c r="J3418" s="68">
        <f t="shared" si="113"/>
        <v>160750.64000000001</v>
      </c>
      <c r="K3418" s="56"/>
      <c r="L3418" s="64">
        <v>0</v>
      </c>
    </row>
    <row r="3419" spans="1:12" s="72" customFormat="1" outlineLevel="2">
      <c r="A3419" s="81">
        <v>2682128000</v>
      </c>
      <c r="B3419" s="82" t="s">
        <v>2642</v>
      </c>
      <c r="C3419" s="69">
        <v>0</v>
      </c>
      <c r="D3419" s="78"/>
      <c r="E3419" s="69"/>
      <c r="F3419" s="71"/>
      <c r="G3419" s="69">
        <f t="shared" si="114"/>
        <v>0</v>
      </c>
      <c r="I3419" s="67">
        <v>0</v>
      </c>
      <c r="J3419" s="68">
        <f t="shared" si="113"/>
        <v>0</v>
      </c>
      <c r="K3419" s="56"/>
      <c r="L3419" s="64" t="s">
        <v>527</v>
      </c>
    </row>
    <row r="3420" spans="1:12" s="72" customFormat="1" outlineLevel="1">
      <c r="A3420" s="65" t="s">
        <v>528</v>
      </c>
      <c r="B3420" s="34" t="s">
        <v>5728</v>
      </c>
      <c r="C3420" s="66">
        <f>SUM(C3421:C3422)</f>
        <v>3705263.27</v>
      </c>
      <c r="D3420" s="78"/>
      <c r="E3420" s="66"/>
      <c r="F3420" s="71"/>
      <c r="G3420" s="66">
        <f t="shared" si="114"/>
        <v>3705263.27</v>
      </c>
      <c r="I3420" s="67">
        <v>42910249.689999998</v>
      </c>
      <c r="J3420" s="68">
        <f t="shared" si="113"/>
        <v>39204986.419999994</v>
      </c>
      <c r="K3420" s="56"/>
      <c r="L3420" s="64">
        <v>0</v>
      </c>
    </row>
    <row r="3421" spans="1:12" s="72" customFormat="1" outlineLevel="2">
      <c r="A3421" s="81">
        <v>2682113000</v>
      </c>
      <c r="B3421" s="82" t="s">
        <v>165</v>
      </c>
      <c r="C3421" s="69">
        <v>3705263.27</v>
      </c>
      <c r="D3421" s="78"/>
      <c r="E3421" s="69"/>
      <c r="F3421" s="71"/>
      <c r="G3421" s="69">
        <f t="shared" si="114"/>
        <v>3705263.27</v>
      </c>
      <c r="I3421" s="67">
        <v>0</v>
      </c>
      <c r="J3421" s="68">
        <f t="shared" si="113"/>
        <v>-3705263.27</v>
      </c>
      <c r="K3421" s="56"/>
      <c r="L3421" s="64" t="s">
        <v>528</v>
      </c>
    </row>
    <row r="3422" spans="1:12" s="72" customFormat="1" outlineLevel="2">
      <c r="A3422" s="81">
        <v>2682118400</v>
      </c>
      <c r="B3422" s="82" t="s">
        <v>2643</v>
      </c>
      <c r="C3422" s="69">
        <v>0</v>
      </c>
      <c r="D3422" s="78"/>
      <c r="E3422" s="69"/>
      <c r="F3422" s="71"/>
      <c r="G3422" s="69">
        <f t="shared" si="114"/>
        <v>0</v>
      </c>
      <c r="I3422" s="67">
        <v>0</v>
      </c>
      <c r="J3422" s="68">
        <f t="shared" si="113"/>
        <v>0</v>
      </c>
      <c r="K3422" s="56"/>
      <c r="L3422" s="64" t="s">
        <v>528</v>
      </c>
    </row>
    <row r="3423" spans="1:12" s="72" customFormat="1" outlineLevel="1">
      <c r="A3423" s="65" t="s">
        <v>529</v>
      </c>
      <c r="B3423" s="34" t="s">
        <v>5652</v>
      </c>
      <c r="C3423" s="66">
        <f>SUM(C3424:C3476)</f>
        <v>334428.27</v>
      </c>
      <c r="D3423" s="78"/>
      <c r="E3423" s="66"/>
      <c r="F3423" s="71"/>
      <c r="G3423" s="66">
        <f t="shared" si="114"/>
        <v>334428.27</v>
      </c>
      <c r="I3423" s="67">
        <v>334428.27</v>
      </c>
      <c r="J3423" s="68">
        <f t="shared" si="113"/>
        <v>0</v>
      </c>
      <c r="K3423" s="56"/>
      <c r="L3423" s="64">
        <v>0</v>
      </c>
    </row>
    <row r="3424" spans="1:12" s="72" customFormat="1" outlineLevel="2">
      <c r="A3424" s="81">
        <v>2000000099</v>
      </c>
      <c r="B3424" s="82" t="s">
        <v>2644</v>
      </c>
      <c r="C3424" s="69">
        <v>0</v>
      </c>
      <c r="D3424" s="78"/>
      <c r="E3424" s="69"/>
      <c r="F3424" s="71"/>
      <c r="G3424" s="69">
        <f t="shared" si="114"/>
        <v>0</v>
      </c>
      <c r="I3424" s="67">
        <v>0</v>
      </c>
      <c r="J3424" s="68">
        <f t="shared" si="113"/>
        <v>0</v>
      </c>
      <c r="K3424" s="56"/>
      <c r="L3424" s="64" t="s">
        <v>411</v>
      </c>
    </row>
    <row r="3425" spans="1:12" s="72" customFormat="1" outlineLevel="2">
      <c r="A3425" s="81">
        <v>2000000499</v>
      </c>
      <c r="B3425" s="82" t="s">
        <v>2645</v>
      </c>
      <c r="C3425" s="69">
        <v>0</v>
      </c>
      <c r="D3425" s="78"/>
      <c r="E3425" s="69"/>
      <c r="F3425" s="71"/>
      <c r="G3425" s="69">
        <f t="shared" si="114"/>
        <v>0</v>
      </c>
      <c r="I3425" s="67">
        <v>0</v>
      </c>
      <c r="J3425" s="68">
        <f t="shared" si="113"/>
        <v>0</v>
      </c>
      <c r="K3425" s="56"/>
      <c r="L3425" s="64" t="s">
        <v>529</v>
      </c>
    </row>
    <row r="3426" spans="1:12" s="72" customFormat="1" outlineLevel="2">
      <c r="A3426" s="81">
        <v>2110001000</v>
      </c>
      <c r="B3426" s="82" t="s">
        <v>1009</v>
      </c>
      <c r="C3426" s="69">
        <v>0</v>
      </c>
      <c r="D3426" s="78"/>
      <c r="E3426" s="69"/>
      <c r="F3426" s="71"/>
      <c r="G3426" s="69">
        <f t="shared" si="114"/>
        <v>0</v>
      </c>
      <c r="I3426" s="67">
        <v>0</v>
      </c>
      <c r="J3426" s="68">
        <f t="shared" si="113"/>
        <v>0</v>
      </c>
      <c r="K3426" s="56"/>
      <c r="L3426" s="64" t="s">
        <v>369</v>
      </c>
    </row>
    <row r="3427" spans="1:12" s="72" customFormat="1" outlineLevel="2">
      <c r="A3427" s="81">
        <v>2110002000</v>
      </c>
      <c r="B3427" s="82" t="s">
        <v>2646</v>
      </c>
      <c r="C3427" s="69">
        <v>0</v>
      </c>
      <c r="D3427" s="78"/>
      <c r="E3427" s="69"/>
      <c r="F3427" s="71"/>
      <c r="G3427" s="69">
        <f t="shared" si="114"/>
        <v>0</v>
      </c>
      <c r="I3427" s="67">
        <v>0</v>
      </c>
      <c r="J3427" s="68">
        <f t="shared" si="113"/>
        <v>0</v>
      </c>
      <c r="K3427" s="56"/>
      <c r="L3427" s="64" t="s">
        <v>369</v>
      </c>
    </row>
    <row r="3428" spans="1:12" s="72" customFormat="1" outlineLevel="2">
      <c r="A3428" s="81">
        <v>2110003000</v>
      </c>
      <c r="B3428" s="82" t="s">
        <v>1010</v>
      </c>
      <c r="C3428" s="69">
        <v>0</v>
      </c>
      <c r="D3428" s="78"/>
      <c r="E3428" s="69"/>
      <c r="F3428" s="71"/>
      <c r="G3428" s="69">
        <f t="shared" si="114"/>
        <v>0</v>
      </c>
      <c r="I3428" s="67">
        <v>0</v>
      </c>
      <c r="J3428" s="68">
        <f t="shared" si="113"/>
        <v>0</v>
      </c>
      <c r="K3428" s="56"/>
      <c r="L3428" s="64" t="s">
        <v>369</v>
      </c>
    </row>
    <row r="3429" spans="1:12" s="72" customFormat="1" outlineLevel="2">
      <c r="A3429" s="81">
        <v>2691000000</v>
      </c>
      <c r="B3429" s="82" t="s">
        <v>2647</v>
      </c>
      <c r="C3429" s="69">
        <v>0</v>
      </c>
      <c r="D3429" s="78"/>
      <c r="E3429" s="69"/>
      <c r="F3429" s="71"/>
      <c r="G3429" s="69">
        <f t="shared" si="114"/>
        <v>0</v>
      </c>
      <c r="I3429" s="67">
        <v>0</v>
      </c>
      <c r="J3429" s="68">
        <f t="shared" si="113"/>
        <v>0</v>
      </c>
      <c r="K3429" s="56"/>
      <c r="L3429" s="64" t="s">
        <v>529</v>
      </c>
    </row>
    <row r="3430" spans="1:12" s="72" customFormat="1" outlineLevel="2">
      <c r="A3430" s="81">
        <v>2692000000</v>
      </c>
      <c r="B3430" s="82" t="s">
        <v>2648</v>
      </c>
      <c r="C3430" s="69">
        <v>0</v>
      </c>
      <c r="D3430" s="78"/>
      <c r="E3430" s="69"/>
      <c r="F3430" s="71"/>
      <c r="G3430" s="69">
        <f t="shared" si="114"/>
        <v>0</v>
      </c>
      <c r="I3430" s="67">
        <v>0</v>
      </c>
      <c r="J3430" s="68">
        <f t="shared" si="113"/>
        <v>0</v>
      </c>
      <c r="K3430" s="56"/>
      <c r="L3430" s="64" t="s">
        <v>529</v>
      </c>
    </row>
    <row r="3431" spans="1:12" s="72" customFormat="1" outlineLevel="2">
      <c r="A3431" s="81">
        <v>2692000099</v>
      </c>
      <c r="B3431" s="82" t="s">
        <v>2649</v>
      </c>
      <c r="C3431" s="69">
        <v>0</v>
      </c>
      <c r="D3431" s="78"/>
      <c r="E3431" s="69"/>
      <c r="F3431" s="71"/>
      <c r="G3431" s="69">
        <f t="shared" si="114"/>
        <v>0</v>
      </c>
      <c r="I3431" s="67">
        <v>0</v>
      </c>
      <c r="J3431" s="68">
        <f t="shared" si="113"/>
        <v>0</v>
      </c>
      <c r="K3431" s="56"/>
      <c r="L3431" s="64" t="s">
        <v>529</v>
      </c>
    </row>
    <row r="3432" spans="1:12" s="72" customFormat="1" outlineLevel="2">
      <c r="A3432" s="81">
        <v>2730040100</v>
      </c>
      <c r="B3432" s="82" t="s">
        <v>2650</v>
      </c>
      <c r="C3432" s="69">
        <v>334428.27</v>
      </c>
      <c r="D3432" s="78"/>
      <c r="E3432" s="69"/>
      <c r="F3432" s="71"/>
      <c r="G3432" s="69">
        <f t="shared" si="114"/>
        <v>334428.27</v>
      </c>
      <c r="I3432" s="67">
        <v>0</v>
      </c>
      <c r="J3432" s="68">
        <f t="shared" si="113"/>
        <v>-334428.27</v>
      </c>
      <c r="K3432" s="56"/>
      <c r="L3432" s="64" t="s">
        <v>411</v>
      </c>
    </row>
    <row r="3433" spans="1:12" s="72" customFormat="1" outlineLevel="2">
      <c r="A3433" s="81">
        <v>5010000000</v>
      </c>
      <c r="B3433" s="82" t="s">
        <v>2651</v>
      </c>
      <c r="C3433" s="69">
        <v>0</v>
      </c>
      <c r="D3433" s="78"/>
      <c r="E3433" s="69"/>
      <c r="F3433" s="71"/>
      <c r="G3433" s="69">
        <f t="shared" si="114"/>
        <v>0</v>
      </c>
      <c r="I3433" s="67">
        <v>0</v>
      </c>
      <c r="J3433" s="68">
        <f t="shared" si="113"/>
        <v>0</v>
      </c>
      <c r="K3433" s="56"/>
      <c r="L3433" s="64" t="s">
        <v>411</v>
      </c>
    </row>
    <row r="3434" spans="1:12" s="72" customFormat="1" outlineLevel="2">
      <c r="A3434" s="81">
        <v>7011000000</v>
      </c>
      <c r="B3434" s="82" t="s">
        <v>2652</v>
      </c>
      <c r="C3434" s="69">
        <v>0</v>
      </c>
      <c r="D3434" s="78"/>
      <c r="E3434" s="69"/>
      <c r="F3434" s="71"/>
      <c r="G3434" s="69">
        <f t="shared" si="114"/>
        <v>0</v>
      </c>
      <c r="I3434" s="67">
        <v>0</v>
      </c>
      <c r="J3434" s="68">
        <f t="shared" si="113"/>
        <v>0</v>
      </c>
      <c r="K3434" s="56"/>
      <c r="L3434" s="64" t="s">
        <v>411</v>
      </c>
    </row>
    <row r="3435" spans="1:12" s="72" customFormat="1" outlineLevel="2">
      <c r="A3435" s="81">
        <v>7012000000</v>
      </c>
      <c r="B3435" s="82" t="s">
        <v>2653</v>
      </c>
      <c r="C3435" s="69">
        <v>0</v>
      </c>
      <c r="D3435" s="78"/>
      <c r="E3435" s="69"/>
      <c r="F3435" s="71"/>
      <c r="G3435" s="69">
        <f t="shared" si="114"/>
        <v>0</v>
      </c>
      <c r="I3435" s="67">
        <v>0</v>
      </c>
      <c r="J3435" s="68">
        <f t="shared" si="113"/>
        <v>0</v>
      </c>
      <c r="K3435" s="56"/>
      <c r="L3435" s="64" t="s">
        <v>411</v>
      </c>
    </row>
    <row r="3436" spans="1:12" s="72" customFormat="1" outlineLevel="2">
      <c r="A3436" s="81">
        <v>7013000000</v>
      </c>
      <c r="B3436" s="82" t="s">
        <v>2654</v>
      </c>
      <c r="C3436" s="69">
        <v>0</v>
      </c>
      <c r="D3436" s="78"/>
      <c r="E3436" s="69"/>
      <c r="F3436" s="71"/>
      <c r="G3436" s="69">
        <f t="shared" si="114"/>
        <v>0</v>
      </c>
      <c r="I3436" s="67">
        <v>0</v>
      </c>
      <c r="J3436" s="68">
        <f t="shared" si="113"/>
        <v>0</v>
      </c>
      <c r="K3436" s="56"/>
      <c r="L3436" s="64" t="s">
        <v>411</v>
      </c>
    </row>
    <row r="3437" spans="1:12" s="72" customFormat="1" outlineLevel="2">
      <c r="A3437" s="81">
        <v>7014000000</v>
      </c>
      <c r="B3437" s="82" t="s">
        <v>2655</v>
      </c>
      <c r="C3437" s="69">
        <v>0</v>
      </c>
      <c r="D3437" s="78"/>
      <c r="E3437" s="69"/>
      <c r="F3437" s="71"/>
      <c r="G3437" s="69">
        <f t="shared" si="114"/>
        <v>0</v>
      </c>
      <c r="I3437" s="67">
        <v>0</v>
      </c>
      <c r="J3437" s="68">
        <f t="shared" si="113"/>
        <v>0</v>
      </c>
      <c r="K3437" s="56"/>
      <c r="L3437" s="64" t="s">
        <v>411</v>
      </c>
    </row>
    <row r="3438" spans="1:12" s="72" customFormat="1" outlineLevel="2">
      <c r="A3438" s="81">
        <v>7015000000</v>
      </c>
      <c r="B3438" s="82" t="s">
        <v>2656</v>
      </c>
      <c r="C3438" s="69">
        <v>0</v>
      </c>
      <c r="D3438" s="78"/>
      <c r="E3438" s="69"/>
      <c r="F3438" s="71"/>
      <c r="G3438" s="69">
        <f t="shared" si="114"/>
        <v>0</v>
      </c>
      <c r="I3438" s="67">
        <v>0</v>
      </c>
      <c r="J3438" s="68">
        <f t="shared" si="113"/>
        <v>0</v>
      </c>
      <c r="K3438" s="56"/>
      <c r="L3438" s="64" t="s">
        <v>411</v>
      </c>
    </row>
    <row r="3439" spans="1:12" s="72" customFormat="1" outlineLevel="2">
      <c r="A3439" s="81">
        <v>8011100000</v>
      </c>
      <c r="B3439" s="82" t="s">
        <v>2657</v>
      </c>
      <c r="C3439" s="69">
        <v>0</v>
      </c>
      <c r="D3439" s="78"/>
      <c r="E3439" s="69"/>
      <c r="F3439" s="71"/>
      <c r="G3439" s="69">
        <f t="shared" si="114"/>
        <v>0</v>
      </c>
      <c r="I3439" s="67">
        <v>0</v>
      </c>
      <c r="J3439" s="68">
        <f t="shared" si="113"/>
        <v>0</v>
      </c>
      <c r="K3439" s="56"/>
      <c r="L3439" s="64" t="s">
        <v>411</v>
      </c>
    </row>
    <row r="3440" spans="1:12" s="72" customFormat="1" outlineLevel="2">
      <c r="A3440" s="81">
        <v>8012100000</v>
      </c>
      <c r="B3440" s="82" t="s">
        <v>2658</v>
      </c>
      <c r="C3440" s="69">
        <v>0</v>
      </c>
      <c r="D3440" s="78"/>
      <c r="E3440" s="69"/>
      <c r="F3440" s="71"/>
      <c r="G3440" s="69">
        <f t="shared" si="114"/>
        <v>0</v>
      </c>
      <c r="I3440" s="67">
        <v>0</v>
      </c>
      <c r="J3440" s="68">
        <f t="shared" si="113"/>
        <v>0</v>
      </c>
      <c r="K3440" s="56"/>
      <c r="L3440" s="64" t="s">
        <v>411</v>
      </c>
    </row>
    <row r="3441" spans="1:12" s="72" customFormat="1" outlineLevel="2">
      <c r="A3441" s="81">
        <v>8012200000</v>
      </c>
      <c r="B3441" s="82" t="s">
        <v>2659</v>
      </c>
      <c r="C3441" s="69">
        <v>0</v>
      </c>
      <c r="D3441" s="78"/>
      <c r="E3441" s="69"/>
      <c r="F3441" s="71"/>
      <c r="G3441" s="69">
        <f t="shared" si="114"/>
        <v>0</v>
      </c>
      <c r="I3441" s="67">
        <v>0</v>
      </c>
      <c r="J3441" s="68">
        <f t="shared" si="113"/>
        <v>0</v>
      </c>
      <c r="K3441" s="56"/>
      <c r="L3441" s="64" t="s">
        <v>411</v>
      </c>
    </row>
    <row r="3442" spans="1:12" s="72" customFormat="1" outlineLevel="2">
      <c r="A3442" s="81">
        <v>8012300000</v>
      </c>
      <c r="B3442" s="82" t="s">
        <v>2660</v>
      </c>
      <c r="C3442" s="69">
        <v>0</v>
      </c>
      <c r="D3442" s="78"/>
      <c r="E3442" s="69"/>
      <c r="F3442" s="71"/>
      <c r="G3442" s="69">
        <f t="shared" si="114"/>
        <v>0</v>
      </c>
      <c r="I3442" s="67">
        <v>0</v>
      </c>
      <c r="J3442" s="68">
        <f t="shared" si="113"/>
        <v>0</v>
      </c>
      <c r="K3442" s="56"/>
      <c r="L3442" s="64" t="s">
        <v>411</v>
      </c>
    </row>
    <row r="3443" spans="1:12" s="72" customFormat="1" outlineLevel="2">
      <c r="A3443" s="81">
        <v>8021000000</v>
      </c>
      <c r="B3443" s="82" t="s">
        <v>2661</v>
      </c>
      <c r="C3443" s="69">
        <v>0</v>
      </c>
      <c r="D3443" s="78"/>
      <c r="E3443" s="69"/>
      <c r="F3443" s="71"/>
      <c r="G3443" s="69">
        <f t="shared" si="114"/>
        <v>0</v>
      </c>
      <c r="I3443" s="67">
        <v>0</v>
      </c>
      <c r="J3443" s="68">
        <f t="shared" si="113"/>
        <v>0</v>
      </c>
      <c r="K3443" s="56"/>
      <c r="L3443" s="64" t="s">
        <v>411</v>
      </c>
    </row>
    <row r="3444" spans="1:12" s="72" customFormat="1" outlineLevel="2">
      <c r="A3444" s="81">
        <v>8022000000</v>
      </c>
      <c r="B3444" s="82" t="s">
        <v>2662</v>
      </c>
      <c r="C3444" s="69">
        <v>0</v>
      </c>
      <c r="D3444" s="78"/>
      <c r="E3444" s="69"/>
      <c r="F3444" s="71"/>
      <c r="G3444" s="69">
        <f t="shared" si="114"/>
        <v>0</v>
      </c>
      <c r="I3444" s="67">
        <v>0</v>
      </c>
      <c r="J3444" s="68">
        <f t="shared" ref="J3444:J3511" si="115">I3444-G3444</f>
        <v>0</v>
      </c>
      <c r="K3444" s="56"/>
      <c r="L3444" s="64" t="s">
        <v>411</v>
      </c>
    </row>
    <row r="3445" spans="1:12" s="72" customFormat="1" outlineLevel="2">
      <c r="A3445" s="81">
        <v>8023000000</v>
      </c>
      <c r="B3445" s="82" t="s">
        <v>2663</v>
      </c>
      <c r="C3445" s="69">
        <v>0</v>
      </c>
      <c r="D3445" s="78"/>
      <c r="E3445" s="69"/>
      <c r="F3445" s="71"/>
      <c r="G3445" s="69">
        <f t="shared" si="114"/>
        <v>0</v>
      </c>
      <c r="I3445" s="67">
        <v>0</v>
      </c>
      <c r="J3445" s="68">
        <f t="shared" si="115"/>
        <v>0</v>
      </c>
      <c r="K3445" s="56"/>
      <c r="L3445" s="64" t="s">
        <v>411</v>
      </c>
    </row>
    <row r="3446" spans="1:12" s="72" customFormat="1" outlineLevel="2">
      <c r="A3446" s="81">
        <v>8024000000</v>
      </c>
      <c r="B3446" s="82" t="s">
        <v>2664</v>
      </c>
      <c r="C3446" s="69">
        <v>0</v>
      </c>
      <c r="D3446" s="78"/>
      <c r="E3446" s="69"/>
      <c r="F3446" s="71"/>
      <c r="G3446" s="69">
        <f t="shared" si="114"/>
        <v>0</v>
      </c>
      <c r="I3446" s="67">
        <v>0</v>
      </c>
      <c r="J3446" s="68">
        <f t="shared" si="115"/>
        <v>0</v>
      </c>
      <c r="K3446" s="56"/>
      <c r="L3446" s="64" t="s">
        <v>411</v>
      </c>
    </row>
    <row r="3447" spans="1:12" s="72" customFormat="1" outlineLevel="2">
      <c r="A3447" s="81">
        <v>8031000000</v>
      </c>
      <c r="B3447" s="82" t="s">
        <v>2665</v>
      </c>
      <c r="C3447" s="69">
        <v>0</v>
      </c>
      <c r="D3447" s="78"/>
      <c r="E3447" s="69"/>
      <c r="F3447" s="71"/>
      <c r="G3447" s="69">
        <f t="shared" si="114"/>
        <v>0</v>
      </c>
      <c r="I3447" s="67">
        <v>0</v>
      </c>
      <c r="J3447" s="68">
        <f t="shared" si="115"/>
        <v>0</v>
      </c>
      <c r="K3447" s="56"/>
      <c r="L3447" s="64" t="s">
        <v>411</v>
      </c>
    </row>
    <row r="3448" spans="1:12" s="72" customFormat="1" outlineLevel="2">
      <c r="A3448" s="81">
        <v>8041000000</v>
      </c>
      <c r="B3448" s="82" t="s">
        <v>2666</v>
      </c>
      <c r="C3448" s="69">
        <v>0</v>
      </c>
      <c r="D3448" s="78"/>
      <c r="E3448" s="69"/>
      <c r="F3448" s="71"/>
      <c r="G3448" s="69">
        <f t="shared" si="114"/>
        <v>0</v>
      </c>
      <c r="I3448" s="67">
        <v>0</v>
      </c>
      <c r="J3448" s="68">
        <f t="shared" si="115"/>
        <v>0</v>
      </c>
      <c r="K3448" s="56"/>
      <c r="L3448" s="64" t="s">
        <v>411</v>
      </c>
    </row>
    <row r="3449" spans="1:12" s="72" customFormat="1" outlineLevel="2">
      <c r="A3449" s="81">
        <v>8042000000</v>
      </c>
      <c r="B3449" s="82" t="s">
        <v>2667</v>
      </c>
      <c r="C3449" s="69">
        <v>0</v>
      </c>
      <c r="D3449" s="78"/>
      <c r="E3449" s="69"/>
      <c r="F3449" s="71"/>
      <c r="G3449" s="69">
        <f t="shared" si="114"/>
        <v>0</v>
      </c>
      <c r="I3449" s="67">
        <v>0</v>
      </c>
      <c r="J3449" s="68">
        <f t="shared" si="115"/>
        <v>0</v>
      </c>
      <c r="K3449" s="56"/>
      <c r="L3449" s="64" t="s">
        <v>411</v>
      </c>
    </row>
    <row r="3450" spans="1:12" s="72" customFormat="1" outlineLevel="2">
      <c r="A3450" s="129" t="s">
        <v>530</v>
      </c>
      <c r="B3450" s="82"/>
      <c r="C3450" s="69"/>
      <c r="D3450" s="78"/>
      <c r="E3450" s="69"/>
      <c r="F3450" s="71"/>
      <c r="G3450" s="69">
        <f t="shared" si="114"/>
        <v>0</v>
      </c>
      <c r="I3450" s="67">
        <v>0</v>
      </c>
      <c r="J3450" s="68">
        <f t="shared" si="115"/>
        <v>0</v>
      </c>
      <c r="K3450" s="56"/>
      <c r="L3450" s="64">
        <v>0</v>
      </c>
    </row>
    <row r="3451" spans="1:12" s="72" customFormat="1" outlineLevel="2">
      <c r="A3451" s="81">
        <v>2110000000</v>
      </c>
      <c r="B3451" s="82" t="s">
        <v>1008</v>
      </c>
      <c r="C3451" s="69">
        <v>0</v>
      </c>
      <c r="D3451" s="78"/>
      <c r="E3451" s="69"/>
      <c r="F3451" s="71"/>
      <c r="G3451" s="69">
        <f t="shared" si="114"/>
        <v>0</v>
      </c>
      <c r="I3451" s="67">
        <v>0</v>
      </c>
      <c r="J3451" s="68">
        <f t="shared" si="115"/>
        <v>0</v>
      </c>
      <c r="K3451" s="56"/>
      <c r="L3451" s="64" t="s">
        <v>369</v>
      </c>
    </row>
    <row r="3452" spans="1:12" s="72" customFormat="1" outlineLevel="2">
      <c r="A3452" s="81">
        <v>2110004000</v>
      </c>
      <c r="B3452" s="82" t="s">
        <v>1011</v>
      </c>
      <c r="C3452" s="69">
        <v>0</v>
      </c>
      <c r="D3452" s="78"/>
      <c r="E3452" s="69"/>
      <c r="F3452" s="71"/>
      <c r="G3452" s="69">
        <f t="shared" si="114"/>
        <v>0</v>
      </c>
      <c r="I3452" s="67">
        <v>0</v>
      </c>
      <c r="J3452" s="68">
        <f t="shared" si="115"/>
        <v>0</v>
      </c>
      <c r="K3452" s="56"/>
      <c r="L3452" s="64" t="s">
        <v>369</v>
      </c>
    </row>
    <row r="3453" spans="1:12" s="72" customFormat="1" outlineLevel="2">
      <c r="A3453" s="81">
        <v>2110005000</v>
      </c>
      <c r="B3453" s="82" t="s">
        <v>1012</v>
      </c>
      <c r="C3453" s="69">
        <v>0</v>
      </c>
      <c r="D3453" s="78"/>
      <c r="E3453" s="69"/>
      <c r="F3453" s="71"/>
      <c r="G3453" s="69">
        <f t="shared" si="114"/>
        <v>0</v>
      </c>
      <c r="I3453" s="67">
        <v>0</v>
      </c>
      <c r="J3453" s="68">
        <f t="shared" si="115"/>
        <v>0</v>
      </c>
      <c r="K3453" s="56"/>
      <c r="L3453" s="64" t="s">
        <v>369</v>
      </c>
    </row>
    <row r="3454" spans="1:12" s="72" customFormat="1" outlineLevel="2">
      <c r="A3454" s="81">
        <v>2110006000</v>
      </c>
      <c r="B3454" s="82" t="s">
        <v>1013</v>
      </c>
      <c r="C3454" s="69">
        <v>0</v>
      </c>
      <c r="D3454" s="78"/>
      <c r="E3454" s="69"/>
      <c r="F3454" s="71"/>
      <c r="G3454" s="69">
        <f t="shared" si="114"/>
        <v>0</v>
      </c>
      <c r="I3454" s="67">
        <v>0</v>
      </c>
      <c r="J3454" s="68">
        <f t="shared" si="115"/>
        <v>0</v>
      </c>
      <c r="K3454" s="56"/>
      <c r="L3454" s="64" t="s">
        <v>369</v>
      </c>
    </row>
    <row r="3455" spans="1:12" s="72" customFormat="1" outlineLevel="2">
      <c r="A3455" s="81">
        <v>2110010000</v>
      </c>
      <c r="B3455" s="82" t="s">
        <v>1014</v>
      </c>
      <c r="C3455" s="69">
        <v>0</v>
      </c>
      <c r="D3455" s="78"/>
      <c r="E3455" s="69"/>
      <c r="F3455" s="71"/>
      <c r="G3455" s="69">
        <f t="shared" si="114"/>
        <v>0</v>
      </c>
      <c r="I3455" s="67">
        <v>0</v>
      </c>
      <c r="J3455" s="68">
        <f t="shared" si="115"/>
        <v>0</v>
      </c>
      <c r="K3455" s="56"/>
      <c r="L3455" s="64" t="s">
        <v>369</v>
      </c>
    </row>
    <row r="3456" spans="1:12" s="72" customFormat="1" outlineLevel="2">
      <c r="A3456" s="81">
        <v>2110011000</v>
      </c>
      <c r="B3456" s="82" t="s">
        <v>1015</v>
      </c>
      <c r="C3456" s="69">
        <v>0</v>
      </c>
      <c r="D3456" s="78"/>
      <c r="E3456" s="69"/>
      <c r="F3456" s="71"/>
      <c r="G3456" s="69">
        <f t="shared" si="114"/>
        <v>0</v>
      </c>
      <c r="I3456" s="67">
        <v>0</v>
      </c>
      <c r="J3456" s="68">
        <f t="shared" si="115"/>
        <v>0</v>
      </c>
      <c r="K3456" s="56"/>
      <c r="L3456" s="64" t="s">
        <v>369</v>
      </c>
    </row>
    <row r="3457" spans="1:12" s="72" customFormat="1" outlineLevel="2">
      <c r="A3457" s="81">
        <v>2110011100</v>
      </c>
      <c r="B3457" s="82" t="s">
        <v>1016</v>
      </c>
      <c r="C3457" s="69">
        <v>0</v>
      </c>
      <c r="D3457" s="78"/>
      <c r="E3457" s="69"/>
      <c r="F3457" s="71"/>
      <c r="G3457" s="69">
        <f t="shared" si="114"/>
        <v>0</v>
      </c>
      <c r="I3457" s="67">
        <v>0</v>
      </c>
      <c r="J3457" s="68">
        <f t="shared" si="115"/>
        <v>0</v>
      </c>
      <c r="K3457" s="56"/>
      <c r="L3457" s="64" t="s">
        <v>369</v>
      </c>
    </row>
    <row r="3458" spans="1:12" s="72" customFormat="1" outlineLevel="2">
      <c r="A3458" s="81">
        <v>2110011200</v>
      </c>
      <c r="B3458" s="82" t="s">
        <v>1017</v>
      </c>
      <c r="C3458" s="69">
        <v>0</v>
      </c>
      <c r="D3458" s="78"/>
      <c r="E3458" s="69"/>
      <c r="F3458" s="71"/>
      <c r="G3458" s="69">
        <f t="shared" si="114"/>
        <v>0</v>
      </c>
      <c r="I3458" s="67">
        <v>0</v>
      </c>
      <c r="J3458" s="68">
        <f t="shared" si="115"/>
        <v>0</v>
      </c>
      <c r="K3458" s="56"/>
      <c r="L3458" s="64" t="s">
        <v>369</v>
      </c>
    </row>
    <row r="3459" spans="1:12" s="72" customFormat="1" outlineLevel="2">
      <c r="A3459" s="81">
        <v>2110020000</v>
      </c>
      <c r="B3459" s="82" t="s">
        <v>1018</v>
      </c>
      <c r="C3459" s="69">
        <v>0</v>
      </c>
      <c r="D3459" s="78"/>
      <c r="E3459" s="69"/>
      <c r="F3459" s="71"/>
      <c r="G3459" s="69">
        <f t="shared" si="114"/>
        <v>0</v>
      </c>
      <c r="I3459" s="67">
        <v>0</v>
      </c>
      <c r="J3459" s="68">
        <f t="shared" si="115"/>
        <v>0</v>
      </c>
      <c r="K3459" s="56"/>
      <c r="L3459" s="64" t="s">
        <v>369</v>
      </c>
    </row>
    <row r="3460" spans="1:12" s="72" customFormat="1" outlineLevel="2">
      <c r="A3460" s="81">
        <v>2110021000</v>
      </c>
      <c r="B3460" s="82" t="s">
        <v>1019</v>
      </c>
      <c r="C3460" s="69">
        <v>0</v>
      </c>
      <c r="D3460" s="78"/>
      <c r="E3460" s="69"/>
      <c r="F3460" s="71"/>
      <c r="G3460" s="69">
        <f t="shared" si="114"/>
        <v>0</v>
      </c>
      <c r="I3460" s="67">
        <v>0</v>
      </c>
      <c r="J3460" s="68">
        <f t="shared" si="115"/>
        <v>0</v>
      </c>
      <c r="K3460" s="56"/>
      <c r="L3460" s="64" t="s">
        <v>369</v>
      </c>
    </row>
    <row r="3461" spans="1:12" s="72" customFormat="1" outlineLevel="2">
      <c r="A3461" s="81">
        <v>2110022000</v>
      </c>
      <c r="B3461" s="82" t="s">
        <v>1020</v>
      </c>
      <c r="C3461" s="69">
        <v>0</v>
      </c>
      <c r="D3461" s="78"/>
      <c r="E3461" s="69"/>
      <c r="F3461" s="71"/>
      <c r="G3461" s="69">
        <f t="shared" si="114"/>
        <v>0</v>
      </c>
      <c r="I3461" s="67">
        <v>0</v>
      </c>
      <c r="J3461" s="68">
        <f t="shared" si="115"/>
        <v>0</v>
      </c>
      <c r="K3461" s="56"/>
      <c r="L3461" s="64" t="s">
        <v>369</v>
      </c>
    </row>
    <row r="3462" spans="1:12" s="72" customFormat="1" outlineLevel="2">
      <c r="A3462" s="81">
        <v>2110023000</v>
      </c>
      <c r="B3462" s="82" t="s">
        <v>1021</v>
      </c>
      <c r="C3462" s="69">
        <v>0</v>
      </c>
      <c r="D3462" s="78"/>
      <c r="E3462" s="69"/>
      <c r="F3462" s="71"/>
      <c r="G3462" s="69">
        <f t="shared" si="114"/>
        <v>0</v>
      </c>
      <c r="I3462" s="67">
        <v>0</v>
      </c>
      <c r="J3462" s="68">
        <f t="shared" si="115"/>
        <v>0</v>
      </c>
      <c r="K3462" s="56"/>
      <c r="L3462" s="64" t="s">
        <v>369</v>
      </c>
    </row>
    <row r="3463" spans="1:12" s="72" customFormat="1" outlineLevel="2">
      <c r="A3463" s="81">
        <v>2110030000</v>
      </c>
      <c r="B3463" s="82" t="s">
        <v>1022</v>
      </c>
      <c r="C3463" s="69">
        <v>0</v>
      </c>
      <c r="D3463" s="78"/>
      <c r="E3463" s="69"/>
      <c r="F3463" s="71"/>
      <c r="G3463" s="69">
        <f t="shared" si="114"/>
        <v>0</v>
      </c>
      <c r="I3463" s="67">
        <v>0</v>
      </c>
      <c r="J3463" s="68">
        <f t="shared" si="115"/>
        <v>0</v>
      </c>
      <c r="K3463" s="56"/>
      <c r="L3463" s="64" t="s">
        <v>369</v>
      </c>
    </row>
    <row r="3464" spans="1:12" s="72" customFormat="1" outlineLevel="2">
      <c r="A3464" s="81">
        <v>2110040000</v>
      </c>
      <c r="B3464" s="82" t="s">
        <v>1023</v>
      </c>
      <c r="C3464" s="69">
        <v>0</v>
      </c>
      <c r="D3464" s="78"/>
      <c r="E3464" s="69"/>
      <c r="F3464" s="71"/>
      <c r="G3464" s="69">
        <f t="shared" si="114"/>
        <v>0</v>
      </c>
      <c r="I3464" s="67">
        <v>0</v>
      </c>
      <c r="J3464" s="68">
        <f t="shared" si="115"/>
        <v>0</v>
      </c>
      <c r="K3464" s="56"/>
      <c r="L3464" s="64" t="s">
        <v>369</v>
      </c>
    </row>
    <row r="3465" spans="1:12" s="72" customFormat="1" outlineLevel="2">
      <c r="A3465" s="81">
        <v>2110041000</v>
      </c>
      <c r="B3465" s="82" t="s">
        <v>1024</v>
      </c>
      <c r="C3465" s="69">
        <v>0</v>
      </c>
      <c r="D3465" s="78"/>
      <c r="E3465" s="69"/>
      <c r="F3465" s="71"/>
      <c r="G3465" s="69">
        <f t="shared" si="114"/>
        <v>0</v>
      </c>
      <c r="I3465" s="67">
        <v>0</v>
      </c>
      <c r="J3465" s="68">
        <f t="shared" si="115"/>
        <v>0</v>
      </c>
      <c r="K3465" s="56"/>
      <c r="L3465" s="64" t="s">
        <v>369</v>
      </c>
    </row>
    <row r="3466" spans="1:12" s="72" customFormat="1" outlineLevel="2">
      <c r="A3466" s="81">
        <v>2110050000</v>
      </c>
      <c r="B3466" s="82" t="s">
        <v>1025</v>
      </c>
      <c r="C3466" s="69">
        <v>0</v>
      </c>
      <c r="D3466" s="78"/>
      <c r="E3466" s="69"/>
      <c r="F3466" s="71"/>
      <c r="G3466" s="69">
        <f t="shared" si="114"/>
        <v>0</v>
      </c>
      <c r="I3466" s="67">
        <v>0</v>
      </c>
      <c r="J3466" s="68">
        <f t="shared" si="115"/>
        <v>0</v>
      </c>
      <c r="K3466" s="56"/>
      <c r="L3466" s="64" t="s">
        <v>369</v>
      </c>
    </row>
    <row r="3467" spans="1:12" s="72" customFormat="1" outlineLevel="2">
      <c r="A3467" s="81">
        <v>2110060000</v>
      </c>
      <c r="B3467" s="82" t="s">
        <v>1026</v>
      </c>
      <c r="C3467" s="69">
        <v>0</v>
      </c>
      <c r="D3467" s="78"/>
      <c r="E3467" s="69"/>
      <c r="F3467" s="71"/>
      <c r="G3467" s="69">
        <f t="shared" si="114"/>
        <v>0</v>
      </c>
      <c r="I3467" s="67">
        <v>0</v>
      </c>
      <c r="J3467" s="68">
        <f t="shared" si="115"/>
        <v>0</v>
      </c>
      <c r="K3467" s="56"/>
      <c r="L3467" s="64" t="s">
        <v>369</v>
      </c>
    </row>
    <row r="3468" spans="1:12" s="72" customFormat="1" outlineLevel="2">
      <c r="A3468" s="81">
        <v>2110061000</v>
      </c>
      <c r="B3468" s="82" t="s">
        <v>1027</v>
      </c>
      <c r="C3468" s="69">
        <v>0</v>
      </c>
      <c r="D3468" s="78"/>
      <c r="E3468" s="69"/>
      <c r="F3468" s="71"/>
      <c r="G3468" s="69">
        <f t="shared" si="114"/>
        <v>0</v>
      </c>
      <c r="I3468" s="67">
        <v>0</v>
      </c>
      <c r="J3468" s="68">
        <f t="shared" si="115"/>
        <v>0</v>
      </c>
      <c r="K3468" s="56"/>
      <c r="L3468" s="64" t="s">
        <v>369</v>
      </c>
    </row>
    <row r="3469" spans="1:12" s="72" customFormat="1" outlineLevel="2">
      <c r="A3469" s="81">
        <v>2110061100</v>
      </c>
      <c r="B3469" s="82" t="s">
        <v>1028</v>
      </c>
      <c r="C3469" s="69">
        <v>0</v>
      </c>
      <c r="D3469" s="78"/>
      <c r="E3469" s="69"/>
      <c r="F3469" s="71"/>
      <c r="G3469" s="69">
        <f t="shared" si="114"/>
        <v>0</v>
      </c>
      <c r="I3469" s="67">
        <v>0</v>
      </c>
      <c r="J3469" s="68">
        <f t="shared" si="115"/>
        <v>0</v>
      </c>
      <c r="K3469" s="56"/>
      <c r="L3469" s="64" t="s">
        <v>369</v>
      </c>
    </row>
    <row r="3470" spans="1:12" s="72" customFormat="1" outlineLevel="2">
      <c r="A3470" s="81">
        <v>2110062000</v>
      </c>
      <c r="B3470" s="82" t="s">
        <v>1029</v>
      </c>
      <c r="C3470" s="69">
        <v>0</v>
      </c>
      <c r="D3470" s="78"/>
      <c r="E3470" s="69"/>
      <c r="F3470" s="71"/>
      <c r="G3470" s="69">
        <f t="shared" si="114"/>
        <v>0</v>
      </c>
      <c r="I3470" s="67">
        <v>0</v>
      </c>
      <c r="J3470" s="68">
        <f t="shared" si="115"/>
        <v>0</v>
      </c>
      <c r="K3470" s="56"/>
      <c r="L3470" s="64" t="s">
        <v>369</v>
      </c>
    </row>
    <row r="3471" spans="1:12" s="72" customFormat="1" outlineLevel="2">
      <c r="A3471" s="81">
        <v>2110062100</v>
      </c>
      <c r="B3471" s="82" t="s">
        <v>1030</v>
      </c>
      <c r="C3471" s="69">
        <v>0</v>
      </c>
      <c r="D3471" s="78"/>
      <c r="E3471" s="69"/>
      <c r="F3471" s="71"/>
      <c r="G3471" s="69">
        <f t="shared" si="114"/>
        <v>0</v>
      </c>
      <c r="I3471" s="67">
        <v>0</v>
      </c>
      <c r="J3471" s="68">
        <f t="shared" si="115"/>
        <v>0</v>
      </c>
      <c r="K3471" s="56"/>
      <c r="L3471" s="64" t="s">
        <v>369</v>
      </c>
    </row>
    <row r="3472" spans="1:12" s="72" customFormat="1" outlineLevel="2">
      <c r="A3472" s="81">
        <v>2110063000</v>
      </c>
      <c r="B3472" s="82" t="s">
        <v>1031</v>
      </c>
      <c r="C3472" s="69">
        <v>0</v>
      </c>
      <c r="D3472" s="78"/>
      <c r="E3472" s="69"/>
      <c r="F3472" s="71"/>
      <c r="G3472" s="69">
        <f t="shared" si="114"/>
        <v>0</v>
      </c>
      <c r="I3472" s="67">
        <v>0</v>
      </c>
      <c r="J3472" s="68">
        <f t="shared" si="115"/>
        <v>0</v>
      </c>
      <c r="K3472" s="56"/>
      <c r="L3472" s="64" t="s">
        <v>369</v>
      </c>
    </row>
    <row r="3473" spans="1:13" s="72" customFormat="1" outlineLevel="2">
      <c r="A3473" s="81">
        <v>2110063100</v>
      </c>
      <c r="B3473" s="82" t="s">
        <v>1032</v>
      </c>
      <c r="C3473" s="69">
        <v>0</v>
      </c>
      <c r="D3473" s="78"/>
      <c r="E3473" s="69"/>
      <c r="F3473" s="71"/>
      <c r="G3473" s="69">
        <f t="shared" si="114"/>
        <v>0</v>
      </c>
      <c r="I3473" s="67">
        <v>0</v>
      </c>
      <c r="J3473" s="68">
        <f t="shared" si="115"/>
        <v>0</v>
      </c>
      <c r="K3473" s="56"/>
      <c r="L3473" s="64" t="s">
        <v>369</v>
      </c>
    </row>
    <row r="3474" spans="1:13" s="72" customFormat="1" outlineLevel="2">
      <c r="A3474" s="81">
        <v>2110070000</v>
      </c>
      <c r="B3474" s="82" t="s">
        <v>2601</v>
      </c>
      <c r="C3474" s="69">
        <v>0</v>
      </c>
      <c r="D3474" s="78"/>
      <c r="E3474" s="69"/>
      <c r="F3474" s="71"/>
      <c r="G3474" s="69">
        <f t="shared" si="114"/>
        <v>0</v>
      </c>
      <c r="I3474" s="67">
        <v>0</v>
      </c>
      <c r="J3474" s="68">
        <f t="shared" si="115"/>
        <v>0</v>
      </c>
      <c r="K3474" s="56"/>
      <c r="L3474" s="64" t="s">
        <v>369</v>
      </c>
    </row>
    <row r="3475" spans="1:13" s="72" customFormat="1" outlineLevel="2">
      <c r="A3475" s="81">
        <v>2110080000</v>
      </c>
      <c r="B3475" s="82" t="s">
        <v>1040</v>
      </c>
      <c r="C3475" s="69">
        <v>0</v>
      </c>
      <c r="D3475" s="78"/>
      <c r="E3475" s="69"/>
      <c r="F3475" s="71"/>
      <c r="G3475" s="69">
        <f t="shared" si="114"/>
        <v>0</v>
      </c>
      <c r="I3475" s="67">
        <v>0</v>
      </c>
      <c r="J3475" s="68">
        <f t="shared" si="115"/>
        <v>0</v>
      </c>
      <c r="K3475" s="56"/>
      <c r="L3475" s="64" t="s">
        <v>370</v>
      </c>
    </row>
    <row r="3476" spans="1:13" s="72" customFormat="1" outlineLevel="2">
      <c r="A3476" s="81">
        <v>2110090000</v>
      </c>
      <c r="B3476" s="82" t="s">
        <v>1034</v>
      </c>
      <c r="C3476" s="69">
        <v>0</v>
      </c>
      <c r="D3476" s="78"/>
      <c r="E3476" s="69"/>
      <c r="F3476" s="71"/>
      <c r="G3476" s="69">
        <f t="shared" ref="G3476:G3542" si="116">C3476+E3476</f>
        <v>0</v>
      </c>
      <c r="I3476" s="67">
        <v>0</v>
      </c>
      <c r="J3476" s="68">
        <f t="shared" si="115"/>
        <v>0</v>
      </c>
      <c r="K3476" s="56"/>
      <c r="L3476" s="64" t="s">
        <v>369</v>
      </c>
    </row>
    <row r="3477" spans="1:13" s="72" customFormat="1" outlineLevel="1">
      <c r="A3477" s="130" t="s">
        <v>531</v>
      </c>
      <c r="B3477" s="34" t="s">
        <v>5643</v>
      </c>
      <c r="C3477" s="66">
        <f>SUM(C3478:C3481)</f>
        <v>36923046.07</v>
      </c>
      <c r="D3477" s="78"/>
      <c r="E3477" s="66"/>
      <c r="F3477" s="71"/>
      <c r="G3477" s="66">
        <f t="shared" si="116"/>
        <v>36923046.07</v>
      </c>
      <c r="H3477" s="111"/>
      <c r="I3477" s="67">
        <v>532797391.72000003</v>
      </c>
      <c r="J3477" s="68">
        <f t="shared" si="115"/>
        <v>495874345.65000004</v>
      </c>
      <c r="K3477" s="56"/>
      <c r="L3477" s="64">
        <v>0</v>
      </c>
      <c r="M3477" s="99"/>
    </row>
    <row r="3478" spans="1:13" s="72" customFormat="1" outlineLevel="2">
      <c r="A3478" s="81">
        <v>2681130001</v>
      </c>
      <c r="B3478" s="82" t="s">
        <v>1173</v>
      </c>
      <c r="C3478" s="69">
        <v>805009.97999999905</v>
      </c>
      <c r="D3478" s="78"/>
      <c r="E3478" s="69"/>
      <c r="F3478" s="71"/>
      <c r="G3478" s="69">
        <f t="shared" si="116"/>
        <v>805009.97999999905</v>
      </c>
      <c r="I3478" s="67">
        <v>0</v>
      </c>
      <c r="J3478" s="68">
        <f t="shared" si="115"/>
        <v>-805009.97999999905</v>
      </c>
      <c r="K3478" s="56"/>
      <c r="L3478" s="64" t="s">
        <v>402</v>
      </c>
    </row>
    <row r="3479" spans="1:13" s="72" customFormat="1" outlineLevel="2">
      <c r="A3479" s="81">
        <v>2681130002</v>
      </c>
      <c r="B3479" s="82" t="s">
        <v>1174</v>
      </c>
      <c r="C3479" s="75">
        <v>0</v>
      </c>
      <c r="D3479" s="78"/>
      <c r="E3479" s="69"/>
      <c r="F3479" s="71"/>
      <c r="G3479" s="69">
        <f t="shared" si="116"/>
        <v>0</v>
      </c>
      <c r="I3479" s="67">
        <v>0</v>
      </c>
      <c r="J3479" s="68">
        <f t="shared" si="115"/>
        <v>0</v>
      </c>
      <c r="K3479" s="56"/>
      <c r="L3479" s="64" t="s">
        <v>402</v>
      </c>
    </row>
    <row r="3480" spans="1:13" s="72" customFormat="1" outlineLevel="2">
      <c r="A3480" s="105">
        <v>2681130000</v>
      </c>
      <c r="B3480" s="106" t="s">
        <v>1172</v>
      </c>
      <c r="C3480" s="69">
        <v>36118036.090000004</v>
      </c>
      <c r="D3480" s="78"/>
      <c r="E3480" s="69"/>
      <c r="F3480" s="71"/>
      <c r="G3480" s="69">
        <f t="shared" si="116"/>
        <v>36118036.090000004</v>
      </c>
      <c r="I3480" s="67">
        <v>0</v>
      </c>
      <c r="J3480" s="68">
        <f t="shared" si="115"/>
        <v>-36118036.090000004</v>
      </c>
      <c r="K3480" s="56"/>
      <c r="L3480" s="64" t="s">
        <v>402</v>
      </c>
    </row>
    <row r="3481" spans="1:13" s="72" customFormat="1" outlineLevel="2">
      <c r="A3481" s="105">
        <v>2681130009</v>
      </c>
      <c r="B3481" s="106" t="s">
        <v>1176</v>
      </c>
      <c r="C3481" s="69">
        <v>0</v>
      </c>
      <c r="D3481" s="78"/>
      <c r="E3481" s="69"/>
      <c r="F3481" s="71"/>
      <c r="G3481" s="69">
        <f t="shared" si="116"/>
        <v>0</v>
      </c>
      <c r="I3481" s="67">
        <v>0</v>
      </c>
      <c r="J3481" s="68">
        <f t="shared" si="115"/>
        <v>0</v>
      </c>
      <c r="K3481" s="56"/>
      <c r="L3481" s="64" t="s">
        <v>402</v>
      </c>
    </row>
    <row r="3482" spans="1:13" s="72" customFormat="1" outlineLevel="1">
      <c r="A3482" s="130" t="s">
        <v>532</v>
      </c>
      <c r="B3482" s="34" t="s">
        <v>2858</v>
      </c>
      <c r="C3482" s="66">
        <f>SUM(C3483:C3575)</f>
        <v>43789168.269999996</v>
      </c>
      <c r="D3482" s="78"/>
      <c r="E3482" s="66">
        <f>SUM(E3483:E3575)</f>
        <v>-0.5</v>
      </c>
      <c r="F3482" s="71"/>
      <c r="G3482" s="66">
        <f t="shared" si="116"/>
        <v>43789167.769999996</v>
      </c>
      <c r="I3482" s="67">
        <v>42866781.530000001</v>
      </c>
      <c r="J3482" s="68">
        <f t="shared" si="115"/>
        <v>-922386.23999999464</v>
      </c>
      <c r="K3482" s="56"/>
      <c r="L3482" s="64">
        <v>0</v>
      </c>
      <c r="M3482" s="99"/>
    </row>
    <row r="3483" spans="1:13" s="72" customFormat="1" outlineLevel="2">
      <c r="A3483" s="131">
        <v>-2682101000</v>
      </c>
      <c r="B3483" s="132" t="s">
        <v>2641</v>
      </c>
      <c r="C3483" s="69">
        <v>0</v>
      </c>
      <c r="D3483" s="78"/>
      <c r="E3483" s="69"/>
      <c r="F3483" s="71"/>
      <c r="G3483" s="69">
        <f t="shared" si="116"/>
        <v>0</v>
      </c>
      <c r="I3483" s="67">
        <v>0</v>
      </c>
      <c r="J3483" s="68">
        <f t="shared" si="115"/>
        <v>0</v>
      </c>
      <c r="K3483" s="56"/>
      <c r="L3483" s="64">
        <v>0</v>
      </c>
    </row>
    <row r="3484" spans="1:13" s="72" customFormat="1" outlineLevel="2">
      <c r="A3484" s="81">
        <v>2682106000</v>
      </c>
      <c r="B3484" s="82" t="s">
        <v>2668</v>
      </c>
      <c r="C3484" s="69">
        <v>70839.61</v>
      </c>
      <c r="D3484" s="78"/>
      <c r="E3484" s="69"/>
      <c r="F3484" s="71"/>
      <c r="G3484" s="69">
        <f t="shared" si="116"/>
        <v>70839.61</v>
      </c>
      <c r="I3484" s="67">
        <v>0</v>
      </c>
      <c r="J3484" s="68">
        <f t="shared" si="115"/>
        <v>-70839.61</v>
      </c>
      <c r="K3484" s="56"/>
      <c r="L3484" s="64" t="s">
        <v>532</v>
      </c>
    </row>
    <row r="3485" spans="1:13" s="72" customFormat="1" outlineLevel="2">
      <c r="A3485" s="81">
        <v>2682107000</v>
      </c>
      <c r="B3485" s="82" t="s">
        <v>2669</v>
      </c>
      <c r="C3485" s="69">
        <v>3.49</v>
      </c>
      <c r="D3485" s="78"/>
      <c r="E3485" s="69"/>
      <c r="F3485" s="71"/>
      <c r="G3485" s="69">
        <f t="shared" si="116"/>
        <v>3.49</v>
      </c>
      <c r="I3485" s="67">
        <v>0</v>
      </c>
      <c r="J3485" s="68">
        <f t="shared" si="115"/>
        <v>-3.49</v>
      </c>
      <c r="K3485" s="56"/>
      <c r="L3485" s="64" t="s">
        <v>532</v>
      </c>
    </row>
    <row r="3486" spans="1:13" s="72" customFormat="1" outlineLevel="2">
      <c r="A3486" s="81">
        <v>2682108000</v>
      </c>
      <c r="B3486" s="82" t="s">
        <v>2670</v>
      </c>
      <c r="C3486" s="69">
        <v>121741.33</v>
      </c>
      <c r="D3486" s="78"/>
      <c r="E3486" s="69"/>
      <c r="F3486" s="71"/>
      <c r="G3486" s="69">
        <f t="shared" si="116"/>
        <v>121741.33</v>
      </c>
      <c r="I3486" s="67">
        <v>0</v>
      </c>
      <c r="J3486" s="68">
        <f t="shared" si="115"/>
        <v>-121741.33</v>
      </c>
      <c r="K3486" s="56"/>
      <c r="L3486" s="64" t="s">
        <v>532</v>
      </c>
    </row>
    <row r="3487" spans="1:13" s="72" customFormat="1" outlineLevel="2">
      <c r="A3487" s="81">
        <v>2682108100</v>
      </c>
      <c r="B3487" s="82" t="s">
        <v>1218</v>
      </c>
      <c r="C3487" s="69">
        <v>-977631.9</v>
      </c>
      <c r="D3487" s="78"/>
      <c r="E3487" s="69"/>
      <c r="F3487" s="71"/>
      <c r="G3487" s="69">
        <f t="shared" si="116"/>
        <v>-977631.9</v>
      </c>
      <c r="I3487" s="67">
        <v>0</v>
      </c>
      <c r="J3487" s="68">
        <f t="shared" si="115"/>
        <v>977631.9</v>
      </c>
      <c r="K3487" s="56"/>
      <c r="L3487" s="64" t="s">
        <v>532</v>
      </c>
    </row>
    <row r="3488" spans="1:13" s="72" customFormat="1" outlineLevel="2">
      <c r="A3488" s="81">
        <v>2682108200</v>
      </c>
      <c r="B3488" s="82" t="s">
        <v>1219</v>
      </c>
      <c r="C3488" s="69">
        <v>-200202.88</v>
      </c>
      <c r="D3488" s="78"/>
      <c r="E3488" s="69"/>
      <c r="F3488" s="71"/>
      <c r="G3488" s="69">
        <f t="shared" si="116"/>
        <v>-200202.88</v>
      </c>
      <c r="I3488" s="67">
        <v>0</v>
      </c>
      <c r="J3488" s="68">
        <f t="shared" si="115"/>
        <v>200202.88</v>
      </c>
      <c r="K3488" s="56"/>
      <c r="L3488" s="64" t="s">
        <v>532</v>
      </c>
    </row>
    <row r="3489" spans="1:14" s="72" customFormat="1" outlineLevel="2">
      <c r="A3489" s="81">
        <v>2682108300</v>
      </c>
      <c r="B3489" s="82" t="s">
        <v>2671</v>
      </c>
      <c r="C3489" s="69">
        <v>559257.84999999905</v>
      </c>
      <c r="D3489" s="78"/>
      <c r="E3489" s="69"/>
      <c r="F3489" s="71"/>
      <c r="G3489" s="69">
        <f t="shared" si="116"/>
        <v>559257.84999999905</v>
      </c>
      <c r="I3489" s="67">
        <v>0</v>
      </c>
      <c r="J3489" s="68">
        <f t="shared" si="115"/>
        <v>-559257.84999999905</v>
      </c>
      <c r="K3489" s="56"/>
      <c r="L3489" s="64" t="s">
        <v>532</v>
      </c>
    </row>
    <row r="3490" spans="1:14" s="72" customFormat="1" outlineLevel="2">
      <c r="A3490" s="81">
        <v>2682108400</v>
      </c>
      <c r="B3490" s="82" t="s">
        <v>2672</v>
      </c>
      <c r="C3490" s="69">
        <v>0</v>
      </c>
      <c r="D3490" s="78"/>
      <c r="E3490" s="69"/>
      <c r="F3490" s="71"/>
      <c r="G3490" s="69">
        <f t="shared" si="116"/>
        <v>0</v>
      </c>
      <c r="I3490" s="67">
        <v>0</v>
      </c>
      <c r="J3490" s="68">
        <f t="shared" si="115"/>
        <v>0</v>
      </c>
      <c r="K3490" s="56"/>
      <c r="L3490" s="64" t="s">
        <v>5609</v>
      </c>
    </row>
    <row r="3491" spans="1:14" s="72" customFormat="1" outlineLevel="2">
      <c r="A3491" s="81">
        <v>2682108405</v>
      </c>
      <c r="B3491" s="82" t="s">
        <v>2673</v>
      </c>
      <c r="C3491" s="69">
        <v>0</v>
      </c>
      <c r="D3491" s="78"/>
      <c r="E3491" s="69"/>
      <c r="F3491" s="71"/>
      <c r="G3491" s="69">
        <f t="shared" si="116"/>
        <v>0</v>
      </c>
      <c r="I3491" s="67">
        <v>0</v>
      </c>
      <c r="J3491" s="68">
        <f t="shared" si="115"/>
        <v>0</v>
      </c>
      <c r="K3491" s="56"/>
      <c r="L3491" s="64" t="s">
        <v>5610</v>
      </c>
    </row>
    <row r="3492" spans="1:14" s="72" customFormat="1" outlineLevel="2">
      <c r="A3492" s="81">
        <v>2682108410</v>
      </c>
      <c r="B3492" s="82" t="s">
        <v>2674</v>
      </c>
      <c r="C3492" s="69">
        <v>0</v>
      </c>
      <c r="D3492" s="78"/>
      <c r="E3492" s="69">
        <v>-0.5</v>
      </c>
      <c r="F3492" s="71"/>
      <c r="G3492" s="69">
        <f t="shared" si="116"/>
        <v>-0.5</v>
      </c>
      <c r="I3492" s="67">
        <v>0</v>
      </c>
      <c r="J3492" s="68">
        <f t="shared" si="115"/>
        <v>0.5</v>
      </c>
      <c r="K3492" s="56"/>
      <c r="L3492" s="64" t="s">
        <v>5609</v>
      </c>
    </row>
    <row r="3493" spans="1:14" s="72" customFormat="1" outlineLevel="2">
      <c r="A3493" s="81">
        <v>2682108415</v>
      </c>
      <c r="B3493" s="82" t="s">
        <v>2675</v>
      </c>
      <c r="C3493" s="69">
        <v>0</v>
      </c>
      <c r="D3493" s="78"/>
      <c r="E3493" s="69"/>
      <c r="F3493" s="71"/>
      <c r="G3493" s="69">
        <f t="shared" si="116"/>
        <v>0</v>
      </c>
      <c r="I3493" s="67">
        <v>0</v>
      </c>
      <c r="J3493" s="68">
        <f t="shared" si="115"/>
        <v>0</v>
      </c>
      <c r="K3493" s="56"/>
      <c r="L3493" s="64" t="s">
        <v>5610</v>
      </c>
    </row>
    <row r="3494" spans="1:14" s="72" customFormat="1" outlineLevel="2">
      <c r="A3494" s="81">
        <v>2682109000</v>
      </c>
      <c r="B3494" s="82" t="s">
        <v>2676</v>
      </c>
      <c r="C3494" s="69">
        <v>15469528.93</v>
      </c>
      <c r="D3494" s="78"/>
      <c r="E3494" s="69"/>
      <c r="F3494" s="71"/>
      <c r="G3494" s="69">
        <f t="shared" si="116"/>
        <v>15469528.93</v>
      </c>
      <c r="I3494" s="67">
        <v>0</v>
      </c>
      <c r="J3494" s="68">
        <f t="shared" si="115"/>
        <v>-15469528.93</v>
      </c>
      <c r="K3494" s="56"/>
      <c r="L3494" s="64" t="s">
        <v>532</v>
      </c>
    </row>
    <row r="3495" spans="1:14" s="72" customFormat="1" outlineLevel="2">
      <c r="A3495" s="81">
        <v>2682114200</v>
      </c>
      <c r="B3495" s="82" t="s">
        <v>1222</v>
      </c>
      <c r="C3495" s="69">
        <v>-105.06</v>
      </c>
      <c r="D3495" s="78"/>
      <c r="E3495" s="69"/>
      <c r="F3495" s="71"/>
      <c r="G3495" s="69">
        <f t="shared" si="116"/>
        <v>-105.06</v>
      </c>
      <c r="I3495" s="67">
        <v>0</v>
      </c>
      <c r="J3495" s="68">
        <f t="shared" si="115"/>
        <v>105.06</v>
      </c>
      <c r="K3495" s="56"/>
      <c r="L3495" s="64" t="s">
        <v>532</v>
      </c>
    </row>
    <row r="3496" spans="1:14" s="72" customFormat="1" outlineLevel="2">
      <c r="A3496" s="81">
        <v>2682118100</v>
      </c>
      <c r="B3496" s="82" t="s">
        <v>2677</v>
      </c>
      <c r="C3496" s="69">
        <v>0</v>
      </c>
      <c r="D3496" s="78"/>
      <c r="E3496" s="69"/>
      <c r="F3496" s="71"/>
      <c r="G3496" s="69">
        <f t="shared" si="116"/>
        <v>0</v>
      </c>
      <c r="I3496" s="67">
        <v>0</v>
      </c>
      <c r="J3496" s="68">
        <f t="shared" si="115"/>
        <v>0</v>
      </c>
      <c r="K3496" s="56"/>
      <c r="L3496" s="64" t="s">
        <v>532</v>
      </c>
      <c r="N3496" s="72">
        <f>C3496*2</f>
        <v>0</v>
      </c>
    </row>
    <row r="3497" spans="1:14" s="72" customFormat="1" outlineLevel="2">
      <c r="A3497" s="81">
        <v>2682118200</v>
      </c>
      <c r="B3497" s="82" t="s">
        <v>2678</v>
      </c>
      <c r="C3497" s="69">
        <v>0</v>
      </c>
      <c r="D3497" s="78"/>
      <c r="E3497" s="69"/>
      <c r="F3497" s="71"/>
      <c r="G3497" s="69">
        <f t="shared" si="116"/>
        <v>0</v>
      </c>
      <c r="I3497" s="67">
        <v>0</v>
      </c>
      <c r="J3497" s="68">
        <f t="shared" si="115"/>
        <v>0</v>
      </c>
      <c r="K3497" s="56"/>
      <c r="L3497" s="64" t="s">
        <v>532</v>
      </c>
    </row>
    <row r="3498" spans="1:14" s="72" customFormat="1" outlineLevel="2">
      <c r="A3498" s="81">
        <v>2682118300</v>
      </c>
      <c r="B3498" s="82" t="s">
        <v>2679</v>
      </c>
      <c r="C3498" s="69">
        <v>0</v>
      </c>
      <c r="D3498" s="78"/>
      <c r="E3498" s="69"/>
      <c r="F3498" s="71"/>
      <c r="G3498" s="69">
        <f t="shared" si="116"/>
        <v>0</v>
      </c>
      <c r="I3498" s="67">
        <v>0</v>
      </c>
      <c r="J3498" s="68">
        <f t="shared" si="115"/>
        <v>0</v>
      </c>
      <c r="K3498" s="56"/>
      <c r="L3498" s="64" t="s">
        <v>532</v>
      </c>
    </row>
    <row r="3499" spans="1:14" s="72" customFormat="1" outlineLevel="2">
      <c r="A3499" s="81">
        <v>2682118350</v>
      </c>
      <c r="B3499" s="82" t="s">
        <v>2680</v>
      </c>
      <c r="C3499" s="69">
        <v>0</v>
      </c>
      <c r="D3499" s="78"/>
      <c r="E3499" s="69"/>
      <c r="F3499" s="71"/>
      <c r="G3499" s="69">
        <f>C3499+E3499</f>
        <v>0</v>
      </c>
      <c r="I3499" s="67">
        <v>0</v>
      </c>
      <c r="J3499" s="68">
        <f>I3499-G3499</f>
        <v>0</v>
      </c>
      <c r="K3499" s="56"/>
      <c r="L3499" s="64" t="s">
        <v>532</v>
      </c>
    </row>
    <row r="3500" spans="1:14" s="72" customFormat="1" outlineLevel="2">
      <c r="A3500" s="81">
        <v>2682134000</v>
      </c>
      <c r="B3500" s="82" t="s">
        <v>2681</v>
      </c>
      <c r="C3500" s="69">
        <v>0</v>
      </c>
      <c r="D3500" s="78"/>
      <c r="E3500" s="69"/>
      <c r="F3500" s="71"/>
      <c r="G3500" s="69">
        <f t="shared" si="116"/>
        <v>0</v>
      </c>
      <c r="I3500" s="67">
        <v>0</v>
      </c>
      <c r="J3500" s="68">
        <f t="shared" si="115"/>
        <v>0</v>
      </c>
      <c r="K3500" s="56"/>
      <c r="L3500" s="64" t="s">
        <v>532</v>
      </c>
    </row>
    <row r="3501" spans="1:14" s="72" customFormat="1" outlineLevel="2">
      <c r="A3501" s="81">
        <v>2682134800</v>
      </c>
      <c r="B3501" s="82" t="s">
        <v>2682</v>
      </c>
      <c r="C3501" s="69">
        <v>13181.69</v>
      </c>
      <c r="D3501" s="78"/>
      <c r="E3501" s="69"/>
      <c r="F3501" s="71"/>
      <c r="G3501" s="69">
        <f>C3501+E3501</f>
        <v>13181.69</v>
      </c>
      <c r="I3501" s="67">
        <v>0</v>
      </c>
      <c r="J3501" s="68">
        <f>I3501-G3501</f>
        <v>-13181.69</v>
      </c>
      <c r="K3501" s="56"/>
      <c r="L3501" s="64" t="s">
        <v>532</v>
      </c>
    </row>
    <row r="3502" spans="1:14" s="72" customFormat="1" outlineLevel="2">
      <c r="A3502" s="81">
        <v>2682143100</v>
      </c>
      <c r="B3502" s="82" t="s">
        <v>2683</v>
      </c>
      <c r="C3502" s="69">
        <v>0</v>
      </c>
      <c r="D3502" s="78"/>
      <c r="E3502" s="69"/>
      <c r="F3502" s="71"/>
      <c r="G3502" s="69">
        <f t="shared" si="116"/>
        <v>0</v>
      </c>
      <c r="I3502" s="67">
        <v>0</v>
      </c>
      <c r="J3502" s="68">
        <f t="shared" si="115"/>
        <v>0</v>
      </c>
      <c r="K3502" s="56"/>
      <c r="L3502" s="64" t="s">
        <v>532</v>
      </c>
    </row>
    <row r="3503" spans="1:14" s="72" customFormat="1" outlineLevel="2">
      <c r="A3503" s="81">
        <v>2682143200</v>
      </c>
      <c r="B3503" s="82" t="s">
        <v>2684</v>
      </c>
      <c r="C3503" s="69">
        <v>0</v>
      </c>
      <c r="D3503" s="78"/>
      <c r="E3503" s="69"/>
      <c r="F3503" s="71"/>
      <c r="G3503" s="69">
        <f t="shared" si="116"/>
        <v>0</v>
      </c>
      <c r="I3503" s="67">
        <v>0</v>
      </c>
      <c r="J3503" s="68">
        <f t="shared" si="115"/>
        <v>0</v>
      </c>
      <c r="K3503" s="56"/>
      <c r="L3503" s="64" t="s">
        <v>532</v>
      </c>
    </row>
    <row r="3504" spans="1:14" s="72" customFormat="1" outlineLevel="2">
      <c r="A3504" s="81">
        <v>2682143300</v>
      </c>
      <c r="B3504" s="82" t="s">
        <v>2685</v>
      </c>
      <c r="C3504" s="69">
        <v>0</v>
      </c>
      <c r="D3504" s="78"/>
      <c r="E3504" s="69"/>
      <c r="F3504" s="71"/>
      <c r="G3504" s="69">
        <f t="shared" si="116"/>
        <v>0</v>
      </c>
      <c r="I3504" s="67">
        <v>0</v>
      </c>
      <c r="J3504" s="68">
        <f t="shared" si="115"/>
        <v>0</v>
      </c>
      <c r="K3504" s="56"/>
      <c r="L3504" s="64" t="s">
        <v>532</v>
      </c>
    </row>
    <row r="3505" spans="1:12" s="72" customFormat="1" outlineLevel="2">
      <c r="A3505" s="81">
        <v>2682143400</v>
      </c>
      <c r="B3505" s="82" t="s">
        <v>2686</v>
      </c>
      <c r="C3505" s="69">
        <v>0</v>
      </c>
      <c r="D3505" s="78"/>
      <c r="E3505" s="69"/>
      <c r="F3505" s="71"/>
      <c r="G3505" s="69">
        <f t="shared" si="116"/>
        <v>0</v>
      </c>
      <c r="I3505" s="67">
        <v>0</v>
      </c>
      <c r="J3505" s="68">
        <f t="shared" si="115"/>
        <v>0</v>
      </c>
      <c r="K3505" s="56"/>
      <c r="L3505" s="64" t="s">
        <v>532</v>
      </c>
    </row>
    <row r="3506" spans="1:12" s="72" customFormat="1" outlineLevel="2">
      <c r="A3506" s="81">
        <v>2682143820</v>
      </c>
      <c r="B3506" s="82" t="s">
        <v>2687</v>
      </c>
      <c r="C3506" s="69">
        <v>0</v>
      </c>
      <c r="D3506" s="78"/>
      <c r="E3506" s="69"/>
      <c r="F3506" s="71"/>
      <c r="G3506" s="69">
        <f>C3506+E3506</f>
        <v>0</v>
      </c>
      <c r="I3506" s="67">
        <v>0</v>
      </c>
      <c r="J3506" s="68">
        <f>I3506-G3506</f>
        <v>0</v>
      </c>
      <c r="K3506" s="56"/>
      <c r="L3506" s="64" t="s">
        <v>532</v>
      </c>
    </row>
    <row r="3507" spans="1:12" s="72" customFormat="1" outlineLevel="2">
      <c r="A3507" s="81">
        <v>2682145000</v>
      </c>
      <c r="B3507" s="82" t="s">
        <v>1210</v>
      </c>
      <c r="C3507" s="69">
        <v>0</v>
      </c>
      <c r="D3507" s="78"/>
      <c r="E3507" s="69"/>
      <c r="F3507" s="71"/>
      <c r="G3507" s="69">
        <f t="shared" si="116"/>
        <v>0</v>
      </c>
      <c r="I3507" s="67">
        <v>0</v>
      </c>
      <c r="J3507" s="68">
        <f t="shared" si="115"/>
        <v>0</v>
      </c>
      <c r="K3507" s="56"/>
      <c r="L3507" s="64" t="s">
        <v>532</v>
      </c>
    </row>
    <row r="3508" spans="1:12" s="72" customFormat="1" outlineLevel="2">
      <c r="A3508" s="81">
        <v>2682147000</v>
      </c>
      <c r="B3508" s="82" t="s">
        <v>2688</v>
      </c>
      <c r="C3508" s="69">
        <v>0</v>
      </c>
      <c r="D3508" s="78"/>
      <c r="E3508" s="69"/>
      <c r="F3508" s="71"/>
      <c r="G3508" s="69">
        <f t="shared" si="116"/>
        <v>0</v>
      </c>
      <c r="I3508" s="67">
        <v>0</v>
      </c>
      <c r="J3508" s="68">
        <f t="shared" si="115"/>
        <v>0</v>
      </c>
      <c r="K3508" s="56"/>
      <c r="L3508" s="64" t="s">
        <v>532</v>
      </c>
    </row>
    <row r="3509" spans="1:12" s="72" customFormat="1" outlineLevel="2">
      <c r="A3509" s="30">
        <v>2682147100</v>
      </c>
      <c r="B3509" s="44" t="s">
        <v>2689</v>
      </c>
      <c r="C3509" s="69">
        <v>0</v>
      </c>
      <c r="D3509" s="78"/>
      <c r="E3509" s="69"/>
      <c r="F3509" s="71"/>
      <c r="G3509" s="69">
        <f t="shared" si="116"/>
        <v>0</v>
      </c>
      <c r="I3509" s="67">
        <v>0</v>
      </c>
      <c r="J3509" s="68">
        <f t="shared" si="115"/>
        <v>0</v>
      </c>
      <c r="K3509" s="56"/>
      <c r="L3509" s="64" t="s">
        <v>532</v>
      </c>
    </row>
    <row r="3510" spans="1:12" s="72" customFormat="1" outlineLevel="2">
      <c r="A3510" s="30">
        <v>2682148000</v>
      </c>
      <c r="B3510" s="44" t="s">
        <v>2690</v>
      </c>
      <c r="C3510" s="69">
        <v>0</v>
      </c>
      <c r="D3510" s="78"/>
      <c r="E3510" s="69"/>
      <c r="F3510" s="71"/>
      <c r="G3510" s="69">
        <f t="shared" si="116"/>
        <v>0</v>
      </c>
      <c r="I3510" s="67">
        <v>0</v>
      </c>
      <c r="J3510" s="68">
        <f t="shared" si="115"/>
        <v>0</v>
      </c>
      <c r="K3510" s="56"/>
      <c r="L3510" s="64" t="s">
        <v>532</v>
      </c>
    </row>
    <row r="3511" spans="1:12" s="72" customFormat="1" outlineLevel="2">
      <c r="A3511" s="30">
        <v>2682149000</v>
      </c>
      <c r="B3511" s="44" t="s">
        <v>2691</v>
      </c>
      <c r="C3511" s="69">
        <v>0</v>
      </c>
      <c r="D3511" s="78"/>
      <c r="E3511" s="69"/>
      <c r="F3511" s="71"/>
      <c r="G3511" s="69">
        <f t="shared" si="116"/>
        <v>0</v>
      </c>
      <c r="I3511" s="67">
        <v>0</v>
      </c>
      <c r="J3511" s="68">
        <f t="shared" si="115"/>
        <v>0</v>
      </c>
      <c r="K3511" s="56"/>
      <c r="L3511" s="64" t="s">
        <v>532</v>
      </c>
    </row>
    <row r="3512" spans="1:12" s="72" customFormat="1" outlineLevel="2">
      <c r="A3512" s="30">
        <v>2682150000</v>
      </c>
      <c r="B3512" s="44" t="s">
        <v>1213</v>
      </c>
      <c r="C3512" s="69">
        <v>0</v>
      </c>
      <c r="D3512" s="78"/>
      <c r="E3512" s="69"/>
      <c r="F3512" s="71"/>
      <c r="G3512" s="69">
        <f t="shared" si="116"/>
        <v>0</v>
      </c>
      <c r="I3512" s="67">
        <v>0</v>
      </c>
      <c r="J3512" s="68">
        <f t="shared" ref="J3512:J3578" si="117">I3512-G3512</f>
        <v>0</v>
      </c>
      <c r="K3512" s="56"/>
      <c r="L3512" s="64" t="s">
        <v>532</v>
      </c>
    </row>
    <row r="3513" spans="1:12" s="72" customFormat="1" outlineLevel="2">
      <c r="A3513" s="30">
        <v>2682150001</v>
      </c>
      <c r="B3513" s="44" t="s">
        <v>2692</v>
      </c>
      <c r="C3513" s="69">
        <v>0</v>
      </c>
      <c r="D3513" s="78"/>
      <c r="E3513" s="69"/>
      <c r="F3513" s="71"/>
      <c r="G3513" s="69">
        <f t="shared" si="116"/>
        <v>0</v>
      </c>
      <c r="I3513" s="67">
        <v>0</v>
      </c>
      <c r="J3513" s="68">
        <f t="shared" si="117"/>
        <v>0</v>
      </c>
      <c r="K3513" s="56"/>
      <c r="L3513" s="64" t="s">
        <v>532</v>
      </c>
    </row>
    <row r="3514" spans="1:12" s="72" customFormat="1" outlineLevel="2">
      <c r="A3514" s="118">
        <v>2682199999</v>
      </c>
      <c r="B3514" s="120" t="s">
        <v>2693</v>
      </c>
      <c r="C3514" s="69">
        <v>0</v>
      </c>
      <c r="D3514" s="78"/>
      <c r="E3514" s="69"/>
      <c r="F3514" s="71"/>
      <c r="G3514" s="69">
        <f t="shared" si="116"/>
        <v>0</v>
      </c>
      <c r="I3514" s="67">
        <v>0</v>
      </c>
      <c r="J3514" s="68">
        <f t="shared" si="117"/>
        <v>0</v>
      </c>
      <c r="K3514" s="56"/>
      <c r="L3514" s="64" t="s">
        <v>532</v>
      </c>
    </row>
    <row r="3515" spans="1:12" s="72" customFormat="1" outlineLevel="2">
      <c r="A3515" s="81">
        <v>2682206000</v>
      </c>
      <c r="B3515" s="82" t="s">
        <v>2694</v>
      </c>
      <c r="C3515" s="69">
        <v>0</v>
      </c>
      <c r="D3515" s="78"/>
      <c r="E3515" s="69"/>
      <c r="F3515" s="71"/>
      <c r="G3515" s="69">
        <f t="shared" si="116"/>
        <v>0</v>
      </c>
      <c r="I3515" s="67">
        <v>0</v>
      </c>
      <c r="J3515" s="68">
        <f t="shared" si="117"/>
        <v>0</v>
      </c>
      <c r="K3515" s="56"/>
      <c r="L3515" s="64" t="s">
        <v>532</v>
      </c>
    </row>
    <row r="3516" spans="1:12" s="72" customFormat="1" outlineLevel="2">
      <c r="A3516" s="81">
        <v>2682206099</v>
      </c>
      <c r="B3516" s="82" t="s">
        <v>2695</v>
      </c>
      <c r="C3516" s="69">
        <v>0</v>
      </c>
      <c r="D3516" s="78"/>
      <c r="E3516" s="69"/>
      <c r="F3516" s="71"/>
      <c r="G3516" s="69">
        <f t="shared" si="116"/>
        <v>0</v>
      </c>
      <c r="I3516" s="67">
        <v>0</v>
      </c>
      <c r="J3516" s="68">
        <f t="shared" si="117"/>
        <v>0</v>
      </c>
      <c r="K3516" s="56"/>
      <c r="L3516" s="64" t="s">
        <v>532</v>
      </c>
    </row>
    <row r="3517" spans="1:12" s="72" customFormat="1" outlineLevel="2">
      <c r="A3517" s="81">
        <v>2682209000</v>
      </c>
      <c r="B3517" s="82" t="s">
        <v>2696</v>
      </c>
      <c r="C3517" s="69">
        <v>0</v>
      </c>
      <c r="D3517" s="78"/>
      <c r="E3517" s="69"/>
      <c r="F3517" s="71"/>
      <c r="G3517" s="69">
        <f t="shared" si="116"/>
        <v>0</v>
      </c>
      <c r="I3517" s="67">
        <v>0</v>
      </c>
      <c r="J3517" s="68">
        <f t="shared" si="117"/>
        <v>0</v>
      </c>
      <c r="K3517" s="56"/>
      <c r="L3517" s="64" t="s">
        <v>532</v>
      </c>
    </row>
    <row r="3518" spans="1:12" s="72" customFormat="1" outlineLevel="2">
      <c r="A3518" s="81">
        <v>2682209099</v>
      </c>
      <c r="B3518" s="82" t="s">
        <v>2697</v>
      </c>
      <c r="C3518" s="69">
        <v>0</v>
      </c>
      <c r="D3518" s="78"/>
      <c r="E3518" s="69"/>
      <c r="F3518" s="71"/>
      <c r="G3518" s="69">
        <f t="shared" si="116"/>
        <v>0</v>
      </c>
      <c r="I3518" s="67">
        <v>0</v>
      </c>
      <c r="J3518" s="68">
        <f t="shared" si="117"/>
        <v>0</v>
      </c>
      <c r="K3518" s="56"/>
      <c r="L3518" s="64" t="s">
        <v>532</v>
      </c>
    </row>
    <row r="3519" spans="1:12" s="72" customFormat="1" outlineLevel="2">
      <c r="A3519" s="118">
        <v>2682299999</v>
      </c>
      <c r="B3519" s="120" t="s">
        <v>2698</v>
      </c>
      <c r="C3519" s="69">
        <v>0</v>
      </c>
      <c r="D3519" s="78"/>
      <c r="E3519" s="69"/>
      <c r="F3519" s="71"/>
      <c r="G3519" s="69">
        <f t="shared" si="116"/>
        <v>0</v>
      </c>
      <c r="I3519" s="67">
        <v>0</v>
      </c>
      <c r="J3519" s="68">
        <f t="shared" si="117"/>
        <v>0</v>
      </c>
      <c r="K3519" s="56"/>
      <c r="L3519" s="64" t="s">
        <v>532</v>
      </c>
    </row>
    <row r="3520" spans="1:12" s="72" customFormat="1" outlineLevel="2">
      <c r="A3520" s="129" t="s">
        <v>530</v>
      </c>
      <c r="B3520" s="41"/>
      <c r="C3520" s="99"/>
      <c r="D3520" s="78"/>
      <c r="E3520" s="99"/>
      <c r="F3520" s="71"/>
      <c r="G3520" s="99">
        <f t="shared" si="116"/>
        <v>0</v>
      </c>
      <c r="I3520" s="67">
        <v>0</v>
      </c>
      <c r="J3520" s="68">
        <f t="shared" si="117"/>
        <v>0</v>
      </c>
      <c r="K3520" s="56"/>
      <c r="L3520" s="64">
        <v>0</v>
      </c>
    </row>
    <row r="3521" spans="1:13" s="72" customFormat="1" outlineLevel="2">
      <c r="A3521" s="30">
        <v>2681108400</v>
      </c>
      <c r="B3521" s="44" t="s">
        <v>1205</v>
      </c>
      <c r="C3521" s="69">
        <v>0</v>
      </c>
      <c r="D3521" s="78"/>
      <c r="E3521" s="69"/>
      <c r="F3521" s="71"/>
      <c r="G3521" s="69">
        <f t="shared" si="116"/>
        <v>0</v>
      </c>
      <c r="I3521" s="67">
        <v>0</v>
      </c>
      <c r="J3521" s="68">
        <f t="shared" si="117"/>
        <v>0</v>
      </c>
      <c r="K3521" s="56"/>
      <c r="L3521" s="64" t="s">
        <v>5609</v>
      </c>
    </row>
    <row r="3522" spans="1:13" s="72" customFormat="1" outlineLevel="2">
      <c r="A3522" s="81">
        <v>2681108405</v>
      </c>
      <c r="B3522" s="82" t="s">
        <v>1206</v>
      </c>
      <c r="C3522" s="75">
        <v>0</v>
      </c>
      <c r="D3522" s="78"/>
      <c r="E3522" s="69"/>
      <c r="F3522" s="71"/>
      <c r="G3522" s="69">
        <f t="shared" si="116"/>
        <v>0</v>
      </c>
      <c r="I3522" s="67">
        <v>0</v>
      </c>
      <c r="J3522" s="68">
        <f t="shared" si="117"/>
        <v>0</v>
      </c>
      <c r="K3522" s="56"/>
      <c r="L3522" s="64" t="s">
        <v>5610</v>
      </c>
    </row>
    <row r="3523" spans="1:13" s="72" customFormat="1" outlineLevel="2">
      <c r="A3523" s="30">
        <v>2681108410</v>
      </c>
      <c r="B3523" s="44" t="s">
        <v>1207</v>
      </c>
      <c r="C3523" s="69">
        <v>0</v>
      </c>
      <c r="D3523" s="78"/>
      <c r="E3523" s="69"/>
      <c r="F3523" s="71"/>
      <c r="G3523" s="69">
        <f t="shared" si="116"/>
        <v>0</v>
      </c>
      <c r="I3523" s="67">
        <v>0</v>
      </c>
      <c r="J3523" s="68">
        <f t="shared" si="117"/>
        <v>0</v>
      </c>
      <c r="K3523" s="56"/>
      <c r="L3523" s="64" t="s">
        <v>5609</v>
      </c>
    </row>
    <row r="3524" spans="1:13" s="72" customFormat="1" outlineLevel="2">
      <c r="A3524" s="81">
        <v>2681108415</v>
      </c>
      <c r="B3524" s="82" t="s">
        <v>1208</v>
      </c>
      <c r="C3524" s="69">
        <v>0</v>
      </c>
      <c r="D3524" s="78"/>
      <c r="E3524" s="69"/>
      <c r="F3524" s="71"/>
      <c r="G3524" s="69">
        <f t="shared" si="116"/>
        <v>0</v>
      </c>
      <c r="I3524" s="67">
        <v>0</v>
      </c>
      <c r="J3524" s="68">
        <f t="shared" si="117"/>
        <v>0</v>
      </c>
      <c r="K3524" s="56"/>
      <c r="L3524" s="64" t="s">
        <v>5610</v>
      </c>
    </row>
    <row r="3525" spans="1:13" s="72" customFormat="1" outlineLevel="2">
      <c r="A3525" s="81">
        <v>2681135010</v>
      </c>
      <c r="B3525" s="82" t="s">
        <v>1209</v>
      </c>
      <c r="C3525" s="69">
        <v>0</v>
      </c>
      <c r="D3525" s="78"/>
      <c r="E3525" s="69"/>
      <c r="F3525" s="71"/>
      <c r="G3525" s="69">
        <f t="shared" si="116"/>
        <v>0</v>
      </c>
      <c r="I3525" s="67">
        <v>0</v>
      </c>
      <c r="J3525" s="68">
        <f t="shared" si="117"/>
        <v>0</v>
      </c>
      <c r="K3525" s="56"/>
      <c r="L3525" s="64" t="s">
        <v>412</v>
      </c>
    </row>
    <row r="3526" spans="1:13" s="72" customFormat="1" outlineLevel="2">
      <c r="A3526" s="81">
        <v>2681145000</v>
      </c>
      <c r="B3526" s="82" t="s">
        <v>1210</v>
      </c>
      <c r="C3526" s="69">
        <v>0</v>
      </c>
      <c r="D3526" s="78"/>
      <c r="E3526" s="69"/>
      <c r="F3526" s="71"/>
      <c r="G3526" s="69">
        <f t="shared" si="116"/>
        <v>0</v>
      </c>
      <c r="I3526" s="67">
        <v>0</v>
      </c>
      <c r="J3526" s="68">
        <f t="shared" si="117"/>
        <v>0</v>
      </c>
      <c r="K3526" s="56"/>
      <c r="L3526" s="64" t="s">
        <v>412</v>
      </c>
    </row>
    <row r="3527" spans="1:13" s="72" customFormat="1" outlineLevel="2">
      <c r="A3527" s="81">
        <v>2681147000</v>
      </c>
      <c r="B3527" s="82" t="s">
        <v>1211</v>
      </c>
      <c r="C3527" s="69">
        <v>0</v>
      </c>
      <c r="D3527" s="78"/>
      <c r="E3527" s="69"/>
      <c r="F3527" s="71"/>
      <c r="G3527" s="69">
        <f t="shared" si="116"/>
        <v>0</v>
      </c>
      <c r="I3527" s="67">
        <v>0</v>
      </c>
      <c r="J3527" s="68">
        <f t="shared" si="117"/>
        <v>0</v>
      </c>
      <c r="K3527" s="56"/>
      <c r="L3527" s="64" t="s">
        <v>412</v>
      </c>
    </row>
    <row r="3528" spans="1:13" s="72" customFormat="1" outlineLevel="2">
      <c r="A3528" s="81">
        <v>2681147100</v>
      </c>
      <c r="B3528" s="82" t="s">
        <v>1212</v>
      </c>
      <c r="C3528" s="69">
        <v>0</v>
      </c>
      <c r="D3528" s="78"/>
      <c r="E3528" s="69"/>
      <c r="F3528" s="71"/>
      <c r="G3528" s="69">
        <f t="shared" si="116"/>
        <v>0</v>
      </c>
      <c r="I3528" s="67">
        <v>0</v>
      </c>
      <c r="J3528" s="68">
        <f t="shared" si="117"/>
        <v>0</v>
      </c>
      <c r="K3528" s="56"/>
      <c r="L3528" s="64" t="s">
        <v>5755</v>
      </c>
    </row>
    <row r="3529" spans="1:13" s="72" customFormat="1" outlineLevel="2">
      <c r="A3529" s="81">
        <v>2681150000</v>
      </c>
      <c r="B3529" s="82" t="s">
        <v>1213</v>
      </c>
      <c r="C3529" s="69">
        <v>0</v>
      </c>
      <c r="D3529" s="78"/>
      <c r="E3529" s="69"/>
      <c r="F3529" s="71"/>
      <c r="G3529" s="69">
        <f t="shared" si="116"/>
        <v>0</v>
      </c>
      <c r="I3529" s="67">
        <v>0</v>
      </c>
      <c r="J3529" s="68">
        <f t="shared" si="117"/>
        <v>0</v>
      </c>
      <c r="K3529" s="56"/>
      <c r="L3529" s="64" t="s">
        <v>412</v>
      </c>
    </row>
    <row r="3530" spans="1:13" s="72" customFormat="1" outlineLevel="2">
      <c r="A3530" s="81">
        <v>2681170000</v>
      </c>
      <c r="B3530" s="82" t="s">
        <v>1214</v>
      </c>
      <c r="C3530" s="69">
        <v>0</v>
      </c>
      <c r="D3530" s="78"/>
      <c r="E3530" s="69"/>
      <c r="F3530" s="71"/>
      <c r="G3530" s="69">
        <f t="shared" si="116"/>
        <v>0</v>
      </c>
      <c r="I3530" s="67">
        <v>0</v>
      </c>
      <c r="J3530" s="68">
        <f t="shared" si="117"/>
        <v>0</v>
      </c>
      <c r="K3530" s="56"/>
      <c r="L3530" s="64" t="s">
        <v>412</v>
      </c>
    </row>
    <row r="3531" spans="1:13" s="72" customFormat="1" outlineLevel="2">
      <c r="A3531" s="81">
        <v>2681180000</v>
      </c>
      <c r="B3531" s="82" t="s">
        <v>1215</v>
      </c>
      <c r="C3531" s="69">
        <v>0</v>
      </c>
      <c r="D3531" s="78"/>
      <c r="E3531" s="69"/>
      <c r="F3531" s="71"/>
      <c r="G3531" s="69">
        <f t="shared" si="116"/>
        <v>0</v>
      </c>
      <c r="I3531" s="67">
        <v>0</v>
      </c>
      <c r="J3531" s="68">
        <f t="shared" si="117"/>
        <v>0</v>
      </c>
      <c r="K3531" s="56"/>
      <c r="L3531" s="64" t="s">
        <v>412</v>
      </c>
    </row>
    <row r="3532" spans="1:13" s="72" customFormat="1" outlineLevel="2">
      <c r="A3532" s="81">
        <v>2681209000</v>
      </c>
      <c r="B3532" s="82" t="s">
        <v>1216</v>
      </c>
      <c r="C3532" s="69">
        <v>0</v>
      </c>
      <c r="D3532" s="78"/>
      <c r="E3532" s="69"/>
      <c r="F3532" s="71"/>
      <c r="G3532" s="69">
        <f t="shared" si="116"/>
        <v>0</v>
      </c>
      <c r="I3532" s="67">
        <v>0</v>
      </c>
      <c r="J3532" s="68">
        <f t="shared" si="117"/>
        <v>0</v>
      </c>
      <c r="K3532" s="56"/>
      <c r="L3532" s="64" t="s">
        <v>412</v>
      </c>
    </row>
    <row r="3533" spans="1:13" s="72" customFormat="1" outlineLevel="2">
      <c r="A3533" s="81">
        <v>2681209099</v>
      </c>
      <c r="B3533" s="82" t="s">
        <v>1217</v>
      </c>
      <c r="C3533" s="69">
        <v>0</v>
      </c>
      <c r="D3533" s="78"/>
      <c r="E3533" s="69"/>
      <c r="F3533" s="71"/>
      <c r="G3533" s="69">
        <f t="shared" si="116"/>
        <v>0</v>
      </c>
      <c r="I3533" s="67">
        <v>0</v>
      </c>
      <c r="J3533" s="68">
        <f t="shared" si="117"/>
        <v>0</v>
      </c>
      <c r="K3533" s="56"/>
      <c r="L3533" s="64" t="s">
        <v>412</v>
      </c>
    </row>
    <row r="3534" spans="1:13" s="72" customFormat="1" outlineLevel="2">
      <c r="A3534" s="81">
        <v>2683100000</v>
      </c>
      <c r="B3534" s="82" t="s">
        <v>1223</v>
      </c>
      <c r="C3534" s="69">
        <v>125287.07</v>
      </c>
      <c r="D3534" s="78"/>
      <c r="E3534" s="69"/>
      <c r="F3534" s="71"/>
      <c r="G3534" s="69">
        <f t="shared" si="116"/>
        <v>125287.07</v>
      </c>
      <c r="I3534" s="67">
        <v>0</v>
      </c>
      <c r="J3534" s="68">
        <f t="shared" si="117"/>
        <v>-125287.07</v>
      </c>
      <c r="K3534" s="56"/>
      <c r="L3534" s="64" t="s">
        <v>412</v>
      </c>
    </row>
    <row r="3535" spans="1:13" s="72" customFormat="1" outlineLevel="2">
      <c r="A3535" s="81">
        <v>2683110000</v>
      </c>
      <c r="B3535" s="82" t="s">
        <v>1224</v>
      </c>
      <c r="C3535" s="69">
        <v>43051.86</v>
      </c>
      <c r="D3535" s="78"/>
      <c r="E3535" s="69"/>
      <c r="F3535" s="71"/>
      <c r="G3535" s="69">
        <f t="shared" si="116"/>
        <v>43051.86</v>
      </c>
      <c r="I3535" s="67">
        <v>0</v>
      </c>
      <c r="J3535" s="68">
        <f t="shared" si="117"/>
        <v>-43051.86</v>
      </c>
      <c r="K3535" s="56"/>
      <c r="L3535" s="64" t="s">
        <v>412</v>
      </c>
      <c r="M3535" s="99"/>
    </row>
    <row r="3536" spans="1:13" s="72" customFormat="1" outlineLevel="2">
      <c r="A3536" s="81">
        <v>2683120000</v>
      </c>
      <c r="B3536" s="82" t="s">
        <v>1225</v>
      </c>
      <c r="C3536" s="69">
        <v>0</v>
      </c>
      <c r="D3536" s="78"/>
      <c r="E3536" s="69"/>
      <c r="F3536" s="71"/>
      <c r="G3536" s="69">
        <f t="shared" si="116"/>
        <v>0</v>
      </c>
      <c r="I3536" s="67">
        <v>0</v>
      </c>
      <c r="J3536" s="68">
        <f t="shared" si="117"/>
        <v>0</v>
      </c>
      <c r="K3536" s="56"/>
      <c r="L3536" s="64" t="s">
        <v>412</v>
      </c>
    </row>
    <row r="3537" spans="1:12" s="72" customFormat="1" outlineLevel="2">
      <c r="A3537" s="81">
        <v>2683121000</v>
      </c>
      <c r="B3537" s="82" t="s">
        <v>1226</v>
      </c>
      <c r="C3537" s="69">
        <v>0</v>
      </c>
      <c r="D3537" s="78"/>
      <c r="E3537" s="69"/>
      <c r="F3537" s="71"/>
      <c r="G3537" s="69">
        <f t="shared" si="116"/>
        <v>0</v>
      </c>
      <c r="I3537" s="67">
        <v>0</v>
      </c>
      <c r="J3537" s="68">
        <f t="shared" si="117"/>
        <v>0</v>
      </c>
      <c r="K3537" s="56"/>
      <c r="L3537" s="64" t="s">
        <v>412</v>
      </c>
    </row>
    <row r="3538" spans="1:12" s="72" customFormat="1" outlineLevel="2">
      <c r="A3538" s="81">
        <v>2683130000</v>
      </c>
      <c r="B3538" s="82" t="s">
        <v>1227</v>
      </c>
      <c r="C3538" s="69">
        <v>0</v>
      </c>
      <c r="D3538" s="78"/>
      <c r="E3538" s="69"/>
      <c r="F3538" s="71"/>
      <c r="G3538" s="69">
        <f t="shared" si="116"/>
        <v>0</v>
      </c>
      <c r="I3538" s="67">
        <v>0</v>
      </c>
      <c r="J3538" s="68">
        <f t="shared" si="117"/>
        <v>0</v>
      </c>
      <c r="K3538" s="56"/>
      <c r="L3538" s="64" t="s">
        <v>412</v>
      </c>
    </row>
    <row r="3539" spans="1:12" s="72" customFormat="1" outlineLevel="2">
      <c r="A3539" s="30">
        <v>2683140000</v>
      </c>
      <c r="B3539" s="44" t="s">
        <v>1228</v>
      </c>
      <c r="C3539" s="69">
        <v>0</v>
      </c>
      <c r="D3539" s="78"/>
      <c r="E3539" s="69"/>
      <c r="F3539" s="71"/>
      <c r="G3539" s="69">
        <f t="shared" si="116"/>
        <v>0</v>
      </c>
      <c r="I3539" s="67">
        <v>0</v>
      </c>
      <c r="J3539" s="68">
        <f t="shared" si="117"/>
        <v>0</v>
      </c>
      <c r="K3539" s="56"/>
      <c r="L3539" s="64" t="s">
        <v>412</v>
      </c>
    </row>
    <row r="3540" spans="1:12" s="72" customFormat="1" outlineLevel="2">
      <c r="A3540" s="30">
        <v>2683150000</v>
      </c>
      <c r="B3540" s="44" t="s">
        <v>1229</v>
      </c>
      <c r="C3540" s="69">
        <v>0</v>
      </c>
      <c r="D3540" s="78"/>
      <c r="E3540" s="69"/>
      <c r="F3540" s="71"/>
      <c r="G3540" s="69">
        <f t="shared" si="116"/>
        <v>0</v>
      </c>
      <c r="I3540" s="67">
        <v>0</v>
      </c>
      <c r="J3540" s="68">
        <f t="shared" si="117"/>
        <v>0</v>
      </c>
      <c r="K3540" s="56"/>
      <c r="L3540" s="64" t="s">
        <v>412</v>
      </c>
    </row>
    <row r="3541" spans="1:12" s="72" customFormat="1" outlineLevel="2">
      <c r="A3541" s="30">
        <v>2683160000</v>
      </c>
      <c r="B3541" s="44" t="s">
        <v>1230</v>
      </c>
      <c r="C3541" s="69">
        <v>1997.16</v>
      </c>
      <c r="D3541" s="78"/>
      <c r="E3541" s="69"/>
      <c r="F3541" s="71"/>
      <c r="G3541" s="69">
        <f t="shared" si="116"/>
        <v>1997.16</v>
      </c>
      <c r="I3541" s="67">
        <v>0</v>
      </c>
      <c r="J3541" s="68">
        <f t="shared" si="117"/>
        <v>-1997.16</v>
      </c>
      <c r="K3541" s="56"/>
      <c r="L3541" s="64" t="s">
        <v>412</v>
      </c>
    </row>
    <row r="3542" spans="1:12" s="72" customFormat="1" outlineLevel="2">
      <c r="A3542" s="30">
        <v>2683161000</v>
      </c>
      <c r="B3542" s="44" t="s">
        <v>1231</v>
      </c>
      <c r="C3542" s="69">
        <v>0</v>
      </c>
      <c r="D3542" s="78"/>
      <c r="E3542" s="69"/>
      <c r="F3542" s="71"/>
      <c r="G3542" s="69">
        <f t="shared" si="116"/>
        <v>0</v>
      </c>
      <c r="I3542" s="67">
        <v>0</v>
      </c>
      <c r="J3542" s="68">
        <f t="shared" si="117"/>
        <v>0</v>
      </c>
      <c r="K3542" s="56"/>
      <c r="L3542" s="64" t="s">
        <v>412</v>
      </c>
    </row>
    <row r="3543" spans="1:12" s="72" customFormat="1" outlineLevel="2">
      <c r="A3543" s="30">
        <v>2683170000</v>
      </c>
      <c r="B3543" s="44" t="s">
        <v>1232</v>
      </c>
      <c r="C3543" s="69">
        <v>0</v>
      </c>
      <c r="D3543" s="78"/>
      <c r="E3543" s="69"/>
      <c r="F3543" s="71"/>
      <c r="G3543" s="69">
        <f t="shared" ref="G3543:G3607" si="118">C3543+E3543</f>
        <v>0</v>
      </c>
      <c r="I3543" s="67">
        <v>0</v>
      </c>
      <c r="J3543" s="68">
        <f t="shared" si="117"/>
        <v>0</v>
      </c>
      <c r="K3543" s="56"/>
      <c r="L3543" s="64" t="s">
        <v>412</v>
      </c>
    </row>
    <row r="3544" spans="1:12" s="72" customFormat="1" outlineLevel="2">
      <c r="A3544" s="81">
        <v>2683170010</v>
      </c>
      <c r="B3544" s="82" t="s">
        <v>1233</v>
      </c>
      <c r="C3544" s="69">
        <v>0</v>
      </c>
      <c r="D3544" s="78"/>
      <c r="E3544" s="69"/>
      <c r="F3544" s="71"/>
      <c r="G3544" s="69">
        <f t="shared" si="118"/>
        <v>0</v>
      </c>
      <c r="I3544" s="67">
        <v>0</v>
      </c>
      <c r="J3544" s="68">
        <f t="shared" si="117"/>
        <v>0</v>
      </c>
      <c r="K3544" s="56"/>
      <c r="L3544" s="64" t="s">
        <v>412</v>
      </c>
    </row>
    <row r="3545" spans="1:12" s="72" customFormat="1" outlineLevel="2">
      <c r="A3545" s="81">
        <v>2683170020</v>
      </c>
      <c r="B3545" s="82" t="s">
        <v>1234</v>
      </c>
      <c r="C3545" s="69">
        <v>0</v>
      </c>
      <c r="D3545" s="78"/>
      <c r="E3545" s="69"/>
      <c r="F3545" s="71"/>
      <c r="G3545" s="69">
        <f t="shared" si="118"/>
        <v>0</v>
      </c>
      <c r="I3545" s="67">
        <v>0</v>
      </c>
      <c r="J3545" s="68">
        <f t="shared" si="117"/>
        <v>0</v>
      </c>
      <c r="K3545" s="56"/>
      <c r="L3545" s="64" t="s">
        <v>412</v>
      </c>
    </row>
    <row r="3546" spans="1:12" s="72" customFormat="1" outlineLevel="2">
      <c r="A3546" s="81">
        <v>2683180000</v>
      </c>
      <c r="B3546" s="82" t="s">
        <v>1235</v>
      </c>
      <c r="C3546" s="69">
        <v>0.01</v>
      </c>
      <c r="D3546" s="78"/>
      <c r="E3546" s="69"/>
      <c r="F3546" s="71"/>
      <c r="G3546" s="69">
        <f t="shared" si="118"/>
        <v>0.01</v>
      </c>
      <c r="I3546" s="67">
        <v>0</v>
      </c>
      <c r="J3546" s="68">
        <f t="shared" si="117"/>
        <v>-0.01</v>
      </c>
      <c r="K3546" s="56"/>
      <c r="L3546" s="64" t="s">
        <v>412</v>
      </c>
    </row>
    <row r="3547" spans="1:12" s="72" customFormat="1" outlineLevel="2">
      <c r="A3547" s="81">
        <v>2683181000</v>
      </c>
      <c r="B3547" s="82" t="s">
        <v>1236</v>
      </c>
      <c r="C3547" s="69">
        <v>0</v>
      </c>
      <c r="D3547" s="78"/>
      <c r="E3547" s="69"/>
      <c r="F3547" s="71"/>
      <c r="G3547" s="69">
        <f t="shared" si="118"/>
        <v>0</v>
      </c>
      <c r="I3547" s="67">
        <v>0</v>
      </c>
      <c r="J3547" s="68">
        <f t="shared" si="117"/>
        <v>0</v>
      </c>
      <c r="K3547" s="56"/>
      <c r="L3547" s="64" t="s">
        <v>412</v>
      </c>
    </row>
    <row r="3548" spans="1:12" s="72" customFormat="1" outlineLevel="2">
      <c r="A3548" s="81">
        <v>2683190000</v>
      </c>
      <c r="B3548" s="82" t="s">
        <v>1237</v>
      </c>
      <c r="C3548" s="69">
        <v>0</v>
      </c>
      <c r="D3548" s="78"/>
      <c r="E3548" s="69"/>
      <c r="F3548" s="71"/>
      <c r="G3548" s="69">
        <f t="shared" si="118"/>
        <v>0</v>
      </c>
      <c r="I3548" s="67">
        <v>0</v>
      </c>
      <c r="J3548" s="68">
        <f t="shared" si="117"/>
        <v>0</v>
      </c>
      <c r="K3548" s="56"/>
      <c r="L3548" s="64" t="s">
        <v>412</v>
      </c>
    </row>
    <row r="3549" spans="1:12" s="72" customFormat="1" outlineLevel="2">
      <c r="A3549" s="81">
        <v>2683190300</v>
      </c>
      <c r="B3549" s="82" t="s">
        <v>1238</v>
      </c>
      <c r="C3549" s="69">
        <v>36552.839999999902</v>
      </c>
      <c r="D3549" s="78"/>
      <c r="E3549" s="69"/>
      <c r="F3549" s="71"/>
      <c r="G3549" s="69">
        <f>C3549+E3549</f>
        <v>36552.839999999902</v>
      </c>
      <c r="I3549" s="67">
        <v>0</v>
      </c>
      <c r="J3549" s="68">
        <f>I3549-G3549</f>
        <v>-36552.839999999902</v>
      </c>
      <c r="K3549" s="56"/>
      <c r="L3549" s="64" t="s">
        <v>412</v>
      </c>
    </row>
    <row r="3550" spans="1:12" s="72" customFormat="1" outlineLevel="2">
      <c r="A3550" s="81">
        <v>2683191000</v>
      </c>
      <c r="B3550" s="82" t="s">
        <v>1239</v>
      </c>
      <c r="C3550" s="69">
        <v>0</v>
      </c>
      <c r="D3550" s="78"/>
      <c r="E3550" s="69"/>
      <c r="F3550" s="71"/>
      <c r="G3550" s="69">
        <f t="shared" si="118"/>
        <v>0</v>
      </c>
      <c r="I3550" s="67">
        <v>0</v>
      </c>
      <c r="J3550" s="68">
        <f t="shared" si="117"/>
        <v>0</v>
      </c>
      <c r="K3550" s="56"/>
      <c r="L3550" s="64" t="s">
        <v>412</v>
      </c>
    </row>
    <row r="3551" spans="1:12" s="72" customFormat="1" outlineLevel="2">
      <c r="A3551" s="81">
        <v>2683192000</v>
      </c>
      <c r="B3551" s="82" t="s">
        <v>1240</v>
      </c>
      <c r="C3551" s="69">
        <v>0</v>
      </c>
      <c r="D3551" s="78"/>
      <c r="E3551" s="69"/>
      <c r="F3551" s="71"/>
      <c r="G3551" s="69">
        <f t="shared" si="118"/>
        <v>0</v>
      </c>
      <c r="I3551" s="67">
        <v>0</v>
      </c>
      <c r="J3551" s="68">
        <f t="shared" si="117"/>
        <v>0</v>
      </c>
      <c r="K3551" s="56"/>
      <c r="L3551" s="64" t="s">
        <v>412</v>
      </c>
    </row>
    <row r="3552" spans="1:12" s="72" customFormat="1" outlineLevel="2">
      <c r="A3552" s="81">
        <v>2683192200</v>
      </c>
      <c r="B3552" s="82" t="s">
        <v>1242</v>
      </c>
      <c r="C3552" s="69">
        <v>155416.329999999</v>
      </c>
      <c r="D3552" s="78"/>
      <c r="E3552" s="69"/>
      <c r="F3552" s="71"/>
      <c r="G3552" s="69">
        <f>C3552+E3552</f>
        <v>155416.329999999</v>
      </c>
      <c r="I3552" s="67">
        <v>0</v>
      </c>
      <c r="J3552" s="68">
        <f>I3552-G3552</f>
        <v>-155416.329999999</v>
      </c>
      <c r="K3552" s="56"/>
      <c r="L3552" s="64" t="s">
        <v>412</v>
      </c>
    </row>
    <row r="3553" spans="1:12" s="72" customFormat="1" outlineLevel="2">
      <c r="A3553" s="81">
        <v>2683193000</v>
      </c>
      <c r="B3553" s="82" t="s">
        <v>1243</v>
      </c>
      <c r="C3553" s="69">
        <v>0</v>
      </c>
      <c r="D3553" s="78"/>
      <c r="E3553" s="69"/>
      <c r="F3553" s="71"/>
      <c r="G3553" s="69">
        <f t="shared" si="118"/>
        <v>0</v>
      </c>
      <c r="I3553" s="67">
        <v>0</v>
      </c>
      <c r="J3553" s="68">
        <f t="shared" si="117"/>
        <v>0</v>
      </c>
      <c r="K3553" s="56"/>
      <c r="L3553" s="64" t="s">
        <v>412</v>
      </c>
    </row>
    <row r="3554" spans="1:12" s="72" customFormat="1" outlineLevel="2">
      <c r="A3554" s="81">
        <v>2683194000</v>
      </c>
      <c r="B3554" s="82" t="s">
        <v>1244</v>
      </c>
      <c r="C3554" s="69">
        <v>0</v>
      </c>
      <c r="D3554" s="78"/>
      <c r="E3554" s="69"/>
      <c r="F3554" s="71"/>
      <c r="G3554" s="69">
        <f t="shared" si="118"/>
        <v>0</v>
      </c>
      <c r="I3554" s="67">
        <v>0</v>
      </c>
      <c r="J3554" s="68">
        <f t="shared" si="117"/>
        <v>0</v>
      </c>
      <c r="K3554" s="56"/>
      <c r="L3554" s="64" t="s">
        <v>412</v>
      </c>
    </row>
    <row r="3555" spans="1:12" s="72" customFormat="1" outlineLevel="2">
      <c r="A3555" s="81">
        <v>2683195000</v>
      </c>
      <c r="B3555" s="82" t="s">
        <v>1245</v>
      </c>
      <c r="C3555" s="69">
        <v>0</v>
      </c>
      <c r="D3555" s="78"/>
      <c r="E3555" s="69"/>
      <c r="F3555" s="71"/>
      <c r="G3555" s="69">
        <f t="shared" si="118"/>
        <v>0</v>
      </c>
      <c r="I3555" s="67">
        <v>0</v>
      </c>
      <c r="J3555" s="68">
        <f t="shared" si="117"/>
        <v>0</v>
      </c>
      <c r="K3555" s="56"/>
      <c r="L3555" s="64" t="s">
        <v>412</v>
      </c>
    </row>
    <row r="3556" spans="1:12" s="72" customFormat="1" outlineLevel="2">
      <c r="A3556" s="81">
        <v>2683196000</v>
      </c>
      <c r="B3556" s="82" t="s">
        <v>1246</v>
      </c>
      <c r="C3556" s="69">
        <v>12600239.210000001</v>
      </c>
      <c r="D3556" s="78"/>
      <c r="E3556" s="69"/>
      <c r="F3556" s="71"/>
      <c r="G3556" s="69">
        <f t="shared" si="118"/>
        <v>12600239.210000001</v>
      </c>
      <c r="I3556" s="67">
        <v>0</v>
      </c>
      <c r="J3556" s="68">
        <f t="shared" si="117"/>
        <v>-12600239.210000001</v>
      </c>
      <c r="K3556" s="56"/>
      <c r="L3556" s="64" t="s">
        <v>412</v>
      </c>
    </row>
    <row r="3557" spans="1:12" s="72" customFormat="1" outlineLevel="2">
      <c r="A3557" s="81">
        <v>2683197000</v>
      </c>
      <c r="B3557" s="82" t="s">
        <v>1247</v>
      </c>
      <c r="C3557" s="69">
        <v>15770010.73</v>
      </c>
      <c r="D3557" s="78"/>
      <c r="E3557" s="69"/>
      <c r="F3557" s="71"/>
      <c r="G3557" s="69">
        <f t="shared" si="118"/>
        <v>15770010.73</v>
      </c>
      <c r="I3557" s="67">
        <v>0</v>
      </c>
      <c r="J3557" s="68">
        <f t="shared" si="117"/>
        <v>-15770010.73</v>
      </c>
      <c r="K3557" s="56"/>
      <c r="L3557" s="64" t="s">
        <v>412</v>
      </c>
    </row>
    <row r="3558" spans="1:12" s="72" customFormat="1" outlineLevel="2">
      <c r="A3558" s="81">
        <v>2683200000</v>
      </c>
      <c r="B3558" s="82" t="s">
        <v>1248</v>
      </c>
      <c r="C3558" s="69">
        <v>0</v>
      </c>
      <c r="D3558" s="78"/>
      <c r="E3558" s="69"/>
      <c r="F3558" s="71"/>
      <c r="G3558" s="69">
        <f t="shared" si="118"/>
        <v>0</v>
      </c>
      <c r="I3558" s="67">
        <v>0</v>
      </c>
      <c r="J3558" s="68">
        <f t="shared" si="117"/>
        <v>0</v>
      </c>
      <c r="K3558" s="56"/>
      <c r="L3558" s="64" t="s">
        <v>412</v>
      </c>
    </row>
    <row r="3559" spans="1:12" s="72" customFormat="1" outlineLevel="2">
      <c r="A3559" s="81">
        <v>2683202100</v>
      </c>
      <c r="B3559" s="82" t="s">
        <v>1249</v>
      </c>
      <c r="C3559" s="69">
        <v>0</v>
      </c>
      <c r="D3559" s="78"/>
      <c r="E3559" s="69"/>
      <c r="F3559" s="71"/>
      <c r="G3559" s="69">
        <f t="shared" si="118"/>
        <v>0</v>
      </c>
      <c r="I3559" s="67">
        <v>0</v>
      </c>
      <c r="J3559" s="68">
        <f t="shared" si="117"/>
        <v>0</v>
      </c>
      <c r="K3559" s="56"/>
      <c r="L3559" s="64" t="s">
        <v>412</v>
      </c>
    </row>
    <row r="3560" spans="1:12" s="72" customFormat="1" outlineLevel="2">
      <c r="A3560" s="81">
        <v>2683202200</v>
      </c>
      <c r="B3560" s="82" t="s">
        <v>1250</v>
      </c>
      <c r="C3560" s="69">
        <v>0</v>
      </c>
      <c r="D3560" s="78"/>
      <c r="E3560" s="69"/>
      <c r="F3560" s="71"/>
      <c r="G3560" s="69">
        <f t="shared" si="118"/>
        <v>0</v>
      </c>
      <c r="I3560" s="67">
        <v>0</v>
      </c>
      <c r="J3560" s="68">
        <f t="shared" si="117"/>
        <v>0</v>
      </c>
      <c r="K3560" s="56"/>
      <c r="L3560" s="64" t="s">
        <v>412</v>
      </c>
    </row>
    <row r="3561" spans="1:12" s="72" customFormat="1" outlineLevel="2">
      <c r="A3561" s="81">
        <v>2683203000</v>
      </c>
      <c r="B3561" s="82" t="s">
        <v>1251</v>
      </c>
      <c r="C3561" s="69">
        <v>0</v>
      </c>
      <c r="D3561" s="78"/>
      <c r="E3561" s="69"/>
      <c r="F3561" s="71"/>
      <c r="G3561" s="69">
        <f t="shared" si="118"/>
        <v>0</v>
      </c>
      <c r="I3561" s="67">
        <v>0</v>
      </c>
      <c r="J3561" s="68">
        <f t="shared" si="117"/>
        <v>0</v>
      </c>
      <c r="K3561" s="56"/>
      <c r="L3561" s="64" t="s">
        <v>412</v>
      </c>
    </row>
    <row r="3562" spans="1:12" s="72" customFormat="1" outlineLevel="2">
      <c r="A3562" s="81">
        <v>2683205000</v>
      </c>
      <c r="B3562" s="82" t="s">
        <v>1252</v>
      </c>
      <c r="C3562" s="69">
        <v>0</v>
      </c>
      <c r="D3562" s="78"/>
      <c r="E3562" s="69"/>
      <c r="F3562" s="71"/>
      <c r="G3562" s="69">
        <f t="shared" si="118"/>
        <v>0</v>
      </c>
      <c r="I3562" s="67">
        <v>0</v>
      </c>
      <c r="J3562" s="68">
        <f t="shared" si="117"/>
        <v>0</v>
      </c>
      <c r="K3562" s="56"/>
      <c r="L3562" s="64" t="s">
        <v>412</v>
      </c>
    </row>
    <row r="3563" spans="1:12" s="72" customFormat="1" outlineLevel="2">
      <c r="A3563" s="81">
        <v>2683205100</v>
      </c>
      <c r="B3563" s="82" t="s">
        <v>1253</v>
      </c>
      <c r="C3563" s="69">
        <v>0</v>
      </c>
      <c r="D3563" s="78"/>
      <c r="E3563" s="69"/>
      <c r="F3563" s="71"/>
      <c r="G3563" s="69">
        <f t="shared" si="118"/>
        <v>0</v>
      </c>
      <c r="I3563" s="67">
        <v>0</v>
      </c>
      <c r="J3563" s="68">
        <f t="shared" si="117"/>
        <v>0</v>
      </c>
      <c r="K3563" s="56"/>
      <c r="L3563" s="64" t="s">
        <v>412</v>
      </c>
    </row>
    <row r="3564" spans="1:12" s="72" customFormat="1" outlineLevel="2">
      <c r="A3564" s="81">
        <v>2683310000</v>
      </c>
      <c r="B3564" s="82" t="s">
        <v>1254</v>
      </c>
      <c r="C3564" s="69">
        <v>0</v>
      </c>
      <c r="D3564" s="78"/>
      <c r="E3564" s="69"/>
      <c r="F3564" s="71"/>
      <c r="G3564" s="69">
        <f t="shared" si="118"/>
        <v>0</v>
      </c>
      <c r="I3564" s="67">
        <v>0</v>
      </c>
      <c r="J3564" s="68">
        <f t="shared" si="117"/>
        <v>0</v>
      </c>
      <c r="K3564" s="56"/>
      <c r="L3564" s="64" t="s">
        <v>412</v>
      </c>
    </row>
    <row r="3565" spans="1:12" s="72" customFormat="1" outlineLevel="2">
      <c r="A3565" s="81">
        <v>2683320000</v>
      </c>
      <c r="B3565" s="82" t="s">
        <v>1255</v>
      </c>
      <c r="C3565" s="69">
        <v>0</v>
      </c>
      <c r="D3565" s="78"/>
      <c r="E3565" s="69"/>
      <c r="F3565" s="71"/>
      <c r="G3565" s="69">
        <f t="shared" si="118"/>
        <v>0</v>
      </c>
      <c r="I3565" s="67">
        <v>0</v>
      </c>
      <c r="J3565" s="68">
        <f t="shared" si="117"/>
        <v>0</v>
      </c>
      <c r="K3565" s="56"/>
      <c r="L3565" s="64" t="s">
        <v>412</v>
      </c>
    </row>
    <row r="3566" spans="1:12" s="72" customFormat="1" outlineLevel="2">
      <c r="A3566" s="81">
        <v>2683330000</v>
      </c>
      <c r="B3566" s="82" t="s">
        <v>1256</v>
      </c>
      <c r="C3566" s="69">
        <v>0</v>
      </c>
      <c r="D3566" s="78"/>
      <c r="E3566" s="69"/>
      <c r="F3566" s="71"/>
      <c r="G3566" s="69">
        <f t="shared" si="118"/>
        <v>0</v>
      </c>
      <c r="I3566" s="67">
        <v>0</v>
      </c>
      <c r="J3566" s="68">
        <f t="shared" si="117"/>
        <v>0</v>
      </c>
      <c r="K3566" s="56"/>
      <c r="L3566" s="64" t="s">
        <v>412</v>
      </c>
    </row>
    <row r="3567" spans="1:12" s="72" customFormat="1" outlineLevel="2">
      <c r="A3567" s="81">
        <v>2683340000</v>
      </c>
      <c r="B3567" s="82" t="s">
        <v>1257</v>
      </c>
      <c r="C3567" s="69">
        <v>0</v>
      </c>
      <c r="D3567" s="78"/>
      <c r="E3567" s="69"/>
      <c r="F3567" s="71"/>
      <c r="G3567" s="69">
        <f t="shared" si="118"/>
        <v>0</v>
      </c>
      <c r="I3567" s="67">
        <v>0</v>
      </c>
      <c r="J3567" s="68">
        <f t="shared" si="117"/>
        <v>0</v>
      </c>
      <c r="K3567" s="56"/>
      <c r="L3567" s="64" t="s">
        <v>412</v>
      </c>
    </row>
    <row r="3568" spans="1:12" s="72" customFormat="1" outlineLevel="2">
      <c r="A3568" s="81">
        <v>2683350000</v>
      </c>
      <c r="B3568" s="82" t="s">
        <v>1258</v>
      </c>
      <c r="C3568" s="69">
        <v>0</v>
      </c>
      <c r="D3568" s="78"/>
      <c r="E3568" s="69"/>
      <c r="F3568" s="71"/>
      <c r="G3568" s="69">
        <f t="shared" si="118"/>
        <v>0</v>
      </c>
      <c r="I3568" s="67">
        <v>0</v>
      </c>
      <c r="J3568" s="68">
        <f t="shared" si="117"/>
        <v>0</v>
      </c>
      <c r="K3568" s="56"/>
      <c r="L3568" s="64" t="s">
        <v>412</v>
      </c>
    </row>
    <row r="3569" spans="1:12" s="72" customFormat="1" outlineLevel="2">
      <c r="A3569" s="81">
        <v>2683360000</v>
      </c>
      <c r="B3569" s="82" t="s">
        <v>1259</v>
      </c>
      <c r="C3569" s="76">
        <v>0</v>
      </c>
      <c r="D3569" s="78"/>
      <c r="E3569" s="69"/>
      <c r="F3569" s="71"/>
      <c r="G3569" s="69">
        <f t="shared" si="118"/>
        <v>0</v>
      </c>
      <c r="I3569" s="67">
        <v>0</v>
      </c>
      <c r="J3569" s="68">
        <f t="shared" si="117"/>
        <v>0</v>
      </c>
      <c r="K3569" s="56"/>
      <c r="L3569" s="64" t="s">
        <v>412</v>
      </c>
    </row>
    <row r="3570" spans="1:12" s="72" customFormat="1" outlineLevel="2">
      <c r="A3570" s="81">
        <v>2683370000</v>
      </c>
      <c r="B3570" s="82" t="s">
        <v>1260</v>
      </c>
      <c r="C3570" s="69">
        <v>0</v>
      </c>
      <c r="D3570" s="78"/>
      <c r="E3570" s="69"/>
      <c r="F3570" s="71"/>
      <c r="G3570" s="69">
        <f t="shared" si="118"/>
        <v>0</v>
      </c>
      <c r="I3570" s="67">
        <v>0</v>
      </c>
      <c r="J3570" s="68">
        <f t="shared" si="117"/>
        <v>0</v>
      </c>
      <c r="K3570" s="56"/>
      <c r="L3570" s="64" t="s">
        <v>412</v>
      </c>
    </row>
    <row r="3571" spans="1:12" s="72" customFormat="1" outlineLevel="2">
      <c r="A3571" s="81">
        <v>2683380000</v>
      </c>
      <c r="B3571" s="82" t="s">
        <v>1261</v>
      </c>
      <c r="C3571" s="69">
        <v>0</v>
      </c>
      <c r="D3571" s="78"/>
      <c r="E3571" s="69"/>
      <c r="F3571" s="71"/>
      <c r="G3571" s="69">
        <f t="shared" si="118"/>
        <v>0</v>
      </c>
      <c r="I3571" s="67">
        <v>0</v>
      </c>
      <c r="J3571" s="68">
        <f t="shared" si="117"/>
        <v>0</v>
      </c>
      <c r="K3571" s="56"/>
      <c r="L3571" s="64" t="s">
        <v>412</v>
      </c>
    </row>
    <row r="3572" spans="1:12" s="72" customFormat="1" outlineLevel="2">
      <c r="A3572" s="81">
        <v>2683400000</v>
      </c>
      <c r="B3572" s="82" t="s">
        <v>1262</v>
      </c>
      <c r="C3572" s="69">
        <v>0</v>
      </c>
      <c r="D3572" s="78"/>
      <c r="E3572" s="69"/>
      <c r="F3572" s="71"/>
      <c r="G3572" s="69">
        <f t="shared" si="118"/>
        <v>0</v>
      </c>
      <c r="I3572" s="67">
        <v>0</v>
      </c>
      <c r="J3572" s="68">
        <f t="shared" si="117"/>
        <v>0</v>
      </c>
      <c r="K3572" s="56"/>
      <c r="L3572" s="64" t="s">
        <v>412</v>
      </c>
    </row>
    <row r="3573" spans="1:12" s="72" customFormat="1" outlineLevel="2">
      <c r="A3573" s="81">
        <v>2683500000</v>
      </c>
      <c r="B3573" s="82" t="s">
        <v>1263</v>
      </c>
      <c r="C3573" s="69">
        <v>0</v>
      </c>
      <c r="D3573" s="78"/>
      <c r="E3573" s="69"/>
      <c r="F3573" s="71"/>
      <c r="G3573" s="69">
        <f t="shared" si="118"/>
        <v>0</v>
      </c>
      <c r="I3573" s="67">
        <v>0</v>
      </c>
      <c r="J3573" s="68">
        <f t="shared" si="117"/>
        <v>0</v>
      </c>
      <c r="K3573" s="56"/>
      <c r="L3573" s="64" t="s">
        <v>412</v>
      </c>
    </row>
    <row r="3574" spans="1:12" s="72" customFormat="1" outlineLevel="2">
      <c r="A3574" s="81">
        <v>2683510000</v>
      </c>
      <c r="B3574" s="82" t="s">
        <v>1264</v>
      </c>
      <c r="C3574" s="69">
        <v>0</v>
      </c>
      <c r="D3574" s="78"/>
      <c r="E3574" s="69"/>
      <c r="F3574" s="71"/>
      <c r="G3574" s="69">
        <f t="shared" si="118"/>
        <v>0</v>
      </c>
      <c r="I3574" s="67">
        <v>0</v>
      </c>
      <c r="J3574" s="68">
        <f t="shared" si="117"/>
        <v>0</v>
      </c>
      <c r="K3574" s="56"/>
      <c r="L3574" s="64" t="s">
        <v>412</v>
      </c>
    </row>
    <row r="3575" spans="1:12" s="72" customFormat="1" outlineLevel="2">
      <c r="A3575" s="81">
        <v>2683600000</v>
      </c>
      <c r="B3575" s="82" t="s">
        <v>1265</v>
      </c>
      <c r="C3575" s="69">
        <v>0</v>
      </c>
      <c r="D3575" s="78"/>
      <c r="E3575" s="69"/>
      <c r="F3575" s="71"/>
      <c r="G3575" s="69">
        <f t="shared" si="118"/>
        <v>0</v>
      </c>
      <c r="I3575" s="67">
        <v>0</v>
      </c>
      <c r="J3575" s="68">
        <f t="shared" si="117"/>
        <v>0</v>
      </c>
      <c r="K3575" s="56"/>
      <c r="L3575" s="64" t="s">
        <v>412</v>
      </c>
    </row>
    <row r="3576" spans="1:12" s="72" customFormat="1" outlineLevel="1">
      <c r="A3576" s="65" t="s">
        <v>533</v>
      </c>
      <c r="B3576" s="34" t="s">
        <v>5729</v>
      </c>
      <c r="C3576" s="66">
        <f>SUM(C3577:C3585)</f>
        <v>41557884.629999898</v>
      </c>
      <c r="D3576" s="78"/>
      <c r="E3576" s="66"/>
      <c r="F3576" s="71"/>
      <c r="G3576" s="66">
        <f t="shared" si="118"/>
        <v>41557884.629999898</v>
      </c>
      <c r="H3576" s="111"/>
      <c r="I3576" s="67">
        <v>40310953.280000001</v>
      </c>
      <c r="J3576" s="68">
        <f t="shared" si="117"/>
        <v>-1246931.3499998972</v>
      </c>
      <c r="K3576" s="56"/>
      <c r="L3576" s="64">
        <v>0</v>
      </c>
    </row>
    <row r="3577" spans="1:12" s="72" customFormat="1" outlineLevel="2">
      <c r="A3577" s="81">
        <v>2730020100</v>
      </c>
      <c r="B3577" s="82" t="s">
        <v>2699</v>
      </c>
      <c r="C3577" s="69">
        <v>0</v>
      </c>
      <c r="D3577" s="78"/>
      <c r="E3577" s="69"/>
      <c r="F3577" s="71"/>
      <c r="G3577" s="69">
        <f t="shared" si="118"/>
        <v>0</v>
      </c>
      <c r="I3577" s="67">
        <v>0</v>
      </c>
      <c r="J3577" s="68">
        <f t="shared" si="117"/>
        <v>0</v>
      </c>
      <c r="K3577" s="56"/>
      <c r="L3577" s="64" t="s">
        <v>533</v>
      </c>
    </row>
    <row r="3578" spans="1:12" s="72" customFormat="1" outlineLevel="2">
      <c r="A3578" s="81">
        <v>2730020110</v>
      </c>
      <c r="B3578" s="82" t="s">
        <v>2700</v>
      </c>
      <c r="C3578" s="69">
        <v>69673280.980000004</v>
      </c>
      <c r="D3578" s="78"/>
      <c r="E3578" s="69"/>
      <c r="F3578" s="71"/>
      <c r="G3578" s="69">
        <f t="shared" si="118"/>
        <v>69673280.980000004</v>
      </c>
      <c r="I3578" s="67">
        <v>0</v>
      </c>
      <c r="J3578" s="68">
        <f t="shared" si="117"/>
        <v>-69673280.980000004</v>
      </c>
      <c r="K3578" s="56"/>
      <c r="L3578" s="64" t="s">
        <v>533</v>
      </c>
    </row>
    <row r="3579" spans="1:12" s="72" customFormat="1" outlineLevel="2">
      <c r="A3579" s="81">
        <v>2730020111</v>
      </c>
      <c r="B3579" s="82" t="s">
        <v>2701</v>
      </c>
      <c r="C3579" s="69">
        <v>-58570133.990000002</v>
      </c>
      <c r="D3579" s="78"/>
      <c r="E3579" s="69"/>
      <c r="F3579" s="71"/>
      <c r="G3579" s="69">
        <f t="shared" si="118"/>
        <v>-58570133.990000002</v>
      </c>
      <c r="I3579" s="67">
        <v>0</v>
      </c>
      <c r="J3579" s="68">
        <f t="shared" ref="J3579:J3589" si="119">I3579-G3579</f>
        <v>58570133.990000002</v>
      </c>
      <c r="K3579" s="56"/>
      <c r="L3579" s="64" t="s">
        <v>533</v>
      </c>
    </row>
    <row r="3580" spans="1:12" s="72" customFormat="1" outlineLevel="2">
      <c r="A3580" s="81">
        <v>2730020115</v>
      </c>
      <c r="B3580" s="82" t="s">
        <v>2702</v>
      </c>
      <c r="C3580" s="69">
        <v>69807778.260000005</v>
      </c>
      <c r="D3580" s="78"/>
      <c r="E3580" s="69"/>
      <c r="F3580" s="71"/>
      <c r="G3580" s="69">
        <f t="shared" si="118"/>
        <v>69807778.260000005</v>
      </c>
      <c r="I3580" s="67">
        <v>0</v>
      </c>
      <c r="J3580" s="68">
        <f t="shared" si="119"/>
        <v>-69807778.260000005</v>
      </c>
      <c r="K3580" s="56"/>
      <c r="L3580" s="64" t="s">
        <v>533</v>
      </c>
    </row>
    <row r="3581" spans="1:12" s="72" customFormat="1" outlineLevel="2">
      <c r="A3581" s="81">
        <v>2730020116</v>
      </c>
      <c r="B3581" s="82" t="s">
        <v>2703</v>
      </c>
      <c r="C3581" s="69">
        <v>-55042126</v>
      </c>
      <c r="D3581" s="78"/>
      <c r="E3581" s="69"/>
      <c r="F3581" s="71"/>
      <c r="G3581" s="69">
        <f t="shared" si="118"/>
        <v>-55042126</v>
      </c>
      <c r="I3581" s="67">
        <v>0</v>
      </c>
      <c r="J3581" s="68">
        <f t="shared" si="119"/>
        <v>55042126</v>
      </c>
      <c r="K3581" s="56"/>
      <c r="L3581" s="64" t="s">
        <v>533</v>
      </c>
    </row>
    <row r="3582" spans="1:12" s="72" customFormat="1" outlineLevel="2">
      <c r="A3582" s="81">
        <v>2730020120</v>
      </c>
      <c r="B3582" s="82" t="s">
        <v>2704</v>
      </c>
      <c r="C3582" s="69">
        <v>23052282.859999899</v>
      </c>
      <c r="D3582" s="78"/>
      <c r="E3582" s="69"/>
      <c r="F3582" s="71"/>
      <c r="G3582" s="69">
        <f>C3582+E3582</f>
        <v>23052282.859999899</v>
      </c>
      <c r="I3582" s="67">
        <v>0</v>
      </c>
      <c r="J3582" s="68">
        <f>I3582-G3582</f>
        <v>-23052282.859999899</v>
      </c>
      <c r="K3582" s="56"/>
      <c r="L3582" s="64" t="s">
        <v>533</v>
      </c>
    </row>
    <row r="3583" spans="1:12" s="72" customFormat="1" outlineLevel="2">
      <c r="A3583" s="81">
        <v>2730020121</v>
      </c>
      <c r="B3583" s="82" t="s">
        <v>2705</v>
      </c>
      <c r="C3583" s="69">
        <v>-15207740.17</v>
      </c>
      <c r="D3583" s="78"/>
      <c r="E3583" s="69"/>
      <c r="F3583" s="71"/>
      <c r="G3583" s="69">
        <f>C3583+E3583</f>
        <v>-15207740.17</v>
      </c>
      <c r="I3583" s="67">
        <v>0</v>
      </c>
      <c r="J3583" s="68">
        <f>I3583-G3583</f>
        <v>15207740.17</v>
      </c>
      <c r="K3583" s="56"/>
      <c r="L3583" s="64" t="s">
        <v>533</v>
      </c>
    </row>
    <row r="3584" spans="1:12" s="72" customFormat="1" outlineLevel="2">
      <c r="A3584" s="81">
        <v>2730020125</v>
      </c>
      <c r="B3584" s="82" t="s">
        <v>2706</v>
      </c>
      <c r="C3584" s="69">
        <v>23434653.510000002</v>
      </c>
      <c r="D3584" s="78"/>
      <c r="E3584" s="69"/>
      <c r="F3584" s="71"/>
      <c r="G3584" s="69">
        <f>C3584+E3584</f>
        <v>23434653.510000002</v>
      </c>
      <c r="I3584" s="67">
        <v>0</v>
      </c>
      <c r="J3584" s="68">
        <f>I3584-G3584</f>
        <v>-23434653.510000002</v>
      </c>
      <c r="K3584" s="56"/>
      <c r="L3584" s="64" t="s">
        <v>533</v>
      </c>
    </row>
    <row r="3585" spans="1:15" s="72" customFormat="1" outlineLevel="2">
      <c r="A3585" s="81">
        <v>2730020126</v>
      </c>
      <c r="B3585" s="82" t="s">
        <v>2707</v>
      </c>
      <c r="C3585" s="69">
        <v>-15590110.82</v>
      </c>
      <c r="D3585" s="78"/>
      <c r="E3585" s="69"/>
      <c r="F3585" s="71"/>
      <c r="G3585" s="69">
        <f>C3585+E3585</f>
        <v>-15590110.82</v>
      </c>
      <c r="I3585" s="67">
        <v>0</v>
      </c>
      <c r="J3585" s="68">
        <f>I3585-G3585</f>
        <v>15590110.82</v>
      </c>
      <c r="K3585" s="56"/>
      <c r="L3585" s="64" t="s">
        <v>533</v>
      </c>
    </row>
    <row r="3586" spans="1:15" s="72" customFormat="1" outlineLevel="1">
      <c r="A3586" s="65" t="s">
        <v>534</v>
      </c>
      <c r="B3586" s="34" t="s">
        <v>5730</v>
      </c>
      <c r="C3586" s="66">
        <f>SUM(C3587:C3588)</f>
        <v>12321994.199999901</v>
      </c>
      <c r="D3586" s="78"/>
      <c r="E3586" s="66"/>
      <c r="F3586" s="71"/>
      <c r="G3586" s="66">
        <f t="shared" si="118"/>
        <v>12321994.199999901</v>
      </c>
      <c r="H3586" s="111"/>
      <c r="I3586" s="67">
        <v>9395759.7400000002</v>
      </c>
      <c r="J3586" s="74">
        <f t="shared" si="119"/>
        <v>-2926234.4599999003</v>
      </c>
      <c r="K3586" s="56">
        <v>0</v>
      </c>
      <c r="L3586" s="64">
        <v>0</v>
      </c>
    </row>
    <row r="3587" spans="1:15" s="72" customFormat="1" outlineLevel="2">
      <c r="A3587" s="81">
        <v>2730070000</v>
      </c>
      <c r="B3587" s="82" t="s">
        <v>2708</v>
      </c>
      <c r="C3587" s="69">
        <v>0</v>
      </c>
      <c r="D3587" s="78"/>
      <c r="E3587" s="69"/>
      <c r="F3587" s="71"/>
      <c r="G3587" s="69">
        <f t="shared" si="118"/>
        <v>0</v>
      </c>
      <c r="I3587" s="67">
        <v>0</v>
      </c>
      <c r="J3587" s="68">
        <f t="shared" si="119"/>
        <v>0</v>
      </c>
      <c r="K3587" s="56"/>
      <c r="L3587" s="64" t="s">
        <v>534</v>
      </c>
    </row>
    <row r="3588" spans="1:15" s="72" customFormat="1" outlineLevel="2">
      <c r="A3588" s="81">
        <v>2730080100</v>
      </c>
      <c r="B3588" s="82" t="s">
        <v>2709</v>
      </c>
      <c r="C3588" s="69">
        <v>12321994.199999901</v>
      </c>
      <c r="D3588" s="78"/>
      <c r="E3588" s="69"/>
      <c r="F3588" s="71"/>
      <c r="G3588" s="69">
        <f t="shared" si="118"/>
        <v>12321994.199999901</v>
      </c>
      <c r="I3588" s="67">
        <v>0</v>
      </c>
      <c r="J3588" s="68">
        <f t="shared" si="119"/>
        <v>-12321994.199999901</v>
      </c>
      <c r="K3588" s="56"/>
      <c r="L3588" s="64" t="s">
        <v>534</v>
      </c>
    </row>
    <row r="3589" spans="1:15" s="72" customFormat="1" outlineLevel="1">
      <c r="A3589" s="65" t="s">
        <v>535</v>
      </c>
      <c r="B3589" s="34" t="s">
        <v>5731</v>
      </c>
      <c r="C3589" s="66">
        <f>SUM(C3590:C3594)</f>
        <v>61078280.75</v>
      </c>
      <c r="D3589" s="78"/>
      <c r="E3589" s="66">
        <f>E3591</f>
        <v>0</v>
      </c>
      <c r="F3589" s="71"/>
      <c r="G3589" s="66">
        <f t="shared" si="118"/>
        <v>61078280.75</v>
      </c>
      <c r="H3589" s="111"/>
      <c r="I3589" s="67">
        <v>61078280.75</v>
      </c>
      <c r="J3589" s="68">
        <f t="shared" si="119"/>
        <v>0</v>
      </c>
      <c r="K3589" s="56"/>
      <c r="L3589" s="64">
        <v>0</v>
      </c>
      <c r="M3589" s="99"/>
    </row>
    <row r="3590" spans="1:15" s="72" customFormat="1" outlineLevel="2">
      <c r="A3590" s="30">
        <v>2710990902</v>
      </c>
      <c r="B3590" s="44" t="s">
        <v>1268</v>
      </c>
      <c r="C3590" s="69">
        <v>0</v>
      </c>
      <c r="D3590" s="78"/>
      <c r="E3590" s="66"/>
      <c r="F3590" s="71"/>
      <c r="G3590" s="69">
        <f>C3590+E3590</f>
        <v>0</v>
      </c>
      <c r="H3590" s="111"/>
      <c r="I3590" s="67"/>
      <c r="J3590" s="68">
        <f>I3590-G3590</f>
        <v>0</v>
      </c>
      <c r="K3590" s="56"/>
      <c r="L3590" s="64"/>
      <c r="M3590" s="99"/>
    </row>
    <row r="3591" spans="1:15" s="72" customFormat="1" outlineLevel="2">
      <c r="A3591" s="81">
        <v>2730990904</v>
      </c>
      <c r="B3591" s="82" t="s">
        <v>2710</v>
      </c>
      <c r="C3591" s="69">
        <v>0</v>
      </c>
      <c r="D3591" s="78"/>
      <c r="E3591" s="69">
        <v>0</v>
      </c>
      <c r="F3591" s="71"/>
      <c r="G3591" s="69">
        <f>C3591+E3591</f>
        <v>0</v>
      </c>
      <c r="I3591" s="67">
        <v>0</v>
      </c>
      <c r="J3591" s="68">
        <f>I3591-G3591</f>
        <v>0</v>
      </c>
      <c r="K3591" s="56"/>
      <c r="L3591" s="64" t="s">
        <v>535</v>
      </c>
    </row>
    <row r="3592" spans="1:15" s="72" customFormat="1" outlineLevel="2">
      <c r="A3592" s="133">
        <v>2730990906</v>
      </c>
      <c r="B3592" s="134" t="s">
        <v>2558</v>
      </c>
      <c r="C3592" s="110">
        <v>39472593.950000003</v>
      </c>
      <c r="D3592" s="78"/>
      <c r="E3592" s="69"/>
      <c r="F3592" s="71"/>
      <c r="G3592" s="69">
        <f>C3592+E3592</f>
        <v>39472593.950000003</v>
      </c>
      <c r="I3592" s="67">
        <v>0</v>
      </c>
      <c r="J3592" s="68">
        <f>I3592-G3592</f>
        <v>-39472593.950000003</v>
      </c>
      <c r="K3592" s="56"/>
      <c r="L3592" s="64" t="s">
        <v>535</v>
      </c>
      <c r="O3592" s="99"/>
    </row>
    <row r="3593" spans="1:15" s="72" customFormat="1" outlineLevel="2">
      <c r="A3593" s="133">
        <v>2730990907</v>
      </c>
      <c r="B3593" s="134" t="s">
        <v>2559</v>
      </c>
      <c r="C3593" s="76">
        <v>20803143.18</v>
      </c>
      <c r="D3593" s="78"/>
      <c r="E3593" s="69"/>
      <c r="F3593" s="71"/>
      <c r="G3593" s="69">
        <f>C3593+E3593</f>
        <v>20803143.18</v>
      </c>
      <c r="I3593" s="67">
        <v>0</v>
      </c>
      <c r="J3593" s="68">
        <f>I3593-G3593</f>
        <v>-20803143.18</v>
      </c>
      <c r="K3593" s="56"/>
      <c r="L3593" s="64" t="s">
        <v>535</v>
      </c>
    </row>
    <row r="3594" spans="1:15" s="72" customFormat="1" outlineLevel="2">
      <c r="A3594" s="81">
        <v>2730060610</v>
      </c>
      <c r="B3594" s="82" t="s">
        <v>2711</v>
      </c>
      <c r="C3594" s="69">
        <v>802543.62</v>
      </c>
      <c r="D3594" s="78"/>
      <c r="E3594" s="69"/>
      <c r="F3594" s="71"/>
      <c r="G3594" s="69">
        <f>C3594+E3594</f>
        <v>802543.62</v>
      </c>
      <c r="I3594" s="67">
        <v>0</v>
      </c>
      <c r="J3594" s="68">
        <f>I3594-G3594</f>
        <v>-802543.62</v>
      </c>
      <c r="K3594" s="56"/>
      <c r="L3594" s="64" t="s">
        <v>535</v>
      </c>
    </row>
    <row r="3595" spans="1:15" s="72" customFormat="1" outlineLevel="1">
      <c r="A3595" s="65" t="s">
        <v>536</v>
      </c>
      <c r="B3595" s="34" t="s">
        <v>5732</v>
      </c>
      <c r="C3595" s="66">
        <f>SUM(C3596:D3607)</f>
        <v>49515868.110000007</v>
      </c>
      <c r="D3595" s="78"/>
      <c r="E3595" s="66"/>
      <c r="F3595" s="71"/>
      <c r="G3595" s="66">
        <f t="shared" si="118"/>
        <v>49515868.110000007</v>
      </c>
      <c r="I3595" s="67">
        <v>45363737.049999997</v>
      </c>
      <c r="J3595" s="74">
        <f t="shared" ref="J3595:J3649" si="120">I3595-G3595</f>
        <v>-4152131.0600000098</v>
      </c>
      <c r="K3595" s="56"/>
      <c r="L3595" s="64">
        <v>0</v>
      </c>
      <c r="O3595" s="99"/>
    </row>
    <row r="3596" spans="1:15" s="72" customFormat="1" outlineLevel="2">
      <c r="A3596" s="81">
        <v>2710040200</v>
      </c>
      <c r="B3596" s="82" t="s">
        <v>1111</v>
      </c>
      <c r="C3596" s="69">
        <v>0</v>
      </c>
      <c r="D3596" s="78"/>
      <c r="E3596" s="69"/>
      <c r="F3596" s="71"/>
      <c r="G3596" s="69">
        <f>C3596+E3596</f>
        <v>0</v>
      </c>
      <c r="I3596" s="67">
        <v>0</v>
      </c>
      <c r="J3596" s="68">
        <f>I3596-G3596</f>
        <v>0</v>
      </c>
      <c r="K3596" s="56"/>
      <c r="L3596" s="64"/>
    </row>
    <row r="3597" spans="1:15" s="72" customFormat="1" outlineLevel="2">
      <c r="A3597" s="81">
        <v>2710040300</v>
      </c>
      <c r="B3597" s="82" t="s">
        <v>1114</v>
      </c>
      <c r="C3597" s="69">
        <v>0</v>
      </c>
      <c r="D3597" s="78"/>
      <c r="E3597" s="69"/>
      <c r="F3597" s="71"/>
      <c r="G3597" s="69">
        <f>C3597+E3597</f>
        <v>0</v>
      </c>
      <c r="I3597" s="67">
        <v>0</v>
      </c>
      <c r="J3597" s="68">
        <f>I3597-G3597</f>
        <v>0</v>
      </c>
      <c r="K3597" s="56"/>
      <c r="L3597" s="64"/>
    </row>
    <row r="3598" spans="1:15" s="72" customFormat="1" outlineLevel="2">
      <c r="A3598" s="81">
        <v>2710070200</v>
      </c>
      <c r="B3598" s="82" t="s">
        <v>1112</v>
      </c>
      <c r="C3598" s="69">
        <v>0</v>
      </c>
      <c r="D3598" s="78"/>
      <c r="E3598" s="69"/>
      <c r="F3598" s="71"/>
      <c r="G3598" s="69">
        <f>C3598+E3598</f>
        <v>0</v>
      </c>
      <c r="I3598" s="67">
        <v>0</v>
      </c>
      <c r="J3598" s="68">
        <f>I3598-G3598</f>
        <v>0</v>
      </c>
      <c r="K3598" s="56"/>
      <c r="L3598" s="64"/>
    </row>
    <row r="3599" spans="1:15" s="72" customFormat="1" outlineLevel="2">
      <c r="A3599" s="81">
        <v>2710070300</v>
      </c>
      <c r="B3599" s="82" t="s">
        <v>1115</v>
      </c>
      <c r="C3599" s="69">
        <v>0</v>
      </c>
      <c r="D3599" s="78"/>
      <c r="E3599" s="69"/>
      <c r="F3599" s="71"/>
      <c r="G3599" s="69">
        <f>C3599+E3599</f>
        <v>0</v>
      </c>
      <c r="I3599" s="67">
        <v>0</v>
      </c>
      <c r="J3599" s="68">
        <f>I3599-G3599</f>
        <v>0</v>
      </c>
      <c r="K3599" s="56"/>
      <c r="L3599" s="64"/>
    </row>
    <row r="3600" spans="1:15" s="72" customFormat="1" outlineLevel="2">
      <c r="A3600" s="81">
        <v>2730990100</v>
      </c>
      <c r="B3600" s="82" t="s">
        <v>2712</v>
      </c>
      <c r="C3600" s="69">
        <v>34387211.840000004</v>
      </c>
      <c r="D3600" s="78"/>
      <c r="E3600" s="69"/>
      <c r="F3600" s="71"/>
      <c r="G3600" s="69">
        <f t="shared" si="118"/>
        <v>34387211.840000004</v>
      </c>
      <c r="I3600" s="67">
        <v>0</v>
      </c>
      <c r="J3600" s="68">
        <f t="shared" si="120"/>
        <v>-34387211.840000004</v>
      </c>
      <c r="K3600" s="56"/>
      <c r="L3600" s="64" t="s">
        <v>536</v>
      </c>
    </row>
    <row r="3601" spans="1:13" s="72" customFormat="1" outlineLevel="2">
      <c r="A3601" s="81">
        <v>2730990160</v>
      </c>
      <c r="B3601" s="82" t="s">
        <v>2713</v>
      </c>
      <c r="C3601" s="69">
        <v>14136101</v>
      </c>
      <c r="D3601" s="78"/>
      <c r="E3601" s="69"/>
      <c r="F3601" s="71"/>
      <c r="G3601" s="69">
        <f>C3601+E3601</f>
        <v>14136101</v>
      </c>
      <c r="I3601" s="67">
        <v>0</v>
      </c>
      <c r="J3601" s="68">
        <f>I3601-G3601</f>
        <v>-14136101</v>
      </c>
      <c r="K3601" s="56"/>
      <c r="L3601" s="64" t="s">
        <v>536</v>
      </c>
    </row>
    <row r="3602" spans="1:13" s="72" customFormat="1" outlineLevel="2">
      <c r="A3602" s="81">
        <v>2730990200</v>
      </c>
      <c r="B3602" s="82" t="s">
        <v>2714</v>
      </c>
      <c r="C3602" s="69">
        <v>0</v>
      </c>
      <c r="D3602" s="78"/>
      <c r="E3602" s="69"/>
      <c r="F3602" s="71"/>
      <c r="G3602" s="69">
        <f t="shared" si="118"/>
        <v>0</v>
      </c>
      <c r="I3602" s="67">
        <v>0</v>
      </c>
      <c r="J3602" s="68">
        <f t="shared" si="120"/>
        <v>0</v>
      </c>
      <c r="K3602" s="56"/>
      <c r="L3602" s="64" t="s">
        <v>536</v>
      </c>
    </row>
    <row r="3603" spans="1:13" s="72" customFormat="1" outlineLevel="2">
      <c r="A3603" s="81">
        <v>2730990300</v>
      </c>
      <c r="B3603" s="82" t="s">
        <v>2715</v>
      </c>
      <c r="C3603" s="76">
        <v>0</v>
      </c>
      <c r="D3603" s="78"/>
      <c r="E3603" s="69"/>
      <c r="F3603" s="71"/>
      <c r="G3603" s="69">
        <f t="shared" si="118"/>
        <v>0</v>
      </c>
      <c r="I3603" s="67">
        <v>0</v>
      </c>
      <c r="J3603" s="68">
        <f t="shared" si="120"/>
        <v>0</v>
      </c>
      <c r="K3603" s="56"/>
      <c r="L3603" s="64" t="s">
        <v>536</v>
      </c>
    </row>
    <row r="3604" spans="1:13" s="72" customFormat="1" outlineLevel="2">
      <c r="A3604" s="81">
        <v>2730990400</v>
      </c>
      <c r="B3604" s="82" t="s">
        <v>2716</v>
      </c>
      <c r="C3604" s="69">
        <v>0</v>
      </c>
      <c r="D3604" s="78"/>
      <c r="E3604" s="69"/>
      <c r="F3604" s="71"/>
      <c r="G3604" s="69">
        <f t="shared" si="118"/>
        <v>0</v>
      </c>
      <c r="I3604" s="67">
        <v>0</v>
      </c>
      <c r="J3604" s="68">
        <f t="shared" si="120"/>
        <v>0</v>
      </c>
      <c r="K3604" s="56"/>
      <c r="L3604" s="64" t="s">
        <v>536</v>
      </c>
    </row>
    <row r="3605" spans="1:13" s="72" customFormat="1" outlineLevel="2">
      <c r="A3605" s="81">
        <v>2730990500</v>
      </c>
      <c r="B3605" s="82" t="s">
        <v>1278</v>
      </c>
      <c r="C3605" s="69">
        <v>0</v>
      </c>
      <c r="D3605" s="78"/>
      <c r="E3605" s="69"/>
      <c r="F3605" s="71"/>
      <c r="G3605" s="69">
        <f t="shared" si="118"/>
        <v>0</v>
      </c>
      <c r="I3605" s="67">
        <v>0</v>
      </c>
      <c r="J3605" s="68">
        <f t="shared" si="120"/>
        <v>0</v>
      </c>
      <c r="K3605" s="56"/>
      <c r="L3605" s="64" t="s">
        <v>5733</v>
      </c>
    </row>
    <row r="3606" spans="1:13" s="72" customFormat="1" outlineLevel="2">
      <c r="A3606" s="81">
        <v>2730990600</v>
      </c>
      <c r="B3606" s="82" t="s">
        <v>2717</v>
      </c>
      <c r="C3606" s="69">
        <v>0</v>
      </c>
      <c r="D3606" s="78"/>
      <c r="E3606" s="69"/>
      <c r="F3606" s="71"/>
      <c r="G3606" s="69">
        <f t="shared" si="118"/>
        <v>0</v>
      </c>
      <c r="I3606" s="67">
        <v>0</v>
      </c>
      <c r="J3606" s="68">
        <f t="shared" si="120"/>
        <v>0</v>
      </c>
      <c r="K3606" s="56"/>
      <c r="L3606" s="64" t="s">
        <v>536</v>
      </c>
    </row>
    <row r="3607" spans="1:13" s="72" customFormat="1" outlineLevel="2">
      <c r="A3607" s="30">
        <v>2730990700</v>
      </c>
      <c r="B3607" s="44" t="s">
        <v>2718</v>
      </c>
      <c r="C3607" s="69">
        <v>992555.27</v>
      </c>
      <c r="D3607" s="78"/>
      <c r="E3607" s="69"/>
      <c r="F3607" s="71"/>
      <c r="G3607" s="69">
        <f t="shared" si="118"/>
        <v>992555.27</v>
      </c>
      <c r="I3607" s="67">
        <v>0</v>
      </c>
      <c r="J3607" s="68">
        <f t="shared" si="120"/>
        <v>-992555.27</v>
      </c>
      <c r="K3607" s="56"/>
      <c r="L3607" s="64" t="s">
        <v>536</v>
      </c>
    </row>
    <row r="3608" spans="1:13" s="72" customFormat="1" outlineLevel="1">
      <c r="A3608" s="65" t="s">
        <v>537</v>
      </c>
      <c r="B3608" s="34" t="s">
        <v>5737</v>
      </c>
      <c r="C3608" s="66">
        <f>SUM(C3609:C3614)</f>
        <v>0</v>
      </c>
      <c r="D3608" s="78"/>
      <c r="E3608" s="66"/>
      <c r="F3608" s="71"/>
      <c r="G3608" s="66">
        <f t="shared" ref="G3608:G3657" si="121">C3608+E3608</f>
        <v>0</v>
      </c>
      <c r="H3608" s="111"/>
      <c r="I3608" s="67">
        <v>187147.97</v>
      </c>
      <c r="J3608" s="68">
        <f t="shared" si="120"/>
        <v>187147.97</v>
      </c>
      <c r="K3608" s="56"/>
      <c r="L3608" s="64">
        <v>0</v>
      </c>
      <c r="M3608" s="99"/>
    </row>
    <row r="3609" spans="1:13" s="72" customFormat="1" outlineLevel="2">
      <c r="A3609" s="81">
        <v>2749000001</v>
      </c>
      <c r="B3609" s="82" t="s">
        <v>2719</v>
      </c>
      <c r="C3609" s="69">
        <v>0</v>
      </c>
      <c r="D3609" s="78"/>
      <c r="E3609" s="69"/>
      <c r="F3609" s="71"/>
      <c r="G3609" s="69">
        <f t="shared" si="121"/>
        <v>0</v>
      </c>
      <c r="I3609" s="67">
        <v>0</v>
      </c>
      <c r="J3609" s="68">
        <f t="shared" si="120"/>
        <v>0</v>
      </c>
      <c r="K3609" s="56"/>
      <c r="L3609" s="64" t="s">
        <v>537</v>
      </c>
    </row>
    <row r="3610" spans="1:13" s="72" customFormat="1" outlineLevel="2">
      <c r="A3610" s="81">
        <v>2749000002</v>
      </c>
      <c r="B3610" s="82" t="s">
        <v>2719</v>
      </c>
      <c r="C3610" s="69">
        <v>0</v>
      </c>
      <c r="D3610" s="78"/>
      <c r="E3610" s="69"/>
      <c r="F3610" s="71"/>
      <c r="G3610" s="69">
        <f t="shared" si="121"/>
        <v>0</v>
      </c>
      <c r="I3610" s="67">
        <v>0</v>
      </c>
      <c r="J3610" s="68">
        <f t="shared" si="120"/>
        <v>0</v>
      </c>
      <c r="K3610" s="56"/>
      <c r="L3610" s="64" t="s">
        <v>5616</v>
      </c>
    </row>
    <row r="3611" spans="1:13" s="72" customFormat="1" outlineLevel="2">
      <c r="A3611" s="81">
        <v>2749000090</v>
      </c>
      <c r="B3611" s="82" t="s">
        <v>2720</v>
      </c>
      <c r="C3611" s="98">
        <v>0</v>
      </c>
      <c r="D3611" s="78"/>
      <c r="E3611" s="69"/>
      <c r="F3611" s="71"/>
      <c r="G3611" s="69">
        <f t="shared" si="121"/>
        <v>0</v>
      </c>
      <c r="I3611" s="67">
        <v>0</v>
      </c>
      <c r="J3611" s="68">
        <f t="shared" si="120"/>
        <v>0</v>
      </c>
      <c r="K3611" s="56"/>
      <c r="L3611" s="64" t="s">
        <v>5734</v>
      </c>
    </row>
    <row r="3612" spans="1:13" s="72" customFormat="1" outlineLevel="2">
      <c r="A3612" s="81">
        <v>2749000091</v>
      </c>
      <c r="B3612" s="82" t="s">
        <v>1277</v>
      </c>
      <c r="C3612" s="69">
        <v>0</v>
      </c>
      <c r="D3612" s="78"/>
      <c r="E3612" s="69"/>
      <c r="F3612" s="71"/>
      <c r="G3612" s="69">
        <f t="shared" si="121"/>
        <v>0</v>
      </c>
      <c r="I3612" s="67">
        <v>0</v>
      </c>
      <c r="J3612" s="68">
        <f t="shared" si="120"/>
        <v>0</v>
      </c>
      <c r="K3612" s="56"/>
      <c r="L3612" s="64" t="s">
        <v>5735</v>
      </c>
    </row>
    <row r="3613" spans="1:13" s="72" customFormat="1" outlineLevel="2">
      <c r="A3613" s="81">
        <v>2749000092</v>
      </c>
      <c r="B3613" s="82" t="s">
        <v>2721</v>
      </c>
      <c r="C3613" s="69">
        <v>0</v>
      </c>
      <c r="D3613" s="78"/>
      <c r="E3613" s="69"/>
      <c r="F3613" s="71"/>
      <c r="G3613" s="69">
        <f t="shared" si="121"/>
        <v>0</v>
      </c>
      <c r="I3613" s="67">
        <v>0</v>
      </c>
      <c r="J3613" s="68">
        <f t="shared" si="120"/>
        <v>0</v>
      </c>
      <c r="K3613" s="56"/>
      <c r="L3613" s="64" t="s">
        <v>5736</v>
      </c>
    </row>
    <row r="3614" spans="1:13" s="72" customFormat="1" outlineLevel="2">
      <c r="A3614" s="81">
        <v>2749999999</v>
      </c>
      <c r="B3614" s="82" t="s">
        <v>2722</v>
      </c>
      <c r="C3614" s="69">
        <v>0</v>
      </c>
      <c r="D3614" s="78"/>
      <c r="E3614" s="69"/>
      <c r="F3614" s="71"/>
      <c r="G3614" s="69">
        <f t="shared" si="121"/>
        <v>0</v>
      </c>
      <c r="I3614" s="67">
        <v>0</v>
      </c>
      <c r="J3614" s="68">
        <f t="shared" si="120"/>
        <v>0</v>
      </c>
      <c r="K3614" s="56"/>
      <c r="L3614" s="64" t="s">
        <v>5734</v>
      </c>
    </row>
    <row r="3615" spans="1:13" s="72" customFormat="1" outlineLevel="1">
      <c r="A3615" s="41"/>
      <c r="B3615" s="41"/>
      <c r="C3615" s="99"/>
      <c r="D3615" s="78"/>
      <c r="E3615" s="99"/>
      <c r="F3615" s="71"/>
      <c r="G3615" s="99"/>
      <c r="I3615" s="67">
        <v>0</v>
      </c>
      <c r="J3615" s="68">
        <f t="shared" si="120"/>
        <v>0</v>
      </c>
      <c r="K3615" s="56"/>
      <c r="L3615" s="64">
        <v>0</v>
      </c>
    </row>
    <row r="3616" spans="1:13" s="72" customFormat="1">
      <c r="A3616" s="41" t="s">
        <v>11</v>
      </c>
      <c r="B3616" s="41"/>
      <c r="C3616" s="99">
        <f>C3314+C3345+C3347+C3350+C3357+C3359+C3366+C3368+C3371+C3407+C3412+C3414+C3416+C3418+C3420+C3423+C3477+C3482+C3576+C3595+C3608+C3586+C3589</f>
        <v>248425997.9100008</v>
      </c>
      <c r="D3616" s="99"/>
      <c r="E3616" s="99">
        <f>+E3345++E3347+E3350+E3357+E3359+E3366+E3368+E3371+E3407+E3414+E3416+E3418+E3420+E3423+E3477+E3482+E3576+E3595+E3608+E3586+E3589</f>
        <v>-0.5</v>
      </c>
      <c r="F3616" s="71"/>
      <c r="G3616" s="99">
        <f t="shared" si="121"/>
        <v>248425997.4100008</v>
      </c>
      <c r="I3616" s="67"/>
      <c r="J3616" s="68"/>
      <c r="K3616" s="56"/>
      <c r="L3616" s="64">
        <v>0</v>
      </c>
    </row>
    <row r="3617" spans="1:12" s="72" customFormat="1" outlineLevel="1">
      <c r="A3617" s="65" t="s">
        <v>538</v>
      </c>
      <c r="B3617" s="34" t="s">
        <v>2879</v>
      </c>
      <c r="C3617" s="66">
        <f>SUM(C3618)</f>
        <v>0</v>
      </c>
      <c r="D3617" s="78"/>
      <c r="E3617" s="66">
        <f>E3618</f>
        <v>0</v>
      </c>
      <c r="F3617" s="71"/>
      <c r="G3617" s="66">
        <f t="shared" si="121"/>
        <v>0</v>
      </c>
      <c r="I3617" s="67">
        <v>0</v>
      </c>
      <c r="J3617" s="74">
        <f t="shared" si="120"/>
        <v>0</v>
      </c>
      <c r="K3617" s="56">
        <v>0</v>
      </c>
      <c r="L3617" s="64">
        <v>0</v>
      </c>
    </row>
    <row r="3618" spans="1:12" s="72" customFormat="1" outlineLevel="2">
      <c r="A3618" s="81">
        <v>2413010000</v>
      </c>
      <c r="B3618" s="82" t="s">
        <v>2723</v>
      </c>
      <c r="C3618" s="69">
        <v>0</v>
      </c>
      <c r="D3618" s="78"/>
      <c r="E3618" s="69">
        <v>0</v>
      </c>
      <c r="F3618" s="71"/>
      <c r="G3618" s="69">
        <f t="shared" si="121"/>
        <v>0</v>
      </c>
      <c r="I3618" s="67">
        <v>0</v>
      </c>
      <c r="J3618" s="68">
        <f t="shared" si="120"/>
        <v>0</v>
      </c>
      <c r="K3618" s="56"/>
      <c r="L3618" s="64" t="s">
        <v>538</v>
      </c>
    </row>
    <row r="3619" spans="1:12" s="72" customFormat="1" outlineLevel="1">
      <c r="A3619" s="65" t="s">
        <v>539</v>
      </c>
      <c r="B3619" s="34" t="s">
        <v>5738</v>
      </c>
      <c r="C3619" s="66">
        <f>SUM(C3620)</f>
        <v>0</v>
      </c>
      <c r="D3619" s="78"/>
      <c r="E3619" s="66"/>
      <c r="F3619" s="71"/>
      <c r="G3619" s="66">
        <f>C3619+E3619</f>
        <v>0</v>
      </c>
      <c r="I3619" s="67">
        <v>0</v>
      </c>
      <c r="J3619" s="74">
        <f>I3619-G3619</f>
        <v>0</v>
      </c>
      <c r="K3619" s="56"/>
      <c r="L3619" s="64">
        <v>0</v>
      </c>
    </row>
    <row r="3620" spans="1:12" s="72" customFormat="1" outlineLevel="2">
      <c r="A3620" s="81">
        <v>2416010000</v>
      </c>
      <c r="B3620" s="82" t="s">
        <v>2724</v>
      </c>
      <c r="C3620" s="69">
        <v>0</v>
      </c>
      <c r="D3620" s="78"/>
      <c r="E3620" s="69"/>
      <c r="F3620" s="71"/>
      <c r="G3620" s="69">
        <f>C3620+E3620</f>
        <v>0</v>
      </c>
      <c r="I3620" s="67">
        <v>0</v>
      </c>
      <c r="J3620" s="68">
        <f>I3620-G3620</f>
        <v>0</v>
      </c>
      <c r="K3620" s="56"/>
      <c r="L3620" s="64" t="s">
        <v>539</v>
      </c>
    </row>
    <row r="3621" spans="1:12" s="72" customFormat="1" outlineLevel="1">
      <c r="A3621" s="65" t="s">
        <v>540</v>
      </c>
      <c r="B3621" s="34" t="s">
        <v>5739</v>
      </c>
      <c r="C3621" s="66">
        <f>SUM(C3622)</f>
        <v>4244106.95</v>
      </c>
      <c r="D3621" s="78"/>
      <c r="E3621" s="66"/>
      <c r="F3621" s="71"/>
      <c r="G3621" s="66">
        <f t="shared" si="121"/>
        <v>4244106.95</v>
      </c>
      <c r="I3621" s="67">
        <v>7694584.1100000003</v>
      </c>
      <c r="J3621" s="68">
        <f t="shared" si="120"/>
        <v>3450477.16</v>
      </c>
      <c r="K3621" s="56"/>
      <c r="L3621" s="64">
        <v>0</v>
      </c>
    </row>
    <row r="3622" spans="1:12" s="72" customFormat="1" outlineLevel="2">
      <c r="A3622" s="30">
        <v>2421010000</v>
      </c>
      <c r="B3622" s="44" t="s">
        <v>2725</v>
      </c>
      <c r="C3622" s="69">
        <v>4244106.95</v>
      </c>
      <c r="D3622" s="78"/>
      <c r="E3622" s="69"/>
      <c r="F3622" s="71"/>
      <c r="G3622" s="69">
        <f t="shared" si="121"/>
        <v>4244106.95</v>
      </c>
      <c r="I3622" s="67">
        <v>0</v>
      </c>
      <c r="J3622" s="68">
        <f t="shared" si="120"/>
        <v>-4244106.95</v>
      </c>
      <c r="K3622" s="56"/>
      <c r="L3622" s="64" t="s">
        <v>540</v>
      </c>
    </row>
    <row r="3623" spans="1:12" s="72" customFormat="1" outlineLevel="1">
      <c r="A3623" s="65" t="s">
        <v>541</v>
      </c>
      <c r="B3623" s="34" t="s">
        <v>5740</v>
      </c>
      <c r="C3623" s="66">
        <f>SUM(C3624)</f>
        <v>0</v>
      </c>
      <c r="D3623" s="78"/>
      <c r="E3623" s="66"/>
      <c r="F3623" s="71"/>
      <c r="G3623" s="66">
        <f>C3623+E3623</f>
        <v>0</v>
      </c>
      <c r="I3623" s="67">
        <v>0</v>
      </c>
      <c r="J3623" s="68">
        <f>I3623-G3623</f>
        <v>0</v>
      </c>
      <c r="K3623" s="56"/>
      <c r="L3623" s="64">
        <v>0</v>
      </c>
    </row>
    <row r="3624" spans="1:12" s="72" customFormat="1" outlineLevel="2">
      <c r="A3624" s="30">
        <v>2422010000</v>
      </c>
      <c r="B3624" s="44" t="s">
        <v>2726</v>
      </c>
      <c r="C3624" s="69">
        <v>0</v>
      </c>
      <c r="D3624" s="78"/>
      <c r="E3624" s="69"/>
      <c r="F3624" s="71"/>
      <c r="G3624" s="69">
        <f>C3624+E3624</f>
        <v>0</v>
      </c>
      <c r="I3624" s="67">
        <v>0</v>
      </c>
      <c r="J3624" s="68">
        <f>I3624-G3624</f>
        <v>0</v>
      </c>
      <c r="K3624" s="56"/>
      <c r="L3624" s="64" t="s">
        <v>541</v>
      </c>
    </row>
    <row r="3625" spans="1:12" s="72" customFormat="1" outlineLevel="1">
      <c r="A3625" s="65" t="s">
        <v>542</v>
      </c>
      <c r="B3625" s="34" t="s">
        <v>5741</v>
      </c>
      <c r="C3625" s="66">
        <f>SUM(C3626:C3627)</f>
        <v>0</v>
      </c>
      <c r="D3625" s="78"/>
      <c r="E3625" s="66"/>
      <c r="F3625" s="71"/>
      <c r="G3625" s="66">
        <f>C3625+E3625</f>
        <v>0</v>
      </c>
      <c r="I3625" s="67">
        <v>-2226.27</v>
      </c>
      <c r="J3625" s="68">
        <f>I3625-G3625</f>
        <v>-2226.27</v>
      </c>
      <c r="K3625" s="56"/>
      <c r="L3625" s="64">
        <v>0</v>
      </c>
    </row>
    <row r="3626" spans="1:12" s="72" customFormat="1" outlineLevel="2">
      <c r="A3626" s="30">
        <v>2424010000</v>
      </c>
      <c r="B3626" s="44" t="s">
        <v>2727</v>
      </c>
      <c r="C3626" s="69">
        <v>0</v>
      </c>
      <c r="D3626" s="78"/>
      <c r="E3626" s="69"/>
      <c r="F3626" s="71"/>
      <c r="G3626" s="69">
        <f>C3626+E3626</f>
        <v>0</v>
      </c>
      <c r="I3626" s="67">
        <v>0</v>
      </c>
      <c r="J3626" s="68">
        <f>I3626-G3626</f>
        <v>0</v>
      </c>
      <c r="K3626" s="56"/>
      <c r="L3626" s="64" t="s">
        <v>542</v>
      </c>
    </row>
    <row r="3627" spans="1:12" s="72" customFormat="1" outlineLevel="2">
      <c r="A3627" s="30">
        <v>2424020000</v>
      </c>
      <c r="B3627" s="44" t="s">
        <v>2728</v>
      </c>
      <c r="C3627" s="69">
        <v>0</v>
      </c>
      <c r="D3627" s="78"/>
      <c r="E3627" s="69"/>
      <c r="F3627" s="71"/>
      <c r="G3627" s="69">
        <f>C3627+E3627</f>
        <v>0</v>
      </c>
      <c r="I3627" s="67">
        <v>0</v>
      </c>
      <c r="J3627" s="68">
        <f>I3627-G3627</f>
        <v>0</v>
      </c>
      <c r="K3627" s="56"/>
      <c r="L3627" s="64" t="s">
        <v>542</v>
      </c>
    </row>
    <row r="3628" spans="1:12" s="72" customFormat="1" outlineLevel="1">
      <c r="A3628" s="65" t="s">
        <v>543</v>
      </c>
      <c r="B3628" s="34" t="s">
        <v>5742</v>
      </c>
      <c r="C3628" s="66">
        <f>SUM(C3629:C3633)</f>
        <v>24306.369999999901</v>
      </c>
      <c r="D3628" s="78"/>
      <c r="E3628" s="66"/>
      <c r="F3628" s="71"/>
      <c r="G3628" s="66">
        <f t="shared" si="121"/>
        <v>24306.369999999901</v>
      </c>
      <c r="I3628" s="67">
        <v>3560.63</v>
      </c>
      <c r="J3628" s="68">
        <f t="shared" si="120"/>
        <v>-20745.7399999999</v>
      </c>
      <c r="K3628" s="56"/>
      <c r="L3628" s="64">
        <v>0</v>
      </c>
    </row>
    <row r="3629" spans="1:12" s="72" customFormat="1" outlineLevel="2">
      <c r="A3629" s="30">
        <v>2425010000</v>
      </c>
      <c r="B3629" s="44" t="s">
        <v>2729</v>
      </c>
      <c r="C3629" s="69">
        <v>0</v>
      </c>
      <c r="D3629" s="78"/>
      <c r="E3629" s="69"/>
      <c r="F3629" s="71"/>
      <c r="G3629" s="69">
        <f t="shared" si="121"/>
        <v>0</v>
      </c>
      <c r="I3629" s="67">
        <v>0</v>
      </c>
      <c r="J3629" s="68">
        <f t="shared" si="120"/>
        <v>0</v>
      </c>
      <c r="K3629" s="56"/>
      <c r="L3629" s="64" t="s">
        <v>543</v>
      </c>
    </row>
    <row r="3630" spans="1:12" s="72" customFormat="1" outlineLevel="2">
      <c r="A3630" s="30">
        <v>2425020000</v>
      </c>
      <c r="B3630" s="44" t="s">
        <v>2730</v>
      </c>
      <c r="C3630" s="69">
        <v>0</v>
      </c>
      <c r="D3630" s="78"/>
      <c r="E3630" s="69"/>
      <c r="F3630" s="71"/>
      <c r="G3630" s="69">
        <f t="shared" si="121"/>
        <v>0</v>
      </c>
      <c r="I3630" s="67">
        <v>0</v>
      </c>
      <c r="J3630" s="68">
        <f t="shared" si="120"/>
        <v>0</v>
      </c>
      <c r="K3630" s="56"/>
      <c r="L3630" s="64" t="s">
        <v>543</v>
      </c>
    </row>
    <row r="3631" spans="1:12" s="72" customFormat="1" outlineLevel="2">
      <c r="A3631" s="30">
        <v>2429010000</v>
      </c>
      <c r="B3631" s="44" t="s">
        <v>2731</v>
      </c>
      <c r="C3631" s="69">
        <v>0</v>
      </c>
      <c r="D3631" s="78"/>
      <c r="E3631" s="69"/>
      <c r="F3631" s="71"/>
      <c r="G3631" s="69">
        <f t="shared" si="121"/>
        <v>0</v>
      </c>
      <c r="I3631" s="67">
        <v>0</v>
      </c>
      <c r="J3631" s="68">
        <f t="shared" si="120"/>
        <v>0</v>
      </c>
      <c r="K3631" s="56"/>
      <c r="L3631" s="64" t="s">
        <v>543</v>
      </c>
    </row>
    <row r="3632" spans="1:12" s="72" customFormat="1" outlineLevel="2">
      <c r="A3632" s="30">
        <v>2429990000</v>
      </c>
      <c r="B3632" s="44" t="s">
        <v>2732</v>
      </c>
      <c r="C3632" s="69">
        <v>24306.369999999901</v>
      </c>
      <c r="D3632" s="78"/>
      <c r="E3632" s="69"/>
      <c r="F3632" s="71"/>
      <c r="G3632" s="69">
        <f t="shared" si="121"/>
        <v>24306.369999999901</v>
      </c>
      <c r="I3632" s="67">
        <v>0</v>
      </c>
      <c r="J3632" s="68">
        <f t="shared" si="120"/>
        <v>-24306.369999999901</v>
      </c>
      <c r="K3632" s="56"/>
      <c r="L3632" s="64" t="s">
        <v>543</v>
      </c>
    </row>
    <row r="3633" spans="1:12" s="72" customFormat="1" outlineLevel="2">
      <c r="A3633" s="30">
        <v>2429999999</v>
      </c>
      <c r="B3633" s="44" t="s">
        <v>2733</v>
      </c>
      <c r="C3633" s="69">
        <v>0</v>
      </c>
      <c r="D3633" s="78"/>
      <c r="E3633" s="69"/>
      <c r="F3633" s="71"/>
      <c r="G3633" s="69">
        <f t="shared" si="121"/>
        <v>0</v>
      </c>
      <c r="I3633" s="67">
        <v>0</v>
      </c>
      <c r="J3633" s="68">
        <f t="shared" si="120"/>
        <v>0</v>
      </c>
      <c r="K3633" s="56"/>
      <c r="L3633" s="64" t="s">
        <v>543</v>
      </c>
    </row>
    <row r="3634" spans="1:12" s="72" customFormat="1" outlineLevel="1">
      <c r="A3634" s="65" t="s">
        <v>544</v>
      </c>
      <c r="B3634" s="34" t="s">
        <v>5743</v>
      </c>
      <c r="C3634" s="66">
        <f>SUM(C3635:C3640)</f>
        <v>27078520.209999979</v>
      </c>
      <c r="D3634" s="78"/>
      <c r="E3634" s="69"/>
      <c r="F3634" s="71"/>
      <c r="G3634" s="66">
        <f t="shared" si="121"/>
        <v>27078520.209999979</v>
      </c>
      <c r="I3634" s="67">
        <v>0</v>
      </c>
      <c r="J3634" s="68">
        <f t="shared" si="120"/>
        <v>-27078520.209999979</v>
      </c>
      <c r="K3634" s="56"/>
      <c r="L3634" s="64">
        <v>0</v>
      </c>
    </row>
    <row r="3635" spans="1:12" s="72" customFormat="1" outlineLevel="2">
      <c r="A3635" s="30">
        <v>2433111000</v>
      </c>
      <c r="B3635" s="44" t="s">
        <v>2734</v>
      </c>
      <c r="C3635" s="69">
        <v>20222925.800000001</v>
      </c>
      <c r="D3635" s="78"/>
      <c r="E3635" s="69"/>
      <c r="F3635" s="71"/>
      <c r="G3635" s="69">
        <f t="shared" si="121"/>
        <v>20222925.800000001</v>
      </c>
      <c r="I3635" s="67">
        <v>0</v>
      </c>
      <c r="J3635" s="68">
        <f t="shared" si="120"/>
        <v>-20222925.800000001</v>
      </c>
      <c r="K3635" s="56"/>
      <c r="L3635" s="64" t="s">
        <v>544</v>
      </c>
    </row>
    <row r="3636" spans="1:12" s="72" customFormat="1" outlineLevel="2">
      <c r="A3636" s="30">
        <v>2433112000</v>
      </c>
      <c r="B3636" s="44" t="s">
        <v>2735</v>
      </c>
      <c r="C3636" s="69">
        <v>1915357.1699999899</v>
      </c>
      <c r="D3636" s="78"/>
      <c r="E3636" s="69"/>
      <c r="F3636" s="71"/>
      <c r="G3636" s="69">
        <f t="shared" si="121"/>
        <v>1915357.1699999899</v>
      </c>
      <c r="I3636" s="67">
        <v>0</v>
      </c>
      <c r="J3636" s="68">
        <f t="shared" si="120"/>
        <v>-1915357.1699999899</v>
      </c>
      <c r="K3636" s="56"/>
      <c r="L3636" s="64" t="s">
        <v>544</v>
      </c>
    </row>
    <row r="3637" spans="1:12" s="72" customFormat="1" outlineLevel="2">
      <c r="A3637" s="30">
        <v>2433112001</v>
      </c>
      <c r="B3637" s="44" t="s">
        <v>2736</v>
      </c>
      <c r="C3637" s="69">
        <v>4879208.0199999902</v>
      </c>
      <c r="D3637" s="78"/>
      <c r="E3637" s="69"/>
      <c r="F3637" s="71"/>
      <c r="G3637" s="69">
        <f t="shared" si="121"/>
        <v>4879208.0199999902</v>
      </c>
      <c r="I3637" s="67">
        <v>0</v>
      </c>
      <c r="J3637" s="68">
        <f t="shared" si="120"/>
        <v>-4879208.0199999902</v>
      </c>
      <c r="K3637" s="56"/>
      <c r="L3637" s="64" t="s">
        <v>544</v>
      </c>
    </row>
    <row r="3638" spans="1:12" s="72" customFormat="1" outlineLevel="2">
      <c r="A3638" s="30">
        <v>2433112002</v>
      </c>
      <c r="B3638" s="44" t="s">
        <v>2737</v>
      </c>
      <c r="C3638" s="69">
        <v>0</v>
      </c>
      <c r="D3638" s="78"/>
      <c r="E3638" s="69"/>
      <c r="F3638" s="71"/>
      <c r="G3638" s="69">
        <f>C3638+E3638</f>
        <v>0</v>
      </c>
      <c r="I3638" s="67">
        <v>0</v>
      </c>
      <c r="J3638" s="68">
        <f>I3638-G3638</f>
        <v>0</v>
      </c>
      <c r="K3638" s="56"/>
      <c r="L3638" s="64" t="s">
        <v>544</v>
      </c>
    </row>
    <row r="3639" spans="1:12" s="72" customFormat="1" outlineLevel="2">
      <c r="A3639" s="30">
        <v>2433122000</v>
      </c>
      <c r="B3639" s="44" t="s">
        <v>2738</v>
      </c>
      <c r="C3639" s="69">
        <v>47827.66</v>
      </c>
      <c r="D3639" s="78"/>
      <c r="E3639" s="69"/>
      <c r="F3639" s="71"/>
      <c r="G3639" s="69">
        <f t="shared" si="121"/>
        <v>47827.66</v>
      </c>
      <c r="I3639" s="67">
        <v>0</v>
      </c>
      <c r="J3639" s="68">
        <f t="shared" si="120"/>
        <v>-47827.66</v>
      </c>
      <c r="K3639" s="56"/>
      <c r="L3639" s="64" t="s">
        <v>544</v>
      </c>
    </row>
    <row r="3640" spans="1:12" s="72" customFormat="1" outlineLevel="2">
      <c r="A3640" s="30">
        <v>2433132000</v>
      </c>
      <c r="B3640" s="44" t="s">
        <v>2739</v>
      </c>
      <c r="C3640" s="69">
        <v>13201.559999999899</v>
      </c>
      <c r="D3640" s="78"/>
      <c r="E3640" s="69"/>
      <c r="F3640" s="71"/>
      <c r="G3640" s="69">
        <f t="shared" si="121"/>
        <v>13201.559999999899</v>
      </c>
      <c r="I3640" s="67">
        <v>0</v>
      </c>
      <c r="J3640" s="68">
        <f t="shared" si="120"/>
        <v>-13201.559999999899</v>
      </c>
      <c r="K3640" s="56"/>
      <c r="L3640" s="64" t="s">
        <v>544</v>
      </c>
    </row>
    <row r="3641" spans="1:12" s="72" customFormat="1" outlineLevel="1">
      <c r="A3641" s="65" t="s">
        <v>545</v>
      </c>
      <c r="B3641" s="34" t="s">
        <v>5744</v>
      </c>
      <c r="C3641" s="66">
        <f>SUM(C3642)</f>
        <v>0</v>
      </c>
      <c r="D3641" s="78"/>
      <c r="E3641" s="66"/>
      <c r="F3641" s="71"/>
      <c r="G3641" s="66">
        <f t="shared" si="121"/>
        <v>0</v>
      </c>
      <c r="I3641" s="67">
        <v>2560040.1</v>
      </c>
      <c r="J3641" s="68">
        <f t="shared" si="120"/>
        <v>2560040.1</v>
      </c>
      <c r="K3641" s="56"/>
      <c r="L3641" s="64">
        <v>0</v>
      </c>
    </row>
    <row r="3642" spans="1:12" s="72" customFormat="1" outlineLevel="2">
      <c r="A3642" s="30">
        <v>2436001000</v>
      </c>
      <c r="B3642" s="44" t="s">
        <v>2740</v>
      </c>
      <c r="C3642" s="69">
        <v>0</v>
      </c>
      <c r="D3642" s="78"/>
      <c r="E3642" s="69"/>
      <c r="F3642" s="71"/>
      <c r="G3642" s="69">
        <f t="shared" si="121"/>
        <v>0</v>
      </c>
      <c r="I3642" s="67">
        <v>0</v>
      </c>
      <c r="J3642" s="68">
        <f t="shared" si="120"/>
        <v>0</v>
      </c>
      <c r="K3642" s="56"/>
      <c r="L3642" s="64" t="s">
        <v>545</v>
      </c>
    </row>
    <row r="3643" spans="1:12" s="72" customFormat="1" outlineLevel="1">
      <c r="A3643" s="65" t="s">
        <v>546</v>
      </c>
      <c r="B3643" s="34" t="s">
        <v>5684</v>
      </c>
      <c r="C3643" s="66">
        <f>SUM(C3644)</f>
        <v>17.809999999999899</v>
      </c>
      <c r="D3643" s="78"/>
      <c r="E3643" s="66"/>
      <c r="F3643" s="71"/>
      <c r="G3643" s="66">
        <f t="shared" si="121"/>
        <v>17.809999999999899</v>
      </c>
      <c r="I3643" s="67">
        <v>17.420000000000002</v>
      </c>
      <c r="J3643" s="68">
        <f t="shared" si="120"/>
        <v>-0.38999999999989754</v>
      </c>
      <c r="K3643" s="56"/>
      <c r="L3643" s="64">
        <v>0</v>
      </c>
    </row>
    <row r="3644" spans="1:12" s="72" customFormat="1" outlineLevel="2">
      <c r="A3644" s="81">
        <v>2441000100</v>
      </c>
      <c r="B3644" s="44" t="s">
        <v>1376</v>
      </c>
      <c r="C3644" s="69">
        <v>17.809999999999899</v>
      </c>
      <c r="D3644" s="78"/>
      <c r="E3644" s="69"/>
      <c r="F3644" s="71"/>
      <c r="G3644" s="69">
        <f t="shared" si="121"/>
        <v>17.809999999999899</v>
      </c>
      <c r="I3644" s="67">
        <v>0</v>
      </c>
      <c r="J3644" s="68">
        <f t="shared" si="120"/>
        <v>-17.809999999999899</v>
      </c>
      <c r="K3644" s="56"/>
      <c r="L3644" s="64" t="s">
        <v>446</v>
      </c>
    </row>
    <row r="3645" spans="1:12" s="72" customFormat="1" outlineLevel="1">
      <c r="A3645" s="65" t="s">
        <v>547</v>
      </c>
      <c r="B3645" s="34" t="s">
        <v>5745</v>
      </c>
      <c r="C3645" s="66">
        <f>SUM(C3646)</f>
        <v>4702151.3499999903</v>
      </c>
      <c r="D3645" s="78"/>
      <c r="E3645" s="66"/>
      <c r="F3645" s="71"/>
      <c r="G3645" s="66">
        <f t="shared" si="121"/>
        <v>4702151.3499999903</v>
      </c>
      <c r="I3645" s="67">
        <v>8926117.1999999993</v>
      </c>
      <c r="J3645" s="68">
        <f t="shared" si="120"/>
        <v>4223965.8500000089</v>
      </c>
      <c r="K3645" s="56"/>
      <c r="L3645" s="64">
        <v>0</v>
      </c>
    </row>
    <row r="3646" spans="1:12" s="72" customFormat="1" outlineLevel="2">
      <c r="A3646" s="30">
        <v>2450000000</v>
      </c>
      <c r="B3646" s="44" t="s">
        <v>2741</v>
      </c>
      <c r="C3646" s="69">
        <v>4702151.3499999903</v>
      </c>
      <c r="D3646" s="78"/>
      <c r="E3646" s="69"/>
      <c r="F3646" s="71"/>
      <c r="G3646" s="69">
        <f t="shared" si="121"/>
        <v>4702151.3499999903</v>
      </c>
      <c r="I3646" s="67">
        <v>0</v>
      </c>
      <c r="J3646" s="68">
        <f t="shared" si="120"/>
        <v>-4702151.3499999903</v>
      </c>
      <c r="K3646" s="56"/>
      <c r="L3646" s="64" t="s">
        <v>547</v>
      </c>
    </row>
    <row r="3647" spans="1:12" s="72" customFormat="1" outlineLevel="1">
      <c r="A3647" s="65" t="s">
        <v>548</v>
      </c>
      <c r="B3647" s="34" t="s">
        <v>5746</v>
      </c>
      <c r="C3647" s="66">
        <f>SUM(C3648:C3649)</f>
        <v>3717033.25999999</v>
      </c>
      <c r="D3647" s="78"/>
      <c r="E3647" s="66"/>
      <c r="F3647" s="71"/>
      <c r="G3647" s="66">
        <f t="shared" si="121"/>
        <v>3717033.25999999</v>
      </c>
      <c r="I3647" s="67">
        <v>4325853.8899999997</v>
      </c>
      <c r="J3647" s="68">
        <f t="shared" si="120"/>
        <v>608820.63000000967</v>
      </c>
      <c r="K3647" s="56"/>
      <c r="L3647" s="64">
        <v>0</v>
      </c>
    </row>
    <row r="3648" spans="1:12" s="72" customFormat="1" outlineLevel="2">
      <c r="A3648" s="30">
        <v>2490000000</v>
      </c>
      <c r="B3648" s="44" t="s">
        <v>2742</v>
      </c>
      <c r="C3648" s="69">
        <v>3717033.25999999</v>
      </c>
      <c r="D3648" s="78"/>
      <c r="E3648" s="69"/>
      <c r="F3648" s="71"/>
      <c r="G3648" s="69">
        <f t="shared" si="121"/>
        <v>3717033.25999999</v>
      </c>
      <c r="I3648" s="67">
        <v>0</v>
      </c>
      <c r="J3648" s="68">
        <f t="shared" si="120"/>
        <v>-3717033.25999999</v>
      </c>
      <c r="K3648" s="56"/>
      <c r="L3648" s="64" t="s">
        <v>548</v>
      </c>
    </row>
    <row r="3649" spans="1:12" s="72" customFormat="1" outlineLevel="2">
      <c r="A3649" s="30">
        <v>2499999999</v>
      </c>
      <c r="B3649" s="44" t="s">
        <v>2743</v>
      </c>
      <c r="C3649" s="69">
        <v>0</v>
      </c>
      <c r="D3649" s="78"/>
      <c r="E3649" s="69"/>
      <c r="F3649" s="71"/>
      <c r="G3649" s="69">
        <f t="shared" si="121"/>
        <v>0</v>
      </c>
      <c r="I3649" s="67">
        <v>0</v>
      </c>
      <c r="J3649" s="68">
        <f t="shared" si="120"/>
        <v>0</v>
      </c>
      <c r="K3649" s="56"/>
      <c r="L3649" s="64" t="s">
        <v>548</v>
      </c>
    </row>
    <row r="3650" spans="1:12" s="72" customFormat="1" outlineLevel="1">
      <c r="A3650" s="41"/>
      <c r="B3650" s="41"/>
      <c r="C3650" s="99"/>
      <c r="D3650" s="78"/>
      <c r="E3650" s="99"/>
      <c r="F3650" s="71"/>
      <c r="G3650" s="99"/>
      <c r="I3650" s="67"/>
      <c r="J3650" s="68"/>
      <c r="K3650" s="56"/>
      <c r="L3650" s="56"/>
    </row>
    <row r="3651" spans="1:12" s="72" customFormat="1">
      <c r="A3651" s="41" t="s">
        <v>40</v>
      </c>
      <c r="B3651" s="41"/>
      <c r="C3651" s="99">
        <f>C3617+C3619+C3621+C3623+C3625+C3628+C3634+C3641+C3643+C3645+C3647</f>
        <v>39766135.949999958</v>
      </c>
      <c r="D3651" s="99"/>
      <c r="E3651" s="99">
        <f>E3617+E3621+E3628+E3643+E3645+E3647</f>
        <v>0</v>
      </c>
      <c r="F3651" s="71"/>
      <c r="G3651" s="99">
        <f t="shared" si="121"/>
        <v>39766135.949999958</v>
      </c>
      <c r="I3651" s="67"/>
      <c r="J3651" s="68"/>
      <c r="K3651" s="56"/>
      <c r="L3651" s="56"/>
    </row>
    <row r="3652" spans="1:12">
      <c r="A3652" s="34"/>
      <c r="B3652" s="34"/>
      <c r="D3652" s="78"/>
      <c r="I3652" s="67"/>
      <c r="J3652" s="68"/>
    </row>
    <row r="3653" spans="1:12">
      <c r="A3653" s="35" t="s">
        <v>41</v>
      </c>
      <c r="B3653" s="35"/>
      <c r="C3653" s="89">
        <f>C3261+C3284+C3313+C3616+C3651</f>
        <v>707214284.59000063</v>
      </c>
      <c r="D3653" s="89"/>
      <c r="E3653" s="89">
        <f>E3261+E3284+E3313+E3616+E3651</f>
        <v>-148244674.68000001</v>
      </c>
      <c r="G3653" s="89">
        <f t="shared" si="121"/>
        <v>558969609.91000056</v>
      </c>
      <c r="I3653" s="67"/>
      <c r="J3653" s="68"/>
    </row>
    <row r="3654" spans="1:12">
      <c r="A3654" s="34"/>
      <c r="B3654" s="34"/>
      <c r="D3654" s="78"/>
      <c r="I3654" s="67"/>
      <c r="J3654" s="68"/>
    </row>
    <row r="3655" spans="1:12">
      <c r="A3655" s="37" t="s">
        <v>13</v>
      </c>
      <c r="B3655" s="35"/>
      <c r="C3655" s="89">
        <f>C3246+C3653</f>
        <v>4965690345.4300098</v>
      </c>
      <c r="D3655" s="89"/>
      <c r="E3655" s="89">
        <f>E3246+E3653</f>
        <v>-1524376998.3400002</v>
      </c>
      <c r="G3655" s="89">
        <f t="shared" si="121"/>
        <v>3441313347.0900097</v>
      </c>
      <c r="I3655" s="67"/>
      <c r="J3655" s="68"/>
    </row>
    <row r="3656" spans="1:12">
      <c r="A3656" s="34"/>
      <c r="B3656" s="34"/>
      <c r="D3656" s="78"/>
      <c r="I3656" s="67"/>
      <c r="J3656" s="68"/>
    </row>
    <row r="3657" spans="1:12">
      <c r="A3657" s="35" t="s">
        <v>66</v>
      </c>
      <c r="C3657" s="89">
        <f>C3077+C3655</f>
        <v>5963440168.0500059</v>
      </c>
      <c r="D3657" s="89"/>
      <c r="E3657" s="89">
        <f>E3077+E3655</f>
        <v>-1752768002.9372656</v>
      </c>
      <c r="G3657" s="89">
        <f t="shared" si="121"/>
        <v>4210672165.1127405</v>
      </c>
      <c r="I3657" s="67"/>
      <c r="J3657" s="68">
        <v>26868114.702740669</v>
      </c>
    </row>
    <row r="3658" spans="1:12">
      <c r="D3658" s="78"/>
      <c r="G3658" s="68"/>
      <c r="I3658" s="67"/>
      <c r="J3658" s="68"/>
    </row>
    <row r="3659" spans="1:12">
      <c r="C3659" s="68"/>
      <c r="I3659" s="67"/>
      <c r="J3659" s="68"/>
    </row>
    <row r="3660" spans="1:12">
      <c r="C3660" s="68">
        <f>C3657</f>
        <v>5963440168.0500059</v>
      </c>
      <c r="I3660" s="67"/>
    </row>
    <row r="3661" spans="1:12">
      <c r="J3661" s="68"/>
    </row>
    <row r="3662" spans="1:12">
      <c r="J3662" s="68">
        <f>J3657+E3663</f>
        <v>22126888.282738447</v>
      </c>
    </row>
    <row r="3663" spans="1:12">
      <c r="C3663" s="135">
        <f>C3657-C3024</f>
        <v>-625355.39001083374</v>
      </c>
      <c r="D3663" s="68"/>
      <c r="E3663" s="68">
        <f>E3657-E3024</f>
        <v>-4741226.4200022221</v>
      </c>
      <c r="G3663" s="68">
        <f>G3657-G3024</f>
        <v>-5366581.8100128174</v>
      </c>
      <c r="I3663" s="67"/>
      <c r="J3663" s="68"/>
    </row>
    <row r="3666" spans="3:3">
      <c r="C3666" s="68">
        <v>-2.000228688120842E-2</v>
      </c>
    </row>
  </sheetData>
  <mergeCells count="1">
    <mergeCell ref="A1:G1"/>
  </mergeCells>
  <pageMargins left="0.75" right="0.75" top="1" bottom="1" header="0.5" footer="0.5"/>
  <pageSetup paperSize="9" scale="10" orientation="portrait" horizontalDpi="1200" verticalDpi="12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I302"/>
  <sheetViews>
    <sheetView zoomScale="75" workbookViewId="0">
      <pane ySplit="2" topLeftCell="A164" activePane="bottomLeft" state="frozen"/>
      <selection activeCell="K269" sqref="K269"/>
      <selection pane="bottomLeft" activeCell="K269" sqref="K269"/>
    </sheetView>
  </sheetViews>
  <sheetFormatPr defaultColWidth="9.109375" defaultRowHeight="13.2"/>
  <cols>
    <col min="1" max="1" width="13.109375" style="136" customWidth="1"/>
    <col min="2" max="2" width="14" style="137" bestFit="1" customWidth="1"/>
    <col min="3" max="3" width="68.5546875" style="239" customWidth="1"/>
    <col min="4" max="4" width="7.109375" style="137" bestFit="1" customWidth="1"/>
    <col min="5" max="5" width="5.5546875" style="137" hidden="1" customWidth="1"/>
    <col min="6" max="6" width="16.5546875" style="139" bestFit="1" customWidth="1"/>
    <col min="7" max="7" width="107.6640625" style="139" bestFit="1" customWidth="1"/>
    <col min="8" max="8" width="15.5546875" style="140" customWidth="1"/>
    <col min="9" max="9" width="12.6640625" style="137" bestFit="1" customWidth="1"/>
    <col min="10" max="10" width="10" style="137" customWidth="1"/>
    <col min="11" max="16384" width="9.109375" style="137"/>
  </cols>
  <sheetData>
    <row r="1" spans="1:9">
      <c r="C1" s="138"/>
    </row>
    <row r="2" spans="1:9" ht="26.4">
      <c r="A2" s="141" t="s">
        <v>2752</v>
      </c>
      <c r="B2" s="141" t="s">
        <v>2753</v>
      </c>
      <c r="C2" s="141" t="s">
        <v>2754</v>
      </c>
      <c r="D2" s="141"/>
      <c r="E2" s="141"/>
      <c r="F2" s="141" t="s">
        <v>2755</v>
      </c>
      <c r="G2" s="141" t="s">
        <v>2756</v>
      </c>
    </row>
    <row r="3" spans="1:9">
      <c r="C3" s="142"/>
      <c r="D3" s="143"/>
      <c r="F3" s="144"/>
    </row>
    <row r="4" spans="1:9" ht="15.6">
      <c r="A4" s="1789" t="s">
        <v>158</v>
      </c>
      <c r="B4" s="1789"/>
      <c r="C4" s="1789"/>
      <c r="D4" s="1789"/>
      <c r="E4" s="1789"/>
      <c r="F4" s="1789"/>
      <c r="G4" s="145"/>
    </row>
    <row r="5" spans="1:9">
      <c r="B5" s="146"/>
      <c r="C5" s="147" t="s">
        <v>267</v>
      </c>
      <c r="D5" s="148"/>
    </row>
    <row r="6" spans="1:9">
      <c r="A6" s="149" t="s">
        <v>187</v>
      </c>
      <c r="B6" s="150"/>
      <c r="C6" s="151" t="s">
        <v>2757</v>
      </c>
      <c r="D6" s="148"/>
      <c r="F6" s="152">
        <f>F7+F8+F9</f>
        <v>-800310261.19749987</v>
      </c>
      <c r="I6" s="153"/>
    </row>
    <row r="7" spans="1:9">
      <c r="B7" s="150"/>
      <c r="C7" s="154" t="s">
        <v>2758</v>
      </c>
      <c r="D7" s="148"/>
      <c r="F7" s="155">
        <v>-776289993.69749999</v>
      </c>
      <c r="G7" s="156" t="s">
        <v>2759</v>
      </c>
      <c r="I7" s="153"/>
    </row>
    <row r="8" spans="1:9">
      <c r="A8" s="136" t="s">
        <v>2760</v>
      </c>
      <c r="B8" s="150" t="s">
        <v>2761</v>
      </c>
      <c r="C8" s="157" t="s">
        <v>2762</v>
      </c>
      <c r="D8" s="148"/>
      <c r="F8" s="155">
        <v>-24020267.499999892</v>
      </c>
      <c r="G8" s="158" t="s">
        <v>2763</v>
      </c>
      <c r="I8" s="153"/>
    </row>
    <row r="9" spans="1:9">
      <c r="C9" s="159"/>
      <c r="D9" s="148"/>
      <c r="F9" s="160"/>
      <c r="G9" s="156"/>
      <c r="I9" s="153"/>
    </row>
    <row r="10" spans="1:9">
      <c r="B10" s="150"/>
      <c r="C10" s="161"/>
      <c r="D10" s="148"/>
      <c r="F10" s="146"/>
      <c r="I10" s="153"/>
    </row>
    <row r="11" spans="1:9">
      <c r="A11" s="149" t="s">
        <v>205</v>
      </c>
      <c r="B11" s="150">
        <v>4282000000</v>
      </c>
      <c r="C11" s="153" t="s">
        <v>2764</v>
      </c>
      <c r="D11" s="148"/>
      <c r="F11" s="162">
        <v>0</v>
      </c>
      <c r="G11" s="139" t="s">
        <v>2765</v>
      </c>
      <c r="I11" s="153"/>
    </row>
    <row r="12" spans="1:9">
      <c r="A12" s="149" t="s">
        <v>206</v>
      </c>
      <c r="B12" s="150">
        <v>4283000000</v>
      </c>
      <c r="C12" s="153" t="s">
        <v>2766</v>
      </c>
      <c r="D12" s="148"/>
      <c r="F12" s="162">
        <v>0</v>
      </c>
      <c r="G12" s="139" t="s">
        <v>2765</v>
      </c>
      <c r="I12" s="153"/>
    </row>
    <row r="13" spans="1:9">
      <c r="A13" s="30"/>
      <c r="B13" s="30"/>
      <c r="C13" s="163"/>
      <c r="D13" s="148"/>
      <c r="F13" s="148"/>
      <c r="G13" s="164"/>
      <c r="I13" s="153"/>
    </row>
    <row r="14" spans="1:9">
      <c r="A14" s="149" t="s">
        <v>246</v>
      </c>
      <c r="B14" s="150"/>
      <c r="C14" s="151" t="s">
        <v>2767</v>
      </c>
      <c r="D14" s="148"/>
      <c r="F14" s="152">
        <f>F15+F16+F17+F18+F19</f>
        <v>434718616.94768256</v>
      </c>
      <c r="G14" s="165"/>
      <c r="I14" s="153"/>
    </row>
    <row r="15" spans="1:9">
      <c r="B15" s="150"/>
      <c r="C15" s="154" t="s">
        <v>2758</v>
      </c>
      <c r="D15" s="148"/>
      <c r="F15" s="155">
        <v>397542622.22303921</v>
      </c>
      <c r="G15" s="156" t="s">
        <v>2759</v>
      </c>
      <c r="I15" s="153"/>
    </row>
    <row r="16" spans="1:9">
      <c r="A16" s="136" t="s">
        <v>2768</v>
      </c>
      <c r="B16" s="150">
        <v>6623133000</v>
      </c>
      <c r="C16" s="166" t="s">
        <v>2769</v>
      </c>
      <c r="D16" s="148"/>
      <c r="F16" s="160">
        <v>14648832.724643327</v>
      </c>
      <c r="G16" s="158" t="s">
        <v>2770</v>
      </c>
      <c r="I16" s="153"/>
    </row>
    <row r="17" spans="1:9">
      <c r="A17" s="136" t="s">
        <v>2768</v>
      </c>
      <c r="B17" s="150">
        <v>6623133000</v>
      </c>
      <c r="C17" s="166" t="s">
        <v>2769</v>
      </c>
      <c r="D17" s="148"/>
      <c r="F17" s="160">
        <v>22527162</v>
      </c>
      <c r="G17" s="137" t="s">
        <v>2771</v>
      </c>
      <c r="I17" s="153"/>
    </row>
    <row r="18" spans="1:9">
      <c r="A18" s="136" t="s">
        <v>2772</v>
      </c>
      <c r="C18" s="167" t="s">
        <v>2773</v>
      </c>
      <c r="D18" s="148"/>
      <c r="F18" s="160">
        <v>0</v>
      </c>
      <c r="G18" s="144" t="s">
        <v>2774</v>
      </c>
      <c r="I18" s="153"/>
    </row>
    <row r="19" spans="1:9">
      <c r="C19" s="168"/>
      <c r="D19" s="148"/>
      <c r="F19" s="160"/>
      <c r="I19" s="153"/>
    </row>
    <row r="20" spans="1:9">
      <c r="C20" s="167"/>
      <c r="D20" s="148"/>
      <c r="F20" s="146"/>
      <c r="G20" s="144"/>
      <c r="I20" s="153"/>
    </row>
    <row r="21" spans="1:9">
      <c r="A21" s="149" t="s">
        <v>263</v>
      </c>
      <c r="B21" s="150">
        <v>4828200000</v>
      </c>
      <c r="C21" s="153" t="s">
        <v>2775</v>
      </c>
      <c r="D21" s="148"/>
      <c r="F21" s="162">
        <v>2980.9699999999898</v>
      </c>
      <c r="G21" s="139" t="s">
        <v>2765</v>
      </c>
      <c r="I21" s="153"/>
    </row>
    <row r="22" spans="1:9">
      <c r="A22" s="149" t="s">
        <v>264</v>
      </c>
      <c r="B22" s="150">
        <v>4828300000</v>
      </c>
      <c r="C22" s="153" t="s">
        <v>2776</v>
      </c>
      <c r="D22" s="148"/>
      <c r="F22" s="162">
        <v>341212.66999999899</v>
      </c>
      <c r="G22" s="139" t="s">
        <v>2765</v>
      </c>
      <c r="I22" s="153"/>
    </row>
    <row r="23" spans="1:9">
      <c r="A23" s="150"/>
      <c r="B23" s="150"/>
      <c r="C23" s="153"/>
      <c r="D23" s="148"/>
      <c r="F23" s="148"/>
      <c r="I23" s="153"/>
    </row>
    <row r="24" spans="1:9">
      <c r="A24" s="149" t="s">
        <v>244</v>
      </c>
      <c r="C24" s="153"/>
      <c r="D24" s="148"/>
      <c r="F24" s="152">
        <f>F25+F26</f>
        <v>-1270786.5499999998</v>
      </c>
      <c r="I24" s="153"/>
    </row>
    <row r="25" spans="1:9">
      <c r="A25" s="30"/>
      <c r="B25" s="30"/>
      <c r="C25" s="44"/>
      <c r="D25" s="148"/>
      <c r="F25" s="155">
        <v>-483935.89999999991</v>
      </c>
      <c r="G25" s="156" t="s">
        <v>2759</v>
      </c>
      <c r="I25" s="153"/>
    </row>
    <row r="26" spans="1:9">
      <c r="A26" s="30"/>
      <c r="B26" s="30">
        <v>6728099000</v>
      </c>
      <c r="C26" s="44" t="s">
        <v>2777</v>
      </c>
      <c r="D26" s="148"/>
      <c r="F26" s="160">
        <v>-786850.64999999991</v>
      </c>
      <c r="G26" s="139" t="s">
        <v>2778</v>
      </c>
      <c r="I26" s="153"/>
    </row>
    <row r="27" spans="1:9">
      <c r="A27" s="30"/>
      <c r="B27" s="30"/>
      <c r="C27" s="44"/>
      <c r="D27" s="148"/>
      <c r="F27" s="148"/>
      <c r="I27" s="153"/>
    </row>
    <row r="28" spans="1:9">
      <c r="A28" s="149" t="s">
        <v>266</v>
      </c>
      <c r="B28" s="30">
        <v>4829000000</v>
      </c>
      <c r="C28" s="44" t="s">
        <v>595</v>
      </c>
      <c r="D28" s="148"/>
      <c r="F28" s="152">
        <v>-4898903</v>
      </c>
      <c r="G28" s="156" t="s">
        <v>2759</v>
      </c>
      <c r="I28" s="153"/>
    </row>
    <row r="29" spans="1:9">
      <c r="A29" s="149"/>
      <c r="B29" s="30"/>
      <c r="C29" s="44"/>
      <c r="D29" s="148"/>
      <c r="G29" s="156"/>
      <c r="I29" s="153"/>
    </row>
    <row r="30" spans="1:9">
      <c r="C30" s="147" t="s">
        <v>2779</v>
      </c>
      <c r="D30" s="148"/>
    </row>
    <row r="31" spans="1:9">
      <c r="A31" s="149" t="s">
        <v>268</v>
      </c>
      <c r="B31" s="150">
        <v>4310000000</v>
      </c>
      <c r="C31" s="153" t="s">
        <v>617</v>
      </c>
      <c r="D31" s="148"/>
      <c r="F31" s="162">
        <v>0</v>
      </c>
      <c r="G31" s="139" t="s">
        <v>2780</v>
      </c>
    </row>
    <row r="32" spans="1:9">
      <c r="A32" s="149" t="s">
        <v>269</v>
      </c>
      <c r="B32" s="30">
        <v>4320000000</v>
      </c>
      <c r="C32" s="44" t="s">
        <v>618</v>
      </c>
      <c r="D32" s="148"/>
      <c r="F32" s="162">
        <v>-899824.06</v>
      </c>
      <c r="G32" s="139" t="s">
        <v>2780</v>
      </c>
    </row>
    <row r="33" spans="1:7">
      <c r="A33" s="149" t="s">
        <v>274</v>
      </c>
      <c r="B33" s="30">
        <v>4431000000</v>
      </c>
      <c r="C33" s="44" t="s">
        <v>628</v>
      </c>
      <c r="D33" s="148"/>
      <c r="F33" s="162">
        <v>0</v>
      </c>
      <c r="G33" s="139" t="s">
        <v>2765</v>
      </c>
    </row>
    <row r="34" spans="1:7">
      <c r="A34" s="149" t="s">
        <v>275</v>
      </c>
      <c r="B34" s="30">
        <v>4432000000</v>
      </c>
      <c r="C34" s="44" t="s">
        <v>629</v>
      </c>
      <c r="D34" s="148"/>
      <c r="F34" s="162">
        <v>0</v>
      </c>
      <c r="G34" s="139" t="s">
        <v>2765</v>
      </c>
    </row>
    <row r="35" spans="1:7">
      <c r="A35" s="149" t="s">
        <v>278</v>
      </c>
      <c r="B35" s="30">
        <v>4831000000</v>
      </c>
      <c r="C35" s="44" t="s">
        <v>617</v>
      </c>
      <c r="D35" s="148"/>
      <c r="F35" s="162">
        <v>0</v>
      </c>
      <c r="G35" s="139" t="s">
        <v>2780</v>
      </c>
    </row>
    <row r="36" spans="1:7">
      <c r="A36" s="149" t="s">
        <v>279</v>
      </c>
      <c r="B36" s="30">
        <v>4832000000</v>
      </c>
      <c r="C36" s="44" t="s">
        <v>618</v>
      </c>
      <c r="D36" s="148"/>
      <c r="F36" s="162">
        <v>975918.31999999902</v>
      </c>
      <c r="G36" s="139" t="s">
        <v>2780</v>
      </c>
    </row>
    <row r="37" spans="1:7">
      <c r="C37" s="137"/>
      <c r="D37" s="148"/>
      <c r="F37" s="144">
        <v>2668856</v>
      </c>
      <c r="G37" s="140" t="s">
        <v>2781</v>
      </c>
    </row>
    <row r="38" spans="1:7">
      <c r="C38" s="147" t="s">
        <v>313</v>
      </c>
      <c r="D38" s="148"/>
      <c r="F38" s="169"/>
    </row>
    <row r="39" spans="1:7">
      <c r="A39" s="149" t="s">
        <v>312</v>
      </c>
      <c r="C39" s="151" t="s">
        <v>2782</v>
      </c>
      <c r="D39" s="148"/>
      <c r="F39" s="152">
        <f>F40+F41+F42+F43+F44+F45+F46+F47</f>
        <v>145009427.4525516</v>
      </c>
    </row>
    <row r="40" spans="1:7">
      <c r="C40" s="154" t="s">
        <v>2758</v>
      </c>
      <c r="D40" s="148"/>
      <c r="F40" s="155">
        <v>188172299.10123211</v>
      </c>
      <c r="G40" s="156" t="s">
        <v>2759</v>
      </c>
    </row>
    <row r="41" spans="1:7">
      <c r="C41" s="166" t="s">
        <v>2783</v>
      </c>
      <c r="D41" s="148"/>
      <c r="F41" s="170">
        <f>F203+F205+F206+F207+F208+F209+F210</f>
        <v>36403455.351319492</v>
      </c>
      <c r="G41" s="139" t="s">
        <v>2784</v>
      </c>
    </row>
    <row r="42" spans="1:7">
      <c r="C42" s="151"/>
      <c r="D42" s="148"/>
      <c r="F42" s="171">
        <f>F145</f>
        <v>3226406</v>
      </c>
      <c r="G42" s="172" t="s">
        <v>2785</v>
      </c>
    </row>
    <row r="43" spans="1:7">
      <c r="C43" s="151"/>
      <c r="D43" s="148"/>
      <c r="F43" s="171">
        <f>49709*0</f>
        <v>0</v>
      </c>
      <c r="G43" s="173" t="s">
        <v>2786</v>
      </c>
    </row>
    <row r="44" spans="1:7">
      <c r="C44" s="151"/>
      <c r="D44" s="148"/>
      <c r="F44" s="171">
        <v>-21450056</v>
      </c>
      <c r="G44" s="173" t="s">
        <v>2787</v>
      </c>
    </row>
    <row r="45" spans="1:7">
      <c r="C45" s="151"/>
      <c r="D45" s="148"/>
      <c r="F45" s="171">
        <v>-60171884</v>
      </c>
      <c r="G45" s="173" t="s">
        <v>2788</v>
      </c>
    </row>
    <row r="46" spans="1:7">
      <c r="C46" s="151"/>
      <c r="D46" s="148"/>
      <c r="F46" s="171">
        <v>-1185739</v>
      </c>
      <c r="G46" s="173" t="s">
        <v>2789</v>
      </c>
    </row>
    <row r="47" spans="1:7">
      <c r="C47" s="151"/>
      <c r="D47" s="148"/>
      <c r="F47" s="171">
        <v>14946</v>
      </c>
      <c r="G47" s="173" t="s">
        <v>2790</v>
      </c>
    </row>
    <row r="48" spans="1:7">
      <c r="C48" s="151"/>
      <c r="D48" s="148"/>
      <c r="F48" s="174"/>
      <c r="G48" s="175"/>
    </row>
    <row r="49" spans="1:7">
      <c r="C49" s="147" t="s">
        <v>1</v>
      </c>
      <c r="D49" s="148"/>
    </row>
    <row r="50" spans="1:7">
      <c r="A50" s="149" t="s">
        <v>321</v>
      </c>
      <c r="B50" s="30">
        <v>2681160000</v>
      </c>
      <c r="C50" s="46" t="s">
        <v>692</v>
      </c>
      <c r="D50" s="148"/>
      <c r="F50" s="162">
        <v>0</v>
      </c>
      <c r="G50" s="139" t="s">
        <v>2765</v>
      </c>
    </row>
    <row r="51" spans="1:7">
      <c r="C51" s="137"/>
      <c r="D51" s="148"/>
    </row>
    <row r="52" spans="1:7">
      <c r="C52" s="147" t="s">
        <v>1</v>
      </c>
      <c r="D52" s="148"/>
      <c r="G52" s="144"/>
    </row>
    <row r="53" spans="1:7">
      <c r="A53" s="149" t="s">
        <v>412</v>
      </c>
      <c r="C53" s="151" t="s">
        <v>2791</v>
      </c>
      <c r="D53" s="148"/>
      <c r="F53" s="152">
        <f>F54+F55+F56</f>
        <v>0</v>
      </c>
    </row>
    <row r="54" spans="1:7">
      <c r="A54" s="176"/>
      <c r="C54" s="154" t="s">
        <v>2758</v>
      </c>
      <c r="D54" s="148"/>
      <c r="F54" s="155">
        <v>0</v>
      </c>
      <c r="G54" s="156" t="s">
        <v>2759</v>
      </c>
    </row>
    <row r="55" spans="1:7">
      <c r="A55" s="176"/>
      <c r="C55" s="166"/>
      <c r="D55" s="148"/>
      <c r="F55" s="160">
        <v>0</v>
      </c>
      <c r="G55" s="177" t="s">
        <v>2792</v>
      </c>
    </row>
    <row r="56" spans="1:7">
      <c r="A56" s="176"/>
      <c r="C56" s="166"/>
      <c r="D56" s="148"/>
      <c r="F56" s="160"/>
      <c r="G56" s="178" t="s">
        <v>2793</v>
      </c>
    </row>
    <row r="57" spans="1:7">
      <c r="A57" s="176"/>
      <c r="C57" s="166"/>
      <c r="D57" s="148"/>
      <c r="F57" s="148"/>
      <c r="G57" s="178"/>
    </row>
    <row r="58" spans="1:7">
      <c r="C58" s="166"/>
      <c r="D58" s="148"/>
    </row>
    <row r="59" spans="1:7">
      <c r="C59" s="166"/>
      <c r="D59" s="148"/>
    </row>
    <row r="60" spans="1:7">
      <c r="A60" s="176"/>
      <c r="C60" s="166"/>
      <c r="D60" s="148"/>
      <c r="F60" s="148"/>
      <c r="G60" s="156"/>
    </row>
    <row r="61" spans="1:7">
      <c r="A61" s="149" t="s">
        <v>416</v>
      </c>
      <c r="B61" s="30"/>
      <c r="C61" s="44"/>
      <c r="D61" s="148"/>
      <c r="F61" s="152">
        <f>F62+F63+F64</f>
        <v>0</v>
      </c>
    </row>
    <row r="62" spans="1:7">
      <c r="B62" s="30"/>
      <c r="C62" s="44"/>
      <c r="D62" s="148"/>
      <c r="F62" s="155">
        <v>0</v>
      </c>
      <c r="G62" s="156" t="s">
        <v>2759</v>
      </c>
    </row>
    <row r="63" spans="1:7">
      <c r="B63" s="30">
        <v>2710990810</v>
      </c>
      <c r="C63" s="44" t="s">
        <v>1272</v>
      </c>
      <c r="D63" s="148"/>
      <c r="F63" s="155">
        <v>0</v>
      </c>
      <c r="G63" s="179" t="s">
        <v>2794</v>
      </c>
    </row>
    <row r="64" spans="1:7">
      <c r="B64" s="30"/>
      <c r="C64" s="44"/>
      <c r="D64" s="148"/>
      <c r="F64" s="146"/>
      <c r="G64" s="179" t="s">
        <v>2795</v>
      </c>
    </row>
    <row r="65" spans="1:7">
      <c r="B65" s="30"/>
      <c r="C65" s="44"/>
      <c r="D65" s="148"/>
      <c r="F65" s="152">
        <f>F66+F67+F68</f>
        <v>-5</v>
      </c>
      <c r="G65" s="156"/>
    </row>
    <row r="66" spans="1:7">
      <c r="A66" s="149" t="s">
        <v>418</v>
      </c>
      <c r="B66" s="30"/>
      <c r="C66" s="44"/>
      <c r="D66" s="148"/>
      <c r="F66" s="155">
        <v>-5</v>
      </c>
      <c r="G66" s="156" t="s">
        <v>2759</v>
      </c>
    </row>
    <row r="67" spans="1:7">
      <c r="B67" s="30">
        <v>2710990829</v>
      </c>
      <c r="C67" s="44" t="s">
        <v>1274</v>
      </c>
      <c r="D67" s="148"/>
      <c r="F67" s="155">
        <f>0</f>
        <v>0</v>
      </c>
      <c r="G67" s="179" t="s">
        <v>2794</v>
      </c>
    </row>
    <row r="68" spans="1:7">
      <c r="C68" s="44"/>
      <c r="D68" s="148"/>
      <c r="F68" s="146"/>
      <c r="G68" s="179" t="s">
        <v>2795</v>
      </c>
    </row>
    <row r="69" spans="1:7">
      <c r="B69" s="30"/>
      <c r="C69" s="44"/>
      <c r="D69" s="148"/>
      <c r="F69" s="152">
        <f>F70</f>
        <v>28225.11</v>
      </c>
      <c r="G69" s="156"/>
    </row>
    <row r="70" spans="1:7">
      <c r="A70" s="149" t="s">
        <v>422</v>
      </c>
      <c r="B70" s="30">
        <v>2721021100</v>
      </c>
      <c r="C70" s="44" t="s">
        <v>1281</v>
      </c>
      <c r="D70" s="148"/>
      <c r="F70" s="155">
        <v>28225.11</v>
      </c>
      <c r="G70" s="156" t="s">
        <v>2759</v>
      </c>
    </row>
    <row r="71" spans="1:7">
      <c r="B71" s="30"/>
      <c r="C71" s="44"/>
      <c r="D71" s="148"/>
      <c r="F71" s="146"/>
      <c r="G71" s="156"/>
    </row>
    <row r="72" spans="1:7">
      <c r="A72" s="176"/>
      <c r="C72" s="161"/>
      <c r="D72" s="146"/>
      <c r="F72" s="146"/>
    </row>
    <row r="73" spans="1:7">
      <c r="A73" s="176"/>
      <c r="C73" s="180" t="s">
        <v>19</v>
      </c>
      <c r="D73" s="146"/>
      <c r="F73" s="181">
        <f>F6+F11+F12+F14+F21+F22+F24+F28+F31+F32+F33+F34+F35+F36+F39+F50+F53+F61+F65+F69+F183</f>
        <v>-226303398.33726567</v>
      </c>
      <c r="G73" s="182"/>
    </row>
    <row r="74" spans="1:7" ht="15.6">
      <c r="A74" s="1789" t="s">
        <v>21</v>
      </c>
      <c r="B74" s="1789"/>
      <c r="C74" s="1789"/>
      <c r="D74" s="1789"/>
      <c r="E74" s="1789"/>
      <c r="F74" s="1789"/>
      <c r="G74" s="145"/>
    </row>
    <row r="75" spans="1:7">
      <c r="A75" s="176"/>
      <c r="C75" s="147" t="s">
        <v>6</v>
      </c>
      <c r="D75" s="146"/>
      <c r="F75" s="146"/>
      <c r="G75" s="183"/>
    </row>
    <row r="76" spans="1:7">
      <c r="A76" s="149" t="s">
        <v>465</v>
      </c>
      <c r="C76" s="151" t="s">
        <v>2796</v>
      </c>
      <c r="D76" s="146"/>
      <c r="F76" s="184">
        <f>(F77+F80+F78+F79+F81+F82+F83+F84+F85+F86)</f>
        <v>-282049450.16322851</v>
      </c>
      <c r="G76" s="156"/>
    </row>
    <row r="77" spans="1:7">
      <c r="A77" s="176"/>
      <c r="C77" s="185"/>
      <c r="D77" s="146"/>
      <c r="F77" s="155">
        <v>-1109137706</v>
      </c>
      <c r="G77" s="156" t="s">
        <v>2759</v>
      </c>
    </row>
    <row r="78" spans="1:7">
      <c r="A78" s="176"/>
      <c r="B78" s="186"/>
      <c r="C78" s="151"/>
      <c r="D78" s="146"/>
      <c r="F78" s="187">
        <v>56142088.836771518</v>
      </c>
      <c r="G78" s="175" t="s">
        <v>2797</v>
      </c>
    </row>
    <row r="79" spans="1:7">
      <c r="A79" s="188"/>
      <c r="B79" s="189"/>
      <c r="C79" s="153"/>
      <c r="D79" s="146"/>
      <c r="F79" s="160">
        <v>10229730</v>
      </c>
      <c r="G79" s="179" t="s">
        <v>2798</v>
      </c>
    </row>
    <row r="80" spans="1:7">
      <c r="A80" s="188"/>
      <c r="B80" s="189"/>
      <c r="C80" s="153"/>
      <c r="D80" s="146"/>
      <c r="F80" s="187">
        <v>106771018</v>
      </c>
      <c r="G80" s="173" t="s">
        <v>2799</v>
      </c>
    </row>
    <row r="81" spans="1:7">
      <c r="A81" s="176"/>
      <c r="C81" s="151"/>
      <c r="D81" s="146"/>
      <c r="F81" s="187">
        <v>406302256</v>
      </c>
      <c r="G81" s="173" t="s">
        <v>2800</v>
      </c>
    </row>
    <row r="82" spans="1:7">
      <c r="A82" s="176"/>
      <c r="C82" s="151"/>
      <c r="D82" s="146"/>
      <c r="F82" s="187">
        <f>137873*0</f>
        <v>0</v>
      </c>
      <c r="G82" s="173" t="s">
        <v>2801</v>
      </c>
    </row>
    <row r="83" spans="1:7">
      <c r="A83" s="176"/>
      <c r="C83" s="151"/>
      <c r="D83" s="146"/>
      <c r="F83" s="187">
        <v>-21450056</v>
      </c>
      <c r="G83" s="173" t="s">
        <v>2787</v>
      </c>
    </row>
    <row r="84" spans="1:7">
      <c r="A84" s="176"/>
      <c r="C84" s="151"/>
      <c r="D84" s="146"/>
      <c r="F84" s="187">
        <v>270320411</v>
      </c>
      <c r="G84" s="173" t="s">
        <v>2802</v>
      </c>
    </row>
    <row r="85" spans="1:7">
      <c r="A85" s="176"/>
      <c r="C85" s="151"/>
      <c r="D85" s="146"/>
      <c r="F85" s="187">
        <v>-1185739</v>
      </c>
      <c r="G85" s="173" t="s">
        <v>2803</v>
      </c>
    </row>
    <row r="86" spans="1:7">
      <c r="A86" s="176"/>
      <c r="C86" s="151"/>
      <c r="D86" s="146"/>
      <c r="F86" s="187">
        <v>-41453</v>
      </c>
      <c r="G86" s="173" t="s">
        <v>2790</v>
      </c>
    </row>
    <row r="87" spans="1:7">
      <c r="A87" s="176"/>
      <c r="C87" s="151"/>
      <c r="D87" s="146"/>
      <c r="F87" s="187"/>
      <c r="G87" s="173"/>
    </row>
    <row r="88" spans="1:7">
      <c r="A88" s="176"/>
      <c r="C88" s="151"/>
      <c r="D88" s="146"/>
      <c r="F88" s="187"/>
      <c r="G88" s="173"/>
    </row>
    <row r="89" spans="1:7">
      <c r="A89" s="176"/>
      <c r="C89" s="147" t="s">
        <v>2804</v>
      </c>
      <c r="D89" s="146"/>
      <c r="F89" s="146"/>
    </row>
    <row r="90" spans="1:7">
      <c r="A90" s="149" t="s">
        <v>467</v>
      </c>
      <c r="C90" s="151" t="s">
        <v>2805</v>
      </c>
      <c r="D90" s="146"/>
      <c r="F90" s="184">
        <v>53658445.565963075</v>
      </c>
      <c r="G90" s="139" t="s">
        <v>2806</v>
      </c>
    </row>
    <row r="91" spans="1:7">
      <c r="C91" s="180" t="s">
        <v>19</v>
      </c>
      <c r="D91" s="146"/>
      <c r="F91" s="181">
        <f>F76+F90</f>
        <v>-228391004.59726542</v>
      </c>
      <c r="G91" s="182"/>
    </row>
    <row r="92" spans="1:7" ht="15.6">
      <c r="A92" s="1789" t="s">
        <v>37</v>
      </c>
      <c r="B92" s="1789"/>
      <c r="C92" s="1789"/>
      <c r="D92" s="1789"/>
      <c r="E92" s="1789"/>
      <c r="F92" s="1789"/>
      <c r="G92" s="145"/>
    </row>
    <row r="93" spans="1:7">
      <c r="C93" s="147" t="s">
        <v>2807</v>
      </c>
      <c r="D93" s="146"/>
      <c r="F93" s="144"/>
      <c r="G93" s="190"/>
    </row>
    <row r="94" spans="1:7">
      <c r="A94" s="149" t="s">
        <v>480</v>
      </c>
      <c r="B94" s="191"/>
      <c r="C94" s="46" t="s">
        <v>2808</v>
      </c>
      <c r="D94" s="146"/>
      <c r="F94" s="152">
        <f>(F95+F96+F97+F98+F99+F100+F101+F102+F103+F104+F105+F106+F107+F108+F109+F110+F111+F112+F113)</f>
        <v>-33553422.030000255</v>
      </c>
      <c r="G94" s="164"/>
    </row>
    <row r="95" spans="1:7">
      <c r="A95" s="176"/>
      <c r="B95" s="191"/>
      <c r="C95" s="154" t="s">
        <v>2758</v>
      </c>
      <c r="D95" s="148"/>
      <c r="F95" s="192">
        <v>372445744.08999979</v>
      </c>
      <c r="G95" s="156" t="s">
        <v>2759</v>
      </c>
    </row>
    <row r="96" spans="1:7">
      <c r="A96" s="188" t="s">
        <v>2809</v>
      </c>
      <c r="B96" s="189">
        <v>6440001100</v>
      </c>
      <c r="C96" s="167" t="s">
        <v>2810</v>
      </c>
      <c r="D96" s="148"/>
      <c r="F96" s="160">
        <v>0</v>
      </c>
      <c r="G96" s="179" t="s">
        <v>2811</v>
      </c>
    </row>
    <row r="97" spans="1:7">
      <c r="A97" s="188" t="s">
        <v>2812</v>
      </c>
      <c r="B97" s="189">
        <v>6420018000</v>
      </c>
      <c r="C97" s="167" t="s">
        <v>2813</v>
      </c>
      <c r="D97" s="193"/>
      <c r="F97" s="160">
        <v>-81424870.689999893</v>
      </c>
      <c r="G97" s="179" t="s">
        <v>2814</v>
      </c>
    </row>
    <row r="98" spans="1:7">
      <c r="A98" s="188" t="s">
        <v>2815</v>
      </c>
      <c r="B98" s="189">
        <v>6420018100</v>
      </c>
      <c r="C98" s="167" t="s">
        <v>2816</v>
      </c>
      <c r="D98" s="193"/>
      <c r="F98" s="160">
        <v>-7449761.8499999903</v>
      </c>
      <c r="G98" s="179" t="s">
        <v>2814</v>
      </c>
    </row>
    <row r="99" spans="1:7">
      <c r="A99" s="188"/>
      <c r="B99" s="189">
        <v>6420018200</v>
      </c>
      <c r="C99" s="167" t="s">
        <v>2817</v>
      </c>
      <c r="D99" s="193"/>
      <c r="F99" s="160">
        <v>-6925659.2000000002</v>
      </c>
      <c r="G99" s="179" t="s">
        <v>2814</v>
      </c>
    </row>
    <row r="100" spans="1:7">
      <c r="A100" s="188"/>
      <c r="B100" s="189">
        <v>6420018210</v>
      </c>
      <c r="C100" s="167" t="s">
        <v>2818</v>
      </c>
      <c r="D100" s="193"/>
      <c r="F100" s="160">
        <v>6840851.2800000003</v>
      </c>
      <c r="G100" s="179" t="s">
        <v>2814</v>
      </c>
    </row>
    <row r="101" spans="1:7">
      <c r="A101" s="188"/>
      <c r="B101" s="189">
        <v>6420018300</v>
      </c>
      <c r="C101" s="167" t="s">
        <v>2819</v>
      </c>
      <c r="D101" s="193"/>
      <c r="F101" s="160">
        <v>-6823627.6900000004</v>
      </c>
      <c r="G101" s="179" t="s">
        <v>2814</v>
      </c>
    </row>
    <row r="102" spans="1:7">
      <c r="A102" s="188" t="s">
        <v>2820</v>
      </c>
      <c r="B102" s="150">
        <v>6450002000</v>
      </c>
      <c r="C102" s="153" t="s">
        <v>2821</v>
      </c>
      <c r="D102" s="193"/>
      <c r="F102" s="160">
        <v>-14183844.23</v>
      </c>
      <c r="G102" s="179" t="s">
        <v>2814</v>
      </c>
    </row>
    <row r="103" spans="1:7">
      <c r="A103" s="188"/>
      <c r="B103" s="150">
        <v>6450002010</v>
      </c>
      <c r="C103" s="153" t="s">
        <v>2822</v>
      </c>
      <c r="D103" s="193"/>
      <c r="F103" s="160">
        <v>982407.83999999904</v>
      </c>
      <c r="G103" s="179" t="s">
        <v>2814</v>
      </c>
    </row>
    <row r="104" spans="1:7">
      <c r="A104" s="194" t="s">
        <v>2823</v>
      </c>
      <c r="B104" s="150">
        <v>7962060000</v>
      </c>
      <c r="C104" s="153" t="s">
        <v>2824</v>
      </c>
      <c r="D104" s="148"/>
      <c r="F104" s="160">
        <v>0</v>
      </c>
      <c r="G104" s="179" t="s">
        <v>2825</v>
      </c>
    </row>
    <row r="105" spans="1:7">
      <c r="A105" s="188" t="s">
        <v>2826</v>
      </c>
      <c r="B105" s="189">
        <v>7962048000</v>
      </c>
      <c r="C105" s="153" t="s">
        <v>2827</v>
      </c>
      <c r="D105" s="148"/>
      <c r="F105" s="160">
        <v>77162544.109999895</v>
      </c>
      <c r="G105" s="179" t="s">
        <v>2828</v>
      </c>
    </row>
    <row r="106" spans="1:7">
      <c r="A106" s="188"/>
      <c r="B106" s="189">
        <v>7962060000</v>
      </c>
      <c r="C106" s="195" t="s">
        <v>2824</v>
      </c>
      <c r="D106" s="193"/>
      <c r="F106" s="160">
        <v>-2035440</v>
      </c>
      <c r="G106" s="179" t="s">
        <v>2825</v>
      </c>
    </row>
    <row r="107" spans="1:7">
      <c r="A107" s="176"/>
      <c r="B107" s="191"/>
      <c r="C107" s="161"/>
      <c r="D107" s="148"/>
      <c r="F107" s="171">
        <v>0</v>
      </c>
      <c r="G107" s="179" t="s">
        <v>2829</v>
      </c>
    </row>
    <row r="108" spans="1:7">
      <c r="A108" s="176" t="s">
        <v>2830</v>
      </c>
      <c r="B108" s="191">
        <v>6728002000</v>
      </c>
      <c r="C108" s="195" t="s">
        <v>2831</v>
      </c>
      <c r="D108" s="193"/>
      <c r="F108" s="160">
        <v>592711</v>
      </c>
      <c r="G108" s="179" t="s">
        <v>2832</v>
      </c>
    </row>
    <row r="109" spans="1:7">
      <c r="A109" s="176"/>
      <c r="B109" s="191"/>
      <c r="C109" s="161"/>
      <c r="D109" s="148"/>
      <c r="F109" s="187">
        <v>-406302256</v>
      </c>
      <c r="G109" s="173" t="s">
        <v>2800</v>
      </c>
    </row>
    <row r="110" spans="1:7">
      <c r="A110" s="176"/>
      <c r="B110" s="191"/>
      <c r="C110" s="161"/>
      <c r="D110" s="148"/>
      <c r="F110" s="146"/>
      <c r="G110" s="179"/>
    </row>
    <row r="111" spans="1:7">
      <c r="A111" s="176" t="s">
        <v>2833</v>
      </c>
      <c r="B111" s="191">
        <v>6430001000</v>
      </c>
      <c r="C111" s="195" t="s">
        <v>2834</v>
      </c>
      <c r="D111" s="193"/>
      <c r="F111" s="160">
        <v>-3327228.81</v>
      </c>
      <c r="G111" s="179" t="s">
        <v>2835</v>
      </c>
    </row>
    <row r="112" spans="1:7">
      <c r="A112" s="188" t="s">
        <v>2826</v>
      </c>
      <c r="B112" s="191">
        <v>7962050000</v>
      </c>
      <c r="C112" s="195" t="s">
        <v>2836</v>
      </c>
      <c r="D112" s="148"/>
      <c r="F112" s="160">
        <v>34859568.1199999</v>
      </c>
      <c r="G112" s="179" t="s">
        <v>2835</v>
      </c>
    </row>
    <row r="113" spans="1:8">
      <c r="A113" s="188" t="s">
        <v>2826</v>
      </c>
      <c r="B113" s="191">
        <v>7962060000</v>
      </c>
      <c r="C113" s="195" t="s">
        <v>2824</v>
      </c>
      <c r="D113" s="148"/>
      <c r="F113" s="160">
        <v>2035440</v>
      </c>
      <c r="G113" s="179" t="s">
        <v>2835</v>
      </c>
    </row>
    <row r="114" spans="1:8">
      <c r="A114" s="176"/>
      <c r="B114" s="191"/>
      <c r="C114" s="161"/>
      <c r="D114" s="148"/>
      <c r="F114" s="146"/>
      <c r="G114" s="196"/>
    </row>
    <row r="115" spans="1:8">
      <c r="A115" s="176"/>
      <c r="B115" s="191"/>
      <c r="C115" s="161"/>
      <c r="D115" s="148"/>
      <c r="F115" s="146"/>
      <c r="G115" s="196"/>
    </row>
    <row r="116" spans="1:8">
      <c r="A116" s="149" t="s">
        <v>482</v>
      </c>
      <c r="B116" s="191"/>
      <c r="C116" s="151" t="s">
        <v>2837</v>
      </c>
      <c r="D116" s="148"/>
      <c r="F116" s="152">
        <f>+F117+F118+F119+F120</f>
        <v>33856513</v>
      </c>
      <c r="G116" s="197"/>
    </row>
    <row r="117" spans="1:8">
      <c r="A117" s="176"/>
      <c r="B117" s="191"/>
      <c r="C117" s="198" t="s">
        <v>2838</v>
      </c>
      <c r="D117" s="148"/>
      <c r="F117" s="192">
        <v>33856513</v>
      </c>
      <c r="G117" s="156" t="s">
        <v>2759</v>
      </c>
      <c r="H117" s="199"/>
    </row>
    <row r="118" spans="1:8">
      <c r="A118" s="176"/>
      <c r="B118" s="191"/>
      <c r="C118" s="161"/>
      <c r="D118" s="148"/>
      <c r="F118" s="160"/>
      <c r="G118" s="179" t="s">
        <v>2839</v>
      </c>
    </row>
    <row r="119" spans="1:8">
      <c r="A119" s="176"/>
      <c r="B119" s="189">
        <v>7962060000</v>
      </c>
      <c r="C119" s="195" t="s">
        <v>2824</v>
      </c>
      <c r="D119" s="148"/>
      <c r="F119" s="160">
        <v>0</v>
      </c>
      <c r="G119" s="179" t="s">
        <v>2835</v>
      </c>
    </row>
    <row r="120" spans="1:8">
      <c r="A120" s="176"/>
      <c r="B120" s="191"/>
      <c r="C120" s="138"/>
      <c r="D120" s="148"/>
      <c r="F120" s="187">
        <v>0</v>
      </c>
      <c r="G120" s="179" t="s">
        <v>2840</v>
      </c>
    </row>
    <row r="121" spans="1:8">
      <c r="A121" s="176"/>
      <c r="B121" s="191"/>
      <c r="C121" s="138"/>
      <c r="D121" s="148"/>
      <c r="F121" s="187"/>
      <c r="G121" s="179"/>
    </row>
    <row r="122" spans="1:8">
      <c r="A122" s="149" t="s">
        <v>481</v>
      </c>
      <c r="C122" s="46" t="s">
        <v>2841</v>
      </c>
      <c r="D122" s="148"/>
      <c r="F122" s="152">
        <f>(F123+F124+F125+F126+F127+F128)*0</f>
        <v>0</v>
      </c>
      <c r="G122" s="164"/>
    </row>
    <row r="123" spans="1:8">
      <c r="C123" s="154" t="s">
        <v>2758</v>
      </c>
      <c r="D123" s="148"/>
      <c r="F123" s="155">
        <v>106771018</v>
      </c>
      <c r="G123" s="156" t="s">
        <v>2759</v>
      </c>
    </row>
    <row r="124" spans="1:8">
      <c r="A124" s="136" t="s">
        <v>2842</v>
      </c>
      <c r="C124" s="166" t="s">
        <v>2843</v>
      </c>
      <c r="D124" s="148"/>
      <c r="F124" s="160">
        <v>0</v>
      </c>
      <c r="G124" s="137" t="s">
        <v>2844</v>
      </c>
    </row>
    <row r="125" spans="1:8">
      <c r="C125" s="166"/>
      <c r="D125" s="148"/>
      <c r="F125" s="171">
        <v>0</v>
      </c>
      <c r="G125" s="179" t="s">
        <v>2845</v>
      </c>
    </row>
    <row r="126" spans="1:8">
      <c r="C126" s="166"/>
      <c r="D126" s="148"/>
      <c r="F126" s="160"/>
      <c r="G126" s="179" t="s">
        <v>2846</v>
      </c>
    </row>
    <row r="127" spans="1:8">
      <c r="C127" s="166"/>
      <c r="D127" s="148"/>
      <c r="F127" s="160"/>
      <c r="G127" s="179" t="s">
        <v>2847</v>
      </c>
    </row>
    <row r="128" spans="1:8">
      <c r="C128" s="166"/>
      <c r="D128" s="148"/>
      <c r="F128" s="171">
        <v>0</v>
      </c>
      <c r="G128" s="179"/>
    </row>
    <row r="129" spans="1:7">
      <c r="C129" s="146"/>
      <c r="D129" s="148"/>
      <c r="F129" s="144"/>
    </row>
    <row r="130" spans="1:7">
      <c r="C130" s="147" t="s">
        <v>10</v>
      </c>
      <c r="D130" s="148"/>
      <c r="G130" s="200"/>
    </row>
    <row r="131" spans="1:7">
      <c r="A131" s="149" t="s">
        <v>484</v>
      </c>
      <c r="B131" s="201"/>
      <c r="C131" s="151" t="s">
        <v>2848</v>
      </c>
      <c r="D131" s="148"/>
      <c r="F131" s="152">
        <f>F132+F133+F134+F135+F136</f>
        <v>-6182558.5500000007</v>
      </c>
      <c r="G131" s="164"/>
    </row>
    <row r="132" spans="1:7">
      <c r="C132" s="154" t="s">
        <v>2758</v>
      </c>
      <c r="D132" s="148"/>
      <c r="F132" s="155">
        <v>-5452106.9000000004</v>
      </c>
      <c r="G132" s="156" t="s">
        <v>2759</v>
      </c>
    </row>
    <row r="133" spans="1:7">
      <c r="A133" s="136" t="s">
        <v>2772</v>
      </c>
      <c r="B133" s="30">
        <v>7962049000</v>
      </c>
      <c r="C133" s="44" t="s">
        <v>2777</v>
      </c>
      <c r="D133" s="148"/>
      <c r="F133" s="160">
        <v>0</v>
      </c>
      <c r="G133" s="202" t="s">
        <v>2849</v>
      </c>
    </row>
    <row r="134" spans="1:7">
      <c r="A134" s="188" t="s">
        <v>2850</v>
      </c>
      <c r="B134" s="30">
        <v>6728099000</v>
      </c>
      <c r="C134" s="44" t="s">
        <v>2851</v>
      </c>
      <c r="D134" s="148"/>
      <c r="F134" s="160">
        <v>-786850.64999999991</v>
      </c>
      <c r="G134" s="202" t="s">
        <v>2852</v>
      </c>
    </row>
    <row r="135" spans="1:7">
      <c r="C135" s="137"/>
      <c r="D135" s="148"/>
      <c r="F135" s="146">
        <v>56399</v>
      </c>
      <c r="G135" s="173" t="s">
        <v>2790</v>
      </c>
    </row>
    <row r="136" spans="1:7">
      <c r="C136" s="137"/>
      <c r="D136" s="148"/>
      <c r="G136" s="137"/>
    </row>
    <row r="137" spans="1:7">
      <c r="C137" s="147" t="s">
        <v>490</v>
      </c>
      <c r="D137" s="148"/>
    </row>
    <row r="138" spans="1:7">
      <c r="A138" s="149" t="s">
        <v>488</v>
      </c>
      <c r="B138" s="203"/>
      <c r="C138" s="151" t="s">
        <v>2853</v>
      </c>
      <c r="D138" s="148"/>
      <c r="F138" s="184">
        <f>F139+F140</f>
        <v>0</v>
      </c>
      <c r="G138" s="156"/>
    </row>
    <row r="139" spans="1:7">
      <c r="C139" s="147"/>
      <c r="D139" s="148"/>
      <c r="F139" s="155">
        <v>0</v>
      </c>
      <c r="G139" s="156" t="s">
        <v>2759</v>
      </c>
    </row>
    <row r="140" spans="1:7">
      <c r="C140" s="147"/>
      <c r="D140" s="148"/>
      <c r="F140" s="171"/>
      <c r="G140" s="172" t="s">
        <v>2854</v>
      </c>
    </row>
    <row r="141" spans="1:7">
      <c r="C141" s="147"/>
      <c r="D141" s="148"/>
    </row>
    <row r="142" spans="1:7">
      <c r="A142" s="149" t="s">
        <v>489</v>
      </c>
      <c r="C142" s="151" t="s">
        <v>2855</v>
      </c>
      <c r="D142" s="148"/>
      <c r="F142" s="184">
        <f>F143+F144+F145</f>
        <v>3226406</v>
      </c>
      <c r="G142" s="156"/>
    </row>
    <row r="143" spans="1:7">
      <c r="B143" s="150"/>
      <c r="C143" s="195"/>
      <c r="D143" s="148"/>
      <c r="F143" s="155">
        <v>0</v>
      </c>
      <c r="G143" s="156" t="s">
        <v>2856</v>
      </c>
    </row>
    <row r="144" spans="1:7">
      <c r="B144" s="150"/>
      <c r="C144" s="195"/>
      <c r="D144" s="148"/>
      <c r="F144" s="171">
        <v>0</v>
      </c>
      <c r="G144" s="173" t="s">
        <v>2857</v>
      </c>
    </row>
    <row r="145" spans="1:7">
      <c r="B145" s="150"/>
      <c r="C145" s="195"/>
      <c r="D145" s="148"/>
      <c r="F145" s="171">
        <v>3226406</v>
      </c>
      <c r="G145" s="172" t="s">
        <v>2785</v>
      </c>
    </row>
    <row r="146" spans="1:7">
      <c r="B146" s="150"/>
      <c r="C146" s="195"/>
      <c r="D146" s="148"/>
      <c r="F146" s="174"/>
      <c r="G146" s="175"/>
    </row>
    <row r="147" spans="1:7">
      <c r="B147" s="150"/>
      <c r="C147" s="147" t="s">
        <v>11</v>
      </c>
      <c r="D147" s="148"/>
      <c r="G147" s="164"/>
    </row>
    <row r="148" spans="1:7">
      <c r="A148" s="149" t="s">
        <v>532</v>
      </c>
      <c r="B148" s="150"/>
      <c r="C148" s="151" t="s">
        <v>2858</v>
      </c>
      <c r="D148" s="148"/>
      <c r="F148" s="152">
        <f>F149+F150+F151+F152+F153+F154+F155</f>
        <v>-0.5</v>
      </c>
      <c r="G148" s="200"/>
    </row>
    <row r="149" spans="1:7">
      <c r="C149" s="154" t="s">
        <v>2758</v>
      </c>
      <c r="D149" s="148"/>
      <c r="F149" s="155">
        <v>14046299.5</v>
      </c>
      <c r="G149" s="156" t="s">
        <v>2759</v>
      </c>
    </row>
    <row r="150" spans="1:7">
      <c r="C150" s="166"/>
      <c r="D150" s="148"/>
      <c r="F150" s="160"/>
      <c r="G150" s="177" t="s">
        <v>2859</v>
      </c>
    </row>
    <row r="151" spans="1:7">
      <c r="C151" s="166"/>
      <c r="D151" s="148"/>
      <c r="F151" s="160"/>
      <c r="G151" s="156"/>
    </row>
    <row r="152" spans="1:7">
      <c r="B152" s="201"/>
      <c r="C152" s="167"/>
      <c r="D152" s="148"/>
      <c r="F152" s="160">
        <v>0</v>
      </c>
      <c r="G152" s="177" t="s">
        <v>2792</v>
      </c>
    </row>
    <row r="153" spans="1:7">
      <c r="B153" s="201"/>
      <c r="C153" s="167"/>
      <c r="D153" s="148"/>
      <c r="F153" s="160"/>
      <c r="G153" s="178" t="s">
        <v>2793</v>
      </c>
    </row>
    <row r="154" spans="1:7">
      <c r="A154" s="194" t="s">
        <v>2860</v>
      </c>
      <c r="B154" s="204">
        <v>6480009000</v>
      </c>
      <c r="C154" s="205" t="s">
        <v>2861</v>
      </c>
      <c r="D154" s="148"/>
      <c r="F154" s="206">
        <v>-14046300</v>
      </c>
      <c r="G154" s="179" t="s">
        <v>2862</v>
      </c>
    </row>
    <row r="155" spans="1:7">
      <c r="C155" s="167"/>
      <c r="D155" s="148"/>
      <c r="F155" s="174"/>
      <c r="G155" s="175"/>
    </row>
    <row r="156" spans="1:7">
      <c r="C156" s="167"/>
      <c r="D156" s="148"/>
      <c r="F156" s="137"/>
      <c r="G156" s="144"/>
    </row>
    <row r="157" spans="1:7">
      <c r="A157" s="149" t="s">
        <v>535</v>
      </c>
      <c r="B157" s="150">
        <v>2730990904</v>
      </c>
      <c r="C157" s="207" t="s">
        <v>2710</v>
      </c>
      <c r="D157" s="148"/>
      <c r="F157" s="162">
        <v>0</v>
      </c>
      <c r="G157" s="208" t="s">
        <v>2863</v>
      </c>
    </row>
    <row r="158" spans="1:7">
      <c r="A158" s="149" t="s">
        <v>475</v>
      </c>
      <c r="B158" s="150">
        <v>2730990810</v>
      </c>
      <c r="C158" s="207" t="s">
        <v>2445</v>
      </c>
      <c r="D158" s="148"/>
      <c r="F158" s="162">
        <v>0</v>
      </c>
      <c r="G158" s="139" t="s">
        <v>2765</v>
      </c>
    </row>
    <row r="159" spans="1:7">
      <c r="A159" s="149" t="s">
        <v>477</v>
      </c>
      <c r="B159" s="150">
        <v>2730990830</v>
      </c>
      <c r="C159" s="207" t="s">
        <v>2447</v>
      </c>
      <c r="D159" s="148"/>
      <c r="F159" s="162">
        <v>0</v>
      </c>
      <c r="G159" s="139" t="s">
        <v>2765</v>
      </c>
    </row>
    <row r="160" spans="1:7">
      <c r="A160" s="149" t="s">
        <v>479</v>
      </c>
      <c r="B160" s="150"/>
      <c r="C160" s="207"/>
      <c r="D160" s="148"/>
      <c r="F160" s="152">
        <f>F161+F162</f>
        <v>0</v>
      </c>
    </row>
    <row r="161" spans="1:7">
      <c r="B161" s="150"/>
      <c r="C161" s="166" t="s">
        <v>2810</v>
      </c>
      <c r="D161" s="148"/>
      <c r="F161" s="162">
        <v>0</v>
      </c>
      <c r="G161" s="156" t="s">
        <v>2864</v>
      </c>
    </row>
    <row r="162" spans="1:7">
      <c r="B162" s="209">
        <v>2730990850</v>
      </c>
      <c r="C162" s="46" t="s">
        <v>2449</v>
      </c>
      <c r="D162" s="148"/>
      <c r="F162" s="162">
        <v>0</v>
      </c>
      <c r="G162" s="139" t="s">
        <v>2765</v>
      </c>
    </row>
    <row r="163" spans="1:7">
      <c r="B163" s="209"/>
      <c r="C163" s="207"/>
      <c r="D163" s="148"/>
      <c r="F163" s="148"/>
    </row>
    <row r="164" spans="1:7">
      <c r="A164" s="149" t="s">
        <v>512</v>
      </c>
      <c r="B164" s="150"/>
      <c r="C164" s="151" t="s">
        <v>2865</v>
      </c>
      <c r="D164" s="148"/>
      <c r="F164" s="152">
        <f>F165+F166+F167</f>
        <v>-148244674.18000001</v>
      </c>
      <c r="G164" s="178" t="s">
        <v>2866</v>
      </c>
    </row>
    <row r="165" spans="1:7">
      <c r="B165" s="150"/>
      <c r="C165" s="151"/>
      <c r="D165" s="148"/>
      <c r="F165" s="155">
        <v>-70904</v>
      </c>
      <c r="G165" s="156" t="s">
        <v>2759</v>
      </c>
    </row>
    <row r="166" spans="1:7">
      <c r="B166" s="150">
        <v>2745200000</v>
      </c>
      <c r="C166" s="207" t="s">
        <v>2480</v>
      </c>
      <c r="D166" s="148"/>
      <c r="F166" s="162">
        <v>-144266250.31</v>
      </c>
      <c r="G166" s="210" t="s">
        <v>2867</v>
      </c>
    </row>
    <row r="167" spans="1:7">
      <c r="B167" s="150">
        <v>2745210000</v>
      </c>
      <c r="C167" s="207" t="s">
        <v>2481</v>
      </c>
      <c r="D167" s="148"/>
      <c r="F167" s="162">
        <v>-3907519.87</v>
      </c>
      <c r="G167" s="210" t="s">
        <v>2868</v>
      </c>
    </row>
    <row r="168" spans="1:7">
      <c r="B168" s="150"/>
      <c r="C168" s="207"/>
      <c r="D168" s="148"/>
      <c r="E168" s="148"/>
      <c r="F168" s="148"/>
      <c r="G168" s="211"/>
    </row>
    <row r="169" spans="1:7">
      <c r="A169" s="149" t="s">
        <v>493</v>
      </c>
      <c r="B169" s="150"/>
      <c r="C169" s="151" t="s">
        <v>2869</v>
      </c>
      <c r="D169" s="148"/>
      <c r="F169" s="152">
        <f>F170+F171+F172+F173+F174+F175</f>
        <v>-1373479262.0799999</v>
      </c>
      <c r="G169" s="212"/>
    </row>
    <row r="170" spans="1:7">
      <c r="A170" s="150"/>
      <c r="B170" s="150"/>
      <c r="C170" s="151"/>
      <c r="F170" s="155">
        <v>61776.41</v>
      </c>
      <c r="G170" s="156" t="s">
        <v>2759</v>
      </c>
    </row>
    <row r="171" spans="1:7">
      <c r="A171" s="176" t="s">
        <v>2870</v>
      </c>
      <c r="B171" s="150"/>
      <c r="C171" s="166" t="s">
        <v>2871</v>
      </c>
      <c r="F171" s="160">
        <v>8569.51</v>
      </c>
      <c r="G171" s="137" t="s">
        <v>2872</v>
      </c>
    </row>
    <row r="172" spans="1:7">
      <c r="A172" s="176"/>
      <c r="B172" s="150"/>
      <c r="C172" s="166" t="s">
        <v>2873</v>
      </c>
      <c r="F172" s="213">
        <v>-1377770161</v>
      </c>
      <c r="G172" s="210" t="s">
        <v>2874</v>
      </c>
    </row>
    <row r="173" spans="1:7">
      <c r="A173" s="176"/>
      <c r="B173" s="150"/>
      <c r="C173" s="147"/>
      <c r="F173" s="213">
        <v>-70629921</v>
      </c>
      <c r="G173" s="210" t="s">
        <v>2875</v>
      </c>
    </row>
    <row r="174" spans="1:7" ht="13.5" customHeight="1">
      <c r="A174" s="176"/>
      <c r="B174" s="150"/>
      <c r="C174" s="147"/>
      <c r="F174" s="213">
        <v>70290157</v>
      </c>
      <c r="G174" s="210" t="s">
        <v>2876</v>
      </c>
    </row>
    <row r="175" spans="1:7" ht="13.5" customHeight="1">
      <c r="A175" s="176"/>
      <c r="B175" s="150"/>
      <c r="C175" s="147"/>
      <c r="F175" s="213">
        <v>4560317</v>
      </c>
      <c r="G175" s="210" t="s">
        <v>2877</v>
      </c>
    </row>
    <row r="176" spans="1:7">
      <c r="A176" s="176"/>
      <c r="B176" s="150"/>
      <c r="C176" s="147" t="s">
        <v>2878</v>
      </c>
      <c r="F176" s="137"/>
      <c r="G176" s="146"/>
    </row>
    <row r="177" spans="1:9">
      <c r="A177" s="149" t="s">
        <v>538</v>
      </c>
      <c r="B177" s="214"/>
      <c r="C177" s="151" t="s">
        <v>2879</v>
      </c>
      <c r="F177" s="152">
        <f>F178+F179</f>
        <v>0</v>
      </c>
      <c r="G177" s="137"/>
    </row>
    <row r="178" spans="1:9">
      <c r="A178" s="176"/>
      <c r="B178" s="150"/>
      <c r="C178" s="166"/>
      <c r="F178" s="155">
        <v>0</v>
      </c>
      <c r="G178" s="156" t="s">
        <v>2759</v>
      </c>
    </row>
    <row r="179" spans="1:9">
      <c r="A179" s="176"/>
      <c r="B179" s="150"/>
      <c r="C179" s="215">
        <v>30571180.190000057</v>
      </c>
      <c r="F179" s="171"/>
      <c r="G179" s="177" t="s">
        <v>2859</v>
      </c>
    </row>
    <row r="180" spans="1:9">
      <c r="A180" s="176"/>
      <c r="B180" s="150"/>
      <c r="C180" s="215">
        <v>5656213.1499896049</v>
      </c>
      <c r="F180" s="137"/>
      <c r="G180" s="137"/>
    </row>
    <row r="181" spans="1:9">
      <c r="A181" s="176"/>
      <c r="B181" s="150"/>
      <c r="C181" s="180" t="s">
        <v>19</v>
      </c>
      <c r="F181" s="181">
        <f>F94+F116+F122+F131+F142+F138+F148+F157+F158+F159+F160+F164+F169+F177</f>
        <v>-1524376998.3400002</v>
      </c>
    </row>
    <row r="182" spans="1:9">
      <c r="A182" s="147" t="s">
        <v>15</v>
      </c>
      <c r="B182" s="150"/>
      <c r="C182" s="161"/>
      <c r="F182" s="144">
        <f>F181+F91</f>
        <v>-1752768002.9372656</v>
      </c>
      <c r="G182" s="182">
        <f>F182-F73</f>
        <v>-1526464604.5999999</v>
      </c>
    </row>
    <row r="183" spans="1:9">
      <c r="A183" s="216" t="s">
        <v>2880</v>
      </c>
      <c r="B183" s="216"/>
      <c r="C183" s="216"/>
      <c r="F183" s="217">
        <f>F184+F185+F186</f>
        <v>0</v>
      </c>
      <c r="G183" s="182"/>
    </row>
    <row r="184" spans="1:9">
      <c r="B184" s="30">
        <v>2710990902</v>
      </c>
      <c r="C184" s="44" t="s">
        <v>1268</v>
      </c>
      <c r="F184" s="162">
        <v>0</v>
      </c>
      <c r="G184" s="182"/>
      <c r="I184" s="146"/>
    </row>
    <row r="185" spans="1:9">
      <c r="B185" s="30">
        <v>2710990903</v>
      </c>
      <c r="C185" s="44" t="s">
        <v>1269</v>
      </c>
      <c r="F185" s="162">
        <v>0</v>
      </c>
      <c r="G185" s="182"/>
      <c r="H185" s="199"/>
      <c r="I185" s="146"/>
    </row>
    <row r="186" spans="1:9">
      <c r="B186" s="30">
        <v>2710990904</v>
      </c>
      <c r="C186" s="44" t="s">
        <v>1270</v>
      </c>
      <c r="D186" s="148"/>
      <c r="F186" s="162">
        <v>0</v>
      </c>
      <c r="G186" s="208" t="s">
        <v>2863</v>
      </c>
      <c r="H186" s="199"/>
      <c r="I186" s="218"/>
    </row>
    <row r="187" spans="1:9">
      <c r="C187" s="137"/>
      <c r="D187" s="148"/>
      <c r="H187" s="199"/>
      <c r="I187" s="146"/>
    </row>
    <row r="188" spans="1:9">
      <c r="A188" s="219" t="s">
        <v>312</v>
      </c>
      <c r="C188" s="147" t="s">
        <v>2881</v>
      </c>
      <c r="D188" s="148"/>
      <c r="F188" s="146"/>
      <c r="G188" s="146"/>
    </row>
    <row r="189" spans="1:9">
      <c r="C189" s="220" t="s">
        <v>2882</v>
      </c>
      <c r="D189" s="148"/>
    </row>
    <row r="190" spans="1:9">
      <c r="C190" s="221" t="s">
        <v>2883</v>
      </c>
      <c r="D190" s="148"/>
      <c r="F190" s="222">
        <v>0</v>
      </c>
      <c r="G190" s="139" t="s">
        <v>2884</v>
      </c>
    </row>
    <row r="191" spans="1:9">
      <c r="C191" s="137" t="s">
        <v>2851</v>
      </c>
      <c r="D191" s="148"/>
      <c r="F191" s="222">
        <v>0</v>
      </c>
      <c r="H191" s="199"/>
    </row>
    <row r="192" spans="1:9">
      <c r="C192" s="137" t="s">
        <v>2885</v>
      </c>
      <c r="D192" s="148"/>
      <c r="F192" s="222">
        <v>0</v>
      </c>
      <c r="G192" s="144" t="s">
        <v>2886</v>
      </c>
    </row>
    <row r="193" spans="3:8">
      <c r="C193" s="137" t="s">
        <v>2887</v>
      </c>
      <c r="D193" s="193"/>
      <c r="F193" s="222">
        <v>-23281.039700000001</v>
      </c>
      <c r="G193" s="139" t="s">
        <v>2888</v>
      </c>
    </row>
    <row r="194" spans="3:8">
      <c r="C194" s="137" t="s">
        <v>2889</v>
      </c>
      <c r="D194" s="148"/>
      <c r="F194" s="222">
        <v>0</v>
      </c>
      <c r="G194" s="139" t="s">
        <v>2890</v>
      </c>
    </row>
    <row r="195" spans="3:8">
      <c r="C195" s="137" t="s">
        <v>2891</v>
      </c>
      <c r="D195" s="148"/>
      <c r="F195" s="222">
        <v>0</v>
      </c>
      <c r="G195" s="139" t="s">
        <v>2892</v>
      </c>
    </row>
    <row r="196" spans="3:8">
      <c r="C196" s="137" t="s">
        <v>2893</v>
      </c>
      <c r="D196" s="148"/>
      <c r="F196" s="223">
        <v>0</v>
      </c>
      <c r="G196" s="139" t="s">
        <v>2894</v>
      </c>
    </row>
    <row r="197" spans="3:8">
      <c r="C197" s="137"/>
      <c r="D197" s="148"/>
      <c r="F197" s="137"/>
      <c r="G197" s="137"/>
    </row>
    <row r="198" spans="3:8">
      <c r="C198" s="137" t="s">
        <v>2895</v>
      </c>
      <c r="D198" s="193"/>
      <c r="F198" s="222">
        <v>-6060909.2445999999</v>
      </c>
      <c r="G198" s="139" t="s">
        <v>2771</v>
      </c>
      <c r="H198" s="199"/>
    </row>
    <row r="199" spans="3:8">
      <c r="C199" s="137" t="s">
        <v>2896</v>
      </c>
      <c r="D199" s="193"/>
      <c r="E199" s="146"/>
      <c r="F199" s="222">
        <v>2483430.2154694898</v>
      </c>
      <c r="G199" s="139" t="s">
        <v>2897</v>
      </c>
      <c r="H199" s="199"/>
    </row>
    <row r="200" spans="3:8">
      <c r="C200" s="224" t="s">
        <v>2898</v>
      </c>
      <c r="D200" s="193"/>
      <c r="E200" s="146"/>
      <c r="F200" s="225">
        <v>10594357</v>
      </c>
      <c r="G200" s="179" t="s">
        <v>2899</v>
      </c>
      <c r="H200" s="199"/>
    </row>
    <row r="201" spans="3:8">
      <c r="C201" s="203" t="s">
        <v>2900</v>
      </c>
      <c r="D201" s="148"/>
      <c r="E201" s="146"/>
      <c r="F201" s="222">
        <v>2270.9201500000004</v>
      </c>
      <c r="G201" s="139" t="s">
        <v>2901</v>
      </c>
      <c r="H201" s="199"/>
    </row>
    <row r="202" spans="3:8" ht="13.8" thickBot="1">
      <c r="C202" s="203"/>
      <c r="D202" s="148"/>
      <c r="E202" s="146"/>
      <c r="F202" s="222">
        <v>0</v>
      </c>
      <c r="G202" s="139" t="s">
        <v>2902</v>
      </c>
      <c r="H202" s="199"/>
    </row>
    <row r="203" spans="3:8">
      <c r="C203" s="226" t="s">
        <v>19</v>
      </c>
      <c r="D203" s="148"/>
      <c r="E203" s="146"/>
      <c r="F203" s="227">
        <f>SUM(F190:F202)</f>
        <v>6995867.85131949</v>
      </c>
      <c r="G203" s="146"/>
      <c r="H203" s="199"/>
    </row>
    <row r="204" spans="3:8">
      <c r="C204" s="138"/>
      <c r="D204" s="148"/>
      <c r="E204" s="146"/>
      <c r="F204" s="146"/>
      <c r="G204" s="146"/>
      <c r="H204" s="199"/>
    </row>
    <row r="205" spans="3:8">
      <c r="C205" s="167" t="s">
        <v>2903</v>
      </c>
      <c r="D205" s="148"/>
      <c r="E205" s="146"/>
      <c r="F205" s="146">
        <f>F154*0.265</f>
        <v>-3722269.5</v>
      </c>
      <c r="G205" s="228" t="s">
        <v>2904</v>
      </c>
      <c r="H205" s="199"/>
    </row>
    <row r="206" spans="3:8">
      <c r="C206" s="138"/>
      <c r="D206" s="148"/>
      <c r="E206" s="146"/>
      <c r="F206" s="229">
        <v>0</v>
      </c>
      <c r="G206" s="172" t="s">
        <v>2905</v>
      </c>
      <c r="H206" s="199"/>
    </row>
    <row r="207" spans="3:8">
      <c r="C207" s="138"/>
      <c r="D207" s="148"/>
      <c r="E207" s="146"/>
      <c r="F207" s="229">
        <v>0</v>
      </c>
      <c r="G207" s="172" t="s">
        <v>2906</v>
      </c>
    </row>
    <row r="208" spans="3:8">
      <c r="C208" s="230"/>
      <c r="D208" s="148"/>
      <c r="E208" s="146"/>
      <c r="F208" s="229">
        <v>0</v>
      </c>
      <c r="G208" s="172" t="s">
        <v>2907</v>
      </c>
    </row>
    <row r="209" spans="1:8">
      <c r="C209" s="230"/>
      <c r="D209" s="148"/>
      <c r="E209" s="146"/>
      <c r="F209" s="229">
        <v>0</v>
      </c>
      <c r="G209" s="172" t="s">
        <v>2908</v>
      </c>
    </row>
    <row r="210" spans="1:8">
      <c r="C210" s="230"/>
      <c r="D210" s="193"/>
      <c r="E210" s="146"/>
      <c r="F210" s="229">
        <v>33129857</v>
      </c>
      <c r="G210" s="172" t="s">
        <v>2854</v>
      </c>
    </row>
    <row r="211" spans="1:8">
      <c r="C211" s="230"/>
      <c r="D211" s="148"/>
      <c r="E211" s="146"/>
      <c r="F211" s="229"/>
      <c r="G211" s="146"/>
    </row>
    <row r="212" spans="1:8">
      <c r="C212" s="230"/>
      <c r="D212" s="148"/>
      <c r="E212" s="146"/>
      <c r="F212" s="229"/>
      <c r="G212" s="146"/>
    </row>
    <row r="213" spans="1:8">
      <c r="C213" s="138"/>
      <c r="D213" s="148"/>
      <c r="F213" s="187"/>
      <c r="G213" s="187"/>
      <c r="H213" s="199"/>
    </row>
    <row r="214" spans="1:8">
      <c r="A214" s="1792" t="s">
        <v>2909</v>
      </c>
      <c r="B214" s="1792"/>
      <c r="C214" s="1792"/>
      <c r="D214" s="1792"/>
      <c r="E214" s="1792"/>
      <c r="F214" s="1792"/>
      <c r="G214" s="1792"/>
      <c r="H214" s="199"/>
    </row>
    <row r="215" spans="1:8">
      <c r="B215" s="146"/>
      <c r="C215" s="138"/>
      <c r="D215" s="148"/>
      <c r="E215" s="146"/>
      <c r="F215" s="146"/>
      <c r="G215" s="146"/>
      <c r="H215" s="199"/>
    </row>
    <row r="216" spans="1:8">
      <c r="A216" s="149" t="s">
        <v>323</v>
      </c>
      <c r="B216" s="146"/>
      <c r="C216" s="166" t="s">
        <v>2910</v>
      </c>
      <c r="D216" s="148"/>
      <c r="F216" s="152">
        <f>F217+F218+F219+F220+F221</f>
        <v>268734563</v>
      </c>
      <c r="G216" s="178"/>
      <c r="H216" s="199"/>
    </row>
    <row r="217" spans="1:8">
      <c r="A217" s="176"/>
      <c r="B217" s="146"/>
      <c r="C217" s="166" t="s">
        <v>695</v>
      </c>
      <c r="D217" s="148"/>
      <c r="F217" s="146">
        <v>229925632</v>
      </c>
      <c r="G217" s="210" t="s">
        <v>2874</v>
      </c>
      <c r="H217" s="199"/>
    </row>
    <row r="218" spans="1:8">
      <c r="B218" s="146"/>
      <c r="C218" s="138"/>
      <c r="D218" s="148"/>
      <c r="E218" s="146"/>
      <c r="F218" s="146">
        <v>0</v>
      </c>
      <c r="G218" s="210" t="s">
        <v>2911</v>
      </c>
      <c r="H218" s="199"/>
    </row>
    <row r="219" spans="1:8">
      <c r="B219" s="146"/>
      <c r="C219" s="138"/>
      <c r="D219" s="148"/>
      <c r="E219" s="146"/>
      <c r="F219" s="146">
        <v>-10242</v>
      </c>
      <c r="G219" s="210" t="s">
        <v>2912</v>
      </c>
      <c r="H219" s="199"/>
    </row>
    <row r="220" spans="1:8">
      <c r="B220" s="146"/>
      <c r="C220" s="138"/>
      <c r="D220" s="148"/>
      <c r="E220" s="146"/>
      <c r="F220" s="146">
        <v>38819173</v>
      </c>
      <c r="G220" s="210" t="s">
        <v>2877</v>
      </c>
      <c r="H220" s="199"/>
    </row>
    <row r="221" spans="1:8">
      <c r="B221" s="146"/>
      <c r="C221" s="138"/>
      <c r="D221" s="148"/>
      <c r="E221" s="146"/>
      <c r="F221" s="146">
        <v>0</v>
      </c>
      <c r="G221" s="210" t="s">
        <v>2877</v>
      </c>
      <c r="H221" s="199"/>
    </row>
    <row r="222" spans="1:8">
      <c r="B222" s="146"/>
      <c r="C222" s="138"/>
      <c r="D222" s="148"/>
      <c r="E222" s="146"/>
      <c r="F222" s="146"/>
      <c r="G222" s="146"/>
      <c r="H222" s="199"/>
    </row>
    <row r="223" spans="1:8">
      <c r="B223" s="146"/>
      <c r="C223" s="142"/>
      <c r="D223" s="148"/>
      <c r="E223" s="146"/>
      <c r="F223" s="146"/>
      <c r="G223" s="146"/>
      <c r="H223" s="199"/>
    </row>
    <row r="224" spans="1:8">
      <c r="A224" s="149" t="s">
        <v>170</v>
      </c>
      <c r="B224" s="30">
        <v>4205000000</v>
      </c>
      <c r="C224" s="44" t="s">
        <v>549</v>
      </c>
      <c r="D224" s="148"/>
      <c r="E224" s="146"/>
      <c r="F224" s="231">
        <v>-213774318.66</v>
      </c>
      <c r="G224" s="210" t="s">
        <v>2874</v>
      </c>
      <c r="H224" s="199"/>
    </row>
    <row r="225" spans="1:8">
      <c r="A225" s="149" t="s">
        <v>171</v>
      </c>
      <c r="B225" s="30">
        <v>4207000000</v>
      </c>
      <c r="C225" s="44" t="s">
        <v>550</v>
      </c>
      <c r="D225" s="148"/>
      <c r="E225" s="146"/>
      <c r="F225" s="231">
        <v>-9645702.5399999898</v>
      </c>
      <c r="G225" s="210" t="s">
        <v>2874</v>
      </c>
      <c r="H225" s="199"/>
    </row>
    <row r="226" spans="1:8">
      <c r="A226" s="149" t="s">
        <v>185</v>
      </c>
      <c r="B226" s="30">
        <v>4231310000</v>
      </c>
      <c r="C226" s="44" t="s">
        <v>566</v>
      </c>
      <c r="D226" s="148"/>
      <c r="E226" s="146"/>
      <c r="F226" s="231">
        <v>-2252493138.21</v>
      </c>
      <c r="G226" s="210" t="s">
        <v>2874</v>
      </c>
      <c r="H226" s="199"/>
    </row>
    <row r="227" spans="1:8">
      <c r="A227" s="149" t="s">
        <v>186</v>
      </c>
      <c r="B227" s="30">
        <v>4231320000</v>
      </c>
      <c r="C227" s="44" t="s">
        <v>567</v>
      </c>
      <c r="D227" s="148"/>
      <c r="E227" s="146"/>
      <c r="F227" s="231">
        <v>-2949384924.3499899</v>
      </c>
      <c r="G227" s="210" t="s">
        <v>2874</v>
      </c>
      <c r="H227" s="199"/>
    </row>
    <row r="228" spans="1:8">
      <c r="A228" s="149" t="s">
        <v>187</v>
      </c>
      <c r="B228" s="30">
        <v>4231330000</v>
      </c>
      <c r="C228" s="44" t="s">
        <v>568</v>
      </c>
      <c r="D228" s="148"/>
      <c r="E228" s="146"/>
      <c r="F228" s="232">
        <v>-5272126576.5924997</v>
      </c>
      <c r="G228" s="210" t="s">
        <v>2874</v>
      </c>
      <c r="H228" s="199"/>
    </row>
    <row r="229" spans="1:8">
      <c r="A229" s="149" t="s">
        <v>188</v>
      </c>
      <c r="B229" s="30">
        <v>4231340000</v>
      </c>
      <c r="C229" s="44" t="s">
        <v>569</v>
      </c>
      <c r="D229" s="148"/>
      <c r="E229" s="146"/>
      <c r="F229" s="231">
        <v>-726566385.65999901</v>
      </c>
      <c r="G229" s="210" t="s">
        <v>2874</v>
      </c>
      <c r="H229" s="199"/>
    </row>
    <row r="230" spans="1:8">
      <c r="A230" s="149" t="s">
        <v>189</v>
      </c>
      <c r="B230" s="30">
        <v>4231350000</v>
      </c>
      <c r="C230" s="44" t="s">
        <v>570</v>
      </c>
      <c r="D230" s="148"/>
      <c r="E230" s="146"/>
      <c r="F230" s="231">
        <v>-343579307.69999897</v>
      </c>
      <c r="G230" s="210" t="s">
        <v>2874</v>
      </c>
      <c r="H230" s="199"/>
    </row>
    <row r="231" spans="1:8">
      <c r="A231" s="149" t="s">
        <v>190</v>
      </c>
      <c r="B231" s="30">
        <v>4231390000</v>
      </c>
      <c r="C231" s="44" t="s">
        <v>571</v>
      </c>
      <c r="D231" s="148"/>
      <c r="E231" s="146"/>
      <c r="F231" s="231">
        <v>-6237353.6100000003</v>
      </c>
      <c r="G231" s="210" t="s">
        <v>2874</v>
      </c>
      <c r="H231" s="199"/>
    </row>
    <row r="232" spans="1:8">
      <c r="A232" s="149" t="s">
        <v>197</v>
      </c>
      <c r="B232" s="30">
        <v>4239000000</v>
      </c>
      <c r="C232" s="44" t="s">
        <v>579</v>
      </c>
      <c r="D232" s="148"/>
      <c r="E232" s="146"/>
      <c r="F232" s="231">
        <v>-8375830.5199999902</v>
      </c>
      <c r="G232" s="210" t="s">
        <v>2874</v>
      </c>
      <c r="H232" s="199"/>
    </row>
    <row r="233" spans="1:8">
      <c r="A233" s="149" t="s">
        <v>221</v>
      </c>
      <c r="B233" s="30">
        <v>4423131000</v>
      </c>
      <c r="C233" s="44" t="s">
        <v>566</v>
      </c>
      <c r="D233" s="148"/>
      <c r="E233" s="146"/>
      <c r="F233" s="233">
        <v>-77068589.150000006</v>
      </c>
      <c r="G233" s="210" t="s">
        <v>2874</v>
      </c>
      <c r="H233" s="199"/>
    </row>
    <row r="234" spans="1:8">
      <c r="A234" s="149" t="s">
        <v>222</v>
      </c>
      <c r="B234" s="30">
        <v>4423132000</v>
      </c>
      <c r="C234" s="44" t="s">
        <v>567</v>
      </c>
      <c r="D234" s="148"/>
      <c r="E234" s="146"/>
      <c r="F234" s="233">
        <v>-24447852.079999901</v>
      </c>
      <c r="G234" s="210" t="s">
        <v>2874</v>
      </c>
      <c r="H234" s="199"/>
    </row>
    <row r="235" spans="1:8">
      <c r="A235" s="149" t="s">
        <v>223</v>
      </c>
      <c r="B235" s="30">
        <v>4423133000</v>
      </c>
      <c r="C235" s="44" t="s">
        <v>568</v>
      </c>
      <c r="D235" s="148"/>
      <c r="E235" s="146"/>
      <c r="F235" s="233">
        <v>-20523165.210000001</v>
      </c>
      <c r="G235" s="210" t="s">
        <v>2874</v>
      </c>
      <c r="H235" s="199"/>
    </row>
    <row r="236" spans="1:8">
      <c r="A236" s="149" t="s">
        <v>224</v>
      </c>
      <c r="B236" s="30">
        <v>4423134000</v>
      </c>
      <c r="C236" s="44" t="s">
        <v>569</v>
      </c>
      <c r="D236" s="148"/>
      <c r="E236" s="146"/>
      <c r="F236" s="233">
        <v>-3173792.16</v>
      </c>
      <c r="G236" s="210" t="s">
        <v>2874</v>
      </c>
      <c r="H236" s="199"/>
    </row>
    <row r="237" spans="1:8">
      <c r="A237" s="149" t="s">
        <v>225</v>
      </c>
      <c r="B237" s="30">
        <v>4423135000</v>
      </c>
      <c r="C237" s="44" t="s">
        <v>570</v>
      </c>
      <c r="D237" s="148"/>
      <c r="E237" s="146"/>
      <c r="F237" s="233">
        <v>-16925453.809999902</v>
      </c>
      <c r="G237" s="210" t="s">
        <v>2874</v>
      </c>
      <c r="H237" s="199"/>
    </row>
    <row r="238" spans="1:8">
      <c r="A238" s="149" t="s">
        <v>172</v>
      </c>
      <c r="B238" s="234">
        <v>4210000000</v>
      </c>
      <c r="C238" s="235" t="s">
        <v>551</v>
      </c>
      <c r="D238" s="148"/>
      <c r="E238" s="146"/>
      <c r="F238" s="160">
        <v>-11810821</v>
      </c>
      <c r="G238" s="210" t="s">
        <v>2874</v>
      </c>
      <c r="H238" s="199"/>
    </row>
    <row r="239" spans="1:8">
      <c r="A239" s="149" t="s">
        <v>173</v>
      </c>
      <c r="B239" s="234">
        <v>4220000000</v>
      </c>
      <c r="C239" s="235" t="s">
        <v>552</v>
      </c>
      <c r="D239" s="148"/>
      <c r="E239" s="146"/>
      <c r="F239" s="160">
        <v>-79265456</v>
      </c>
      <c r="G239" s="210" t="s">
        <v>2874</v>
      </c>
      <c r="H239" s="199"/>
    </row>
    <row r="240" spans="1:8">
      <c r="B240" s="30"/>
      <c r="C240" s="44"/>
      <c r="D240" s="148"/>
      <c r="E240" s="146"/>
      <c r="F240" s="146"/>
      <c r="G240" s="146"/>
      <c r="H240" s="199"/>
    </row>
    <row r="241" spans="1:8">
      <c r="A241" s="149" t="s">
        <v>231</v>
      </c>
      <c r="B241" s="30">
        <v>4820500000</v>
      </c>
      <c r="C241" s="44" t="s">
        <v>549</v>
      </c>
      <c r="D241" s="148"/>
      <c r="E241" s="146"/>
      <c r="F241" s="231">
        <v>213448330.43000001</v>
      </c>
      <c r="G241" s="210" t="s">
        <v>2874</v>
      </c>
      <c r="H241" s="199"/>
    </row>
    <row r="242" spans="1:8">
      <c r="A242" s="149" t="s">
        <v>232</v>
      </c>
      <c r="B242" s="30">
        <v>4820700000</v>
      </c>
      <c r="C242" s="44" t="s">
        <v>550</v>
      </c>
      <c r="D242" s="148"/>
      <c r="E242" s="146"/>
      <c r="F242" s="231">
        <v>9609686.1500000004</v>
      </c>
      <c r="G242" s="210" t="s">
        <v>2874</v>
      </c>
      <c r="H242" s="199"/>
    </row>
    <row r="243" spans="1:8">
      <c r="A243" s="149" t="s">
        <v>244</v>
      </c>
      <c r="B243" s="30">
        <v>4823131000</v>
      </c>
      <c r="C243" s="44" t="s">
        <v>566</v>
      </c>
      <c r="D243" s="148"/>
      <c r="E243" s="146"/>
      <c r="F243" s="232">
        <v>1266294747.1499898</v>
      </c>
      <c r="G243" s="210" t="s">
        <v>2874</v>
      </c>
      <c r="H243" s="199"/>
    </row>
    <row r="244" spans="1:8">
      <c r="A244" s="149" t="s">
        <v>245</v>
      </c>
      <c r="B244" s="30">
        <v>4823132000</v>
      </c>
      <c r="C244" s="44" t="s">
        <v>567</v>
      </c>
      <c r="D244" s="148"/>
      <c r="E244" s="146"/>
      <c r="F244" s="231">
        <v>1718367173.5699899</v>
      </c>
      <c r="G244" s="210" t="s">
        <v>2874</v>
      </c>
      <c r="H244" s="199"/>
    </row>
    <row r="245" spans="1:8">
      <c r="A245" s="149" t="s">
        <v>246</v>
      </c>
      <c r="B245" s="30">
        <v>4823133000</v>
      </c>
      <c r="C245" s="44" t="s">
        <v>568</v>
      </c>
      <c r="D245" s="148"/>
      <c r="E245" s="146"/>
      <c r="F245" s="232">
        <v>3941368433.1623077</v>
      </c>
      <c r="G245" s="210" t="s">
        <v>2874</v>
      </c>
      <c r="H245" s="199"/>
    </row>
    <row r="246" spans="1:8">
      <c r="A246" s="149" t="s">
        <v>247</v>
      </c>
      <c r="B246" s="30">
        <v>4823134000</v>
      </c>
      <c r="C246" s="44" t="s">
        <v>569</v>
      </c>
      <c r="D246" s="148"/>
      <c r="E246" s="146"/>
      <c r="F246" s="231">
        <v>397028555.58999902</v>
      </c>
      <c r="G246" s="210" t="s">
        <v>2874</v>
      </c>
      <c r="H246" s="199"/>
    </row>
    <row r="247" spans="1:8">
      <c r="A247" s="149" t="s">
        <v>248</v>
      </c>
      <c r="B247" s="30">
        <v>4823135000</v>
      </c>
      <c r="C247" s="44" t="s">
        <v>570</v>
      </c>
      <c r="D247" s="148"/>
      <c r="E247" s="146"/>
      <c r="F247" s="231">
        <v>246923739.75999901</v>
      </c>
      <c r="G247" s="210" t="s">
        <v>2874</v>
      </c>
      <c r="H247" s="199"/>
    </row>
    <row r="248" spans="1:8">
      <c r="A248" s="149" t="s">
        <v>249</v>
      </c>
      <c r="B248" s="30">
        <v>4823139000</v>
      </c>
      <c r="C248" s="44" t="s">
        <v>571</v>
      </c>
      <c r="D248" s="148"/>
      <c r="E248" s="146"/>
      <c r="F248" s="231">
        <v>5984876.5099999905</v>
      </c>
      <c r="G248" s="210" t="s">
        <v>2874</v>
      </c>
      <c r="H248" s="199"/>
    </row>
    <row r="249" spans="1:8">
      <c r="A249" s="149" t="s">
        <v>256</v>
      </c>
      <c r="B249" s="30">
        <v>4823900000</v>
      </c>
      <c r="C249" s="44" t="s">
        <v>579</v>
      </c>
      <c r="D249" s="148"/>
      <c r="E249" s="146"/>
      <c r="F249" s="231">
        <v>7322000.9199999897</v>
      </c>
      <c r="G249" s="210" t="s">
        <v>2874</v>
      </c>
      <c r="H249" s="199"/>
    </row>
    <row r="250" spans="1:8">
      <c r="A250" s="149" t="s">
        <v>233</v>
      </c>
      <c r="B250" s="234">
        <v>4822000000</v>
      </c>
      <c r="C250" s="235" t="s">
        <v>552</v>
      </c>
      <c r="D250" s="148"/>
      <c r="E250" s="146"/>
      <c r="F250" s="160">
        <v>43933112</v>
      </c>
      <c r="G250" s="210" t="s">
        <v>2874</v>
      </c>
      <c r="H250" s="199"/>
    </row>
    <row r="251" spans="1:8">
      <c r="B251" s="234">
        <v>4822000000</v>
      </c>
      <c r="C251" s="235" t="s">
        <v>552</v>
      </c>
      <c r="D251" s="148"/>
      <c r="E251" s="146"/>
      <c r="F251" s="160">
        <v>1168594</v>
      </c>
      <c r="G251" s="236" t="s">
        <v>2913</v>
      </c>
      <c r="H251" s="199"/>
    </row>
    <row r="252" spans="1:8">
      <c r="B252" s="234">
        <v>4822000000</v>
      </c>
      <c r="C252" s="235" t="s">
        <v>552</v>
      </c>
      <c r="D252" s="148"/>
      <c r="E252" s="146"/>
      <c r="F252" s="160">
        <v>40454</v>
      </c>
      <c r="G252" s="210" t="s">
        <v>2877</v>
      </c>
      <c r="H252" s="199"/>
    </row>
    <row r="253" spans="1:8">
      <c r="B253" s="234">
        <v>4822000000</v>
      </c>
      <c r="C253" s="235" t="s">
        <v>552</v>
      </c>
      <c r="D253" s="148"/>
      <c r="E253" s="146"/>
      <c r="F253" s="160">
        <v>6427</v>
      </c>
      <c r="G253" s="210" t="s">
        <v>2876</v>
      </c>
      <c r="H253" s="199"/>
    </row>
    <row r="254" spans="1:8">
      <c r="B254" s="30"/>
      <c r="C254" s="44"/>
      <c r="D254" s="148"/>
      <c r="E254" s="146"/>
      <c r="F254" s="146"/>
      <c r="G254" s="146"/>
      <c r="H254" s="199"/>
    </row>
    <row r="255" spans="1:8">
      <c r="A255" s="149" t="s">
        <v>173</v>
      </c>
      <c r="B255" s="234">
        <v>4220000000</v>
      </c>
      <c r="C255" s="235" t="s">
        <v>552</v>
      </c>
      <c r="D255" s="148"/>
      <c r="E255" s="146"/>
      <c r="F255" s="160">
        <v>-1070655</v>
      </c>
      <c r="G255" s="210" t="s">
        <v>2877</v>
      </c>
      <c r="H255" s="199"/>
    </row>
    <row r="256" spans="1:8">
      <c r="B256" s="234">
        <v>4220000000</v>
      </c>
      <c r="C256" s="235" t="s">
        <v>552</v>
      </c>
      <c r="D256" s="148"/>
      <c r="E256" s="146"/>
      <c r="F256" s="160">
        <v>57480</v>
      </c>
      <c r="G256" s="210" t="s">
        <v>2914</v>
      </c>
      <c r="H256" s="199"/>
    </row>
    <row r="257" spans="1:8">
      <c r="C257" s="138"/>
      <c r="D257" s="148"/>
      <c r="E257" s="146"/>
      <c r="F257" s="146"/>
      <c r="G257" s="146"/>
      <c r="H257" s="199"/>
    </row>
    <row r="258" spans="1:8">
      <c r="A258" s="149" t="s">
        <v>272</v>
      </c>
      <c r="C258" s="138" t="s">
        <v>623</v>
      </c>
      <c r="D258" s="148"/>
      <c r="E258" s="146"/>
      <c r="F258" s="152">
        <f>F259+F260+F261+F262+F263</f>
        <v>9096768515.6624889</v>
      </c>
      <c r="G258" s="146"/>
      <c r="H258" s="199"/>
    </row>
    <row r="259" spans="1:8">
      <c r="C259" s="138"/>
      <c r="D259" s="148"/>
      <c r="F259" s="146">
        <f>+F166+F167+F172</f>
        <v>-1525943931.1800001</v>
      </c>
      <c r="G259" s="211" t="s">
        <v>2915</v>
      </c>
      <c r="H259" s="199"/>
    </row>
    <row r="260" spans="1:8">
      <c r="C260" s="138"/>
      <c r="F260" s="146">
        <f>-F216</f>
        <v>-268734563</v>
      </c>
      <c r="G260" s="236" t="s">
        <v>2916</v>
      </c>
      <c r="H260" s="199"/>
    </row>
    <row r="261" spans="1:8">
      <c r="C261" s="138"/>
      <c r="F261" s="146">
        <f>-(F224+F225+F226+F227+F228+F229+F230+F231+F232+F238+F239+F253)</f>
        <v>11873253387.842489</v>
      </c>
      <c r="G261" s="210" t="s">
        <v>2874</v>
      </c>
      <c r="H261" s="199"/>
    </row>
    <row r="262" spans="1:8">
      <c r="C262" s="138"/>
      <c r="F262" s="146">
        <f>-F255-F256+F175</f>
        <v>5573492</v>
      </c>
      <c r="G262" s="210" t="s">
        <v>2917</v>
      </c>
      <c r="H262" s="199"/>
    </row>
    <row r="263" spans="1:8">
      <c r="C263" s="237" t="s">
        <v>2918</v>
      </c>
      <c r="F263" s="238">
        <f>-987350420-29450</f>
        <v>-987379870</v>
      </c>
      <c r="G263" s="210"/>
      <c r="H263" s="199"/>
    </row>
    <row r="264" spans="1:8">
      <c r="C264" s="138"/>
      <c r="F264" s="146"/>
      <c r="G264" s="146"/>
      <c r="H264" s="199"/>
    </row>
    <row r="265" spans="1:8">
      <c r="A265" s="149" t="s">
        <v>276</v>
      </c>
      <c r="C265" s="138" t="s">
        <v>2919</v>
      </c>
      <c r="F265" s="152">
        <f>F266+F267</f>
        <v>71508931.409999818</v>
      </c>
      <c r="G265" s="137"/>
      <c r="H265" s="199"/>
    </row>
    <row r="266" spans="1:8">
      <c r="C266" s="138"/>
      <c r="F266" s="146">
        <f>-(F233+F234+F235+F236+F237)</f>
        <v>142138852.40999982</v>
      </c>
      <c r="G266" s="210" t="s">
        <v>2874</v>
      </c>
      <c r="H266" s="199"/>
    </row>
    <row r="267" spans="1:8">
      <c r="C267" s="138"/>
      <c r="F267" s="146">
        <f>F173</f>
        <v>-70629921</v>
      </c>
      <c r="G267" s="210" t="s">
        <v>2875</v>
      </c>
    </row>
    <row r="268" spans="1:8">
      <c r="C268" s="138"/>
      <c r="F268" s="137"/>
      <c r="G268" s="137"/>
    </row>
    <row r="269" spans="1:8">
      <c r="A269" s="149" t="s">
        <v>282</v>
      </c>
      <c r="C269" s="138" t="s">
        <v>2920</v>
      </c>
      <c r="F269" s="152">
        <f>F270+F271+F272+F273</f>
        <v>-6793819676.2422867</v>
      </c>
      <c r="G269" s="137"/>
    </row>
    <row r="270" spans="1:8">
      <c r="C270" s="138"/>
      <c r="F270" s="146">
        <f>-(F241+F242+F243+F244+F245+F246+F247+F248+F249+F250+F251+F252)</f>
        <v>-7851489703.2422867</v>
      </c>
      <c r="G270" s="210" t="s">
        <v>2874</v>
      </c>
    </row>
    <row r="271" spans="1:8">
      <c r="C271" s="237" t="s">
        <v>2918</v>
      </c>
      <c r="F271" s="238">
        <f>987350420+29450</f>
        <v>987379870</v>
      </c>
      <c r="G271" s="210"/>
    </row>
    <row r="272" spans="1:8">
      <c r="C272" s="138"/>
      <c r="F272" s="146">
        <f>F174</f>
        <v>70290157</v>
      </c>
      <c r="G272" s="210" t="s">
        <v>2876</v>
      </c>
    </row>
    <row r="273" spans="1:7">
      <c r="C273" s="138"/>
      <c r="F273" s="146"/>
      <c r="G273" s="210"/>
    </row>
    <row r="274" spans="1:7">
      <c r="C274" s="138"/>
    </row>
    <row r="275" spans="1:7">
      <c r="C275" s="138"/>
    </row>
    <row r="276" spans="1:7">
      <c r="C276" s="138"/>
    </row>
    <row r="277" spans="1:7">
      <c r="C277" s="138"/>
    </row>
    <row r="278" spans="1:7">
      <c r="A278" s="1793" t="s">
        <v>2921</v>
      </c>
      <c r="B278" s="1793"/>
      <c r="C278" s="1793"/>
      <c r="D278" s="1793"/>
      <c r="E278" s="1793"/>
      <c r="F278" s="1793"/>
    </row>
    <row r="279" spans="1:7">
      <c r="C279" s="138"/>
    </row>
    <row r="280" spans="1:7">
      <c r="A280" s="149" t="s">
        <v>323</v>
      </c>
      <c r="B280" s="146"/>
      <c r="C280" s="166" t="s">
        <v>695</v>
      </c>
      <c r="D280" s="148">
        <f>F280-F216</f>
        <v>0</v>
      </c>
      <c r="F280" s="152">
        <v>268734563</v>
      </c>
      <c r="G280" s="210"/>
    </row>
    <row r="281" spans="1:7">
      <c r="C281" s="138"/>
    </row>
    <row r="282" spans="1:7">
      <c r="A282" s="149" t="s">
        <v>272</v>
      </c>
      <c r="C282" s="166" t="s">
        <v>623</v>
      </c>
      <c r="D282" s="148">
        <f>F282-F258</f>
        <v>-29700088.662488937</v>
      </c>
      <c r="E282" s="146"/>
      <c r="F282" s="152">
        <v>9067068427</v>
      </c>
    </row>
    <row r="283" spans="1:7">
      <c r="C283" s="138"/>
    </row>
    <row r="284" spans="1:7">
      <c r="A284" s="149" t="s">
        <v>276</v>
      </c>
      <c r="C284" s="166" t="s">
        <v>2919</v>
      </c>
      <c r="D284" s="146">
        <f>F265-F284</f>
        <v>-54935761.590000182</v>
      </c>
      <c r="F284" s="152">
        <v>126444693</v>
      </c>
    </row>
    <row r="285" spans="1:7">
      <c r="C285" s="138"/>
    </row>
    <row r="286" spans="1:7">
      <c r="A286" s="149" t="s">
        <v>282</v>
      </c>
      <c r="C286" s="166" t="s">
        <v>2920</v>
      </c>
      <c r="D286" s="146">
        <f>F286-F269</f>
        <v>-31910787.757713318</v>
      </c>
      <c r="F286" s="152">
        <v>-6825730464</v>
      </c>
    </row>
    <row r="287" spans="1:7">
      <c r="C287" s="138"/>
    </row>
    <row r="288" spans="1:7">
      <c r="C288" s="138"/>
      <c r="F288" s="144"/>
    </row>
    <row r="289" spans="3:6">
      <c r="C289" s="138"/>
    </row>
    <row r="290" spans="3:6">
      <c r="C290" s="138"/>
      <c r="F290" s="144"/>
    </row>
    <row r="291" spans="3:6">
      <c r="C291" s="138"/>
    </row>
    <row r="292" spans="3:6">
      <c r="C292" s="138"/>
    </row>
    <row r="293" spans="3:6">
      <c r="C293" s="138"/>
    </row>
    <row r="294" spans="3:6">
      <c r="C294" s="138"/>
    </row>
    <row r="295" spans="3:6">
      <c r="C295" s="138"/>
    </row>
    <row r="296" spans="3:6">
      <c r="C296" s="138"/>
    </row>
    <row r="297" spans="3:6">
      <c r="C297" s="138"/>
    </row>
    <row r="298" spans="3:6">
      <c r="C298" s="138"/>
    </row>
    <row r="299" spans="3:6">
      <c r="C299" s="138"/>
    </row>
    <row r="300" spans="3:6">
      <c r="C300" s="138"/>
    </row>
    <row r="301" spans="3:6">
      <c r="C301" s="138"/>
    </row>
    <row r="302" spans="3:6">
      <c r="C302" s="138"/>
    </row>
  </sheetData>
  <mergeCells count="5">
    <mergeCell ref="A4:F4"/>
    <mergeCell ref="A74:F74"/>
    <mergeCell ref="A92:F92"/>
    <mergeCell ref="A214:G214"/>
    <mergeCell ref="A278:F278"/>
  </mergeCells>
  <pageMargins left="0.75" right="0.19" top="0.38" bottom="0.32" header="0.28000000000000003" footer="0.17"/>
  <pageSetup paperSize="9" scale="34" orientation="portrait" horizontalDpi="1200" verticalDpi="12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C00000"/>
    <pageSetUpPr fitToPage="1"/>
  </sheetPr>
  <dimension ref="A1:I78"/>
  <sheetViews>
    <sheetView showGridLines="0" zoomScale="75" zoomScaleNormal="75" workbookViewId="0">
      <selection activeCell="D2" sqref="D2:D3"/>
    </sheetView>
  </sheetViews>
  <sheetFormatPr defaultColWidth="9.109375" defaultRowHeight="18"/>
  <cols>
    <col min="1" max="1" width="48.33203125" style="456" customWidth="1"/>
    <col min="2" max="2" width="21.6640625" style="456" customWidth="1"/>
    <col min="3" max="3" width="21.6640625" style="456" hidden="1" customWidth="1"/>
    <col min="4" max="4" width="19.5546875" style="456" customWidth="1"/>
    <col min="5" max="5" width="19.33203125" style="456" bestFit="1" customWidth="1"/>
    <col min="6" max="6" width="9.109375" style="451"/>
    <col min="7" max="7" width="19.109375" style="451" bestFit="1" customWidth="1"/>
    <col min="8" max="8" width="9.109375" style="451"/>
    <col min="9" max="9" width="13.109375" style="451" bestFit="1" customWidth="1"/>
    <col min="10" max="16384" width="9.109375" style="451"/>
  </cols>
  <sheetData>
    <row r="1" spans="1:9" ht="18.600000000000001">
      <c r="A1" s="448"/>
      <c r="B1" s="449"/>
      <c r="C1" s="449"/>
      <c r="D1" s="450"/>
      <c r="E1" s="450"/>
    </row>
    <row r="2" spans="1:9">
      <c r="A2" s="429" t="s">
        <v>162</v>
      </c>
      <c r="B2" s="1794" t="s">
        <v>5804</v>
      </c>
      <c r="C2" s="1794" t="s">
        <v>5805</v>
      </c>
      <c r="D2" s="1796" t="s">
        <v>2748</v>
      </c>
      <c r="E2" s="1794" t="s">
        <v>5806</v>
      </c>
    </row>
    <row r="3" spans="1:9" ht="21.75" customHeight="1">
      <c r="A3" s="430" t="s">
        <v>5807</v>
      </c>
      <c r="B3" s="1795"/>
      <c r="C3" s="1795"/>
      <c r="D3" s="1797"/>
      <c r="E3" s="1798"/>
    </row>
    <row r="4" spans="1:9" ht="6" customHeight="1">
      <c r="A4" s="431"/>
      <c r="B4" s="431"/>
      <c r="C4" s="431"/>
      <c r="D4" s="432"/>
      <c r="E4" s="433"/>
    </row>
    <row r="5" spans="1:9">
      <c r="A5" s="434" t="s">
        <v>169</v>
      </c>
      <c r="B5" s="431"/>
      <c r="C5" s="431"/>
      <c r="D5" s="435"/>
      <c r="E5" s="431"/>
    </row>
    <row r="6" spans="1:9" ht="6" customHeight="1">
      <c r="A6" s="431"/>
      <c r="B6" s="431"/>
      <c r="C6" s="431"/>
      <c r="D6" s="435"/>
      <c r="E6" s="431"/>
    </row>
    <row r="7" spans="1:9">
      <c r="A7" s="431" t="s">
        <v>5808</v>
      </c>
      <c r="B7" s="436">
        <v>281239.35040930938</v>
      </c>
      <c r="C7" s="436">
        <v>4279826.5188199999</v>
      </c>
      <c r="D7" s="435">
        <v>103627.86531000042</v>
      </c>
      <c r="E7" s="436">
        <f>+D7-B7</f>
        <v>-177611.48509930895</v>
      </c>
      <c r="G7" s="436"/>
    </row>
    <row r="8" spans="1:9">
      <c r="A8" s="431" t="s">
        <v>5809</v>
      </c>
      <c r="B8" s="431">
        <v>2256768.0197054055</v>
      </c>
      <c r="C8" s="431">
        <v>-1.20000000752043E-4</v>
      </c>
      <c r="D8" s="435">
        <v>2380609.4491702025</v>
      </c>
      <c r="E8" s="431">
        <f t="shared" ref="E8:E72" si="0">+D8-B8</f>
        <v>123841.42946479702</v>
      </c>
    </row>
    <row r="9" spans="1:9" ht="19.5" customHeight="1">
      <c r="A9" s="431" t="s">
        <v>288</v>
      </c>
      <c r="B9" s="431">
        <v>0</v>
      </c>
      <c r="C9" s="431">
        <v>0</v>
      </c>
      <c r="D9" s="435">
        <v>0</v>
      </c>
      <c r="E9" s="431">
        <f t="shared" si="0"/>
        <v>0</v>
      </c>
    </row>
    <row r="10" spans="1:9">
      <c r="A10" s="431" t="s">
        <v>307</v>
      </c>
      <c r="B10" s="431">
        <v>105120</v>
      </c>
      <c r="C10" s="431">
        <v>105120.09969</v>
      </c>
      <c r="D10" s="435">
        <v>105135.87806999999</v>
      </c>
      <c r="E10" s="431">
        <f t="shared" si="0"/>
        <v>15.878069999991567</v>
      </c>
    </row>
    <row r="11" spans="1:9">
      <c r="A11" s="431" t="s">
        <v>313</v>
      </c>
      <c r="B11" s="431">
        <v>373781.97751264775</v>
      </c>
      <c r="C11" s="431">
        <v>372969.95934</v>
      </c>
      <c r="D11" s="435">
        <v>423056.80935255141</v>
      </c>
      <c r="E11" s="431">
        <f t="shared" si="0"/>
        <v>49274.831839903665</v>
      </c>
    </row>
    <row r="12" spans="1:9">
      <c r="A12" s="431" t="s">
        <v>5810</v>
      </c>
      <c r="B12" s="431">
        <v>82580</v>
      </c>
      <c r="C12" s="431">
        <v>86181.015579999992</v>
      </c>
      <c r="D12" s="435">
        <v>81906.182140000019</v>
      </c>
      <c r="E12" s="431">
        <f t="shared" si="0"/>
        <v>-673.81785999998101</v>
      </c>
    </row>
    <row r="13" spans="1:9">
      <c r="A13" s="431" t="s">
        <v>1</v>
      </c>
      <c r="B13" s="431">
        <v>232151.33727378325</v>
      </c>
      <c r="C13" s="431">
        <v>2253.48389</v>
      </c>
      <c r="D13" s="435">
        <v>270964.32908999996</v>
      </c>
      <c r="E13" s="431">
        <f t="shared" si="0"/>
        <v>38812.991816216701</v>
      </c>
    </row>
    <row r="14" spans="1:9" ht="6" customHeight="1">
      <c r="A14" s="431"/>
      <c r="B14" s="431"/>
      <c r="C14" s="431"/>
      <c r="D14" s="435"/>
      <c r="E14" s="431"/>
    </row>
    <row r="15" spans="1:9">
      <c r="A15" s="437" t="s">
        <v>326</v>
      </c>
      <c r="B15" s="438">
        <f>SUM(B7:B13)</f>
        <v>3331640.6849011458</v>
      </c>
      <c r="C15" s="438">
        <f>SUM(C7:C13)</f>
        <v>4846351.0771999992</v>
      </c>
      <c r="D15" s="439">
        <f>SUM(D7:D13)</f>
        <v>3365300.5131327547</v>
      </c>
      <c r="E15" s="438">
        <f t="shared" si="0"/>
        <v>33659.828231608961</v>
      </c>
      <c r="G15" s="452"/>
      <c r="I15" s="452"/>
    </row>
    <row r="16" spans="1:9" ht="6" customHeight="1">
      <c r="A16" s="431"/>
      <c r="B16" s="431"/>
      <c r="C16" s="431"/>
      <c r="D16" s="435"/>
      <c r="E16" s="431"/>
    </row>
    <row r="17" spans="1:7">
      <c r="A17" s="431" t="s">
        <v>2</v>
      </c>
      <c r="B17" s="431">
        <v>18377</v>
      </c>
      <c r="C17" s="431">
        <v>18377.31322</v>
      </c>
      <c r="D17" s="435">
        <v>17300.895309999571</v>
      </c>
      <c r="E17" s="431">
        <f t="shared" si="0"/>
        <v>-1076.1046900004294</v>
      </c>
    </row>
    <row r="18" spans="1:7">
      <c r="A18" s="431" t="s">
        <v>5811</v>
      </c>
      <c r="B18" s="431">
        <v>358930.52841999999</v>
      </c>
      <c r="C18" s="431">
        <v>360380.92606999999</v>
      </c>
      <c r="D18" s="435">
        <v>624030.64948649891</v>
      </c>
      <c r="E18" s="431">
        <f t="shared" si="0"/>
        <v>265100.12106649892</v>
      </c>
    </row>
    <row r="19" spans="1:7">
      <c r="A19" s="431" t="s">
        <v>1</v>
      </c>
      <c r="B19" s="431">
        <v>182592.48373000001</v>
      </c>
      <c r="C19" s="431">
        <v>196764.18903099999</v>
      </c>
      <c r="D19" s="435">
        <v>181329.6615614997</v>
      </c>
      <c r="E19" s="431">
        <f t="shared" si="0"/>
        <v>-1262.8221685003082</v>
      </c>
    </row>
    <row r="20" spans="1:7">
      <c r="A20" s="431" t="s">
        <v>3</v>
      </c>
      <c r="B20" s="431">
        <v>6736</v>
      </c>
      <c r="C20" s="431">
        <v>6795.2869995000001</v>
      </c>
      <c r="D20" s="435">
        <v>5747.7531799999906</v>
      </c>
      <c r="E20" s="431">
        <f t="shared" si="0"/>
        <v>-988.24682000000939</v>
      </c>
    </row>
    <row r="21" spans="1:7" ht="2.25" customHeight="1">
      <c r="A21" s="431" t="s">
        <v>5812</v>
      </c>
      <c r="B21" s="431">
        <v>0</v>
      </c>
      <c r="C21" s="431">
        <v>0</v>
      </c>
      <c r="D21" s="435">
        <v>0</v>
      </c>
      <c r="E21" s="431">
        <f t="shared" si="0"/>
        <v>0</v>
      </c>
    </row>
    <row r="22" spans="1:7">
      <c r="A22" s="431" t="s">
        <v>4</v>
      </c>
      <c r="B22" s="431">
        <v>880</v>
      </c>
      <c r="C22" s="431">
        <v>1455.5097739999999</v>
      </c>
      <c r="D22" s="435">
        <v>912.08328000167251</v>
      </c>
      <c r="E22" s="431">
        <f t="shared" si="0"/>
        <v>32.083280001672506</v>
      </c>
    </row>
    <row r="23" spans="1:7" ht="6" customHeight="1">
      <c r="A23" s="431"/>
      <c r="B23" s="431"/>
      <c r="C23" s="431"/>
      <c r="D23" s="435"/>
      <c r="E23" s="431"/>
    </row>
    <row r="24" spans="1:7">
      <c r="A24" s="437" t="s">
        <v>456</v>
      </c>
      <c r="B24" s="438">
        <f>SUM(B17:B22)</f>
        <v>567516.01214999997</v>
      </c>
      <c r="C24" s="438">
        <f>SUM(C17:C22)</f>
        <v>583773.2250945</v>
      </c>
      <c r="D24" s="439">
        <f>SUM(D17:D22)</f>
        <v>829321.04281799984</v>
      </c>
      <c r="E24" s="438">
        <f t="shared" si="0"/>
        <v>261805.03066799988</v>
      </c>
      <c r="G24" s="452"/>
    </row>
    <row r="25" spans="1:7" ht="6" customHeight="1">
      <c r="A25" s="431"/>
      <c r="B25" s="431"/>
      <c r="C25" s="431"/>
      <c r="D25" s="435"/>
      <c r="E25" s="431">
        <f t="shared" si="0"/>
        <v>0</v>
      </c>
    </row>
    <row r="26" spans="1:7" ht="18.600000000000001" thickBot="1">
      <c r="A26" s="437"/>
      <c r="B26" s="440">
        <f>B15+B24</f>
        <v>3899156.6970511456</v>
      </c>
      <c r="C26" s="440">
        <f>C15+C24</f>
        <v>5430124.3022944992</v>
      </c>
      <c r="D26" s="441">
        <f>D15+D24</f>
        <v>4194621.5559507543</v>
      </c>
      <c r="E26" s="440">
        <f t="shared" si="0"/>
        <v>295464.85889960872</v>
      </c>
    </row>
    <row r="27" spans="1:7" ht="6" customHeight="1" thickTop="1">
      <c r="A27" s="431"/>
      <c r="B27" s="442"/>
      <c r="C27" s="442"/>
      <c r="D27" s="443"/>
      <c r="E27" s="442">
        <f t="shared" si="0"/>
        <v>0</v>
      </c>
    </row>
    <row r="28" spans="1:7">
      <c r="A28" s="434" t="s">
        <v>458</v>
      </c>
      <c r="B28" s="431"/>
      <c r="C28" s="431"/>
      <c r="D28" s="435"/>
      <c r="E28" s="431"/>
    </row>
    <row r="29" spans="1:7" ht="6" customHeight="1">
      <c r="A29" s="431"/>
      <c r="B29" s="431"/>
      <c r="C29" s="431"/>
      <c r="D29" s="435"/>
      <c r="E29" s="431"/>
    </row>
    <row r="30" spans="1:7">
      <c r="A30" s="431" t="s">
        <v>460</v>
      </c>
      <c r="B30" s="431">
        <v>1024500</v>
      </c>
      <c r="C30" s="431">
        <v>1024500</v>
      </c>
      <c r="D30" s="435">
        <v>200000</v>
      </c>
      <c r="E30" s="431">
        <f t="shared" si="0"/>
        <v>-824500</v>
      </c>
    </row>
    <row r="31" spans="1:7" ht="18.75" customHeight="1">
      <c r="A31" s="431" t="s">
        <v>5</v>
      </c>
      <c r="B31" s="431">
        <v>0</v>
      </c>
      <c r="C31" s="431">
        <v>0</v>
      </c>
      <c r="D31" s="435">
        <v>0</v>
      </c>
      <c r="E31" s="431">
        <f t="shared" si="0"/>
        <v>0</v>
      </c>
    </row>
    <row r="32" spans="1:7">
      <c r="A32" s="431" t="s">
        <v>6</v>
      </c>
      <c r="B32" s="431">
        <v>-685646.59091469133</v>
      </c>
      <c r="C32" s="431">
        <v>-685319.16567999905</v>
      </c>
      <c r="D32" s="435">
        <v>188338.24571677137</v>
      </c>
      <c r="E32" s="431">
        <f t="shared" si="0"/>
        <v>873984.83663146268</v>
      </c>
    </row>
    <row r="33" spans="1:7">
      <c r="A33" s="431" t="s">
        <v>17</v>
      </c>
      <c r="B33" s="431">
        <v>212246.52187583924</v>
      </c>
      <c r="C33" s="431">
        <v>213232.73024999897</v>
      </c>
      <c r="D33" s="435">
        <v>382143.83095595933</v>
      </c>
      <c r="E33" s="431">
        <f t="shared" si="0"/>
        <v>169897.30908012009</v>
      </c>
    </row>
    <row r="34" spans="1:7" ht="1.5" customHeight="1">
      <c r="A34" s="431" t="s">
        <v>468</v>
      </c>
      <c r="B34" s="444">
        <v>552413564.56999993</v>
      </c>
      <c r="C34" s="444">
        <v>552413564.56999993</v>
      </c>
      <c r="D34" s="445">
        <f>SUM(D30:D33)</f>
        <v>770482.07667273073</v>
      </c>
      <c r="E34" s="444">
        <f t="shared" si="0"/>
        <v>-551643082.49332726</v>
      </c>
    </row>
    <row r="35" spans="1:7" ht="0.75" customHeight="1">
      <c r="A35" s="431" t="s">
        <v>469</v>
      </c>
      <c r="B35" s="431">
        <v>0</v>
      </c>
      <c r="C35" s="431">
        <v>0</v>
      </c>
      <c r="D35" s="435">
        <v>0</v>
      </c>
      <c r="E35" s="431">
        <f t="shared" si="0"/>
        <v>0</v>
      </c>
    </row>
    <row r="36" spans="1:7" ht="6" customHeight="1">
      <c r="A36" s="431"/>
      <c r="B36" s="431"/>
      <c r="C36" s="431"/>
      <c r="D36" s="435"/>
      <c r="E36" s="431"/>
    </row>
    <row r="37" spans="1:7">
      <c r="A37" s="437" t="s">
        <v>8</v>
      </c>
      <c r="B37" s="438">
        <f>+B30+B32+B33</f>
        <v>551099.93096114788</v>
      </c>
      <c r="C37" s="438">
        <f>+C30+C32+C33</f>
        <v>552413.56456999993</v>
      </c>
      <c r="D37" s="439">
        <f>+D30+D32+D33</f>
        <v>770482.07667273073</v>
      </c>
      <c r="E37" s="438">
        <f t="shared" si="0"/>
        <v>219382.14571158285</v>
      </c>
    </row>
    <row r="38" spans="1:7" ht="6" customHeight="1">
      <c r="A38" s="431"/>
      <c r="B38" s="431"/>
      <c r="C38" s="431"/>
      <c r="D38" s="435"/>
      <c r="E38" s="431"/>
    </row>
    <row r="39" spans="1:7">
      <c r="A39" s="434" t="s">
        <v>470</v>
      </c>
      <c r="B39" s="431"/>
      <c r="C39" s="431"/>
      <c r="D39" s="435"/>
      <c r="E39" s="431"/>
      <c r="G39" s="453">
        <v>40422</v>
      </c>
    </row>
    <row r="40" spans="1:7" ht="6" customHeight="1">
      <c r="A40" s="431"/>
      <c r="B40" s="431"/>
      <c r="C40" s="431"/>
      <c r="D40" s="435"/>
      <c r="E40" s="431"/>
    </row>
    <row r="41" spans="1:7" s="454" customFormat="1" ht="21" customHeight="1">
      <c r="A41" s="446" t="s">
        <v>64</v>
      </c>
      <c r="B41" s="446">
        <v>628125</v>
      </c>
      <c r="C41" s="446"/>
      <c r="D41" s="447">
        <v>1428271.6714999999</v>
      </c>
      <c r="E41" s="446">
        <f t="shared" si="0"/>
        <v>800146.67149999994</v>
      </c>
      <c r="G41" s="454" t="s">
        <v>5814</v>
      </c>
    </row>
    <row r="42" spans="1:7" s="454" customFormat="1" ht="21" customHeight="1">
      <c r="A42" s="446" t="s">
        <v>5813</v>
      </c>
      <c r="B42" s="446">
        <v>1401076.56657</v>
      </c>
      <c r="C42" s="446"/>
      <c r="D42" s="447">
        <f>+D47+D48</f>
        <v>1388696.7203499977</v>
      </c>
      <c r="E42" s="446">
        <f t="shared" si="0"/>
        <v>-12379.846220002277</v>
      </c>
      <c r="G42" s="454" t="s">
        <v>5814</v>
      </c>
    </row>
    <row r="43" spans="1:7" s="454" customFormat="1" ht="21" customHeight="1">
      <c r="A43" s="446" t="s">
        <v>65</v>
      </c>
      <c r="B43" s="446">
        <v>61465.730499999998</v>
      </c>
      <c r="C43" s="446"/>
      <c r="D43" s="447">
        <f>+D50</f>
        <v>37008.039659999995</v>
      </c>
      <c r="E43" s="446">
        <f t="shared" si="0"/>
        <v>-24457.690840000003</v>
      </c>
      <c r="G43" s="454" t="s">
        <v>5814</v>
      </c>
    </row>
    <row r="44" spans="1:7" s="454" customFormat="1" ht="21" customHeight="1">
      <c r="A44" s="446" t="s">
        <v>11</v>
      </c>
      <c r="B44" s="446">
        <v>31765.404189999914</v>
      </c>
      <c r="C44" s="446"/>
      <c r="D44" s="447">
        <v>32814.456310000045</v>
      </c>
      <c r="E44" s="446">
        <f t="shared" si="0"/>
        <v>1049.0521200001313</v>
      </c>
      <c r="G44" s="454" t="s">
        <v>5814</v>
      </c>
    </row>
    <row r="45" spans="1:7" hidden="1">
      <c r="A45" s="431"/>
      <c r="B45" s="431"/>
      <c r="C45" s="431"/>
      <c r="D45" s="435"/>
      <c r="E45" s="431"/>
      <c r="G45" s="451" t="s">
        <v>5815</v>
      </c>
    </row>
    <row r="46" spans="1:7" hidden="1">
      <c r="A46" s="431" t="s">
        <v>473</v>
      </c>
      <c r="B46" s="431"/>
      <c r="C46" s="431"/>
      <c r="D46" s="435">
        <v>146.95207000000002</v>
      </c>
      <c r="E46" s="431">
        <f t="shared" si="0"/>
        <v>146.95207000000002</v>
      </c>
      <c r="G46" s="452" t="s">
        <v>5816</v>
      </c>
    </row>
    <row r="47" spans="1:7" hidden="1">
      <c r="A47" s="431" t="s">
        <v>9</v>
      </c>
      <c r="B47" s="431">
        <v>1343872.3857400001</v>
      </c>
      <c r="C47" s="431">
        <v>1343872.3857400001</v>
      </c>
      <c r="D47" s="435">
        <v>1332918.0189799978</v>
      </c>
      <c r="E47" s="431">
        <f t="shared" si="0"/>
        <v>-10954.366760002216</v>
      </c>
      <c r="G47" s="452" t="s">
        <v>5816</v>
      </c>
    </row>
    <row r="48" spans="1:7" hidden="1">
      <c r="A48" s="431" t="s">
        <v>10</v>
      </c>
      <c r="B48" s="431">
        <v>57180.828580000001</v>
      </c>
      <c r="C48" s="431">
        <v>57180.828580000001</v>
      </c>
      <c r="D48" s="435">
        <v>55778.701370000002</v>
      </c>
      <c r="E48" s="431">
        <f t="shared" si="0"/>
        <v>-1402.1272099999987</v>
      </c>
      <c r="G48" s="452" t="s">
        <v>5816</v>
      </c>
    </row>
    <row r="49" spans="1:7" hidden="1">
      <c r="A49" s="431" t="s">
        <v>485</v>
      </c>
      <c r="B49" s="431">
        <v>0</v>
      </c>
      <c r="C49" s="431">
        <v>0</v>
      </c>
      <c r="D49" s="435">
        <v>0</v>
      </c>
      <c r="E49" s="431">
        <f t="shared" si="0"/>
        <v>0</v>
      </c>
      <c r="G49" s="452" t="s">
        <v>5816</v>
      </c>
    </row>
    <row r="50" spans="1:7" hidden="1">
      <c r="A50" s="431" t="s">
        <v>490</v>
      </c>
      <c r="B50" s="431">
        <v>61465.730499999998</v>
      </c>
      <c r="C50" s="431">
        <v>61465.820500000002</v>
      </c>
      <c r="D50" s="435">
        <v>37008.039659999995</v>
      </c>
      <c r="E50" s="431">
        <f t="shared" si="0"/>
        <v>-24457.690840000003</v>
      </c>
      <c r="G50" s="452" t="s">
        <v>5816</v>
      </c>
    </row>
    <row r="51" spans="1:7" hidden="1">
      <c r="A51" s="431" t="s">
        <v>492</v>
      </c>
      <c r="B51" s="431">
        <v>1626.8227199999999</v>
      </c>
      <c r="C51" s="431">
        <v>1626.8227199999999</v>
      </c>
      <c r="D51" s="435">
        <v>2079.8355099999999</v>
      </c>
      <c r="E51" s="431">
        <f t="shared" si="0"/>
        <v>453.01279</v>
      </c>
      <c r="G51" s="452" t="s">
        <v>5816</v>
      </c>
    </row>
    <row r="52" spans="1:7" hidden="1">
      <c r="A52" s="431" t="s">
        <v>496</v>
      </c>
      <c r="B52" s="431">
        <v>1408341.3411900001</v>
      </c>
      <c r="C52" s="431">
        <v>1408341.3411900001</v>
      </c>
      <c r="D52" s="435">
        <v>29721.116680000068</v>
      </c>
      <c r="E52" s="431">
        <f t="shared" si="0"/>
        <v>-1378620.2245100001</v>
      </c>
      <c r="G52" s="452" t="s">
        <v>5816</v>
      </c>
    </row>
    <row r="53" spans="1:7" hidden="1">
      <c r="A53" s="431" t="s">
        <v>497</v>
      </c>
      <c r="B53" s="431">
        <v>0</v>
      </c>
      <c r="C53" s="431">
        <v>0</v>
      </c>
      <c r="D53" s="435">
        <v>0</v>
      </c>
      <c r="E53" s="431">
        <f t="shared" si="0"/>
        <v>0</v>
      </c>
      <c r="G53" s="452" t="s">
        <v>5816</v>
      </c>
    </row>
    <row r="54" spans="1:7" hidden="1">
      <c r="A54" s="431" t="s">
        <v>11</v>
      </c>
      <c r="B54" s="431">
        <v>644486.69847000006</v>
      </c>
      <c r="C54" s="431">
        <v>644486.69847000006</v>
      </c>
      <c r="D54" s="435">
        <v>1429138.22355</v>
      </c>
      <c r="E54" s="431">
        <f t="shared" si="0"/>
        <v>784651.52507999993</v>
      </c>
      <c r="G54" s="452" t="s">
        <v>5816</v>
      </c>
    </row>
    <row r="55" spans="1:7" ht="6" customHeight="1">
      <c r="A55" s="431"/>
      <c r="B55" s="431"/>
      <c r="C55" s="431"/>
      <c r="D55" s="435"/>
      <c r="E55" s="431"/>
      <c r="G55" s="452"/>
    </row>
    <row r="56" spans="1:7">
      <c r="A56" s="437" t="s">
        <v>39</v>
      </c>
      <c r="B56" s="438">
        <f>+B41+B42+B43+B44</f>
        <v>2122432.70126</v>
      </c>
      <c r="C56" s="438">
        <f>SUM(C46:C55)</f>
        <v>3516973.8972000005</v>
      </c>
      <c r="D56" s="439">
        <f>+D41++D42+D43+D44</f>
        <v>2886790.8878199975</v>
      </c>
      <c r="E56" s="438">
        <f t="shared" si="0"/>
        <v>764358.1865599975</v>
      </c>
      <c r="G56" s="452"/>
    </row>
    <row r="57" spans="1:7" ht="6" customHeight="1">
      <c r="A57" s="431"/>
      <c r="B57" s="431"/>
      <c r="C57" s="431"/>
      <c r="D57" s="435"/>
      <c r="E57" s="431"/>
    </row>
    <row r="58" spans="1:7" ht="6" customHeight="1">
      <c r="A58" s="431"/>
      <c r="B58" s="431"/>
      <c r="C58" s="431"/>
      <c r="D58" s="435"/>
      <c r="E58" s="431"/>
    </row>
    <row r="59" spans="1:7" hidden="1">
      <c r="A59" s="431" t="s">
        <v>473</v>
      </c>
      <c r="B59" s="431">
        <v>0</v>
      </c>
      <c r="C59" s="431">
        <v>0</v>
      </c>
      <c r="D59" s="435">
        <v>0</v>
      </c>
      <c r="E59" s="431">
        <f t="shared" si="0"/>
        <v>0</v>
      </c>
    </row>
    <row r="60" spans="1:7" s="454" customFormat="1">
      <c r="A60" s="446" t="s">
        <v>11</v>
      </c>
      <c r="B60" s="446">
        <v>1212167.42481</v>
      </c>
      <c r="C60" s="446"/>
      <c r="D60" s="447">
        <f>+D63+D64+D65</f>
        <v>519105.23782850069</v>
      </c>
      <c r="E60" s="446">
        <f t="shared" si="0"/>
        <v>-693062.18698149931</v>
      </c>
      <c r="G60" s="454" t="s">
        <v>5814</v>
      </c>
    </row>
    <row r="61" spans="1:7" s="454" customFormat="1">
      <c r="A61" s="446" t="s">
        <v>40</v>
      </c>
      <c r="B61" s="446">
        <v>13457</v>
      </c>
      <c r="C61" s="446"/>
      <c r="D61" s="447">
        <f>+D66</f>
        <v>12879.14237649998</v>
      </c>
      <c r="E61" s="446">
        <f t="shared" si="0"/>
        <v>-577.85762350002005</v>
      </c>
      <c r="G61" s="454" t="s">
        <v>5814</v>
      </c>
    </row>
    <row r="62" spans="1:7" s="454" customFormat="1" hidden="1">
      <c r="A62" s="446"/>
      <c r="B62" s="446"/>
      <c r="C62" s="446"/>
      <c r="D62" s="447"/>
      <c r="E62" s="446"/>
    </row>
    <row r="63" spans="1:7" s="454" customFormat="1" hidden="1">
      <c r="A63" s="446" t="s">
        <v>492</v>
      </c>
      <c r="B63" s="446">
        <v>153914.96456749999</v>
      </c>
      <c r="C63" s="446">
        <v>153914.96456749999</v>
      </c>
      <c r="D63" s="447">
        <v>264004.24865749991</v>
      </c>
      <c r="E63" s="446">
        <f t="shared" si="0"/>
        <v>110089.28408999991</v>
      </c>
    </row>
    <row r="64" spans="1:7" s="454" customFormat="1" hidden="1">
      <c r="A64" s="446" t="s">
        <v>496</v>
      </c>
      <c r="B64" s="446">
        <v>134124.18249000001</v>
      </c>
      <c r="C64" s="446">
        <v>134124.18249000001</v>
      </c>
      <c r="D64" s="447">
        <v>0</v>
      </c>
      <c r="E64" s="446">
        <f t="shared" si="0"/>
        <v>-134124.18249000001</v>
      </c>
    </row>
    <row r="65" spans="1:5" s="454" customFormat="1" hidden="1">
      <c r="A65" s="446" t="s">
        <v>11</v>
      </c>
      <c r="B65" s="446">
        <v>1059231.7493820002</v>
      </c>
      <c r="C65" s="446">
        <v>1059231.7493820002</v>
      </c>
      <c r="D65" s="447">
        <v>255100.98917100081</v>
      </c>
      <c r="E65" s="446">
        <f t="shared" si="0"/>
        <v>-804130.7602109994</v>
      </c>
    </row>
    <row r="66" spans="1:5" s="454" customFormat="1" hidden="1">
      <c r="A66" s="446" t="s">
        <v>40</v>
      </c>
      <c r="B66" s="446">
        <v>13465.944853999999</v>
      </c>
      <c r="C66" s="446">
        <v>13465.944853999999</v>
      </c>
      <c r="D66" s="447">
        <v>12879.14237649998</v>
      </c>
      <c r="E66" s="446">
        <f t="shared" si="0"/>
        <v>-586.80247750001945</v>
      </c>
    </row>
    <row r="67" spans="1:5" s="454" customFormat="1" ht="6" customHeight="1">
      <c r="A67" s="446"/>
      <c r="B67" s="446"/>
      <c r="C67" s="446"/>
      <c r="D67" s="447"/>
      <c r="E67" s="446"/>
    </row>
    <row r="68" spans="1:5">
      <c r="A68" s="437" t="s">
        <v>41</v>
      </c>
      <c r="B68" s="438">
        <f>+B60+B61</f>
        <v>1225624.42481</v>
      </c>
      <c r="C68" s="438">
        <f>SUM(C59:C66)</f>
        <v>1360736.8412935</v>
      </c>
      <c r="D68" s="439">
        <f>SUM(D59:D61)</f>
        <v>531984.38020500063</v>
      </c>
      <c r="E68" s="438">
        <f t="shared" si="0"/>
        <v>-693640.04460499936</v>
      </c>
    </row>
    <row r="69" spans="1:5" ht="6" customHeight="1">
      <c r="A69" s="431"/>
      <c r="B69" s="431"/>
      <c r="C69" s="431"/>
      <c r="D69" s="435"/>
      <c r="E69" s="431"/>
    </row>
    <row r="70" spans="1:5">
      <c r="A70" s="437" t="s">
        <v>13</v>
      </c>
      <c r="B70" s="438">
        <f>B56+B68</f>
        <v>3348057.1260700002</v>
      </c>
      <c r="C70" s="438">
        <f>C56+C68</f>
        <v>4877710.7384935003</v>
      </c>
      <c r="D70" s="439">
        <f>D56+D68</f>
        <v>3418775.2680249983</v>
      </c>
      <c r="E70" s="438">
        <f t="shared" si="0"/>
        <v>70718.14195499802</v>
      </c>
    </row>
    <row r="71" spans="1:5" ht="6" customHeight="1">
      <c r="A71" s="431"/>
      <c r="B71" s="431"/>
      <c r="C71" s="431"/>
      <c r="D71" s="435"/>
      <c r="E71" s="431"/>
    </row>
    <row r="72" spans="1:5" ht="18.600000000000001" thickBot="1">
      <c r="A72" s="431"/>
      <c r="B72" s="440">
        <f>B37+B70</f>
        <v>3899157.0570311481</v>
      </c>
      <c r="C72" s="440">
        <f>C37+C70</f>
        <v>5430124.3030635007</v>
      </c>
      <c r="D72" s="441">
        <f>D37+D70</f>
        <v>4189257.3446977288</v>
      </c>
      <c r="E72" s="440">
        <f t="shared" si="0"/>
        <v>290100.28766658064</v>
      </c>
    </row>
    <row r="73" spans="1:5" ht="18.600000000000001" thickTop="1">
      <c r="A73" s="448"/>
      <c r="B73" s="448"/>
      <c r="C73" s="448"/>
      <c r="D73" s="448"/>
      <c r="E73" s="448"/>
    </row>
    <row r="74" spans="1:5">
      <c r="A74" s="448"/>
      <c r="B74" s="448"/>
      <c r="C74" s="448"/>
      <c r="D74" s="455"/>
      <c r="E74" s="448"/>
    </row>
    <row r="75" spans="1:5">
      <c r="D75" s="457"/>
    </row>
    <row r="76" spans="1:5">
      <c r="B76" s="458"/>
      <c r="C76" s="458"/>
      <c r="D76" s="458"/>
      <c r="E76" s="458"/>
    </row>
    <row r="77" spans="1:5">
      <c r="B77" s="459"/>
      <c r="C77" s="459"/>
      <c r="D77" s="459"/>
      <c r="E77" s="459"/>
    </row>
    <row r="78" spans="1:5">
      <c r="B78" s="458"/>
      <c r="C78" s="458"/>
      <c r="D78" s="458"/>
      <c r="E78" s="458"/>
    </row>
  </sheetData>
  <mergeCells count="4">
    <mergeCell ref="B2:B3"/>
    <mergeCell ref="C2:C3"/>
    <mergeCell ref="D2:D3"/>
    <mergeCell ref="E2:E3"/>
  </mergeCells>
  <pageMargins left="0.70866141732283472" right="0.70866141732283472" top="0.74803149606299213" bottom="0.74803149606299213" header="0.31496062992125984" footer="0.31496062992125984"/>
  <pageSetup paperSize="9" scale="49"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T1687"/>
  <sheetViews>
    <sheetView zoomScale="85" workbookViewId="0">
      <pane xSplit="2" ySplit="2" topLeftCell="C957" activePane="bottomRight" state="frozen"/>
      <selection activeCell="K269" sqref="K269"/>
      <selection pane="topRight" activeCell="K269" sqref="K269"/>
      <selection pane="bottomLeft" activeCell="K269" sqref="K269"/>
      <selection pane="bottomRight" activeCell="K269" sqref="K269"/>
    </sheetView>
  </sheetViews>
  <sheetFormatPr defaultColWidth="9.109375" defaultRowHeight="13.2" outlineLevelRow="2"/>
  <cols>
    <col min="1" max="1" width="13.5546875" style="241" customWidth="1"/>
    <col min="2" max="2" width="69.5546875" style="241" customWidth="1"/>
    <col min="3" max="3" width="14.5546875" style="241" bestFit="1" customWidth="1"/>
    <col min="4" max="4" width="13.5546875" style="241" bestFit="1" customWidth="1"/>
    <col min="5" max="5" width="1.88671875" style="241" customWidth="1"/>
    <col min="6" max="6" width="1.44140625" style="241" hidden="1" customWidth="1"/>
    <col min="7" max="7" width="4.6640625" style="241" hidden="1" customWidth="1"/>
    <col min="8" max="8" width="1.6640625" style="241" customWidth="1"/>
    <col min="9" max="9" width="12.5546875" style="241" customWidth="1"/>
    <col min="10" max="10" width="1.6640625" style="241" customWidth="1"/>
    <col min="11" max="11" width="14.44140625" style="241" customWidth="1"/>
    <col min="12" max="12" width="3" style="241" hidden="1" customWidth="1"/>
    <col min="13" max="13" width="4" style="241" customWidth="1"/>
    <col min="14" max="14" width="15.44140625" style="241" customWidth="1"/>
    <col min="15" max="15" width="10.88671875" style="139" bestFit="1" customWidth="1"/>
    <col min="16" max="16" width="7" style="241" bestFit="1" customWidth="1"/>
    <col min="17" max="17" width="12.88671875" style="241" customWidth="1"/>
    <col min="18" max="18" width="14.6640625" style="241" customWidth="1"/>
    <col min="19" max="19" width="12.44140625" style="241" bestFit="1" customWidth="1"/>
    <col min="20" max="20" width="10.88671875" style="241" bestFit="1" customWidth="1"/>
    <col min="21" max="16384" width="9.109375" style="241"/>
  </cols>
  <sheetData>
    <row r="1" spans="1:18">
      <c r="A1" s="397" t="s">
        <v>5769</v>
      </c>
      <c r="B1" s="240"/>
      <c r="C1" s="240"/>
      <c r="D1" s="240"/>
      <c r="E1" s="240"/>
      <c r="F1" s="240"/>
      <c r="G1" s="240"/>
      <c r="H1" s="240"/>
      <c r="I1" s="240"/>
      <c r="J1" s="240"/>
      <c r="K1" s="240"/>
      <c r="L1" s="240"/>
      <c r="M1" s="240"/>
    </row>
    <row r="2" spans="1:18" ht="23.25" customHeight="1">
      <c r="A2" s="398" t="s">
        <v>59</v>
      </c>
      <c r="C2" s="242" t="s">
        <v>2744</v>
      </c>
      <c r="D2" s="242" t="s">
        <v>2745</v>
      </c>
      <c r="E2" s="243"/>
      <c r="F2" s="242" t="s">
        <v>2922</v>
      </c>
      <c r="G2" s="244" t="s">
        <v>2923</v>
      </c>
      <c r="H2" s="243"/>
      <c r="I2" s="244" t="s">
        <v>2746</v>
      </c>
      <c r="J2" s="245"/>
      <c r="K2" s="244" t="s">
        <v>2747</v>
      </c>
      <c r="L2" s="219" t="s">
        <v>2750</v>
      </c>
      <c r="M2" s="219"/>
      <c r="O2" s="246" t="s">
        <v>2751</v>
      </c>
      <c r="Q2" s="247" t="s">
        <v>2924</v>
      </c>
      <c r="R2" s="176" t="s">
        <v>2925</v>
      </c>
    </row>
    <row r="3" spans="1:18">
      <c r="A3" s="397" t="s">
        <v>2926</v>
      </c>
      <c r="E3" s="249"/>
      <c r="F3" s="250"/>
      <c r="G3" s="250"/>
      <c r="H3" s="249"/>
      <c r="J3" s="249"/>
      <c r="L3" s="251"/>
    </row>
    <row r="4" spans="1:18" outlineLevel="1">
      <c r="A4" s="399" t="s">
        <v>2927</v>
      </c>
      <c r="C4" s="252">
        <f>SUM(C5:C13)</f>
        <v>-18689.979999999901</v>
      </c>
      <c r="D4" s="253">
        <f>C4*-1</f>
        <v>18689.979999999901</v>
      </c>
      <c r="E4" s="254"/>
      <c r="F4" s="255"/>
      <c r="G4" s="255"/>
      <c r="H4" s="254"/>
      <c r="I4" s="253"/>
      <c r="J4" s="254"/>
      <c r="K4" s="253">
        <f>D4+I4</f>
        <v>18689.979999999901</v>
      </c>
      <c r="L4" s="256" t="e">
        <f>#REF!+C4</f>
        <v>#REF!</v>
      </c>
      <c r="M4" s="253"/>
      <c r="N4" s="228" t="e">
        <v>#VALUE!</v>
      </c>
      <c r="O4" s="64">
        <v>0</v>
      </c>
      <c r="P4" s="228"/>
      <c r="Q4" s="257">
        <v>411334.95</v>
      </c>
      <c r="R4" s="258">
        <f t="shared" ref="R4:R67" si="0">K4-Q4</f>
        <v>-392644.97000000009</v>
      </c>
    </row>
    <row r="5" spans="1:18" ht="12.75" customHeight="1" outlineLevel="2">
      <c r="A5" s="400" t="s">
        <v>4428</v>
      </c>
      <c r="B5" s="44" t="s">
        <v>2928</v>
      </c>
      <c r="C5" s="259">
        <v>0</v>
      </c>
      <c r="D5" s="229">
        <f t="shared" ref="D5:D68" si="1">C5*-1</f>
        <v>0</v>
      </c>
      <c r="E5" s="254"/>
      <c r="F5" s="30"/>
      <c r="G5" s="255"/>
      <c r="H5" s="254"/>
      <c r="I5" s="229"/>
      <c r="J5" s="254"/>
      <c r="K5" s="229">
        <f t="shared" ref="K5:K68" si="2">D5+I5</f>
        <v>0</v>
      </c>
      <c r="L5" s="256"/>
      <c r="M5" s="229"/>
      <c r="N5" s="228">
        <v>0</v>
      </c>
      <c r="O5" s="64" t="s">
        <v>2927</v>
      </c>
      <c r="P5" s="241" t="b">
        <f>EXACT($A$4,O5)</f>
        <v>1</v>
      </c>
      <c r="Q5" s="257">
        <v>0</v>
      </c>
      <c r="R5" s="258">
        <f t="shared" si="0"/>
        <v>0</v>
      </c>
    </row>
    <row r="6" spans="1:18" ht="12.75" customHeight="1" outlineLevel="2">
      <c r="A6" s="271" t="s">
        <v>4429</v>
      </c>
      <c r="B6" s="195" t="s">
        <v>2929</v>
      </c>
      <c r="C6" s="259">
        <v>0</v>
      </c>
      <c r="D6" s="229">
        <f t="shared" si="1"/>
        <v>0</v>
      </c>
      <c r="E6" s="254"/>
      <c r="F6" s="30"/>
      <c r="G6" s="255"/>
      <c r="H6" s="254"/>
      <c r="I6" s="229"/>
      <c r="J6" s="254"/>
      <c r="K6" s="229">
        <f t="shared" si="2"/>
        <v>0</v>
      </c>
      <c r="L6" s="256"/>
      <c r="M6" s="229"/>
      <c r="N6" s="228">
        <v>0</v>
      </c>
      <c r="O6" s="64" t="s">
        <v>2927</v>
      </c>
      <c r="P6" s="241" t="b">
        <f t="shared" ref="P6:P13" si="3">EXACT($A$4,O6)</f>
        <v>1</v>
      </c>
      <c r="Q6" s="257">
        <v>0</v>
      </c>
      <c r="R6" s="258">
        <f t="shared" si="0"/>
        <v>0</v>
      </c>
    </row>
    <row r="7" spans="1:18" ht="12.75" customHeight="1" outlineLevel="2">
      <c r="A7" s="271" t="s">
        <v>4430</v>
      </c>
      <c r="B7" s="195" t="s">
        <v>2930</v>
      </c>
      <c r="C7" s="259">
        <v>0</v>
      </c>
      <c r="D7" s="229">
        <f t="shared" si="1"/>
        <v>0</v>
      </c>
      <c r="E7" s="254"/>
      <c r="F7" s="30"/>
      <c r="G7" s="255"/>
      <c r="H7" s="254"/>
      <c r="I7" s="229"/>
      <c r="J7" s="254"/>
      <c r="K7" s="229">
        <f t="shared" si="2"/>
        <v>0</v>
      </c>
      <c r="L7" s="256"/>
      <c r="M7" s="229"/>
      <c r="N7" s="228">
        <v>0</v>
      </c>
      <c r="O7" s="64" t="s">
        <v>2927</v>
      </c>
      <c r="P7" s="241" t="b">
        <f t="shared" si="3"/>
        <v>1</v>
      </c>
      <c r="Q7" s="257">
        <v>0</v>
      </c>
      <c r="R7" s="258">
        <f t="shared" si="0"/>
        <v>0</v>
      </c>
    </row>
    <row r="8" spans="1:18" ht="12.75" customHeight="1" outlineLevel="2">
      <c r="A8" s="271" t="s">
        <v>4431</v>
      </c>
      <c r="B8" s="195" t="s">
        <v>2931</v>
      </c>
      <c r="C8" s="259">
        <v>0</v>
      </c>
      <c r="D8" s="229">
        <f t="shared" si="1"/>
        <v>0</v>
      </c>
      <c r="E8" s="254"/>
      <c r="F8" s="30"/>
      <c r="G8" s="255"/>
      <c r="H8" s="254"/>
      <c r="I8" s="229"/>
      <c r="J8" s="254"/>
      <c r="K8" s="229">
        <f t="shared" si="2"/>
        <v>0</v>
      </c>
      <c r="L8" s="256"/>
      <c r="M8" s="229"/>
      <c r="N8" s="228">
        <v>0</v>
      </c>
      <c r="O8" s="64" t="s">
        <v>2927</v>
      </c>
      <c r="P8" s="241" t="b">
        <f t="shared" si="3"/>
        <v>1</v>
      </c>
      <c r="Q8" s="257">
        <v>0</v>
      </c>
      <c r="R8" s="258">
        <f t="shared" si="0"/>
        <v>0</v>
      </c>
    </row>
    <row r="9" spans="1:18" ht="12.75" customHeight="1" outlineLevel="2">
      <c r="A9" s="271" t="s">
        <v>4432</v>
      </c>
      <c r="B9" s="195" t="s">
        <v>2932</v>
      </c>
      <c r="C9" s="259">
        <v>0.25</v>
      </c>
      <c r="D9" s="229">
        <f t="shared" si="1"/>
        <v>-0.25</v>
      </c>
      <c r="E9" s="254"/>
      <c r="F9" s="30"/>
      <c r="G9" s="255"/>
      <c r="H9" s="254"/>
      <c r="I9" s="229"/>
      <c r="J9" s="254"/>
      <c r="K9" s="229">
        <f t="shared" si="2"/>
        <v>-0.25</v>
      </c>
      <c r="L9" s="256"/>
      <c r="M9" s="229"/>
      <c r="N9" s="228">
        <v>0</v>
      </c>
      <c r="O9" s="64" t="s">
        <v>2927</v>
      </c>
      <c r="P9" s="241" t="b">
        <f t="shared" si="3"/>
        <v>1</v>
      </c>
      <c r="Q9" s="257">
        <v>0</v>
      </c>
      <c r="R9" s="258">
        <f t="shared" si="0"/>
        <v>-0.25</v>
      </c>
    </row>
    <row r="10" spans="1:18" ht="12.75" customHeight="1" outlineLevel="2">
      <c r="A10" s="271" t="s">
        <v>4433</v>
      </c>
      <c r="B10" s="195" t="s">
        <v>2933</v>
      </c>
      <c r="C10" s="259">
        <v>0</v>
      </c>
      <c r="D10" s="229">
        <f t="shared" si="1"/>
        <v>0</v>
      </c>
      <c r="E10" s="254"/>
      <c r="F10" s="30"/>
      <c r="G10" s="255"/>
      <c r="H10" s="254"/>
      <c r="I10" s="229"/>
      <c r="J10" s="254"/>
      <c r="K10" s="229">
        <f t="shared" si="2"/>
        <v>0</v>
      </c>
      <c r="L10" s="256"/>
      <c r="M10" s="229"/>
      <c r="N10" s="228">
        <v>0</v>
      </c>
      <c r="O10" s="64" t="s">
        <v>2927</v>
      </c>
      <c r="P10" s="241" t="b">
        <f t="shared" si="3"/>
        <v>1</v>
      </c>
      <c r="Q10" s="257">
        <v>0</v>
      </c>
      <c r="R10" s="258">
        <f t="shared" si="0"/>
        <v>0</v>
      </c>
    </row>
    <row r="11" spans="1:18" ht="12.75" customHeight="1" outlineLevel="2">
      <c r="A11" s="400" t="s">
        <v>4434</v>
      </c>
      <c r="B11" s="44" t="s">
        <v>2934</v>
      </c>
      <c r="C11" s="259">
        <v>-18445.279999999901</v>
      </c>
      <c r="D11" s="229">
        <f t="shared" si="1"/>
        <v>18445.279999999901</v>
      </c>
      <c r="E11" s="254"/>
      <c r="F11" s="30"/>
      <c r="G11" s="255"/>
      <c r="H11" s="254"/>
      <c r="I11" s="229"/>
      <c r="J11" s="254"/>
      <c r="K11" s="229">
        <f t="shared" si="2"/>
        <v>18445.279999999901</v>
      </c>
      <c r="L11" s="256"/>
      <c r="M11" s="229"/>
      <c r="N11" s="228">
        <v>0</v>
      </c>
      <c r="O11" s="64" t="s">
        <v>2927</v>
      </c>
      <c r="P11" s="241" t="b">
        <f t="shared" si="3"/>
        <v>1</v>
      </c>
      <c r="Q11" s="257">
        <v>0</v>
      </c>
      <c r="R11" s="258">
        <f t="shared" si="0"/>
        <v>18445.279999999901</v>
      </c>
    </row>
    <row r="12" spans="1:18" ht="12.75" customHeight="1" outlineLevel="2">
      <c r="A12" s="400" t="s">
        <v>4435</v>
      </c>
      <c r="B12" s="44" t="s">
        <v>2935</v>
      </c>
      <c r="C12" s="259">
        <v>-244.94999999999899</v>
      </c>
      <c r="D12" s="229">
        <f t="shared" si="1"/>
        <v>244.94999999999899</v>
      </c>
      <c r="E12" s="254"/>
      <c r="F12" s="30"/>
      <c r="G12" s="255"/>
      <c r="H12" s="254"/>
      <c r="I12" s="229"/>
      <c r="J12" s="254"/>
      <c r="K12" s="229">
        <f t="shared" si="2"/>
        <v>244.94999999999899</v>
      </c>
      <c r="L12" s="256"/>
      <c r="M12" s="229"/>
      <c r="N12" s="228">
        <v>0</v>
      </c>
      <c r="O12" s="64" t="s">
        <v>2927</v>
      </c>
      <c r="P12" s="241" t="b">
        <f t="shared" si="3"/>
        <v>1</v>
      </c>
      <c r="Q12" s="257">
        <v>0</v>
      </c>
      <c r="R12" s="258">
        <f t="shared" si="0"/>
        <v>244.94999999999899</v>
      </c>
    </row>
    <row r="13" spans="1:18" ht="12.75" customHeight="1" outlineLevel="2">
      <c r="A13" s="271" t="s">
        <v>4436</v>
      </c>
      <c r="B13" s="195" t="s">
        <v>2936</v>
      </c>
      <c r="C13" s="259">
        <v>0</v>
      </c>
      <c r="D13" s="229">
        <f t="shared" si="1"/>
        <v>0</v>
      </c>
      <c r="E13" s="254"/>
      <c r="F13" s="30"/>
      <c r="G13" s="255"/>
      <c r="H13" s="254"/>
      <c r="I13" s="229"/>
      <c r="J13" s="254"/>
      <c r="K13" s="229">
        <f t="shared" si="2"/>
        <v>0</v>
      </c>
      <c r="L13" s="256"/>
      <c r="M13" s="229"/>
      <c r="N13" s="228">
        <v>0</v>
      </c>
      <c r="O13" s="64" t="s">
        <v>2927</v>
      </c>
      <c r="P13" s="241" t="b">
        <f t="shared" si="3"/>
        <v>1</v>
      </c>
      <c r="Q13" s="257">
        <v>0</v>
      </c>
      <c r="R13" s="258">
        <f t="shared" si="0"/>
        <v>0</v>
      </c>
    </row>
    <row r="14" spans="1:18" outlineLevel="1">
      <c r="A14" s="399" t="s">
        <v>2937</v>
      </c>
      <c r="C14" s="253">
        <f>SUM(C15:C21)</f>
        <v>0</v>
      </c>
      <c r="D14" s="253">
        <f t="shared" si="1"/>
        <v>0</v>
      </c>
      <c r="E14" s="254"/>
      <c r="F14" s="255"/>
      <c r="G14" s="255"/>
      <c r="H14" s="254"/>
      <c r="I14" s="253"/>
      <c r="J14" s="254"/>
      <c r="K14" s="253">
        <f t="shared" si="2"/>
        <v>0</v>
      </c>
      <c r="L14" s="256" t="e">
        <f>#REF!+C14</f>
        <v>#REF!</v>
      </c>
      <c r="M14" s="253"/>
      <c r="N14" s="228" t="e">
        <v>#VALUE!</v>
      </c>
      <c r="O14" s="64">
        <v>0</v>
      </c>
      <c r="P14" s="228"/>
      <c r="Q14" s="257">
        <v>0</v>
      </c>
      <c r="R14" s="258">
        <f t="shared" si="0"/>
        <v>0</v>
      </c>
    </row>
    <row r="15" spans="1:18" ht="12.75" customHeight="1" outlineLevel="2">
      <c r="A15" s="271" t="s">
        <v>4437</v>
      </c>
      <c r="B15" s="195" t="s">
        <v>2938</v>
      </c>
      <c r="C15" s="229">
        <v>0</v>
      </c>
      <c r="D15" s="229">
        <f t="shared" si="1"/>
        <v>0</v>
      </c>
      <c r="E15" s="254"/>
      <c r="F15" s="255"/>
      <c r="G15" s="255"/>
      <c r="H15" s="254"/>
      <c r="I15" s="229"/>
      <c r="J15" s="254"/>
      <c r="K15" s="229">
        <f t="shared" si="2"/>
        <v>0</v>
      </c>
      <c r="L15" s="256"/>
      <c r="M15" s="229"/>
      <c r="N15" s="228">
        <v>0</v>
      </c>
      <c r="O15" s="64" t="s">
        <v>2937</v>
      </c>
      <c r="P15" s="241" t="b">
        <f>EXACT($A$14,O15)</f>
        <v>1</v>
      </c>
      <c r="Q15" s="257">
        <v>0</v>
      </c>
      <c r="R15" s="258">
        <f t="shared" si="0"/>
        <v>0</v>
      </c>
    </row>
    <row r="16" spans="1:18" ht="12.75" customHeight="1" outlineLevel="2">
      <c r="A16" s="271" t="s">
        <v>4438</v>
      </c>
      <c r="B16" s="195" t="s">
        <v>2939</v>
      </c>
      <c r="C16" s="229">
        <v>0</v>
      </c>
      <c r="D16" s="229">
        <f t="shared" si="1"/>
        <v>0</v>
      </c>
      <c r="E16" s="254"/>
      <c r="F16" s="255"/>
      <c r="G16" s="255"/>
      <c r="H16" s="254"/>
      <c r="I16" s="229"/>
      <c r="J16" s="254"/>
      <c r="K16" s="229">
        <f t="shared" si="2"/>
        <v>0</v>
      </c>
      <c r="L16" s="256"/>
      <c r="M16" s="229"/>
      <c r="N16" s="228">
        <v>0</v>
      </c>
      <c r="O16" s="64" t="s">
        <v>2937</v>
      </c>
      <c r="P16" s="241" t="b">
        <f t="shared" ref="P16:P21" si="4">EXACT($A$14,O16)</f>
        <v>1</v>
      </c>
      <c r="Q16" s="257">
        <v>0</v>
      </c>
      <c r="R16" s="258">
        <f t="shared" si="0"/>
        <v>0</v>
      </c>
    </row>
    <row r="17" spans="1:18" ht="12.75" customHeight="1" outlineLevel="2">
      <c r="A17" s="271" t="s">
        <v>4439</v>
      </c>
      <c r="B17" s="195" t="s">
        <v>2940</v>
      </c>
      <c r="C17" s="229">
        <v>0</v>
      </c>
      <c r="D17" s="229">
        <f t="shared" si="1"/>
        <v>0</v>
      </c>
      <c r="E17" s="254"/>
      <c r="F17" s="255"/>
      <c r="G17" s="255"/>
      <c r="H17" s="254"/>
      <c r="I17" s="229"/>
      <c r="J17" s="254"/>
      <c r="K17" s="229">
        <f t="shared" si="2"/>
        <v>0</v>
      </c>
      <c r="L17" s="256"/>
      <c r="M17" s="229"/>
      <c r="N17" s="228">
        <v>0</v>
      </c>
      <c r="O17" s="64" t="s">
        <v>2937</v>
      </c>
      <c r="P17" s="241" t="b">
        <f t="shared" si="4"/>
        <v>1</v>
      </c>
      <c r="Q17" s="257">
        <v>0</v>
      </c>
      <c r="R17" s="258">
        <f t="shared" si="0"/>
        <v>0</v>
      </c>
    </row>
    <row r="18" spans="1:18" ht="12.75" customHeight="1" outlineLevel="2">
      <c r="A18" s="271" t="s">
        <v>4440</v>
      </c>
      <c r="B18" s="195" t="s">
        <v>2941</v>
      </c>
      <c r="C18" s="229">
        <v>0</v>
      </c>
      <c r="D18" s="229">
        <f t="shared" si="1"/>
        <v>0</v>
      </c>
      <c r="E18" s="254"/>
      <c r="F18" s="255"/>
      <c r="G18" s="255"/>
      <c r="H18" s="254"/>
      <c r="I18" s="229"/>
      <c r="J18" s="254"/>
      <c r="K18" s="229">
        <f t="shared" si="2"/>
        <v>0</v>
      </c>
      <c r="L18" s="256"/>
      <c r="M18" s="229"/>
      <c r="N18" s="228">
        <v>0</v>
      </c>
      <c r="O18" s="64" t="s">
        <v>2937</v>
      </c>
      <c r="P18" s="241" t="b">
        <f t="shared" si="4"/>
        <v>1</v>
      </c>
      <c r="Q18" s="257">
        <v>0</v>
      </c>
      <c r="R18" s="258">
        <f t="shared" si="0"/>
        <v>0</v>
      </c>
    </row>
    <row r="19" spans="1:18" ht="12.75" customHeight="1" outlineLevel="2">
      <c r="A19" s="271" t="s">
        <v>4441</v>
      </c>
      <c r="B19" s="195" t="s">
        <v>2942</v>
      </c>
      <c r="C19" s="229">
        <v>0</v>
      </c>
      <c r="D19" s="229">
        <f t="shared" si="1"/>
        <v>0</v>
      </c>
      <c r="E19" s="254"/>
      <c r="F19" s="255"/>
      <c r="G19" s="255"/>
      <c r="H19" s="254"/>
      <c r="I19" s="229"/>
      <c r="J19" s="254"/>
      <c r="K19" s="229">
        <f t="shared" si="2"/>
        <v>0</v>
      </c>
      <c r="L19" s="256"/>
      <c r="M19" s="229"/>
      <c r="N19" s="228">
        <v>0</v>
      </c>
      <c r="O19" s="64" t="s">
        <v>2937</v>
      </c>
      <c r="P19" s="241" t="b">
        <f t="shared" si="4"/>
        <v>1</v>
      </c>
      <c r="Q19" s="257">
        <v>0</v>
      </c>
      <c r="R19" s="258">
        <f t="shared" si="0"/>
        <v>0</v>
      </c>
    </row>
    <row r="20" spans="1:18" ht="12.75" customHeight="1" outlineLevel="2">
      <c r="A20" s="271" t="s">
        <v>4442</v>
      </c>
      <c r="B20" s="195" t="s">
        <v>2943</v>
      </c>
      <c r="C20" s="229">
        <v>0</v>
      </c>
      <c r="D20" s="229">
        <f t="shared" si="1"/>
        <v>0</v>
      </c>
      <c r="E20" s="254"/>
      <c r="F20" s="255"/>
      <c r="G20" s="255"/>
      <c r="H20" s="254"/>
      <c r="I20" s="229"/>
      <c r="J20" s="254"/>
      <c r="K20" s="229">
        <f t="shared" si="2"/>
        <v>0</v>
      </c>
      <c r="L20" s="256"/>
      <c r="M20" s="229"/>
      <c r="N20" s="228">
        <v>0</v>
      </c>
      <c r="O20" s="64" t="s">
        <v>2937</v>
      </c>
      <c r="P20" s="241" t="b">
        <f t="shared" si="4"/>
        <v>1</v>
      </c>
      <c r="Q20" s="257">
        <v>0</v>
      </c>
      <c r="R20" s="258">
        <f t="shared" si="0"/>
        <v>0</v>
      </c>
    </row>
    <row r="21" spans="1:18" ht="12.75" customHeight="1" outlineLevel="2">
      <c r="A21" s="271" t="s">
        <v>4443</v>
      </c>
      <c r="B21" s="195" t="s">
        <v>2944</v>
      </c>
      <c r="C21" s="229">
        <v>0</v>
      </c>
      <c r="D21" s="229">
        <f t="shared" si="1"/>
        <v>0</v>
      </c>
      <c r="E21" s="254"/>
      <c r="F21" s="255"/>
      <c r="G21" s="255"/>
      <c r="H21" s="254"/>
      <c r="I21" s="229"/>
      <c r="J21" s="254"/>
      <c r="K21" s="229">
        <f t="shared" si="2"/>
        <v>0</v>
      </c>
      <c r="L21" s="256"/>
      <c r="M21" s="229"/>
      <c r="N21" s="228">
        <v>0</v>
      </c>
      <c r="O21" s="64" t="s">
        <v>2937</v>
      </c>
      <c r="P21" s="241" t="b">
        <f t="shared" si="4"/>
        <v>1</v>
      </c>
      <c r="Q21" s="257">
        <v>0</v>
      </c>
      <c r="R21" s="258">
        <f t="shared" si="0"/>
        <v>0</v>
      </c>
    </row>
    <row r="22" spans="1:18" outlineLevel="1">
      <c r="A22" s="399" t="s">
        <v>2945</v>
      </c>
      <c r="C22" s="253">
        <f>SUM(C23:C29)</f>
        <v>0</v>
      </c>
      <c r="D22" s="253">
        <f t="shared" si="1"/>
        <v>0</v>
      </c>
      <c r="E22" s="254"/>
      <c r="F22" s="255"/>
      <c r="G22" s="255"/>
      <c r="H22" s="254"/>
      <c r="I22" s="253"/>
      <c r="J22" s="254"/>
      <c r="K22" s="253">
        <f t="shared" si="2"/>
        <v>0</v>
      </c>
      <c r="L22" s="256" t="e">
        <f>#REF!+C22</f>
        <v>#REF!</v>
      </c>
      <c r="M22" s="253"/>
      <c r="N22" s="228" t="e">
        <v>#VALUE!</v>
      </c>
      <c r="O22" s="64">
        <v>0</v>
      </c>
      <c r="P22" s="228"/>
      <c r="Q22" s="257">
        <v>0</v>
      </c>
      <c r="R22" s="258">
        <f t="shared" si="0"/>
        <v>0</v>
      </c>
    </row>
    <row r="23" spans="1:18" ht="12.75" customHeight="1" outlineLevel="2">
      <c r="A23" s="400" t="s">
        <v>4444</v>
      </c>
      <c r="B23" s="44" t="s">
        <v>2946</v>
      </c>
      <c r="C23" s="229">
        <v>0</v>
      </c>
      <c r="D23" s="229">
        <f t="shared" si="1"/>
        <v>0</v>
      </c>
      <c r="E23" s="254"/>
      <c r="F23" s="255"/>
      <c r="G23" s="255"/>
      <c r="H23" s="254"/>
      <c r="I23" s="229"/>
      <c r="J23" s="254"/>
      <c r="K23" s="229">
        <f t="shared" si="2"/>
        <v>0</v>
      </c>
      <c r="L23" s="256"/>
      <c r="M23" s="229"/>
      <c r="N23" s="228">
        <v>0</v>
      </c>
      <c r="O23" s="64" t="s">
        <v>2945</v>
      </c>
      <c r="P23" s="241" t="b">
        <f>EXACT($A$22,O23)</f>
        <v>1</v>
      </c>
      <c r="Q23" s="257">
        <v>0</v>
      </c>
      <c r="R23" s="258">
        <f t="shared" si="0"/>
        <v>0</v>
      </c>
    </row>
    <row r="24" spans="1:18" ht="12.75" customHeight="1" outlineLevel="2">
      <c r="A24" s="400" t="s">
        <v>4445</v>
      </c>
      <c r="B24" s="44" t="s">
        <v>2947</v>
      </c>
      <c r="C24" s="229">
        <v>0</v>
      </c>
      <c r="D24" s="229">
        <f t="shared" si="1"/>
        <v>0</v>
      </c>
      <c r="E24" s="254"/>
      <c r="F24" s="255"/>
      <c r="G24" s="255"/>
      <c r="H24" s="254"/>
      <c r="I24" s="229"/>
      <c r="J24" s="254"/>
      <c r="K24" s="229">
        <f t="shared" si="2"/>
        <v>0</v>
      </c>
      <c r="L24" s="256"/>
      <c r="M24" s="229"/>
      <c r="N24" s="228">
        <v>0</v>
      </c>
      <c r="O24" s="64" t="s">
        <v>2945</v>
      </c>
      <c r="P24" s="241" t="b">
        <f t="shared" ref="P24:P29" si="5">EXACT($A$22,O24)</f>
        <v>1</v>
      </c>
      <c r="Q24" s="257">
        <v>0</v>
      </c>
      <c r="R24" s="258">
        <f t="shared" si="0"/>
        <v>0</v>
      </c>
    </row>
    <row r="25" spans="1:18" ht="12.75" customHeight="1" outlineLevel="2">
      <c r="A25" s="400" t="s">
        <v>4446</v>
      </c>
      <c r="B25" s="44" t="s">
        <v>2948</v>
      </c>
      <c r="C25" s="229">
        <v>0</v>
      </c>
      <c r="D25" s="229">
        <f t="shared" si="1"/>
        <v>0</v>
      </c>
      <c r="E25" s="254"/>
      <c r="F25" s="255"/>
      <c r="G25" s="255"/>
      <c r="H25" s="254"/>
      <c r="I25" s="229"/>
      <c r="J25" s="254"/>
      <c r="K25" s="229">
        <f t="shared" si="2"/>
        <v>0</v>
      </c>
      <c r="L25" s="256"/>
      <c r="M25" s="229"/>
      <c r="N25" s="228">
        <v>0</v>
      </c>
      <c r="O25" s="64" t="s">
        <v>2945</v>
      </c>
      <c r="P25" s="241" t="b">
        <f t="shared" si="5"/>
        <v>1</v>
      </c>
      <c r="Q25" s="257">
        <v>0</v>
      </c>
      <c r="R25" s="258">
        <f t="shared" si="0"/>
        <v>0</v>
      </c>
    </row>
    <row r="26" spans="1:18" ht="12.75" customHeight="1" outlineLevel="2">
      <c r="A26" s="271" t="s">
        <v>4447</v>
      </c>
      <c r="B26" s="195" t="s">
        <v>2949</v>
      </c>
      <c r="C26" s="229">
        <v>0</v>
      </c>
      <c r="D26" s="229">
        <f t="shared" si="1"/>
        <v>0</v>
      </c>
      <c r="E26" s="254"/>
      <c r="F26" s="255"/>
      <c r="G26" s="255"/>
      <c r="H26" s="254"/>
      <c r="I26" s="229"/>
      <c r="J26" s="254"/>
      <c r="K26" s="229">
        <f t="shared" si="2"/>
        <v>0</v>
      </c>
      <c r="L26" s="256"/>
      <c r="M26" s="229"/>
      <c r="N26" s="228">
        <v>0</v>
      </c>
      <c r="O26" s="64" t="s">
        <v>2945</v>
      </c>
      <c r="P26" s="241" t="b">
        <f t="shared" si="5"/>
        <v>1</v>
      </c>
      <c r="Q26" s="257">
        <v>0</v>
      </c>
      <c r="R26" s="258">
        <f t="shared" si="0"/>
        <v>0</v>
      </c>
    </row>
    <row r="27" spans="1:18" ht="12.75" customHeight="1" outlineLevel="2">
      <c r="A27" s="271" t="s">
        <v>4448</v>
      </c>
      <c r="B27" s="195" t="s">
        <v>2950</v>
      </c>
      <c r="C27" s="229">
        <v>0</v>
      </c>
      <c r="D27" s="229">
        <f t="shared" si="1"/>
        <v>0</v>
      </c>
      <c r="E27" s="254"/>
      <c r="F27" s="255"/>
      <c r="G27" s="255"/>
      <c r="H27" s="254"/>
      <c r="I27" s="229"/>
      <c r="J27" s="254"/>
      <c r="K27" s="229">
        <f t="shared" si="2"/>
        <v>0</v>
      </c>
      <c r="L27" s="256"/>
      <c r="M27" s="229"/>
      <c r="N27" s="228">
        <v>0</v>
      </c>
      <c r="O27" s="64" t="s">
        <v>2945</v>
      </c>
      <c r="P27" s="241" t="b">
        <f t="shared" si="5"/>
        <v>1</v>
      </c>
      <c r="Q27" s="257">
        <v>0</v>
      </c>
      <c r="R27" s="258">
        <f t="shared" si="0"/>
        <v>0</v>
      </c>
    </row>
    <row r="28" spans="1:18" ht="12.75" customHeight="1" outlineLevel="2">
      <c r="A28" s="271" t="s">
        <v>4449</v>
      </c>
      <c r="B28" s="195" t="s">
        <v>2951</v>
      </c>
      <c r="C28" s="229">
        <v>0</v>
      </c>
      <c r="D28" s="229">
        <f t="shared" si="1"/>
        <v>0</v>
      </c>
      <c r="E28" s="254"/>
      <c r="F28" s="255"/>
      <c r="G28" s="255"/>
      <c r="H28" s="254"/>
      <c r="I28" s="229"/>
      <c r="J28" s="254"/>
      <c r="K28" s="229">
        <f t="shared" si="2"/>
        <v>0</v>
      </c>
      <c r="L28" s="256"/>
      <c r="M28" s="229"/>
      <c r="N28" s="228">
        <v>0</v>
      </c>
      <c r="O28" s="64" t="s">
        <v>2945</v>
      </c>
      <c r="P28" s="241" t="b">
        <f t="shared" si="5"/>
        <v>1</v>
      </c>
      <c r="Q28" s="257">
        <v>0</v>
      </c>
      <c r="R28" s="258">
        <f t="shared" si="0"/>
        <v>0</v>
      </c>
    </row>
    <row r="29" spans="1:18" ht="12.75" customHeight="1" outlineLevel="2">
      <c r="A29" s="271" t="s">
        <v>4450</v>
      </c>
      <c r="B29" s="195" t="s">
        <v>2952</v>
      </c>
      <c r="C29" s="229">
        <v>0</v>
      </c>
      <c r="D29" s="229">
        <f t="shared" si="1"/>
        <v>0</v>
      </c>
      <c r="E29" s="254"/>
      <c r="F29" s="255"/>
      <c r="G29" s="255"/>
      <c r="H29" s="254"/>
      <c r="I29" s="229"/>
      <c r="J29" s="254"/>
      <c r="K29" s="229">
        <f t="shared" si="2"/>
        <v>0</v>
      </c>
      <c r="L29" s="256"/>
      <c r="M29" s="229"/>
      <c r="N29" s="228">
        <v>0</v>
      </c>
      <c r="O29" s="64" t="s">
        <v>2945</v>
      </c>
      <c r="P29" s="241" t="b">
        <f t="shared" si="5"/>
        <v>1</v>
      </c>
      <c r="Q29" s="257">
        <v>0</v>
      </c>
      <c r="R29" s="258">
        <f t="shared" si="0"/>
        <v>0</v>
      </c>
    </row>
    <row r="30" spans="1:18" outlineLevel="1">
      <c r="A30" s="399" t="s">
        <v>2953</v>
      </c>
      <c r="C30" s="253">
        <f>SUM(C31:C39)</f>
        <v>-363425.609999999</v>
      </c>
      <c r="D30" s="253">
        <f t="shared" si="1"/>
        <v>363425.609999999</v>
      </c>
      <c r="E30" s="254"/>
      <c r="F30" s="255"/>
      <c r="G30" s="255"/>
      <c r="H30" s="254"/>
      <c r="I30" s="253"/>
      <c r="J30" s="254"/>
      <c r="K30" s="253">
        <f t="shared" si="2"/>
        <v>363425.609999999</v>
      </c>
      <c r="L30" s="256" t="e">
        <f>#REF!+C30</f>
        <v>#REF!</v>
      </c>
      <c r="M30" s="253"/>
      <c r="N30" s="228" t="e">
        <v>#VALUE!</v>
      </c>
      <c r="O30" s="64">
        <v>0</v>
      </c>
      <c r="P30" s="228"/>
      <c r="Q30" s="257">
        <v>185777.03</v>
      </c>
      <c r="R30" s="258">
        <f t="shared" si="0"/>
        <v>177648.579999999</v>
      </c>
    </row>
    <row r="31" spans="1:18" ht="12.75" customHeight="1" outlineLevel="2">
      <c r="A31" s="271" t="s">
        <v>4451</v>
      </c>
      <c r="B31" s="195" t="s">
        <v>2954</v>
      </c>
      <c r="C31" s="229">
        <v>0</v>
      </c>
      <c r="D31" s="229">
        <f t="shared" si="1"/>
        <v>0</v>
      </c>
      <c r="E31" s="254"/>
      <c r="F31" s="255"/>
      <c r="G31" s="255"/>
      <c r="H31" s="254"/>
      <c r="I31" s="229"/>
      <c r="J31" s="254"/>
      <c r="K31" s="229">
        <f t="shared" si="2"/>
        <v>0</v>
      </c>
      <c r="L31" s="256"/>
      <c r="M31" s="229"/>
      <c r="N31" s="228">
        <v>0</v>
      </c>
      <c r="O31" s="64" t="s">
        <v>2953</v>
      </c>
      <c r="P31" s="241" t="b">
        <f>EXACT($A$30,O31)</f>
        <v>1</v>
      </c>
      <c r="Q31" s="257">
        <v>0</v>
      </c>
      <c r="R31" s="258">
        <f t="shared" si="0"/>
        <v>0</v>
      </c>
    </row>
    <row r="32" spans="1:18" ht="12.75" customHeight="1" outlineLevel="2">
      <c r="A32" s="271" t="s">
        <v>4452</v>
      </c>
      <c r="B32" s="195" t="s">
        <v>2955</v>
      </c>
      <c r="C32" s="229">
        <v>0</v>
      </c>
      <c r="D32" s="229">
        <f t="shared" si="1"/>
        <v>0</v>
      </c>
      <c r="E32" s="254"/>
      <c r="F32" s="255"/>
      <c r="G32" s="255"/>
      <c r="H32" s="254"/>
      <c r="I32" s="229"/>
      <c r="J32" s="254"/>
      <c r="K32" s="229">
        <f t="shared" si="2"/>
        <v>0</v>
      </c>
      <c r="L32" s="256"/>
      <c r="M32" s="229"/>
      <c r="N32" s="228">
        <v>0</v>
      </c>
      <c r="O32" s="64" t="s">
        <v>2953</v>
      </c>
      <c r="P32" s="241" t="b">
        <f t="shared" ref="P32:P39" si="6">EXACT($A$30,O32)</f>
        <v>1</v>
      </c>
      <c r="Q32" s="257">
        <v>0</v>
      </c>
      <c r="R32" s="258">
        <f t="shared" si="0"/>
        <v>0</v>
      </c>
    </row>
    <row r="33" spans="1:18" ht="12.75" customHeight="1" outlineLevel="2">
      <c r="A33" s="400" t="s">
        <v>4453</v>
      </c>
      <c r="B33" s="44" t="s">
        <v>2956</v>
      </c>
      <c r="C33" s="229">
        <v>-105291.38</v>
      </c>
      <c r="D33" s="229">
        <f t="shared" si="1"/>
        <v>105291.38</v>
      </c>
      <c r="E33" s="254"/>
      <c r="F33" s="255"/>
      <c r="G33" s="255"/>
      <c r="H33" s="254"/>
      <c r="I33" s="229"/>
      <c r="J33" s="254"/>
      <c r="K33" s="229">
        <f t="shared" si="2"/>
        <v>105291.38</v>
      </c>
      <c r="L33" s="256"/>
      <c r="M33" s="229"/>
      <c r="N33" s="228">
        <v>0</v>
      </c>
      <c r="O33" s="64" t="s">
        <v>2953</v>
      </c>
      <c r="P33" s="241" t="b">
        <f t="shared" si="6"/>
        <v>1</v>
      </c>
      <c r="Q33" s="257">
        <v>0</v>
      </c>
      <c r="R33" s="258">
        <f t="shared" si="0"/>
        <v>105291.38</v>
      </c>
    </row>
    <row r="34" spans="1:18" ht="12.75" customHeight="1" outlineLevel="2">
      <c r="A34" s="400" t="s">
        <v>4454</v>
      </c>
      <c r="B34" s="44" t="s">
        <v>2957</v>
      </c>
      <c r="C34" s="229">
        <v>-259815.899999999</v>
      </c>
      <c r="D34" s="229">
        <f t="shared" si="1"/>
        <v>259815.899999999</v>
      </c>
      <c r="E34" s="254"/>
      <c r="F34" s="255"/>
      <c r="G34" s="255"/>
      <c r="H34" s="254"/>
      <c r="I34" s="229"/>
      <c r="J34" s="254"/>
      <c r="K34" s="229">
        <f t="shared" si="2"/>
        <v>259815.899999999</v>
      </c>
      <c r="L34" s="256"/>
      <c r="M34" s="229"/>
      <c r="N34" s="228">
        <v>0</v>
      </c>
      <c r="O34" s="64" t="s">
        <v>2953</v>
      </c>
      <c r="P34" s="241" t="b">
        <f t="shared" si="6"/>
        <v>1</v>
      </c>
      <c r="Q34" s="257">
        <v>0</v>
      </c>
      <c r="R34" s="258">
        <f t="shared" si="0"/>
        <v>259815.899999999</v>
      </c>
    </row>
    <row r="35" spans="1:18" ht="12.75" customHeight="1" outlineLevel="2">
      <c r="A35" s="271" t="s">
        <v>4455</v>
      </c>
      <c r="B35" s="195" t="s">
        <v>2958</v>
      </c>
      <c r="C35" s="229">
        <v>0</v>
      </c>
      <c r="D35" s="229">
        <f t="shared" si="1"/>
        <v>0</v>
      </c>
      <c r="E35" s="254"/>
      <c r="F35" s="255"/>
      <c r="G35" s="255"/>
      <c r="H35" s="254"/>
      <c r="I35" s="229"/>
      <c r="J35" s="254"/>
      <c r="K35" s="229">
        <f t="shared" si="2"/>
        <v>0</v>
      </c>
      <c r="L35" s="256"/>
      <c r="M35" s="229"/>
      <c r="N35" s="228">
        <v>0</v>
      </c>
      <c r="O35" s="64" t="s">
        <v>2953</v>
      </c>
      <c r="P35" s="241" t="b">
        <f t="shared" si="6"/>
        <v>1</v>
      </c>
      <c r="Q35" s="257">
        <v>0</v>
      </c>
      <c r="R35" s="258">
        <f t="shared" si="0"/>
        <v>0</v>
      </c>
    </row>
    <row r="36" spans="1:18" ht="12.75" customHeight="1" outlineLevel="2">
      <c r="A36" s="271" t="s">
        <v>4456</v>
      </c>
      <c r="B36" s="195" t="s">
        <v>2959</v>
      </c>
      <c r="C36" s="229">
        <v>0</v>
      </c>
      <c r="D36" s="229">
        <f t="shared" si="1"/>
        <v>0</v>
      </c>
      <c r="E36" s="254"/>
      <c r="F36" s="255"/>
      <c r="G36" s="255"/>
      <c r="H36" s="254"/>
      <c r="I36" s="229"/>
      <c r="J36" s="254"/>
      <c r="K36" s="229">
        <f t="shared" si="2"/>
        <v>0</v>
      </c>
      <c r="L36" s="256"/>
      <c r="M36" s="229"/>
      <c r="N36" s="228">
        <v>0</v>
      </c>
      <c r="O36" s="64" t="s">
        <v>2953</v>
      </c>
      <c r="P36" s="241" t="b">
        <f t="shared" si="6"/>
        <v>1</v>
      </c>
      <c r="Q36" s="257">
        <v>0</v>
      </c>
      <c r="R36" s="258">
        <f t="shared" si="0"/>
        <v>0</v>
      </c>
    </row>
    <row r="37" spans="1:18" ht="12.75" customHeight="1" outlineLevel="2">
      <c r="A37" s="271" t="s">
        <v>4457</v>
      </c>
      <c r="B37" s="195" t="s">
        <v>2960</v>
      </c>
      <c r="C37" s="229">
        <v>0</v>
      </c>
      <c r="D37" s="229">
        <f t="shared" si="1"/>
        <v>0</v>
      </c>
      <c r="E37" s="254"/>
      <c r="F37" s="255"/>
      <c r="G37" s="255"/>
      <c r="H37" s="254"/>
      <c r="I37" s="229"/>
      <c r="J37" s="254"/>
      <c r="K37" s="229">
        <f t="shared" si="2"/>
        <v>0</v>
      </c>
      <c r="L37" s="256"/>
      <c r="M37" s="229"/>
      <c r="N37" s="228">
        <v>0</v>
      </c>
      <c r="O37" s="64" t="s">
        <v>2953</v>
      </c>
      <c r="P37" s="241" t="b">
        <f t="shared" si="6"/>
        <v>1</v>
      </c>
      <c r="Q37" s="257">
        <v>0</v>
      </c>
      <c r="R37" s="258">
        <f t="shared" si="0"/>
        <v>0</v>
      </c>
    </row>
    <row r="38" spans="1:18" ht="12.75" customHeight="1" outlineLevel="2">
      <c r="A38" s="271" t="s">
        <v>4458</v>
      </c>
      <c r="B38" s="195" t="s">
        <v>2961</v>
      </c>
      <c r="C38" s="229">
        <v>1681.67</v>
      </c>
      <c r="D38" s="229">
        <f t="shared" si="1"/>
        <v>-1681.67</v>
      </c>
      <c r="E38" s="254"/>
      <c r="F38" s="255"/>
      <c r="G38" s="255"/>
      <c r="H38" s="254"/>
      <c r="I38" s="229"/>
      <c r="J38" s="254"/>
      <c r="K38" s="229">
        <f t="shared" si="2"/>
        <v>-1681.67</v>
      </c>
      <c r="L38" s="256"/>
      <c r="M38" s="229"/>
      <c r="N38" s="228">
        <v>0</v>
      </c>
      <c r="O38" s="64" t="s">
        <v>2953</v>
      </c>
      <c r="P38" s="241" t="b">
        <f t="shared" si="6"/>
        <v>1</v>
      </c>
      <c r="Q38" s="257">
        <v>0</v>
      </c>
      <c r="R38" s="258">
        <f t="shared" si="0"/>
        <v>-1681.67</v>
      </c>
    </row>
    <row r="39" spans="1:18" ht="12.75" customHeight="1" outlineLevel="2">
      <c r="A39" s="271" t="s">
        <v>4459</v>
      </c>
      <c r="B39" s="195" t="s">
        <v>2962</v>
      </c>
      <c r="C39" s="229">
        <v>0</v>
      </c>
      <c r="D39" s="229">
        <f t="shared" si="1"/>
        <v>0</v>
      </c>
      <c r="E39" s="254"/>
      <c r="F39" s="255"/>
      <c r="G39" s="255"/>
      <c r="H39" s="254"/>
      <c r="I39" s="229"/>
      <c r="J39" s="254"/>
      <c r="K39" s="229">
        <f t="shared" si="2"/>
        <v>0</v>
      </c>
      <c r="L39" s="256"/>
      <c r="M39" s="229"/>
      <c r="N39" s="228">
        <v>0</v>
      </c>
      <c r="O39" s="64" t="s">
        <v>2953</v>
      </c>
      <c r="P39" s="241" t="b">
        <f t="shared" si="6"/>
        <v>1</v>
      </c>
      <c r="Q39" s="257">
        <v>0</v>
      </c>
      <c r="R39" s="258">
        <f t="shared" si="0"/>
        <v>0</v>
      </c>
    </row>
    <row r="40" spans="1:18" outlineLevel="1">
      <c r="A40" s="399" t="s">
        <v>2963</v>
      </c>
      <c r="C40" s="253">
        <f>SUM(C41:C47)</f>
        <v>189.77</v>
      </c>
      <c r="D40" s="253">
        <f t="shared" si="1"/>
        <v>-189.77</v>
      </c>
      <c r="E40" s="254"/>
      <c r="F40" s="255"/>
      <c r="G40" s="255"/>
      <c r="H40" s="254"/>
      <c r="I40" s="253"/>
      <c r="J40" s="254"/>
      <c r="K40" s="253">
        <f t="shared" si="2"/>
        <v>-189.77</v>
      </c>
      <c r="L40" s="256" t="e">
        <f>#REF!+C40</f>
        <v>#REF!</v>
      </c>
      <c r="M40" s="253"/>
      <c r="N40" s="228" t="e">
        <v>#VALUE!</v>
      </c>
      <c r="O40" s="64">
        <v>0</v>
      </c>
      <c r="P40" s="228"/>
      <c r="Q40" s="257">
        <v>-152.22999999999999</v>
      </c>
      <c r="R40" s="258">
        <f t="shared" si="0"/>
        <v>-37.54000000000002</v>
      </c>
    </row>
    <row r="41" spans="1:18" ht="12.75" customHeight="1" outlineLevel="2">
      <c r="A41" s="271" t="s">
        <v>4460</v>
      </c>
      <c r="B41" s="195" t="s">
        <v>2964</v>
      </c>
      <c r="C41" s="229">
        <v>0</v>
      </c>
      <c r="D41" s="229">
        <f t="shared" si="1"/>
        <v>0</v>
      </c>
      <c r="E41" s="254"/>
      <c r="F41" s="255"/>
      <c r="G41" s="255"/>
      <c r="H41" s="254"/>
      <c r="I41" s="229"/>
      <c r="J41" s="254"/>
      <c r="K41" s="229">
        <f t="shared" si="2"/>
        <v>0</v>
      </c>
      <c r="L41" s="256"/>
      <c r="M41" s="229"/>
      <c r="N41" s="228">
        <v>0</v>
      </c>
      <c r="O41" s="64" t="s">
        <v>2963</v>
      </c>
      <c r="P41" s="241" t="b">
        <f>EXACT($A$40,O41)</f>
        <v>1</v>
      </c>
      <c r="Q41" s="257">
        <v>0</v>
      </c>
      <c r="R41" s="258">
        <f t="shared" si="0"/>
        <v>0</v>
      </c>
    </row>
    <row r="42" spans="1:18" ht="12.75" customHeight="1" outlineLevel="2">
      <c r="A42" s="271" t="s">
        <v>4461</v>
      </c>
      <c r="B42" s="195" t="s">
        <v>2965</v>
      </c>
      <c r="C42" s="229">
        <v>0</v>
      </c>
      <c r="D42" s="229">
        <f t="shared" si="1"/>
        <v>0</v>
      </c>
      <c r="E42" s="254"/>
      <c r="F42" s="255"/>
      <c r="G42" s="255"/>
      <c r="H42" s="254"/>
      <c r="I42" s="229"/>
      <c r="J42" s="254"/>
      <c r="K42" s="229">
        <f t="shared" si="2"/>
        <v>0</v>
      </c>
      <c r="L42" s="256"/>
      <c r="M42" s="229"/>
      <c r="N42" s="228">
        <v>0</v>
      </c>
      <c r="O42" s="64" t="s">
        <v>2963</v>
      </c>
      <c r="P42" s="241" t="b">
        <f t="shared" ref="P42:P47" si="7">EXACT($A$40,O42)</f>
        <v>1</v>
      </c>
      <c r="Q42" s="257">
        <v>0</v>
      </c>
      <c r="R42" s="258">
        <f t="shared" si="0"/>
        <v>0</v>
      </c>
    </row>
    <row r="43" spans="1:18" ht="12.75" customHeight="1" outlineLevel="2">
      <c r="A43" s="271" t="s">
        <v>4462</v>
      </c>
      <c r="B43" s="195" t="s">
        <v>2966</v>
      </c>
      <c r="C43" s="229">
        <v>0</v>
      </c>
      <c r="D43" s="229">
        <f t="shared" si="1"/>
        <v>0</v>
      </c>
      <c r="E43" s="254"/>
      <c r="F43" s="255"/>
      <c r="G43" s="255"/>
      <c r="H43" s="254"/>
      <c r="I43" s="229"/>
      <c r="J43" s="254"/>
      <c r="K43" s="229">
        <f t="shared" si="2"/>
        <v>0</v>
      </c>
      <c r="L43" s="256"/>
      <c r="M43" s="229"/>
      <c r="N43" s="228">
        <v>0</v>
      </c>
      <c r="O43" s="64" t="s">
        <v>2963</v>
      </c>
      <c r="P43" s="241" t="b">
        <f t="shared" si="7"/>
        <v>1</v>
      </c>
      <c r="Q43" s="257">
        <v>0</v>
      </c>
      <c r="R43" s="258">
        <f t="shared" si="0"/>
        <v>0</v>
      </c>
    </row>
    <row r="44" spans="1:18" ht="12.75" customHeight="1" outlineLevel="2">
      <c r="A44" s="271" t="s">
        <v>4463</v>
      </c>
      <c r="B44" s="195" t="s">
        <v>2967</v>
      </c>
      <c r="C44" s="229">
        <v>0</v>
      </c>
      <c r="D44" s="229">
        <f t="shared" si="1"/>
        <v>0</v>
      </c>
      <c r="E44" s="254"/>
      <c r="F44" s="255"/>
      <c r="G44" s="255"/>
      <c r="H44" s="254"/>
      <c r="I44" s="229"/>
      <c r="J44" s="254"/>
      <c r="K44" s="229">
        <f t="shared" si="2"/>
        <v>0</v>
      </c>
      <c r="L44" s="256"/>
      <c r="M44" s="229"/>
      <c r="N44" s="228">
        <v>0</v>
      </c>
      <c r="O44" s="64" t="s">
        <v>2963</v>
      </c>
      <c r="P44" s="241" t="b">
        <f t="shared" si="7"/>
        <v>1</v>
      </c>
      <c r="Q44" s="257">
        <v>0</v>
      </c>
      <c r="R44" s="258">
        <f t="shared" si="0"/>
        <v>0</v>
      </c>
    </row>
    <row r="45" spans="1:18" ht="12.75" customHeight="1" outlineLevel="2">
      <c r="A45" s="271" t="s">
        <v>4464</v>
      </c>
      <c r="B45" s="195" t="s">
        <v>2968</v>
      </c>
      <c r="C45" s="229">
        <v>0</v>
      </c>
      <c r="D45" s="229">
        <f t="shared" si="1"/>
        <v>0</v>
      </c>
      <c r="E45" s="254"/>
      <c r="F45" s="255"/>
      <c r="G45" s="255"/>
      <c r="H45" s="254"/>
      <c r="I45" s="229"/>
      <c r="J45" s="254"/>
      <c r="K45" s="229">
        <f t="shared" si="2"/>
        <v>0</v>
      </c>
      <c r="L45" s="256"/>
      <c r="M45" s="229"/>
      <c r="N45" s="228">
        <v>0</v>
      </c>
      <c r="O45" s="64" t="s">
        <v>2963</v>
      </c>
      <c r="P45" s="241" t="b">
        <f t="shared" si="7"/>
        <v>1</v>
      </c>
      <c r="Q45" s="257">
        <v>0</v>
      </c>
      <c r="R45" s="258">
        <f t="shared" si="0"/>
        <v>0</v>
      </c>
    </row>
    <row r="46" spans="1:18" ht="12.75" customHeight="1" outlineLevel="2">
      <c r="A46" s="271" t="s">
        <v>4465</v>
      </c>
      <c r="B46" s="195" t="s">
        <v>2969</v>
      </c>
      <c r="C46" s="229">
        <v>0</v>
      </c>
      <c r="D46" s="229">
        <f t="shared" si="1"/>
        <v>0</v>
      </c>
      <c r="E46" s="254"/>
      <c r="F46" s="255"/>
      <c r="G46" s="255"/>
      <c r="H46" s="254"/>
      <c r="I46" s="229"/>
      <c r="J46" s="254"/>
      <c r="K46" s="229">
        <f t="shared" si="2"/>
        <v>0</v>
      </c>
      <c r="L46" s="256"/>
      <c r="M46" s="229"/>
      <c r="N46" s="228">
        <v>0</v>
      </c>
      <c r="O46" s="64" t="s">
        <v>2963</v>
      </c>
      <c r="P46" s="241" t="b">
        <f t="shared" si="7"/>
        <v>1</v>
      </c>
      <c r="Q46" s="257">
        <v>0</v>
      </c>
      <c r="R46" s="258">
        <f t="shared" si="0"/>
        <v>0</v>
      </c>
    </row>
    <row r="47" spans="1:18" ht="12.75" customHeight="1" outlineLevel="2">
      <c r="A47" s="271" t="s">
        <v>4466</v>
      </c>
      <c r="B47" s="195" t="s">
        <v>2970</v>
      </c>
      <c r="C47" s="229">
        <v>189.77</v>
      </c>
      <c r="D47" s="229">
        <f t="shared" si="1"/>
        <v>-189.77</v>
      </c>
      <c r="E47" s="254"/>
      <c r="F47" s="255"/>
      <c r="G47" s="255"/>
      <c r="H47" s="254"/>
      <c r="I47" s="229"/>
      <c r="J47" s="254"/>
      <c r="K47" s="229">
        <f t="shared" si="2"/>
        <v>-189.77</v>
      </c>
      <c r="L47" s="256"/>
      <c r="M47" s="229"/>
      <c r="N47" s="228">
        <v>0</v>
      </c>
      <c r="O47" s="64" t="s">
        <v>2963</v>
      </c>
      <c r="P47" s="241" t="b">
        <f t="shared" si="7"/>
        <v>1</v>
      </c>
      <c r="Q47" s="257">
        <v>0</v>
      </c>
      <c r="R47" s="258">
        <f t="shared" si="0"/>
        <v>-189.77</v>
      </c>
    </row>
    <row r="48" spans="1:18" outlineLevel="1">
      <c r="A48" s="399" t="s">
        <v>2971</v>
      </c>
      <c r="C48" s="253">
        <f>SUM(C49:C55)</f>
        <v>397.36</v>
      </c>
      <c r="D48" s="253">
        <f t="shared" si="1"/>
        <v>-397.36</v>
      </c>
      <c r="E48" s="254"/>
      <c r="F48" s="255"/>
      <c r="G48" s="255"/>
      <c r="H48" s="254"/>
      <c r="I48" s="253"/>
      <c r="J48" s="254"/>
      <c r="K48" s="253">
        <f t="shared" si="2"/>
        <v>-397.36</v>
      </c>
      <c r="L48" s="256" t="e">
        <f>#REF!+C48</f>
        <v>#REF!</v>
      </c>
      <c r="M48" s="253"/>
      <c r="N48" s="228" t="e">
        <v>#VALUE!</v>
      </c>
      <c r="O48" s="64">
        <v>0</v>
      </c>
      <c r="P48" s="228"/>
      <c r="Q48" s="257">
        <v>-360.88</v>
      </c>
      <c r="R48" s="258">
        <f t="shared" si="0"/>
        <v>-36.480000000000018</v>
      </c>
    </row>
    <row r="49" spans="1:19" ht="12.75" customHeight="1" outlineLevel="2">
      <c r="A49" s="271" t="s">
        <v>4467</v>
      </c>
      <c r="B49" s="195" t="s">
        <v>2972</v>
      </c>
      <c r="C49" s="229">
        <v>0</v>
      </c>
      <c r="D49" s="229">
        <f t="shared" si="1"/>
        <v>0</v>
      </c>
      <c r="E49" s="254"/>
      <c r="F49" s="255"/>
      <c r="G49" s="255"/>
      <c r="H49" s="254"/>
      <c r="I49" s="229"/>
      <c r="J49" s="254"/>
      <c r="K49" s="229">
        <f t="shared" si="2"/>
        <v>0</v>
      </c>
      <c r="L49" s="256"/>
      <c r="M49" s="229"/>
      <c r="N49" s="228">
        <v>0</v>
      </c>
      <c r="O49" s="64" t="s">
        <v>2971</v>
      </c>
      <c r="P49" s="241" t="b">
        <f>EXACT($A$48,O49)</f>
        <v>1</v>
      </c>
      <c r="Q49" s="257">
        <v>0</v>
      </c>
      <c r="R49" s="258">
        <f t="shared" si="0"/>
        <v>0</v>
      </c>
    </row>
    <row r="50" spans="1:19" ht="12.75" customHeight="1" outlineLevel="2">
      <c r="A50" s="271" t="s">
        <v>4468</v>
      </c>
      <c r="B50" s="195" t="s">
        <v>2973</v>
      </c>
      <c r="C50" s="229">
        <v>0</v>
      </c>
      <c r="D50" s="229">
        <f t="shared" si="1"/>
        <v>0</v>
      </c>
      <c r="E50" s="254"/>
      <c r="F50" s="255"/>
      <c r="G50" s="255"/>
      <c r="H50" s="254"/>
      <c r="I50" s="229"/>
      <c r="J50" s="254"/>
      <c r="K50" s="229">
        <f t="shared" si="2"/>
        <v>0</v>
      </c>
      <c r="L50" s="256"/>
      <c r="M50" s="229"/>
      <c r="N50" s="228">
        <v>0</v>
      </c>
      <c r="O50" s="64" t="s">
        <v>2971</v>
      </c>
      <c r="P50" s="241" t="b">
        <f t="shared" ref="P50:P55" si="8">EXACT($A$48,O50)</f>
        <v>1</v>
      </c>
      <c r="Q50" s="257">
        <v>0</v>
      </c>
      <c r="R50" s="258">
        <f t="shared" si="0"/>
        <v>0</v>
      </c>
    </row>
    <row r="51" spans="1:19" ht="12.75" customHeight="1" outlineLevel="2">
      <c r="A51" s="271" t="s">
        <v>4469</v>
      </c>
      <c r="B51" s="195" t="s">
        <v>2974</v>
      </c>
      <c r="C51" s="229">
        <v>0</v>
      </c>
      <c r="D51" s="229">
        <f t="shared" si="1"/>
        <v>0</v>
      </c>
      <c r="E51" s="254"/>
      <c r="F51" s="255"/>
      <c r="G51" s="255"/>
      <c r="H51" s="254"/>
      <c r="I51" s="229"/>
      <c r="J51" s="254"/>
      <c r="K51" s="229">
        <f t="shared" si="2"/>
        <v>0</v>
      </c>
      <c r="L51" s="256"/>
      <c r="M51" s="229"/>
      <c r="N51" s="228">
        <v>0</v>
      </c>
      <c r="O51" s="64" t="s">
        <v>2971</v>
      </c>
      <c r="P51" s="241" t="b">
        <f t="shared" si="8"/>
        <v>1</v>
      </c>
      <c r="Q51" s="257">
        <v>0</v>
      </c>
      <c r="R51" s="258">
        <f t="shared" si="0"/>
        <v>0</v>
      </c>
    </row>
    <row r="52" spans="1:19" ht="12.75" customHeight="1" outlineLevel="2">
      <c r="A52" s="271" t="s">
        <v>4470</v>
      </c>
      <c r="B52" s="195" t="s">
        <v>2975</v>
      </c>
      <c r="C52" s="229">
        <v>0</v>
      </c>
      <c r="D52" s="229">
        <f t="shared" si="1"/>
        <v>0</v>
      </c>
      <c r="E52" s="254"/>
      <c r="F52" s="255"/>
      <c r="G52" s="255"/>
      <c r="H52" s="254"/>
      <c r="I52" s="229"/>
      <c r="J52" s="254"/>
      <c r="K52" s="229">
        <f t="shared" si="2"/>
        <v>0</v>
      </c>
      <c r="L52" s="256"/>
      <c r="M52" s="229"/>
      <c r="N52" s="228">
        <v>0</v>
      </c>
      <c r="O52" s="64" t="s">
        <v>2971</v>
      </c>
      <c r="P52" s="241" t="b">
        <f t="shared" si="8"/>
        <v>1</v>
      </c>
      <c r="Q52" s="257">
        <v>0</v>
      </c>
      <c r="R52" s="258">
        <f t="shared" si="0"/>
        <v>0</v>
      </c>
    </row>
    <row r="53" spans="1:19" ht="12.75" customHeight="1" outlineLevel="2">
      <c r="A53" s="271" t="s">
        <v>4471</v>
      </c>
      <c r="B53" s="195" t="s">
        <v>2976</v>
      </c>
      <c r="C53" s="229">
        <v>0</v>
      </c>
      <c r="D53" s="229">
        <f t="shared" si="1"/>
        <v>0</v>
      </c>
      <c r="E53" s="254"/>
      <c r="F53" s="255"/>
      <c r="G53" s="255"/>
      <c r="H53" s="254"/>
      <c r="I53" s="229"/>
      <c r="J53" s="254"/>
      <c r="K53" s="229">
        <f t="shared" si="2"/>
        <v>0</v>
      </c>
      <c r="L53" s="256"/>
      <c r="M53" s="229"/>
      <c r="N53" s="228">
        <v>0</v>
      </c>
      <c r="O53" s="64" t="s">
        <v>2971</v>
      </c>
      <c r="P53" s="241" t="b">
        <f t="shared" si="8"/>
        <v>1</v>
      </c>
      <c r="Q53" s="257">
        <v>0</v>
      </c>
      <c r="R53" s="258">
        <f t="shared" si="0"/>
        <v>0</v>
      </c>
    </row>
    <row r="54" spans="1:19" ht="12.75" customHeight="1" outlineLevel="2">
      <c r="A54" s="271" t="s">
        <v>4472</v>
      </c>
      <c r="B54" s="195" t="s">
        <v>2977</v>
      </c>
      <c r="C54" s="229">
        <v>0</v>
      </c>
      <c r="D54" s="229">
        <f t="shared" si="1"/>
        <v>0</v>
      </c>
      <c r="E54" s="254"/>
      <c r="F54" s="255"/>
      <c r="G54" s="255"/>
      <c r="H54" s="254"/>
      <c r="I54" s="229"/>
      <c r="J54" s="254"/>
      <c r="K54" s="229">
        <f t="shared" si="2"/>
        <v>0</v>
      </c>
      <c r="L54" s="256"/>
      <c r="M54" s="229"/>
      <c r="N54" s="228">
        <v>0</v>
      </c>
      <c r="O54" s="64" t="s">
        <v>2971</v>
      </c>
      <c r="P54" s="241" t="b">
        <f t="shared" si="8"/>
        <v>1</v>
      </c>
      <c r="Q54" s="257">
        <v>0</v>
      </c>
      <c r="R54" s="258">
        <f t="shared" si="0"/>
        <v>0</v>
      </c>
    </row>
    <row r="55" spans="1:19" ht="12.75" customHeight="1" outlineLevel="2">
      <c r="A55" s="271" t="s">
        <v>4473</v>
      </c>
      <c r="B55" s="195" t="s">
        <v>2978</v>
      </c>
      <c r="C55" s="229">
        <v>397.36</v>
      </c>
      <c r="D55" s="229">
        <f t="shared" si="1"/>
        <v>-397.36</v>
      </c>
      <c r="E55" s="254"/>
      <c r="F55" s="255"/>
      <c r="G55" s="255"/>
      <c r="H55" s="254"/>
      <c r="I55" s="229"/>
      <c r="J55" s="254"/>
      <c r="K55" s="229">
        <f t="shared" si="2"/>
        <v>-397.36</v>
      </c>
      <c r="L55" s="256"/>
      <c r="M55" s="229"/>
      <c r="N55" s="228">
        <v>0</v>
      </c>
      <c r="O55" s="64" t="s">
        <v>2971</v>
      </c>
      <c r="P55" s="241" t="b">
        <f t="shared" si="8"/>
        <v>1</v>
      </c>
      <c r="Q55" s="257">
        <v>0</v>
      </c>
      <c r="R55" s="258">
        <f t="shared" si="0"/>
        <v>-397.36</v>
      </c>
    </row>
    <row r="56" spans="1:19" outlineLevel="1">
      <c r="A56" s="399" t="s">
        <v>2979</v>
      </c>
      <c r="C56" s="253">
        <f>SUM(C57:C65)</f>
        <v>-9271062.3500000015</v>
      </c>
      <c r="D56" s="253">
        <f t="shared" si="1"/>
        <v>9271062.3500000015</v>
      </c>
      <c r="E56" s="254"/>
      <c r="F56" s="255"/>
      <c r="G56" s="255"/>
      <c r="H56" s="254"/>
      <c r="I56" s="253"/>
      <c r="J56" s="254"/>
      <c r="K56" s="253">
        <f t="shared" si="2"/>
        <v>9271062.3500000015</v>
      </c>
      <c r="L56" s="256" t="e">
        <f>#REF!+C56</f>
        <v>#REF!</v>
      </c>
      <c r="M56" s="253"/>
      <c r="N56" s="228" t="e">
        <v>#VALUE!</v>
      </c>
      <c r="O56" s="64">
        <v>0</v>
      </c>
      <c r="P56" s="228"/>
      <c r="Q56" s="257">
        <v>9825571.3100000005</v>
      </c>
      <c r="R56" s="258">
        <f t="shared" si="0"/>
        <v>-554508.95999999903</v>
      </c>
      <c r="S56" s="260"/>
    </row>
    <row r="57" spans="1:19" ht="12.75" customHeight="1" outlineLevel="2">
      <c r="A57" s="271" t="s">
        <v>4474</v>
      </c>
      <c r="B57" s="195" t="s">
        <v>2980</v>
      </c>
      <c r="C57" s="229">
        <v>0</v>
      </c>
      <c r="D57" s="229">
        <f t="shared" si="1"/>
        <v>0</v>
      </c>
      <c r="E57" s="254"/>
      <c r="F57" s="255"/>
      <c r="G57" s="255"/>
      <c r="H57" s="254"/>
      <c r="I57" s="229"/>
      <c r="J57" s="254"/>
      <c r="K57" s="229">
        <f t="shared" si="2"/>
        <v>0</v>
      </c>
      <c r="L57" s="256"/>
      <c r="M57" s="229"/>
      <c r="N57" s="228">
        <v>0</v>
      </c>
      <c r="O57" s="64" t="s">
        <v>2979</v>
      </c>
      <c r="P57" s="241" t="b">
        <f>EXACT($A$56,O57)</f>
        <v>1</v>
      </c>
      <c r="Q57" s="257">
        <v>0</v>
      </c>
      <c r="R57" s="258">
        <f t="shared" si="0"/>
        <v>0</v>
      </c>
    </row>
    <row r="58" spans="1:19" ht="12.75" customHeight="1" outlineLevel="2">
      <c r="A58" s="271" t="s">
        <v>4475</v>
      </c>
      <c r="B58" s="195" t="s">
        <v>2981</v>
      </c>
      <c r="C58" s="229">
        <v>0</v>
      </c>
      <c r="D58" s="229">
        <f t="shared" si="1"/>
        <v>0</v>
      </c>
      <c r="E58" s="254"/>
      <c r="F58" s="255"/>
      <c r="G58" s="255"/>
      <c r="H58" s="254"/>
      <c r="I58" s="229"/>
      <c r="J58" s="254"/>
      <c r="K58" s="229">
        <f t="shared" si="2"/>
        <v>0</v>
      </c>
      <c r="L58" s="256"/>
      <c r="M58" s="229"/>
      <c r="N58" s="228">
        <v>0</v>
      </c>
      <c r="O58" s="64" t="s">
        <v>2979</v>
      </c>
      <c r="P58" s="241" t="b">
        <f t="shared" ref="P58:P65" si="9">EXACT($A$56,O58)</f>
        <v>1</v>
      </c>
      <c r="Q58" s="257">
        <v>0</v>
      </c>
      <c r="R58" s="258">
        <f t="shared" si="0"/>
        <v>0</v>
      </c>
    </row>
    <row r="59" spans="1:19" ht="12.75" customHeight="1" outlineLevel="2">
      <c r="A59" s="271" t="s">
        <v>4476</v>
      </c>
      <c r="B59" s="195" t="s">
        <v>2982</v>
      </c>
      <c r="C59" s="229">
        <v>-3333959.96</v>
      </c>
      <c r="D59" s="229">
        <f t="shared" si="1"/>
        <v>3333959.96</v>
      </c>
      <c r="E59" s="254"/>
      <c r="F59" s="255"/>
      <c r="G59" s="255"/>
      <c r="H59" s="254"/>
      <c r="I59" s="229"/>
      <c r="J59" s="254"/>
      <c r="K59" s="229">
        <f t="shared" si="2"/>
        <v>3333959.96</v>
      </c>
      <c r="L59" s="256"/>
      <c r="M59" s="229"/>
      <c r="N59" s="228">
        <v>0</v>
      </c>
      <c r="O59" s="64" t="s">
        <v>2979</v>
      </c>
      <c r="P59" s="241" t="b">
        <f t="shared" si="9"/>
        <v>1</v>
      </c>
      <c r="Q59" s="257">
        <v>0</v>
      </c>
      <c r="R59" s="258">
        <f t="shared" si="0"/>
        <v>3333959.96</v>
      </c>
    </row>
    <row r="60" spans="1:19" ht="12.75" customHeight="1" outlineLevel="2">
      <c r="A60" s="271" t="s">
        <v>4477</v>
      </c>
      <c r="B60" s="195" t="s">
        <v>2983</v>
      </c>
      <c r="C60" s="229">
        <v>-6225208.0700000003</v>
      </c>
      <c r="D60" s="229">
        <f t="shared" si="1"/>
        <v>6225208.0700000003</v>
      </c>
      <c r="E60" s="254"/>
      <c r="F60" s="255"/>
      <c r="G60" s="255"/>
      <c r="H60" s="254"/>
      <c r="I60" s="229"/>
      <c r="J60" s="254"/>
      <c r="K60" s="229">
        <f t="shared" si="2"/>
        <v>6225208.0700000003</v>
      </c>
      <c r="L60" s="256"/>
      <c r="M60" s="229"/>
      <c r="N60" s="228">
        <v>0</v>
      </c>
      <c r="O60" s="64" t="s">
        <v>2979</v>
      </c>
      <c r="P60" s="241" t="b">
        <f t="shared" si="9"/>
        <v>1</v>
      </c>
      <c r="Q60" s="257">
        <v>0</v>
      </c>
      <c r="R60" s="258">
        <f t="shared" si="0"/>
        <v>6225208.0700000003</v>
      </c>
    </row>
    <row r="61" spans="1:19" ht="12.75" customHeight="1" outlineLevel="2">
      <c r="A61" s="271" t="s">
        <v>4478</v>
      </c>
      <c r="B61" s="195" t="s">
        <v>2984</v>
      </c>
      <c r="C61" s="229">
        <v>0</v>
      </c>
      <c r="D61" s="229">
        <f t="shared" si="1"/>
        <v>0</v>
      </c>
      <c r="E61" s="254"/>
      <c r="F61" s="255"/>
      <c r="G61" s="255"/>
      <c r="H61" s="254"/>
      <c r="I61" s="229"/>
      <c r="J61" s="254"/>
      <c r="K61" s="229">
        <f t="shared" si="2"/>
        <v>0</v>
      </c>
      <c r="L61" s="256"/>
      <c r="M61" s="229"/>
      <c r="N61" s="228">
        <v>0</v>
      </c>
      <c r="O61" s="64" t="s">
        <v>2979</v>
      </c>
      <c r="P61" s="241" t="b">
        <f t="shared" si="9"/>
        <v>1</v>
      </c>
      <c r="Q61" s="257">
        <v>0</v>
      </c>
      <c r="R61" s="258">
        <f t="shared" si="0"/>
        <v>0</v>
      </c>
    </row>
    <row r="62" spans="1:19" ht="12.75" customHeight="1" outlineLevel="2">
      <c r="A62" s="271" t="s">
        <v>4479</v>
      </c>
      <c r="B62" s="195" t="s">
        <v>2985</v>
      </c>
      <c r="C62" s="229">
        <v>0</v>
      </c>
      <c r="D62" s="229">
        <f t="shared" si="1"/>
        <v>0</v>
      </c>
      <c r="E62" s="254"/>
      <c r="F62" s="255"/>
      <c r="G62" s="255"/>
      <c r="H62" s="254"/>
      <c r="I62" s="229"/>
      <c r="J62" s="254"/>
      <c r="K62" s="229">
        <f t="shared" si="2"/>
        <v>0</v>
      </c>
      <c r="L62" s="256"/>
      <c r="M62" s="229"/>
      <c r="N62" s="228">
        <v>0</v>
      </c>
      <c r="O62" s="64" t="s">
        <v>2979</v>
      </c>
      <c r="P62" s="241" t="b">
        <f t="shared" si="9"/>
        <v>1</v>
      </c>
      <c r="Q62" s="257">
        <v>0</v>
      </c>
      <c r="R62" s="258">
        <f t="shared" si="0"/>
        <v>0</v>
      </c>
    </row>
    <row r="63" spans="1:19" ht="12.75" customHeight="1" outlineLevel="2">
      <c r="A63" s="271" t="s">
        <v>4480</v>
      </c>
      <c r="B63" s="195" t="s">
        <v>2986</v>
      </c>
      <c r="C63" s="229">
        <v>0</v>
      </c>
      <c r="D63" s="229">
        <f t="shared" si="1"/>
        <v>0</v>
      </c>
      <c r="E63" s="254"/>
      <c r="F63" s="255"/>
      <c r="G63" s="255"/>
      <c r="H63" s="254"/>
      <c r="I63" s="229"/>
      <c r="J63" s="254"/>
      <c r="K63" s="229">
        <f t="shared" si="2"/>
        <v>0</v>
      </c>
      <c r="L63" s="256"/>
      <c r="M63" s="229"/>
      <c r="N63" s="228">
        <v>0</v>
      </c>
      <c r="O63" s="64" t="s">
        <v>2979</v>
      </c>
      <c r="P63" s="241" t="b">
        <f t="shared" si="9"/>
        <v>1</v>
      </c>
      <c r="Q63" s="257">
        <v>0</v>
      </c>
      <c r="R63" s="258">
        <f t="shared" si="0"/>
        <v>0</v>
      </c>
    </row>
    <row r="64" spans="1:19" ht="12.75" customHeight="1" outlineLevel="2">
      <c r="A64" s="271" t="s">
        <v>4481</v>
      </c>
      <c r="B64" s="195" t="s">
        <v>2987</v>
      </c>
      <c r="C64" s="229">
        <v>0</v>
      </c>
      <c r="D64" s="229">
        <f t="shared" si="1"/>
        <v>0</v>
      </c>
      <c r="E64" s="254"/>
      <c r="F64" s="255"/>
      <c r="G64" s="255"/>
      <c r="H64" s="254"/>
      <c r="I64" s="229"/>
      <c r="J64" s="254"/>
      <c r="K64" s="229">
        <f t="shared" si="2"/>
        <v>0</v>
      </c>
      <c r="L64" s="256"/>
      <c r="M64" s="229"/>
      <c r="N64" s="228">
        <v>0</v>
      </c>
      <c r="O64" s="64" t="s">
        <v>2979</v>
      </c>
      <c r="P64" s="241" t="b">
        <f t="shared" si="9"/>
        <v>1</v>
      </c>
      <c r="Q64" s="257">
        <v>0</v>
      </c>
      <c r="R64" s="258">
        <f t="shared" si="0"/>
        <v>0</v>
      </c>
    </row>
    <row r="65" spans="1:18" ht="12.75" customHeight="1" outlineLevel="2">
      <c r="A65" s="271" t="s">
        <v>4482</v>
      </c>
      <c r="B65" s="195" t="s">
        <v>2988</v>
      </c>
      <c r="C65" s="229">
        <v>288105.679999999</v>
      </c>
      <c r="D65" s="229">
        <f t="shared" si="1"/>
        <v>-288105.679999999</v>
      </c>
      <c r="E65" s="254"/>
      <c r="F65" s="255"/>
      <c r="G65" s="255"/>
      <c r="H65" s="254"/>
      <c r="I65" s="229"/>
      <c r="J65" s="254"/>
      <c r="K65" s="229">
        <f t="shared" si="2"/>
        <v>-288105.679999999</v>
      </c>
      <c r="L65" s="256"/>
      <c r="M65" s="229"/>
      <c r="N65" s="228">
        <v>0</v>
      </c>
      <c r="O65" s="64" t="s">
        <v>2979</v>
      </c>
      <c r="P65" s="241" t="b">
        <f t="shared" si="9"/>
        <v>1</v>
      </c>
      <c r="Q65" s="257">
        <v>0</v>
      </c>
      <c r="R65" s="258">
        <f t="shared" si="0"/>
        <v>-288105.679999999</v>
      </c>
    </row>
    <row r="66" spans="1:18" outlineLevel="1">
      <c r="A66" s="399" t="s">
        <v>2989</v>
      </c>
      <c r="C66" s="253">
        <f>SUM(C67:C81)</f>
        <v>1.01</v>
      </c>
      <c r="D66" s="253">
        <f t="shared" si="1"/>
        <v>-1.01</v>
      </c>
      <c r="E66" s="254"/>
      <c r="F66" s="255"/>
      <c r="G66" s="255"/>
      <c r="H66" s="254"/>
      <c r="I66" s="253"/>
      <c r="J66" s="254"/>
      <c r="K66" s="253">
        <f t="shared" si="2"/>
        <v>-1.01</v>
      </c>
      <c r="L66" s="256" t="e">
        <f>#REF!+C66</f>
        <v>#REF!</v>
      </c>
      <c r="M66" s="253"/>
      <c r="N66" s="228" t="e">
        <v>#VALUE!</v>
      </c>
      <c r="O66" s="64">
        <v>0</v>
      </c>
      <c r="P66" s="228"/>
      <c r="Q66" s="257">
        <v>-0.75</v>
      </c>
      <c r="R66" s="258">
        <f t="shared" si="0"/>
        <v>-0.26</v>
      </c>
    </row>
    <row r="67" spans="1:18" ht="12.75" customHeight="1" outlineLevel="2">
      <c r="A67" s="271" t="s">
        <v>4483</v>
      </c>
      <c r="B67" s="195" t="s">
        <v>2990</v>
      </c>
      <c r="C67" s="229">
        <v>0</v>
      </c>
      <c r="D67" s="229">
        <f t="shared" si="1"/>
        <v>0</v>
      </c>
      <c r="E67" s="254"/>
      <c r="F67" s="255"/>
      <c r="G67" s="255"/>
      <c r="H67" s="254"/>
      <c r="I67" s="229"/>
      <c r="J67" s="254"/>
      <c r="K67" s="229">
        <f t="shared" si="2"/>
        <v>0</v>
      </c>
      <c r="L67" s="256"/>
      <c r="M67" s="229"/>
      <c r="N67" s="228">
        <v>0</v>
      </c>
      <c r="O67" s="64" t="s">
        <v>2989</v>
      </c>
      <c r="P67" s="241" t="b">
        <f>EXACT($A$66,O67)</f>
        <v>1</v>
      </c>
      <c r="Q67" s="257">
        <v>0</v>
      </c>
      <c r="R67" s="258">
        <f t="shared" si="0"/>
        <v>0</v>
      </c>
    </row>
    <row r="68" spans="1:18" ht="12.75" customHeight="1" outlineLevel="2">
      <c r="A68" s="271" t="s">
        <v>4484</v>
      </c>
      <c r="B68" s="195" t="s">
        <v>2991</v>
      </c>
      <c r="C68" s="229">
        <v>0</v>
      </c>
      <c r="D68" s="229">
        <f t="shared" si="1"/>
        <v>0</v>
      </c>
      <c r="E68" s="254"/>
      <c r="F68" s="255"/>
      <c r="G68" s="255"/>
      <c r="H68" s="254"/>
      <c r="I68" s="229"/>
      <c r="J68" s="254"/>
      <c r="K68" s="229">
        <f t="shared" si="2"/>
        <v>0</v>
      </c>
      <c r="L68" s="256"/>
      <c r="M68" s="229"/>
      <c r="N68" s="228">
        <v>0</v>
      </c>
      <c r="O68" s="64" t="s">
        <v>2989</v>
      </c>
      <c r="P68" s="241" t="b">
        <f t="shared" ref="P68:P81" si="10">EXACT($A$66,O68)</f>
        <v>1</v>
      </c>
      <c r="Q68" s="257">
        <v>0</v>
      </c>
      <c r="R68" s="258">
        <f t="shared" ref="R68:R131" si="11">K68-Q68</f>
        <v>0</v>
      </c>
    </row>
    <row r="69" spans="1:18" ht="12.75" customHeight="1" outlineLevel="2">
      <c r="A69" s="271" t="s">
        <v>4485</v>
      </c>
      <c r="B69" s="195" t="s">
        <v>2992</v>
      </c>
      <c r="C69" s="229">
        <v>0</v>
      </c>
      <c r="D69" s="229">
        <f t="shared" ref="D69:D187" si="12">C69*-1</f>
        <v>0</v>
      </c>
      <c r="E69" s="254"/>
      <c r="F69" s="255"/>
      <c r="G69" s="255"/>
      <c r="H69" s="254"/>
      <c r="I69" s="229"/>
      <c r="J69" s="254"/>
      <c r="K69" s="229">
        <f t="shared" ref="K69:K187" si="13">D69+I69</f>
        <v>0</v>
      </c>
      <c r="L69" s="256"/>
      <c r="M69" s="229"/>
      <c r="N69" s="228">
        <v>0</v>
      </c>
      <c r="O69" s="64" t="s">
        <v>2989</v>
      </c>
      <c r="P69" s="241" t="b">
        <f t="shared" si="10"/>
        <v>1</v>
      </c>
      <c r="Q69" s="257">
        <v>0</v>
      </c>
      <c r="R69" s="258">
        <f t="shared" si="11"/>
        <v>0</v>
      </c>
    </row>
    <row r="70" spans="1:18" ht="12.75" customHeight="1" outlineLevel="2">
      <c r="A70" s="400" t="s">
        <v>4486</v>
      </c>
      <c r="B70" s="44" t="s">
        <v>2993</v>
      </c>
      <c r="C70" s="229">
        <v>0</v>
      </c>
      <c r="D70" s="229">
        <f t="shared" si="12"/>
        <v>0</v>
      </c>
      <c r="E70" s="254"/>
      <c r="F70" s="255"/>
      <c r="G70" s="255"/>
      <c r="H70" s="254"/>
      <c r="I70" s="229"/>
      <c r="J70" s="254"/>
      <c r="K70" s="229">
        <f t="shared" si="13"/>
        <v>0</v>
      </c>
      <c r="L70" s="256"/>
      <c r="M70" s="229"/>
      <c r="N70" s="228">
        <v>0</v>
      </c>
      <c r="O70" s="64" t="s">
        <v>2989</v>
      </c>
      <c r="P70" s="241" t="b">
        <f t="shared" si="10"/>
        <v>1</v>
      </c>
      <c r="Q70" s="257">
        <v>0</v>
      </c>
      <c r="R70" s="258">
        <f t="shared" si="11"/>
        <v>0</v>
      </c>
    </row>
    <row r="71" spans="1:18" ht="12.75" customHeight="1" outlineLevel="2">
      <c r="A71" s="400" t="s">
        <v>4487</v>
      </c>
      <c r="B71" s="44" t="s">
        <v>2994</v>
      </c>
      <c r="C71" s="229">
        <v>0</v>
      </c>
      <c r="D71" s="229">
        <f t="shared" si="12"/>
        <v>0</v>
      </c>
      <c r="E71" s="254"/>
      <c r="F71" s="255"/>
      <c r="G71" s="255"/>
      <c r="H71" s="254"/>
      <c r="I71" s="229"/>
      <c r="J71" s="254"/>
      <c r="K71" s="229">
        <f t="shared" si="13"/>
        <v>0</v>
      </c>
      <c r="L71" s="256"/>
      <c r="M71" s="229"/>
      <c r="N71" s="228">
        <v>0</v>
      </c>
      <c r="O71" s="64" t="s">
        <v>2989</v>
      </c>
      <c r="P71" s="241" t="b">
        <f t="shared" si="10"/>
        <v>1</v>
      </c>
      <c r="Q71" s="257">
        <v>0</v>
      </c>
      <c r="R71" s="258">
        <f t="shared" si="11"/>
        <v>0</v>
      </c>
    </row>
    <row r="72" spans="1:18" ht="12.75" customHeight="1" outlineLevel="2">
      <c r="A72" s="400" t="s">
        <v>4488</v>
      </c>
      <c r="B72" s="44" t="s">
        <v>2995</v>
      </c>
      <c r="C72" s="229">
        <v>0</v>
      </c>
      <c r="D72" s="229">
        <f t="shared" si="12"/>
        <v>0</v>
      </c>
      <c r="E72" s="254"/>
      <c r="F72" s="255"/>
      <c r="G72" s="255"/>
      <c r="H72" s="254"/>
      <c r="I72" s="229"/>
      <c r="J72" s="254"/>
      <c r="K72" s="229">
        <f t="shared" si="13"/>
        <v>0</v>
      </c>
      <c r="L72" s="256"/>
      <c r="M72" s="229"/>
      <c r="N72" s="228">
        <v>0</v>
      </c>
      <c r="O72" s="64" t="s">
        <v>2989</v>
      </c>
      <c r="P72" s="241" t="b">
        <f t="shared" si="10"/>
        <v>1</v>
      </c>
      <c r="Q72" s="257">
        <v>0</v>
      </c>
      <c r="R72" s="258">
        <f t="shared" si="11"/>
        <v>0</v>
      </c>
    </row>
    <row r="73" spans="1:18" ht="12.75" customHeight="1" outlineLevel="2">
      <c r="A73" s="400" t="s">
        <v>4489</v>
      </c>
      <c r="B73" s="44" t="s">
        <v>2996</v>
      </c>
      <c r="C73" s="229">
        <v>0</v>
      </c>
      <c r="D73" s="229">
        <f t="shared" si="12"/>
        <v>0</v>
      </c>
      <c r="E73" s="254"/>
      <c r="F73" s="255"/>
      <c r="G73" s="255"/>
      <c r="H73" s="254"/>
      <c r="I73" s="229"/>
      <c r="J73" s="254"/>
      <c r="K73" s="229">
        <f t="shared" si="13"/>
        <v>0</v>
      </c>
      <c r="L73" s="256"/>
      <c r="M73" s="229"/>
      <c r="N73" s="228">
        <v>0</v>
      </c>
      <c r="O73" s="64" t="s">
        <v>3168</v>
      </c>
      <c r="P73" s="241" t="b">
        <f t="shared" si="10"/>
        <v>0</v>
      </c>
      <c r="Q73" s="257">
        <v>0</v>
      </c>
      <c r="R73" s="258">
        <f t="shared" si="11"/>
        <v>0</v>
      </c>
    </row>
    <row r="74" spans="1:18" ht="12.75" customHeight="1" outlineLevel="2">
      <c r="A74" s="400" t="s">
        <v>4490</v>
      </c>
      <c r="B74" s="44" t="s">
        <v>2997</v>
      </c>
      <c r="C74" s="229">
        <v>0</v>
      </c>
      <c r="D74" s="229">
        <f t="shared" si="12"/>
        <v>0</v>
      </c>
      <c r="E74" s="254"/>
      <c r="F74" s="255"/>
      <c r="G74" s="255"/>
      <c r="H74" s="254"/>
      <c r="I74" s="229"/>
      <c r="J74" s="254"/>
      <c r="K74" s="229">
        <f t="shared" si="13"/>
        <v>0</v>
      </c>
      <c r="L74" s="256"/>
      <c r="M74" s="229"/>
      <c r="N74" s="228">
        <v>0</v>
      </c>
      <c r="O74" s="64" t="s">
        <v>3231</v>
      </c>
      <c r="P74" s="241" t="b">
        <f t="shared" si="10"/>
        <v>0</v>
      </c>
      <c r="Q74" s="257">
        <v>0</v>
      </c>
      <c r="R74" s="258">
        <f t="shared" si="11"/>
        <v>0</v>
      </c>
    </row>
    <row r="75" spans="1:18" ht="12.75" customHeight="1" outlineLevel="2">
      <c r="A75" s="400" t="s">
        <v>4491</v>
      </c>
      <c r="B75" s="44" t="s">
        <v>2998</v>
      </c>
      <c r="C75" s="229">
        <v>0</v>
      </c>
      <c r="D75" s="229">
        <f t="shared" si="12"/>
        <v>0</v>
      </c>
      <c r="E75" s="254"/>
      <c r="F75" s="255"/>
      <c r="G75" s="255"/>
      <c r="H75" s="254"/>
      <c r="I75" s="229"/>
      <c r="J75" s="254"/>
      <c r="K75" s="229">
        <f t="shared" si="13"/>
        <v>0</v>
      </c>
      <c r="L75" s="256"/>
      <c r="M75" s="229"/>
      <c r="N75" s="228">
        <v>0</v>
      </c>
      <c r="O75" s="64" t="s">
        <v>3263</v>
      </c>
      <c r="P75" s="241" t="b">
        <f t="shared" si="10"/>
        <v>0</v>
      </c>
      <c r="Q75" s="257">
        <v>0</v>
      </c>
      <c r="R75" s="258">
        <f t="shared" si="11"/>
        <v>0</v>
      </c>
    </row>
    <row r="76" spans="1:18" ht="12.75" customHeight="1" outlineLevel="2">
      <c r="A76" s="400" t="s">
        <v>4492</v>
      </c>
      <c r="B76" s="44" t="s">
        <v>2999</v>
      </c>
      <c r="C76" s="229">
        <v>0</v>
      </c>
      <c r="D76" s="229">
        <f t="shared" si="12"/>
        <v>0</v>
      </c>
      <c r="E76" s="254"/>
      <c r="F76" s="255"/>
      <c r="G76" s="255"/>
      <c r="H76" s="254"/>
      <c r="I76" s="229"/>
      <c r="J76" s="254"/>
      <c r="K76" s="229">
        <f t="shared" si="13"/>
        <v>0</v>
      </c>
      <c r="L76" s="256"/>
      <c r="M76" s="229"/>
      <c r="N76" s="228">
        <v>0</v>
      </c>
      <c r="O76" s="64" t="s">
        <v>3263</v>
      </c>
      <c r="P76" s="241" t="b">
        <f t="shared" si="10"/>
        <v>0</v>
      </c>
      <c r="Q76" s="257">
        <v>0</v>
      </c>
      <c r="R76" s="258">
        <f t="shared" si="11"/>
        <v>0</v>
      </c>
    </row>
    <row r="77" spans="1:18" ht="12.75" customHeight="1" outlineLevel="2">
      <c r="A77" s="400" t="s">
        <v>4493</v>
      </c>
      <c r="B77" s="44" t="s">
        <v>3000</v>
      </c>
      <c r="C77" s="229">
        <v>0</v>
      </c>
      <c r="D77" s="229">
        <f t="shared" si="12"/>
        <v>0</v>
      </c>
      <c r="E77" s="254"/>
      <c r="F77" s="255"/>
      <c r="G77" s="255"/>
      <c r="H77" s="254"/>
      <c r="I77" s="229"/>
      <c r="J77" s="254"/>
      <c r="K77" s="229">
        <f t="shared" si="13"/>
        <v>0</v>
      </c>
      <c r="L77" s="256"/>
      <c r="M77" s="229"/>
      <c r="N77" s="228">
        <v>0</v>
      </c>
      <c r="O77" s="64" t="s">
        <v>3263</v>
      </c>
      <c r="P77" s="241" t="b">
        <f t="shared" si="10"/>
        <v>0</v>
      </c>
      <c r="Q77" s="257">
        <v>0</v>
      </c>
      <c r="R77" s="258">
        <f t="shared" si="11"/>
        <v>0</v>
      </c>
    </row>
    <row r="78" spans="1:18" ht="12.75" customHeight="1" outlineLevel="2">
      <c r="A78" s="400" t="s">
        <v>4494</v>
      </c>
      <c r="B78" s="44" t="s">
        <v>3001</v>
      </c>
      <c r="C78" s="229">
        <v>0</v>
      </c>
      <c r="D78" s="229">
        <f t="shared" si="12"/>
        <v>0</v>
      </c>
      <c r="E78" s="254"/>
      <c r="F78" s="255"/>
      <c r="G78" s="255"/>
      <c r="H78" s="254"/>
      <c r="I78" s="229"/>
      <c r="J78" s="254"/>
      <c r="K78" s="229">
        <f t="shared" si="13"/>
        <v>0</v>
      </c>
      <c r="L78" s="256"/>
      <c r="M78" s="229"/>
      <c r="N78" s="228">
        <v>0</v>
      </c>
      <c r="O78" s="64" t="s">
        <v>2989</v>
      </c>
      <c r="P78" s="241" t="b">
        <f t="shared" si="10"/>
        <v>1</v>
      </c>
      <c r="Q78" s="257">
        <v>0</v>
      </c>
      <c r="R78" s="258">
        <f t="shared" si="11"/>
        <v>0</v>
      </c>
    </row>
    <row r="79" spans="1:18" ht="12.75" customHeight="1" outlineLevel="2">
      <c r="A79" s="400" t="s">
        <v>4495</v>
      </c>
      <c r="B79" s="44" t="s">
        <v>3002</v>
      </c>
      <c r="C79" s="229">
        <v>0</v>
      </c>
      <c r="D79" s="229">
        <f t="shared" si="12"/>
        <v>0</v>
      </c>
      <c r="E79" s="254"/>
      <c r="F79" s="255"/>
      <c r="G79" s="255"/>
      <c r="H79" s="254"/>
      <c r="I79" s="229"/>
      <c r="J79" s="254"/>
      <c r="K79" s="229">
        <f t="shared" si="13"/>
        <v>0</v>
      </c>
      <c r="L79" s="256"/>
      <c r="M79" s="229"/>
      <c r="N79" s="228">
        <v>0</v>
      </c>
      <c r="O79" s="64" t="s">
        <v>2989</v>
      </c>
      <c r="P79" s="241" t="b">
        <f t="shared" si="10"/>
        <v>1</v>
      </c>
      <c r="Q79" s="257">
        <v>0</v>
      </c>
      <c r="R79" s="258">
        <f t="shared" si="11"/>
        <v>0</v>
      </c>
    </row>
    <row r="80" spans="1:18" ht="12.75" customHeight="1" outlineLevel="2">
      <c r="A80" s="400" t="s">
        <v>4496</v>
      </c>
      <c r="B80" s="44" t="s">
        <v>3003</v>
      </c>
      <c r="C80" s="229">
        <v>0</v>
      </c>
      <c r="D80" s="229">
        <f t="shared" si="12"/>
        <v>0</v>
      </c>
      <c r="E80" s="254"/>
      <c r="F80" s="255"/>
      <c r="G80" s="255"/>
      <c r="H80" s="254"/>
      <c r="I80" s="229"/>
      <c r="J80" s="254"/>
      <c r="K80" s="229">
        <f t="shared" si="13"/>
        <v>0</v>
      </c>
      <c r="L80" s="256"/>
      <c r="M80" s="229"/>
      <c r="N80" s="228">
        <v>0</v>
      </c>
      <c r="O80" s="64" t="s">
        <v>2989</v>
      </c>
      <c r="P80" s="241" t="b">
        <f t="shared" si="10"/>
        <v>1</v>
      </c>
      <c r="Q80" s="257">
        <v>0</v>
      </c>
      <c r="R80" s="258">
        <f t="shared" si="11"/>
        <v>0</v>
      </c>
    </row>
    <row r="81" spans="1:18" ht="12.75" customHeight="1" outlineLevel="2">
      <c r="A81" s="400" t="s">
        <v>4497</v>
      </c>
      <c r="B81" s="44" t="s">
        <v>3004</v>
      </c>
      <c r="C81" s="229">
        <v>1.01</v>
      </c>
      <c r="D81" s="229">
        <f t="shared" si="12"/>
        <v>-1.01</v>
      </c>
      <c r="E81" s="254"/>
      <c r="F81" s="255"/>
      <c r="G81" s="255"/>
      <c r="H81" s="254"/>
      <c r="I81" s="229"/>
      <c r="J81" s="254"/>
      <c r="K81" s="229">
        <f>D81+I81</f>
        <v>-1.01</v>
      </c>
      <c r="L81" s="256"/>
      <c r="M81" s="229"/>
      <c r="N81" s="228">
        <v>0</v>
      </c>
      <c r="O81" s="64" t="s">
        <v>2989</v>
      </c>
      <c r="P81" s="241" t="b">
        <f t="shared" si="10"/>
        <v>1</v>
      </c>
      <c r="Q81" s="257">
        <v>0</v>
      </c>
      <c r="R81" s="258">
        <f t="shared" si="11"/>
        <v>-1.01</v>
      </c>
    </row>
    <row r="82" spans="1:18" outlineLevel="1">
      <c r="A82" s="399" t="s">
        <v>3005</v>
      </c>
      <c r="C82" s="253">
        <f>SUM(C83:C97)</f>
        <v>14.85</v>
      </c>
      <c r="D82" s="253">
        <f t="shared" si="12"/>
        <v>-14.85</v>
      </c>
      <c r="E82" s="254"/>
      <c r="F82" s="255"/>
      <c r="G82" s="255"/>
      <c r="H82" s="254"/>
      <c r="I82" s="253"/>
      <c r="J82" s="254"/>
      <c r="K82" s="253">
        <f t="shared" si="13"/>
        <v>-14.85</v>
      </c>
      <c r="L82" s="256" t="e">
        <f>#REF!+C82</f>
        <v>#REF!</v>
      </c>
      <c r="M82" s="253"/>
      <c r="N82" s="228" t="e">
        <v>#VALUE!</v>
      </c>
      <c r="O82" s="64">
        <v>0</v>
      </c>
      <c r="P82" s="228"/>
      <c r="Q82" s="257">
        <v>-12.38</v>
      </c>
      <c r="R82" s="258">
        <f t="shared" si="11"/>
        <v>-2.4699999999999989</v>
      </c>
    </row>
    <row r="83" spans="1:18" ht="12.75" customHeight="1" outlineLevel="2">
      <c r="A83" s="271" t="s">
        <v>4498</v>
      </c>
      <c r="B83" s="195" t="s">
        <v>3006</v>
      </c>
      <c r="C83" s="229">
        <v>0</v>
      </c>
      <c r="D83" s="229">
        <f t="shared" si="12"/>
        <v>0</v>
      </c>
      <c r="E83" s="254"/>
      <c r="F83" s="255"/>
      <c r="G83" s="255"/>
      <c r="H83" s="254"/>
      <c r="I83" s="229"/>
      <c r="J83" s="254"/>
      <c r="K83" s="229">
        <f t="shared" si="13"/>
        <v>0</v>
      </c>
      <c r="L83" s="256"/>
      <c r="M83" s="229"/>
      <c r="N83" s="228">
        <v>0</v>
      </c>
      <c r="O83" s="64" t="s">
        <v>3005</v>
      </c>
      <c r="P83" s="241" t="b">
        <f>EXACT($A$82,O83)</f>
        <v>1</v>
      </c>
      <c r="Q83" s="257">
        <v>0</v>
      </c>
      <c r="R83" s="258">
        <f t="shared" si="11"/>
        <v>0</v>
      </c>
    </row>
    <row r="84" spans="1:18" ht="12.75" customHeight="1" outlineLevel="2">
      <c r="A84" s="271" t="s">
        <v>4499</v>
      </c>
      <c r="B84" s="195" t="s">
        <v>3007</v>
      </c>
      <c r="C84" s="229">
        <v>0</v>
      </c>
      <c r="D84" s="229">
        <f t="shared" si="12"/>
        <v>0</v>
      </c>
      <c r="E84" s="254"/>
      <c r="F84" s="255"/>
      <c r="G84" s="255"/>
      <c r="H84" s="254"/>
      <c r="I84" s="229"/>
      <c r="J84" s="254"/>
      <c r="K84" s="229">
        <f t="shared" si="13"/>
        <v>0</v>
      </c>
      <c r="L84" s="256"/>
      <c r="M84" s="229"/>
      <c r="N84" s="228">
        <v>0</v>
      </c>
      <c r="O84" s="64" t="s">
        <v>3005</v>
      </c>
      <c r="P84" s="241" t="b">
        <f t="shared" ref="P84:P97" si="14">EXACT($A$82,O84)</f>
        <v>1</v>
      </c>
      <c r="Q84" s="257">
        <v>0</v>
      </c>
      <c r="R84" s="258">
        <f t="shared" si="11"/>
        <v>0</v>
      </c>
    </row>
    <row r="85" spans="1:18" ht="12.75" customHeight="1" outlineLevel="2">
      <c r="A85" s="271" t="s">
        <v>4500</v>
      </c>
      <c r="B85" s="195" t="s">
        <v>3008</v>
      </c>
      <c r="C85" s="229">
        <v>0</v>
      </c>
      <c r="D85" s="229">
        <f t="shared" si="12"/>
        <v>0</v>
      </c>
      <c r="E85" s="254"/>
      <c r="F85" s="255"/>
      <c r="G85" s="255"/>
      <c r="H85" s="254"/>
      <c r="I85" s="229"/>
      <c r="J85" s="254"/>
      <c r="K85" s="229">
        <f t="shared" si="13"/>
        <v>0</v>
      </c>
      <c r="L85" s="256"/>
      <c r="M85" s="229"/>
      <c r="N85" s="228">
        <v>0</v>
      </c>
      <c r="O85" s="64" t="s">
        <v>3005</v>
      </c>
      <c r="P85" s="241" t="b">
        <f t="shared" si="14"/>
        <v>1</v>
      </c>
      <c r="Q85" s="257">
        <v>0</v>
      </c>
      <c r="R85" s="258">
        <f t="shared" si="11"/>
        <v>0</v>
      </c>
    </row>
    <row r="86" spans="1:18" ht="12.75" customHeight="1" outlineLevel="2">
      <c r="A86" s="400" t="s">
        <v>4501</v>
      </c>
      <c r="B86" s="44" t="s">
        <v>3009</v>
      </c>
      <c r="C86" s="229">
        <v>0</v>
      </c>
      <c r="D86" s="229">
        <f t="shared" si="12"/>
        <v>0</v>
      </c>
      <c r="E86" s="254"/>
      <c r="F86" s="255"/>
      <c r="G86" s="255"/>
      <c r="H86" s="254"/>
      <c r="I86" s="229"/>
      <c r="J86" s="254"/>
      <c r="K86" s="229">
        <f t="shared" si="13"/>
        <v>0</v>
      </c>
      <c r="L86" s="256"/>
      <c r="M86" s="229"/>
      <c r="N86" s="228">
        <v>0</v>
      </c>
      <c r="O86" s="64" t="s">
        <v>3005</v>
      </c>
      <c r="P86" s="241" t="b">
        <f t="shared" si="14"/>
        <v>1</v>
      </c>
      <c r="Q86" s="257">
        <v>0</v>
      </c>
      <c r="R86" s="258">
        <f t="shared" si="11"/>
        <v>0</v>
      </c>
    </row>
    <row r="87" spans="1:18" ht="12.75" customHeight="1" outlineLevel="2">
      <c r="A87" s="400" t="s">
        <v>4502</v>
      </c>
      <c r="B87" s="44" t="s">
        <v>3010</v>
      </c>
      <c r="C87" s="229">
        <v>0</v>
      </c>
      <c r="D87" s="229">
        <f t="shared" si="12"/>
        <v>0</v>
      </c>
      <c r="E87" s="254"/>
      <c r="F87" s="255"/>
      <c r="G87" s="255"/>
      <c r="H87" s="254"/>
      <c r="I87" s="229"/>
      <c r="J87" s="254"/>
      <c r="K87" s="229">
        <f t="shared" si="13"/>
        <v>0</v>
      </c>
      <c r="L87" s="256"/>
      <c r="M87" s="229"/>
      <c r="N87" s="228">
        <v>0</v>
      </c>
      <c r="O87" s="64" t="s">
        <v>3005</v>
      </c>
      <c r="P87" s="241" t="b">
        <f t="shared" si="14"/>
        <v>1</v>
      </c>
      <c r="Q87" s="257">
        <v>0</v>
      </c>
      <c r="R87" s="258">
        <f t="shared" si="11"/>
        <v>0</v>
      </c>
    </row>
    <row r="88" spans="1:18" ht="12.75" customHeight="1" outlineLevel="2">
      <c r="A88" s="400" t="s">
        <v>4503</v>
      </c>
      <c r="B88" s="44" t="s">
        <v>3011</v>
      </c>
      <c r="C88" s="229">
        <v>0</v>
      </c>
      <c r="D88" s="229">
        <f t="shared" si="12"/>
        <v>0</v>
      </c>
      <c r="E88" s="254"/>
      <c r="F88" s="255"/>
      <c r="G88" s="255"/>
      <c r="H88" s="254"/>
      <c r="I88" s="229"/>
      <c r="J88" s="254"/>
      <c r="K88" s="229">
        <f t="shared" si="13"/>
        <v>0</v>
      </c>
      <c r="L88" s="256"/>
      <c r="M88" s="229"/>
      <c r="N88" s="228">
        <v>0</v>
      </c>
      <c r="O88" s="64" t="s">
        <v>3005</v>
      </c>
      <c r="P88" s="241" t="b">
        <f t="shared" si="14"/>
        <v>1</v>
      </c>
      <c r="Q88" s="257">
        <v>0</v>
      </c>
      <c r="R88" s="258">
        <f t="shared" si="11"/>
        <v>0</v>
      </c>
    </row>
    <row r="89" spans="1:18" ht="12.75" customHeight="1" outlineLevel="2">
      <c r="A89" s="400" t="s">
        <v>4504</v>
      </c>
      <c r="B89" s="44" t="s">
        <v>3012</v>
      </c>
      <c r="C89" s="229">
        <v>0</v>
      </c>
      <c r="D89" s="229">
        <f t="shared" si="12"/>
        <v>0</v>
      </c>
      <c r="E89" s="254"/>
      <c r="F89" s="255"/>
      <c r="G89" s="255"/>
      <c r="H89" s="254"/>
      <c r="I89" s="229"/>
      <c r="J89" s="254"/>
      <c r="K89" s="229">
        <f t="shared" si="13"/>
        <v>0</v>
      </c>
      <c r="L89" s="256"/>
      <c r="M89" s="229"/>
      <c r="N89" s="228">
        <v>0</v>
      </c>
      <c r="O89" s="64" t="s">
        <v>3171</v>
      </c>
      <c r="P89" s="241" t="b">
        <f t="shared" si="14"/>
        <v>0</v>
      </c>
      <c r="Q89" s="257">
        <v>0</v>
      </c>
      <c r="R89" s="258">
        <f t="shared" si="11"/>
        <v>0</v>
      </c>
    </row>
    <row r="90" spans="1:18" ht="12.75" customHeight="1" outlineLevel="2">
      <c r="A90" s="400" t="s">
        <v>4505</v>
      </c>
      <c r="B90" s="44" t="s">
        <v>3013</v>
      </c>
      <c r="C90" s="229">
        <v>0</v>
      </c>
      <c r="D90" s="229">
        <f t="shared" si="12"/>
        <v>0</v>
      </c>
      <c r="E90" s="254"/>
      <c r="F90" s="255"/>
      <c r="G90" s="255"/>
      <c r="H90" s="254"/>
      <c r="I90" s="229"/>
      <c r="J90" s="254"/>
      <c r="K90" s="229">
        <f t="shared" si="13"/>
        <v>0</v>
      </c>
      <c r="L90" s="256"/>
      <c r="M90" s="229"/>
      <c r="N90" s="228">
        <v>0</v>
      </c>
      <c r="O90" s="64" t="s">
        <v>3233</v>
      </c>
      <c r="P90" s="241" t="b">
        <f t="shared" si="14"/>
        <v>0</v>
      </c>
      <c r="Q90" s="257">
        <v>0</v>
      </c>
      <c r="R90" s="258">
        <f t="shared" si="11"/>
        <v>0</v>
      </c>
    </row>
    <row r="91" spans="1:18" ht="12.75" customHeight="1" outlineLevel="2">
      <c r="A91" s="400" t="s">
        <v>4506</v>
      </c>
      <c r="B91" s="44" t="s">
        <v>3014</v>
      </c>
      <c r="C91" s="229">
        <v>0</v>
      </c>
      <c r="D91" s="229">
        <f t="shared" si="12"/>
        <v>0</v>
      </c>
      <c r="E91" s="254"/>
      <c r="F91" s="255"/>
      <c r="G91" s="255"/>
      <c r="H91" s="254"/>
      <c r="I91" s="229"/>
      <c r="J91" s="254"/>
      <c r="K91" s="229">
        <f t="shared" si="13"/>
        <v>0</v>
      </c>
      <c r="L91" s="256"/>
      <c r="M91" s="229"/>
      <c r="N91" s="228">
        <v>0</v>
      </c>
      <c r="O91" s="64" t="s">
        <v>3274</v>
      </c>
      <c r="P91" s="241" t="b">
        <f t="shared" si="14"/>
        <v>0</v>
      </c>
      <c r="Q91" s="257">
        <v>0</v>
      </c>
      <c r="R91" s="258">
        <f t="shared" si="11"/>
        <v>0</v>
      </c>
    </row>
    <row r="92" spans="1:18" ht="12.75" customHeight="1" outlineLevel="2">
      <c r="A92" s="400" t="s">
        <v>4507</v>
      </c>
      <c r="B92" s="44" t="s">
        <v>3015</v>
      </c>
      <c r="C92" s="229">
        <v>0</v>
      </c>
      <c r="D92" s="229">
        <f t="shared" si="12"/>
        <v>0</v>
      </c>
      <c r="E92" s="254"/>
      <c r="F92" s="255"/>
      <c r="G92" s="255"/>
      <c r="H92" s="254"/>
      <c r="I92" s="229"/>
      <c r="J92" s="254"/>
      <c r="K92" s="229">
        <f t="shared" si="13"/>
        <v>0</v>
      </c>
      <c r="L92" s="256"/>
      <c r="M92" s="229"/>
      <c r="N92" s="228">
        <v>0</v>
      </c>
      <c r="O92" s="64" t="s">
        <v>3274</v>
      </c>
      <c r="P92" s="241" t="b">
        <f t="shared" si="14"/>
        <v>0</v>
      </c>
      <c r="Q92" s="257">
        <v>0</v>
      </c>
      <c r="R92" s="258">
        <f t="shared" si="11"/>
        <v>0</v>
      </c>
    </row>
    <row r="93" spans="1:18" ht="12.75" customHeight="1" outlineLevel="2">
      <c r="A93" s="400" t="s">
        <v>4508</v>
      </c>
      <c r="B93" s="44" t="s">
        <v>3016</v>
      </c>
      <c r="C93" s="229">
        <v>0</v>
      </c>
      <c r="D93" s="229">
        <f t="shared" si="12"/>
        <v>0</v>
      </c>
      <c r="E93" s="254"/>
      <c r="F93" s="255"/>
      <c r="G93" s="255"/>
      <c r="H93" s="254"/>
      <c r="I93" s="229"/>
      <c r="J93" s="254"/>
      <c r="K93" s="229">
        <f t="shared" si="13"/>
        <v>0</v>
      </c>
      <c r="L93" s="256"/>
      <c r="M93" s="229"/>
      <c r="N93" s="228">
        <v>0</v>
      </c>
      <c r="O93" s="64" t="s">
        <v>3274</v>
      </c>
      <c r="P93" s="241" t="b">
        <f t="shared" si="14"/>
        <v>0</v>
      </c>
      <c r="Q93" s="257">
        <v>0</v>
      </c>
      <c r="R93" s="258">
        <f t="shared" si="11"/>
        <v>0</v>
      </c>
    </row>
    <row r="94" spans="1:18" ht="12.75" customHeight="1" outlineLevel="2">
      <c r="A94" s="400" t="s">
        <v>4509</v>
      </c>
      <c r="B94" s="44" t="s">
        <v>3017</v>
      </c>
      <c r="C94" s="229">
        <v>0</v>
      </c>
      <c r="D94" s="229">
        <f t="shared" si="12"/>
        <v>0</v>
      </c>
      <c r="E94" s="254"/>
      <c r="F94" s="255"/>
      <c r="G94" s="255"/>
      <c r="H94" s="254"/>
      <c r="I94" s="229"/>
      <c r="J94" s="254"/>
      <c r="K94" s="229">
        <f t="shared" si="13"/>
        <v>0</v>
      </c>
      <c r="L94" s="256"/>
      <c r="M94" s="229"/>
      <c r="N94" s="228">
        <v>0</v>
      </c>
      <c r="O94" s="64" t="s">
        <v>3005</v>
      </c>
      <c r="P94" s="241" t="b">
        <f t="shared" si="14"/>
        <v>1</v>
      </c>
      <c r="Q94" s="257">
        <v>0</v>
      </c>
      <c r="R94" s="258">
        <f t="shared" si="11"/>
        <v>0</v>
      </c>
    </row>
    <row r="95" spans="1:18" ht="12.75" customHeight="1" outlineLevel="2">
      <c r="A95" s="400" t="s">
        <v>4510</v>
      </c>
      <c r="B95" s="44" t="s">
        <v>3018</v>
      </c>
      <c r="C95" s="229">
        <v>0</v>
      </c>
      <c r="D95" s="229">
        <f t="shared" si="12"/>
        <v>0</v>
      </c>
      <c r="E95" s="254"/>
      <c r="F95" s="255"/>
      <c r="G95" s="255"/>
      <c r="H95" s="254"/>
      <c r="I95" s="229"/>
      <c r="J95" s="254"/>
      <c r="K95" s="229">
        <f t="shared" si="13"/>
        <v>0</v>
      </c>
      <c r="L95" s="256"/>
      <c r="M95" s="229"/>
      <c r="N95" s="228">
        <v>0</v>
      </c>
      <c r="O95" s="64" t="s">
        <v>3005</v>
      </c>
      <c r="P95" s="241" t="b">
        <f t="shared" si="14"/>
        <v>1</v>
      </c>
      <c r="Q95" s="257">
        <v>0</v>
      </c>
      <c r="R95" s="258">
        <f t="shared" si="11"/>
        <v>0</v>
      </c>
    </row>
    <row r="96" spans="1:18" ht="12.75" customHeight="1" outlineLevel="2">
      <c r="A96" s="400" t="s">
        <v>4511</v>
      </c>
      <c r="B96" s="44" t="s">
        <v>3019</v>
      </c>
      <c r="C96" s="229">
        <v>0</v>
      </c>
      <c r="D96" s="229">
        <f t="shared" si="12"/>
        <v>0</v>
      </c>
      <c r="E96" s="254"/>
      <c r="F96" s="255"/>
      <c r="G96" s="255"/>
      <c r="H96" s="254"/>
      <c r="I96" s="229"/>
      <c r="J96" s="254"/>
      <c r="K96" s="229">
        <f t="shared" si="13"/>
        <v>0</v>
      </c>
      <c r="L96" s="256"/>
      <c r="M96" s="229"/>
      <c r="N96" s="228">
        <v>0</v>
      </c>
      <c r="O96" s="64" t="s">
        <v>3005</v>
      </c>
      <c r="P96" s="241" t="b">
        <f t="shared" si="14"/>
        <v>1</v>
      </c>
      <c r="Q96" s="257">
        <v>0</v>
      </c>
      <c r="R96" s="258">
        <f t="shared" si="11"/>
        <v>0</v>
      </c>
    </row>
    <row r="97" spans="1:19" ht="12.75" customHeight="1" outlineLevel="2">
      <c r="A97" s="400" t="s">
        <v>4512</v>
      </c>
      <c r="B97" s="44" t="s">
        <v>3020</v>
      </c>
      <c r="C97" s="229">
        <v>14.85</v>
      </c>
      <c r="D97" s="229">
        <f t="shared" si="12"/>
        <v>-14.85</v>
      </c>
      <c r="E97" s="254"/>
      <c r="F97" s="255"/>
      <c r="G97" s="255"/>
      <c r="H97" s="254"/>
      <c r="I97" s="229"/>
      <c r="J97" s="254"/>
      <c r="K97" s="229">
        <f>D97+I97</f>
        <v>-14.85</v>
      </c>
      <c r="L97" s="256"/>
      <c r="M97" s="229"/>
      <c r="N97" s="228">
        <v>0</v>
      </c>
      <c r="O97" s="64" t="s">
        <v>3005</v>
      </c>
      <c r="P97" s="241" t="b">
        <f t="shared" si="14"/>
        <v>1</v>
      </c>
      <c r="Q97" s="257">
        <v>0</v>
      </c>
      <c r="R97" s="258">
        <f t="shared" si="11"/>
        <v>-14.85</v>
      </c>
    </row>
    <row r="98" spans="1:19" outlineLevel="1">
      <c r="A98" s="399" t="s">
        <v>3021</v>
      </c>
      <c r="C98" s="253">
        <f>SUM(C99:C115)</f>
        <v>-127445929.6999997</v>
      </c>
      <c r="D98" s="253">
        <f t="shared" si="12"/>
        <v>127445929.6999997</v>
      </c>
      <c r="E98" s="254"/>
      <c r="F98" s="255"/>
      <c r="G98" s="255"/>
      <c r="H98" s="254"/>
      <c r="I98" s="253"/>
      <c r="J98" s="254"/>
      <c r="K98" s="253">
        <f t="shared" si="13"/>
        <v>127445929.6999997</v>
      </c>
      <c r="L98" s="256" t="e">
        <f>#REF!+C98</f>
        <v>#REF!</v>
      </c>
      <c r="M98" s="253"/>
      <c r="N98" s="228" t="e">
        <v>#VALUE!</v>
      </c>
      <c r="O98" s="64">
        <v>0</v>
      </c>
      <c r="P98" s="228"/>
      <c r="Q98" s="257">
        <v>5759552.0800000001</v>
      </c>
      <c r="R98" s="258">
        <f t="shared" si="11"/>
        <v>121686377.61999971</v>
      </c>
      <c r="S98" s="260"/>
    </row>
    <row r="99" spans="1:19" ht="12.75" customHeight="1" outlineLevel="2">
      <c r="A99" s="271" t="s">
        <v>4513</v>
      </c>
      <c r="B99" s="195" t="s">
        <v>3022</v>
      </c>
      <c r="C99" s="229">
        <v>0</v>
      </c>
      <c r="D99" s="229">
        <f t="shared" si="12"/>
        <v>0</v>
      </c>
      <c r="E99" s="254"/>
      <c r="F99" s="255"/>
      <c r="G99" s="255"/>
      <c r="H99" s="254"/>
      <c r="I99" s="229"/>
      <c r="J99" s="254"/>
      <c r="K99" s="229">
        <f t="shared" si="13"/>
        <v>0</v>
      </c>
      <c r="L99" s="256"/>
      <c r="M99" s="229"/>
      <c r="N99" s="228">
        <v>0</v>
      </c>
      <c r="O99" s="64" t="s">
        <v>3021</v>
      </c>
      <c r="P99" s="241" t="b">
        <f>EXACT($A$98,O99)</f>
        <v>1</v>
      </c>
      <c r="Q99" s="257">
        <v>0</v>
      </c>
      <c r="R99" s="258">
        <f t="shared" si="11"/>
        <v>0</v>
      </c>
    </row>
    <row r="100" spans="1:19" ht="12.75" customHeight="1" outlineLevel="2">
      <c r="A100" s="271" t="s">
        <v>4514</v>
      </c>
      <c r="B100" s="195" t="s">
        <v>3023</v>
      </c>
      <c r="C100" s="229">
        <v>0</v>
      </c>
      <c r="D100" s="229">
        <f t="shared" si="12"/>
        <v>0</v>
      </c>
      <c r="E100" s="254"/>
      <c r="F100" s="255"/>
      <c r="G100" s="255"/>
      <c r="H100" s="254"/>
      <c r="I100" s="229"/>
      <c r="J100" s="254"/>
      <c r="K100" s="229">
        <f t="shared" si="13"/>
        <v>0</v>
      </c>
      <c r="L100" s="256"/>
      <c r="M100" s="229"/>
      <c r="N100" s="228">
        <v>0</v>
      </c>
      <c r="O100" s="64" t="s">
        <v>3021</v>
      </c>
      <c r="P100" s="241" t="b">
        <f t="shared" ref="P100:P115" si="15">EXACT($A$98,O100)</f>
        <v>1</v>
      </c>
      <c r="Q100" s="257">
        <v>0</v>
      </c>
      <c r="R100" s="258">
        <f t="shared" si="11"/>
        <v>0</v>
      </c>
    </row>
    <row r="101" spans="1:19" ht="12.75" customHeight="1" outlineLevel="2">
      <c r="A101" s="271" t="s">
        <v>4515</v>
      </c>
      <c r="B101" s="195" t="s">
        <v>3024</v>
      </c>
      <c r="C101" s="229">
        <v>-5041588.66</v>
      </c>
      <c r="D101" s="229">
        <f t="shared" si="12"/>
        <v>5041588.66</v>
      </c>
      <c r="E101" s="254"/>
      <c r="F101" s="255"/>
      <c r="G101" s="255"/>
      <c r="H101" s="254"/>
      <c r="I101" s="229"/>
      <c r="J101" s="254"/>
      <c r="K101" s="229">
        <f t="shared" si="13"/>
        <v>5041588.66</v>
      </c>
      <c r="L101" s="256"/>
      <c r="M101" s="229"/>
      <c r="N101" s="228">
        <v>0</v>
      </c>
      <c r="O101" s="64" t="s">
        <v>3021</v>
      </c>
      <c r="P101" s="241" t="b">
        <f t="shared" si="15"/>
        <v>1</v>
      </c>
      <c r="Q101" s="257">
        <v>0</v>
      </c>
      <c r="R101" s="258">
        <f t="shared" si="11"/>
        <v>5041588.66</v>
      </c>
    </row>
    <row r="102" spans="1:19" ht="12.75" customHeight="1" outlineLevel="2">
      <c r="A102" s="271" t="s">
        <v>4516</v>
      </c>
      <c r="B102" s="195" t="s">
        <v>3025</v>
      </c>
      <c r="C102" s="229">
        <v>-3652781.52</v>
      </c>
      <c r="D102" s="229">
        <f t="shared" si="12"/>
        <v>3652781.52</v>
      </c>
      <c r="E102" s="254"/>
      <c r="F102" s="255"/>
      <c r="G102" s="255"/>
      <c r="H102" s="254"/>
      <c r="I102" s="229"/>
      <c r="J102" s="254"/>
      <c r="K102" s="229">
        <f t="shared" si="13"/>
        <v>3652781.52</v>
      </c>
      <c r="L102" s="256"/>
      <c r="M102" s="229"/>
      <c r="N102" s="228">
        <v>0</v>
      </c>
      <c r="O102" s="64" t="s">
        <v>3021</v>
      </c>
      <c r="P102" s="241" t="b">
        <f t="shared" si="15"/>
        <v>1</v>
      </c>
      <c r="Q102" s="257">
        <v>0</v>
      </c>
      <c r="R102" s="258">
        <f t="shared" si="11"/>
        <v>3652781.52</v>
      </c>
    </row>
    <row r="103" spans="1:19" ht="12.75" customHeight="1" outlineLevel="2">
      <c r="A103" s="271" t="s">
        <v>4517</v>
      </c>
      <c r="B103" s="195" t="s">
        <v>3026</v>
      </c>
      <c r="C103" s="229">
        <v>0</v>
      </c>
      <c r="D103" s="229">
        <f t="shared" si="12"/>
        <v>0</v>
      </c>
      <c r="E103" s="254"/>
      <c r="F103" s="255"/>
      <c r="G103" s="255"/>
      <c r="H103" s="254"/>
      <c r="I103" s="229"/>
      <c r="J103" s="254"/>
      <c r="K103" s="229">
        <f t="shared" si="13"/>
        <v>0</v>
      </c>
      <c r="L103" s="256"/>
      <c r="M103" s="229"/>
      <c r="N103" s="228">
        <v>0</v>
      </c>
      <c r="O103" s="64" t="s">
        <v>3021</v>
      </c>
      <c r="P103" s="241" t="b">
        <f t="shared" si="15"/>
        <v>1</v>
      </c>
      <c r="Q103" s="257">
        <v>0</v>
      </c>
      <c r="R103" s="258">
        <f t="shared" si="11"/>
        <v>0</v>
      </c>
    </row>
    <row r="104" spans="1:19" ht="12.75" customHeight="1" outlineLevel="2">
      <c r="A104" s="400" t="s">
        <v>4518</v>
      </c>
      <c r="B104" s="44" t="s">
        <v>3027</v>
      </c>
      <c r="C104" s="229">
        <v>0</v>
      </c>
      <c r="D104" s="229">
        <f t="shared" si="12"/>
        <v>0</v>
      </c>
      <c r="E104" s="254"/>
      <c r="F104" s="255"/>
      <c r="G104" s="255"/>
      <c r="H104" s="254"/>
      <c r="I104" s="229"/>
      <c r="J104" s="254"/>
      <c r="K104" s="229">
        <f t="shared" si="13"/>
        <v>0</v>
      </c>
      <c r="L104" s="256"/>
      <c r="M104" s="229"/>
      <c r="N104" s="228">
        <v>0</v>
      </c>
      <c r="O104" s="64" t="s">
        <v>3021</v>
      </c>
      <c r="P104" s="241" t="b">
        <f t="shared" si="15"/>
        <v>1</v>
      </c>
      <c r="Q104" s="257">
        <v>0</v>
      </c>
      <c r="R104" s="258">
        <f t="shared" si="11"/>
        <v>0</v>
      </c>
    </row>
    <row r="105" spans="1:19" ht="12.75" customHeight="1" outlineLevel="2">
      <c r="A105" s="400" t="s">
        <v>4519</v>
      </c>
      <c r="B105" s="44" t="s">
        <v>3028</v>
      </c>
      <c r="C105" s="229">
        <v>0</v>
      </c>
      <c r="D105" s="229">
        <f t="shared" si="12"/>
        <v>0</v>
      </c>
      <c r="E105" s="254"/>
      <c r="F105" s="255"/>
      <c r="G105" s="255"/>
      <c r="H105" s="254"/>
      <c r="I105" s="229"/>
      <c r="J105" s="254"/>
      <c r="K105" s="229">
        <f t="shared" si="13"/>
        <v>0</v>
      </c>
      <c r="L105" s="256"/>
      <c r="M105" s="229"/>
      <c r="N105" s="228">
        <v>0</v>
      </c>
      <c r="O105" s="64" t="s">
        <v>3021</v>
      </c>
      <c r="P105" s="241" t="b">
        <f t="shared" si="15"/>
        <v>1</v>
      </c>
      <c r="Q105" s="257">
        <v>0</v>
      </c>
      <c r="R105" s="258">
        <f t="shared" si="11"/>
        <v>0</v>
      </c>
    </row>
    <row r="106" spans="1:19" ht="12.75" customHeight="1" outlineLevel="2">
      <c r="A106" s="400" t="s">
        <v>4520</v>
      </c>
      <c r="B106" s="44" t="s">
        <v>3029</v>
      </c>
      <c r="C106" s="229">
        <v>0</v>
      </c>
      <c r="D106" s="229">
        <f t="shared" si="12"/>
        <v>0</v>
      </c>
      <c r="E106" s="254"/>
      <c r="F106" s="255"/>
      <c r="G106" s="255"/>
      <c r="H106" s="254"/>
      <c r="I106" s="229"/>
      <c r="J106" s="254"/>
      <c r="K106" s="229">
        <f t="shared" si="13"/>
        <v>0</v>
      </c>
      <c r="L106" s="256"/>
      <c r="M106" s="229"/>
      <c r="N106" s="228">
        <v>0</v>
      </c>
      <c r="O106" s="64" t="s">
        <v>3021</v>
      </c>
      <c r="P106" s="241" t="b">
        <f t="shared" si="15"/>
        <v>1</v>
      </c>
      <c r="Q106" s="257">
        <v>0</v>
      </c>
      <c r="R106" s="258">
        <f t="shared" si="11"/>
        <v>0</v>
      </c>
    </row>
    <row r="107" spans="1:19" ht="12.75" customHeight="1" outlineLevel="2">
      <c r="A107" s="400" t="s">
        <v>4521</v>
      </c>
      <c r="B107" s="44" t="s">
        <v>3030</v>
      </c>
      <c r="C107" s="229">
        <v>-9194811.8100000005</v>
      </c>
      <c r="D107" s="229">
        <f t="shared" si="12"/>
        <v>9194811.8100000005</v>
      </c>
      <c r="E107" s="254"/>
      <c r="F107" s="255"/>
      <c r="G107" s="255"/>
      <c r="H107" s="254"/>
      <c r="I107" s="229"/>
      <c r="J107" s="254"/>
      <c r="K107" s="229">
        <f t="shared" si="13"/>
        <v>9194811.8100000005</v>
      </c>
      <c r="L107" s="256"/>
      <c r="M107" s="229"/>
      <c r="N107" s="228">
        <v>0</v>
      </c>
      <c r="O107" s="64" t="s">
        <v>3178</v>
      </c>
      <c r="P107" s="241" t="b">
        <f t="shared" si="15"/>
        <v>0</v>
      </c>
      <c r="Q107" s="257">
        <v>0</v>
      </c>
      <c r="R107" s="258">
        <f t="shared" si="11"/>
        <v>9194811.8100000005</v>
      </c>
    </row>
    <row r="108" spans="1:19" ht="12.75" customHeight="1" outlineLevel="2">
      <c r="A108" s="400" t="s">
        <v>4522</v>
      </c>
      <c r="B108" s="44" t="s">
        <v>3031</v>
      </c>
      <c r="C108" s="229">
        <v>-16734926.949999901</v>
      </c>
      <c r="D108" s="229">
        <f t="shared" si="12"/>
        <v>16734926.949999901</v>
      </c>
      <c r="E108" s="254"/>
      <c r="F108" s="255"/>
      <c r="G108" s="255"/>
      <c r="H108" s="254"/>
      <c r="I108" s="229"/>
      <c r="J108" s="254"/>
      <c r="K108" s="229">
        <f t="shared" si="13"/>
        <v>16734926.949999901</v>
      </c>
      <c r="L108" s="256"/>
      <c r="M108" s="229"/>
      <c r="N108" s="228">
        <v>0</v>
      </c>
      <c r="O108" s="64" t="s">
        <v>3236</v>
      </c>
      <c r="P108" s="241" t="b">
        <f t="shared" si="15"/>
        <v>0</v>
      </c>
      <c r="Q108" s="257">
        <v>0</v>
      </c>
      <c r="R108" s="258">
        <f t="shared" si="11"/>
        <v>16734926.949999901</v>
      </c>
    </row>
    <row r="109" spans="1:19" ht="12.75" customHeight="1" outlineLevel="2">
      <c r="A109" s="400" t="s">
        <v>4523</v>
      </c>
      <c r="B109" s="44" t="s">
        <v>3032</v>
      </c>
      <c r="C109" s="229">
        <v>-5464202.4400000004</v>
      </c>
      <c r="D109" s="229">
        <f t="shared" si="12"/>
        <v>5464202.4400000004</v>
      </c>
      <c r="E109" s="254"/>
      <c r="F109" s="255"/>
      <c r="G109" s="255"/>
      <c r="H109" s="254"/>
      <c r="I109" s="229"/>
      <c r="J109" s="254"/>
      <c r="K109" s="229">
        <f t="shared" si="13"/>
        <v>5464202.4400000004</v>
      </c>
      <c r="L109" s="256"/>
      <c r="M109" s="229"/>
      <c r="N109" s="228">
        <v>0</v>
      </c>
      <c r="O109" s="64" t="s">
        <v>3270</v>
      </c>
      <c r="P109" s="241" t="b">
        <f t="shared" si="15"/>
        <v>0</v>
      </c>
      <c r="Q109" s="257">
        <v>0</v>
      </c>
      <c r="R109" s="258">
        <f t="shared" si="11"/>
        <v>5464202.4400000004</v>
      </c>
    </row>
    <row r="110" spans="1:19" ht="12.75" customHeight="1" outlineLevel="2">
      <c r="A110" s="400" t="s">
        <v>4524</v>
      </c>
      <c r="B110" s="44" t="s">
        <v>3033</v>
      </c>
      <c r="C110" s="229">
        <v>-24093043.789999899</v>
      </c>
      <c r="D110" s="229">
        <f t="shared" si="12"/>
        <v>24093043.789999899</v>
      </c>
      <c r="E110" s="254"/>
      <c r="F110" s="255"/>
      <c r="G110" s="255"/>
      <c r="H110" s="254"/>
      <c r="I110" s="229"/>
      <c r="J110" s="254"/>
      <c r="K110" s="229">
        <f t="shared" si="13"/>
        <v>24093043.789999899</v>
      </c>
      <c r="L110" s="256"/>
      <c r="M110" s="229"/>
      <c r="N110" s="228">
        <v>0</v>
      </c>
      <c r="O110" s="64" t="s">
        <v>3270</v>
      </c>
      <c r="P110" s="241" t="b">
        <f t="shared" si="15"/>
        <v>0</v>
      </c>
      <c r="Q110" s="257">
        <v>0</v>
      </c>
      <c r="R110" s="258">
        <f t="shared" si="11"/>
        <v>24093043.789999899</v>
      </c>
    </row>
    <row r="111" spans="1:19" ht="12.75" customHeight="1" outlineLevel="2">
      <c r="A111" s="400" t="s">
        <v>4525</v>
      </c>
      <c r="B111" s="44" t="s">
        <v>3034</v>
      </c>
      <c r="C111" s="229">
        <v>-63269262.789999902</v>
      </c>
      <c r="D111" s="229">
        <f t="shared" si="12"/>
        <v>63269262.789999902</v>
      </c>
      <c r="E111" s="254"/>
      <c r="F111" s="255"/>
      <c r="G111" s="255"/>
      <c r="H111" s="254"/>
      <c r="I111" s="229"/>
      <c r="J111" s="254"/>
      <c r="K111" s="229">
        <f t="shared" si="13"/>
        <v>63269262.789999902</v>
      </c>
      <c r="L111" s="256"/>
      <c r="M111" s="229"/>
      <c r="N111" s="228">
        <v>0</v>
      </c>
      <c r="O111" s="64" t="s">
        <v>3270</v>
      </c>
      <c r="P111" s="241" t="b">
        <f t="shared" si="15"/>
        <v>0</v>
      </c>
      <c r="Q111" s="257">
        <v>0</v>
      </c>
      <c r="R111" s="258">
        <f t="shared" si="11"/>
        <v>63269262.789999902</v>
      </c>
    </row>
    <row r="112" spans="1:19" ht="12.75" customHeight="1" outlineLevel="2">
      <c r="A112" s="400" t="s">
        <v>4526</v>
      </c>
      <c r="B112" s="44" t="s">
        <v>3035</v>
      </c>
      <c r="C112" s="229">
        <v>0</v>
      </c>
      <c r="D112" s="229">
        <f t="shared" si="12"/>
        <v>0</v>
      </c>
      <c r="E112" s="254"/>
      <c r="F112" s="255"/>
      <c r="G112" s="255"/>
      <c r="H112" s="254"/>
      <c r="I112" s="229"/>
      <c r="J112" s="254"/>
      <c r="K112" s="229">
        <f t="shared" si="13"/>
        <v>0</v>
      </c>
      <c r="L112" s="256"/>
      <c r="M112" s="229"/>
      <c r="N112" s="228">
        <v>0</v>
      </c>
      <c r="O112" s="64" t="s">
        <v>3021</v>
      </c>
      <c r="P112" s="241" t="b">
        <f t="shared" si="15"/>
        <v>1</v>
      </c>
      <c r="Q112" s="257">
        <v>0</v>
      </c>
      <c r="R112" s="258">
        <f t="shared" si="11"/>
        <v>0</v>
      </c>
    </row>
    <row r="113" spans="1:18" ht="12.75" customHeight="1" outlineLevel="2">
      <c r="A113" s="400" t="s">
        <v>4527</v>
      </c>
      <c r="B113" s="44" t="s">
        <v>3036</v>
      </c>
      <c r="C113" s="229">
        <v>-589.48</v>
      </c>
      <c r="D113" s="229">
        <f t="shared" si="12"/>
        <v>589.48</v>
      </c>
      <c r="E113" s="254"/>
      <c r="F113" s="255"/>
      <c r="G113" s="255"/>
      <c r="H113" s="254"/>
      <c r="I113" s="229"/>
      <c r="J113" s="254"/>
      <c r="K113" s="229">
        <f>D113+I113</f>
        <v>589.48</v>
      </c>
      <c r="L113" s="256"/>
      <c r="M113" s="229"/>
      <c r="N113" s="228">
        <v>0</v>
      </c>
      <c r="O113" s="64" t="s">
        <v>3021</v>
      </c>
      <c r="P113" s="241" t="b">
        <f t="shared" si="15"/>
        <v>1</v>
      </c>
      <c r="Q113" s="257">
        <v>0</v>
      </c>
      <c r="R113" s="258">
        <f t="shared" si="11"/>
        <v>589.48</v>
      </c>
    </row>
    <row r="114" spans="1:18" ht="12.75" customHeight="1" outlineLevel="2">
      <c r="A114" s="400" t="s">
        <v>4528</v>
      </c>
      <c r="B114" s="44" t="s">
        <v>3037</v>
      </c>
      <c r="C114" s="229">
        <v>0</v>
      </c>
      <c r="D114" s="229">
        <f t="shared" si="12"/>
        <v>0</v>
      </c>
      <c r="E114" s="254"/>
      <c r="F114" s="255"/>
      <c r="G114" s="255"/>
      <c r="H114" s="254"/>
      <c r="I114" s="229"/>
      <c r="J114" s="254"/>
      <c r="K114" s="229">
        <f>D114+I114</f>
        <v>0</v>
      </c>
      <c r="L114" s="256"/>
      <c r="M114" s="229"/>
      <c r="N114" s="228">
        <v>0</v>
      </c>
      <c r="O114" s="64" t="s">
        <v>3021</v>
      </c>
      <c r="P114" s="241" t="b">
        <f t="shared" si="15"/>
        <v>1</v>
      </c>
      <c r="Q114" s="257">
        <v>0</v>
      </c>
      <c r="R114" s="258">
        <f t="shared" si="11"/>
        <v>0</v>
      </c>
    </row>
    <row r="115" spans="1:18" ht="12.75" customHeight="1" outlineLevel="2">
      <c r="A115" s="400" t="s">
        <v>4529</v>
      </c>
      <c r="B115" s="44" t="s">
        <v>3038</v>
      </c>
      <c r="C115" s="229">
        <v>5277.7399999999898</v>
      </c>
      <c r="D115" s="229">
        <f t="shared" si="12"/>
        <v>-5277.7399999999898</v>
      </c>
      <c r="E115" s="254"/>
      <c r="F115" s="255"/>
      <c r="G115" s="255"/>
      <c r="H115" s="254"/>
      <c r="I115" s="229"/>
      <c r="J115" s="254"/>
      <c r="K115" s="229">
        <f>D115+I115</f>
        <v>-5277.7399999999898</v>
      </c>
      <c r="L115" s="256"/>
      <c r="M115" s="229"/>
      <c r="N115" s="228">
        <v>0</v>
      </c>
      <c r="O115" s="64" t="s">
        <v>3021</v>
      </c>
      <c r="P115" s="241" t="b">
        <f t="shared" si="15"/>
        <v>1</v>
      </c>
      <c r="Q115" s="257">
        <v>0</v>
      </c>
      <c r="R115" s="258">
        <f t="shared" si="11"/>
        <v>-5277.7399999999898</v>
      </c>
    </row>
    <row r="116" spans="1:18" outlineLevel="1">
      <c r="A116" s="399" t="s">
        <v>3039</v>
      </c>
      <c r="C116" s="253">
        <f>SUM(C117:C129)</f>
        <v>0</v>
      </c>
      <c r="D116" s="253">
        <f t="shared" si="12"/>
        <v>0</v>
      </c>
      <c r="E116" s="254"/>
      <c r="F116" s="255"/>
      <c r="G116" s="255"/>
      <c r="H116" s="254"/>
      <c r="I116" s="253"/>
      <c r="J116" s="254"/>
      <c r="K116" s="253">
        <f t="shared" si="13"/>
        <v>0</v>
      </c>
      <c r="L116" s="256" t="e">
        <f>#REF!+C116</f>
        <v>#REF!</v>
      </c>
      <c r="M116" s="253"/>
      <c r="N116" s="228" t="e">
        <v>#VALUE!</v>
      </c>
      <c r="O116" s="64">
        <v>0</v>
      </c>
      <c r="P116" s="228"/>
      <c r="Q116" s="257">
        <v>0</v>
      </c>
      <c r="R116" s="258">
        <f t="shared" si="11"/>
        <v>0</v>
      </c>
    </row>
    <row r="117" spans="1:18" ht="12.75" customHeight="1" outlineLevel="2">
      <c r="A117" s="400" t="s">
        <v>4530</v>
      </c>
      <c r="B117" s="44" t="s">
        <v>3040</v>
      </c>
      <c r="C117" s="229">
        <v>0</v>
      </c>
      <c r="D117" s="229">
        <f t="shared" si="12"/>
        <v>0</v>
      </c>
      <c r="E117" s="254"/>
      <c r="F117" s="255"/>
      <c r="G117" s="255"/>
      <c r="H117" s="254"/>
      <c r="I117" s="229"/>
      <c r="J117" s="254"/>
      <c r="K117" s="229">
        <f t="shared" si="13"/>
        <v>0</v>
      </c>
      <c r="L117" s="256"/>
      <c r="M117" s="229"/>
      <c r="N117" s="228">
        <v>0</v>
      </c>
      <c r="O117" s="64" t="s">
        <v>3039</v>
      </c>
      <c r="P117" s="241" t="b">
        <f>EXACT($A$116,O117)</f>
        <v>1</v>
      </c>
      <c r="Q117" s="257">
        <v>0</v>
      </c>
      <c r="R117" s="258">
        <f t="shared" si="11"/>
        <v>0</v>
      </c>
    </row>
    <row r="118" spans="1:18" ht="12.75" customHeight="1" outlineLevel="2">
      <c r="A118" s="271" t="s">
        <v>4531</v>
      </c>
      <c r="B118" s="195" t="s">
        <v>3041</v>
      </c>
      <c r="C118" s="229">
        <v>0</v>
      </c>
      <c r="D118" s="229">
        <f t="shared" si="12"/>
        <v>0</v>
      </c>
      <c r="E118" s="254"/>
      <c r="F118" s="255"/>
      <c r="G118" s="255"/>
      <c r="H118" s="254"/>
      <c r="I118" s="229"/>
      <c r="J118" s="254"/>
      <c r="K118" s="229">
        <f t="shared" si="13"/>
        <v>0</v>
      </c>
      <c r="L118" s="256"/>
      <c r="M118" s="229"/>
      <c r="N118" s="228">
        <v>0</v>
      </c>
      <c r="O118" s="64" t="s">
        <v>3039</v>
      </c>
      <c r="P118" s="241" t="b">
        <f t="shared" ref="P118:P129" si="16">EXACT($A$116,O118)</f>
        <v>1</v>
      </c>
      <c r="Q118" s="257">
        <v>0</v>
      </c>
      <c r="R118" s="258">
        <f t="shared" si="11"/>
        <v>0</v>
      </c>
    </row>
    <row r="119" spans="1:18" ht="12.75" customHeight="1" outlineLevel="2">
      <c r="A119" s="271" t="s">
        <v>4532</v>
      </c>
      <c r="B119" s="195" t="s">
        <v>3042</v>
      </c>
      <c r="C119" s="229">
        <v>0</v>
      </c>
      <c r="D119" s="229">
        <f t="shared" si="12"/>
        <v>0</v>
      </c>
      <c r="E119" s="254"/>
      <c r="F119" s="255"/>
      <c r="G119" s="255"/>
      <c r="H119" s="254"/>
      <c r="I119" s="229"/>
      <c r="J119" s="254"/>
      <c r="K119" s="229">
        <f t="shared" si="13"/>
        <v>0</v>
      </c>
      <c r="L119" s="256"/>
      <c r="M119" s="229"/>
      <c r="N119" s="228">
        <v>0</v>
      </c>
      <c r="O119" s="64" t="s">
        <v>3039</v>
      </c>
      <c r="P119" s="241" t="b">
        <f t="shared" si="16"/>
        <v>1</v>
      </c>
      <c r="Q119" s="257">
        <v>0</v>
      </c>
      <c r="R119" s="258">
        <f t="shared" si="11"/>
        <v>0</v>
      </c>
    </row>
    <row r="120" spans="1:18" ht="12.75" customHeight="1" outlineLevel="2">
      <c r="A120" s="400" t="s">
        <v>4533</v>
      </c>
      <c r="B120" s="44" t="s">
        <v>3043</v>
      </c>
      <c r="C120" s="229">
        <v>0</v>
      </c>
      <c r="D120" s="229">
        <f t="shared" si="12"/>
        <v>0</v>
      </c>
      <c r="E120" s="254"/>
      <c r="F120" s="255"/>
      <c r="G120" s="255"/>
      <c r="H120" s="254"/>
      <c r="I120" s="229"/>
      <c r="J120" s="254"/>
      <c r="K120" s="229">
        <f t="shared" si="13"/>
        <v>0</v>
      </c>
      <c r="L120" s="256"/>
      <c r="M120" s="229"/>
      <c r="N120" s="228">
        <v>0</v>
      </c>
      <c r="O120" s="64" t="s">
        <v>3039</v>
      </c>
      <c r="P120" s="241" t="b">
        <f t="shared" si="16"/>
        <v>1</v>
      </c>
      <c r="Q120" s="257">
        <v>0</v>
      </c>
      <c r="R120" s="258">
        <f t="shared" si="11"/>
        <v>0</v>
      </c>
    </row>
    <row r="121" spans="1:18" ht="12.75" customHeight="1" outlineLevel="2">
      <c r="A121" s="400" t="s">
        <v>4534</v>
      </c>
      <c r="B121" s="44" t="s">
        <v>3044</v>
      </c>
      <c r="C121" s="229">
        <v>0</v>
      </c>
      <c r="D121" s="229">
        <f t="shared" si="12"/>
        <v>0</v>
      </c>
      <c r="E121" s="254"/>
      <c r="F121" s="255"/>
      <c r="G121" s="255"/>
      <c r="H121" s="254"/>
      <c r="I121" s="229"/>
      <c r="J121" s="254"/>
      <c r="K121" s="229">
        <f t="shared" si="13"/>
        <v>0</v>
      </c>
      <c r="L121" s="256"/>
      <c r="M121" s="229"/>
      <c r="N121" s="228">
        <v>0</v>
      </c>
      <c r="O121" s="64" t="s">
        <v>3039</v>
      </c>
      <c r="P121" s="241" t="b">
        <f t="shared" si="16"/>
        <v>1</v>
      </c>
      <c r="Q121" s="257">
        <v>0</v>
      </c>
      <c r="R121" s="258">
        <f t="shared" si="11"/>
        <v>0</v>
      </c>
    </row>
    <row r="122" spans="1:18" ht="12.75" customHeight="1" outlineLevel="2">
      <c r="A122" s="400" t="s">
        <v>4535</v>
      </c>
      <c r="B122" s="44" t="s">
        <v>3045</v>
      </c>
      <c r="C122" s="229">
        <v>0</v>
      </c>
      <c r="D122" s="229">
        <f t="shared" si="12"/>
        <v>0</v>
      </c>
      <c r="E122" s="254"/>
      <c r="F122" s="255"/>
      <c r="G122" s="255"/>
      <c r="H122" s="254"/>
      <c r="I122" s="229"/>
      <c r="J122" s="254"/>
      <c r="K122" s="229">
        <f t="shared" si="13"/>
        <v>0</v>
      </c>
      <c r="L122" s="256"/>
      <c r="M122" s="229"/>
      <c r="N122" s="228">
        <v>0</v>
      </c>
      <c r="O122" s="64" t="s">
        <v>3168</v>
      </c>
      <c r="P122" s="241" t="b">
        <f t="shared" si="16"/>
        <v>0</v>
      </c>
      <c r="Q122" s="257">
        <v>0</v>
      </c>
      <c r="R122" s="258">
        <f t="shared" si="11"/>
        <v>0</v>
      </c>
    </row>
    <row r="123" spans="1:18" ht="12.75" customHeight="1" outlineLevel="2">
      <c r="A123" s="400" t="s">
        <v>4536</v>
      </c>
      <c r="B123" s="44" t="s">
        <v>3046</v>
      </c>
      <c r="C123" s="229">
        <v>0</v>
      </c>
      <c r="D123" s="229">
        <f t="shared" si="12"/>
        <v>0</v>
      </c>
      <c r="E123" s="254"/>
      <c r="F123" s="255"/>
      <c r="G123" s="255"/>
      <c r="H123" s="254"/>
      <c r="I123" s="229"/>
      <c r="J123" s="254"/>
      <c r="K123" s="229">
        <f t="shared" si="13"/>
        <v>0</v>
      </c>
      <c r="L123" s="256"/>
      <c r="M123" s="229"/>
      <c r="N123" s="228">
        <v>0</v>
      </c>
      <c r="O123" s="64" t="s">
        <v>3231</v>
      </c>
      <c r="P123" s="241" t="b">
        <f t="shared" si="16"/>
        <v>0</v>
      </c>
      <c r="Q123" s="257">
        <v>0</v>
      </c>
      <c r="R123" s="258">
        <f t="shared" si="11"/>
        <v>0</v>
      </c>
    </row>
    <row r="124" spans="1:18" ht="12.75" customHeight="1" outlineLevel="2">
      <c r="A124" s="400" t="s">
        <v>4537</v>
      </c>
      <c r="B124" s="44" t="s">
        <v>3047</v>
      </c>
      <c r="C124" s="229">
        <v>0</v>
      </c>
      <c r="D124" s="229">
        <f t="shared" si="12"/>
        <v>0</v>
      </c>
      <c r="E124" s="254"/>
      <c r="F124" s="255"/>
      <c r="G124" s="255"/>
      <c r="H124" s="254"/>
      <c r="I124" s="229"/>
      <c r="J124" s="254"/>
      <c r="K124" s="229">
        <f t="shared" si="13"/>
        <v>0</v>
      </c>
      <c r="L124" s="256"/>
      <c r="M124" s="229"/>
      <c r="N124" s="228">
        <v>0</v>
      </c>
      <c r="O124" s="64" t="s">
        <v>3263</v>
      </c>
      <c r="P124" s="241" t="b">
        <f t="shared" si="16"/>
        <v>0</v>
      </c>
      <c r="Q124" s="257">
        <v>0</v>
      </c>
      <c r="R124" s="258">
        <f t="shared" si="11"/>
        <v>0</v>
      </c>
    </row>
    <row r="125" spans="1:18" ht="12.75" customHeight="1" outlineLevel="2">
      <c r="A125" s="400" t="s">
        <v>4538</v>
      </c>
      <c r="B125" s="44" t="s">
        <v>3048</v>
      </c>
      <c r="C125" s="229">
        <v>0</v>
      </c>
      <c r="D125" s="229">
        <f t="shared" si="12"/>
        <v>0</v>
      </c>
      <c r="E125" s="254"/>
      <c r="F125" s="255"/>
      <c r="G125" s="255"/>
      <c r="H125" s="254"/>
      <c r="I125" s="229"/>
      <c r="J125" s="254"/>
      <c r="K125" s="229">
        <f t="shared" si="13"/>
        <v>0</v>
      </c>
      <c r="L125" s="256"/>
      <c r="M125" s="229"/>
      <c r="N125" s="228">
        <v>0</v>
      </c>
      <c r="O125" s="64" t="s">
        <v>3263</v>
      </c>
      <c r="P125" s="241" t="b">
        <f t="shared" si="16"/>
        <v>0</v>
      </c>
      <c r="Q125" s="257">
        <v>0</v>
      </c>
      <c r="R125" s="258">
        <f t="shared" si="11"/>
        <v>0</v>
      </c>
    </row>
    <row r="126" spans="1:18" ht="12.75" customHeight="1" outlineLevel="2">
      <c r="A126" s="400" t="s">
        <v>4539</v>
      </c>
      <c r="B126" s="44" t="s">
        <v>3049</v>
      </c>
      <c r="C126" s="229">
        <v>0</v>
      </c>
      <c r="D126" s="229">
        <f t="shared" si="12"/>
        <v>0</v>
      </c>
      <c r="E126" s="254"/>
      <c r="F126" s="255"/>
      <c r="G126" s="255"/>
      <c r="H126" s="254"/>
      <c r="I126" s="229"/>
      <c r="J126" s="254"/>
      <c r="K126" s="229">
        <f t="shared" si="13"/>
        <v>0</v>
      </c>
      <c r="L126" s="256"/>
      <c r="M126" s="229"/>
      <c r="N126" s="228">
        <v>0</v>
      </c>
      <c r="O126" s="64" t="s">
        <v>3263</v>
      </c>
      <c r="P126" s="241" t="b">
        <f t="shared" si="16"/>
        <v>0</v>
      </c>
      <c r="Q126" s="257">
        <v>0</v>
      </c>
      <c r="R126" s="258">
        <f t="shared" si="11"/>
        <v>0</v>
      </c>
    </row>
    <row r="127" spans="1:18" ht="12.75" customHeight="1" outlineLevel="2">
      <c r="A127" s="400" t="s">
        <v>4540</v>
      </c>
      <c r="B127" s="44" t="s">
        <v>3050</v>
      </c>
      <c r="C127" s="229">
        <v>0</v>
      </c>
      <c r="D127" s="229">
        <f t="shared" si="12"/>
        <v>0</v>
      </c>
      <c r="E127" s="254"/>
      <c r="F127" s="255"/>
      <c r="G127" s="255"/>
      <c r="H127" s="254"/>
      <c r="I127" s="229"/>
      <c r="J127" s="254"/>
      <c r="K127" s="229">
        <f t="shared" si="13"/>
        <v>0</v>
      </c>
      <c r="L127" s="256"/>
      <c r="M127" s="229"/>
      <c r="N127" s="228">
        <v>0</v>
      </c>
      <c r="O127" s="64" t="s">
        <v>3039</v>
      </c>
      <c r="P127" s="241" t="b">
        <f t="shared" si="16"/>
        <v>1</v>
      </c>
      <c r="Q127" s="257">
        <v>0</v>
      </c>
      <c r="R127" s="258">
        <f t="shared" si="11"/>
        <v>0</v>
      </c>
    </row>
    <row r="128" spans="1:18" ht="12.75" customHeight="1" outlineLevel="2">
      <c r="A128" s="400" t="s">
        <v>4541</v>
      </c>
      <c r="B128" s="44" t="s">
        <v>3051</v>
      </c>
      <c r="C128" s="229">
        <v>0</v>
      </c>
      <c r="D128" s="229">
        <f t="shared" si="12"/>
        <v>0</v>
      </c>
      <c r="E128" s="254"/>
      <c r="F128" s="255"/>
      <c r="G128" s="255"/>
      <c r="H128" s="254"/>
      <c r="I128" s="229"/>
      <c r="J128" s="254"/>
      <c r="K128" s="229">
        <f t="shared" si="13"/>
        <v>0</v>
      </c>
      <c r="L128" s="256"/>
      <c r="M128" s="229"/>
      <c r="N128" s="228">
        <v>0</v>
      </c>
      <c r="O128" s="64" t="s">
        <v>3039</v>
      </c>
      <c r="P128" s="241" t="b">
        <f t="shared" si="16"/>
        <v>1</v>
      </c>
      <c r="Q128" s="257">
        <v>0</v>
      </c>
      <c r="R128" s="258">
        <f t="shared" si="11"/>
        <v>0</v>
      </c>
    </row>
    <row r="129" spans="1:18" ht="12.75" customHeight="1" outlineLevel="2">
      <c r="A129" s="400" t="s">
        <v>4542</v>
      </c>
      <c r="B129" s="44" t="s">
        <v>3052</v>
      </c>
      <c r="C129" s="229">
        <v>0</v>
      </c>
      <c r="D129" s="229">
        <f t="shared" si="12"/>
        <v>0</v>
      </c>
      <c r="E129" s="254"/>
      <c r="F129" s="255"/>
      <c r="G129" s="255"/>
      <c r="H129" s="254"/>
      <c r="I129" s="229"/>
      <c r="J129" s="254"/>
      <c r="K129" s="229">
        <f t="shared" si="13"/>
        <v>0</v>
      </c>
      <c r="L129" s="256"/>
      <c r="M129" s="229"/>
      <c r="N129" s="228">
        <v>0</v>
      </c>
      <c r="O129" s="64" t="s">
        <v>3039</v>
      </c>
      <c r="P129" s="241" t="b">
        <f t="shared" si="16"/>
        <v>1</v>
      </c>
      <c r="Q129" s="257">
        <v>0</v>
      </c>
      <c r="R129" s="258">
        <f t="shared" si="11"/>
        <v>0</v>
      </c>
    </row>
    <row r="130" spans="1:18" outlineLevel="1">
      <c r="A130" s="399" t="s">
        <v>3053</v>
      </c>
      <c r="C130" s="253">
        <f>SUM(C131:C151)</f>
        <v>-4630312.6800000006</v>
      </c>
      <c r="D130" s="253">
        <f t="shared" si="12"/>
        <v>4630312.6800000006</v>
      </c>
      <c r="E130" s="254"/>
      <c r="F130" s="255"/>
      <c r="G130" s="255"/>
      <c r="H130" s="254"/>
      <c r="I130" s="253"/>
      <c r="J130" s="254"/>
      <c r="K130" s="253">
        <f t="shared" si="13"/>
        <v>4630312.6800000006</v>
      </c>
      <c r="L130" s="256" t="e">
        <f>#REF!+C130</f>
        <v>#REF!</v>
      </c>
      <c r="M130" s="253"/>
      <c r="N130" s="228" t="e">
        <v>#VALUE!</v>
      </c>
      <c r="O130" s="64">
        <v>0</v>
      </c>
      <c r="P130" s="228"/>
      <c r="Q130" s="257">
        <v>18936826.489999998</v>
      </c>
      <c r="R130" s="258">
        <f t="shared" si="11"/>
        <v>-14306513.809999999</v>
      </c>
    </row>
    <row r="131" spans="1:18" ht="12.75" customHeight="1" outlineLevel="2">
      <c r="A131" s="400" t="s">
        <v>4543</v>
      </c>
      <c r="B131" s="44" t="s">
        <v>3054</v>
      </c>
      <c r="C131" s="229">
        <v>0</v>
      </c>
      <c r="D131" s="229">
        <f t="shared" si="12"/>
        <v>0</v>
      </c>
      <c r="E131" s="254"/>
      <c r="F131" s="255"/>
      <c r="G131" s="255"/>
      <c r="H131" s="254"/>
      <c r="I131" s="229"/>
      <c r="J131" s="254"/>
      <c r="K131" s="229">
        <f t="shared" si="13"/>
        <v>0</v>
      </c>
      <c r="L131" s="256"/>
      <c r="M131" s="229"/>
      <c r="N131" s="228">
        <v>0</v>
      </c>
      <c r="O131" s="64" t="s">
        <v>3053</v>
      </c>
      <c r="P131" s="241" t="b">
        <f>EXACT($A$130,O131)</f>
        <v>1</v>
      </c>
      <c r="Q131" s="257">
        <v>0</v>
      </c>
      <c r="R131" s="258">
        <f t="shared" si="11"/>
        <v>0</v>
      </c>
    </row>
    <row r="132" spans="1:18" ht="12.75" customHeight="1" outlineLevel="2">
      <c r="A132" s="271" t="s">
        <v>4544</v>
      </c>
      <c r="B132" s="195" t="s">
        <v>3055</v>
      </c>
      <c r="C132" s="229">
        <v>0</v>
      </c>
      <c r="D132" s="229">
        <f t="shared" si="12"/>
        <v>0</v>
      </c>
      <c r="E132" s="254"/>
      <c r="F132" s="255"/>
      <c r="G132" s="255"/>
      <c r="H132" s="254"/>
      <c r="I132" s="229"/>
      <c r="J132" s="254"/>
      <c r="K132" s="229">
        <f t="shared" si="13"/>
        <v>0</v>
      </c>
      <c r="L132" s="256"/>
      <c r="M132" s="229"/>
      <c r="N132" s="228">
        <v>0</v>
      </c>
      <c r="O132" s="64" t="s">
        <v>3053</v>
      </c>
      <c r="P132" s="241" t="b">
        <f t="shared" ref="P132:P151" si="17">EXACT($A$130,O132)</f>
        <v>1</v>
      </c>
      <c r="Q132" s="257">
        <v>0</v>
      </c>
      <c r="R132" s="258">
        <f t="shared" ref="R132:R195" si="18">K132-Q132</f>
        <v>0</v>
      </c>
    </row>
    <row r="133" spans="1:18" ht="12.75" customHeight="1" outlineLevel="2">
      <c r="A133" s="271" t="s">
        <v>4545</v>
      </c>
      <c r="B133" s="195" t="s">
        <v>3056</v>
      </c>
      <c r="C133" s="229">
        <v>0</v>
      </c>
      <c r="D133" s="229">
        <f t="shared" si="12"/>
        <v>0</v>
      </c>
      <c r="E133" s="254"/>
      <c r="F133" s="255"/>
      <c r="G133" s="255"/>
      <c r="H133" s="254"/>
      <c r="I133" s="229"/>
      <c r="J133" s="254"/>
      <c r="K133" s="229">
        <f t="shared" si="13"/>
        <v>0</v>
      </c>
      <c r="L133" s="256"/>
      <c r="M133" s="229"/>
      <c r="N133" s="228">
        <v>0</v>
      </c>
      <c r="O133" s="64" t="s">
        <v>3053</v>
      </c>
      <c r="P133" s="241" t="b">
        <f t="shared" si="17"/>
        <v>1</v>
      </c>
      <c r="Q133" s="257">
        <v>0</v>
      </c>
      <c r="R133" s="258">
        <f t="shared" si="18"/>
        <v>0</v>
      </c>
    </row>
    <row r="134" spans="1:18" ht="12.75" customHeight="1" outlineLevel="2">
      <c r="A134" s="271" t="s">
        <v>4546</v>
      </c>
      <c r="B134" s="195" t="s">
        <v>3057</v>
      </c>
      <c r="C134" s="229">
        <v>0</v>
      </c>
      <c r="D134" s="229">
        <f t="shared" si="12"/>
        <v>0</v>
      </c>
      <c r="E134" s="254"/>
      <c r="F134" s="255"/>
      <c r="G134" s="255"/>
      <c r="H134" s="254"/>
      <c r="I134" s="229"/>
      <c r="J134" s="254"/>
      <c r="K134" s="229">
        <f t="shared" si="13"/>
        <v>0</v>
      </c>
      <c r="L134" s="256"/>
      <c r="M134" s="229"/>
      <c r="N134" s="228">
        <v>0</v>
      </c>
      <c r="O134" s="64" t="s">
        <v>3053</v>
      </c>
      <c r="P134" s="241" t="b">
        <f t="shared" si="17"/>
        <v>1</v>
      </c>
      <c r="Q134" s="257">
        <v>0</v>
      </c>
      <c r="R134" s="258">
        <f t="shared" si="18"/>
        <v>0</v>
      </c>
    </row>
    <row r="135" spans="1:18" ht="12.75" customHeight="1" outlineLevel="2">
      <c r="A135" s="271" t="s">
        <v>4547</v>
      </c>
      <c r="B135" s="195" t="s">
        <v>3058</v>
      </c>
      <c r="C135" s="229">
        <v>0</v>
      </c>
      <c r="D135" s="229">
        <f t="shared" si="12"/>
        <v>0</v>
      </c>
      <c r="E135" s="254"/>
      <c r="F135" s="255"/>
      <c r="G135" s="255"/>
      <c r="H135" s="254"/>
      <c r="I135" s="229"/>
      <c r="J135" s="254"/>
      <c r="K135" s="229">
        <f t="shared" si="13"/>
        <v>0</v>
      </c>
      <c r="L135" s="256"/>
      <c r="M135" s="229"/>
      <c r="N135" s="228">
        <v>0</v>
      </c>
      <c r="O135" s="64" t="s">
        <v>3053</v>
      </c>
      <c r="P135" s="241" t="b">
        <f t="shared" si="17"/>
        <v>1</v>
      </c>
      <c r="Q135" s="257">
        <v>0</v>
      </c>
      <c r="R135" s="258">
        <f t="shared" si="18"/>
        <v>0</v>
      </c>
    </row>
    <row r="136" spans="1:18" ht="12.75" customHeight="1" outlineLevel="2">
      <c r="A136" s="400" t="s">
        <v>4548</v>
      </c>
      <c r="B136" s="44" t="s">
        <v>3059</v>
      </c>
      <c r="C136" s="229">
        <v>0</v>
      </c>
      <c r="D136" s="229">
        <f t="shared" si="12"/>
        <v>0</v>
      </c>
      <c r="E136" s="254"/>
      <c r="F136" s="255"/>
      <c r="G136" s="255"/>
      <c r="H136" s="254"/>
      <c r="I136" s="229"/>
      <c r="J136" s="254"/>
      <c r="K136" s="229">
        <f t="shared" si="13"/>
        <v>0</v>
      </c>
      <c r="L136" s="256"/>
      <c r="M136" s="229"/>
      <c r="N136" s="228">
        <v>0</v>
      </c>
      <c r="O136" s="64" t="s">
        <v>3053</v>
      </c>
      <c r="P136" s="241" t="b">
        <f t="shared" si="17"/>
        <v>1</v>
      </c>
      <c r="Q136" s="257">
        <v>0</v>
      </c>
      <c r="R136" s="258">
        <f t="shared" si="18"/>
        <v>0</v>
      </c>
    </row>
    <row r="137" spans="1:18" ht="12.75" customHeight="1" outlineLevel="2">
      <c r="A137" s="400" t="s">
        <v>4549</v>
      </c>
      <c r="B137" s="44" t="s">
        <v>3060</v>
      </c>
      <c r="C137" s="229">
        <v>0</v>
      </c>
      <c r="D137" s="229">
        <f t="shared" si="12"/>
        <v>0</v>
      </c>
      <c r="E137" s="254"/>
      <c r="F137" s="255"/>
      <c r="G137" s="255"/>
      <c r="H137" s="254"/>
      <c r="I137" s="229"/>
      <c r="J137" s="254"/>
      <c r="K137" s="229">
        <f t="shared" si="13"/>
        <v>0</v>
      </c>
      <c r="L137" s="256"/>
      <c r="M137" s="229"/>
      <c r="N137" s="228">
        <v>0</v>
      </c>
      <c r="O137" s="64" t="s">
        <v>3053</v>
      </c>
      <c r="P137" s="241" t="b">
        <f t="shared" si="17"/>
        <v>1</v>
      </c>
      <c r="Q137" s="257">
        <v>0</v>
      </c>
      <c r="R137" s="258">
        <f t="shared" si="18"/>
        <v>0</v>
      </c>
    </row>
    <row r="138" spans="1:18" ht="12.75" customHeight="1" outlineLevel="2">
      <c r="A138" s="400" t="s">
        <v>4550</v>
      </c>
      <c r="B138" s="44" t="s">
        <v>3061</v>
      </c>
      <c r="C138" s="229">
        <v>0</v>
      </c>
      <c r="D138" s="229">
        <f t="shared" si="12"/>
        <v>0</v>
      </c>
      <c r="E138" s="254"/>
      <c r="F138" s="255"/>
      <c r="G138" s="255"/>
      <c r="H138" s="254"/>
      <c r="I138" s="229"/>
      <c r="J138" s="254"/>
      <c r="K138" s="229">
        <f t="shared" si="13"/>
        <v>0</v>
      </c>
      <c r="L138" s="256"/>
      <c r="M138" s="229"/>
      <c r="N138" s="228">
        <v>0</v>
      </c>
      <c r="O138" s="64" t="s">
        <v>3053</v>
      </c>
      <c r="P138" s="241" t="b">
        <f t="shared" si="17"/>
        <v>1</v>
      </c>
      <c r="Q138" s="257">
        <v>0</v>
      </c>
      <c r="R138" s="258">
        <f t="shared" si="18"/>
        <v>0</v>
      </c>
    </row>
    <row r="139" spans="1:18" ht="12.75" customHeight="1" outlineLevel="2">
      <c r="A139" s="400" t="s">
        <v>4551</v>
      </c>
      <c r="B139" s="44" t="s">
        <v>3062</v>
      </c>
      <c r="C139" s="229">
        <v>0</v>
      </c>
      <c r="D139" s="229">
        <f t="shared" si="12"/>
        <v>0</v>
      </c>
      <c r="E139" s="254"/>
      <c r="F139" s="255"/>
      <c r="G139" s="255"/>
      <c r="H139" s="254"/>
      <c r="I139" s="229"/>
      <c r="J139" s="254"/>
      <c r="K139" s="229">
        <f t="shared" si="13"/>
        <v>0</v>
      </c>
      <c r="L139" s="256"/>
      <c r="M139" s="229"/>
      <c r="N139" s="228">
        <v>0</v>
      </c>
      <c r="O139" s="64" t="s">
        <v>3171</v>
      </c>
      <c r="P139" s="241" t="b">
        <f t="shared" si="17"/>
        <v>0</v>
      </c>
      <c r="Q139" s="257">
        <v>0</v>
      </c>
      <c r="R139" s="258">
        <f t="shared" si="18"/>
        <v>0</v>
      </c>
    </row>
    <row r="140" spans="1:18" ht="12.75" customHeight="1" outlineLevel="2">
      <c r="A140" s="400" t="s">
        <v>4552</v>
      </c>
      <c r="B140" s="44" t="s">
        <v>3063</v>
      </c>
      <c r="C140" s="229">
        <v>0</v>
      </c>
      <c r="D140" s="229">
        <f t="shared" si="12"/>
        <v>0</v>
      </c>
      <c r="E140" s="254"/>
      <c r="F140" s="255"/>
      <c r="G140" s="255"/>
      <c r="H140" s="254"/>
      <c r="I140" s="229"/>
      <c r="J140" s="254"/>
      <c r="K140" s="229">
        <f t="shared" si="13"/>
        <v>0</v>
      </c>
      <c r="L140" s="256"/>
      <c r="M140" s="229"/>
      <c r="N140" s="228">
        <v>0</v>
      </c>
      <c r="O140" s="64" t="s">
        <v>3233</v>
      </c>
      <c r="P140" s="241" t="b">
        <f t="shared" si="17"/>
        <v>0</v>
      </c>
      <c r="Q140" s="257">
        <v>0</v>
      </c>
      <c r="R140" s="258">
        <f t="shared" si="18"/>
        <v>0</v>
      </c>
    </row>
    <row r="141" spans="1:18" ht="12.75" customHeight="1" outlineLevel="2">
      <c r="A141" s="400" t="s">
        <v>4553</v>
      </c>
      <c r="B141" s="44" t="s">
        <v>3064</v>
      </c>
      <c r="C141" s="229">
        <v>0</v>
      </c>
      <c r="D141" s="229">
        <f t="shared" si="12"/>
        <v>0</v>
      </c>
      <c r="E141" s="254"/>
      <c r="F141" s="255"/>
      <c r="G141" s="255"/>
      <c r="H141" s="254"/>
      <c r="I141" s="229"/>
      <c r="J141" s="254"/>
      <c r="K141" s="229">
        <f t="shared" si="13"/>
        <v>0</v>
      </c>
      <c r="L141" s="256"/>
      <c r="M141" s="229"/>
      <c r="N141" s="228">
        <v>0</v>
      </c>
      <c r="O141" s="64" t="s">
        <v>3274</v>
      </c>
      <c r="P141" s="241" t="b">
        <f t="shared" si="17"/>
        <v>0</v>
      </c>
      <c r="Q141" s="257">
        <v>0</v>
      </c>
      <c r="R141" s="258">
        <f t="shared" si="18"/>
        <v>0</v>
      </c>
    </row>
    <row r="142" spans="1:18" ht="12.75" customHeight="1" outlineLevel="2">
      <c r="A142" s="400" t="s">
        <v>4554</v>
      </c>
      <c r="B142" s="44" t="s">
        <v>3065</v>
      </c>
      <c r="C142" s="229">
        <v>0</v>
      </c>
      <c r="D142" s="229">
        <f t="shared" si="12"/>
        <v>0</v>
      </c>
      <c r="E142" s="254"/>
      <c r="F142" s="255"/>
      <c r="G142" s="255"/>
      <c r="H142" s="254"/>
      <c r="I142" s="229"/>
      <c r="J142" s="254"/>
      <c r="K142" s="229">
        <f t="shared" si="13"/>
        <v>0</v>
      </c>
      <c r="L142" s="256"/>
      <c r="M142" s="229"/>
      <c r="N142" s="228">
        <v>0</v>
      </c>
      <c r="O142" s="64" t="s">
        <v>3274</v>
      </c>
      <c r="P142" s="241" t="b">
        <f t="shared" si="17"/>
        <v>0</v>
      </c>
      <c r="Q142" s="257">
        <v>0</v>
      </c>
      <c r="R142" s="258">
        <f t="shared" si="18"/>
        <v>0</v>
      </c>
    </row>
    <row r="143" spans="1:18" ht="12.75" customHeight="1" outlineLevel="2">
      <c r="A143" s="400" t="s">
        <v>4555</v>
      </c>
      <c r="B143" s="44" t="s">
        <v>3066</v>
      </c>
      <c r="C143" s="229">
        <v>0</v>
      </c>
      <c r="D143" s="229">
        <f t="shared" si="12"/>
        <v>0</v>
      </c>
      <c r="E143" s="254"/>
      <c r="F143" s="255"/>
      <c r="G143" s="255"/>
      <c r="H143" s="254"/>
      <c r="I143" s="229"/>
      <c r="J143" s="254"/>
      <c r="K143" s="229">
        <f t="shared" si="13"/>
        <v>0</v>
      </c>
      <c r="L143" s="256"/>
      <c r="M143" s="229"/>
      <c r="N143" s="228">
        <v>0</v>
      </c>
      <c r="O143" s="64" t="s">
        <v>3274</v>
      </c>
      <c r="P143" s="241" t="b">
        <f t="shared" si="17"/>
        <v>0</v>
      </c>
      <c r="Q143" s="257">
        <v>0</v>
      </c>
      <c r="R143" s="258">
        <f t="shared" si="18"/>
        <v>0</v>
      </c>
    </row>
    <row r="144" spans="1:18" ht="12.75" customHeight="1" outlineLevel="2">
      <c r="A144" s="400" t="s">
        <v>4556</v>
      </c>
      <c r="B144" s="44" t="s">
        <v>3067</v>
      </c>
      <c r="C144" s="229">
        <v>0</v>
      </c>
      <c r="D144" s="229">
        <f t="shared" si="12"/>
        <v>0</v>
      </c>
      <c r="E144" s="254"/>
      <c r="F144" s="255"/>
      <c r="G144" s="255"/>
      <c r="H144" s="254"/>
      <c r="I144" s="229"/>
      <c r="J144" s="254"/>
      <c r="K144" s="229">
        <f t="shared" si="13"/>
        <v>0</v>
      </c>
      <c r="L144" s="256"/>
      <c r="M144" s="229"/>
      <c r="N144" s="228">
        <v>0</v>
      </c>
      <c r="O144" s="64" t="s">
        <v>3053</v>
      </c>
      <c r="P144" s="241" t="b">
        <f t="shared" si="17"/>
        <v>1</v>
      </c>
      <c r="Q144" s="257">
        <v>0</v>
      </c>
      <c r="R144" s="258">
        <f t="shared" si="18"/>
        <v>0</v>
      </c>
    </row>
    <row r="145" spans="1:18" ht="12.75" customHeight="1" outlineLevel="2">
      <c r="A145" s="400" t="s">
        <v>4557</v>
      </c>
      <c r="B145" s="44" t="s">
        <v>3068</v>
      </c>
      <c r="C145" s="229">
        <v>0</v>
      </c>
      <c r="D145" s="229">
        <f t="shared" si="12"/>
        <v>0</v>
      </c>
      <c r="E145" s="254"/>
      <c r="F145" s="255"/>
      <c r="G145" s="255"/>
      <c r="H145" s="254"/>
      <c r="I145" s="229"/>
      <c r="J145" s="254"/>
      <c r="K145" s="229">
        <f t="shared" si="13"/>
        <v>0</v>
      </c>
      <c r="L145" s="256"/>
      <c r="M145" s="229"/>
      <c r="N145" s="228">
        <v>0</v>
      </c>
      <c r="O145" s="64" t="s">
        <v>3053</v>
      </c>
      <c r="P145" s="241" t="b">
        <f t="shared" si="17"/>
        <v>1</v>
      </c>
      <c r="Q145" s="257">
        <v>0</v>
      </c>
      <c r="R145" s="258">
        <f t="shared" si="18"/>
        <v>0</v>
      </c>
    </row>
    <row r="146" spans="1:18" ht="12.75" customHeight="1" outlineLevel="2">
      <c r="A146" s="400" t="s">
        <v>4558</v>
      </c>
      <c r="B146" s="44" t="s">
        <v>3069</v>
      </c>
      <c r="C146" s="229">
        <v>0</v>
      </c>
      <c r="D146" s="229">
        <f t="shared" si="12"/>
        <v>0</v>
      </c>
      <c r="E146" s="254"/>
      <c r="F146" s="255"/>
      <c r="G146" s="255"/>
      <c r="H146" s="254"/>
      <c r="I146" s="229"/>
      <c r="J146" s="254"/>
      <c r="K146" s="229">
        <f t="shared" si="13"/>
        <v>0</v>
      </c>
      <c r="L146" s="256"/>
      <c r="M146" s="229"/>
      <c r="N146" s="228">
        <v>0</v>
      </c>
      <c r="O146" s="64" t="s">
        <v>3053</v>
      </c>
      <c r="P146" s="241" t="b">
        <f t="shared" si="17"/>
        <v>1</v>
      </c>
      <c r="Q146" s="257">
        <v>0</v>
      </c>
      <c r="R146" s="258">
        <f t="shared" si="18"/>
        <v>0</v>
      </c>
    </row>
    <row r="147" spans="1:18" ht="12.75" customHeight="1" outlineLevel="2">
      <c r="A147" s="271" t="s">
        <v>4559</v>
      </c>
      <c r="B147" s="195" t="s">
        <v>3070</v>
      </c>
      <c r="C147" s="229">
        <v>-4577626.37</v>
      </c>
      <c r="D147" s="229">
        <f t="shared" si="12"/>
        <v>4577626.37</v>
      </c>
      <c r="E147" s="254"/>
      <c r="F147" s="255"/>
      <c r="G147" s="255"/>
      <c r="H147" s="254"/>
      <c r="I147" s="229"/>
      <c r="J147" s="254"/>
      <c r="K147" s="229">
        <f t="shared" si="13"/>
        <v>4577626.37</v>
      </c>
      <c r="L147" s="256"/>
      <c r="M147" s="229"/>
      <c r="N147" s="228">
        <v>0</v>
      </c>
      <c r="O147" s="64" t="s">
        <v>3053</v>
      </c>
      <c r="P147" s="241" t="b">
        <f t="shared" si="17"/>
        <v>1</v>
      </c>
      <c r="Q147" s="257">
        <v>0</v>
      </c>
      <c r="R147" s="258">
        <f t="shared" si="18"/>
        <v>4577626.37</v>
      </c>
    </row>
    <row r="148" spans="1:18" ht="12.75" customHeight="1" outlineLevel="2">
      <c r="A148" s="271" t="s">
        <v>4560</v>
      </c>
      <c r="B148" s="195" t="s">
        <v>3071</v>
      </c>
      <c r="C148" s="229">
        <v>0</v>
      </c>
      <c r="D148" s="229">
        <f t="shared" si="12"/>
        <v>0</v>
      </c>
      <c r="E148" s="254"/>
      <c r="F148" s="255"/>
      <c r="G148" s="255"/>
      <c r="H148" s="254"/>
      <c r="I148" s="229"/>
      <c r="J148" s="254"/>
      <c r="K148" s="229">
        <f t="shared" si="13"/>
        <v>0</v>
      </c>
      <c r="L148" s="256"/>
      <c r="M148" s="229"/>
      <c r="N148" s="228">
        <v>0</v>
      </c>
      <c r="O148" s="64" t="s">
        <v>3053</v>
      </c>
      <c r="P148" s="241" t="b">
        <f t="shared" si="17"/>
        <v>1</v>
      </c>
      <c r="Q148" s="257">
        <v>0</v>
      </c>
      <c r="R148" s="258">
        <f t="shared" si="18"/>
        <v>0</v>
      </c>
    </row>
    <row r="149" spans="1:18" ht="12.75" customHeight="1" outlineLevel="2">
      <c r="A149" s="271" t="s">
        <v>4561</v>
      </c>
      <c r="B149" s="195" t="s">
        <v>3072</v>
      </c>
      <c r="C149" s="229">
        <v>-52584.61</v>
      </c>
      <c r="D149" s="229">
        <f t="shared" si="12"/>
        <v>52584.61</v>
      </c>
      <c r="E149" s="254"/>
      <c r="F149" s="255"/>
      <c r="G149" s="255"/>
      <c r="H149" s="254"/>
      <c r="I149" s="229"/>
      <c r="J149" s="254"/>
      <c r="K149" s="229">
        <f>D149+I149</f>
        <v>52584.61</v>
      </c>
      <c r="L149" s="256"/>
      <c r="M149" s="229"/>
      <c r="N149" s="228">
        <v>0</v>
      </c>
      <c r="O149" s="64" t="s">
        <v>3053</v>
      </c>
      <c r="P149" s="241" t="b">
        <f t="shared" si="17"/>
        <v>1</v>
      </c>
      <c r="Q149" s="257">
        <v>0</v>
      </c>
      <c r="R149" s="258">
        <f t="shared" si="18"/>
        <v>52584.61</v>
      </c>
    </row>
    <row r="150" spans="1:18" ht="12.75" customHeight="1" outlineLevel="2">
      <c r="A150" s="400" t="s">
        <v>4562</v>
      </c>
      <c r="B150" s="44" t="s">
        <v>3073</v>
      </c>
      <c r="C150" s="229">
        <v>0</v>
      </c>
      <c r="D150" s="229">
        <f t="shared" si="12"/>
        <v>0</v>
      </c>
      <c r="E150" s="254"/>
      <c r="F150" s="255"/>
      <c r="G150" s="255"/>
      <c r="H150" s="254"/>
      <c r="I150" s="229"/>
      <c r="J150" s="254"/>
      <c r="K150" s="229">
        <f t="shared" si="13"/>
        <v>0</v>
      </c>
      <c r="L150" s="256"/>
      <c r="M150" s="229"/>
      <c r="N150" s="228">
        <v>0</v>
      </c>
      <c r="O150" s="64" t="s">
        <v>3053</v>
      </c>
      <c r="P150" s="241" t="b">
        <f t="shared" si="17"/>
        <v>1</v>
      </c>
      <c r="Q150" s="257">
        <v>0</v>
      </c>
      <c r="R150" s="258">
        <f t="shared" si="18"/>
        <v>0</v>
      </c>
    </row>
    <row r="151" spans="1:18" ht="12.75" customHeight="1" outlineLevel="2">
      <c r="A151" s="400" t="s">
        <v>4563</v>
      </c>
      <c r="B151" s="44" t="s">
        <v>3074</v>
      </c>
      <c r="C151" s="229">
        <v>-101.7</v>
      </c>
      <c r="D151" s="229">
        <f t="shared" si="12"/>
        <v>101.7</v>
      </c>
      <c r="E151" s="254"/>
      <c r="F151" s="255"/>
      <c r="G151" s="255"/>
      <c r="H151" s="254"/>
      <c r="I151" s="229"/>
      <c r="J151" s="254"/>
      <c r="K151" s="229">
        <f>D151+I151</f>
        <v>101.7</v>
      </c>
      <c r="L151" s="256"/>
      <c r="M151" s="229"/>
      <c r="N151" s="228">
        <v>0</v>
      </c>
      <c r="O151" s="64" t="s">
        <v>3053</v>
      </c>
      <c r="P151" s="241" t="b">
        <f t="shared" si="17"/>
        <v>1</v>
      </c>
      <c r="Q151" s="257">
        <v>0</v>
      </c>
      <c r="R151" s="258">
        <f t="shared" si="18"/>
        <v>101.7</v>
      </c>
    </row>
    <row r="152" spans="1:18" outlineLevel="1">
      <c r="A152" s="399" t="s">
        <v>3075</v>
      </c>
      <c r="C152" s="253">
        <f>SUM(C153:C170)</f>
        <v>-1682771882.6899979</v>
      </c>
      <c r="D152" s="253">
        <f t="shared" si="12"/>
        <v>1682771882.6899979</v>
      </c>
      <c r="E152" s="254"/>
      <c r="F152" s="255"/>
      <c r="G152" s="255"/>
      <c r="H152" s="254"/>
      <c r="I152" s="253"/>
      <c r="J152" s="254"/>
      <c r="K152" s="253">
        <f t="shared" si="13"/>
        <v>1682771882.6899979</v>
      </c>
      <c r="L152" s="256" t="e">
        <f>#REF!+C152</f>
        <v>#REF!</v>
      </c>
      <c r="M152" s="253"/>
      <c r="N152" s="228" t="e">
        <v>#VALUE!</v>
      </c>
      <c r="O152" s="64">
        <v>0</v>
      </c>
      <c r="P152" s="228"/>
      <c r="Q152" s="257">
        <v>136049722.30000001</v>
      </c>
      <c r="R152" s="258">
        <f t="shared" si="18"/>
        <v>1546722160.389998</v>
      </c>
    </row>
    <row r="153" spans="1:18" ht="12.75" customHeight="1" outlineLevel="2">
      <c r="A153" s="400" t="s">
        <v>4564</v>
      </c>
      <c r="B153" s="44" t="s">
        <v>3076</v>
      </c>
      <c r="C153" s="229">
        <v>0</v>
      </c>
      <c r="D153" s="229">
        <f t="shared" si="12"/>
        <v>0</v>
      </c>
      <c r="E153" s="254"/>
      <c r="F153" s="255"/>
      <c r="G153" s="255"/>
      <c r="H153" s="254"/>
      <c r="I153" s="229"/>
      <c r="J153" s="254"/>
      <c r="K153" s="229">
        <f t="shared" si="13"/>
        <v>0</v>
      </c>
      <c r="L153" s="256"/>
      <c r="M153" s="229"/>
      <c r="N153" s="228">
        <v>0</v>
      </c>
      <c r="O153" s="64" t="s">
        <v>3075</v>
      </c>
      <c r="P153" s="241" t="b">
        <f>EXACT($A$152,O153)</f>
        <v>1</v>
      </c>
      <c r="Q153" s="257">
        <v>0</v>
      </c>
      <c r="R153" s="258">
        <f t="shared" si="18"/>
        <v>0</v>
      </c>
    </row>
    <row r="154" spans="1:18" ht="12.75" customHeight="1" outlineLevel="2">
      <c r="A154" s="271" t="s">
        <v>4565</v>
      </c>
      <c r="B154" s="195" t="s">
        <v>3077</v>
      </c>
      <c r="C154" s="229">
        <v>-34102.739999999903</v>
      </c>
      <c r="D154" s="229">
        <f t="shared" si="12"/>
        <v>34102.739999999903</v>
      </c>
      <c r="E154" s="254"/>
      <c r="F154" s="255"/>
      <c r="G154" s="255"/>
      <c r="H154" s="254"/>
      <c r="I154" s="229"/>
      <c r="J154" s="254"/>
      <c r="K154" s="229">
        <f t="shared" si="13"/>
        <v>34102.739999999903</v>
      </c>
      <c r="L154" s="256"/>
      <c r="M154" s="229"/>
      <c r="N154" s="228">
        <v>0</v>
      </c>
      <c r="O154" s="64" t="s">
        <v>3075</v>
      </c>
      <c r="P154" s="241" t="b">
        <f t="shared" ref="P154:P170" si="19">EXACT($A$152,O154)</f>
        <v>1</v>
      </c>
      <c r="Q154" s="257">
        <v>0</v>
      </c>
      <c r="R154" s="258">
        <f t="shared" si="18"/>
        <v>34102.739999999903</v>
      </c>
    </row>
    <row r="155" spans="1:18" ht="12.75" customHeight="1" outlineLevel="2">
      <c r="A155" s="271" t="s">
        <v>4566</v>
      </c>
      <c r="B155" s="195" t="s">
        <v>3078</v>
      </c>
      <c r="C155" s="229">
        <v>-35792783.3699999</v>
      </c>
      <c r="D155" s="229">
        <f t="shared" si="12"/>
        <v>35792783.3699999</v>
      </c>
      <c r="E155" s="254"/>
      <c r="F155" s="255"/>
      <c r="G155" s="255"/>
      <c r="H155" s="254"/>
      <c r="I155" s="229"/>
      <c r="J155" s="254"/>
      <c r="K155" s="229">
        <f t="shared" si="13"/>
        <v>35792783.3699999</v>
      </c>
      <c r="L155" s="256"/>
      <c r="M155" s="229"/>
      <c r="N155" s="228">
        <v>0</v>
      </c>
      <c r="O155" s="64" t="s">
        <v>3075</v>
      </c>
      <c r="P155" s="241" t="b">
        <f t="shared" si="19"/>
        <v>1</v>
      </c>
      <c r="Q155" s="257">
        <v>0</v>
      </c>
      <c r="R155" s="258">
        <f t="shared" si="18"/>
        <v>35792783.3699999</v>
      </c>
    </row>
    <row r="156" spans="1:18" ht="12.75" customHeight="1" outlineLevel="2">
      <c r="A156" s="271" t="s">
        <v>4567</v>
      </c>
      <c r="B156" s="195" t="s">
        <v>3079</v>
      </c>
      <c r="C156" s="229">
        <v>-56986540.130000003</v>
      </c>
      <c r="D156" s="229">
        <f t="shared" si="12"/>
        <v>56986540.130000003</v>
      </c>
      <c r="E156" s="254"/>
      <c r="F156" s="255"/>
      <c r="G156" s="255"/>
      <c r="H156" s="254"/>
      <c r="I156" s="229"/>
      <c r="J156" s="254"/>
      <c r="K156" s="229">
        <f t="shared" si="13"/>
        <v>56986540.130000003</v>
      </c>
      <c r="L156" s="256"/>
      <c r="M156" s="229"/>
      <c r="N156" s="228">
        <v>0</v>
      </c>
      <c r="O156" s="64" t="s">
        <v>3075</v>
      </c>
      <c r="P156" s="241" t="b">
        <f t="shared" si="19"/>
        <v>1</v>
      </c>
      <c r="Q156" s="257">
        <v>0</v>
      </c>
      <c r="R156" s="258">
        <f t="shared" si="18"/>
        <v>56986540.130000003</v>
      </c>
    </row>
    <row r="157" spans="1:18" ht="12.75" customHeight="1" outlineLevel="2">
      <c r="A157" s="271" t="s">
        <v>4568</v>
      </c>
      <c r="B157" s="195" t="s">
        <v>3080</v>
      </c>
      <c r="C157" s="229">
        <v>-4633114.2599999905</v>
      </c>
      <c r="D157" s="229">
        <f t="shared" si="12"/>
        <v>4633114.2599999905</v>
      </c>
      <c r="E157" s="254"/>
      <c r="F157" s="255"/>
      <c r="G157" s="255"/>
      <c r="H157" s="254"/>
      <c r="I157" s="229"/>
      <c r="J157" s="254"/>
      <c r="K157" s="229">
        <f t="shared" si="13"/>
        <v>4633114.2599999905</v>
      </c>
      <c r="L157" s="256"/>
      <c r="M157" s="229"/>
      <c r="N157" s="228">
        <v>0</v>
      </c>
      <c r="O157" s="64" t="s">
        <v>3075</v>
      </c>
      <c r="P157" s="241" t="b">
        <f t="shared" si="19"/>
        <v>1</v>
      </c>
      <c r="Q157" s="257">
        <v>0</v>
      </c>
      <c r="R157" s="258">
        <f t="shared" si="18"/>
        <v>4633114.2599999905</v>
      </c>
    </row>
    <row r="158" spans="1:18" ht="12.75" customHeight="1" outlineLevel="2">
      <c r="A158" s="271" t="s">
        <v>4569</v>
      </c>
      <c r="B158" s="195" t="s">
        <v>3081</v>
      </c>
      <c r="C158" s="229">
        <v>-24281668.920000002</v>
      </c>
      <c r="D158" s="229">
        <f t="shared" si="12"/>
        <v>24281668.920000002</v>
      </c>
      <c r="E158" s="254"/>
      <c r="F158" s="255"/>
      <c r="G158" s="255"/>
      <c r="H158" s="254"/>
      <c r="I158" s="229"/>
      <c r="J158" s="254"/>
      <c r="K158" s="229">
        <f t="shared" si="13"/>
        <v>24281668.920000002</v>
      </c>
      <c r="L158" s="256"/>
      <c r="M158" s="229"/>
      <c r="N158" s="228">
        <v>0</v>
      </c>
      <c r="O158" s="64" t="s">
        <v>3075</v>
      </c>
      <c r="P158" s="241" t="b">
        <f t="shared" si="19"/>
        <v>1</v>
      </c>
      <c r="Q158" s="257">
        <v>0</v>
      </c>
      <c r="R158" s="258">
        <f t="shared" si="18"/>
        <v>24281668.920000002</v>
      </c>
    </row>
    <row r="159" spans="1:18" ht="12.75" customHeight="1" outlineLevel="2">
      <c r="A159" s="271" t="s">
        <v>4570</v>
      </c>
      <c r="B159" s="195" t="s">
        <v>3082</v>
      </c>
      <c r="C159" s="229">
        <v>0</v>
      </c>
      <c r="D159" s="229">
        <f t="shared" si="12"/>
        <v>0</v>
      </c>
      <c r="E159" s="254"/>
      <c r="F159" s="255"/>
      <c r="G159" s="255"/>
      <c r="H159" s="254"/>
      <c r="I159" s="229"/>
      <c r="J159" s="254"/>
      <c r="K159" s="229">
        <f t="shared" si="13"/>
        <v>0</v>
      </c>
      <c r="L159" s="256"/>
      <c r="M159" s="229"/>
      <c r="N159" s="228">
        <v>0</v>
      </c>
      <c r="O159" s="64" t="s">
        <v>3075</v>
      </c>
      <c r="P159" s="241" t="b">
        <f t="shared" si="19"/>
        <v>1</v>
      </c>
      <c r="Q159" s="257">
        <v>0</v>
      </c>
      <c r="R159" s="258">
        <f t="shared" si="18"/>
        <v>0</v>
      </c>
    </row>
    <row r="160" spans="1:18" ht="12.75" customHeight="1" outlineLevel="2">
      <c r="A160" s="400" t="s">
        <v>4571</v>
      </c>
      <c r="B160" s="44" t="s">
        <v>3083</v>
      </c>
      <c r="C160" s="229">
        <v>0</v>
      </c>
      <c r="D160" s="229">
        <f t="shared" si="12"/>
        <v>0</v>
      </c>
      <c r="E160" s="254"/>
      <c r="F160" s="255"/>
      <c r="G160" s="255"/>
      <c r="H160" s="254"/>
      <c r="I160" s="229"/>
      <c r="J160" s="254"/>
      <c r="K160" s="229">
        <f t="shared" si="13"/>
        <v>0</v>
      </c>
      <c r="L160" s="256"/>
      <c r="M160" s="229"/>
      <c r="N160" s="228">
        <v>0</v>
      </c>
      <c r="O160" s="64" t="s">
        <v>3075</v>
      </c>
      <c r="P160" s="241" t="b">
        <f t="shared" si="19"/>
        <v>1</v>
      </c>
      <c r="Q160" s="257">
        <v>0</v>
      </c>
      <c r="R160" s="258">
        <f t="shared" si="18"/>
        <v>0</v>
      </c>
    </row>
    <row r="161" spans="1:18" ht="12.75" customHeight="1" outlineLevel="2">
      <c r="A161" s="400" t="s">
        <v>4572</v>
      </c>
      <c r="B161" s="44" t="s">
        <v>3084</v>
      </c>
      <c r="C161" s="229">
        <v>0</v>
      </c>
      <c r="D161" s="229">
        <f t="shared" si="12"/>
        <v>0</v>
      </c>
      <c r="E161" s="254"/>
      <c r="F161" s="255"/>
      <c r="G161" s="255"/>
      <c r="H161" s="254"/>
      <c r="I161" s="229"/>
      <c r="J161" s="254"/>
      <c r="K161" s="229">
        <f t="shared" si="13"/>
        <v>0</v>
      </c>
      <c r="L161" s="256"/>
      <c r="M161" s="229"/>
      <c r="N161" s="228">
        <v>0</v>
      </c>
      <c r="O161" s="64" t="s">
        <v>3075</v>
      </c>
      <c r="P161" s="241" t="b">
        <f t="shared" si="19"/>
        <v>1</v>
      </c>
      <c r="Q161" s="257">
        <v>0</v>
      </c>
      <c r="R161" s="258">
        <f t="shared" si="18"/>
        <v>0</v>
      </c>
    </row>
    <row r="162" spans="1:18" ht="12.75" customHeight="1" outlineLevel="2">
      <c r="A162" s="400" t="s">
        <v>4573</v>
      </c>
      <c r="B162" s="44" t="s">
        <v>3085</v>
      </c>
      <c r="C162" s="229">
        <v>0</v>
      </c>
      <c r="D162" s="229">
        <f t="shared" si="12"/>
        <v>0</v>
      </c>
      <c r="E162" s="254"/>
      <c r="F162" s="255"/>
      <c r="G162" s="255"/>
      <c r="H162" s="254"/>
      <c r="I162" s="229"/>
      <c r="J162" s="254"/>
      <c r="K162" s="229">
        <f t="shared" si="13"/>
        <v>0</v>
      </c>
      <c r="L162" s="256"/>
      <c r="M162" s="229"/>
      <c r="N162" s="228">
        <v>0</v>
      </c>
      <c r="O162" s="64" t="s">
        <v>3075</v>
      </c>
      <c r="P162" s="241" t="b">
        <f t="shared" si="19"/>
        <v>1</v>
      </c>
      <c r="Q162" s="257">
        <v>0</v>
      </c>
      <c r="R162" s="258">
        <f t="shared" si="18"/>
        <v>0</v>
      </c>
    </row>
    <row r="163" spans="1:18" ht="12.75" customHeight="1" outlineLevel="2">
      <c r="A163" s="400" t="s">
        <v>4574</v>
      </c>
      <c r="B163" s="44" t="s">
        <v>3086</v>
      </c>
      <c r="C163" s="229">
        <v>-576199684.76999903</v>
      </c>
      <c r="D163" s="229">
        <f t="shared" si="12"/>
        <v>576199684.76999903</v>
      </c>
      <c r="E163" s="254"/>
      <c r="F163" s="255"/>
      <c r="G163" s="255"/>
      <c r="H163" s="254"/>
      <c r="I163" s="229"/>
      <c r="J163" s="254"/>
      <c r="K163" s="229">
        <f t="shared" si="13"/>
        <v>576199684.76999903</v>
      </c>
      <c r="L163" s="256"/>
      <c r="M163" s="229"/>
      <c r="N163" s="228">
        <v>0</v>
      </c>
      <c r="O163" s="64" t="s">
        <v>3178</v>
      </c>
      <c r="P163" s="241" t="b">
        <f t="shared" si="19"/>
        <v>0</v>
      </c>
      <c r="Q163" s="257">
        <v>0</v>
      </c>
      <c r="R163" s="258">
        <f t="shared" si="18"/>
        <v>576199684.76999903</v>
      </c>
    </row>
    <row r="164" spans="1:18" ht="12.75" customHeight="1" outlineLevel="2">
      <c r="A164" s="400" t="s">
        <v>4575</v>
      </c>
      <c r="B164" s="44" t="s">
        <v>3087</v>
      </c>
      <c r="C164" s="229">
        <v>-124690936.48</v>
      </c>
      <c r="D164" s="229">
        <f t="shared" si="12"/>
        <v>124690936.48</v>
      </c>
      <c r="E164" s="254"/>
      <c r="F164" s="255"/>
      <c r="G164" s="255"/>
      <c r="H164" s="254"/>
      <c r="I164" s="229"/>
      <c r="J164" s="254"/>
      <c r="K164" s="229">
        <f t="shared" si="13"/>
        <v>124690936.48</v>
      </c>
      <c r="L164" s="256"/>
      <c r="M164" s="229"/>
      <c r="N164" s="228">
        <v>0</v>
      </c>
      <c r="O164" s="64" t="s">
        <v>3236</v>
      </c>
      <c r="P164" s="241" t="b">
        <f t="shared" si="19"/>
        <v>0</v>
      </c>
      <c r="Q164" s="257">
        <v>0</v>
      </c>
      <c r="R164" s="258">
        <f t="shared" si="18"/>
        <v>124690936.48</v>
      </c>
    </row>
    <row r="165" spans="1:18" ht="12.75" customHeight="1" outlineLevel="2">
      <c r="A165" s="400" t="s">
        <v>4576</v>
      </c>
      <c r="B165" s="44" t="s">
        <v>3088</v>
      </c>
      <c r="C165" s="229">
        <v>-41366164.530000001</v>
      </c>
      <c r="D165" s="229">
        <f t="shared" si="12"/>
        <v>41366164.530000001</v>
      </c>
      <c r="E165" s="254"/>
      <c r="F165" s="255"/>
      <c r="G165" s="255"/>
      <c r="H165" s="254"/>
      <c r="I165" s="229"/>
      <c r="J165" s="254"/>
      <c r="K165" s="229">
        <f t="shared" si="13"/>
        <v>41366164.530000001</v>
      </c>
      <c r="L165" s="256"/>
      <c r="M165" s="229"/>
      <c r="N165" s="228">
        <v>0</v>
      </c>
      <c r="O165" s="64" t="s">
        <v>3270</v>
      </c>
      <c r="P165" s="241" t="b">
        <f t="shared" si="19"/>
        <v>0</v>
      </c>
      <c r="Q165" s="257">
        <v>0</v>
      </c>
      <c r="R165" s="258">
        <f t="shared" si="18"/>
        <v>41366164.530000001</v>
      </c>
    </row>
    <row r="166" spans="1:18" ht="12.75" customHeight="1" outlineLevel="2">
      <c r="A166" s="400" t="s">
        <v>4577</v>
      </c>
      <c r="B166" s="44" t="s">
        <v>3089</v>
      </c>
      <c r="C166" s="229">
        <v>-182719262.66</v>
      </c>
      <c r="D166" s="229">
        <f t="shared" si="12"/>
        <v>182719262.66</v>
      </c>
      <c r="E166" s="254"/>
      <c r="F166" s="255"/>
      <c r="G166" s="255"/>
      <c r="H166" s="254"/>
      <c r="I166" s="229"/>
      <c r="J166" s="254"/>
      <c r="K166" s="229">
        <f t="shared" si="13"/>
        <v>182719262.66</v>
      </c>
      <c r="L166" s="256"/>
      <c r="M166" s="229"/>
      <c r="N166" s="228">
        <v>0</v>
      </c>
      <c r="O166" s="64" t="s">
        <v>3270</v>
      </c>
      <c r="P166" s="241" t="b">
        <f t="shared" si="19"/>
        <v>0</v>
      </c>
      <c r="Q166" s="257">
        <v>0</v>
      </c>
      <c r="R166" s="258">
        <f t="shared" si="18"/>
        <v>182719262.66</v>
      </c>
    </row>
    <row r="167" spans="1:18" ht="12.75" customHeight="1" outlineLevel="2">
      <c r="A167" s="400" t="s">
        <v>4578</v>
      </c>
      <c r="B167" s="44" t="s">
        <v>3090</v>
      </c>
      <c r="C167" s="229">
        <v>-636028364.89999902</v>
      </c>
      <c r="D167" s="229">
        <f t="shared" si="12"/>
        <v>636028364.89999902</v>
      </c>
      <c r="E167" s="254"/>
      <c r="F167" s="255"/>
      <c r="G167" s="255"/>
      <c r="H167" s="254"/>
      <c r="I167" s="229"/>
      <c r="J167" s="254"/>
      <c r="K167" s="229">
        <f t="shared" si="13"/>
        <v>636028364.89999902</v>
      </c>
      <c r="L167" s="256"/>
      <c r="M167" s="229"/>
      <c r="N167" s="228">
        <v>0</v>
      </c>
      <c r="O167" s="64" t="s">
        <v>3270</v>
      </c>
      <c r="P167" s="241" t="b">
        <f t="shared" si="19"/>
        <v>0</v>
      </c>
      <c r="Q167" s="257">
        <v>0</v>
      </c>
      <c r="R167" s="258">
        <f t="shared" si="18"/>
        <v>636028364.89999902</v>
      </c>
    </row>
    <row r="168" spans="1:18" ht="12.75" customHeight="1" outlineLevel="2">
      <c r="A168" s="400" t="s">
        <v>4579</v>
      </c>
      <c r="B168" s="44" t="s">
        <v>3091</v>
      </c>
      <c r="C168" s="229">
        <v>-34433.760000000002</v>
      </c>
      <c r="D168" s="229">
        <f t="shared" si="12"/>
        <v>34433.760000000002</v>
      </c>
      <c r="E168" s="254"/>
      <c r="F168" s="255"/>
      <c r="G168" s="255"/>
      <c r="H168" s="254"/>
      <c r="I168" s="229"/>
      <c r="J168" s="254"/>
      <c r="K168" s="229">
        <f t="shared" si="13"/>
        <v>34433.760000000002</v>
      </c>
      <c r="L168" s="256"/>
      <c r="M168" s="229"/>
      <c r="N168" s="228">
        <v>0</v>
      </c>
      <c r="O168" s="64" t="s">
        <v>3075</v>
      </c>
      <c r="P168" s="241" t="b">
        <f t="shared" si="19"/>
        <v>1</v>
      </c>
      <c r="Q168" s="257">
        <v>0</v>
      </c>
      <c r="R168" s="258">
        <f t="shared" si="18"/>
        <v>34433.760000000002</v>
      </c>
    </row>
    <row r="169" spans="1:18" ht="12.75" customHeight="1" outlineLevel="2">
      <c r="A169" s="400" t="s">
        <v>4580</v>
      </c>
      <c r="B169" s="44" t="s">
        <v>3092</v>
      </c>
      <c r="C169" s="229">
        <v>0</v>
      </c>
      <c r="D169" s="229">
        <f t="shared" si="12"/>
        <v>0</v>
      </c>
      <c r="E169" s="254"/>
      <c r="F169" s="255"/>
      <c r="G169" s="255"/>
      <c r="H169" s="254"/>
      <c r="I169" s="229"/>
      <c r="J169" s="254"/>
      <c r="K169" s="229">
        <f t="shared" si="13"/>
        <v>0</v>
      </c>
      <c r="L169" s="256"/>
      <c r="M169" s="229"/>
      <c r="N169" s="228">
        <v>0</v>
      </c>
      <c r="O169" s="64" t="s">
        <v>3075</v>
      </c>
      <c r="P169" s="241" t="b">
        <f t="shared" si="19"/>
        <v>1</v>
      </c>
      <c r="Q169" s="257">
        <v>0</v>
      </c>
      <c r="R169" s="258">
        <f t="shared" si="18"/>
        <v>0</v>
      </c>
    </row>
    <row r="170" spans="1:18" ht="12.75" customHeight="1" outlineLevel="2">
      <c r="A170" s="400" t="s">
        <v>4581</v>
      </c>
      <c r="B170" s="44" t="s">
        <v>3093</v>
      </c>
      <c r="C170" s="229">
        <v>-4826.17</v>
      </c>
      <c r="D170" s="229">
        <f t="shared" si="12"/>
        <v>4826.17</v>
      </c>
      <c r="E170" s="254"/>
      <c r="F170" s="255"/>
      <c r="G170" s="255"/>
      <c r="H170" s="254"/>
      <c r="I170" s="229"/>
      <c r="J170" s="254"/>
      <c r="K170" s="229">
        <f t="shared" si="13"/>
        <v>4826.17</v>
      </c>
      <c r="L170" s="256"/>
      <c r="M170" s="229"/>
      <c r="N170" s="228">
        <v>0</v>
      </c>
      <c r="O170" s="64" t="s">
        <v>3075</v>
      </c>
      <c r="P170" s="241" t="b">
        <f t="shared" si="19"/>
        <v>1</v>
      </c>
      <c r="Q170" s="257">
        <v>0</v>
      </c>
      <c r="R170" s="258">
        <f t="shared" si="18"/>
        <v>4826.17</v>
      </c>
    </row>
    <row r="171" spans="1:18" outlineLevel="1">
      <c r="A171" s="399" t="s">
        <v>3094</v>
      </c>
      <c r="C171" s="253">
        <f>SUM(C172:C173)</f>
        <v>0</v>
      </c>
      <c r="D171" s="253">
        <f t="shared" si="12"/>
        <v>0</v>
      </c>
      <c r="E171" s="254"/>
      <c r="F171" s="255"/>
      <c r="G171" s="255"/>
      <c r="H171" s="254"/>
      <c r="I171" s="253"/>
      <c r="J171" s="254"/>
      <c r="K171" s="253">
        <f t="shared" si="13"/>
        <v>0</v>
      </c>
      <c r="L171" s="256" t="e">
        <f>#REF!+C171</f>
        <v>#REF!</v>
      </c>
      <c r="M171" s="253"/>
      <c r="N171" s="228" t="e">
        <v>#VALUE!</v>
      </c>
      <c r="O171" s="64">
        <v>0</v>
      </c>
      <c r="P171" s="228"/>
      <c r="Q171" s="257">
        <v>0</v>
      </c>
      <c r="R171" s="258">
        <f t="shared" si="18"/>
        <v>0</v>
      </c>
    </row>
    <row r="172" spans="1:18" ht="12.75" customHeight="1" outlineLevel="2">
      <c r="A172" s="400" t="s">
        <v>4582</v>
      </c>
      <c r="B172" s="44" t="s">
        <v>3095</v>
      </c>
      <c r="C172" s="229">
        <v>0</v>
      </c>
      <c r="D172" s="229">
        <f t="shared" si="12"/>
        <v>0</v>
      </c>
      <c r="E172" s="254"/>
      <c r="F172" s="255"/>
      <c r="G172" s="255"/>
      <c r="H172" s="254"/>
      <c r="I172" s="229"/>
      <c r="J172" s="254"/>
      <c r="K172" s="229">
        <f t="shared" si="13"/>
        <v>0</v>
      </c>
      <c r="L172" s="256"/>
      <c r="M172" s="229"/>
      <c r="N172" s="228">
        <v>0</v>
      </c>
      <c r="O172" s="64" t="s">
        <v>3094</v>
      </c>
      <c r="P172" s="241" t="b">
        <f>EXACT($A$171,O172)</f>
        <v>1</v>
      </c>
      <c r="Q172" s="257">
        <v>0</v>
      </c>
      <c r="R172" s="258">
        <f t="shared" si="18"/>
        <v>0</v>
      </c>
    </row>
    <row r="173" spans="1:18" ht="12.75" customHeight="1" outlineLevel="2">
      <c r="A173" s="400" t="s">
        <v>4583</v>
      </c>
      <c r="B173" s="44" t="s">
        <v>3096</v>
      </c>
      <c r="C173" s="229">
        <v>0</v>
      </c>
      <c r="D173" s="229">
        <f t="shared" si="12"/>
        <v>0</v>
      </c>
      <c r="E173" s="254"/>
      <c r="F173" s="255"/>
      <c r="G173" s="255"/>
      <c r="H173" s="254"/>
      <c r="I173" s="229"/>
      <c r="J173" s="254"/>
      <c r="K173" s="229">
        <f t="shared" si="13"/>
        <v>0</v>
      </c>
      <c r="L173" s="256"/>
      <c r="M173" s="229"/>
      <c r="N173" s="228">
        <v>0</v>
      </c>
      <c r="O173" s="64" t="s">
        <v>3094</v>
      </c>
      <c r="P173" s="241" t="b">
        <f>EXACT($A$171,O173)</f>
        <v>1</v>
      </c>
      <c r="Q173" s="257">
        <v>0</v>
      </c>
      <c r="R173" s="258">
        <f t="shared" si="18"/>
        <v>0</v>
      </c>
    </row>
    <row r="174" spans="1:18" outlineLevel="1">
      <c r="A174" s="399" t="s">
        <v>3097</v>
      </c>
      <c r="C174" s="253">
        <f>SUM(C175:C176)</f>
        <v>0</v>
      </c>
      <c r="D174" s="253">
        <f t="shared" si="12"/>
        <v>0</v>
      </c>
      <c r="E174" s="254"/>
      <c r="F174" s="255"/>
      <c r="G174" s="255"/>
      <c r="H174" s="254"/>
      <c r="I174" s="253"/>
      <c r="J174" s="254"/>
      <c r="K174" s="253">
        <f t="shared" si="13"/>
        <v>0</v>
      </c>
      <c r="L174" s="256" t="e">
        <f>#REF!+C174</f>
        <v>#REF!</v>
      </c>
      <c r="M174" s="253"/>
      <c r="N174" s="228" t="e">
        <v>#VALUE!</v>
      </c>
      <c r="O174" s="64">
        <v>0</v>
      </c>
      <c r="P174" s="228"/>
      <c r="Q174" s="257">
        <v>0</v>
      </c>
      <c r="R174" s="258">
        <f t="shared" si="18"/>
        <v>0</v>
      </c>
    </row>
    <row r="175" spans="1:18" ht="12.75" customHeight="1" outlineLevel="2">
      <c r="A175" s="400" t="s">
        <v>4584</v>
      </c>
      <c r="B175" s="44" t="s">
        <v>3098</v>
      </c>
      <c r="C175" s="229">
        <v>0</v>
      </c>
      <c r="D175" s="229">
        <f t="shared" si="12"/>
        <v>0</v>
      </c>
      <c r="E175" s="254"/>
      <c r="F175" s="255"/>
      <c r="G175" s="255"/>
      <c r="H175" s="254"/>
      <c r="I175" s="229"/>
      <c r="J175" s="254"/>
      <c r="K175" s="229">
        <f t="shared" si="13"/>
        <v>0</v>
      </c>
      <c r="L175" s="256"/>
      <c r="M175" s="229"/>
      <c r="N175" s="228">
        <v>0</v>
      </c>
      <c r="O175" s="64" t="s">
        <v>3097</v>
      </c>
      <c r="P175" s="241" t="b">
        <f>EXACT($A$174,O175)</f>
        <v>1</v>
      </c>
      <c r="Q175" s="257">
        <v>0</v>
      </c>
      <c r="R175" s="258">
        <f t="shared" si="18"/>
        <v>0</v>
      </c>
    </row>
    <row r="176" spans="1:18" ht="12.75" customHeight="1" outlineLevel="2">
      <c r="A176" s="271" t="s">
        <v>4585</v>
      </c>
      <c r="B176" s="195" t="s">
        <v>3099</v>
      </c>
      <c r="C176" s="229">
        <v>0</v>
      </c>
      <c r="D176" s="229">
        <f t="shared" si="12"/>
        <v>0</v>
      </c>
      <c r="E176" s="254"/>
      <c r="F176" s="255"/>
      <c r="G176" s="255"/>
      <c r="H176" s="254"/>
      <c r="I176" s="229"/>
      <c r="J176" s="254"/>
      <c r="K176" s="229">
        <f t="shared" si="13"/>
        <v>0</v>
      </c>
      <c r="L176" s="256"/>
      <c r="M176" s="229"/>
      <c r="N176" s="228">
        <v>0</v>
      </c>
      <c r="O176" s="64" t="s">
        <v>3097</v>
      </c>
      <c r="P176" s="241" t="b">
        <f>EXACT($A$174,O176)</f>
        <v>1</v>
      </c>
      <c r="Q176" s="257">
        <v>0</v>
      </c>
      <c r="R176" s="258">
        <f t="shared" si="18"/>
        <v>0</v>
      </c>
    </row>
    <row r="177" spans="1:18" outlineLevel="1">
      <c r="A177" s="399" t="s">
        <v>3100</v>
      </c>
      <c r="C177" s="253">
        <f>SUM(C178:C179)</f>
        <v>0</v>
      </c>
      <c r="D177" s="253">
        <f t="shared" si="12"/>
        <v>0</v>
      </c>
      <c r="E177" s="254"/>
      <c r="F177" s="255"/>
      <c r="G177" s="255"/>
      <c r="H177" s="254"/>
      <c r="I177" s="253"/>
      <c r="J177" s="254"/>
      <c r="K177" s="253">
        <f t="shared" si="13"/>
        <v>0</v>
      </c>
      <c r="L177" s="256" t="e">
        <f>#REF!+C177</f>
        <v>#REF!</v>
      </c>
      <c r="M177" s="253"/>
      <c r="N177" s="228" t="e">
        <v>#VALUE!</v>
      </c>
      <c r="O177" s="64">
        <v>0</v>
      </c>
      <c r="P177" s="228"/>
      <c r="Q177" s="257">
        <v>0</v>
      </c>
      <c r="R177" s="258">
        <f t="shared" si="18"/>
        <v>0</v>
      </c>
    </row>
    <row r="178" spans="1:18" ht="12.75" customHeight="1" outlineLevel="2">
      <c r="A178" s="400" t="s">
        <v>4586</v>
      </c>
      <c r="B178" s="44" t="s">
        <v>3101</v>
      </c>
      <c r="C178" s="229">
        <v>0</v>
      </c>
      <c r="D178" s="229">
        <f t="shared" si="12"/>
        <v>0</v>
      </c>
      <c r="E178" s="254"/>
      <c r="F178" s="255"/>
      <c r="G178" s="255"/>
      <c r="H178" s="254"/>
      <c r="I178" s="229"/>
      <c r="J178" s="254"/>
      <c r="K178" s="229">
        <f t="shared" si="13"/>
        <v>0</v>
      </c>
      <c r="L178" s="256"/>
      <c r="M178" s="229"/>
      <c r="N178" s="228">
        <v>0</v>
      </c>
      <c r="O178" s="64" t="s">
        <v>3100</v>
      </c>
      <c r="P178" s="241" t="b">
        <f>EXACT($A$177,O178)</f>
        <v>1</v>
      </c>
      <c r="Q178" s="257">
        <v>0</v>
      </c>
      <c r="R178" s="258">
        <f t="shared" si="18"/>
        <v>0</v>
      </c>
    </row>
    <row r="179" spans="1:18" ht="12.75" customHeight="1" outlineLevel="2">
      <c r="A179" s="271" t="s">
        <v>4587</v>
      </c>
      <c r="B179" s="195" t="s">
        <v>3102</v>
      </c>
      <c r="C179" s="229">
        <v>0</v>
      </c>
      <c r="D179" s="229">
        <f t="shared" si="12"/>
        <v>0</v>
      </c>
      <c r="E179" s="254"/>
      <c r="F179" s="255"/>
      <c r="G179" s="255"/>
      <c r="H179" s="254"/>
      <c r="I179" s="229"/>
      <c r="J179" s="254"/>
      <c r="K179" s="229">
        <f t="shared" si="13"/>
        <v>0</v>
      </c>
      <c r="L179" s="256"/>
      <c r="M179" s="229"/>
      <c r="N179" s="228">
        <v>0</v>
      </c>
      <c r="O179" s="64" t="s">
        <v>3100</v>
      </c>
      <c r="P179" s="241" t="b">
        <f>EXACT($A$177,O179)</f>
        <v>1</v>
      </c>
      <c r="Q179" s="257">
        <v>0</v>
      </c>
      <c r="R179" s="258">
        <f t="shared" si="18"/>
        <v>0</v>
      </c>
    </row>
    <row r="180" spans="1:18" outlineLevel="1">
      <c r="A180" s="399" t="s">
        <v>3103</v>
      </c>
      <c r="C180" s="253">
        <f>SUM(C181:C182)</f>
        <v>0</v>
      </c>
      <c r="D180" s="253">
        <f t="shared" si="12"/>
        <v>0</v>
      </c>
      <c r="E180" s="254"/>
      <c r="F180" s="255"/>
      <c r="G180" s="255"/>
      <c r="H180" s="254"/>
      <c r="I180" s="253"/>
      <c r="J180" s="254"/>
      <c r="K180" s="253">
        <f t="shared" si="13"/>
        <v>0</v>
      </c>
      <c r="L180" s="256" t="e">
        <f>#REF!+C180</f>
        <v>#REF!</v>
      </c>
      <c r="M180" s="253"/>
      <c r="N180" s="228" t="e">
        <v>#VALUE!</v>
      </c>
      <c r="O180" s="64">
        <v>0</v>
      </c>
      <c r="P180" s="228"/>
      <c r="Q180" s="257">
        <v>0</v>
      </c>
      <c r="R180" s="258">
        <f t="shared" si="18"/>
        <v>0</v>
      </c>
    </row>
    <row r="181" spans="1:18" ht="12.75" customHeight="1" outlineLevel="2">
      <c r="A181" s="400" t="s">
        <v>4588</v>
      </c>
      <c r="B181" s="44" t="s">
        <v>3104</v>
      </c>
      <c r="C181" s="229">
        <v>0</v>
      </c>
      <c r="D181" s="229">
        <f t="shared" si="12"/>
        <v>0</v>
      </c>
      <c r="E181" s="254"/>
      <c r="F181" s="255"/>
      <c r="G181" s="255"/>
      <c r="H181" s="254"/>
      <c r="I181" s="229"/>
      <c r="J181" s="254"/>
      <c r="K181" s="229">
        <f t="shared" si="13"/>
        <v>0</v>
      </c>
      <c r="L181" s="256"/>
      <c r="M181" s="229"/>
      <c r="N181" s="228">
        <v>0</v>
      </c>
      <c r="O181" s="64" t="s">
        <v>3103</v>
      </c>
      <c r="P181" s="241" t="b">
        <f>EXACT($A$180,O181)</f>
        <v>1</v>
      </c>
      <c r="Q181" s="257">
        <v>0</v>
      </c>
      <c r="R181" s="258">
        <f t="shared" si="18"/>
        <v>0</v>
      </c>
    </row>
    <row r="182" spans="1:18" ht="12.75" customHeight="1" outlineLevel="2">
      <c r="A182" s="271" t="s">
        <v>4589</v>
      </c>
      <c r="B182" s="195" t="s">
        <v>3105</v>
      </c>
      <c r="C182" s="229">
        <v>0</v>
      </c>
      <c r="D182" s="229">
        <f t="shared" si="12"/>
        <v>0</v>
      </c>
      <c r="E182" s="254"/>
      <c r="F182" s="255"/>
      <c r="G182" s="255"/>
      <c r="H182" s="254"/>
      <c r="I182" s="229"/>
      <c r="J182" s="254"/>
      <c r="K182" s="229">
        <f t="shared" si="13"/>
        <v>0</v>
      </c>
      <c r="L182" s="256"/>
      <c r="M182" s="229"/>
      <c r="N182" s="228">
        <v>0</v>
      </c>
      <c r="O182" s="64" t="s">
        <v>3103</v>
      </c>
      <c r="P182" s="241" t="b">
        <f>EXACT($A$180,O182)</f>
        <v>1</v>
      </c>
      <c r="Q182" s="257">
        <v>0</v>
      </c>
      <c r="R182" s="258">
        <f t="shared" si="18"/>
        <v>0</v>
      </c>
    </row>
    <row r="183" spans="1:18" outlineLevel="1">
      <c r="A183" s="399" t="s">
        <v>3106</v>
      </c>
      <c r="C183" s="253">
        <f>SUM(C184:C185)</f>
        <v>0</v>
      </c>
      <c r="D183" s="253">
        <f t="shared" si="12"/>
        <v>0</v>
      </c>
      <c r="E183" s="254"/>
      <c r="F183" s="255"/>
      <c r="G183" s="255"/>
      <c r="H183" s="254"/>
      <c r="I183" s="253"/>
      <c r="J183" s="254"/>
      <c r="K183" s="253">
        <f t="shared" si="13"/>
        <v>0</v>
      </c>
      <c r="L183" s="256" t="e">
        <f>#REF!+C183</f>
        <v>#REF!</v>
      </c>
      <c r="M183" s="253"/>
      <c r="N183" s="228" t="e">
        <v>#VALUE!</v>
      </c>
      <c r="O183" s="64">
        <v>0</v>
      </c>
      <c r="P183" s="228"/>
      <c r="Q183" s="257">
        <v>0</v>
      </c>
      <c r="R183" s="258">
        <f t="shared" si="18"/>
        <v>0</v>
      </c>
    </row>
    <row r="184" spans="1:18" ht="12.75" customHeight="1" outlineLevel="2">
      <c r="A184" s="400" t="s">
        <v>4590</v>
      </c>
      <c r="B184" s="44" t="s">
        <v>3107</v>
      </c>
      <c r="C184" s="229">
        <v>0</v>
      </c>
      <c r="D184" s="229">
        <f t="shared" si="12"/>
        <v>0</v>
      </c>
      <c r="E184" s="254"/>
      <c r="F184" s="255"/>
      <c r="G184" s="255"/>
      <c r="H184" s="254"/>
      <c r="I184" s="229"/>
      <c r="J184" s="254"/>
      <c r="K184" s="229">
        <f t="shared" si="13"/>
        <v>0</v>
      </c>
      <c r="L184" s="256"/>
      <c r="M184" s="229"/>
      <c r="N184" s="228">
        <v>0</v>
      </c>
      <c r="O184" s="64" t="s">
        <v>3106</v>
      </c>
      <c r="P184" s="241" t="b">
        <f>EXACT($A$183,O184)</f>
        <v>1</v>
      </c>
      <c r="Q184" s="257">
        <v>0</v>
      </c>
      <c r="R184" s="258">
        <f t="shared" si="18"/>
        <v>0</v>
      </c>
    </row>
    <row r="185" spans="1:18" ht="12.75" customHeight="1" outlineLevel="2">
      <c r="A185" s="271" t="s">
        <v>4591</v>
      </c>
      <c r="B185" s="195" t="s">
        <v>3108</v>
      </c>
      <c r="C185" s="229">
        <v>0</v>
      </c>
      <c r="D185" s="229">
        <f t="shared" si="12"/>
        <v>0</v>
      </c>
      <c r="E185" s="254"/>
      <c r="F185" s="255"/>
      <c r="G185" s="255"/>
      <c r="H185" s="254"/>
      <c r="I185" s="229"/>
      <c r="J185" s="254"/>
      <c r="K185" s="229">
        <f t="shared" si="13"/>
        <v>0</v>
      </c>
      <c r="L185" s="256"/>
      <c r="M185" s="229"/>
      <c r="N185" s="228">
        <v>0</v>
      </c>
      <c r="O185" s="64" t="s">
        <v>3106</v>
      </c>
      <c r="P185" s="241" t="b">
        <f>EXACT($A$183,O185)</f>
        <v>1</v>
      </c>
      <c r="Q185" s="257">
        <v>0</v>
      </c>
      <c r="R185" s="258">
        <f t="shared" si="18"/>
        <v>0</v>
      </c>
    </row>
    <row r="186" spans="1:18" outlineLevel="1">
      <c r="A186" s="399" t="s">
        <v>3109</v>
      </c>
      <c r="C186" s="253">
        <f>SUM(C187:C189)</f>
        <v>0</v>
      </c>
      <c r="D186" s="253">
        <f t="shared" si="12"/>
        <v>0</v>
      </c>
      <c r="E186" s="254"/>
      <c r="F186" s="255"/>
      <c r="G186" s="255"/>
      <c r="H186" s="254"/>
      <c r="I186" s="253"/>
      <c r="J186" s="254"/>
      <c r="K186" s="253">
        <f t="shared" si="13"/>
        <v>0</v>
      </c>
      <c r="L186" s="256" t="e">
        <f>#REF!+C186</f>
        <v>#REF!</v>
      </c>
      <c r="M186" s="253"/>
      <c r="N186" s="228" t="e">
        <v>#VALUE!</v>
      </c>
      <c r="O186" s="64">
        <v>0</v>
      </c>
      <c r="P186" s="228"/>
      <c r="Q186" s="257">
        <v>0</v>
      </c>
      <c r="R186" s="258">
        <f t="shared" si="18"/>
        <v>0</v>
      </c>
    </row>
    <row r="187" spans="1:18" ht="12.75" customHeight="1" outlineLevel="2">
      <c r="A187" s="400" t="s">
        <v>4592</v>
      </c>
      <c r="B187" s="44" t="s">
        <v>3110</v>
      </c>
      <c r="C187" s="229">
        <v>0</v>
      </c>
      <c r="D187" s="229">
        <f t="shared" si="12"/>
        <v>0</v>
      </c>
      <c r="E187" s="254"/>
      <c r="F187" s="255"/>
      <c r="G187" s="255"/>
      <c r="H187" s="254"/>
      <c r="I187" s="229"/>
      <c r="J187" s="254"/>
      <c r="K187" s="229">
        <f t="shared" si="13"/>
        <v>0</v>
      </c>
      <c r="L187" s="256"/>
      <c r="M187" s="229"/>
      <c r="N187" s="228">
        <v>0</v>
      </c>
      <c r="O187" s="64" t="s">
        <v>3109</v>
      </c>
      <c r="P187" s="241" t="b">
        <f>EXACT($A$186,O187)</f>
        <v>1</v>
      </c>
      <c r="Q187" s="257">
        <v>0</v>
      </c>
      <c r="R187" s="258">
        <f t="shared" si="18"/>
        <v>0</v>
      </c>
    </row>
    <row r="188" spans="1:18" ht="12.75" customHeight="1" outlineLevel="2">
      <c r="A188" s="400" t="s">
        <v>4593</v>
      </c>
      <c r="B188" s="44" t="s">
        <v>3111</v>
      </c>
      <c r="C188" s="229">
        <v>0</v>
      </c>
      <c r="D188" s="229">
        <f t="shared" ref="D188:D309" si="20">C188*-1</f>
        <v>0</v>
      </c>
      <c r="E188" s="254"/>
      <c r="F188" s="255"/>
      <c r="G188" s="255"/>
      <c r="H188" s="254"/>
      <c r="I188" s="229"/>
      <c r="J188" s="254"/>
      <c r="K188" s="229">
        <f t="shared" ref="K188:K309" si="21">D188+I188</f>
        <v>0</v>
      </c>
      <c r="L188" s="256"/>
      <c r="M188" s="229"/>
      <c r="N188" s="228">
        <v>0</v>
      </c>
      <c r="O188" s="64" t="s">
        <v>3109</v>
      </c>
      <c r="P188" s="241" t="b">
        <f>EXACT($A$186,O188)</f>
        <v>1</v>
      </c>
      <c r="Q188" s="257">
        <v>0</v>
      </c>
      <c r="R188" s="258">
        <f t="shared" si="18"/>
        <v>0</v>
      </c>
    </row>
    <row r="189" spans="1:18" ht="12.75" customHeight="1" outlineLevel="2">
      <c r="A189" s="400" t="s">
        <v>4594</v>
      </c>
      <c r="B189" s="44" t="s">
        <v>3112</v>
      </c>
      <c r="C189" s="229">
        <v>0</v>
      </c>
      <c r="D189" s="229">
        <f t="shared" si="20"/>
        <v>0</v>
      </c>
      <c r="E189" s="254"/>
      <c r="F189" s="255"/>
      <c r="G189" s="255"/>
      <c r="H189" s="254"/>
      <c r="I189" s="229"/>
      <c r="J189" s="254"/>
      <c r="K189" s="229">
        <f t="shared" si="21"/>
        <v>0</v>
      </c>
      <c r="L189" s="256"/>
      <c r="M189" s="229"/>
      <c r="N189" s="228">
        <v>0</v>
      </c>
      <c r="O189" s="64" t="s">
        <v>3109</v>
      </c>
      <c r="P189" s="241" t="b">
        <f>EXACT($A$186,O189)</f>
        <v>1</v>
      </c>
      <c r="Q189" s="257">
        <v>0</v>
      </c>
      <c r="R189" s="258">
        <f t="shared" si="18"/>
        <v>0</v>
      </c>
    </row>
    <row r="190" spans="1:18" outlineLevel="1">
      <c r="A190" s="399" t="s">
        <v>3113</v>
      </c>
      <c r="C190" s="253">
        <f>SUM(C191:C193)</f>
        <v>0</v>
      </c>
      <c r="D190" s="253">
        <f t="shared" si="20"/>
        <v>0</v>
      </c>
      <c r="E190" s="254"/>
      <c r="F190" s="255"/>
      <c r="G190" s="255"/>
      <c r="H190" s="254"/>
      <c r="I190" s="253"/>
      <c r="J190" s="254"/>
      <c r="K190" s="253">
        <f t="shared" si="21"/>
        <v>0</v>
      </c>
      <c r="L190" s="256" t="e">
        <f>#REF!+C190</f>
        <v>#REF!</v>
      </c>
      <c r="M190" s="253"/>
      <c r="N190" s="228" t="e">
        <v>#VALUE!</v>
      </c>
      <c r="O190" s="64">
        <v>0</v>
      </c>
      <c r="P190" s="228"/>
      <c r="Q190" s="257">
        <v>0</v>
      </c>
      <c r="R190" s="258">
        <f t="shared" si="18"/>
        <v>0</v>
      </c>
    </row>
    <row r="191" spans="1:18" ht="12.75" customHeight="1" outlineLevel="2">
      <c r="A191" s="400" t="s">
        <v>4595</v>
      </c>
      <c r="B191" s="44" t="s">
        <v>3114</v>
      </c>
      <c r="C191" s="229">
        <v>0</v>
      </c>
      <c r="D191" s="229">
        <f t="shared" si="20"/>
        <v>0</v>
      </c>
      <c r="E191" s="254"/>
      <c r="F191" s="255"/>
      <c r="G191" s="255"/>
      <c r="H191" s="254"/>
      <c r="I191" s="229"/>
      <c r="J191" s="254"/>
      <c r="K191" s="229">
        <f t="shared" si="21"/>
        <v>0</v>
      </c>
      <c r="L191" s="256"/>
      <c r="M191" s="229"/>
      <c r="N191" s="228">
        <v>0</v>
      </c>
      <c r="O191" s="64" t="s">
        <v>3113</v>
      </c>
      <c r="P191" s="241" t="b">
        <f>EXACT($A$190,O191)</f>
        <v>1</v>
      </c>
      <c r="Q191" s="257">
        <v>0</v>
      </c>
      <c r="R191" s="258">
        <f t="shared" si="18"/>
        <v>0</v>
      </c>
    </row>
    <row r="192" spans="1:18" ht="12.75" customHeight="1" outlineLevel="2">
      <c r="A192" s="400" t="s">
        <v>4596</v>
      </c>
      <c r="B192" s="44" t="s">
        <v>3115</v>
      </c>
      <c r="C192" s="229">
        <v>0</v>
      </c>
      <c r="D192" s="229">
        <f t="shared" si="20"/>
        <v>0</v>
      </c>
      <c r="E192" s="254"/>
      <c r="F192" s="255"/>
      <c r="G192" s="255"/>
      <c r="H192" s="254"/>
      <c r="I192" s="229"/>
      <c r="J192" s="254"/>
      <c r="K192" s="229">
        <f t="shared" si="21"/>
        <v>0</v>
      </c>
      <c r="L192" s="256"/>
      <c r="M192" s="229"/>
      <c r="N192" s="228">
        <v>0</v>
      </c>
      <c r="O192" s="64" t="s">
        <v>3113</v>
      </c>
      <c r="P192" s="241" t="b">
        <f>EXACT($A$190,O192)</f>
        <v>1</v>
      </c>
      <c r="Q192" s="257">
        <v>0</v>
      </c>
      <c r="R192" s="258">
        <f t="shared" si="18"/>
        <v>0</v>
      </c>
    </row>
    <row r="193" spans="1:18" ht="12.75" customHeight="1" outlineLevel="2">
      <c r="A193" s="400" t="s">
        <v>4597</v>
      </c>
      <c r="B193" s="44" t="s">
        <v>3116</v>
      </c>
      <c r="C193" s="229">
        <v>0</v>
      </c>
      <c r="D193" s="229">
        <f t="shared" si="20"/>
        <v>0</v>
      </c>
      <c r="E193" s="254"/>
      <c r="F193" s="255"/>
      <c r="G193" s="255"/>
      <c r="H193" s="254"/>
      <c r="I193" s="229"/>
      <c r="J193" s="254"/>
      <c r="K193" s="229">
        <f t="shared" si="21"/>
        <v>0</v>
      </c>
      <c r="L193" s="256"/>
      <c r="M193" s="229"/>
      <c r="N193" s="228">
        <v>0</v>
      </c>
      <c r="O193" s="64" t="s">
        <v>3113</v>
      </c>
      <c r="P193" s="241" t="b">
        <f>EXACT($A$190,O193)</f>
        <v>1</v>
      </c>
      <c r="Q193" s="257">
        <v>0</v>
      </c>
      <c r="R193" s="258">
        <f t="shared" si="18"/>
        <v>0</v>
      </c>
    </row>
    <row r="194" spans="1:18" outlineLevel="1">
      <c r="A194" s="399" t="s">
        <v>3117</v>
      </c>
      <c r="C194" s="253">
        <f>SUM(C195:C197)</f>
        <v>-27271.78</v>
      </c>
      <c r="D194" s="253">
        <f t="shared" si="20"/>
        <v>27271.78</v>
      </c>
      <c r="E194" s="254"/>
      <c r="F194" s="255"/>
      <c r="G194" s="255"/>
      <c r="H194" s="254"/>
      <c r="I194" s="253"/>
      <c r="J194" s="254"/>
      <c r="K194" s="253">
        <f t="shared" si="21"/>
        <v>27271.78</v>
      </c>
      <c r="L194" s="256" t="e">
        <f>#REF!+C194</f>
        <v>#REF!</v>
      </c>
      <c r="M194" s="253" t="s">
        <v>3118</v>
      </c>
      <c r="N194" s="228" t="e">
        <v>#VALUE!</v>
      </c>
      <c r="O194" s="64">
        <v>0</v>
      </c>
      <c r="P194" s="228"/>
      <c r="Q194" s="257">
        <v>27271.78</v>
      </c>
      <c r="R194" s="258">
        <f t="shared" si="18"/>
        <v>0</v>
      </c>
    </row>
    <row r="195" spans="1:18" ht="12.75" customHeight="1" outlineLevel="2">
      <c r="A195" s="400" t="s">
        <v>4598</v>
      </c>
      <c r="B195" s="44" t="s">
        <v>3119</v>
      </c>
      <c r="C195" s="229">
        <v>-6261.8</v>
      </c>
      <c r="D195" s="229">
        <f t="shared" si="20"/>
        <v>6261.8</v>
      </c>
      <c r="E195" s="254"/>
      <c r="F195" s="255"/>
      <c r="G195" s="255"/>
      <c r="H195" s="254"/>
      <c r="I195" s="229"/>
      <c r="J195" s="254"/>
      <c r="K195" s="229">
        <f t="shared" si="21"/>
        <v>6261.8</v>
      </c>
      <c r="L195" s="256"/>
      <c r="M195" s="229"/>
      <c r="N195" s="228">
        <v>0</v>
      </c>
      <c r="O195" s="64" t="s">
        <v>3117</v>
      </c>
      <c r="P195" s="241" t="b">
        <f>EXACT($A$194,O195)</f>
        <v>1</v>
      </c>
      <c r="Q195" s="257">
        <v>0</v>
      </c>
      <c r="R195" s="258">
        <f t="shared" si="18"/>
        <v>6261.8</v>
      </c>
    </row>
    <row r="196" spans="1:18" ht="12.75" customHeight="1" outlineLevel="2">
      <c r="A196" s="400" t="s">
        <v>4599</v>
      </c>
      <c r="B196" s="44" t="s">
        <v>3120</v>
      </c>
      <c r="C196" s="229">
        <v>-21009.98</v>
      </c>
      <c r="D196" s="229">
        <f t="shared" si="20"/>
        <v>21009.98</v>
      </c>
      <c r="E196" s="254"/>
      <c r="F196" s="255"/>
      <c r="G196" s="255"/>
      <c r="H196" s="254"/>
      <c r="I196" s="229"/>
      <c r="J196" s="254"/>
      <c r="K196" s="229">
        <f t="shared" si="21"/>
        <v>21009.98</v>
      </c>
      <c r="L196" s="256"/>
      <c r="M196" s="229"/>
      <c r="N196" s="228">
        <v>0</v>
      </c>
      <c r="O196" s="64" t="s">
        <v>3117</v>
      </c>
      <c r="P196" s="241" t="b">
        <f>EXACT($A$194,O196)</f>
        <v>1</v>
      </c>
      <c r="Q196" s="257">
        <v>0</v>
      </c>
      <c r="R196" s="258">
        <f t="shared" ref="R196:R258" si="22">K196-Q196</f>
        <v>21009.98</v>
      </c>
    </row>
    <row r="197" spans="1:18" ht="12.75" customHeight="1" outlineLevel="2">
      <c r="A197" s="400" t="s">
        <v>4600</v>
      </c>
      <c r="B197" s="44" t="s">
        <v>3121</v>
      </c>
      <c r="C197" s="229">
        <v>0</v>
      </c>
      <c r="D197" s="229">
        <f t="shared" si="20"/>
        <v>0</v>
      </c>
      <c r="E197" s="254"/>
      <c r="F197" s="255"/>
      <c r="G197" s="255"/>
      <c r="H197" s="254"/>
      <c r="I197" s="229"/>
      <c r="J197" s="254"/>
      <c r="K197" s="229">
        <f t="shared" si="21"/>
        <v>0</v>
      </c>
      <c r="L197" s="256"/>
      <c r="M197" s="229"/>
      <c r="N197" s="228">
        <v>0</v>
      </c>
      <c r="O197" s="64" t="s">
        <v>3117</v>
      </c>
      <c r="P197" s="241" t="b">
        <f>EXACT($A$194,O197)</f>
        <v>1</v>
      </c>
      <c r="Q197" s="257">
        <v>0</v>
      </c>
      <c r="R197" s="258">
        <f t="shared" si="22"/>
        <v>0</v>
      </c>
    </row>
    <row r="198" spans="1:18" ht="12.75" customHeight="1" outlineLevel="1">
      <c r="A198" s="399" t="s">
        <v>3122</v>
      </c>
      <c r="B198" s="44"/>
      <c r="C198" s="253">
        <f>SUM(C199:C201)</f>
        <v>-3090.8199999999897</v>
      </c>
      <c r="D198" s="253">
        <f t="shared" si="20"/>
        <v>3090.8199999999897</v>
      </c>
      <c r="E198" s="254"/>
      <c r="F198" s="255"/>
      <c r="G198" s="255"/>
      <c r="H198" s="254"/>
      <c r="I198" s="253"/>
      <c r="J198" s="254"/>
      <c r="K198" s="253">
        <f>D198+I198</f>
        <v>3090.8199999999897</v>
      </c>
      <c r="L198" s="256"/>
      <c r="M198" s="229"/>
      <c r="N198" s="228" t="e">
        <v>#VALUE!</v>
      </c>
      <c r="O198" s="64">
        <v>0</v>
      </c>
      <c r="P198" s="228"/>
      <c r="Q198" s="257">
        <v>2477.9299999999998</v>
      </c>
      <c r="R198" s="258">
        <f t="shared" si="22"/>
        <v>612.88999999998987</v>
      </c>
    </row>
    <row r="199" spans="1:18" ht="12.75" customHeight="1" outlineLevel="2">
      <c r="A199" s="400" t="s">
        <v>4601</v>
      </c>
      <c r="B199" s="44" t="s">
        <v>3123</v>
      </c>
      <c r="C199" s="229">
        <v>2161.5</v>
      </c>
      <c r="D199" s="229">
        <f t="shared" si="20"/>
        <v>-2161.5</v>
      </c>
      <c r="E199" s="254"/>
      <c r="F199" s="255"/>
      <c r="G199" s="255"/>
      <c r="H199" s="254"/>
      <c r="I199" s="229"/>
      <c r="J199" s="254"/>
      <c r="K199" s="229">
        <f>D199+I199</f>
        <v>-2161.5</v>
      </c>
      <c r="L199" s="256"/>
      <c r="M199" s="229"/>
      <c r="N199" s="228">
        <v>0</v>
      </c>
      <c r="O199" s="64" t="s">
        <v>3122</v>
      </c>
      <c r="P199" s="241" t="b">
        <f>EXACT($A$198,O199)</f>
        <v>1</v>
      </c>
      <c r="Q199" s="257">
        <v>0</v>
      </c>
      <c r="R199" s="258">
        <f t="shared" si="22"/>
        <v>-2161.5</v>
      </c>
    </row>
    <row r="200" spans="1:18" ht="12.75" customHeight="1" outlineLevel="2">
      <c r="A200" s="400" t="s">
        <v>4602</v>
      </c>
      <c r="B200" s="44" t="s">
        <v>3124</v>
      </c>
      <c r="C200" s="229">
        <v>-5248.7299999999896</v>
      </c>
      <c r="D200" s="229">
        <f t="shared" si="20"/>
        <v>5248.7299999999896</v>
      </c>
      <c r="E200" s="254"/>
      <c r="F200" s="255"/>
      <c r="G200" s="255"/>
      <c r="H200" s="254"/>
      <c r="I200" s="229"/>
      <c r="J200" s="254"/>
      <c r="K200" s="229">
        <f>D200+I200</f>
        <v>5248.7299999999896</v>
      </c>
      <c r="L200" s="256"/>
      <c r="M200" s="229"/>
      <c r="N200" s="228">
        <v>0</v>
      </c>
      <c r="O200" s="64" t="s">
        <v>3122</v>
      </c>
      <c r="P200" s="241" t="b">
        <f>EXACT($A$198,O200)</f>
        <v>1</v>
      </c>
      <c r="Q200" s="257">
        <v>0</v>
      </c>
      <c r="R200" s="258">
        <f t="shared" si="22"/>
        <v>5248.7299999999896</v>
      </c>
    </row>
    <row r="201" spans="1:18" ht="12.75" customHeight="1" outlineLevel="2">
      <c r="A201" s="400" t="s">
        <v>4603</v>
      </c>
      <c r="B201" s="44" t="s">
        <v>3125</v>
      </c>
      <c r="C201" s="229">
        <v>-3.5899999999999901</v>
      </c>
      <c r="D201" s="229">
        <f t="shared" si="20"/>
        <v>3.5899999999999901</v>
      </c>
      <c r="E201" s="254"/>
      <c r="F201" s="255"/>
      <c r="G201" s="255"/>
      <c r="H201" s="254"/>
      <c r="I201" s="229"/>
      <c r="J201" s="254"/>
      <c r="K201" s="229">
        <f>D201+I201</f>
        <v>3.5899999999999901</v>
      </c>
      <c r="L201" s="256"/>
      <c r="M201" s="229"/>
      <c r="N201" s="228">
        <v>0</v>
      </c>
      <c r="O201" s="64" t="s">
        <v>3122</v>
      </c>
      <c r="P201" s="241" t="b">
        <f>EXACT($A$198,O201)</f>
        <v>1</v>
      </c>
      <c r="Q201" s="257">
        <v>0</v>
      </c>
      <c r="R201" s="258">
        <f t="shared" si="22"/>
        <v>3.5899999999999901</v>
      </c>
    </row>
    <row r="202" spans="1:18" outlineLevel="1">
      <c r="A202" s="399" t="s">
        <v>3126</v>
      </c>
      <c r="B202" s="261"/>
      <c r="C202" s="253">
        <f>SUM(C203:C220)</f>
        <v>-820975670.34000003</v>
      </c>
      <c r="D202" s="253">
        <f t="shared" si="20"/>
        <v>820975670.34000003</v>
      </c>
      <c r="E202" s="254"/>
      <c r="F202" s="255"/>
      <c r="G202" s="255"/>
      <c r="H202" s="254"/>
      <c r="I202" s="253"/>
      <c r="J202" s="254"/>
      <c r="K202" s="253">
        <f t="shared" si="21"/>
        <v>820975670.34000003</v>
      </c>
      <c r="L202" s="256" t="e">
        <f>#REF!+C202</f>
        <v>#REF!</v>
      </c>
      <c r="M202" s="228"/>
      <c r="N202" s="228" t="e">
        <v>#VALUE!</v>
      </c>
      <c r="O202" s="64">
        <v>0</v>
      </c>
      <c r="P202" s="228"/>
      <c r="Q202" s="257">
        <v>752457831.00999999</v>
      </c>
      <c r="R202" s="258">
        <f t="shared" si="22"/>
        <v>68517839.330000043</v>
      </c>
    </row>
    <row r="203" spans="1:18" outlineLevel="2">
      <c r="A203" s="271" t="s">
        <v>5770</v>
      </c>
      <c r="B203" s="195" t="s">
        <v>3127</v>
      </c>
      <c r="C203" s="229">
        <v>-822214071.96000004</v>
      </c>
      <c r="D203" s="229">
        <f>C203*-1</f>
        <v>822214071.96000004</v>
      </c>
      <c r="E203" s="254"/>
      <c r="F203" s="255"/>
      <c r="G203" s="255"/>
      <c r="H203" s="254"/>
      <c r="I203" s="229"/>
      <c r="J203" s="254"/>
      <c r="K203" s="229">
        <f>D203+I203</f>
        <v>822214071.96000004</v>
      </c>
      <c r="L203" s="256"/>
      <c r="M203" s="229"/>
      <c r="N203" s="228">
        <v>0</v>
      </c>
      <c r="O203" s="64" t="s">
        <v>3126</v>
      </c>
      <c r="P203" s="241" t="b">
        <f>EXACT($A$202,O203)</f>
        <v>1</v>
      </c>
      <c r="Q203" s="257">
        <v>0</v>
      </c>
      <c r="R203" s="258">
        <f>K203-Q203</f>
        <v>822214071.96000004</v>
      </c>
    </row>
    <row r="204" spans="1:18" outlineLevel="2">
      <c r="A204" s="271" t="s">
        <v>4604</v>
      </c>
      <c r="B204" s="195" t="s">
        <v>3128</v>
      </c>
      <c r="C204" s="229">
        <v>1238401.6200000001</v>
      </c>
      <c r="D204" s="229">
        <f t="shared" si="20"/>
        <v>-1238401.6200000001</v>
      </c>
      <c r="E204" s="254"/>
      <c r="F204" s="255"/>
      <c r="G204" s="255"/>
      <c r="H204" s="254"/>
      <c r="I204" s="229"/>
      <c r="J204" s="254"/>
      <c r="K204" s="229">
        <f t="shared" si="21"/>
        <v>-1238401.6200000001</v>
      </c>
      <c r="L204" s="256"/>
      <c r="M204" s="229"/>
      <c r="N204" s="228">
        <v>0</v>
      </c>
      <c r="O204" s="64" t="s">
        <v>3302</v>
      </c>
      <c r="P204" s="241" t="b">
        <f>EXACT($A$202,O204)</f>
        <v>0</v>
      </c>
      <c r="Q204" s="257">
        <v>0</v>
      </c>
      <c r="R204" s="258">
        <f t="shared" si="22"/>
        <v>-1238401.6200000001</v>
      </c>
    </row>
    <row r="205" spans="1:18" outlineLevel="2">
      <c r="A205" s="400" t="s">
        <v>4605</v>
      </c>
      <c r="B205" s="44" t="s">
        <v>3129</v>
      </c>
      <c r="C205" s="229">
        <v>0</v>
      </c>
      <c r="D205" s="229">
        <f t="shared" si="20"/>
        <v>0</v>
      </c>
      <c r="E205" s="254"/>
      <c r="F205" s="255"/>
      <c r="G205" s="255"/>
      <c r="H205" s="254"/>
      <c r="I205" s="229"/>
      <c r="J205" s="254"/>
      <c r="K205" s="229">
        <f t="shared" si="21"/>
        <v>0</v>
      </c>
      <c r="L205" s="256"/>
      <c r="M205" s="229"/>
      <c r="N205" s="228">
        <v>0</v>
      </c>
      <c r="O205" s="64" t="s">
        <v>3126</v>
      </c>
      <c r="P205" s="241" t="b">
        <f>EXACT($A$202,O205)</f>
        <v>1</v>
      </c>
      <c r="Q205" s="257">
        <v>0</v>
      </c>
      <c r="R205" s="258">
        <f t="shared" si="22"/>
        <v>0</v>
      </c>
    </row>
    <row r="206" spans="1:18" outlineLevel="2">
      <c r="A206" s="271" t="s">
        <v>4606</v>
      </c>
      <c r="B206" s="195" t="s">
        <v>3130</v>
      </c>
      <c r="C206" s="229">
        <v>0</v>
      </c>
      <c r="D206" s="229">
        <f t="shared" si="20"/>
        <v>0</v>
      </c>
      <c r="E206" s="254"/>
      <c r="F206" s="255"/>
      <c r="G206" s="255"/>
      <c r="H206" s="254"/>
      <c r="I206" s="229"/>
      <c r="J206" s="254"/>
      <c r="K206" s="229">
        <f t="shared" si="21"/>
        <v>0</v>
      </c>
      <c r="L206" s="256"/>
      <c r="M206" s="229"/>
      <c r="N206" s="228">
        <v>0</v>
      </c>
      <c r="O206" s="64" t="s">
        <v>3126</v>
      </c>
      <c r="P206" s="241" t="b">
        <f t="shared" ref="P206:P220" si="23">EXACT($A$202,O206)</f>
        <v>1</v>
      </c>
      <c r="Q206" s="257">
        <v>0</v>
      </c>
      <c r="R206" s="258">
        <f t="shared" si="22"/>
        <v>0</v>
      </c>
    </row>
    <row r="207" spans="1:18" outlineLevel="2">
      <c r="A207" s="400" t="s">
        <v>4607</v>
      </c>
      <c r="B207" s="44" t="s">
        <v>3131</v>
      </c>
      <c r="C207" s="229">
        <v>0</v>
      </c>
      <c r="D207" s="229">
        <f t="shared" si="20"/>
        <v>0</v>
      </c>
      <c r="E207" s="254"/>
      <c r="F207" s="255"/>
      <c r="G207" s="255"/>
      <c r="H207" s="254"/>
      <c r="I207" s="229"/>
      <c r="J207" s="254"/>
      <c r="K207" s="229">
        <f t="shared" si="21"/>
        <v>0</v>
      </c>
      <c r="L207" s="256"/>
      <c r="M207" s="229"/>
      <c r="N207" s="228">
        <v>0</v>
      </c>
      <c r="O207" s="64">
        <v>0</v>
      </c>
      <c r="P207" s="241" t="b">
        <f t="shared" si="23"/>
        <v>0</v>
      </c>
      <c r="Q207" s="257">
        <v>0</v>
      </c>
      <c r="R207" s="258">
        <f t="shared" si="22"/>
        <v>0</v>
      </c>
    </row>
    <row r="208" spans="1:18" outlineLevel="2">
      <c r="A208" s="400" t="s">
        <v>4608</v>
      </c>
      <c r="B208" s="44" t="s">
        <v>3132</v>
      </c>
      <c r="C208" s="229">
        <v>0</v>
      </c>
      <c r="D208" s="229">
        <f t="shared" si="20"/>
        <v>0</v>
      </c>
      <c r="E208" s="254"/>
      <c r="F208" s="255"/>
      <c r="G208" s="255"/>
      <c r="H208" s="254"/>
      <c r="I208" s="229"/>
      <c r="J208" s="254"/>
      <c r="K208" s="229">
        <f t="shared" si="21"/>
        <v>0</v>
      </c>
      <c r="L208" s="256"/>
      <c r="M208" s="229"/>
      <c r="N208" s="228">
        <v>0</v>
      </c>
      <c r="O208" s="64">
        <v>0</v>
      </c>
      <c r="P208" s="241" t="b">
        <f t="shared" si="23"/>
        <v>0</v>
      </c>
      <c r="Q208" s="257">
        <v>0</v>
      </c>
      <c r="R208" s="258">
        <f t="shared" si="22"/>
        <v>0</v>
      </c>
    </row>
    <row r="209" spans="1:18" outlineLevel="2">
      <c r="A209" s="400" t="s">
        <v>4609</v>
      </c>
      <c r="B209" s="44" t="s">
        <v>3133</v>
      </c>
      <c r="C209" s="229">
        <v>0</v>
      </c>
      <c r="D209" s="229">
        <f t="shared" si="20"/>
        <v>0</v>
      </c>
      <c r="E209" s="254"/>
      <c r="F209" s="255"/>
      <c r="G209" s="255"/>
      <c r="H209" s="254"/>
      <c r="I209" s="229"/>
      <c r="J209" s="254"/>
      <c r="K209" s="229">
        <f t="shared" si="21"/>
        <v>0</v>
      </c>
      <c r="L209" s="256"/>
      <c r="M209" s="229"/>
      <c r="N209" s="228">
        <v>0</v>
      </c>
      <c r="O209" s="64">
        <v>0</v>
      </c>
      <c r="P209" s="241" t="b">
        <f t="shared" si="23"/>
        <v>0</v>
      </c>
      <c r="Q209" s="257">
        <v>0</v>
      </c>
      <c r="R209" s="258">
        <f t="shared" si="22"/>
        <v>0</v>
      </c>
    </row>
    <row r="210" spans="1:18" outlineLevel="2">
      <c r="A210" s="400" t="s">
        <v>4610</v>
      </c>
      <c r="B210" s="44" t="s">
        <v>3134</v>
      </c>
      <c r="C210" s="229">
        <v>0</v>
      </c>
      <c r="D210" s="229">
        <f t="shared" si="20"/>
        <v>0</v>
      </c>
      <c r="E210" s="254"/>
      <c r="F210" s="255"/>
      <c r="G210" s="255"/>
      <c r="H210" s="254"/>
      <c r="I210" s="229"/>
      <c r="J210" s="254"/>
      <c r="K210" s="229">
        <f t="shared" si="21"/>
        <v>0</v>
      </c>
      <c r="L210" s="256"/>
      <c r="M210" s="229"/>
      <c r="N210" s="228">
        <v>0</v>
      </c>
      <c r="O210" s="64">
        <v>0</v>
      </c>
      <c r="P210" s="241" t="b">
        <f t="shared" si="23"/>
        <v>0</v>
      </c>
      <c r="Q210" s="257">
        <v>0</v>
      </c>
      <c r="R210" s="258">
        <f t="shared" si="22"/>
        <v>0</v>
      </c>
    </row>
    <row r="211" spans="1:18" outlineLevel="2">
      <c r="A211" s="400" t="s">
        <v>4611</v>
      </c>
      <c r="B211" s="44" t="s">
        <v>3135</v>
      </c>
      <c r="C211" s="229">
        <v>0</v>
      </c>
      <c r="D211" s="229">
        <f t="shared" si="20"/>
        <v>0</v>
      </c>
      <c r="E211" s="254"/>
      <c r="F211" s="255"/>
      <c r="G211" s="255"/>
      <c r="H211" s="254"/>
      <c r="I211" s="229"/>
      <c r="J211" s="254"/>
      <c r="K211" s="229">
        <f t="shared" si="21"/>
        <v>0</v>
      </c>
      <c r="L211" s="256"/>
      <c r="M211" s="229"/>
      <c r="N211" s="228">
        <v>0</v>
      </c>
      <c r="O211" s="64">
        <v>0</v>
      </c>
      <c r="P211" s="241" t="b">
        <f t="shared" si="23"/>
        <v>0</v>
      </c>
      <c r="Q211" s="257">
        <v>0</v>
      </c>
      <c r="R211" s="258">
        <f t="shared" si="22"/>
        <v>0</v>
      </c>
    </row>
    <row r="212" spans="1:18" outlineLevel="2">
      <c r="A212" s="400" t="s">
        <v>4612</v>
      </c>
      <c r="B212" s="44" t="s">
        <v>3136</v>
      </c>
      <c r="C212" s="229">
        <v>0</v>
      </c>
      <c r="D212" s="229">
        <f t="shared" si="20"/>
        <v>0</v>
      </c>
      <c r="E212" s="254"/>
      <c r="F212" s="255"/>
      <c r="G212" s="255"/>
      <c r="H212" s="254"/>
      <c r="I212" s="229"/>
      <c r="J212" s="254"/>
      <c r="K212" s="229">
        <f t="shared" si="21"/>
        <v>0</v>
      </c>
      <c r="L212" s="256"/>
      <c r="M212" s="229"/>
      <c r="N212" s="228">
        <v>0</v>
      </c>
      <c r="O212" s="64">
        <v>0</v>
      </c>
      <c r="P212" s="241" t="b">
        <f t="shared" si="23"/>
        <v>0</v>
      </c>
      <c r="Q212" s="257">
        <v>0</v>
      </c>
      <c r="R212" s="258">
        <f t="shared" si="22"/>
        <v>0</v>
      </c>
    </row>
    <row r="213" spans="1:18" outlineLevel="2">
      <c r="A213" s="400" t="s">
        <v>4613</v>
      </c>
      <c r="B213" s="44" t="s">
        <v>3137</v>
      </c>
      <c r="C213" s="229">
        <v>0</v>
      </c>
      <c r="D213" s="229">
        <f t="shared" si="20"/>
        <v>0</v>
      </c>
      <c r="E213" s="254"/>
      <c r="F213" s="255"/>
      <c r="G213" s="255"/>
      <c r="H213" s="254"/>
      <c r="I213" s="229"/>
      <c r="J213" s="254"/>
      <c r="K213" s="229">
        <f t="shared" si="21"/>
        <v>0</v>
      </c>
      <c r="L213" s="256"/>
      <c r="M213" s="229"/>
      <c r="N213" s="228">
        <v>0</v>
      </c>
      <c r="O213" s="64">
        <v>0</v>
      </c>
      <c r="P213" s="241" t="b">
        <f t="shared" si="23"/>
        <v>0</v>
      </c>
      <c r="Q213" s="257">
        <v>0</v>
      </c>
      <c r="R213" s="258">
        <f t="shared" si="22"/>
        <v>0</v>
      </c>
    </row>
    <row r="214" spans="1:18" outlineLevel="2">
      <c r="A214" s="400" t="s">
        <v>4614</v>
      </c>
      <c r="B214" s="44" t="s">
        <v>3138</v>
      </c>
      <c r="C214" s="229">
        <v>0</v>
      </c>
      <c r="D214" s="229">
        <f t="shared" si="20"/>
        <v>0</v>
      </c>
      <c r="E214" s="254"/>
      <c r="F214" s="255"/>
      <c r="G214" s="255"/>
      <c r="H214" s="254"/>
      <c r="I214" s="229"/>
      <c r="J214" s="254"/>
      <c r="K214" s="229">
        <f t="shared" si="21"/>
        <v>0</v>
      </c>
      <c r="L214" s="256"/>
      <c r="M214" s="229"/>
      <c r="N214" s="228">
        <v>0</v>
      </c>
      <c r="O214" s="64">
        <v>0</v>
      </c>
      <c r="P214" s="241" t="b">
        <f t="shared" si="23"/>
        <v>0</v>
      </c>
      <c r="Q214" s="257">
        <v>0</v>
      </c>
      <c r="R214" s="258">
        <f t="shared" si="22"/>
        <v>0</v>
      </c>
    </row>
    <row r="215" spans="1:18" outlineLevel="2">
      <c r="A215" s="400" t="s">
        <v>4615</v>
      </c>
      <c r="B215" s="44" t="s">
        <v>3139</v>
      </c>
      <c r="C215" s="229">
        <v>0</v>
      </c>
      <c r="D215" s="229">
        <f t="shared" si="20"/>
        <v>0</v>
      </c>
      <c r="E215" s="254"/>
      <c r="F215" s="255"/>
      <c r="G215" s="255"/>
      <c r="H215" s="254"/>
      <c r="I215" s="229"/>
      <c r="J215" s="254"/>
      <c r="K215" s="229">
        <f t="shared" si="21"/>
        <v>0</v>
      </c>
      <c r="L215" s="256"/>
      <c r="M215" s="229"/>
      <c r="N215" s="228">
        <v>0</v>
      </c>
      <c r="O215" s="64">
        <v>0</v>
      </c>
      <c r="P215" s="241" t="b">
        <f t="shared" si="23"/>
        <v>0</v>
      </c>
      <c r="Q215" s="257">
        <v>0</v>
      </c>
      <c r="R215" s="258">
        <f t="shared" si="22"/>
        <v>0</v>
      </c>
    </row>
    <row r="216" spans="1:18" outlineLevel="2">
      <c r="A216" s="400" t="s">
        <v>4616</v>
      </c>
      <c r="B216" s="44" t="s">
        <v>3140</v>
      </c>
      <c r="C216" s="229">
        <v>0</v>
      </c>
      <c r="D216" s="229">
        <f t="shared" si="20"/>
        <v>0</v>
      </c>
      <c r="E216" s="254"/>
      <c r="F216" s="255"/>
      <c r="G216" s="255"/>
      <c r="H216" s="254"/>
      <c r="I216" s="229"/>
      <c r="J216" s="254"/>
      <c r="K216" s="229">
        <f t="shared" si="21"/>
        <v>0</v>
      </c>
      <c r="L216" s="256"/>
      <c r="M216" s="229"/>
      <c r="N216" s="228">
        <v>0</v>
      </c>
      <c r="O216" s="64">
        <v>0</v>
      </c>
      <c r="P216" s="241" t="b">
        <f t="shared" si="23"/>
        <v>0</v>
      </c>
      <c r="Q216" s="257">
        <v>0</v>
      </c>
      <c r="R216" s="258">
        <f t="shared" si="22"/>
        <v>0</v>
      </c>
    </row>
    <row r="217" spans="1:18" outlineLevel="2">
      <c r="A217" s="400" t="s">
        <v>4617</v>
      </c>
      <c r="B217" s="44" t="s">
        <v>3141</v>
      </c>
      <c r="C217" s="229">
        <v>0</v>
      </c>
      <c r="D217" s="229">
        <f t="shared" si="20"/>
        <v>0</v>
      </c>
      <c r="E217" s="254"/>
      <c r="F217" s="255"/>
      <c r="G217" s="255"/>
      <c r="H217" s="254"/>
      <c r="I217" s="229"/>
      <c r="J217" s="254"/>
      <c r="K217" s="229">
        <f t="shared" si="21"/>
        <v>0</v>
      </c>
      <c r="L217" s="256"/>
      <c r="M217" s="229"/>
      <c r="N217" s="228">
        <v>0</v>
      </c>
      <c r="O217" s="64">
        <v>0</v>
      </c>
      <c r="P217" s="241" t="b">
        <f t="shared" si="23"/>
        <v>0</v>
      </c>
      <c r="Q217" s="257">
        <v>0</v>
      </c>
      <c r="R217" s="258">
        <f t="shared" si="22"/>
        <v>0</v>
      </c>
    </row>
    <row r="218" spans="1:18" outlineLevel="2">
      <c r="A218" s="400" t="s">
        <v>4618</v>
      </c>
      <c r="B218" s="44" t="s">
        <v>3142</v>
      </c>
      <c r="C218" s="229">
        <v>0</v>
      </c>
      <c r="D218" s="229">
        <f t="shared" si="20"/>
        <v>0</v>
      </c>
      <c r="E218" s="254"/>
      <c r="F218" s="255"/>
      <c r="G218" s="255"/>
      <c r="H218" s="254"/>
      <c r="I218" s="229"/>
      <c r="J218" s="254"/>
      <c r="K218" s="229">
        <f t="shared" si="21"/>
        <v>0</v>
      </c>
      <c r="L218" s="256"/>
      <c r="M218" s="229"/>
      <c r="N218" s="228">
        <v>0</v>
      </c>
      <c r="O218" s="64">
        <v>0</v>
      </c>
      <c r="P218" s="241" t="b">
        <f t="shared" si="23"/>
        <v>0</v>
      </c>
      <c r="Q218" s="257">
        <v>0</v>
      </c>
      <c r="R218" s="258">
        <f t="shared" si="22"/>
        <v>0</v>
      </c>
    </row>
    <row r="219" spans="1:18" outlineLevel="2">
      <c r="A219" s="400" t="s">
        <v>4619</v>
      </c>
      <c r="B219" s="44" t="s">
        <v>3143</v>
      </c>
      <c r="C219" s="229">
        <v>0</v>
      </c>
      <c r="D219" s="229">
        <f t="shared" si="20"/>
        <v>0</v>
      </c>
      <c r="E219" s="254"/>
      <c r="F219" s="255"/>
      <c r="G219" s="255"/>
      <c r="H219" s="254"/>
      <c r="I219" s="229"/>
      <c r="J219" s="254"/>
      <c r="K219" s="229">
        <f t="shared" si="21"/>
        <v>0</v>
      </c>
      <c r="L219" s="256"/>
      <c r="M219" s="229"/>
      <c r="N219" s="228">
        <v>0</v>
      </c>
      <c r="O219" s="64">
        <v>0</v>
      </c>
      <c r="P219" s="241" t="b">
        <f t="shared" si="23"/>
        <v>0</v>
      </c>
      <c r="Q219" s="257">
        <v>0</v>
      </c>
      <c r="R219" s="258">
        <f t="shared" si="22"/>
        <v>0</v>
      </c>
    </row>
    <row r="220" spans="1:18" outlineLevel="2">
      <c r="A220" s="400" t="s">
        <v>4620</v>
      </c>
      <c r="B220" s="44" t="s">
        <v>3144</v>
      </c>
      <c r="C220" s="229">
        <v>0</v>
      </c>
      <c r="D220" s="229">
        <f t="shared" si="20"/>
        <v>0</v>
      </c>
      <c r="E220" s="254"/>
      <c r="F220" s="255"/>
      <c r="G220" s="255"/>
      <c r="H220" s="254"/>
      <c r="I220" s="229"/>
      <c r="J220" s="254"/>
      <c r="K220" s="229">
        <f t="shared" si="21"/>
        <v>0</v>
      </c>
      <c r="L220" s="256"/>
      <c r="M220" s="229"/>
      <c r="N220" s="228">
        <v>0</v>
      </c>
      <c r="O220" s="64">
        <v>0</v>
      </c>
      <c r="P220" s="241" t="b">
        <f t="shared" si="23"/>
        <v>0</v>
      </c>
      <c r="Q220" s="257">
        <v>0</v>
      </c>
      <c r="R220" s="258">
        <f t="shared" si="22"/>
        <v>0</v>
      </c>
    </row>
    <row r="221" spans="1:18" outlineLevel="1">
      <c r="A221" s="399" t="s">
        <v>3145</v>
      </c>
      <c r="C221" s="253">
        <f>SUM(C222:C225)</f>
        <v>-3694504.75</v>
      </c>
      <c r="D221" s="253">
        <f t="shared" si="20"/>
        <v>3694504.75</v>
      </c>
      <c r="E221" s="254"/>
      <c r="F221" s="255"/>
      <c r="G221" s="255"/>
      <c r="H221" s="254"/>
      <c r="I221" s="253"/>
      <c r="J221" s="254"/>
      <c r="K221" s="253">
        <f t="shared" si="21"/>
        <v>3694504.75</v>
      </c>
      <c r="L221" s="256" t="e">
        <f>#REF!+C221</f>
        <v>#REF!</v>
      </c>
      <c r="M221" s="253"/>
      <c r="N221" s="228" t="e">
        <v>#VALUE!</v>
      </c>
      <c r="O221" s="64">
        <v>0</v>
      </c>
      <c r="P221" s="228"/>
      <c r="Q221" s="257">
        <v>3327235.06</v>
      </c>
      <c r="R221" s="258">
        <f t="shared" si="22"/>
        <v>367269.68999999994</v>
      </c>
    </row>
    <row r="222" spans="1:18" ht="12.75" customHeight="1" outlineLevel="2">
      <c r="A222" s="271" t="s">
        <v>4621</v>
      </c>
      <c r="B222" s="195" t="s">
        <v>3146</v>
      </c>
      <c r="C222" s="229">
        <v>-1619030.71</v>
      </c>
      <c r="D222" s="229">
        <f t="shared" si="20"/>
        <v>1619030.71</v>
      </c>
      <c r="E222" s="254"/>
      <c r="F222" s="255"/>
      <c r="G222" s="255"/>
      <c r="H222" s="254"/>
      <c r="I222" s="229"/>
      <c r="J222" s="254"/>
      <c r="K222" s="229">
        <f t="shared" si="21"/>
        <v>1619030.71</v>
      </c>
      <c r="L222" s="256"/>
      <c r="M222" s="229"/>
      <c r="N222" s="228">
        <v>0</v>
      </c>
      <c r="O222" s="64" t="s">
        <v>3145</v>
      </c>
      <c r="P222" s="241" t="b">
        <f>EXACT($A$221,O222)</f>
        <v>1</v>
      </c>
      <c r="Q222" s="257">
        <v>0</v>
      </c>
      <c r="R222" s="258">
        <f t="shared" si="22"/>
        <v>1619030.71</v>
      </c>
    </row>
    <row r="223" spans="1:18" ht="12.75" customHeight="1" outlineLevel="2">
      <c r="A223" s="271" t="s">
        <v>4622</v>
      </c>
      <c r="B223" s="195" t="s">
        <v>3147</v>
      </c>
      <c r="C223" s="229">
        <v>-587708.30000000005</v>
      </c>
      <c r="D223" s="229">
        <f t="shared" si="20"/>
        <v>587708.30000000005</v>
      </c>
      <c r="E223" s="254"/>
      <c r="F223" s="255"/>
      <c r="G223" s="255"/>
      <c r="H223" s="254"/>
      <c r="I223" s="229"/>
      <c r="J223" s="254"/>
      <c r="K223" s="229">
        <f>D223+I223</f>
        <v>587708.30000000005</v>
      </c>
      <c r="L223" s="256"/>
      <c r="M223" s="229"/>
      <c r="N223" s="228">
        <v>0</v>
      </c>
      <c r="O223" s="64" t="s">
        <v>3145</v>
      </c>
      <c r="P223" s="241" t="b">
        <f>EXACT($A$221,O223)</f>
        <v>1</v>
      </c>
      <c r="Q223" s="257">
        <v>0</v>
      </c>
      <c r="R223" s="258">
        <f t="shared" si="22"/>
        <v>587708.30000000005</v>
      </c>
    </row>
    <row r="224" spans="1:18" ht="12.75" customHeight="1" outlineLevel="2">
      <c r="A224" s="271" t="s">
        <v>4623</v>
      </c>
      <c r="B224" s="195" t="s">
        <v>3148</v>
      </c>
      <c r="C224" s="229">
        <v>3843.0599999999899</v>
      </c>
      <c r="D224" s="229">
        <f t="shared" si="20"/>
        <v>-3843.0599999999899</v>
      </c>
      <c r="E224" s="254"/>
      <c r="F224" s="255"/>
      <c r="G224" s="255"/>
      <c r="H224" s="254"/>
      <c r="I224" s="229"/>
      <c r="J224" s="254"/>
      <c r="K224" s="229">
        <f>D224+I224</f>
        <v>-3843.0599999999899</v>
      </c>
      <c r="L224" s="256"/>
      <c r="M224" s="229"/>
      <c r="N224" s="228">
        <v>0</v>
      </c>
      <c r="O224" s="64" t="s">
        <v>3145</v>
      </c>
      <c r="P224" s="241" t="b">
        <f>EXACT($A$221,O224)</f>
        <v>1</v>
      </c>
      <c r="Q224" s="257">
        <v>0</v>
      </c>
      <c r="R224" s="258">
        <f>K224-Q224</f>
        <v>-3843.0599999999899</v>
      </c>
    </row>
    <row r="225" spans="1:18" ht="12.75" customHeight="1" outlineLevel="2">
      <c r="A225" s="271" t="s">
        <v>4624</v>
      </c>
      <c r="B225" s="195" t="s">
        <v>3149</v>
      </c>
      <c r="C225" s="229">
        <v>-1491608.8</v>
      </c>
      <c r="D225" s="229">
        <f t="shared" si="20"/>
        <v>1491608.8</v>
      </c>
      <c r="E225" s="254"/>
      <c r="F225" s="255"/>
      <c r="G225" s="255"/>
      <c r="H225" s="254"/>
      <c r="I225" s="229"/>
      <c r="J225" s="254"/>
      <c r="K225" s="229">
        <f>D225+I225</f>
        <v>1491608.8</v>
      </c>
      <c r="L225" s="256"/>
      <c r="M225" s="229"/>
      <c r="N225" s="228">
        <v>0</v>
      </c>
      <c r="O225" s="64" t="s">
        <v>3145</v>
      </c>
      <c r="P225" s="241" t="b">
        <f>EXACT($A$221,O225)</f>
        <v>1</v>
      </c>
      <c r="Q225" s="257">
        <v>0</v>
      </c>
      <c r="R225" s="258">
        <f>K225-Q225</f>
        <v>1491608.8</v>
      </c>
    </row>
    <row r="226" spans="1:18" outlineLevel="1">
      <c r="A226" s="399" t="s">
        <v>3150</v>
      </c>
      <c r="C226" s="253">
        <f>SUM(C227)</f>
        <v>0</v>
      </c>
      <c r="D226" s="253">
        <f t="shared" si="20"/>
        <v>0</v>
      </c>
      <c r="E226" s="254"/>
      <c r="F226" s="255"/>
      <c r="G226" s="255"/>
      <c r="H226" s="254"/>
      <c r="I226" s="253"/>
      <c r="J226" s="254"/>
      <c r="K226" s="253">
        <f t="shared" si="21"/>
        <v>0</v>
      </c>
      <c r="L226" s="256" t="e">
        <f>#REF!+C226</f>
        <v>#REF!</v>
      </c>
      <c r="M226" s="253"/>
      <c r="N226" s="228" t="e">
        <v>#VALUE!</v>
      </c>
      <c r="O226" s="64">
        <v>0</v>
      </c>
      <c r="P226" s="228"/>
      <c r="Q226" s="257">
        <v>0</v>
      </c>
      <c r="R226" s="258">
        <f t="shared" si="22"/>
        <v>0</v>
      </c>
    </row>
    <row r="227" spans="1:18" ht="12.75" customHeight="1" outlineLevel="2">
      <c r="A227" s="271" t="s">
        <v>4625</v>
      </c>
      <c r="B227" s="195" t="s">
        <v>3151</v>
      </c>
      <c r="C227" s="229">
        <v>0</v>
      </c>
      <c r="D227" s="229">
        <f t="shared" si="20"/>
        <v>0</v>
      </c>
      <c r="E227" s="254"/>
      <c r="F227" s="255"/>
      <c r="G227" s="255"/>
      <c r="H227" s="254"/>
      <c r="I227" s="229"/>
      <c r="J227" s="254"/>
      <c r="K227" s="229">
        <f t="shared" si="21"/>
        <v>0</v>
      </c>
      <c r="L227" s="256"/>
      <c r="M227" s="229"/>
      <c r="N227" s="228">
        <v>0</v>
      </c>
      <c r="O227" s="64" t="s">
        <v>3150</v>
      </c>
      <c r="P227" s="241" t="b">
        <f>EXACT($A$226,O227)</f>
        <v>1</v>
      </c>
      <c r="Q227" s="257">
        <v>0</v>
      </c>
      <c r="R227" s="258">
        <f t="shared" si="22"/>
        <v>0</v>
      </c>
    </row>
    <row r="228" spans="1:18" outlineLevel="1">
      <c r="A228" s="399" t="s">
        <v>3152</v>
      </c>
      <c r="C228" s="253">
        <f>SUM(C229)</f>
        <v>0</v>
      </c>
      <c r="D228" s="253">
        <f t="shared" si="20"/>
        <v>0</v>
      </c>
      <c r="E228" s="254"/>
      <c r="F228" s="255"/>
      <c r="G228" s="255"/>
      <c r="H228" s="254"/>
      <c r="I228" s="253"/>
      <c r="J228" s="254"/>
      <c r="K228" s="253">
        <f t="shared" si="21"/>
        <v>0</v>
      </c>
      <c r="L228" s="256" t="e">
        <f>#REF!+C228</f>
        <v>#REF!</v>
      </c>
      <c r="N228" s="228" t="e">
        <v>#VALUE!</v>
      </c>
      <c r="O228" s="64">
        <v>0</v>
      </c>
      <c r="P228" s="228"/>
      <c r="Q228" s="257">
        <v>0</v>
      </c>
      <c r="R228" s="258">
        <f t="shared" si="22"/>
        <v>0</v>
      </c>
    </row>
    <row r="229" spans="1:18" ht="12.75" customHeight="1" outlineLevel="2">
      <c r="A229" s="271" t="s">
        <v>4626</v>
      </c>
      <c r="B229" s="195" t="s">
        <v>3153</v>
      </c>
      <c r="C229" s="229">
        <v>0</v>
      </c>
      <c r="D229" s="229">
        <f t="shared" si="20"/>
        <v>0</v>
      </c>
      <c r="E229" s="254"/>
      <c r="F229" s="255"/>
      <c r="G229" s="255"/>
      <c r="H229" s="254"/>
      <c r="I229" s="229"/>
      <c r="J229" s="254"/>
      <c r="K229" s="229">
        <f t="shared" si="21"/>
        <v>0</v>
      </c>
      <c r="L229" s="256"/>
      <c r="M229" s="229"/>
      <c r="N229" s="228">
        <v>0</v>
      </c>
      <c r="O229" s="64" t="s">
        <v>3152</v>
      </c>
      <c r="P229" s="241" t="b">
        <f>EXACT($A228,O229)</f>
        <v>1</v>
      </c>
      <c r="Q229" s="257">
        <v>0</v>
      </c>
      <c r="R229" s="258">
        <f t="shared" si="22"/>
        <v>0</v>
      </c>
    </row>
    <row r="230" spans="1:18" outlineLevel="1">
      <c r="A230" s="399" t="s">
        <v>3154</v>
      </c>
      <c r="C230" s="253">
        <f>SUM(C231:C234)</f>
        <v>-7607538.9299999811</v>
      </c>
      <c r="D230" s="253">
        <f t="shared" si="20"/>
        <v>7607538.9299999811</v>
      </c>
      <c r="E230" s="254"/>
      <c r="F230" s="255"/>
      <c r="G230" s="255"/>
      <c r="H230" s="254"/>
      <c r="I230" s="253"/>
      <c r="J230" s="254"/>
      <c r="K230" s="253">
        <f t="shared" si="21"/>
        <v>7607538.9299999811</v>
      </c>
      <c r="L230" s="256" t="e">
        <f>#REF!+C230</f>
        <v>#REF!</v>
      </c>
      <c r="M230" s="253"/>
      <c r="N230" s="228" t="e">
        <v>#VALUE!</v>
      </c>
      <c r="O230" s="64">
        <v>0</v>
      </c>
      <c r="Q230" s="257">
        <v>7055023.1200000001</v>
      </c>
      <c r="R230" s="258">
        <f t="shared" si="22"/>
        <v>552515.80999998096</v>
      </c>
    </row>
    <row r="231" spans="1:18" ht="12.75" customHeight="1" outlineLevel="2">
      <c r="A231" s="271" t="s">
        <v>4627</v>
      </c>
      <c r="B231" s="195" t="s">
        <v>3155</v>
      </c>
      <c r="C231" s="229">
        <v>-3469057.68</v>
      </c>
      <c r="D231" s="229">
        <f t="shared" si="20"/>
        <v>3469057.68</v>
      </c>
      <c r="E231" s="254"/>
      <c r="F231" s="255"/>
      <c r="G231" s="255"/>
      <c r="H231" s="254"/>
      <c r="I231" s="229"/>
      <c r="J231" s="254"/>
      <c r="K231" s="229">
        <f t="shared" si="21"/>
        <v>3469057.68</v>
      </c>
      <c r="L231" s="256"/>
      <c r="M231" s="229"/>
      <c r="N231" s="228">
        <v>0</v>
      </c>
      <c r="O231" s="64" t="s">
        <v>3154</v>
      </c>
      <c r="P231" s="241" t="b">
        <f>EXACT($A230,O231)</f>
        <v>1</v>
      </c>
      <c r="Q231" s="257">
        <v>0</v>
      </c>
      <c r="R231" s="258">
        <f t="shared" si="22"/>
        <v>3469057.68</v>
      </c>
    </row>
    <row r="232" spans="1:18" ht="12.75" customHeight="1" outlineLevel="2">
      <c r="A232" s="271" t="s">
        <v>4628</v>
      </c>
      <c r="B232" s="195" t="s">
        <v>3156</v>
      </c>
      <c r="C232" s="229">
        <v>-1194273.1599999899</v>
      </c>
      <c r="D232" s="229">
        <f t="shared" si="20"/>
        <v>1194273.1599999899</v>
      </c>
      <c r="E232" s="254"/>
      <c r="F232" s="255"/>
      <c r="G232" s="255"/>
      <c r="H232" s="254"/>
      <c r="I232" s="229"/>
      <c r="J232" s="254"/>
      <c r="K232" s="229">
        <f>D232+I232</f>
        <v>1194273.1599999899</v>
      </c>
      <c r="L232" s="256"/>
      <c r="M232" s="229"/>
      <c r="N232" s="228">
        <v>0</v>
      </c>
      <c r="O232" s="64" t="s">
        <v>3154</v>
      </c>
      <c r="P232" s="241" t="b">
        <f>EXACT($A230,O232)</f>
        <v>1</v>
      </c>
      <c r="Q232" s="257">
        <v>0</v>
      </c>
      <c r="R232" s="258">
        <f t="shared" si="22"/>
        <v>1194273.1599999899</v>
      </c>
    </row>
    <row r="233" spans="1:18" ht="12.75" customHeight="1" outlineLevel="2">
      <c r="A233" s="271" t="s">
        <v>4629</v>
      </c>
      <c r="B233" s="195" t="s">
        <v>3157</v>
      </c>
      <c r="C233" s="229">
        <v>92353.600000000006</v>
      </c>
      <c r="D233" s="229">
        <f t="shared" si="20"/>
        <v>-92353.600000000006</v>
      </c>
      <c r="E233" s="254"/>
      <c r="F233" s="255"/>
      <c r="G233" s="255"/>
      <c r="H233" s="254"/>
      <c r="I233" s="229"/>
      <c r="J233" s="254"/>
      <c r="K233" s="229">
        <f>D233+I233</f>
        <v>-92353.600000000006</v>
      </c>
      <c r="L233" s="256"/>
      <c r="M233" s="229"/>
      <c r="N233" s="228">
        <v>0</v>
      </c>
      <c r="O233" s="64" t="s">
        <v>3154</v>
      </c>
      <c r="P233" s="241" t="b">
        <f>EXACT($A230,O233)</f>
        <v>1</v>
      </c>
      <c r="Q233" s="257">
        <v>0</v>
      </c>
      <c r="R233" s="258">
        <f>K233-Q233</f>
        <v>-92353.600000000006</v>
      </c>
    </row>
    <row r="234" spans="1:18" ht="12.75" customHeight="1" outlineLevel="2">
      <c r="A234" s="271" t="s">
        <v>4630</v>
      </c>
      <c r="B234" s="195" t="s">
        <v>3158</v>
      </c>
      <c r="C234" s="229">
        <v>-3036561.6899999902</v>
      </c>
      <c r="D234" s="229">
        <f t="shared" si="20"/>
        <v>3036561.6899999902</v>
      </c>
      <c r="E234" s="254"/>
      <c r="F234" s="255"/>
      <c r="G234" s="255"/>
      <c r="H234" s="254"/>
      <c r="I234" s="229"/>
      <c r="J234" s="254"/>
      <c r="K234" s="229">
        <f>D234+I234</f>
        <v>3036561.6899999902</v>
      </c>
      <c r="L234" s="256"/>
      <c r="M234" s="229"/>
      <c r="N234" s="228">
        <v>0</v>
      </c>
      <c r="O234" s="64" t="s">
        <v>3154</v>
      </c>
      <c r="P234" s="241" t="b">
        <f>EXACT($A230,O234)</f>
        <v>1</v>
      </c>
      <c r="Q234" s="257">
        <v>0</v>
      </c>
      <c r="R234" s="258">
        <f>K234-Q234</f>
        <v>3036561.6899999902</v>
      </c>
    </row>
    <row r="235" spans="1:18" outlineLevel="1">
      <c r="A235" s="399" t="s">
        <v>3159</v>
      </c>
      <c r="C235" s="253">
        <f>SUM(C236)</f>
        <v>0</v>
      </c>
      <c r="D235" s="253">
        <f t="shared" si="20"/>
        <v>0</v>
      </c>
      <c r="E235" s="254"/>
      <c r="F235" s="255"/>
      <c r="G235" s="255"/>
      <c r="H235" s="254"/>
      <c r="I235" s="253"/>
      <c r="J235" s="254"/>
      <c r="K235" s="253">
        <f t="shared" si="21"/>
        <v>0</v>
      </c>
      <c r="L235" s="256" t="e">
        <f>#REF!+C235</f>
        <v>#REF!</v>
      </c>
      <c r="M235" s="253"/>
      <c r="N235" s="228" t="e">
        <v>#VALUE!</v>
      </c>
      <c r="O235" s="64">
        <v>0</v>
      </c>
      <c r="Q235" s="257">
        <v>0</v>
      </c>
      <c r="R235" s="258">
        <f t="shared" si="22"/>
        <v>0</v>
      </c>
    </row>
    <row r="236" spans="1:18" ht="12.75" customHeight="1" outlineLevel="2">
      <c r="A236" s="271" t="s">
        <v>4631</v>
      </c>
      <c r="B236" s="195" t="s">
        <v>3160</v>
      </c>
      <c r="C236" s="229">
        <v>0</v>
      </c>
      <c r="D236" s="229">
        <f t="shared" si="20"/>
        <v>0</v>
      </c>
      <c r="E236" s="254"/>
      <c r="F236" s="255"/>
      <c r="G236" s="255"/>
      <c r="H236" s="254"/>
      <c r="I236" s="229"/>
      <c r="J236" s="254"/>
      <c r="K236" s="229">
        <f t="shared" si="21"/>
        <v>0</v>
      </c>
      <c r="L236" s="256"/>
      <c r="M236" s="229"/>
      <c r="N236" s="228">
        <v>0</v>
      </c>
      <c r="O236" s="64" t="s">
        <v>3159</v>
      </c>
      <c r="P236" s="241" t="b">
        <f>EXACT($A235,O236)</f>
        <v>1</v>
      </c>
      <c r="Q236" s="257">
        <v>0</v>
      </c>
      <c r="R236" s="258">
        <f t="shared" si="22"/>
        <v>0</v>
      </c>
    </row>
    <row r="237" spans="1:18" outlineLevel="1">
      <c r="A237" s="399" t="s">
        <v>3161</v>
      </c>
      <c r="C237" s="253">
        <f>SUM(C238)</f>
        <v>0</v>
      </c>
      <c r="D237" s="253">
        <f t="shared" si="20"/>
        <v>0</v>
      </c>
      <c r="E237" s="254"/>
      <c r="F237" s="255"/>
      <c r="G237" s="255"/>
      <c r="H237" s="254"/>
      <c r="I237" s="253"/>
      <c r="J237" s="254"/>
      <c r="K237" s="253">
        <f t="shared" si="21"/>
        <v>0</v>
      </c>
      <c r="L237" s="256" t="e">
        <f>#REF!+C237</f>
        <v>#REF!</v>
      </c>
      <c r="M237" s="253"/>
      <c r="N237" s="228" t="e">
        <v>#VALUE!</v>
      </c>
      <c r="O237" s="64">
        <v>0</v>
      </c>
      <c r="Q237" s="257">
        <v>0</v>
      </c>
      <c r="R237" s="258">
        <f t="shared" si="22"/>
        <v>0</v>
      </c>
    </row>
    <row r="238" spans="1:18" ht="12.75" customHeight="1" outlineLevel="2">
      <c r="A238" s="271" t="s">
        <v>4632</v>
      </c>
      <c r="B238" s="195" t="s">
        <v>3162</v>
      </c>
      <c r="C238" s="229">
        <v>0</v>
      </c>
      <c r="D238" s="229">
        <f t="shared" si="20"/>
        <v>0</v>
      </c>
      <c r="E238" s="254"/>
      <c r="F238" s="255"/>
      <c r="G238" s="255"/>
      <c r="H238" s="254"/>
      <c r="I238" s="229"/>
      <c r="J238" s="254"/>
      <c r="K238" s="229">
        <f t="shared" si="21"/>
        <v>0</v>
      </c>
      <c r="L238" s="256"/>
      <c r="M238" s="229"/>
      <c r="N238" s="228">
        <v>0</v>
      </c>
      <c r="O238" s="64" t="s">
        <v>3161</v>
      </c>
      <c r="P238" s="241" t="b">
        <f>EXACT($A237,O238)</f>
        <v>1</v>
      </c>
      <c r="Q238" s="257">
        <v>0</v>
      </c>
      <c r="R238" s="258">
        <f t="shared" si="22"/>
        <v>0</v>
      </c>
    </row>
    <row r="239" spans="1:18" outlineLevel="1">
      <c r="A239" s="399" t="s">
        <v>3163</v>
      </c>
      <c r="C239" s="253">
        <f>SUM(C240:C243)</f>
        <v>-25936136.609999888</v>
      </c>
      <c r="D239" s="253">
        <f t="shared" si="20"/>
        <v>25936136.609999888</v>
      </c>
      <c r="E239" s="254"/>
      <c r="F239" s="255"/>
      <c r="G239" s="255"/>
      <c r="H239" s="254"/>
      <c r="I239" s="253"/>
      <c r="J239" s="254"/>
      <c r="K239" s="253">
        <f t="shared" si="21"/>
        <v>25936136.609999888</v>
      </c>
      <c r="L239" s="256" t="e">
        <f>#REF!+C239</f>
        <v>#REF!</v>
      </c>
      <c r="M239" s="253"/>
      <c r="N239" s="228" t="e">
        <v>#VALUE!</v>
      </c>
      <c r="O239" s="64">
        <v>0</v>
      </c>
      <c r="Q239" s="257">
        <v>24035414.350000001</v>
      </c>
      <c r="R239" s="258">
        <f t="shared" si="22"/>
        <v>1900722.2599998862</v>
      </c>
    </row>
    <row r="240" spans="1:18" ht="12.75" customHeight="1" outlineLevel="2">
      <c r="A240" s="271" t="s">
        <v>4633</v>
      </c>
      <c r="B240" s="195" t="s">
        <v>3164</v>
      </c>
      <c r="C240" s="229">
        <v>-9920309.3499999903</v>
      </c>
      <c r="D240" s="229">
        <f t="shared" si="20"/>
        <v>9920309.3499999903</v>
      </c>
      <c r="E240" s="254"/>
      <c r="F240" s="255"/>
      <c r="G240" s="255"/>
      <c r="H240" s="254"/>
      <c r="I240" s="229"/>
      <c r="J240" s="254"/>
      <c r="K240" s="229">
        <f t="shared" si="21"/>
        <v>9920309.3499999903</v>
      </c>
      <c r="L240" s="256"/>
      <c r="M240" s="229"/>
      <c r="N240" s="228">
        <v>0</v>
      </c>
      <c r="O240" s="64" t="s">
        <v>3163</v>
      </c>
      <c r="P240" s="241" t="b">
        <f>EXACT($A239,O240)</f>
        <v>1</v>
      </c>
      <c r="Q240" s="257">
        <v>0</v>
      </c>
      <c r="R240" s="258">
        <f t="shared" si="22"/>
        <v>9920309.3499999903</v>
      </c>
    </row>
    <row r="241" spans="1:18" ht="12.75" customHeight="1" outlineLevel="2">
      <c r="A241" s="271" t="s">
        <v>4634</v>
      </c>
      <c r="B241" s="195" t="s">
        <v>3165</v>
      </c>
      <c r="C241" s="229">
        <v>-5167717.04</v>
      </c>
      <c r="D241" s="229">
        <f t="shared" si="20"/>
        <v>5167717.04</v>
      </c>
      <c r="E241" s="254"/>
      <c r="F241" s="255"/>
      <c r="G241" s="255"/>
      <c r="H241" s="254"/>
      <c r="I241" s="229"/>
      <c r="J241" s="254"/>
      <c r="K241" s="229">
        <f t="shared" si="21"/>
        <v>5167717.04</v>
      </c>
      <c r="L241" s="256"/>
      <c r="M241" s="229"/>
      <c r="N241" s="228">
        <v>0</v>
      </c>
      <c r="O241" s="64" t="s">
        <v>3163</v>
      </c>
      <c r="P241" s="241" t="b">
        <f>EXACT($A239,O241)</f>
        <v>1</v>
      </c>
      <c r="Q241" s="257">
        <v>0</v>
      </c>
      <c r="R241" s="258">
        <f t="shared" si="22"/>
        <v>5167717.04</v>
      </c>
    </row>
    <row r="242" spans="1:18" ht="12.75" customHeight="1" outlineLevel="2">
      <c r="A242" s="271" t="s">
        <v>4635</v>
      </c>
      <c r="B242" s="195" t="s">
        <v>3166</v>
      </c>
      <c r="C242" s="229">
        <v>1836656.22</v>
      </c>
      <c r="D242" s="229">
        <f t="shared" si="20"/>
        <v>-1836656.22</v>
      </c>
      <c r="E242" s="254"/>
      <c r="F242" s="255"/>
      <c r="G242" s="255"/>
      <c r="H242" s="254"/>
      <c r="I242" s="229"/>
      <c r="J242" s="254"/>
      <c r="K242" s="229">
        <f>D242+I242</f>
        <v>-1836656.22</v>
      </c>
      <c r="L242" s="256"/>
      <c r="M242" s="229"/>
      <c r="N242" s="228">
        <v>0</v>
      </c>
      <c r="O242" s="64" t="s">
        <v>3163</v>
      </c>
      <c r="P242" s="241" t="b">
        <f>EXACT($A239,O242)</f>
        <v>1</v>
      </c>
      <c r="Q242" s="257">
        <v>0</v>
      </c>
      <c r="R242" s="258">
        <f>K242-Q242</f>
        <v>-1836656.22</v>
      </c>
    </row>
    <row r="243" spans="1:18" ht="12.75" customHeight="1" outlineLevel="2">
      <c r="A243" s="271" t="s">
        <v>4636</v>
      </c>
      <c r="B243" s="195" t="s">
        <v>3167</v>
      </c>
      <c r="C243" s="229">
        <v>-12684766.439999901</v>
      </c>
      <c r="D243" s="229">
        <f t="shared" si="20"/>
        <v>12684766.439999901</v>
      </c>
      <c r="E243" s="254"/>
      <c r="F243" s="255"/>
      <c r="G243" s="255"/>
      <c r="H243" s="254"/>
      <c r="I243" s="229"/>
      <c r="J243" s="254"/>
      <c r="K243" s="229">
        <f>D243+I243</f>
        <v>12684766.439999901</v>
      </c>
      <c r="L243" s="256"/>
      <c r="M243" s="229"/>
      <c r="N243" s="228">
        <v>0</v>
      </c>
      <c r="O243" s="64" t="s">
        <v>3163</v>
      </c>
      <c r="P243" s="241" t="b">
        <f>EXACT($A239,O243)</f>
        <v>1</v>
      </c>
      <c r="Q243" s="257">
        <v>0</v>
      </c>
      <c r="R243" s="258">
        <f>K243-Q243</f>
        <v>12684766.439999901</v>
      </c>
    </row>
    <row r="244" spans="1:18" ht="12.75" customHeight="1" outlineLevel="1">
      <c r="A244" s="399" t="s">
        <v>3168</v>
      </c>
      <c r="C244" s="253">
        <f>SUM(C245:C246)</f>
        <v>0</v>
      </c>
      <c r="D244" s="253">
        <f t="shared" si="20"/>
        <v>0</v>
      </c>
      <c r="E244" s="254"/>
      <c r="F244" s="255"/>
      <c r="G244" s="255"/>
      <c r="H244" s="254"/>
      <c r="I244" s="253"/>
      <c r="J244" s="254"/>
      <c r="K244" s="253">
        <f t="shared" si="21"/>
        <v>0</v>
      </c>
      <c r="L244" s="256" t="e">
        <f>#REF!+C244</f>
        <v>#REF!</v>
      </c>
      <c r="M244" s="253"/>
      <c r="N244" s="228" t="e">
        <v>#VALUE!</v>
      </c>
      <c r="O244" s="64">
        <v>0</v>
      </c>
      <c r="Q244" s="257">
        <v>0</v>
      </c>
      <c r="R244" s="258">
        <f t="shared" si="22"/>
        <v>0</v>
      </c>
    </row>
    <row r="245" spans="1:18" ht="12.75" customHeight="1" outlineLevel="2">
      <c r="A245" s="271" t="s">
        <v>4637</v>
      </c>
      <c r="B245" s="195" t="s">
        <v>3169</v>
      </c>
      <c r="C245" s="229">
        <v>0</v>
      </c>
      <c r="D245" s="229">
        <f t="shared" si="20"/>
        <v>0</v>
      </c>
      <c r="E245" s="254"/>
      <c r="F245" s="255"/>
      <c r="G245" s="255"/>
      <c r="H245" s="254"/>
      <c r="I245" s="229"/>
      <c r="J245" s="254"/>
      <c r="K245" s="229">
        <f t="shared" si="21"/>
        <v>0</v>
      </c>
      <c r="L245" s="256"/>
      <c r="M245" s="229"/>
      <c r="N245" s="228">
        <v>0</v>
      </c>
      <c r="O245" s="64" t="s">
        <v>3168</v>
      </c>
      <c r="P245" s="241" t="b">
        <f>EXACT($A244,O245)</f>
        <v>1</v>
      </c>
      <c r="Q245" s="257">
        <v>0</v>
      </c>
      <c r="R245" s="258">
        <f t="shared" si="22"/>
        <v>0</v>
      </c>
    </row>
    <row r="246" spans="1:18" ht="12.75" customHeight="1" outlineLevel="2">
      <c r="A246" s="271" t="s">
        <v>4638</v>
      </c>
      <c r="B246" s="195" t="s">
        <v>3170</v>
      </c>
      <c r="C246" s="229">
        <v>0</v>
      </c>
      <c r="D246" s="229">
        <f t="shared" si="20"/>
        <v>0</v>
      </c>
      <c r="E246" s="254"/>
      <c r="F246" s="255"/>
      <c r="G246" s="255"/>
      <c r="H246" s="254"/>
      <c r="I246" s="229"/>
      <c r="J246" s="254"/>
      <c r="K246" s="229">
        <f t="shared" si="21"/>
        <v>0</v>
      </c>
      <c r="L246" s="256"/>
      <c r="M246" s="229"/>
      <c r="N246" s="228">
        <v>0</v>
      </c>
      <c r="O246" s="64" t="s">
        <v>3168</v>
      </c>
      <c r="P246" s="241" t="b">
        <f>EXACT($A244,O246)</f>
        <v>1</v>
      </c>
      <c r="Q246" s="257">
        <v>0</v>
      </c>
      <c r="R246" s="258">
        <f t="shared" si="22"/>
        <v>0</v>
      </c>
    </row>
    <row r="247" spans="1:18" ht="12.75" customHeight="1" outlineLevel="1">
      <c r="A247" s="401" t="s">
        <v>3171</v>
      </c>
      <c r="B247" s="137"/>
      <c r="C247" s="253">
        <f>SUM(C248:C253)</f>
        <v>-45333446.689999998</v>
      </c>
      <c r="D247" s="253">
        <f t="shared" si="20"/>
        <v>45333446.689999998</v>
      </c>
      <c r="E247" s="254"/>
      <c r="F247" s="255"/>
      <c r="G247" s="255"/>
      <c r="H247" s="254"/>
      <c r="I247" s="253"/>
      <c r="J247" s="254"/>
      <c r="K247" s="253">
        <f t="shared" si="21"/>
        <v>45333446.689999998</v>
      </c>
      <c r="L247" s="256" t="e">
        <f>#REF!+C247</f>
        <v>#REF!</v>
      </c>
      <c r="M247" s="253"/>
      <c r="N247" s="228" t="e">
        <v>#VALUE!</v>
      </c>
      <c r="O247" s="64">
        <v>0</v>
      </c>
      <c r="Q247" s="257">
        <v>32554406.649999999</v>
      </c>
      <c r="R247" s="258">
        <f t="shared" si="22"/>
        <v>12779040.039999999</v>
      </c>
    </row>
    <row r="248" spans="1:18" ht="12.75" customHeight="1" outlineLevel="2">
      <c r="A248" s="271" t="s">
        <v>4639</v>
      </c>
      <c r="B248" s="195" t="s">
        <v>3172</v>
      </c>
      <c r="C248" s="229">
        <v>-45648097.18</v>
      </c>
      <c r="D248" s="229">
        <f t="shared" si="20"/>
        <v>45648097.18</v>
      </c>
      <c r="E248" s="254"/>
      <c r="F248" s="255"/>
      <c r="G248" s="255"/>
      <c r="H248" s="254"/>
      <c r="I248" s="229"/>
      <c r="J248" s="254"/>
      <c r="K248" s="229">
        <f t="shared" si="21"/>
        <v>45648097.18</v>
      </c>
      <c r="L248" s="256"/>
      <c r="M248" s="229"/>
      <c r="N248" s="228">
        <v>0</v>
      </c>
      <c r="O248" s="64" t="s">
        <v>3171</v>
      </c>
      <c r="P248" s="241" t="b">
        <f>EXACT($A247,O248)</f>
        <v>1</v>
      </c>
      <c r="Q248" s="257">
        <v>0</v>
      </c>
      <c r="R248" s="258">
        <f t="shared" si="22"/>
        <v>45648097.18</v>
      </c>
    </row>
    <row r="249" spans="1:18" ht="12.75" customHeight="1" outlineLevel="2">
      <c r="A249" s="271" t="s">
        <v>4640</v>
      </c>
      <c r="B249" s="195" t="s">
        <v>3173</v>
      </c>
      <c r="C249" s="229">
        <v>0</v>
      </c>
      <c r="D249" s="229">
        <f t="shared" si="20"/>
        <v>0</v>
      </c>
      <c r="E249" s="254"/>
      <c r="F249" s="255"/>
      <c r="G249" s="255"/>
      <c r="H249" s="254"/>
      <c r="I249" s="229"/>
      <c r="J249" s="254"/>
      <c r="K249" s="229">
        <f t="shared" si="21"/>
        <v>0</v>
      </c>
      <c r="L249" s="256"/>
      <c r="M249" s="229"/>
      <c r="N249" s="228">
        <v>0</v>
      </c>
      <c r="O249" s="64" t="s">
        <v>3171</v>
      </c>
      <c r="P249" s="241" t="b">
        <f>EXACT($A247,O249)</f>
        <v>1</v>
      </c>
      <c r="Q249" s="257">
        <v>0</v>
      </c>
      <c r="R249" s="258">
        <f t="shared" si="22"/>
        <v>0</v>
      </c>
    </row>
    <row r="250" spans="1:18" ht="12.75" customHeight="1" outlineLevel="2">
      <c r="A250" s="271" t="s">
        <v>4641</v>
      </c>
      <c r="B250" s="195" t="s">
        <v>3174</v>
      </c>
      <c r="C250" s="229">
        <v>0</v>
      </c>
      <c r="D250" s="229">
        <f t="shared" si="20"/>
        <v>0</v>
      </c>
      <c r="E250" s="254"/>
      <c r="F250" s="255"/>
      <c r="G250" s="255"/>
      <c r="H250" s="254"/>
      <c r="I250" s="229"/>
      <c r="J250" s="254"/>
      <c r="K250" s="229">
        <f t="shared" si="21"/>
        <v>0</v>
      </c>
      <c r="L250" s="256"/>
      <c r="M250" s="229"/>
      <c r="N250" s="228">
        <v>0</v>
      </c>
      <c r="O250" s="64" t="s">
        <v>3171</v>
      </c>
      <c r="P250" s="241" t="b">
        <f>EXACT($A247,O250)</f>
        <v>1</v>
      </c>
      <c r="Q250" s="257">
        <v>0</v>
      </c>
      <c r="R250" s="258">
        <f t="shared" si="22"/>
        <v>0</v>
      </c>
    </row>
    <row r="251" spans="1:18" ht="12.75" customHeight="1" outlineLevel="2">
      <c r="A251" s="271" t="s">
        <v>4642</v>
      </c>
      <c r="B251" s="195" t="s">
        <v>3175</v>
      </c>
      <c r="C251" s="229">
        <v>-190116.26</v>
      </c>
      <c r="D251" s="229">
        <f t="shared" si="20"/>
        <v>190116.26</v>
      </c>
      <c r="E251" s="254"/>
      <c r="F251" s="255"/>
      <c r="G251" s="255"/>
      <c r="H251" s="254"/>
      <c r="I251" s="229"/>
      <c r="J251" s="254"/>
      <c r="K251" s="229">
        <f>D251+I251</f>
        <v>190116.26</v>
      </c>
      <c r="L251" s="256"/>
      <c r="M251" s="229"/>
      <c r="N251" s="228">
        <v>0</v>
      </c>
      <c r="O251" s="64" t="s">
        <v>3171</v>
      </c>
      <c r="P251" s="241" t="b">
        <f>EXACT($A247,O251)</f>
        <v>1</v>
      </c>
      <c r="Q251" s="257">
        <v>0</v>
      </c>
      <c r="R251" s="258">
        <f t="shared" si="22"/>
        <v>190116.26</v>
      </c>
    </row>
    <row r="252" spans="1:18" ht="12.75" customHeight="1" outlineLevel="2">
      <c r="A252" s="271" t="s">
        <v>4643</v>
      </c>
      <c r="B252" s="195" t="s">
        <v>3176</v>
      </c>
      <c r="C252" s="229">
        <v>966114.29</v>
      </c>
      <c r="D252" s="229">
        <f>C252*-1</f>
        <v>-966114.29</v>
      </c>
      <c r="E252" s="254"/>
      <c r="F252" s="255"/>
      <c r="G252" s="255"/>
      <c r="H252" s="254"/>
      <c r="I252" s="229"/>
      <c r="J252" s="254"/>
      <c r="K252" s="229">
        <f>D252+I252</f>
        <v>-966114.29</v>
      </c>
      <c r="L252" s="256"/>
      <c r="M252" s="229"/>
      <c r="N252" s="228">
        <v>0</v>
      </c>
      <c r="O252" s="64" t="s">
        <v>3171</v>
      </c>
      <c r="P252" s="241" t="b">
        <f>EXACT($A247,O252)</f>
        <v>1</v>
      </c>
      <c r="Q252" s="257">
        <v>0</v>
      </c>
      <c r="R252" s="258">
        <f>K252-Q252</f>
        <v>-966114.29</v>
      </c>
    </row>
    <row r="253" spans="1:18" ht="12.75" customHeight="1" outlineLevel="2">
      <c r="A253" s="271" t="s">
        <v>4644</v>
      </c>
      <c r="B253" s="195" t="s">
        <v>3177</v>
      </c>
      <c r="C253" s="229">
        <v>-461347.53999999899</v>
      </c>
      <c r="D253" s="229">
        <f>C253*-1</f>
        <v>461347.53999999899</v>
      </c>
      <c r="E253" s="254"/>
      <c r="F253" s="255"/>
      <c r="G253" s="255"/>
      <c r="H253" s="254"/>
      <c r="I253" s="229"/>
      <c r="J253" s="254"/>
      <c r="K253" s="229">
        <f>D253+I253</f>
        <v>461347.53999999899</v>
      </c>
      <c r="L253" s="256"/>
      <c r="M253" s="229"/>
      <c r="N253" s="228">
        <v>0</v>
      </c>
      <c r="O253" s="64" t="s">
        <v>3171</v>
      </c>
      <c r="P253" s="241" t="b">
        <f>EXACT($A247,O253)</f>
        <v>1</v>
      </c>
      <c r="Q253" s="257">
        <v>0</v>
      </c>
      <c r="R253" s="258">
        <f>K253-Q253</f>
        <v>461347.53999999899</v>
      </c>
    </row>
    <row r="254" spans="1:18" ht="12.75" customHeight="1" outlineLevel="1">
      <c r="A254" s="401" t="s">
        <v>3178</v>
      </c>
      <c r="B254" s="153"/>
      <c r="C254" s="253">
        <f>SUM(C255:C260)</f>
        <v>-184483805.87999988</v>
      </c>
      <c r="D254" s="253">
        <f t="shared" si="20"/>
        <v>184483805.87999988</v>
      </c>
      <c r="E254" s="254"/>
      <c r="F254" s="255"/>
      <c r="G254" s="255"/>
      <c r="H254" s="254"/>
      <c r="I254" s="253"/>
      <c r="J254" s="254"/>
      <c r="K254" s="253">
        <f t="shared" si="21"/>
        <v>184483805.87999988</v>
      </c>
      <c r="L254" s="256" t="e">
        <f>#REF!+C254</f>
        <v>#REF!</v>
      </c>
      <c r="M254" s="253"/>
      <c r="N254" s="228" t="e">
        <v>#VALUE!</v>
      </c>
      <c r="O254" s="64">
        <v>0</v>
      </c>
      <c r="Q254" s="257">
        <v>678382764.66999996</v>
      </c>
      <c r="R254" s="258">
        <f t="shared" si="22"/>
        <v>-493898958.79000008</v>
      </c>
    </row>
    <row r="255" spans="1:18" ht="12.75" customHeight="1" outlineLevel="2">
      <c r="A255" s="271" t="s">
        <v>4645</v>
      </c>
      <c r="B255" s="195" t="s">
        <v>3179</v>
      </c>
      <c r="C255" s="229">
        <v>-2909766.4199999901</v>
      </c>
      <c r="D255" s="229">
        <f t="shared" si="20"/>
        <v>2909766.4199999901</v>
      </c>
      <c r="E255" s="254"/>
      <c r="F255" s="255"/>
      <c r="G255" s="255"/>
      <c r="H255" s="254"/>
      <c r="I255" s="229"/>
      <c r="J255" s="254"/>
      <c r="K255" s="229">
        <f t="shared" si="21"/>
        <v>2909766.4199999901</v>
      </c>
      <c r="L255" s="256"/>
      <c r="M255" s="229"/>
      <c r="N255" s="228">
        <v>0</v>
      </c>
      <c r="O255" s="64" t="s">
        <v>3178</v>
      </c>
      <c r="P255" s="241" t="b">
        <f>EXACT($A254,O255)</f>
        <v>1</v>
      </c>
      <c r="Q255" s="257">
        <v>0</v>
      </c>
      <c r="R255" s="258">
        <f t="shared" si="22"/>
        <v>2909766.4199999901</v>
      </c>
    </row>
    <row r="256" spans="1:18" ht="12.75" customHeight="1" outlineLevel="2">
      <c r="A256" s="271" t="s">
        <v>4646</v>
      </c>
      <c r="B256" s="195" t="s">
        <v>3180</v>
      </c>
      <c r="C256" s="229">
        <v>1288351.6399999899</v>
      </c>
      <c r="D256" s="229">
        <f t="shared" si="20"/>
        <v>-1288351.6399999899</v>
      </c>
      <c r="E256" s="254"/>
      <c r="F256" s="255"/>
      <c r="G256" s="255"/>
      <c r="H256" s="254"/>
      <c r="I256" s="229"/>
      <c r="J256" s="254"/>
      <c r="K256" s="229">
        <f>D256+I256</f>
        <v>-1288351.6399999899</v>
      </c>
      <c r="L256" s="256"/>
      <c r="M256" s="229"/>
      <c r="N256" s="228">
        <v>0</v>
      </c>
      <c r="O256" s="64" t="s">
        <v>3178</v>
      </c>
      <c r="P256" s="241" t="b">
        <f>EXACT($A254,O256)</f>
        <v>1</v>
      </c>
      <c r="Q256" s="257">
        <v>0</v>
      </c>
      <c r="R256" s="258">
        <f>K256-Q256</f>
        <v>-1288351.6399999899</v>
      </c>
    </row>
    <row r="257" spans="1:18" ht="12.75" customHeight="1" outlineLevel="2">
      <c r="A257" s="271" t="s">
        <v>4647</v>
      </c>
      <c r="B257" s="195" t="s">
        <v>3181</v>
      </c>
      <c r="C257" s="229">
        <v>-7095552.3399999896</v>
      </c>
      <c r="D257" s="229">
        <f t="shared" si="20"/>
        <v>7095552.3399999896</v>
      </c>
      <c r="E257" s="254"/>
      <c r="F257" s="255"/>
      <c r="G257" s="255"/>
      <c r="H257" s="254"/>
      <c r="I257" s="229"/>
      <c r="J257" s="254"/>
      <c r="K257" s="229">
        <f t="shared" si="21"/>
        <v>7095552.3399999896</v>
      </c>
      <c r="L257" s="256"/>
      <c r="M257" s="229"/>
      <c r="N257" s="228">
        <v>0</v>
      </c>
      <c r="O257" s="64" t="s">
        <v>3178</v>
      </c>
      <c r="P257" s="241" t="b">
        <f>EXACT($A254,O257)</f>
        <v>1</v>
      </c>
      <c r="Q257" s="257">
        <v>0</v>
      </c>
      <c r="R257" s="258">
        <f t="shared" si="22"/>
        <v>7095552.3399999896</v>
      </c>
    </row>
    <row r="258" spans="1:18" ht="12.75" customHeight="1" outlineLevel="2">
      <c r="A258" s="271" t="s">
        <v>4648</v>
      </c>
      <c r="B258" s="195" t="s">
        <v>3182</v>
      </c>
      <c r="C258" s="229">
        <v>-64126136.6199999</v>
      </c>
      <c r="D258" s="229">
        <f t="shared" si="20"/>
        <v>64126136.6199999</v>
      </c>
      <c r="E258" s="254"/>
      <c r="F258" s="255"/>
      <c r="G258" s="255"/>
      <c r="H258" s="254"/>
      <c r="I258" s="229"/>
      <c r="J258" s="254"/>
      <c r="K258" s="229">
        <f t="shared" si="21"/>
        <v>64126136.6199999</v>
      </c>
      <c r="L258" s="256"/>
      <c r="M258" s="229"/>
      <c r="N258" s="228">
        <v>0</v>
      </c>
      <c r="O258" s="64" t="s">
        <v>3178</v>
      </c>
      <c r="P258" s="241" t="b">
        <f>EXACT($A254,O258)</f>
        <v>1</v>
      </c>
      <c r="Q258" s="257">
        <v>0</v>
      </c>
      <c r="R258" s="258">
        <f t="shared" si="22"/>
        <v>64126136.6199999</v>
      </c>
    </row>
    <row r="259" spans="1:18" ht="12.75" customHeight="1" outlineLevel="2">
      <c r="A259" s="271" t="s">
        <v>4649</v>
      </c>
      <c r="B259" s="195" t="s">
        <v>3183</v>
      </c>
      <c r="C259" s="229">
        <v>30056967.48</v>
      </c>
      <c r="D259" s="229">
        <f t="shared" si="20"/>
        <v>-30056967.48</v>
      </c>
      <c r="E259" s="254"/>
      <c r="F259" s="255"/>
      <c r="G259" s="255"/>
      <c r="H259" s="254"/>
      <c r="I259" s="229"/>
      <c r="J259" s="254"/>
      <c r="K259" s="229">
        <f>D259+I259</f>
        <v>-30056967.48</v>
      </c>
      <c r="L259" s="256"/>
      <c r="M259" s="229"/>
      <c r="N259" s="228">
        <v>0</v>
      </c>
      <c r="O259" s="64" t="s">
        <v>3178</v>
      </c>
      <c r="P259" s="241" t="b">
        <f>EXACT($A254,O259)</f>
        <v>1</v>
      </c>
      <c r="Q259" s="257">
        <v>0</v>
      </c>
      <c r="R259" s="258">
        <f>K259-Q259</f>
        <v>-30056967.48</v>
      </c>
    </row>
    <row r="260" spans="1:18" ht="12.75" customHeight="1" outlineLevel="2">
      <c r="A260" s="271" t="s">
        <v>4650</v>
      </c>
      <c r="B260" s="195" t="s">
        <v>3184</v>
      </c>
      <c r="C260" s="229">
        <v>-141697669.62</v>
      </c>
      <c r="D260" s="229">
        <f t="shared" si="20"/>
        <v>141697669.62</v>
      </c>
      <c r="E260" s="254"/>
      <c r="F260" s="255"/>
      <c r="G260" s="255"/>
      <c r="H260" s="254"/>
      <c r="I260" s="229"/>
      <c r="J260" s="254"/>
      <c r="K260" s="229">
        <f t="shared" si="21"/>
        <v>141697669.62</v>
      </c>
      <c r="L260" s="256"/>
      <c r="M260" s="229"/>
      <c r="N260" s="228">
        <v>0</v>
      </c>
      <c r="O260" s="64" t="s">
        <v>3178</v>
      </c>
      <c r="P260" s="241" t="b">
        <f>EXACT($A254,O260)</f>
        <v>1</v>
      </c>
      <c r="Q260" s="257">
        <v>0</v>
      </c>
      <c r="R260" s="258">
        <f t="shared" ref="R260:R348" si="24">K260-Q260</f>
        <v>141697669.62</v>
      </c>
    </row>
    <row r="261" spans="1:18" outlineLevel="1">
      <c r="A261" s="399" t="s">
        <v>3185</v>
      </c>
      <c r="C261" s="253">
        <f>SUM(C262:C264)</f>
        <v>-3113099.5799999991</v>
      </c>
      <c r="D261" s="253">
        <f t="shared" si="20"/>
        <v>3113099.5799999991</v>
      </c>
      <c r="E261" s="254"/>
      <c r="F261" s="255"/>
      <c r="G261" s="255"/>
      <c r="H261" s="254"/>
      <c r="I261" s="253"/>
      <c r="J261" s="254"/>
      <c r="K261" s="253">
        <f t="shared" si="21"/>
        <v>3113099.5799999991</v>
      </c>
      <c r="L261" s="256" t="e">
        <f>#REF!+C261</f>
        <v>#REF!</v>
      </c>
      <c r="M261" s="253"/>
      <c r="N261" s="228" t="e">
        <v>#VALUE!</v>
      </c>
      <c r="O261" s="64">
        <v>0</v>
      </c>
      <c r="Q261" s="257">
        <v>2834806.43</v>
      </c>
      <c r="R261" s="258">
        <f t="shared" si="24"/>
        <v>278293.14999999898</v>
      </c>
    </row>
    <row r="262" spans="1:18" ht="12.75" customHeight="1" outlineLevel="2">
      <c r="A262" s="400" t="s">
        <v>4651</v>
      </c>
      <c r="B262" s="44" t="s">
        <v>3186</v>
      </c>
      <c r="C262" s="229">
        <v>-818480.33999999904</v>
      </c>
      <c r="D262" s="229">
        <f t="shared" si="20"/>
        <v>818480.33999999904</v>
      </c>
      <c r="E262" s="254"/>
      <c r="F262" s="255"/>
      <c r="G262" s="255"/>
      <c r="H262" s="254"/>
      <c r="I262" s="229"/>
      <c r="J262" s="254"/>
      <c r="K262" s="229">
        <f t="shared" si="21"/>
        <v>818480.33999999904</v>
      </c>
      <c r="L262" s="256"/>
      <c r="M262" s="229"/>
      <c r="N262" s="228">
        <v>0</v>
      </c>
      <c r="O262" s="64" t="s">
        <v>3185</v>
      </c>
      <c r="P262" s="241" t="b">
        <f>EXACT($A261,O262)</f>
        <v>1</v>
      </c>
      <c r="Q262" s="257">
        <v>0</v>
      </c>
      <c r="R262" s="258">
        <f t="shared" si="24"/>
        <v>818480.33999999904</v>
      </c>
    </row>
    <row r="263" spans="1:18" ht="12.75" customHeight="1" outlineLevel="2">
      <c r="A263" s="271" t="s">
        <v>4652</v>
      </c>
      <c r="B263" s="195" t="s">
        <v>3187</v>
      </c>
      <c r="C263" s="229">
        <v>-648479.38</v>
      </c>
      <c r="D263" s="229">
        <f t="shared" si="20"/>
        <v>648479.38</v>
      </c>
      <c r="E263" s="254"/>
      <c r="F263" s="255"/>
      <c r="G263" s="255"/>
      <c r="H263" s="254"/>
      <c r="I263" s="229"/>
      <c r="J263" s="254"/>
      <c r="K263" s="229">
        <f>D263+I263</f>
        <v>648479.38</v>
      </c>
      <c r="L263" s="256"/>
      <c r="M263" s="229"/>
      <c r="N263" s="228">
        <v>0</v>
      </c>
      <c r="O263" s="64" t="s">
        <v>3185</v>
      </c>
      <c r="P263" s="241" t="b">
        <f>EXACT($A261,O263)</f>
        <v>1</v>
      </c>
      <c r="Q263" s="257">
        <v>0</v>
      </c>
      <c r="R263" s="258">
        <f t="shared" si="24"/>
        <v>648479.38</v>
      </c>
    </row>
    <row r="264" spans="1:18" ht="12.75" customHeight="1" outlineLevel="2">
      <c r="A264" s="271" t="s">
        <v>4653</v>
      </c>
      <c r="B264" s="195" t="s">
        <v>3188</v>
      </c>
      <c r="C264" s="229">
        <v>-1646139.86</v>
      </c>
      <c r="D264" s="229">
        <f t="shared" si="20"/>
        <v>1646139.86</v>
      </c>
      <c r="E264" s="254"/>
      <c r="F264" s="255"/>
      <c r="G264" s="255"/>
      <c r="H264" s="254"/>
      <c r="I264" s="229"/>
      <c r="J264" s="254"/>
      <c r="K264" s="229">
        <f>D264+I264</f>
        <v>1646139.86</v>
      </c>
      <c r="L264" s="256"/>
      <c r="M264" s="229"/>
      <c r="N264" s="228">
        <v>0</v>
      </c>
      <c r="O264" s="64" t="s">
        <v>3185</v>
      </c>
      <c r="P264" s="241" t="b">
        <f>EXACT($A261,O264)</f>
        <v>1</v>
      </c>
      <c r="Q264" s="257">
        <v>0</v>
      </c>
      <c r="R264" s="258">
        <f t="shared" si="24"/>
        <v>1646139.86</v>
      </c>
    </row>
    <row r="265" spans="1:18" ht="12.75" customHeight="1" outlineLevel="1">
      <c r="A265" s="399" t="s">
        <v>3189</v>
      </c>
      <c r="B265" s="195"/>
      <c r="C265" s="253">
        <f>SUM(C266:C267)</f>
        <v>-347.76999999999902</v>
      </c>
      <c r="D265" s="253">
        <f>C265*-1</f>
        <v>347.76999999999902</v>
      </c>
      <c r="E265" s="254"/>
      <c r="F265" s="255"/>
      <c r="G265" s="255"/>
      <c r="H265" s="254"/>
      <c r="I265" s="253"/>
      <c r="J265" s="254"/>
      <c r="K265" s="253">
        <f>D265+I265</f>
        <v>347.76999999999902</v>
      </c>
      <c r="L265" s="256" t="e">
        <f>#REF!+C265</f>
        <v>#REF!</v>
      </c>
      <c r="M265" s="253"/>
      <c r="N265" s="228" t="e">
        <v>#VALUE!</v>
      </c>
      <c r="O265" s="64">
        <v>0</v>
      </c>
      <c r="Q265" s="257">
        <v>347.77</v>
      </c>
      <c r="R265" s="258">
        <f t="shared" si="24"/>
        <v>-9.6633812063373625E-13</v>
      </c>
    </row>
    <row r="266" spans="1:18" ht="12.75" customHeight="1" outlineLevel="2">
      <c r="A266" s="271" t="s">
        <v>5771</v>
      </c>
      <c r="B266" s="195" t="s">
        <v>3190</v>
      </c>
      <c r="C266" s="229">
        <v>0</v>
      </c>
      <c r="D266" s="229">
        <f>C266*-1</f>
        <v>0</v>
      </c>
      <c r="E266" s="254"/>
      <c r="F266" s="255"/>
      <c r="G266" s="255"/>
      <c r="H266" s="254"/>
      <c r="I266" s="229"/>
      <c r="J266" s="254"/>
      <c r="K266" s="229">
        <f>D266+I266</f>
        <v>0</v>
      </c>
      <c r="L266" s="256"/>
      <c r="M266" s="229"/>
      <c r="N266" s="228">
        <v>0</v>
      </c>
      <c r="O266" s="64" t="s">
        <v>3189</v>
      </c>
      <c r="P266" s="241" t="b">
        <f>EXACT($A265,O266)</f>
        <v>1</v>
      </c>
      <c r="Q266" s="257">
        <v>0</v>
      </c>
      <c r="R266" s="258">
        <f t="shared" si="24"/>
        <v>0</v>
      </c>
    </row>
    <row r="267" spans="1:18" ht="12.75" customHeight="1" outlineLevel="2">
      <c r="A267" s="271" t="s">
        <v>4654</v>
      </c>
      <c r="B267" s="195" t="s">
        <v>3191</v>
      </c>
      <c r="C267" s="229">
        <v>-347.76999999999902</v>
      </c>
      <c r="D267" s="229">
        <f>C267*-1</f>
        <v>347.76999999999902</v>
      </c>
      <c r="E267" s="254"/>
      <c r="F267" s="255"/>
      <c r="G267" s="255"/>
      <c r="H267" s="254"/>
      <c r="I267" s="229"/>
      <c r="J267" s="254"/>
      <c r="K267" s="229">
        <f>D267+I267</f>
        <v>347.76999999999902</v>
      </c>
      <c r="L267" s="256"/>
      <c r="M267" s="229"/>
      <c r="N267" s="228">
        <v>0</v>
      </c>
      <c r="O267" s="64" t="s">
        <v>3189</v>
      </c>
      <c r="P267" s="241" t="b">
        <f>EXACT($A265,O267)</f>
        <v>1</v>
      </c>
      <c r="Q267" s="257">
        <v>0</v>
      </c>
      <c r="R267" s="258">
        <f t="shared" si="24"/>
        <v>347.76999999999902</v>
      </c>
    </row>
    <row r="268" spans="1:18" outlineLevel="1">
      <c r="A268" s="399" t="s">
        <v>3192</v>
      </c>
      <c r="C268" s="253">
        <f>SUM(C269:C273)</f>
        <v>-12368128.68</v>
      </c>
      <c r="D268" s="253">
        <f t="shared" si="20"/>
        <v>12368128.68</v>
      </c>
      <c r="E268" s="254"/>
      <c r="F268" s="255"/>
      <c r="G268" s="255"/>
      <c r="H268" s="254"/>
      <c r="I268" s="253"/>
      <c r="J268" s="254"/>
      <c r="K268" s="253">
        <f t="shared" si="21"/>
        <v>12368128.68</v>
      </c>
      <c r="L268" s="256" t="e">
        <f>#REF!+C268</f>
        <v>#REF!</v>
      </c>
      <c r="M268" s="253"/>
      <c r="N268" s="228" t="e">
        <v>#VALUE!</v>
      </c>
      <c r="O268" s="64">
        <v>0</v>
      </c>
      <c r="Q268" s="257">
        <v>11395052.34</v>
      </c>
      <c r="R268" s="258">
        <f t="shared" si="24"/>
        <v>973076.33999999985</v>
      </c>
    </row>
    <row r="269" spans="1:18" ht="12.75" customHeight="1" outlineLevel="2">
      <c r="A269" s="271" t="s">
        <v>4655</v>
      </c>
      <c r="B269" s="195" t="s">
        <v>3193</v>
      </c>
      <c r="C269" s="229">
        <v>-7492890.0700000003</v>
      </c>
      <c r="D269" s="229">
        <f t="shared" si="20"/>
        <v>7492890.0700000003</v>
      </c>
      <c r="E269" s="254"/>
      <c r="F269" s="255"/>
      <c r="G269" s="255"/>
      <c r="H269" s="254"/>
      <c r="I269" s="229"/>
      <c r="J269" s="254"/>
      <c r="K269" s="229">
        <f t="shared" si="21"/>
        <v>7492890.0700000003</v>
      </c>
      <c r="L269" s="256"/>
      <c r="M269" s="229"/>
      <c r="N269" s="228">
        <v>0</v>
      </c>
      <c r="O269" s="64" t="s">
        <v>3192</v>
      </c>
      <c r="P269" s="241" t="b">
        <f>EXACT($A$268,O269)</f>
        <v>1</v>
      </c>
      <c r="Q269" s="257">
        <v>0</v>
      </c>
      <c r="R269" s="258">
        <f t="shared" si="24"/>
        <v>7492890.0700000003</v>
      </c>
    </row>
    <row r="270" spans="1:18" ht="12.75" customHeight="1" outlineLevel="2">
      <c r="A270" s="271" t="s">
        <v>4656</v>
      </c>
      <c r="B270" s="195" t="s">
        <v>3194</v>
      </c>
      <c r="C270" s="229">
        <v>-1513176.57</v>
      </c>
      <c r="D270" s="229">
        <f t="shared" si="20"/>
        <v>1513176.57</v>
      </c>
      <c r="E270" s="254"/>
      <c r="F270" s="255"/>
      <c r="G270" s="255"/>
      <c r="H270" s="254"/>
      <c r="I270" s="229"/>
      <c r="J270" s="254"/>
      <c r="K270" s="229">
        <f>D270+I270</f>
        <v>1513176.57</v>
      </c>
      <c r="L270" s="256"/>
      <c r="M270" s="229"/>
      <c r="N270" s="228">
        <v>0</v>
      </c>
      <c r="O270" s="64" t="s">
        <v>3192</v>
      </c>
      <c r="P270" s="241" t="b">
        <f>EXACT($A$268,O270)</f>
        <v>1</v>
      </c>
      <c r="Q270" s="257">
        <v>0</v>
      </c>
      <c r="R270" s="258">
        <f t="shared" si="24"/>
        <v>1513176.57</v>
      </c>
    </row>
    <row r="271" spans="1:18" ht="12.75" customHeight="1" outlineLevel="2">
      <c r="A271" s="271" t="s">
        <v>4657</v>
      </c>
      <c r="B271" s="195" t="s">
        <v>3195</v>
      </c>
      <c r="C271" s="229">
        <v>450599.75</v>
      </c>
      <c r="D271" s="229">
        <f>C271*-1</f>
        <v>-450599.75</v>
      </c>
      <c r="E271" s="254"/>
      <c r="F271" s="255"/>
      <c r="G271" s="255"/>
      <c r="H271" s="254"/>
      <c r="I271" s="229"/>
      <c r="J271" s="254"/>
      <c r="K271" s="229">
        <f>D271+I271</f>
        <v>-450599.75</v>
      </c>
      <c r="L271" s="256"/>
      <c r="M271" s="229"/>
      <c r="N271" s="228">
        <v>0</v>
      </c>
      <c r="O271" s="64" t="s">
        <v>3192</v>
      </c>
      <c r="P271" s="241" t="b">
        <f>EXACT($A$268,O271)</f>
        <v>1</v>
      </c>
      <c r="Q271" s="257">
        <v>0</v>
      </c>
      <c r="R271" s="258">
        <f>K271-Q271</f>
        <v>-450599.75</v>
      </c>
    </row>
    <row r="272" spans="1:18" ht="12.75" customHeight="1" outlineLevel="2">
      <c r="A272" s="271" t="s">
        <v>4658</v>
      </c>
      <c r="B272" s="195" t="s">
        <v>3196</v>
      </c>
      <c r="C272" s="229">
        <v>-3812661.79</v>
      </c>
      <c r="D272" s="229">
        <f>C272*-1</f>
        <v>3812661.79</v>
      </c>
      <c r="E272" s="254"/>
      <c r="F272" s="255"/>
      <c r="G272" s="255"/>
      <c r="H272" s="254"/>
      <c r="I272" s="229"/>
      <c r="J272" s="254"/>
      <c r="K272" s="229">
        <f>D272+I272</f>
        <v>3812661.79</v>
      </c>
      <c r="L272" s="256"/>
      <c r="M272" s="229"/>
      <c r="N272" s="228">
        <v>0</v>
      </c>
      <c r="O272" s="64" t="s">
        <v>3192</v>
      </c>
      <c r="P272" s="241" t="b">
        <f>EXACT($A$268,O272)</f>
        <v>1</v>
      </c>
      <c r="Q272" s="257">
        <v>0</v>
      </c>
      <c r="R272" s="258">
        <f>K272-Q272</f>
        <v>3812661.79</v>
      </c>
    </row>
    <row r="273" spans="1:18" ht="12.75" customHeight="1" outlineLevel="2">
      <c r="A273" s="400" t="s">
        <v>4659</v>
      </c>
      <c r="B273" s="44" t="s">
        <v>3197</v>
      </c>
      <c r="C273" s="229">
        <v>0</v>
      </c>
      <c r="D273" s="229">
        <f t="shared" si="20"/>
        <v>0</v>
      </c>
      <c r="E273" s="254"/>
      <c r="F273" s="255"/>
      <c r="G273" s="255"/>
      <c r="H273" s="254"/>
      <c r="I273" s="229"/>
      <c r="J273" s="254"/>
      <c r="K273" s="229">
        <f t="shared" si="21"/>
        <v>0</v>
      </c>
      <c r="L273" s="256"/>
      <c r="M273" s="229"/>
      <c r="N273" s="228">
        <v>0</v>
      </c>
      <c r="O273" s="64">
        <v>0</v>
      </c>
      <c r="P273" s="241" t="b">
        <f>EXACT($A$268,O273)</f>
        <v>0</v>
      </c>
      <c r="Q273" s="257">
        <v>0</v>
      </c>
      <c r="R273" s="258">
        <f t="shared" si="24"/>
        <v>0</v>
      </c>
    </row>
    <row r="274" spans="1:18" outlineLevel="1">
      <c r="A274" s="402" t="s">
        <v>3198</v>
      </c>
      <c r="C274" s="253">
        <f>SUM(C275:C277)</f>
        <v>-21670.93</v>
      </c>
      <c r="D274" s="253">
        <f t="shared" si="20"/>
        <v>21670.93</v>
      </c>
      <c r="E274" s="254"/>
      <c r="F274" s="255"/>
      <c r="G274" s="255"/>
      <c r="H274" s="254"/>
      <c r="I274" s="253"/>
      <c r="J274" s="254"/>
      <c r="K274" s="253">
        <f t="shared" si="21"/>
        <v>21670.93</v>
      </c>
      <c r="L274" s="256" t="e">
        <f>#REF!+C274</f>
        <v>#REF!</v>
      </c>
      <c r="M274" s="253"/>
      <c r="N274" s="228" t="e">
        <v>#VALUE!</v>
      </c>
      <c r="O274" s="64">
        <v>0</v>
      </c>
      <c r="Q274" s="257">
        <v>17945.080000000002</v>
      </c>
      <c r="R274" s="258">
        <f t="shared" si="24"/>
        <v>3725.8499999999985</v>
      </c>
    </row>
    <row r="275" spans="1:18" ht="12.75" customHeight="1" outlineLevel="2">
      <c r="A275" s="271" t="s">
        <v>4660</v>
      </c>
      <c r="B275" s="195" t="s">
        <v>3199</v>
      </c>
      <c r="C275" s="229">
        <v>-12155.2</v>
      </c>
      <c r="D275" s="229">
        <f t="shared" si="20"/>
        <v>12155.2</v>
      </c>
      <c r="E275" s="254"/>
      <c r="F275" s="255"/>
      <c r="G275" s="255"/>
      <c r="H275" s="254"/>
      <c r="I275" s="229"/>
      <c r="J275" s="254"/>
      <c r="K275" s="229">
        <f t="shared" si="21"/>
        <v>12155.2</v>
      </c>
      <c r="L275" s="256"/>
      <c r="M275" s="229"/>
      <c r="N275" s="228">
        <v>0</v>
      </c>
      <c r="O275" s="64" t="s">
        <v>3198</v>
      </c>
      <c r="P275" s="241" t="b">
        <f>EXACT($A274,O275)</f>
        <v>1</v>
      </c>
      <c r="Q275" s="257">
        <v>0</v>
      </c>
      <c r="R275" s="258">
        <f t="shared" si="24"/>
        <v>12155.2</v>
      </c>
    </row>
    <row r="276" spans="1:18" ht="12.75" customHeight="1" outlineLevel="2">
      <c r="A276" s="403" t="s">
        <v>4661</v>
      </c>
      <c r="B276" s="263" t="s">
        <v>3200</v>
      </c>
      <c r="C276" s="229">
        <v>-11194.44</v>
      </c>
      <c r="D276" s="229">
        <f t="shared" si="20"/>
        <v>11194.44</v>
      </c>
      <c r="E276" s="254"/>
      <c r="F276" s="255"/>
      <c r="G276" s="255"/>
      <c r="H276" s="254"/>
      <c r="I276" s="229"/>
      <c r="J276" s="254"/>
      <c r="K276" s="229">
        <f>D276+I276</f>
        <v>11194.44</v>
      </c>
      <c r="L276" s="256"/>
      <c r="M276" s="229"/>
      <c r="N276" s="228">
        <v>0</v>
      </c>
      <c r="O276" s="64" t="s">
        <v>3198</v>
      </c>
      <c r="P276" s="241" t="b">
        <f>EXACT($A274,O276)</f>
        <v>1</v>
      </c>
      <c r="Q276" s="257">
        <v>0</v>
      </c>
      <c r="R276" s="258">
        <f>K276-Q276</f>
        <v>11194.44</v>
      </c>
    </row>
    <row r="277" spans="1:18" ht="12.75" customHeight="1" outlineLevel="2">
      <c r="A277" s="271" t="s">
        <v>4662</v>
      </c>
      <c r="B277" s="195" t="s">
        <v>3201</v>
      </c>
      <c r="C277" s="229">
        <v>1678.71</v>
      </c>
      <c r="D277" s="229">
        <f t="shared" si="20"/>
        <v>-1678.71</v>
      </c>
      <c r="E277" s="254"/>
      <c r="F277" s="255"/>
      <c r="G277" s="255"/>
      <c r="H277" s="254"/>
      <c r="I277" s="229"/>
      <c r="J277" s="254"/>
      <c r="K277" s="229">
        <f>D277+I277</f>
        <v>-1678.71</v>
      </c>
      <c r="L277" s="256"/>
      <c r="M277" s="229"/>
      <c r="N277" s="228">
        <v>0</v>
      </c>
      <c r="O277" s="64" t="s">
        <v>3198</v>
      </c>
      <c r="P277" s="241" t="b">
        <f>EXACT($A274,O277)</f>
        <v>1</v>
      </c>
      <c r="Q277" s="257">
        <v>0</v>
      </c>
      <c r="R277" s="258">
        <f>K277-Q277</f>
        <v>-1678.71</v>
      </c>
    </row>
    <row r="278" spans="1:18" outlineLevel="1">
      <c r="A278" s="399" t="s">
        <v>3202</v>
      </c>
      <c r="C278" s="253">
        <f>SUM(C279:C281)</f>
        <v>-37255.410000000003</v>
      </c>
      <c r="D278" s="253">
        <f t="shared" si="20"/>
        <v>37255.410000000003</v>
      </c>
      <c r="E278" s="254"/>
      <c r="F278" s="255"/>
      <c r="G278" s="255"/>
      <c r="H278" s="254"/>
      <c r="I278" s="253"/>
      <c r="J278" s="254"/>
      <c r="K278" s="253">
        <f t="shared" si="21"/>
        <v>37255.410000000003</v>
      </c>
      <c r="L278" s="256" t="e">
        <f>#REF!+C278</f>
        <v>#REF!</v>
      </c>
      <c r="M278" s="253"/>
      <c r="N278" s="228" t="e">
        <v>#VALUE!</v>
      </c>
      <c r="O278" s="64">
        <v>0</v>
      </c>
      <c r="Q278" s="257">
        <v>33778.050000000003</v>
      </c>
      <c r="R278" s="258">
        <f t="shared" si="24"/>
        <v>3477.3600000000006</v>
      </c>
    </row>
    <row r="279" spans="1:18" ht="12.75" customHeight="1" outlineLevel="2">
      <c r="A279" s="271" t="s">
        <v>4663</v>
      </c>
      <c r="B279" s="195" t="s">
        <v>3203</v>
      </c>
      <c r="C279" s="229">
        <v>-37647.97</v>
      </c>
      <c r="D279" s="229">
        <f t="shared" si="20"/>
        <v>37647.97</v>
      </c>
      <c r="E279" s="254"/>
      <c r="F279" s="255"/>
      <c r="G279" s="255"/>
      <c r="H279" s="254"/>
      <c r="I279" s="229"/>
      <c r="J279" s="254"/>
      <c r="K279" s="229">
        <f t="shared" si="21"/>
        <v>37647.97</v>
      </c>
      <c r="L279" s="256"/>
      <c r="M279" s="229"/>
      <c r="N279" s="228">
        <v>0</v>
      </c>
      <c r="O279" s="64" t="s">
        <v>3202</v>
      </c>
      <c r="P279" s="241" t="b">
        <f>EXACT($A278,O279)</f>
        <v>1</v>
      </c>
      <c r="Q279" s="257">
        <v>0</v>
      </c>
      <c r="R279" s="258">
        <f t="shared" si="24"/>
        <v>37647.97</v>
      </c>
    </row>
    <row r="280" spans="1:18" ht="12.75" customHeight="1" outlineLevel="2">
      <c r="A280" s="403" t="s">
        <v>4664</v>
      </c>
      <c r="B280" s="263" t="s">
        <v>3204</v>
      </c>
      <c r="C280" s="229">
        <v>-2754.96</v>
      </c>
      <c r="D280" s="229">
        <f t="shared" si="20"/>
        <v>2754.96</v>
      </c>
      <c r="E280" s="254"/>
      <c r="F280" s="255"/>
      <c r="G280" s="255"/>
      <c r="H280" s="254"/>
      <c r="I280" s="229"/>
      <c r="J280" s="254"/>
      <c r="K280" s="229">
        <f>D280+I280</f>
        <v>2754.96</v>
      </c>
      <c r="L280" s="256"/>
      <c r="M280" s="229"/>
      <c r="N280" s="228">
        <v>0</v>
      </c>
      <c r="O280" s="64" t="s">
        <v>3212</v>
      </c>
      <c r="P280" s="241" t="b">
        <f>EXACT($A278,O280)</f>
        <v>0</v>
      </c>
      <c r="Q280" s="257">
        <v>0</v>
      </c>
      <c r="R280" s="258">
        <f>K280-Q280</f>
        <v>2754.96</v>
      </c>
    </row>
    <row r="281" spans="1:18" ht="12.75" customHeight="1" outlineLevel="2">
      <c r="A281" s="271" t="s">
        <v>4665</v>
      </c>
      <c r="B281" s="195" t="s">
        <v>3205</v>
      </c>
      <c r="C281" s="229">
        <v>3147.52</v>
      </c>
      <c r="D281" s="229">
        <f>C281*-1</f>
        <v>-3147.52</v>
      </c>
      <c r="E281" s="254"/>
      <c r="F281" s="255"/>
      <c r="G281" s="255"/>
      <c r="H281" s="254"/>
      <c r="I281" s="229"/>
      <c r="J281" s="254"/>
      <c r="K281" s="229">
        <f>D281+I281</f>
        <v>-3147.52</v>
      </c>
      <c r="L281" s="256"/>
      <c r="M281" s="229"/>
      <c r="N281" s="228">
        <v>0</v>
      </c>
      <c r="O281" s="64" t="s">
        <v>3202</v>
      </c>
      <c r="P281" s="241" t="b">
        <f>EXACT($A278,O281)</f>
        <v>1</v>
      </c>
      <c r="Q281" s="257">
        <v>0</v>
      </c>
      <c r="R281" s="258">
        <f>K281-Q281</f>
        <v>-3147.52</v>
      </c>
    </row>
    <row r="282" spans="1:18" outlineLevel="1">
      <c r="A282" s="399" t="s">
        <v>3206</v>
      </c>
      <c r="C282" s="253">
        <f>SUM(C283:C287)</f>
        <v>-37020773.849999905</v>
      </c>
      <c r="D282" s="253">
        <f t="shared" si="20"/>
        <v>37020773.849999905</v>
      </c>
      <c r="E282" s="254"/>
      <c r="F282" s="255"/>
      <c r="G282" s="255"/>
      <c r="H282" s="254"/>
      <c r="I282" s="253"/>
      <c r="J282" s="254"/>
      <c r="K282" s="253">
        <f t="shared" si="21"/>
        <v>37020773.849999905</v>
      </c>
      <c r="L282" s="256" t="e">
        <f>#REF!+C282</f>
        <v>#REF!</v>
      </c>
      <c r="M282" s="253"/>
      <c r="N282" s="228" t="e">
        <v>#VALUE!</v>
      </c>
      <c r="O282" s="64">
        <v>0</v>
      </c>
      <c r="Q282" s="257">
        <v>33431295.07</v>
      </c>
      <c r="R282" s="258">
        <f t="shared" si="24"/>
        <v>3589478.7799999043</v>
      </c>
    </row>
    <row r="283" spans="1:18" ht="12.75" customHeight="1" outlineLevel="2">
      <c r="A283" s="271" t="s">
        <v>4666</v>
      </c>
      <c r="B283" s="195" t="s">
        <v>3207</v>
      </c>
      <c r="C283" s="229">
        <v>-18976988.989999902</v>
      </c>
      <c r="D283" s="229">
        <f t="shared" si="20"/>
        <v>18976988.989999902</v>
      </c>
      <c r="E283" s="254"/>
      <c r="F283" s="255"/>
      <c r="G283" s="255"/>
      <c r="H283" s="254"/>
      <c r="I283" s="229"/>
      <c r="J283" s="254"/>
      <c r="K283" s="229">
        <f t="shared" si="21"/>
        <v>18976988.989999902</v>
      </c>
      <c r="L283" s="256"/>
      <c r="M283" s="229"/>
      <c r="N283" s="228">
        <v>0</v>
      </c>
      <c r="O283" s="64" t="s">
        <v>3206</v>
      </c>
      <c r="P283" s="241" t="b">
        <f>EXACT($A$282,O283)</f>
        <v>1</v>
      </c>
      <c r="Q283" s="257">
        <v>0</v>
      </c>
      <c r="R283" s="258">
        <f t="shared" si="24"/>
        <v>18976988.989999902</v>
      </c>
    </row>
    <row r="284" spans="1:18" ht="12.75" customHeight="1" outlineLevel="2">
      <c r="A284" s="271" t="s">
        <v>4667</v>
      </c>
      <c r="B284" s="195" t="s">
        <v>3208</v>
      </c>
      <c r="C284" s="229">
        <v>-5668444.8700000001</v>
      </c>
      <c r="D284" s="229">
        <f t="shared" si="20"/>
        <v>5668444.8700000001</v>
      </c>
      <c r="E284" s="254"/>
      <c r="F284" s="255"/>
      <c r="G284" s="255"/>
      <c r="H284" s="254"/>
      <c r="I284" s="229"/>
      <c r="J284" s="254"/>
      <c r="K284" s="229">
        <f>D284+I284</f>
        <v>5668444.8700000001</v>
      </c>
      <c r="L284" s="256"/>
      <c r="M284" s="229"/>
      <c r="N284" s="228">
        <v>0</v>
      </c>
      <c r="O284" s="64" t="s">
        <v>3206</v>
      </c>
      <c r="P284" s="241" t="b">
        <f>EXACT($A$282,O284)</f>
        <v>1</v>
      </c>
      <c r="Q284" s="257">
        <v>0</v>
      </c>
      <c r="R284" s="258">
        <f t="shared" si="24"/>
        <v>5668444.8700000001</v>
      </c>
    </row>
    <row r="285" spans="1:18" ht="12.75" customHeight="1" outlineLevel="2">
      <c r="A285" s="271" t="s">
        <v>4668</v>
      </c>
      <c r="B285" s="195" t="s">
        <v>3209</v>
      </c>
      <c r="C285" s="229">
        <v>1771053.28</v>
      </c>
      <c r="D285" s="229">
        <f t="shared" si="20"/>
        <v>-1771053.28</v>
      </c>
      <c r="E285" s="254"/>
      <c r="F285" s="255"/>
      <c r="G285" s="255"/>
      <c r="H285" s="254"/>
      <c r="I285" s="229"/>
      <c r="J285" s="254"/>
      <c r="K285" s="229">
        <f>D285+I285</f>
        <v>-1771053.28</v>
      </c>
      <c r="L285" s="256"/>
      <c r="M285" s="229"/>
      <c r="N285" s="228">
        <v>0</v>
      </c>
      <c r="O285" s="64" t="s">
        <v>3206</v>
      </c>
      <c r="P285" s="241" t="b">
        <f>EXACT($A$282,O285)</f>
        <v>1</v>
      </c>
      <c r="Q285" s="257">
        <v>0</v>
      </c>
      <c r="R285" s="258">
        <f>K285-Q285</f>
        <v>-1771053.28</v>
      </c>
    </row>
    <row r="286" spans="1:18" ht="12.75" customHeight="1" outlineLevel="2">
      <c r="A286" s="271" t="s">
        <v>4669</v>
      </c>
      <c r="B286" s="195" t="s">
        <v>3210</v>
      </c>
      <c r="C286" s="229">
        <v>-14146393.27</v>
      </c>
      <c r="D286" s="229">
        <f t="shared" si="20"/>
        <v>14146393.27</v>
      </c>
      <c r="E286" s="254"/>
      <c r="F286" s="255"/>
      <c r="G286" s="255"/>
      <c r="H286" s="254"/>
      <c r="I286" s="229"/>
      <c r="J286" s="254"/>
      <c r="K286" s="229">
        <f>D286+I286</f>
        <v>14146393.27</v>
      </c>
      <c r="L286" s="256"/>
      <c r="M286" s="229"/>
      <c r="N286" s="228">
        <v>0</v>
      </c>
      <c r="O286" s="64" t="s">
        <v>3206</v>
      </c>
      <c r="P286" s="241" t="b">
        <f>EXACT($A$282,O286)</f>
        <v>1</v>
      </c>
      <c r="Q286" s="257">
        <v>0</v>
      </c>
      <c r="R286" s="258">
        <f>K286-Q286</f>
        <v>14146393.27</v>
      </c>
    </row>
    <row r="287" spans="1:18" ht="12.75" customHeight="1" outlineLevel="2">
      <c r="A287" s="400" t="s">
        <v>4670</v>
      </c>
      <c r="B287" s="44" t="s">
        <v>3211</v>
      </c>
      <c r="C287" s="229">
        <v>0</v>
      </c>
      <c r="D287" s="229">
        <f t="shared" si="20"/>
        <v>0</v>
      </c>
      <c r="E287" s="254"/>
      <c r="F287" s="255"/>
      <c r="G287" s="255"/>
      <c r="H287" s="254"/>
      <c r="I287" s="229"/>
      <c r="J287" s="254"/>
      <c r="K287" s="229">
        <f t="shared" si="21"/>
        <v>0</v>
      </c>
      <c r="L287" s="256"/>
      <c r="M287" s="229"/>
      <c r="N287" s="228">
        <v>0</v>
      </c>
      <c r="O287" s="64">
        <v>0</v>
      </c>
      <c r="P287" s="241" t="b">
        <f>EXACT($A$282,O287)</f>
        <v>0</v>
      </c>
      <c r="Q287" s="257">
        <v>0</v>
      </c>
      <c r="R287" s="258">
        <f t="shared" si="24"/>
        <v>0</v>
      </c>
    </row>
    <row r="288" spans="1:18" ht="12.75" customHeight="1" outlineLevel="1">
      <c r="A288" s="399" t="s">
        <v>3212</v>
      </c>
      <c r="B288" s="44"/>
      <c r="C288" s="253">
        <f>SUM(C289)</f>
        <v>185.46</v>
      </c>
      <c r="D288" s="253">
        <f>C288*-1</f>
        <v>-185.46</v>
      </c>
      <c r="E288" s="254"/>
      <c r="F288" s="255"/>
      <c r="G288" s="255"/>
      <c r="H288" s="254"/>
      <c r="I288" s="253"/>
      <c r="J288" s="254"/>
      <c r="K288" s="253">
        <f>D288+I288</f>
        <v>-185.46</v>
      </c>
      <c r="L288" s="256" t="e">
        <f>#REF!+C288</f>
        <v>#REF!</v>
      </c>
      <c r="M288" s="253"/>
      <c r="N288" s="228" t="e">
        <v>#VALUE!</v>
      </c>
      <c r="O288" s="64">
        <v>0</v>
      </c>
      <c r="Q288" s="257">
        <v>0</v>
      </c>
      <c r="R288" s="258">
        <f>K288-Q288</f>
        <v>-185.46</v>
      </c>
    </row>
    <row r="289" spans="1:18" ht="12.75" customHeight="1" outlineLevel="2">
      <c r="A289" s="400" t="s">
        <v>4671</v>
      </c>
      <c r="B289" s="44" t="s">
        <v>3213</v>
      </c>
      <c r="C289" s="229">
        <v>185.46</v>
      </c>
      <c r="D289" s="229">
        <f>C289*-1</f>
        <v>-185.46</v>
      </c>
      <c r="E289" s="254"/>
      <c r="F289" s="255"/>
      <c r="G289" s="255"/>
      <c r="H289" s="254"/>
      <c r="I289" s="229"/>
      <c r="J289" s="254"/>
      <c r="K289" s="229">
        <f>D289+I289</f>
        <v>-185.46</v>
      </c>
      <c r="L289" s="256"/>
      <c r="M289" s="229"/>
      <c r="N289" s="228">
        <v>0</v>
      </c>
      <c r="O289" s="64" t="s">
        <v>3212</v>
      </c>
      <c r="P289" s="241" t="b">
        <f>EXACT($A288,O289)</f>
        <v>1</v>
      </c>
      <c r="Q289" s="257">
        <v>0</v>
      </c>
      <c r="R289" s="258">
        <f>K289-Q289</f>
        <v>-185.46</v>
      </c>
    </row>
    <row r="290" spans="1:18" ht="12.75" customHeight="1" outlineLevel="1">
      <c r="A290" s="402" t="s">
        <v>3214</v>
      </c>
      <c r="B290" s="44"/>
      <c r="C290" s="253">
        <f>SUM(C291:C298)</f>
        <v>-69674982.339999884</v>
      </c>
      <c r="D290" s="253">
        <f t="shared" si="20"/>
        <v>69674982.339999884</v>
      </c>
      <c r="E290" s="254"/>
      <c r="F290" s="255"/>
      <c r="G290" s="255"/>
      <c r="H290" s="254"/>
      <c r="I290" s="253"/>
      <c r="J290" s="254"/>
      <c r="K290" s="253">
        <f t="shared" ref="K290:K298" si="25">D290+I290</f>
        <v>69674982.339999884</v>
      </c>
      <c r="L290" s="256" t="e">
        <f>#REF!+C290</f>
        <v>#REF!</v>
      </c>
      <c r="M290" s="253"/>
      <c r="N290" s="228" t="e">
        <v>#VALUE!</v>
      </c>
      <c r="O290" s="64">
        <v>0</v>
      </c>
      <c r="Q290" s="257">
        <v>62583606.539999999</v>
      </c>
      <c r="R290" s="258">
        <f t="shared" si="24"/>
        <v>7091375.7999998853</v>
      </c>
    </row>
    <row r="291" spans="1:18" ht="12.75" customHeight="1" outlineLevel="2">
      <c r="A291" s="403" t="s">
        <v>4672</v>
      </c>
      <c r="B291" s="263" t="s">
        <v>3215</v>
      </c>
      <c r="C291" s="264">
        <v>-4169174.8599999901</v>
      </c>
      <c r="D291" s="229">
        <f t="shared" si="20"/>
        <v>4169174.8599999901</v>
      </c>
      <c r="E291" s="254"/>
      <c r="F291" s="255"/>
      <c r="G291" s="255"/>
      <c r="H291" s="254"/>
      <c r="I291" s="229"/>
      <c r="J291" s="254"/>
      <c r="K291" s="229">
        <f t="shared" si="25"/>
        <v>4169174.8599999901</v>
      </c>
      <c r="L291" s="256"/>
      <c r="M291" s="229"/>
      <c r="N291" s="228">
        <v>0</v>
      </c>
      <c r="O291" s="64" t="s">
        <v>3214</v>
      </c>
      <c r="P291" s="241" t="b">
        <f t="shared" ref="P291:P298" si="26">EXACT($A$290,O291)</f>
        <v>1</v>
      </c>
      <c r="Q291" s="257">
        <v>0</v>
      </c>
      <c r="R291" s="258">
        <f t="shared" si="24"/>
        <v>4169174.8599999901</v>
      </c>
    </row>
    <row r="292" spans="1:18" ht="12.75" customHeight="1" outlineLevel="2">
      <c r="A292" s="271" t="s">
        <v>4673</v>
      </c>
      <c r="B292" s="195" t="s">
        <v>3216</v>
      </c>
      <c r="C292" s="229">
        <v>-871826.43</v>
      </c>
      <c r="D292" s="229">
        <f t="shared" si="20"/>
        <v>871826.43</v>
      </c>
      <c r="E292" s="254"/>
      <c r="F292" s="255"/>
      <c r="G292" s="255"/>
      <c r="H292" s="254"/>
      <c r="I292" s="229"/>
      <c r="J292" s="254"/>
      <c r="K292" s="229">
        <f t="shared" si="25"/>
        <v>871826.43</v>
      </c>
      <c r="L292" s="256"/>
      <c r="M292" s="229"/>
      <c r="N292" s="228">
        <v>0</v>
      </c>
      <c r="O292" s="64" t="s">
        <v>3214</v>
      </c>
      <c r="P292" s="241" t="b">
        <f t="shared" si="26"/>
        <v>1</v>
      </c>
      <c r="Q292" s="257">
        <v>0</v>
      </c>
      <c r="R292" s="258">
        <f t="shared" si="24"/>
        <v>871826.43</v>
      </c>
    </row>
    <row r="293" spans="1:18" ht="12.75" customHeight="1" outlineLevel="2">
      <c r="A293" s="271" t="s">
        <v>4674</v>
      </c>
      <c r="B293" s="195" t="s">
        <v>3217</v>
      </c>
      <c r="C293" s="229">
        <v>388941.56</v>
      </c>
      <c r="D293" s="229">
        <f t="shared" si="20"/>
        <v>-388941.56</v>
      </c>
      <c r="E293" s="254"/>
      <c r="F293" s="255"/>
      <c r="G293" s="255"/>
      <c r="H293" s="254"/>
      <c r="I293" s="229"/>
      <c r="J293" s="254"/>
      <c r="K293" s="229">
        <f>D293+I293</f>
        <v>-388941.56</v>
      </c>
      <c r="L293" s="256"/>
      <c r="M293" s="229"/>
      <c r="N293" s="228">
        <v>0</v>
      </c>
      <c r="O293" s="64" t="s">
        <v>3214</v>
      </c>
      <c r="P293" s="241" t="b">
        <f t="shared" si="26"/>
        <v>1</v>
      </c>
      <c r="Q293" s="257">
        <v>0</v>
      </c>
      <c r="R293" s="258">
        <f>K293-Q293</f>
        <v>-388941.56</v>
      </c>
    </row>
    <row r="294" spans="1:18" ht="12.75" customHeight="1" outlineLevel="2">
      <c r="A294" s="271" t="s">
        <v>4675</v>
      </c>
      <c r="B294" s="195" t="s">
        <v>3218</v>
      </c>
      <c r="C294" s="229">
        <v>-2156375.1699999901</v>
      </c>
      <c r="D294" s="229">
        <f t="shared" si="20"/>
        <v>2156375.1699999901</v>
      </c>
      <c r="E294" s="254"/>
      <c r="F294" s="255"/>
      <c r="G294" s="255"/>
      <c r="H294" s="254"/>
      <c r="I294" s="229"/>
      <c r="J294" s="254"/>
      <c r="K294" s="229">
        <f t="shared" si="25"/>
        <v>2156375.1699999901</v>
      </c>
      <c r="L294" s="256"/>
      <c r="M294" s="229"/>
      <c r="N294" s="228">
        <v>0</v>
      </c>
      <c r="O294" s="64" t="s">
        <v>3214</v>
      </c>
      <c r="P294" s="241" t="b">
        <f t="shared" si="26"/>
        <v>1</v>
      </c>
      <c r="Q294" s="257">
        <v>0</v>
      </c>
      <c r="R294" s="258">
        <f t="shared" si="24"/>
        <v>2156375.1699999901</v>
      </c>
    </row>
    <row r="295" spans="1:18" ht="12.75" customHeight="1" outlineLevel="2">
      <c r="A295" s="403" t="s">
        <v>4676</v>
      </c>
      <c r="B295" s="263" t="s">
        <v>3219</v>
      </c>
      <c r="C295" s="264">
        <v>-44913004.289999902</v>
      </c>
      <c r="D295" s="229">
        <f t="shared" si="20"/>
        <v>44913004.289999902</v>
      </c>
      <c r="E295" s="254"/>
      <c r="F295" s="255"/>
      <c r="G295" s="255"/>
      <c r="H295" s="254"/>
      <c r="I295" s="229"/>
      <c r="J295" s="254"/>
      <c r="K295" s="229">
        <f t="shared" si="25"/>
        <v>44913004.289999902</v>
      </c>
      <c r="L295" s="256"/>
      <c r="M295" s="229"/>
      <c r="N295" s="228">
        <v>0</v>
      </c>
      <c r="O295" s="64" t="s">
        <v>3214</v>
      </c>
      <c r="P295" s="241" t="b">
        <f t="shared" si="26"/>
        <v>1</v>
      </c>
      <c r="Q295" s="257">
        <v>0</v>
      </c>
      <c r="R295" s="258">
        <f t="shared" si="24"/>
        <v>44913004.289999902</v>
      </c>
    </row>
    <row r="296" spans="1:18" ht="12.75" customHeight="1" outlineLevel="2">
      <c r="A296" s="271" t="s">
        <v>4677</v>
      </c>
      <c r="B296" s="195" t="s">
        <v>3220</v>
      </c>
      <c r="C296" s="229">
        <v>-5366767.24</v>
      </c>
      <c r="D296" s="229">
        <f t="shared" si="20"/>
        <v>5366767.24</v>
      </c>
      <c r="E296" s="254"/>
      <c r="F296" s="255"/>
      <c r="G296" s="255"/>
      <c r="H296" s="254"/>
      <c r="I296" s="229"/>
      <c r="J296" s="254"/>
      <c r="K296" s="229">
        <f t="shared" si="25"/>
        <v>5366767.24</v>
      </c>
      <c r="L296" s="256"/>
      <c r="M296" s="229"/>
      <c r="N296" s="228">
        <v>0</v>
      </c>
      <c r="O296" s="64" t="s">
        <v>3214</v>
      </c>
      <c r="P296" s="241" t="b">
        <f t="shared" si="26"/>
        <v>1</v>
      </c>
      <c r="Q296" s="257">
        <v>0</v>
      </c>
      <c r="R296" s="258">
        <f t="shared" si="24"/>
        <v>5366767.24</v>
      </c>
    </row>
    <row r="297" spans="1:18" ht="12.75" customHeight="1" outlineLevel="2">
      <c r="A297" s="271" t="s">
        <v>4678</v>
      </c>
      <c r="B297" s="195" t="s">
        <v>3221</v>
      </c>
      <c r="C297" s="229">
        <v>618026.06999999902</v>
      </c>
      <c r="D297" s="229">
        <f t="shared" si="20"/>
        <v>-618026.06999999902</v>
      </c>
      <c r="E297" s="254"/>
      <c r="F297" s="255"/>
      <c r="G297" s="255"/>
      <c r="H297" s="254"/>
      <c r="I297" s="229"/>
      <c r="J297" s="254"/>
      <c r="K297" s="229">
        <f>D297+I297</f>
        <v>-618026.06999999902</v>
      </c>
      <c r="L297" s="256"/>
      <c r="M297" s="229"/>
      <c r="N297" s="228">
        <v>0</v>
      </c>
      <c r="O297" s="64" t="s">
        <v>3214</v>
      </c>
      <c r="P297" s="241" t="b">
        <f t="shared" si="26"/>
        <v>1</v>
      </c>
      <c r="Q297" s="257">
        <v>0</v>
      </c>
      <c r="R297" s="258">
        <f>K297-Q297</f>
        <v>-618026.06999999902</v>
      </c>
    </row>
    <row r="298" spans="1:18" ht="12.75" customHeight="1" outlineLevel="2">
      <c r="A298" s="271" t="s">
        <v>4679</v>
      </c>
      <c r="B298" s="195" t="s">
        <v>3222</v>
      </c>
      <c r="C298" s="229">
        <v>-13204801.98</v>
      </c>
      <c r="D298" s="229">
        <f t="shared" si="20"/>
        <v>13204801.98</v>
      </c>
      <c r="E298" s="254"/>
      <c r="F298" s="255"/>
      <c r="G298" s="255"/>
      <c r="H298" s="254"/>
      <c r="I298" s="229"/>
      <c r="J298" s="254"/>
      <c r="K298" s="229">
        <f t="shared" si="25"/>
        <v>13204801.98</v>
      </c>
      <c r="L298" s="256"/>
      <c r="M298" s="229"/>
      <c r="N298" s="228">
        <v>0</v>
      </c>
      <c r="O298" s="64" t="s">
        <v>3214</v>
      </c>
      <c r="P298" s="241" t="b">
        <f t="shared" si="26"/>
        <v>1</v>
      </c>
      <c r="Q298" s="257">
        <v>0</v>
      </c>
      <c r="R298" s="258">
        <f t="shared" si="24"/>
        <v>13204801.98</v>
      </c>
    </row>
    <row r="299" spans="1:18" outlineLevel="1">
      <c r="A299" s="399" t="s">
        <v>3223</v>
      </c>
      <c r="C299" s="253">
        <f>SUM(C300)</f>
        <v>-2605897.31</v>
      </c>
      <c r="D299" s="253">
        <f t="shared" si="20"/>
        <v>2605897.31</v>
      </c>
      <c r="E299" s="254"/>
      <c r="F299" s="255"/>
      <c r="G299" s="255"/>
      <c r="H299" s="254"/>
      <c r="I299" s="253"/>
      <c r="J299" s="254"/>
      <c r="K299" s="253">
        <f t="shared" si="21"/>
        <v>2605897.31</v>
      </c>
      <c r="L299" s="256" t="e">
        <f>#REF!+C299</f>
        <v>#REF!</v>
      </c>
      <c r="M299" s="253"/>
      <c r="N299" s="228" t="e">
        <v>#VALUE!</v>
      </c>
      <c r="O299" s="64">
        <v>0</v>
      </c>
      <c r="Q299" s="257">
        <v>2369605.84</v>
      </c>
      <c r="R299" s="258">
        <f t="shared" si="24"/>
        <v>236291.4700000002</v>
      </c>
    </row>
    <row r="300" spans="1:18" ht="12.75" customHeight="1" outlineLevel="2">
      <c r="A300" s="271" t="s">
        <v>4680</v>
      </c>
      <c r="B300" s="195" t="s">
        <v>3224</v>
      </c>
      <c r="C300" s="229">
        <v>-2605897.31</v>
      </c>
      <c r="D300" s="229">
        <f t="shared" si="20"/>
        <v>2605897.31</v>
      </c>
      <c r="E300" s="254"/>
      <c r="F300" s="255"/>
      <c r="G300" s="255"/>
      <c r="H300" s="254"/>
      <c r="I300" s="229"/>
      <c r="J300" s="254"/>
      <c r="K300" s="229">
        <f t="shared" si="21"/>
        <v>2605897.31</v>
      </c>
      <c r="L300" s="256"/>
      <c r="M300" s="229"/>
      <c r="N300" s="228">
        <v>0</v>
      </c>
      <c r="O300" s="64" t="s">
        <v>3223</v>
      </c>
      <c r="P300" s="241" t="b">
        <f>EXACT($A299,O300)</f>
        <v>1</v>
      </c>
      <c r="Q300" s="257">
        <v>0</v>
      </c>
      <c r="R300" s="258">
        <f t="shared" si="24"/>
        <v>2605897.31</v>
      </c>
    </row>
    <row r="301" spans="1:18" outlineLevel="1">
      <c r="A301" s="399" t="s">
        <v>3225</v>
      </c>
      <c r="C301" s="253">
        <f>SUM(C302)</f>
        <v>0</v>
      </c>
      <c r="D301" s="253">
        <f t="shared" si="20"/>
        <v>0</v>
      </c>
      <c r="E301" s="254"/>
      <c r="F301" s="255"/>
      <c r="G301" s="255"/>
      <c r="H301" s="254"/>
      <c r="I301" s="253"/>
      <c r="J301" s="254"/>
      <c r="K301" s="253">
        <f t="shared" si="21"/>
        <v>0</v>
      </c>
      <c r="L301" s="256" t="e">
        <f>#REF!+C301</f>
        <v>#REF!</v>
      </c>
      <c r="M301" s="253"/>
      <c r="N301" s="228" t="e">
        <v>#VALUE!</v>
      </c>
      <c r="O301" s="64">
        <v>0</v>
      </c>
      <c r="Q301" s="257">
        <v>0</v>
      </c>
      <c r="R301" s="258">
        <f t="shared" si="24"/>
        <v>0</v>
      </c>
    </row>
    <row r="302" spans="1:18" ht="12.75" customHeight="1" outlineLevel="2">
      <c r="A302" s="271" t="s">
        <v>4681</v>
      </c>
      <c r="B302" s="195" t="s">
        <v>3226</v>
      </c>
      <c r="C302" s="229">
        <v>0</v>
      </c>
      <c r="D302" s="229">
        <f t="shared" si="20"/>
        <v>0</v>
      </c>
      <c r="E302" s="254"/>
      <c r="F302" s="255"/>
      <c r="G302" s="255"/>
      <c r="H302" s="254"/>
      <c r="I302" s="229"/>
      <c r="J302" s="254"/>
      <c r="K302" s="229">
        <f t="shared" si="21"/>
        <v>0</v>
      </c>
      <c r="L302" s="256"/>
      <c r="M302" s="229"/>
      <c r="N302" s="228">
        <v>0</v>
      </c>
      <c r="O302" s="64" t="s">
        <v>3225</v>
      </c>
      <c r="P302" s="241" t="b">
        <f>EXACT($A301,O302)</f>
        <v>1</v>
      </c>
      <c r="Q302" s="257">
        <v>0</v>
      </c>
      <c r="R302" s="258">
        <f t="shared" si="24"/>
        <v>0</v>
      </c>
    </row>
    <row r="303" spans="1:18" outlineLevel="1">
      <c r="A303" s="399" t="s">
        <v>3227</v>
      </c>
      <c r="C303" s="253">
        <f>C304</f>
        <v>-5141342.62</v>
      </c>
      <c r="D303" s="253">
        <f t="shared" si="20"/>
        <v>5141342.62</v>
      </c>
      <c r="E303" s="254"/>
      <c r="F303" s="255"/>
      <c r="G303" s="255"/>
      <c r="H303" s="254"/>
      <c r="I303" s="253"/>
      <c r="J303" s="254"/>
      <c r="K303" s="253">
        <f t="shared" si="21"/>
        <v>5141342.62</v>
      </c>
      <c r="L303" s="256" t="e">
        <f>#REF!+C303</f>
        <v>#REF!</v>
      </c>
      <c r="M303" s="253"/>
      <c r="N303" s="228" t="e">
        <v>#VALUE!</v>
      </c>
      <c r="O303" s="64">
        <v>0</v>
      </c>
      <c r="Q303" s="257">
        <v>3789219.62</v>
      </c>
      <c r="R303" s="258">
        <f t="shared" si="24"/>
        <v>1352123</v>
      </c>
    </row>
    <row r="304" spans="1:18" ht="12.75" customHeight="1" outlineLevel="2">
      <c r="A304" s="400" t="s">
        <v>4682</v>
      </c>
      <c r="B304" s="44" t="s">
        <v>3228</v>
      </c>
      <c r="C304" s="229">
        <v>-5141342.62</v>
      </c>
      <c r="D304" s="229">
        <f t="shared" si="20"/>
        <v>5141342.62</v>
      </c>
      <c r="E304" s="254"/>
      <c r="F304" s="255"/>
      <c r="G304" s="255"/>
      <c r="H304" s="254"/>
      <c r="I304" s="229"/>
      <c r="J304" s="254"/>
      <c r="K304" s="229">
        <f>D304+I304</f>
        <v>5141342.62</v>
      </c>
      <c r="L304" s="256"/>
      <c r="M304" s="229"/>
      <c r="N304" s="228">
        <v>0</v>
      </c>
      <c r="O304" s="64" t="s">
        <v>3227</v>
      </c>
      <c r="P304" s="241" t="b">
        <f>EXACT($A$303,O304)</f>
        <v>1</v>
      </c>
      <c r="Q304" s="257">
        <v>0</v>
      </c>
      <c r="R304" s="258">
        <f t="shared" si="24"/>
        <v>5141342.62</v>
      </c>
    </row>
    <row r="305" spans="1:18" outlineLevel="1">
      <c r="A305" s="399" t="s">
        <v>3229</v>
      </c>
      <c r="C305" s="253">
        <f>SUM(C306)</f>
        <v>-10177641.699999901</v>
      </c>
      <c r="D305" s="253">
        <f t="shared" si="20"/>
        <v>10177641.699999901</v>
      </c>
      <c r="E305" s="254"/>
      <c r="F305" s="255"/>
      <c r="G305" s="255"/>
      <c r="H305" s="254"/>
      <c r="I305" s="253"/>
      <c r="J305" s="254"/>
      <c r="K305" s="253">
        <f t="shared" si="21"/>
        <v>10177641.699999901</v>
      </c>
      <c r="L305" s="256" t="e">
        <f>#REF!+C305</f>
        <v>#REF!</v>
      </c>
      <c r="M305" s="253"/>
      <c r="N305" s="228" t="e">
        <v>#VALUE!</v>
      </c>
      <c r="O305" s="64">
        <v>0</v>
      </c>
      <c r="Q305" s="257">
        <v>9407200.1500000004</v>
      </c>
      <c r="R305" s="258">
        <f t="shared" si="24"/>
        <v>770441.54999990016</v>
      </c>
    </row>
    <row r="306" spans="1:18" ht="12.75" customHeight="1" outlineLevel="2">
      <c r="A306" s="271" t="s">
        <v>4683</v>
      </c>
      <c r="B306" s="195" t="s">
        <v>3230</v>
      </c>
      <c r="C306" s="229">
        <v>-10177641.699999901</v>
      </c>
      <c r="D306" s="229">
        <f t="shared" si="20"/>
        <v>10177641.699999901</v>
      </c>
      <c r="E306" s="254"/>
      <c r="F306" s="255"/>
      <c r="G306" s="255"/>
      <c r="H306" s="254"/>
      <c r="I306" s="229"/>
      <c r="J306" s="254"/>
      <c r="K306" s="229">
        <f t="shared" si="21"/>
        <v>10177641.699999901</v>
      </c>
      <c r="L306" s="256"/>
      <c r="M306" s="229"/>
      <c r="N306" s="228">
        <v>0</v>
      </c>
      <c r="O306" s="64" t="s">
        <v>3229</v>
      </c>
      <c r="P306" s="241" t="b">
        <f>EXACT($A305,O306)</f>
        <v>1</v>
      </c>
      <c r="Q306" s="257">
        <v>0</v>
      </c>
      <c r="R306" s="258">
        <f t="shared" si="24"/>
        <v>10177641.699999901</v>
      </c>
    </row>
    <row r="307" spans="1:18" outlineLevel="1">
      <c r="A307" s="399" t="s">
        <v>3231</v>
      </c>
      <c r="C307" s="253">
        <f>SUM(C308)</f>
        <v>0</v>
      </c>
      <c r="D307" s="253">
        <f t="shared" si="20"/>
        <v>0</v>
      </c>
      <c r="E307" s="254"/>
      <c r="F307" s="255"/>
      <c r="G307" s="255"/>
      <c r="H307" s="254"/>
      <c r="I307" s="253"/>
      <c r="J307" s="254"/>
      <c r="K307" s="253">
        <f t="shared" si="21"/>
        <v>0</v>
      </c>
      <c r="L307" s="256" t="e">
        <f>#REF!+C307</f>
        <v>#REF!</v>
      </c>
      <c r="M307" s="253"/>
      <c r="N307" s="228" t="e">
        <v>#VALUE!</v>
      </c>
      <c r="O307" s="64">
        <v>0</v>
      </c>
      <c r="Q307" s="257">
        <v>0</v>
      </c>
      <c r="R307" s="258">
        <f t="shared" si="24"/>
        <v>0</v>
      </c>
    </row>
    <row r="308" spans="1:18" ht="12.75" customHeight="1" outlineLevel="2">
      <c r="A308" s="271" t="s">
        <v>4684</v>
      </c>
      <c r="B308" s="195" t="s">
        <v>3232</v>
      </c>
      <c r="C308" s="229">
        <v>0</v>
      </c>
      <c r="D308" s="229">
        <f t="shared" si="20"/>
        <v>0</v>
      </c>
      <c r="E308" s="265"/>
      <c r="F308" s="255"/>
      <c r="G308" s="255"/>
      <c r="H308" s="254"/>
      <c r="I308" s="229"/>
      <c r="J308" s="254"/>
      <c r="K308" s="229">
        <f t="shared" si="21"/>
        <v>0</v>
      </c>
      <c r="L308" s="256"/>
      <c r="M308" s="229"/>
      <c r="N308" s="228">
        <v>0</v>
      </c>
      <c r="O308" s="64" t="s">
        <v>3231</v>
      </c>
      <c r="P308" s="241" t="b">
        <f>EXACT($A307,O308)</f>
        <v>1</v>
      </c>
      <c r="Q308" s="257">
        <v>0</v>
      </c>
      <c r="R308" s="258">
        <f t="shared" si="24"/>
        <v>0</v>
      </c>
    </row>
    <row r="309" spans="1:18" outlineLevel="1">
      <c r="A309" s="399" t="s">
        <v>3233</v>
      </c>
      <c r="C309" s="253">
        <f>SUM(C310:C311)</f>
        <v>0</v>
      </c>
      <c r="D309" s="253">
        <f t="shared" si="20"/>
        <v>0</v>
      </c>
      <c r="E309" s="254"/>
      <c r="F309" s="255"/>
      <c r="G309" s="255"/>
      <c r="H309" s="254"/>
      <c r="I309" s="253"/>
      <c r="J309" s="254"/>
      <c r="K309" s="253">
        <f t="shared" si="21"/>
        <v>0</v>
      </c>
      <c r="L309" s="256" t="e">
        <f>#REF!+C309</f>
        <v>#REF!</v>
      </c>
      <c r="M309" s="253"/>
      <c r="N309" s="228" t="e">
        <v>#VALUE!</v>
      </c>
      <c r="O309" s="64">
        <v>0</v>
      </c>
      <c r="Q309" s="257">
        <v>0</v>
      </c>
      <c r="R309" s="258">
        <f t="shared" si="24"/>
        <v>0</v>
      </c>
    </row>
    <row r="310" spans="1:18" outlineLevel="2">
      <c r="A310" s="400" t="s">
        <v>4685</v>
      </c>
      <c r="B310" s="44" t="s">
        <v>3234</v>
      </c>
      <c r="C310" s="229">
        <v>0</v>
      </c>
      <c r="D310" s="229">
        <f t="shared" ref="D310:D392" si="27">C310*-1</f>
        <v>0</v>
      </c>
      <c r="E310" s="254"/>
      <c r="F310" s="255"/>
      <c r="G310" s="255"/>
      <c r="H310" s="254"/>
      <c r="I310" s="229"/>
      <c r="J310" s="254"/>
      <c r="K310" s="229">
        <f>D310+I310</f>
        <v>0</v>
      </c>
      <c r="L310" s="256"/>
      <c r="M310" s="253"/>
      <c r="N310" s="228"/>
      <c r="O310" s="64" t="s">
        <v>3227</v>
      </c>
      <c r="P310" s="241" t="b">
        <f>EXACT($A309,O310)</f>
        <v>0</v>
      </c>
      <c r="Q310" s="257">
        <v>0</v>
      </c>
      <c r="R310" s="258">
        <f t="shared" si="24"/>
        <v>0</v>
      </c>
    </row>
    <row r="311" spans="1:18" ht="12.75" customHeight="1" outlineLevel="2">
      <c r="A311" s="271" t="s">
        <v>4686</v>
      </c>
      <c r="B311" s="195" t="s">
        <v>3235</v>
      </c>
      <c r="C311" s="229">
        <v>0</v>
      </c>
      <c r="D311" s="229">
        <f t="shared" si="27"/>
        <v>0</v>
      </c>
      <c r="E311" s="254"/>
      <c r="F311" s="255"/>
      <c r="G311" s="255"/>
      <c r="H311" s="254"/>
      <c r="I311" s="229"/>
      <c r="J311" s="254"/>
      <c r="K311" s="229">
        <f t="shared" ref="K311:K392" si="28">D311+I311</f>
        <v>0</v>
      </c>
      <c r="L311" s="256"/>
      <c r="M311" s="229"/>
      <c r="N311" s="228">
        <v>0</v>
      </c>
      <c r="O311" s="64" t="s">
        <v>3233</v>
      </c>
      <c r="P311" s="241" t="b">
        <f>EXACT($A309,O311)</f>
        <v>1</v>
      </c>
      <c r="Q311" s="257">
        <v>0</v>
      </c>
      <c r="R311" s="258">
        <f t="shared" si="24"/>
        <v>0</v>
      </c>
    </row>
    <row r="312" spans="1:18" outlineLevel="1">
      <c r="A312" s="399" t="s">
        <v>3236</v>
      </c>
      <c r="C312" s="253">
        <f>SUM(C313)</f>
        <v>-29533070.73</v>
      </c>
      <c r="D312" s="253">
        <f t="shared" si="27"/>
        <v>29533070.73</v>
      </c>
      <c r="E312" s="254"/>
      <c r="F312" s="255"/>
      <c r="G312" s="255"/>
      <c r="H312" s="254"/>
      <c r="I312" s="253"/>
      <c r="J312" s="254"/>
      <c r="K312" s="253">
        <f t="shared" si="28"/>
        <v>29533070.73</v>
      </c>
      <c r="L312" s="256" t="e">
        <f>#REF!+C312</f>
        <v>#REF!</v>
      </c>
      <c r="M312" s="253"/>
      <c r="N312" s="228" t="e">
        <v>#VALUE!</v>
      </c>
      <c r="O312" s="64">
        <v>0</v>
      </c>
      <c r="Q312" s="257">
        <v>153995386.63</v>
      </c>
      <c r="R312" s="258">
        <f t="shared" si="24"/>
        <v>-124462315.89999999</v>
      </c>
    </row>
    <row r="313" spans="1:18" ht="12.75" customHeight="1" outlineLevel="2">
      <c r="A313" s="271" t="s">
        <v>4687</v>
      </c>
      <c r="B313" s="195" t="s">
        <v>3237</v>
      </c>
      <c r="C313" s="229">
        <v>-29533070.73</v>
      </c>
      <c r="D313" s="229">
        <f t="shared" si="27"/>
        <v>29533070.73</v>
      </c>
      <c r="E313" s="254"/>
      <c r="F313" s="255"/>
      <c r="G313" s="255"/>
      <c r="H313" s="254"/>
      <c r="I313" s="229"/>
      <c r="J313" s="254"/>
      <c r="K313" s="229">
        <f t="shared" si="28"/>
        <v>29533070.73</v>
      </c>
      <c r="L313" s="256"/>
      <c r="M313" s="229"/>
      <c r="N313" s="228">
        <v>0</v>
      </c>
      <c r="O313" s="64" t="s">
        <v>3236</v>
      </c>
      <c r="P313" s="241" t="b">
        <f>EXACT($A312,O313)</f>
        <v>1</v>
      </c>
      <c r="Q313" s="257">
        <v>0</v>
      </c>
      <c r="R313" s="258">
        <f t="shared" si="24"/>
        <v>29533070.73</v>
      </c>
    </row>
    <row r="314" spans="1:18" outlineLevel="1">
      <c r="A314" s="399" t="s">
        <v>3238</v>
      </c>
      <c r="C314" s="253">
        <f>SUM(C315:C316)</f>
        <v>-2777434.8399999901</v>
      </c>
      <c r="D314" s="253">
        <f t="shared" si="27"/>
        <v>2777434.8399999901</v>
      </c>
      <c r="E314" s="254"/>
      <c r="F314" s="255"/>
      <c r="G314" s="255"/>
      <c r="H314" s="254"/>
      <c r="I314" s="253"/>
      <c r="J314" s="254"/>
      <c r="K314" s="253">
        <f t="shared" si="28"/>
        <v>2777434.8399999901</v>
      </c>
      <c r="L314" s="256" t="e">
        <f>#REF!+C314</f>
        <v>#REF!</v>
      </c>
      <c r="M314" s="253"/>
      <c r="N314" s="228" t="e">
        <v>#VALUE!</v>
      </c>
      <c r="O314" s="64">
        <v>0</v>
      </c>
      <c r="Q314" s="257">
        <v>2520595</v>
      </c>
      <c r="R314" s="258">
        <f t="shared" si="24"/>
        <v>256839.83999999007</v>
      </c>
    </row>
    <row r="315" spans="1:18" ht="12.75" customHeight="1" outlineLevel="2">
      <c r="A315" s="400" t="s">
        <v>4688</v>
      </c>
      <c r="B315" s="44" t="s">
        <v>3239</v>
      </c>
      <c r="C315" s="229">
        <v>-2777434.8399999901</v>
      </c>
      <c r="D315" s="229">
        <f t="shared" si="27"/>
        <v>2777434.8399999901</v>
      </c>
      <c r="E315" s="254"/>
      <c r="F315" s="255"/>
      <c r="G315" s="255"/>
      <c r="H315" s="254"/>
      <c r="I315" s="229"/>
      <c r="J315" s="254"/>
      <c r="K315" s="229">
        <f t="shared" si="28"/>
        <v>2777434.8399999901</v>
      </c>
      <c r="L315" s="256"/>
      <c r="M315" s="229"/>
      <c r="N315" s="228">
        <v>0</v>
      </c>
      <c r="O315" s="64" t="s">
        <v>3238</v>
      </c>
      <c r="P315" s="241" t="b">
        <f>EXACT($A$314,O315)</f>
        <v>1</v>
      </c>
      <c r="Q315" s="257">
        <v>0</v>
      </c>
      <c r="R315" s="258">
        <f t="shared" si="24"/>
        <v>2777434.8399999901</v>
      </c>
    </row>
    <row r="316" spans="1:18" ht="12.75" customHeight="1" outlineLevel="2">
      <c r="A316" s="400" t="s">
        <v>4689</v>
      </c>
      <c r="B316" s="44" t="s">
        <v>3240</v>
      </c>
      <c r="C316" s="229">
        <v>0</v>
      </c>
      <c r="D316" s="229">
        <f t="shared" si="27"/>
        <v>0</v>
      </c>
      <c r="E316" s="254"/>
      <c r="F316" s="255"/>
      <c r="G316" s="255"/>
      <c r="H316" s="254"/>
      <c r="I316" s="229"/>
      <c r="J316" s="254"/>
      <c r="K316" s="229">
        <f t="shared" si="28"/>
        <v>0</v>
      </c>
      <c r="L316" s="256"/>
      <c r="M316" s="229"/>
      <c r="N316" s="228">
        <v>0</v>
      </c>
      <c r="O316" s="64">
        <v>0</v>
      </c>
      <c r="P316" s="241" t="b">
        <f>EXACT($A$314,O316)</f>
        <v>0</v>
      </c>
      <c r="Q316" s="257">
        <v>0</v>
      </c>
      <c r="R316" s="258">
        <f t="shared" si="24"/>
        <v>0</v>
      </c>
    </row>
    <row r="317" spans="1:18" outlineLevel="1">
      <c r="A317" s="399" t="s">
        <v>3241</v>
      </c>
      <c r="C317" s="253">
        <f>SUM(C318:C319)</f>
        <v>-21937113.969999898</v>
      </c>
      <c r="D317" s="253">
        <f t="shared" si="27"/>
        <v>21937113.969999898</v>
      </c>
      <c r="E317" s="265"/>
      <c r="F317" s="255"/>
      <c r="G317" s="255"/>
      <c r="H317" s="254"/>
      <c r="I317" s="253"/>
      <c r="J317" s="254"/>
      <c r="K317" s="253">
        <f t="shared" si="28"/>
        <v>21937113.969999898</v>
      </c>
      <c r="L317" s="256" t="e">
        <f>#REF!+C317</f>
        <v>#REF!</v>
      </c>
      <c r="M317" s="253"/>
      <c r="N317" s="228" t="e">
        <v>#VALUE!</v>
      </c>
      <c r="O317" s="64">
        <v>0</v>
      </c>
      <c r="Q317" s="257">
        <v>20220129.739999998</v>
      </c>
      <c r="R317" s="258">
        <f t="shared" si="24"/>
        <v>1716984.2299998999</v>
      </c>
    </row>
    <row r="318" spans="1:18" ht="12.75" customHeight="1" outlineLevel="2">
      <c r="A318" s="271" t="s">
        <v>4690</v>
      </c>
      <c r="B318" s="195" t="s">
        <v>3242</v>
      </c>
      <c r="C318" s="229">
        <v>-21937113.969999898</v>
      </c>
      <c r="D318" s="229">
        <f t="shared" si="27"/>
        <v>21937113.969999898</v>
      </c>
      <c r="E318" s="265"/>
      <c r="F318" s="255"/>
      <c r="G318" s="255"/>
      <c r="H318" s="254"/>
      <c r="I318" s="229"/>
      <c r="J318" s="254"/>
      <c r="K318" s="229">
        <f t="shared" si="28"/>
        <v>21937113.969999898</v>
      </c>
      <c r="L318" s="256"/>
      <c r="M318" s="229"/>
      <c r="N318" s="228">
        <v>0</v>
      </c>
      <c r="O318" s="64" t="s">
        <v>3241</v>
      </c>
      <c r="P318" s="241" t="b">
        <f>EXACT($A$317,O318)</f>
        <v>1</v>
      </c>
      <c r="Q318" s="257">
        <v>0</v>
      </c>
      <c r="R318" s="258">
        <f t="shared" si="24"/>
        <v>21937113.969999898</v>
      </c>
    </row>
    <row r="319" spans="1:18" ht="12.75" customHeight="1" outlineLevel="2">
      <c r="A319" s="400" t="s">
        <v>4691</v>
      </c>
      <c r="B319" s="44" t="s">
        <v>3243</v>
      </c>
      <c r="C319" s="229">
        <v>0</v>
      </c>
      <c r="D319" s="229">
        <f t="shared" si="27"/>
        <v>0</v>
      </c>
      <c r="E319" s="254"/>
      <c r="F319" s="255"/>
      <c r="G319" s="255"/>
      <c r="H319" s="254"/>
      <c r="I319" s="229"/>
      <c r="J319" s="254"/>
      <c r="K319" s="229">
        <f t="shared" si="28"/>
        <v>0</v>
      </c>
      <c r="L319" s="256"/>
      <c r="M319" s="229"/>
      <c r="N319" s="228">
        <v>0</v>
      </c>
      <c r="O319" s="64">
        <v>0</v>
      </c>
      <c r="P319" s="241" t="b">
        <f>EXACT($A$317,O319)</f>
        <v>0</v>
      </c>
      <c r="Q319" s="257">
        <v>0</v>
      </c>
      <c r="R319" s="258">
        <f t="shared" si="24"/>
        <v>0</v>
      </c>
    </row>
    <row r="320" spans="1:18" outlineLevel="1">
      <c r="A320" s="402" t="s">
        <v>3244</v>
      </c>
      <c r="C320" s="253">
        <f>SUM(C321:C322)</f>
        <v>-61941.339999999902</v>
      </c>
      <c r="D320" s="253">
        <f t="shared" si="27"/>
        <v>61941.339999999902</v>
      </c>
      <c r="E320" s="254"/>
      <c r="F320" s="255"/>
      <c r="G320" s="255"/>
      <c r="H320" s="254"/>
      <c r="I320" s="253"/>
      <c r="J320" s="254"/>
      <c r="K320" s="253">
        <f t="shared" si="28"/>
        <v>61941.339999999902</v>
      </c>
      <c r="L320" s="256" t="e">
        <f>#REF!+C320</f>
        <v>#REF!</v>
      </c>
      <c r="M320" s="253"/>
      <c r="N320" s="228" t="e">
        <v>#VALUE!</v>
      </c>
      <c r="O320" s="64">
        <v>0</v>
      </c>
      <c r="Q320" s="257">
        <v>51244.24</v>
      </c>
      <c r="R320" s="258">
        <f t="shared" si="24"/>
        <v>10697.099999999904</v>
      </c>
    </row>
    <row r="321" spans="1:18" ht="12.75" customHeight="1" outlineLevel="2">
      <c r="A321" s="271" t="s">
        <v>4692</v>
      </c>
      <c r="B321" s="195" t="s">
        <v>3245</v>
      </c>
      <c r="C321" s="229">
        <v>-39931.089999999902</v>
      </c>
      <c r="D321" s="229">
        <f t="shared" si="27"/>
        <v>39931.089999999902</v>
      </c>
      <c r="E321" s="254"/>
      <c r="F321" s="255"/>
      <c r="G321" s="255"/>
      <c r="H321" s="254"/>
      <c r="I321" s="229"/>
      <c r="J321" s="254"/>
      <c r="K321" s="229">
        <f t="shared" si="28"/>
        <v>39931.089999999902</v>
      </c>
      <c r="L321" s="256"/>
      <c r="M321" s="229"/>
      <c r="N321" s="228">
        <v>0</v>
      </c>
      <c r="O321" s="64" t="s">
        <v>3244</v>
      </c>
      <c r="P321" s="241" t="b">
        <f>EXACT($A320,O321)</f>
        <v>1</v>
      </c>
      <c r="Q321" s="257">
        <v>0</v>
      </c>
      <c r="R321" s="258">
        <f t="shared" si="24"/>
        <v>39931.089999999902</v>
      </c>
    </row>
    <row r="322" spans="1:18" ht="12.75" customHeight="1" outlineLevel="2">
      <c r="A322" s="403" t="s">
        <v>4693</v>
      </c>
      <c r="B322" s="263" t="s">
        <v>3246</v>
      </c>
      <c r="C322" s="264">
        <v>-22010.25</v>
      </c>
      <c r="D322" s="229">
        <f t="shared" si="27"/>
        <v>22010.25</v>
      </c>
      <c r="E322" s="254"/>
      <c r="F322" s="255"/>
      <c r="G322" s="255"/>
      <c r="H322" s="254"/>
      <c r="I322" s="229"/>
      <c r="J322" s="254"/>
      <c r="K322" s="229">
        <f>D322+I322</f>
        <v>22010.25</v>
      </c>
      <c r="L322" s="256"/>
      <c r="M322" s="229"/>
      <c r="N322" s="228">
        <v>0</v>
      </c>
      <c r="O322" s="64" t="s">
        <v>3244</v>
      </c>
      <c r="P322" s="241" t="b">
        <f>EXACT($A320,O322)</f>
        <v>1</v>
      </c>
      <c r="Q322" s="257">
        <v>0</v>
      </c>
      <c r="R322" s="258">
        <f t="shared" si="24"/>
        <v>22010.25</v>
      </c>
    </row>
    <row r="323" spans="1:18" outlineLevel="1">
      <c r="A323" s="402" t="s">
        <v>3247</v>
      </c>
      <c r="C323" s="253">
        <f>SUM(C324:C325)</f>
        <v>-99983.290000000008</v>
      </c>
      <c r="D323" s="253">
        <f t="shared" si="27"/>
        <v>99983.290000000008</v>
      </c>
      <c r="E323" s="254"/>
      <c r="F323" s="255"/>
      <c r="G323" s="255"/>
      <c r="H323" s="254"/>
      <c r="I323" s="253"/>
      <c r="J323" s="254"/>
      <c r="K323" s="253">
        <f t="shared" si="28"/>
        <v>99983.290000000008</v>
      </c>
      <c r="L323" s="256" t="e">
        <f>#REF!+C323</f>
        <v>#REF!</v>
      </c>
      <c r="M323" s="253"/>
      <c r="N323" s="228" t="e">
        <v>#VALUE!</v>
      </c>
      <c r="O323" s="64">
        <v>0</v>
      </c>
      <c r="Q323" s="257">
        <v>91326.11</v>
      </c>
      <c r="R323" s="258">
        <f t="shared" si="24"/>
        <v>8657.1800000000076</v>
      </c>
    </row>
    <row r="324" spans="1:18" ht="12.75" customHeight="1" outlineLevel="2">
      <c r="A324" s="271" t="s">
        <v>4694</v>
      </c>
      <c r="B324" s="195" t="s">
        <v>3248</v>
      </c>
      <c r="C324" s="229">
        <v>-95082.19</v>
      </c>
      <c r="D324" s="229">
        <f t="shared" si="27"/>
        <v>95082.19</v>
      </c>
      <c r="E324" s="254"/>
      <c r="F324" s="255"/>
      <c r="G324" s="255"/>
      <c r="H324" s="254"/>
      <c r="I324" s="229"/>
      <c r="J324" s="254"/>
      <c r="K324" s="229">
        <f t="shared" si="28"/>
        <v>95082.19</v>
      </c>
      <c r="L324" s="256"/>
      <c r="M324" s="229"/>
      <c r="N324" s="228">
        <v>0</v>
      </c>
      <c r="O324" s="64" t="s">
        <v>3247</v>
      </c>
      <c r="P324" s="241" t="b">
        <f>EXACT($A323,O324)</f>
        <v>1</v>
      </c>
      <c r="Q324" s="257">
        <v>0</v>
      </c>
      <c r="R324" s="258">
        <f t="shared" si="24"/>
        <v>95082.19</v>
      </c>
    </row>
    <row r="325" spans="1:18" ht="12.75" customHeight="1" outlineLevel="2">
      <c r="A325" s="403" t="s">
        <v>4695</v>
      </c>
      <c r="B325" s="263" t="s">
        <v>3249</v>
      </c>
      <c r="C325" s="264">
        <v>-4901.1000000000004</v>
      </c>
      <c r="D325" s="229">
        <f t="shared" si="27"/>
        <v>4901.1000000000004</v>
      </c>
      <c r="E325" s="254"/>
      <c r="F325" s="255"/>
      <c r="G325" s="255"/>
      <c r="H325" s="254"/>
      <c r="I325" s="229"/>
      <c r="J325" s="254"/>
      <c r="K325" s="229">
        <f>D325+I325</f>
        <v>4901.1000000000004</v>
      </c>
      <c r="L325" s="256"/>
      <c r="M325" s="229"/>
      <c r="N325" s="228">
        <v>0</v>
      </c>
      <c r="O325" s="64" t="s">
        <v>3247</v>
      </c>
      <c r="P325" s="241" t="b">
        <f>EXACT($A323,O325)</f>
        <v>1</v>
      </c>
      <c r="Q325" s="257">
        <v>0</v>
      </c>
      <c r="R325" s="258">
        <f t="shared" si="24"/>
        <v>4901.1000000000004</v>
      </c>
    </row>
    <row r="326" spans="1:18" outlineLevel="1">
      <c r="A326" s="402" t="s">
        <v>3250</v>
      </c>
      <c r="C326" s="253">
        <f>SUM(C327:C330)</f>
        <v>-82199165.890000001</v>
      </c>
      <c r="D326" s="253">
        <f t="shared" si="27"/>
        <v>82199165.890000001</v>
      </c>
      <c r="E326" s="254"/>
      <c r="F326" s="255"/>
      <c r="G326" s="255"/>
      <c r="H326" s="254"/>
      <c r="I326" s="253"/>
      <c r="J326" s="254"/>
      <c r="K326" s="253">
        <f t="shared" si="28"/>
        <v>82199165.890000001</v>
      </c>
      <c r="L326" s="256" t="e">
        <f>#REF!+C326</f>
        <v>#REF!</v>
      </c>
      <c r="M326" s="253"/>
      <c r="N326" s="228" t="e">
        <v>#VALUE!</v>
      </c>
      <c r="O326" s="64">
        <v>0</v>
      </c>
      <c r="Q326" s="257">
        <v>74733908.480000004</v>
      </c>
      <c r="R326" s="258">
        <f t="shared" si="24"/>
        <v>7465257.4099999964</v>
      </c>
    </row>
    <row r="327" spans="1:18" ht="12.75" customHeight="1" outlineLevel="2">
      <c r="A327" s="271" t="s">
        <v>4696</v>
      </c>
      <c r="B327" s="195" t="s">
        <v>3251</v>
      </c>
      <c r="C327" s="229">
        <v>-65128967.590000004</v>
      </c>
      <c r="D327" s="229">
        <f t="shared" si="27"/>
        <v>65128967.590000004</v>
      </c>
      <c r="E327" s="254"/>
      <c r="F327" s="255"/>
      <c r="G327" s="255"/>
      <c r="H327" s="254"/>
      <c r="I327" s="229"/>
      <c r="J327" s="254"/>
      <c r="K327" s="229">
        <f t="shared" si="28"/>
        <v>65128967.590000004</v>
      </c>
      <c r="L327" s="256"/>
      <c r="M327" s="229"/>
      <c r="N327" s="228">
        <v>0</v>
      </c>
      <c r="O327" s="64" t="s">
        <v>3250</v>
      </c>
      <c r="P327" s="241" t="b">
        <f>EXACT($A$326,O327)</f>
        <v>1</v>
      </c>
      <c r="Q327" s="257">
        <v>0</v>
      </c>
      <c r="R327" s="258">
        <f t="shared" si="24"/>
        <v>65128967.590000004</v>
      </c>
    </row>
    <row r="328" spans="1:18" ht="12.75" customHeight="1" outlineLevel="2">
      <c r="A328" s="403" t="s">
        <v>4697</v>
      </c>
      <c r="B328" s="263" t="s">
        <v>3252</v>
      </c>
      <c r="C328" s="264">
        <v>-7884672.0800000001</v>
      </c>
      <c r="D328" s="229">
        <f t="shared" si="27"/>
        <v>7884672.0800000001</v>
      </c>
      <c r="E328" s="254"/>
      <c r="F328" s="255"/>
      <c r="G328" s="255"/>
      <c r="H328" s="254"/>
      <c r="I328" s="229"/>
      <c r="J328" s="254"/>
      <c r="K328" s="229">
        <f>D328+I328</f>
        <v>7884672.0800000001</v>
      </c>
      <c r="L328" s="256"/>
      <c r="M328" s="229"/>
      <c r="N328" s="228">
        <v>0</v>
      </c>
      <c r="O328" s="64" t="s">
        <v>3250</v>
      </c>
      <c r="P328" s="241" t="b">
        <f>EXACT($A$326,O328)</f>
        <v>1</v>
      </c>
      <c r="Q328" s="257">
        <v>0</v>
      </c>
      <c r="R328" s="258">
        <f t="shared" si="24"/>
        <v>7884672.0800000001</v>
      </c>
    </row>
    <row r="329" spans="1:18" ht="12.75" customHeight="1" outlineLevel="2">
      <c r="A329" s="403" t="s">
        <v>4698</v>
      </c>
      <c r="B329" s="263" t="s">
        <v>3253</v>
      </c>
      <c r="C329" s="264">
        <v>-9185526.2200000007</v>
      </c>
      <c r="D329" s="229">
        <f t="shared" si="27"/>
        <v>9185526.2200000007</v>
      </c>
      <c r="E329" s="254"/>
      <c r="F329" s="255"/>
      <c r="G329" s="255"/>
      <c r="H329" s="254"/>
      <c r="I329" s="229"/>
      <c r="J329" s="254"/>
      <c r="K329" s="229">
        <f>D329+I329</f>
        <v>9185526.2200000007</v>
      </c>
      <c r="L329" s="256"/>
      <c r="M329" s="229"/>
      <c r="N329" s="228">
        <v>0</v>
      </c>
      <c r="O329" s="64" t="s">
        <v>3250</v>
      </c>
      <c r="P329" s="241" t="b">
        <f>EXACT($A$326,O329)</f>
        <v>1</v>
      </c>
      <c r="Q329" s="257">
        <v>0</v>
      </c>
      <c r="R329" s="258">
        <f t="shared" si="24"/>
        <v>9185526.2200000007</v>
      </c>
    </row>
    <row r="330" spans="1:18" ht="12.75" customHeight="1" outlineLevel="2">
      <c r="A330" s="400" t="s">
        <v>4699</v>
      </c>
      <c r="B330" s="44" t="s">
        <v>3254</v>
      </c>
      <c r="C330" s="229">
        <v>0</v>
      </c>
      <c r="D330" s="229">
        <f t="shared" si="27"/>
        <v>0</v>
      </c>
      <c r="E330" s="254"/>
      <c r="F330" s="255"/>
      <c r="G330" s="255"/>
      <c r="H330" s="254"/>
      <c r="I330" s="229"/>
      <c r="J330" s="254"/>
      <c r="K330" s="229">
        <f t="shared" si="28"/>
        <v>0</v>
      </c>
      <c r="L330" s="256"/>
      <c r="M330" s="229"/>
      <c r="N330" s="228">
        <v>0</v>
      </c>
      <c r="O330" s="64">
        <v>0</v>
      </c>
      <c r="P330" s="241" t="b">
        <f>EXACT($A$326,O330)</f>
        <v>0</v>
      </c>
      <c r="Q330" s="257">
        <v>0</v>
      </c>
      <c r="R330" s="258">
        <f t="shared" si="24"/>
        <v>0</v>
      </c>
    </row>
    <row r="331" spans="1:18" outlineLevel="1">
      <c r="A331" s="399" t="s">
        <v>3255</v>
      </c>
      <c r="C331" s="253">
        <f>SUM(C332)</f>
        <v>0</v>
      </c>
      <c r="D331" s="253">
        <f t="shared" si="27"/>
        <v>0</v>
      </c>
      <c r="E331" s="254"/>
      <c r="F331" s="255"/>
      <c r="G331" s="255"/>
      <c r="H331" s="254"/>
      <c r="I331" s="253"/>
      <c r="J331" s="254"/>
      <c r="K331" s="253">
        <f t="shared" si="28"/>
        <v>0</v>
      </c>
      <c r="L331" s="256" t="e">
        <f>#REF!+C331</f>
        <v>#REF!</v>
      </c>
      <c r="M331" s="253"/>
      <c r="N331" s="228" t="e">
        <v>#VALUE!</v>
      </c>
      <c r="O331" s="64">
        <v>0</v>
      </c>
      <c r="Q331" s="257">
        <v>0</v>
      </c>
      <c r="R331" s="258">
        <f t="shared" si="24"/>
        <v>0</v>
      </c>
    </row>
    <row r="332" spans="1:18" ht="12.75" customHeight="1" outlineLevel="2">
      <c r="A332" s="271" t="s">
        <v>4700</v>
      </c>
      <c r="B332" s="195" t="s">
        <v>3256</v>
      </c>
      <c r="C332" s="229">
        <v>0</v>
      </c>
      <c r="D332" s="229">
        <f t="shared" si="27"/>
        <v>0</v>
      </c>
      <c r="E332" s="254"/>
      <c r="F332" s="255"/>
      <c r="G332" s="255"/>
      <c r="H332" s="254"/>
      <c r="I332" s="229"/>
      <c r="J332" s="254"/>
      <c r="K332" s="229">
        <f t="shared" si="28"/>
        <v>0</v>
      </c>
      <c r="L332" s="256"/>
      <c r="M332" s="229"/>
      <c r="N332" s="228">
        <v>0</v>
      </c>
      <c r="O332" s="64" t="s">
        <v>3255</v>
      </c>
      <c r="P332" s="241" t="b">
        <f>EXACT($A331,O332)</f>
        <v>1</v>
      </c>
      <c r="Q332" s="257">
        <v>0</v>
      </c>
      <c r="R332" s="258">
        <f t="shared" si="24"/>
        <v>0</v>
      </c>
    </row>
    <row r="333" spans="1:18" outlineLevel="1">
      <c r="A333" s="399" t="s">
        <v>3257</v>
      </c>
      <c r="C333" s="253">
        <f>C334+C335</f>
        <v>-1831290.8999999899</v>
      </c>
      <c r="D333" s="253">
        <f t="shared" si="27"/>
        <v>1831290.8999999899</v>
      </c>
      <c r="E333" s="254"/>
      <c r="F333" s="255"/>
      <c r="G333" s="255"/>
      <c r="H333" s="254"/>
      <c r="I333" s="253"/>
      <c r="J333" s="254"/>
      <c r="K333" s="253">
        <f t="shared" si="28"/>
        <v>1831290.8999999899</v>
      </c>
      <c r="L333" s="256" t="e">
        <f>#REF!+C333</f>
        <v>#REF!</v>
      </c>
      <c r="M333" s="253"/>
      <c r="N333" s="228" t="e">
        <v>#VALUE!</v>
      </c>
      <c r="O333" s="64">
        <v>0</v>
      </c>
      <c r="Q333" s="257">
        <v>1357380.62</v>
      </c>
      <c r="R333" s="258">
        <f t="shared" si="24"/>
        <v>473910.27999998978</v>
      </c>
    </row>
    <row r="334" spans="1:18" ht="12.75" customHeight="1" outlineLevel="2">
      <c r="A334" s="271" t="s">
        <v>4701</v>
      </c>
      <c r="B334" s="195" t="s">
        <v>3258</v>
      </c>
      <c r="C334" s="229">
        <v>0</v>
      </c>
      <c r="D334" s="229">
        <f t="shared" si="27"/>
        <v>0</v>
      </c>
      <c r="E334" s="254"/>
      <c r="F334" s="255"/>
      <c r="G334" s="255"/>
      <c r="H334" s="254"/>
      <c r="I334" s="229"/>
      <c r="J334" s="254"/>
      <c r="K334" s="229">
        <f t="shared" si="28"/>
        <v>0</v>
      </c>
      <c r="L334" s="256"/>
      <c r="M334" s="229"/>
      <c r="N334" s="228">
        <v>0</v>
      </c>
      <c r="O334" s="64" t="s">
        <v>3257</v>
      </c>
      <c r="P334" s="241" t="b">
        <f>EXACT($A$333,O334)</f>
        <v>1</v>
      </c>
      <c r="Q334" s="257">
        <v>0</v>
      </c>
      <c r="R334" s="258">
        <f t="shared" si="24"/>
        <v>0</v>
      </c>
    </row>
    <row r="335" spans="1:18" ht="12.75" customHeight="1" outlineLevel="2">
      <c r="A335" s="271" t="s">
        <v>4702</v>
      </c>
      <c r="B335" s="195" t="s">
        <v>3259</v>
      </c>
      <c r="C335" s="229">
        <v>-1831290.8999999899</v>
      </c>
      <c r="D335" s="229">
        <f t="shared" si="27"/>
        <v>1831290.8999999899</v>
      </c>
      <c r="E335" s="254"/>
      <c r="F335" s="255"/>
      <c r="G335" s="255"/>
      <c r="H335" s="254"/>
      <c r="I335" s="229"/>
      <c r="J335" s="254"/>
      <c r="K335" s="229">
        <f>D335+I335</f>
        <v>1831290.8999999899</v>
      </c>
      <c r="L335" s="256"/>
      <c r="M335" s="229"/>
      <c r="N335" s="228">
        <v>0</v>
      </c>
      <c r="O335" s="64" t="s">
        <v>3257</v>
      </c>
      <c r="P335" s="241" t="b">
        <f>EXACT($A$333,O335)</f>
        <v>1</v>
      </c>
      <c r="Q335" s="257">
        <v>0</v>
      </c>
      <c r="R335" s="258">
        <f t="shared" si="24"/>
        <v>1831290.8999999899</v>
      </c>
    </row>
    <row r="336" spans="1:18" outlineLevel="1">
      <c r="A336" s="399" t="s">
        <v>3260</v>
      </c>
      <c r="C336" s="253">
        <f>SUM(C337:C338)</f>
        <v>-4635730.6799999904</v>
      </c>
      <c r="D336" s="253">
        <f t="shared" si="27"/>
        <v>4635730.6799999904</v>
      </c>
      <c r="E336" s="254"/>
      <c r="F336" s="255"/>
      <c r="G336" s="255"/>
      <c r="H336" s="254"/>
      <c r="I336" s="253"/>
      <c r="J336" s="254"/>
      <c r="K336" s="253">
        <f t="shared" si="28"/>
        <v>4635730.6799999904</v>
      </c>
      <c r="L336" s="256" t="e">
        <f>#REF!+C336</f>
        <v>#REF!</v>
      </c>
      <c r="M336" s="253"/>
      <c r="N336" s="228" t="e">
        <v>#VALUE!</v>
      </c>
      <c r="O336" s="64">
        <v>0</v>
      </c>
      <c r="Q336" s="257">
        <v>4308871.4800000004</v>
      </c>
      <c r="R336" s="258">
        <f t="shared" si="24"/>
        <v>326859.19999998994</v>
      </c>
    </row>
    <row r="337" spans="1:18" ht="12.75" customHeight="1" outlineLevel="2">
      <c r="A337" s="271" t="s">
        <v>4703</v>
      </c>
      <c r="B337" s="195" t="s">
        <v>3261</v>
      </c>
      <c r="C337" s="229">
        <v>-4635730.6799999904</v>
      </c>
      <c r="D337" s="229">
        <f t="shared" si="27"/>
        <v>4635730.6799999904</v>
      </c>
      <c r="E337" s="254"/>
      <c r="F337" s="255"/>
      <c r="G337" s="255"/>
      <c r="H337" s="254"/>
      <c r="I337" s="229"/>
      <c r="J337" s="254"/>
      <c r="K337" s="229">
        <f t="shared" si="28"/>
        <v>4635730.6799999904</v>
      </c>
      <c r="L337" s="256"/>
      <c r="M337" s="229"/>
      <c r="N337" s="228">
        <v>0</v>
      </c>
      <c r="O337" s="64" t="s">
        <v>3260</v>
      </c>
      <c r="P337" s="241" t="b">
        <f>EXACT($A$336,O337)</f>
        <v>1</v>
      </c>
      <c r="Q337" s="257">
        <v>0</v>
      </c>
      <c r="R337" s="258">
        <f t="shared" si="24"/>
        <v>4635730.6799999904</v>
      </c>
    </row>
    <row r="338" spans="1:18" ht="12.75" customHeight="1" outlineLevel="2">
      <c r="A338" s="271" t="s">
        <v>4704</v>
      </c>
      <c r="B338" s="195" t="s">
        <v>3262</v>
      </c>
      <c r="C338" s="229">
        <v>0</v>
      </c>
      <c r="D338" s="229">
        <f t="shared" si="27"/>
        <v>0</v>
      </c>
      <c r="E338" s="254"/>
      <c r="F338" s="255"/>
      <c r="G338" s="255"/>
      <c r="H338" s="254"/>
      <c r="I338" s="229"/>
      <c r="J338" s="254"/>
      <c r="K338" s="229">
        <f t="shared" si="28"/>
        <v>0</v>
      </c>
      <c r="L338" s="256"/>
      <c r="M338" s="229"/>
      <c r="N338" s="228">
        <v>0</v>
      </c>
      <c r="O338" s="64">
        <v>0</v>
      </c>
      <c r="P338" s="241" t="b">
        <f>EXACT($A$336,O338)</f>
        <v>0</v>
      </c>
      <c r="Q338" s="257">
        <v>0</v>
      </c>
      <c r="R338" s="258">
        <f t="shared" si="24"/>
        <v>0</v>
      </c>
    </row>
    <row r="339" spans="1:18" outlineLevel="1">
      <c r="A339" s="399" t="s">
        <v>3263</v>
      </c>
      <c r="C339" s="253">
        <f>SUM(C340:C341)</f>
        <v>0</v>
      </c>
      <c r="D339" s="253">
        <f t="shared" si="27"/>
        <v>0</v>
      </c>
      <c r="E339" s="254"/>
      <c r="F339" s="255"/>
      <c r="G339" s="255"/>
      <c r="H339" s="254"/>
      <c r="I339" s="253"/>
      <c r="J339" s="254"/>
      <c r="K339" s="253">
        <f t="shared" si="28"/>
        <v>0</v>
      </c>
      <c r="L339" s="256" t="e">
        <f>#REF!+C339</f>
        <v>#REF!</v>
      </c>
      <c r="M339" s="253"/>
      <c r="N339" s="228" t="e">
        <v>#VALUE!</v>
      </c>
      <c r="O339" s="64">
        <v>0</v>
      </c>
      <c r="Q339" s="257">
        <v>0</v>
      </c>
      <c r="R339" s="258">
        <f t="shared" si="24"/>
        <v>0</v>
      </c>
    </row>
    <row r="340" spans="1:18" ht="12.75" customHeight="1" outlineLevel="2">
      <c r="A340" s="271" t="s">
        <v>4705</v>
      </c>
      <c r="B340" s="195" t="s">
        <v>3264</v>
      </c>
      <c r="C340" s="229">
        <v>0</v>
      </c>
      <c r="D340" s="229">
        <f t="shared" si="27"/>
        <v>0</v>
      </c>
      <c r="E340" s="254"/>
      <c r="F340" s="255"/>
      <c r="G340" s="255"/>
      <c r="H340" s="254"/>
      <c r="I340" s="229"/>
      <c r="J340" s="254"/>
      <c r="K340" s="229">
        <f t="shared" si="28"/>
        <v>0</v>
      </c>
      <c r="L340" s="256"/>
      <c r="M340" s="229"/>
      <c r="N340" s="228">
        <v>0</v>
      </c>
      <c r="O340" s="64" t="s">
        <v>3263</v>
      </c>
      <c r="P340" s="241" t="b">
        <f>EXACT($A$339,O340)</f>
        <v>1</v>
      </c>
      <c r="Q340" s="257">
        <v>0</v>
      </c>
      <c r="R340" s="258">
        <f t="shared" si="24"/>
        <v>0</v>
      </c>
    </row>
    <row r="341" spans="1:18" ht="12.75" customHeight="1" outlineLevel="2">
      <c r="A341" s="271" t="s">
        <v>4706</v>
      </c>
      <c r="B341" s="195" t="s">
        <v>3265</v>
      </c>
      <c r="C341" s="229">
        <v>0</v>
      </c>
      <c r="D341" s="229">
        <f t="shared" si="27"/>
        <v>0</v>
      </c>
      <c r="E341" s="254"/>
      <c r="F341" s="255"/>
      <c r="G341" s="255"/>
      <c r="H341" s="254"/>
      <c r="I341" s="229"/>
      <c r="J341" s="254"/>
      <c r="K341" s="229">
        <f t="shared" si="28"/>
        <v>0</v>
      </c>
      <c r="L341" s="256"/>
      <c r="M341" s="229"/>
      <c r="N341" s="228">
        <v>0</v>
      </c>
      <c r="O341" s="64" t="s">
        <v>3263</v>
      </c>
      <c r="P341" s="241" t="b">
        <f>EXACT($A$339,O341)</f>
        <v>1</v>
      </c>
      <c r="Q341" s="257">
        <v>0</v>
      </c>
      <c r="R341" s="258">
        <f t="shared" si="24"/>
        <v>0</v>
      </c>
    </row>
    <row r="342" spans="1:18" outlineLevel="1">
      <c r="A342" s="399" t="s">
        <v>3266</v>
      </c>
      <c r="C342" s="253">
        <f>C343+C344+C345</f>
        <v>-7501119.1799999904</v>
      </c>
      <c r="D342" s="253">
        <f t="shared" si="27"/>
        <v>7501119.1799999904</v>
      </c>
      <c r="E342" s="254"/>
      <c r="F342" s="255"/>
      <c r="G342" s="255"/>
      <c r="H342" s="254"/>
      <c r="I342" s="253"/>
      <c r="J342" s="254"/>
      <c r="K342" s="253">
        <f t="shared" si="28"/>
        <v>7501119.1799999904</v>
      </c>
      <c r="L342" s="256" t="e">
        <f>#REF!+C342</f>
        <v>#REF!</v>
      </c>
      <c r="M342" s="253"/>
      <c r="N342" s="228" t="e">
        <v>#VALUE!</v>
      </c>
      <c r="O342" s="64">
        <v>0</v>
      </c>
      <c r="Q342" s="257">
        <v>5559581.1799999997</v>
      </c>
      <c r="R342" s="258">
        <f t="shared" si="24"/>
        <v>1941537.9999999907</v>
      </c>
    </row>
    <row r="343" spans="1:18" ht="12.75" customHeight="1" outlineLevel="2">
      <c r="A343" s="271" t="s">
        <v>4707</v>
      </c>
      <c r="B343" s="195" t="s">
        <v>3267</v>
      </c>
      <c r="C343" s="229">
        <v>0</v>
      </c>
      <c r="D343" s="229">
        <f t="shared" si="27"/>
        <v>0</v>
      </c>
      <c r="E343" s="254"/>
      <c r="F343" s="255"/>
      <c r="G343" s="255"/>
      <c r="H343" s="254"/>
      <c r="I343" s="229"/>
      <c r="J343" s="254"/>
      <c r="K343" s="229">
        <f t="shared" si="28"/>
        <v>0</v>
      </c>
      <c r="L343" s="256"/>
      <c r="M343" s="229"/>
      <c r="N343" s="228">
        <v>0</v>
      </c>
      <c r="O343" s="64" t="s">
        <v>3266</v>
      </c>
      <c r="P343" s="241" t="b">
        <f>EXACT($A$342,O343)</f>
        <v>1</v>
      </c>
      <c r="Q343" s="257">
        <v>0</v>
      </c>
      <c r="R343" s="258">
        <f t="shared" si="24"/>
        <v>0</v>
      </c>
    </row>
    <row r="344" spans="1:18" ht="12.75" customHeight="1" outlineLevel="2">
      <c r="A344" s="271" t="s">
        <v>4708</v>
      </c>
      <c r="B344" s="195" t="s">
        <v>3268</v>
      </c>
      <c r="C344" s="229">
        <v>0</v>
      </c>
      <c r="D344" s="229">
        <f t="shared" si="27"/>
        <v>0</v>
      </c>
      <c r="E344" s="254"/>
      <c r="F344" s="255"/>
      <c r="G344" s="255"/>
      <c r="H344" s="254"/>
      <c r="I344" s="229"/>
      <c r="J344" s="254"/>
      <c r="K344" s="229">
        <f t="shared" si="28"/>
        <v>0</v>
      </c>
      <c r="L344" s="256"/>
      <c r="M344" s="229"/>
      <c r="N344" s="228">
        <v>0</v>
      </c>
      <c r="O344" s="64" t="s">
        <v>3266</v>
      </c>
      <c r="P344" s="241" t="b">
        <f>EXACT($A$342,O344)</f>
        <v>1</v>
      </c>
      <c r="Q344" s="257">
        <v>0</v>
      </c>
      <c r="R344" s="258">
        <f t="shared" si="24"/>
        <v>0</v>
      </c>
    </row>
    <row r="345" spans="1:18" ht="12.75" customHeight="1" outlineLevel="2">
      <c r="A345" s="271" t="s">
        <v>4709</v>
      </c>
      <c r="B345" s="195" t="s">
        <v>3269</v>
      </c>
      <c r="C345" s="229">
        <v>-7501119.1799999904</v>
      </c>
      <c r="D345" s="229">
        <f t="shared" si="27"/>
        <v>7501119.1799999904</v>
      </c>
      <c r="E345" s="254"/>
      <c r="F345" s="255"/>
      <c r="G345" s="255"/>
      <c r="H345" s="254"/>
      <c r="I345" s="229"/>
      <c r="J345" s="254"/>
      <c r="K345" s="229">
        <f>D345+I345</f>
        <v>7501119.1799999904</v>
      </c>
      <c r="L345" s="256"/>
      <c r="M345" s="229"/>
      <c r="N345" s="228">
        <v>0</v>
      </c>
      <c r="O345" s="64" t="s">
        <v>3266</v>
      </c>
      <c r="P345" s="241" t="b">
        <f>EXACT($A$342,O345)</f>
        <v>1</v>
      </c>
      <c r="Q345" s="257">
        <v>0</v>
      </c>
      <c r="R345" s="258">
        <f t="shared" si="24"/>
        <v>7501119.1799999904</v>
      </c>
    </row>
    <row r="346" spans="1:18" outlineLevel="1">
      <c r="A346" s="399" t="s">
        <v>3270</v>
      </c>
      <c r="C346" s="253">
        <f>SUM(C347:C349)</f>
        <v>-76251830.200000003</v>
      </c>
      <c r="D346" s="253">
        <f t="shared" si="27"/>
        <v>76251830.200000003</v>
      </c>
      <c r="E346" s="254"/>
      <c r="F346" s="255"/>
      <c r="G346" s="255"/>
      <c r="H346" s="254"/>
      <c r="I346" s="253"/>
      <c r="J346" s="254"/>
      <c r="K346" s="253">
        <f t="shared" si="28"/>
        <v>76251830.200000003</v>
      </c>
      <c r="L346" s="256" t="e">
        <f>#REF!+C346</f>
        <v>#REF!</v>
      </c>
      <c r="M346" s="253"/>
      <c r="N346" s="228" t="e">
        <v>#VALUE!</v>
      </c>
      <c r="O346" s="64">
        <v>0</v>
      </c>
      <c r="Q346" s="257">
        <v>926219614.70000005</v>
      </c>
      <c r="R346" s="258">
        <f t="shared" si="24"/>
        <v>-849967784.5</v>
      </c>
    </row>
    <row r="347" spans="1:18" ht="12.75" customHeight="1" outlineLevel="2">
      <c r="A347" s="271" t="s">
        <v>4710</v>
      </c>
      <c r="B347" s="195" t="s">
        <v>3271</v>
      </c>
      <c r="C347" s="229">
        <v>-9765294.9900000002</v>
      </c>
      <c r="D347" s="229">
        <f t="shared" si="27"/>
        <v>9765294.9900000002</v>
      </c>
      <c r="E347" s="254"/>
      <c r="F347" s="255"/>
      <c r="G347" s="255"/>
      <c r="H347" s="254"/>
      <c r="I347" s="229"/>
      <c r="J347" s="254"/>
      <c r="K347" s="229">
        <f t="shared" si="28"/>
        <v>9765294.9900000002</v>
      </c>
      <c r="L347" s="256"/>
      <c r="M347" s="229"/>
      <c r="N347" s="228">
        <v>0</v>
      </c>
      <c r="O347" s="64" t="s">
        <v>3270</v>
      </c>
      <c r="P347" s="241" t="b">
        <f>EXACT($A$346,O347)</f>
        <v>1</v>
      </c>
      <c r="Q347" s="257">
        <v>0</v>
      </c>
      <c r="R347" s="258">
        <f t="shared" si="24"/>
        <v>9765294.9900000002</v>
      </c>
    </row>
    <row r="348" spans="1:18" ht="12.75" customHeight="1" outlineLevel="2">
      <c r="A348" s="271" t="s">
        <v>4711</v>
      </c>
      <c r="B348" s="195" t="s">
        <v>3272</v>
      </c>
      <c r="C348" s="229">
        <v>-66486535.210000001</v>
      </c>
      <c r="D348" s="229">
        <f t="shared" si="27"/>
        <v>66486535.210000001</v>
      </c>
      <c r="E348" s="254"/>
      <c r="F348" s="255"/>
      <c r="G348" s="255"/>
      <c r="H348" s="254"/>
      <c r="I348" s="229"/>
      <c r="J348" s="254"/>
      <c r="K348" s="229">
        <f t="shared" si="28"/>
        <v>66486535.210000001</v>
      </c>
      <c r="L348" s="256"/>
      <c r="M348" s="229"/>
      <c r="N348" s="228">
        <v>0</v>
      </c>
      <c r="O348" s="64" t="s">
        <v>3270</v>
      </c>
      <c r="P348" s="241" t="b">
        <f>EXACT($A$346,O348)</f>
        <v>1</v>
      </c>
      <c r="Q348" s="257">
        <v>0</v>
      </c>
      <c r="R348" s="258">
        <f t="shared" si="24"/>
        <v>66486535.210000001</v>
      </c>
    </row>
    <row r="349" spans="1:18" ht="12.75" customHeight="1" outlineLevel="2">
      <c r="A349" s="400" t="s">
        <v>4712</v>
      </c>
      <c r="B349" s="44" t="s">
        <v>3273</v>
      </c>
      <c r="C349" s="229">
        <v>0</v>
      </c>
      <c r="D349" s="229">
        <f t="shared" si="27"/>
        <v>0</v>
      </c>
      <c r="E349" s="254"/>
      <c r="F349" s="255"/>
      <c r="G349" s="255"/>
      <c r="H349" s="254"/>
      <c r="I349" s="229"/>
      <c r="J349" s="254"/>
      <c r="K349" s="229">
        <f t="shared" si="28"/>
        <v>0</v>
      </c>
      <c r="L349" s="256"/>
      <c r="M349" s="229"/>
      <c r="N349" s="228">
        <v>0</v>
      </c>
      <c r="O349" s="64">
        <v>0</v>
      </c>
      <c r="P349" s="241" t="b">
        <f>EXACT($A$346,O349)</f>
        <v>0</v>
      </c>
      <c r="Q349" s="257">
        <v>0</v>
      </c>
      <c r="R349" s="258">
        <f t="shared" ref="R349:R417" si="29">K349-Q349</f>
        <v>0</v>
      </c>
    </row>
    <row r="350" spans="1:18" ht="12.75" customHeight="1" outlineLevel="1">
      <c r="A350" s="399" t="s">
        <v>3274</v>
      </c>
      <c r="C350" s="253">
        <f>C351</f>
        <v>-15729719.16</v>
      </c>
      <c r="D350" s="253">
        <f t="shared" si="27"/>
        <v>15729719.16</v>
      </c>
      <c r="E350" s="254"/>
      <c r="F350" s="255"/>
      <c r="G350" s="255"/>
      <c r="H350" s="254"/>
      <c r="I350" s="253"/>
      <c r="J350" s="254"/>
      <c r="K350" s="253">
        <f>D350+I350</f>
        <v>15729719.16</v>
      </c>
      <c r="L350" s="256"/>
      <c r="M350" s="229"/>
      <c r="N350" s="228" t="e">
        <v>#VALUE!</v>
      </c>
      <c r="O350" s="64">
        <v>0</v>
      </c>
      <c r="Q350" s="257">
        <v>11610886.859999999</v>
      </c>
      <c r="R350" s="258">
        <f t="shared" si="29"/>
        <v>4118832.3000000007</v>
      </c>
    </row>
    <row r="351" spans="1:18" ht="12.75" customHeight="1" outlineLevel="2">
      <c r="A351" s="271" t="s">
        <v>4713</v>
      </c>
      <c r="B351" s="195" t="s">
        <v>3275</v>
      </c>
      <c r="C351" s="229">
        <v>-15729719.16</v>
      </c>
      <c r="D351" s="229">
        <f t="shared" si="27"/>
        <v>15729719.16</v>
      </c>
      <c r="E351" s="254"/>
      <c r="F351" s="255"/>
      <c r="G351" s="255"/>
      <c r="H351" s="254"/>
      <c r="I351" s="229"/>
      <c r="J351" s="254"/>
      <c r="K351" s="229">
        <f>D351+I351</f>
        <v>15729719.16</v>
      </c>
      <c r="L351" s="256"/>
      <c r="M351" s="229"/>
      <c r="N351" s="228">
        <v>0</v>
      </c>
      <c r="O351" s="64" t="s">
        <v>3274</v>
      </c>
      <c r="P351" s="241" t="b">
        <f>EXACT($A350,O351)</f>
        <v>1</v>
      </c>
      <c r="Q351" s="257">
        <v>0</v>
      </c>
      <c r="R351" s="258">
        <f t="shared" si="29"/>
        <v>15729719.16</v>
      </c>
    </row>
    <row r="352" spans="1:18" outlineLevel="1">
      <c r="A352" s="399" t="s">
        <v>3276</v>
      </c>
      <c r="B352" s="44"/>
      <c r="C352" s="253">
        <f>SUM(C353:C355)</f>
        <v>-8279381.6900000004</v>
      </c>
      <c r="D352" s="253">
        <f t="shared" si="27"/>
        <v>8279381.6900000004</v>
      </c>
      <c r="E352" s="254"/>
      <c r="F352" s="255"/>
      <c r="G352" s="255"/>
      <c r="H352" s="254"/>
      <c r="I352" s="253"/>
      <c r="J352" s="254"/>
      <c r="K352" s="253">
        <f t="shared" si="28"/>
        <v>8279381.6900000004</v>
      </c>
      <c r="L352" s="256" t="e">
        <f>#REF!+C352</f>
        <v>#REF!</v>
      </c>
      <c r="M352" s="253"/>
      <c r="N352" s="228" t="e">
        <v>#VALUE!</v>
      </c>
      <c r="O352" s="64">
        <v>0</v>
      </c>
      <c r="Q352" s="257">
        <v>7644108.3600000003</v>
      </c>
      <c r="R352" s="258">
        <f t="shared" si="29"/>
        <v>635273.33000000007</v>
      </c>
    </row>
    <row r="353" spans="1:18" outlineLevel="2">
      <c r="A353" s="271" t="s">
        <v>4714</v>
      </c>
      <c r="B353" s="195" t="s">
        <v>3277</v>
      </c>
      <c r="C353" s="229">
        <v>-8279381.6900000004</v>
      </c>
      <c r="D353" s="229">
        <f t="shared" si="27"/>
        <v>8279381.6900000004</v>
      </c>
      <c r="E353" s="254"/>
      <c r="F353" s="255"/>
      <c r="G353" s="255"/>
      <c r="H353" s="254"/>
      <c r="I353" s="229"/>
      <c r="J353" s="254"/>
      <c r="K353" s="229">
        <f t="shared" si="28"/>
        <v>8279381.6900000004</v>
      </c>
      <c r="L353" s="256"/>
      <c r="M353" s="229"/>
      <c r="N353" s="228">
        <v>0</v>
      </c>
      <c r="O353" s="64" t="s">
        <v>3276</v>
      </c>
      <c r="P353" s="241" t="b">
        <f>EXACT($A$352,O353)</f>
        <v>1</v>
      </c>
      <c r="Q353" s="257">
        <v>0</v>
      </c>
      <c r="R353" s="258">
        <f t="shared" si="29"/>
        <v>8279381.6900000004</v>
      </c>
    </row>
    <row r="354" spans="1:18" outlineLevel="2">
      <c r="A354" s="400" t="s">
        <v>4715</v>
      </c>
      <c r="B354" s="44" t="s">
        <v>3278</v>
      </c>
      <c r="C354" s="229">
        <v>0</v>
      </c>
      <c r="D354" s="229">
        <f t="shared" si="27"/>
        <v>0</v>
      </c>
      <c r="E354" s="254"/>
      <c r="F354" s="255"/>
      <c r="G354" s="255"/>
      <c r="H354" s="254"/>
      <c r="I354" s="229"/>
      <c r="J354" s="254"/>
      <c r="K354" s="229">
        <f t="shared" si="28"/>
        <v>0</v>
      </c>
      <c r="L354" s="256"/>
      <c r="M354" s="229"/>
      <c r="N354" s="228">
        <v>0</v>
      </c>
      <c r="O354" s="64">
        <v>0</v>
      </c>
      <c r="P354" s="241" t="b">
        <f>EXACT($A$352,O354)</f>
        <v>0</v>
      </c>
      <c r="Q354" s="257">
        <v>0</v>
      </c>
      <c r="R354" s="258">
        <f t="shared" si="29"/>
        <v>0</v>
      </c>
    </row>
    <row r="355" spans="1:18" outlineLevel="2">
      <c r="A355" s="400" t="s">
        <v>4716</v>
      </c>
      <c r="B355" s="44" t="s">
        <v>3279</v>
      </c>
      <c r="C355" s="229">
        <v>0</v>
      </c>
      <c r="D355" s="229">
        <f t="shared" si="27"/>
        <v>0</v>
      </c>
      <c r="E355" s="254"/>
      <c r="F355" s="255"/>
      <c r="G355" s="255"/>
      <c r="H355" s="254"/>
      <c r="I355" s="229"/>
      <c r="J355" s="254"/>
      <c r="K355" s="229">
        <f t="shared" si="28"/>
        <v>0</v>
      </c>
      <c r="L355" s="256"/>
      <c r="M355" s="229"/>
      <c r="N355" s="228">
        <v>0</v>
      </c>
      <c r="O355" s="64">
        <v>0</v>
      </c>
      <c r="P355" s="241" t="b">
        <f>EXACT($A$352,O355)</f>
        <v>0</v>
      </c>
      <c r="Q355" s="257">
        <v>0</v>
      </c>
      <c r="R355" s="258">
        <f t="shared" si="29"/>
        <v>0</v>
      </c>
    </row>
    <row r="356" spans="1:18" outlineLevel="1">
      <c r="A356" s="399" t="s">
        <v>3280</v>
      </c>
      <c r="C356" s="253">
        <f>SUM(C357:C361)</f>
        <v>-190938.0799999999</v>
      </c>
      <c r="D356" s="253">
        <f t="shared" si="27"/>
        <v>190938.0799999999</v>
      </c>
      <c r="E356" s="254"/>
      <c r="F356" s="255"/>
      <c r="G356" s="255"/>
      <c r="H356" s="254"/>
      <c r="I356" s="253"/>
      <c r="J356" s="254"/>
      <c r="K356" s="253">
        <f t="shared" si="28"/>
        <v>190938.0799999999</v>
      </c>
      <c r="L356" s="256" t="e">
        <f>#REF!+C356</f>
        <v>#REF!</v>
      </c>
      <c r="M356" s="253"/>
      <c r="N356" s="228" t="e">
        <v>#VALUE!</v>
      </c>
      <c r="O356" s="64">
        <v>0</v>
      </c>
      <c r="Q356" s="257">
        <v>162289.34</v>
      </c>
      <c r="R356" s="258">
        <f t="shared" si="29"/>
        <v>28648.739999999903</v>
      </c>
    </row>
    <row r="357" spans="1:18" outlineLevel="2">
      <c r="A357" s="271" t="s">
        <v>4717</v>
      </c>
      <c r="B357" s="195" t="s">
        <v>3281</v>
      </c>
      <c r="C357" s="229">
        <v>-12913.209999999901</v>
      </c>
      <c r="D357" s="229">
        <f t="shared" si="27"/>
        <v>12913.209999999901</v>
      </c>
      <c r="E357" s="265"/>
      <c r="F357" s="255"/>
      <c r="G357" s="255"/>
      <c r="H357" s="254"/>
      <c r="I357" s="229"/>
      <c r="J357" s="254"/>
      <c r="K357" s="229">
        <f t="shared" si="28"/>
        <v>12913.209999999901</v>
      </c>
      <c r="L357" s="256"/>
      <c r="M357" s="229"/>
      <c r="N357" s="228">
        <v>0</v>
      </c>
      <c r="O357" s="64" t="s">
        <v>3280</v>
      </c>
      <c r="P357" s="241" t="b">
        <f>EXACT($A$356,O357)</f>
        <v>1</v>
      </c>
      <c r="Q357" s="257">
        <v>0</v>
      </c>
      <c r="R357" s="258">
        <f t="shared" si="29"/>
        <v>12913.209999999901</v>
      </c>
    </row>
    <row r="358" spans="1:18" outlineLevel="2">
      <c r="A358" s="271" t="s">
        <v>4718</v>
      </c>
      <c r="B358" s="195" t="s">
        <v>3282</v>
      </c>
      <c r="C358" s="229">
        <v>-61410.8</v>
      </c>
      <c r="D358" s="229">
        <f t="shared" si="27"/>
        <v>61410.8</v>
      </c>
      <c r="E358" s="265"/>
      <c r="F358" s="255"/>
      <c r="G358" s="255"/>
      <c r="H358" s="254"/>
      <c r="I358" s="229"/>
      <c r="J358" s="254"/>
      <c r="K358" s="229">
        <f t="shared" si="28"/>
        <v>61410.8</v>
      </c>
      <c r="L358" s="256"/>
      <c r="M358" s="229"/>
      <c r="N358" s="228">
        <v>0</v>
      </c>
      <c r="O358" s="64" t="s">
        <v>3280</v>
      </c>
      <c r="P358" s="241" t="b">
        <f>EXACT($A$356,O358)</f>
        <v>1</v>
      </c>
      <c r="Q358" s="257">
        <v>0</v>
      </c>
      <c r="R358" s="258">
        <f t="shared" si="29"/>
        <v>61410.8</v>
      </c>
    </row>
    <row r="359" spans="1:18" outlineLevel="2">
      <c r="A359" s="403" t="s">
        <v>4719</v>
      </c>
      <c r="B359" s="266" t="s">
        <v>3283</v>
      </c>
      <c r="C359" s="264">
        <v>-7141.84</v>
      </c>
      <c r="D359" s="229">
        <f t="shared" si="27"/>
        <v>7141.84</v>
      </c>
      <c r="E359" s="254"/>
      <c r="F359" s="255"/>
      <c r="G359" s="255"/>
      <c r="H359" s="254"/>
      <c r="I359" s="229"/>
      <c r="J359" s="254"/>
      <c r="K359" s="229">
        <f>D359+I359</f>
        <v>7141.84</v>
      </c>
      <c r="L359" s="256"/>
      <c r="M359" s="229"/>
      <c r="N359" s="228">
        <v>0</v>
      </c>
      <c r="O359" s="64" t="s">
        <v>3280</v>
      </c>
      <c r="P359" s="241" t="b">
        <f>EXACT($A$356,O359)</f>
        <v>1</v>
      </c>
      <c r="Q359" s="257">
        <v>0</v>
      </c>
      <c r="R359" s="258">
        <f t="shared" si="29"/>
        <v>7141.84</v>
      </c>
    </row>
    <row r="360" spans="1:18" outlineLevel="2">
      <c r="A360" s="403" t="s">
        <v>4720</v>
      </c>
      <c r="B360" s="266" t="s">
        <v>3284</v>
      </c>
      <c r="C360" s="264">
        <v>-31717.48</v>
      </c>
      <c r="D360" s="229">
        <f t="shared" si="27"/>
        <v>31717.48</v>
      </c>
      <c r="E360" s="254"/>
      <c r="F360" s="255"/>
      <c r="G360" s="255"/>
      <c r="H360" s="254"/>
      <c r="I360" s="229"/>
      <c r="J360" s="254"/>
      <c r="K360" s="229">
        <f>D360+I360</f>
        <v>31717.48</v>
      </c>
      <c r="L360" s="256"/>
      <c r="M360" s="229"/>
      <c r="N360" s="228">
        <v>0</v>
      </c>
      <c r="O360" s="64" t="s">
        <v>3280</v>
      </c>
      <c r="P360" s="241" t="b">
        <f>EXACT($A$356,O360)</f>
        <v>1</v>
      </c>
      <c r="Q360" s="257">
        <v>0</v>
      </c>
      <c r="R360" s="258">
        <f t="shared" si="29"/>
        <v>31717.48</v>
      </c>
    </row>
    <row r="361" spans="1:18" outlineLevel="2">
      <c r="A361" s="403" t="s">
        <v>4721</v>
      </c>
      <c r="B361" s="266" t="s">
        <v>3285</v>
      </c>
      <c r="C361" s="264">
        <v>-77754.75</v>
      </c>
      <c r="D361" s="229">
        <f t="shared" si="27"/>
        <v>77754.75</v>
      </c>
      <c r="E361" s="254"/>
      <c r="F361" s="255"/>
      <c r="G361" s="255"/>
      <c r="H361" s="254"/>
      <c r="I361" s="229"/>
      <c r="J361" s="254"/>
      <c r="K361" s="229">
        <f>D361+I361</f>
        <v>77754.75</v>
      </c>
      <c r="L361" s="256"/>
      <c r="M361" s="229"/>
      <c r="N361" s="228">
        <v>0</v>
      </c>
      <c r="O361" s="64" t="s">
        <v>3280</v>
      </c>
      <c r="P361" s="241" t="b">
        <f>EXACT($A$356,O361)</f>
        <v>1</v>
      </c>
      <c r="Q361" s="257">
        <v>0</v>
      </c>
      <c r="R361" s="258">
        <f t="shared" si="29"/>
        <v>77754.75</v>
      </c>
    </row>
    <row r="362" spans="1:18" outlineLevel="1">
      <c r="A362" s="399" t="s">
        <v>3286</v>
      </c>
      <c r="C362" s="253">
        <f>SUM(C363:C367)</f>
        <v>-224337.84999999998</v>
      </c>
      <c r="D362" s="253">
        <f t="shared" si="27"/>
        <v>224337.84999999998</v>
      </c>
      <c r="E362" s="265"/>
      <c r="F362" s="255"/>
      <c r="G362" s="255"/>
      <c r="H362" s="254"/>
      <c r="I362" s="253"/>
      <c r="J362" s="254"/>
      <c r="K362" s="253">
        <f t="shared" si="28"/>
        <v>224337.84999999998</v>
      </c>
      <c r="L362" s="256" t="e">
        <f>#REF!+C362</f>
        <v>#REF!</v>
      </c>
      <c r="M362" s="253"/>
      <c r="N362" s="228" t="e">
        <v>#VALUE!</v>
      </c>
      <c r="O362" s="64">
        <v>0</v>
      </c>
      <c r="Q362" s="257">
        <v>203675.63</v>
      </c>
      <c r="R362" s="258">
        <f t="shared" si="29"/>
        <v>20662.219999999972</v>
      </c>
    </row>
    <row r="363" spans="1:18" outlineLevel="2">
      <c r="A363" s="271" t="s">
        <v>4722</v>
      </c>
      <c r="B363" s="195" t="s">
        <v>3287</v>
      </c>
      <c r="C363" s="229">
        <v>-31536.61</v>
      </c>
      <c r="D363" s="229">
        <f t="shared" si="27"/>
        <v>31536.61</v>
      </c>
      <c r="E363" s="265"/>
      <c r="F363" s="255"/>
      <c r="G363" s="255"/>
      <c r="H363" s="254"/>
      <c r="I363" s="229"/>
      <c r="J363" s="254"/>
      <c r="K363" s="229">
        <f t="shared" si="28"/>
        <v>31536.61</v>
      </c>
      <c r="L363" s="256"/>
      <c r="M363" s="229"/>
      <c r="N363" s="228">
        <v>0</v>
      </c>
      <c r="O363" s="64" t="s">
        <v>3286</v>
      </c>
      <c r="P363" s="241" t="b">
        <f>EXACT($A$362,O363)</f>
        <v>1</v>
      </c>
      <c r="Q363" s="257">
        <v>0</v>
      </c>
      <c r="R363" s="258">
        <f t="shared" si="29"/>
        <v>31536.61</v>
      </c>
    </row>
    <row r="364" spans="1:18" outlineLevel="2">
      <c r="A364" s="271" t="s">
        <v>4723</v>
      </c>
      <c r="B364" s="195" t="s">
        <v>3288</v>
      </c>
      <c r="C364" s="229">
        <v>-166007.20000000001</v>
      </c>
      <c r="D364" s="229">
        <f t="shared" si="27"/>
        <v>166007.20000000001</v>
      </c>
      <c r="E364" s="265"/>
      <c r="F364" s="255"/>
      <c r="G364" s="255"/>
      <c r="H364" s="254"/>
      <c r="I364" s="229"/>
      <c r="J364" s="254"/>
      <c r="K364" s="229">
        <f t="shared" si="28"/>
        <v>166007.20000000001</v>
      </c>
      <c r="L364" s="256"/>
      <c r="M364" s="229"/>
      <c r="N364" s="228">
        <v>0</v>
      </c>
      <c r="O364" s="64" t="s">
        <v>3286</v>
      </c>
      <c r="P364" s="241" t="b">
        <f>EXACT($A$362,O364)</f>
        <v>1</v>
      </c>
      <c r="Q364" s="257">
        <v>0</v>
      </c>
      <c r="R364" s="258">
        <f t="shared" si="29"/>
        <v>166007.20000000001</v>
      </c>
    </row>
    <row r="365" spans="1:18" outlineLevel="2">
      <c r="A365" s="403" t="s">
        <v>4724</v>
      </c>
      <c r="B365" s="266" t="s">
        <v>3289</v>
      </c>
      <c r="C365" s="264">
        <v>-1593.8</v>
      </c>
      <c r="D365" s="229">
        <f t="shared" si="27"/>
        <v>1593.8</v>
      </c>
      <c r="E365" s="254"/>
      <c r="F365" s="255"/>
      <c r="G365" s="255"/>
      <c r="H365" s="254"/>
      <c r="I365" s="229"/>
      <c r="J365" s="254"/>
      <c r="K365" s="229">
        <f>D365+I365</f>
        <v>1593.8</v>
      </c>
      <c r="L365" s="256"/>
      <c r="M365" s="229"/>
      <c r="N365" s="228">
        <v>0</v>
      </c>
      <c r="O365" s="64" t="s">
        <v>3286</v>
      </c>
      <c r="P365" s="241" t="b">
        <f>EXACT($A$362,O365)</f>
        <v>1</v>
      </c>
      <c r="Q365" s="257">
        <v>0</v>
      </c>
      <c r="R365" s="258">
        <f t="shared" si="29"/>
        <v>1593.8</v>
      </c>
    </row>
    <row r="366" spans="1:18" outlineLevel="2">
      <c r="A366" s="403" t="s">
        <v>4725</v>
      </c>
      <c r="B366" s="266" t="s">
        <v>3290</v>
      </c>
      <c r="C366" s="264">
        <v>-7012.84</v>
      </c>
      <c r="D366" s="229">
        <f t="shared" si="27"/>
        <v>7012.84</v>
      </c>
      <c r="E366" s="254"/>
      <c r="F366" s="255"/>
      <c r="G366" s="255"/>
      <c r="H366" s="254"/>
      <c r="I366" s="229"/>
      <c r="J366" s="254"/>
      <c r="K366" s="229">
        <f>D366+I366</f>
        <v>7012.84</v>
      </c>
      <c r="L366" s="256"/>
      <c r="M366" s="229"/>
      <c r="N366" s="228">
        <v>0</v>
      </c>
      <c r="O366" s="64" t="s">
        <v>3286</v>
      </c>
      <c r="P366" s="241" t="b">
        <f>EXACT($A$362,O366)</f>
        <v>1</v>
      </c>
      <c r="Q366" s="257">
        <v>0</v>
      </c>
      <c r="R366" s="258">
        <f t="shared" si="29"/>
        <v>7012.84</v>
      </c>
    </row>
    <row r="367" spans="1:18" outlineLevel="2">
      <c r="A367" s="403" t="s">
        <v>4726</v>
      </c>
      <c r="B367" s="266" t="s">
        <v>3291</v>
      </c>
      <c r="C367" s="264">
        <v>-18187.400000000001</v>
      </c>
      <c r="D367" s="229">
        <f t="shared" si="27"/>
        <v>18187.400000000001</v>
      </c>
      <c r="E367" s="254"/>
      <c r="F367" s="255"/>
      <c r="G367" s="255"/>
      <c r="H367" s="254"/>
      <c r="I367" s="229"/>
      <c r="J367" s="254"/>
      <c r="K367" s="229">
        <f>D367+I367</f>
        <v>18187.400000000001</v>
      </c>
      <c r="L367" s="256"/>
      <c r="M367" s="229"/>
      <c r="N367" s="228">
        <v>0</v>
      </c>
      <c r="O367" s="64" t="s">
        <v>3286</v>
      </c>
      <c r="P367" s="241" t="b">
        <f>EXACT($A$362,O367)</f>
        <v>1</v>
      </c>
      <c r="Q367" s="257">
        <v>0</v>
      </c>
      <c r="R367" s="258">
        <f t="shared" si="29"/>
        <v>18187.400000000001</v>
      </c>
    </row>
    <row r="368" spans="1:18" outlineLevel="1">
      <c r="A368" s="402" t="s">
        <v>3292</v>
      </c>
      <c r="C368" s="253">
        <f>SUM(C369:C375)</f>
        <v>-168580269.69999981</v>
      </c>
      <c r="D368" s="253">
        <f t="shared" si="27"/>
        <v>168580269.69999981</v>
      </c>
      <c r="E368" s="265"/>
      <c r="F368" s="255"/>
      <c r="G368" s="255"/>
      <c r="H368" s="254"/>
      <c r="I368" s="253"/>
      <c r="J368" s="254"/>
      <c r="K368" s="253">
        <f t="shared" si="28"/>
        <v>168580269.69999981</v>
      </c>
      <c r="L368" s="256" t="e">
        <f>#REF!+C368</f>
        <v>#REF!</v>
      </c>
      <c r="M368" s="253"/>
      <c r="N368" s="228" t="e">
        <v>#VALUE!</v>
      </c>
      <c r="O368" s="64">
        <v>0</v>
      </c>
      <c r="Q368" s="257">
        <v>152934285.19999999</v>
      </c>
      <c r="R368" s="258">
        <f t="shared" si="29"/>
        <v>15645984.499999821</v>
      </c>
    </row>
    <row r="369" spans="1:19" outlineLevel="2">
      <c r="A369" s="400" t="s">
        <v>4727</v>
      </c>
      <c r="B369" s="44" t="s">
        <v>743</v>
      </c>
      <c r="C369" s="229">
        <v>-21017851.100000001</v>
      </c>
      <c r="D369" s="229">
        <f t="shared" si="27"/>
        <v>21017851.100000001</v>
      </c>
      <c r="E369" s="254"/>
      <c r="F369" s="255"/>
      <c r="G369" s="255"/>
      <c r="H369" s="254"/>
      <c r="I369" s="229"/>
      <c r="J369" s="254"/>
      <c r="K369" s="229">
        <f t="shared" si="28"/>
        <v>21017851.100000001</v>
      </c>
      <c r="L369" s="256"/>
      <c r="M369" s="229"/>
      <c r="N369" s="228">
        <v>0</v>
      </c>
      <c r="O369" s="64" t="s">
        <v>3292</v>
      </c>
      <c r="P369" s="241" t="b">
        <f t="shared" ref="P369:P375" si="30">EXACT($A$368,O369)</f>
        <v>1</v>
      </c>
      <c r="Q369" s="257">
        <v>0</v>
      </c>
      <c r="R369" s="258">
        <f t="shared" si="29"/>
        <v>21017851.100000001</v>
      </c>
    </row>
    <row r="370" spans="1:19" outlineLevel="2">
      <c r="A370" s="400" t="s">
        <v>4728</v>
      </c>
      <c r="B370" s="44" t="s">
        <v>744</v>
      </c>
      <c r="C370" s="229">
        <v>-107533884.52</v>
      </c>
      <c r="D370" s="229">
        <f t="shared" si="27"/>
        <v>107533884.52</v>
      </c>
      <c r="E370" s="254"/>
      <c r="F370" s="255"/>
      <c r="G370" s="255"/>
      <c r="H370" s="254"/>
      <c r="I370" s="229"/>
      <c r="J370" s="254"/>
      <c r="K370" s="229">
        <f t="shared" si="28"/>
        <v>107533884.52</v>
      </c>
      <c r="L370" s="256"/>
      <c r="M370" s="229"/>
      <c r="N370" s="228">
        <v>0</v>
      </c>
      <c r="O370" s="64" t="s">
        <v>3292</v>
      </c>
      <c r="P370" s="241" t="b">
        <f t="shared" si="30"/>
        <v>1</v>
      </c>
      <c r="Q370" s="257">
        <v>0</v>
      </c>
      <c r="R370" s="258">
        <f t="shared" si="29"/>
        <v>107533884.52</v>
      </c>
    </row>
    <row r="371" spans="1:19" outlineLevel="2">
      <c r="A371" s="403" t="s">
        <v>4729</v>
      </c>
      <c r="B371" s="263" t="s">
        <v>3293</v>
      </c>
      <c r="C371" s="264">
        <v>-2551630.1800000002</v>
      </c>
      <c r="D371" s="229">
        <f t="shared" si="27"/>
        <v>2551630.1800000002</v>
      </c>
      <c r="E371" s="254"/>
      <c r="F371" s="255"/>
      <c r="G371" s="255"/>
      <c r="H371" s="254"/>
      <c r="I371" s="229"/>
      <c r="J371" s="254"/>
      <c r="K371" s="229">
        <f>D371+I371</f>
        <v>2551630.1800000002</v>
      </c>
      <c r="L371" s="256"/>
      <c r="M371" s="229"/>
      <c r="N371" s="228">
        <v>0</v>
      </c>
      <c r="O371" s="64" t="s">
        <v>3292</v>
      </c>
      <c r="P371" s="241" t="b">
        <f t="shared" si="30"/>
        <v>1</v>
      </c>
      <c r="Q371" s="257">
        <v>0</v>
      </c>
      <c r="R371" s="258">
        <f t="shared" si="29"/>
        <v>2551630.1800000002</v>
      </c>
    </row>
    <row r="372" spans="1:19" outlineLevel="2">
      <c r="A372" s="403" t="s">
        <v>4730</v>
      </c>
      <c r="B372" s="263" t="s">
        <v>3294</v>
      </c>
      <c r="C372" s="264">
        <v>-11295973.449999901</v>
      </c>
      <c r="D372" s="229">
        <f t="shared" si="27"/>
        <v>11295973.449999901</v>
      </c>
      <c r="E372" s="254"/>
      <c r="F372" s="255"/>
      <c r="G372" s="255"/>
      <c r="H372" s="254"/>
      <c r="I372" s="229"/>
      <c r="J372" s="254"/>
      <c r="K372" s="229">
        <f>D372+I372</f>
        <v>11295973.449999901</v>
      </c>
      <c r="L372" s="256"/>
      <c r="M372" s="229"/>
      <c r="N372" s="228">
        <v>0</v>
      </c>
      <c r="O372" s="64" t="s">
        <v>3292</v>
      </c>
      <c r="P372" s="241" t="b">
        <f t="shared" si="30"/>
        <v>1</v>
      </c>
      <c r="Q372" s="257">
        <v>0</v>
      </c>
      <c r="R372" s="258">
        <f t="shared" si="29"/>
        <v>11295973.449999901</v>
      </c>
    </row>
    <row r="373" spans="1:19" outlineLevel="2">
      <c r="A373" s="403" t="s">
        <v>4731</v>
      </c>
      <c r="B373" s="263" t="s">
        <v>3295</v>
      </c>
      <c r="C373" s="264">
        <v>-26180930.449999899</v>
      </c>
      <c r="D373" s="229">
        <f t="shared" si="27"/>
        <v>26180930.449999899</v>
      </c>
      <c r="E373" s="254"/>
      <c r="F373" s="255"/>
      <c r="G373" s="255"/>
      <c r="H373" s="254"/>
      <c r="I373" s="229"/>
      <c r="J373" s="254"/>
      <c r="K373" s="229">
        <f>D373+I373</f>
        <v>26180930.449999899</v>
      </c>
      <c r="L373" s="256"/>
      <c r="M373" s="229"/>
      <c r="N373" s="228">
        <v>0</v>
      </c>
      <c r="O373" s="64" t="s">
        <v>3292</v>
      </c>
      <c r="P373" s="241" t="b">
        <f t="shared" si="30"/>
        <v>1</v>
      </c>
      <c r="Q373" s="257">
        <v>0</v>
      </c>
      <c r="R373" s="258">
        <f t="shared" si="29"/>
        <v>26180930.449999899</v>
      </c>
    </row>
    <row r="374" spans="1:19" outlineLevel="2">
      <c r="A374" s="400" t="s">
        <v>4732</v>
      </c>
      <c r="B374" s="44" t="s">
        <v>3296</v>
      </c>
      <c r="C374" s="229">
        <v>0</v>
      </c>
      <c r="D374" s="229">
        <f t="shared" si="27"/>
        <v>0</v>
      </c>
      <c r="E374" s="254"/>
      <c r="F374" s="255"/>
      <c r="G374" s="255"/>
      <c r="H374" s="254"/>
      <c r="I374" s="229"/>
      <c r="J374" s="254"/>
      <c r="K374" s="229">
        <f t="shared" si="28"/>
        <v>0</v>
      </c>
      <c r="L374" s="256"/>
      <c r="M374" s="229"/>
      <c r="N374" s="228">
        <v>0</v>
      </c>
      <c r="O374" s="64">
        <v>0</v>
      </c>
      <c r="P374" s="241" t="b">
        <f t="shared" si="30"/>
        <v>0</v>
      </c>
      <c r="Q374" s="257">
        <v>0</v>
      </c>
      <c r="R374" s="258">
        <f t="shared" si="29"/>
        <v>0</v>
      </c>
    </row>
    <row r="375" spans="1:19" outlineLevel="2">
      <c r="A375" s="400" t="s">
        <v>4733</v>
      </c>
      <c r="B375" s="44" t="s">
        <v>3297</v>
      </c>
      <c r="C375" s="229">
        <v>0</v>
      </c>
      <c r="D375" s="229">
        <f t="shared" si="27"/>
        <v>0</v>
      </c>
      <c r="E375" s="254"/>
      <c r="F375" s="255"/>
      <c r="G375" s="255"/>
      <c r="H375" s="254"/>
      <c r="I375" s="229"/>
      <c r="J375" s="254"/>
      <c r="K375" s="229">
        <f t="shared" si="28"/>
        <v>0</v>
      </c>
      <c r="L375" s="256"/>
      <c r="M375" s="229"/>
      <c r="N375" s="228">
        <v>0</v>
      </c>
      <c r="O375" s="64">
        <v>0</v>
      </c>
      <c r="P375" s="241" t="b">
        <f t="shared" si="30"/>
        <v>0</v>
      </c>
      <c r="Q375" s="257">
        <v>0</v>
      </c>
      <c r="R375" s="258">
        <f t="shared" si="29"/>
        <v>0</v>
      </c>
    </row>
    <row r="376" spans="1:19" outlineLevel="1">
      <c r="A376" s="402" t="s">
        <v>3298</v>
      </c>
      <c r="B376" s="44"/>
      <c r="C376" s="253">
        <f>SUM(C377:C379)</f>
        <v>-66336598.9099999</v>
      </c>
      <c r="D376" s="253">
        <f t="shared" si="27"/>
        <v>66336598.9099999</v>
      </c>
      <c r="E376" s="265"/>
      <c r="F376" s="255"/>
      <c r="G376" s="255"/>
      <c r="H376" s="254"/>
      <c r="I376" s="253"/>
      <c r="J376" s="254"/>
      <c r="K376" s="253">
        <f t="shared" si="28"/>
        <v>66336598.9099999</v>
      </c>
      <c r="L376" s="256"/>
      <c r="M376" s="253"/>
      <c r="N376" s="228"/>
      <c r="O376" s="64">
        <v>0</v>
      </c>
      <c r="Q376" s="257">
        <v>59911120.640000001</v>
      </c>
      <c r="R376" s="258">
        <f>K376-Q376</f>
        <v>6425478.269999899</v>
      </c>
    </row>
    <row r="377" spans="1:19" ht="12.75" customHeight="1" outlineLevel="2">
      <c r="A377" s="403" t="s">
        <v>4734</v>
      </c>
      <c r="B377" s="263" t="s">
        <v>3299</v>
      </c>
      <c r="C377" s="264">
        <v>-2972077.96</v>
      </c>
      <c r="D377" s="229">
        <f>C377*-1</f>
        <v>2972077.96</v>
      </c>
      <c r="E377" s="254"/>
      <c r="F377" s="255"/>
      <c r="G377" s="255"/>
      <c r="H377" s="254"/>
      <c r="I377" s="229"/>
      <c r="J377" s="254"/>
      <c r="K377" s="229">
        <f>D377+I377</f>
        <v>2972077.96</v>
      </c>
      <c r="L377" s="256"/>
      <c r="M377" s="229"/>
      <c r="N377" s="228">
        <v>0</v>
      </c>
      <c r="O377" s="64" t="s">
        <v>3298</v>
      </c>
      <c r="P377" s="241" t="b">
        <f>EXACT($A$376,O377)</f>
        <v>1</v>
      </c>
      <c r="Q377" s="257">
        <v>0</v>
      </c>
      <c r="R377" s="258">
        <f>K377-Q377</f>
        <v>2972077.96</v>
      </c>
    </row>
    <row r="378" spans="1:19" ht="12.75" customHeight="1" outlineLevel="2">
      <c r="A378" s="403" t="s">
        <v>4735</v>
      </c>
      <c r="B378" s="263" t="s">
        <v>3300</v>
      </c>
      <c r="C378" s="264">
        <v>-13133569.01</v>
      </c>
      <c r="D378" s="229">
        <f>C378*-1</f>
        <v>13133569.01</v>
      </c>
      <c r="E378" s="254"/>
      <c r="F378" s="255"/>
      <c r="G378" s="255"/>
      <c r="H378" s="254"/>
      <c r="I378" s="229"/>
      <c r="J378" s="254"/>
      <c r="K378" s="229">
        <f>D378+I378</f>
        <v>13133569.01</v>
      </c>
      <c r="L378" s="256"/>
      <c r="M378" s="229"/>
      <c r="N378" s="228">
        <v>0</v>
      </c>
      <c r="O378" s="64" t="s">
        <v>3298</v>
      </c>
      <c r="P378" s="241" t="b">
        <f>EXACT($A$376,O378)</f>
        <v>1</v>
      </c>
      <c r="Q378" s="257">
        <v>0</v>
      </c>
      <c r="R378" s="258">
        <f>K378-Q378</f>
        <v>13133569.01</v>
      </c>
    </row>
    <row r="379" spans="1:19" ht="12.75" customHeight="1" outlineLevel="2">
      <c r="A379" s="403" t="s">
        <v>4736</v>
      </c>
      <c r="B379" s="263" t="s">
        <v>3301</v>
      </c>
      <c r="C379" s="264">
        <v>-50230951.939999901</v>
      </c>
      <c r="D379" s="229">
        <f>C379*-1</f>
        <v>50230951.939999901</v>
      </c>
      <c r="E379" s="254"/>
      <c r="F379" s="255"/>
      <c r="G379" s="255"/>
      <c r="H379" s="254"/>
      <c r="I379" s="229"/>
      <c r="J379" s="254"/>
      <c r="K379" s="229">
        <f>D379+I379</f>
        <v>50230951.939999901</v>
      </c>
      <c r="L379" s="256"/>
      <c r="M379" s="229"/>
      <c r="N379" s="228">
        <v>0</v>
      </c>
      <c r="O379" s="64" t="s">
        <v>3298</v>
      </c>
      <c r="P379" s="241" t="b">
        <f>EXACT($A$376,O379)</f>
        <v>1</v>
      </c>
      <c r="Q379" s="257">
        <v>0</v>
      </c>
      <c r="R379" s="258">
        <f>K379-Q379</f>
        <v>50230951.939999901</v>
      </c>
    </row>
    <row r="380" spans="1:19" outlineLevel="1">
      <c r="A380" s="399" t="s">
        <v>3302</v>
      </c>
      <c r="C380" s="253">
        <f>SUM(C381:C386)</f>
        <v>263179591.49000001</v>
      </c>
      <c r="D380" s="253">
        <f t="shared" si="27"/>
        <v>-263179591.49000001</v>
      </c>
      <c r="E380" s="254"/>
      <c r="F380" s="255"/>
      <c r="G380" s="255"/>
      <c r="H380" s="254"/>
      <c r="I380" s="253">
        <f>SUM(I382:I385)</f>
        <v>0</v>
      </c>
      <c r="J380" s="254"/>
      <c r="K380" s="253">
        <f t="shared" si="28"/>
        <v>-263179591.49000001</v>
      </c>
      <c r="L380" s="256" t="e">
        <f>#REF!+C380</f>
        <v>#REF!</v>
      </c>
      <c r="M380" s="253"/>
      <c r="N380" s="228" t="e">
        <v>#VALUE!</v>
      </c>
      <c r="O380" s="64">
        <v>0</v>
      </c>
      <c r="Q380" s="257">
        <v>-252119160.75</v>
      </c>
      <c r="R380" s="258">
        <f t="shared" si="29"/>
        <v>-11060430.74000001</v>
      </c>
      <c r="S380" s="258"/>
    </row>
    <row r="381" spans="1:19" outlineLevel="2">
      <c r="A381" s="271" t="s">
        <v>4737</v>
      </c>
      <c r="B381" s="195" t="s">
        <v>3303</v>
      </c>
      <c r="C381" s="229">
        <v>123972</v>
      </c>
      <c r="D381" s="229">
        <f t="shared" si="27"/>
        <v>-123972</v>
      </c>
      <c r="E381" s="254"/>
      <c r="F381" s="255"/>
      <c r="G381" s="255"/>
      <c r="H381" s="254"/>
      <c r="I381" s="229"/>
      <c r="J381" s="254"/>
      <c r="K381" s="229">
        <f>D381+I381</f>
        <v>-123972</v>
      </c>
      <c r="L381" s="256"/>
      <c r="M381" s="229"/>
      <c r="N381" s="228">
        <v>0</v>
      </c>
      <c r="O381" s="64" t="s">
        <v>3302</v>
      </c>
      <c r="P381" s="241" t="b">
        <f t="shared" ref="P381:P386" si="31">EXACT($A$380,O381)</f>
        <v>1</v>
      </c>
      <c r="Q381" s="257">
        <v>0</v>
      </c>
      <c r="R381" s="258">
        <f>K381-Q381</f>
        <v>-123972</v>
      </c>
      <c r="S381" s="258"/>
    </row>
    <row r="382" spans="1:19" ht="12.75" customHeight="1" outlineLevel="2">
      <c r="A382" s="271" t="s">
        <v>4738</v>
      </c>
      <c r="B382" s="195" t="s">
        <v>3304</v>
      </c>
      <c r="C382" s="229">
        <v>173873196</v>
      </c>
      <c r="D382" s="229">
        <f t="shared" si="27"/>
        <v>-173873196</v>
      </c>
      <c r="E382" s="254"/>
      <c r="F382" s="255"/>
      <c r="G382" s="255"/>
      <c r="H382" s="254"/>
      <c r="I382" s="229"/>
      <c r="J382" s="254"/>
      <c r="K382" s="229">
        <f t="shared" si="28"/>
        <v>-173873196</v>
      </c>
      <c r="L382" s="256"/>
      <c r="M382" s="229"/>
      <c r="N382" s="228">
        <v>0</v>
      </c>
      <c r="O382" s="64" t="s">
        <v>3302</v>
      </c>
      <c r="P382" s="241" t="b">
        <f t="shared" si="31"/>
        <v>1</v>
      </c>
      <c r="Q382" s="257">
        <v>0</v>
      </c>
      <c r="R382" s="258">
        <f t="shared" si="29"/>
        <v>-173873196</v>
      </c>
    </row>
    <row r="383" spans="1:19" ht="12.75" customHeight="1" outlineLevel="2">
      <c r="A383" s="271" t="s">
        <v>4739</v>
      </c>
      <c r="B383" s="195" t="s">
        <v>3305</v>
      </c>
      <c r="C383" s="229">
        <v>-41272000</v>
      </c>
      <c r="D383" s="229">
        <f>C383*-1</f>
        <v>41272000</v>
      </c>
      <c r="E383" s="254"/>
      <c r="F383" s="255"/>
      <c r="G383" s="255"/>
      <c r="H383" s="254"/>
      <c r="I383" s="229"/>
      <c r="J383" s="254"/>
      <c r="K383" s="229">
        <f>D383+I383</f>
        <v>41272000</v>
      </c>
      <c r="L383" s="256"/>
      <c r="M383" s="229"/>
      <c r="N383" s="228">
        <v>0</v>
      </c>
      <c r="O383" s="64" t="s">
        <v>3302</v>
      </c>
      <c r="P383" s="241" t="b">
        <f t="shared" si="31"/>
        <v>1</v>
      </c>
      <c r="Q383" s="257">
        <v>0</v>
      </c>
      <c r="R383" s="258">
        <f>K383-Q383</f>
        <v>41272000</v>
      </c>
    </row>
    <row r="384" spans="1:19" ht="12.75" customHeight="1" outlineLevel="2">
      <c r="A384" s="400" t="s">
        <v>4740</v>
      </c>
      <c r="B384" s="44" t="s">
        <v>3306</v>
      </c>
      <c r="C384" s="229">
        <v>20803143.18</v>
      </c>
      <c r="D384" s="229">
        <f t="shared" si="27"/>
        <v>-20803143.18</v>
      </c>
      <c r="E384" s="254"/>
      <c r="F384" s="255"/>
      <c r="G384" s="255"/>
      <c r="H384" s="254"/>
      <c r="I384" s="229"/>
      <c r="J384" s="254"/>
      <c r="K384" s="229">
        <f t="shared" si="28"/>
        <v>-20803143.18</v>
      </c>
      <c r="L384" s="256"/>
      <c r="M384" s="229"/>
      <c r="N384" s="228">
        <v>0</v>
      </c>
      <c r="O384" s="64">
        <v>0</v>
      </c>
      <c r="P384" s="241" t="b">
        <f t="shared" si="31"/>
        <v>0</v>
      </c>
      <c r="Q384" s="257">
        <v>0</v>
      </c>
      <c r="R384" s="258">
        <f t="shared" si="29"/>
        <v>-20803143.18</v>
      </c>
    </row>
    <row r="385" spans="1:19" ht="12.75" customHeight="1" outlineLevel="2">
      <c r="A385" s="404" t="s">
        <v>4741</v>
      </c>
      <c r="B385" s="267" t="s">
        <v>3307</v>
      </c>
      <c r="C385" s="229">
        <v>109651280.31</v>
      </c>
      <c r="D385" s="229">
        <f t="shared" si="27"/>
        <v>-109651280.31</v>
      </c>
      <c r="E385" s="254"/>
      <c r="F385" s="255"/>
      <c r="G385" s="255"/>
      <c r="H385" s="254"/>
      <c r="I385" s="229">
        <v>0</v>
      </c>
      <c r="J385" s="254"/>
      <c r="K385" s="229">
        <f>D385+I385</f>
        <v>-109651280.31</v>
      </c>
      <c r="L385" s="256"/>
      <c r="M385" s="229"/>
      <c r="N385" s="228">
        <v>0</v>
      </c>
      <c r="O385" s="64">
        <v>0</v>
      </c>
      <c r="P385" s="241" t="b">
        <f t="shared" si="31"/>
        <v>0</v>
      </c>
      <c r="Q385" s="257">
        <v>0</v>
      </c>
      <c r="R385" s="258">
        <f t="shared" si="29"/>
        <v>-109651280.31</v>
      </c>
    </row>
    <row r="386" spans="1:19" ht="12.75" customHeight="1" outlineLevel="2">
      <c r="A386" s="271" t="s">
        <v>4742</v>
      </c>
      <c r="B386" s="195" t="s">
        <v>3308</v>
      </c>
      <c r="C386" s="229">
        <v>0</v>
      </c>
      <c r="D386" s="229">
        <f t="shared" si="27"/>
        <v>0</v>
      </c>
      <c r="E386" s="254"/>
      <c r="F386" s="255"/>
      <c r="G386" s="255"/>
      <c r="H386" s="254"/>
      <c r="I386" s="229"/>
      <c r="J386" s="254"/>
      <c r="K386" s="229">
        <f>D386+I386</f>
        <v>0</v>
      </c>
      <c r="L386" s="256"/>
      <c r="M386" s="229"/>
      <c r="N386" s="228"/>
      <c r="O386" s="64">
        <v>0</v>
      </c>
      <c r="P386" s="241" t="b">
        <f t="shared" si="31"/>
        <v>0</v>
      </c>
      <c r="Q386" s="257">
        <v>0</v>
      </c>
      <c r="R386" s="258">
        <f t="shared" si="29"/>
        <v>0</v>
      </c>
    </row>
    <row r="387" spans="1:19" outlineLevel="1">
      <c r="A387" s="399" t="s">
        <v>3309</v>
      </c>
      <c r="C387" s="253">
        <f>SUM(C388:C390)</f>
        <v>0</v>
      </c>
      <c r="D387" s="253">
        <f t="shared" si="27"/>
        <v>0</v>
      </c>
      <c r="E387" s="254"/>
      <c r="F387" s="255"/>
      <c r="G387" s="255"/>
      <c r="H387" s="254"/>
      <c r="I387" s="253">
        <f>I388</f>
        <v>0</v>
      </c>
      <c r="J387" s="254"/>
      <c r="K387" s="253">
        <f t="shared" si="28"/>
        <v>0</v>
      </c>
      <c r="L387" s="256" t="e">
        <f>#REF!+C387</f>
        <v>#REF!</v>
      </c>
      <c r="M387" s="253"/>
      <c r="N387" s="228" t="e">
        <v>#VALUE!</v>
      </c>
      <c r="O387" s="64">
        <v>0</v>
      </c>
      <c r="Q387" s="257">
        <v>0</v>
      </c>
      <c r="R387" s="258">
        <f t="shared" si="29"/>
        <v>0</v>
      </c>
      <c r="S387" s="228"/>
    </row>
    <row r="388" spans="1:19" outlineLevel="2">
      <c r="A388" s="271" t="s">
        <v>4743</v>
      </c>
      <c r="B388" s="195" t="s">
        <v>3310</v>
      </c>
      <c r="C388" s="229">
        <v>0</v>
      </c>
      <c r="D388" s="229">
        <f t="shared" si="27"/>
        <v>0</v>
      </c>
      <c r="E388" s="254"/>
      <c r="F388" s="255"/>
      <c r="G388" s="255"/>
      <c r="H388" s="254"/>
      <c r="I388" s="229">
        <v>0</v>
      </c>
      <c r="J388" s="254"/>
      <c r="K388" s="229">
        <f t="shared" si="28"/>
        <v>0</v>
      </c>
      <c r="L388" s="256"/>
      <c r="M388" s="229"/>
      <c r="N388" s="228">
        <v>0</v>
      </c>
      <c r="O388" s="64">
        <v>0</v>
      </c>
      <c r="P388" s="241" t="b">
        <f>EXACT($A$387,O388)</f>
        <v>0</v>
      </c>
      <c r="Q388" s="257">
        <v>0</v>
      </c>
      <c r="R388" s="258">
        <f t="shared" si="29"/>
        <v>0</v>
      </c>
    </row>
    <row r="389" spans="1:19" outlineLevel="2">
      <c r="A389" s="400" t="s">
        <v>4744</v>
      </c>
      <c r="B389" s="44" t="s">
        <v>3311</v>
      </c>
      <c r="C389" s="229">
        <v>0</v>
      </c>
      <c r="D389" s="229">
        <f t="shared" si="27"/>
        <v>0</v>
      </c>
      <c r="E389" s="254"/>
      <c r="F389" s="255"/>
      <c r="G389" s="255"/>
      <c r="H389" s="254"/>
      <c r="I389" s="229"/>
      <c r="J389" s="254"/>
      <c r="K389" s="229">
        <f t="shared" si="28"/>
        <v>0</v>
      </c>
      <c r="L389" s="256"/>
      <c r="M389" s="229"/>
      <c r="N389" s="228">
        <v>0</v>
      </c>
      <c r="O389" s="64">
        <v>0</v>
      </c>
      <c r="P389" s="241" t="b">
        <f>EXACT($A$387,O389)</f>
        <v>0</v>
      </c>
      <c r="Q389" s="257">
        <v>0</v>
      </c>
      <c r="R389" s="258">
        <f t="shared" si="29"/>
        <v>0</v>
      </c>
    </row>
    <row r="390" spans="1:19" outlineLevel="2">
      <c r="A390" s="400" t="s">
        <v>4745</v>
      </c>
      <c r="B390" s="44" t="s">
        <v>3312</v>
      </c>
      <c r="C390" s="229">
        <v>0</v>
      </c>
      <c r="D390" s="229">
        <f t="shared" si="27"/>
        <v>0</v>
      </c>
      <c r="E390" s="254"/>
      <c r="F390" s="255"/>
      <c r="G390" s="255"/>
      <c r="H390" s="254"/>
      <c r="I390" s="229"/>
      <c r="J390" s="254"/>
      <c r="K390" s="229">
        <f t="shared" si="28"/>
        <v>0</v>
      </c>
      <c r="L390" s="256"/>
      <c r="M390" s="229"/>
      <c r="N390" s="228">
        <v>0</v>
      </c>
      <c r="O390" s="64">
        <v>0</v>
      </c>
      <c r="P390" s="241" t="b">
        <f>EXACT($A$387,O390)</f>
        <v>0</v>
      </c>
      <c r="Q390" s="257">
        <v>0</v>
      </c>
      <c r="R390" s="258">
        <f t="shared" si="29"/>
        <v>0</v>
      </c>
    </row>
    <row r="391" spans="1:19" outlineLevel="1">
      <c r="A391" s="399" t="s">
        <v>3313</v>
      </c>
      <c r="C391" s="253">
        <f>SUM(C392:C394)</f>
        <v>0</v>
      </c>
      <c r="D391" s="253">
        <f t="shared" si="27"/>
        <v>0</v>
      </c>
      <c r="E391" s="254"/>
      <c r="F391" s="255"/>
      <c r="G391" s="255"/>
      <c r="H391" s="254"/>
      <c r="I391" s="253"/>
      <c r="J391" s="254"/>
      <c r="K391" s="253">
        <f t="shared" si="28"/>
        <v>0</v>
      </c>
      <c r="L391" s="256" t="e">
        <f>#REF!+C391</f>
        <v>#REF!</v>
      </c>
      <c r="M391" s="253"/>
      <c r="N391" s="228" t="e">
        <v>#VALUE!</v>
      </c>
      <c r="O391" s="64">
        <v>0</v>
      </c>
      <c r="Q391" s="257">
        <v>0</v>
      </c>
      <c r="R391" s="258">
        <f t="shared" si="29"/>
        <v>0</v>
      </c>
    </row>
    <row r="392" spans="1:19" outlineLevel="2">
      <c r="A392" s="271" t="s">
        <v>4746</v>
      </c>
      <c r="B392" s="195" t="s">
        <v>3314</v>
      </c>
      <c r="C392" s="229">
        <v>0</v>
      </c>
      <c r="D392" s="229">
        <f t="shared" si="27"/>
        <v>0</v>
      </c>
      <c r="E392" s="254"/>
      <c r="F392" s="255"/>
      <c r="G392" s="255"/>
      <c r="H392" s="254"/>
      <c r="I392" s="229"/>
      <c r="J392" s="254"/>
      <c r="K392" s="229">
        <f t="shared" si="28"/>
        <v>0</v>
      </c>
      <c r="L392" s="256"/>
      <c r="M392" s="229"/>
      <c r="N392" s="228">
        <v>0</v>
      </c>
      <c r="O392" s="64">
        <v>0</v>
      </c>
      <c r="P392" s="241" t="b">
        <f>EXACT($A$391,O392)</f>
        <v>0</v>
      </c>
      <c r="Q392" s="257">
        <v>0</v>
      </c>
      <c r="R392" s="258">
        <f t="shared" si="29"/>
        <v>0</v>
      </c>
    </row>
    <row r="393" spans="1:19" outlineLevel="2">
      <c r="A393" s="400" t="s">
        <v>4747</v>
      </c>
      <c r="B393" s="44" t="s">
        <v>3315</v>
      </c>
      <c r="C393" s="229">
        <v>0</v>
      </c>
      <c r="D393" s="229">
        <f t="shared" ref="D393:D538" si="32">C393*-1</f>
        <v>0</v>
      </c>
      <c r="E393" s="254"/>
      <c r="F393" s="255"/>
      <c r="G393" s="255"/>
      <c r="H393" s="254"/>
      <c r="I393" s="229"/>
      <c r="J393" s="254"/>
      <c r="K393" s="229">
        <f t="shared" ref="K393:K410" si="33">D393+I393</f>
        <v>0</v>
      </c>
      <c r="L393" s="256"/>
      <c r="M393" s="229"/>
      <c r="N393" s="228">
        <v>0</v>
      </c>
      <c r="O393" s="64">
        <v>0</v>
      </c>
      <c r="P393" s="241" t="b">
        <f>EXACT($A$391,O393)</f>
        <v>0</v>
      </c>
      <c r="Q393" s="257">
        <v>0</v>
      </c>
      <c r="R393" s="258">
        <f t="shared" si="29"/>
        <v>0</v>
      </c>
    </row>
    <row r="394" spans="1:19" outlineLevel="2">
      <c r="A394" s="400" t="s">
        <v>4748</v>
      </c>
      <c r="B394" s="44" t="s">
        <v>3316</v>
      </c>
      <c r="C394" s="229">
        <v>0</v>
      </c>
      <c r="D394" s="229">
        <f t="shared" si="32"/>
        <v>0</v>
      </c>
      <c r="E394" s="254"/>
      <c r="F394" s="255"/>
      <c r="G394" s="255"/>
      <c r="H394" s="254"/>
      <c r="I394" s="229"/>
      <c r="J394" s="254"/>
      <c r="K394" s="229">
        <f t="shared" si="33"/>
        <v>0</v>
      </c>
      <c r="L394" s="256"/>
      <c r="M394" s="229"/>
      <c r="N394" s="228">
        <v>0</v>
      </c>
      <c r="O394" s="64">
        <v>0</v>
      </c>
      <c r="P394" s="241" t="b">
        <f>EXACT($A$391,O394)</f>
        <v>0</v>
      </c>
      <c r="Q394" s="257">
        <v>0</v>
      </c>
      <c r="R394" s="258">
        <f t="shared" si="29"/>
        <v>0</v>
      </c>
    </row>
    <row r="395" spans="1:19" outlineLevel="1">
      <c r="A395" s="399" t="s">
        <v>3317</v>
      </c>
      <c r="C395" s="253">
        <f>SUM(C396:C398)</f>
        <v>0</v>
      </c>
      <c r="D395" s="253">
        <f t="shared" si="32"/>
        <v>0</v>
      </c>
      <c r="E395" s="254"/>
      <c r="F395" s="255"/>
      <c r="G395" s="255"/>
      <c r="H395" s="254"/>
      <c r="I395" s="253"/>
      <c r="J395" s="254"/>
      <c r="K395" s="253">
        <f t="shared" si="33"/>
        <v>0</v>
      </c>
      <c r="L395" s="256" t="e">
        <f>#REF!+C395</f>
        <v>#REF!</v>
      </c>
      <c r="M395" s="253"/>
      <c r="N395" s="228" t="e">
        <v>#VALUE!</v>
      </c>
      <c r="O395" s="64">
        <v>0</v>
      </c>
      <c r="Q395" s="257">
        <v>0</v>
      </c>
      <c r="R395" s="258">
        <f t="shared" si="29"/>
        <v>0</v>
      </c>
    </row>
    <row r="396" spans="1:19" outlineLevel="2">
      <c r="A396" s="271" t="s">
        <v>4749</v>
      </c>
      <c r="B396" s="195" t="s">
        <v>3318</v>
      </c>
      <c r="C396" s="229">
        <v>0</v>
      </c>
      <c r="D396" s="229">
        <f t="shared" si="32"/>
        <v>0</v>
      </c>
      <c r="E396" s="254"/>
      <c r="F396" s="255"/>
      <c r="G396" s="255"/>
      <c r="H396" s="254"/>
      <c r="I396" s="229"/>
      <c r="J396" s="254"/>
      <c r="K396" s="229">
        <f t="shared" si="33"/>
        <v>0</v>
      </c>
      <c r="L396" s="256"/>
      <c r="M396" s="229"/>
      <c r="N396" s="228">
        <v>0</v>
      </c>
      <c r="O396" s="64">
        <v>0</v>
      </c>
      <c r="P396" s="241" t="b">
        <f>EXACT($A$395,O396)</f>
        <v>0</v>
      </c>
      <c r="Q396" s="257">
        <v>0</v>
      </c>
      <c r="R396" s="258">
        <f t="shared" si="29"/>
        <v>0</v>
      </c>
    </row>
    <row r="397" spans="1:19" outlineLevel="2">
      <c r="A397" s="400" t="s">
        <v>4750</v>
      </c>
      <c r="B397" s="44" t="s">
        <v>3319</v>
      </c>
      <c r="C397" s="229">
        <v>0</v>
      </c>
      <c r="D397" s="229">
        <f t="shared" si="32"/>
        <v>0</v>
      </c>
      <c r="E397" s="254"/>
      <c r="F397" s="255"/>
      <c r="G397" s="255"/>
      <c r="H397" s="254"/>
      <c r="I397" s="229"/>
      <c r="J397" s="254"/>
      <c r="K397" s="229">
        <f t="shared" si="33"/>
        <v>0</v>
      </c>
      <c r="L397" s="256"/>
      <c r="M397" s="229"/>
      <c r="N397" s="228">
        <v>0</v>
      </c>
      <c r="O397" s="64">
        <v>0</v>
      </c>
      <c r="P397" s="241" t="b">
        <f>EXACT($A$395,O397)</f>
        <v>0</v>
      </c>
      <c r="Q397" s="257">
        <v>0</v>
      </c>
      <c r="R397" s="258">
        <f t="shared" si="29"/>
        <v>0</v>
      </c>
    </row>
    <row r="398" spans="1:19" outlineLevel="2">
      <c r="A398" s="400" t="s">
        <v>4751</v>
      </c>
      <c r="B398" s="44" t="s">
        <v>3320</v>
      </c>
      <c r="C398" s="229">
        <v>0</v>
      </c>
      <c r="D398" s="229">
        <f t="shared" si="32"/>
        <v>0</v>
      </c>
      <c r="E398" s="254"/>
      <c r="F398" s="255"/>
      <c r="G398" s="255"/>
      <c r="H398" s="254"/>
      <c r="I398" s="229"/>
      <c r="J398" s="254"/>
      <c r="K398" s="229">
        <f t="shared" si="33"/>
        <v>0</v>
      </c>
      <c r="L398" s="256"/>
      <c r="M398" s="229"/>
      <c r="N398" s="228">
        <v>0</v>
      </c>
      <c r="O398" s="64">
        <v>0</v>
      </c>
      <c r="P398" s="241" t="b">
        <f>EXACT($A$395,O398)</f>
        <v>0</v>
      </c>
      <c r="Q398" s="257">
        <v>0</v>
      </c>
      <c r="R398" s="258">
        <f t="shared" si="29"/>
        <v>0</v>
      </c>
    </row>
    <row r="399" spans="1:19" outlineLevel="1">
      <c r="A399" s="399" t="s">
        <v>3321</v>
      </c>
      <c r="B399" s="44"/>
      <c r="C399" s="253">
        <f>SUM(C400:C410)</f>
        <v>0</v>
      </c>
      <c r="D399" s="253">
        <f t="shared" si="32"/>
        <v>0</v>
      </c>
      <c r="E399" s="254"/>
      <c r="F399" s="255"/>
      <c r="G399" s="255"/>
      <c r="H399" s="254"/>
      <c r="I399" s="229"/>
      <c r="J399" s="254"/>
      <c r="K399" s="253">
        <f t="shared" si="33"/>
        <v>0</v>
      </c>
      <c r="L399" s="256"/>
      <c r="M399" s="229"/>
      <c r="N399" s="228" t="e">
        <v>#VALUE!</v>
      </c>
      <c r="O399" s="64">
        <v>0</v>
      </c>
      <c r="Q399" s="257">
        <v>0</v>
      </c>
      <c r="R399" s="258">
        <f t="shared" si="29"/>
        <v>0</v>
      </c>
    </row>
    <row r="400" spans="1:19" outlineLevel="2">
      <c r="A400" s="400" t="s">
        <v>4752</v>
      </c>
      <c r="B400" s="44" t="s">
        <v>3322</v>
      </c>
      <c r="C400" s="229">
        <v>0</v>
      </c>
      <c r="D400" s="229">
        <f t="shared" si="32"/>
        <v>0</v>
      </c>
      <c r="E400" s="254"/>
      <c r="F400" s="255"/>
      <c r="G400" s="255"/>
      <c r="H400" s="254"/>
      <c r="I400" s="229"/>
      <c r="J400" s="254"/>
      <c r="K400" s="229">
        <f t="shared" si="33"/>
        <v>0</v>
      </c>
      <c r="L400" s="256"/>
      <c r="M400" s="229"/>
      <c r="N400" s="228">
        <v>0</v>
      </c>
      <c r="O400" s="64">
        <v>0</v>
      </c>
      <c r="P400" s="241" t="b">
        <f>EXACT($A$399,O400)</f>
        <v>0</v>
      </c>
      <c r="Q400" s="257">
        <v>0</v>
      </c>
      <c r="R400" s="258">
        <f t="shared" si="29"/>
        <v>0</v>
      </c>
    </row>
    <row r="401" spans="1:18" outlineLevel="2">
      <c r="A401" s="400" t="s">
        <v>4753</v>
      </c>
      <c r="B401" s="44" t="s">
        <v>3323</v>
      </c>
      <c r="C401" s="229">
        <v>0</v>
      </c>
      <c r="D401" s="229">
        <f t="shared" si="32"/>
        <v>0</v>
      </c>
      <c r="E401" s="254"/>
      <c r="F401" s="255"/>
      <c r="G401" s="255"/>
      <c r="H401" s="254"/>
      <c r="I401" s="229"/>
      <c r="J401" s="254"/>
      <c r="K401" s="229">
        <f t="shared" si="33"/>
        <v>0</v>
      </c>
      <c r="L401" s="256"/>
      <c r="M401" s="229"/>
      <c r="N401" s="228">
        <v>0</v>
      </c>
      <c r="O401" s="64">
        <v>0</v>
      </c>
      <c r="P401" s="241" t="b">
        <f t="shared" ref="P401:P410" si="34">EXACT($A$399,O401)</f>
        <v>0</v>
      </c>
      <c r="Q401" s="257">
        <v>0</v>
      </c>
      <c r="R401" s="258">
        <f t="shared" si="29"/>
        <v>0</v>
      </c>
    </row>
    <row r="402" spans="1:18" outlineLevel="2">
      <c r="A402" s="400" t="s">
        <v>4754</v>
      </c>
      <c r="B402" s="44" t="s">
        <v>3324</v>
      </c>
      <c r="C402" s="229">
        <v>0</v>
      </c>
      <c r="D402" s="229">
        <f t="shared" si="32"/>
        <v>0</v>
      </c>
      <c r="E402" s="254"/>
      <c r="F402" s="255"/>
      <c r="G402" s="255"/>
      <c r="H402" s="254"/>
      <c r="I402" s="229"/>
      <c r="J402" s="254"/>
      <c r="K402" s="229">
        <f t="shared" si="33"/>
        <v>0</v>
      </c>
      <c r="L402" s="256"/>
      <c r="M402" s="229"/>
      <c r="N402" s="228">
        <v>0</v>
      </c>
      <c r="O402" s="64">
        <v>0</v>
      </c>
      <c r="P402" s="241" t="b">
        <f t="shared" si="34"/>
        <v>0</v>
      </c>
      <c r="Q402" s="257">
        <v>0</v>
      </c>
      <c r="R402" s="258">
        <f t="shared" si="29"/>
        <v>0</v>
      </c>
    </row>
    <row r="403" spans="1:18" outlineLevel="2">
      <c r="A403" s="400" t="s">
        <v>4755</v>
      </c>
      <c r="B403" s="44" t="s">
        <v>3325</v>
      </c>
      <c r="C403" s="229">
        <v>0</v>
      </c>
      <c r="D403" s="229">
        <f t="shared" si="32"/>
        <v>0</v>
      </c>
      <c r="E403" s="254"/>
      <c r="F403" s="255"/>
      <c r="G403" s="255"/>
      <c r="H403" s="254"/>
      <c r="I403" s="229"/>
      <c r="J403" s="254"/>
      <c r="K403" s="229">
        <f t="shared" si="33"/>
        <v>0</v>
      </c>
      <c r="L403" s="256"/>
      <c r="M403" s="229"/>
      <c r="N403" s="228">
        <v>0</v>
      </c>
      <c r="O403" s="64">
        <v>0</v>
      </c>
      <c r="P403" s="241" t="b">
        <f t="shared" si="34"/>
        <v>0</v>
      </c>
      <c r="Q403" s="257">
        <v>0</v>
      </c>
      <c r="R403" s="258">
        <f t="shared" si="29"/>
        <v>0</v>
      </c>
    </row>
    <row r="404" spans="1:18" outlineLevel="2">
      <c r="A404" s="400" t="s">
        <v>4756</v>
      </c>
      <c r="B404" s="44" t="s">
        <v>3326</v>
      </c>
      <c r="C404" s="229">
        <v>0</v>
      </c>
      <c r="D404" s="229">
        <f t="shared" si="32"/>
        <v>0</v>
      </c>
      <c r="E404" s="254"/>
      <c r="F404" s="255"/>
      <c r="G404" s="255"/>
      <c r="H404" s="254"/>
      <c r="I404" s="229"/>
      <c r="J404" s="254"/>
      <c r="K404" s="229">
        <f t="shared" si="33"/>
        <v>0</v>
      </c>
      <c r="L404" s="256"/>
      <c r="M404" s="229"/>
      <c r="N404" s="228">
        <v>0</v>
      </c>
      <c r="O404" s="64">
        <v>0</v>
      </c>
      <c r="P404" s="241" t="b">
        <f t="shared" si="34"/>
        <v>0</v>
      </c>
      <c r="Q404" s="257">
        <v>0</v>
      </c>
      <c r="R404" s="258">
        <f t="shared" si="29"/>
        <v>0</v>
      </c>
    </row>
    <row r="405" spans="1:18" outlineLevel="2">
      <c r="A405" s="400" t="s">
        <v>4757</v>
      </c>
      <c r="B405" s="44" t="s">
        <v>3327</v>
      </c>
      <c r="C405" s="229">
        <v>0</v>
      </c>
      <c r="D405" s="229">
        <f t="shared" si="32"/>
        <v>0</v>
      </c>
      <c r="E405" s="254"/>
      <c r="F405" s="255"/>
      <c r="G405" s="255"/>
      <c r="H405" s="254"/>
      <c r="I405" s="229"/>
      <c r="J405" s="254"/>
      <c r="K405" s="229">
        <f t="shared" si="33"/>
        <v>0</v>
      </c>
      <c r="L405" s="256"/>
      <c r="M405" s="229"/>
      <c r="N405" s="228">
        <v>0</v>
      </c>
      <c r="O405" s="64">
        <v>0</v>
      </c>
      <c r="P405" s="241" t="b">
        <f t="shared" si="34"/>
        <v>0</v>
      </c>
      <c r="Q405" s="257">
        <v>0</v>
      </c>
      <c r="R405" s="258">
        <f t="shared" si="29"/>
        <v>0</v>
      </c>
    </row>
    <row r="406" spans="1:18" outlineLevel="2">
      <c r="A406" s="400" t="s">
        <v>4758</v>
      </c>
      <c r="B406" s="44" t="s">
        <v>3328</v>
      </c>
      <c r="C406" s="229">
        <v>0</v>
      </c>
      <c r="D406" s="229">
        <f t="shared" si="32"/>
        <v>0</v>
      </c>
      <c r="E406" s="254"/>
      <c r="F406" s="255"/>
      <c r="G406" s="255"/>
      <c r="H406" s="254"/>
      <c r="I406" s="229"/>
      <c r="J406" s="254"/>
      <c r="K406" s="229">
        <f t="shared" si="33"/>
        <v>0</v>
      </c>
      <c r="L406" s="256"/>
      <c r="M406" s="229"/>
      <c r="N406" s="228">
        <v>0</v>
      </c>
      <c r="O406" s="64">
        <v>0</v>
      </c>
      <c r="P406" s="241" t="b">
        <f t="shared" si="34"/>
        <v>0</v>
      </c>
      <c r="Q406" s="257">
        <v>0</v>
      </c>
      <c r="R406" s="258">
        <f t="shared" si="29"/>
        <v>0</v>
      </c>
    </row>
    <row r="407" spans="1:18" outlineLevel="2">
      <c r="A407" s="400" t="s">
        <v>4759</v>
      </c>
      <c r="B407" s="44" t="s">
        <v>3329</v>
      </c>
      <c r="C407" s="229">
        <v>0</v>
      </c>
      <c r="D407" s="229">
        <f t="shared" si="32"/>
        <v>0</v>
      </c>
      <c r="E407" s="254"/>
      <c r="F407" s="255"/>
      <c r="G407" s="255"/>
      <c r="H407" s="254"/>
      <c r="I407" s="229"/>
      <c r="J407" s="254"/>
      <c r="K407" s="229">
        <f t="shared" si="33"/>
        <v>0</v>
      </c>
      <c r="L407" s="256"/>
      <c r="M407" s="229"/>
      <c r="N407" s="228">
        <v>0</v>
      </c>
      <c r="O407" s="64">
        <v>0</v>
      </c>
      <c r="P407" s="241" t="b">
        <f t="shared" si="34"/>
        <v>0</v>
      </c>
      <c r="Q407" s="257">
        <v>0</v>
      </c>
      <c r="R407" s="258">
        <f t="shared" si="29"/>
        <v>0</v>
      </c>
    </row>
    <row r="408" spans="1:18" outlineLevel="2">
      <c r="A408" s="400" t="s">
        <v>4760</v>
      </c>
      <c r="B408" s="44" t="s">
        <v>3330</v>
      </c>
      <c r="C408" s="229">
        <v>0</v>
      </c>
      <c r="D408" s="229">
        <f t="shared" si="32"/>
        <v>0</v>
      </c>
      <c r="E408" s="254"/>
      <c r="F408" s="255"/>
      <c r="G408" s="255"/>
      <c r="H408" s="254"/>
      <c r="I408" s="229"/>
      <c r="J408" s="254"/>
      <c r="K408" s="229">
        <f t="shared" si="33"/>
        <v>0</v>
      </c>
      <c r="L408" s="256"/>
      <c r="M408" s="229"/>
      <c r="N408" s="228">
        <v>0</v>
      </c>
      <c r="O408" s="64">
        <v>0</v>
      </c>
      <c r="P408" s="241" t="b">
        <f t="shared" si="34"/>
        <v>0</v>
      </c>
      <c r="Q408" s="257">
        <v>0</v>
      </c>
      <c r="R408" s="258">
        <f t="shared" si="29"/>
        <v>0</v>
      </c>
    </row>
    <row r="409" spans="1:18" outlineLevel="2">
      <c r="A409" s="400" t="s">
        <v>4761</v>
      </c>
      <c r="B409" s="44" t="s">
        <v>3331</v>
      </c>
      <c r="C409" s="229">
        <v>0</v>
      </c>
      <c r="D409" s="229">
        <f t="shared" si="32"/>
        <v>0</v>
      </c>
      <c r="E409" s="254"/>
      <c r="F409" s="255"/>
      <c r="G409" s="255"/>
      <c r="H409" s="254"/>
      <c r="I409" s="229"/>
      <c r="J409" s="254"/>
      <c r="K409" s="229">
        <f t="shared" si="33"/>
        <v>0</v>
      </c>
      <c r="L409" s="256"/>
      <c r="M409" s="229"/>
      <c r="N409" s="228">
        <v>0</v>
      </c>
      <c r="O409" s="64">
        <v>0</v>
      </c>
      <c r="P409" s="241" t="b">
        <f t="shared" si="34"/>
        <v>0</v>
      </c>
      <c r="Q409" s="257">
        <v>0</v>
      </c>
      <c r="R409" s="258">
        <f t="shared" si="29"/>
        <v>0</v>
      </c>
    </row>
    <row r="410" spans="1:18" outlineLevel="2">
      <c r="A410" s="400" t="s">
        <v>4762</v>
      </c>
      <c r="B410" s="44" t="s">
        <v>3332</v>
      </c>
      <c r="C410" s="229">
        <v>0</v>
      </c>
      <c r="D410" s="229">
        <f t="shared" si="32"/>
        <v>0</v>
      </c>
      <c r="E410" s="254"/>
      <c r="F410" s="255"/>
      <c r="G410" s="255"/>
      <c r="H410" s="254"/>
      <c r="I410" s="229"/>
      <c r="J410" s="254"/>
      <c r="K410" s="229">
        <f t="shared" si="33"/>
        <v>0</v>
      </c>
      <c r="L410" s="256"/>
      <c r="M410" s="229"/>
      <c r="N410" s="228">
        <v>0</v>
      </c>
      <c r="O410" s="64">
        <v>0</v>
      </c>
      <c r="P410" s="241" t="b">
        <f t="shared" si="34"/>
        <v>0</v>
      </c>
      <c r="Q410" s="257">
        <v>0</v>
      </c>
      <c r="R410" s="258">
        <f t="shared" si="29"/>
        <v>0</v>
      </c>
    </row>
    <row r="411" spans="1:18" outlineLevel="1">
      <c r="A411" s="30"/>
      <c r="B411" s="44"/>
      <c r="C411" s="229"/>
      <c r="D411" s="268"/>
      <c r="E411" s="254"/>
      <c r="F411" s="255"/>
      <c r="G411" s="255"/>
      <c r="H411" s="254"/>
      <c r="I411" s="229"/>
      <c r="J411" s="254"/>
      <c r="K411" s="229"/>
      <c r="L411" s="256"/>
      <c r="M411" s="229"/>
      <c r="N411" s="228"/>
      <c r="O411" s="64"/>
      <c r="Q411" s="257"/>
      <c r="R411" s="258"/>
    </row>
    <row r="412" spans="1:18">
      <c r="A412" s="399" t="s">
        <v>3333</v>
      </c>
      <c r="B412" s="248"/>
      <c r="C412" s="228">
        <f>C4+C14+C22+C30+C40+C48+C56+C66+C82+C98+C116+C130+C152+C171+C174+C177+C180+C183+C186+C190+C194+C198+C202+C221+C226+C228+C230+C235+C237+C239+C244+C254+C261+C265+C268+C274+C278+C282+C288+C290+C299+C301+C303+C305+C307+C309+C312+C314+C317+C320+C323+C326+C331+C333+C336+C339+C342+C346+C350+C352+C356+C362+C368+C376+C380+C387+C391+C395+C399+C247</f>
        <v>-3275713455.469995</v>
      </c>
      <c r="D412" s="228">
        <f t="shared" si="32"/>
        <v>3275713455.469995</v>
      </c>
      <c r="E412" s="254"/>
      <c r="F412" s="255"/>
      <c r="G412" s="255"/>
      <c r="H412" s="254"/>
      <c r="I412" s="228">
        <f>I4+I14+I22+I30+I40+I48+I56+I66+I82+I98+I116+I130+I152+I171+I174+I177+I180+I183+I186+I190+I194+I202+I221+I226+I228+I230+I235+I237+I239+I261+I268+I274+I278+I282+I299+I301+I303+I305+I307+I309+I312+I314+I317+I320+I323+I326+I331+I333+I336+I339+I342+I346+I352+I356+I362+I368+I380+I415+I387+I391+I395</f>
        <v>0</v>
      </c>
      <c r="J412" s="265"/>
      <c r="K412" s="228">
        <f>D412+I412</f>
        <v>3275713455.469995</v>
      </c>
      <c r="L412" s="256" t="e">
        <f>#REF!+C412</f>
        <v>#REF!</v>
      </c>
      <c r="M412" s="218"/>
      <c r="N412" s="228" t="e">
        <v>#VALUE!</v>
      </c>
      <c r="O412" s="64"/>
      <c r="P412" s="228"/>
      <c r="Q412" s="257"/>
      <c r="R412" s="258"/>
    </row>
    <row r="413" spans="1:18" outlineLevel="1">
      <c r="A413" s="399" t="s">
        <v>3334</v>
      </c>
      <c r="B413" s="195"/>
      <c r="C413" s="253">
        <f>SUM(C414)</f>
        <v>0</v>
      </c>
      <c r="D413" s="253">
        <f t="shared" si="32"/>
        <v>0</v>
      </c>
      <c r="E413" s="254"/>
      <c r="F413" s="255"/>
      <c r="G413" s="255"/>
      <c r="H413" s="254"/>
      <c r="I413" s="253"/>
      <c r="J413" s="254"/>
      <c r="K413" s="253">
        <f>D413+I413</f>
        <v>0</v>
      </c>
      <c r="L413" s="256" t="e">
        <f>#REF!+C413</f>
        <v>#REF!</v>
      </c>
      <c r="M413" s="253"/>
      <c r="N413" s="228" t="e">
        <v>#VALUE!</v>
      </c>
      <c r="O413" s="64">
        <v>0</v>
      </c>
      <c r="Q413" s="257">
        <v>0</v>
      </c>
      <c r="R413" s="258">
        <f>K413-Q413</f>
        <v>0</v>
      </c>
    </row>
    <row r="414" spans="1:18" outlineLevel="2">
      <c r="A414" s="271" t="s">
        <v>4763</v>
      </c>
      <c r="B414" s="195" t="s">
        <v>3335</v>
      </c>
      <c r="C414" s="229">
        <v>0</v>
      </c>
      <c r="D414" s="229">
        <f t="shared" si="32"/>
        <v>0</v>
      </c>
      <c r="E414" s="254"/>
      <c r="F414" s="255"/>
      <c r="G414" s="255"/>
      <c r="H414" s="254"/>
      <c r="I414" s="229"/>
      <c r="J414" s="254"/>
      <c r="K414" s="229">
        <f>D414+I414</f>
        <v>0</v>
      </c>
      <c r="L414" s="251"/>
      <c r="M414" s="229"/>
      <c r="N414" s="228">
        <v>0</v>
      </c>
      <c r="O414" s="64" t="s">
        <v>3334</v>
      </c>
      <c r="P414" s="241" t="b">
        <f>EXACT($A413,O414)</f>
        <v>1</v>
      </c>
      <c r="Q414" s="257">
        <v>0</v>
      </c>
      <c r="R414" s="258">
        <f>K414-Q414</f>
        <v>0</v>
      </c>
    </row>
    <row r="415" spans="1:18" outlineLevel="1">
      <c r="A415" s="399" t="s">
        <v>3336</v>
      </c>
      <c r="C415" s="253">
        <f>SUM(C416:C421)</f>
        <v>-2820000.23</v>
      </c>
      <c r="D415" s="253">
        <f t="shared" si="32"/>
        <v>2820000.23</v>
      </c>
      <c r="E415" s="254"/>
      <c r="F415" s="255"/>
      <c r="G415" s="255"/>
      <c r="H415" s="254"/>
      <c r="I415" s="253"/>
      <c r="J415" s="254"/>
      <c r="K415" s="253">
        <f t="shared" ref="K415:K421" si="35">D415+I415</f>
        <v>2820000.23</v>
      </c>
      <c r="L415" s="256" t="e">
        <f>#REF!+C415</f>
        <v>#REF!</v>
      </c>
      <c r="M415" s="253"/>
      <c r="N415" s="228" t="e">
        <v>#VALUE!</v>
      </c>
      <c r="O415" s="64">
        <v>0</v>
      </c>
      <c r="Q415" s="257">
        <v>2184959.4300000002</v>
      </c>
      <c r="R415" s="258">
        <f t="shared" si="29"/>
        <v>635040.79999999981</v>
      </c>
    </row>
    <row r="416" spans="1:18" outlineLevel="2">
      <c r="A416" s="271" t="s">
        <v>4764</v>
      </c>
      <c r="B416" s="195" t="s">
        <v>3337</v>
      </c>
      <c r="C416" s="229">
        <v>-2772674.54</v>
      </c>
      <c r="D416" s="229">
        <f t="shared" si="32"/>
        <v>2772674.54</v>
      </c>
      <c r="E416" s="254"/>
      <c r="F416" s="255"/>
      <c r="G416" s="255"/>
      <c r="H416" s="254"/>
      <c r="I416" s="229"/>
      <c r="J416" s="254"/>
      <c r="K416" s="229">
        <f t="shared" si="35"/>
        <v>2772674.54</v>
      </c>
      <c r="L416" s="256"/>
      <c r="M416" s="229"/>
      <c r="N416" s="228">
        <v>0</v>
      </c>
      <c r="O416" s="64">
        <v>0</v>
      </c>
      <c r="P416" s="241" t="b">
        <f t="shared" ref="P416:P421" si="36">EXACT($A$415,O416)</f>
        <v>0</v>
      </c>
      <c r="Q416" s="257">
        <v>0</v>
      </c>
      <c r="R416" s="258">
        <f t="shared" si="29"/>
        <v>2772674.54</v>
      </c>
    </row>
    <row r="417" spans="1:18" outlineLevel="2">
      <c r="A417" s="271" t="s">
        <v>4765</v>
      </c>
      <c r="B417" s="195" t="s">
        <v>3338</v>
      </c>
      <c r="C417" s="229">
        <v>-47325.69</v>
      </c>
      <c r="D417" s="229">
        <f t="shared" si="32"/>
        <v>47325.69</v>
      </c>
      <c r="E417" s="254"/>
      <c r="F417" s="255"/>
      <c r="G417" s="255"/>
      <c r="H417" s="254"/>
      <c r="I417" s="229"/>
      <c r="J417" s="254"/>
      <c r="K417" s="229">
        <f t="shared" si="35"/>
        <v>47325.69</v>
      </c>
      <c r="L417" s="256"/>
      <c r="M417" s="229"/>
      <c r="N417" s="228">
        <v>0</v>
      </c>
      <c r="O417" s="64">
        <v>0</v>
      </c>
      <c r="P417" s="241" t="b">
        <f t="shared" si="36"/>
        <v>0</v>
      </c>
      <c r="Q417" s="257">
        <v>0</v>
      </c>
      <c r="R417" s="258">
        <f t="shared" si="29"/>
        <v>47325.69</v>
      </c>
    </row>
    <row r="418" spans="1:18" outlineLevel="2">
      <c r="A418" s="400" t="s">
        <v>4766</v>
      </c>
      <c r="B418" s="44" t="s">
        <v>3339</v>
      </c>
      <c r="C418" s="229">
        <v>0</v>
      </c>
      <c r="D418" s="229">
        <f t="shared" si="32"/>
        <v>0</v>
      </c>
      <c r="E418" s="254"/>
      <c r="F418" s="255"/>
      <c r="G418" s="255"/>
      <c r="H418" s="254"/>
      <c r="I418" s="229"/>
      <c r="J418" s="254"/>
      <c r="K418" s="229">
        <f t="shared" si="35"/>
        <v>0</v>
      </c>
      <c r="L418" s="256"/>
      <c r="M418" s="229"/>
      <c r="N418" s="228">
        <v>0</v>
      </c>
      <c r="O418" s="64">
        <v>0</v>
      </c>
      <c r="P418" s="241" t="b">
        <f t="shared" si="36"/>
        <v>0</v>
      </c>
      <c r="Q418" s="257">
        <v>0</v>
      </c>
      <c r="R418" s="258">
        <f>K418-Q418</f>
        <v>0</v>
      </c>
    </row>
    <row r="419" spans="1:18" outlineLevel="2">
      <c r="A419" s="400" t="s">
        <v>4767</v>
      </c>
      <c r="B419" s="44" t="s">
        <v>3340</v>
      </c>
      <c r="C419" s="229">
        <v>0</v>
      </c>
      <c r="D419" s="229">
        <f t="shared" si="32"/>
        <v>0</v>
      </c>
      <c r="E419" s="254"/>
      <c r="F419" s="269"/>
      <c r="G419" s="269"/>
      <c r="H419" s="265"/>
      <c r="I419" s="229"/>
      <c r="J419" s="254"/>
      <c r="K419" s="229">
        <f t="shared" si="35"/>
        <v>0</v>
      </c>
      <c r="L419" s="256"/>
      <c r="M419" s="229"/>
      <c r="N419" s="228">
        <v>0</v>
      </c>
      <c r="O419" s="64">
        <v>0</v>
      </c>
      <c r="P419" s="241" t="b">
        <f t="shared" si="36"/>
        <v>0</v>
      </c>
      <c r="Q419" s="257">
        <v>0</v>
      </c>
      <c r="R419" s="258">
        <f>K419-Q419</f>
        <v>0</v>
      </c>
    </row>
    <row r="420" spans="1:18" outlineLevel="2">
      <c r="A420" s="400" t="s">
        <v>4768</v>
      </c>
      <c r="B420" s="44" t="s">
        <v>3341</v>
      </c>
      <c r="C420" s="229">
        <v>0</v>
      </c>
      <c r="D420" s="229">
        <f t="shared" si="32"/>
        <v>0</v>
      </c>
      <c r="E420" s="254"/>
      <c r="F420" s="255"/>
      <c r="G420" s="255"/>
      <c r="H420" s="254"/>
      <c r="I420" s="229"/>
      <c r="J420" s="254"/>
      <c r="K420" s="229">
        <f t="shared" si="35"/>
        <v>0</v>
      </c>
      <c r="L420" s="256"/>
      <c r="M420" s="229"/>
      <c r="N420" s="228">
        <v>0</v>
      </c>
      <c r="O420" s="64">
        <v>0</v>
      </c>
      <c r="P420" s="241" t="b">
        <f t="shared" si="36"/>
        <v>0</v>
      </c>
      <c r="Q420" s="257">
        <v>0</v>
      </c>
      <c r="R420" s="258">
        <f>K420-Q420</f>
        <v>0</v>
      </c>
    </row>
    <row r="421" spans="1:18" outlineLevel="2">
      <c r="A421" s="400" t="s">
        <v>4769</v>
      </c>
      <c r="B421" s="44" t="s">
        <v>3342</v>
      </c>
      <c r="C421" s="229">
        <v>0</v>
      </c>
      <c r="D421" s="229">
        <f t="shared" si="32"/>
        <v>0</v>
      </c>
      <c r="E421" s="254"/>
      <c r="F421" s="255"/>
      <c r="G421" s="255"/>
      <c r="H421" s="254"/>
      <c r="I421" s="229"/>
      <c r="J421" s="254"/>
      <c r="K421" s="229">
        <f t="shared" si="35"/>
        <v>0</v>
      </c>
      <c r="L421" s="256"/>
      <c r="M421" s="229"/>
      <c r="N421" s="228">
        <v>0</v>
      </c>
      <c r="O421" s="64" t="s">
        <v>3336</v>
      </c>
      <c r="P421" s="241" t="b">
        <f t="shared" si="36"/>
        <v>1</v>
      </c>
      <c r="Q421" s="257">
        <v>0</v>
      </c>
      <c r="R421" s="258">
        <f>K421-Q421</f>
        <v>0</v>
      </c>
    </row>
    <row r="422" spans="1:18" outlineLevel="1">
      <c r="A422" s="248"/>
      <c r="B422" s="248"/>
      <c r="C422" s="228"/>
      <c r="D422" s="228"/>
      <c r="E422" s="254"/>
      <c r="F422" s="255"/>
      <c r="G422" s="255"/>
      <c r="H422" s="254"/>
      <c r="I422" s="218"/>
      <c r="J422" s="265"/>
      <c r="K422" s="218"/>
      <c r="L422" s="256"/>
      <c r="M422" s="218"/>
      <c r="N422" s="228"/>
      <c r="O422" s="64"/>
      <c r="P422" s="228"/>
      <c r="Q422" s="257"/>
      <c r="R422" s="258"/>
    </row>
    <row r="423" spans="1:18">
      <c r="A423" s="399" t="s">
        <v>3343</v>
      </c>
      <c r="B423" s="248"/>
      <c r="C423" s="228">
        <f>C415+C413</f>
        <v>-2820000.23</v>
      </c>
      <c r="D423" s="228">
        <f t="shared" si="32"/>
        <v>2820000.23</v>
      </c>
      <c r="E423" s="254"/>
      <c r="F423" s="255"/>
      <c r="G423" s="255"/>
      <c r="H423" s="254"/>
      <c r="I423" s="228">
        <f>I415</f>
        <v>0</v>
      </c>
      <c r="J423" s="265"/>
      <c r="K423" s="228">
        <f>D423+I423</f>
        <v>2820000.23</v>
      </c>
      <c r="L423" s="256"/>
      <c r="M423" s="218"/>
      <c r="N423" s="228" t="e">
        <v>#VALUE!</v>
      </c>
      <c r="O423" s="64">
        <v>0</v>
      </c>
      <c r="P423" s="228"/>
      <c r="Q423" s="257"/>
      <c r="R423" s="258"/>
    </row>
    <row r="424" spans="1:18" outlineLevel="1">
      <c r="A424" s="399" t="s">
        <v>3344</v>
      </c>
      <c r="C424" s="253">
        <f>SUM(C425)</f>
        <v>0</v>
      </c>
      <c r="D424" s="253">
        <f t="shared" si="32"/>
        <v>0</v>
      </c>
      <c r="E424" s="254"/>
      <c r="F424" s="255"/>
      <c r="G424" s="255"/>
      <c r="H424" s="254"/>
      <c r="I424" s="253"/>
      <c r="J424" s="254"/>
      <c r="K424" s="253">
        <f t="shared" ref="K424:K456" si="37">D424+I424</f>
        <v>0</v>
      </c>
      <c r="L424" s="256" t="e">
        <f>#REF!+C424</f>
        <v>#REF!</v>
      </c>
      <c r="M424" s="253"/>
      <c r="N424" s="228" t="e">
        <v>#VALUE!</v>
      </c>
      <c r="O424" s="64">
        <v>0</v>
      </c>
      <c r="Q424" s="257">
        <v>0</v>
      </c>
      <c r="R424" s="258">
        <f t="shared" ref="R424:R456" si="38">K424-Q424</f>
        <v>0</v>
      </c>
    </row>
    <row r="425" spans="1:18" outlineLevel="2">
      <c r="A425" s="271" t="s">
        <v>4770</v>
      </c>
      <c r="B425" s="195" t="s">
        <v>3345</v>
      </c>
      <c r="C425" s="229">
        <v>0</v>
      </c>
      <c r="D425" s="229">
        <f t="shared" si="32"/>
        <v>0</v>
      </c>
      <c r="E425" s="254"/>
      <c r="F425" s="255"/>
      <c r="G425" s="255"/>
      <c r="H425" s="254"/>
      <c r="I425" s="229"/>
      <c r="J425" s="254"/>
      <c r="K425" s="229">
        <f t="shared" si="37"/>
        <v>0</v>
      </c>
      <c r="L425" s="256"/>
      <c r="M425" s="229"/>
      <c r="N425" s="228">
        <v>0</v>
      </c>
      <c r="O425" s="64" t="s">
        <v>3344</v>
      </c>
      <c r="P425" s="241" t="b">
        <f>EXACT($A424,O425)</f>
        <v>1</v>
      </c>
      <c r="Q425" s="257">
        <v>0</v>
      </c>
      <c r="R425" s="258">
        <f t="shared" si="38"/>
        <v>0</v>
      </c>
    </row>
    <row r="426" spans="1:18" outlineLevel="1">
      <c r="A426" s="399" t="s">
        <v>3346</v>
      </c>
      <c r="C426" s="253">
        <f>SUM(C427)</f>
        <v>0</v>
      </c>
      <c r="D426" s="253">
        <f t="shared" si="32"/>
        <v>0</v>
      </c>
      <c r="E426" s="254"/>
      <c r="F426" s="255"/>
      <c r="G426" s="255"/>
      <c r="H426" s="254"/>
      <c r="I426" s="253"/>
      <c r="J426" s="254"/>
      <c r="K426" s="253">
        <f t="shared" si="37"/>
        <v>0</v>
      </c>
      <c r="L426" s="256" t="e">
        <f>#REF!+C426</f>
        <v>#REF!</v>
      </c>
      <c r="M426" s="253"/>
      <c r="N426" s="228" t="e">
        <v>#VALUE!</v>
      </c>
      <c r="O426" s="64">
        <v>0</v>
      </c>
      <c r="Q426" s="257">
        <v>0</v>
      </c>
      <c r="R426" s="258">
        <f t="shared" si="38"/>
        <v>0</v>
      </c>
    </row>
    <row r="427" spans="1:18" outlineLevel="2">
      <c r="A427" s="271" t="s">
        <v>4771</v>
      </c>
      <c r="B427" s="195" t="s">
        <v>3347</v>
      </c>
      <c r="C427" s="229">
        <v>0</v>
      </c>
      <c r="D427" s="229">
        <f t="shared" si="32"/>
        <v>0</v>
      </c>
      <c r="E427" s="254"/>
      <c r="F427" s="269"/>
      <c r="G427" s="269"/>
      <c r="H427" s="265"/>
      <c r="I427" s="229"/>
      <c r="J427" s="254"/>
      <c r="K427" s="229">
        <f t="shared" si="37"/>
        <v>0</v>
      </c>
      <c r="L427" s="256"/>
      <c r="M427" s="229"/>
      <c r="N427" s="228">
        <v>0</v>
      </c>
      <c r="O427" s="64" t="s">
        <v>3346</v>
      </c>
      <c r="P427" s="241" t="b">
        <f>EXACT($A426,O427)</f>
        <v>1</v>
      </c>
      <c r="Q427" s="257">
        <v>0</v>
      </c>
      <c r="R427" s="258">
        <f t="shared" si="38"/>
        <v>0</v>
      </c>
    </row>
    <row r="428" spans="1:18" outlineLevel="1">
      <c r="A428" s="399" t="s">
        <v>3348</v>
      </c>
      <c r="C428" s="253">
        <f>SUM(C429)</f>
        <v>9</v>
      </c>
      <c r="D428" s="253">
        <f t="shared" si="32"/>
        <v>-9</v>
      </c>
      <c r="E428" s="254"/>
      <c r="F428" s="269"/>
      <c r="G428" s="269"/>
      <c r="H428" s="265"/>
      <c r="I428" s="253"/>
      <c r="J428" s="254"/>
      <c r="K428" s="253">
        <f t="shared" si="37"/>
        <v>-9</v>
      </c>
      <c r="L428" s="256" t="e">
        <f>#REF!+C428</f>
        <v>#REF!</v>
      </c>
      <c r="M428" s="253"/>
      <c r="N428" s="228" t="e">
        <v>#VALUE!</v>
      </c>
      <c r="O428" s="64">
        <v>0</v>
      </c>
      <c r="Q428" s="257">
        <v>-9</v>
      </c>
      <c r="R428" s="258">
        <f t="shared" si="38"/>
        <v>0</v>
      </c>
    </row>
    <row r="429" spans="1:18" outlineLevel="2">
      <c r="A429" s="271" t="s">
        <v>4772</v>
      </c>
      <c r="B429" s="195" t="s">
        <v>3349</v>
      </c>
      <c r="C429" s="229">
        <v>9</v>
      </c>
      <c r="D429" s="229">
        <f t="shared" si="32"/>
        <v>-9</v>
      </c>
      <c r="E429" s="254"/>
      <c r="F429" s="255"/>
      <c r="G429" s="255"/>
      <c r="H429" s="254"/>
      <c r="I429" s="229"/>
      <c r="J429" s="254"/>
      <c r="K429" s="229">
        <f t="shared" si="37"/>
        <v>-9</v>
      </c>
      <c r="L429" s="256"/>
      <c r="M429" s="229"/>
      <c r="N429" s="228">
        <v>0</v>
      </c>
      <c r="O429" s="64" t="s">
        <v>3348</v>
      </c>
      <c r="P429" s="241" t="b">
        <f>EXACT($A428,O429)</f>
        <v>1</v>
      </c>
      <c r="Q429" s="257">
        <v>0</v>
      </c>
      <c r="R429" s="258">
        <f t="shared" si="38"/>
        <v>-9</v>
      </c>
    </row>
    <row r="430" spans="1:18" outlineLevel="1">
      <c r="A430" s="399" t="s">
        <v>3350</v>
      </c>
      <c r="C430" s="253">
        <f>SUM(C431)</f>
        <v>-350698.14</v>
      </c>
      <c r="D430" s="253">
        <f t="shared" si="32"/>
        <v>350698.14</v>
      </c>
      <c r="E430" s="254"/>
      <c r="F430" s="255"/>
      <c r="G430" s="255"/>
      <c r="H430" s="254"/>
      <c r="I430" s="253"/>
      <c r="J430" s="254"/>
      <c r="K430" s="253">
        <f t="shared" si="37"/>
        <v>350698.14</v>
      </c>
      <c r="L430" s="256" t="e">
        <f>#REF!+C430</f>
        <v>#REF!</v>
      </c>
      <c r="M430" s="253"/>
      <c r="N430" s="228" t="e">
        <v>#VALUE!</v>
      </c>
      <c r="O430" s="64">
        <v>0</v>
      </c>
      <c r="Q430" s="257">
        <v>159692.57999999999</v>
      </c>
      <c r="R430" s="258">
        <f t="shared" si="38"/>
        <v>191005.56000000003</v>
      </c>
    </row>
    <row r="431" spans="1:18" outlineLevel="2">
      <c r="A431" s="271" t="s">
        <v>4773</v>
      </c>
      <c r="B431" s="195" t="s">
        <v>3351</v>
      </c>
      <c r="C431" s="229">
        <v>-350698.14</v>
      </c>
      <c r="D431" s="229">
        <f t="shared" si="32"/>
        <v>350698.14</v>
      </c>
      <c r="E431" s="254"/>
      <c r="F431" s="255"/>
      <c r="G431" s="255"/>
      <c r="H431" s="254"/>
      <c r="I431" s="229"/>
      <c r="J431" s="254"/>
      <c r="K431" s="229">
        <f t="shared" si="37"/>
        <v>350698.14</v>
      </c>
      <c r="L431" s="256"/>
      <c r="M431" s="229"/>
      <c r="N431" s="228">
        <v>0</v>
      </c>
      <c r="O431" s="64" t="s">
        <v>3350</v>
      </c>
      <c r="P431" s="241" t="b">
        <f>EXACT($A430,O431)</f>
        <v>1</v>
      </c>
      <c r="Q431" s="257">
        <v>0</v>
      </c>
      <c r="R431" s="258">
        <f t="shared" si="38"/>
        <v>350698.14</v>
      </c>
    </row>
    <row r="432" spans="1:18" outlineLevel="1">
      <c r="A432" s="399" t="s">
        <v>3352</v>
      </c>
      <c r="C432" s="253">
        <f>SUM(C433)</f>
        <v>-833762.55</v>
      </c>
      <c r="D432" s="253">
        <f t="shared" si="32"/>
        <v>833762.55</v>
      </c>
      <c r="E432" s="265"/>
      <c r="F432" s="255"/>
      <c r="G432" s="255"/>
      <c r="H432" s="254"/>
      <c r="I432" s="253"/>
      <c r="J432" s="254"/>
      <c r="K432" s="253">
        <f t="shared" si="37"/>
        <v>833762.55</v>
      </c>
      <c r="L432" s="256" t="e">
        <f>#REF!+C432</f>
        <v>#REF!</v>
      </c>
      <c r="M432" s="253"/>
      <c r="N432" s="228" t="e">
        <v>#VALUE!</v>
      </c>
      <c r="O432" s="64">
        <v>0</v>
      </c>
      <c r="Q432" s="257">
        <v>649094.46</v>
      </c>
      <c r="R432" s="258">
        <f t="shared" si="38"/>
        <v>184668.09000000008</v>
      </c>
    </row>
    <row r="433" spans="1:18" outlineLevel="2">
      <c r="A433" s="271" t="s">
        <v>4774</v>
      </c>
      <c r="B433" s="195" t="s">
        <v>3353</v>
      </c>
      <c r="C433" s="229">
        <v>-833762.55</v>
      </c>
      <c r="D433" s="229">
        <f t="shared" si="32"/>
        <v>833762.55</v>
      </c>
      <c r="E433" s="265"/>
      <c r="F433" s="255"/>
      <c r="G433" s="255"/>
      <c r="H433" s="254"/>
      <c r="I433" s="229"/>
      <c r="J433" s="254"/>
      <c r="K433" s="229">
        <f t="shared" si="37"/>
        <v>833762.55</v>
      </c>
      <c r="L433" s="256"/>
      <c r="M433" s="229"/>
      <c r="N433" s="228">
        <v>0</v>
      </c>
      <c r="O433" s="64" t="s">
        <v>3352</v>
      </c>
      <c r="P433" s="241" t="b">
        <f>EXACT($A432,O433)</f>
        <v>1</v>
      </c>
      <c r="Q433" s="257">
        <v>0</v>
      </c>
      <c r="R433" s="258">
        <f t="shared" si="38"/>
        <v>833762.55</v>
      </c>
    </row>
    <row r="434" spans="1:18" outlineLevel="1">
      <c r="A434" s="399" t="s">
        <v>3354</v>
      </c>
      <c r="C434" s="253">
        <f>SUM(C435)</f>
        <v>-3433.7199999999898</v>
      </c>
      <c r="D434" s="253">
        <f t="shared" si="32"/>
        <v>3433.7199999999898</v>
      </c>
      <c r="E434" s="265"/>
      <c r="F434" s="255"/>
      <c r="G434" s="255"/>
      <c r="H434" s="254"/>
      <c r="I434" s="253"/>
      <c r="J434" s="254"/>
      <c r="K434" s="253">
        <f t="shared" si="37"/>
        <v>3433.7199999999898</v>
      </c>
      <c r="L434" s="256" t="e">
        <f>#REF!+C434</f>
        <v>#REF!</v>
      </c>
      <c r="M434" s="253"/>
      <c r="N434" s="228" t="e">
        <v>#VALUE!</v>
      </c>
      <c r="O434" s="64">
        <v>0</v>
      </c>
      <c r="Q434" s="257">
        <v>3201.72</v>
      </c>
      <c r="R434" s="258">
        <f t="shared" si="38"/>
        <v>231.99999999999</v>
      </c>
    </row>
    <row r="435" spans="1:18" outlineLevel="2">
      <c r="A435" s="271" t="s">
        <v>4775</v>
      </c>
      <c r="B435" s="195" t="s">
        <v>3355</v>
      </c>
      <c r="C435" s="229">
        <v>-3433.7199999999898</v>
      </c>
      <c r="D435" s="229">
        <f t="shared" si="32"/>
        <v>3433.7199999999898</v>
      </c>
      <c r="E435" s="265"/>
      <c r="F435" s="255"/>
      <c r="G435" s="255"/>
      <c r="H435" s="254"/>
      <c r="I435" s="229"/>
      <c r="J435" s="254"/>
      <c r="K435" s="229">
        <f t="shared" si="37"/>
        <v>3433.7199999999898</v>
      </c>
      <c r="L435" s="256"/>
      <c r="M435" s="229"/>
      <c r="N435" s="228">
        <v>0</v>
      </c>
      <c r="O435" s="64" t="s">
        <v>3354</v>
      </c>
      <c r="P435" s="241" t="b">
        <f>EXACT($A434,O435)</f>
        <v>1</v>
      </c>
      <c r="Q435" s="257">
        <v>0</v>
      </c>
      <c r="R435" s="258">
        <f t="shared" si="38"/>
        <v>3433.7199999999898</v>
      </c>
    </row>
    <row r="436" spans="1:18" outlineLevel="1">
      <c r="A436" s="399" t="s">
        <v>3356</v>
      </c>
      <c r="C436" s="253">
        <f>SUM(C437)</f>
        <v>-717848.98999999894</v>
      </c>
      <c r="D436" s="253">
        <f t="shared" si="32"/>
        <v>717848.98999999894</v>
      </c>
      <c r="E436" s="265"/>
      <c r="F436" s="255"/>
      <c r="G436" s="255"/>
      <c r="H436" s="254"/>
      <c r="I436" s="253"/>
      <c r="J436" s="254"/>
      <c r="K436" s="253">
        <f t="shared" si="37"/>
        <v>717848.98999999894</v>
      </c>
      <c r="L436" s="256" t="e">
        <f>#REF!+C436</f>
        <v>#REF!</v>
      </c>
      <c r="M436" s="253"/>
      <c r="N436" s="228" t="e">
        <v>#VALUE!</v>
      </c>
      <c r="O436" s="64">
        <v>0</v>
      </c>
      <c r="Q436" s="257">
        <v>606320.17000000004</v>
      </c>
      <c r="R436" s="258">
        <f t="shared" si="38"/>
        <v>111528.8199999989</v>
      </c>
    </row>
    <row r="437" spans="1:18" outlineLevel="2">
      <c r="A437" s="271" t="s">
        <v>4776</v>
      </c>
      <c r="B437" s="195" t="s">
        <v>3357</v>
      </c>
      <c r="C437" s="229">
        <v>-717848.98999999894</v>
      </c>
      <c r="D437" s="229">
        <f t="shared" si="32"/>
        <v>717848.98999999894</v>
      </c>
      <c r="E437" s="265"/>
      <c r="F437" s="255"/>
      <c r="G437" s="255"/>
      <c r="H437" s="254"/>
      <c r="I437" s="229"/>
      <c r="J437" s="254"/>
      <c r="K437" s="229">
        <f t="shared" si="37"/>
        <v>717848.98999999894</v>
      </c>
      <c r="L437" s="256"/>
      <c r="M437" s="229"/>
      <c r="N437" s="228">
        <v>0</v>
      </c>
      <c r="O437" s="64" t="s">
        <v>3356</v>
      </c>
      <c r="P437" s="241" t="b">
        <f>EXACT($A436,O437)</f>
        <v>1</v>
      </c>
      <c r="Q437" s="257">
        <v>0</v>
      </c>
      <c r="R437" s="258">
        <f t="shared" si="38"/>
        <v>717848.98999999894</v>
      </c>
    </row>
    <row r="438" spans="1:18" outlineLevel="1">
      <c r="A438" s="399" t="s">
        <v>3358</v>
      </c>
      <c r="C438" s="253">
        <f>SUM(C439)</f>
        <v>-6582.63</v>
      </c>
      <c r="D438" s="253">
        <f t="shared" si="32"/>
        <v>6582.63</v>
      </c>
      <c r="E438" s="254"/>
      <c r="F438" s="255"/>
      <c r="G438" s="255"/>
      <c r="H438" s="254"/>
      <c r="I438" s="253"/>
      <c r="J438" s="254"/>
      <c r="K438" s="253">
        <f t="shared" si="37"/>
        <v>6582.63</v>
      </c>
      <c r="L438" s="256" t="e">
        <f>#REF!+C438</f>
        <v>#REF!</v>
      </c>
      <c r="M438" s="253"/>
      <c r="N438" s="228" t="e">
        <v>#VALUE!</v>
      </c>
      <c r="O438" s="64">
        <v>0</v>
      </c>
      <c r="Q438" s="257">
        <v>6582.63</v>
      </c>
      <c r="R438" s="258">
        <f t="shared" si="38"/>
        <v>0</v>
      </c>
    </row>
    <row r="439" spans="1:18" outlineLevel="2">
      <c r="A439" s="271" t="s">
        <v>4777</v>
      </c>
      <c r="B439" s="195" t="s">
        <v>3359</v>
      </c>
      <c r="C439" s="229">
        <v>-6582.63</v>
      </c>
      <c r="D439" s="229">
        <f t="shared" si="32"/>
        <v>6582.63</v>
      </c>
      <c r="E439" s="254"/>
      <c r="F439" s="255"/>
      <c r="G439" s="255"/>
      <c r="H439" s="254"/>
      <c r="I439" s="229"/>
      <c r="J439" s="254"/>
      <c r="K439" s="229">
        <f t="shared" si="37"/>
        <v>6582.63</v>
      </c>
      <c r="L439" s="256"/>
      <c r="M439" s="229"/>
      <c r="N439" s="228">
        <v>0</v>
      </c>
      <c r="O439" s="64" t="s">
        <v>3358</v>
      </c>
      <c r="P439" s="241" t="b">
        <f>EXACT($A438,O439)</f>
        <v>1</v>
      </c>
      <c r="Q439" s="257">
        <v>0</v>
      </c>
      <c r="R439" s="258">
        <f t="shared" si="38"/>
        <v>6582.63</v>
      </c>
    </row>
    <row r="440" spans="1:18" outlineLevel="1">
      <c r="A440" s="399" t="s">
        <v>3360</v>
      </c>
      <c r="B440" s="270">
        <v>0</v>
      </c>
      <c r="C440" s="253">
        <f>SUM(C441)</f>
        <v>0</v>
      </c>
      <c r="D440" s="253">
        <f t="shared" si="32"/>
        <v>0</v>
      </c>
      <c r="E440" s="254"/>
      <c r="F440" s="255"/>
      <c r="G440" s="255"/>
      <c r="H440" s="254"/>
      <c r="I440" s="253"/>
      <c r="J440" s="254"/>
      <c r="K440" s="253">
        <f t="shared" si="37"/>
        <v>0</v>
      </c>
      <c r="L440" s="256" t="e">
        <f>#REF!+C440</f>
        <v>#REF!</v>
      </c>
      <c r="M440" s="253"/>
      <c r="N440" s="228" t="e">
        <v>#VALUE!</v>
      </c>
      <c r="O440" s="64">
        <v>0</v>
      </c>
      <c r="Q440" s="257">
        <v>0</v>
      </c>
      <c r="R440" s="258">
        <f t="shared" si="38"/>
        <v>0</v>
      </c>
    </row>
    <row r="441" spans="1:18" outlineLevel="2">
      <c r="A441" s="271" t="s">
        <v>5772</v>
      </c>
      <c r="B441" s="195" t="s">
        <v>113</v>
      </c>
      <c r="C441" s="229">
        <v>0</v>
      </c>
      <c r="D441" s="229">
        <f t="shared" si="32"/>
        <v>0</v>
      </c>
      <c r="E441" s="254"/>
      <c r="F441" s="255"/>
      <c r="G441" s="255"/>
      <c r="H441" s="254"/>
      <c r="I441" s="229"/>
      <c r="J441" s="254"/>
      <c r="K441" s="229">
        <f t="shared" si="37"/>
        <v>0</v>
      </c>
      <c r="L441" s="256"/>
      <c r="M441" s="229"/>
      <c r="N441" s="228">
        <v>7217000000</v>
      </c>
      <c r="O441" s="64">
        <v>0</v>
      </c>
      <c r="P441" s="241" t="b">
        <f>EXACT($A440,O441)</f>
        <v>0</v>
      </c>
      <c r="Q441" s="257">
        <v>0</v>
      </c>
      <c r="R441" s="258">
        <f t="shared" si="38"/>
        <v>0</v>
      </c>
    </row>
    <row r="442" spans="1:18" outlineLevel="1">
      <c r="A442" s="399" t="s">
        <v>3361</v>
      </c>
      <c r="B442" s="270" t="s">
        <v>5747</v>
      </c>
      <c r="C442" s="253">
        <f>SUM(C443)</f>
        <v>-857817.78</v>
      </c>
      <c r="D442" s="253">
        <f t="shared" si="32"/>
        <v>857817.78</v>
      </c>
      <c r="E442" s="254"/>
      <c r="F442" s="255"/>
      <c r="G442" s="255"/>
      <c r="H442" s="254"/>
      <c r="I442" s="253"/>
      <c r="J442" s="254"/>
      <c r="K442" s="253">
        <f t="shared" si="37"/>
        <v>857817.78</v>
      </c>
      <c r="L442" s="256" t="e">
        <f>#REF!+C442</f>
        <v>#REF!</v>
      </c>
      <c r="M442" s="253"/>
      <c r="N442" s="228" t="e">
        <v>#VALUE!</v>
      </c>
      <c r="O442" s="64">
        <v>0</v>
      </c>
      <c r="Q442" s="257">
        <v>24155</v>
      </c>
      <c r="R442" s="258">
        <f t="shared" si="38"/>
        <v>833662.78</v>
      </c>
    </row>
    <row r="443" spans="1:18" outlineLevel="2">
      <c r="A443" s="271" t="s">
        <v>5773</v>
      </c>
      <c r="B443" s="195" t="s">
        <v>3362</v>
      </c>
      <c r="C443" s="229">
        <v>-857817.78</v>
      </c>
      <c r="D443" s="229">
        <f t="shared" si="32"/>
        <v>857817.78</v>
      </c>
      <c r="E443" s="254"/>
      <c r="F443" s="255"/>
      <c r="G443" s="255"/>
      <c r="H443" s="254"/>
      <c r="I443" s="229"/>
      <c r="J443" s="254"/>
      <c r="K443" s="229">
        <f t="shared" si="37"/>
        <v>857817.78</v>
      </c>
      <c r="L443" s="256"/>
      <c r="M443" s="229"/>
      <c r="N443" s="228">
        <v>0</v>
      </c>
      <c r="O443" s="64" t="s">
        <v>3361</v>
      </c>
      <c r="P443" s="241" t="b">
        <f>EXACT($A442,O443)</f>
        <v>1</v>
      </c>
      <c r="Q443" s="257">
        <v>0</v>
      </c>
      <c r="R443" s="258">
        <f t="shared" si="38"/>
        <v>857817.78</v>
      </c>
    </row>
    <row r="444" spans="1:18" outlineLevel="2">
      <c r="A444" s="271" t="s">
        <v>5774</v>
      </c>
      <c r="B444" s="195" t="s">
        <v>3363</v>
      </c>
      <c r="C444" s="229">
        <v>0</v>
      </c>
      <c r="D444" s="229">
        <f t="shared" si="32"/>
        <v>0</v>
      </c>
      <c r="E444" s="254"/>
      <c r="F444" s="255"/>
      <c r="G444" s="255"/>
      <c r="H444" s="254"/>
      <c r="I444" s="229"/>
      <c r="J444" s="254"/>
      <c r="K444" s="229">
        <f t="shared" si="37"/>
        <v>0</v>
      </c>
      <c r="L444" s="256"/>
      <c r="M444" s="229"/>
      <c r="N444" s="228">
        <v>-7212098000</v>
      </c>
      <c r="O444" s="64" t="s">
        <v>3361</v>
      </c>
      <c r="P444" s="241" t="b">
        <f>EXACT($A442,O444)</f>
        <v>1</v>
      </c>
      <c r="Q444" s="257">
        <v>0</v>
      </c>
      <c r="R444" s="258">
        <f t="shared" si="38"/>
        <v>0</v>
      </c>
    </row>
    <row r="445" spans="1:18" outlineLevel="1">
      <c r="A445" s="399" t="s">
        <v>3364</v>
      </c>
      <c r="B445" s="195"/>
      <c r="C445" s="253">
        <f>SUM(C446)</f>
        <v>-10796910</v>
      </c>
      <c r="D445" s="253">
        <f t="shared" si="32"/>
        <v>10796910</v>
      </c>
      <c r="E445" s="254"/>
      <c r="F445" s="255"/>
      <c r="G445" s="255"/>
      <c r="H445" s="254"/>
      <c r="I445" s="253"/>
      <c r="J445" s="254"/>
      <c r="K445" s="253">
        <f t="shared" si="37"/>
        <v>10796910</v>
      </c>
      <c r="L445" s="256" t="e">
        <f>#REF!+C445</f>
        <v>#REF!</v>
      </c>
      <c r="M445" s="253"/>
      <c r="N445" s="228" t="e">
        <v>#VALUE!</v>
      </c>
      <c r="O445" s="64">
        <v>0</v>
      </c>
      <c r="Q445" s="257">
        <v>9897167.5</v>
      </c>
      <c r="R445" s="258">
        <f t="shared" si="38"/>
        <v>899742.5</v>
      </c>
    </row>
    <row r="446" spans="1:18" outlineLevel="2">
      <c r="A446" s="271" t="s">
        <v>4778</v>
      </c>
      <c r="B446" s="195" t="s">
        <v>3365</v>
      </c>
      <c r="C446" s="229">
        <v>-10796910</v>
      </c>
      <c r="D446" s="229">
        <f t="shared" si="32"/>
        <v>10796910</v>
      </c>
      <c r="E446" s="254"/>
      <c r="F446" s="255"/>
      <c r="G446" s="255"/>
      <c r="H446" s="254"/>
      <c r="I446" s="229"/>
      <c r="J446" s="254"/>
      <c r="K446" s="229">
        <f t="shared" si="37"/>
        <v>10796910</v>
      </c>
      <c r="L446" s="256"/>
      <c r="M446" s="229"/>
      <c r="N446" s="228">
        <v>0</v>
      </c>
      <c r="O446" s="64" t="s">
        <v>3364</v>
      </c>
      <c r="P446" s="241" t="b">
        <f>EXACT($A445,O446)</f>
        <v>1</v>
      </c>
      <c r="Q446" s="257">
        <v>0</v>
      </c>
      <c r="R446" s="258">
        <f t="shared" si="38"/>
        <v>10796910</v>
      </c>
    </row>
    <row r="447" spans="1:18" outlineLevel="1">
      <c r="A447" s="399" t="s">
        <v>3366</v>
      </c>
      <c r="C447" s="253">
        <f>SUM(C448:C456)</f>
        <v>-148196.54</v>
      </c>
      <c r="D447" s="253">
        <f t="shared" si="32"/>
        <v>148196.54</v>
      </c>
      <c r="E447" s="254"/>
      <c r="F447" s="255"/>
      <c r="G447" s="255"/>
      <c r="H447" s="254"/>
      <c r="I447" s="253"/>
      <c r="J447" s="254"/>
      <c r="K447" s="253">
        <f t="shared" si="37"/>
        <v>148196.54</v>
      </c>
      <c r="L447" s="256" t="e">
        <f>#REF!+C447</f>
        <v>#REF!</v>
      </c>
      <c r="M447" s="253"/>
      <c r="N447" s="228" t="e">
        <v>#VALUE!</v>
      </c>
      <c r="O447" s="64">
        <v>0</v>
      </c>
      <c r="Q447" s="257">
        <v>118995.32</v>
      </c>
      <c r="R447" s="258">
        <f t="shared" si="38"/>
        <v>29201.22</v>
      </c>
    </row>
    <row r="448" spans="1:18" outlineLevel="2">
      <c r="A448" s="400" t="s">
        <v>4779</v>
      </c>
      <c r="B448" s="44" t="s">
        <v>3367</v>
      </c>
      <c r="C448" s="229">
        <v>0</v>
      </c>
      <c r="D448" s="229">
        <f t="shared" si="32"/>
        <v>0</v>
      </c>
      <c r="E448" s="254"/>
      <c r="F448" s="255"/>
      <c r="G448" s="255"/>
      <c r="H448" s="254"/>
      <c r="I448" s="229"/>
      <c r="J448" s="254"/>
      <c r="K448" s="229">
        <f t="shared" si="37"/>
        <v>0</v>
      </c>
      <c r="L448" s="256"/>
      <c r="M448" s="229"/>
      <c r="N448" s="228">
        <v>0</v>
      </c>
      <c r="O448" s="64" t="s">
        <v>3366</v>
      </c>
      <c r="P448" s="241" t="b">
        <f t="shared" ref="P448:P456" si="39">EXACT($A$447,O448)</f>
        <v>1</v>
      </c>
      <c r="Q448" s="257">
        <v>0</v>
      </c>
      <c r="R448" s="258">
        <f t="shared" si="38"/>
        <v>0</v>
      </c>
    </row>
    <row r="449" spans="1:18" outlineLevel="2">
      <c r="A449" s="271" t="s">
        <v>4780</v>
      </c>
      <c r="B449" s="195" t="s">
        <v>3368</v>
      </c>
      <c r="C449" s="229">
        <v>0</v>
      </c>
      <c r="D449" s="229">
        <f t="shared" si="32"/>
        <v>0</v>
      </c>
      <c r="E449" s="254"/>
      <c r="F449" s="255"/>
      <c r="G449" s="255"/>
      <c r="H449" s="254"/>
      <c r="I449" s="229"/>
      <c r="J449" s="254"/>
      <c r="K449" s="229">
        <f t="shared" si="37"/>
        <v>0</v>
      </c>
      <c r="L449" s="256"/>
      <c r="M449" s="229"/>
      <c r="N449" s="228">
        <v>0</v>
      </c>
      <c r="O449" s="64" t="s">
        <v>3366</v>
      </c>
      <c r="P449" s="241" t="b">
        <f t="shared" si="39"/>
        <v>1</v>
      </c>
      <c r="Q449" s="257">
        <v>0</v>
      </c>
      <c r="R449" s="258">
        <f t="shared" si="38"/>
        <v>0</v>
      </c>
    </row>
    <row r="450" spans="1:18" outlineLevel="2">
      <c r="A450" s="271" t="s">
        <v>4781</v>
      </c>
      <c r="B450" s="195" t="s">
        <v>3369</v>
      </c>
      <c r="C450" s="229">
        <v>0</v>
      </c>
      <c r="D450" s="229">
        <f t="shared" si="32"/>
        <v>0</v>
      </c>
      <c r="E450" s="254"/>
      <c r="F450" s="255"/>
      <c r="G450" s="255"/>
      <c r="H450" s="254"/>
      <c r="I450" s="229"/>
      <c r="J450" s="254"/>
      <c r="K450" s="229">
        <f t="shared" si="37"/>
        <v>0</v>
      </c>
      <c r="L450" s="256"/>
      <c r="M450" s="229"/>
      <c r="N450" s="228">
        <v>0</v>
      </c>
      <c r="O450" s="64" t="s">
        <v>3366</v>
      </c>
      <c r="P450" s="241" t="b">
        <f t="shared" si="39"/>
        <v>1</v>
      </c>
      <c r="Q450" s="257">
        <v>0</v>
      </c>
      <c r="R450" s="258">
        <f t="shared" si="38"/>
        <v>0</v>
      </c>
    </row>
    <row r="451" spans="1:18" outlineLevel="2">
      <c r="A451" s="271" t="s">
        <v>4782</v>
      </c>
      <c r="B451" s="195" t="s">
        <v>3370</v>
      </c>
      <c r="C451" s="229">
        <v>0</v>
      </c>
      <c r="D451" s="229">
        <f t="shared" si="32"/>
        <v>0</v>
      </c>
      <c r="E451" s="254"/>
      <c r="F451" s="255"/>
      <c r="G451" s="255"/>
      <c r="H451" s="254"/>
      <c r="I451" s="229"/>
      <c r="J451" s="254"/>
      <c r="K451" s="229">
        <f t="shared" si="37"/>
        <v>0</v>
      </c>
      <c r="L451" s="256"/>
      <c r="M451" s="229"/>
      <c r="N451" s="228">
        <v>0</v>
      </c>
      <c r="O451" s="64" t="s">
        <v>3366</v>
      </c>
      <c r="P451" s="241" t="b">
        <f t="shared" si="39"/>
        <v>1</v>
      </c>
      <c r="Q451" s="257">
        <v>0</v>
      </c>
      <c r="R451" s="258">
        <f t="shared" si="38"/>
        <v>0</v>
      </c>
    </row>
    <row r="452" spans="1:18" outlineLevel="2">
      <c r="A452" s="271" t="s">
        <v>4783</v>
      </c>
      <c r="B452" s="195" t="s">
        <v>3371</v>
      </c>
      <c r="C452" s="229">
        <v>0</v>
      </c>
      <c r="D452" s="229">
        <f t="shared" si="32"/>
        <v>0</v>
      </c>
      <c r="E452" s="254"/>
      <c r="F452" s="255"/>
      <c r="G452" s="255"/>
      <c r="H452" s="254"/>
      <c r="I452" s="229"/>
      <c r="J452" s="254"/>
      <c r="K452" s="229">
        <f t="shared" si="37"/>
        <v>0</v>
      </c>
      <c r="L452" s="256"/>
      <c r="M452" s="229"/>
      <c r="N452" s="228">
        <v>0</v>
      </c>
      <c r="O452" s="64" t="s">
        <v>3366</v>
      </c>
      <c r="P452" s="241" t="b">
        <f t="shared" si="39"/>
        <v>1</v>
      </c>
      <c r="Q452" s="257">
        <v>0</v>
      </c>
      <c r="R452" s="258">
        <f t="shared" si="38"/>
        <v>0</v>
      </c>
    </row>
    <row r="453" spans="1:18" outlineLevel="2">
      <c r="A453" s="271" t="s">
        <v>4784</v>
      </c>
      <c r="B453" s="195" t="s">
        <v>113</v>
      </c>
      <c r="C453" s="229">
        <v>0</v>
      </c>
      <c r="D453" s="229">
        <f t="shared" si="32"/>
        <v>0</v>
      </c>
      <c r="E453" s="254"/>
      <c r="F453" s="255"/>
      <c r="G453" s="255"/>
      <c r="H453" s="254"/>
      <c r="I453" s="229"/>
      <c r="J453" s="254"/>
      <c r="K453" s="229">
        <f t="shared" si="37"/>
        <v>0</v>
      </c>
      <c r="L453" s="256"/>
      <c r="M453" s="229"/>
      <c r="N453" s="228">
        <v>0</v>
      </c>
      <c r="O453" s="64" t="s">
        <v>3366</v>
      </c>
      <c r="P453" s="241" t="b">
        <f t="shared" si="39"/>
        <v>1</v>
      </c>
      <c r="Q453" s="257">
        <v>0</v>
      </c>
      <c r="R453" s="258">
        <f t="shared" si="38"/>
        <v>0</v>
      </c>
    </row>
    <row r="454" spans="1:18" outlineLevel="2">
      <c r="A454" s="271" t="s">
        <v>4785</v>
      </c>
      <c r="B454" s="195" t="s">
        <v>3372</v>
      </c>
      <c r="C454" s="229">
        <v>0</v>
      </c>
      <c r="D454" s="229">
        <f t="shared" si="32"/>
        <v>0</v>
      </c>
      <c r="E454" s="254"/>
      <c r="F454" s="255"/>
      <c r="G454" s="255"/>
      <c r="H454" s="254"/>
      <c r="I454" s="229"/>
      <c r="J454" s="254"/>
      <c r="K454" s="229">
        <f t="shared" si="37"/>
        <v>0</v>
      </c>
      <c r="L454" s="256"/>
      <c r="M454" s="229"/>
      <c r="N454" s="228">
        <v>0</v>
      </c>
      <c r="O454" s="64" t="s">
        <v>3366</v>
      </c>
      <c r="P454" s="241" t="b">
        <f t="shared" si="39"/>
        <v>1</v>
      </c>
      <c r="Q454" s="257">
        <v>0</v>
      </c>
      <c r="R454" s="258">
        <f t="shared" si="38"/>
        <v>0</v>
      </c>
    </row>
    <row r="455" spans="1:18" outlineLevel="2">
      <c r="A455" s="400" t="s">
        <v>4786</v>
      </c>
      <c r="B455" s="44" t="s">
        <v>3373</v>
      </c>
      <c r="C455" s="229">
        <v>0</v>
      </c>
      <c r="D455" s="229">
        <f t="shared" si="32"/>
        <v>0</v>
      </c>
      <c r="E455" s="254"/>
      <c r="F455" s="255"/>
      <c r="G455" s="255"/>
      <c r="H455" s="254"/>
      <c r="I455" s="229"/>
      <c r="J455" s="254"/>
      <c r="K455" s="229">
        <f t="shared" si="37"/>
        <v>0</v>
      </c>
      <c r="L455" s="256"/>
      <c r="M455" s="229"/>
      <c r="N455" s="228">
        <v>0</v>
      </c>
      <c r="O455" s="64" t="s">
        <v>3366</v>
      </c>
      <c r="P455" s="241" t="b">
        <f t="shared" si="39"/>
        <v>1</v>
      </c>
      <c r="Q455" s="257">
        <v>0</v>
      </c>
      <c r="R455" s="258">
        <f t="shared" si="38"/>
        <v>0</v>
      </c>
    </row>
    <row r="456" spans="1:18" outlineLevel="2">
      <c r="A456" s="271" t="s">
        <v>4787</v>
      </c>
      <c r="B456" s="195" t="s">
        <v>3374</v>
      </c>
      <c r="C456" s="229">
        <v>-148196.54</v>
      </c>
      <c r="D456" s="229">
        <f t="shared" si="32"/>
        <v>148196.54</v>
      </c>
      <c r="E456" s="254"/>
      <c r="F456" s="255"/>
      <c r="G456" s="255"/>
      <c r="H456" s="254"/>
      <c r="I456" s="229"/>
      <c r="J456" s="254"/>
      <c r="K456" s="229">
        <f t="shared" si="37"/>
        <v>148196.54</v>
      </c>
      <c r="L456" s="256"/>
      <c r="M456" s="229"/>
      <c r="N456" s="228">
        <v>0</v>
      </c>
      <c r="O456" s="64" t="s">
        <v>3366</v>
      </c>
      <c r="P456" s="241" t="b">
        <f t="shared" si="39"/>
        <v>1</v>
      </c>
      <c r="Q456" s="257">
        <v>0</v>
      </c>
      <c r="R456" s="258">
        <f t="shared" si="38"/>
        <v>148196.54</v>
      </c>
    </row>
    <row r="457" spans="1:18" outlineLevel="1">
      <c r="C457" s="228"/>
      <c r="D457" s="228"/>
      <c r="E457" s="254"/>
      <c r="F457" s="255"/>
      <c r="G457" s="255"/>
      <c r="H457" s="254"/>
      <c r="I457" s="228"/>
      <c r="J457" s="254"/>
      <c r="K457" s="228"/>
      <c r="L457" s="251"/>
      <c r="M457" s="228"/>
      <c r="N457" s="228"/>
      <c r="O457" s="64"/>
      <c r="Q457" s="257"/>
      <c r="R457" s="258"/>
    </row>
    <row r="458" spans="1:18">
      <c r="A458" s="399" t="s">
        <v>3375</v>
      </c>
      <c r="B458" s="248"/>
      <c r="C458" s="228">
        <f>C424+C426+C428+C430+C432+C434+C436+C438+C440+C442+C445+C447</f>
        <v>-13715241.349999998</v>
      </c>
      <c r="D458" s="228">
        <f>C458*-1</f>
        <v>13715241.349999998</v>
      </c>
      <c r="E458" s="254"/>
      <c r="F458" s="255"/>
      <c r="G458" s="255"/>
      <c r="H458" s="254"/>
      <c r="I458" s="228">
        <f>I424+I426+I428+I430+I432+I434+I436+I438+I447</f>
        <v>0</v>
      </c>
      <c r="J458" s="265"/>
      <c r="K458" s="228">
        <f>D458+I458</f>
        <v>13715241.349999998</v>
      </c>
      <c r="L458" s="256" t="e">
        <f>#REF!+C458</f>
        <v>#REF!</v>
      </c>
      <c r="M458" s="218"/>
      <c r="N458" s="228" t="e">
        <v>#VALUE!</v>
      </c>
      <c r="O458" s="64"/>
      <c r="Q458" s="257"/>
      <c r="R458" s="258"/>
    </row>
    <row r="459" spans="1:18">
      <c r="A459" s="248"/>
      <c r="C459" s="218"/>
      <c r="D459" s="218"/>
      <c r="E459" s="254"/>
      <c r="F459" s="255"/>
      <c r="G459" s="255"/>
      <c r="H459" s="254"/>
      <c r="I459" s="218"/>
      <c r="J459" s="265"/>
      <c r="K459" s="218"/>
      <c r="L459" s="256"/>
      <c r="M459" s="218"/>
      <c r="N459" s="228"/>
      <c r="O459" s="64"/>
      <c r="Q459" s="257"/>
      <c r="R459" s="258"/>
    </row>
    <row r="460" spans="1:18">
      <c r="A460" s="397" t="s">
        <v>3376</v>
      </c>
      <c r="B460" s="248"/>
      <c r="C460" s="218">
        <f>C412+C458+C423</f>
        <v>-3292248697.0499949</v>
      </c>
      <c r="D460" s="218">
        <f>C460*-1</f>
        <v>3292248697.0499949</v>
      </c>
      <c r="E460" s="254"/>
      <c r="F460" s="255"/>
      <c r="G460" s="255"/>
      <c r="H460" s="254"/>
      <c r="I460" s="218">
        <f>I412+I458</f>
        <v>0</v>
      </c>
      <c r="J460" s="265"/>
      <c r="K460" s="218">
        <f>D460+I460</f>
        <v>3292248697.0499949</v>
      </c>
      <c r="L460" s="256"/>
      <c r="M460" s="218"/>
      <c r="N460" s="228" t="e">
        <v>#VALUE!</v>
      </c>
      <c r="O460" s="64"/>
      <c r="Q460" s="257"/>
      <c r="R460" s="258"/>
    </row>
    <row r="461" spans="1:18">
      <c r="A461" s="248"/>
      <c r="B461" s="248"/>
      <c r="C461" s="218"/>
      <c r="D461" s="218"/>
      <c r="E461" s="254"/>
      <c r="F461" s="255"/>
      <c r="G461" s="255"/>
      <c r="H461" s="254"/>
      <c r="I461" s="218"/>
      <c r="J461" s="265"/>
      <c r="K461" s="218"/>
      <c r="L461" s="256"/>
      <c r="M461" s="218"/>
      <c r="N461" s="228"/>
      <c r="O461" s="64"/>
      <c r="Q461" s="257"/>
      <c r="R461" s="258"/>
    </row>
    <row r="462" spans="1:18">
      <c r="A462" s="397" t="s">
        <v>3377</v>
      </c>
      <c r="B462" s="248"/>
      <c r="C462" s="218"/>
      <c r="D462" s="218"/>
      <c r="E462" s="254"/>
      <c r="F462" s="255"/>
      <c r="G462" s="255"/>
      <c r="H462" s="254"/>
      <c r="I462" s="218"/>
      <c r="J462" s="265"/>
      <c r="K462" s="218"/>
      <c r="L462" s="256"/>
      <c r="M462" s="218"/>
      <c r="N462" s="228" t="e">
        <v>#VALUE!</v>
      </c>
      <c r="O462" s="64"/>
      <c r="Q462" s="257"/>
      <c r="R462" s="258"/>
    </row>
    <row r="463" spans="1:18">
      <c r="A463" s="248"/>
      <c r="B463" s="248"/>
      <c r="C463" s="218"/>
      <c r="D463" s="218"/>
      <c r="E463" s="254"/>
      <c r="F463" s="269"/>
      <c r="G463" s="269"/>
      <c r="H463" s="265"/>
      <c r="I463" s="218"/>
      <c r="J463" s="265"/>
      <c r="K463" s="218"/>
      <c r="L463" s="256"/>
      <c r="M463" s="218"/>
      <c r="N463" s="228"/>
      <c r="O463" s="64"/>
      <c r="Q463" s="257"/>
      <c r="R463" s="258"/>
    </row>
    <row r="464" spans="1:18" outlineLevel="1">
      <c r="A464" s="399" t="s">
        <v>3378</v>
      </c>
      <c r="C464" s="253">
        <f>SUM(C465)</f>
        <v>0</v>
      </c>
      <c r="D464" s="253">
        <f t="shared" si="32"/>
        <v>0</v>
      </c>
      <c r="E464" s="254"/>
      <c r="F464" s="269"/>
      <c r="G464" s="269"/>
      <c r="H464" s="265"/>
      <c r="I464" s="253"/>
      <c r="J464" s="254"/>
      <c r="K464" s="253">
        <f t="shared" ref="K464:K511" si="40">D464+I464</f>
        <v>0</v>
      </c>
      <c r="L464" s="256" t="e">
        <f>#REF!+C464</f>
        <v>#REF!</v>
      </c>
      <c r="M464" s="253"/>
      <c r="N464" s="228" t="e">
        <v>#VALUE!</v>
      </c>
      <c r="O464" s="64">
        <v>0</v>
      </c>
      <c r="Q464" s="257">
        <v>0</v>
      </c>
      <c r="R464" s="258">
        <f>K464-Q464</f>
        <v>0</v>
      </c>
    </row>
    <row r="465" spans="1:18" outlineLevel="2">
      <c r="A465" s="271" t="s">
        <v>4788</v>
      </c>
      <c r="B465" s="195" t="s">
        <v>3379</v>
      </c>
      <c r="C465" s="229">
        <v>0</v>
      </c>
      <c r="D465" s="229">
        <f t="shared" si="32"/>
        <v>0</v>
      </c>
      <c r="E465" s="254"/>
      <c r="F465" s="269"/>
      <c r="G465" s="269"/>
      <c r="H465" s="265"/>
      <c r="I465" s="229"/>
      <c r="J465" s="254"/>
      <c r="K465" s="229">
        <f t="shared" si="40"/>
        <v>0</v>
      </c>
      <c r="L465" s="256"/>
      <c r="M465" s="229"/>
      <c r="N465" s="228">
        <v>0</v>
      </c>
      <c r="O465" s="64" t="s">
        <v>3378</v>
      </c>
      <c r="P465" s="241" t="b">
        <f>EXACT($A464,O465)</f>
        <v>1</v>
      </c>
      <c r="Q465" s="257">
        <v>0</v>
      </c>
      <c r="R465" s="258">
        <f t="shared" ref="R465:R510" si="41">K465-Q465</f>
        <v>0</v>
      </c>
    </row>
    <row r="466" spans="1:18" outlineLevel="1">
      <c r="A466" s="399" t="s">
        <v>3380</v>
      </c>
      <c r="C466" s="253">
        <f>SUM(C467)</f>
        <v>0</v>
      </c>
      <c r="D466" s="253">
        <f t="shared" si="32"/>
        <v>0</v>
      </c>
      <c r="E466" s="254"/>
      <c r="F466" s="269"/>
      <c r="G466" s="269"/>
      <c r="H466" s="265"/>
      <c r="I466" s="253"/>
      <c r="J466" s="254"/>
      <c r="K466" s="253">
        <f t="shared" si="40"/>
        <v>0</v>
      </c>
      <c r="L466" s="256" t="e">
        <f>#REF!+C466</f>
        <v>#REF!</v>
      </c>
      <c r="M466" s="253"/>
      <c r="N466" s="228" t="e">
        <v>#VALUE!</v>
      </c>
      <c r="O466" s="64">
        <v>0</v>
      </c>
      <c r="Q466" s="257">
        <v>0</v>
      </c>
      <c r="R466" s="258">
        <f t="shared" si="41"/>
        <v>0</v>
      </c>
    </row>
    <row r="467" spans="1:18" outlineLevel="2">
      <c r="A467" s="271" t="s">
        <v>4789</v>
      </c>
      <c r="B467" s="195" t="s">
        <v>3381</v>
      </c>
      <c r="C467" s="229">
        <v>0</v>
      </c>
      <c r="D467" s="229">
        <f t="shared" si="32"/>
        <v>0</v>
      </c>
      <c r="E467" s="254"/>
      <c r="F467" s="269"/>
      <c r="G467" s="269"/>
      <c r="H467" s="265"/>
      <c r="I467" s="229"/>
      <c r="J467" s="254"/>
      <c r="K467" s="229">
        <f t="shared" si="40"/>
        <v>0</v>
      </c>
      <c r="L467" s="256"/>
      <c r="M467" s="229"/>
      <c r="N467" s="228">
        <v>0</v>
      </c>
      <c r="O467" s="64" t="s">
        <v>3380</v>
      </c>
      <c r="P467" s="241" t="b">
        <f>EXACT($A466,O467)</f>
        <v>1</v>
      </c>
      <c r="Q467" s="257">
        <v>0</v>
      </c>
      <c r="R467" s="258">
        <f t="shared" si="41"/>
        <v>0</v>
      </c>
    </row>
    <row r="468" spans="1:18" outlineLevel="1">
      <c r="A468" s="399" t="s">
        <v>3382</v>
      </c>
      <c r="C468" s="253">
        <f>SUM(C469)</f>
        <v>0</v>
      </c>
      <c r="D468" s="253">
        <f t="shared" si="32"/>
        <v>0</v>
      </c>
      <c r="E468" s="254"/>
      <c r="F468" s="269"/>
      <c r="G468" s="269"/>
      <c r="H468" s="265"/>
      <c r="I468" s="253"/>
      <c r="J468" s="254"/>
      <c r="K468" s="253">
        <f t="shared" si="40"/>
        <v>0</v>
      </c>
      <c r="L468" s="256" t="e">
        <f>#REF!+C468</f>
        <v>#REF!</v>
      </c>
      <c r="M468" s="253"/>
      <c r="N468" s="228" t="e">
        <v>#VALUE!</v>
      </c>
      <c r="O468" s="64">
        <v>0</v>
      </c>
      <c r="Q468" s="257">
        <v>0</v>
      </c>
      <c r="R468" s="258">
        <f t="shared" si="41"/>
        <v>0</v>
      </c>
    </row>
    <row r="469" spans="1:18" outlineLevel="2">
      <c r="A469" s="271" t="s">
        <v>4790</v>
      </c>
      <c r="B469" s="195" t="s">
        <v>3383</v>
      </c>
      <c r="C469" s="229">
        <v>0</v>
      </c>
      <c r="D469" s="229">
        <f t="shared" si="32"/>
        <v>0</v>
      </c>
      <c r="E469" s="254"/>
      <c r="F469" s="255"/>
      <c r="G469" s="255"/>
      <c r="H469" s="254"/>
      <c r="I469" s="229"/>
      <c r="J469" s="254"/>
      <c r="K469" s="229">
        <f t="shared" si="40"/>
        <v>0</v>
      </c>
      <c r="L469" s="256"/>
      <c r="M469" s="229"/>
      <c r="N469" s="228">
        <v>0</v>
      </c>
      <c r="O469" s="64" t="s">
        <v>3382</v>
      </c>
      <c r="P469" s="241" t="b">
        <f>EXACT($A468,O469)</f>
        <v>1</v>
      </c>
      <c r="Q469" s="257">
        <v>0</v>
      </c>
      <c r="R469" s="258">
        <f t="shared" si="41"/>
        <v>0</v>
      </c>
    </row>
    <row r="470" spans="1:18" outlineLevel="1">
      <c r="A470" s="399" t="s">
        <v>3384</v>
      </c>
      <c r="C470" s="253">
        <f>SUM(C471:C474)</f>
        <v>0</v>
      </c>
      <c r="D470" s="253">
        <f t="shared" si="32"/>
        <v>0</v>
      </c>
      <c r="E470" s="254"/>
      <c r="F470" s="255"/>
      <c r="G470" s="255"/>
      <c r="H470" s="254"/>
      <c r="I470" s="253"/>
      <c r="J470" s="254"/>
      <c r="K470" s="253">
        <f t="shared" si="40"/>
        <v>0</v>
      </c>
      <c r="L470" s="256" t="e">
        <f>#REF!+C470</f>
        <v>#REF!</v>
      </c>
      <c r="M470" s="253"/>
      <c r="N470" s="228" t="e">
        <v>#VALUE!</v>
      </c>
      <c r="O470" s="64">
        <v>0</v>
      </c>
      <c r="Q470" s="257">
        <v>0</v>
      </c>
      <c r="R470" s="258">
        <f t="shared" si="41"/>
        <v>0</v>
      </c>
    </row>
    <row r="471" spans="1:18" outlineLevel="2">
      <c r="A471" s="271" t="s">
        <v>4791</v>
      </c>
      <c r="B471" s="195" t="s">
        <v>3385</v>
      </c>
      <c r="C471" s="229">
        <v>0</v>
      </c>
      <c r="D471" s="229">
        <f t="shared" si="32"/>
        <v>0</v>
      </c>
      <c r="E471" s="254"/>
      <c r="F471" s="255"/>
      <c r="G471" s="255"/>
      <c r="H471" s="254"/>
      <c r="I471" s="229"/>
      <c r="J471" s="254"/>
      <c r="K471" s="229">
        <f t="shared" si="40"/>
        <v>0</v>
      </c>
      <c r="L471" s="256"/>
      <c r="M471" s="229"/>
      <c r="N471" s="228">
        <v>0</v>
      </c>
      <c r="O471" s="64" t="s">
        <v>3384</v>
      </c>
      <c r="P471" s="241" t="b">
        <f>EXACT($A$470,O471)</f>
        <v>1</v>
      </c>
      <c r="Q471" s="257">
        <v>0</v>
      </c>
      <c r="R471" s="258">
        <f t="shared" si="41"/>
        <v>0</v>
      </c>
    </row>
    <row r="472" spans="1:18" outlineLevel="2">
      <c r="A472" s="271" t="s">
        <v>4792</v>
      </c>
      <c r="B472" s="195" t="s">
        <v>3386</v>
      </c>
      <c r="C472" s="272">
        <v>0</v>
      </c>
      <c r="D472" s="229">
        <f t="shared" si="32"/>
        <v>0</v>
      </c>
      <c r="E472" s="254"/>
      <c r="F472" s="255"/>
      <c r="G472" s="255"/>
      <c r="H472" s="254"/>
      <c r="I472" s="229"/>
      <c r="J472" s="254"/>
      <c r="K472" s="229">
        <f t="shared" si="40"/>
        <v>0</v>
      </c>
      <c r="L472" s="256"/>
      <c r="M472" s="229"/>
      <c r="N472" s="228">
        <v>0</v>
      </c>
      <c r="O472" s="64" t="s">
        <v>3384</v>
      </c>
      <c r="P472" s="241" t="b">
        <f>EXACT($A$470,O472)</f>
        <v>1</v>
      </c>
      <c r="Q472" s="257">
        <v>0</v>
      </c>
      <c r="R472" s="258">
        <f t="shared" si="41"/>
        <v>0</v>
      </c>
    </row>
    <row r="473" spans="1:18" outlineLevel="2">
      <c r="A473" s="271" t="s">
        <v>4793</v>
      </c>
      <c r="B473" s="195" t="s">
        <v>3387</v>
      </c>
      <c r="C473" s="272">
        <v>0</v>
      </c>
      <c r="D473" s="229">
        <f t="shared" si="32"/>
        <v>0</v>
      </c>
      <c r="E473" s="254"/>
      <c r="F473" s="255"/>
      <c r="G473" s="255"/>
      <c r="H473" s="254"/>
      <c r="I473" s="229"/>
      <c r="J473" s="254"/>
      <c r="K473" s="229">
        <f t="shared" si="40"/>
        <v>0</v>
      </c>
      <c r="L473" s="256"/>
      <c r="M473" s="229"/>
      <c r="N473" s="228">
        <v>0</v>
      </c>
      <c r="O473" s="64" t="s">
        <v>3384</v>
      </c>
      <c r="P473" s="241" t="b">
        <f>EXACT($A$470,O473)</f>
        <v>1</v>
      </c>
      <c r="Q473" s="257">
        <v>0</v>
      </c>
      <c r="R473" s="258">
        <f t="shared" si="41"/>
        <v>0</v>
      </c>
    </row>
    <row r="474" spans="1:18" outlineLevel="2">
      <c r="A474" s="271" t="s">
        <v>4794</v>
      </c>
      <c r="B474" s="195" t="s">
        <v>3388</v>
      </c>
      <c r="C474" s="229">
        <v>0</v>
      </c>
      <c r="D474" s="229">
        <f t="shared" si="32"/>
        <v>0</v>
      </c>
      <c r="E474" s="254"/>
      <c r="F474" s="255"/>
      <c r="G474" s="255"/>
      <c r="H474" s="254"/>
      <c r="I474" s="229"/>
      <c r="J474" s="254"/>
      <c r="K474" s="229">
        <f t="shared" si="40"/>
        <v>0</v>
      </c>
      <c r="L474" s="256"/>
      <c r="M474" s="229"/>
      <c r="N474" s="228">
        <v>0</v>
      </c>
      <c r="O474" s="64" t="s">
        <v>3384</v>
      </c>
      <c r="P474" s="241" t="b">
        <f>EXACT($A$470,O474)</f>
        <v>1</v>
      </c>
      <c r="Q474" s="257">
        <v>0</v>
      </c>
      <c r="R474" s="258">
        <f t="shared" si="41"/>
        <v>0</v>
      </c>
    </row>
    <row r="475" spans="1:18" outlineLevel="1">
      <c r="A475" s="399" t="s">
        <v>3389</v>
      </c>
      <c r="C475" s="253">
        <f>SUM(C476)</f>
        <v>168089028</v>
      </c>
      <c r="D475" s="253">
        <f t="shared" si="32"/>
        <v>-168089028</v>
      </c>
      <c r="E475" s="254"/>
      <c r="F475" s="255"/>
      <c r="G475" s="255"/>
      <c r="H475" s="254"/>
      <c r="I475" s="253"/>
      <c r="J475" s="254"/>
      <c r="K475" s="253">
        <f t="shared" si="40"/>
        <v>-168089028</v>
      </c>
      <c r="L475" s="256" t="e">
        <f>#REF!+C475</f>
        <v>#REF!</v>
      </c>
      <c r="M475" s="253"/>
      <c r="N475" s="228" t="e">
        <v>#VALUE!</v>
      </c>
      <c r="O475" s="64">
        <v>0</v>
      </c>
      <c r="Q475" s="257">
        <v>-154081609</v>
      </c>
      <c r="R475" s="258">
        <f t="shared" si="41"/>
        <v>-14007419</v>
      </c>
    </row>
    <row r="476" spans="1:18" outlineLevel="2">
      <c r="A476" s="271" t="s">
        <v>4795</v>
      </c>
      <c r="B476" s="195" t="s">
        <v>3390</v>
      </c>
      <c r="C476" s="229">
        <v>168089028</v>
      </c>
      <c r="D476" s="229">
        <f t="shared" si="32"/>
        <v>-168089028</v>
      </c>
      <c r="E476" s="254"/>
      <c r="F476" s="255"/>
      <c r="G476" s="255"/>
      <c r="H476" s="254"/>
      <c r="I476" s="229"/>
      <c r="J476" s="254"/>
      <c r="K476" s="229">
        <f t="shared" si="40"/>
        <v>-168089028</v>
      </c>
      <c r="L476" s="256"/>
      <c r="M476" s="229"/>
      <c r="N476" s="228">
        <v>0</v>
      </c>
      <c r="O476" s="64" t="s">
        <v>3389</v>
      </c>
      <c r="P476" s="241" t="b">
        <f>EXACT($A475,O476)</f>
        <v>1</v>
      </c>
      <c r="Q476" s="257">
        <v>0</v>
      </c>
      <c r="R476" s="258">
        <f t="shared" si="41"/>
        <v>-168089028</v>
      </c>
    </row>
    <row r="477" spans="1:18" outlineLevel="1">
      <c r="A477" s="399" t="s">
        <v>3391</v>
      </c>
      <c r="B477" s="195"/>
      <c r="C477" s="253">
        <f>C478</f>
        <v>21005832</v>
      </c>
      <c r="D477" s="253">
        <f t="shared" si="32"/>
        <v>-21005832</v>
      </c>
      <c r="E477" s="254"/>
      <c r="F477" s="255"/>
      <c r="G477" s="255"/>
      <c r="H477" s="254"/>
      <c r="I477" s="253"/>
      <c r="J477" s="254"/>
      <c r="K477" s="253">
        <f t="shared" si="40"/>
        <v>-21005832</v>
      </c>
      <c r="L477" s="256"/>
      <c r="M477" s="229"/>
      <c r="N477" s="228" t="e">
        <v>#VALUE!</v>
      </c>
      <c r="O477" s="64">
        <v>0</v>
      </c>
      <c r="Q477" s="257">
        <v>-19255346</v>
      </c>
      <c r="R477" s="258">
        <f t="shared" si="41"/>
        <v>-1750486</v>
      </c>
    </row>
    <row r="478" spans="1:18" outlineLevel="2">
      <c r="A478" s="271" t="s">
        <v>4796</v>
      </c>
      <c r="B478" s="195" t="s">
        <v>3392</v>
      </c>
      <c r="C478" s="229">
        <v>21005832</v>
      </c>
      <c r="D478" s="229">
        <f t="shared" si="32"/>
        <v>-21005832</v>
      </c>
      <c r="E478" s="254"/>
      <c r="F478" s="255"/>
      <c r="G478" s="255"/>
      <c r="H478" s="254"/>
      <c r="I478" s="229"/>
      <c r="J478" s="254"/>
      <c r="K478" s="229">
        <f t="shared" si="40"/>
        <v>-21005832</v>
      </c>
      <c r="L478" s="256"/>
      <c r="M478" s="229"/>
      <c r="N478" s="228">
        <v>0</v>
      </c>
      <c r="O478" s="64" t="s">
        <v>3391</v>
      </c>
      <c r="P478" s="241" t="b">
        <f>EXACT($A477,O478)</f>
        <v>1</v>
      </c>
      <c r="Q478" s="257">
        <v>0</v>
      </c>
      <c r="R478" s="258">
        <f t="shared" si="41"/>
        <v>-21005832</v>
      </c>
    </row>
    <row r="479" spans="1:18" outlineLevel="1">
      <c r="A479" s="399" t="s">
        <v>3393</v>
      </c>
      <c r="B479" s="195"/>
      <c r="C479" s="253">
        <f>C480</f>
        <v>77435064</v>
      </c>
      <c r="D479" s="253">
        <f t="shared" si="32"/>
        <v>-77435064</v>
      </c>
      <c r="E479" s="254"/>
      <c r="F479" s="255"/>
      <c r="G479" s="255"/>
      <c r="H479" s="254"/>
      <c r="I479" s="253"/>
      <c r="J479" s="254"/>
      <c r="K479" s="253">
        <f t="shared" si="40"/>
        <v>-77435064</v>
      </c>
      <c r="L479" s="256"/>
      <c r="M479" s="229"/>
      <c r="N479" s="228" t="e">
        <v>#VALUE!</v>
      </c>
      <c r="O479" s="64">
        <v>0</v>
      </c>
      <c r="Q479" s="257">
        <v>-70982142</v>
      </c>
      <c r="R479" s="258">
        <f t="shared" si="41"/>
        <v>-6452922</v>
      </c>
    </row>
    <row r="480" spans="1:18" outlineLevel="2">
      <c r="A480" s="271" t="s">
        <v>4797</v>
      </c>
      <c r="B480" s="195" t="s">
        <v>3394</v>
      </c>
      <c r="C480" s="229">
        <v>77435064</v>
      </c>
      <c r="D480" s="229">
        <f t="shared" si="32"/>
        <v>-77435064</v>
      </c>
      <c r="E480" s="254"/>
      <c r="F480" s="255"/>
      <c r="G480" s="255"/>
      <c r="H480" s="254"/>
      <c r="I480" s="229"/>
      <c r="J480" s="254"/>
      <c r="K480" s="229">
        <f t="shared" si="40"/>
        <v>-77435064</v>
      </c>
      <c r="L480" s="256"/>
      <c r="M480" s="229"/>
      <c r="N480" s="228">
        <v>0</v>
      </c>
      <c r="O480" s="64" t="s">
        <v>3393</v>
      </c>
      <c r="P480" s="241" t="b">
        <f>EXACT($A479,O480)</f>
        <v>1</v>
      </c>
      <c r="Q480" s="257">
        <v>0</v>
      </c>
      <c r="R480" s="258">
        <f t="shared" si="41"/>
        <v>-77435064</v>
      </c>
    </row>
    <row r="481" spans="1:18" outlineLevel="1">
      <c r="A481" s="399" t="s">
        <v>3395</v>
      </c>
      <c r="B481" s="195"/>
      <c r="C481" s="253">
        <f>C482</f>
        <v>3761028</v>
      </c>
      <c r="D481" s="253">
        <f t="shared" si="32"/>
        <v>-3761028</v>
      </c>
      <c r="E481" s="254"/>
      <c r="F481" s="255"/>
      <c r="G481" s="255"/>
      <c r="H481" s="254"/>
      <c r="I481" s="253"/>
      <c r="J481" s="254"/>
      <c r="K481" s="253">
        <f t="shared" si="40"/>
        <v>-3761028</v>
      </c>
      <c r="L481" s="256"/>
      <c r="M481" s="229"/>
      <c r="N481" s="228" t="e">
        <v>#VALUE!</v>
      </c>
      <c r="O481" s="64">
        <v>0</v>
      </c>
      <c r="Q481" s="257">
        <v>-3447609</v>
      </c>
      <c r="R481" s="258">
        <f t="shared" si="41"/>
        <v>-313419</v>
      </c>
    </row>
    <row r="482" spans="1:18" outlineLevel="2">
      <c r="A482" s="271" t="s">
        <v>4798</v>
      </c>
      <c r="B482" s="195" t="s">
        <v>3396</v>
      </c>
      <c r="C482" s="229">
        <v>3761028</v>
      </c>
      <c r="D482" s="229">
        <f t="shared" si="32"/>
        <v>-3761028</v>
      </c>
      <c r="E482" s="254"/>
      <c r="F482" s="255"/>
      <c r="G482" s="255"/>
      <c r="H482" s="254"/>
      <c r="I482" s="229"/>
      <c r="J482" s="254"/>
      <c r="K482" s="229">
        <f t="shared" si="40"/>
        <v>-3761028</v>
      </c>
      <c r="L482" s="256"/>
      <c r="M482" s="229"/>
      <c r="N482" s="228">
        <v>0</v>
      </c>
      <c r="O482" s="64" t="s">
        <v>3395</v>
      </c>
      <c r="P482" s="241" t="b">
        <f>EXACT($A481,O482)</f>
        <v>1</v>
      </c>
      <c r="Q482" s="257">
        <v>0</v>
      </c>
      <c r="R482" s="258">
        <f t="shared" si="41"/>
        <v>-3761028</v>
      </c>
    </row>
    <row r="483" spans="1:18" outlineLevel="1">
      <c r="A483" s="399" t="s">
        <v>3397</v>
      </c>
      <c r="B483" s="195"/>
      <c r="C483" s="253">
        <f>C484</f>
        <v>19285152</v>
      </c>
      <c r="D483" s="253">
        <f t="shared" si="32"/>
        <v>-19285152</v>
      </c>
      <c r="E483" s="254"/>
      <c r="F483" s="255"/>
      <c r="G483" s="255"/>
      <c r="H483" s="254"/>
      <c r="I483" s="253"/>
      <c r="J483" s="254"/>
      <c r="K483" s="253">
        <f t="shared" si="40"/>
        <v>-19285152</v>
      </c>
      <c r="L483" s="256"/>
      <c r="M483" s="229"/>
      <c r="N483" s="228" t="e">
        <v>#VALUE!</v>
      </c>
      <c r="O483" s="64">
        <v>0</v>
      </c>
      <c r="Q483" s="257">
        <v>-17678056</v>
      </c>
      <c r="R483" s="258">
        <f t="shared" si="41"/>
        <v>-1607096</v>
      </c>
    </row>
    <row r="484" spans="1:18" outlineLevel="2">
      <c r="A484" s="271" t="s">
        <v>4799</v>
      </c>
      <c r="B484" s="195" t="s">
        <v>3398</v>
      </c>
      <c r="C484" s="229">
        <v>19285152</v>
      </c>
      <c r="D484" s="229">
        <f t="shared" si="32"/>
        <v>-19285152</v>
      </c>
      <c r="E484" s="254"/>
      <c r="F484" s="255"/>
      <c r="G484" s="255"/>
      <c r="H484" s="254"/>
      <c r="I484" s="229"/>
      <c r="J484" s="254"/>
      <c r="K484" s="229">
        <f t="shared" si="40"/>
        <v>-19285152</v>
      </c>
      <c r="L484" s="256"/>
      <c r="M484" s="229"/>
      <c r="N484" s="228">
        <v>0</v>
      </c>
      <c r="O484" s="64" t="s">
        <v>3397</v>
      </c>
      <c r="P484" s="241" t="b">
        <f>EXACT($A483,O484)</f>
        <v>1</v>
      </c>
      <c r="Q484" s="257">
        <v>0</v>
      </c>
      <c r="R484" s="258">
        <f t="shared" si="41"/>
        <v>-19285152</v>
      </c>
    </row>
    <row r="485" spans="1:18" outlineLevel="1">
      <c r="A485" s="399" t="s">
        <v>3399</v>
      </c>
      <c r="B485" s="195"/>
      <c r="C485" s="253">
        <f>C486</f>
        <v>33000564</v>
      </c>
      <c r="D485" s="253">
        <f t="shared" si="32"/>
        <v>-33000564</v>
      </c>
      <c r="E485" s="254"/>
      <c r="F485" s="255"/>
      <c r="G485" s="255"/>
      <c r="H485" s="254"/>
      <c r="I485" s="253"/>
      <c r="J485" s="254"/>
      <c r="K485" s="253">
        <f t="shared" si="40"/>
        <v>-33000564</v>
      </c>
      <c r="L485" s="256"/>
      <c r="M485" s="229"/>
      <c r="N485" s="228" t="e">
        <v>#VALUE!</v>
      </c>
      <c r="O485" s="64">
        <v>0</v>
      </c>
      <c r="Q485" s="257">
        <v>-30250517</v>
      </c>
      <c r="R485" s="258">
        <f t="shared" si="41"/>
        <v>-2750047</v>
      </c>
    </row>
    <row r="486" spans="1:18" outlineLevel="2">
      <c r="A486" s="271" t="s">
        <v>4800</v>
      </c>
      <c r="B486" s="195" t="s">
        <v>3400</v>
      </c>
      <c r="C486" s="229">
        <v>33000564</v>
      </c>
      <c r="D486" s="229">
        <f t="shared" si="32"/>
        <v>-33000564</v>
      </c>
      <c r="E486" s="254"/>
      <c r="F486" s="255"/>
      <c r="G486" s="255"/>
      <c r="H486" s="254"/>
      <c r="I486" s="229"/>
      <c r="J486" s="254"/>
      <c r="K486" s="229">
        <f t="shared" si="40"/>
        <v>-33000564</v>
      </c>
      <c r="L486" s="256"/>
      <c r="M486" s="229"/>
      <c r="N486" s="228">
        <v>0</v>
      </c>
      <c r="O486" s="64" t="s">
        <v>3399</v>
      </c>
      <c r="P486" s="241" t="b">
        <f>EXACT($A485,O486)</f>
        <v>1</v>
      </c>
      <c r="Q486" s="257">
        <v>0</v>
      </c>
      <c r="R486" s="258">
        <f t="shared" si="41"/>
        <v>-33000564</v>
      </c>
    </row>
    <row r="487" spans="1:18" outlineLevel="1">
      <c r="A487" s="399" t="s">
        <v>3401</v>
      </c>
      <c r="C487" s="253">
        <f>SUM(C488:C489)</f>
        <v>48674400</v>
      </c>
      <c r="D487" s="253">
        <f t="shared" si="32"/>
        <v>-48674400</v>
      </c>
      <c r="E487" s="254"/>
      <c r="F487" s="255"/>
      <c r="G487" s="255"/>
      <c r="H487" s="254"/>
      <c r="I487" s="253"/>
      <c r="J487" s="254"/>
      <c r="K487" s="253">
        <f t="shared" si="40"/>
        <v>-48674400</v>
      </c>
      <c r="L487" s="256" t="e">
        <f>#REF!+C487</f>
        <v>#REF!</v>
      </c>
      <c r="M487" s="253"/>
      <c r="N487" s="228" t="e">
        <v>#VALUE!</v>
      </c>
      <c r="O487" s="64">
        <v>0</v>
      </c>
      <c r="Q487" s="257">
        <v>-44618200</v>
      </c>
      <c r="R487" s="258">
        <f t="shared" si="41"/>
        <v>-4056200</v>
      </c>
    </row>
    <row r="488" spans="1:18" outlineLevel="2">
      <c r="A488" s="271" t="s">
        <v>4801</v>
      </c>
      <c r="B488" s="195" t="s">
        <v>3402</v>
      </c>
      <c r="C488" s="229">
        <v>30183804</v>
      </c>
      <c r="D488" s="229">
        <f t="shared" si="32"/>
        <v>-30183804</v>
      </c>
      <c r="E488" s="254"/>
      <c r="F488" s="255"/>
      <c r="G488" s="255"/>
      <c r="H488" s="254"/>
      <c r="I488" s="229"/>
      <c r="J488" s="254"/>
      <c r="K488" s="229">
        <f t="shared" si="40"/>
        <v>-30183804</v>
      </c>
      <c r="L488" s="256"/>
      <c r="M488" s="229"/>
      <c r="N488" s="228">
        <v>0</v>
      </c>
      <c r="O488" s="64" t="s">
        <v>3401</v>
      </c>
      <c r="P488" s="241" t="b">
        <f>EXACT($A487,O488)</f>
        <v>1</v>
      </c>
      <c r="Q488" s="257">
        <v>0</v>
      </c>
      <c r="R488" s="258">
        <f t="shared" si="41"/>
        <v>-30183804</v>
      </c>
    </row>
    <row r="489" spans="1:18" outlineLevel="2">
      <c r="A489" s="271" t="s">
        <v>4802</v>
      </c>
      <c r="B489" s="195" t="s">
        <v>3403</v>
      </c>
      <c r="C489" s="229">
        <v>18490596</v>
      </c>
      <c r="D489" s="229">
        <f t="shared" si="32"/>
        <v>-18490596</v>
      </c>
      <c r="E489" s="254"/>
      <c r="F489" s="255"/>
      <c r="G489" s="255"/>
      <c r="H489" s="254"/>
      <c r="I489" s="229"/>
      <c r="J489" s="254"/>
      <c r="K489" s="229">
        <f t="shared" si="40"/>
        <v>-18490596</v>
      </c>
      <c r="L489" s="256"/>
      <c r="M489" s="229"/>
      <c r="N489" s="228">
        <v>0</v>
      </c>
      <c r="O489" s="64" t="s">
        <v>3401</v>
      </c>
      <c r="Q489" s="257">
        <v>0</v>
      </c>
      <c r="R489" s="258">
        <f t="shared" si="41"/>
        <v>-18490596</v>
      </c>
    </row>
    <row r="490" spans="1:18" outlineLevel="1">
      <c r="A490" s="399" t="s">
        <v>3404</v>
      </c>
      <c r="C490" s="253">
        <f>SUM(C492)+C491</f>
        <v>414143436</v>
      </c>
      <c r="D490" s="253">
        <f t="shared" si="32"/>
        <v>-414143436</v>
      </c>
      <c r="E490" s="254"/>
      <c r="F490" s="255"/>
      <c r="G490" s="255"/>
      <c r="H490" s="254"/>
      <c r="I490" s="253"/>
      <c r="J490" s="254"/>
      <c r="K490" s="253">
        <f t="shared" si="40"/>
        <v>-414143436</v>
      </c>
      <c r="L490" s="256"/>
      <c r="M490" s="229"/>
      <c r="N490" s="228" t="e">
        <v>#VALUE!</v>
      </c>
      <c r="O490" s="64">
        <v>0</v>
      </c>
      <c r="Q490" s="257">
        <v>-379631483</v>
      </c>
      <c r="R490" s="258">
        <f t="shared" si="41"/>
        <v>-34511953</v>
      </c>
    </row>
    <row r="491" spans="1:18" outlineLevel="2">
      <c r="A491" s="271" t="s">
        <v>4803</v>
      </c>
      <c r="B491" s="195" t="s">
        <v>3405</v>
      </c>
      <c r="C491" s="229">
        <v>414143436</v>
      </c>
      <c r="D491" s="229">
        <f t="shared" si="32"/>
        <v>-414143436</v>
      </c>
      <c r="E491" s="254"/>
      <c r="F491" s="255"/>
      <c r="G491" s="255"/>
      <c r="H491" s="254"/>
      <c r="I491" s="229"/>
      <c r="J491" s="254"/>
      <c r="K491" s="229">
        <f>D491+I491</f>
        <v>-414143436</v>
      </c>
      <c r="L491" s="256"/>
      <c r="M491" s="229"/>
      <c r="N491" s="228"/>
      <c r="O491" s="64" t="s">
        <v>3404</v>
      </c>
      <c r="P491" s="241" t="b">
        <f>EXACT($A490,O491)</f>
        <v>1</v>
      </c>
      <c r="Q491" s="257">
        <v>0</v>
      </c>
      <c r="R491" s="258">
        <f t="shared" si="41"/>
        <v>-414143436</v>
      </c>
    </row>
    <row r="492" spans="1:18" outlineLevel="2">
      <c r="A492" s="271" t="s">
        <v>4804</v>
      </c>
      <c r="B492" s="195" t="s">
        <v>3402</v>
      </c>
      <c r="C492" s="229">
        <v>0</v>
      </c>
      <c r="D492" s="229">
        <f t="shared" si="32"/>
        <v>0</v>
      </c>
      <c r="E492" s="254"/>
      <c r="F492" s="255"/>
      <c r="G492" s="255"/>
      <c r="H492" s="254"/>
      <c r="I492" s="229"/>
      <c r="J492" s="254"/>
      <c r="K492" s="229">
        <f t="shared" si="40"/>
        <v>0</v>
      </c>
      <c r="L492" s="256"/>
      <c r="M492" s="229"/>
      <c r="N492" s="228">
        <v>0</v>
      </c>
      <c r="O492" s="64" t="s">
        <v>3404</v>
      </c>
      <c r="Q492" s="257">
        <v>0</v>
      </c>
      <c r="R492" s="258">
        <f t="shared" si="41"/>
        <v>0</v>
      </c>
    </row>
    <row r="493" spans="1:18" outlineLevel="1">
      <c r="A493" s="399" t="s">
        <v>3406</v>
      </c>
      <c r="C493" s="253">
        <f>C494</f>
        <v>19728900</v>
      </c>
      <c r="D493" s="253">
        <f t="shared" si="32"/>
        <v>-19728900</v>
      </c>
      <c r="E493" s="254"/>
      <c r="F493" s="255"/>
      <c r="G493" s="255"/>
      <c r="H493" s="254"/>
      <c r="I493" s="253"/>
      <c r="J493" s="254"/>
      <c r="K493" s="253">
        <f>D493+I493</f>
        <v>-19728900</v>
      </c>
      <c r="L493" s="256"/>
      <c r="M493" s="229"/>
      <c r="N493" s="228" t="e">
        <v>#VALUE!</v>
      </c>
      <c r="O493" s="64">
        <v>0</v>
      </c>
      <c r="Q493" s="257">
        <v>-18084825</v>
      </c>
      <c r="R493" s="258">
        <f t="shared" si="41"/>
        <v>-1644075</v>
      </c>
    </row>
    <row r="494" spans="1:18" outlineLevel="2">
      <c r="A494" s="271" t="s">
        <v>4805</v>
      </c>
      <c r="B494" s="195" t="s">
        <v>3407</v>
      </c>
      <c r="C494" s="229">
        <v>19728900</v>
      </c>
      <c r="D494" s="229">
        <f t="shared" si="32"/>
        <v>-19728900</v>
      </c>
      <c r="E494" s="254"/>
      <c r="F494" s="255"/>
      <c r="G494" s="255"/>
      <c r="H494" s="254"/>
      <c r="I494" s="229"/>
      <c r="J494" s="254"/>
      <c r="K494" s="229">
        <f>D494+I494</f>
        <v>-19728900</v>
      </c>
      <c r="L494" s="256"/>
      <c r="M494" s="229"/>
      <c r="N494" s="228">
        <v>0</v>
      </c>
      <c r="O494" s="64" t="s">
        <v>3406</v>
      </c>
      <c r="P494" s="241" t="b">
        <f>EXACT($A493,O494)</f>
        <v>1</v>
      </c>
      <c r="Q494" s="257">
        <v>0</v>
      </c>
      <c r="R494" s="258">
        <f t="shared" si="41"/>
        <v>-19728900</v>
      </c>
    </row>
    <row r="495" spans="1:18" outlineLevel="1">
      <c r="A495" s="399" t="s">
        <v>3408</v>
      </c>
      <c r="C495" s="253">
        <f>SUM(C496:C500)</f>
        <v>0</v>
      </c>
      <c r="D495" s="253">
        <f t="shared" si="32"/>
        <v>0</v>
      </c>
      <c r="E495" s="254"/>
      <c r="F495" s="255"/>
      <c r="G495" s="255"/>
      <c r="H495" s="254"/>
      <c r="I495" s="253"/>
      <c r="J495" s="254"/>
      <c r="K495" s="253">
        <f t="shared" si="40"/>
        <v>0</v>
      </c>
      <c r="L495" s="256" t="e">
        <f>#REF!+C495</f>
        <v>#REF!</v>
      </c>
      <c r="M495" s="253"/>
      <c r="N495" s="228" t="e">
        <v>#VALUE!</v>
      </c>
      <c r="O495" s="64">
        <v>0</v>
      </c>
      <c r="Q495" s="257">
        <v>0</v>
      </c>
      <c r="R495" s="258">
        <f t="shared" si="41"/>
        <v>0</v>
      </c>
    </row>
    <row r="496" spans="1:18" outlineLevel="2">
      <c r="A496" s="271" t="s">
        <v>4806</v>
      </c>
      <c r="B496" s="195" t="s">
        <v>3409</v>
      </c>
      <c r="C496" s="229">
        <v>0</v>
      </c>
      <c r="D496" s="229">
        <f t="shared" si="32"/>
        <v>0</v>
      </c>
      <c r="E496" s="254"/>
      <c r="F496" s="255"/>
      <c r="G496" s="255"/>
      <c r="H496" s="254"/>
      <c r="I496" s="229"/>
      <c r="J496" s="254"/>
      <c r="K496" s="229">
        <f t="shared" si="40"/>
        <v>0</v>
      </c>
      <c r="L496" s="256"/>
      <c r="M496" s="229"/>
      <c r="N496" s="228">
        <v>0</v>
      </c>
      <c r="O496" s="64" t="s">
        <v>3408</v>
      </c>
      <c r="P496" s="241" t="b">
        <f>EXACT($A$495,O496)</f>
        <v>1</v>
      </c>
      <c r="Q496" s="257">
        <v>0</v>
      </c>
      <c r="R496" s="258">
        <f t="shared" si="41"/>
        <v>0</v>
      </c>
    </row>
    <row r="497" spans="1:18" outlineLevel="2">
      <c r="A497" s="271" t="s">
        <v>4807</v>
      </c>
      <c r="B497" s="195" t="s">
        <v>3410</v>
      </c>
      <c r="C497" s="229">
        <v>0</v>
      </c>
      <c r="D497" s="229">
        <f t="shared" si="32"/>
        <v>0</v>
      </c>
      <c r="E497" s="254"/>
      <c r="F497" s="255"/>
      <c r="G497" s="255"/>
      <c r="H497" s="254"/>
      <c r="I497" s="229"/>
      <c r="J497" s="254"/>
      <c r="K497" s="229">
        <f t="shared" si="40"/>
        <v>0</v>
      </c>
      <c r="L497" s="256"/>
      <c r="M497" s="229"/>
      <c r="N497" s="228">
        <v>0</v>
      </c>
      <c r="O497" s="64" t="s">
        <v>3408</v>
      </c>
      <c r="P497" s="241" t="b">
        <f>EXACT($A$495,O497)</f>
        <v>1</v>
      </c>
      <c r="Q497" s="257">
        <v>0</v>
      </c>
      <c r="R497" s="258">
        <f t="shared" si="41"/>
        <v>0</v>
      </c>
    </row>
    <row r="498" spans="1:18" outlineLevel="2">
      <c r="A498" s="271" t="s">
        <v>4808</v>
      </c>
      <c r="B498" s="195" t="s">
        <v>3411</v>
      </c>
      <c r="C498" s="229">
        <v>0</v>
      </c>
      <c r="D498" s="229">
        <f t="shared" si="32"/>
        <v>0</v>
      </c>
      <c r="E498" s="254"/>
      <c r="F498" s="255"/>
      <c r="G498" s="255"/>
      <c r="H498" s="254"/>
      <c r="I498" s="229"/>
      <c r="J498" s="254"/>
      <c r="K498" s="229">
        <f t="shared" si="40"/>
        <v>0</v>
      </c>
      <c r="L498" s="256"/>
      <c r="M498" s="229"/>
      <c r="N498" s="228">
        <v>0</v>
      </c>
      <c r="O498" s="64" t="s">
        <v>3408</v>
      </c>
      <c r="P498" s="241" t="b">
        <f>EXACT($A$495,O498)</f>
        <v>1</v>
      </c>
      <c r="Q498" s="257">
        <v>0</v>
      </c>
      <c r="R498" s="258">
        <f t="shared" si="41"/>
        <v>0</v>
      </c>
    </row>
    <row r="499" spans="1:18" outlineLevel="2">
      <c r="A499" s="400" t="s">
        <v>4809</v>
      </c>
      <c r="B499" s="44" t="s">
        <v>3412</v>
      </c>
      <c r="C499" s="229">
        <v>0</v>
      </c>
      <c r="D499" s="229">
        <f t="shared" si="32"/>
        <v>0</v>
      </c>
      <c r="E499" s="254"/>
      <c r="F499" s="255"/>
      <c r="G499" s="255"/>
      <c r="H499" s="254"/>
      <c r="I499" s="229"/>
      <c r="J499" s="254"/>
      <c r="K499" s="229">
        <f t="shared" si="40"/>
        <v>0</v>
      </c>
      <c r="L499" s="256"/>
      <c r="M499" s="229"/>
      <c r="N499" s="228">
        <v>0</v>
      </c>
      <c r="O499" s="64" t="s">
        <v>3408</v>
      </c>
      <c r="P499" s="241" t="b">
        <f>EXACT($A$495,O499)</f>
        <v>1</v>
      </c>
      <c r="Q499" s="257">
        <v>0</v>
      </c>
      <c r="R499" s="258">
        <f t="shared" si="41"/>
        <v>0</v>
      </c>
    </row>
    <row r="500" spans="1:18" outlineLevel="2">
      <c r="A500" s="400" t="s">
        <v>4810</v>
      </c>
      <c r="B500" s="44" t="s">
        <v>3413</v>
      </c>
      <c r="C500" s="229">
        <v>0</v>
      </c>
      <c r="D500" s="229">
        <f t="shared" si="32"/>
        <v>0</v>
      </c>
      <c r="E500" s="254"/>
      <c r="F500" s="255"/>
      <c r="G500" s="255"/>
      <c r="H500" s="254"/>
      <c r="I500" s="229"/>
      <c r="J500" s="254"/>
      <c r="K500" s="229">
        <f t="shared" si="40"/>
        <v>0</v>
      </c>
      <c r="L500" s="256"/>
      <c r="M500" s="229"/>
      <c r="N500" s="228">
        <v>0</v>
      </c>
      <c r="O500" s="64" t="s">
        <v>3408</v>
      </c>
      <c r="P500" s="241" t="b">
        <f>EXACT($A$495,O500)</f>
        <v>1</v>
      </c>
      <c r="Q500" s="257">
        <v>0</v>
      </c>
      <c r="R500" s="258">
        <f t="shared" si="41"/>
        <v>0</v>
      </c>
    </row>
    <row r="501" spans="1:18" outlineLevel="1">
      <c r="A501" s="399" t="s">
        <v>3414</v>
      </c>
      <c r="B501" s="44"/>
      <c r="C501" s="253">
        <f>SUM(C502)</f>
        <v>0</v>
      </c>
      <c r="D501" s="253">
        <f t="shared" si="32"/>
        <v>0</v>
      </c>
      <c r="E501" s="254"/>
      <c r="F501" s="255"/>
      <c r="G501" s="255"/>
      <c r="H501" s="254"/>
      <c r="I501" s="253"/>
      <c r="J501" s="254"/>
      <c r="K501" s="253">
        <f t="shared" si="40"/>
        <v>0</v>
      </c>
      <c r="L501" s="256"/>
      <c r="M501" s="229"/>
      <c r="N501" s="228" t="e">
        <v>#VALUE!</v>
      </c>
      <c r="O501" s="64">
        <v>0</v>
      </c>
      <c r="Q501" s="257">
        <v>0</v>
      </c>
      <c r="R501" s="258">
        <f t="shared" si="41"/>
        <v>0</v>
      </c>
    </row>
    <row r="502" spans="1:18" outlineLevel="2">
      <c r="A502" s="400" t="s">
        <v>4811</v>
      </c>
      <c r="B502" s="44" t="s">
        <v>3415</v>
      </c>
      <c r="C502" s="229">
        <v>0</v>
      </c>
      <c r="D502" s="229">
        <f t="shared" si="32"/>
        <v>0</v>
      </c>
      <c r="E502" s="254"/>
      <c r="F502" s="255"/>
      <c r="G502" s="255"/>
      <c r="H502" s="254"/>
      <c r="I502" s="229"/>
      <c r="J502" s="254"/>
      <c r="K502" s="229">
        <f t="shared" si="40"/>
        <v>0</v>
      </c>
      <c r="L502" s="256"/>
      <c r="M502" s="229"/>
      <c r="N502" s="228">
        <v>0</v>
      </c>
      <c r="O502" s="64" t="s">
        <v>5419</v>
      </c>
      <c r="P502" s="241" t="b">
        <f>EXACT($A501,O502)</f>
        <v>0</v>
      </c>
      <c r="Q502" s="257">
        <v>0</v>
      </c>
      <c r="R502" s="258">
        <f t="shared" si="41"/>
        <v>0</v>
      </c>
    </row>
    <row r="503" spans="1:18" outlineLevel="1">
      <c r="A503" s="399" t="s">
        <v>3416</v>
      </c>
      <c r="C503" s="253">
        <f>C504+C505</f>
        <v>947916681.24000001</v>
      </c>
      <c r="D503" s="253">
        <f t="shared" si="32"/>
        <v>-947916681.24000001</v>
      </c>
      <c r="E503" s="254"/>
      <c r="F503" s="255"/>
      <c r="G503" s="255"/>
      <c r="H503" s="254"/>
      <c r="I503" s="253"/>
      <c r="J503" s="254"/>
      <c r="K503" s="253">
        <f t="shared" si="40"/>
        <v>-947916681.24000001</v>
      </c>
      <c r="L503" s="256" t="e">
        <f>#REF!+C503</f>
        <v>#REF!</v>
      </c>
      <c r="M503" s="253"/>
      <c r="N503" s="228" t="e">
        <v>#VALUE!</v>
      </c>
      <c r="O503" s="64">
        <v>0</v>
      </c>
      <c r="Q503" s="257">
        <v>-850589075.5</v>
      </c>
      <c r="R503" s="258">
        <f t="shared" si="41"/>
        <v>-97327605.74000001</v>
      </c>
    </row>
    <row r="504" spans="1:18" outlineLevel="2">
      <c r="A504" s="271" t="s">
        <v>4812</v>
      </c>
      <c r="B504" s="195" t="s">
        <v>3417</v>
      </c>
      <c r="C504" s="229">
        <v>576314719.87</v>
      </c>
      <c r="D504" s="229">
        <f t="shared" si="32"/>
        <v>-576314719.87</v>
      </c>
      <c r="E504" s="254"/>
      <c r="F504" s="255"/>
      <c r="G504" s="255"/>
      <c r="H504" s="254"/>
      <c r="I504" s="229"/>
      <c r="J504" s="254"/>
      <c r="K504" s="229">
        <f t="shared" si="40"/>
        <v>-576314719.87</v>
      </c>
      <c r="L504" s="256"/>
      <c r="M504" s="229"/>
      <c r="N504" s="228">
        <v>0</v>
      </c>
      <c r="O504" s="64" t="s">
        <v>3416</v>
      </c>
      <c r="P504" s="241" t="b">
        <f>EXACT($A503,O504)</f>
        <v>1</v>
      </c>
      <c r="Q504" s="257">
        <v>0</v>
      </c>
      <c r="R504" s="258">
        <f t="shared" si="41"/>
        <v>-576314719.87</v>
      </c>
    </row>
    <row r="505" spans="1:18" outlineLevel="2">
      <c r="A505" s="271" t="s">
        <v>4813</v>
      </c>
      <c r="B505" s="195" t="s">
        <v>3418</v>
      </c>
      <c r="C505" s="229">
        <v>371601961.37</v>
      </c>
      <c r="D505" s="229">
        <f t="shared" si="32"/>
        <v>-371601961.37</v>
      </c>
      <c r="E505" s="254"/>
      <c r="F505" s="255"/>
      <c r="G505" s="255"/>
      <c r="H505" s="254"/>
      <c r="I505" s="229"/>
      <c r="J505" s="254"/>
      <c r="K505" s="229">
        <f>D505+I505</f>
        <v>-371601961.37</v>
      </c>
      <c r="L505" s="256"/>
      <c r="M505" s="229"/>
      <c r="N505" s="228">
        <v>0</v>
      </c>
      <c r="O505" s="64" t="s">
        <v>3416</v>
      </c>
      <c r="P505" s="241" t="b">
        <f>EXACT($A503,O505)</f>
        <v>1</v>
      </c>
      <c r="Q505" s="257">
        <v>0</v>
      </c>
      <c r="R505" s="258">
        <f t="shared" si="41"/>
        <v>-371601961.37</v>
      </c>
    </row>
    <row r="506" spans="1:18" outlineLevel="1">
      <c r="A506" s="399" t="s">
        <v>3419</v>
      </c>
      <c r="C506" s="253">
        <f>SUM(C507)</f>
        <v>12172009.08</v>
      </c>
      <c r="D506" s="253">
        <f t="shared" si="32"/>
        <v>-12172009.08</v>
      </c>
      <c r="E506" s="254"/>
      <c r="F506" s="255"/>
      <c r="G506" s="255"/>
      <c r="H506" s="254"/>
      <c r="I506" s="253"/>
      <c r="J506" s="254"/>
      <c r="K506" s="253">
        <f t="shared" si="40"/>
        <v>-12172009.08</v>
      </c>
      <c r="L506" s="256" t="e">
        <f>#REF!+C506</f>
        <v>#REF!</v>
      </c>
      <c r="M506" s="253"/>
      <c r="N506" s="228" t="e">
        <v>#VALUE!</v>
      </c>
      <c r="O506" s="64">
        <v>0</v>
      </c>
      <c r="Q506" s="257">
        <v>-11223817.58</v>
      </c>
      <c r="R506" s="258">
        <f t="shared" si="41"/>
        <v>-948191.5</v>
      </c>
    </row>
    <row r="507" spans="1:18" outlineLevel="2">
      <c r="A507" s="271" t="s">
        <v>4814</v>
      </c>
      <c r="B507" s="195" t="s">
        <v>3420</v>
      </c>
      <c r="C507" s="229">
        <v>12172009.08</v>
      </c>
      <c r="D507" s="229">
        <f t="shared" si="32"/>
        <v>-12172009.08</v>
      </c>
      <c r="E507" s="254"/>
      <c r="F507" s="255"/>
      <c r="G507" s="255"/>
      <c r="H507" s="254"/>
      <c r="I507" s="229"/>
      <c r="J507" s="254"/>
      <c r="K507" s="229">
        <f t="shared" si="40"/>
        <v>-12172009.08</v>
      </c>
      <c r="L507" s="256"/>
      <c r="M507" s="229"/>
      <c r="N507" s="228">
        <v>0</v>
      </c>
      <c r="O507" s="64" t="s">
        <v>3419</v>
      </c>
      <c r="P507" s="241" t="b">
        <f>EXACT($A506,O507)</f>
        <v>1</v>
      </c>
      <c r="Q507" s="257">
        <v>0</v>
      </c>
      <c r="R507" s="258">
        <f t="shared" si="41"/>
        <v>-12172009.08</v>
      </c>
    </row>
    <row r="508" spans="1:18" outlineLevel="1">
      <c r="A508" s="399" t="s">
        <v>3421</v>
      </c>
      <c r="C508" s="253">
        <f>SUM(C509)</f>
        <v>257438193.09</v>
      </c>
      <c r="D508" s="253">
        <f t="shared" si="32"/>
        <v>-257438193.09</v>
      </c>
      <c r="E508" s="254"/>
      <c r="F508" s="255"/>
      <c r="G508" s="255"/>
      <c r="H508" s="254"/>
      <c r="I508" s="253"/>
      <c r="J508" s="254"/>
      <c r="K508" s="253">
        <f t="shared" si="40"/>
        <v>-257438193.09</v>
      </c>
      <c r="L508" s="256" t="e">
        <f>#REF!+C508</f>
        <v>#REF!</v>
      </c>
      <c r="M508" s="253"/>
      <c r="N508" s="228" t="e">
        <v>#VALUE!</v>
      </c>
      <c r="O508" s="64">
        <v>0</v>
      </c>
      <c r="Q508" s="257">
        <v>-252329072.37</v>
      </c>
      <c r="R508" s="258">
        <f t="shared" si="41"/>
        <v>-5109120.7199999988</v>
      </c>
    </row>
    <row r="509" spans="1:18" outlineLevel="2">
      <c r="A509" s="271" t="s">
        <v>4815</v>
      </c>
      <c r="B509" s="195" t="s">
        <v>3422</v>
      </c>
      <c r="C509" s="229">
        <v>257438193.09</v>
      </c>
      <c r="D509" s="229">
        <f t="shared" si="32"/>
        <v>-257438193.09</v>
      </c>
      <c r="E509" s="254"/>
      <c r="F509" s="255"/>
      <c r="G509" s="255"/>
      <c r="H509" s="254"/>
      <c r="I509" s="229"/>
      <c r="J509" s="254"/>
      <c r="K509" s="229">
        <f t="shared" si="40"/>
        <v>-257438193.09</v>
      </c>
      <c r="L509" s="256"/>
      <c r="M509" s="229"/>
      <c r="N509" s="228">
        <v>0</v>
      </c>
      <c r="O509" s="64" t="s">
        <v>3421</v>
      </c>
      <c r="P509" s="241" t="b">
        <f>EXACT($A508,O509)</f>
        <v>1</v>
      </c>
      <c r="Q509" s="257">
        <v>0</v>
      </c>
      <c r="R509" s="258">
        <f t="shared" si="41"/>
        <v>-257438193.09</v>
      </c>
    </row>
    <row r="510" spans="1:18" outlineLevel="1">
      <c r="A510" s="399" t="s">
        <v>3423</v>
      </c>
      <c r="B510" s="195"/>
      <c r="C510" s="253">
        <f>C511</f>
        <v>0</v>
      </c>
      <c r="D510" s="253">
        <f t="shared" si="32"/>
        <v>0</v>
      </c>
      <c r="E510" s="254"/>
      <c r="F510" s="255"/>
      <c r="G510" s="255"/>
      <c r="H510" s="254"/>
      <c r="I510" s="229"/>
      <c r="J510" s="254"/>
      <c r="K510" s="253">
        <f t="shared" si="40"/>
        <v>0</v>
      </c>
      <c r="L510" s="256"/>
      <c r="M510" s="229"/>
      <c r="N510" s="228" t="e">
        <v>#VALUE!</v>
      </c>
      <c r="O510" s="64">
        <v>0</v>
      </c>
      <c r="Q510" s="257">
        <v>0</v>
      </c>
      <c r="R510" s="258">
        <f t="shared" si="41"/>
        <v>0</v>
      </c>
    </row>
    <row r="511" spans="1:18" outlineLevel="2">
      <c r="A511" s="271" t="s">
        <v>4816</v>
      </c>
      <c r="B511" s="195" t="s">
        <v>3424</v>
      </c>
      <c r="C511" s="229">
        <v>0</v>
      </c>
      <c r="D511" s="229">
        <f t="shared" si="32"/>
        <v>0</v>
      </c>
      <c r="E511" s="254"/>
      <c r="F511" s="255"/>
      <c r="G511" s="255"/>
      <c r="H511" s="254"/>
      <c r="I511" s="229"/>
      <c r="J511" s="254"/>
      <c r="K511" s="229">
        <f t="shared" si="40"/>
        <v>0</v>
      </c>
      <c r="L511" s="256"/>
      <c r="M511" s="229"/>
      <c r="N511" s="228">
        <v>0</v>
      </c>
      <c r="O511" s="64" t="s">
        <v>3423</v>
      </c>
      <c r="P511" s="241" t="b">
        <f>EXACT($A510,O511)</f>
        <v>1</v>
      </c>
      <c r="Q511" s="257">
        <v>0</v>
      </c>
      <c r="R511" s="258">
        <f>K511-Q511</f>
        <v>0</v>
      </c>
    </row>
    <row r="512" spans="1:18" outlineLevel="1">
      <c r="C512" s="228"/>
      <c r="D512" s="228"/>
      <c r="E512" s="254"/>
      <c r="F512" s="255"/>
      <c r="G512" s="255"/>
      <c r="H512" s="254"/>
      <c r="I512" s="228"/>
      <c r="J512" s="254"/>
      <c r="K512" s="228"/>
      <c r="L512" s="256"/>
      <c r="M512" s="228"/>
      <c r="N512" s="228"/>
      <c r="O512" s="64"/>
      <c r="Q512" s="257"/>
      <c r="R512" s="258"/>
    </row>
    <row r="513" spans="1:18">
      <c r="A513" s="399" t="s">
        <v>3425</v>
      </c>
      <c r="C513" s="228">
        <f>C464+C466+C468+C470+C475+C487+C495+C503+C506+C508+C510+C501+C490+C477+C479+C481+C483+C485+C493</f>
        <v>2022650287.4099998</v>
      </c>
      <c r="D513" s="228">
        <f>C513*-1</f>
        <v>-2022650287.4099998</v>
      </c>
      <c r="E513" s="254"/>
      <c r="F513" s="255"/>
      <c r="G513" s="255"/>
      <c r="H513" s="254"/>
      <c r="I513" s="228">
        <f>I464+I466+I468+I470+I475+I487+I495+I503+I506+I508+I510</f>
        <v>0</v>
      </c>
      <c r="J513" s="254"/>
      <c r="K513" s="228">
        <f t="shared" ref="K513:K532" si="42">D513+I513</f>
        <v>-2022650287.4099998</v>
      </c>
      <c r="L513" s="256"/>
      <c r="M513" s="228"/>
      <c r="N513" s="228" t="e">
        <v>#VALUE!</v>
      </c>
      <c r="O513" s="64"/>
      <c r="Q513" s="257"/>
      <c r="R513" s="258"/>
    </row>
    <row r="514" spans="1:18" outlineLevel="1">
      <c r="A514" s="399" t="s">
        <v>3426</v>
      </c>
      <c r="C514" s="253">
        <f>SUM(C515:C517)</f>
        <v>83830082.649999991</v>
      </c>
      <c r="D514" s="253">
        <f t="shared" si="32"/>
        <v>-83830082.649999991</v>
      </c>
      <c r="E514" s="254"/>
      <c r="F514" s="255"/>
      <c r="G514" s="255"/>
      <c r="H514" s="254"/>
      <c r="I514" s="228"/>
      <c r="J514" s="254"/>
      <c r="K514" s="253">
        <f t="shared" si="42"/>
        <v>-83830082.649999991</v>
      </c>
      <c r="L514" s="256"/>
      <c r="M514" s="228"/>
      <c r="N514" s="228" t="e">
        <v>#VALUE!</v>
      </c>
      <c r="O514" s="64">
        <v>0</v>
      </c>
      <c r="Q514" s="257">
        <v>-75584221.129999995</v>
      </c>
      <c r="R514" s="258">
        <f>K514-Q514</f>
        <v>-8245861.5199999958</v>
      </c>
    </row>
    <row r="515" spans="1:18" outlineLevel="2">
      <c r="A515" s="271" t="s">
        <v>4817</v>
      </c>
      <c r="B515" s="195" t="s">
        <v>3427</v>
      </c>
      <c r="C515" s="229">
        <v>4154996.75</v>
      </c>
      <c r="D515" s="229">
        <f t="shared" si="32"/>
        <v>-4154996.75</v>
      </c>
      <c r="E515" s="254"/>
      <c r="F515" s="255"/>
      <c r="G515" s="255"/>
      <c r="H515" s="254"/>
      <c r="I515" s="228"/>
      <c r="J515" s="254"/>
      <c r="K515" s="229">
        <f t="shared" si="42"/>
        <v>-4154996.75</v>
      </c>
      <c r="L515" s="256"/>
      <c r="M515" s="229"/>
      <c r="N515" s="228">
        <v>0</v>
      </c>
      <c r="O515" s="64" t="s">
        <v>3426</v>
      </c>
      <c r="P515" s="241" t="b">
        <f>EXACT($A514,O515)</f>
        <v>1</v>
      </c>
      <c r="Q515" s="257">
        <v>0</v>
      </c>
      <c r="R515" s="258">
        <f t="shared" ref="R515:R531" si="43">K515-Q515</f>
        <v>-4154996.75</v>
      </c>
    </row>
    <row r="516" spans="1:18" outlineLevel="2">
      <c r="A516" s="271" t="s">
        <v>4818</v>
      </c>
      <c r="B516" s="195" t="s">
        <v>3428</v>
      </c>
      <c r="C516" s="229">
        <v>77005019.480000004</v>
      </c>
      <c r="D516" s="229">
        <f t="shared" si="32"/>
        <v>-77005019.480000004</v>
      </c>
      <c r="E516" s="254"/>
      <c r="F516" s="255"/>
      <c r="G516" s="255"/>
      <c r="H516" s="254"/>
      <c r="I516" s="229"/>
      <c r="J516" s="254"/>
      <c r="K516" s="229">
        <f t="shared" si="42"/>
        <v>-77005019.480000004</v>
      </c>
      <c r="L516" s="256"/>
      <c r="M516" s="229"/>
      <c r="N516" s="228">
        <v>0</v>
      </c>
      <c r="O516" s="64" t="s">
        <v>3426</v>
      </c>
      <c r="P516" s="241" t="b">
        <f>EXACT($A514,O516)</f>
        <v>1</v>
      </c>
      <c r="Q516" s="257">
        <v>0</v>
      </c>
      <c r="R516" s="258">
        <f t="shared" si="43"/>
        <v>-77005019.480000004</v>
      </c>
    </row>
    <row r="517" spans="1:18" outlineLevel="2">
      <c r="A517" s="271" t="s">
        <v>4819</v>
      </c>
      <c r="B517" s="195" t="s">
        <v>3429</v>
      </c>
      <c r="C517" s="229">
        <v>2670066.4199999901</v>
      </c>
      <c r="D517" s="229">
        <f t="shared" si="32"/>
        <v>-2670066.4199999901</v>
      </c>
      <c r="E517" s="254"/>
      <c r="F517" s="255"/>
      <c r="G517" s="255"/>
      <c r="H517" s="254"/>
      <c r="I517" s="229"/>
      <c r="J517" s="254"/>
      <c r="K517" s="229">
        <f>D517+I517</f>
        <v>-2670066.4199999901</v>
      </c>
      <c r="L517" s="256"/>
      <c r="M517" s="229"/>
      <c r="N517" s="228">
        <v>0</v>
      </c>
      <c r="O517" s="64" t="s">
        <v>3426</v>
      </c>
      <c r="P517" s="241" t="b">
        <f>EXACT($A514,O517)</f>
        <v>1</v>
      </c>
      <c r="Q517" s="257">
        <v>0</v>
      </c>
      <c r="R517" s="258">
        <f t="shared" si="43"/>
        <v>-2670066.4199999901</v>
      </c>
    </row>
    <row r="518" spans="1:18" outlineLevel="1">
      <c r="A518" s="405" t="s">
        <v>3430</v>
      </c>
      <c r="B518" s="195"/>
      <c r="C518" s="253">
        <f>C519</f>
        <v>0</v>
      </c>
      <c r="D518" s="253">
        <f t="shared" si="32"/>
        <v>0</v>
      </c>
      <c r="E518" s="254"/>
      <c r="F518" s="255"/>
      <c r="G518" s="255"/>
      <c r="H518" s="254"/>
      <c r="I518" s="228"/>
      <c r="J518" s="254"/>
      <c r="K518" s="253">
        <f t="shared" si="42"/>
        <v>0</v>
      </c>
      <c r="L518" s="256"/>
      <c r="M518" s="229"/>
      <c r="N518" s="228" t="e">
        <v>#VALUE!</v>
      </c>
      <c r="O518" s="64">
        <v>0</v>
      </c>
      <c r="Q518" s="257">
        <v>0</v>
      </c>
      <c r="R518" s="258">
        <f t="shared" si="43"/>
        <v>0</v>
      </c>
    </row>
    <row r="519" spans="1:18" outlineLevel="2">
      <c r="A519" s="271" t="s">
        <v>4820</v>
      </c>
      <c r="B519" s="195" t="s">
        <v>3431</v>
      </c>
      <c r="C519" s="229">
        <v>0</v>
      </c>
      <c r="D519" s="229">
        <f t="shared" si="32"/>
        <v>0</v>
      </c>
      <c r="E519" s="254"/>
      <c r="F519" s="255"/>
      <c r="G519" s="255"/>
      <c r="H519" s="254"/>
      <c r="I519" s="228"/>
      <c r="J519" s="254"/>
      <c r="K519" s="229">
        <f t="shared" si="42"/>
        <v>0</v>
      </c>
      <c r="L519" s="256"/>
      <c r="M519" s="229"/>
      <c r="N519" s="228">
        <v>0</v>
      </c>
      <c r="O519" s="64" t="s">
        <v>3430</v>
      </c>
      <c r="P519" s="241" t="b">
        <f>EXACT($A518,O519)</f>
        <v>1</v>
      </c>
      <c r="Q519" s="257">
        <v>0</v>
      </c>
      <c r="R519" s="258">
        <f t="shared" si="43"/>
        <v>0</v>
      </c>
    </row>
    <row r="520" spans="1:18" outlineLevel="1">
      <c r="A520" s="399" t="s">
        <v>3432</v>
      </c>
      <c r="C520" s="253">
        <f>SUM(C521:C522)</f>
        <v>0</v>
      </c>
      <c r="D520" s="253">
        <f>C520*-1</f>
        <v>0</v>
      </c>
      <c r="E520" s="254"/>
      <c r="F520" s="255"/>
      <c r="G520" s="255"/>
      <c r="H520" s="254"/>
      <c r="I520" s="228"/>
      <c r="J520" s="254"/>
      <c r="K520" s="253">
        <f>D520+I520</f>
        <v>0</v>
      </c>
      <c r="L520" s="256" t="e">
        <f>#REF!+C520</f>
        <v>#REF!</v>
      </c>
      <c r="M520" s="253"/>
      <c r="N520" s="228" t="e">
        <v>#VALUE!</v>
      </c>
      <c r="O520" s="64">
        <v>0</v>
      </c>
      <c r="Q520" s="257">
        <v>0</v>
      </c>
      <c r="R520" s="258">
        <f>K520-Q520</f>
        <v>0</v>
      </c>
    </row>
    <row r="521" spans="1:18" outlineLevel="2">
      <c r="A521" s="406" t="s">
        <v>4821</v>
      </c>
      <c r="B521" s="273" t="s">
        <v>3433</v>
      </c>
      <c r="C521" s="229">
        <v>0</v>
      </c>
      <c r="D521" s="229">
        <f>C521*-1</f>
        <v>0</v>
      </c>
      <c r="E521" s="254"/>
      <c r="F521" s="255"/>
      <c r="G521" s="255"/>
      <c r="H521" s="254"/>
      <c r="I521" s="228"/>
      <c r="J521" s="254"/>
      <c r="K521" s="229">
        <f>D521+I521</f>
        <v>0</v>
      </c>
      <c r="L521" s="256"/>
      <c r="M521" s="229"/>
      <c r="N521" s="228">
        <v>0</v>
      </c>
      <c r="O521" s="64" t="s">
        <v>3432</v>
      </c>
      <c r="P521" s="241" t="b">
        <f>EXACT($A520,O521)</f>
        <v>1</v>
      </c>
      <c r="Q521" s="257">
        <v>0</v>
      </c>
      <c r="R521" s="258">
        <f>K521-Q521</f>
        <v>0</v>
      </c>
    </row>
    <row r="522" spans="1:18" outlineLevel="2">
      <c r="A522" s="406" t="s">
        <v>4822</v>
      </c>
      <c r="B522" s="273" t="s">
        <v>3434</v>
      </c>
      <c r="C522" s="229">
        <v>0</v>
      </c>
      <c r="D522" s="229">
        <f>C522*-1</f>
        <v>0</v>
      </c>
      <c r="E522" s="254"/>
      <c r="F522" s="255"/>
      <c r="G522" s="255"/>
      <c r="H522" s="254"/>
      <c r="I522" s="228"/>
      <c r="J522" s="254"/>
      <c r="K522" s="229">
        <f>D522+I522</f>
        <v>0</v>
      </c>
      <c r="L522" s="256"/>
      <c r="M522" s="229"/>
      <c r="N522" s="228">
        <v>0</v>
      </c>
      <c r="O522" s="64" t="s">
        <v>2772</v>
      </c>
      <c r="P522" s="241" t="b">
        <f>EXACT($A521,O522)</f>
        <v>0</v>
      </c>
      <c r="Q522" s="257">
        <v>0</v>
      </c>
      <c r="R522" s="258">
        <f>K522-Q522</f>
        <v>0</v>
      </c>
    </row>
    <row r="523" spans="1:18" outlineLevel="1">
      <c r="A523" s="399" t="s">
        <v>3435</v>
      </c>
      <c r="C523" s="253">
        <f>SUM(C524)</f>
        <v>180112.17</v>
      </c>
      <c r="D523" s="253">
        <f t="shared" si="32"/>
        <v>-180112.17</v>
      </c>
      <c r="E523" s="254"/>
      <c r="F523" s="255"/>
      <c r="G523" s="255"/>
      <c r="H523" s="254"/>
      <c r="I523" s="228"/>
      <c r="J523" s="254"/>
      <c r="K523" s="253">
        <f t="shared" si="42"/>
        <v>-180112.17</v>
      </c>
      <c r="L523" s="256" t="e">
        <f>#REF!+C523</f>
        <v>#REF!</v>
      </c>
      <c r="M523" s="253"/>
      <c r="N523" s="228" t="e">
        <v>#VALUE!</v>
      </c>
      <c r="O523" s="64">
        <v>0</v>
      </c>
      <c r="Q523" s="257">
        <v>-170060.55</v>
      </c>
      <c r="R523" s="258">
        <f t="shared" si="43"/>
        <v>-10051.620000000024</v>
      </c>
    </row>
    <row r="524" spans="1:18" outlineLevel="2">
      <c r="A524" s="271" t="s">
        <v>4823</v>
      </c>
      <c r="B524" s="195" t="s">
        <v>3436</v>
      </c>
      <c r="C524" s="229">
        <v>180112.17</v>
      </c>
      <c r="D524" s="229">
        <f t="shared" si="32"/>
        <v>-180112.17</v>
      </c>
      <c r="E524" s="254"/>
      <c r="F524" s="255"/>
      <c r="G524" s="255"/>
      <c r="H524" s="254"/>
      <c r="I524" s="228"/>
      <c r="J524" s="254"/>
      <c r="K524" s="229">
        <f t="shared" si="42"/>
        <v>-180112.17</v>
      </c>
      <c r="L524" s="256"/>
      <c r="M524" s="229"/>
      <c r="N524" s="228">
        <v>0</v>
      </c>
      <c r="O524" s="64" t="s">
        <v>3435</v>
      </c>
      <c r="P524" s="241" t="b">
        <f>EXACT($A523,O524)</f>
        <v>1</v>
      </c>
      <c r="Q524" s="257">
        <v>0</v>
      </c>
      <c r="R524" s="258">
        <f t="shared" si="43"/>
        <v>-180112.17</v>
      </c>
    </row>
    <row r="525" spans="1:18" outlineLevel="1">
      <c r="A525" s="399" t="s">
        <v>3437</v>
      </c>
      <c r="C525" s="253">
        <f>SUM(C526)</f>
        <v>302751.69</v>
      </c>
      <c r="D525" s="253">
        <f t="shared" si="32"/>
        <v>-302751.69</v>
      </c>
      <c r="E525" s="254"/>
      <c r="F525" s="255"/>
      <c r="G525" s="255"/>
      <c r="H525" s="254"/>
      <c r="I525" s="228"/>
      <c r="J525" s="254"/>
      <c r="K525" s="253">
        <f t="shared" si="42"/>
        <v>-302751.69</v>
      </c>
      <c r="L525" s="256"/>
      <c r="M525" s="229"/>
      <c r="N525" s="228" t="e">
        <v>#VALUE!</v>
      </c>
      <c r="O525" s="64">
        <v>0</v>
      </c>
      <c r="Q525" s="257">
        <v>-301021.76</v>
      </c>
      <c r="R525" s="258">
        <f t="shared" si="43"/>
        <v>-1729.929999999993</v>
      </c>
    </row>
    <row r="526" spans="1:18" outlineLevel="2">
      <c r="A526" s="271" t="s">
        <v>4824</v>
      </c>
      <c r="B526" s="195" t="s">
        <v>3438</v>
      </c>
      <c r="C526" s="229">
        <v>302751.69</v>
      </c>
      <c r="D526" s="229">
        <f t="shared" si="32"/>
        <v>-302751.69</v>
      </c>
      <c r="E526" s="254"/>
      <c r="F526" s="255"/>
      <c r="G526" s="255"/>
      <c r="H526" s="254"/>
      <c r="I526" s="228"/>
      <c r="J526" s="254"/>
      <c r="K526" s="229">
        <f t="shared" si="42"/>
        <v>-302751.69</v>
      </c>
      <c r="L526" s="256"/>
      <c r="M526" s="229"/>
      <c r="N526" s="228">
        <v>0</v>
      </c>
      <c r="O526" s="64" t="s">
        <v>3437</v>
      </c>
      <c r="P526" s="241" t="b">
        <f>EXACT($A525,O526)</f>
        <v>1</v>
      </c>
      <c r="Q526" s="257">
        <v>0</v>
      </c>
      <c r="R526" s="258">
        <f t="shared" si="43"/>
        <v>-302751.69</v>
      </c>
    </row>
    <row r="527" spans="1:18" outlineLevel="1">
      <c r="A527" s="399" t="s">
        <v>3439</v>
      </c>
      <c r="C527" s="253">
        <f>SUM(C528)</f>
        <v>-74194930.049999893</v>
      </c>
      <c r="D527" s="253">
        <f t="shared" si="32"/>
        <v>74194930.049999893</v>
      </c>
      <c r="E527" s="254"/>
      <c r="F527" s="255"/>
      <c r="G527" s="255"/>
      <c r="H527" s="254"/>
      <c r="I527" s="253"/>
      <c r="J527" s="254"/>
      <c r="K527" s="253">
        <f t="shared" si="42"/>
        <v>74194930.049999893</v>
      </c>
      <c r="L527" s="256" t="e">
        <f>#REF!+C527</f>
        <v>#REF!</v>
      </c>
      <c r="M527" s="253"/>
      <c r="N527" s="228" t="e">
        <v>#VALUE!</v>
      </c>
      <c r="O527" s="64">
        <v>0</v>
      </c>
      <c r="Q527" s="257">
        <v>68203397.510000005</v>
      </c>
      <c r="R527" s="258">
        <f t="shared" si="43"/>
        <v>5991532.5399998873</v>
      </c>
    </row>
    <row r="528" spans="1:18" outlineLevel="2">
      <c r="A528" s="271" t="s">
        <v>4825</v>
      </c>
      <c r="B528" s="195" t="s">
        <v>3440</v>
      </c>
      <c r="C528" s="229">
        <v>-74194930.049999893</v>
      </c>
      <c r="D528" s="229">
        <f t="shared" si="32"/>
        <v>74194930.049999893</v>
      </c>
      <c r="E528" s="254"/>
      <c r="F528" s="255"/>
      <c r="G528" s="255"/>
      <c r="H528" s="254"/>
      <c r="I528" s="229"/>
      <c r="J528" s="254"/>
      <c r="K528" s="229">
        <f t="shared" si="42"/>
        <v>74194930.049999893</v>
      </c>
      <c r="L528" s="256"/>
      <c r="M528" s="229"/>
      <c r="N528" s="228">
        <v>0</v>
      </c>
      <c r="O528" s="64" t="s">
        <v>3439</v>
      </c>
      <c r="P528" s="241" t="b">
        <f>EXACT($A527,O528)</f>
        <v>1</v>
      </c>
      <c r="Q528" s="257">
        <v>0</v>
      </c>
      <c r="R528" s="258">
        <f t="shared" si="43"/>
        <v>74194930.049999893</v>
      </c>
    </row>
    <row r="529" spans="1:18" outlineLevel="1">
      <c r="A529" s="399" t="s">
        <v>3441</v>
      </c>
      <c r="C529" s="253">
        <f>SUM(C530)</f>
        <v>-28478.389999999901</v>
      </c>
      <c r="D529" s="253">
        <f t="shared" si="32"/>
        <v>28478.389999999901</v>
      </c>
      <c r="E529" s="254"/>
      <c r="F529" s="255"/>
      <c r="G529" s="255"/>
      <c r="H529" s="254"/>
      <c r="I529" s="228"/>
      <c r="J529" s="254"/>
      <c r="K529" s="253">
        <f t="shared" si="42"/>
        <v>28478.389999999901</v>
      </c>
      <c r="L529" s="256"/>
      <c r="M529" s="229"/>
      <c r="N529" s="228" t="e">
        <v>#VALUE!</v>
      </c>
      <c r="O529" s="64">
        <v>0</v>
      </c>
      <c r="Q529" s="257">
        <v>28478.39</v>
      </c>
      <c r="R529" s="258">
        <f t="shared" si="43"/>
        <v>-9.822542779147625E-11</v>
      </c>
    </row>
    <row r="530" spans="1:18" outlineLevel="2">
      <c r="A530" s="271" t="s">
        <v>4826</v>
      </c>
      <c r="B530" s="195" t="s">
        <v>3442</v>
      </c>
      <c r="C530" s="229">
        <v>-28478.389999999901</v>
      </c>
      <c r="D530" s="229">
        <f t="shared" si="32"/>
        <v>28478.389999999901</v>
      </c>
      <c r="E530" s="254"/>
      <c r="F530" s="255"/>
      <c r="G530" s="255"/>
      <c r="H530" s="254"/>
      <c r="I530" s="228"/>
      <c r="J530" s="254"/>
      <c r="K530" s="229">
        <f t="shared" si="42"/>
        <v>28478.389999999901</v>
      </c>
      <c r="L530" s="256"/>
      <c r="M530" s="229"/>
      <c r="N530" s="228">
        <v>0</v>
      </c>
      <c r="O530" s="64" t="s">
        <v>3441</v>
      </c>
      <c r="P530" s="241" t="b">
        <f>EXACT($A529,O530)</f>
        <v>1</v>
      </c>
      <c r="Q530" s="257">
        <v>0</v>
      </c>
      <c r="R530" s="258">
        <f t="shared" si="43"/>
        <v>28478.389999999901</v>
      </c>
    </row>
    <row r="531" spans="1:18" outlineLevel="1">
      <c r="A531" s="399" t="s">
        <v>3443</v>
      </c>
      <c r="C531" s="253">
        <f>SUM(C532)</f>
        <v>0</v>
      </c>
      <c r="D531" s="253">
        <f t="shared" si="32"/>
        <v>0</v>
      </c>
      <c r="E531" s="254"/>
      <c r="F531" s="255"/>
      <c r="G531" s="255"/>
      <c r="H531" s="254"/>
      <c r="I531" s="228"/>
      <c r="J531" s="254"/>
      <c r="K531" s="253">
        <f t="shared" si="42"/>
        <v>0</v>
      </c>
      <c r="L531" s="256"/>
      <c r="M531" s="229"/>
      <c r="N531" s="228" t="e">
        <v>#VALUE!</v>
      </c>
      <c r="O531" s="64">
        <v>0</v>
      </c>
      <c r="Q531" s="257">
        <v>0</v>
      </c>
      <c r="R531" s="258">
        <f t="shared" si="43"/>
        <v>0</v>
      </c>
    </row>
    <row r="532" spans="1:18" outlineLevel="2">
      <c r="A532" s="271" t="s">
        <v>4827</v>
      </c>
      <c r="B532" s="195" t="s">
        <v>3444</v>
      </c>
      <c r="C532" s="229">
        <v>0</v>
      </c>
      <c r="D532" s="229">
        <f t="shared" si="32"/>
        <v>0</v>
      </c>
      <c r="E532" s="254"/>
      <c r="F532" s="255"/>
      <c r="G532" s="255"/>
      <c r="H532" s="254"/>
      <c r="I532" s="228"/>
      <c r="J532" s="254"/>
      <c r="K532" s="229">
        <f t="shared" si="42"/>
        <v>0</v>
      </c>
      <c r="L532" s="256"/>
      <c r="M532" s="229"/>
      <c r="N532" s="228">
        <v>0</v>
      </c>
      <c r="O532" s="64" t="s">
        <v>3443</v>
      </c>
      <c r="P532" s="241" t="b">
        <f>EXACT($A531,O532)</f>
        <v>1</v>
      </c>
      <c r="Q532" s="257">
        <v>0</v>
      </c>
      <c r="R532" s="258">
        <f>K532-Q532</f>
        <v>0</v>
      </c>
    </row>
    <row r="533" spans="1:18" outlineLevel="1">
      <c r="C533" s="228"/>
      <c r="D533" s="228"/>
      <c r="E533" s="254"/>
      <c r="F533" s="255"/>
      <c r="G533" s="255"/>
      <c r="H533" s="254"/>
      <c r="I533" s="228"/>
      <c r="J533" s="254"/>
      <c r="K533" s="228"/>
      <c r="L533" s="256"/>
      <c r="M533" s="228"/>
      <c r="N533" s="228"/>
      <c r="O533" s="64"/>
      <c r="Q533" s="257"/>
      <c r="R533" s="258"/>
    </row>
    <row r="534" spans="1:18">
      <c r="A534" s="399" t="s">
        <v>3445</v>
      </c>
      <c r="C534" s="228">
        <f>C514+C523+C525+C529+C531+C518+C527+C520</f>
        <v>10089538.070000097</v>
      </c>
      <c r="D534" s="228">
        <f>C534*-1</f>
        <v>-10089538.070000097</v>
      </c>
      <c r="E534" s="254"/>
      <c r="F534" s="255"/>
      <c r="G534" s="255"/>
      <c r="H534" s="254"/>
      <c r="I534" s="228">
        <f>I514+I523</f>
        <v>0</v>
      </c>
      <c r="J534" s="254"/>
      <c r="K534" s="228">
        <f>D534+I534</f>
        <v>-10089538.070000097</v>
      </c>
      <c r="L534" s="256"/>
      <c r="M534" s="228"/>
      <c r="N534" s="228" t="e">
        <v>#VALUE!</v>
      </c>
      <c r="O534" s="64"/>
      <c r="Q534" s="257"/>
      <c r="R534" s="258"/>
    </row>
    <row r="535" spans="1:18">
      <c r="C535" s="228"/>
      <c r="D535" s="228"/>
      <c r="E535" s="254"/>
      <c r="F535" s="255"/>
      <c r="G535" s="255"/>
      <c r="H535" s="254"/>
      <c r="I535" s="228"/>
      <c r="J535" s="254"/>
      <c r="K535" s="228"/>
      <c r="L535" s="256"/>
      <c r="M535" s="228"/>
      <c r="N535" s="228"/>
      <c r="O535" s="64"/>
      <c r="Q535" s="257"/>
      <c r="R535" s="258"/>
    </row>
    <row r="536" spans="1:18">
      <c r="A536" s="397" t="s">
        <v>3446</v>
      </c>
      <c r="B536" s="248"/>
      <c r="C536" s="218">
        <f>C513+C534</f>
        <v>2032739825.48</v>
      </c>
      <c r="D536" s="218">
        <f t="shared" si="32"/>
        <v>-2032739825.48</v>
      </c>
      <c r="E536" s="254"/>
      <c r="F536" s="255"/>
      <c r="G536" s="255"/>
      <c r="H536" s="254"/>
      <c r="I536" s="218">
        <f>I513+I534</f>
        <v>0</v>
      </c>
      <c r="J536" s="265"/>
      <c r="K536" s="218">
        <f>D536+I536</f>
        <v>-2032739825.48</v>
      </c>
      <c r="L536" s="256" t="e">
        <f>#REF!+C536</f>
        <v>#REF!</v>
      </c>
      <c r="M536" s="218"/>
      <c r="N536" s="228" t="e">
        <v>#VALUE!</v>
      </c>
      <c r="O536" s="64"/>
      <c r="Q536" s="257"/>
      <c r="R536" s="258"/>
    </row>
    <row r="537" spans="1:18">
      <c r="A537" s="248"/>
      <c r="B537" s="248"/>
      <c r="C537" s="218"/>
      <c r="D537" s="218"/>
      <c r="E537" s="254"/>
      <c r="F537" s="255"/>
      <c r="G537" s="255"/>
      <c r="H537" s="254"/>
      <c r="I537" s="218"/>
      <c r="J537" s="265"/>
      <c r="K537" s="218"/>
      <c r="L537" s="256"/>
      <c r="M537" s="218"/>
      <c r="N537" s="228"/>
      <c r="O537" s="64"/>
      <c r="Q537" s="257"/>
      <c r="R537" s="258"/>
    </row>
    <row r="538" spans="1:18">
      <c r="A538" s="397" t="s">
        <v>3447</v>
      </c>
      <c r="B538" s="248"/>
      <c r="C538" s="218">
        <f>C460+C536</f>
        <v>-1259508871.5699949</v>
      </c>
      <c r="D538" s="218">
        <f t="shared" si="32"/>
        <v>1259508871.5699949</v>
      </c>
      <c r="E538" s="254"/>
      <c r="F538" s="255"/>
      <c r="G538" s="255"/>
      <c r="H538" s="254"/>
      <c r="I538" s="218">
        <f>I412+I536</f>
        <v>0</v>
      </c>
      <c r="J538" s="265"/>
      <c r="K538" s="218">
        <f>D538+I538</f>
        <v>1259508871.5699949</v>
      </c>
      <c r="L538" s="256" t="e">
        <f>#REF!+C538</f>
        <v>#REF!</v>
      </c>
      <c r="M538" s="218"/>
      <c r="N538" s="228" t="e">
        <v>#VALUE!</v>
      </c>
      <c r="O538" s="64"/>
      <c r="Q538" s="257"/>
      <c r="R538" s="258"/>
    </row>
    <row r="539" spans="1:18">
      <c r="A539" s="248"/>
      <c r="B539" s="248"/>
      <c r="C539" s="218"/>
      <c r="D539" s="218"/>
      <c r="E539" s="254"/>
      <c r="F539" s="255"/>
      <c r="G539" s="255"/>
      <c r="H539" s="254"/>
      <c r="I539" s="218"/>
      <c r="J539" s="265"/>
      <c r="K539" s="218"/>
      <c r="L539" s="256"/>
      <c r="M539" s="218"/>
      <c r="N539" s="228">
        <v>0</v>
      </c>
      <c r="O539" s="64"/>
      <c r="Q539" s="257"/>
      <c r="R539" s="258"/>
    </row>
    <row r="540" spans="1:18">
      <c r="A540" s="397" t="s">
        <v>3448</v>
      </c>
      <c r="B540" s="248"/>
      <c r="C540" s="218"/>
      <c r="D540" s="218"/>
      <c r="E540" s="254"/>
      <c r="F540" s="255"/>
      <c r="G540" s="255"/>
      <c r="H540" s="254"/>
      <c r="I540" s="218"/>
      <c r="J540" s="265"/>
      <c r="K540" s="218"/>
      <c r="L540" s="256"/>
      <c r="M540" s="218"/>
      <c r="N540" s="228" t="e">
        <v>#VALUE!</v>
      </c>
      <c r="O540" s="64"/>
      <c r="Q540" s="257"/>
      <c r="R540" s="258"/>
    </row>
    <row r="541" spans="1:18">
      <c r="A541" s="248"/>
      <c r="B541" s="218"/>
      <c r="C541" s="218"/>
      <c r="D541" s="218"/>
      <c r="E541" s="254"/>
      <c r="F541" s="255"/>
      <c r="G541" s="255"/>
      <c r="H541" s="254"/>
      <c r="I541" s="218"/>
      <c r="J541" s="265"/>
      <c r="K541" s="218"/>
      <c r="L541" s="256"/>
      <c r="M541" s="218"/>
      <c r="N541" s="228">
        <v>0</v>
      </c>
      <c r="O541" s="64"/>
      <c r="Q541" s="257"/>
      <c r="R541" s="258"/>
    </row>
    <row r="542" spans="1:18" outlineLevel="1">
      <c r="A542" s="399" t="s">
        <v>3449</v>
      </c>
      <c r="C542" s="253">
        <f>C543</f>
        <v>1067.24</v>
      </c>
      <c r="D542" s="253">
        <f t="shared" ref="D542:D605" si="44">C542*-1</f>
        <v>-1067.24</v>
      </c>
      <c r="E542" s="254"/>
      <c r="F542" s="255"/>
      <c r="G542" s="255"/>
      <c r="H542" s="254"/>
      <c r="I542" s="253"/>
      <c r="J542" s="254"/>
      <c r="K542" s="253">
        <f>D542+I542</f>
        <v>-1067.24</v>
      </c>
      <c r="L542" s="256" t="e">
        <f>#REF!+C542</f>
        <v>#REF!</v>
      </c>
      <c r="M542" s="253"/>
      <c r="N542" s="228" t="e">
        <v>#VALUE!</v>
      </c>
      <c r="O542" s="64">
        <v>0</v>
      </c>
      <c r="Q542" s="257">
        <v>0</v>
      </c>
      <c r="R542" s="258">
        <f>K542-Q542</f>
        <v>-1067.24</v>
      </c>
    </row>
    <row r="543" spans="1:18" outlineLevel="2">
      <c r="A543" s="400" t="s">
        <v>5775</v>
      </c>
      <c r="B543" s="44" t="s">
        <v>3450</v>
      </c>
      <c r="C543" s="229">
        <v>1067.24</v>
      </c>
      <c r="D543" s="229">
        <f t="shared" si="44"/>
        <v>-1067.24</v>
      </c>
      <c r="E543" s="254"/>
      <c r="F543" s="255"/>
      <c r="G543" s="255"/>
      <c r="H543" s="254"/>
      <c r="I543" s="229"/>
      <c r="J543" s="254"/>
      <c r="K543" s="229">
        <f>D543+I543</f>
        <v>-1067.24</v>
      </c>
      <c r="L543" s="256"/>
      <c r="M543" s="229"/>
      <c r="N543" s="228">
        <v>0</v>
      </c>
      <c r="O543" s="64" t="s">
        <v>3449</v>
      </c>
      <c r="P543" s="241" t="b">
        <f>EXACT($A542,O543)</f>
        <v>1</v>
      </c>
      <c r="Q543" s="257">
        <v>0</v>
      </c>
      <c r="R543" s="258">
        <f>K543-Q543</f>
        <v>-1067.24</v>
      </c>
    </row>
    <row r="544" spans="1:18" outlineLevel="1">
      <c r="A544" s="399" t="s">
        <v>3451</v>
      </c>
      <c r="C544" s="253">
        <f>C545</f>
        <v>2351523.23</v>
      </c>
      <c r="D544" s="253">
        <f t="shared" si="44"/>
        <v>-2351523.23</v>
      </c>
      <c r="E544" s="254"/>
      <c r="F544" s="255"/>
      <c r="G544" s="255"/>
      <c r="H544" s="254"/>
      <c r="I544" s="253"/>
      <c r="J544" s="254"/>
      <c r="K544" s="253">
        <f>D544+I544</f>
        <v>-2351523.23</v>
      </c>
      <c r="L544" s="256" t="e">
        <f>#REF!+C544</f>
        <v>#REF!</v>
      </c>
      <c r="M544" s="253"/>
      <c r="N544" s="228" t="e">
        <v>#VALUE!</v>
      </c>
      <c r="O544" s="64">
        <v>0</v>
      </c>
      <c r="Q544" s="257">
        <v>-2145294.44</v>
      </c>
      <c r="R544" s="258">
        <f>K544-Q544</f>
        <v>-206228.79000000004</v>
      </c>
    </row>
    <row r="545" spans="1:18" outlineLevel="2">
      <c r="A545" s="400" t="s">
        <v>4828</v>
      </c>
      <c r="B545" s="44" t="s">
        <v>3452</v>
      </c>
      <c r="C545" s="229">
        <v>2351523.23</v>
      </c>
      <c r="D545" s="229">
        <f t="shared" si="44"/>
        <v>-2351523.23</v>
      </c>
      <c r="E545" s="254"/>
      <c r="F545" s="255"/>
      <c r="G545" s="255"/>
      <c r="H545" s="254"/>
      <c r="I545" s="229"/>
      <c r="J545" s="254"/>
      <c r="K545" s="229">
        <f>D545+I545</f>
        <v>-2351523.23</v>
      </c>
      <c r="L545" s="256"/>
      <c r="M545" s="229"/>
      <c r="N545" s="228">
        <v>0</v>
      </c>
      <c r="O545" s="64" t="s">
        <v>3451</v>
      </c>
      <c r="P545" s="241" t="b">
        <f>EXACT($A544,O545)</f>
        <v>1</v>
      </c>
      <c r="Q545" s="257">
        <v>0</v>
      </c>
      <c r="R545" s="258">
        <f t="shared" ref="R545:R610" si="45">K545-Q545</f>
        <v>-2351523.23</v>
      </c>
    </row>
    <row r="546" spans="1:18" outlineLevel="1">
      <c r="A546" s="399" t="s">
        <v>3453</v>
      </c>
      <c r="C546" s="253">
        <f>SUM(C547:C550)</f>
        <v>4620775.53</v>
      </c>
      <c r="D546" s="253">
        <f t="shared" si="44"/>
        <v>-4620775.53</v>
      </c>
      <c r="E546" s="254"/>
      <c r="F546" s="255"/>
      <c r="G546" s="255"/>
      <c r="H546" s="254"/>
      <c r="I546" s="253"/>
      <c r="J546" s="254"/>
      <c r="K546" s="253">
        <f t="shared" ref="K546:K575" si="46">D546+I546</f>
        <v>-4620775.53</v>
      </c>
      <c r="L546" s="256" t="e">
        <f>#REF!+C546</f>
        <v>#REF!</v>
      </c>
      <c r="M546" s="253"/>
      <c r="N546" s="228" t="e">
        <v>#VALUE!</v>
      </c>
      <c r="O546" s="64">
        <v>0</v>
      </c>
      <c r="Q546" s="257">
        <v>-4156960.8</v>
      </c>
      <c r="R546" s="258">
        <f t="shared" si="45"/>
        <v>-463814.73000000045</v>
      </c>
    </row>
    <row r="547" spans="1:18" outlineLevel="2">
      <c r="A547" s="400" t="s">
        <v>4829</v>
      </c>
      <c r="B547" s="44" t="s">
        <v>3454</v>
      </c>
      <c r="C547" s="229">
        <v>0</v>
      </c>
      <c r="D547" s="229">
        <f t="shared" si="44"/>
        <v>0</v>
      </c>
      <c r="E547" s="254"/>
      <c r="F547" s="255"/>
      <c r="G547" s="255"/>
      <c r="H547" s="254"/>
      <c r="I547" s="229"/>
      <c r="J547" s="254"/>
      <c r="K547" s="229">
        <f t="shared" si="46"/>
        <v>0</v>
      </c>
      <c r="L547" s="256"/>
      <c r="M547" s="229"/>
      <c r="N547" s="228">
        <v>0</v>
      </c>
      <c r="O547" s="64" t="s">
        <v>3453</v>
      </c>
      <c r="P547" s="241" t="b">
        <f>EXACT($A$546,O547)</f>
        <v>1</v>
      </c>
      <c r="Q547" s="257">
        <v>0</v>
      </c>
      <c r="R547" s="258">
        <f t="shared" si="45"/>
        <v>0</v>
      </c>
    </row>
    <row r="548" spans="1:18" outlineLevel="2">
      <c r="A548" s="271" t="s">
        <v>4830</v>
      </c>
      <c r="B548" s="195" t="s">
        <v>3455</v>
      </c>
      <c r="C548" s="229">
        <v>4617841.16</v>
      </c>
      <c r="D548" s="229">
        <f t="shared" si="44"/>
        <v>-4617841.16</v>
      </c>
      <c r="E548" s="254"/>
      <c r="F548" s="255"/>
      <c r="G548" s="255"/>
      <c r="H548" s="254"/>
      <c r="I548" s="229"/>
      <c r="J548" s="254"/>
      <c r="K548" s="229">
        <f t="shared" si="46"/>
        <v>-4617841.16</v>
      </c>
      <c r="L548" s="256"/>
      <c r="M548" s="229"/>
      <c r="N548" s="228">
        <v>0</v>
      </c>
      <c r="O548" s="64" t="s">
        <v>3453</v>
      </c>
      <c r="P548" s="241" t="b">
        <f>EXACT($A$546,O548)</f>
        <v>1</v>
      </c>
      <c r="Q548" s="257">
        <v>0</v>
      </c>
      <c r="R548" s="258">
        <f t="shared" si="45"/>
        <v>-4617841.16</v>
      </c>
    </row>
    <row r="549" spans="1:18" outlineLevel="2">
      <c r="A549" s="271" t="s">
        <v>4831</v>
      </c>
      <c r="B549" s="195" t="s">
        <v>3456</v>
      </c>
      <c r="C549" s="229">
        <v>2934.3699999999899</v>
      </c>
      <c r="D549" s="229">
        <f t="shared" si="44"/>
        <v>-2934.3699999999899</v>
      </c>
      <c r="E549" s="254"/>
      <c r="F549" s="255"/>
      <c r="G549" s="255"/>
      <c r="H549" s="254"/>
      <c r="I549" s="229"/>
      <c r="J549" s="254"/>
      <c r="K549" s="229">
        <f t="shared" si="46"/>
        <v>-2934.3699999999899</v>
      </c>
      <c r="L549" s="256"/>
      <c r="M549" s="229"/>
      <c r="N549" s="228">
        <v>0</v>
      </c>
      <c r="O549" s="64" t="s">
        <v>3453</v>
      </c>
      <c r="P549" s="241" t="b">
        <f>EXACT($A$546,O549)</f>
        <v>1</v>
      </c>
      <c r="Q549" s="257">
        <v>0</v>
      </c>
      <c r="R549" s="258">
        <f t="shared" si="45"/>
        <v>-2934.3699999999899</v>
      </c>
    </row>
    <row r="550" spans="1:18" outlineLevel="2">
      <c r="A550" s="271" t="s">
        <v>4832</v>
      </c>
      <c r="B550" s="195" t="s">
        <v>3457</v>
      </c>
      <c r="C550" s="229">
        <v>0</v>
      </c>
      <c r="D550" s="229">
        <f t="shared" si="44"/>
        <v>0</v>
      </c>
      <c r="E550" s="254"/>
      <c r="F550" s="255"/>
      <c r="G550" s="255"/>
      <c r="H550" s="254"/>
      <c r="I550" s="229"/>
      <c r="J550" s="254"/>
      <c r="K550" s="229">
        <f t="shared" si="46"/>
        <v>0</v>
      </c>
      <c r="L550" s="256"/>
      <c r="M550" s="229"/>
      <c r="N550" s="228">
        <v>0</v>
      </c>
      <c r="O550" s="64" t="s">
        <v>3453</v>
      </c>
      <c r="P550" s="241" t="b">
        <f>EXACT($A$546,O550)</f>
        <v>1</v>
      </c>
      <c r="Q550" s="257">
        <v>0</v>
      </c>
      <c r="R550" s="258">
        <f t="shared" si="45"/>
        <v>0</v>
      </c>
    </row>
    <row r="551" spans="1:18" outlineLevel="1">
      <c r="A551" s="399" t="s">
        <v>3458</v>
      </c>
      <c r="C551" s="253">
        <f>SUM(C552:C553)</f>
        <v>152447.359999999</v>
      </c>
      <c r="D551" s="253">
        <f t="shared" si="44"/>
        <v>-152447.359999999</v>
      </c>
      <c r="E551" s="254"/>
      <c r="F551" s="255"/>
      <c r="G551" s="255"/>
      <c r="H551" s="254"/>
      <c r="I551" s="253"/>
      <c r="J551" s="254"/>
      <c r="K551" s="253">
        <f t="shared" si="46"/>
        <v>-152447.359999999</v>
      </c>
      <c r="L551" s="256" t="e">
        <f>#REF!+C551</f>
        <v>#REF!</v>
      </c>
      <c r="M551" s="253"/>
      <c r="N551" s="228" t="e">
        <v>#VALUE!</v>
      </c>
      <c r="O551" s="64">
        <v>0</v>
      </c>
      <c r="Q551" s="257">
        <v>-123098.04</v>
      </c>
      <c r="R551" s="258">
        <f t="shared" si="45"/>
        <v>-29349.319999999003</v>
      </c>
    </row>
    <row r="552" spans="1:18" outlineLevel="2">
      <c r="A552" s="400" t="s">
        <v>4833</v>
      </c>
      <c r="B552" s="44" t="s">
        <v>3459</v>
      </c>
      <c r="C552" s="229">
        <v>0</v>
      </c>
      <c r="D552" s="229">
        <f t="shared" si="44"/>
        <v>0</v>
      </c>
      <c r="E552" s="254"/>
      <c r="F552" s="255"/>
      <c r="G552" s="255"/>
      <c r="H552" s="254"/>
      <c r="I552" s="229"/>
      <c r="J552" s="254"/>
      <c r="K552" s="229">
        <f t="shared" si="46"/>
        <v>0</v>
      </c>
      <c r="L552" s="256"/>
      <c r="M552" s="229"/>
      <c r="N552" s="228">
        <v>0</v>
      </c>
      <c r="O552" s="64" t="s">
        <v>3458</v>
      </c>
      <c r="P552" s="241" t="b">
        <f>EXACT($A$551,O552)</f>
        <v>1</v>
      </c>
      <c r="Q552" s="257">
        <v>0</v>
      </c>
      <c r="R552" s="258">
        <f t="shared" si="45"/>
        <v>0</v>
      </c>
    </row>
    <row r="553" spans="1:18" outlineLevel="2">
      <c r="A553" s="271" t="s">
        <v>4834</v>
      </c>
      <c r="B553" s="195" t="s">
        <v>3459</v>
      </c>
      <c r="C553" s="229">
        <v>152447.359999999</v>
      </c>
      <c r="D553" s="229">
        <f t="shared" si="44"/>
        <v>-152447.359999999</v>
      </c>
      <c r="E553" s="254"/>
      <c r="F553" s="255"/>
      <c r="G553" s="255"/>
      <c r="H553" s="254"/>
      <c r="I553" s="229"/>
      <c r="J553" s="254"/>
      <c r="K553" s="229">
        <f t="shared" si="46"/>
        <v>-152447.359999999</v>
      </c>
      <c r="L553" s="256"/>
      <c r="M553" s="229"/>
      <c r="N553" s="228">
        <v>0</v>
      </c>
      <c r="O553" s="64" t="s">
        <v>3458</v>
      </c>
      <c r="P553" s="241" t="b">
        <f>EXACT($A$551,O553)</f>
        <v>1</v>
      </c>
      <c r="Q553" s="257">
        <v>0</v>
      </c>
      <c r="R553" s="258">
        <f t="shared" si="45"/>
        <v>-152447.359999999</v>
      </c>
    </row>
    <row r="554" spans="1:18" outlineLevel="1">
      <c r="A554" s="399" t="s">
        <v>3460</v>
      </c>
      <c r="C554" s="253">
        <f>SUM(C555:C556)</f>
        <v>12162.83</v>
      </c>
      <c r="D554" s="253">
        <f t="shared" si="44"/>
        <v>-12162.83</v>
      </c>
      <c r="E554" s="254"/>
      <c r="F554" s="255"/>
      <c r="G554" s="255"/>
      <c r="H554" s="254"/>
      <c r="I554" s="253"/>
      <c r="J554" s="254"/>
      <c r="K554" s="253">
        <f t="shared" si="46"/>
        <v>-12162.83</v>
      </c>
      <c r="L554" s="256" t="e">
        <f>#REF!+C554</f>
        <v>#REF!</v>
      </c>
      <c r="M554" s="253"/>
      <c r="N554" s="228" t="e">
        <v>#VALUE!</v>
      </c>
      <c r="O554" s="64">
        <v>0</v>
      </c>
      <c r="Q554" s="257">
        <v>-10730.14</v>
      </c>
      <c r="R554" s="258">
        <f t="shared" si="45"/>
        <v>-1432.6900000000005</v>
      </c>
    </row>
    <row r="555" spans="1:18" outlineLevel="2">
      <c r="A555" s="400" t="s">
        <v>4835</v>
      </c>
      <c r="B555" s="44" t="s">
        <v>3461</v>
      </c>
      <c r="C555" s="229">
        <v>0</v>
      </c>
      <c r="D555" s="229">
        <f t="shared" si="44"/>
        <v>0</v>
      </c>
      <c r="E555" s="254"/>
      <c r="F555" s="255"/>
      <c r="G555" s="255"/>
      <c r="H555" s="254"/>
      <c r="I555" s="229"/>
      <c r="J555" s="254"/>
      <c r="K555" s="229">
        <f t="shared" si="46"/>
        <v>0</v>
      </c>
      <c r="L555" s="256"/>
      <c r="M555" s="229"/>
      <c r="N555" s="228">
        <v>0</v>
      </c>
      <c r="O555" s="64" t="s">
        <v>3460</v>
      </c>
      <c r="P555" s="241" t="b">
        <f>EXACT($A$554,O555)</f>
        <v>1</v>
      </c>
      <c r="Q555" s="257">
        <v>0</v>
      </c>
      <c r="R555" s="258">
        <f t="shared" si="45"/>
        <v>0</v>
      </c>
    </row>
    <row r="556" spans="1:18" outlineLevel="2">
      <c r="A556" s="271" t="s">
        <v>4836</v>
      </c>
      <c r="B556" s="195" t="s">
        <v>3461</v>
      </c>
      <c r="C556" s="229">
        <v>12162.83</v>
      </c>
      <c r="D556" s="229">
        <f t="shared" si="44"/>
        <v>-12162.83</v>
      </c>
      <c r="E556" s="254"/>
      <c r="F556" s="255"/>
      <c r="G556" s="255"/>
      <c r="H556" s="254"/>
      <c r="I556" s="229"/>
      <c r="J556" s="254"/>
      <c r="K556" s="229">
        <f t="shared" si="46"/>
        <v>-12162.83</v>
      </c>
      <c r="L556" s="256"/>
      <c r="M556" s="229"/>
      <c r="N556" s="228">
        <v>0</v>
      </c>
      <c r="O556" s="64" t="s">
        <v>3460</v>
      </c>
      <c r="P556" s="241" t="b">
        <f>EXACT($A$554,O556)</f>
        <v>1</v>
      </c>
      <c r="Q556" s="257">
        <v>0</v>
      </c>
      <c r="R556" s="258">
        <f t="shared" si="45"/>
        <v>-12162.83</v>
      </c>
    </row>
    <row r="557" spans="1:18" outlineLevel="1">
      <c r="A557" s="399" t="s">
        <v>3462</v>
      </c>
      <c r="C557" s="253">
        <f>SUM(C558:C563)</f>
        <v>280719.49</v>
      </c>
      <c r="D557" s="253">
        <f t="shared" si="44"/>
        <v>-280719.49</v>
      </c>
      <c r="E557" s="254"/>
      <c r="F557" s="255"/>
      <c r="G557" s="255"/>
      <c r="H557" s="254"/>
      <c r="I557" s="253">
        <f>I563</f>
        <v>0</v>
      </c>
      <c r="J557" s="254"/>
      <c r="K557" s="253">
        <f t="shared" si="46"/>
        <v>-280719.49</v>
      </c>
      <c r="L557" s="256" t="e">
        <f>#REF!+C557</f>
        <v>#REF!</v>
      </c>
      <c r="M557" s="253"/>
      <c r="N557" s="228" t="e">
        <v>#VALUE!</v>
      </c>
      <c r="O557" s="64">
        <v>0</v>
      </c>
      <c r="Q557" s="257">
        <v>-318734.28999999998</v>
      </c>
      <c r="R557" s="258">
        <f t="shared" si="45"/>
        <v>38014.799999999988</v>
      </c>
    </row>
    <row r="558" spans="1:18" outlineLevel="2">
      <c r="A558" s="400" t="s">
        <v>4837</v>
      </c>
      <c r="B558" s="44" t="s">
        <v>3463</v>
      </c>
      <c r="C558" s="229">
        <v>0</v>
      </c>
      <c r="D558" s="229">
        <f t="shared" si="44"/>
        <v>0</v>
      </c>
      <c r="E558" s="254"/>
      <c r="F558" s="255"/>
      <c r="G558" s="255"/>
      <c r="H558" s="254"/>
      <c r="I558" s="229"/>
      <c r="J558" s="254"/>
      <c r="K558" s="229">
        <f t="shared" si="46"/>
        <v>0</v>
      </c>
      <c r="L558" s="256"/>
      <c r="M558" s="229"/>
      <c r="N558" s="228">
        <v>0</v>
      </c>
      <c r="O558" s="64" t="s">
        <v>3462</v>
      </c>
      <c r="P558" s="241" t="b">
        <f t="shared" ref="P558:P563" si="47">EXACT($A$557,O558)</f>
        <v>1</v>
      </c>
      <c r="Q558" s="257">
        <v>0</v>
      </c>
      <c r="R558" s="258">
        <f t="shared" si="45"/>
        <v>0</v>
      </c>
    </row>
    <row r="559" spans="1:18" outlineLevel="2">
      <c r="A559" s="271" t="s">
        <v>4838</v>
      </c>
      <c r="B559" s="195" t="s">
        <v>3463</v>
      </c>
      <c r="C559" s="229">
        <v>239606.17</v>
      </c>
      <c r="D559" s="229">
        <f t="shared" si="44"/>
        <v>-239606.17</v>
      </c>
      <c r="E559" s="254"/>
      <c r="F559" s="255"/>
      <c r="G559" s="255"/>
      <c r="H559" s="254"/>
      <c r="I559" s="229"/>
      <c r="J559" s="254"/>
      <c r="K559" s="229">
        <f t="shared" si="46"/>
        <v>-239606.17</v>
      </c>
      <c r="L559" s="256"/>
      <c r="M559" s="229"/>
      <c r="N559" s="228">
        <v>0</v>
      </c>
      <c r="O559" s="64" t="s">
        <v>3462</v>
      </c>
      <c r="P559" s="241" t="b">
        <f t="shared" si="47"/>
        <v>1</v>
      </c>
      <c r="Q559" s="257">
        <v>0</v>
      </c>
      <c r="R559" s="258">
        <f t="shared" si="45"/>
        <v>-239606.17</v>
      </c>
    </row>
    <row r="560" spans="1:18" outlineLevel="2">
      <c r="A560" s="271" t="s">
        <v>4839</v>
      </c>
      <c r="B560" s="195" t="s">
        <v>3464</v>
      </c>
      <c r="C560" s="229">
        <v>41113.32</v>
      </c>
      <c r="D560" s="229">
        <f t="shared" si="44"/>
        <v>-41113.32</v>
      </c>
      <c r="E560" s="254"/>
      <c r="F560" s="255"/>
      <c r="G560" s="255"/>
      <c r="H560" s="254"/>
      <c r="I560" s="229"/>
      <c r="J560" s="254"/>
      <c r="K560" s="229">
        <f t="shared" si="46"/>
        <v>-41113.32</v>
      </c>
      <c r="L560" s="256"/>
      <c r="M560" s="229"/>
      <c r="N560" s="228">
        <v>0</v>
      </c>
      <c r="O560" s="64" t="s">
        <v>3462</v>
      </c>
      <c r="P560" s="241" t="b">
        <f t="shared" si="47"/>
        <v>1</v>
      </c>
      <c r="Q560" s="257">
        <v>0</v>
      </c>
      <c r="R560" s="258">
        <f t="shared" si="45"/>
        <v>-41113.32</v>
      </c>
    </row>
    <row r="561" spans="1:18" outlineLevel="2">
      <c r="A561" s="271" t="s">
        <v>4840</v>
      </c>
      <c r="B561" s="195" t="s">
        <v>3465</v>
      </c>
      <c r="C561" s="229">
        <v>0</v>
      </c>
      <c r="D561" s="229">
        <f t="shared" si="44"/>
        <v>0</v>
      </c>
      <c r="E561" s="254"/>
      <c r="F561" s="269"/>
      <c r="G561" s="269"/>
      <c r="H561" s="265"/>
      <c r="I561" s="229"/>
      <c r="J561" s="254"/>
      <c r="K561" s="229">
        <f t="shared" si="46"/>
        <v>0</v>
      </c>
      <c r="L561" s="256"/>
      <c r="M561" s="229"/>
      <c r="N561" s="228">
        <v>0</v>
      </c>
      <c r="O561" s="64" t="s">
        <v>3462</v>
      </c>
      <c r="P561" s="241" t="b">
        <f t="shared" si="47"/>
        <v>1</v>
      </c>
      <c r="Q561" s="257">
        <v>0</v>
      </c>
      <c r="R561" s="258">
        <f t="shared" si="45"/>
        <v>0</v>
      </c>
    </row>
    <row r="562" spans="1:18" outlineLevel="2">
      <c r="A562" s="271" t="s">
        <v>4841</v>
      </c>
      <c r="B562" s="195" t="s">
        <v>3466</v>
      </c>
      <c r="C562" s="229">
        <v>0</v>
      </c>
      <c r="D562" s="229">
        <f t="shared" si="44"/>
        <v>0</v>
      </c>
      <c r="E562" s="254"/>
      <c r="F562" s="269"/>
      <c r="G562" s="269"/>
      <c r="H562" s="265"/>
      <c r="I562" s="229"/>
      <c r="J562" s="254"/>
      <c r="K562" s="229">
        <f t="shared" si="46"/>
        <v>0</v>
      </c>
      <c r="L562" s="256"/>
      <c r="M562" s="229"/>
      <c r="N562" s="228">
        <v>0</v>
      </c>
      <c r="O562" s="64" t="s">
        <v>3462</v>
      </c>
      <c r="P562" s="241" t="b">
        <f t="shared" si="47"/>
        <v>1</v>
      </c>
      <c r="Q562" s="257">
        <v>0</v>
      </c>
      <c r="R562" s="258">
        <f t="shared" si="45"/>
        <v>0</v>
      </c>
    </row>
    <row r="563" spans="1:18" outlineLevel="2">
      <c r="A563" s="271" t="s">
        <v>4842</v>
      </c>
      <c r="B563" s="195" t="s">
        <v>3467</v>
      </c>
      <c r="C563" s="229">
        <v>0</v>
      </c>
      <c r="D563" s="229">
        <f t="shared" si="44"/>
        <v>0</v>
      </c>
      <c r="E563" s="254"/>
      <c r="F563" s="269"/>
      <c r="G563" s="269"/>
      <c r="H563" s="265"/>
      <c r="I563" s="229">
        <v>0</v>
      </c>
      <c r="J563" s="254"/>
      <c r="K563" s="229">
        <f>D563+I563</f>
        <v>0</v>
      </c>
      <c r="L563" s="256"/>
      <c r="M563" s="229"/>
      <c r="N563" s="228">
        <v>0</v>
      </c>
      <c r="O563" s="64" t="s">
        <v>3462</v>
      </c>
      <c r="P563" s="241" t="b">
        <f t="shared" si="47"/>
        <v>1</v>
      </c>
      <c r="Q563" s="257">
        <v>0</v>
      </c>
      <c r="R563" s="258">
        <f t="shared" si="45"/>
        <v>0</v>
      </c>
    </row>
    <row r="564" spans="1:18" outlineLevel="1">
      <c r="A564" s="399" t="s">
        <v>3468</v>
      </c>
      <c r="C564" s="253">
        <f>SUM(C565:C567)</f>
        <v>23181.040000000001</v>
      </c>
      <c r="D564" s="253">
        <f t="shared" si="44"/>
        <v>-23181.040000000001</v>
      </c>
      <c r="E564" s="254"/>
      <c r="F564" s="255"/>
      <c r="G564" s="255"/>
      <c r="H564" s="254"/>
      <c r="I564" s="253"/>
      <c r="J564" s="254"/>
      <c r="K564" s="253">
        <f t="shared" si="46"/>
        <v>-23181.040000000001</v>
      </c>
      <c r="L564" s="256" t="e">
        <f>#REF!+C564</f>
        <v>#REF!</v>
      </c>
      <c r="M564" s="253"/>
      <c r="N564" s="228" t="e">
        <v>#VALUE!</v>
      </c>
      <c r="O564" s="64">
        <v>0</v>
      </c>
      <c r="Q564" s="257">
        <v>-20477.47</v>
      </c>
      <c r="R564" s="258">
        <f t="shared" si="45"/>
        <v>-2703.5699999999997</v>
      </c>
    </row>
    <row r="565" spans="1:18" outlineLevel="2">
      <c r="A565" s="400" t="s">
        <v>4843</v>
      </c>
      <c r="B565" s="44" t="s">
        <v>3469</v>
      </c>
      <c r="C565" s="229">
        <v>0</v>
      </c>
      <c r="D565" s="229">
        <f t="shared" si="44"/>
        <v>0</v>
      </c>
      <c r="E565" s="254"/>
      <c r="F565" s="255"/>
      <c r="G565" s="255"/>
      <c r="H565" s="254"/>
      <c r="I565" s="229"/>
      <c r="J565" s="254"/>
      <c r="K565" s="229">
        <f t="shared" si="46"/>
        <v>0</v>
      </c>
      <c r="L565" s="256"/>
      <c r="M565" s="229"/>
      <c r="N565" s="228">
        <v>0</v>
      </c>
      <c r="O565" s="64" t="s">
        <v>3468</v>
      </c>
      <c r="P565" s="241" t="b">
        <f>EXACT($A$564,O565)</f>
        <v>1</v>
      </c>
      <c r="Q565" s="257">
        <v>0</v>
      </c>
      <c r="R565" s="258">
        <f t="shared" si="45"/>
        <v>0</v>
      </c>
    </row>
    <row r="566" spans="1:18" outlineLevel="2">
      <c r="A566" s="271" t="s">
        <v>4844</v>
      </c>
      <c r="B566" s="195" t="s">
        <v>3470</v>
      </c>
      <c r="C566" s="229">
        <v>23181.040000000001</v>
      </c>
      <c r="D566" s="229">
        <f t="shared" si="44"/>
        <v>-23181.040000000001</v>
      </c>
      <c r="E566" s="254"/>
      <c r="F566" s="255"/>
      <c r="G566" s="255"/>
      <c r="H566" s="254"/>
      <c r="I566" s="229"/>
      <c r="J566" s="254"/>
      <c r="K566" s="229">
        <f t="shared" si="46"/>
        <v>-23181.040000000001</v>
      </c>
      <c r="L566" s="256"/>
      <c r="M566" s="229"/>
      <c r="N566" s="228">
        <v>0</v>
      </c>
      <c r="O566" s="64" t="s">
        <v>3468</v>
      </c>
      <c r="P566" s="241" t="b">
        <f>EXACT($A$564,O566)</f>
        <v>1</v>
      </c>
      <c r="Q566" s="257">
        <v>0</v>
      </c>
      <c r="R566" s="258">
        <f t="shared" si="45"/>
        <v>-23181.040000000001</v>
      </c>
    </row>
    <row r="567" spans="1:18" outlineLevel="2">
      <c r="A567" s="271" t="s">
        <v>4845</v>
      </c>
      <c r="B567" s="195" t="s">
        <v>3471</v>
      </c>
      <c r="C567" s="229">
        <v>0</v>
      </c>
      <c r="D567" s="229">
        <f t="shared" si="44"/>
        <v>0</v>
      </c>
      <c r="E567" s="254"/>
      <c r="F567" s="255"/>
      <c r="G567" s="255"/>
      <c r="H567" s="254"/>
      <c r="I567" s="229"/>
      <c r="J567" s="254"/>
      <c r="K567" s="229">
        <f t="shared" si="46"/>
        <v>0</v>
      </c>
      <c r="L567" s="256"/>
      <c r="M567" s="229"/>
      <c r="N567" s="228">
        <v>0</v>
      </c>
      <c r="O567" s="64" t="s">
        <v>3468</v>
      </c>
      <c r="P567" s="241" t="b">
        <f>EXACT($A$564,O567)</f>
        <v>1</v>
      </c>
      <c r="Q567" s="257">
        <v>0</v>
      </c>
      <c r="R567" s="258">
        <f t="shared" si="45"/>
        <v>0</v>
      </c>
    </row>
    <row r="568" spans="1:18" outlineLevel="1">
      <c r="A568" s="399" t="s">
        <v>3472</v>
      </c>
      <c r="C568" s="253">
        <f>SUM(C569:C570)</f>
        <v>173797.17</v>
      </c>
      <c r="D568" s="253">
        <f t="shared" si="44"/>
        <v>-173797.17</v>
      </c>
      <c r="E568" s="254"/>
      <c r="F568" s="255"/>
      <c r="G568" s="255"/>
      <c r="H568" s="254"/>
      <c r="I568" s="253"/>
      <c r="J568" s="254"/>
      <c r="K568" s="253">
        <f t="shared" si="46"/>
        <v>-173797.17</v>
      </c>
      <c r="L568" s="256" t="e">
        <f>#REF!+C568</f>
        <v>#REF!</v>
      </c>
      <c r="M568" s="253"/>
      <c r="N568" s="228" t="e">
        <v>#VALUE!</v>
      </c>
      <c r="O568" s="64">
        <v>0</v>
      </c>
      <c r="Q568" s="257">
        <v>-161742.07</v>
      </c>
      <c r="R568" s="258">
        <f t="shared" si="45"/>
        <v>-12055.100000000006</v>
      </c>
    </row>
    <row r="569" spans="1:18" outlineLevel="2">
      <c r="A569" s="400" t="s">
        <v>4846</v>
      </c>
      <c r="B569" s="44" t="s">
        <v>3473</v>
      </c>
      <c r="C569" s="229">
        <v>0</v>
      </c>
      <c r="D569" s="229">
        <f t="shared" si="44"/>
        <v>0</v>
      </c>
      <c r="E569" s="254"/>
      <c r="F569" s="255"/>
      <c r="G569" s="255"/>
      <c r="H569" s="254"/>
      <c r="I569" s="229"/>
      <c r="J569" s="254"/>
      <c r="K569" s="229">
        <f t="shared" si="46"/>
        <v>0</v>
      </c>
      <c r="L569" s="256"/>
      <c r="M569" s="229"/>
      <c r="N569" s="228">
        <v>0</v>
      </c>
      <c r="O569" s="64" t="s">
        <v>3472</v>
      </c>
      <c r="P569" s="241" t="b">
        <f>EXACT($A$568,O569)</f>
        <v>1</v>
      </c>
      <c r="Q569" s="257">
        <v>0</v>
      </c>
      <c r="R569" s="258">
        <f t="shared" si="45"/>
        <v>0</v>
      </c>
    </row>
    <row r="570" spans="1:18" outlineLevel="2">
      <c r="A570" s="271" t="s">
        <v>4847</v>
      </c>
      <c r="B570" s="195" t="s">
        <v>3473</v>
      </c>
      <c r="C570" s="229">
        <v>173797.17</v>
      </c>
      <c r="D570" s="229">
        <f t="shared" si="44"/>
        <v>-173797.17</v>
      </c>
      <c r="E570" s="254"/>
      <c r="F570" s="255"/>
      <c r="G570" s="255"/>
      <c r="H570" s="254"/>
      <c r="I570" s="229"/>
      <c r="J570" s="254"/>
      <c r="K570" s="229">
        <f t="shared" si="46"/>
        <v>-173797.17</v>
      </c>
      <c r="L570" s="256"/>
      <c r="M570" s="229"/>
      <c r="N570" s="228">
        <v>0</v>
      </c>
      <c r="O570" s="64" t="s">
        <v>3472</v>
      </c>
      <c r="P570" s="241" t="b">
        <f>EXACT($A$568,O570)</f>
        <v>1</v>
      </c>
      <c r="Q570" s="257">
        <v>0</v>
      </c>
      <c r="R570" s="258">
        <f t="shared" si="45"/>
        <v>-173797.17</v>
      </c>
    </row>
    <row r="571" spans="1:18" outlineLevel="1">
      <c r="A571" s="399" t="s">
        <v>3474</v>
      </c>
      <c r="B571" s="195"/>
      <c r="C571" s="253">
        <f>SUM(C572:C573)</f>
        <v>292635.21000000002</v>
      </c>
      <c r="D571" s="253">
        <f t="shared" si="44"/>
        <v>-292635.21000000002</v>
      </c>
      <c r="E571" s="254"/>
      <c r="F571" s="255"/>
      <c r="G571" s="255"/>
      <c r="H571" s="254"/>
      <c r="I571" s="253">
        <f>I573</f>
        <v>265343.01</v>
      </c>
      <c r="J571" s="254"/>
      <c r="K571" s="253">
        <f>D571+I571</f>
        <v>-27292.200000000012</v>
      </c>
      <c r="L571" s="256" t="e">
        <f>#REF!+C571</f>
        <v>#REF!</v>
      </c>
      <c r="M571" s="253"/>
      <c r="N571" s="228" t="e">
        <v>#VALUE!</v>
      </c>
      <c r="O571" s="64">
        <v>0</v>
      </c>
      <c r="Q571" s="257">
        <v>-27292.21</v>
      </c>
      <c r="R571" s="258">
        <f t="shared" si="45"/>
        <v>9.9999999874853529E-3</v>
      </c>
    </row>
    <row r="572" spans="1:18" outlineLevel="2">
      <c r="A572" s="400" t="s">
        <v>4848</v>
      </c>
      <c r="B572" s="44" t="s">
        <v>3475</v>
      </c>
      <c r="C572" s="229">
        <v>0</v>
      </c>
      <c r="D572" s="229">
        <f t="shared" si="44"/>
        <v>0</v>
      </c>
      <c r="E572" s="254"/>
      <c r="F572" s="255"/>
      <c r="G572" s="255"/>
      <c r="H572" s="254"/>
      <c r="I572" s="229"/>
      <c r="J572" s="254"/>
      <c r="K572" s="229">
        <f>D572+I572</f>
        <v>0</v>
      </c>
      <c r="L572" s="256"/>
      <c r="M572" s="229"/>
      <c r="N572" s="228">
        <v>0</v>
      </c>
      <c r="O572" s="64" t="s">
        <v>3474</v>
      </c>
      <c r="P572" s="241" t="b">
        <f>EXACT($A$571,O572)</f>
        <v>1</v>
      </c>
      <c r="Q572" s="257">
        <v>0</v>
      </c>
      <c r="R572" s="258">
        <f t="shared" si="45"/>
        <v>0</v>
      </c>
    </row>
    <row r="573" spans="1:18" outlineLevel="2">
      <c r="A573" s="400" t="s">
        <v>4849</v>
      </c>
      <c r="B573" s="44" t="s">
        <v>3475</v>
      </c>
      <c r="C573" s="229">
        <v>292635.21000000002</v>
      </c>
      <c r="D573" s="229">
        <f t="shared" si="44"/>
        <v>-292635.21000000002</v>
      </c>
      <c r="E573" s="254"/>
      <c r="F573" s="255"/>
      <c r="G573" s="255"/>
      <c r="H573" s="254"/>
      <c r="I573" s="229">
        <v>265343.01</v>
      </c>
      <c r="J573" s="254"/>
      <c r="K573" s="229">
        <f>D573+I573</f>
        <v>-27292.200000000012</v>
      </c>
      <c r="L573" s="256"/>
      <c r="M573" s="229"/>
      <c r="N573" s="228">
        <v>0</v>
      </c>
      <c r="O573" s="64" t="s">
        <v>3474</v>
      </c>
      <c r="P573" s="241" t="b">
        <f>EXACT($A$571,O573)</f>
        <v>1</v>
      </c>
      <c r="Q573" s="257">
        <v>0</v>
      </c>
      <c r="R573" s="258">
        <f t="shared" si="45"/>
        <v>-27292.200000000012</v>
      </c>
    </row>
    <row r="574" spans="1:18" outlineLevel="1">
      <c r="A574" s="399" t="s">
        <v>3476</v>
      </c>
      <c r="C574" s="253">
        <f>SUM(C575)</f>
        <v>227458.859999999</v>
      </c>
      <c r="D574" s="253">
        <f t="shared" si="44"/>
        <v>-227458.859999999</v>
      </c>
      <c r="E574" s="254"/>
      <c r="F574" s="255"/>
      <c r="G574" s="255"/>
      <c r="H574" s="254"/>
      <c r="I574" s="253"/>
      <c r="J574" s="254"/>
      <c r="K574" s="253">
        <f t="shared" si="46"/>
        <v>-227458.859999999</v>
      </c>
      <c r="L574" s="256" t="e">
        <f>#REF!+C574</f>
        <v>#REF!</v>
      </c>
      <c r="M574" s="253"/>
      <c r="N574" s="228" t="e">
        <v>#VALUE!</v>
      </c>
      <c r="O574" s="64">
        <v>0</v>
      </c>
      <c r="Q574" s="257">
        <v>-206092.09</v>
      </c>
      <c r="R574" s="258">
        <f t="shared" si="45"/>
        <v>-21366.769999999</v>
      </c>
    </row>
    <row r="575" spans="1:18" outlineLevel="2">
      <c r="A575" s="271" t="s">
        <v>4850</v>
      </c>
      <c r="B575" s="195" t="s">
        <v>3477</v>
      </c>
      <c r="C575" s="229">
        <v>227458.859999999</v>
      </c>
      <c r="D575" s="229">
        <f t="shared" si="44"/>
        <v>-227458.859999999</v>
      </c>
      <c r="E575" s="254"/>
      <c r="F575" s="255"/>
      <c r="G575" s="255"/>
      <c r="H575" s="254"/>
      <c r="I575" s="229"/>
      <c r="J575" s="254"/>
      <c r="K575" s="229">
        <f t="shared" si="46"/>
        <v>-227458.859999999</v>
      </c>
      <c r="L575" s="256"/>
      <c r="M575" s="229"/>
      <c r="N575" s="228">
        <v>0</v>
      </c>
      <c r="O575" s="64" t="s">
        <v>3476</v>
      </c>
      <c r="P575" s="241" t="b">
        <f>EXACT($A574,O575)</f>
        <v>1</v>
      </c>
      <c r="Q575" s="257">
        <v>0</v>
      </c>
      <c r="R575" s="258">
        <f t="shared" si="45"/>
        <v>-227458.859999999</v>
      </c>
    </row>
    <row r="576" spans="1:18" outlineLevel="1">
      <c r="A576" s="399" t="s">
        <v>3478</v>
      </c>
      <c r="C576" s="253">
        <f>SUM(C577:C578)</f>
        <v>88497.039999999906</v>
      </c>
      <c r="D576" s="253">
        <f t="shared" si="44"/>
        <v>-88497.039999999906</v>
      </c>
      <c r="E576" s="254"/>
      <c r="F576" s="255"/>
      <c r="G576" s="255"/>
      <c r="H576" s="254"/>
      <c r="I576" s="253"/>
      <c r="J576" s="254"/>
      <c r="K576" s="253">
        <f>D576+I576</f>
        <v>-88497.039999999906</v>
      </c>
      <c r="L576" s="256" t="e">
        <f>#REF!+C576</f>
        <v>#REF!</v>
      </c>
      <c r="M576" s="253"/>
      <c r="N576" s="228" t="e">
        <v>#VALUE!</v>
      </c>
      <c r="O576" s="64">
        <v>0</v>
      </c>
      <c r="Q576" s="257">
        <v>-29618.31</v>
      </c>
      <c r="R576" s="258">
        <f t="shared" si="45"/>
        <v>-58878.729999999909</v>
      </c>
    </row>
    <row r="577" spans="1:18" outlineLevel="2">
      <c r="A577" s="400" t="s">
        <v>4851</v>
      </c>
      <c r="B577" s="44" t="s">
        <v>3479</v>
      </c>
      <c r="C577" s="229">
        <v>0</v>
      </c>
      <c r="D577" s="229">
        <f t="shared" si="44"/>
        <v>0</v>
      </c>
      <c r="E577" s="254"/>
      <c r="F577" s="255"/>
      <c r="G577" s="255"/>
      <c r="H577" s="254"/>
      <c r="I577" s="229"/>
      <c r="J577" s="254"/>
      <c r="K577" s="229">
        <f>D577+I577</f>
        <v>0</v>
      </c>
      <c r="L577" s="256"/>
      <c r="M577" s="229"/>
      <c r="N577" s="228">
        <v>0</v>
      </c>
      <c r="O577" s="64" t="s">
        <v>3478</v>
      </c>
      <c r="P577" s="241" t="b">
        <f>EXACT($A$576,O577)</f>
        <v>1</v>
      </c>
      <c r="Q577" s="257">
        <v>0</v>
      </c>
      <c r="R577" s="258">
        <f t="shared" si="45"/>
        <v>0</v>
      </c>
    </row>
    <row r="578" spans="1:18" outlineLevel="2">
      <c r="A578" s="271" t="s">
        <v>4852</v>
      </c>
      <c r="B578" s="195" t="s">
        <v>3480</v>
      </c>
      <c r="C578" s="229">
        <v>88497.039999999906</v>
      </c>
      <c r="D578" s="229">
        <f t="shared" si="44"/>
        <v>-88497.039999999906</v>
      </c>
      <c r="E578" s="254"/>
      <c r="F578" s="255"/>
      <c r="G578" s="255"/>
      <c r="H578" s="254"/>
      <c r="I578" s="229"/>
      <c r="J578" s="254"/>
      <c r="K578" s="229">
        <f t="shared" ref="K578:K641" si="48">D578+I578</f>
        <v>-88497.039999999906</v>
      </c>
      <c r="L578" s="256"/>
      <c r="M578" s="229"/>
      <c r="N578" s="228">
        <v>0</v>
      </c>
      <c r="O578" s="64" t="s">
        <v>3478</v>
      </c>
      <c r="P578" s="241" t="b">
        <f>EXACT($A$576,O578)</f>
        <v>1</v>
      </c>
      <c r="Q578" s="257">
        <v>0</v>
      </c>
      <c r="R578" s="258">
        <f t="shared" si="45"/>
        <v>-88497.039999999906</v>
      </c>
    </row>
    <row r="579" spans="1:18" outlineLevel="1">
      <c r="A579" s="399" t="s">
        <v>3481</v>
      </c>
      <c r="B579" s="44"/>
      <c r="C579" s="253">
        <f>SUM(C580:C583)</f>
        <v>6672592.0499999896</v>
      </c>
      <c r="D579" s="253">
        <f t="shared" si="44"/>
        <v>-6672592.0499999896</v>
      </c>
      <c r="E579" s="254"/>
      <c r="F579" s="255"/>
      <c r="G579" s="255"/>
      <c r="H579" s="254"/>
      <c r="I579" s="253"/>
      <c r="J579" s="254"/>
      <c r="K579" s="253">
        <f t="shared" si="48"/>
        <v>-6672592.0499999896</v>
      </c>
      <c r="L579" s="256" t="e">
        <f>#REF!+C579</f>
        <v>#REF!</v>
      </c>
      <c r="M579" s="253"/>
      <c r="N579" s="228" t="e">
        <v>#VALUE!</v>
      </c>
      <c r="O579" s="64">
        <v>0</v>
      </c>
      <c r="Q579" s="257">
        <v>-6044568.8200000003</v>
      </c>
      <c r="R579" s="258">
        <f t="shared" si="45"/>
        <v>-628023.22999998927</v>
      </c>
    </row>
    <row r="580" spans="1:18" outlineLevel="2">
      <c r="A580" s="271" t="s">
        <v>4853</v>
      </c>
      <c r="B580" s="195" t="s">
        <v>3482</v>
      </c>
      <c r="C580" s="229">
        <v>6463839.4299999904</v>
      </c>
      <c r="D580" s="229">
        <f t="shared" si="44"/>
        <v>-6463839.4299999904</v>
      </c>
      <c r="E580" s="254"/>
      <c r="F580" s="255"/>
      <c r="G580" s="255"/>
      <c r="H580" s="254"/>
      <c r="I580" s="229"/>
      <c r="J580" s="254"/>
      <c r="K580" s="229">
        <f t="shared" si="48"/>
        <v>-6463839.4299999904</v>
      </c>
      <c r="L580" s="256"/>
      <c r="M580" s="229"/>
      <c r="N580" s="228">
        <v>0</v>
      </c>
      <c r="O580" s="64" t="s">
        <v>3481</v>
      </c>
      <c r="P580" s="241" t="b">
        <f>EXACT($A$579,O580)</f>
        <v>1</v>
      </c>
      <c r="Q580" s="257">
        <v>0</v>
      </c>
      <c r="R580" s="258">
        <f t="shared" si="45"/>
        <v>-6463839.4299999904</v>
      </c>
    </row>
    <row r="581" spans="1:18" outlineLevel="2">
      <c r="A581" s="271" t="s">
        <v>4854</v>
      </c>
      <c r="B581" s="195" t="s">
        <v>3483</v>
      </c>
      <c r="C581" s="229">
        <v>152740.859999999</v>
      </c>
      <c r="D581" s="229">
        <f t="shared" si="44"/>
        <v>-152740.859999999</v>
      </c>
      <c r="E581" s="254"/>
      <c r="F581" s="255"/>
      <c r="G581" s="255"/>
      <c r="H581" s="254"/>
      <c r="I581" s="229"/>
      <c r="J581" s="254"/>
      <c r="K581" s="229">
        <f t="shared" si="48"/>
        <v>-152740.859999999</v>
      </c>
      <c r="L581" s="256"/>
      <c r="M581" s="229"/>
      <c r="N581" s="228">
        <v>0</v>
      </c>
      <c r="O581" s="64" t="s">
        <v>3481</v>
      </c>
      <c r="P581" s="241" t="b">
        <f>EXACT($A$579,O581)</f>
        <v>1</v>
      </c>
      <c r="Q581" s="257">
        <v>0</v>
      </c>
      <c r="R581" s="258">
        <f t="shared" si="45"/>
        <v>-152740.859999999</v>
      </c>
    </row>
    <row r="582" spans="1:18" outlineLevel="2">
      <c r="A582" s="271" t="s">
        <v>4855</v>
      </c>
      <c r="B582" s="195" t="s">
        <v>3484</v>
      </c>
      <c r="C582" s="229">
        <v>77.299999999999898</v>
      </c>
      <c r="D582" s="229">
        <f t="shared" si="44"/>
        <v>-77.299999999999898</v>
      </c>
      <c r="E582" s="254"/>
      <c r="F582" s="255"/>
      <c r="G582" s="255"/>
      <c r="H582" s="254"/>
      <c r="I582" s="229"/>
      <c r="J582" s="254"/>
      <c r="K582" s="229">
        <f t="shared" si="48"/>
        <v>-77.299999999999898</v>
      </c>
      <c r="L582" s="256"/>
      <c r="M582" s="229"/>
      <c r="N582" s="228">
        <v>0</v>
      </c>
      <c r="O582" s="64" t="s">
        <v>3481</v>
      </c>
      <c r="P582" s="241" t="b">
        <f>EXACT($A$579,O582)</f>
        <v>1</v>
      </c>
      <c r="Q582" s="257">
        <v>0</v>
      </c>
      <c r="R582" s="258">
        <f t="shared" si="45"/>
        <v>-77.299999999999898</v>
      </c>
    </row>
    <row r="583" spans="1:18" outlineLevel="2">
      <c r="A583" s="271" t="s">
        <v>5776</v>
      </c>
      <c r="B583" s="195" t="s">
        <v>3485</v>
      </c>
      <c r="C583" s="229">
        <v>55934.459999999897</v>
      </c>
      <c r="D583" s="229">
        <f>C583*-1</f>
        <v>-55934.459999999897</v>
      </c>
      <c r="E583" s="254"/>
      <c r="F583" s="255"/>
      <c r="G583" s="255"/>
      <c r="H583" s="254"/>
      <c r="I583" s="229"/>
      <c r="J583" s="254"/>
      <c r="K583" s="229">
        <f>D583+I583</f>
        <v>-55934.459999999897</v>
      </c>
      <c r="L583" s="256"/>
      <c r="M583" s="229"/>
      <c r="N583" s="228">
        <v>0</v>
      </c>
      <c r="O583" s="64" t="s">
        <v>3481</v>
      </c>
      <c r="P583" s="241" t="b">
        <f>EXACT($A$579,O583)</f>
        <v>1</v>
      </c>
      <c r="Q583" s="257">
        <v>0</v>
      </c>
      <c r="R583" s="258">
        <f>K583-Q583</f>
        <v>-55934.459999999897</v>
      </c>
    </row>
    <row r="584" spans="1:18" outlineLevel="1">
      <c r="A584" s="399" t="s">
        <v>3486</v>
      </c>
      <c r="B584" s="195"/>
      <c r="C584" s="253">
        <f>SUM(C585:C589)</f>
        <v>300</v>
      </c>
      <c r="D584" s="253">
        <f t="shared" si="44"/>
        <v>-300</v>
      </c>
      <c r="E584" s="254"/>
      <c r="F584" s="255"/>
      <c r="G584" s="255"/>
      <c r="H584" s="254"/>
      <c r="I584" s="253"/>
      <c r="J584" s="254"/>
      <c r="K584" s="253">
        <f t="shared" si="48"/>
        <v>-300</v>
      </c>
      <c r="L584" s="256" t="e">
        <f>#REF!+C584</f>
        <v>#REF!</v>
      </c>
      <c r="M584" s="253"/>
      <c r="N584" s="228" t="e">
        <v>#VALUE!</v>
      </c>
      <c r="O584" s="64">
        <v>0</v>
      </c>
      <c r="Q584" s="257">
        <v>-300</v>
      </c>
      <c r="R584" s="258">
        <f t="shared" si="45"/>
        <v>0</v>
      </c>
    </row>
    <row r="585" spans="1:18" outlineLevel="2">
      <c r="A585" s="400" t="s">
        <v>4856</v>
      </c>
      <c r="B585" s="44" t="s">
        <v>3487</v>
      </c>
      <c r="C585" s="229">
        <v>0</v>
      </c>
      <c r="D585" s="229">
        <f t="shared" si="44"/>
        <v>0</v>
      </c>
      <c r="E585" s="254"/>
      <c r="F585" s="255"/>
      <c r="G585" s="255"/>
      <c r="H585" s="254"/>
      <c r="I585" s="229"/>
      <c r="J585" s="254"/>
      <c r="K585" s="229">
        <f t="shared" si="48"/>
        <v>0</v>
      </c>
      <c r="L585" s="256"/>
      <c r="M585" s="229"/>
      <c r="N585" s="228">
        <v>0</v>
      </c>
      <c r="O585" s="64" t="s">
        <v>3486</v>
      </c>
      <c r="P585" s="241" t="b">
        <f>EXACT($A$584,O585)</f>
        <v>1</v>
      </c>
      <c r="Q585" s="257">
        <v>0</v>
      </c>
      <c r="R585" s="258">
        <f t="shared" si="45"/>
        <v>0</v>
      </c>
    </row>
    <row r="586" spans="1:18" outlineLevel="2">
      <c r="A586" s="271" t="s">
        <v>4857</v>
      </c>
      <c r="B586" s="195" t="s">
        <v>3488</v>
      </c>
      <c r="C586" s="229">
        <v>300</v>
      </c>
      <c r="D586" s="229">
        <f t="shared" si="44"/>
        <v>-300</v>
      </c>
      <c r="E586" s="254"/>
      <c r="F586" s="255"/>
      <c r="G586" s="255"/>
      <c r="H586" s="254"/>
      <c r="I586" s="229"/>
      <c r="J586" s="254"/>
      <c r="K586" s="229">
        <f t="shared" si="48"/>
        <v>-300</v>
      </c>
      <c r="L586" s="256"/>
      <c r="M586" s="229"/>
      <c r="N586" s="228">
        <v>0</v>
      </c>
      <c r="O586" s="64" t="s">
        <v>3486</v>
      </c>
      <c r="P586" s="241" t="b">
        <f>EXACT($A$584,O586)</f>
        <v>1</v>
      </c>
      <c r="Q586" s="257">
        <v>0</v>
      </c>
      <c r="R586" s="258">
        <f t="shared" si="45"/>
        <v>-300</v>
      </c>
    </row>
    <row r="587" spans="1:18" outlineLevel="2">
      <c r="A587" s="271" t="s">
        <v>4858</v>
      </c>
      <c r="B587" s="195" t="s">
        <v>3489</v>
      </c>
      <c r="C587" s="229">
        <v>0</v>
      </c>
      <c r="D587" s="229">
        <f t="shared" si="44"/>
        <v>0</v>
      </c>
      <c r="E587" s="254"/>
      <c r="F587" s="255"/>
      <c r="G587" s="255"/>
      <c r="H587" s="254"/>
      <c r="I587" s="229"/>
      <c r="J587" s="254"/>
      <c r="K587" s="229">
        <f t="shared" si="48"/>
        <v>0</v>
      </c>
      <c r="L587" s="256"/>
      <c r="M587" s="229"/>
      <c r="N587" s="228">
        <v>0</v>
      </c>
      <c r="O587" s="64" t="s">
        <v>3486</v>
      </c>
      <c r="P587" s="241" t="b">
        <f>EXACT($A$584,O587)</f>
        <v>1</v>
      </c>
      <c r="Q587" s="257">
        <v>0</v>
      </c>
      <c r="R587" s="258">
        <f t="shared" si="45"/>
        <v>0</v>
      </c>
    </row>
    <row r="588" spans="1:18" outlineLevel="2">
      <c r="A588" s="400" t="s">
        <v>4859</v>
      </c>
      <c r="B588" s="44" t="s">
        <v>3490</v>
      </c>
      <c r="C588" s="229">
        <v>0</v>
      </c>
      <c r="D588" s="229">
        <f t="shared" si="44"/>
        <v>0</v>
      </c>
      <c r="E588" s="254"/>
      <c r="F588" s="255"/>
      <c r="G588" s="255"/>
      <c r="H588" s="254"/>
      <c r="I588" s="229"/>
      <c r="J588" s="254"/>
      <c r="K588" s="229">
        <f t="shared" si="48"/>
        <v>0</v>
      </c>
      <c r="L588" s="256"/>
      <c r="M588" s="229"/>
      <c r="N588" s="228">
        <v>0</v>
      </c>
      <c r="O588" s="64" t="s">
        <v>3486</v>
      </c>
      <c r="P588" s="241" t="b">
        <f>EXACT($A$584,O588)</f>
        <v>1</v>
      </c>
      <c r="Q588" s="257">
        <v>0</v>
      </c>
      <c r="R588" s="258">
        <f t="shared" si="45"/>
        <v>0</v>
      </c>
    </row>
    <row r="589" spans="1:18" outlineLevel="2">
      <c r="A589" s="271" t="s">
        <v>4860</v>
      </c>
      <c r="B589" s="195" t="s">
        <v>3491</v>
      </c>
      <c r="C589" s="229">
        <v>0</v>
      </c>
      <c r="D589" s="229">
        <f t="shared" si="44"/>
        <v>0</v>
      </c>
      <c r="E589" s="254"/>
      <c r="F589" s="255"/>
      <c r="G589" s="255"/>
      <c r="H589" s="254"/>
      <c r="I589" s="229"/>
      <c r="J589" s="254"/>
      <c r="K589" s="229">
        <f t="shared" si="48"/>
        <v>0</v>
      </c>
      <c r="L589" s="256"/>
      <c r="M589" s="229"/>
      <c r="N589" s="228">
        <v>0</v>
      </c>
      <c r="O589" s="64" t="s">
        <v>3486</v>
      </c>
      <c r="P589" s="241" t="b">
        <f>EXACT($A$584,O589)</f>
        <v>1</v>
      </c>
      <c r="Q589" s="257">
        <v>0</v>
      </c>
      <c r="R589" s="258">
        <f t="shared" si="45"/>
        <v>0</v>
      </c>
    </row>
    <row r="590" spans="1:18" outlineLevel="1">
      <c r="A590" s="399" t="s">
        <v>3492</v>
      </c>
      <c r="B590" s="195"/>
      <c r="C590" s="253">
        <f>SUM(C591:C592)</f>
        <v>4558.92</v>
      </c>
      <c r="D590" s="253">
        <f t="shared" si="44"/>
        <v>-4558.92</v>
      </c>
      <c r="E590" s="254"/>
      <c r="F590" s="255"/>
      <c r="G590" s="255"/>
      <c r="H590" s="254"/>
      <c r="I590" s="253"/>
      <c r="J590" s="254"/>
      <c r="K590" s="253">
        <f t="shared" si="48"/>
        <v>-4558.92</v>
      </c>
      <c r="L590" s="256" t="e">
        <f>#REF!+C590</f>
        <v>#REF!</v>
      </c>
      <c r="M590" s="253"/>
      <c r="N590" s="228" t="e">
        <v>#VALUE!</v>
      </c>
      <c r="O590" s="64">
        <v>0</v>
      </c>
      <c r="Q590" s="257">
        <v>-3433.02</v>
      </c>
      <c r="R590" s="258">
        <f t="shared" si="45"/>
        <v>-1125.9000000000001</v>
      </c>
    </row>
    <row r="591" spans="1:18" outlineLevel="2">
      <c r="A591" s="271" t="s">
        <v>4861</v>
      </c>
      <c r="B591" s="195" t="s">
        <v>3493</v>
      </c>
      <c r="C591" s="229">
        <v>4558.92</v>
      </c>
      <c r="D591" s="229">
        <f t="shared" si="44"/>
        <v>-4558.92</v>
      </c>
      <c r="E591" s="254"/>
      <c r="F591" s="255"/>
      <c r="G591" s="255"/>
      <c r="H591" s="254"/>
      <c r="I591" s="229"/>
      <c r="J591" s="254"/>
      <c r="K591" s="229">
        <f t="shared" si="48"/>
        <v>-4558.92</v>
      </c>
      <c r="L591" s="256"/>
      <c r="M591" s="229"/>
      <c r="N591" s="228">
        <v>0</v>
      </c>
      <c r="O591" s="64" t="s">
        <v>3492</v>
      </c>
      <c r="P591" s="241" t="b">
        <f>EXACT($A$590,O591)</f>
        <v>1</v>
      </c>
      <c r="Q591" s="257">
        <v>0</v>
      </c>
      <c r="R591" s="258">
        <f t="shared" si="45"/>
        <v>-4558.92</v>
      </c>
    </row>
    <row r="592" spans="1:18" outlineLevel="2">
      <c r="A592" s="271" t="s">
        <v>4862</v>
      </c>
      <c r="B592" s="195" t="s">
        <v>3494</v>
      </c>
      <c r="C592" s="229">
        <v>0</v>
      </c>
      <c r="D592" s="229">
        <f t="shared" si="44"/>
        <v>0</v>
      </c>
      <c r="E592" s="254"/>
      <c r="F592" s="255"/>
      <c r="G592" s="255"/>
      <c r="H592" s="254"/>
      <c r="I592" s="229"/>
      <c r="J592" s="254"/>
      <c r="K592" s="229">
        <f t="shared" si="48"/>
        <v>0</v>
      </c>
      <c r="L592" s="256"/>
      <c r="M592" s="229"/>
      <c r="N592" s="228">
        <v>0</v>
      </c>
      <c r="O592" s="64" t="s">
        <v>3492</v>
      </c>
      <c r="P592" s="241" t="b">
        <f>EXACT($A$590,O592)</f>
        <v>1</v>
      </c>
      <c r="Q592" s="257">
        <v>0</v>
      </c>
      <c r="R592" s="258">
        <f t="shared" si="45"/>
        <v>0</v>
      </c>
    </row>
    <row r="593" spans="1:18" outlineLevel="1">
      <c r="A593" s="399" t="s">
        <v>3495</v>
      </c>
      <c r="B593" s="195"/>
      <c r="C593" s="253">
        <f>SUM(C594:C600)</f>
        <v>8106237.8099999903</v>
      </c>
      <c r="D593" s="253">
        <f t="shared" si="44"/>
        <v>-8106237.8099999903</v>
      </c>
      <c r="E593" s="254"/>
      <c r="F593" s="255"/>
      <c r="G593" s="255"/>
      <c r="H593" s="254"/>
      <c r="I593" s="253"/>
      <c r="J593" s="254"/>
      <c r="K593" s="253">
        <f t="shared" si="48"/>
        <v>-8106237.8099999903</v>
      </c>
      <c r="L593" s="256" t="e">
        <f>#REF!+C593</f>
        <v>#REF!</v>
      </c>
      <c r="M593" s="253"/>
      <c r="N593" s="228" t="e">
        <v>#VALUE!</v>
      </c>
      <c r="O593" s="64">
        <v>0</v>
      </c>
      <c r="Q593" s="257">
        <v>-8909101.3399999999</v>
      </c>
      <c r="R593" s="258">
        <f t="shared" si="45"/>
        <v>802863.53000000957</v>
      </c>
    </row>
    <row r="594" spans="1:18" outlineLevel="2">
      <c r="A594" s="400" t="s">
        <v>4863</v>
      </c>
      <c r="B594" s="44" t="s">
        <v>3496</v>
      </c>
      <c r="C594" s="229">
        <v>0</v>
      </c>
      <c r="D594" s="229">
        <f t="shared" si="44"/>
        <v>0</v>
      </c>
      <c r="E594" s="254"/>
      <c r="F594" s="255"/>
      <c r="G594" s="255"/>
      <c r="H594" s="254"/>
      <c r="I594" s="229"/>
      <c r="J594" s="254"/>
      <c r="K594" s="229">
        <f>D594+I594</f>
        <v>0</v>
      </c>
      <c r="L594" s="256"/>
      <c r="M594" s="229"/>
      <c r="N594" s="228">
        <v>0</v>
      </c>
      <c r="O594" s="64" t="s">
        <v>3495</v>
      </c>
      <c r="P594" s="241" t="b">
        <f t="shared" ref="P594:P600" si="49">EXACT($A$593,O594)</f>
        <v>1</v>
      </c>
      <c r="Q594" s="257">
        <v>0</v>
      </c>
      <c r="R594" s="258">
        <f t="shared" si="45"/>
        <v>0</v>
      </c>
    </row>
    <row r="595" spans="1:18" outlineLevel="2">
      <c r="A595" s="271" t="s">
        <v>4864</v>
      </c>
      <c r="B595" s="195" t="s">
        <v>3497</v>
      </c>
      <c r="C595" s="229">
        <v>0</v>
      </c>
      <c r="D595" s="229">
        <f t="shared" si="44"/>
        <v>0</v>
      </c>
      <c r="E595" s="254"/>
      <c r="F595" s="255"/>
      <c r="G595" s="255"/>
      <c r="H595" s="254"/>
      <c r="I595" s="229"/>
      <c r="J595" s="254"/>
      <c r="K595" s="229">
        <f>D595+I595</f>
        <v>0</v>
      </c>
      <c r="L595" s="256"/>
      <c r="M595" s="229"/>
      <c r="N595" s="228">
        <v>0</v>
      </c>
      <c r="O595" s="64" t="s">
        <v>3495</v>
      </c>
      <c r="P595" s="241" t="b">
        <f t="shared" si="49"/>
        <v>1</v>
      </c>
      <c r="Q595" s="257">
        <v>0</v>
      </c>
      <c r="R595" s="258">
        <f t="shared" si="45"/>
        <v>0</v>
      </c>
    </row>
    <row r="596" spans="1:18" outlineLevel="2">
      <c r="A596" s="271" t="s">
        <v>4865</v>
      </c>
      <c r="B596" s="207" t="s">
        <v>3498</v>
      </c>
      <c r="C596" s="229">
        <v>8106237.8099999903</v>
      </c>
      <c r="D596" s="229">
        <f t="shared" si="44"/>
        <v>-8106237.8099999903</v>
      </c>
      <c r="E596" s="254"/>
      <c r="F596" s="255"/>
      <c r="G596" s="255"/>
      <c r="H596" s="254"/>
      <c r="I596" s="229"/>
      <c r="J596" s="254"/>
      <c r="K596" s="229">
        <f t="shared" si="48"/>
        <v>-8106237.8099999903</v>
      </c>
      <c r="L596" s="256"/>
      <c r="M596" s="229"/>
      <c r="N596" s="228">
        <v>0</v>
      </c>
      <c r="O596" s="64" t="s">
        <v>3495</v>
      </c>
      <c r="P596" s="241" t="b">
        <f t="shared" si="49"/>
        <v>1</v>
      </c>
      <c r="Q596" s="257">
        <v>0</v>
      </c>
      <c r="R596" s="258">
        <f t="shared" si="45"/>
        <v>-8106237.8099999903</v>
      </c>
    </row>
    <row r="597" spans="1:18" outlineLevel="2">
      <c r="A597" s="271" t="s">
        <v>4866</v>
      </c>
      <c r="B597" s="195" t="s">
        <v>3499</v>
      </c>
      <c r="C597" s="229">
        <v>0</v>
      </c>
      <c r="D597" s="229">
        <f t="shared" si="44"/>
        <v>0</v>
      </c>
      <c r="E597" s="254"/>
      <c r="F597" s="255"/>
      <c r="G597" s="255"/>
      <c r="H597" s="254"/>
      <c r="I597" s="229"/>
      <c r="J597" s="254"/>
      <c r="K597" s="229">
        <f t="shared" si="48"/>
        <v>0</v>
      </c>
      <c r="L597" s="256"/>
      <c r="M597" s="229"/>
      <c r="N597" s="228">
        <v>0</v>
      </c>
      <c r="O597" s="64" t="s">
        <v>3495</v>
      </c>
      <c r="P597" s="241" t="b">
        <f t="shared" si="49"/>
        <v>1</v>
      </c>
      <c r="Q597" s="257">
        <v>0</v>
      </c>
      <c r="R597" s="258">
        <f t="shared" si="45"/>
        <v>0</v>
      </c>
    </row>
    <row r="598" spans="1:18" outlineLevel="2">
      <c r="A598" s="400" t="s">
        <v>4867</v>
      </c>
      <c r="B598" s="44" t="s">
        <v>3500</v>
      </c>
      <c r="C598" s="229">
        <v>0</v>
      </c>
      <c r="D598" s="229">
        <f t="shared" si="44"/>
        <v>0</v>
      </c>
      <c r="E598" s="254"/>
      <c r="F598" s="255"/>
      <c r="G598" s="255"/>
      <c r="H598" s="254"/>
      <c r="I598" s="229"/>
      <c r="J598" s="254"/>
      <c r="K598" s="229">
        <f t="shared" si="48"/>
        <v>0</v>
      </c>
      <c r="L598" s="256"/>
      <c r="M598" s="229"/>
      <c r="N598" s="228">
        <v>0</v>
      </c>
      <c r="O598" s="64" t="s">
        <v>3495</v>
      </c>
      <c r="P598" s="241" t="b">
        <f t="shared" si="49"/>
        <v>1</v>
      </c>
      <c r="Q598" s="257">
        <v>0</v>
      </c>
      <c r="R598" s="258">
        <f t="shared" si="45"/>
        <v>0</v>
      </c>
    </row>
    <row r="599" spans="1:18" outlineLevel="2">
      <c r="A599" s="400" t="s">
        <v>4868</v>
      </c>
      <c r="B599" s="44" t="s">
        <v>3501</v>
      </c>
      <c r="C599" s="229">
        <v>0</v>
      </c>
      <c r="D599" s="229">
        <f t="shared" si="44"/>
        <v>0</v>
      </c>
      <c r="E599" s="254"/>
      <c r="F599" s="255"/>
      <c r="G599" s="255"/>
      <c r="H599" s="254"/>
      <c r="I599" s="229"/>
      <c r="J599" s="254"/>
      <c r="K599" s="229">
        <f t="shared" si="48"/>
        <v>0</v>
      </c>
      <c r="L599" s="256"/>
      <c r="M599" s="229"/>
      <c r="N599" s="228">
        <v>0</v>
      </c>
      <c r="O599" s="64" t="s">
        <v>3495</v>
      </c>
      <c r="P599" s="241" t="b">
        <f t="shared" si="49"/>
        <v>1</v>
      </c>
      <c r="Q599" s="257">
        <v>0</v>
      </c>
      <c r="R599" s="258">
        <f t="shared" si="45"/>
        <v>0</v>
      </c>
    </row>
    <row r="600" spans="1:18" outlineLevel="2">
      <c r="A600" s="400" t="s">
        <v>4869</v>
      </c>
      <c r="B600" s="44" t="s">
        <v>3502</v>
      </c>
      <c r="C600" s="229">
        <v>0</v>
      </c>
      <c r="D600" s="229">
        <f t="shared" si="44"/>
        <v>0</v>
      </c>
      <c r="E600" s="254"/>
      <c r="F600" s="255"/>
      <c r="G600" s="255"/>
      <c r="H600" s="254"/>
      <c r="I600" s="229"/>
      <c r="J600" s="254"/>
      <c r="K600" s="229">
        <f t="shared" si="48"/>
        <v>0</v>
      </c>
      <c r="L600" s="256"/>
      <c r="M600" s="229"/>
      <c r="N600" s="228">
        <v>0</v>
      </c>
      <c r="O600" s="64" t="s">
        <v>3495</v>
      </c>
      <c r="P600" s="241" t="b">
        <f t="shared" si="49"/>
        <v>1</v>
      </c>
      <c r="Q600" s="257">
        <v>0</v>
      </c>
      <c r="R600" s="258">
        <f t="shared" si="45"/>
        <v>0</v>
      </c>
    </row>
    <row r="601" spans="1:18" outlineLevel="1">
      <c r="A601" s="399" t="s">
        <v>3503</v>
      </c>
      <c r="B601" s="270"/>
      <c r="C601" s="253">
        <f>SUM(C602)</f>
        <v>2432099.8799999901</v>
      </c>
      <c r="D601" s="253">
        <f t="shared" si="44"/>
        <v>-2432099.8799999901</v>
      </c>
      <c r="E601" s="265"/>
      <c r="F601" s="255"/>
      <c r="G601" s="255"/>
      <c r="H601" s="254"/>
      <c r="I601" s="253"/>
      <c r="J601" s="254"/>
      <c r="K601" s="253">
        <f t="shared" si="48"/>
        <v>-2432099.8799999901</v>
      </c>
      <c r="L601" s="256" t="e">
        <f>#REF!+C601</f>
        <v>#REF!</v>
      </c>
      <c r="M601" s="253"/>
      <c r="N601" s="228" t="e">
        <v>#VALUE!</v>
      </c>
      <c r="O601" s="64">
        <v>0</v>
      </c>
      <c r="Q601" s="257">
        <v>-2397922.0099999998</v>
      </c>
      <c r="R601" s="258">
        <f t="shared" si="45"/>
        <v>-34177.869999990333</v>
      </c>
    </row>
    <row r="602" spans="1:18" outlineLevel="2">
      <c r="A602" s="271" t="s">
        <v>4870</v>
      </c>
      <c r="B602" s="195" t="s">
        <v>3504</v>
      </c>
      <c r="C602" s="229">
        <v>2432099.8799999901</v>
      </c>
      <c r="D602" s="229">
        <f t="shared" si="44"/>
        <v>-2432099.8799999901</v>
      </c>
      <c r="E602" s="254"/>
      <c r="F602" s="255"/>
      <c r="G602" s="255"/>
      <c r="H602" s="254"/>
      <c r="I602" s="229"/>
      <c r="J602" s="254"/>
      <c r="K602" s="229">
        <f t="shared" si="48"/>
        <v>-2432099.8799999901</v>
      </c>
      <c r="L602" s="256"/>
      <c r="M602" s="229"/>
      <c r="N602" s="228">
        <v>0</v>
      </c>
      <c r="O602" s="64" t="s">
        <v>3503</v>
      </c>
      <c r="P602" s="241" t="b">
        <f>EXACT(A601,O602)</f>
        <v>1</v>
      </c>
      <c r="Q602" s="257">
        <v>0</v>
      </c>
      <c r="R602" s="258">
        <f t="shared" si="45"/>
        <v>-2432099.8799999901</v>
      </c>
    </row>
    <row r="603" spans="1:18" outlineLevel="1">
      <c r="A603" s="399" t="s">
        <v>3505</v>
      </c>
      <c r="C603" s="253">
        <f>SUM(C604:C605)</f>
        <v>195375.649999999</v>
      </c>
      <c r="D603" s="253">
        <f t="shared" si="44"/>
        <v>-195375.649999999</v>
      </c>
      <c r="E603" s="254"/>
      <c r="F603" s="255"/>
      <c r="G603" s="255"/>
      <c r="H603" s="254"/>
      <c r="I603" s="253"/>
      <c r="J603" s="254"/>
      <c r="K603" s="253">
        <f t="shared" si="48"/>
        <v>-195375.649999999</v>
      </c>
      <c r="L603" s="256" t="e">
        <f>#REF!+C603</f>
        <v>#REF!</v>
      </c>
      <c r="M603" s="253"/>
      <c r="N603" s="228" t="e">
        <v>#VALUE!</v>
      </c>
      <c r="O603" s="64">
        <v>0</v>
      </c>
      <c r="Q603" s="257">
        <v>-173935.64</v>
      </c>
      <c r="R603" s="258">
        <f t="shared" si="45"/>
        <v>-21440.009999998991</v>
      </c>
    </row>
    <row r="604" spans="1:18" outlineLevel="2">
      <c r="A604" s="400" t="s">
        <v>4871</v>
      </c>
      <c r="B604" s="44" t="s">
        <v>3506</v>
      </c>
      <c r="C604" s="229">
        <v>0</v>
      </c>
      <c r="D604" s="229">
        <f t="shared" si="44"/>
        <v>0</v>
      </c>
      <c r="E604" s="254"/>
      <c r="F604" s="255"/>
      <c r="G604" s="255"/>
      <c r="H604" s="254"/>
      <c r="I604" s="229"/>
      <c r="J604" s="254"/>
      <c r="K604" s="229">
        <f t="shared" si="48"/>
        <v>0</v>
      </c>
      <c r="L604" s="256"/>
      <c r="M604" s="229"/>
      <c r="N604" s="228">
        <v>0</v>
      </c>
      <c r="O604" s="64" t="s">
        <v>3505</v>
      </c>
      <c r="P604" s="241" t="b">
        <f>EXACT($A$603,O604)</f>
        <v>1</v>
      </c>
      <c r="Q604" s="257">
        <v>0</v>
      </c>
      <c r="R604" s="258">
        <f t="shared" si="45"/>
        <v>0</v>
      </c>
    </row>
    <row r="605" spans="1:18" outlineLevel="2">
      <c r="A605" s="271" t="s">
        <v>4872</v>
      </c>
      <c r="B605" s="195" t="s">
        <v>3506</v>
      </c>
      <c r="C605" s="229">
        <v>195375.649999999</v>
      </c>
      <c r="D605" s="229">
        <f t="shared" si="44"/>
        <v>-195375.649999999</v>
      </c>
      <c r="E605" s="254"/>
      <c r="F605" s="255"/>
      <c r="G605" s="255"/>
      <c r="H605" s="254"/>
      <c r="I605" s="229"/>
      <c r="J605" s="254"/>
      <c r="K605" s="229">
        <f t="shared" si="48"/>
        <v>-195375.649999999</v>
      </c>
      <c r="L605" s="256"/>
      <c r="M605" s="229"/>
      <c r="N605" s="228">
        <v>0</v>
      </c>
      <c r="O605" s="64" t="s">
        <v>3505</v>
      </c>
      <c r="P605" s="241" t="b">
        <f>EXACT($A$603,O605)</f>
        <v>1</v>
      </c>
      <c r="Q605" s="257">
        <v>0</v>
      </c>
      <c r="R605" s="258">
        <f t="shared" si="45"/>
        <v>-195375.649999999</v>
      </c>
    </row>
    <row r="606" spans="1:18" outlineLevel="1">
      <c r="A606" s="399" t="s">
        <v>3507</v>
      </c>
      <c r="C606" s="253">
        <f>SUM(C607:C612)</f>
        <v>1283386.76</v>
      </c>
      <c r="D606" s="253">
        <f t="shared" ref="D606:D693" si="50">C606*-1</f>
        <v>-1283386.76</v>
      </c>
      <c r="E606" s="254"/>
      <c r="F606" s="255"/>
      <c r="G606" s="255"/>
      <c r="H606" s="254"/>
      <c r="I606" s="253"/>
      <c r="J606" s="254"/>
      <c r="K606" s="253">
        <f t="shared" si="48"/>
        <v>-1283386.76</v>
      </c>
      <c r="L606" s="256" t="e">
        <f>#REF!+C606</f>
        <v>#REF!</v>
      </c>
      <c r="M606" s="253"/>
      <c r="N606" s="228" t="e">
        <v>#VALUE!</v>
      </c>
      <c r="O606" s="64">
        <v>0</v>
      </c>
      <c r="Q606" s="257">
        <v>-1179665.1000000001</v>
      </c>
      <c r="R606" s="258">
        <f t="shared" si="45"/>
        <v>-103721.65999999992</v>
      </c>
    </row>
    <row r="607" spans="1:18" outlineLevel="2">
      <c r="A607" s="400" t="s">
        <v>4873</v>
      </c>
      <c r="B607" s="44" t="s">
        <v>3508</v>
      </c>
      <c r="C607" s="229">
        <v>0</v>
      </c>
      <c r="D607" s="229">
        <f t="shared" si="50"/>
        <v>0</v>
      </c>
      <c r="E607" s="254"/>
      <c r="F607" s="255"/>
      <c r="G607" s="255"/>
      <c r="H607" s="254"/>
      <c r="I607" s="229"/>
      <c r="J607" s="254"/>
      <c r="K607" s="229">
        <f t="shared" si="48"/>
        <v>0</v>
      </c>
      <c r="L607" s="256"/>
      <c r="M607" s="229"/>
      <c r="N607" s="228">
        <v>0</v>
      </c>
      <c r="O607" s="64" t="s">
        <v>3507</v>
      </c>
      <c r="P607" s="241" t="b">
        <f t="shared" ref="P607:P612" si="51">EXACT($A$606,O607)</f>
        <v>1</v>
      </c>
      <c r="Q607" s="257">
        <v>0</v>
      </c>
      <c r="R607" s="258">
        <f t="shared" si="45"/>
        <v>0</v>
      </c>
    </row>
    <row r="608" spans="1:18" outlineLevel="2">
      <c r="A608" s="271" t="s">
        <v>4874</v>
      </c>
      <c r="B608" s="195" t="s">
        <v>3509</v>
      </c>
      <c r="C608" s="229">
        <v>1265030.32</v>
      </c>
      <c r="D608" s="229">
        <f t="shared" si="50"/>
        <v>-1265030.32</v>
      </c>
      <c r="E608" s="254"/>
      <c r="F608" s="255"/>
      <c r="G608" s="255"/>
      <c r="H608" s="254"/>
      <c r="I608" s="229"/>
      <c r="J608" s="254"/>
      <c r="K608" s="229">
        <f t="shared" si="48"/>
        <v>-1265030.32</v>
      </c>
      <c r="L608" s="256"/>
      <c r="M608" s="229"/>
      <c r="N608" s="228">
        <v>0</v>
      </c>
      <c r="O608" s="64" t="s">
        <v>3507</v>
      </c>
      <c r="P608" s="241" t="b">
        <f t="shared" si="51"/>
        <v>1</v>
      </c>
      <c r="Q608" s="257">
        <v>0</v>
      </c>
      <c r="R608" s="258">
        <f t="shared" si="45"/>
        <v>-1265030.32</v>
      </c>
    </row>
    <row r="609" spans="1:18" outlineLevel="2">
      <c r="A609" s="271" t="s">
        <v>4875</v>
      </c>
      <c r="B609" s="195" t="s">
        <v>3510</v>
      </c>
      <c r="C609" s="229">
        <v>0</v>
      </c>
      <c r="D609" s="229">
        <f t="shared" si="50"/>
        <v>0</v>
      </c>
      <c r="E609" s="254"/>
      <c r="F609" s="255"/>
      <c r="G609" s="255"/>
      <c r="H609" s="254"/>
      <c r="I609" s="229"/>
      <c r="J609" s="254"/>
      <c r="K609" s="229">
        <f t="shared" si="48"/>
        <v>0</v>
      </c>
      <c r="L609" s="256"/>
      <c r="M609" s="229"/>
      <c r="N609" s="228">
        <v>0</v>
      </c>
      <c r="O609" s="64" t="s">
        <v>3507</v>
      </c>
      <c r="P609" s="241" t="b">
        <f t="shared" si="51"/>
        <v>1</v>
      </c>
      <c r="Q609" s="257">
        <v>0</v>
      </c>
      <c r="R609" s="258">
        <f t="shared" si="45"/>
        <v>0</v>
      </c>
    </row>
    <row r="610" spans="1:18" outlineLevel="2">
      <c r="A610" s="271" t="s">
        <v>4876</v>
      </c>
      <c r="B610" s="195" t="s">
        <v>3511</v>
      </c>
      <c r="C610" s="229">
        <v>13049.17</v>
      </c>
      <c r="D610" s="229">
        <f t="shared" si="50"/>
        <v>-13049.17</v>
      </c>
      <c r="E610" s="254"/>
      <c r="F610" s="255"/>
      <c r="G610" s="255"/>
      <c r="H610" s="254"/>
      <c r="I610" s="229"/>
      <c r="J610" s="254"/>
      <c r="K610" s="229">
        <f t="shared" si="48"/>
        <v>-13049.17</v>
      </c>
      <c r="L610" s="256"/>
      <c r="M610" s="229"/>
      <c r="N610" s="228">
        <v>0</v>
      </c>
      <c r="O610" s="64" t="s">
        <v>3507</v>
      </c>
      <c r="P610" s="241" t="b">
        <f t="shared" si="51"/>
        <v>1</v>
      </c>
      <c r="Q610" s="257">
        <v>0</v>
      </c>
      <c r="R610" s="258">
        <f t="shared" si="45"/>
        <v>-13049.17</v>
      </c>
    </row>
    <row r="611" spans="1:18" outlineLevel="2">
      <c r="A611" s="271" t="s">
        <v>4877</v>
      </c>
      <c r="B611" s="195" t="s">
        <v>3512</v>
      </c>
      <c r="C611" s="229">
        <v>0</v>
      </c>
      <c r="D611" s="229">
        <f t="shared" si="50"/>
        <v>0</v>
      </c>
      <c r="E611" s="254"/>
      <c r="F611" s="255"/>
      <c r="G611" s="255"/>
      <c r="H611" s="254"/>
      <c r="I611" s="229"/>
      <c r="J611" s="254"/>
      <c r="K611" s="229">
        <f t="shared" si="48"/>
        <v>0</v>
      </c>
      <c r="L611" s="256"/>
      <c r="M611" s="229"/>
      <c r="N611" s="228">
        <v>0</v>
      </c>
      <c r="O611" s="64" t="s">
        <v>3507</v>
      </c>
      <c r="P611" s="241" t="b">
        <f t="shared" si="51"/>
        <v>1</v>
      </c>
      <c r="Q611" s="257">
        <v>0</v>
      </c>
      <c r="R611" s="258">
        <f t="shared" ref="R611:R678" si="52">K611-Q611</f>
        <v>0</v>
      </c>
    </row>
    <row r="612" spans="1:18" outlineLevel="2">
      <c r="A612" s="271" t="s">
        <v>4878</v>
      </c>
      <c r="B612" s="195" t="s">
        <v>3513</v>
      </c>
      <c r="C612" s="229">
        <v>5307.27</v>
      </c>
      <c r="D612" s="229">
        <f t="shared" si="50"/>
        <v>-5307.27</v>
      </c>
      <c r="E612" s="254"/>
      <c r="F612" s="255"/>
      <c r="G612" s="255"/>
      <c r="H612" s="254"/>
      <c r="I612" s="229"/>
      <c r="J612" s="254"/>
      <c r="K612" s="229">
        <f t="shared" si="48"/>
        <v>-5307.27</v>
      </c>
      <c r="L612" s="256"/>
      <c r="M612" s="229"/>
      <c r="N612" s="228">
        <v>0</v>
      </c>
      <c r="O612" s="64" t="s">
        <v>3507</v>
      </c>
      <c r="P612" s="241" t="b">
        <f t="shared" si="51"/>
        <v>1</v>
      </c>
      <c r="Q612" s="257">
        <v>0</v>
      </c>
      <c r="R612" s="258">
        <f t="shared" si="52"/>
        <v>-5307.27</v>
      </c>
    </row>
    <row r="613" spans="1:18" outlineLevel="1">
      <c r="A613" s="399" t="s">
        <v>3514</v>
      </c>
      <c r="B613" s="195"/>
      <c r="C613" s="253">
        <f>SUM(C614)</f>
        <v>2415432.02999999</v>
      </c>
      <c r="D613" s="253">
        <f>C613*-1</f>
        <v>-2415432.02999999</v>
      </c>
      <c r="E613" s="265"/>
      <c r="F613" s="255"/>
      <c r="G613" s="255"/>
      <c r="H613" s="254"/>
      <c r="I613" s="253"/>
      <c r="J613" s="254"/>
      <c r="K613" s="253">
        <f>D613+I613</f>
        <v>-2415432.02999999</v>
      </c>
      <c r="L613" s="256" t="e">
        <f>#REF!+C613</f>
        <v>#REF!</v>
      </c>
      <c r="M613" s="253"/>
      <c r="N613" s="228" t="e">
        <v>#VALUE!</v>
      </c>
      <c r="O613" s="64">
        <v>0</v>
      </c>
      <c r="Q613" s="257">
        <v>-2530576.84</v>
      </c>
      <c r="R613" s="258">
        <f t="shared" si="52"/>
        <v>115144.81000000983</v>
      </c>
    </row>
    <row r="614" spans="1:18" outlineLevel="2">
      <c r="A614" s="271" t="s">
        <v>4879</v>
      </c>
      <c r="B614" s="195" t="s">
        <v>3515</v>
      </c>
      <c r="C614" s="229">
        <v>2415432.02999999</v>
      </c>
      <c r="D614" s="229">
        <f>C614*-1</f>
        <v>-2415432.02999999</v>
      </c>
      <c r="E614" s="254"/>
      <c r="F614" s="255"/>
      <c r="G614" s="255"/>
      <c r="H614" s="254"/>
      <c r="I614" s="229"/>
      <c r="J614" s="254"/>
      <c r="K614" s="229">
        <f>D614+I614</f>
        <v>-2415432.02999999</v>
      </c>
      <c r="L614" s="256"/>
      <c r="M614" s="229"/>
      <c r="N614" s="228">
        <v>0</v>
      </c>
      <c r="O614" s="64" t="s">
        <v>3514</v>
      </c>
      <c r="P614" s="241" t="b">
        <f>EXACT(A613,O614)</f>
        <v>1</v>
      </c>
      <c r="Q614" s="257">
        <v>0</v>
      </c>
      <c r="R614" s="258">
        <f t="shared" si="52"/>
        <v>-2415432.02999999</v>
      </c>
    </row>
    <row r="615" spans="1:18" outlineLevel="1">
      <c r="A615" s="399" t="s">
        <v>3516</v>
      </c>
      <c r="B615" s="195"/>
      <c r="C615" s="253">
        <f>SUM(C616)</f>
        <v>236954.269999999</v>
      </c>
      <c r="D615" s="253">
        <f>C615*-1</f>
        <v>-236954.269999999</v>
      </c>
      <c r="E615" s="265"/>
      <c r="F615" s="255"/>
      <c r="G615" s="255"/>
      <c r="H615" s="254"/>
      <c r="I615" s="253"/>
      <c r="J615" s="254"/>
      <c r="K615" s="253">
        <f>D615+I615</f>
        <v>-236954.269999999</v>
      </c>
      <c r="L615" s="256" t="e">
        <f>#REF!+C615</f>
        <v>#REF!</v>
      </c>
      <c r="M615" s="253"/>
      <c r="N615" s="228" t="e">
        <v>#VALUE!</v>
      </c>
      <c r="O615" s="64">
        <v>0</v>
      </c>
      <c r="Q615" s="257">
        <v>-200346.77</v>
      </c>
      <c r="R615" s="258">
        <f t="shared" si="52"/>
        <v>-36607.49999999901</v>
      </c>
    </row>
    <row r="616" spans="1:18" outlineLevel="2">
      <c r="A616" s="271" t="s">
        <v>4880</v>
      </c>
      <c r="B616" s="195" t="s">
        <v>3517</v>
      </c>
      <c r="C616" s="229">
        <v>236954.269999999</v>
      </c>
      <c r="D616" s="229">
        <f>C616*-1</f>
        <v>-236954.269999999</v>
      </c>
      <c r="E616" s="254"/>
      <c r="F616" s="255"/>
      <c r="G616" s="255"/>
      <c r="H616" s="254"/>
      <c r="I616" s="229"/>
      <c r="J616" s="254"/>
      <c r="K616" s="229">
        <f>D616+I616</f>
        <v>-236954.269999999</v>
      </c>
      <c r="L616" s="256"/>
      <c r="M616" s="229"/>
      <c r="N616" s="228">
        <v>0</v>
      </c>
      <c r="O616" s="64" t="s">
        <v>3516</v>
      </c>
      <c r="P616" s="241" t="b">
        <f>EXACT(A615,O616)</f>
        <v>1</v>
      </c>
      <c r="Q616" s="257">
        <v>0</v>
      </c>
      <c r="R616" s="258">
        <f t="shared" si="52"/>
        <v>-236954.269999999</v>
      </c>
    </row>
    <row r="617" spans="1:18" outlineLevel="1">
      <c r="A617" s="399" t="s">
        <v>3518</v>
      </c>
      <c r="C617" s="253">
        <f>SUM(C618)</f>
        <v>1244893.52</v>
      </c>
      <c r="D617" s="253">
        <f t="shared" si="50"/>
        <v>-1244893.52</v>
      </c>
      <c r="E617" s="265"/>
      <c r="F617" s="255"/>
      <c r="G617" s="255"/>
      <c r="H617" s="254"/>
      <c r="I617" s="253"/>
      <c r="J617" s="254"/>
      <c r="K617" s="253">
        <f t="shared" si="48"/>
        <v>-1244893.52</v>
      </c>
      <c r="L617" s="256" t="e">
        <f>#REF!+C617</f>
        <v>#REF!</v>
      </c>
      <c r="M617" s="253"/>
      <c r="N617" s="228" t="e">
        <v>#VALUE!</v>
      </c>
      <c r="O617" s="64">
        <v>0</v>
      </c>
      <c r="Q617" s="257">
        <v>-1142169.32</v>
      </c>
      <c r="R617" s="258">
        <f t="shared" si="52"/>
        <v>-102724.19999999995</v>
      </c>
    </row>
    <row r="618" spans="1:18" outlineLevel="2">
      <c r="A618" s="400" t="s">
        <v>4881</v>
      </c>
      <c r="B618" s="44" t="s">
        <v>3519</v>
      </c>
      <c r="C618" s="229">
        <v>1244893.52</v>
      </c>
      <c r="D618" s="229">
        <f t="shared" si="50"/>
        <v>-1244893.52</v>
      </c>
      <c r="E618" s="254"/>
      <c r="F618" s="255"/>
      <c r="G618" s="255"/>
      <c r="H618" s="254"/>
      <c r="I618" s="229"/>
      <c r="J618" s="254"/>
      <c r="K618" s="229">
        <f t="shared" si="48"/>
        <v>-1244893.52</v>
      </c>
      <c r="L618" s="256"/>
      <c r="M618" s="229"/>
      <c r="N618" s="228">
        <v>0</v>
      </c>
      <c r="O618" s="64" t="s">
        <v>3518</v>
      </c>
      <c r="P618" s="241" t="b">
        <f>EXACT(A617,O618)</f>
        <v>1</v>
      </c>
      <c r="Q618" s="257">
        <v>0</v>
      </c>
      <c r="R618" s="258">
        <f t="shared" si="52"/>
        <v>-1244893.52</v>
      </c>
    </row>
    <row r="619" spans="1:18" outlineLevel="1">
      <c r="A619" s="399" t="s">
        <v>3520</v>
      </c>
      <c r="B619" s="44"/>
      <c r="C619" s="253">
        <f>SUM(C620)</f>
        <v>4644032.0899999896</v>
      </c>
      <c r="D619" s="253">
        <f t="shared" si="50"/>
        <v>-4644032.0899999896</v>
      </c>
      <c r="E619" s="265"/>
      <c r="F619" s="255"/>
      <c r="G619" s="255"/>
      <c r="H619" s="254"/>
      <c r="I619" s="253"/>
      <c r="J619" s="254"/>
      <c r="K619" s="253">
        <f t="shared" si="48"/>
        <v>-4644032.0899999896</v>
      </c>
      <c r="L619" s="256" t="e">
        <f>#REF!+C619</f>
        <v>#REF!</v>
      </c>
      <c r="M619" s="253"/>
      <c r="N619" s="228" t="e">
        <v>#VALUE!</v>
      </c>
      <c r="O619" s="64">
        <v>0</v>
      </c>
      <c r="Q619" s="257">
        <v>-4644032.09</v>
      </c>
      <c r="R619" s="258">
        <f t="shared" si="52"/>
        <v>1.0244548320770264E-8</v>
      </c>
    </row>
    <row r="620" spans="1:18" outlineLevel="2">
      <c r="A620" s="271" t="s">
        <v>4882</v>
      </c>
      <c r="B620" s="195" t="s">
        <v>3521</v>
      </c>
      <c r="C620" s="229">
        <v>4644032.0899999896</v>
      </c>
      <c r="D620" s="229">
        <f t="shared" si="50"/>
        <v>-4644032.0899999896</v>
      </c>
      <c r="E620" s="254"/>
      <c r="F620" s="255"/>
      <c r="G620" s="255"/>
      <c r="H620" s="254"/>
      <c r="I620" s="229"/>
      <c r="J620" s="254"/>
      <c r="K620" s="229">
        <f t="shared" si="48"/>
        <v>-4644032.0899999896</v>
      </c>
      <c r="L620" s="256"/>
      <c r="M620" s="229"/>
      <c r="N620" s="228">
        <v>0</v>
      </c>
      <c r="O620" s="64" t="s">
        <v>3520</v>
      </c>
      <c r="P620" s="241" t="b">
        <f>EXACT(A619,O620)</f>
        <v>1</v>
      </c>
      <c r="Q620" s="257">
        <v>0</v>
      </c>
      <c r="R620" s="258">
        <f t="shared" si="52"/>
        <v>-4644032.0899999896</v>
      </c>
    </row>
    <row r="621" spans="1:18" outlineLevel="1">
      <c r="A621" s="399" t="s">
        <v>3522</v>
      </c>
      <c r="B621" s="195"/>
      <c r="C621" s="253">
        <f>SUM(C622)</f>
        <v>0</v>
      </c>
      <c r="D621" s="253">
        <f t="shared" si="50"/>
        <v>0</v>
      </c>
      <c r="E621" s="265"/>
      <c r="F621" s="255"/>
      <c r="G621" s="255"/>
      <c r="H621" s="254"/>
      <c r="I621" s="253"/>
      <c r="J621" s="254"/>
      <c r="K621" s="253">
        <f t="shared" si="48"/>
        <v>0</v>
      </c>
      <c r="L621" s="256" t="e">
        <f>#REF!+C621</f>
        <v>#REF!</v>
      </c>
      <c r="M621" s="253"/>
      <c r="N621" s="228" t="e">
        <v>#VALUE!</v>
      </c>
      <c r="O621" s="64">
        <v>0</v>
      </c>
      <c r="Q621" s="257">
        <v>0</v>
      </c>
      <c r="R621" s="258">
        <f t="shared" si="52"/>
        <v>0</v>
      </c>
    </row>
    <row r="622" spans="1:18" outlineLevel="2">
      <c r="A622" s="271" t="s">
        <v>4883</v>
      </c>
      <c r="B622" s="195" t="s">
        <v>3523</v>
      </c>
      <c r="C622" s="229">
        <v>0</v>
      </c>
      <c r="D622" s="229">
        <f t="shared" si="50"/>
        <v>0</v>
      </c>
      <c r="E622" s="254"/>
      <c r="F622" s="255"/>
      <c r="G622" s="255"/>
      <c r="H622" s="254"/>
      <c r="I622" s="229"/>
      <c r="J622" s="254"/>
      <c r="K622" s="229">
        <f t="shared" si="48"/>
        <v>0</v>
      </c>
      <c r="L622" s="256"/>
      <c r="M622" s="229"/>
      <c r="N622" s="228">
        <v>0</v>
      </c>
      <c r="O622" s="64" t="s">
        <v>3522</v>
      </c>
      <c r="P622" s="241" t="b">
        <f>EXACT(A621,O622)</f>
        <v>1</v>
      </c>
      <c r="Q622" s="257">
        <v>0</v>
      </c>
      <c r="R622" s="258">
        <f t="shared" si="52"/>
        <v>0</v>
      </c>
    </row>
    <row r="623" spans="1:18" outlineLevel="1">
      <c r="A623" s="399" t="s">
        <v>3524</v>
      </c>
      <c r="B623" s="195"/>
      <c r="C623" s="253">
        <f>SUM(C624)</f>
        <v>3348639.98</v>
      </c>
      <c r="D623" s="253">
        <f t="shared" si="50"/>
        <v>-3348639.98</v>
      </c>
      <c r="E623" s="265"/>
      <c r="F623" s="255"/>
      <c r="G623" s="255"/>
      <c r="H623" s="254"/>
      <c r="I623" s="253"/>
      <c r="J623" s="254"/>
      <c r="K623" s="253">
        <f t="shared" si="48"/>
        <v>-3348639.98</v>
      </c>
      <c r="L623" s="256" t="e">
        <f>#REF!+C623</f>
        <v>#REF!</v>
      </c>
      <c r="M623" s="253"/>
      <c r="N623" s="228" t="e">
        <v>#VALUE!</v>
      </c>
      <c r="O623" s="64">
        <v>0</v>
      </c>
      <c r="Q623" s="257">
        <v>-3055777.88</v>
      </c>
      <c r="R623" s="258">
        <f t="shared" si="52"/>
        <v>-292862.10000000009</v>
      </c>
    </row>
    <row r="624" spans="1:18" outlineLevel="2">
      <c r="A624" s="271" t="s">
        <v>4884</v>
      </c>
      <c r="B624" s="195" t="s">
        <v>3525</v>
      </c>
      <c r="C624" s="229">
        <v>3348639.98</v>
      </c>
      <c r="D624" s="229">
        <f t="shared" si="50"/>
        <v>-3348639.98</v>
      </c>
      <c r="E624" s="254"/>
      <c r="F624" s="255"/>
      <c r="G624" s="255"/>
      <c r="H624" s="254"/>
      <c r="I624" s="229"/>
      <c r="J624" s="254"/>
      <c r="K624" s="229">
        <f t="shared" si="48"/>
        <v>-3348639.98</v>
      </c>
      <c r="L624" s="256"/>
      <c r="M624" s="229"/>
      <c r="N624" s="228">
        <v>0</v>
      </c>
      <c r="O624" s="64" t="s">
        <v>3524</v>
      </c>
      <c r="P624" s="241" t="b">
        <f>EXACT(A623,O624)</f>
        <v>1</v>
      </c>
      <c r="Q624" s="257">
        <v>0</v>
      </c>
      <c r="R624" s="258">
        <f t="shared" si="52"/>
        <v>-3348639.98</v>
      </c>
    </row>
    <row r="625" spans="1:18" outlineLevel="1">
      <c r="A625" s="399" t="s">
        <v>3526</v>
      </c>
      <c r="B625" s="195"/>
      <c r="C625" s="253">
        <f>SUM(C626)</f>
        <v>0</v>
      </c>
      <c r="D625" s="253">
        <f t="shared" si="50"/>
        <v>0</v>
      </c>
      <c r="E625" s="265"/>
      <c r="F625" s="255"/>
      <c r="G625" s="255"/>
      <c r="H625" s="254"/>
      <c r="I625" s="253"/>
      <c r="J625" s="254"/>
      <c r="K625" s="253">
        <f t="shared" si="48"/>
        <v>0</v>
      </c>
      <c r="L625" s="256" t="e">
        <f>#REF!+C625</f>
        <v>#REF!</v>
      </c>
      <c r="M625" s="253"/>
      <c r="N625" s="228" t="e">
        <v>#VALUE!</v>
      </c>
      <c r="O625" s="64">
        <v>0</v>
      </c>
      <c r="Q625" s="257">
        <v>0</v>
      </c>
      <c r="R625" s="258">
        <f t="shared" si="52"/>
        <v>0</v>
      </c>
    </row>
    <row r="626" spans="1:18" outlineLevel="2">
      <c r="A626" s="407" t="s">
        <v>3527</v>
      </c>
      <c r="B626" s="274" t="s">
        <v>3528</v>
      </c>
      <c r="C626" s="229">
        <v>0</v>
      </c>
      <c r="D626" s="229">
        <f t="shared" si="50"/>
        <v>0</v>
      </c>
      <c r="E626" s="254"/>
      <c r="F626" s="255"/>
      <c r="G626" s="255"/>
      <c r="H626" s="254"/>
      <c r="I626" s="229"/>
      <c r="J626" s="254"/>
      <c r="K626" s="229">
        <f t="shared" si="48"/>
        <v>0</v>
      </c>
      <c r="L626" s="256"/>
      <c r="M626" s="229"/>
      <c r="N626" s="228" t="e">
        <v>#VALUE!</v>
      </c>
      <c r="O626" s="64">
        <v>0</v>
      </c>
      <c r="P626" s="241" t="b">
        <f>EXACT(A625,O626)</f>
        <v>0</v>
      </c>
      <c r="Q626" s="257">
        <v>0</v>
      </c>
      <c r="R626" s="258">
        <f t="shared" si="52"/>
        <v>0</v>
      </c>
    </row>
    <row r="627" spans="1:18" outlineLevel="1">
      <c r="A627" s="408" t="s">
        <v>3529</v>
      </c>
      <c r="B627" s="195"/>
      <c r="C627" s="253">
        <f>SUM(C628)</f>
        <v>0</v>
      </c>
      <c r="D627" s="253">
        <f t="shared" si="50"/>
        <v>0</v>
      </c>
      <c r="E627" s="265"/>
      <c r="F627" s="255"/>
      <c r="G627" s="255"/>
      <c r="H627" s="254"/>
      <c r="I627" s="253"/>
      <c r="J627" s="254"/>
      <c r="K627" s="253">
        <f t="shared" si="48"/>
        <v>0</v>
      </c>
      <c r="L627" s="256" t="e">
        <f>#REF!+C627</f>
        <v>#REF!</v>
      </c>
      <c r="M627" s="253"/>
      <c r="N627" s="228" t="e">
        <v>#VALUE!</v>
      </c>
      <c r="O627" s="64">
        <v>0</v>
      </c>
      <c r="Q627" s="257">
        <v>-56651.34</v>
      </c>
      <c r="R627" s="258">
        <f t="shared" si="52"/>
        <v>56651.34</v>
      </c>
    </row>
    <row r="628" spans="1:18" outlineLevel="2">
      <c r="A628" s="271" t="s">
        <v>5777</v>
      </c>
      <c r="B628" s="195" t="s">
        <v>3530</v>
      </c>
      <c r="C628" s="229">
        <v>0</v>
      </c>
      <c r="D628" s="229">
        <f t="shared" si="50"/>
        <v>0</v>
      </c>
      <c r="E628" s="254"/>
      <c r="F628" s="255"/>
      <c r="G628" s="255"/>
      <c r="H628" s="254"/>
      <c r="I628" s="229"/>
      <c r="J628" s="254"/>
      <c r="K628" s="229">
        <f t="shared" si="48"/>
        <v>0</v>
      </c>
      <c r="L628" s="256"/>
      <c r="M628" s="229"/>
      <c r="N628" s="228">
        <v>6222305000</v>
      </c>
      <c r="O628" s="64">
        <v>0</v>
      </c>
      <c r="P628" s="241" t="b">
        <f>EXACT(A627,O628)</f>
        <v>0</v>
      </c>
      <c r="Q628" s="257">
        <v>0</v>
      </c>
      <c r="R628" s="258">
        <f t="shared" si="52"/>
        <v>0</v>
      </c>
    </row>
    <row r="629" spans="1:18" outlineLevel="1">
      <c r="A629" s="399" t="s">
        <v>3531</v>
      </c>
      <c r="B629" s="195"/>
      <c r="C629" s="253">
        <f>SUM(C630)</f>
        <v>409448.049999999</v>
      </c>
      <c r="D629" s="253">
        <f t="shared" si="50"/>
        <v>-409448.049999999</v>
      </c>
      <c r="E629" s="265"/>
      <c r="F629" s="255"/>
      <c r="G629" s="255"/>
      <c r="H629" s="254"/>
      <c r="I629" s="253"/>
      <c r="J629" s="254"/>
      <c r="K629" s="253">
        <f t="shared" si="48"/>
        <v>-409448.049999999</v>
      </c>
      <c r="L629" s="256" t="e">
        <f>#REF!+C629</f>
        <v>#REF!</v>
      </c>
      <c r="M629" s="253"/>
      <c r="N629" s="228" t="e">
        <v>#VALUE!</v>
      </c>
      <c r="O629" s="64">
        <v>0</v>
      </c>
      <c r="Q629" s="257">
        <v>-373415.66</v>
      </c>
      <c r="R629" s="258">
        <f t="shared" si="52"/>
        <v>-36032.389999999024</v>
      </c>
    </row>
    <row r="630" spans="1:18" outlineLevel="2">
      <c r="A630" s="271" t="s">
        <v>4886</v>
      </c>
      <c r="B630" s="195" t="s">
        <v>3532</v>
      </c>
      <c r="C630" s="229">
        <v>409448.049999999</v>
      </c>
      <c r="D630" s="229">
        <f t="shared" si="50"/>
        <v>-409448.049999999</v>
      </c>
      <c r="E630" s="254"/>
      <c r="F630" s="255"/>
      <c r="G630" s="255"/>
      <c r="H630" s="254"/>
      <c r="I630" s="229"/>
      <c r="J630" s="254"/>
      <c r="K630" s="229">
        <f t="shared" si="48"/>
        <v>-409448.049999999</v>
      </c>
      <c r="L630" s="256"/>
      <c r="M630" s="229"/>
      <c r="N630" s="228">
        <v>0</v>
      </c>
      <c r="O630" s="64" t="s">
        <v>3531</v>
      </c>
      <c r="P630" s="241" t="b">
        <f>EXACT(A629,O630)</f>
        <v>1</v>
      </c>
      <c r="Q630" s="257">
        <v>0</v>
      </c>
      <c r="R630" s="258">
        <f t="shared" si="52"/>
        <v>-409448.049999999</v>
      </c>
    </row>
    <row r="631" spans="1:18" outlineLevel="1">
      <c r="A631" s="399" t="s">
        <v>3533</v>
      </c>
      <c r="B631" s="195"/>
      <c r="C631" s="253">
        <f>SUM(C632)</f>
        <v>0</v>
      </c>
      <c r="D631" s="253">
        <f t="shared" si="50"/>
        <v>0</v>
      </c>
      <c r="E631" s="265"/>
      <c r="F631" s="255"/>
      <c r="G631" s="255"/>
      <c r="H631" s="254"/>
      <c r="I631" s="253"/>
      <c r="J631" s="254"/>
      <c r="K631" s="253">
        <f t="shared" si="48"/>
        <v>0</v>
      </c>
      <c r="L631" s="256" t="e">
        <f>#REF!+C631</f>
        <v>#REF!</v>
      </c>
      <c r="M631" s="253"/>
      <c r="N631" s="228" t="e">
        <v>#VALUE!</v>
      </c>
      <c r="O631" s="64">
        <v>0</v>
      </c>
      <c r="Q631" s="257">
        <v>0</v>
      </c>
      <c r="R631" s="258">
        <f t="shared" si="52"/>
        <v>0</v>
      </c>
    </row>
    <row r="632" spans="1:18" outlineLevel="2">
      <c r="A632" s="271" t="s">
        <v>4887</v>
      </c>
      <c r="B632" s="195" t="s">
        <v>3534</v>
      </c>
      <c r="C632" s="229">
        <v>0</v>
      </c>
      <c r="D632" s="229">
        <f t="shared" si="50"/>
        <v>0</v>
      </c>
      <c r="E632" s="254"/>
      <c r="F632" s="255"/>
      <c r="G632" s="255"/>
      <c r="H632" s="254"/>
      <c r="I632" s="229"/>
      <c r="J632" s="254"/>
      <c r="K632" s="229">
        <f t="shared" si="48"/>
        <v>0</v>
      </c>
      <c r="L632" s="256"/>
      <c r="M632" s="229"/>
      <c r="N632" s="228">
        <v>0</v>
      </c>
      <c r="O632" s="64" t="s">
        <v>3533</v>
      </c>
      <c r="P632" s="241" t="b">
        <f>EXACT(A631,O632)</f>
        <v>1</v>
      </c>
      <c r="Q632" s="257">
        <v>0</v>
      </c>
      <c r="R632" s="258">
        <f t="shared" si="52"/>
        <v>0</v>
      </c>
    </row>
    <row r="633" spans="1:18" outlineLevel="1">
      <c r="A633" s="399" t="s">
        <v>3535</v>
      </c>
      <c r="B633" s="195"/>
      <c r="C633" s="253">
        <f>SUM(C634)</f>
        <v>0</v>
      </c>
      <c r="D633" s="253">
        <f t="shared" si="50"/>
        <v>0</v>
      </c>
      <c r="E633" s="265"/>
      <c r="F633" s="255"/>
      <c r="G633" s="255"/>
      <c r="H633" s="254"/>
      <c r="I633" s="253"/>
      <c r="J633" s="254"/>
      <c r="K633" s="253">
        <f t="shared" si="48"/>
        <v>0</v>
      </c>
      <c r="L633" s="256" t="e">
        <f>#REF!+C633</f>
        <v>#REF!</v>
      </c>
      <c r="M633" s="253"/>
      <c r="N633" s="228" t="e">
        <v>#VALUE!</v>
      </c>
      <c r="O633" s="64">
        <v>0</v>
      </c>
      <c r="Q633" s="257">
        <v>0</v>
      </c>
      <c r="R633" s="258">
        <f t="shared" si="52"/>
        <v>0</v>
      </c>
    </row>
    <row r="634" spans="1:18" outlineLevel="2">
      <c r="A634" s="400" t="s">
        <v>4888</v>
      </c>
      <c r="B634" s="44" t="s">
        <v>3536</v>
      </c>
      <c r="C634" s="229">
        <v>0</v>
      </c>
      <c r="D634" s="229">
        <f t="shared" si="50"/>
        <v>0</v>
      </c>
      <c r="E634" s="254"/>
      <c r="F634" s="255"/>
      <c r="G634" s="255"/>
      <c r="H634" s="254"/>
      <c r="I634" s="229"/>
      <c r="J634" s="254"/>
      <c r="K634" s="229">
        <f t="shared" si="48"/>
        <v>0</v>
      </c>
      <c r="L634" s="256"/>
      <c r="M634" s="229"/>
      <c r="N634" s="228">
        <v>0</v>
      </c>
      <c r="O634" s="64" t="s">
        <v>3535</v>
      </c>
      <c r="P634" s="241" t="b">
        <f>EXACT(A633,O634)</f>
        <v>1</v>
      </c>
      <c r="Q634" s="257">
        <v>0</v>
      </c>
      <c r="R634" s="258">
        <f t="shared" si="52"/>
        <v>0</v>
      </c>
    </row>
    <row r="635" spans="1:18" outlineLevel="1">
      <c r="A635" s="399" t="s">
        <v>3537</v>
      </c>
      <c r="B635" s="44"/>
      <c r="C635" s="253">
        <f>SUM(C636)</f>
        <v>0</v>
      </c>
      <c r="D635" s="253">
        <f t="shared" si="50"/>
        <v>0</v>
      </c>
      <c r="E635" s="265"/>
      <c r="F635" s="255"/>
      <c r="G635" s="255"/>
      <c r="H635" s="254"/>
      <c r="I635" s="253"/>
      <c r="J635" s="254"/>
      <c r="K635" s="253">
        <f t="shared" si="48"/>
        <v>0</v>
      </c>
      <c r="L635" s="256" t="e">
        <f>#REF!+C635</f>
        <v>#REF!</v>
      </c>
      <c r="M635" s="253"/>
      <c r="N635" s="228" t="e">
        <v>#VALUE!</v>
      </c>
      <c r="O635" s="64">
        <v>0</v>
      </c>
      <c r="Q635" s="257">
        <v>0</v>
      </c>
      <c r="R635" s="258">
        <f t="shared" si="52"/>
        <v>0</v>
      </c>
    </row>
    <row r="636" spans="1:18" outlineLevel="2">
      <c r="A636" s="400" t="s">
        <v>4889</v>
      </c>
      <c r="B636" s="207" t="s">
        <v>3538</v>
      </c>
      <c r="C636" s="229">
        <v>0</v>
      </c>
      <c r="D636" s="229">
        <f t="shared" si="50"/>
        <v>0</v>
      </c>
      <c r="E636" s="254"/>
      <c r="F636" s="255"/>
      <c r="G636" s="255"/>
      <c r="H636" s="254"/>
      <c r="I636" s="229"/>
      <c r="J636" s="254"/>
      <c r="K636" s="229">
        <f t="shared" si="48"/>
        <v>0</v>
      </c>
      <c r="L636" s="256"/>
      <c r="M636" s="229"/>
      <c r="N636" s="228">
        <v>0</v>
      </c>
      <c r="O636" s="64" t="s">
        <v>3537</v>
      </c>
      <c r="P636" s="241" t="b">
        <f>EXACT(A635,O636)</f>
        <v>1</v>
      </c>
      <c r="Q636" s="257">
        <v>0</v>
      </c>
      <c r="R636" s="258">
        <f t="shared" si="52"/>
        <v>0</v>
      </c>
    </row>
    <row r="637" spans="1:18" outlineLevel="1">
      <c r="A637" s="399" t="s">
        <v>3539</v>
      </c>
      <c r="B637" s="207"/>
      <c r="C637" s="253">
        <f>SUM(C638)</f>
        <v>38037.599999999897</v>
      </c>
      <c r="D637" s="253">
        <f t="shared" si="50"/>
        <v>-38037.599999999897</v>
      </c>
      <c r="E637" s="265"/>
      <c r="F637" s="255"/>
      <c r="G637" s="255"/>
      <c r="H637" s="254"/>
      <c r="I637" s="253"/>
      <c r="J637" s="254"/>
      <c r="K637" s="253">
        <f t="shared" si="48"/>
        <v>-38037.599999999897</v>
      </c>
      <c r="L637" s="256" t="e">
        <f>#REF!+C637</f>
        <v>#REF!</v>
      </c>
      <c r="M637" s="253"/>
      <c r="N637" s="228" t="e">
        <v>#VALUE!</v>
      </c>
      <c r="O637" s="64">
        <v>0</v>
      </c>
      <c r="Q637" s="257">
        <v>51.5</v>
      </c>
      <c r="R637" s="258">
        <f t="shared" si="52"/>
        <v>-38089.099999999897</v>
      </c>
    </row>
    <row r="638" spans="1:18" outlineLevel="2">
      <c r="A638" s="400" t="s">
        <v>4890</v>
      </c>
      <c r="B638" s="207" t="s">
        <v>3540</v>
      </c>
      <c r="C638" s="229">
        <v>38037.599999999897</v>
      </c>
      <c r="D638" s="229">
        <f t="shared" si="50"/>
        <v>-38037.599999999897</v>
      </c>
      <c r="E638" s="254"/>
      <c r="F638" s="255"/>
      <c r="G638" s="255"/>
      <c r="H638" s="254"/>
      <c r="I638" s="229"/>
      <c r="J638" s="254"/>
      <c r="K638" s="229">
        <f t="shared" si="48"/>
        <v>-38037.599999999897</v>
      </c>
      <c r="L638" s="256"/>
      <c r="M638" s="229"/>
      <c r="N638" s="228">
        <v>0</v>
      </c>
      <c r="O638" s="64" t="s">
        <v>3539</v>
      </c>
      <c r="P638" s="241" t="b">
        <f>EXACT(A637,O638)</f>
        <v>1</v>
      </c>
      <c r="Q638" s="257">
        <v>0</v>
      </c>
      <c r="R638" s="258">
        <f t="shared" si="52"/>
        <v>-38037.599999999897</v>
      </c>
    </row>
    <row r="639" spans="1:18" outlineLevel="1">
      <c r="A639" s="408" t="s">
        <v>3541</v>
      </c>
      <c r="B639" s="275" t="s">
        <v>3542</v>
      </c>
      <c r="C639" s="253">
        <f>SUM(C640)</f>
        <v>0</v>
      </c>
      <c r="D639" s="253">
        <f t="shared" si="50"/>
        <v>0</v>
      </c>
      <c r="E639" s="265"/>
      <c r="F639" s="255"/>
      <c r="G639" s="255"/>
      <c r="H639" s="254"/>
      <c r="I639" s="253"/>
      <c r="J639" s="254"/>
      <c r="K639" s="253">
        <f t="shared" si="48"/>
        <v>0</v>
      </c>
      <c r="L639" s="256" t="e">
        <f>#REF!+C639</f>
        <v>#REF!</v>
      </c>
      <c r="M639" s="253"/>
      <c r="N639" s="228" t="e">
        <v>#VALUE!</v>
      </c>
      <c r="O639" s="64">
        <v>0</v>
      </c>
      <c r="Q639" s="257">
        <v>-126.51</v>
      </c>
      <c r="R639" s="258">
        <f t="shared" si="52"/>
        <v>126.51</v>
      </c>
    </row>
    <row r="640" spans="1:18" outlineLevel="2">
      <c r="A640" s="400" t="s">
        <v>5778</v>
      </c>
      <c r="B640" s="207" t="s">
        <v>3543</v>
      </c>
      <c r="C640" s="229">
        <v>0</v>
      </c>
      <c r="D640" s="229">
        <f t="shared" si="50"/>
        <v>0</v>
      </c>
      <c r="E640" s="254"/>
      <c r="F640" s="255"/>
      <c r="G640" s="255"/>
      <c r="H640" s="254"/>
      <c r="I640" s="229"/>
      <c r="J640" s="254"/>
      <c r="K640" s="229">
        <f t="shared" si="48"/>
        <v>0</v>
      </c>
      <c r="L640" s="256"/>
      <c r="M640" s="229"/>
      <c r="N640" s="228">
        <v>6222311000</v>
      </c>
      <c r="O640" s="64">
        <v>0</v>
      </c>
      <c r="P640" s="241" t="b">
        <f>EXACT(A639,O640)</f>
        <v>0</v>
      </c>
      <c r="Q640" s="257">
        <v>0</v>
      </c>
      <c r="R640" s="258">
        <f t="shared" si="52"/>
        <v>0</v>
      </c>
    </row>
    <row r="641" spans="1:18" outlineLevel="1">
      <c r="A641" s="408" t="s">
        <v>3544</v>
      </c>
      <c r="B641" s="207"/>
      <c r="C641" s="253">
        <f>SUM(C642)</f>
        <v>0</v>
      </c>
      <c r="D641" s="253">
        <f t="shared" si="50"/>
        <v>0</v>
      </c>
      <c r="E641" s="265"/>
      <c r="F641" s="255"/>
      <c r="G641" s="255"/>
      <c r="H641" s="254"/>
      <c r="I641" s="253"/>
      <c r="J641" s="254"/>
      <c r="K641" s="253">
        <f t="shared" si="48"/>
        <v>0</v>
      </c>
      <c r="L641" s="256" t="e">
        <f>#REF!+C641</f>
        <v>#REF!</v>
      </c>
      <c r="M641" s="253"/>
      <c r="N641" s="228" t="e">
        <v>#VALUE!</v>
      </c>
      <c r="O641" s="64">
        <v>0</v>
      </c>
      <c r="Q641" s="257">
        <v>-388.52</v>
      </c>
      <c r="R641" s="258">
        <f t="shared" si="52"/>
        <v>388.52</v>
      </c>
    </row>
    <row r="642" spans="1:18" outlineLevel="2">
      <c r="A642" s="400" t="s">
        <v>5779</v>
      </c>
      <c r="B642" s="207" t="s">
        <v>3545</v>
      </c>
      <c r="C642" s="229">
        <v>0</v>
      </c>
      <c r="D642" s="229">
        <f t="shared" si="50"/>
        <v>0</v>
      </c>
      <c r="E642" s="254"/>
      <c r="F642" s="255"/>
      <c r="G642" s="255"/>
      <c r="H642" s="254"/>
      <c r="I642" s="229"/>
      <c r="J642" s="254"/>
      <c r="K642" s="229">
        <f t="shared" ref="K642:K648" si="53">D642+I642</f>
        <v>0</v>
      </c>
      <c r="L642" s="256"/>
      <c r="M642" s="229"/>
      <c r="N642" s="228">
        <v>6222313000</v>
      </c>
      <c r="O642" s="64">
        <v>0</v>
      </c>
      <c r="P642" s="241" t="b">
        <f>EXACT(A641,O642)</f>
        <v>0</v>
      </c>
      <c r="Q642" s="257">
        <v>0</v>
      </c>
      <c r="R642" s="258">
        <f t="shared" si="52"/>
        <v>0</v>
      </c>
    </row>
    <row r="643" spans="1:18" outlineLevel="1">
      <c r="A643" s="408" t="s">
        <v>3546</v>
      </c>
      <c r="B643" s="207"/>
      <c r="C643" s="253">
        <f>SUM(C644)</f>
        <v>0</v>
      </c>
      <c r="D643" s="253">
        <f t="shared" si="50"/>
        <v>0</v>
      </c>
      <c r="E643" s="265"/>
      <c r="F643" s="255"/>
      <c r="G643" s="255"/>
      <c r="H643" s="254"/>
      <c r="I643" s="253"/>
      <c r="J643" s="254"/>
      <c r="K643" s="253">
        <f t="shared" si="53"/>
        <v>0</v>
      </c>
      <c r="L643" s="256" t="e">
        <f>#REF!+C643</f>
        <v>#REF!</v>
      </c>
      <c r="M643" s="253"/>
      <c r="N643" s="228" t="e">
        <v>#VALUE!</v>
      </c>
      <c r="O643" s="64">
        <v>0</v>
      </c>
      <c r="Q643" s="257">
        <v>0</v>
      </c>
      <c r="R643" s="258">
        <f t="shared" si="52"/>
        <v>0</v>
      </c>
    </row>
    <row r="644" spans="1:18" outlineLevel="2">
      <c r="A644" s="400" t="s">
        <v>5780</v>
      </c>
      <c r="B644" s="207" t="s">
        <v>3547</v>
      </c>
      <c r="C644" s="229">
        <v>0</v>
      </c>
      <c r="D644" s="229">
        <f t="shared" si="50"/>
        <v>0</v>
      </c>
      <c r="E644" s="254"/>
      <c r="F644" s="255"/>
      <c r="G644" s="255"/>
      <c r="H644" s="254"/>
      <c r="I644" s="229"/>
      <c r="J644" s="254"/>
      <c r="K644" s="229">
        <f t="shared" si="53"/>
        <v>0</v>
      </c>
      <c r="L644" s="256"/>
      <c r="M644" s="229"/>
      <c r="N644" s="228">
        <v>6222313500</v>
      </c>
      <c r="O644" s="64">
        <v>0</v>
      </c>
      <c r="P644" s="241" t="b">
        <f>EXACT(A643,O644)</f>
        <v>0</v>
      </c>
      <c r="Q644" s="257">
        <v>0</v>
      </c>
      <c r="R644" s="258">
        <f t="shared" si="52"/>
        <v>0</v>
      </c>
    </row>
    <row r="645" spans="1:18" outlineLevel="1">
      <c r="A645" s="408" t="s">
        <v>3548</v>
      </c>
      <c r="B645" s="207"/>
      <c r="C645" s="253">
        <f>SUM(C646)</f>
        <v>0</v>
      </c>
      <c r="D645" s="253">
        <f t="shared" si="50"/>
        <v>0</v>
      </c>
      <c r="E645" s="265"/>
      <c r="F645" s="255"/>
      <c r="G645" s="255"/>
      <c r="H645" s="254"/>
      <c r="I645" s="253"/>
      <c r="J645" s="254"/>
      <c r="K645" s="253">
        <f t="shared" si="53"/>
        <v>0</v>
      </c>
      <c r="L645" s="256" t="e">
        <f>#REF!+C645</f>
        <v>#REF!</v>
      </c>
      <c r="M645" s="253"/>
      <c r="N645" s="228" t="e">
        <v>#VALUE!</v>
      </c>
      <c r="O645" s="64">
        <v>0</v>
      </c>
      <c r="Q645" s="257">
        <v>-390.83</v>
      </c>
      <c r="R645" s="258">
        <f t="shared" si="52"/>
        <v>390.83</v>
      </c>
    </row>
    <row r="646" spans="1:18" outlineLevel="2">
      <c r="A646" s="400" t="s">
        <v>5781</v>
      </c>
      <c r="B646" s="207" t="s">
        <v>3549</v>
      </c>
      <c r="C646" s="229">
        <v>0</v>
      </c>
      <c r="D646" s="229">
        <f t="shared" si="50"/>
        <v>0</v>
      </c>
      <c r="E646" s="254"/>
      <c r="F646" s="255"/>
      <c r="G646" s="255"/>
      <c r="H646" s="254"/>
      <c r="I646" s="229"/>
      <c r="J646" s="254"/>
      <c r="K646" s="229">
        <f t="shared" si="53"/>
        <v>0</v>
      </c>
      <c r="L646" s="256"/>
      <c r="M646" s="229"/>
      <c r="N646" s="228">
        <v>6222314001</v>
      </c>
      <c r="O646" s="64">
        <v>0</v>
      </c>
      <c r="P646" s="241" t="b">
        <f>EXACT(A645,O646)</f>
        <v>0</v>
      </c>
      <c r="Q646" s="257">
        <v>0</v>
      </c>
      <c r="R646" s="258">
        <f t="shared" si="52"/>
        <v>0</v>
      </c>
    </row>
    <row r="647" spans="1:18" outlineLevel="1">
      <c r="A647" s="408" t="s">
        <v>3550</v>
      </c>
      <c r="B647" s="207"/>
      <c r="C647" s="253">
        <f>SUM(C648)</f>
        <v>0</v>
      </c>
      <c r="D647" s="253">
        <f t="shared" si="50"/>
        <v>0</v>
      </c>
      <c r="E647" s="265"/>
      <c r="F647" s="255"/>
      <c r="G647" s="255"/>
      <c r="H647" s="254"/>
      <c r="I647" s="253"/>
      <c r="J647" s="254"/>
      <c r="K647" s="253">
        <f t="shared" si="53"/>
        <v>0</v>
      </c>
      <c r="L647" s="256" t="e">
        <f>#REF!+C647</f>
        <v>#REF!</v>
      </c>
      <c r="M647" s="253"/>
      <c r="N647" s="228" t="e">
        <v>#VALUE!</v>
      </c>
      <c r="O647" s="64">
        <v>0</v>
      </c>
      <c r="Q647" s="257">
        <v>-944.9</v>
      </c>
      <c r="R647" s="258">
        <f t="shared" si="52"/>
        <v>944.9</v>
      </c>
    </row>
    <row r="648" spans="1:18" outlineLevel="2">
      <c r="A648" s="400" t="s">
        <v>5782</v>
      </c>
      <c r="B648" s="207" t="s">
        <v>3551</v>
      </c>
      <c r="C648" s="229">
        <v>0</v>
      </c>
      <c r="D648" s="229">
        <f t="shared" si="50"/>
        <v>0</v>
      </c>
      <c r="E648" s="254"/>
      <c r="F648" s="255"/>
      <c r="G648" s="255"/>
      <c r="H648" s="254"/>
      <c r="I648" s="229"/>
      <c r="J648" s="254"/>
      <c r="K648" s="229">
        <f t="shared" si="53"/>
        <v>0</v>
      </c>
      <c r="L648" s="256"/>
      <c r="M648" s="229"/>
      <c r="N648" s="228">
        <v>6222314002</v>
      </c>
      <c r="O648" s="64">
        <v>0</v>
      </c>
      <c r="P648" s="241" t="b">
        <f>EXACT(A647,O648)</f>
        <v>0</v>
      </c>
      <c r="Q648" s="257">
        <v>0</v>
      </c>
      <c r="R648" s="258">
        <f t="shared" si="52"/>
        <v>0</v>
      </c>
    </row>
    <row r="649" spans="1:18" outlineLevel="1">
      <c r="A649" s="399" t="s">
        <v>3552</v>
      </c>
      <c r="B649" s="270"/>
      <c r="C649" s="253">
        <f>SUM(C650)</f>
        <v>68297.83</v>
      </c>
      <c r="D649" s="253">
        <f>C649*-1</f>
        <v>-68297.83</v>
      </c>
      <c r="E649" s="265"/>
      <c r="F649" s="255"/>
      <c r="G649" s="255"/>
      <c r="H649" s="254"/>
      <c r="I649" s="253"/>
      <c r="J649" s="254"/>
      <c r="K649" s="253">
        <f>D649+I649</f>
        <v>-68297.83</v>
      </c>
      <c r="L649" s="256" t="e">
        <f>#REF!+C649</f>
        <v>#REF!</v>
      </c>
      <c r="M649" s="253"/>
      <c r="N649" s="228" t="e">
        <v>#VALUE!</v>
      </c>
      <c r="O649" s="64">
        <v>0</v>
      </c>
      <c r="Q649" s="257">
        <v>-62940.800000000003</v>
      </c>
      <c r="R649" s="258">
        <f>K649-Q649</f>
        <v>-5357.0299999999988</v>
      </c>
    </row>
    <row r="650" spans="1:18" outlineLevel="2">
      <c r="A650" s="271" t="s">
        <v>4897</v>
      </c>
      <c r="B650" s="195" t="s">
        <v>3553</v>
      </c>
      <c r="C650" s="229">
        <v>68297.83</v>
      </c>
      <c r="D650" s="229">
        <f>C650*-1</f>
        <v>-68297.83</v>
      </c>
      <c r="E650" s="254"/>
      <c r="F650" s="255"/>
      <c r="G650" s="255"/>
      <c r="H650" s="254"/>
      <c r="I650" s="229"/>
      <c r="J650" s="254"/>
      <c r="K650" s="229">
        <f>D650+I650</f>
        <v>-68297.83</v>
      </c>
      <c r="L650" s="256"/>
      <c r="M650" s="229"/>
      <c r="N650" s="228">
        <v>0</v>
      </c>
      <c r="O650" s="64" t="s">
        <v>3552</v>
      </c>
      <c r="P650" s="241" t="b">
        <f>EXACT(A649,O650)</f>
        <v>1</v>
      </c>
      <c r="Q650" s="257">
        <v>0</v>
      </c>
      <c r="R650" s="258">
        <f>K650-Q650</f>
        <v>-68297.83</v>
      </c>
    </row>
    <row r="651" spans="1:18" outlineLevel="1">
      <c r="A651" s="399" t="s">
        <v>3554</v>
      </c>
      <c r="B651" s="44"/>
      <c r="C651" s="253">
        <f>SUM(C652:C652)</f>
        <v>66329.600000000006</v>
      </c>
      <c r="D651" s="253">
        <f t="shared" si="50"/>
        <v>-66329.600000000006</v>
      </c>
      <c r="E651" s="265"/>
      <c r="F651" s="255"/>
      <c r="G651" s="255"/>
      <c r="H651" s="254"/>
      <c r="I651" s="253"/>
      <c r="J651" s="254"/>
      <c r="K651" s="253">
        <f t="shared" ref="K651:K708" si="54">D651+I651</f>
        <v>-66329.600000000006</v>
      </c>
      <c r="L651" s="256" t="e">
        <f>#REF!+C651</f>
        <v>#REF!</v>
      </c>
      <c r="M651" s="253"/>
      <c r="N651" s="228" t="e">
        <v>#VALUE!</v>
      </c>
      <c r="O651" s="64">
        <v>0</v>
      </c>
      <c r="Q651" s="257">
        <v>-116.4</v>
      </c>
      <c r="R651" s="258">
        <f t="shared" si="52"/>
        <v>-66213.200000000012</v>
      </c>
    </row>
    <row r="652" spans="1:18" outlineLevel="2">
      <c r="A652" s="271" t="s">
        <v>4896</v>
      </c>
      <c r="B652" s="195" t="s">
        <v>3555</v>
      </c>
      <c r="C652" s="229">
        <v>66329.600000000006</v>
      </c>
      <c r="D652" s="229">
        <f t="shared" si="50"/>
        <v>-66329.600000000006</v>
      </c>
      <c r="E652" s="254"/>
      <c r="F652" s="255"/>
      <c r="G652" s="255"/>
      <c r="H652" s="254"/>
      <c r="I652" s="229"/>
      <c r="J652" s="254"/>
      <c r="K652" s="229">
        <f t="shared" si="54"/>
        <v>-66329.600000000006</v>
      </c>
      <c r="L652" s="256"/>
      <c r="M652" s="229"/>
      <c r="N652" s="228">
        <v>0</v>
      </c>
      <c r="O652" s="64" t="s">
        <v>3554</v>
      </c>
      <c r="P652" s="241" t="b">
        <f>EXACT(A651,O652)</f>
        <v>1</v>
      </c>
      <c r="Q652" s="257">
        <v>0</v>
      </c>
      <c r="R652" s="258">
        <f t="shared" si="52"/>
        <v>-66329.600000000006</v>
      </c>
    </row>
    <row r="653" spans="1:18" outlineLevel="1">
      <c r="A653" s="399" t="s">
        <v>3556</v>
      </c>
      <c r="C653" s="253">
        <f>SUM(C654:C655)</f>
        <v>796990</v>
      </c>
      <c r="D653" s="253">
        <f t="shared" si="50"/>
        <v>-796990</v>
      </c>
      <c r="E653" s="254"/>
      <c r="F653" s="255"/>
      <c r="G653" s="255"/>
      <c r="H653" s="254"/>
      <c r="I653" s="253"/>
      <c r="J653" s="254"/>
      <c r="K653" s="253">
        <f t="shared" si="54"/>
        <v>-796990</v>
      </c>
      <c r="L653" s="256" t="e">
        <f>#REF!+C653</f>
        <v>#REF!</v>
      </c>
      <c r="M653" s="253"/>
      <c r="N653" s="228" t="e">
        <v>#VALUE!</v>
      </c>
      <c r="O653" s="64">
        <v>0</v>
      </c>
      <c r="Q653" s="257">
        <v>-698224.4</v>
      </c>
      <c r="R653" s="258">
        <f t="shared" si="52"/>
        <v>-98765.599999999977</v>
      </c>
    </row>
    <row r="654" spans="1:18" outlineLevel="2">
      <c r="A654" s="400" t="s">
        <v>4898</v>
      </c>
      <c r="B654" s="44" t="s">
        <v>3557</v>
      </c>
      <c r="C654" s="229">
        <v>0</v>
      </c>
      <c r="D654" s="229">
        <f t="shared" si="50"/>
        <v>0</v>
      </c>
      <c r="E654" s="254"/>
      <c r="F654" s="255"/>
      <c r="G654" s="255"/>
      <c r="H654" s="254"/>
      <c r="I654" s="229"/>
      <c r="J654" s="254"/>
      <c r="K654" s="229">
        <f t="shared" si="54"/>
        <v>0</v>
      </c>
      <c r="L654" s="256"/>
      <c r="M654" s="229"/>
      <c r="N654" s="228">
        <v>0</v>
      </c>
      <c r="O654" s="64" t="s">
        <v>3556</v>
      </c>
      <c r="P654" s="241" t="b">
        <f>EXACT($A$653,O654)</f>
        <v>1</v>
      </c>
      <c r="Q654" s="257">
        <v>0</v>
      </c>
      <c r="R654" s="258">
        <f t="shared" si="52"/>
        <v>0</v>
      </c>
    </row>
    <row r="655" spans="1:18" outlineLevel="2">
      <c r="A655" s="271" t="s">
        <v>4899</v>
      </c>
      <c r="B655" s="195" t="s">
        <v>3557</v>
      </c>
      <c r="C655" s="229">
        <v>796990</v>
      </c>
      <c r="D655" s="229">
        <f t="shared" si="50"/>
        <v>-796990</v>
      </c>
      <c r="E655" s="254"/>
      <c r="F655" s="255"/>
      <c r="G655" s="255"/>
      <c r="H655" s="254"/>
      <c r="I655" s="229"/>
      <c r="J655" s="254"/>
      <c r="K655" s="229">
        <f t="shared" si="54"/>
        <v>-796990</v>
      </c>
      <c r="L655" s="256"/>
      <c r="M655" s="229"/>
      <c r="N655" s="228">
        <v>0</v>
      </c>
      <c r="O655" s="64" t="s">
        <v>3556</v>
      </c>
      <c r="P655" s="241" t="b">
        <f>EXACT($A$653,O655)</f>
        <v>1</v>
      </c>
      <c r="Q655" s="257">
        <v>0</v>
      </c>
      <c r="R655" s="258">
        <f t="shared" si="52"/>
        <v>-796990</v>
      </c>
    </row>
    <row r="656" spans="1:18" outlineLevel="1">
      <c r="A656" s="399" t="s">
        <v>3558</v>
      </c>
      <c r="C656" s="253">
        <f>SUM(C657:C658)</f>
        <v>1143.76</v>
      </c>
      <c r="D656" s="253">
        <f t="shared" si="50"/>
        <v>-1143.76</v>
      </c>
      <c r="E656" s="254"/>
      <c r="F656" s="255"/>
      <c r="G656" s="255"/>
      <c r="H656" s="254"/>
      <c r="I656" s="253"/>
      <c r="J656" s="254"/>
      <c r="K656" s="253">
        <f t="shared" si="54"/>
        <v>-1143.76</v>
      </c>
      <c r="L656" s="256" t="e">
        <f>#REF!+C656</f>
        <v>#REF!</v>
      </c>
      <c r="M656" s="253"/>
      <c r="N656" s="228" t="e">
        <v>#VALUE!</v>
      </c>
      <c r="O656" s="64">
        <v>0</v>
      </c>
      <c r="Q656" s="257">
        <v>-907.91</v>
      </c>
      <c r="R656" s="258">
        <f t="shared" si="52"/>
        <v>-235.85000000000002</v>
      </c>
    </row>
    <row r="657" spans="1:18" outlineLevel="2">
      <c r="A657" s="400" t="s">
        <v>4900</v>
      </c>
      <c r="B657" s="44" t="s">
        <v>3559</v>
      </c>
      <c r="C657" s="229">
        <v>0</v>
      </c>
      <c r="D657" s="229">
        <f t="shared" si="50"/>
        <v>0</v>
      </c>
      <c r="E657" s="254"/>
      <c r="F657" s="255"/>
      <c r="G657" s="255"/>
      <c r="H657" s="254"/>
      <c r="I657" s="229"/>
      <c r="J657" s="254"/>
      <c r="K657" s="229">
        <f t="shared" si="54"/>
        <v>0</v>
      </c>
      <c r="L657" s="256"/>
      <c r="M657" s="229"/>
      <c r="N657" s="228">
        <v>0</v>
      </c>
      <c r="O657" s="64" t="s">
        <v>3558</v>
      </c>
      <c r="P657" s="241" t="b">
        <f>EXACT($A$656,O657)</f>
        <v>1</v>
      </c>
      <c r="Q657" s="257">
        <v>0</v>
      </c>
      <c r="R657" s="258">
        <f t="shared" si="52"/>
        <v>0</v>
      </c>
    </row>
    <row r="658" spans="1:18" outlineLevel="2">
      <c r="A658" s="271" t="s">
        <v>4901</v>
      </c>
      <c r="B658" s="195" t="s">
        <v>3560</v>
      </c>
      <c r="C658" s="229">
        <v>1143.76</v>
      </c>
      <c r="D658" s="229">
        <f t="shared" si="50"/>
        <v>-1143.76</v>
      </c>
      <c r="E658" s="254"/>
      <c r="F658" s="255"/>
      <c r="G658" s="255"/>
      <c r="H658" s="254"/>
      <c r="I658" s="229"/>
      <c r="J658" s="254"/>
      <c r="K658" s="229">
        <f t="shared" si="54"/>
        <v>-1143.76</v>
      </c>
      <c r="L658" s="256"/>
      <c r="M658" s="229"/>
      <c r="N658" s="228">
        <v>0</v>
      </c>
      <c r="O658" s="64" t="s">
        <v>3558</v>
      </c>
      <c r="P658" s="241" t="b">
        <f>EXACT($A$656,O658)</f>
        <v>1</v>
      </c>
      <c r="Q658" s="257">
        <v>0</v>
      </c>
      <c r="R658" s="258">
        <f t="shared" si="52"/>
        <v>-1143.76</v>
      </c>
    </row>
    <row r="659" spans="1:18" outlineLevel="1">
      <c r="A659" s="399" t="s">
        <v>3561</v>
      </c>
      <c r="C659" s="253">
        <f>SUM(C660:C669)</f>
        <v>1704895.5199999982</v>
      </c>
      <c r="D659" s="253">
        <f t="shared" si="50"/>
        <v>-1704895.5199999982</v>
      </c>
      <c r="E659" s="254"/>
      <c r="F659" s="255"/>
      <c r="G659" s="255"/>
      <c r="H659" s="254"/>
      <c r="I659" s="253"/>
      <c r="J659" s="254"/>
      <c r="K659" s="253">
        <f t="shared" si="54"/>
        <v>-1704895.5199999982</v>
      </c>
      <c r="L659" s="256" t="e">
        <f>#REF!+C659</f>
        <v>#REF!</v>
      </c>
      <c r="M659" s="253"/>
      <c r="N659" s="228" t="e">
        <v>#VALUE!</v>
      </c>
      <c r="O659" s="64">
        <v>0</v>
      </c>
      <c r="Q659" s="257">
        <v>-1542843.07</v>
      </c>
      <c r="R659" s="258">
        <f t="shared" si="52"/>
        <v>-162052.44999999809</v>
      </c>
    </row>
    <row r="660" spans="1:18" outlineLevel="2">
      <c r="A660" s="400" t="s">
        <v>4902</v>
      </c>
      <c r="B660" s="44" t="s">
        <v>3562</v>
      </c>
      <c r="C660" s="229">
        <v>0</v>
      </c>
      <c r="D660" s="229">
        <f t="shared" si="50"/>
        <v>0</v>
      </c>
      <c r="E660" s="254"/>
      <c r="F660" s="255"/>
      <c r="G660" s="255"/>
      <c r="H660" s="254"/>
      <c r="I660" s="229"/>
      <c r="J660" s="254"/>
      <c r="K660" s="229">
        <f t="shared" si="54"/>
        <v>0</v>
      </c>
      <c r="L660" s="256"/>
      <c r="M660" s="229"/>
      <c r="N660" s="228">
        <v>0</v>
      </c>
      <c r="O660" s="64" t="s">
        <v>3561</v>
      </c>
      <c r="P660" s="241" t="b">
        <f>EXACT($A$659,O660)</f>
        <v>1</v>
      </c>
      <c r="Q660" s="257">
        <v>0</v>
      </c>
      <c r="R660" s="258">
        <f t="shared" si="52"/>
        <v>0</v>
      </c>
    </row>
    <row r="661" spans="1:18" outlineLevel="2">
      <c r="A661" s="271" t="s">
        <v>4903</v>
      </c>
      <c r="B661" s="195" t="s">
        <v>3563</v>
      </c>
      <c r="C661" s="229">
        <v>376646.929999999</v>
      </c>
      <c r="D661" s="229">
        <f t="shared" si="50"/>
        <v>-376646.929999999</v>
      </c>
      <c r="E661" s="254"/>
      <c r="F661" s="255"/>
      <c r="G661" s="255"/>
      <c r="H661" s="254"/>
      <c r="I661" s="229"/>
      <c r="J661" s="254"/>
      <c r="K661" s="229">
        <f t="shared" si="54"/>
        <v>-376646.929999999</v>
      </c>
      <c r="L661" s="256"/>
      <c r="M661" s="229"/>
      <c r="N661" s="228">
        <v>0</v>
      </c>
      <c r="O661" s="64" t="s">
        <v>3561</v>
      </c>
      <c r="P661" s="241" t="b">
        <f t="shared" ref="P661:P668" si="55">EXACT($A$659,O661)</f>
        <v>1</v>
      </c>
      <c r="Q661" s="257">
        <v>0</v>
      </c>
      <c r="R661" s="258">
        <f t="shared" si="52"/>
        <v>-376646.929999999</v>
      </c>
    </row>
    <row r="662" spans="1:18" outlineLevel="2">
      <c r="A662" s="271" t="s">
        <v>4904</v>
      </c>
      <c r="B662" s="195" t="s">
        <v>3564</v>
      </c>
      <c r="C662" s="229">
        <v>117843.91</v>
      </c>
      <c r="D662" s="229">
        <f t="shared" si="50"/>
        <v>-117843.91</v>
      </c>
      <c r="E662" s="254"/>
      <c r="F662" s="255"/>
      <c r="G662" s="255"/>
      <c r="H662" s="254"/>
      <c r="I662" s="229"/>
      <c r="J662" s="254"/>
      <c r="K662" s="229">
        <f t="shared" si="54"/>
        <v>-117843.91</v>
      </c>
      <c r="L662" s="256"/>
      <c r="M662" s="229"/>
      <c r="N662" s="228">
        <v>0</v>
      </c>
      <c r="O662" s="64" t="s">
        <v>3561</v>
      </c>
      <c r="P662" s="241" t="b">
        <f t="shared" si="55"/>
        <v>1</v>
      </c>
      <c r="Q662" s="257">
        <v>0</v>
      </c>
      <c r="R662" s="258">
        <f t="shared" si="52"/>
        <v>-117843.91</v>
      </c>
    </row>
    <row r="663" spans="1:18" outlineLevel="2">
      <c r="A663" s="271" t="s">
        <v>4905</v>
      </c>
      <c r="B663" s="195" t="s">
        <v>3565</v>
      </c>
      <c r="C663" s="229">
        <v>497675.26</v>
      </c>
      <c r="D663" s="229">
        <f t="shared" si="50"/>
        <v>-497675.26</v>
      </c>
      <c r="E663" s="254"/>
      <c r="F663" s="255"/>
      <c r="G663" s="255"/>
      <c r="H663" s="254"/>
      <c r="I663" s="229"/>
      <c r="J663" s="254"/>
      <c r="K663" s="229">
        <f t="shared" si="54"/>
        <v>-497675.26</v>
      </c>
      <c r="L663" s="256"/>
      <c r="M663" s="229"/>
      <c r="N663" s="228">
        <v>0</v>
      </c>
      <c r="O663" s="64" t="s">
        <v>3561</v>
      </c>
      <c r="P663" s="241" t="b">
        <f t="shared" si="55"/>
        <v>1</v>
      </c>
      <c r="Q663" s="257">
        <v>0</v>
      </c>
      <c r="R663" s="258">
        <f t="shared" si="52"/>
        <v>-497675.26</v>
      </c>
    </row>
    <row r="664" spans="1:18" outlineLevel="2">
      <c r="A664" s="271" t="s">
        <v>4906</v>
      </c>
      <c r="B664" s="195" t="s">
        <v>3566</v>
      </c>
      <c r="C664" s="229">
        <v>9954.19</v>
      </c>
      <c r="D664" s="229">
        <f t="shared" si="50"/>
        <v>-9954.19</v>
      </c>
      <c r="E664" s="254"/>
      <c r="F664" s="255"/>
      <c r="G664" s="255"/>
      <c r="H664" s="254"/>
      <c r="I664" s="229"/>
      <c r="J664" s="254"/>
      <c r="K664" s="229">
        <f t="shared" si="54"/>
        <v>-9954.19</v>
      </c>
      <c r="L664" s="256"/>
      <c r="M664" s="229"/>
      <c r="N664" s="228">
        <v>0</v>
      </c>
      <c r="O664" s="64" t="s">
        <v>3561</v>
      </c>
      <c r="P664" s="241" t="b">
        <f t="shared" si="55"/>
        <v>1</v>
      </c>
      <c r="Q664" s="257">
        <v>0</v>
      </c>
      <c r="R664" s="258">
        <f t="shared" si="52"/>
        <v>-9954.19</v>
      </c>
    </row>
    <row r="665" spans="1:18" outlineLevel="2">
      <c r="A665" s="271" t="s">
        <v>4907</v>
      </c>
      <c r="B665" s="195" t="s">
        <v>3567</v>
      </c>
      <c r="C665" s="229">
        <v>5823.47</v>
      </c>
      <c r="D665" s="229">
        <f t="shared" si="50"/>
        <v>-5823.47</v>
      </c>
      <c r="E665" s="254"/>
      <c r="F665" s="255"/>
      <c r="G665" s="255"/>
      <c r="H665" s="254"/>
      <c r="I665" s="229"/>
      <c r="J665" s="254"/>
      <c r="K665" s="229">
        <f t="shared" si="54"/>
        <v>-5823.47</v>
      </c>
      <c r="L665" s="256"/>
      <c r="M665" s="229"/>
      <c r="N665" s="228">
        <v>0</v>
      </c>
      <c r="O665" s="64" t="s">
        <v>3561</v>
      </c>
      <c r="P665" s="241" t="b">
        <f t="shared" si="55"/>
        <v>1</v>
      </c>
      <c r="Q665" s="257">
        <v>0</v>
      </c>
      <c r="R665" s="258">
        <f t="shared" si="52"/>
        <v>-5823.47</v>
      </c>
    </row>
    <row r="666" spans="1:18" outlineLevel="2">
      <c r="A666" s="271" t="s">
        <v>4908</v>
      </c>
      <c r="B666" s="195" t="s">
        <v>3568</v>
      </c>
      <c r="C666" s="229">
        <v>151.05000000000001</v>
      </c>
      <c r="D666" s="229">
        <f t="shared" si="50"/>
        <v>-151.05000000000001</v>
      </c>
      <c r="E666" s="254"/>
      <c r="F666" s="255"/>
      <c r="G666" s="255"/>
      <c r="H666" s="254"/>
      <c r="I666" s="229"/>
      <c r="J666" s="254"/>
      <c r="K666" s="229">
        <f t="shared" si="54"/>
        <v>-151.05000000000001</v>
      </c>
      <c r="L666" s="256"/>
      <c r="M666" s="229"/>
      <c r="N666" s="228">
        <v>0</v>
      </c>
      <c r="O666" s="64" t="s">
        <v>3561</v>
      </c>
      <c r="P666" s="241" t="b">
        <f t="shared" si="55"/>
        <v>1</v>
      </c>
      <c r="Q666" s="257">
        <v>0</v>
      </c>
      <c r="R666" s="258">
        <f t="shared" si="52"/>
        <v>-151.05000000000001</v>
      </c>
    </row>
    <row r="667" spans="1:18" outlineLevel="2">
      <c r="A667" s="400" t="s">
        <v>4909</v>
      </c>
      <c r="B667" s="44" t="s">
        <v>3569</v>
      </c>
      <c r="C667" s="229">
        <v>0</v>
      </c>
      <c r="D667" s="229">
        <f t="shared" si="50"/>
        <v>0</v>
      </c>
      <c r="E667" s="254"/>
      <c r="F667" s="255"/>
      <c r="G667" s="255"/>
      <c r="H667" s="254"/>
      <c r="I667" s="229"/>
      <c r="J667" s="254"/>
      <c r="K667" s="229">
        <f t="shared" si="54"/>
        <v>0</v>
      </c>
      <c r="L667" s="256"/>
      <c r="M667" s="229"/>
      <c r="N667" s="228">
        <v>0</v>
      </c>
      <c r="O667" s="64" t="s">
        <v>3561</v>
      </c>
      <c r="P667" s="241" t="b">
        <f t="shared" si="55"/>
        <v>1</v>
      </c>
      <c r="Q667" s="257">
        <v>0</v>
      </c>
      <c r="R667" s="258">
        <f t="shared" si="52"/>
        <v>0</v>
      </c>
    </row>
    <row r="668" spans="1:18" outlineLevel="2">
      <c r="A668" s="271" t="s">
        <v>4910</v>
      </c>
      <c r="B668" s="195" t="s">
        <v>3570</v>
      </c>
      <c r="C668" s="229">
        <v>696800.70999999903</v>
      </c>
      <c r="D668" s="229">
        <f t="shared" si="50"/>
        <v>-696800.70999999903</v>
      </c>
      <c r="E668" s="254"/>
      <c r="F668" s="255"/>
      <c r="G668" s="255"/>
      <c r="H668" s="254"/>
      <c r="I668" s="229"/>
      <c r="J668" s="254"/>
      <c r="K668" s="229">
        <f t="shared" si="54"/>
        <v>-696800.70999999903</v>
      </c>
      <c r="L668" s="256"/>
      <c r="M668" s="229"/>
      <c r="N668" s="228">
        <v>0</v>
      </c>
      <c r="O668" s="64" t="s">
        <v>3561</v>
      </c>
      <c r="P668" s="241" t="b">
        <f t="shared" si="55"/>
        <v>1</v>
      </c>
      <c r="Q668" s="257">
        <v>0</v>
      </c>
      <c r="R668" s="258">
        <f t="shared" si="52"/>
        <v>-696800.70999999903</v>
      </c>
    </row>
    <row r="669" spans="1:18" outlineLevel="2">
      <c r="A669" s="271" t="s">
        <v>4911</v>
      </c>
      <c r="B669" s="195" t="s">
        <v>3571</v>
      </c>
      <c r="C669" s="229">
        <v>0</v>
      </c>
      <c r="D669" s="229">
        <f t="shared" si="50"/>
        <v>0</v>
      </c>
      <c r="E669" s="254"/>
      <c r="F669" s="255"/>
      <c r="G669" s="255"/>
      <c r="H669" s="254"/>
      <c r="I669" s="229"/>
      <c r="J669" s="254"/>
      <c r="K669" s="229">
        <f t="shared" si="54"/>
        <v>0</v>
      </c>
      <c r="L669" s="256"/>
      <c r="M669" s="229"/>
      <c r="N669" s="228">
        <v>0</v>
      </c>
      <c r="O669" s="64" t="s">
        <v>3561</v>
      </c>
      <c r="P669" s="241" t="b">
        <f>EXACT(A659,O669)</f>
        <v>1</v>
      </c>
      <c r="Q669" s="257">
        <v>0</v>
      </c>
      <c r="R669" s="258">
        <f t="shared" si="52"/>
        <v>0</v>
      </c>
    </row>
    <row r="670" spans="1:18" outlineLevel="1">
      <c r="A670" s="399" t="s">
        <v>3572</v>
      </c>
      <c r="B670" s="195"/>
      <c r="C670" s="253">
        <f>SUM(C671)</f>
        <v>63423.22</v>
      </c>
      <c r="D670" s="253">
        <f t="shared" si="50"/>
        <v>-63423.22</v>
      </c>
      <c r="E670" s="265"/>
      <c r="F670" s="255"/>
      <c r="G670" s="255"/>
      <c r="H670" s="254"/>
      <c r="I670" s="253"/>
      <c r="J670" s="254"/>
      <c r="K670" s="253">
        <f t="shared" si="54"/>
        <v>-63423.22</v>
      </c>
      <c r="L670" s="256" t="e">
        <f>#REF!+C670</f>
        <v>#REF!</v>
      </c>
      <c r="M670" s="253"/>
      <c r="N670" s="228" t="e">
        <v>#VALUE!</v>
      </c>
      <c r="O670" s="64">
        <v>0</v>
      </c>
      <c r="Q670" s="257">
        <v>-59880.01</v>
      </c>
      <c r="R670" s="258">
        <f>K670-Q670</f>
        <v>-3543.2099999999991</v>
      </c>
    </row>
    <row r="671" spans="1:18" outlineLevel="2">
      <c r="A671" s="271" t="s">
        <v>4912</v>
      </c>
      <c r="B671" s="195" t="s">
        <v>3573</v>
      </c>
      <c r="C671" s="229">
        <v>63423.22</v>
      </c>
      <c r="D671" s="229">
        <f t="shared" si="50"/>
        <v>-63423.22</v>
      </c>
      <c r="E671" s="254"/>
      <c r="F671" s="255"/>
      <c r="G671" s="255"/>
      <c r="H671" s="254"/>
      <c r="I671" s="229"/>
      <c r="J671" s="254"/>
      <c r="K671" s="229">
        <f t="shared" si="54"/>
        <v>-63423.22</v>
      </c>
      <c r="L671" s="256"/>
      <c r="M671" s="229"/>
      <c r="N671" s="228">
        <v>0</v>
      </c>
      <c r="O671" s="64" t="s">
        <v>3572</v>
      </c>
      <c r="P671" s="241" t="b">
        <f>EXACT(A670,O671)</f>
        <v>1</v>
      </c>
      <c r="Q671" s="257">
        <v>0</v>
      </c>
      <c r="R671" s="258">
        <f>K671-Q671</f>
        <v>-63423.22</v>
      </c>
    </row>
    <row r="672" spans="1:18" outlineLevel="1">
      <c r="A672" s="399" t="s">
        <v>3574</v>
      </c>
      <c r="C672" s="253">
        <f>SUM(C673:C692)</f>
        <v>0</v>
      </c>
      <c r="D672" s="253">
        <f t="shared" si="50"/>
        <v>0</v>
      </c>
      <c r="E672" s="254"/>
      <c r="F672" s="255"/>
      <c r="G672" s="255"/>
      <c r="H672" s="254"/>
      <c r="I672" s="253"/>
      <c r="J672" s="254"/>
      <c r="K672" s="253">
        <f t="shared" si="54"/>
        <v>0</v>
      </c>
      <c r="L672" s="256" t="e">
        <f>#REF!+C672</f>
        <v>#REF!</v>
      </c>
      <c r="M672" s="253"/>
      <c r="N672" s="228" t="e">
        <v>#VALUE!</v>
      </c>
      <c r="O672" s="64">
        <v>0</v>
      </c>
      <c r="Q672" s="257">
        <v>0</v>
      </c>
      <c r="R672" s="258">
        <f t="shared" si="52"/>
        <v>0</v>
      </c>
    </row>
    <row r="673" spans="1:18" outlineLevel="2">
      <c r="A673" s="271" t="s">
        <v>4913</v>
      </c>
      <c r="B673" s="195" t="s">
        <v>3575</v>
      </c>
      <c r="C673" s="229">
        <v>0</v>
      </c>
      <c r="D673" s="229">
        <f t="shared" si="50"/>
        <v>0</v>
      </c>
      <c r="E673" s="254"/>
      <c r="F673" s="255"/>
      <c r="G673" s="255"/>
      <c r="H673" s="254"/>
      <c r="I673" s="229"/>
      <c r="J673" s="254"/>
      <c r="K673" s="229">
        <f t="shared" si="54"/>
        <v>0</v>
      </c>
      <c r="L673" s="256"/>
      <c r="M673" s="229"/>
      <c r="N673" s="228">
        <v>0</v>
      </c>
      <c r="O673" s="64" t="s">
        <v>3574</v>
      </c>
      <c r="P673" s="241" t="b">
        <f t="shared" ref="P673:P692" si="56">EXACT($A$672,O673)</f>
        <v>1</v>
      </c>
      <c r="Q673" s="257">
        <v>0</v>
      </c>
      <c r="R673" s="258">
        <f t="shared" si="52"/>
        <v>0</v>
      </c>
    </row>
    <row r="674" spans="1:18" outlineLevel="2">
      <c r="A674" s="271" t="s">
        <v>4914</v>
      </c>
      <c r="B674" s="195" t="s">
        <v>3576</v>
      </c>
      <c r="C674" s="229">
        <v>0</v>
      </c>
      <c r="D674" s="229">
        <f t="shared" si="50"/>
        <v>0</v>
      </c>
      <c r="E674" s="254"/>
      <c r="F674" s="255"/>
      <c r="G674" s="255"/>
      <c r="H674" s="254"/>
      <c r="I674" s="229"/>
      <c r="J674" s="254"/>
      <c r="K674" s="229">
        <f t="shared" si="54"/>
        <v>0</v>
      </c>
      <c r="L674" s="256"/>
      <c r="M674" s="229"/>
      <c r="N674" s="228">
        <v>0</v>
      </c>
      <c r="O674" s="64" t="s">
        <v>3574</v>
      </c>
      <c r="P674" s="241" t="b">
        <f t="shared" si="56"/>
        <v>1</v>
      </c>
      <c r="Q674" s="257">
        <v>0</v>
      </c>
      <c r="R674" s="258">
        <f t="shared" si="52"/>
        <v>0</v>
      </c>
    </row>
    <row r="675" spans="1:18" outlineLevel="2">
      <c r="A675" s="271" t="s">
        <v>4915</v>
      </c>
      <c r="B675" s="195" t="s">
        <v>3577</v>
      </c>
      <c r="C675" s="229">
        <v>0</v>
      </c>
      <c r="D675" s="229">
        <f t="shared" si="50"/>
        <v>0</v>
      </c>
      <c r="E675" s="254"/>
      <c r="F675" s="255"/>
      <c r="G675" s="255"/>
      <c r="H675" s="254"/>
      <c r="I675" s="229"/>
      <c r="J675" s="254"/>
      <c r="K675" s="229">
        <f t="shared" si="54"/>
        <v>0</v>
      </c>
      <c r="L675" s="256"/>
      <c r="M675" s="229"/>
      <c r="N675" s="228">
        <v>0</v>
      </c>
      <c r="O675" s="64" t="s">
        <v>3574</v>
      </c>
      <c r="P675" s="241" t="b">
        <f t="shared" si="56"/>
        <v>1</v>
      </c>
      <c r="Q675" s="257">
        <v>0</v>
      </c>
      <c r="R675" s="258">
        <f t="shared" si="52"/>
        <v>0</v>
      </c>
    </row>
    <row r="676" spans="1:18" outlineLevel="2">
      <c r="A676" s="271" t="s">
        <v>4916</v>
      </c>
      <c r="B676" s="195" t="s">
        <v>3578</v>
      </c>
      <c r="C676" s="229">
        <v>0</v>
      </c>
      <c r="D676" s="229">
        <f t="shared" si="50"/>
        <v>0</v>
      </c>
      <c r="E676" s="254"/>
      <c r="F676" s="255"/>
      <c r="G676" s="255"/>
      <c r="H676" s="254"/>
      <c r="I676" s="229"/>
      <c r="J676" s="254"/>
      <c r="K676" s="229">
        <f t="shared" si="54"/>
        <v>0</v>
      </c>
      <c r="L676" s="256"/>
      <c r="M676" s="229"/>
      <c r="N676" s="228">
        <v>0</v>
      </c>
      <c r="O676" s="64" t="s">
        <v>3574</v>
      </c>
      <c r="P676" s="241" t="b">
        <f t="shared" si="56"/>
        <v>1</v>
      </c>
      <c r="Q676" s="257">
        <v>0</v>
      </c>
      <c r="R676" s="258">
        <f t="shared" si="52"/>
        <v>0</v>
      </c>
    </row>
    <row r="677" spans="1:18" outlineLevel="2">
      <c r="A677" s="271" t="s">
        <v>4917</v>
      </c>
      <c r="B677" s="195" t="s">
        <v>3579</v>
      </c>
      <c r="C677" s="229">
        <v>0</v>
      </c>
      <c r="D677" s="229">
        <f t="shared" si="50"/>
        <v>0</v>
      </c>
      <c r="E677" s="254"/>
      <c r="F677" s="255"/>
      <c r="G677" s="255"/>
      <c r="H677" s="254"/>
      <c r="I677" s="229"/>
      <c r="J677" s="254"/>
      <c r="K677" s="229">
        <f t="shared" si="54"/>
        <v>0</v>
      </c>
      <c r="L677" s="256"/>
      <c r="M677" s="229"/>
      <c r="N677" s="228">
        <v>0</v>
      </c>
      <c r="O677" s="64" t="s">
        <v>3574</v>
      </c>
      <c r="P677" s="241" t="b">
        <f t="shared" si="56"/>
        <v>1</v>
      </c>
      <c r="Q677" s="257">
        <v>0</v>
      </c>
      <c r="R677" s="258">
        <f t="shared" si="52"/>
        <v>0</v>
      </c>
    </row>
    <row r="678" spans="1:18" outlineLevel="2">
      <c r="A678" s="271" t="s">
        <v>4918</v>
      </c>
      <c r="B678" s="195" t="s">
        <v>3580</v>
      </c>
      <c r="C678" s="229">
        <v>0</v>
      </c>
      <c r="D678" s="229">
        <f t="shared" si="50"/>
        <v>0</v>
      </c>
      <c r="E678" s="254"/>
      <c r="F678" s="255"/>
      <c r="G678" s="255"/>
      <c r="H678" s="254"/>
      <c r="I678" s="229"/>
      <c r="J678" s="254"/>
      <c r="K678" s="229">
        <f t="shared" si="54"/>
        <v>0</v>
      </c>
      <c r="L678" s="256"/>
      <c r="M678" s="229"/>
      <c r="N678" s="228">
        <v>0</v>
      </c>
      <c r="O678" s="64" t="s">
        <v>3574</v>
      </c>
      <c r="P678" s="241" t="b">
        <f t="shared" si="56"/>
        <v>1</v>
      </c>
      <c r="Q678" s="257">
        <v>0</v>
      </c>
      <c r="R678" s="258">
        <f t="shared" si="52"/>
        <v>0</v>
      </c>
    </row>
    <row r="679" spans="1:18" outlineLevel="2">
      <c r="A679" s="271" t="s">
        <v>4919</v>
      </c>
      <c r="B679" s="195" t="s">
        <v>3581</v>
      </c>
      <c r="C679" s="229">
        <v>0</v>
      </c>
      <c r="D679" s="229">
        <f t="shared" si="50"/>
        <v>0</v>
      </c>
      <c r="E679" s="254"/>
      <c r="F679" s="255"/>
      <c r="G679" s="255"/>
      <c r="H679" s="254"/>
      <c r="I679" s="229"/>
      <c r="J679" s="254"/>
      <c r="K679" s="229">
        <f t="shared" si="54"/>
        <v>0</v>
      </c>
      <c r="L679" s="256"/>
      <c r="M679" s="229"/>
      <c r="N679" s="228">
        <v>0</v>
      </c>
      <c r="O679" s="64" t="s">
        <v>3574</v>
      </c>
      <c r="P679" s="241" t="b">
        <f t="shared" si="56"/>
        <v>1</v>
      </c>
      <c r="Q679" s="257">
        <v>0</v>
      </c>
      <c r="R679" s="258">
        <f t="shared" ref="R679:R744" si="57">K679-Q679</f>
        <v>0</v>
      </c>
    </row>
    <row r="680" spans="1:18" outlineLevel="2">
      <c r="A680" s="271" t="s">
        <v>4920</v>
      </c>
      <c r="B680" s="195" t="s">
        <v>3582</v>
      </c>
      <c r="C680" s="229">
        <v>0</v>
      </c>
      <c r="D680" s="229">
        <f t="shared" si="50"/>
        <v>0</v>
      </c>
      <c r="E680" s="254"/>
      <c r="F680" s="255"/>
      <c r="G680" s="255"/>
      <c r="H680" s="254"/>
      <c r="I680" s="229"/>
      <c r="J680" s="254"/>
      <c r="K680" s="229">
        <f t="shared" si="54"/>
        <v>0</v>
      </c>
      <c r="L680" s="256"/>
      <c r="M680" s="229"/>
      <c r="N680" s="228">
        <v>0</v>
      </c>
      <c r="O680" s="64" t="s">
        <v>3574</v>
      </c>
      <c r="P680" s="241" t="b">
        <f t="shared" si="56"/>
        <v>1</v>
      </c>
      <c r="Q680" s="257">
        <v>0</v>
      </c>
      <c r="R680" s="258">
        <f t="shared" si="57"/>
        <v>0</v>
      </c>
    </row>
    <row r="681" spans="1:18" outlineLevel="2">
      <c r="A681" s="271" t="s">
        <v>4921</v>
      </c>
      <c r="B681" s="195" t="s">
        <v>3583</v>
      </c>
      <c r="C681" s="229">
        <v>0</v>
      </c>
      <c r="D681" s="229">
        <f t="shared" si="50"/>
        <v>0</v>
      </c>
      <c r="E681" s="254"/>
      <c r="F681" s="255"/>
      <c r="G681" s="255"/>
      <c r="H681" s="254"/>
      <c r="I681" s="229"/>
      <c r="J681" s="254"/>
      <c r="K681" s="229">
        <f t="shared" si="54"/>
        <v>0</v>
      </c>
      <c r="L681" s="256"/>
      <c r="M681" s="229"/>
      <c r="N681" s="228">
        <v>0</v>
      </c>
      <c r="O681" s="64" t="s">
        <v>3574</v>
      </c>
      <c r="P681" s="241" t="b">
        <f t="shared" si="56"/>
        <v>1</v>
      </c>
      <c r="Q681" s="257">
        <v>0</v>
      </c>
      <c r="R681" s="258">
        <f t="shared" si="57"/>
        <v>0</v>
      </c>
    </row>
    <row r="682" spans="1:18" outlineLevel="2">
      <c r="A682" s="271" t="s">
        <v>4922</v>
      </c>
      <c r="B682" s="195" t="s">
        <v>3584</v>
      </c>
      <c r="C682" s="229">
        <v>0</v>
      </c>
      <c r="D682" s="229">
        <f t="shared" si="50"/>
        <v>0</v>
      </c>
      <c r="E682" s="254"/>
      <c r="F682" s="255"/>
      <c r="G682" s="255"/>
      <c r="H682" s="254"/>
      <c r="I682" s="229"/>
      <c r="J682" s="254"/>
      <c r="K682" s="229">
        <f t="shared" si="54"/>
        <v>0</v>
      </c>
      <c r="L682" s="256"/>
      <c r="M682" s="229"/>
      <c r="N682" s="228">
        <v>0</v>
      </c>
      <c r="O682" s="64" t="s">
        <v>3574</v>
      </c>
      <c r="P682" s="241" t="b">
        <f t="shared" si="56"/>
        <v>1</v>
      </c>
      <c r="Q682" s="257">
        <v>0</v>
      </c>
      <c r="R682" s="258">
        <f t="shared" si="57"/>
        <v>0</v>
      </c>
    </row>
    <row r="683" spans="1:18" outlineLevel="2">
      <c r="A683" s="271" t="s">
        <v>4923</v>
      </c>
      <c r="B683" s="195" t="s">
        <v>3585</v>
      </c>
      <c r="C683" s="229">
        <v>0</v>
      </c>
      <c r="D683" s="229">
        <f t="shared" si="50"/>
        <v>0</v>
      </c>
      <c r="E683" s="254"/>
      <c r="F683" s="255"/>
      <c r="G683" s="255"/>
      <c r="H683" s="254"/>
      <c r="I683" s="229"/>
      <c r="J683" s="254"/>
      <c r="K683" s="229">
        <f t="shared" si="54"/>
        <v>0</v>
      </c>
      <c r="L683" s="256"/>
      <c r="M683" s="229"/>
      <c r="N683" s="228">
        <v>0</v>
      </c>
      <c r="O683" s="64" t="s">
        <v>3574</v>
      </c>
      <c r="P683" s="241" t="b">
        <f t="shared" si="56"/>
        <v>1</v>
      </c>
      <c r="Q683" s="257">
        <v>0</v>
      </c>
      <c r="R683" s="258">
        <f t="shared" si="57"/>
        <v>0</v>
      </c>
    </row>
    <row r="684" spans="1:18" outlineLevel="2">
      <c r="A684" s="271" t="s">
        <v>4924</v>
      </c>
      <c r="B684" s="195" t="s">
        <v>3586</v>
      </c>
      <c r="C684" s="229">
        <v>0</v>
      </c>
      <c r="D684" s="229">
        <f t="shared" si="50"/>
        <v>0</v>
      </c>
      <c r="E684" s="254"/>
      <c r="F684" s="255"/>
      <c r="G684" s="255"/>
      <c r="H684" s="254"/>
      <c r="I684" s="229"/>
      <c r="J684" s="254"/>
      <c r="K684" s="229">
        <f t="shared" si="54"/>
        <v>0</v>
      </c>
      <c r="L684" s="256"/>
      <c r="M684" s="229"/>
      <c r="N684" s="228">
        <v>0</v>
      </c>
      <c r="O684" s="64" t="s">
        <v>3574</v>
      </c>
      <c r="P684" s="241" t="b">
        <f t="shared" si="56"/>
        <v>1</v>
      </c>
      <c r="Q684" s="257">
        <v>0</v>
      </c>
      <c r="R684" s="258">
        <f t="shared" si="57"/>
        <v>0</v>
      </c>
    </row>
    <row r="685" spans="1:18" outlineLevel="2">
      <c r="A685" s="271" t="s">
        <v>4925</v>
      </c>
      <c r="B685" s="195" t="s">
        <v>3587</v>
      </c>
      <c r="C685" s="229">
        <v>0</v>
      </c>
      <c r="D685" s="229">
        <f t="shared" si="50"/>
        <v>0</v>
      </c>
      <c r="E685" s="254"/>
      <c r="F685" s="255"/>
      <c r="G685" s="255"/>
      <c r="H685" s="254"/>
      <c r="I685" s="229"/>
      <c r="J685" s="254"/>
      <c r="K685" s="229">
        <f t="shared" si="54"/>
        <v>0</v>
      </c>
      <c r="L685" s="256"/>
      <c r="M685" s="229"/>
      <c r="N685" s="228">
        <v>0</v>
      </c>
      <c r="O685" s="64" t="s">
        <v>3574</v>
      </c>
      <c r="P685" s="241" t="b">
        <f t="shared" si="56"/>
        <v>1</v>
      </c>
      <c r="Q685" s="257">
        <v>0</v>
      </c>
      <c r="R685" s="258">
        <f t="shared" si="57"/>
        <v>0</v>
      </c>
    </row>
    <row r="686" spans="1:18" outlineLevel="2">
      <c r="A686" s="271" t="s">
        <v>4926</v>
      </c>
      <c r="B686" s="195" t="s">
        <v>3588</v>
      </c>
      <c r="C686" s="229">
        <v>0</v>
      </c>
      <c r="D686" s="229">
        <f t="shared" si="50"/>
        <v>0</v>
      </c>
      <c r="E686" s="254"/>
      <c r="F686" s="255"/>
      <c r="G686" s="255"/>
      <c r="H686" s="254"/>
      <c r="I686" s="229"/>
      <c r="J686" s="254"/>
      <c r="K686" s="229">
        <f t="shared" si="54"/>
        <v>0</v>
      </c>
      <c r="L686" s="256"/>
      <c r="M686" s="229"/>
      <c r="N686" s="228">
        <v>0</v>
      </c>
      <c r="O686" s="64" t="s">
        <v>3574</v>
      </c>
      <c r="P686" s="241" t="b">
        <f t="shared" si="56"/>
        <v>1</v>
      </c>
      <c r="Q686" s="257">
        <v>0</v>
      </c>
      <c r="R686" s="258">
        <f t="shared" si="57"/>
        <v>0</v>
      </c>
    </row>
    <row r="687" spans="1:18" outlineLevel="2">
      <c r="A687" s="271" t="s">
        <v>4927</v>
      </c>
      <c r="B687" s="195" t="s">
        <v>3589</v>
      </c>
      <c r="C687" s="229">
        <v>0</v>
      </c>
      <c r="D687" s="229">
        <f t="shared" si="50"/>
        <v>0</v>
      </c>
      <c r="E687" s="254"/>
      <c r="F687" s="255"/>
      <c r="G687" s="255"/>
      <c r="H687" s="254"/>
      <c r="I687" s="229"/>
      <c r="J687" s="254"/>
      <c r="K687" s="229">
        <f t="shared" si="54"/>
        <v>0</v>
      </c>
      <c r="L687" s="256"/>
      <c r="M687" s="229"/>
      <c r="N687" s="228">
        <v>0</v>
      </c>
      <c r="O687" s="64" t="s">
        <v>3574</v>
      </c>
      <c r="P687" s="241" t="b">
        <f t="shared" si="56"/>
        <v>1</v>
      </c>
      <c r="Q687" s="257">
        <v>0</v>
      </c>
      <c r="R687" s="258">
        <f t="shared" si="57"/>
        <v>0</v>
      </c>
    </row>
    <row r="688" spans="1:18" outlineLevel="2">
      <c r="A688" s="271" t="s">
        <v>4928</v>
      </c>
      <c r="B688" s="195" t="s">
        <v>3590</v>
      </c>
      <c r="C688" s="229">
        <v>0</v>
      </c>
      <c r="D688" s="229">
        <f t="shared" si="50"/>
        <v>0</v>
      </c>
      <c r="E688" s="254"/>
      <c r="F688" s="255"/>
      <c r="G688" s="255"/>
      <c r="H688" s="254"/>
      <c r="I688" s="229"/>
      <c r="J688" s="254"/>
      <c r="K688" s="229">
        <f t="shared" si="54"/>
        <v>0</v>
      </c>
      <c r="L688" s="256"/>
      <c r="M688" s="229"/>
      <c r="N688" s="228">
        <v>0</v>
      </c>
      <c r="O688" s="64" t="s">
        <v>3574</v>
      </c>
      <c r="P688" s="241" t="b">
        <f t="shared" si="56"/>
        <v>1</v>
      </c>
      <c r="Q688" s="257">
        <v>0</v>
      </c>
      <c r="R688" s="258">
        <f t="shared" si="57"/>
        <v>0</v>
      </c>
    </row>
    <row r="689" spans="1:18" outlineLevel="2">
      <c r="A689" s="271" t="s">
        <v>4929</v>
      </c>
      <c r="B689" s="195" t="s">
        <v>3591</v>
      </c>
      <c r="C689" s="229">
        <v>0</v>
      </c>
      <c r="D689" s="229">
        <f t="shared" si="50"/>
        <v>0</v>
      </c>
      <c r="E689" s="254"/>
      <c r="F689" s="255"/>
      <c r="G689" s="255"/>
      <c r="H689" s="254"/>
      <c r="I689" s="229"/>
      <c r="J689" s="254"/>
      <c r="K689" s="229">
        <f t="shared" si="54"/>
        <v>0</v>
      </c>
      <c r="L689" s="256"/>
      <c r="M689" s="229"/>
      <c r="N689" s="228">
        <v>0</v>
      </c>
      <c r="O689" s="64" t="s">
        <v>3574</v>
      </c>
      <c r="P689" s="241" t="b">
        <f t="shared" si="56"/>
        <v>1</v>
      </c>
      <c r="Q689" s="257">
        <v>0</v>
      </c>
      <c r="R689" s="258">
        <f t="shared" si="57"/>
        <v>0</v>
      </c>
    </row>
    <row r="690" spans="1:18" outlineLevel="2">
      <c r="A690" s="271" t="s">
        <v>4930</v>
      </c>
      <c r="B690" s="195" t="s">
        <v>3592</v>
      </c>
      <c r="C690" s="229">
        <v>0</v>
      </c>
      <c r="D690" s="229">
        <f t="shared" si="50"/>
        <v>0</v>
      </c>
      <c r="E690" s="254"/>
      <c r="F690" s="255"/>
      <c r="G690" s="255"/>
      <c r="H690" s="254"/>
      <c r="I690" s="229"/>
      <c r="J690" s="254"/>
      <c r="K690" s="229">
        <f t="shared" si="54"/>
        <v>0</v>
      </c>
      <c r="L690" s="256"/>
      <c r="M690" s="229"/>
      <c r="N690" s="228">
        <v>0</v>
      </c>
      <c r="O690" s="64" t="s">
        <v>3574</v>
      </c>
      <c r="P690" s="241" t="b">
        <f t="shared" si="56"/>
        <v>1</v>
      </c>
      <c r="Q690" s="257">
        <v>0</v>
      </c>
      <c r="R690" s="258">
        <f t="shared" si="57"/>
        <v>0</v>
      </c>
    </row>
    <row r="691" spans="1:18" outlineLevel="2">
      <c r="A691" s="271" t="s">
        <v>4931</v>
      </c>
      <c r="B691" s="195" t="s">
        <v>3593</v>
      </c>
      <c r="C691" s="229">
        <v>0</v>
      </c>
      <c r="D691" s="229">
        <f t="shared" si="50"/>
        <v>0</v>
      </c>
      <c r="E691" s="254"/>
      <c r="F691" s="255"/>
      <c r="G691" s="255"/>
      <c r="H691" s="254"/>
      <c r="I691" s="229"/>
      <c r="J691" s="254"/>
      <c r="K691" s="229">
        <f t="shared" si="54"/>
        <v>0</v>
      </c>
      <c r="L691" s="256"/>
      <c r="M691" s="229"/>
      <c r="N691" s="228">
        <v>0</v>
      </c>
      <c r="O691" s="64" t="s">
        <v>3574</v>
      </c>
      <c r="P691" s="241" t="b">
        <f t="shared" si="56"/>
        <v>1</v>
      </c>
      <c r="Q691" s="257">
        <v>0</v>
      </c>
      <c r="R691" s="258">
        <f t="shared" si="57"/>
        <v>0</v>
      </c>
    </row>
    <row r="692" spans="1:18" outlineLevel="2">
      <c r="A692" s="400" t="s">
        <v>4932</v>
      </c>
      <c r="B692" s="44" t="s">
        <v>3594</v>
      </c>
      <c r="C692" s="229">
        <v>0</v>
      </c>
      <c r="D692" s="229">
        <f t="shared" si="50"/>
        <v>0</v>
      </c>
      <c r="E692" s="254"/>
      <c r="F692" s="255"/>
      <c r="G692" s="255"/>
      <c r="H692" s="254"/>
      <c r="I692" s="229"/>
      <c r="J692" s="254"/>
      <c r="K692" s="229">
        <f t="shared" si="54"/>
        <v>0</v>
      </c>
      <c r="L692" s="256"/>
      <c r="M692" s="229"/>
      <c r="N692" s="228">
        <v>0</v>
      </c>
      <c r="O692" s="64" t="s">
        <v>3574</v>
      </c>
      <c r="P692" s="241" t="b">
        <f t="shared" si="56"/>
        <v>1</v>
      </c>
      <c r="Q692" s="257">
        <v>0</v>
      </c>
      <c r="R692" s="258">
        <f t="shared" si="57"/>
        <v>0</v>
      </c>
    </row>
    <row r="693" spans="1:18" outlineLevel="1">
      <c r="A693" s="399" t="s">
        <v>3595</v>
      </c>
      <c r="B693" s="44"/>
      <c r="C693" s="253">
        <f>SUM(C694:C697)</f>
        <v>2899.1999999999898</v>
      </c>
      <c r="D693" s="253">
        <f t="shared" si="50"/>
        <v>-2899.1999999999898</v>
      </c>
      <c r="E693" s="254"/>
      <c r="F693" s="255"/>
      <c r="G693" s="255"/>
      <c r="H693" s="254"/>
      <c r="I693" s="253"/>
      <c r="J693" s="254"/>
      <c r="K693" s="253">
        <f t="shared" si="54"/>
        <v>-2899.1999999999898</v>
      </c>
      <c r="L693" s="256" t="e">
        <f>#REF!+C693</f>
        <v>#REF!</v>
      </c>
      <c r="M693" s="253"/>
      <c r="N693" s="228" t="e">
        <v>#VALUE!</v>
      </c>
      <c r="O693" s="64">
        <v>0</v>
      </c>
      <c r="Q693" s="257">
        <v>-2899.2</v>
      </c>
      <c r="R693" s="258">
        <f t="shared" si="57"/>
        <v>1.0004441719502211E-11</v>
      </c>
    </row>
    <row r="694" spans="1:18" outlineLevel="2">
      <c r="A694" s="400" t="s">
        <v>4933</v>
      </c>
      <c r="B694" s="44" t="s">
        <v>3596</v>
      </c>
      <c r="C694" s="229">
        <v>0</v>
      </c>
      <c r="D694" s="229">
        <f t="shared" ref="D694:D785" si="58">C694*-1</f>
        <v>0</v>
      </c>
      <c r="E694" s="254"/>
      <c r="F694" s="255"/>
      <c r="G694" s="255"/>
      <c r="H694" s="254"/>
      <c r="I694" s="229"/>
      <c r="J694" s="254"/>
      <c r="K694" s="229">
        <f t="shared" si="54"/>
        <v>0</v>
      </c>
      <c r="L694" s="256"/>
      <c r="M694" s="229"/>
      <c r="N694" s="228">
        <v>0</v>
      </c>
      <c r="O694" s="64" t="s">
        <v>3595</v>
      </c>
      <c r="P694" s="241" t="b">
        <f>EXACT($A$693,O694)</f>
        <v>1</v>
      </c>
      <c r="Q694" s="257">
        <v>0</v>
      </c>
      <c r="R694" s="258">
        <f t="shared" si="57"/>
        <v>0</v>
      </c>
    </row>
    <row r="695" spans="1:18" outlineLevel="2">
      <c r="A695" s="400" t="s">
        <v>4934</v>
      </c>
      <c r="B695" s="44" t="s">
        <v>3596</v>
      </c>
      <c r="C695" s="229">
        <v>2899.1999999999898</v>
      </c>
      <c r="D695" s="229">
        <f t="shared" si="58"/>
        <v>-2899.1999999999898</v>
      </c>
      <c r="E695" s="254"/>
      <c r="F695" s="255"/>
      <c r="G695" s="255"/>
      <c r="H695" s="254"/>
      <c r="I695" s="229"/>
      <c r="J695" s="254"/>
      <c r="K695" s="229">
        <f t="shared" si="54"/>
        <v>-2899.1999999999898</v>
      </c>
      <c r="L695" s="256"/>
      <c r="M695" s="229"/>
      <c r="N695" s="228">
        <v>0</v>
      </c>
      <c r="O695" s="64" t="s">
        <v>3595</v>
      </c>
      <c r="P695" s="241" t="b">
        <f>EXACT($A$693,O695)</f>
        <v>1</v>
      </c>
      <c r="Q695" s="257">
        <v>0</v>
      </c>
      <c r="R695" s="258">
        <f t="shared" si="57"/>
        <v>-2899.1999999999898</v>
      </c>
    </row>
    <row r="696" spans="1:18" outlineLevel="2">
      <c r="A696" s="400" t="s">
        <v>4935</v>
      </c>
      <c r="B696" s="44" t="s">
        <v>3597</v>
      </c>
      <c r="C696" s="229">
        <v>0</v>
      </c>
      <c r="D696" s="229">
        <f t="shared" si="58"/>
        <v>0</v>
      </c>
      <c r="E696" s="254"/>
      <c r="F696" s="255"/>
      <c r="G696" s="255"/>
      <c r="H696" s="254"/>
      <c r="I696" s="229"/>
      <c r="J696" s="254"/>
      <c r="K696" s="229">
        <f t="shared" si="54"/>
        <v>0</v>
      </c>
      <c r="L696" s="256"/>
      <c r="M696" s="229"/>
      <c r="N696" s="228">
        <v>0</v>
      </c>
      <c r="O696" s="64" t="s">
        <v>3595</v>
      </c>
      <c r="P696" s="241" t="b">
        <f>EXACT($A$693,O696)</f>
        <v>1</v>
      </c>
      <c r="Q696" s="257">
        <v>0</v>
      </c>
      <c r="R696" s="258">
        <f t="shared" si="57"/>
        <v>0</v>
      </c>
    </row>
    <row r="697" spans="1:18" outlineLevel="2">
      <c r="A697" s="400" t="s">
        <v>4936</v>
      </c>
      <c r="B697" s="44" t="s">
        <v>3598</v>
      </c>
      <c r="C697" s="229">
        <v>0</v>
      </c>
      <c r="D697" s="229">
        <f t="shared" si="58"/>
        <v>0</v>
      </c>
      <c r="E697" s="254"/>
      <c r="F697" s="255"/>
      <c r="G697" s="255"/>
      <c r="H697" s="254"/>
      <c r="I697" s="229"/>
      <c r="J697" s="254"/>
      <c r="K697" s="229">
        <f t="shared" si="54"/>
        <v>0</v>
      </c>
      <c r="L697" s="256"/>
      <c r="M697" s="229"/>
      <c r="N697" s="228">
        <v>0</v>
      </c>
      <c r="O697" s="64" t="s">
        <v>3595</v>
      </c>
      <c r="P697" s="241" t="b">
        <f>EXACT($A$693,O697)</f>
        <v>1</v>
      </c>
      <c r="Q697" s="257">
        <v>0</v>
      </c>
      <c r="R697" s="258">
        <f t="shared" si="57"/>
        <v>0</v>
      </c>
    </row>
    <row r="698" spans="1:18" outlineLevel="1">
      <c r="A698" s="399" t="s">
        <v>3599</v>
      </c>
      <c r="B698" s="44"/>
      <c r="C698" s="253">
        <f>SUM(C699)</f>
        <v>155745.03</v>
      </c>
      <c r="D698" s="253">
        <f t="shared" si="58"/>
        <v>-155745.03</v>
      </c>
      <c r="E698" s="254"/>
      <c r="F698" s="255"/>
      <c r="G698" s="255"/>
      <c r="H698" s="254"/>
      <c r="I698" s="253"/>
      <c r="J698" s="254"/>
      <c r="K698" s="253">
        <f t="shared" si="54"/>
        <v>-155745.03</v>
      </c>
      <c r="L698" s="256" t="e">
        <f>#REF!+C698</f>
        <v>#REF!</v>
      </c>
      <c r="M698" s="253"/>
      <c r="N698" s="228" t="e">
        <v>#VALUE!</v>
      </c>
      <c r="O698" s="64">
        <v>0</v>
      </c>
      <c r="Q698" s="257">
        <v>-146927.76999999999</v>
      </c>
      <c r="R698" s="258">
        <f t="shared" si="57"/>
        <v>-8817.2600000000093</v>
      </c>
    </row>
    <row r="699" spans="1:18" outlineLevel="2">
      <c r="A699" s="271" t="s">
        <v>4937</v>
      </c>
      <c r="B699" s="195" t="s">
        <v>3600</v>
      </c>
      <c r="C699" s="229">
        <v>155745.03</v>
      </c>
      <c r="D699" s="229">
        <f>C699*-1</f>
        <v>-155745.03</v>
      </c>
      <c r="E699" s="254"/>
      <c r="F699" s="255"/>
      <c r="G699" s="255"/>
      <c r="H699" s="254"/>
      <c r="I699" s="229"/>
      <c r="J699" s="254"/>
      <c r="K699" s="229">
        <f t="shared" si="54"/>
        <v>-155745.03</v>
      </c>
      <c r="L699" s="256"/>
      <c r="M699" s="229"/>
      <c r="N699" s="228">
        <v>0</v>
      </c>
      <c r="O699" s="64" t="s">
        <v>3599</v>
      </c>
      <c r="P699" s="241" t="b">
        <f>EXACT($A$698,O699)</f>
        <v>1</v>
      </c>
      <c r="Q699" s="257">
        <v>0</v>
      </c>
      <c r="R699" s="258">
        <f t="shared" si="57"/>
        <v>-155745.03</v>
      </c>
    </row>
    <row r="700" spans="1:18" outlineLevel="1">
      <c r="A700" s="399" t="s">
        <v>3601</v>
      </c>
      <c r="C700" s="253">
        <f>SUM(C701:C702)</f>
        <v>100240.25999999901</v>
      </c>
      <c r="D700" s="253">
        <f t="shared" si="58"/>
        <v>-100240.25999999901</v>
      </c>
      <c r="E700" s="254"/>
      <c r="F700" s="255"/>
      <c r="G700" s="255"/>
      <c r="H700" s="254"/>
      <c r="I700" s="253"/>
      <c r="J700" s="254"/>
      <c r="K700" s="253">
        <f t="shared" si="54"/>
        <v>-100240.25999999901</v>
      </c>
      <c r="L700" s="256" t="e">
        <f>#REF!+C700</f>
        <v>#REF!</v>
      </c>
      <c r="M700" s="253"/>
      <c r="N700" s="228" t="e">
        <v>#VALUE!</v>
      </c>
      <c r="O700" s="64">
        <v>0</v>
      </c>
      <c r="Q700" s="257">
        <v>-76449.39</v>
      </c>
      <c r="R700" s="258">
        <f t="shared" si="57"/>
        <v>-23790.869999999006</v>
      </c>
    </row>
    <row r="701" spans="1:18" outlineLevel="2">
      <c r="A701" s="400" t="s">
        <v>4938</v>
      </c>
      <c r="B701" s="44" t="s">
        <v>3602</v>
      </c>
      <c r="C701" s="229">
        <v>0</v>
      </c>
      <c r="D701" s="229">
        <f t="shared" si="58"/>
        <v>0</v>
      </c>
      <c r="E701" s="254"/>
      <c r="F701" s="255"/>
      <c r="G701" s="255"/>
      <c r="H701" s="254"/>
      <c r="I701" s="229"/>
      <c r="J701" s="254"/>
      <c r="K701" s="229">
        <f t="shared" si="54"/>
        <v>0</v>
      </c>
      <c r="L701" s="256"/>
      <c r="M701" s="229"/>
      <c r="N701" s="228">
        <v>0</v>
      </c>
      <c r="O701" s="64" t="s">
        <v>3601</v>
      </c>
      <c r="P701" s="241" t="b">
        <f>EXACT($A$700,O701)</f>
        <v>1</v>
      </c>
      <c r="Q701" s="257">
        <v>0</v>
      </c>
      <c r="R701" s="258">
        <f t="shared" si="57"/>
        <v>0</v>
      </c>
    </row>
    <row r="702" spans="1:18" outlineLevel="2">
      <c r="A702" s="400" t="s">
        <v>4939</v>
      </c>
      <c r="B702" s="44" t="s">
        <v>3602</v>
      </c>
      <c r="C702" s="229">
        <v>100240.25999999901</v>
      </c>
      <c r="D702" s="229">
        <f t="shared" si="58"/>
        <v>-100240.25999999901</v>
      </c>
      <c r="E702" s="254"/>
      <c r="F702" s="255"/>
      <c r="G702" s="255"/>
      <c r="H702" s="254"/>
      <c r="I702" s="229"/>
      <c r="J702" s="254"/>
      <c r="K702" s="229">
        <f t="shared" si="54"/>
        <v>-100240.25999999901</v>
      </c>
      <c r="L702" s="256"/>
      <c r="M702" s="229"/>
      <c r="N702" s="228">
        <v>0</v>
      </c>
      <c r="O702" s="64" t="s">
        <v>3601</v>
      </c>
      <c r="P702" s="241" t="b">
        <f>EXACT($A$700,O702)</f>
        <v>1</v>
      </c>
      <c r="Q702" s="257">
        <v>0</v>
      </c>
      <c r="R702" s="258">
        <f t="shared" si="57"/>
        <v>-100240.25999999901</v>
      </c>
    </row>
    <row r="703" spans="1:18" outlineLevel="1">
      <c r="A703" s="399" t="s">
        <v>3603</v>
      </c>
      <c r="C703" s="253">
        <f>SUM(C704:C718)</f>
        <v>8549582.8499999996</v>
      </c>
      <c r="D703" s="253">
        <f t="shared" si="58"/>
        <v>-8549582.8499999996</v>
      </c>
      <c r="E703" s="254"/>
      <c r="F703" s="255"/>
      <c r="G703" s="255"/>
      <c r="H703" s="254"/>
      <c r="I703" s="253"/>
      <c r="J703" s="254"/>
      <c r="K703" s="253">
        <f t="shared" si="54"/>
        <v>-8549582.8499999996</v>
      </c>
      <c r="L703" s="256" t="e">
        <f>#REF!+C703</f>
        <v>#REF!</v>
      </c>
      <c r="M703" s="253"/>
      <c r="N703" s="228" t="e">
        <v>#VALUE!</v>
      </c>
      <c r="O703" s="64">
        <v>0</v>
      </c>
      <c r="Q703" s="257">
        <v>-7208237.8099999996</v>
      </c>
      <c r="R703" s="258">
        <f t="shared" si="57"/>
        <v>-1341345.04</v>
      </c>
    </row>
    <row r="704" spans="1:18" outlineLevel="2">
      <c r="A704" s="271" t="s">
        <v>4940</v>
      </c>
      <c r="B704" s="195" t="s">
        <v>3604</v>
      </c>
      <c r="C704" s="229">
        <v>0</v>
      </c>
      <c r="D704" s="229">
        <f t="shared" si="58"/>
        <v>0</v>
      </c>
      <c r="E704" s="254"/>
      <c r="F704" s="255"/>
      <c r="G704" s="255"/>
      <c r="H704" s="254"/>
      <c r="I704" s="229"/>
      <c r="J704" s="254"/>
      <c r="K704" s="229">
        <f t="shared" si="54"/>
        <v>0</v>
      </c>
      <c r="L704" s="256"/>
      <c r="M704" s="229"/>
      <c r="N704" s="228">
        <v>0</v>
      </c>
      <c r="O704" s="64" t="s">
        <v>3603</v>
      </c>
      <c r="P704" s="241" t="b">
        <f t="shared" ref="P704:P709" si="59">EXACT($A$703,O704)</f>
        <v>1</v>
      </c>
      <c r="Q704" s="257">
        <v>0</v>
      </c>
      <c r="R704" s="258">
        <f t="shared" si="57"/>
        <v>0</v>
      </c>
    </row>
    <row r="705" spans="1:18" outlineLevel="2">
      <c r="A705" s="271" t="s">
        <v>4941</v>
      </c>
      <c r="B705" s="195" t="s">
        <v>3605</v>
      </c>
      <c r="C705" s="229">
        <v>488668.679999999</v>
      </c>
      <c r="D705" s="229">
        <f t="shared" si="58"/>
        <v>-488668.679999999</v>
      </c>
      <c r="E705" s="254"/>
      <c r="F705" s="255"/>
      <c r="G705" s="255"/>
      <c r="H705" s="254"/>
      <c r="I705" s="229"/>
      <c r="J705" s="254"/>
      <c r="K705" s="229">
        <f t="shared" si="54"/>
        <v>-488668.679999999</v>
      </c>
      <c r="L705" s="256"/>
      <c r="M705" s="229"/>
      <c r="N705" s="228">
        <v>0</v>
      </c>
      <c r="O705" s="64" t="s">
        <v>3603</v>
      </c>
      <c r="P705" s="241" t="b">
        <f t="shared" si="59"/>
        <v>1</v>
      </c>
      <c r="Q705" s="257">
        <v>0</v>
      </c>
      <c r="R705" s="258">
        <f t="shared" si="57"/>
        <v>-488668.679999999</v>
      </c>
    </row>
    <row r="706" spans="1:18" outlineLevel="2">
      <c r="A706" s="271" t="s">
        <v>4942</v>
      </c>
      <c r="B706" s="195" t="s">
        <v>3606</v>
      </c>
      <c r="C706" s="229">
        <v>-258930.6</v>
      </c>
      <c r="D706" s="229">
        <f t="shared" si="58"/>
        <v>258930.6</v>
      </c>
      <c r="E706" s="254"/>
      <c r="F706" s="255"/>
      <c r="G706" s="255"/>
      <c r="H706" s="254"/>
      <c r="I706" s="229"/>
      <c r="J706" s="254"/>
      <c r="K706" s="229">
        <f t="shared" si="54"/>
        <v>258930.6</v>
      </c>
      <c r="L706" s="256"/>
      <c r="M706" s="229"/>
      <c r="N706" s="228">
        <v>0</v>
      </c>
      <c r="O706" s="64" t="s">
        <v>3603</v>
      </c>
      <c r="P706" s="241" t="b">
        <f t="shared" si="59"/>
        <v>1</v>
      </c>
      <c r="Q706" s="257">
        <v>0</v>
      </c>
      <c r="R706" s="258">
        <f t="shared" si="57"/>
        <v>258930.6</v>
      </c>
    </row>
    <row r="707" spans="1:18" outlineLevel="2">
      <c r="A707" s="271" t="s">
        <v>4943</v>
      </c>
      <c r="B707" s="195" t="s">
        <v>3607</v>
      </c>
      <c r="C707" s="229">
        <v>6617415.1900000004</v>
      </c>
      <c r="D707" s="229">
        <f t="shared" si="58"/>
        <v>-6617415.1900000004</v>
      </c>
      <c r="E707" s="254"/>
      <c r="F707" s="255"/>
      <c r="G707" s="255"/>
      <c r="H707" s="254"/>
      <c r="I707" s="229"/>
      <c r="J707" s="254"/>
      <c r="K707" s="229">
        <f t="shared" si="54"/>
        <v>-6617415.1900000004</v>
      </c>
      <c r="L707" s="256"/>
      <c r="M707" s="229"/>
      <c r="N707" s="228">
        <v>0</v>
      </c>
      <c r="O707" s="64" t="s">
        <v>3603</v>
      </c>
      <c r="P707" s="241" t="b">
        <f t="shared" si="59"/>
        <v>1</v>
      </c>
      <c r="Q707" s="257">
        <v>0</v>
      </c>
      <c r="R707" s="258">
        <f t="shared" si="57"/>
        <v>-6617415.1900000004</v>
      </c>
    </row>
    <row r="708" spans="1:18" outlineLevel="2">
      <c r="A708" s="271" t="s">
        <v>4944</v>
      </c>
      <c r="B708" s="195" t="s">
        <v>3608</v>
      </c>
      <c r="C708" s="229">
        <v>0</v>
      </c>
      <c r="D708" s="229">
        <f t="shared" si="58"/>
        <v>0</v>
      </c>
      <c r="E708" s="254"/>
      <c r="F708" s="255"/>
      <c r="G708" s="255"/>
      <c r="H708" s="254"/>
      <c r="I708" s="229"/>
      <c r="J708" s="254"/>
      <c r="K708" s="229">
        <f t="shared" si="54"/>
        <v>0</v>
      </c>
      <c r="L708" s="256"/>
      <c r="M708" s="229"/>
      <c r="N708" s="228">
        <v>0</v>
      </c>
      <c r="O708" s="64" t="s">
        <v>3603</v>
      </c>
      <c r="P708" s="241" t="b">
        <f t="shared" si="59"/>
        <v>1</v>
      </c>
      <c r="Q708" s="257">
        <v>0</v>
      </c>
      <c r="R708" s="258">
        <f t="shared" si="57"/>
        <v>0</v>
      </c>
    </row>
    <row r="709" spans="1:18" outlineLevel="2">
      <c r="A709" s="271" t="s">
        <v>5783</v>
      </c>
      <c r="B709" s="195" t="s">
        <v>3609</v>
      </c>
      <c r="C709" s="229">
        <v>218776.04</v>
      </c>
      <c r="D709" s="229">
        <f>C709*-1</f>
        <v>-218776.04</v>
      </c>
      <c r="E709" s="254"/>
      <c r="F709" s="255"/>
      <c r="G709" s="255"/>
      <c r="H709" s="254"/>
      <c r="I709" s="229"/>
      <c r="J709" s="254"/>
      <c r="K709" s="229">
        <f>D709+I709</f>
        <v>-218776.04</v>
      </c>
      <c r="L709" s="256"/>
      <c r="M709" s="229"/>
      <c r="N709" s="228">
        <v>0</v>
      </c>
      <c r="O709" s="64" t="s">
        <v>3603</v>
      </c>
      <c r="P709" s="241" t="b">
        <f t="shared" si="59"/>
        <v>1</v>
      </c>
      <c r="Q709" s="257">
        <v>0</v>
      </c>
      <c r="R709" s="258">
        <f>K709-Q709</f>
        <v>-218776.04</v>
      </c>
    </row>
    <row r="710" spans="1:18" outlineLevel="2">
      <c r="A710" s="271" t="s">
        <v>4945</v>
      </c>
      <c r="B710" s="195" t="s">
        <v>3610</v>
      </c>
      <c r="C710" s="229">
        <v>0</v>
      </c>
      <c r="D710" s="229">
        <f t="shared" si="58"/>
        <v>0</v>
      </c>
      <c r="E710" s="254"/>
      <c r="F710" s="255"/>
      <c r="G710" s="255"/>
      <c r="H710" s="254"/>
      <c r="I710" s="229"/>
      <c r="J710" s="254"/>
      <c r="K710" s="229">
        <f t="shared" ref="K710:K717" si="60">D710+I710</f>
        <v>0</v>
      </c>
      <c r="L710" s="256"/>
      <c r="M710" s="229"/>
      <c r="N710" s="228">
        <v>0</v>
      </c>
      <c r="O710" s="64" t="s">
        <v>3603</v>
      </c>
      <c r="P710" s="241" t="b">
        <f>EXACT(A703,O710)</f>
        <v>1</v>
      </c>
      <c r="Q710" s="257">
        <v>0</v>
      </c>
      <c r="R710" s="258">
        <f t="shared" si="57"/>
        <v>0</v>
      </c>
    </row>
    <row r="711" spans="1:18" outlineLevel="2">
      <c r="A711" s="271" t="s">
        <v>4946</v>
      </c>
      <c r="B711" s="195" t="s">
        <v>3611</v>
      </c>
      <c r="C711" s="229">
        <v>0</v>
      </c>
      <c r="D711" s="229">
        <f t="shared" si="58"/>
        <v>0</v>
      </c>
      <c r="E711" s="254"/>
      <c r="F711" s="255"/>
      <c r="G711" s="255"/>
      <c r="H711" s="254"/>
      <c r="I711" s="229"/>
      <c r="J711" s="254"/>
      <c r="K711" s="229">
        <f t="shared" si="60"/>
        <v>0</v>
      </c>
      <c r="L711" s="256"/>
      <c r="M711" s="229"/>
      <c r="N711" s="228">
        <v>0</v>
      </c>
      <c r="O711" s="64" t="s">
        <v>3603</v>
      </c>
      <c r="P711" s="241" t="b">
        <f>EXACT(A703,O711)</f>
        <v>1</v>
      </c>
      <c r="Q711" s="257">
        <v>0</v>
      </c>
      <c r="R711" s="258">
        <f t="shared" si="57"/>
        <v>0</v>
      </c>
    </row>
    <row r="712" spans="1:18" outlineLevel="2">
      <c r="A712" s="271" t="s">
        <v>4947</v>
      </c>
      <c r="B712" s="195" t="s">
        <v>3612</v>
      </c>
      <c r="C712" s="229">
        <v>4080.0599999999899</v>
      </c>
      <c r="D712" s="229">
        <f t="shared" si="58"/>
        <v>-4080.0599999999899</v>
      </c>
      <c r="E712" s="254"/>
      <c r="F712" s="255"/>
      <c r="G712" s="255"/>
      <c r="H712" s="254"/>
      <c r="I712" s="229"/>
      <c r="J712" s="254"/>
      <c r="K712" s="229">
        <f t="shared" si="60"/>
        <v>-4080.0599999999899</v>
      </c>
      <c r="L712" s="256"/>
      <c r="M712" s="229"/>
      <c r="N712" s="228">
        <v>0</v>
      </c>
      <c r="O712" s="64" t="s">
        <v>3603</v>
      </c>
      <c r="P712" s="241" t="b">
        <f>EXACT(A703,O712)</f>
        <v>1</v>
      </c>
      <c r="Q712" s="257">
        <v>0</v>
      </c>
      <c r="R712" s="258">
        <f t="shared" si="57"/>
        <v>-4080.0599999999899</v>
      </c>
    </row>
    <row r="713" spans="1:18" outlineLevel="2">
      <c r="A713" s="271" t="s">
        <v>4948</v>
      </c>
      <c r="B713" s="195" t="s">
        <v>3613</v>
      </c>
      <c r="C713" s="229">
        <v>0</v>
      </c>
      <c r="D713" s="229">
        <f t="shared" si="58"/>
        <v>0</v>
      </c>
      <c r="E713" s="254"/>
      <c r="F713" s="255"/>
      <c r="G713" s="255"/>
      <c r="H713" s="254"/>
      <c r="I713" s="229"/>
      <c r="J713" s="254"/>
      <c r="K713" s="229">
        <f t="shared" si="60"/>
        <v>0</v>
      </c>
      <c r="L713" s="256"/>
      <c r="M713" s="229"/>
      <c r="N713" s="228">
        <v>0</v>
      </c>
      <c r="O713" s="64" t="s">
        <v>3603</v>
      </c>
      <c r="P713" s="241" t="b">
        <f>EXACT(A703,O713)</f>
        <v>1</v>
      </c>
      <c r="Q713" s="257">
        <v>0</v>
      </c>
      <c r="R713" s="258">
        <f t="shared" si="57"/>
        <v>0</v>
      </c>
    </row>
    <row r="714" spans="1:18" outlineLevel="2">
      <c r="A714" s="271" t="s">
        <v>4949</v>
      </c>
      <c r="B714" s="195" t="s">
        <v>3614</v>
      </c>
      <c r="C714" s="229">
        <v>0</v>
      </c>
      <c r="D714" s="229">
        <f t="shared" si="58"/>
        <v>0</v>
      </c>
      <c r="E714" s="254"/>
      <c r="F714" s="255"/>
      <c r="G714" s="255"/>
      <c r="H714" s="254"/>
      <c r="I714" s="229"/>
      <c r="J714" s="254"/>
      <c r="K714" s="229">
        <f t="shared" si="60"/>
        <v>0</v>
      </c>
      <c r="L714" s="256"/>
      <c r="M714" s="229"/>
      <c r="N714" s="228">
        <v>0</v>
      </c>
      <c r="O714" s="64" t="s">
        <v>3603</v>
      </c>
      <c r="P714" s="241" t="b">
        <f>EXACT(A703,O714)</f>
        <v>1</v>
      </c>
      <c r="Q714" s="257">
        <v>0</v>
      </c>
      <c r="R714" s="258">
        <f t="shared" si="57"/>
        <v>0</v>
      </c>
    </row>
    <row r="715" spans="1:18" outlineLevel="2">
      <c r="A715" s="271" t="s">
        <v>4950</v>
      </c>
      <c r="B715" s="195" t="s">
        <v>3615</v>
      </c>
      <c r="C715" s="229">
        <v>0</v>
      </c>
      <c r="D715" s="229">
        <f t="shared" si="58"/>
        <v>0</v>
      </c>
      <c r="E715" s="254"/>
      <c r="F715" s="255"/>
      <c r="G715" s="255"/>
      <c r="H715" s="254"/>
      <c r="I715" s="229"/>
      <c r="J715" s="254"/>
      <c r="K715" s="229">
        <f t="shared" si="60"/>
        <v>0</v>
      </c>
      <c r="L715" s="256"/>
      <c r="M715" s="229"/>
      <c r="N715" s="228">
        <v>0</v>
      </c>
      <c r="O715" s="64" t="s">
        <v>3603</v>
      </c>
      <c r="P715" s="241" t="b">
        <f>EXACT(A703,O715)</f>
        <v>1</v>
      </c>
      <c r="Q715" s="257">
        <v>0</v>
      </c>
      <c r="R715" s="258">
        <f t="shared" si="57"/>
        <v>0</v>
      </c>
    </row>
    <row r="716" spans="1:18" outlineLevel="2">
      <c r="A716" s="271" t="s">
        <v>4951</v>
      </c>
      <c r="B716" s="195" t="s">
        <v>3616</v>
      </c>
      <c r="C716" s="229">
        <v>0</v>
      </c>
      <c r="D716" s="229">
        <f t="shared" si="58"/>
        <v>0</v>
      </c>
      <c r="E716" s="254"/>
      <c r="F716" s="255"/>
      <c r="G716" s="255"/>
      <c r="H716" s="254"/>
      <c r="I716" s="229"/>
      <c r="J716" s="254"/>
      <c r="K716" s="229">
        <f t="shared" si="60"/>
        <v>0</v>
      </c>
      <c r="L716" s="256"/>
      <c r="M716" s="229"/>
      <c r="N716" s="228">
        <v>0</v>
      </c>
      <c r="O716" s="64" t="s">
        <v>3603</v>
      </c>
      <c r="P716" s="241" t="b">
        <f>EXACT($A$703,O716)</f>
        <v>1</v>
      </c>
      <c r="Q716" s="257">
        <v>0</v>
      </c>
      <c r="R716" s="258">
        <f t="shared" si="57"/>
        <v>0</v>
      </c>
    </row>
    <row r="717" spans="1:18" outlineLevel="2">
      <c r="A717" s="271" t="s">
        <v>4952</v>
      </c>
      <c r="B717" s="195" t="s">
        <v>3617</v>
      </c>
      <c r="C717" s="229">
        <v>0</v>
      </c>
      <c r="D717" s="229">
        <f t="shared" si="58"/>
        <v>0</v>
      </c>
      <c r="E717" s="254"/>
      <c r="F717" s="255"/>
      <c r="G717" s="255"/>
      <c r="H717" s="254"/>
      <c r="I717" s="229"/>
      <c r="J717" s="254"/>
      <c r="K717" s="229">
        <f t="shared" si="60"/>
        <v>0</v>
      </c>
      <c r="L717" s="256"/>
      <c r="M717" s="229"/>
      <c r="N717" s="228">
        <v>0</v>
      </c>
      <c r="O717" s="64" t="s">
        <v>3603</v>
      </c>
      <c r="P717" s="241" t="b">
        <f>EXACT($A$703,O717)</f>
        <v>1</v>
      </c>
      <c r="Q717" s="257">
        <v>0</v>
      </c>
      <c r="R717" s="258">
        <f t="shared" si="57"/>
        <v>0</v>
      </c>
    </row>
    <row r="718" spans="1:18" outlineLevel="2">
      <c r="A718" s="271" t="s">
        <v>4953</v>
      </c>
      <c r="B718" s="195" t="s">
        <v>3618</v>
      </c>
      <c r="C718" s="229">
        <v>1479573.48</v>
      </c>
      <c r="D718" s="229">
        <f>C718*-1</f>
        <v>-1479573.48</v>
      </c>
      <c r="E718" s="254"/>
      <c r="F718" s="255"/>
      <c r="G718" s="255"/>
      <c r="H718" s="254"/>
      <c r="I718" s="229"/>
      <c r="J718" s="254"/>
      <c r="K718" s="229">
        <f>D718+I718</f>
        <v>-1479573.48</v>
      </c>
      <c r="L718" s="256"/>
      <c r="M718" s="229"/>
      <c r="N718" s="228">
        <v>0</v>
      </c>
      <c r="O718" s="64" t="s">
        <v>3603</v>
      </c>
      <c r="P718" s="241" t="b">
        <f>EXACT($A$703,O718)</f>
        <v>1</v>
      </c>
      <c r="Q718" s="257">
        <v>0</v>
      </c>
      <c r="R718" s="258">
        <f>K718-Q718</f>
        <v>-1479573.48</v>
      </c>
    </row>
    <row r="719" spans="1:18" outlineLevel="1">
      <c r="A719" s="399" t="s">
        <v>3619</v>
      </c>
      <c r="C719" s="253">
        <f>SUM(C720)</f>
        <v>28225.11</v>
      </c>
      <c r="D719" s="253">
        <f t="shared" si="58"/>
        <v>-28225.11</v>
      </c>
      <c r="E719" s="265"/>
      <c r="F719" s="255"/>
      <c r="G719" s="255"/>
      <c r="H719" s="254"/>
      <c r="I719" s="253"/>
      <c r="J719" s="254"/>
      <c r="K719" s="253">
        <f t="shared" ref="K719:K782" si="61">D719+I719</f>
        <v>-28225.11</v>
      </c>
      <c r="L719" s="256" t="e">
        <f>#REF!+C719</f>
        <v>#REF!</v>
      </c>
      <c r="M719" s="253"/>
      <c r="N719" s="228" t="e">
        <v>#VALUE!</v>
      </c>
      <c r="O719" s="64">
        <v>0</v>
      </c>
      <c r="Q719" s="257">
        <v>-26377.86</v>
      </c>
      <c r="R719" s="258">
        <f t="shared" si="57"/>
        <v>-1847.25</v>
      </c>
    </row>
    <row r="720" spans="1:18" outlineLevel="2">
      <c r="A720" s="271" t="s">
        <v>4954</v>
      </c>
      <c r="B720" s="195" t="s">
        <v>3620</v>
      </c>
      <c r="C720" s="229">
        <v>28225.11</v>
      </c>
      <c r="D720" s="229">
        <f t="shared" si="58"/>
        <v>-28225.11</v>
      </c>
      <c r="E720" s="254"/>
      <c r="F720" s="255"/>
      <c r="G720" s="255"/>
      <c r="H720" s="254"/>
      <c r="I720" s="229"/>
      <c r="J720" s="254"/>
      <c r="K720" s="229">
        <f t="shared" si="61"/>
        <v>-28225.11</v>
      </c>
      <c r="L720" s="256"/>
      <c r="M720" s="229"/>
      <c r="N720" s="228">
        <v>0</v>
      </c>
      <c r="O720" s="64" t="s">
        <v>3619</v>
      </c>
      <c r="P720" s="241" t="b">
        <f>EXACT($A719,O720)</f>
        <v>1</v>
      </c>
      <c r="Q720" s="257">
        <v>0</v>
      </c>
      <c r="R720" s="258">
        <f t="shared" si="57"/>
        <v>-28225.11</v>
      </c>
    </row>
    <row r="721" spans="1:18" outlineLevel="1">
      <c r="A721" s="399" t="s">
        <v>3621</v>
      </c>
      <c r="B721" s="195"/>
      <c r="C721" s="253">
        <f>SUM(C722:C724)</f>
        <v>0</v>
      </c>
      <c r="D721" s="253">
        <f t="shared" si="58"/>
        <v>0</v>
      </c>
      <c r="E721" s="265"/>
      <c r="F721" s="255"/>
      <c r="G721" s="255"/>
      <c r="H721" s="254"/>
      <c r="I721" s="253"/>
      <c r="J721" s="254"/>
      <c r="K721" s="253">
        <f t="shared" si="61"/>
        <v>0</v>
      </c>
      <c r="L721" s="256" t="e">
        <f>#REF!+C721</f>
        <v>#REF!</v>
      </c>
      <c r="M721" s="253"/>
      <c r="N721" s="228" t="e">
        <v>#VALUE!</v>
      </c>
      <c r="O721" s="64">
        <v>0</v>
      </c>
      <c r="Q721" s="257">
        <v>0</v>
      </c>
      <c r="R721" s="258">
        <f t="shared" si="57"/>
        <v>0</v>
      </c>
    </row>
    <row r="722" spans="1:18" outlineLevel="2">
      <c r="A722" s="271" t="s">
        <v>4955</v>
      </c>
      <c r="B722" s="195" t="s">
        <v>3622</v>
      </c>
      <c r="C722" s="229">
        <v>0</v>
      </c>
      <c r="D722" s="229">
        <f t="shared" si="58"/>
        <v>0</v>
      </c>
      <c r="E722" s="254"/>
      <c r="F722" s="255"/>
      <c r="G722" s="255"/>
      <c r="H722" s="254"/>
      <c r="I722" s="229"/>
      <c r="J722" s="254"/>
      <c r="K722" s="229">
        <f t="shared" si="61"/>
        <v>0</v>
      </c>
      <c r="L722" s="256"/>
      <c r="M722" s="229"/>
      <c r="N722" s="228">
        <v>0</v>
      </c>
      <c r="O722" s="64" t="s">
        <v>3621</v>
      </c>
      <c r="P722" s="241" t="b">
        <f>EXACT($A$721,O722)</f>
        <v>1</v>
      </c>
      <c r="Q722" s="257">
        <v>0</v>
      </c>
      <c r="R722" s="258">
        <f t="shared" si="57"/>
        <v>0</v>
      </c>
    </row>
    <row r="723" spans="1:18" outlineLevel="2">
      <c r="A723" s="271" t="s">
        <v>4956</v>
      </c>
      <c r="B723" s="195" t="s">
        <v>3623</v>
      </c>
      <c r="C723" s="229">
        <v>0</v>
      </c>
      <c r="D723" s="229">
        <f t="shared" si="58"/>
        <v>0</v>
      </c>
      <c r="E723" s="254"/>
      <c r="F723" s="255"/>
      <c r="G723" s="255"/>
      <c r="H723" s="254"/>
      <c r="I723" s="229"/>
      <c r="J723" s="254"/>
      <c r="K723" s="229">
        <f t="shared" si="61"/>
        <v>0</v>
      </c>
      <c r="L723" s="256"/>
      <c r="M723" s="229"/>
      <c r="N723" s="228">
        <v>0</v>
      </c>
      <c r="O723" s="64" t="s">
        <v>3621</v>
      </c>
      <c r="P723" s="241" t="b">
        <f>EXACT(A721,O723)</f>
        <v>1</v>
      </c>
      <c r="Q723" s="257">
        <v>0</v>
      </c>
      <c r="R723" s="258">
        <f t="shared" si="57"/>
        <v>0</v>
      </c>
    </row>
    <row r="724" spans="1:18" outlineLevel="2">
      <c r="A724" s="271" t="s">
        <v>4957</v>
      </c>
      <c r="B724" s="195" t="s">
        <v>3624</v>
      </c>
      <c r="C724" s="229">
        <v>0</v>
      </c>
      <c r="D724" s="229">
        <f t="shared" si="58"/>
        <v>0</v>
      </c>
      <c r="E724" s="276"/>
      <c r="F724" s="255"/>
      <c r="G724" s="255"/>
      <c r="H724" s="254"/>
      <c r="I724" s="229"/>
      <c r="J724" s="254"/>
      <c r="K724" s="229">
        <f t="shared" si="61"/>
        <v>0</v>
      </c>
      <c r="L724" s="256"/>
      <c r="M724" s="229"/>
      <c r="N724" s="228">
        <v>0</v>
      </c>
      <c r="O724" s="64" t="s">
        <v>3621</v>
      </c>
      <c r="P724" s="241" t="b">
        <f>EXACT(A721,O724)</f>
        <v>1</v>
      </c>
      <c r="Q724" s="257">
        <v>0</v>
      </c>
      <c r="R724" s="258">
        <f t="shared" si="57"/>
        <v>0</v>
      </c>
    </row>
    <row r="725" spans="1:18" outlineLevel="1">
      <c r="A725" s="399" t="s">
        <v>3625</v>
      </c>
      <c r="B725" s="195"/>
      <c r="C725" s="253">
        <f>SUM(C726:C728)</f>
        <v>24906945.189999998</v>
      </c>
      <c r="D725" s="253">
        <f t="shared" si="58"/>
        <v>-24906945.189999998</v>
      </c>
      <c r="E725" s="265"/>
      <c r="F725" s="255"/>
      <c r="G725" s="255"/>
      <c r="H725" s="254"/>
      <c r="I725" s="253"/>
      <c r="J725" s="254"/>
      <c r="K725" s="253">
        <f t="shared" si="61"/>
        <v>-24906945.189999998</v>
      </c>
      <c r="L725" s="256" t="e">
        <f>#REF!+C725</f>
        <v>#REF!</v>
      </c>
      <c r="M725" s="253"/>
      <c r="N725" s="228" t="e">
        <v>#VALUE!</v>
      </c>
      <c r="O725" s="64">
        <v>0</v>
      </c>
      <c r="Q725" s="257">
        <v>-19282328.41</v>
      </c>
      <c r="R725" s="258">
        <f t="shared" si="57"/>
        <v>-5624616.7799999975</v>
      </c>
    </row>
    <row r="726" spans="1:18" outlineLevel="2">
      <c r="A726" s="271" t="s">
        <v>4958</v>
      </c>
      <c r="B726" s="195" t="s">
        <v>3626</v>
      </c>
      <c r="C726" s="229">
        <v>685103.06</v>
      </c>
      <c r="D726" s="229">
        <f t="shared" si="58"/>
        <v>-685103.06</v>
      </c>
      <c r="E726" s="254"/>
      <c r="F726" s="255"/>
      <c r="G726" s="255"/>
      <c r="H726" s="254"/>
      <c r="I726" s="229"/>
      <c r="J726" s="254"/>
      <c r="K726" s="229">
        <f t="shared" si="61"/>
        <v>-685103.06</v>
      </c>
      <c r="L726" s="256"/>
      <c r="M726" s="229"/>
      <c r="N726" s="228">
        <v>0</v>
      </c>
      <c r="O726" s="64" t="s">
        <v>3625</v>
      </c>
      <c r="P726" s="241" t="b">
        <f>EXACT(A725,O726)</f>
        <v>1</v>
      </c>
      <c r="Q726" s="257">
        <v>0</v>
      </c>
      <c r="R726" s="258">
        <f t="shared" si="57"/>
        <v>-685103.06</v>
      </c>
    </row>
    <row r="727" spans="1:18" outlineLevel="2">
      <c r="A727" s="271" t="s">
        <v>4959</v>
      </c>
      <c r="B727" s="195" t="s">
        <v>3627</v>
      </c>
      <c r="C727" s="229">
        <v>19421768.140000001</v>
      </c>
      <c r="D727" s="229">
        <f t="shared" si="58"/>
        <v>-19421768.140000001</v>
      </c>
      <c r="E727" s="276"/>
      <c r="F727" s="255"/>
      <c r="G727" s="255"/>
      <c r="H727" s="254"/>
      <c r="I727" s="229"/>
      <c r="J727" s="254"/>
      <c r="K727" s="229">
        <f t="shared" si="61"/>
        <v>-19421768.140000001</v>
      </c>
      <c r="L727" s="256"/>
      <c r="M727" s="229"/>
      <c r="N727" s="228">
        <v>0</v>
      </c>
      <c r="O727" s="64" t="s">
        <v>3625</v>
      </c>
      <c r="P727" s="241" t="b">
        <f>EXACT(A725,O727)</f>
        <v>1</v>
      </c>
      <c r="Q727" s="257">
        <v>0</v>
      </c>
      <c r="R727" s="258">
        <f t="shared" si="57"/>
        <v>-19421768.140000001</v>
      </c>
    </row>
    <row r="728" spans="1:18" outlineLevel="2">
      <c r="A728" s="271" t="s">
        <v>4960</v>
      </c>
      <c r="B728" s="195" t="s">
        <v>3628</v>
      </c>
      <c r="C728" s="229">
        <v>4800073.99</v>
      </c>
      <c r="D728" s="229">
        <f t="shared" si="58"/>
        <v>-4800073.99</v>
      </c>
      <c r="E728" s="254"/>
      <c r="F728" s="255"/>
      <c r="G728" s="255"/>
      <c r="H728" s="254"/>
      <c r="I728" s="229"/>
      <c r="J728" s="254"/>
      <c r="K728" s="229">
        <f t="shared" si="61"/>
        <v>-4800073.99</v>
      </c>
      <c r="L728" s="256"/>
      <c r="M728" s="229"/>
      <c r="N728" s="228">
        <v>0</v>
      </c>
      <c r="O728" s="64" t="s">
        <v>3625</v>
      </c>
      <c r="P728" s="241" t="b">
        <f>EXACT(A725,O728)</f>
        <v>1</v>
      </c>
      <c r="Q728" s="257">
        <v>0</v>
      </c>
      <c r="R728" s="258">
        <f t="shared" si="57"/>
        <v>-4800073.99</v>
      </c>
    </row>
    <row r="729" spans="1:18" outlineLevel="1">
      <c r="A729" s="399" t="s">
        <v>3629</v>
      </c>
      <c r="B729" s="195"/>
      <c r="C729" s="253">
        <f>SUM(C730:C732)</f>
        <v>15166005.749999998</v>
      </c>
      <c r="D729" s="253">
        <f t="shared" si="58"/>
        <v>-15166005.749999998</v>
      </c>
      <c r="E729" s="265"/>
      <c r="F729" s="255"/>
      <c r="G729" s="255"/>
      <c r="H729" s="254"/>
      <c r="I729" s="253"/>
      <c r="J729" s="254"/>
      <c r="K729" s="253">
        <f t="shared" si="61"/>
        <v>-15166005.749999998</v>
      </c>
      <c r="L729" s="256" t="e">
        <f>#REF!+C729</f>
        <v>#REF!</v>
      </c>
      <c r="M729" s="253"/>
      <c r="N729" s="228" t="e">
        <v>#VALUE!</v>
      </c>
      <c r="O729" s="64">
        <v>0</v>
      </c>
      <c r="Q729" s="257">
        <v>-13504141.07</v>
      </c>
      <c r="R729" s="258">
        <f t="shared" si="57"/>
        <v>-1661864.6799999978</v>
      </c>
    </row>
    <row r="730" spans="1:18" outlineLevel="2">
      <c r="A730" s="271" t="s">
        <v>4961</v>
      </c>
      <c r="B730" s="195" t="s">
        <v>3630</v>
      </c>
      <c r="C730" s="229">
        <v>129206.899999999</v>
      </c>
      <c r="D730" s="229">
        <f t="shared" si="58"/>
        <v>-129206.899999999</v>
      </c>
      <c r="E730" s="254"/>
      <c r="F730" s="255"/>
      <c r="G730" s="255"/>
      <c r="H730" s="254"/>
      <c r="I730" s="229"/>
      <c r="J730" s="254"/>
      <c r="K730" s="229">
        <f t="shared" si="61"/>
        <v>-129206.899999999</v>
      </c>
      <c r="L730" s="256"/>
      <c r="M730" s="229"/>
      <c r="N730" s="228">
        <v>0</v>
      </c>
      <c r="O730" s="64" t="s">
        <v>3629</v>
      </c>
      <c r="P730" s="241" t="b">
        <f>EXACT(A729,O730)</f>
        <v>1</v>
      </c>
      <c r="Q730" s="257">
        <v>0</v>
      </c>
      <c r="R730" s="258">
        <f t="shared" si="57"/>
        <v>-129206.899999999</v>
      </c>
    </row>
    <row r="731" spans="1:18" outlineLevel="2">
      <c r="A731" s="271" t="s">
        <v>4962</v>
      </c>
      <c r="B731" s="195" t="s">
        <v>3631</v>
      </c>
      <c r="C731" s="229">
        <v>14890567.560000001</v>
      </c>
      <c r="D731" s="229">
        <f t="shared" si="58"/>
        <v>-14890567.560000001</v>
      </c>
      <c r="E731" s="254"/>
      <c r="F731" s="255"/>
      <c r="G731" s="255"/>
      <c r="H731" s="254"/>
      <c r="I731" s="229"/>
      <c r="J731" s="254"/>
      <c r="K731" s="229">
        <f t="shared" si="61"/>
        <v>-14890567.560000001</v>
      </c>
      <c r="L731" s="256"/>
      <c r="M731" s="229"/>
      <c r="N731" s="228">
        <v>0</v>
      </c>
      <c r="O731" s="64" t="s">
        <v>3629</v>
      </c>
      <c r="P731" s="241" t="b">
        <f>EXACT(A729,O731)</f>
        <v>1</v>
      </c>
      <c r="Q731" s="257">
        <v>0</v>
      </c>
      <c r="R731" s="258">
        <f t="shared" si="57"/>
        <v>-14890567.560000001</v>
      </c>
    </row>
    <row r="732" spans="1:18" outlineLevel="2">
      <c r="A732" s="271" t="s">
        <v>4963</v>
      </c>
      <c r="B732" s="195" t="s">
        <v>3632</v>
      </c>
      <c r="C732" s="229">
        <v>146231.29</v>
      </c>
      <c r="D732" s="229">
        <f t="shared" si="58"/>
        <v>-146231.29</v>
      </c>
      <c r="E732" s="254"/>
      <c r="F732" s="255"/>
      <c r="G732" s="255"/>
      <c r="H732" s="254"/>
      <c r="I732" s="229"/>
      <c r="J732" s="254"/>
      <c r="K732" s="229">
        <f t="shared" si="61"/>
        <v>-146231.29</v>
      </c>
      <c r="L732" s="256"/>
      <c r="M732" s="229"/>
      <c r="N732" s="228">
        <v>0</v>
      </c>
      <c r="O732" s="64" t="s">
        <v>3629</v>
      </c>
      <c r="P732" s="241" t="b">
        <f>EXACT(A729,O732)</f>
        <v>1</v>
      </c>
      <c r="Q732" s="257">
        <v>0</v>
      </c>
      <c r="R732" s="258">
        <f t="shared" si="57"/>
        <v>-146231.29</v>
      </c>
    </row>
    <row r="733" spans="1:18" outlineLevel="1">
      <c r="A733" s="399" t="s">
        <v>3633</v>
      </c>
      <c r="B733" s="195"/>
      <c r="C733" s="253">
        <f>SUM(C734:C735)</f>
        <v>1049299.1300000001</v>
      </c>
      <c r="D733" s="253">
        <f t="shared" si="58"/>
        <v>-1049299.1300000001</v>
      </c>
      <c r="E733" s="265"/>
      <c r="F733" s="255"/>
      <c r="G733" s="255"/>
      <c r="H733" s="254"/>
      <c r="I733" s="253"/>
      <c r="J733" s="254"/>
      <c r="K733" s="253">
        <f t="shared" si="61"/>
        <v>-1049299.1300000001</v>
      </c>
      <c r="L733" s="256" t="e">
        <f>#REF!+C733</f>
        <v>#REF!</v>
      </c>
      <c r="M733" s="253"/>
      <c r="N733" s="228" t="e">
        <v>#VALUE!</v>
      </c>
      <c r="O733" s="64">
        <v>0</v>
      </c>
      <c r="Q733" s="257">
        <v>-893518.42</v>
      </c>
      <c r="R733" s="258">
        <f t="shared" si="57"/>
        <v>-155780.71000000008</v>
      </c>
    </row>
    <row r="734" spans="1:18" outlineLevel="2">
      <c r="A734" s="271" t="s">
        <v>4964</v>
      </c>
      <c r="B734" s="195" t="s">
        <v>3634</v>
      </c>
      <c r="C734" s="229">
        <v>956556.27</v>
      </c>
      <c r="D734" s="229">
        <f t="shared" si="58"/>
        <v>-956556.27</v>
      </c>
      <c r="E734" s="254"/>
      <c r="F734" s="255"/>
      <c r="G734" s="255"/>
      <c r="H734" s="254"/>
      <c r="I734" s="229"/>
      <c r="J734" s="254"/>
      <c r="K734" s="229">
        <f t="shared" si="61"/>
        <v>-956556.27</v>
      </c>
      <c r="L734" s="256"/>
      <c r="M734" s="229"/>
      <c r="N734" s="228">
        <v>0</v>
      </c>
      <c r="O734" s="64" t="s">
        <v>3633</v>
      </c>
      <c r="P734" s="241" t="b">
        <f>EXACT(A733,O734)</f>
        <v>1</v>
      </c>
      <c r="Q734" s="257">
        <v>0</v>
      </c>
      <c r="R734" s="258">
        <f t="shared" si="57"/>
        <v>-956556.27</v>
      </c>
    </row>
    <row r="735" spans="1:18" outlineLevel="2">
      <c r="A735" s="271" t="s">
        <v>4965</v>
      </c>
      <c r="B735" s="195" t="s">
        <v>3635</v>
      </c>
      <c r="C735" s="229">
        <v>92742.86</v>
      </c>
      <c r="D735" s="229">
        <f t="shared" si="58"/>
        <v>-92742.86</v>
      </c>
      <c r="E735" s="254"/>
      <c r="F735" s="255"/>
      <c r="G735" s="255"/>
      <c r="H735" s="254"/>
      <c r="I735" s="229"/>
      <c r="J735" s="254"/>
      <c r="K735" s="229">
        <f t="shared" si="61"/>
        <v>-92742.86</v>
      </c>
      <c r="L735" s="256"/>
      <c r="M735" s="229"/>
      <c r="N735" s="228">
        <v>0</v>
      </c>
      <c r="O735" s="64" t="s">
        <v>3633</v>
      </c>
      <c r="P735" s="241" t="b">
        <f>EXACT(A733,O735)</f>
        <v>1</v>
      </c>
      <c r="Q735" s="257">
        <v>0</v>
      </c>
      <c r="R735" s="258">
        <f t="shared" si="57"/>
        <v>-92742.86</v>
      </c>
    </row>
    <row r="736" spans="1:18" outlineLevel="1">
      <c r="A736" s="399" t="s">
        <v>3636</v>
      </c>
      <c r="B736" s="195"/>
      <c r="C736" s="253">
        <f>SUM(C737:C739)</f>
        <v>1554109.33</v>
      </c>
      <c r="D736" s="253">
        <f t="shared" si="58"/>
        <v>-1554109.33</v>
      </c>
      <c r="E736" s="265"/>
      <c r="F736" s="255"/>
      <c r="G736" s="255"/>
      <c r="H736" s="254"/>
      <c r="I736" s="253"/>
      <c r="J736" s="254"/>
      <c r="K736" s="253">
        <f t="shared" si="61"/>
        <v>-1554109.33</v>
      </c>
      <c r="L736" s="256" t="e">
        <f>#REF!+C736</f>
        <v>#REF!</v>
      </c>
      <c r="M736" s="253"/>
      <c r="N736" s="228" t="e">
        <v>#VALUE!</v>
      </c>
      <c r="O736" s="64">
        <v>0</v>
      </c>
      <c r="Q736" s="257">
        <v>-1356278.79</v>
      </c>
      <c r="R736" s="258">
        <f t="shared" si="57"/>
        <v>-197830.54000000004</v>
      </c>
    </row>
    <row r="737" spans="1:18" outlineLevel="2">
      <c r="A737" s="271" t="s">
        <v>4966</v>
      </c>
      <c r="B737" s="195" t="s">
        <v>3637</v>
      </c>
      <c r="C737" s="229">
        <v>1554109.33</v>
      </c>
      <c r="D737" s="229">
        <f t="shared" si="58"/>
        <v>-1554109.33</v>
      </c>
      <c r="E737" s="254"/>
      <c r="F737" s="255"/>
      <c r="G737" s="255"/>
      <c r="H737" s="254"/>
      <c r="I737" s="229"/>
      <c r="J737" s="254"/>
      <c r="K737" s="229">
        <f t="shared" si="61"/>
        <v>-1554109.33</v>
      </c>
      <c r="L737" s="256"/>
      <c r="M737" s="229"/>
      <c r="N737" s="228">
        <v>0</v>
      </c>
      <c r="O737" s="64" t="s">
        <v>3636</v>
      </c>
      <c r="P737" s="241" t="b">
        <f>EXACT(A736,O737)</f>
        <v>1</v>
      </c>
      <c r="Q737" s="257">
        <v>0</v>
      </c>
      <c r="R737" s="258">
        <f t="shared" si="57"/>
        <v>-1554109.33</v>
      </c>
    </row>
    <row r="738" spans="1:18" outlineLevel="2">
      <c r="A738" s="271" t="s">
        <v>4967</v>
      </c>
      <c r="B738" s="195" t="s">
        <v>3638</v>
      </c>
      <c r="C738" s="229">
        <v>0</v>
      </c>
      <c r="D738" s="229">
        <f t="shared" si="58"/>
        <v>0</v>
      </c>
      <c r="E738" s="254"/>
      <c r="F738" s="255"/>
      <c r="G738" s="255"/>
      <c r="H738" s="254"/>
      <c r="I738" s="229"/>
      <c r="J738" s="254"/>
      <c r="K738" s="229">
        <f t="shared" si="61"/>
        <v>0</v>
      </c>
      <c r="L738" s="256"/>
      <c r="M738" s="229"/>
      <c r="N738" s="228">
        <v>0</v>
      </c>
      <c r="O738" s="64" t="s">
        <v>3636</v>
      </c>
      <c r="P738" s="241" t="b">
        <f>EXACT(A736,O738)</f>
        <v>1</v>
      </c>
      <c r="Q738" s="257">
        <v>0</v>
      </c>
      <c r="R738" s="258">
        <f t="shared" si="57"/>
        <v>0</v>
      </c>
    </row>
    <row r="739" spans="1:18" outlineLevel="2">
      <c r="A739" s="271" t="s">
        <v>4968</v>
      </c>
      <c r="B739" s="195" t="s">
        <v>3639</v>
      </c>
      <c r="C739" s="229">
        <v>0</v>
      </c>
      <c r="D739" s="229">
        <f t="shared" si="58"/>
        <v>0</v>
      </c>
      <c r="E739" s="254"/>
      <c r="F739" s="255"/>
      <c r="G739" s="255"/>
      <c r="H739" s="254"/>
      <c r="I739" s="229"/>
      <c r="J739" s="254"/>
      <c r="K739" s="229">
        <f t="shared" si="61"/>
        <v>0</v>
      </c>
      <c r="L739" s="256"/>
      <c r="M739" s="229"/>
      <c r="N739" s="228">
        <v>0</v>
      </c>
      <c r="O739" s="64" t="s">
        <v>3636</v>
      </c>
      <c r="P739" s="241" t="b">
        <f>EXACT(A736,O739)</f>
        <v>1</v>
      </c>
      <c r="Q739" s="257">
        <v>0</v>
      </c>
      <c r="R739" s="258">
        <f t="shared" si="57"/>
        <v>0</v>
      </c>
    </row>
    <row r="740" spans="1:18" outlineLevel="1">
      <c r="A740" s="399" t="s">
        <v>3640</v>
      </c>
      <c r="B740" s="195"/>
      <c r="C740" s="253">
        <f>SUM(C741:C743)</f>
        <v>296992.77</v>
      </c>
      <c r="D740" s="253">
        <f t="shared" si="58"/>
        <v>-296992.77</v>
      </c>
      <c r="E740" s="265"/>
      <c r="F740" s="255"/>
      <c r="G740" s="255"/>
      <c r="H740" s="254"/>
      <c r="I740" s="253"/>
      <c r="J740" s="254"/>
      <c r="K740" s="253">
        <f t="shared" si="61"/>
        <v>-296992.77</v>
      </c>
      <c r="L740" s="256" t="e">
        <f>#REF!+C740</f>
        <v>#REF!</v>
      </c>
      <c r="M740" s="253"/>
      <c r="N740" s="228" t="e">
        <v>#VALUE!</v>
      </c>
      <c r="O740" s="64">
        <v>0</v>
      </c>
      <c r="Q740" s="257">
        <v>-273737.21000000002</v>
      </c>
      <c r="R740" s="258">
        <f t="shared" si="57"/>
        <v>-23255.559999999998</v>
      </c>
    </row>
    <row r="741" spans="1:18" outlineLevel="2">
      <c r="A741" s="271" t="s">
        <v>4969</v>
      </c>
      <c r="B741" s="195" t="s">
        <v>3641</v>
      </c>
      <c r="C741" s="229">
        <v>290658.02</v>
      </c>
      <c r="D741" s="229">
        <f t="shared" si="58"/>
        <v>-290658.02</v>
      </c>
      <c r="E741" s="254"/>
      <c r="F741" s="255"/>
      <c r="G741" s="255"/>
      <c r="H741" s="254"/>
      <c r="I741" s="229"/>
      <c r="J741" s="254"/>
      <c r="K741" s="229">
        <f t="shared" si="61"/>
        <v>-290658.02</v>
      </c>
      <c r="L741" s="256"/>
      <c r="M741" s="229"/>
      <c r="N741" s="228">
        <v>0</v>
      </c>
      <c r="O741" s="64" t="s">
        <v>3640</v>
      </c>
      <c r="P741" s="241" t="b">
        <f>EXACT(A740,O741)</f>
        <v>1</v>
      </c>
      <c r="Q741" s="257">
        <v>0</v>
      </c>
      <c r="R741" s="258">
        <f t="shared" si="57"/>
        <v>-290658.02</v>
      </c>
    </row>
    <row r="742" spans="1:18" outlineLevel="2">
      <c r="A742" s="271" t="s">
        <v>4970</v>
      </c>
      <c r="B742" s="195" t="s">
        <v>3642</v>
      </c>
      <c r="C742" s="229">
        <v>6334.75</v>
      </c>
      <c r="D742" s="229">
        <f t="shared" si="58"/>
        <v>-6334.75</v>
      </c>
      <c r="E742" s="254"/>
      <c r="F742" s="255"/>
      <c r="G742" s="255"/>
      <c r="H742" s="254"/>
      <c r="I742" s="229"/>
      <c r="J742" s="254"/>
      <c r="K742" s="229">
        <f t="shared" si="61"/>
        <v>-6334.75</v>
      </c>
      <c r="L742" s="256"/>
      <c r="M742" s="229"/>
      <c r="N742" s="228">
        <v>0</v>
      </c>
      <c r="O742" s="64" t="s">
        <v>3640</v>
      </c>
      <c r="P742" s="241" t="b">
        <f>EXACT(A740,O742)</f>
        <v>1</v>
      </c>
      <c r="Q742" s="257">
        <v>0</v>
      </c>
      <c r="R742" s="258">
        <f t="shared" si="57"/>
        <v>-6334.75</v>
      </c>
    </row>
    <row r="743" spans="1:18" outlineLevel="2">
      <c r="A743" s="271" t="s">
        <v>4971</v>
      </c>
      <c r="B743" s="195" t="s">
        <v>3643</v>
      </c>
      <c r="C743" s="229">
        <v>0</v>
      </c>
      <c r="D743" s="229">
        <f t="shared" si="58"/>
        <v>0</v>
      </c>
      <c r="E743" s="254"/>
      <c r="F743" s="255"/>
      <c r="G743" s="255"/>
      <c r="H743" s="254"/>
      <c r="I743" s="229"/>
      <c r="J743" s="254"/>
      <c r="K743" s="229">
        <f t="shared" si="61"/>
        <v>0</v>
      </c>
      <c r="L743" s="256"/>
      <c r="M743" s="229"/>
      <c r="N743" s="228">
        <v>0</v>
      </c>
      <c r="O743" s="64" t="s">
        <v>3640</v>
      </c>
      <c r="P743" s="241" t="b">
        <f>EXACT(A740,O743)</f>
        <v>1</v>
      </c>
      <c r="Q743" s="257">
        <v>0</v>
      </c>
      <c r="R743" s="258">
        <f t="shared" si="57"/>
        <v>0</v>
      </c>
    </row>
    <row r="744" spans="1:18" outlineLevel="1">
      <c r="A744" s="399" t="s">
        <v>3644</v>
      </c>
      <c r="B744" s="195"/>
      <c r="C744" s="253">
        <f>SUM(C748:C749)</f>
        <v>4410685.12</v>
      </c>
      <c r="D744" s="253">
        <f t="shared" si="58"/>
        <v>-4410685.12</v>
      </c>
      <c r="E744" s="265"/>
      <c r="F744" s="255"/>
      <c r="G744" s="255"/>
      <c r="H744" s="254"/>
      <c r="I744" s="253"/>
      <c r="J744" s="254"/>
      <c r="K744" s="253">
        <f t="shared" si="61"/>
        <v>-4410685.12</v>
      </c>
      <c r="L744" s="256" t="e">
        <f>#REF!+C744</f>
        <v>#REF!</v>
      </c>
      <c r="M744" s="253"/>
      <c r="N744" s="228" t="e">
        <v>#VALUE!</v>
      </c>
      <c r="O744" s="64">
        <v>0</v>
      </c>
      <c r="Q744" s="257">
        <v>-3845113.8</v>
      </c>
      <c r="R744" s="258">
        <f t="shared" si="57"/>
        <v>-565571.3200000003</v>
      </c>
    </row>
    <row r="745" spans="1:18" outlineLevel="2">
      <c r="A745" s="271" t="s">
        <v>4972</v>
      </c>
      <c r="B745" s="195" t="s">
        <v>3645</v>
      </c>
      <c r="C745" s="229">
        <v>0</v>
      </c>
      <c r="D745" s="229">
        <f t="shared" si="58"/>
        <v>0</v>
      </c>
      <c r="E745" s="254"/>
      <c r="F745" s="255"/>
      <c r="G745" s="255"/>
      <c r="H745" s="254"/>
      <c r="I745" s="229"/>
      <c r="J745" s="254"/>
      <c r="K745" s="229">
        <f t="shared" si="61"/>
        <v>0</v>
      </c>
      <c r="L745" s="256"/>
      <c r="M745" s="229"/>
      <c r="N745" s="228">
        <v>0</v>
      </c>
      <c r="O745" s="64" t="s">
        <v>3644</v>
      </c>
      <c r="P745" s="241" t="b">
        <f>EXACT(A744,O745)</f>
        <v>1</v>
      </c>
      <c r="Q745" s="257">
        <v>0</v>
      </c>
      <c r="R745" s="258">
        <f t="shared" ref="R745:R819" si="62">K745-Q745</f>
        <v>0</v>
      </c>
    </row>
    <row r="746" spans="1:18" outlineLevel="2">
      <c r="A746" s="271" t="s">
        <v>4973</v>
      </c>
      <c r="B746" s="195" t="s">
        <v>3646</v>
      </c>
      <c r="C746" s="229">
        <v>0</v>
      </c>
      <c r="D746" s="229">
        <f t="shared" si="58"/>
        <v>0</v>
      </c>
      <c r="E746" s="254"/>
      <c r="F746" s="255"/>
      <c r="G746" s="255"/>
      <c r="H746" s="254"/>
      <c r="I746" s="229"/>
      <c r="J746" s="254"/>
      <c r="K746" s="229">
        <f t="shared" si="61"/>
        <v>0</v>
      </c>
      <c r="L746" s="256"/>
      <c r="M746" s="229"/>
      <c r="N746" s="228">
        <v>0</v>
      </c>
      <c r="O746" s="64" t="s">
        <v>3644</v>
      </c>
      <c r="P746" s="241" t="b">
        <f>EXACT(A744,O746)</f>
        <v>1</v>
      </c>
      <c r="Q746" s="257">
        <v>0</v>
      </c>
      <c r="R746" s="258">
        <f t="shared" si="62"/>
        <v>0</v>
      </c>
    </row>
    <row r="747" spans="1:18" outlineLevel="2">
      <c r="A747" s="271" t="s">
        <v>4974</v>
      </c>
      <c r="B747" s="195" t="s">
        <v>3647</v>
      </c>
      <c r="C747" s="229">
        <v>0</v>
      </c>
      <c r="D747" s="229">
        <f t="shared" si="58"/>
        <v>0</v>
      </c>
      <c r="E747" s="254"/>
      <c r="F747" s="255"/>
      <c r="G747" s="255"/>
      <c r="H747" s="254"/>
      <c r="I747" s="229"/>
      <c r="J747" s="254"/>
      <c r="K747" s="229">
        <f t="shared" si="61"/>
        <v>0</v>
      </c>
      <c r="L747" s="256"/>
      <c r="M747" s="229"/>
      <c r="N747" s="228">
        <v>0</v>
      </c>
      <c r="O747" s="64" t="s">
        <v>3644</v>
      </c>
      <c r="P747" s="241" t="b">
        <f>EXACT(A744,O747)</f>
        <v>1</v>
      </c>
      <c r="Q747" s="257">
        <v>0</v>
      </c>
      <c r="R747" s="258">
        <f t="shared" si="62"/>
        <v>0</v>
      </c>
    </row>
    <row r="748" spans="1:18" outlineLevel="2">
      <c r="A748" s="271" t="s">
        <v>4975</v>
      </c>
      <c r="B748" s="195" t="s">
        <v>3648</v>
      </c>
      <c r="C748" s="229">
        <v>10219.17</v>
      </c>
      <c r="D748" s="229">
        <f t="shared" si="58"/>
        <v>-10219.17</v>
      </c>
      <c r="E748" s="254"/>
      <c r="F748" s="255"/>
      <c r="G748" s="255"/>
      <c r="H748" s="254"/>
      <c r="I748" s="229"/>
      <c r="J748" s="254"/>
      <c r="K748" s="229">
        <f t="shared" si="61"/>
        <v>-10219.17</v>
      </c>
      <c r="L748" s="256"/>
      <c r="M748" s="229"/>
      <c r="N748" s="228">
        <v>0</v>
      </c>
      <c r="O748" s="64" t="s">
        <v>3644</v>
      </c>
      <c r="P748" s="241" t="b">
        <f>EXACT(A744,O748)</f>
        <v>1</v>
      </c>
      <c r="Q748" s="257">
        <v>0</v>
      </c>
      <c r="R748" s="258">
        <f t="shared" si="62"/>
        <v>-10219.17</v>
      </c>
    </row>
    <row r="749" spans="1:18" outlineLevel="2">
      <c r="A749" s="271" t="s">
        <v>4976</v>
      </c>
      <c r="B749" s="195" t="s">
        <v>3649</v>
      </c>
      <c r="C749" s="229">
        <v>4400465.95</v>
      </c>
      <c r="D749" s="229">
        <f t="shared" si="58"/>
        <v>-4400465.95</v>
      </c>
      <c r="E749" s="254"/>
      <c r="F749" s="255"/>
      <c r="G749" s="255"/>
      <c r="H749" s="254"/>
      <c r="I749" s="229"/>
      <c r="J749" s="254"/>
      <c r="K749" s="229">
        <f t="shared" si="61"/>
        <v>-4400465.95</v>
      </c>
      <c r="L749" s="256"/>
      <c r="M749" s="229"/>
      <c r="N749" s="228">
        <v>0</v>
      </c>
      <c r="O749" s="64" t="s">
        <v>3644</v>
      </c>
      <c r="P749" s="241" t="b">
        <f>EXACT(A744,O749)</f>
        <v>1</v>
      </c>
      <c r="Q749" s="257">
        <v>0</v>
      </c>
      <c r="R749" s="258">
        <f t="shared" si="62"/>
        <v>-4400465.95</v>
      </c>
    </row>
    <row r="750" spans="1:18" outlineLevel="1">
      <c r="A750" s="399" t="s">
        <v>3650</v>
      </c>
      <c r="C750" s="253">
        <f>SUM(C751:C753)</f>
        <v>1458447.83</v>
      </c>
      <c r="D750" s="253">
        <f t="shared" si="58"/>
        <v>-1458447.83</v>
      </c>
      <c r="E750" s="254"/>
      <c r="F750" s="255"/>
      <c r="G750" s="255"/>
      <c r="H750" s="254"/>
      <c r="I750" s="253"/>
      <c r="J750" s="254"/>
      <c r="K750" s="253">
        <f t="shared" si="61"/>
        <v>-1458447.83</v>
      </c>
      <c r="L750" s="256" t="e">
        <f>#REF!+C750</f>
        <v>#REF!</v>
      </c>
      <c r="M750" s="253"/>
      <c r="N750" s="228" t="e">
        <v>#VALUE!</v>
      </c>
      <c r="O750" s="64">
        <v>0</v>
      </c>
      <c r="Q750" s="257">
        <v>-1151515.32</v>
      </c>
      <c r="R750" s="258">
        <f t="shared" si="62"/>
        <v>-306932.51</v>
      </c>
    </row>
    <row r="751" spans="1:18" outlineLevel="2">
      <c r="A751" s="400" t="s">
        <v>4977</v>
      </c>
      <c r="B751" s="44" t="s">
        <v>3651</v>
      </c>
      <c r="C751" s="229">
        <v>0</v>
      </c>
      <c r="D751" s="229">
        <f t="shared" si="58"/>
        <v>0</v>
      </c>
      <c r="E751" s="254"/>
      <c r="F751" s="255"/>
      <c r="G751" s="255"/>
      <c r="H751" s="254"/>
      <c r="I751" s="229"/>
      <c r="J751" s="254"/>
      <c r="K751" s="229">
        <f t="shared" si="61"/>
        <v>0</v>
      </c>
      <c r="L751" s="256"/>
      <c r="M751" s="229"/>
      <c r="N751" s="228">
        <v>0</v>
      </c>
      <c r="O751" s="64" t="s">
        <v>3650</v>
      </c>
      <c r="P751" s="241" t="b">
        <f>EXACT($A$750,O751)</f>
        <v>1</v>
      </c>
      <c r="Q751" s="257">
        <v>0</v>
      </c>
      <c r="R751" s="258">
        <f t="shared" si="62"/>
        <v>0</v>
      </c>
    </row>
    <row r="752" spans="1:18" outlineLevel="2">
      <c r="A752" s="400" t="s">
        <v>4978</v>
      </c>
      <c r="B752" s="44" t="s">
        <v>3651</v>
      </c>
      <c r="C752" s="229">
        <v>1458447.83</v>
      </c>
      <c r="D752" s="229">
        <f t="shared" si="58"/>
        <v>-1458447.83</v>
      </c>
      <c r="E752" s="254"/>
      <c r="F752" s="255"/>
      <c r="G752" s="255"/>
      <c r="H752" s="254"/>
      <c r="I752" s="229"/>
      <c r="J752" s="254"/>
      <c r="K752" s="229">
        <f t="shared" si="61"/>
        <v>-1458447.83</v>
      </c>
      <c r="L752" s="256"/>
      <c r="M752" s="229"/>
      <c r="N752" s="228">
        <v>0</v>
      </c>
      <c r="O752" s="64" t="s">
        <v>3650</v>
      </c>
      <c r="P752" s="241" t="b">
        <f>EXACT($A$750,O752)</f>
        <v>1</v>
      </c>
      <c r="Q752" s="257">
        <v>0</v>
      </c>
      <c r="R752" s="258">
        <f t="shared" si="62"/>
        <v>-1458447.83</v>
      </c>
    </row>
    <row r="753" spans="1:18" outlineLevel="2">
      <c r="A753" s="400" t="s">
        <v>4979</v>
      </c>
      <c r="B753" s="44" t="s">
        <v>3652</v>
      </c>
      <c r="C753" s="229">
        <v>0</v>
      </c>
      <c r="D753" s="229">
        <f t="shared" si="58"/>
        <v>0</v>
      </c>
      <c r="E753" s="254"/>
      <c r="F753" s="255"/>
      <c r="G753" s="255"/>
      <c r="H753" s="254"/>
      <c r="I753" s="229"/>
      <c r="J753" s="254"/>
      <c r="K753" s="229">
        <f t="shared" si="61"/>
        <v>0</v>
      </c>
      <c r="L753" s="256"/>
      <c r="M753" s="229"/>
      <c r="N753" s="228">
        <v>0</v>
      </c>
      <c r="O753" s="64" t="s">
        <v>3650</v>
      </c>
      <c r="P753" s="241" t="b">
        <f>EXACT($A$750,O753)</f>
        <v>1</v>
      </c>
      <c r="Q753" s="257">
        <v>0</v>
      </c>
      <c r="R753" s="258">
        <f t="shared" si="62"/>
        <v>0</v>
      </c>
    </row>
    <row r="754" spans="1:18" outlineLevel="1">
      <c r="A754" s="399" t="s">
        <v>3653</v>
      </c>
      <c r="C754" s="253">
        <f>SUM(C755:C756)</f>
        <v>1378381.08</v>
      </c>
      <c r="D754" s="253">
        <f t="shared" si="58"/>
        <v>-1378381.08</v>
      </c>
      <c r="E754" s="254"/>
      <c r="F754" s="255"/>
      <c r="G754" s="255"/>
      <c r="H754" s="254"/>
      <c r="I754" s="253"/>
      <c r="J754" s="254"/>
      <c r="K754" s="253">
        <f t="shared" si="61"/>
        <v>-1378381.08</v>
      </c>
      <c r="L754" s="256" t="e">
        <f>#REF!+C754</f>
        <v>#REF!</v>
      </c>
      <c r="M754" s="253"/>
      <c r="N754" s="228" t="e">
        <v>#VALUE!</v>
      </c>
      <c r="O754" s="64">
        <v>0</v>
      </c>
      <c r="Q754" s="257">
        <v>-1301182.8400000001</v>
      </c>
      <c r="R754" s="258">
        <f t="shared" si="62"/>
        <v>-77198.239999999991</v>
      </c>
    </row>
    <row r="755" spans="1:18" outlineLevel="2">
      <c r="A755" s="400" t="s">
        <v>4980</v>
      </c>
      <c r="B755" s="44" t="s">
        <v>3654</v>
      </c>
      <c r="C755" s="229">
        <v>0</v>
      </c>
      <c r="D755" s="229">
        <f t="shared" si="58"/>
        <v>0</v>
      </c>
      <c r="E755" s="254"/>
      <c r="F755" s="255"/>
      <c r="G755" s="255"/>
      <c r="H755" s="254"/>
      <c r="I755" s="229"/>
      <c r="J755" s="254"/>
      <c r="K755" s="229">
        <f t="shared" si="61"/>
        <v>0</v>
      </c>
      <c r="L755" s="256"/>
      <c r="M755" s="229"/>
      <c r="N755" s="228">
        <v>0</v>
      </c>
      <c r="O755" s="64" t="s">
        <v>3653</v>
      </c>
      <c r="P755" s="241" t="b">
        <f>EXACT($A$754,O755)</f>
        <v>1</v>
      </c>
      <c r="Q755" s="257">
        <v>0</v>
      </c>
      <c r="R755" s="258">
        <f t="shared" si="62"/>
        <v>0</v>
      </c>
    </row>
    <row r="756" spans="1:18" outlineLevel="2">
      <c r="A756" s="400" t="s">
        <v>4981</v>
      </c>
      <c r="B756" s="44" t="s">
        <v>3654</v>
      </c>
      <c r="C756" s="229">
        <v>1378381.08</v>
      </c>
      <c r="D756" s="229">
        <f t="shared" si="58"/>
        <v>-1378381.08</v>
      </c>
      <c r="E756" s="254"/>
      <c r="F756" s="255"/>
      <c r="G756" s="255"/>
      <c r="H756" s="254"/>
      <c r="I756" s="229"/>
      <c r="J756" s="254"/>
      <c r="K756" s="229">
        <f t="shared" si="61"/>
        <v>-1378381.08</v>
      </c>
      <c r="L756" s="256"/>
      <c r="M756" s="229"/>
      <c r="N756" s="228">
        <v>0</v>
      </c>
      <c r="O756" s="64" t="s">
        <v>3653</v>
      </c>
      <c r="P756" s="241" t="b">
        <f>EXACT($A$754,O756)</f>
        <v>1</v>
      </c>
      <c r="Q756" s="257">
        <v>0</v>
      </c>
      <c r="R756" s="258">
        <f t="shared" si="62"/>
        <v>-1378381.08</v>
      </c>
    </row>
    <row r="757" spans="1:18" outlineLevel="1">
      <c r="A757" s="399" t="s">
        <v>3655</v>
      </c>
      <c r="C757" s="253">
        <f>SUM(C758:C759)</f>
        <v>1966318.09</v>
      </c>
      <c r="D757" s="253">
        <f t="shared" si="58"/>
        <v>-1966318.09</v>
      </c>
      <c r="E757" s="254"/>
      <c r="F757" s="255"/>
      <c r="G757" s="255"/>
      <c r="H757" s="254"/>
      <c r="I757" s="253"/>
      <c r="J757" s="254"/>
      <c r="K757" s="253">
        <f t="shared" si="61"/>
        <v>-1966318.09</v>
      </c>
      <c r="L757" s="256" t="e">
        <f>#REF!+C757</f>
        <v>#REF!</v>
      </c>
      <c r="M757" s="253"/>
      <c r="N757" s="228" t="e">
        <v>#VALUE!</v>
      </c>
      <c r="O757" s="64">
        <v>0</v>
      </c>
      <c r="Q757" s="257">
        <v>-1626541.01</v>
      </c>
      <c r="R757" s="258">
        <f t="shared" si="62"/>
        <v>-339777.08000000007</v>
      </c>
    </row>
    <row r="758" spans="1:18" outlineLevel="2">
      <c r="A758" s="400" t="s">
        <v>4982</v>
      </c>
      <c r="B758" s="44" t="s">
        <v>3656</v>
      </c>
      <c r="C758" s="229">
        <v>0</v>
      </c>
      <c r="D758" s="229">
        <f t="shared" si="58"/>
        <v>0</v>
      </c>
      <c r="E758" s="254"/>
      <c r="F758" s="255"/>
      <c r="G758" s="255"/>
      <c r="H758" s="254"/>
      <c r="I758" s="229"/>
      <c r="J758" s="254"/>
      <c r="K758" s="229">
        <f t="shared" si="61"/>
        <v>0</v>
      </c>
      <c r="L758" s="256"/>
      <c r="M758" s="229"/>
      <c r="N758" s="228">
        <v>0</v>
      </c>
      <c r="O758" s="64" t="s">
        <v>3655</v>
      </c>
      <c r="P758" s="241" t="b">
        <f>EXACT($A$757,O758)</f>
        <v>1</v>
      </c>
      <c r="Q758" s="257">
        <v>0</v>
      </c>
      <c r="R758" s="258">
        <f t="shared" si="62"/>
        <v>0</v>
      </c>
    </row>
    <row r="759" spans="1:18" outlineLevel="2">
      <c r="A759" s="400" t="s">
        <v>4983</v>
      </c>
      <c r="B759" s="44" t="s">
        <v>3656</v>
      </c>
      <c r="C759" s="229">
        <v>1966318.09</v>
      </c>
      <c r="D759" s="229">
        <f t="shared" si="58"/>
        <v>-1966318.09</v>
      </c>
      <c r="E759" s="254"/>
      <c r="F759" s="255"/>
      <c r="G759" s="255"/>
      <c r="H759" s="254"/>
      <c r="I759" s="229"/>
      <c r="J759" s="254"/>
      <c r="K759" s="229">
        <f t="shared" si="61"/>
        <v>-1966318.09</v>
      </c>
      <c r="L759" s="256"/>
      <c r="M759" s="229"/>
      <c r="N759" s="228">
        <v>0</v>
      </c>
      <c r="O759" s="64" t="s">
        <v>3655</v>
      </c>
      <c r="P759" s="241" t="b">
        <f>EXACT($A$757,O759)</f>
        <v>1</v>
      </c>
      <c r="Q759" s="257">
        <v>0</v>
      </c>
      <c r="R759" s="258">
        <f t="shared" si="62"/>
        <v>-1966318.09</v>
      </c>
    </row>
    <row r="760" spans="1:18" outlineLevel="1">
      <c r="A760" s="399" t="s">
        <v>3657</v>
      </c>
      <c r="C760" s="253">
        <f>SUM(C761:C763)</f>
        <v>3937841.95</v>
      </c>
      <c r="D760" s="253">
        <f t="shared" si="58"/>
        <v>-3937841.95</v>
      </c>
      <c r="E760" s="254"/>
      <c r="F760" s="255"/>
      <c r="G760" s="255"/>
      <c r="H760" s="254"/>
      <c r="I760" s="253"/>
      <c r="J760" s="254"/>
      <c r="K760" s="253">
        <f t="shared" si="61"/>
        <v>-3937841.95</v>
      </c>
      <c r="L760" s="256" t="e">
        <f>#REF!+C760</f>
        <v>#REF!</v>
      </c>
      <c r="M760" s="253"/>
      <c r="N760" s="228" t="e">
        <v>#VALUE!</v>
      </c>
      <c r="O760" s="64">
        <v>0</v>
      </c>
      <c r="Q760" s="257">
        <v>-3686782.7</v>
      </c>
      <c r="R760" s="258">
        <f t="shared" si="62"/>
        <v>-251059.25</v>
      </c>
    </row>
    <row r="761" spans="1:18" outlineLevel="2">
      <c r="A761" s="271" t="s">
        <v>4984</v>
      </c>
      <c r="B761" s="195" t="s">
        <v>3658</v>
      </c>
      <c r="C761" s="229">
        <v>0</v>
      </c>
      <c r="D761" s="229">
        <f t="shared" si="58"/>
        <v>0</v>
      </c>
      <c r="E761" s="254"/>
      <c r="F761" s="255"/>
      <c r="G761" s="255"/>
      <c r="H761" s="254"/>
      <c r="I761" s="229"/>
      <c r="J761" s="254"/>
      <c r="K761" s="229">
        <f t="shared" si="61"/>
        <v>0</v>
      </c>
      <c r="L761" s="256"/>
      <c r="M761" s="229"/>
      <c r="N761" s="228">
        <v>0</v>
      </c>
      <c r="O761" s="64" t="s">
        <v>3657</v>
      </c>
      <c r="P761" s="241" t="b">
        <f>EXACT($A$760,O761)</f>
        <v>1</v>
      </c>
      <c r="Q761" s="257">
        <v>0</v>
      </c>
      <c r="R761" s="258">
        <f t="shared" si="62"/>
        <v>0</v>
      </c>
    </row>
    <row r="762" spans="1:18" outlineLevel="2">
      <c r="A762" s="271" t="s">
        <v>4985</v>
      </c>
      <c r="B762" s="195" t="s">
        <v>3659</v>
      </c>
      <c r="C762" s="229">
        <v>0</v>
      </c>
      <c r="D762" s="229">
        <f t="shared" si="58"/>
        <v>0</v>
      </c>
      <c r="E762" s="254"/>
      <c r="F762" s="255"/>
      <c r="G762" s="255"/>
      <c r="H762" s="254"/>
      <c r="I762" s="229"/>
      <c r="J762" s="254"/>
      <c r="K762" s="229">
        <f t="shared" si="61"/>
        <v>0</v>
      </c>
      <c r="L762" s="256"/>
      <c r="M762" s="229"/>
      <c r="N762" s="228">
        <v>0</v>
      </c>
      <c r="O762" s="64" t="s">
        <v>3657</v>
      </c>
      <c r="P762" s="241" t="b">
        <f>EXACT($A$760,O762)</f>
        <v>1</v>
      </c>
      <c r="Q762" s="257">
        <v>0</v>
      </c>
      <c r="R762" s="258">
        <f t="shared" si="62"/>
        <v>0</v>
      </c>
    </row>
    <row r="763" spans="1:18" outlineLevel="2">
      <c r="A763" s="271" t="s">
        <v>4986</v>
      </c>
      <c r="B763" s="195" t="s">
        <v>3660</v>
      </c>
      <c r="C763" s="229">
        <v>3937841.95</v>
      </c>
      <c r="D763" s="229">
        <f t="shared" si="58"/>
        <v>-3937841.95</v>
      </c>
      <c r="E763" s="254"/>
      <c r="F763" s="255"/>
      <c r="G763" s="255"/>
      <c r="H763" s="254"/>
      <c r="I763" s="229"/>
      <c r="J763" s="254"/>
      <c r="K763" s="229">
        <f t="shared" si="61"/>
        <v>-3937841.95</v>
      </c>
      <c r="L763" s="256"/>
      <c r="M763" s="229"/>
      <c r="N763" s="228">
        <v>0</v>
      </c>
      <c r="O763" s="64" t="s">
        <v>3657</v>
      </c>
      <c r="P763" s="241" t="b">
        <f>EXACT(A760,O763)</f>
        <v>1</v>
      </c>
      <c r="Q763" s="257">
        <v>0</v>
      </c>
      <c r="R763" s="258">
        <f t="shared" si="62"/>
        <v>-3937841.95</v>
      </c>
    </row>
    <row r="764" spans="1:18" outlineLevel="1">
      <c r="A764" s="399" t="s">
        <v>3661</v>
      </c>
      <c r="C764" s="253">
        <f>SUM(C765:C769)</f>
        <v>0</v>
      </c>
      <c r="D764" s="253">
        <f t="shared" si="58"/>
        <v>0</v>
      </c>
      <c r="E764" s="254"/>
      <c r="F764" s="255"/>
      <c r="G764" s="255"/>
      <c r="H764" s="254"/>
      <c r="I764" s="253"/>
      <c r="J764" s="254"/>
      <c r="K764" s="253">
        <f t="shared" si="61"/>
        <v>0</v>
      </c>
      <c r="L764" s="256"/>
      <c r="M764" s="229"/>
      <c r="N764" s="228" t="e">
        <v>#VALUE!</v>
      </c>
      <c r="O764" s="64">
        <v>0</v>
      </c>
      <c r="Q764" s="257">
        <v>0</v>
      </c>
      <c r="R764" s="258">
        <f t="shared" si="62"/>
        <v>0</v>
      </c>
    </row>
    <row r="765" spans="1:18" outlineLevel="2">
      <c r="A765" s="271" t="s">
        <v>4987</v>
      </c>
      <c r="B765" s="195" t="s">
        <v>3662</v>
      </c>
      <c r="C765" s="229">
        <v>0</v>
      </c>
      <c r="D765" s="229">
        <f t="shared" si="58"/>
        <v>0</v>
      </c>
      <c r="E765" s="254"/>
      <c r="F765" s="255"/>
      <c r="G765" s="255"/>
      <c r="H765" s="254"/>
      <c r="I765" s="229"/>
      <c r="J765" s="254"/>
      <c r="K765" s="229">
        <f t="shared" si="61"/>
        <v>0</v>
      </c>
      <c r="L765" s="256"/>
      <c r="M765" s="229"/>
      <c r="N765" s="228">
        <v>0</v>
      </c>
      <c r="O765" s="64" t="s">
        <v>3661</v>
      </c>
      <c r="P765" s="241" t="b">
        <f>EXACT($A$764,O765)</f>
        <v>1</v>
      </c>
      <c r="Q765" s="257">
        <v>0</v>
      </c>
      <c r="R765" s="258">
        <f t="shared" si="62"/>
        <v>0</v>
      </c>
    </row>
    <row r="766" spans="1:18" outlineLevel="2">
      <c r="A766" s="271" t="s">
        <v>4988</v>
      </c>
      <c r="B766" s="195" t="s">
        <v>3663</v>
      </c>
      <c r="C766" s="229">
        <v>0</v>
      </c>
      <c r="D766" s="229">
        <f t="shared" si="58"/>
        <v>0</v>
      </c>
      <c r="E766" s="254"/>
      <c r="F766" s="255"/>
      <c r="G766" s="255"/>
      <c r="H766" s="254"/>
      <c r="I766" s="229"/>
      <c r="J766" s="254"/>
      <c r="K766" s="229">
        <f t="shared" si="61"/>
        <v>0</v>
      </c>
      <c r="L766" s="256"/>
      <c r="M766" s="229"/>
      <c r="N766" s="228">
        <v>0</v>
      </c>
      <c r="O766" s="64" t="s">
        <v>3661</v>
      </c>
      <c r="P766" s="241" t="b">
        <f>EXACT($A$764,O766)</f>
        <v>1</v>
      </c>
      <c r="Q766" s="257">
        <v>0</v>
      </c>
      <c r="R766" s="258">
        <f t="shared" si="62"/>
        <v>0</v>
      </c>
    </row>
    <row r="767" spans="1:18" outlineLevel="2">
      <c r="A767" s="271" t="s">
        <v>4989</v>
      </c>
      <c r="B767" s="195" t="s">
        <v>3664</v>
      </c>
      <c r="C767" s="229">
        <v>0</v>
      </c>
      <c r="D767" s="229">
        <f t="shared" si="58"/>
        <v>0</v>
      </c>
      <c r="E767" s="254"/>
      <c r="F767" s="255"/>
      <c r="G767" s="255"/>
      <c r="H767" s="254"/>
      <c r="I767" s="229"/>
      <c r="J767" s="254"/>
      <c r="K767" s="229">
        <f t="shared" si="61"/>
        <v>0</v>
      </c>
      <c r="L767" s="256"/>
      <c r="M767" s="229"/>
      <c r="N767" s="228">
        <v>0</v>
      </c>
      <c r="O767" s="64" t="s">
        <v>3661</v>
      </c>
      <c r="P767" s="241" t="b">
        <f>EXACT($A$764,O767)</f>
        <v>1</v>
      </c>
      <c r="Q767" s="257">
        <v>0</v>
      </c>
      <c r="R767" s="258">
        <f t="shared" si="62"/>
        <v>0</v>
      </c>
    </row>
    <row r="768" spans="1:18" outlineLevel="2">
      <c r="A768" s="271" t="s">
        <v>4990</v>
      </c>
      <c r="B768" s="195" t="s">
        <v>3665</v>
      </c>
      <c r="C768" s="229">
        <v>0</v>
      </c>
      <c r="D768" s="229">
        <f t="shared" si="58"/>
        <v>0</v>
      </c>
      <c r="E768" s="254"/>
      <c r="F768" s="255"/>
      <c r="G768" s="255"/>
      <c r="H768" s="254"/>
      <c r="I768" s="229"/>
      <c r="J768" s="254"/>
      <c r="K768" s="229">
        <f t="shared" si="61"/>
        <v>0</v>
      </c>
      <c r="L768" s="256"/>
      <c r="M768" s="229"/>
      <c r="N768" s="228">
        <v>0</v>
      </c>
      <c r="O768" s="64" t="s">
        <v>3661</v>
      </c>
      <c r="P768" s="241" t="b">
        <f>EXACT($A$764,O768)</f>
        <v>1</v>
      </c>
      <c r="Q768" s="257">
        <v>0</v>
      </c>
      <c r="R768" s="258">
        <f t="shared" si="62"/>
        <v>0</v>
      </c>
    </row>
    <row r="769" spans="1:18" outlineLevel="2">
      <c r="A769" s="271" t="s">
        <v>4991</v>
      </c>
      <c r="B769" s="195" t="s">
        <v>3666</v>
      </c>
      <c r="C769" s="229">
        <v>0</v>
      </c>
      <c r="D769" s="229">
        <f t="shared" si="58"/>
        <v>0</v>
      </c>
      <c r="E769" s="254"/>
      <c r="F769" s="255"/>
      <c r="G769" s="255"/>
      <c r="H769" s="254"/>
      <c r="I769" s="229"/>
      <c r="J769" s="254"/>
      <c r="K769" s="229">
        <f t="shared" si="61"/>
        <v>0</v>
      </c>
      <c r="L769" s="256"/>
      <c r="M769" s="229"/>
      <c r="N769" s="228">
        <v>0</v>
      </c>
      <c r="O769" s="64" t="s">
        <v>3661</v>
      </c>
      <c r="P769" s="241" t="b">
        <f>EXACT($A$764,O769)</f>
        <v>1</v>
      </c>
      <c r="Q769" s="257">
        <v>0</v>
      </c>
      <c r="R769" s="258">
        <f t="shared" si="62"/>
        <v>0</v>
      </c>
    </row>
    <row r="770" spans="1:18" outlineLevel="1">
      <c r="A770" s="399" t="s">
        <v>3667</v>
      </c>
      <c r="C770" s="253">
        <f>SUM(C771)</f>
        <v>7613871.4000000004</v>
      </c>
      <c r="D770" s="253">
        <f t="shared" si="58"/>
        <v>-7613871.4000000004</v>
      </c>
      <c r="E770" s="254"/>
      <c r="F770" s="255"/>
      <c r="G770" s="255"/>
      <c r="H770" s="254"/>
      <c r="I770" s="253"/>
      <c r="J770" s="254"/>
      <c r="K770" s="253">
        <f t="shared" si="61"/>
        <v>-7613871.4000000004</v>
      </c>
      <c r="L770" s="256" t="e">
        <f>#REF!+C770</f>
        <v>#REF!</v>
      </c>
      <c r="M770" s="253"/>
      <c r="N770" s="228" t="e">
        <v>#VALUE!</v>
      </c>
      <c r="O770" s="64">
        <v>0</v>
      </c>
      <c r="Q770" s="257">
        <v>-6914470.1500000004</v>
      </c>
      <c r="R770" s="258">
        <f t="shared" si="62"/>
        <v>-699401.25</v>
      </c>
    </row>
    <row r="771" spans="1:18" outlineLevel="2">
      <c r="A771" s="271" t="s">
        <v>4992</v>
      </c>
      <c r="B771" s="195" t="s">
        <v>3668</v>
      </c>
      <c r="C771" s="229">
        <v>7613871.4000000004</v>
      </c>
      <c r="D771" s="229">
        <f t="shared" si="58"/>
        <v>-7613871.4000000004</v>
      </c>
      <c r="E771" s="254"/>
      <c r="F771" s="255"/>
      <c r="G771" s="255"/>
      <c r="H771" s="254"/>
      <c r="I771" s="229"/>
      <c r="J771" s="254"/>
      <c r="K771" s="229">
        <f t="shared" si="61"/>
        <v>-7613871.4000000004</v>
      </c>
      <c r="L771" s="256"/>
      <c r="M771" s="229"/>
      <c r="N771" s="228">
        <v>0</v>
      </c>
      <c r="O771" s="64" t="s">
        <v>3667</v>
      </c>
      <c r="P771" s="241" t="b">
        <f>EXACT($A770,O771)</f>
        <v>1</v>
      </c>
      <c r="Q771" s="257">
        <v>0</v>
      </c>
      <c r="R771" s="258">
        <f t="shared" si="62"/>
        <v>-7613871.4000000004</v>
      </c>
    </row>
    <row r="772" spans="1:18" outlineLevel="1">
      <c r="A772" s="399" t="s">
        <v>3669</v>
      </c>
      <c r="C772" s="253">
        <f>SUM(C773:C779)</f>
        <v>7268046.169999999</v>
      </c>
      <c r="D772" s="253">
        <f t="shared" si="58"/>
        <v>-7268046.169999999</v>
      </c>
      <c r="E772" s="254"/>
      <c r="F772" s="255"/>
      <c r="G772" s="255"/>
      <c r="H772" s="254"/>
      <c r="I772" s="253"/>
      <c r="J772" s="254"/>
      <c r="K772" s="253">
        <f t="shared" si="61"/>
        <v>-7268046.169999999</v>
      </c>
      <c r="L772" s="256" t="e">
        <f>#REF!+C772</f>
        <v>#REF!</v>
      </c>
      <c r="M772" s="253"/>
      <c r="N772" s="228" t="e">
        <v>#VALUE!</v>
      </c>
      <c r="O772" s="64">
        <v>0</v>
      </c>
      <c r="Q772" s="257">
        <v>-8342246.4199999999</v>
      </c>
      <c r="R772" s="258">
        <f t="shared" si="62"/>
        <v>1074200.2500000009</v>
      </c>
    </row>
    <row r="773" spans="1:18" outlineLevel="2">
      <c r="A773" s="271" t="s">
        <v>4993</v>
      </c>
      <c r="B773" s="195" t="s">
        <v>3670</v>
      </c>
      <c r="C773" s="229">
        <v>940821.35999999905</v>
      </c>
      <c r="D773" s="229">
        <f t="shared" si="58"/>
        <v>-940821.35999999905</v>
      </c>
      <c r="E773" s="254"/>
      <c r="F773" s="255"/>
      <c r="G773" s="255"/>
      <c r="H773" s="254"/>
      <c r="I773" s="229"/>
      <c r="J773" s="254"/>
      <c r="K773" s="229">
        <f t="shared" si="61"/>
        <v>-940821.35999999905</v>
      </c>
      <c r="L773" s="256"/>
      <c r="M773" s="229"/>
      <c r="N773" s="228">
        <v>0</v>
      </c>
      <c r="O773" s="64" t="s">
        <v>3669</v>
      </c>
      <c r="P773" s="241" t="b">
        <f t="shared" ref="P773:P779" si="63">EXACT($A$772,O773)</f>
        <v>1</v>
      </c>
      <c r="Q773" s="257">
        <v>0</v>
      </c>
      <c r="R773" s="258">
        <f t="shared" si="62"/>
        <v>-940821.35999999905</v>
      </c>
    </row>
    <row r="774" spans="1:18" outlineLevel="2">
      <c r="A774" s="271" t="s">
        <v>4994</v>
      </c>
      <c r="B774" s="207" t="s">
        <v>3671</v>
      </c>
      <c r="C774" s="229">
        <v>3578520.22</v>
      </c>
      <c r="D774" s="229">
        <f t="shared" si="58"/>
        <v>-3578520.22</v>
      </c>
      <c r="E774" s="254"/>
      <c r="F774" s="255"/>
      <c r="G774" s="255"/>
      <c r="H774" s="254"/>
      <c r="I774" s="229"/>
      <c r="J774" s="254"/>
      <c r="K774" s="229">
        <f t="shared" si="61"/>
        <v>-3578520.22</v>
      </c>
      <c r="L774" s="256"/>
      <c r="M774" s="229"/>
      <c r="N774" s="228">
        <v>0</v>
      </c>
      <c r="O774" s="64" t="s">
        <v>3669</v>
      </c>
      <c r="P774" s="241" t="b">
        <f t="shared" si="63"/>
        <v>1</v>
      </c>
      <c r="Q774" s="257">
        <v>0</v>
      </c>
      <c r="R774" s="258">
        <f t="shared" si="62"/>
        <v>-3578520.22</v>
      </c>
    </row>
    <row r="775" spans="1:18" outlineLevel="2">
      <c r="A775" s="271" t="s">
        <v>4995</v>
      </c>
      <c r="B775" s="207" t="s">
        <v>3672</v>
      </c>
      <c r="C775" s="229">
        <v>514324.51</v>
      </c>
      <c r="D775" s="229">
        <f t="shared" si="58"/>
        <v>-514324.51</v>
      </c>
      <c r="E775" s="254"/>
      <c r="F775" s="255"/>
      <c r="G775" s="255"/>
      <c r="H775" s="254"/>
      <c r="I775" s="229"/>
      <c r="J775" s="254"/>
      <c r="K775" s="229">
        <f t="shared" si="61"/>
        <v>-514324.51</v>
      </c>
      <c r="L775" s="256"/>
      <c r="M775" s="229"/>
      <c r="N775" s="228">
        <v>0</v>
      </c>
      <c r="O775" s="64" t="s">
        <v>3669</v>
      </c>
      <c r="P775" s="241" t="b">
        <f t="shared" si="63"/>
        <v>1</v>
      </c>
      <c r="Q775" s="257">
        <v>0</v>
      </c>
      <c r="R775" s="258">
        <f t="shared" si="62"/>
        <v>-514324.51</v>
      </c>
    </row>
    <row r="776" spans="1:18" outlineLevel="2">
      <c r="A776" s="271" t="s">
        <v>5784</v>
      </c>
      <c r="B776" s="207" t="s">
        <v>3673</v>
      </c>
      <c r="C776" s="229">
        <v>2234380.08</v>
      </c>
      <c r="D776" s="229">
        <f>C776*-1</f>
        <v>-2234380.08</v>
      </c>
      <c r="E776" s="254"/>
      <c r="F776" s="255"/>
      <c r="G776" s="255"/>
      <c r="H776" s="254"/>
      <c r="I776" s="229"/>
      <c r="J776" s="254"/>
      <c r="K776" s="229">
        <f t="shared" si="61"/>
        <v>-2234380.08</v>
      </c>
      <c r="L776" s="256"/>
      <c r="M776" s="229"/>
      <c r="N776" s="228">
        <v>0</v>
      </c>
      <c r="O776" s="64" t="s">
        <v>3669</v>
      </c>
      <c r="P776" s="241" t="b">
        <f>EXACT($A$772,O776)</f>
        <v>1</v>
      </c>
      <c r="Q776" s="257">
        <v>0</v>
      </c>
      <c r="R776" s="258">
        <f>K776-Q776</f>
        <v>-2234380.08</v>
      </c>
    </row>
    <row r="777" spans="1:18" outlineLevel="2">
      <c r="A777" s="271" t="s">
        <v>4996</v>
      </c>
      <c r="B777" s="195" t="s">
        <v>3674</v>
      </c>
      <c r="C777" s="229">
        <v>0</v>
      </c>
      <c r="D777" s="229">
        <f t="shared" si="58"/>
        <v>0</v>
      </c>
      <c r="E777" s="254"/>
      <c r="F777" s="255"/>
      <c r="G777" s="255"/>
      <c r="H777" s="254"/>
      <c r="I777" s="229"/>
      <c r="J777" s="254"/>
      <c r="K777" s="229">
        <f t="shared" si="61"/>
        <v>0</v>
      </c>
      <c r="L777" s="256"/>
      <c r="M777" s="229"/>
      <c r="N777" s="228">
        <v>0</v>
      </c>
      <c r="O777" s="64" t="s">
        <v>3669</v>
      </c>
      <c r="P777" s="241" t="b">
        <f t="shared" si="63"/>
        <v>1</v>
      </c>
      <c r="Q777" s="257">
        <v>0</v>
      </c>
      <c r="R777" s="258">
        <f t="shared" si="62"/>
        <v>0</v>
      </c>
    </row>
    <row r="778" spans="1:18" outlineLevel="2">
      <c r="A778" s="271" t="s">
        <v>4997</v>
      </c>
      <c r="B778" s="195" t="s">
        <v>3675</v>
      </c>
      <c r="C778" s="229">
        <v>0</v>
      </c>
      <c r="D778" s="229">
        <f t="shared" si="58"/>
        <v>0</v>
      </c>
      <c r="E778" s="254"/>
      <c r="F778" s="255"/>
      <c r="G778" s="255"/>
      <c r="H778" s="254"/>
      <c r="I778" s="229"/>
      <c r="J778" s="254"/>
      <c r="K778" s="229">
        <f t="shared" si="61"/>
        <v>0</v>
      </c>
      <c r="L778" s="256"/>
      <c r="M778" s="229"/>
      <c r="N778" s="228">
        <v>0</v>
      </c>
      <c r="O778" s="64" t="s">
        <v>3669</v>
      </c>
      <c r="P778" s="241" t="b">
        <f t="shared" si="63"/>
        <v>1</v>
      </c>
      <c r="Q778" s="257">
        <v>0</v>
      </c>
      <c r="R778" s="258">
        <f t="shared" si="62"/>
        <v>0</v>
      </c>
    </row>
    <row r="779" spans="1:18" outlineLevel="2">
      <c r="A779" s="400" t="s">
        <v>4998</v>
      </c>
      <c r="B779" s="44" t="s">
        <v>3676</v>
      </c>
      <c r="C779" s="229">
        <v>0</v>
      </c>
      <c r="D779" s="229">
        <f t="shared" si="58"/>
        <v>0</v>
      </c>
      <c r="E779" s="254"/>
      <c r="F779" s="255"/>
      <c r="G779" s="255"/>
      <c r="H779" s="254"/>
      <c r="I779" s="229"/>
      <c r="J779" s="254"/>
      <c r="K779" s="229">
        <f t="shared" si="61"/>
        <v>0</v>
      </c>
      <c r="L779" s="256"/>
      <c r="M779" s="229"/>
      <c r="N779" s="228">
        <v>0</v>
      </c>
      <c r="O779" s="64" t="s">
        <v>3669</v>
      </c>
      <c r="P779" s="241" t="b">
        <f t="shared" si="63"/>
        <v>1</v>
      </c>
      <c r="Q779" s="257">
        <v>0</v>
      </c>
      <c r="R779" s="258">
        <f t="shared" si="62"/>
        <v>0</v>
      </c>
    </row>
    <row r="780" spans="1:18" outlineLevel="1">
      <c r="A780" s="399" t="s">
        <v>3677</v>
      </c>
      <c r="B780" s="44"/>
      <c r="C780" s="253">
        <f>SUM(C781)</f>
        <v>742343.96999999904</v>
      </c>
      <c r="D780" s="253">
        <f t="shared" si="58"/>
        <v>-742343.96999999904</v>
      </c>
      <c r="E780" s="254"/>
      <c r="F780" s="255"/>
      <c r="G780" s="255"/>
      <c r="H780" s="254"/>
      <c r="I780" s="253"/>
      <c r="J780" s="254"/>
      <c r="K780" s="253">
        <f t="shared" si="61"/>
        <v>-742343.96999999904</v>
      </c>
      <c r="L780" s="256" t="e">
        <f>#REF!+C780</f>
        <v>#REF!</v>
      </c>
      <c r="M780" s="253"/>
      <c r="N780" s="228" t="e">
        <v>#VALUE!</v>
      </c>
      <c r="O780" s="64">
        <v>0</v>
      </c>
      <c r="Q780" s="257">
        <v>-443424.13</v>
      </c>
      <c r="R780" s="258">
        <f t="shared" si="62"/>
        <v>-298919.83999999904</v>
      </c>
    </row>
    <row r="781" spans="1:18" outlineLevel="2">
      <c r="A781" s="400" t="s">
        <v>4999</v>
      </c>
      <c r="B781" s="44" t="s">
        <v>3678</v>
      </c>
      <c r="C781" s="229">
        <v>742343.96999999904</v>
      </c>
      <c r="D781" s="229">
        <f t="shared" si="58"/>
        <v>-742343.96999999904</v>
      </c>
      <c r="E781" s="254"/>
      <c r="F781" s="255"/>
      <c r="G781" s="255"/>
      <c r="H781" s="254"/>
      <c r="I781" s="229"/>
      <c r="J781" s="254"/>
      <c r="K781" s="229">
        <f t="shared" si="61"/>
        <v>-742343.96999999904</v>
      </c>
      <c r="L781" s="256"/>
      <c r="M781" s="229"/>
      <c r="N781" s="228">
        <v>0</v>
      </c>
      <c r="O781" s="64" t="s">
        <v>3677</v>
      </c>
      <c r="P781" s="241" t="b">
        <f>EXACT($A$780,O781)</f>
        <v>1</v>
      </c>
      <c r="Q781" s="257">
        <v>0</v>
      </c>
      <c r="R781" s="258">
        <f t="shared" si="62"/>
        <v>-742343.96999999904</v>
      </c>
    </row>
    <row r="782" spans="1:18" outlineLevel="1">
      <c r="A782" s="399" t="s">
        <v>3679</v>
      </c>
      <c r="C782" s="253">
        <f>SUM(C783:C786)</f>
        <v>2336344.7799999993</v>
      </c>
      <c r="D782" s="253">
        <f t="shared" si="58"/>
        <v>-2336344.7799999993</v>
      </c>
      <c r="E782" s="254"/>
      <c r="F782" s="255"/>
      <c r="G782" s="255"/>
      <c r="H782" s="254"/>
      <c r="I782" s="253">
        <f>I786+I784</f>
        <v>156567</v>
      </c>
      <c r="J782" s="254"/>
      <c r="K782" s="253">
        <f t="shared" si="61"/>
        <v>-2179777.7799999993</v>
      </c>
      <c r="L782" s="256" t="e">
        <f>#REF!+C782</f>
        <v>#REF!</v>
      </c>
      <c r="M782" s="253"/>
      <c r="N782" s="228" t="e">
        <v>#VALUE!</v>
      </c>
      <c r="O782" s="64">
        <v>0</v>
      </c>
      <c r="Q782" s="257">
        <v>-1703154.52</v>
      </c>
      <c r="R782" s="258">
        <f t="shared" si="62"/>
        <v>-476623.25999999931</v>
      </c>
    </row>
    <row r="783" spans="1:18" outlineLevel="2">
      <c r="A783" s="271" t="s">
        <v>5000</v>
      </c>
      <c r="B783" s="195" t="s">
        <v>3680</v>
      </c>
      <c r="C783" s="229">
        <v>0</v>
      </c>
      <c r="D783" s="229">
        <f t="shared" si="58"/>
        <v>0</v>
      </c>
      <c r="E783" s="254"/>
      <c r="F783" s="255"/>
      <c r="G783" s="255"/>
      <c r="H783" s="254"/>
      <c r="I783" s="229"/>
      <c r="J783" s="254"/>
      <c r="K783" s="229">
        <f t="shared" ref="K783:K846" si="64">D783+I783</f>
        <v>0</v>
      </c>
      <c r="L783" s="256"/>
      <c r="M783" s="229"/>
      <c r="N783" s="228">
        <v>0</v>
      </c>
      <c r="O783" s="64" t="s">
        <v>3679</v>
      </c>
      <c r="P783" s="241" t="b">
        <f>EXACT($A$782,O783)</f>
        <v>1</v>
      </c>
      <c r="Q783" s="257">
        <v>0</v>
      </c>
      <c r="R783" s="258">
        <f t="shared" si="62"/>
        <v>0</v>
      </c>
    </row>
    <row r="784" spans="1:18" outlineLevel="2">
      <c r="A784" s="271" t="s">
        <v>5001</v>
      </c>
      <c r="B784" s="195" t="s">
        <v>3681</v>
      </c>
      <c r="C784" s="229">
        <v>923063.35999999905</v>
      </c>
      <c r="D784" s="229">
        <f t="shared" si="58"/>
        <v>-923063.35999999905</v>
      </c>
      <c r="E784" s="254"/>
      <c r="F784" s="255"/>
      <c r="G784" s="255"/>
      <c r="H784" s="254"/>
      <c r="I784" s="229">
        <v>0</v>
      </c>
      <c r="J784" s="254"/>
      <c r="K784" s="229">
        <f t="shared" si="64"/>
        <v>-923063.35999999905</v>
      </c>
      <c r="L784" s="256"/>
      <c r="M784" s="229"/>
      <c r="N784" s="228">
        <v>0</v>
      </c>
      <c r="O784" s="64" t="s">
        <v>3679</v>
      </c>
      <c r="P784" s="241" t="b">
        <f>EXACT($A$782,O784)</f>
        <v>1</v>
      </c>
      <c r="Q784" s="257">
        <v>0</v>
      </c>
      <c r="R784" s="258">
        <f t="shared" si="62"/>
        <v>-923063.35999999905</v>
      </c>
    </row>
    <row r="785" spans="1:18" outlineLevel="2">
      <c r="A785" s="271" t="s">
        <v>5002</v>
      </c>
      <c r="B785" s="195" t="s">
        <v>3682</v>
      </c>
      <c r="C785" s="229">
        <v>3264.5599999999899</v>
      </c>
      <c r="D785" s="229">
        <f t="shared" si="58"/>
        <v>-3264.5599999999899</v>
      </c>
      <c r="E785" s="254"/>
      <c r="F785" s="255"/>
      <c r="G785" s="255"/>
      <c r="H785" s="254"/>
      <c r="I785" s="229"/>
      <c r="J785" s="254"/>
      <c r="K785" s="229">
        <f t="shared" si="64"/>
        <v>-3264.5599999999899</v>
      </c>
      <c r="L785" s="256"/>
      <c r="M785" s="229"/>
      <c r="N785" s="228">
        <v>0</v>
      </c>
      <c r="O785" s="64" t="s">
        <v>3679</v>
      </c>
      <c r="P785" s="241" t="b">
        <f>EXACT($A$782,O785)</f>
        <v>1</v>
      </c>
      <c r="Q785" s="257">
        <v>0</v>
      </c>
      <c r="R785" s="258">
        <f t="shared" si="62"/>
        <v>-3264.5599999999899</v>
      </c>
    </row>
    <row r="786" spans="1:18" outlineLevel="2">
      <c r="A786" s="271" t="s">
        <v>5003</v>
      </c>
      <c r="B786" s="195" t="s">
        <v>3683</v>
      </c>
      <c r="C786" s="229">
        <v>1410016.86</v>
      </c>
      <c r="D786" s="229">
        <f t="shared" ref="D786:D873" si="65">C786*-1</f>
        <v>-1410016.86</v>
      </c>
      <c r="E786" s="254"/>
      <c r="F786" s="255"/>
      <c r="G786" s="255"/>
      <c r="H786" s="254"/>
      <c r="I786" s="229">
        <v>156567</v>
      </c>
      <c r="J786" s="254"/>
      <c r="K786" s="229">
        <f t="shared" si="64"/>
        <v>-1253449.8600000001</v>
      </c>
      <c r="L786" s="256"/>
      <c r="M786" s="229"/>
      <c r="N786" s="228">
        <v>0</v>
      </c>
      <c r="O786" s="64" t="s">
        <v>3679</v>
      </c>
      <c r="P786" s="241" t="b">
        <f>EXACT(A782,O786)</f>
        <v>1</v>
      </c>
      <c r="Q786" s="257">
        <v>0</v>
      </c>
      <c r="R786" s="258">
        <f t="shared" si="62"/>
        <v>-1253449.8600000001</v>
      </c>
    </row>
    <row r="787" spans="1:18" outlineLevel="1">
      <c r="A787" s="399" t="s">
        <v>3684</v>
      </c>
      <c r="B787" s="195"/>
      <c r="C787" s="253">
        <f>SUM(C788)</f>
        <v>1710</v>
      </c>
      <c r="D787" s="253">
        <f>C787*-1</f>
        <v>-1710</v>
      </c>
      <c r="E787" s="254"/>
      <c r="F787" s="255"/>
      <c r="G787" s="255"/>
      <c r="H787" s="254"/>
      <c r="I787" s="253"/>
      <c r="J787" s="254"/>
      <c r="K787" s="253">
        <f t="shared" si="64"/>
        <v>-1710</v>
      </c>
      <c r="L787" s="256" t="e">
        <f>#REF!+C787</f>
        <v>#REF!</v>
      </c>
      <c r="M787" s="253"/>
      <c r="N787" s="228" t="e">
        <v>#VALUE!</v>
      </c>
      <c r="O787" s="64">
        <v>0</v>
      </c>
      <c r="Q787" s="257">
        <v>0</v>
      </c>
      <c r="R787" s="258">
        <f>K787-Q787</f>
        <v>-1710</v>
      </c>
    </row>
    <row r="788" spans="1:18" outlineLevel="2">
      <c r="A788" s="271" t="s">
        <v>5004</v>
      </c>
      <c r="B788" s="195" t="s">
        <v>3685</v>
      </c>
      <c r="C788" s="229">
        <v>1710</v>
      </c>
      <c r="D788" s="229">
        <f>C788*-1</f>
        <v>-1710</v>
      </c>
      <c r="E788" s="254"/>
      <c r="F788" s="255"/>
      <c r="G788" s="255"/>
      <c r="H788" s="254"/>
      <c r="I788" s="229"/>
      <c r="J788" s="254"/>
      <c r="K788" s="229">
        <f t="shared" si="64"/>
        <v>-1710</v>
      </c>
      <c r="L788" s="256"/>
      <c r="M788" s="229"/>
      <c r="N788" s="228">
        <v>0</v>
      </c>
      <c r="O788" s="64" t="s">
        <v>3684</v>
      </c>
      <c r="P788" s="241" t="b">
        <f>EXACT($A787,O788)</f>
        <v>1</v>
      </c>
      <c r="Q788" s="257">
        <v>0</v>
      </c>
      <c r="R788" s="258">
        <f>K788-Q788</f>
        <v>-1710</v>
      </c>
    </row>
    <row r="789" spans="1:18" outlineLevel="1">
      <c r="A789" s="399" t="s">
        <v>3686</v>
      </c>
      <c r="C789" s="253">
        <f>SUM(C790)</f>
        <v>11905874</v>
      </c>
      <c r="D789" s="253">
        <f t="shared" si="65"/>
        <v>-11905874</v>
      </c>
      <c r="E789" s="254"/>
      <c r="F789" s="255"/>
      <c r="G789" s="255"/>
      <c r="H789" s="254"/>
      <c r="I789" s="253"/>
      <c r="J789" s="254"/>
      <c r="K789" s="253">
        <f t="shared" si="64"/>
        <v>-11905874</v>
      </c>
      <c r="L789" s="256" t="e">
        <f>#REF!+C789</f>
        <v>#REF!</v>
      </c>
      <c r="M789" s="253"/>
      <c r="N789" s="228" t="e">
        <v>#VALUE!</v>
      </c>
      <c r="O789" s="64">
        <v>0</v>
      </c>
      <c r="Q789" s="257">
        <v>-10142130.15</v>
      </c>
      <c r="R789" s="258">
        <f t="shared" si="62"/>
        <v>-1763743.8499999996</v>
      </c>
    </row>
    <row r="790" spans="1:18" outlineLevel="2">
      <c r="A790" s="271" t="s">
        <v>5005</v>
      </c>
      <c r="B790" s="195" t="s">
        <v>3687</v>
      </c>
      <c r="C790" s="229">
        <v>11905874</v>
      </c>
      <c r="D790" s="229">
        <f t="shared" si="65"/>
        <v>-11905874</v>
      </c>
      <c r="E790" s="254"/>
      <c r="F790" s="255"/>
      <c r="G790" s="255"/>
      <c r="H790" s="254"/>
      <c r="I790" s="229"/>
      <c r="J790" s="254"/>
      <c r="K790" s="229">
        <f t="shared" si="64"/>
        <v>-11905874</v>
      </c>
      <c r="L790" s="256"/>
      <c r="M790" s="229"/>
      <c r="N790" s="228">
        <v>0</v>
      </c>
      <c r="O790" s="64" t="s">
        <v>3686</v>
      </c>
      <c r="P790" s="241" t="b">
        <f>EXACT($A789,O790)</f>
        <v>1</v>
      </c>
      <c r="Q790" s="257">
        <v>0</v>
      </c>
      <c r="R790" s="258">
        <f t="shared" si="62"/>
        <v>-11905874</v>
      </c>
    </row>
    <row r="791" spans="1:18" outlineLevel="1">
      <c r="A791" s="399" t="s">
        <v>3688</v>
      </c>
      <c r="C791" s="253">
        <f>SUM(C792:C796)</f>
        <v>25742254.82</v>
      </c>
      <c r="D791" s="253">
        <f t="shared" si="65"/>
        <v>-25742254.82</v>
      </c>
      <c r="E791" s="254"/>
      <c r="F791" s="255"/>
      <c r="G791" s="255"/>
      <c r="H791" s="254"/>
      <c r="I791" s="253"/>
      <c r="J791" s="254"/>
      <c r="K791" s="253">
        <f t="shared" si="64"/>
        <v>-25742254.82</v>
      </c>
      <c r="L791" s="256" t="e">
        <f>#REF!+C791</f>
        <v>#REF!</v>
      </c>
      <c r="M791" s="253"/>
      <c r="N791" s="228" t="e">
        <v>#VALUE!</v>
      </c>
      <c r="O791" s="64">
        <v>0</v>
      </c>
      <c r="Q791" s="257">
        <v>-24297135.420000002</v>
      </c>
      <c r="R791" s="258">
        <f t="shared" si="62"/>
        <v>-1445119.3999999985</v>
      </c>
    </row>
    <row r="792" spans="1:18" outlineLevel="2">
      <c r="A792" s="271" t="s">
        <v>5785</v>
      </c>
      <c r="B792" s="195" t="s">
        <v>3689</v>
      </c>
      <c r="C792" s="229">
        <v>37345</v>
      </c>
      <c r="D792" s="229">
        <f t="shared" si="65"/>
        <v>-37345</v>
      </c>
      <c r="E792" s="254"/>
      <c r="F792" s="255"/>
      <c r="G792" s="255"/>
      <c r="H792" s="254"/>
      <c r="I792" s="229"/>
      <c r="J792" s="254"/>
      <c r="K792" s="229">
        <f t="shared" si="64"/>
        <v>-37345</v>
      </c>
      <c r="L792" s="256"/>
      <c r="M792" s="229"/>
      <c r="N792" s="228">
        <v>0</v>
      </c>
      <c r="O792" s="64" t="s">
        <v>3688</v>
      </c>
      <c r="P792" s="241" t="b">
        <f>EXACT($A$791,O792)</f>
        <v>1</v>
      </c>
      <c r="Q792" s="257">
        <v>0</v>
      </c>
      <c r="R792" s="258">
        <f t="shared" si="62"/>
        <v>-37345</v>
      </c>
    </row>
    <row r="793" spans="1:18" outlineLevel="2">
      <c r="A793" s="271" t="s">
        <v>5006</v>
      </c>
      <c r="B793" s="195" t="s">
        <v>3690</v>
      </c>
      <c r="C793" s="229">
        <v>23595429.940000001</v>
      </c>
      <c r="D793" s="229">
        <f t="shared" si="65"/>
        <v>-23595429.940000001</v>
      </c>
      <c r="E793" s="254"/>
      <c r="F793" s="255"/>
      <c r="G793" s="255"/>
      <c r="H793" s="254"/>
      <c r="I793" s="229"/>
      <c r="J793" s="254"/>
      <c r="K793" s="229">
        <f t="shared" si="64"/>
        <v>-23595429.940000001</v>
      </c>
      <c r="L793" s="256"/>
      <c r="M793" s="229"/>
      <c r="N793" s="228">
        <v>0</v>
      </c>
      <c r="O793" s="64" t="s">
        <v>3688</v>
      </c>
      <c r="P793" s="241" t="b">
        <f>EXACT($A$791,O793)</f>
        <v>1</v>
      </c>
      <c r="Q793" s="257">
        <v>0</v>
      </c>
      <c r="R793" s="258">
        <f t="shared" si="62"/>
        <v>-23595429.940000001</v>
      </c>
    </row>
    <row r="794" spans="1:18" outlineLevel="2">
      <c r="A794" s="271" t="s">
        <v>5008</v>
      </c>
      <c r="B794" s="195" t="s">
        <v>3691</v>
      </c>
      <c r="C794" s="229">
        <v>0</v>
      </c>
      <c r="D794" s="229">
        <f t="shared" si="65"/>
        <v>0</v>
      </c>
      <c r="E794" s="254"/>
      <c r="F794" s="255"/>
      <c r="G794" s="255"/>
      <c r="H794" s="254"/>
      <c r="I794" s="229"/>
      <c r="J794" s="254"/>
      <c r="K794" s="229">
        <f t="shared" si="64"/>
        <v>0</v>
      </c>
      <c r="L794" s="256"/>
      <c r="M794" s="229"/>
      <c r="N794" s="228">
        <v>0</v>
      </c>
      <c r="O794" s="64" t="s">
        <v>3688</v>
      </c>
      <c r="P794" s="241" t="b">
        <f>EXACT(A791,O794)</f>
        <v>1</v>
      </c>
      <c r="Q794" s="257">
        <v>0</v>
      </c>
      <c r="R794" s="258">
        <f t="shared" si="62"/>
        <v>0</v>
      </c>
    </row>
    <row r="795" spans="1:18" outlineLevel="2">
      <c r="A795" s="271" t="s">
        <v>5009</v>
      </c>
      <c r="B795" s="195" t="s">
        <v>3692</v>
      </c>
      <c r="C795" s="229">
        <v>1868929.7</v>
      </c>
      <c r="D795" s="229">
        <f t="shared" si="65"/>
        <v>-1868929.7</v>
      </c>
      <c r="E795" s="254"/>
      <c r="F795" s="255"/>
      <c r="G795" s="255"/>
      <c r="H795" s="254"/>
      <c r="I795" s="229"/>
      <c r="J795" s="254"/>
      <c r="K795" s="229">
        <f t="shared" si="64"/>
        <v>-1868929.7</v>
      </c>
      <c r="L795" s="256"/>
      <c r="M795" s="229"/>
      <c r="N795" s="228">
        <v>0</v>
      </c>
      <c r="O795" s="64" t="s">
        <v>3688</v>
      </c>
      <c r="P795" s="241" t="b">
        <f>EXACT($A$791,O795)</f>
        <v>1</v>
      </c>
      <c r="Q795" s="257">
        <v>0</v>
      </c>
      <c r="R795" s="258">
        <f t="shared" si="62"/>
        <v>-1868929.7</v>
      </c>
    </row>
    <row r="796" spans="1:18" outlineLevel="2">
      <c r="A796" s="271" t="s">
        <v>5010</v>
      </c>
      <c r="B796" s="195" t="s">
        <v>3693</v>
      </c>
      <c r="C796" s="229">
        <v>240550.179999999</v>
      </c>
      <c r="D796" s="229">
        <f t="shared" si="65"/>
        <v>-240550.179999999</v>
      </c>
      <c r="E796" s="254"/>
      <c r="F796" s="255"/>
      <c r="G796" s="255"/>
      <c r="H796" s="254"/>
      <c r="I796" s="229"/>
      <c r="J796" s="254"/>
      <c r="K796" s="229">
        <f t="shared" si="64"/>
        <v>-240550.179999999</v>
      </c>
      <c r="L796" s="256"/>
      <c r="M796" s="229"/>
      <c r="N796" s="228">
        <v>0</v>
      </c>
      <c r="O796" s="64" t="s">
        <v>3688</v>
      </c>
      <c r="P796" s="241" t="b">
        <f>EXACT($A$791,O796)</f>
        <v>1</v>
      </c>
      <c r="Q796" s="257">
        <v>0</v>
      </c>
      <c r="R796" s="258">
        <f t="shared" si="62"/>
        <v>-240550.179999999</v>
      </c>
    </row>
    <row r="797" spans="1:18" outlineLevel="1">
      <c r="A797" s="399" t="s">
        <v>3694</v>
      </c>
      <c r="B797" s="195"/>
      <c r="C797" s="253">
        <f>SUM(C798:C800)</f>
        <v>274445</v>
      </c>
      <c r="D797" s="253">
        <f t="shared" si="65"/>
        <v>-274445</v>
      </c>
      <c r="E797" s="254"/>
      <c r="F797" s="255"/>
      <c r="G797" s="255"/>
      <c r="H797" s="254"/>
      <c r="I797" s="253"/>
      <c r="J797" s="254"/>
      <c r="K797" s="253">
        <f t="shared" si="64"/>
        <v>-274445</v>
      </c>
      <c r="L797" s="256" t="e">
        <f>#REF!+C797</f>
        <v>#REF!</v>
      </c>
      <c r="M797" s="253"/>
      <c r="N797" s="228" t="e">
        <v>#VALUE!</v>
      </c>
      <c r="O797" s="64">
        <v>0</v>
      </c>
      <c r="Q797" s="257">
        <v>-288970.67</v>
      </c>
      <c r="R797" s="258">
        <f t="shared" si="62"/>
        <v>14525.669999999984</v>
      </c>
    </row>
    <row r="798" spans="1:18" outlineLevel="2">
      <c r="A798" s="271" t="s">
        <v>5011</v>
      </c>
      <c r="B798" s="195" t="s">
        <v>3695</v>
      </c>
      <c r="C798" s="229">
        <v>157994</v>
      </c>
      <c r="D798" s="229">
        <f t="shared" si="65"/>
        <v>-157994</v>
      </c>
      <c r="E798" s="254"/>
      <c r="F798" s="255"/>
      <c r="G798" s="255"/>
      <c r="H798" s="254"/>
      <c r="I798" s="229"/>
      <c r="J798" s="254"/>
      <c r="K798" s="229">
        <f t="shared" si="64"/>
        <v>-157994</v>
      </c>
      <c r="L798" s="256"/>
      <c r="M798" s="229"/>
      <c r="N798" s="228">
        <v>0</v>
      </c>
      <c r="O798" s="64" t="s">
        <v>3694</v>
      </c>
      <c r="P798" s="241" t="b">
        <f>EXACT(A797,O798)</f>
        <v>1</v>
      </c>
      <c r="Q798" s="257">
        <v>0</v>
      </c>
      <c r="R798" s="258">
        <f t="shared" si="62"/>
        <v>-157994</v>
      </c>
    </row>
    <row r="799" spans="1:18" outlineLevel="2">
      <c r="A799" s="271" t="s">
        <v>5012</v>
      </c>
      <c r="B799" s="195" t="s">
        <v>3696</v>
      </c>
      <c r="C799" s="229">
        <v>74150</v>
      </c>
      <c r="D799" s="229">
        <f t="shared" si="65"/>
        <v>-74150</v>
      </c>
      <c r="E799" s="254"/>
      <c r="F799" s="255"/>
      <c r="G799" s="255"/>
      <c r="H799" s="254"/>
      <c r="I799" s="229"/>
      <c r="J799" s="254"/>
      <c r="K799" s="229">
        <f t="shared" si="64"/>
        <v>-74150</v>
      </c>
      <c r="L799" s="256"/>
      <c r="M799" s="229"/>
      <c r="N799" s="228">
        <v>0</v>
      </c>
      <c r="O799" s="64" t="s">
        <v>3694</v>
      </c>
      <c r="P799" s="241" t="b">
        <f>EXACT(A797,O799)</f>
        <v>1</v>
      </c>
      <c r="Q799" s="257">
        <v>0</v>
      </c>
      <c r="R799" s="258">
        <f t="shared" si="62"/>
        <v>-74150</v>
      </c>
    </row>
    <row r="800" spans="1:18" outlineLevel="2">
      <c r="A800" s="271" t="s">
        <v>5013</v>
      </c>
      <c r="B800" s="195" t="s">
        <v>3697</v>
      </c>
      <c r="C800" s="229">
        <v>42301</v>
      </c>
      <c r="D800" s="229">
        <f t="shared" si="65"/>
        <v>-42301</v>
      </c>
      <c r="E800" s="254"/>
      <c r="F800" s="255"/>
      <c r="G800" s="255"/>
      <c r="H800" s="254"/>
      <c r="I800" s="229"/>
      <c r="J800" s="254"/>
      <c r="K800" s="229">
        <f t="shared" si="64"/>
        <v>-42301</v>
      </c>
      <c r="L800" s="256"/>
      <c r="M800" s="229"/>
      <c r="N800" s="228">
        <v>0</v>
      </c>
      <c r="O800" s="64" t="s">
        <v>3694</v>
      </c>
      <c r="P800" s="241" t="b">
        <f>EXACT(A797,O800)</f>
        <v>1</v>
      </c>
      <c r="Q800" s="257">
        <v>0</v>
      </c>
      <c r="R800" s="258">
        <f t="shared" si="62"/>
        <v>-42301</v>
      </c>
    </row>
    <row r="801" spans="1:18" outlineLevel="1">
      <c r="A801" s="399" t="s">
        <v>3698</v>
      </c>
      <c r="B801" s="195"/>
      <c r="C801" s="253">
        <f>SUM(C802:C807)</f>
        <v>299129.72999999899</v>
      </c>
      <c r="D801" s="253">
        <f t="shared" si="65"/>
        <v>-299129.72999999899</v>
      </c>
      <c r="E801" s="254"/>
      <c r="F801" s="255"/>
      <c r="G801" s="255"/>
      <c r="H801" s="254"/>
      <c r="I801" s="253"/>
      <c r="J801" s="254"/>
      <c r="K801" s="253">
        <f t="shared" si="64"/>
        <v>-299129.72999999899</v>
      </c>
      <c r="L801" s="256" t="e">
        <f>#REF!+C801</f>
        <v>#REF!</v>
      </c>
      <c r="M801" s="253"/>
      <c r="N801" s="228" t="e">
        <v>#VALUE!</v>
      </c>
      <c r="O801" s="64">
        <v>0</v>
      </c>
      <c r="Q801" s="257">
        <v>-256921.01</v>
      </c>
      <c r="R801" s="258">
        <f t="shared" si="62"/>
        <v>-42208.719999998983</v>
      </c>
    </row>
    <row r="802" spans="1:18" outlineLevel="2">
      <c r="A802" s="271" t="s">
        <v>5014</v>
      </c>
      <c r="B802" s="195" t="s">
        <v>3699</v>
      </c>
      <c r="C802" s="229">
        <v>0</v>
      </c>
      <c r="D802" s="229">
        <f t="shared" si="65"/>
        <v>0</v>
      </c>
      <c r="E802" s="254"/>
      <c r="F802" s="255"/>
      <c r="G802" s="255"/>
      <c r="H802" s="254"/>
      <c r="I802" s="229"/>
      <c r="J802" s="254"/>
      <c r="K802" s="229">
        <f t="shared" si="64"/>
        <v>0</v>
      </c>
      <c r="L802" s="256"/>
      <c r="M802" s="229"/>
      <c r="N802" s="228">
        <v>0</v>
      </c>
      <c r="O802" s="64" t="s">
        <v>3698</v>
      </c>
      <c r="P802" s="241" t="b">
        <f>EXACT(A801,O802)</f>
        <v>1</v>
      </c>
      <c r="Q802" s="257">
        <v>0</v>
      </c>
      <c r="R802" s="258">
        <f t="shared" si="62"/>
        <v>0</v>
      </c>
    </row>
    <row r="803" spans="1:18" outlineLevel="2">
      <c r="A803" s="271" t="s">
        <v>5015</v>
      </c>
      <c r="B803" s="195" t="s">
        <v>3700</v>
      </c>
      <c r="C803" s="229">
        <v>0</v>
      </c>
      <c r="D803" s="229">
        <f t="shared" si="65"/>
        <v>0</v>
      </c>
      <c r="E803" s="254"/>
      <c r="F803" s="255"/>
      <c r="G803" s="255"/>
      <c r="H803" s="254"/>
      <c r="I803" s="229"/>
      <c r="J803" s="254"/>
      <c r="K803" s="229">
        <f t="shared" si="64"/>
        <v>0</v>
      </c>
      <c r="L803" s="256"/>
      <c r="M803" s="229"/>
      <c r="N803" s="228">
        <v>0</v>
      </c>
      <c r="O803" s="64" t="s">
        <v>3698</v>
      </c>
      <c r="P803" s="241" t="b">
        <f>EXACT(A801,O803)</f>
        <v>1</v>
      </c>
      <c r="Q803" s="257">
        <v>0</v>
      </c>
      <c r="R803" s="258">
        <f t="shared" si="62"/>
        <v>0</v>
      </c>
    </row>
    <row r="804" spans="1:18" outlineLevel="2">
      <c r="A804" s="271" t="s">
        <v>5016</v>
      </c>
      <c r="B804" s="195" t="s">
        <v>3701</v>
      </c>
      <c r="C804" s="229">
        <v>298650.049999999</v>
      </c>
      <c r="D804" s="229">
        <f t="shared" si="65"/>
        <v>-298650.049999999</v>
      </c>
      <c r="E804" s="254"/>
      <c r="F804" s="255"/>
      <c r="G804" s="255"/>
      <c r="H804" s="254"/>
      <c r="I804" s="229"/>
      <c r="J804" s="254"/>
      <c r="K804" s="229">
        <f t="shared" si="64"/>
        <v>-298650.049999999</v>
      </c>
      <c r="L804" s="256"/>
      <c r="M804" s="229"/>
      <c r="N804" s="228">
        <v>0</v>
      </c>
      <c r="O804" s="64" t="s">
        <v>3698</v>
      </c>
      <c r="P804" s="241" t="b">
        <f>EXACT(A801,O804)</f>
        <v>1</v>
      </c>
      <c r="Q804" s="257">
        <v>0</v>
      </c>
      <c r="R804" s="258">
        <f t="shared" si="62"/>
        <v>-298650.049999999</v>
      </c>
    </row>
    <row r="805" spans="1:18" outlineLevel="2">
      <c r="A805" s="271" t="s">
        <v>5017</v>
      </c>
      <c r="B805" s="195" t="s">
        <v>3702</v>
      </c>
      <c r="C805" s="229">
        <v>479.68</v>
      </c>
      <c r="D805" s="229">
        <f t="shared" si="65"/>
        <v>-479.68</v>
      </c>
      <c r="E805" s="254"/>
      <c r="F805" s="255"/>
      <c r="G805" s="255"/>
      <c r="H805" s="254"/>
      <c r="I805" s="229"/>
      <c r="J805" s="254"/>
      <c r="K805" s="229">
        <f t="shared" si="64"/>
        <v>-479.68</v>
      </c>
      <c r="L805" s="256"/>
      <c r="M805" s="229"/>
      <c r="N805" s="228">
        <v>0</v>
      </c>
      <c r="O805" s="64" t="s">
        <v>3698</v>
      </c>
      <c r="P805" s="241" t="b">
        <f>EXACT(A801,O805)</f>
        <v>1</v>
      </c>
      <c r="Q805" s="257">
        <v>0</v>
      </c>
      <c r="R805" s="258">
        <f t="shared" si="62"/>
        <v>-479.68</v>
      </c>
    </row>
    <row r="806" spans="1:18" outlineLevel="2">
      <c r="A806" s="271" t="s">
        <v>5018</v>
      </c>
      <c r="B806" s="195" t="s">
        <v>3703</v>
      </c>
      <c r="C806" s="229">
        <v>0</v>
      </c>
      <c r="D806" s="229">
        <f t="shared" si="65"/>
        <v>0</v>
      </c>
      <c r="E806" s="254"/>
      <c r="F806" s="255"/>
      <c r="G806" s="255"/>
      <c r="H806" s="254"/>
      <c r="I806" s="229"/>
      <c r="J806" s="254"/>
      <c r="K806" s="229">
        <f t="shared" si="64"/>
        <v>0</v>
      </c>
      <c r="L806" s="256"/>
      <c r="M806" s="229"/>
      <c r="N806" s="228">
        <v>0</v>
      </c>
      <c r="O806" s="64" t="s">
        <v>3698</v>
      </c>
      <c r="P806" s="241" t="b">
        <f>EXACT(A801,O806)</f>
        <v>1</v>
      </c>
      <c r="Q806" s="257">
        <v>0</v>
      </c>
      <c r="R806" s="258">
        <f t="shared" si="62"/>
        <v>0</v>
      </c>
    </row>
    <row r="807" spans="1:18" outlineLevel="2">
      <c r="A807" s="271" t="s">
        <v>5019</v>
      </c>
      <c r="B807" s="195" t="s">
        <v>3704</v>
      </c>
      <c r="C807" s="229">
        <v>0</v>
      </c>
      <c r="D807" s="229">
        <f t="shared" si="65"/>
        <v>0</v>
      </c>
      <c r="E807" s="254"/>
      <c r="F807" s="255"/>
      <c r="G807" s="255"/>
      <c r="H807" s="254"/>
      <c r="I807" s="229"/>
      <c r="J807" s="254"/>
      <c r="K807" s="229">
        <f t="shared" si="64"/>
        <v>0</v>
      </c>
      <c r="L807" s="256"/>
      <c r="M807" s="229"/>
      <c r="N807" s="228">
        <v>0</v>
      </c>
      <c r="O807" s="64" t="s">
        <v>3698</v>
      </c>
      <c r="P807" s="241" t="b">
        <f>EXACT(A801,O807)</f>
        <v>1</v>
      </c>
      <c r="Q807" s="257">
        <v>0</v>
      </c>
      <c r="R807" s="258">
        <f t="shared" si="62"/>
        <v>0</v>
      </c>
    </row>
    <row r="808" spans="1:18" outlineLevel="1">
      <c r="A808" s="399" t="s">
        <v>3705</v>
      </c>
      <c r="B808" s="195"/>
      <c r="C808" s="253">
        <f>SUM(C809)</f>
        <v>404896.72999999899</v>
      </c>
      <c r="D808" s="253">
        <f t="shared" si="65"/>
        <v>-404896.72999999899</v>
      </c>
      <c r="E808" s="254"/>
      <c r="F808" s="255"/>
      <c r="G808" s="255"/>
      <c r="H808" s="254"/>
      <c r="I808" s="253"/>
      <c r="J808" s="254"/>
      <c r="K808" s="253">
        <f>D808+I808</f>
        <v>-404896.72999999899</v>
      </c>
      <c r="L808" s="256" t="e">
        <f>#REF!+C808</f>
        <v>#REF!</v>
      </c>
      <c r="M808" s="253"/>
      <c r="N808" s="228" t="e">
        <v>#VALUE!</v>
      </c>
      <c r="O808" s="64">
        <v>0</v>
      </c>
      <c r="Q808" s="257">
        <v>-185799.14</v>
      </c>
      <c r="R808" s="258">
        <f t="shared" si="62"/>
        <v>-219097.58999999898</v>
      </c>
    </row>
    <row r="809" spans="1:18" outlineLevel="2">
      <c r="A809" s="271" t="s">
        <v>5786</v>
      </c>
      <c r="B809" s="195" t="s">
        <v>3706</v>
      </c>
      <c r="C809" s="229">
        <v>404896.72999999899</v>
      </c>
      <c r="D809" s="229">
        <f t="shared" si="65"/>
        <v>-404896.72999999899</v>
      </c>
      <c r="E809" s="254"/>
      <c r="F809" s="255"/>
      <c r="G809" s="255"/>
      <c r="H809" s="254"/>
      <c r="I809" s="229"/>
      <c r="J809" s="254"/>
      <c r="K809" s="229">
        <f>D809+I809</f>
        <v>-404896.72999999899</v>
      </c>
      <c r="L809" s="256"/>
      <c r="M809" s="229"/>
      <c r="N809" s="228">
        <v>0</v>
      </c>
      <c r="O809" s="64" t="s">
        <v>3705</v>
      </c>
      <c r="P809" s="241" t="b">
        <f>EXACT($A808,O809)</f>
        <v>1</v>
      </c>
      <c r="Q809" s="257">
        <v>0</v>
      </c>
      <c r="R809" s="258">
        <f t="shared" si="62"/>
        <v>-404896.72999999899</v>
      </c>
    </row>
    <row r="810" spans="1:18" outlineLevel="1">
      <c r="A810" s="399" t="s">
        <v>3707</v>
      </c>
      <c r="B810" s="195"/>
      <c r="C810" s="253">
        <f>SUM(C811)</f>
        <v>1758728.1599999899</v>
      </c>
      <c r="D810" s="253">
        <f t="shared" ref="D810:D816" si="66">C810*-1</f>
        <v>-1758728.1599999899</v>
      </c>
      <c r="E810" s="254"/>
      <c r="F810" s="255"/>
      <c r="G810" s="255"/>
      <c r="H810" s="254"/>
      <c r="I810" s="253">
        <f>I811</f>
        <v>66489</v>
      </c>
      <c r="J810" s="254"/>
      <c r="K810" s="253">
        <f t="shared" si="64"/>
        <v>-1692239.1599999899</v>
      </c>
      <c r="L810" s="256" t="e">
        <f>#REF!+C810</f>
        <v>#REF!</v>
      </c>
      <c r="M810" s="253"/>
      <c r="N810" s="228" t="e">
        <v>#VALUE!</v>
      </c>
      <c r="O810" s="64">
        <v>0</v>
      </c>
      <c r="Q810" s="257">
        <v>-1074866.1000000001</v>
      </c>
      <c r="R810" s="258">
        <f t="shared" ref="R810:R816" si="67">K810-Q810</f>
        <v>-617373.05999998981</v>
      </c>
    </row>
    <row r="811" spans="1:18" outlineLevel="2">
      <c r="A811" s="271" t="s">
        <v>5787</v>
      </c>
      <c r="B811" s="195" t="s">
        <v>3708</v>
      </c>
      <c r="C811" s="229">
        <v>1758728.1599999899</v>
      </c>
      <c r="D811" s="229">
        <f t="shared" si="66"/>
        <v>-1758728.1599999899</v>
      </c>
      <c r="E811" s="254"/>
      <c r="F811" s="255"/>
      <c r="G811" s="255"/>
      <c r="H811" s="254"/>
      <c r="I811" s="229">
        <v>66489</v>
      </c>
      <c r="J811" s="254"/>
      <c r="K811" s="229">
        <f t="shared" si="64"/>
        <v>-1692239.1599999899</v>
      </c>
      <c r="L811" s="256"/>
      <c r="M811" s="229"/>
      <c r="N811" s="228">
        <v>0</v>
      </c>
      <c r="O811" s="64" t="s">
        <v>3707</v>
      </c>
      <c r="P811" s="241" t="b">
        <f>EXACT($A810,O811)</f>
        <v>1</v>
      </c>
      <c r="Q811" s="257">
        <v>0</v>
      </c>
      <c r="R811" s="258">
        <f t="shared" si="67"/>
        <v>-1692239.1599999899</v>
      </c>
    </row>
    <row r="812" spans="1:18" outlineLevel="1">
      <c r="A812" s="399" t="s">
        <v>3709</v>
      </c>
      <c r="B812" s="195"/>
      <c r="C812" s="253">
        <f>SUM(C813:C816)</f>
        <v>55695418.469999902</v>
      </c>
      <c r="D812" s="253">
        <f t="shared" si="66"/>
        <v>-55695418.469999902</v>
      </c>
      <c r="E812" s="254"/>
      <c r="F812" s="255"/>
      <c r="G812" s="255"/>
      <c r="H812" s="254"/>
      <c r="I812" s="253"/>
      <c r="J812" s="254"/>
      <c r="K812" s="253">
        <f t="shared" si="64"/>
        <v>-55695418.469999902</v>
      </c>
      <c r="L812" s="256" t="e">
        <f>#REF!+C812</f>
        <v>#REF!</v>
      </c>
      <c r="M812" s="253"/>
      <c r="N812" s="228" t="e">
        <v>#VALUE!</v>
      </c>
      <c r="O812" s="64">
        <v>0</v>
      </c>
      <c r="Q812" s="257">
        <v>-51054133.670000002</v>
      </c>
      <c r="R812" s="258">
        <f t="shared" si="67"/>
        <v>-4641284.7999999002</v>
      </c>
    </row>
    <row r="813" spans="1:18" outlineLevel="2">
      <c r="A813" s="271" t="s">
        <v>5022</v>
      </c>
      <c r="B813" s="195" t="s">
        <v>3710</v>
      </c>
      <c r="C813" s="229">
        <v>0</v>
      </c>
      <c r="D813" s="229">
        <f t="shared" si="66"/>
        <v>0</v>
      </c>
      <c r="E813" s="254"/>
      <c r="F813" s="255"/>
      <c r="G813" s="255"/>
      <c r="H813" s="254"/>
      <c r="I813" s="229"/>
      <c r="J813" s="254"/>
      <c r="K813" s="229">
        <f t="shared" si="64"/>
        <v>0</v>
      </c>
      <c r="L813" s="256"/>
      <c r="M813" s="229"/>
      <c r="N813" s="228">
        <v>0</v>
      </c>
      <c r="O813" s="64" t="s">
        <v>3709</v>
      </c>
      <c r="P813" s="241" t="b">
        <f>EXACT($A812,O813)</f>
        <v>1</v>
      </c>
      <c r="Q813" s="257">
        <v>0</v>
      </c>
      <c r="R813" s="258">
        <f t="shared" si="67"/>
        <v>0</v>
      </c>
    </row>
    <row r="814" spans="1:18" outlineLevel="2">
      <c r="A814" s="271" t="s">
        <v>5023</v>
      </c>
      <c r="B814" s="195" t="s">
        <v>3711</v>
      </c>
      <c r="C814" s="229">
        <v>0</v>
      </c>
      <c r="D814" s="229">
        <f t="shared" si="66"/>
        <v>0</v>
      </c>
      <c r="E814" s="254"/>
      <c r="F814" s="255"/>
      <c r="G814" s="255"/>
      <c r="H814" s="254"/>
      <c r="I814" s="229"/>
      <c r="J814" s="254"/>
      <c r="K814" s="229">
        <f t="shared" si="64"/>
        <v>0</v>
      </c>
      <c r="L814" s="256"/>
      <c r="M814" s="229"/>
      <c r="N814" s="228">
        <v>0</v>
      </c>
      <c r="O814" s="64" t="s">
        <v>3709</v>
      </c>
      <c r="P814" s="241" t="b">
        <f>EXACT($A812,O814)</f>
        <v>1</v>
      </c>
      <c r="Q814" s="257">
        <v>0</v>
      </c>
      <c r="R814" s="258">
        <f t="shared" si="67"/>
        <v>0</v>
      </c>
    </row>
    <row r="815" spans="1:18" outlineLevel="2">
      <c r="A815" s="271" t="s">
        <v>5024</v>
      </c>
      <c r="B815" s="195" t="s">
        <v>3712</v>
      </c>
      <c r="C815" s="229">
        <v>0</v>
      </c>
      <c r="D815" s="229">
        <f t="shared" si="66"/>
        <v>0</v>
      </c>
      <c r="E815" s="254"/>
      <c r="F815" s="255"/>
      <c r="G815" s="255"/>
      <c r="H815" s="254"/>
      <c r="I815" s="229"/>
      <c r="J815" s="254"/>
      <c r="K815" s="229">
        <f t="shared" si="64"/>
        <v>0</v>
      </c>
      <c r="L815" s="256"/>
      <c r="M815" s="229"/>
      <c r="N815" s="228">
        <v>0</v>
      </c>
      <c r="O815" s="64" t="s">
        <v>3709</v>
      </c>
      <c r="P815" s="241" t="b">
        <f>EXACT($A812,O815)</f>
        <v>1</v>
      </c>
      <c r="Q815" s="257">
        <v>0</v>
      </c>
      <c r="R815" s="258">
        <f t="shared" si="67"/>
        <v>0</v>
      </c>
    </row>
    <row r="816" spans="1:18" outlineLevel="2">
      <c r="A816" s="271" t="s">
        <v>5007</v>
      </c>
      <c r="B816" s="195" t="s">
        <v>3713</v>
      </c>
      <c r="C816" s="229">
        <v>55695418.469999902</v>
      </c>
      <c r="D816" s="229">
        <f t="shared" si="66"/>
        <v>-55695418.469999902</v>
      </c>
      <c r="E816" s="254"/>
      <c r="F816" s="255"/>
      <c r="G816" s="255"/>
      <c r="H816" s="254"/>
      <c r="I816" s="229"/>
      <c r="J816" s="254"/>
      <c r="K816" s="229">
        <f t="shared" si="64"/>
        <v>-55695418.469999902</v>
      </c>
      <c r="L816" s="256"/>
      <c r="M816" s="229"/>
      <c r="N816" s="228">
        <v>0</v>
      </c>
      <c r="O816" s="64" t="s">
        <v>3709</v>
      </c>
      <c r="P816" s="241" t="b">
        <f>EXACT($A812,O816)</f>
        <v>1</v>
      </c>
      <c r="Q816" s="257">
        <v>0</v>
      </c>
      <c r="R816" s="258">
        <f t="shared" si="67"/>
        <v>-55695418.469999902</v>
      </c>
    </row>
    <row r="817" spans="1:18" outlineLevel="1">
      <c r="A817" s="399" t="s">
        <v>3714</v>
      </c>
      <c r="C817" s="253">
        <f>SUM(C818:C824)</f>
        <v>1911432.6299999992</v>
      </c>
      <c r="D817" s="253">
        <f t="shared" si="65"/>
        <v>-1911432.6299999992</v>
      </c>
      <c r="E817" s="254"/>
      <c r="F817" s="255"/>
      <c r="G817" s="255"/>
      <c r="H817" s="254"/>
      <c r="I817" s="253">
        <f>I820+I824</f>
        <v>297881.7</v>
      </c>
      <c r="J817" s="254"/>
      <c r="K817" s="253">
        <f t="shared" si="64"/>
        <v>-1613550.9299999992</v>
      </c>
      <c r="L817" s="256" t="e">
        <f>#REF!+C817</f>
        <v>#REF!</v>
      </c>
      <c r="M817" s="253"/>
      <c r="N817" s="228" t="e">
        <v>#VALUE!</v>
      </c>
      <c r="O817" s="64">
        <v>0</v>
      </c>
      <c r="Q817" s="257">
        <v>-1296395.31</v>
      </c>
      <c r="R817" s="258">
        <f t="shared" si="62"/>
        <v>-317155.61999999918</v>
      </c>
    </row>
    <row r="818" spans="1:18" outlineLevel="2">
      <c r="A818" s="400" t="s">
        <v>5020</v>
      </c>
      <c r="B818" s="44" t="s">
        <v>3715</v>
      </c>
      <c r="C818" s="229">
        <v>0</v>
      </c>
      <c r="D818" s="229">
        <f t="shared" si="65"/>
        <v>0</v>
      </c>
      <c r="E818" s="254"/>
      <c r="F818" s="255"/>
      <c r="G818" s="255"/>
      <c r="H818" s="254"/>
      <c r="I818" s="229"/>
      <c r="J818" s="254"/>
      <c r="K818" s="229">
        <f t="shared" si="64"/>
        <v>0</v>
      </c>
      <c r="L818" s="256"/>
      <c r="M818" s="229"/>
      <c r="N818" s="228">
        <v>0</v>
      </c>
      <c r="O818" s="64" t="s">
        <v>3714</v>
      </c>
      <c r="P818" s="241" t="b">
        <f t="shared" ref="P818:P824" si="68">EXACT($A$817,O818)</f>
        <v>1</v>
      </c>
      <c r="Q818" s="257">
        <v>0</v>
      </c>
      <c r="R818" s="258">
        <f t="shared" si="62"/>
        <v>0</v>
      </c>
    </row>
    <row r="819" spans="1:18" outlineLevel="2">
      <c r="A819" s="271" t="s">
        <v>5021</v>
      </c>
      <c r="B819" s="195" t="s">
        <v>3716</v>
      </c>
      <c r="C819" s="229">
        <v>510839.06</v>
      </c>
      <c r="D819" s="229">
        <f t="shared" si="65"/>
        <v>-510839.06</v>
      </c>
      <c r="E819" s="254"/>
      <c r="F819" s="255"/>
      <c r="G819" s="255"/>
      <c r="H819" s="254"/>
      <c r="I819" s="229"/>
      <c r="J819" s="254"/>
      <c r="K819" s="229">
        <f t="shared" si="64"/>
        <v>-510839.06</v>
      </c>
      <c r="L819" s="256"/>
      <c r="M819" s="229"/>
      <c r="N819" s="228">
        <v>0</v>
      </c>
      <c r="O819" s="64" t="s">
        <v>3714</v>
      </c>
      <c r="P819" s="241" t="b">
        <f t="shared" si="68"/>
        <v>1</v>
      </c>
      <c r="Q819" s="257">
        <v>0</v>
      </c>
      <c r="R819" s="258">
        <f t="shared" si="62"/>
        <v>-510839.06</v>
      </c>
    </row>
    <row r="820" spans="1:18" outlineLevel="2">
      <c r="A820" s="271" t="s">
        <v>5788</v>
      </c>
      <c r="B820" s="195" t="s">
        <v>3717</v>
      </c>
      <c r="C820" s="229">
        <v>398044.25</v>
      </c>
      <c r="D820" s="229">
        <f>C820*-1</f>
        <v>-398044.25</v>
      </c>
      <c r="E820" s="254"/>
      <c r="F820" s="255"/>
      <c r="G820" s="255"/>
      <c r="H820" s="254"/>
      <c r="I820" s="229">
        <v>281718.62</v>
      </c>
      <c r="J820" s="254"/>
      <c r="K820" s="229">
        <f t="shared" si="64"/>
        <v>-116325.63</v>
      </c>
      <c r="L820" s="256"/>
      <c r="M820" s="229"/>
      <c r="N820" s="228">
        <v>0</v>
      </c>
      <c r="O820" s="64" t="s">
        <v>3714</v>
      </c>
      <c r="P820" s="241" t="b">
        <f t="shared" si="68"/>
        <v>1</v>
      </c>
      <c r="Q820" s="257">
        <v>0</v>
      </c>
      <c r="R820" s="258">
        <f>K820-Q820</f>
        <v>-116325.63</v>
      </c>
    </row>
    <row r="821" spans="1:18" outlineLevel="2">
      <c r="A821" s="271" t="s">
        <v>5025</v>
      </c>
      <c r="B821" s="195" t="s">
        <v>3718</v>
      </c>
      <c r="C821" s="229">
        <v>5150</v>
      </c>
      <c r="D821" s="229">
        <f t="shared" si="65"/>
        <v>-5150</v>
      </c>
      <c r="E821" s="254"/>
      <c r="F821" s="255"/>
      <c r="G821" s="255"/>
      <c r="H821" s="254"/>
      <c r="I821" s="229"/>
      <c r="J821" s="254"/>
      <c r="K821" s="229">
        <f t="shared" si="64"/>
        <v>-5150</v>
      </c>
      <c r="L821" s="256"/>
      <c r="M821" s="229"/>
      <c r="N821" s="228">
        <v>0</v>
      </c>
      <c r="O821" s="64" t="s">
        <v>3714</v>
      </c>
      <c r="P821" s="241" t="b">
        <f t="shared" si="68"/>
        <v>1</v>
      </c>
      <c r="Q821" s="257">
        <v>0</v>
      </c>
      <c r="R821" s="258">
        <f t="shared" ref="R821:R873" si="69">K821-Q821</f>
        <v>-5150</v>
      </c>
    </row>
    <row r="822" spans="1:18" outlineLevel="2">
      <c r="A822" s="271" t="s">
        <v>5026</v>
      </c>
      <c r="B822" s="195" t="s">
        <v>3719</v>
      </c>
      <c r="C822" s="229">
        <v>323767.59000000003</v>
      </c>
      <c r="D822" s="229">
        <f t="shared" si="65"/>
        <v>-323767.59000000003</v>
      </c>
      <c r="E822" s="254"/>
      <c r="F822" s="255"/>
      <c r="G822" s="255"/>
      <c r="H822" s="254"/>
      <c r="I822" s="229"/>
      <c r="J822" s="254"/>
      <c r="K822" s="229">
        <f t="shared" si="64"/>
        <v>-323767.59000000003</v>
      </c>
      <c r="L822" s="256"/>
      <c r="M822" s="229"/>
      <c r="N822" s="228">
        <v>0</v>
      </c>
      <c r="O822" s="64" t="s">
        <v>3714</v>
      </c>
      <c r="P822" s="241" t="b">
        <f t="shared" si="68"/>
        <v>1</v>
      </c>
      <c r="Q822" s="257">
        <v>0</v>
      </c>
      <c r="R822" s="258">
        <f t="shared" si="69"/>
        <v>-323767.59000000003</v>
      </c>
    </row>
    <row r="823" spans="1:18" outlineLevel="2">
      <c r="A823" s="271" t="s">
        <v>5027</v>
      </c>
      <c r="B823" s="195" t="s">
        <v>3720</v>
      </c>
      <c r="C823" s="229">
        <v>0</v>
      </c>
      <c r="D823" s="229">
        <f t="shared" si="65"/>
        <v>0</v>
      </c>
      <c r="E823" s="254"/>
      <c r="F823" s="255"/>
      <c r="G823" s="255"/>
      <c r="H823" s="254"/>
      <c r="I823" s="229"/>
      <c r="J823" s="254"/>
      <c r="K823" s="229">
        <f t="shared" si="64"/>
        <v>0</v>
      </c>
      <c r="L823" s="256"/>
      <c r="M823" s="229"/>
      <c r="N823" s="228">
        <v>0</v>
      </c>
      <c r="O823" s="64" t="s">
        <v>3714</v>
      </c>
      <c r="P823" s="241" t="b">
        <f t="shared" si="68"/>
        <v>1</v>
      </c>
      <c r="Q823" s="257">
        <v>0</v>
      </c>
      <c r="R823" s="258">
        <f t="shared" si="69"/>
        <v>0</v>
      </c>
    </row>
    <row r="824" spans="1:18" outlineLevel="2">
      <c r="A824" s="271" t="s">
        <v>5028</v>
      </c>
      <c r="B824" s="195" t="s">
        <v>3721</v>
      </c>
      <c r="C824" s="229">
        <v>673631.72999999905</v>
      </c>
      <c r="D824" s="229">
        <f t="shared" si="65"/>
        <v>-673631.72999999905</v>
      </c>
      <c r="E824" s="254"/>
      <c r="F824" s="255"/>
      <c r="G824" s="255"/>
      <c r="H824" s="254"/>
      <c r="I824" s="229">
        <v>16163.08</v>
      </c>
      <c r="J824" s="254"/>
      <c r="K824" s="229">
        <f t="shared" si="64"/>
        <v>-657468.64999999909</v>
      </c>
      <c r="L824" s="256"/>
      <c r="M824" s="229"/>
      <c r="N824" s="228">
        <v>0</v>
      </c>
      <c r="O824" s="64" t="s">
        <v>3714</v>
      </c>
      <c r="P824" s="241" t="b">
        <f t="shared" si="68"/>
        <v>1</v>
      </c>
      <c r="Q824" s="257">
        <v>0</v>
      </c>
      <c r="R824" s="258">
        <f t="shared" si="69"/>
        <v>-657468.64999999909</v>
      </c>
    </row>
    <row r="825" spans="1:18" outlineLevel="1">
      <c r="A825" s="399" t="s">
        <v>3722</v>
      </c>
      <c r="B825" s="195"/>
      <c r="C825" s="253">
        <f>SUM(C826:C832)</f>
        <v>105.13</v>
      </c>
      <c r="D825" s="253">
        <f t="shared" si="65"/>
        <v>-105.13</v>
      </c>
      <c r="E825" s="254"/>
      <c r="F825" s="255"/>
      <c r="G825" s="255"/>
      <c r="H825" s="254"/>
      <c r="I825" s="253">
        <f>I862</f>
        <v>0</v>
      </c>
      <c r="J825" s="254"/>
      <c r="K825" s="253">
        <f t="shared" si="64"/>
        <v>-105.13</v>
      </c>
      <c r="L825" s="256" t="e">
        <f>#REF!+C825</f>
        <v>#REF!</v>
      </c>
      <c r="M825" s="253"/>
      <c r="N825" s="228" t="e">
        <v>#VALUE!</v>
      </c>
      <c r="O825" s="64">
        <v>0</v>
      </c>
      <c r="Q825" s="257">
        <v>-97.78</v>
      </c>
      <c r="R825" s="258">
        <f t="shared" si="69"/>
        <v>-7.3499999999999943</v>
      </c>
    </row>
    <row r="826" spans="1:18" outlineLevel="2">
      <c r="A826" s="271" t="s">
        <v>5029</v>
      </c>
      <c r="B826" s="195" t="s">
        <v>3723</v>
      </c>
      <c r="C826" s="229">
        <v>0</v>
      </c>
      <c r="D826" s="229">
        <f t="shared" si="65"/>
        <v>0</v>
      </c>
      <c r="E826" s="254"/>
      <c r="F826" s="269"/>
      <c r="G826" s="269"/>
      <c r="H826" s="265"/>
      <c r="I826" s="229"/>
      <c r="J826" s="254"/>
      <c r="K826" s="229">
        <f t="shared" si="64"/>
        <v>0</v>
      </c>
      <c r="L826" s="256"/>
      <c r="M826" s="229"/>
      <c r="N826" s="228">
        <v>0</v>
      </c>
      <c r="O826" s="64" t="s">
        <v>3722</v>
      </c>
      <c r="P826" s="241" t="b">
        <f>EXACT($A$825,O826)</f>
        <v>1</v>
      </c>
      <c r="Q826" s="257">
        <v>0</v>
      </c>
      <c r="R826" s="258">
        <f t="shared" si="69"/>
        <v>0</v>
      </c>
    </row>
    <row r="827" spans="1:18" outlineLevel="2">
      <c r="A827" s="271" t="s">
        <v>5030</v>
      </c>
      <c r="B827" s="195" t="s">
        <v>3724</v>
      </c>
      <c r="C827" s="229">
        <v>0</v>
      </c>
      <c r="D827" s="229">
        <f t="shared" si="65"/>
        <v>0</v>
      </c>
      <c r="E827" s="254"/>
      <c r="F827" s="269"/>
      <c r="G827" s="269"/>
      <c r="H827" s="265"/>
      <c r="I827" s="229"/>
      <c r="J827" s="254"/>
      <c r="K827" s="229">
        <f t="shared" si="64"/>
        <v>0</v>
      </c>
      <c r="L827" s="256"/>
      <c r="M827" s="229"/>
      <c r="N827" s="228">
        <v>0</v>
      </c>
      <c r="O827" s="64" t="s">
        <v>3722</v>
      </c>
      <c r="P827" s="241" t="b">
        <f>EXACT(A825,O827)</f>
        <v>1</v>
      </c>
      <c r="Q827" s="257">
        <v>0</v>
      </c>
      <c r="R827" s="258">
        <f t="shared" si="69"/>
        <v>0</v>
      </c>
    </row>
    <row r="828" spans="1:18" outlineLevel="2">
      <c r="A828" s="271" t="s">
        <v>5031</v>
      </c>
      <c r="B828" s="195" t="s">
        <v>3725</v>
      </c>
      <c r="C828" s="229">
        <v>0</v>
      </c>
      <c r="D828" s="229">
        <f t="shared" si="65"/>
        <v>0</v>
      </c>
      <c r="E828" s="254"/>
      <c r="F828" s="269"/>
      <c r="G828" s="269"/>
      <c r="H828" s="265"/>
      <c r="I828" s="229"/>
      <c r="J828" s="254"/>
      <c r="K828" s="229">
        <f t="shared" si="64"/>
        <v>0</v>
      </c>
      <c r="L828" s="256"/>
      <c r="M828" s="229"/>
      <c r="N828" s="228">
        <v>0</v>
      </c>
      <c r="O828" s="64" t="s">
        <v>3722</v>
      </c>
      <c r="P828" s="241" t="b">
        <f>EXACT(A825,O828)</f>
        <v>1</v>
      </c>
      <c r="Q828" s="257">
        <v>0</v>
      </c>
      <c r="R828" s="258">
        <f t="shared" si="69"/>
        <v>0</v>
      </c>
    </row>
    <row r="829" spans="1:18" outlineLevel="2">
      <c r="A829" s="271" t="s">
        <v>5032</v>
      </c>
      <c r="B829" s="195" t="s">
        <v>3726</v>
      </c>
      <c r="C829" s="229">
        <v>0</v>
      </c>
      <c r="D829" s="229">
        <f t="shared" si="65"/>
        <v>0</v>
      </c>
      <c r="E829" s="254"/>
      <c r="F829" s="269"/>
      <c r="G829" s="269"/>
      <c r="H829" s="265"/>
      <c r="I829" s="229"/>
      <c r="J829" s="254"/>
      <c r="K829" s="229">
        <f t="shared" si="64"/>
        <v>0</v>
      </c>
      <c r="L829" s="256"/>
      <c r="M829" s="229"/>
      <c r="N829" s="228">
        <v>0</v>
      </c>
      <c r="O829" s="64" t="s">
        <v>3722</v>
      </c>
      <c r="P829" s="241" t="b">
        <f>EXACT(A825,O829)</f>
        <v>1</v>
      </c>
      <c r="Q829" s="257">
        <v>0</v>
      </c>
      <c r="R829" s="258">
        <f t="shared" si="69"/>
        <v>0</v>
      </c>
    </row>
    <row r="830" spans="1:18" outlineLevel="2">
      <c r="A830" s="271" t="s">
        <v>5033</v>
      </c>
      <c r="B830" s="195" t="s">
        <v>3727</v>
      </c>
      <c r="C830" s="229">
        <v>0</v>
      </c>
      <c r="D830" s="229">
        <f t="shared" si="65"/>
        <v>0</v>
      </c>
      <c r="E830" s="254"/>
      <c r="F830" s="255"/>
      <c r="G830" s="255"/>
      <c r="H830" s="254"/>
      <c r="I830" s="229"/>
      <c r="J830" s="254"/>
      <c r="K830" s="229">
        <f t="shared" si="64"/>
        <v>0</v>
      </c>
      <c r="L830" s="256"/>
      <c r="M830" s="229"/>
      <c r="N830" s="228">
        <v>0</v>
      </c>
      <c r="O830" s="64" t="s">
        <v>3722</v>
      </c>
      <c r="P830" s="241" t="b">
        <f>EXACT(A825,O830)</f>
        <v>1</v>
      </c>
      <c r="Q830" s="257">
        <v>0</v>
      </c>
      <c r="R830" s="258">
        <f t="shared" si="69"/>
        <v>0</v>
      </c>
    </row>
    <row r="831" spans="1:18" outlineLevel="2">
      <c r="A831" s="271" t="s">
        <v>5034</v>
      </c>
      <c r="B831" s="195" t="s">
        <v>3728</v>
      </c>
      <c r="C831" s="229">
        <v>0</v>
      </c>
      <c r="D831" s="229">
        <f t="shared" si="65"/>
        <v>0</v>
      </c>
      <c r="E831" s="254"/>
      <c r="F831" s="255"/>
      <c r="G831" s="255"/>
      <c r="H831" s="254"/>
      <c r="I831" s="229"/>
      <c r="J831" s="254"/>
      <c r="K831" s="229">
        <f t="shared" si="64"/>
        <v>0</v>
      </c>
      <c r="L831" s="256"/>
      <c r="M831" s="229"/>
      <c r="N831" s="228">
        <v>0</v>
      </c>
      <c r="O831" s="64" t="s">
        <v>3722</v>
      </c>
      <c r="P831" s="241" t="b">
        <f>EXACT(A825,O831)</f>
        <v>1</v>
      </c>
      <c r="Q831" s="257">
        <v>0</v>
      </c>
      <c r="R831" s="258">
        <f t="shared" si="69"/>
        <v>0</v>
      </c>
    </row>
    <row r="832" spans="1:18" outlineLevel="2">
      <c r="A832" s="271" t="s">
        <v>5035</v>
      </c>
      <c r="B832" s="195" t="s">
        <v>3729</v>
      </c>
      <c r="C832" s="229">
        <v>105.13</v>
      </c>
      <c r="D832" s="229">
        <f t="shared" si="65"/>
        <v>-105.13</v>
      </c>
      <c r="E832" s="254"/>
      <c r="F832" s="255"/>
      <c r="G832" s="255"/>
      <c r="H832" s="254"/>
      <c r="I832" s="229"/>
      <c r="J832" s="254"/>
      <c r="K832" s="229">
        <f t="shared" si="64"/>
        <v>-105.13</v>
      </c>
      <c r="L832" s="256"/>
      <c r="M832" s="229"/>
      <c r="N832" s="228">
        <v>0</v>
      </c>
      <c r="O832" s="64" t="s">
        <v>3722</v>
      </c>
      <c r="P832" s="241" t="b">
        <f>EXACT(A825,O832)</f>
        <v>1</v>
      </c>
      <c r="Q832" s="257">
        <v>0</v>
      </c>
      <c r="R832" s="258">
        <f t="shared" si="69"/>
        <v>-105.13</v>
      </c>
    </row>
    <row r="833" spans="1:18" outlineLevel="1">
      <c r="A833" s="399" t="s">
        <v>3730</v>
      </c>
      <c r="C833" s="253">
        <f>SUM(C834:C839)</f>
        <v>2011886.68</v>
      </c>
      <c r="D833" s="253">
        <f t="shared" si="65"/>
        <v>-2011886.68</v>
      </c>
      <c r="E833" s="254"/>
      <c r="F833" s="255"/>
      <c r="G833" s="255"/>
      <c r="H833" s="254"/>
      <c r="I833" s="253"/>
      <c r="J833" s="254"/>
      <c r="K833" s="253">
        <f t="shared" si="64"/>
        <v>-2011886.68</v>
      </c>
      <c r="L833" s="256" t="e">
        <f>#REF!+C833</f>
        <v>#REF!</v>
      </c>
      <c r="M833" s="253"/>
      <c r="N833" s="228" t="e">
        <v>#VALUE!</v>
      </c>
      <c r="O833" s="64">
        <v>0</v>
      </c>
      <c r="Q833" s="257">
        <v>-2101389.7999999998</v>
      </c>
      <c r="R833" s="258">
        <f t="shared" si="69"/>
        <v>89503.119999999879</v>
      </c>
    </row>
    <row r="834" spans="1:18" outlineLevel="2">
      <c r="A834" s="271" t="s">
        <v>5036</v>
      </c>
      <c r="B834" s="195" t="s">
        <v>3731</v>
      </c>
      <c r="C834" s="229">
        <v>0</v>
      </c>
      <c r="D834" s="229">
        <f t="shared" si="65"/>
        <v>0</v>
      </c>
      <c r="E834" s="254"/>
      <c r="F834" s="255"/>
      <c r="G834" s="255"/>
      <c r="H834" s="254"/>
      <c r="I834" s="229"/>
      <c r="J834" s="254"/>
      <c r="K834" s="229">
        <f t="shared" si="64"/>
        <v>0</v>
      </c>
      <c r="L834" s="256"/>
      <c r="M834" s="229"/>
      <c r="N834" s="228">
        <v>0</v>
      </c>
      <c r="O834" s="64" t="s">
        <v>3730</v>
      </c>
      <c r="P834" s="241" t="b">
        <f>EXACT(A833,O834)</f>
        <v>1</v>
      </c>
      <c r="Q834" s="257">
        <v>0</v>
      </c>
      <c r="R834" s="258">
        <f t="shared" si="69"/>
        <v>0</v>
      </c>
    </row>
    <row r="835" spans="1:18" outlineLevel="2">
      <c r="A835" s="271" t="s">
        <v>5789</v>
      </c>
      <c r="B835" s="195" t="s">
        <v>3732</v>
      </c>
      <c r="C835" s="229">
        <v>0</v>
      </c>
      <c r="D835" s="229">
        <f t="shared" si="65"/>
        <v>0</v>
      </c>
      <c r="E835" s="254"/>
      <c r="F835" s="255"/>
      <c r="G835" s="255"/>
      <c r="H835" s="254"/>
      <c r="I835" s="229"/>
      <c r="J835" s="254"/>
      <c r="K835" s="229">
        <f t="shared" si="64"/>
        <v>0</v>
      </c>
      <c r="L835" s="256"/>
      <c r="M835" s="229"/>
      <c r="N835" s="228">
        <v>0</v>
      </c>
      <c r="O835" s="64" t="s">
        <v>3730</v>
      </c>
      <c r="P835" s="241" t="b">
        <f>EXACT(A834,O835)</f>
        <v>0</v>
      </c>
      <c r="Q835" s="257">
        <v>0</v>
      </c>
      <c r="R835" s="258">
        <f t="shared" si="69"/>
        <v>0</v>
      </c>
    </row>
    <row r="836" spans="1:18" outlineLevel="2">
      <c r="A836" s="400" t="s">
        <v>5037</v>
      </c>
      <c r="B836" s="44" t="s">
        <v>3733</v>
      </c>
      <c r="C836" s="229">
        <v>0</v>
      </c>
      <c r="D836" s="229">
        <f t="shared" si="65"/>
        <v>0</v>
      </c>
      <c r="E836" s="254"/>
      <c r="F836" s="255"/>
      <c r="G836" s="255"/>
      <c r="H836" s="254"/>
      <c r="I836" s="229"/>
      <c r="J836" s="254"/>
      <c r="K836" s="229">
        <f t="shared" si="64"/>
        <v>0</v>
      </c>
      <c r="L836" s="256"/>
      <c r="M836" s="229"/>
      <c r="N836" s="228">
        <v>0</v>
      </c>
      <c r="O836" s="64" t="s">
        <v>3730</v>
      </c>
      <c r="P836" s="241" t="b">
        <f>EXACT(A833,O836)</f>
        <v>1</v>
      </c>
      <c r="Q836" s="257">
        <v>0</v>
      </c>
      <c r="R836" s="258">
        <f t="shared" si="69"/>
        <v>0</v>
      </c>
    </row>
    <row r="837" spans="1:18" outlineLevel="2">
      <c r="A837" s="271" t="s">
        <v>5038</v>
      </c>
      <c r="B837" s="195" t="s">
        <v>3734</v>
      </c>
      <c r="C837" s="229">
        <v>2011666.28</v>
      </c>
      <c r="D837" s="229">
        <f t="shared" si="65"/>
        <v>-2011666.28</v>
      </c>
      <c r="E837" s="254"/>
      <c r="F837" s="255"/>
      <c r="G837" s="255"/>
      <c r="H837" s="254"/>
      <c r="I837" s="229"/>
      <c r="J837" s="254"/>
      <c r="K837" s="229">
        <f t="shared" si="64"/>
        <v>-2011666.28</v>
      </c>
      <c r="L837" s="256"/>
      <c r="M837" s="229"/>
      <c r="N837" s="228">
        <v>0</v>
      </c>
      <c r="O837" s="64" t="s">
        <v>3730</v>
      </c>
      <c r="P837" s="241" t="b">
        <f>EXACT($A$833,O837)</f>
        <v>1</v>
      </c>
      <c r="Q837" s="257">
        <v>0</v>
      </c>
      <c r="R837" s="258">
        <f t="shared" si="69"/>
        <v>-2011666.28</v>
      </c>
    </row>
    <row r="838" spans="1:18" outlineLevel="2">
      <c r="A838" s="271" t="s">
        <v>5039</v>
      </c>
      <c r="B838" s="195" t="s">
        <v>3735</v>
      </c>
      <c r="C838" s="229">
        <v>0</v>
      </c>
      <c r="D838" s="229">
        <f t="shared" si="65"/>
        <v>0</v>
      </c>
      <c r="E838" s="254"/>
      <c r="F838" s="255"/>
      <c r="G838" s="255"/>
      <c r="H838" s="254"/>
      <c r="I838" s="229"/>
      <c r="J838" s="254"/>
      <c r="K838" s="229">
        <f t="shared" si="64"/>
        <v>0</v>
      </c>
      <c r="L838" s="256"/>
      <c r="M838" s="229"/>
      <c r="N838" s="228">
        <v>0</v>
      </c>
      <c r="O838" s="64" t="s">
        <v>3730</v>
      </c>
      <c r="P838" s="241" t="b">
        <f>EXACT($A$833,O838)</f>
        <v>1</v>
      </c>
      <c r="Q838" s="257">
        <v>0</v>
      </c>
      <c r="R838" s="258">
        <f t="shared" si="69"/>
        <v>0</v>
      </c>
    </row>
    <row r="839" spans="1:18" outlineLevel="2">
      <c r="A839" s="271" t="s">
        <v>5040</v>
      </c>
      <c r="B839" s="195" t="s">
        <v>3736</v>
      </c>
      <c r="C839" s="229">
        <v>220.4</v>
      </c>
      <c r="D839" s="229">
        <f t="shared" si="65"/>
        <v>-220.4</v>
      </c>
      <c r="E839" s="254"/>
      <c r="F839" s="255"/>
      <c r="G839" s="255"/>
      <c r="H839" s="254"/>
      <c r="I839" s="229"/>
      <c r="J839" s="254"/>
      <c r="K839" s="229">
        <f t="shared" si="64"/>
        <v>-220.4</v>
      </c>
      <c r="L839" s="256"/>
      <c r="M839" s="229"/>
      <c r="N839" s="228">
        <v>0</v>
      </c>
      <c r="O839" s="64" t="s">
        <v>3730</v>
      </c>
      <c r="P839" s="241" t="b">
        <f>EXACT($A$833,O839)</f>
        <v>1</v>
      </c>
      <c r="Q839" s="257">
        <v>0</v>
      </c>
      <c r="R839" s="258">
        <f t="shared" si="69"/>
        <v>-220.4</v>
      </c>
    </row>
    <row r="840" spans="1:18" outlineLevel="1">
      <c r="A840" s="399" t="s">
        <v>3737</v>
      </c>
      <c r="C840" s="253">
        <f>SUM(C841:C842)</f>
        <v>106087.61999999989</v>
      </c>
      <c r="D840" s="253">
        <f t="shared" si="65"/>
        <v>-106087.61999999989</v>
      </c>
      <c r="E840" s="254"/>
      <c r="F840" s="255"/>
      <c r="G840" s="255"/>
      <c r="H840" s="254"/>
      <c r="I840" s="253"/>
      <c r="J840" s="254"/>
      <c r="K840" s="253">
        <f t="shared" si="64"/>
        <v>-106087.61999999989</v>
      </c>
      <c r="L840" s="256" t="e">
        <f>#REF!+C840</f>
        <v>#REF!</v>
      </c>
      <c r="M840" s="253"/>
      <c r="N840" s="228" t="e">
        <v>#VALUE!</v>
      </c>
      <c r="O840" s="64">
        <v>0</v>
      </c>
      <c r="Q840" s="257">
        <v>-94870.66</v>
      </c>
      <c r="R840" s="258">
        <f t="shared" si="69"/>
        <v>-11216.95999999989</v>
      </c>
    </row>
    <row r="841" spans="1:18" outlineLevel="2">
      <c r="A841" s="271" t="s">
        <v>5041</v>
      </c>
      <c r="B841" s="195" t="s">
        <v>3738</v>
      </c>
      <c r="C841" s="229">
        <v>7875</v>
      </c>
      <c r="D841" s="229">
        <f t="shared" si="65"/>
        <v>-7875</v>
      </c>
      <c r="E841" s="254"/>
      <c r="F841" s="255"/>
      <c r="G841" s="255"/>
      <c r="H841" s="254"/>
      <c r="I841" s="229"/>
      <c r="J841" s="254"/>
      <c r="K841" s="229">
        <f t="shared" si="64"/>
        <v>-7875</v>
      </c>
      <c r="L841" s="256"/>
      <c r="M841" s="229"/>
      <c r="N841" s="228">
        <v>0</v>
      </c>
      <c r="O841" s="64" t="s">
        <v>3737</v>
      </c>
      <c r="P841" s="241" t="b">
        <f>EXACT(A840,O841)</f>
        <v>1</v>
      </c>
      <c r="Q841" s="257">
        <v>0</v>
      </c>
      <c r="R841" s="258">
        <f t="shared" si="69"/>
        <v>-7875</v>
      </c>
    </row>
    <row r="842" spans="1:18" outlineLevel="2">
      <c r="A842" s="271" t="s">
        <v>5042</v>
      </c>
      <c r="B842" s="195" t="s">
        <v>3739</v>
      </c>
      <c r="C842" s="229">
        <v>98212.619999999893</v>
      </c>
      <c r="D842" s="229">
        <f t="shared" si="65"/>
        <v>-98212.619999999893</v>
      </c>
      <c r="E842" s="254"/>
      <c r="F842" s="255"/>
      <c r="G842" s="255"/>
      <c r="H842" s="254"/>
      <c r="I842" s="229"/>
      <c r="J842" s="254"/>
      <c r="K842" s="229">
        <f t="shared" si="64"/>
        <v>-98212.619999999893</v>
      </c>
      <c r="L842" s="256"/>
      <c r="M842" s="229"/>
      <c r="N842" s="228">
        <v>0</v>
      </c>
      <c r="O842" s="64" t="s">
        <v>3737</v>
      </c>
      <c r="P842" s="241" t="b">
        <f>EXACT($A840,O842)</f>
        <v>1</v>
      </c>
      <c r="Q842" s="257">
        <v>0</v>
      </c>
      <c r="R842" s="258">
        <f t="shared" si="69"/>
        <v>-98212.619999999893</v>
      </c>
    </row>
    <row r="843" spans="1:18" outlineLevel="1">
      <c r="A843" s="399" t="s">
        <v>3740</v>
      </c>
      <c r="C843" s="253">
        <f>SUM(C844:C845)</f>
        <v>511.68</v>
      </c>
      <c r="D843" s="253">
        <f t="shared" si="65"/>
        <v>-511.68</v>
      </c>
      <c r="E843" s="254"/>
      <c r="F843" s="255"/>
      <c r="G843" s="255"/>
      <c r="H843" s="254"/>
      <c r="I843" s="253"/>
      <c r="J843" s="254"/>
      <c r="K843" s="253">
        <f t="shared" si="64"/>
        <v>-511.68</v>
      </c>
      <c r="L843" s="256" t="e">
        <f>#REF!+C843</f>
        <v>#REF!</v>
      </c>
      <c r="M843" s="253"/>
      <c r="N843" s="228" t="e">
        <v>#VALUE!</v>
      </c>
      <c r="O843" s="64">
        <v>0</v>
      </c>
      <c r="Q843" s="257">
        <v>-496.69</v>
      </c>
      <c r="R843" s="258">
        <f t="shared" si="69"/>
        <v>-14.990000000000009</v>
      </c>
    </row>
    <row r="844" spans="1:18" outlineLevel="2">
      <c r="A844" s="271" t="s">
        <v>5043</v>
      </c>
      <c r="B844" s="195" t="s">
        <v>3741</v>
      </c>
      <c r="C844" s="229">
        <v>511.68</v>
      </c>
      <c r="D844" s="229">
        <f t="shared" si="65"/>
        <v>-511.68</v>
      </c>
      <c r="E844" s="254"/>
      <c r="F844" s="255"/>
      <c r="G844" s="255"/>
      <c r="H844" s="254"/>
      <c r="I844" s="229"/>
      <c r="J844" s="254"/>
      <c r="K844" s="229">
        <f t="shared" si="64"/>
        <v>-511.68</v>
      </c>
      <c r="L844" s="256"/>
      <c r="M844" s="229"/>
      <c r="N844" s="228">
        <v>0</v>
      </c>
      <c r="O844" s="64" t="s">
        <v>3740</v>
      </c>
      <c r="P844" s="241" t="b">
        <f>EXACT($A$843,O844)</f>
        <v>1</v>
      </c>
      <c r="Q844" s="257">
        <v>0</v>
      </c>
      <c r="R844" s="258">
        <f t="shared" si="69"/>
        <v>-511.68</v>
      </c>
    </row>
    <row r="845" spans="1:18" outlineLevel="2">
      <c r="A845" s="271" t="s">
        <v>5044</v>
      </c>
      <c r="B845" s="195" t="s">
        <v>3742</v>
      </c>
      <c r="C845" s="229">
        <v>0</v>
      </c>
      <c r="D845" s="229">
        <f t="shared" si="65"/>
        <v>0</v>
      </c>
      <c r="E845" s="254"/>
      <c r="F845" s="255"/>
      <c r="G845" s="255"/>
      <c r="H845" s="254"/>
      <c r="I845" s="229"/>
      <c r="J845" s="254"/>
      <c r="K845" s="229">
        <f t="shared" si="64"/>
        <v>0</v>
      </c>
      <c r="L845" s="256"/>
      <c r="M845" s="229"/>
      <c r="N845" s="228">
        <v>0</v>
      </c>
      <c r="O845" s="64" t="s">
        <v>3740</v>
      </c>
      <c r="P845" s="241" t="b">
        <f>EXACT($A$843,O845)</f>
        <v>1</v>
      </c>
      <c r="Q845" s="257">
        <v>0</v>
      </c>
      <c r="R845" s="258">
        <f t="shared" si="69"/>
        <v>0</v>
      </c>
    </row>
    <row r="846" spans="1:18" outlineLevel="1">
      <c r="A846" s="399" t="s">
        <v>3743</v>
      </c>
      <c r="B846" s="195"/>
      <c r="C846" s="277">
        <f>SUM(C847:C848)</f>
        <v>5990347.77999999</v>
      </c>
      <c r="D846" s="253">
        <f t="shared" si="65"/>
        <v>-5990347.77999999</v>
      </c>
      <c r="E846" s="254"/>
      <c r="F846" s="255"/>
      <c r="G846" s="255"/>
      <c r="H846" s="254"/>
      <c r="I846" s="235">
        <v>0</v>
      </c>
      <c r="J846" s="254"/>
      <c r="K846" s="253">
        <f t="shared" si="64"/>
        <v>-5990347.77999999</v>
      </c>
      <c r="L846" s="256"/>
      <c r="M846" s="229"/>
      <c r="N846" s="228" t="e">
        <v>#VALUE!</v>
      </c>
      <c r="O846" s="64">
        <v>0</v>
      </c>
      <c r="Q846" s="257">
        <v>-5283569.6500000004</v>
      </c>
      <c r="R846" s="258">
        <f t="shared" si="69"/>
        <v>-706778.12999998964</v>
      </c>
    </row>
    <row r="847" spans="1:18" outlineLevel="2">
      <c r="A847" s="271" t="s">
        <v>5045</v>
      </c>
      <c r="B847" s="195" t="s">
        <v>3744</v>
      </c>
      <c r="C847" s="229">
        <v>708080.06</v>
      </c>
      <c r="D847" s="229">
        <f t="shared" si="65"/>
        <v>-708080.06</v>
      </c>
      <c r="E847" s="254"/>
      <c r="F847" s="255"/>
      <c r="G847" s="255"/>
      <c r="H847" s="254"/>
      <c r="I847" s="229"/>
      <c r="J847" s="254"/>
      <c r="K847" s="229">
        <f t="shared" ref="K847:K856" si="70">D847+I847</f>
        <v>-708080.06</v>
      </c>
      <c r="L847" s="256"/>
      <c r="M847" s="229"/>
      <c r="N847" s="228">
        <v>0</v>
      </c>
      <c r="O847" s="64" t="s">
        <v>3743</v>
      </c>
      <c r="P847" s="241" t="b">
        <f>EXACT($A846,O847)</f>
        <v>1</v>
      </c>
      <c r="Q847" s="257">
        <v>0</v>
      </c>
      <c r="R847" s="258">
        <f t="shared" si="69"/>
        <v>-708080.06</v>
      </c>
    </row>
    <row r="848" spans="1:18" outlineLevel="2">
      <c r="A848" s="271" t="s">
        <v>5046</v>
      </c>
      <c r="B848" s="195" t="s">
        <v>3745</v>
      </c>
      <c r="C848" s="229">
        <v>5282267.7199999904</v>
      </c>
      <c r="D848" s="229">
        <f t="shared" si="65"/>
        <v>-5282267.7199999904</v>
      </c>
      <c r="E848" s="254"/>
      <c r="F848" s="255"/>
      <c r="G848" s="255"/>
      <c r="H848" s="254"/>
      <c r="I848" s="229"/>
      <c r="J848" s="254"/>
      <c r="K848" s="229">
        <f t="shared" si="70"/>
        <v>-5282267.7199999904</v>
      </c>
      <c r="L848" s="256"/>
      <c r="M848" s="229"/>
      <c r="N848" s="228">
        <v>0</v>
      </c>
      <c r="O848" s="64" t="s">
        <v>3743</v>
      </c>
      <c r="P848" s="241" t="b">
        <f>EXACT($A846,O848)</f>
        <v>1</v>
      </c>
      <c r="Q848" s="257">
        <v>0</v>
      </c>
      <c r="R848" s="258">
        <f t="shared" si="69"/>
        <v>-5282267.7199999904</v>
      </c>
    </row>
    <row r="849" spans="1:19" outlineLevel="1">
      <c r="A849" s="399" t="s">
        <v>3746</v>
      </c>
      <c r="B849" s="195"/>
      <c r="C849" s="253">
        <f>SUM(C850)</f>
        <v>0</v>
      </c>
      <c r="D849" s="253">
        <f t="shared" si="65"/>
        <v>0</v>
      </c>
      <c r="E849" s="254"/>
      <c r="F849" s="255"/>
      <c r="G849" s="255"/>
      <c r="H849" s="254"/>
      <c r="I849" s="235">
        <v>0</v>
      </c>
      <c r="J849" s="254"/>
      <c r="K849" s="253">
        <f t="shared" si="70"/>
        <v>0</v>
      </c>
      <c r="L849" s="256"/>
      <c r="M849" s="229"/>
      <c r="N849" s="228" t="e">
        <v>#VALUE!</v>
      </c>
      <c r="O849" s="64">
        <v>0</v>
      </c>
      <c r="Q849" s="257">
        <v>0</v>
      </c>
      <c r="R849" s="258">
        <f t="shared" si="69"/>
        <v>0</v>
      </c>
    </row>
    <row r="850" spans="1:19" outlineLevel="2">
      <c r="A850" s="271" t="s">
        <v>5047</v>
      </c>
      <c r="B850" s="195" t="s">
        <v>3747</v>
      </c>
      <c r="C850" s="229">
        <v>0</v>
      </c>
      <c r="D850" s="229">
        <f t="shared" si="65"/>
        <v>0</v>
      </c>
      <c r="E850" s="254"/>
      <c r="F850" s="255"/>
      <c r="G850" s="255"/>
      <c r="H850" s="254"/>
      <c r="I850" s="229"/>
      <c r="J850" s="254"/>
      <c r="K850" s="229">
        <f t="shared" si="70"/>
        <v>0</v>
      </c>
      <c r="L850" s="256"/>
      <c r="M850" s="229"/>
      <c r="N850" s="228">
        <v>0</v>
      </c>
      <c r="O850" s="64" t="s">
        <v>3746</v>
      </c>
      <c r="P850" s="241" t="b">
        <f>EXACT($A849,O850)</f>
        <v>1</v>
      </c>
      <c r="Q850" s="257">
        <v>0</v>
      </c>
      <c r="R850" s="258">
        <f t="shared" si="69"/>
        <v>0</v>
      </c>
    </row>
    <row r="851" spans="1:19" outlineLevel="1">
      <c r="A851" s="399" t="s">
        <v>3748</v>
      </c>
      <c r="B851" s="195"/>
      <c r="C851" s="253">
        <f>SUM(C852)</f>
        <v>0</v>
      </c>
      <c r="D851" s="253">
        <f t="shared" si="65"/>
        <v>0</v>
      </c>
      <c r="E851" s="265"/>
      <c r="F851" s="255"/>
      <c r="G851" s="255"/>
      <c r="H851" s="254"/>
      <c r="I851" s="235">
        <f>I852</f>
        <v>0</v>
      </c>
      <c r="J851" s="254"/>
      <c r="K851" s="253">
        <f t="shared" si="70"/>
        <v>0</v>
      </c>
      <c r="L851" s="256"/>
      <c r="M851" s="229"/>
      <c r="N851" s="228" t="e">
        <v>#VALUE!</v>
      </c>
      <c r="O851" s="64">
        <v>0</v>
      </c>
      <c r="Q851" s="257">
        <v>0</v>
      </c>
      <c r="R851" s="258">
        <f t="shared" si="69"/>
        <v>0</v>
      </c>
    </row>
    <row r="852" spans="1:19" outlineLevel="2">
      <c r="A852" s="271" t="s">
        <v>5048</v>
      </c>
      <c r="B852" s="195" t="s">
        <v>3749</v>
      </c>
      <c r="C852" s="229">
        <v>0</v>
      </c>
      <c r="D852" s="229">
        <f t="shared" si="65"/>
        <v>0</v>
      </c>
      <c r="E852" s="254"/>
      <c r="F852" s="255"/>
      <c r="G852" s="255"/>
      <c r="H852" s="254"/>
      <c r="I852" s="229">
        <v>0</v>
      </c>
      <c r="J852" s="254"/>
      <c r="K852" s="229">
        <f t="shared" si="70"/>
        <v>0</v>
      </c>
      <c r="L852" s="256"/>
      <c r="M852" s="229"/>
      <c r="N852" s="228">
        <v>0</v>
      </c>
      <c r="O852" s="64" t="s">
        <v>3748</v>
      </c>
      <c r="P852" s="241" t="b">
        <f>EXACT($A851,O852)</f>
        <v>1</v>
      </c>
      <c r="Q852" s="257">
        <v>0</v>
      </c>
      <c r="R852" s="258">
        <f t="shared" si="69"/>
        <v>0</v>
      </c>
    </row>
    <row r="853" spans="1:19" outlineLevel="1">
      <c r="A853" s="399" t="s">
        <v>3750</v>
      </c>
      <c r="B853" s="195"/>
      <c r="C853" s="253">
        <f>C854</f>
        <v>0</v>
      </c>
      <c r="D853" s="253">
        <f t="shared" si="65"/>
        <v>0</v>
      </c>
      <c r="E853" s="254"/>
      <c r="F853" s="255"/>
      <c r="G853" s="255"/>
      <c r="H853" s="254"/>
      <c r="I853" s="235">
        <v>0</v>
      </c>
      <c r="J853" s="254"/>
      <c r="K853" s="253">
        <f t="shared" si="70"/>
        <v>0</v>
      </c>
      <c r="L853" s="256"/>
      <c r="M853" s="229"/>
      <c r="N853" s="228" t="e">
        <v>#VALUE!</v>
      </c>
      <c r="O853" s="64">
        <v>0</v>
      </c>
      <c r="Q853" s="257">
        <v>0</v>
      </c>
      <c r="R853" s="258">
        <f t="shared" si="69"/>
        <v>0</v>
      </c>
    </row>
    <row r="854" spans="1:19" outlineLevel="2">
      <c r="A854" s="271" t="s">
        <v>5049</v>
      </c>
      <c r="B854" s="195" t="s">
        <v>3751</v>
      </c>
      <c r="C854" s="229">
        <v>0</v>
      </c>
      <c r="D854" s="229">
        <f t="shared" si="65"/>
        <v>0</v>
      </c>
      <c r="E854" s="254"/>
      <c r="F854" s="255"/>
      <c r="G854" s="255"/>
      <c r="H854" s="254"/>
      <c r="I854" s="229"/>
      <c r="J854" s="254"/>
      <c r="K854" s="229">
        <f t="shared" si="70"/>
        <v>0</v>
      </c>
      <c r="L854" s="256"/>
      <c r="M854" s="229"/>
      <c r="N854" s="228">
        <v>0</v>
      </c>
      <c r="O854" s="64" t="s">
        <v>3750</v>
      </c>
      <c r="P854" s="241" t="b">
        <f>EXACT($A853,O854)</f>
        <v>1</v>
      </c>
      <c r="Q854" s="257">
        <v>0</v>
      </c>
      <c r="R854" s="258">
        <f t="shared" si="69"/>
        <v>0</v>
      </c>
    </row>
    <row r="855" spans="1:19" outlineLevel="1">
      <c r="A855" s="399" t="s">
        <v>3752</v>
      </c>
      <c r="B855" s="195"/>
      <c r="C855" s="253">
        <f>C856</f>
        <v>0</v>
      </c>
      <c r="D855" s="253">
        <f t="shared" si="65"/>
        <v>0</v>
      </c>
      <c r="E855" s="254"/>
      <c r="F855" s="255"/>
      <c r="G855" s="255"/>
      <c r="H855" s="254"/>
      <c r="I855" s="235">
        <f>I856</f>
        <v>0</v>
      </c>
      <c r="J855" s="254"/>
      <c r="K855" s="253">
        <f t="shared" si="70"/>
        <v>0</v>
      </c>
      <c r="L855" s="256"/>
      <c r="M855" s="229"/>
      <c r="N855" s="228" t="e">
        <v>#VALUE!</v>
      </c>
      <c r="O855" s="64">
        <v>0</v>
      </c>
      <c r="Q855" s="257">
        <v>0</v>
      </c>
      <c r="R855" s="258">
        <f t="shared" si="69"/>
        <v>0</v>
      </c>
    </row>
    <row r="856" spans="1:19" outlineLevel="2">
      <c r="A856" s="271" t="s">
        <v>5050</v>
      </c>
      <c r="B856" s="195" t="s">
        <v>3753</v>
      </c>
      <c r="C856" s="229">
        <v>0</v>
      </c>
      <c r="D856" s="229">
        <f t="shared" si="65"/>
        <v>0</v>
      </c>
      <c r="E856" s="254"/>
      <c r="F856" s="255"/>
      <c r="G856" s="255"/>
      <c r="H856" s="254"/>
      <c r="I856" s="229">
        <v>0</v>
      </c>
      <c r="J856" s="254"/>
      <c r="K856" s="229">
        <f t="shared" si="70"/>
        <v>0</v>
      </c>
      <c r="L856" s="256"/>
      <c r="M856" s="229"/>
      <c r="N856" s="228">
        <v>0</v>
      </c>
      <c r="O856" s="64" t="s">
        <v>3752</v>
      </c>
      <c r="P856" s="241" t="b">
        <f>EXACT($A855,O856)</f>
        <v>1</v>
      </c>
      <c r="Q856" s="257">
        <v>0</v>
      </c>
      <c r="R856" s="258">
        <f t="shared" si="69"/>
        <v>0</v>
      </c>
    </row>
    <row r="857" spans="1:19" outlineLevel="1">
      <c r="A857" s="409" t="s">
        <v>3754</v>
      </c>
      <c r="B857" s="195"/>
      <c r="C857" s="253">
        <f>SUM(C858:C859)</f>
        <v>248898.78</v>
      </c>
      <c r="D857" s="253">
        <f t="shared" si="65"/>
        <v>-248898.78</v>
      </c>
      <c r="E857" s="254"/>
      <c r="F857" s="255"/>
      <c r="G857" s="255"/>
      <c r="H857" s="254"/>
      <c r="I857" s="235">
        <v>0</v>
      </c>
      <c r="J857" s="254"/>
      <c r="K857" s="253">
        <f>D857+I857</f>
        <v>-248898.78</v>
      </c>
      <c r="L857" s="256"/>
      <c r="M857" s="229"/>
      <c r="N857" s="228" t="e">
        <v>#VALUE!</v>
      </c>
      <c r="O857" s="64">
        <v>0</v>
      </c>
      <c r="Q857" s="257">
        <v>-124341.86</v>
      </c>
      <c r="R857" s="258">
        <f t="shared" si="69"/>
        <v>-124556.92</v>
      </c>
    </row>
    <row r="858" spans="1:19" outlineLevel="2">
      <c r="A858" s="271" t="s">
        <v>5051</v>
      </c>
      <c r="B858" s="195" t="s">
        <v>3755</v>
      </c>
      <c r="C858" s="229">
        <v>10470.77</v>
      </c>
      <c r="D858" s="229">
        <f>C858*-1</f>
        <v>-10470.77</v>
      </c>
      <c r="E858" s="254"/>
      <c r="F858" s="255"/>
      <c r="G858" s="255"/>
      <c r="H858" s="254"/>
      <c r="I858" s="229"/>
      <c r="J858" s="254"/>
      <c r="K858" s="229">
        <f>D858+I858</f>
        <v>-10470.77</v>
      </c>
      <c r="L858" s="256"/>
      <c r="M858" s="229"/>
      <c r="N858" s="228">
        <v>0</v>
      </c>
      <c r="O858" s="64" t="s">
        <v>3754</v>
      </c>
      <c r="P858" s="241" t="b">
        <f>EXACT(A857,O858)</f>
        <v>1</v>
      </c>
      <c r="Q858" s="257">
        <v>0</v>
      </c>
      <c r="R858" s="258">
        <f t="shared" si="69"/>
        <v>-10470.77</v>
      </c>
    </row>
    <row r="859" spans="1:19" outlineLevel="2">
      <c r="A859" s="271" t="s">
        <v>5052</v>
      </c>
      <c r="B859" s="195" t="s">
        <v>3756</v>
      </c>
      <c r="C859" s="229">
        <v>238428.01</v>
      </c>
      <c r="D859" s="229">
        <f>C859*-1</f>
        <v>-238428.01</v>
      </c>
      <c r="E859" s="254"/>
      <c r="F859" s="255"/>
      <c r="G859" s="255"/>
      <c r="H859" s="254"/>
      <c r="I859" s="229"/>
      <c r="J859" s="254"/>
      <c r="K859" s="229">
        <f>D859+I859</f>
        <v>-238428.01</v>
      </c>
      <c r="L859" s="256"/>
      <c r="M859" s="229"/>
      <c r="N859" s="228">
        <v>0</v>
      </c>
      <c r="O859" s="64" t="s">
        <v>3754</v>
      </c>
      <c r="P859" s="241" t="b">
        <f>EXACT(A857,O859)</f>
        <v>1</v>
      </c>
      <c r="Q859" s="257">
        <v>0</v>
      </c>
      <c r="R859" s="258">
        <f t="shared" si="69"/>
        <v>-238428.01</v>
      </c>
    </row>
    <row r="860" spans="1:19" outlineLevel="1">
      <c r="A860" s="399" t="s">
        <v>3757</v>
      </c>
      <c r="C860" s="253">
        <f>SUM(C861:C865)</f>
        <v>807618.62</v>
      </c>
      <c r="D860" s="253">
        <f t="shared" si="65"/>
        <v>-807618.62</v>
      </c>
      <c r="E860" s="254"/>
      <c r="F860" s="255"/>
      <c r="G860" s="255"/>
      <c r="H860" s="254"/>
      <c r="I860" s="235">
        <f>+I861+I863+I864+I865</f>
        <v>2211141.91</v>
      </c>
      <c r="J860" s="254"/>
      <c r="K860" s="253">
        <f>D860+I860</f>
        <v>1403523.29</v>
      </c>
      <c r="L860" s="256" t="e">
        <f>#REF!+C860</f>
        <v>#REF!</v>
      </c>
      <c r="M860" s="253"/>
      <c r="N860" s="228" t="e">
        <v>#VALUE!</v>
      </c>
      <c r="O860" s="64">
        <v>0</v>
      </c>
      <c r="Q860" s="257">
        <v>1326650.05</v>
      </c>
      <c r="R860" s="258">
        <f t="shared" si="69"/>
        <v>76873.239999999991</v>
      </c>
      <c r="S860" s="228"/>
    </row>
    <row r="861" spans="1:19" outlineLevel="2">
      <c r="A861" s="400" t="s">
        <v>5053</v>
      </c>
      <c r="B861" s="44" t="s">
        <v>3758</v>
      </c>
      <c r="C861" s="229">
        <v>0</v>
      </c>
      <c r="D861" s="229">
        <f t="shared" si="65"/>
        <v>0</v>
      </c>
      <c r="E861" s="254"/>
      <c r="F861" s="255"/>
      <c r="G861" s="255"/>
      <c r="H861" s="254"/>
      <c r="I861" s="229">
        <v>0</v>
      </c>
      <c r="J861" s="254"/>
      <c r="K861" s="229">
        <f>D861+I861</f>
        <v>0</v>
      </c>
      <c r="L861" s="256"/>
      <c r="M861" s="229"/>
      <c r="N861" s="228">
        <v>0</v>
      </c>
      <c r="O861" s="64" t="s">
        <v>3757</v>
      </c>
      <c r="P861" s="241" t="b">
        <f>EXACT($A$860,O861)</f>
        <v>1</v>
      </c>
      <c r="Q861" s="257">
        <v>0</v>
      </c>
      <c r="R861" s="258">
        <f t="shared" si="69"/>
        <v>0</v>
      </c>
      <c r="S861" s="228"/>
    </row>
    <row r="862" spans="1:19" outlineLevel="2">
      <c r="A862" s="271" t="s">
        <v>5054</v>
      </c>
      <c r="B862" s="195" t="s">
        <v>3759</v>
      </c>
      <c r="C862" s="229">
        <v>0</v>
      </c>
      <c r="D862" s="229">
        <f t="shared" si="65"/>
        <v>0</v>
      </c>
      <c r="E862" s="254"/>
      <c r="F862" s="255"/>
      <c r="G862" s="255"/>
      <c r="H862" s="254"/>
      <c r="I862" s="229"/>
      <c r="J862" s="254"/>
      <c r="K862" s="229">
        <f t="shared" ref="K862:K873" si="71">D862+I862</f>
        <v>0</v>
      </c>
      <c r="L862" s="256"/>
      <c r="M862" s="229"/>
      <c r="N862" s="228">
        <v>0</v>
      </c>
      <c r="O862" s="64" t="s">
        <v>3757</v>
      </c>
      <c r="P862" s="241" t="b">
        <f>EXACT($A$860,O862)</f>
        <v>1</v>
      </c>
      <c r="Q862" s="257">
        <v>0</v>
      </c>
      <c r="R862" s="258">
        <f t="shared" si="69"/>
        <v>0</v>
      </c>
    </row>
    <row r="863" spans="1:19" outlineLevel="2">
      <c r="A863" s="271" t="s">
        <v>5055</v>
      </c>
      <c r="B863" s="195" t="s">
        <v>3760</v>
      </c>
      <c r="C863" s="229">
        <v>0</v>
      </c>
      <c r="D863" s="229">
        <f t="shared" si="65"/>
        <v>0</v>
      </c>
      <c r="E863" s="254"/>
      <c r="F863" s="255"/>
      <c r="G863" s="255"/>
      <c r="H863" s="254"/>
      <c r="I863" s="229">
        <v>2035440</v>
      </c>
      <c r="J863" s="254"/>
      <c r="K863" s="229">
        <f t="shared" si="71"/>
        <v>2035440</v>
      </c>
      <c r="L863" s="256"/>
      <c r="M863" s="229"/>
      <c r="N863" s="228">
        <v>0</v>
      </c>
      <c r="O863" s="64" t="s">
        <v>3757</v>
      </c>
      <c r="P863" s="241" t="b">
        <f>EXACT($A$860,O863)</f>
        <v>1</v>
      </c>
      <c r="Q863" s="257">
        <v>0</v>
      </c>
      <c r="R863" s="258">
        <f t="shared" si="69"/>
        <v>2035440</v>
      </c>
    </row>
    <row r="864" spans="1:19" outlineLevel="2">
      <c r="A864" s="400" t="s">
        <v>5056</v>
      </c>
      <c r="B864" s="44" t="s">
        <v>3761</v>
      </c>
      <c r="C864" s="229">
        <v>0</v>
      </c>
      <c r="D864" s="229">
        <f t="shared" si="65"/>
        <v>0</v>
      </c>
      <c r="E864" s="254"/>
      <c r="F864" s="255"/>
      <c r="G864" s="255"/>
      <c r="H864" s="254"/>
      <c r="I864" s="229">
        <v>87848.93</v>
      </c>
      <c r="J864" s="254"/>
      <c r="K864" s="229">
        <f t="shared" si="71"/>
        <v>87848.93</v>
      </c>
      <c r="L864" s="256"/>
      <c r="M864" s="229"/>
      <c r="N864" s="228">
        <v>0</v>
      </c>
      <c r="O864" s="64" t="s">
        <v>3757</v>
      </c>
      <c r="P864" s="241" t="b">
        <f>EXACT($A$860,O864)</f>
        <v>1</v>
      </c>
      <c r="Q864" s="257">
        <v>0</v>
      </c>
      <c r="R864" s="258">
        <f t="shared" si="69"/>
        <v>87848.93</v>
      </c>
    </row>
    <row r="865" spans="1:18" outlineLevel="2">
      <c r="A865" s="271" t="s">
        <v>5057</v>
      </c>
      <c r="B865" s="195" t="s">
        <v>3762</v>
      </c>
      <c r="C865" s="229">
        <v>807618.62</v>
      </c>
      <c r="D865" s="229">
        <f t="shared" si="65"/>
        <v>-807618.62</v>
      </c>
      <c r="E865" s="254"/>
      <c r="F865" s="255"/>
      <c r="G865" s="255"/>
      <c r="H865" s="254"/>
      <c r="I865" s="229">
        <v>87852.98</v>
      </c>
      <c r="J865" s="254"/>
      <c r="K865" s="229">
        <f t="shared" si="71"/>
        <v>-719765.64</v>
      </c>
      <c r="L865" s="256"/>
      <c r="M865" s="229"/>
      <c r="N865" s="228">
        <v>0</v>
      </c>
      <c r="O865" s="64" t="s">
        <v>3757</v>
      </c>
      <c r="P865" s="241" t="b">
        <f>EXACT($A$860,O865)</f>
        <v>1</v>
      </c>
      <c r="Q865" s="257">
        <v>0</v>
      </c>
      <c r="R865" s="258">
        <f t="shared" si="69"/>
        <v>-719765.64</v>
      </c>
    </row>
    <row r="866" spans="1:18" outlineLevel="1">
      <c r="A866" s="399" t="s">
        <v>3763</v>
      </c>
      <c r="C866" s="253">
        <f>SUM(C867)</f>
        <v>0</v>
      </c>
      <c r="D866" s="253">
        <f t="shared" si="65"/>
        <v>0</v>
      </c>
      <c r="E866" s="254"/>
      <c r="F866" s="255"/>
      <c r="G866" s="255"/>
      <c r="H866" s="254"/>
      <c r="I866" s="235">
        <f>I867</f>
        <v>2751164.6500000004</v>
      </c>
      <c r="J866" s="254"/>
      <c r="K866" s="253">
        <f>D866+I866</f>
        <v>2751164.6500000004</v>
      </c>
      <c r="L866" s="256"/>
      <c r="M866" s="229"/>
      <c r="N866" s="228" t="e">
        <v>#VALUE!</v>
      </c>
      <c r="O866" s="64">
        <v>0</v>
      </c>
      <c r="Q866" s="257">
        <v>2004347</v>
      </c>
      <c r="R866" s="258">
        <f t="shared" si="69"/>
        <v>746817.65000000037</v>
      </c>
    </row>
    <row r="867" spans="1:18" outlineLevel="2">
      <c r="A867" s="271" t="s">
        <v>5790</v>
      </c>
      <c r="B867" s="45"/>
      <c r="C867" s="229"/>
      <c r="D867" s="229"/>
      <c r="E867" s="254"/>
      <c r="F867" s="255"/>
      <c r="G867" s="255"/>
      <c r="H867" s="254"/>
      <c r="I867" s="229">
        <v>2751164.6500000004</v>
      </c>
      <c r="J867" s="254"/>
      <c r="K867" s="229">
        <f>D867+I867</f>
        <v>2751164.6500000004</v>
      </c>
      <c r="L867" s="256"/>
      <c r="M867" s="229"/>
      <c r="N867" s="228"/>
      <c r="O867" s="64">
        <v>0</v>
      </c>
      <c r="Q867" s="257">
        <v>0</v>
      </c>
      <c r="R867" s="258">
        <f t="shared" si="69"/>
        <v>2751164.6500000004</v>
      </c>
    </row>
    <row r="868" spans="1:18" outlineLevel="1">
      <c r="A868" s="399" t="s">
        <v>3764</v>
      </c>
      <c r="B868" s="195"/>
      <c r="C868" s="253">
        <f>SUM(C869)</f>
        <v>0</v>
      </c>
      <c r="D868" s="253">
        <f t="shared" si="65"/>
        <v>0</v>
      </c>
      <c r="E868" s="254"/>
      <c r="F868" s="255"/>
      <c r="G868" s="255"/>
      <c r="H868" s="254"/>
      <c r="I868" s="235">
        <f>I869</f>
        <v>0</v>
      </c>
      <c r="J868" s="254"/>
      <c r="K868" s="253">
        <f t="shared" si="71"/>
        <v>0</v>
      </c>
      <c r="L868" s="256"/>
      <c r="M868" s="229"/>
      <c r="N868" s="228" t="e">
        <v>#VALUE!</v>
      </c>
      <c r="O868" s="64">
        <v>0</v>
      </c>
      <c r="Q868" s="257">
        <v>0</v>
      </c>
      <c r="R868" s="258">
        <f t="shared" si="69"/>
        <v>0</v>
      </c>
    </row>
    <row r="869" spans="1:18" outlineLevel="2">
      <c r="A869" s="271" t="s">
        <v>5058</v>
      </c>
      <c r="B869" s="195" t="s">
        <v>3765</v>
      </c>
      <c r="C869" s="229">
        <v>0</v>
      </c>
      <c r="D869" s="229">
        <f t="shared" si="65"/>
        <v>0</v>
      </c>
      <c r="E869" s="254"/>
      <c r="F869" s="255"/>
      <c r="G869" s="255"/>
      <c r="H869" s="254"/>
      <c r="I869" s="229">
        <v>0</v>
      </c>
      <c r="J869" s="254"/>
      <c r="K869" s="229">
        <f>D869+I869</f>
        <v>0</v>
      </c>
      <c r="L869" s="256"/>
      <c r="M869" s="229"/>
      <c r="N869" s="228">
        <v>0</v>
      </c>
      <c r="O869" s="64" t="s">
        <v>3764</v>
      </c>
      <c r="P869" s="241" t="b">
        <f>EXACT($A868,O869)</f>
        <v>1</v>
      </c>
      <c r="Q869" s="257">
        <v>0</v>
      </c>
      <c r="R869" s="258">
        <f t="shared" si="69"/>
        <v>0</v>
      </c>
    </row>
    <row r="870" spans="1:18" outlineLevel="1">
      <c r="A870" s="399" t="s">
        <v>3766</v>
      </c>
      <c r="B870" s="195"/>
      <c r="C870" s="253">
        <f>SUM(C871)</f>
        <v>0</v>
      </c>
      <c r="D870" s="253">
        <f t="shared" si="65"/>
        <v>0</v>
      </c>
      <c r="E870" s="254"/>
      <c r="F870" s="255"/>
      <c r="G870" s="255"/>
      <c r="H870" s="254"/>
      <c r="I870" s="235">
        <f>I897</f>
        <v>0</v>
      </c>
      <c r="J870" s="254"/>
      <c r="K870" s="253">
        <f>D870+I870</f>
        <v>0</v>
      </c>
      <c r="L870" s="256"/>
      <c r="M870" s="229"/>
      <c r="N870" s="228" t="e">
        <v>#VALUE!</v>
      </c>
      <c r="O870" s="64">
        <v>0</v>
      </c>
      <c r="Q870" s="257">
        <v>0</v>
      </c>
      <c r="R870" s="258">
        <f t="shared" si="69"/>
        <v>0</v>
      </c>
    </row>
    <row r="871" spans="1:18" outlineLevel="2">
      <c r="A871" s="271" t="s">
        <v>5059</v>
      </c>
      <c r="B871" s="195" t="s">
        <v>3767</v>
      </c>
      <c r="C871" s="229">
        <v>0</v>
      </c>
      <c r="D871" s="229">
        <f t="shared" si="65"/>
        <v>0</v>
      </c>
      <c r="E871" s="265"/>
      <c r="F871" s="255"/>
      <c r="G871" s="255"/>
      <c r="H871" s="254"/>
      <c r="I871" s="229">
        <v>0</v>
      </c>
      <c r="J871" s="254"/>
      <c r="K871" s="229">
        <f>D871+I871</f>
        <v>0</v>
      </c>
      <c r="L871" s="256"/>
      <c r="M871" s="229"/>
      <c r="N871" s="228">
        <v>0</v>
      </c>
      <c r="O871" s="64" t="s">
        <v>3766</v>
      </c>
      <c r="P871" s="241" t="b">
        <f>EXACT($A870,O871)</f>
        <v>1</v>
      </c>
      <c r="Q871" s="257">
        <v>0</v>
      </c>
      <c r="R871" s="258">
        <f t="shared" si="69"/>
        <v>0</v>
      </c>
    </row>
    <row r="872" spans="1:18" outlineLevel="1">
      <c r="A872" s="399" t="s">
        <v>3768</v>
      </c>
      <c r="B872" s="195" t="s">
        <v>3769</v>
      </c>
      <c r="C872" s="228"/>
      <c r="D872" s="228">
        <f t="shared" si="65"/>
        <v>0</v>
      </c>
      <c r="E872" s="265"/>
      <c r="F872" s="255"/>
      <c r="G872" s="255"/>
      <c r="H872" s="254"/>
      <c r="I872" s="228"/>
      <c r="J872" s="254"/>
      <c r="K872" s="228">
        <f t="shared" si="71"/>
        <v>0</v>
      </c>
      <c r="L872" s="278" t="e">
        <f>#REF!+C872</f>
        <v>#REF!</v>
      </c>
      <c r="M872" s="228"/>
      <c r="N872" s="228" t="e">
        <v>#VALUE!</v>
      </c>
      <c r="O872" s="64">
        <v>0</v>
      </c>
      <c r="Q872" s="257">
        <v>0</v>
      </c>
      <c r="R872" s="258">
        <f t="shared" si="69"/>
        <v>0</v>
      </c>
    </row>
    <row r="873" spans="1:18" outlineLevel="1">
      <c r="A873" s="399" t="s">
        <v>3770</v>
      </c>
      <c r="B873" s="279"/>
      <c r="C873" s="228"/>
      <c r="D873" s="228">
        <f t="shared" si="65"/>
        <v>0</v>
      </c>
      <c r="E873" s="265"/>
      <c r="F873" s="255"/>
      <c r="G873" s="255"/>
      <c r="H873" s="254"/>
      <c r="I873" s="228"/>
      <c r="J873" s="254"/>
      <c r="K873" s="228">
        <f t="shared" si="71"/>
        <v>0</v>
      </c>
      <c r="L873" s="278" t="e">
        <f>#REF!+C873</f>
        <v>#REF!</v>
      </c>
      <c r="M873" s="228"/>
      <c r="N873" s="228" t="e">
        <v>#VALUE!</v>
      </c>
      <c r="O873" s="64">
        <v>0</v>
      </c>
      <c r="Q873" s="257">
        <v>0</v>
      </c>
      <c r="R873" s="258">
        <f t="shared" si="69"/>
        <v>0</v>
      </c>
    </row>
    <row r="874" spans="1:18" outlineLevel="1">
      <c r="B874" s="280"/>
      <c r="C874" s="228"/>
      <c r="D874" s="228"/>
      <c r="E874" s="249"/>
      <c r="F874" s="255"/>
      <c r="G874" s="255"/>
      <c r="H874" s="254"/>
      <c r="I874" s="228"/>
      <c r="J874" s="254"/>
      <c r="K874" s="228"/>
      <c r="L874" s="256"/>
      <c r="M874" s="228"/>
      <c r="N874" s="228"/>
      <c r="O874" s="64"/>
      <c r="Q874" s="257"/>
      <c r="R874" s="258"/>
    </row>
    <row r="875" spans="1:18">
      <c r="A875" s="399" t="s">
        <v>3771</v>
      </c>
      <c r="B875" s="248"/>
      <c r="C875" s="228">
        <f>C542+C544+C546+C551+C554+C557+C564+C568+C571+C574+C576+C579+C584+C590+C593+C601+C603+C606+C613+C615+C617+C619+C621+C623+C625+C627+C629+C631+C633+C635+C637+C639+C641+C643+C645+C647+C649+C651+C653+C656+C659+C670+C672+C693+C698+C700+C703+C719+C721+C725+C729+C733+C736+C740+C744+C750+C754+C757+C760+C764+C770+C772+C780+C782+C787+C789+C791+C797+C801+C808+C810+C812+C817+C825+C833+C840+C843+C846+C849+C851+C853+C855+C857+C860+C866+C868+C870</f>
        <v>232039004.37999985</v>
      </c>
      <c r="D875" s="228">
        <f>C875*-1</f>
        <v>-232039004.37999985</v>
      </c>
      <c r="E875" s="249"/>
      <c r="F875" s="255"/>
      <c r="G875" s="255"/>
      <c r="H875" s="254"/>
      <c r="I875" s="281">
        <f>I546+I551+I554+I557+I564+I568+I571+I574+I576+I603+I606+I653+I656+I659+I672+I700+I703+I719+I750+I754+I757+I760+I770+I772+I782+I789+I791+I817+I833+I840+I843+I860+I851+I855+I866+I810</f>
        <v>5748587.2700000005</v>
      </c>
      <c r="J875" s="254"/>
      <c r="K875" s="228">
        <f>D875+I875</f>
        <v>-226290417.10999984</v>
      </c>
      <c r="L875" s="256" t="e">
        <f>#REF!+C875</f>
        <v>#REF!</v>
      </c>
      <c r="M875" s="218"/>
      <c r="N875" s="228" t="e">
        <v>#VALUE!</v>
      </c>
      <c r="O875" s="64"/>
      <c r="Q875" s="257"/>
      <c r="R875" s="258"/>
    </row>
    <row r="876" spans="1:18" outlineLevel="1">
      <c r="A876" s="427" t="s">
        <v>3529</v>
      </c>
      <c r="B876" s="270" t="s">
        <v>5749</v>
      </c>
      <c r="C876" s="253">
        <f>SUM(C877)</f>
        <v>61752.139999999898</v>
      </c>
      <c r="D876" s="253">
        <f t="shared" ref="D876:D939" si="72">C876*-1</f>
        <v>-61752.139999999898</v>
      </c>
      <c r="E876" s="265"/>
      <c r="F876" s="255"/>
      <c r="G876" s="255"/>
      <c r="H876" s="254"/>
      <c r="I876" s="253"/>
      <c r="J876" s="254"/>
      <c r="K876" s="253">
        <f t="shared" ref="K876:K939" si="73">D876+I876</f>
        <v>-61752.139999999898</v>
      </c>
      <c r="L876" s="256" t="e">
        <f>#REF!+C876</f>
        <v>#REF!</v>
      </c>
      <c r="M876" s="253"/>
      <c r="N876" s="228" t="e">
        <v>#VALUE!</v>
      </c>
      <c r="O876" s="64">
        <v>0</v>
      </c>
      <c r="Q876" s="257">
        <v>-56651.34</v>
      </c>
      <c r="R876" s="258">
        <f t="shared" ref="R876:R887" si="74">K876-Q876</f>
        <v>-5100.799999999901</v>
      </c>
    </row>
    <row r="877" spans="1:18" outlineLevel="2">
      <c r="A877" s="271" t="s">
        <v>4885</v>
      </c>
      <c r="B877" s="195" t="s">
        <v>3530</v>
      </c>
      <c r="C877" s="229">
        <v>61752.139999999898</v>
      </c>
      <c r="D877" s="229">
        <f t="shared" si="72"/>
        <v>-61752.139999999898</v>
      </c>
      <c r="E877" s="254"/>
      <c r="F877" s="255"/>
      <c r="G877" s="255"/>
      <c r="H877" s="254"/>
      <c r="I877" s="229"/>
      <c r="J877" s="254"/>
      <c r="K877" s="229">
        <f t="shared" si="73"/>
        <v>-61752.139999999898</v>
      </c>
      <c r="L877" s="256"/>
      <c r="M877" s="229"/>
      <c r="N877" s="228">
        <v>0</v>
      </c>
      <c r="O877" s="64" t="s">
        <v>3529</v>
      </c>
      <c r="P877" s="241" t="b">
        <f>EXACT(A876,O877)</f>
        <v>1</v>
      </c>
      <c r="Q877" s="257">
        <v>0</v>
      </c>
      <c r="R877" s="258">
        <f t="shared" si="74"/>
        <v>-61752.139999999898</v>
      </c>
    </row>
    <row r="878" spans="1:18" outlineLevel="1">
      <c r="A878" s="427" t="s">
        <v>3541</v>
      </c>
      <c r="B878" s="270" t="s">
        <v>5750</v>
      </c>
      <c r="C878" s="253">
        <f>SUM(C879)</f>
        <v>0</v>
      </c>
      <c r="D878" s="253">
        <f t="shared" si="72"/>
        <v>0</v>
      </c>
      <c r="E878" s="265"/>
      <c r="F878" s="255"/>
      <c r="G878" s="255"/>
      <c r="H878" s="254"/>
      <c r="I878" s="253"/>
      <c r="J878" s="254"/>
      <c r="K878" s="253">
        <f t="shared" si="73"/>
        <v>0</v>
      </c>
      <c r="L878" s="256" t="e">
        <f>#REF!+C878</f>
        <v>#REF!</v>
      </c>
      <c r="M878" s="253"/>
      <c r="N878" s="228" t="e">
        <v>#VALUE!</v>
      </c>
      <c r="O878" s="64">
        <v>0</v>
      </c>
      <c r="Q878" s="257">
        <v>-126.51</v>
      </c>
      <c r="R878" s="258">
        <f t="shared" si="74"/>
        <v>126.51</v>
      </c>
    </row>
    <row r="879" spans="1:18" outlineLevel="2">
      <c r="A879" s="400" t="s">
        <v>4891</v>
      </c>
      <c r="B879" s="207" t="s">
        <v>3543</v>
      </c>
      <c r="C879" s="229">
        <v>0</v>
      </c>
      <c r="D879" s="229">
        <f t="shared" si="72"/>
        <v>0</v>
      </c>
      <c r="E879" s="254"/>
      <c r="F879" s="255"/>
      <c r="G879" s="255"/>
      <c r="H879" s="254"/>
      <c r="I879" s="229"/>
      <c r="J879" s="254"/>
      <c r="K879" s="229">
        <f t="shared" si="73"/>
        <v>0</v>
      </c>
      <c r="L879" s="256"/>
      <c r="M879" s="229"/>
      <c r="N879" s="228">
        <v>0</v>
      </c>
      <c r="O879" s="64" t="s">
        <v>3541</v>
      </c>
      <c r="P879" s="241" t="b">
        <f>EXACT(A878,O879)</f>
        <v>1</v>
      </c>
      <c r="Q879" s="257">
        <v>0</v>
      </c>
      <c r="R879" s="258">
        <f t="shared" si="74"/>
        <v>0</v>
      </c>
    </row>
    <row r="880" spans="1:18" outlineLevel="1">
      <c r="A880" s="427" t="s">
        <v>3544</v>
      </c>
      <c r="B880" s="270" t="s">
        <v>5751</v>
      </c>
      <c r="C880" s="253">
        <f>SUM(C881)</f>
        <v>0</v>
      </c>
      <c r="D880" s="253">
        <f t="shared" si="72"/>
        <v>0</v>
      </c>
      <c r="E880" s="265"/>
      <c r="F880" s="255"/>
      <c r="G880" s="255"/>
      <c r="H880" s="254"/>
      <c r="I880" s="253"/>
      <c r="J880" s="254"/>
      <c r="K880" s="253">
        <f t="shared" si="73"/>
        <v>0</v>
      </c>
      <c r="L880" s="256" t="e">
        <f>#REF!+C880</f>
        <v>#REF!</v>
      </c>
      <c r="M880" s="253"/>
      <c r="N880" s="228" t="e">
        <v>#VALUE!</v>
      </c>
      <c r="O880" s="64">
        <v>0</v>
      </c>
      <c r="Q880" s="257">
        <v>-388.52</v>
      </c>
      <c r="R880" s="258">
        <f t="shared" si="74"/>
        <v>388.52</v>
      </c>
    </row>
    <row r="881" spans="1:18" outlineLevel="2">
      <c r="A881" s="400" t="s">
        <v>4892</v>
      </c>
      <c r="B881" s="207" t="s">
        <v>3545</v>
      </c>
      <c r="C881" s="229">
        <v>0</v>
      </c>
      <c r="D881" s="229">
        <f t="shared" si="72"/>
        <v>0</v>
      </c>
      <c r="E881" s="254"/>
      <c r="F881" s="255"/>
      <c r="G881" s="255"/>
      <c r="H881" s="254"/>
      <c r="I881" s="229"/>
      <c r="J881" s="254"/>
      <c r="K881" s="229">
        <f t="shared" si="73"/>
        <v>0</v>
      </c>
      <c r="L881" s="256"/>
      <c r="M881" s="229"/>
      <c r="N881" s="228">
        <v>0</v>
      </c>
      <c r="O881" s="64" t="s">
        <v>3544</v>
      </c>
      <c r="P881" s="241" t="b">
        <f>EXACT(A880,O881)</f>
        <v>1</v>
      </c>
      <c r="Q881" s="257">
        <v>0</v>
      </c>
      <c r="R881" s="258">
        <f t="shared" si="74"/>
        <v>0</v>
      </c>
    </row>
    <row r="882" spans="1:18" outlineLevel="1">
      <c r="A882" s="427" t="s">
        <v>3546</v>
      </c>
      <c r="B882" s="270" t="s">
        <v>5752</v>
      </c>
      <c r="C882" s="253">
        <f>SUM(C883)</f>
        <v>0</v>
      </c>
      <c r="D882" s="253">
        <f t="shared" si="72"/>
        <v>0</v>
      </c>
      <c r="E882" s="265"/>
      <c r="F882" s="255"/>
      <c r="G882" s="255"/>
      <c r="H882" s="254"/>
      <c r="I882" s="253"/>
      <c r="J882" s="254"/>
      <c r="K882" s="253">
        <f t="shared" si="73"/>
        <v>0</v>
      </c>
      <c r="L882" s="256" t="e">
        <f>#REF!+C882</f>
        <v>#REF!</v>
      </c>
      <c r="M882" s="253"/>
      <c r="N882" s="228" t="e">
        <v>#VALUE!</v>
      </c>
      <c r="O882" s="64">
        <v>0</v>
      </c>
      <c r="Q882" s="257">
        <v>0</v>
      </c>
      <c r="R882" s="258">
        <f t="shared" si="74"/>
        <v>0</v>
      </c>
    </row>
    <row r="883" spans="1:18" outlineLevel="2">
      <c r="A883" s="400" t="s">
        <v>4893</v>
      </c>
      <c r="B883" s="207" t="s">
        <v>3547</v>
      </c>
      <c r="C883" s="229">
        <v>0</v>
      </c>
      <c r="D883" s="229">
        <f t="shared" si="72"/>
        <v>0</v>
      </c>
      <c r="E883" s="254"/>
      <c r="F883" s="255"/>
      <c r="G883" s="255"/>
      <c r="H883" s="254"/>
      <c r="I883" s="229"/>
      <c r="J883" s="254"/>
      <c r="K883" s="229">
        <f t="shared" si="73"/>
        <v>0</v>
      </c>
      <c r="L883" s="256"/>
      <c r="M883" s="229"/>
      <c r="N883" s="228">
        <v>0</v>
      </c>
      <c r="O883" s="64" t="s">
        <v>3546</v>
      </c>
      <c r="P883" s="241" t="b">
        <f>EXACT(A882,O883)</f>
        <v>1</v>
      </c>
      <c r="Q883" s="257">
        <v>0</v>
      </c>
      <c r="R883" s="258">
        <f t="shared" si="74"/>
        <v>0</v>
      </c>
    </row>
    <row r="884" spans="1:18" outlineLevel="1">
      <c r="A884" s="427" t="s">
        <v>3548</v>
      </c>
      <c r="B884" s="270" t="s">
        <v>5753</v>
      </c>
      <c r="C884" s="253">
        <f>SUM(C885)</f>
        <v>0</v>
      </c>
      <c r="D884" s="253">
        <f t="shared" si="72"/>
        <v>0</v>
      </c>
      <c r="E884" s="265"/>
      <c r="F884" s="255"/>
      <c r="G884" s="255"/>
      <c r="H884" s="254"/>
      <c r="I884" s="253"/>
      <c r="J884" s="254"/>
      <c r="K884" s="253">
        <f t="shared" si="73"/>
        <v>0</v>
      </c>
      <c r="L884" s="256" t="e">
        <f>#REF!+C884</f>
        <v>#REF!</v>
      </c>
      <c r="M884" s="253"/>
      <c r="N884" s="228" t="e">
        <v>#VALUE!</v>
      </c>
      <c r="O884" s="64">
        <v>0</v>
      </c>
      <c r="Q884" s="257">
        <v>-390.83</v>
      </c>
      <c r="R884" s="258">
        <f t="shared" si="74"/>
        <v>390.83</v>
      </c>
    </row>
    <row r="885" spans="1:18" outlineLevel="2">
      <c r="A885" s="400" t="s">
        <v>4894</v>
      </c>
      <c r="B885" s="207" t="s">
        <v>3549</v>
      </c>
      <c r="C885" s="229">
        <v>0</v>
      </c>
      <c r="D885" s="229">
        <f t="shared" si="72"/>
        <v>0</v>
      </c>
      <c r="E885" s="254"/>
      <c r="F885" s="255"/>
      <c r="G885" s="255"/>
      <c r="H885" s="254"/>
      <c r="I885" s="229"/>
      <c r="J885" s="254"/>
      <c r="K885" s="229">
        <f t="shared" si="73"/>
        <v>0</v>
      </c>
      <c r="L885" s="256"/>
      <c r="M885" s="229"/>
      <c r="N885" s="228">
        <v>0</v>
      </c>
      <c r="O885" s="64" t="s">
        <v>3548</v>
      </c>
      <c r="P885" s="241" t="b">
        <f>EXACT(A884,O885)</f>
        <v>1</v>
      </c>
      <c r="Q885" s="257">
        <v>0</v>
      </c>
      <c r="R885" s="258">
        <f t="shared" si="74"/>
        <v>0</v>
      </c>
    </row>
    <row r="886" spans="1:18" outlineLevel="1">
      <c r="A886" s="427" t="s">
        <v>3550</v>
      </c>
      <c r="B886" s="270" t="s">
        <v>5754</v>
      </c>
      <c r="C886" s="253">
        <f>SUM(C887)</f>
        <v>0</v>
      </c>
      <c r="D886" s="253">
        <f t="shared" si="72"/>
        <v>0</v>
      </c>
      <c r="E886" s="265"/>
      <c r="F886" s="255"/>
      <c r="G886" s="255"/>
      <c r="H886" s="254"/>
      <c r="I886" s="253"/>
      <c r="J886" s="254"/>
      <c r="K886" s="253">
        <f t="shared" si="73"/>
        <v>0</v>
      </c>
      <c r="L886" s="256" t="e">
        <f>#REF!+C886</f>
        <v>#REF!</v>
      </c>
      <c r="M886" s="253"/>
      <c r="N886" s="228" t="e">
        <v>#VALUE!</v>
      </c>
      <c r="O886" s="64">
        <v>0</v>
      </c>
      <c r="Q886" s="257">
        <v>-944.9</v>
      </c>
      <c r="R886" s="258">
        <f t="shared" si="74"/>
        <v>944.9</v>
      </c>
    </row>
    <row r="887" spans="1:18" outlineLevel="2">
      <c r="A887" s="400" t="s">
        <v>4895</v>
      </c>
      <c r="B887" s="207" t="s">
        <v>3551</v>
      </c>
      <c r="C887" s="229">
        <v>0</v>
      </c>
      <c r="D887" s="229">
        <f t="shared" si="72"/>
        <v>0</v>
      </c>
      <c r="E887" s="254"/>
      <c r="F887" s="255"/>
      <c r="G887" s="255"/>
      <c r="H887" s="254"/>
      <c r="I887" s="229"/>
      <c r="J887" s="254"/>
      <c r="K887" s="229">
        <f t="shared" si="73"/>
        <v>0</v>
      </c>
      <c r="L887" s="256"/>
      <c r="M887" s="229"/>
      <c r="N887" s="228">
        <v>0</v>
      </c>
      <c r="O887" s="64" t="s">
        <v>3550</v>
      </c>
      <c r="P887" s="241" t="b">
        <f>EXACT(A886,O887)</f>
        <v>1</v>
      </c>
      <c r="Q887" s="257">
        <v>0</v>
      </c>
      <c r="R887" s="258">
        <f t="shared" si="74"/>
        <v>0</v>
      </c>
    </row>
    <row r="888" spans="1:18" outlineLevel="1">
      <c r="A888" s="399" t="s">
        <v>3772</v>
      </c>
      <c r="C888" s="253">
        <f>SUM(C889:C893)</f>
        <v>527694.53</v>
      </c>
      <c r="D888" s="253">
        <f t="shared" si="72"/>
        <v>-527694.53</v>
      </c>
      <c r="E888" s="249"/>
      <c r="F888" s="255"/>
      <c r="G888" s="255"/>
      <c r="H888" s="254"/>
      <c r="I888" s="253"/>
      <c r="J888" s="254"/>
      <c r="K888" s="253">
        <f t="shared" si="73"/>
        <v>-527694.53</v>
      </c>
      <c r="L888" s="256" t="e">
        <f>#REF!+C888</f>
        <v>#REF!</v>
      </c>
      <c r="M888" s="253"/>
      <c r="N888" s="228" t="e">
        <v>#VALUE!</v>
      </c>
      <c r="O888" s="64">
        <v>0</v>
      </c>
      <c r="Q888" s="257">
        <v>-489210.61</v>
      </c>
      <c r="R888" s="258">
        <f>K888-Q888</f>
        <v>-38483.920000000042</v>
      </c>
    </row>
    <row r="889" spans="1:18" ht="12.75" customHeight="1" outlineLevel="2">
      <c r="A889" s="271" t="s">
        <v>5060</v>
      </c>
      <c r="B889" s="195" t="s">
        <v>3773</v>
      </c>
      <c r="C889" s="229">
        <v>541009.68000000005</v>
      </c>
      <c r="D889" s="229">
        <f t="shared" si="72"/>
        <v>-541009.68000000005</v>
      </c>
      <c r="E889" s="254"/>
      <c r="F889" s="255"/>
      <c r="G889" s="255"/>
      <c r="H889" s="254"/>
      <c r="I889" s="229"/>
      <c r="J889" s="254"/>
      <c r="K889" s="229">
        <f t="shared" si="73"/>
        <v>-541009.68000000005</v>
      </c>
      <c r="L889" s="251"/>
      <c r="M889" s="229"/>
      <c r="N889" s="228">
        <v>0</v>
      </c>
      <c r="O889" s="64" t="s">
        <v>3772</v>
      </c>
      <c r="P889" s="241" t="b">
        <f>EXACT($A$888,O889)</f>
        <v>1</v>
      </c>
      <c r="Q889" s="257">
        <v>0</v>
      </c>
      <c r="R889" s="258">
        <f t="shared" ref="R889:R956" si="75">K889-Q889</f>
        <v>-541009.68000000005</v>
      </c>
    </row>
    <row r="890" spans="1:18" ht="12.75" customHeight="1" outlineLevel="2">
      <c r="A890" s="410" t="s">
        <v>5061</v>
      </c>
      <c r="B890" s="282" t="s">
        <v>3774</v>
      </c>
      <c r="C890" s="229">
        <v>-13315.15</v>
      </c>
      <c r="D890" s="229">
        <f>C890*-1</f>
        <v>13315.15</v>
      </c>
      <c r="E890" s="254"/>
      <c r="F890" s="255"/>
      <c r="G890" s="255"/>
      <c r="H890" s="254"/>
      <c r="I890" s="229"/>
      <c r="J890" s="254"/>
      <c r="K890" s="229">
        <f>D890+I890</f>
        <v>13315.15</v>
      </c>
      <c r="L890" s="251"/>
      <c r="M890" s="229"/>
      <c r="N890" s="228">
        <v>0</v>
      </c>
      <c r="O890" s="64" t="s">
        <v>3772</v>
      </c>
      <c r="P890" s="241" t="b">
        <f>EXACT($A$888,O890)</f>
        <v>1</v>
      </c>
      <c r="Q890" s="257">
        <v>0</v>
      </c>
      <c r="R890" s="258">
        <f t="shared" si="75"/>
        <v>13315.15</v>
      </c>
    </row>
    <row r="891" spans="1:18" ht="12.75" customHeight="1" outlineLevel="2">
      <c r="A891" s="400" t="s">
        <v>5062</v>
      </c>
      <c r="B891" s="44" t="s">
        <v>3775</v>
      </c>
      <c r="C891" s="229">
        <v>0</v>
      </c>
      <c r="D891" s="229">
        <f t="shared" si="72"/>
        <v>0</v>
      </c>
      <c r="E891" s="254"/>
      <c r="F891" s="255"/>
      <c r="G891" s="255"/>
      <c r="H891" s="254"/>
      <c r="I891" s="229"/>
      <c r="J891" s="254"/>
      <c r="K891" s="229">
        <f t="shared" si="73"/>
        <v>0</v>
      </c>
      <c r="L891" s="251"/>
      <c r="M891" s="229"/>
      <c r="N891" s="228">
        <v>0</v>
      </c>
      <c r="O891" s="64" t="s">
        <v>3772</v>
      </c>
      <c r="P891" s="241" t="b">
        <f>EXACT($A$888,O891)</f>
        <v>1</v>
      </c>
      <c r="Q891" s="257">
        <v>0</v>
      </c>
      <c r="R891" s="258">
        <f t="shared" si="75"/>
        <v>0</v>
      </c>
    </row>
    <row r="892" spans="1:18" ht="12.75" customHeight="1" outlineLevel="2">
      <c r="A892" s="400" t="s">
        <v>5063</v>
      </c>
      <c r="B892" s="44" t="s">
        <v>3776</v>
      </c>
      <c r="C892" s="229">
        <v>0</v>
      </c>
      <c r="D892" s="229">
        <f t="shared" si="72"/>
        <v>0</v>
      </c>
      <c r="E892" s="254"/>
      <c r="F892" s="255"/>
      <c r="G892" s="255"/>
      <c r="H892" s="254"/>
      <c r="I892" s="229"/>
      <c r="J892" s="254"/>
      <c r="K892" s="229">
        <f t="shared" si="73"/>
        <v>0</v>
      </c>
      <c r="L892" s="251"/>
      <c r="M892" s="229"/>
      <c r="N892" s="228">
        <v>0</v>
      </c>
      <c r="O892" s="64" t="s">
        <v>3772</v>
      </c>
      <c r="P892" s="241" t="b">
        <f>EXACT($A$888,O892)</f>
        <v>1</v>
      </c>
      <c r="Q892" s="257">
        <v>0</v>
      </c>
      <c r="R892" s="258">
        <f t="shared" si="75"/>
        <v>0</v>
      </c>
    </row>
    <row r="893" spans="1:18" ht="12.75" customHeight="1" outlineLevel="2">
      <c r="A893" s="400" t="s">
        <v>5064</v>
      </c>
      <c r="B893" s="44" t="s">
        <v>3777</v>
      </c>
      <c r="C893" s="229">
        <v>0</v>
      </c>
      <c r="D893" s="229">
        <f t="shared" si="72"/>
        <v>0</v>
      </c>
      <c r="E893" s="249"/>
      <c r="F893" s="255"/>
      <c r="G893" s="255"/>
      <c r="H893" s="254"/>
      <c r="I893" s="229"/>
      <c r="J893" s="254"/>
      <c r="K893" s="229">
        <f t="shared" si="73"/>
        <v>0</v>
      </c>
      <c r="L893" s="251"/>
      <c r="M893" s="229"/>
      <c r="N893" s="228">
        <v>0</v>
      </c>
      <c r="O893" s="64" t="s">
        <v>3772</v>
      </c>
      <c r="P893" s="241" t="b">
        <f>EXACT($A$888,O893)</f>
        <v>1</v>
      </c>
      <c r="Q893" s="257">
        <v>0</v>
      </c>
      <c r="R893" s="258">
        <f t="shared" si="75"/>
        <v>0</v>
      </c>
    </row>
    <row r="894" spans="1:18" outlineLevel="1">
      <c r="A894" s="399" t="s">
        <v>3778</v>
      </c>
      <c r="C894" s="253">
        <f>SUM(C895)</f>
        <v>78162139.370000005</v>
      </c>
      <c r="D894" s="253">
        <f t="shared" si="72"/>
        <v>-78162139.370000005</v>
      </c>
      <c r="E894" s="254"/>
      <c r="F894" s="255"/>
      <c r="G894" s="255"/>
      <c r="H894" s="254"/>
      <c r="I894" s="253">
        <f>I895</f>
        <v>0</v>
      </c>
      <c r="J894" s="254"/>
      <c r="K894" s="253">
        <f t="shared" si="73"/>
        <v>-78162139.370000005</v>
      </c>
      <c r="L894" s="256" t="e">
        <f>#REF!+C894</f>
        <v>#REF!</v>
      </c>
      <c r="M894" s="253"/>
      <c r="N894" s="228" t="e">
        <v>#VALUE!</v>
      </c>
      <c r="O894" s="64">
        <v>0</v>
      </c>
      <c r="Q894" s="257">
        <v>-71741832.519999996</v>
      </c>
      <c r="R894" s="258">
        <f t="shared" si="75"/>
        <v>-6420306.8500000089</v>
      </c>
    </row>
    <row r="895" spans="1:18" ht="12.75" customHeight="1" outlineLevel="2">
      <c r="A895" s="271" t="s">
        <v>5065</v>
      </c>
      <c r="B895" s="195" t="s">
        <v>3779</v>
      </c>
      <c r="C895" s="229">
        <v>78162139.370000005</v>
      </c>
      <c r="D895" s="229">
        <f t="shared" si="72"/>
        <v>-78162139.370000005</v>
      </c>
      <c r="E895" s="254"/>
      <c r="F895" s="255"/>
      <c r="G895" s="255"/>
      <c r="H895" s="254"/>
      <c r="I895" s="229">
        <v>0</v>
      </c>
      <c r="J895" s="254"/>
      <c r="K895" s="229">
        <f t="shared" si="73"/>
        <v>-78162139.370000005</v>
      </c>
      <c r="L895" s="251"/>
      <c r="M895" s="229"/>
      <c r="N895" s="228">
        <v>0</v>
      </c>
      <c r="O895" s="64" t="s">
        <v>3778</v>
      </c>
      <c r="P895" s="241" t="b">
        <f>EXACT($A894,O895)</f>
        <v>1</v>
      </c>
      <c r="Q895" s="257">
        <v>0</v>
      </c>
      <c r="R895" s="258">
        <f t="shared" si="75"/>
        <v>-78162139.370000005</v>
      </c>
    </row>
    <row r="896" spans="1:18" outlineLevel="1">
      <c r="A896" s="399" t="s">
        <v>3780</v>
      </c>
      <c r="C896" s="253">
        <f>SUM(C897:C918)</f>
        <v>52610379.959999964</v>
      </c>
      <c r="D896" s="253">
        <f t="shared" si="72"/>
        <v>-52610379.959999964</v>
      </c>
      <c r="E896" s="254"/>
      <c r="F896" s="255"/>
      <c r="G896" s="255"/>
      <c r="H896" s="254"/>
      <c r="I896" s="253"/>
      <c r="J896" s="254"/>
      <c r="K896" s="253">
        <f t="shared" si="73"/>
        <v>-52610379.959999964</v>
      </c>
      <c r="L896" s="256" t="e">
        <f>#REF!+C896</f>
        <v>#REF!</v>
      </c>
      <c r="M896" s="253"/>
      <c r="N896" s="228" t="e">
        <v>#VALUE!</v>
      </c>
      <c r="O896" s="64">
        <v>0</v>
      </c>
      <c r="Q896" s="257">
        <v>-47970675.579999998</v>
      </c>
      <c r="R896" s="258">
        <f t="shared" si="75"/>
        <v>-4639704.3799999654</v>
      </c>
    </row>
    <row r="897" spans="1:18" ht="12.75" customHeight="1" outlineLevel="2">
      <c r="A897" s="271" t="s">
        <v>5066</v>
      </c>
      <c r="B897" s="195" t="s">
        <v>3781</v>
      </c>
      <c r="C897" s="229">
        <v>13586446.98</v>
      </c>
      <c r="D897" s="229">
        <f t="shared" si="72"/>
        <v>-13586446.98</v>
      </c>
      <c r="E897" s="254"/>
      <c r="F897" s="255"/>
      <c r="G897" s="255"/>
      <c r="H897" s="254"/>
      <c r="I897" s="229"/>
      <c r="J897" s="254"/>
      <c r="K897" s="229">
        <f t="shared" si="73"/>
        <v>-13586446.98</v>
      </c>
      <c r="L897" s="251"/>
      <c r="M897" s="229"/>
      <c r="N897" s="228">
        <v>0</v>
      </c>
      <c r="O897" s="64" t="s">
        <v>3780</v>
      </c>
      <c r="P897" s="241" t="b">
        <f>EXACT($A$896,O897)</f>
        <v>1</v>
      </c>
      <c r="Q897" s="257">
        <v>0</v>
      </c>
      <c r="R897" s="258">
        <f t="shared" si="75"/>
        <v>-13586446.98</v>
      </c>
    </row>
    <row r="898" spans="1:18" ht="12.75" customHeight="1" outlineLevel="2">
      <c r="A898" s="271" t="s">
        <v>5067</v>
      </c>
      <c r="B898" s="195" t="s">
        <v>3782</v>
      </c>
      <c r="C898" s="229">
        <v>8700731.6300000008</v>
      </c>
      <c r="D898" s="229">
        <f t="shared" si="72"/>
        <v>-8700731.6300000008</v>
      </c>
      <c r="E898" s="254"/>
      <c r="F898" s="255"/>
      <c r="G898" s="255"/>
      <c r="H898" s="254"/>
      <c r="I898" s="229"/>
      <c r="J898" s="254"/>
      <c r="K898" s="229">
        <f t="shared" si="73"/>
        <v>-8700731.6300000008</v>
      </c>
      <c r="L898" s="251"/>
      <c r="M898" s="229"/>
      <c r="N898" s="228">
        <v>0</v>
      </c>
      <c r="O898" s="64" t="s">
        <v>3780</v>
      </c>
      <c r="P898" s="241" t="b">
        <f t="shared" ref="P898:P918" si="76">EXACT($A$896,O898)</f>
        <v>1</v>
      </c>
      <c r="Q898" s="257">
        <v>0</v>
      </c>
      <c r="R898" s="258">
        <f t="shared" si="75"/>
        <v>-8700731.6300000008</v>
      </c>
    </row>
    <row r="899" spans="1:18" ht="12.75" customHeight="1" outlineLevel="2">
      <c r="A899" s="271" t="s">
        <v>5068</v>
      </c>
      <c r="B899" s="195" t="s">
        <v>3783</v>
      </c>
      <c r="C899" s="229">
        <v>8657953.8599999901</v>
      </c>
      <c r="D899" s="229">
        <f t="shared" si="72"/>
        <v>-8657953.8599999901</v>
      </c>
      <c r="E899" s="254"/>
      <c r="F899" s="255"/>
      <c r="G899" s="255"/>
      <c r="H899" s="254"/>
      <c r="I899" s="229"/>
      <c r="J899" s="254"/>
      <c r="K899" s="229">
        <f t="shared" si="73"/>
        <v>-8657953.8599999901</v>
      </c>
      <c r="L899" s="251"/>
      <c r="M899" s="229"/>
      <c r="N899" s="228">
        <v>0</v>
      </c>
      <c r="O899" s="64" t="s">
        <v>3780</v>
      </c>
      <c r="P899" s="241" t="b">
        <f t="shared" si="76"/>
        <v>1</v>
      </c>
      <c r="Q899" s="257">
        <v>0</v>
      </c>
      <c r="R899" s="258">
        <f t="shared" si="75"/>
        <v>-8657953.8599999901</v>
      </c>
    </row>
    <row r="900" spans="1:18" ht="12.75" customHeight="1" outlineLevel="2">
      <c r="A900" s="271" t="s">
        <v>5069</v>
      </c>
      <c r="B900" s="195" t="s">
        <v>3784</v>
      </c>
      <c r="C900" s="229">
        <v>3232825.74</v>
      </c>
      <c r="D900" s="229">
        <f t="shared" si="72"/>
        <v>-3232825.74</v>
      </c>
      <c r="E900" s="254"/>
      <c r="F900" s="255"/>
      <c r="G900" s="255"/>
      <c r="H900" s="254"/>
      <c r="I900" s="229"/>
      <c r="J900" s="254"/>
      <c r="K900" s="229">
        <f t="shared" si="73"/>
        <v>-3232825.74</v>
      </c>
      <c r="L900" s="251"/>
      <c r="M900" s="229"/>
      <c r="N900" s="228">
        <v>0</v>
      </c>
      <c r="O900" s="64" t="s">
        <v>3780</v>
      </c>
      <c r="P900" s="241" t="b">
        <f t="shared" si="76"/>
        <v>1</v>
      </c>
      <c r="Q900" s="257">
        <v>0</v>
      </c>
      <c r="R900" s="258">
        <f t="shared" si="75"/>
        <v>-3232825.74</v>
      </c>
    </row>
    <row r="901" spans="1:18" ht="12.75" customHeight="1" outlineLevel="2">
      <c r="A901" s="271" t="s">
        <v>5070</v>
      </c>
      <c r="B901" s="195" t="s">
        <v>3785</v>
      </c>
      <c r="C901" s="229">
        <v>4118836.71</v>
      </c>
      <c r="D901" s="229">
        <f t="shared" si="72"/>
        <v>-4118836.71</v>
      </c>
      <c r="E901" s="254"/>
      <c r="F901" s="255"/>
      <c r="G901" s="255"/>
      <c r="H901" s="254"/>
      <c r="I901" s="229"/>
      <c r="J901" s="254"/>
      <c r="K901" s="229">
        <f t="shared" si="73"/>
        <v>-4118836.71</v>
      </c>
      <c r="L901" s="251"/>
      <c r="M901" s="229"/>
      <c r="N901" s="228">
        <v>0</v>
      </c>
      <c r="O901" s="64" t="s">
        <v>3780</v>
      </c>
      <c r="P901" s="241" t="b">
        <f t="shared" si="76"/>
        <v>1</v>
      </c>
      <c r="Q901" s="257">
        <v>0</v>
      </c>
      <c r="R901" s="258">
        <f t="shared" si="75"/>
        <v>-4118836.71</v>
      </c>
    </row>
    <row r="902" spans="1:18" ht="12.75" customHeight="1" outlineLevel="2">
      <c r="A902" s="271" t="s">
        <v>5071</v>
      </c>
      <c r="B902" s="195" t="s">
        <v>3786</v>
      </c>
      <c r="C902" s="229">
        <v>1309136.4099999899</v>
      </c>
      <c r="D902" s="229">
        <f t="shared" si="72"/>
        <v>-1309136.4099999899</v>
      </c>
      <c r="E902" s="254"/>
      <c r="F902" s="255"/>
      <c r="G902" s="255"/>
      <c r="H902" s="254"/>
      <c r="I902" s="229"/>
      <c r="J902" s="254"/>
      <c r="K902" s="229">
        <f t="shared" si="73"/>
        <v>-1309136.4099999899</v>
      </c>
      <c r="L902" s="251"/>
      <c r="M902" s="229"/>
      <c r="N902" s="228">
        <v>0</v>
      </c>
      <c r="O902" s="64" t="s">
        <v>3780</v>
      </c>
      <c r="P902" s="241" t="b">
        <f t="shared" si="76"/>
        <v>1</v>
      </c>
      <c r="Q902" s="257">
        <v>0</v>
      </c>
      <c r="R902" s="258">
        <f t="shared" si="75"/>
        <v>-1309136.4099999899</v>
      </c>
    </row>
    <row r="903" spans="1:18" ht="12.75" customHeight="1" outlineLevel="2">
      <c r="A903" s="271" t="s">
        <v>5072</v>
      </c>
      <c r="B903" s="195" t="s">
        <v>3787</v>
      </c>
      <c r="C903" s="229">
        <v>34128.32</v>
      </c>
      <c r="D903" s="229">
        <f t="shared" si="72"/>
        <v>-34128.32</v>
      </c>
      <c r="E903" s="254"/>
      <c r="F903" s="255"/>
      <c r="G903" s="255"/>
      <c r="H903" s="254"/>
      <c r="I903" s="229"/>
      <c r="J903" s="254"/>
      <c r="K903" s="229">
        <f t="shared" si="73"/>
        <v>-34128.32</v>
      </c>
      <c r="L903" s="251"/>
      <c r="M903" s="229"/>
      <c r="N903" s="228">
        <v>0</v>
      </c>
      <c r="O903" s="64" t="s">
        <v>3780</v>
      </c>
      <c r="P903" s="241" t="b">
        <f t="shared" si="76"/>
        <v>1</v>
      </c>
      <c r="Q903" s="257">
        <v>0</v>
      </c>
      <c r="R903" s="258">
        <f t="shared" si="75"/>
        <v>-34128.32</v>
      </c>
    </row>
    <row r="904" spans="1:18" ht="12.75" customHeight="1" outlineLevel="2">
      <c r="A904" s="271" t="s">
        <v>5073</v>
      </c>
      <c r="B904" s="195" t="s">
        <v>3788</v>
      </c>
      <c r="C904" s="229">
        <v>2444299.8399999901</v>
      </c>
      <c r="D904" s="229">
        <f t="shared" si="72"/>
        <v>-2444299.8399999901</v>
      </c>
      <c r="E904" s="254"/>
      <c r="F904" s="255"/>
      <c r="G904" s="255"/>
      <c r="H904" s="254"/>
      <c r="I904" s="229"/>
      <c r="J904" s="254"/>
      <c r="K904" s="229">
        <f t="shared" si="73"/>
        <v>-2444299.8399999901</v>
      </c>
      <c r="L904" s="251"/>
      <c r="M904" s="229"/>
      <c r="N904" s="228">
        <v>0</v>
      </c>
      <c r="O904" s="64" t="s">
        <v>3780</v>
      </c>
      <c r="P904" s="241" t="b">
        <f t="shared" si="76"/>
        <v>1</v>
      </c>
      <c r="Q904" s="257">
        <v>0</v>
      </c>
      <c r="R904" s="258">
        <f t="shared" si="75"/>
        <v>-2444299.8399999901</v>
      </c>
    </row>
    <row r="905" spans="1:18" ht="12.75" customHeight="1" outlineLevel="2">
      <c r="A905" s="271" t="s">
        <v>5074</v>
      </c>
      <c r="B905" s="195" t="s">
        <v>3789</v>
      </c>
      <c r="C905" s="229">
        <v>6616.8</v>
      </c>
      <c r="D905" s="229">
        <f t="shared" si="72"/>
        <v>-6616.8</v>
      </c>
      <c r="E905" s="254"/>
      <c r="F905" s="255"/>
      <c r="G905" s="255"/>
      <c r="H905" s="254"/>
      <c r="I905" s="229"/>
      <c r="J905" s="254"/>
      <c r="K905" s="229">
        <f t="shared" si="73"/>
        <v>-6616.8</v>
      </c>
      <c r="L905" s="251"/>
      <c r="M905" s="229"/>
      <c r="N905" s="228">
        <v>0</v>
      </c>
      <c r="O905" s="64" t="s">
        <v>3780</v>
      </c>
      <c r="P905" s="241" t="b">
        <f t="shared" si="76"/>
        <v>1</v>
      </c>
      <c r="Q905" s="257">
        <v>0</v>
      </c>
      <c r="R905" s="258">
        <f t="shared" si="75"/>
        <v>-6616.8</v>
      </c>
    </row>
    <row r="906" spans="1:18" ht="12.75" customHeight="1" outlineLevel="2">
      <c r="A906" s="271" t="s">
        <v>5075</v>
      </c>
      <c r="B906" s="195" t="s">
        <v>3790</v>
      </c>
      <c r="C906" s="229">
        <v>2160.65</v>
      </c>
      <c r="D906" s="229">
        <f t="shared" si="72"/>
        <v>-2160.65</v>
      </c>
      <c r="E906" s="254"/>
      <c r="F906" s="255"/>
      <c r="G906" s="255"/>
      <c r="H906" s="254"/>
      <c r="I906" s="229"/>
      <c r="J906" s="254"/>
      <c r="K906" s="229">
        <f t="shared" si="73"/>
        <v>-2160.65</v>
      </c>
      <c r="L906" s="251"/>
      <c r="M906" s="229"/>
      <c r="N906" s="228">
        <v>0</v>
      </c>
      <c r="O906" s="64" t="s">
        <v>3780</v>
      </c>
      <c r="P906" s="241" t="b">
        <f t="shared" si="76"/>
        <v>1</v>
      </c>
      <c r="Q906" s="257">
        <v>0</v>
      </c>
      <c r="R906" s="258">
        <f t="shared" si="75"/>
        <v>-2160.65</v>
      </c>
    </row>
    <row r="907" spans="1:18" ht="12.75" customHeight="1" outlineLevel="2">
      <c r="A907" s="271" t="s">
        <v>5076</v>
      </c>
      <c r="B907" s="195" t="s">
        <v>3791</v>
      </c>
      <c r="C907" s="229">
        <v>477409.83</v>
      </c>
      <c r="D907" s="229">
        <f t="shared" si="72"/>
        <v>-477409.83</v>
      </c>
      <c r="E907" s="254"/>
      <c r="F907" s="255"/>
      <c r="G907" s="255"/>
      <c r="H907" s="254"/>
      <c r="I907" s="229"/>
      <c r="J907" s="254"/>
      <c r="K907" s="229">
        <f t="shared" si="73"/>
        <v>-477409.83</v>
      </c>
      <c r="L907" s="251"/>
      <c r="M907" s="229"/>
      <c r="N907" s="228">
        <v>0</v>
      </c>
      <c r="O907" s="64" t="s">
        <v>3780</v>
      </c>
      <c r="P907" s="241" t="b">
        <f t="shared" si="76"/>
        <v>1</v>
      </c>
      <c r="Q907" s="257">
        <v>0</v>
      </c>
      <c r="R907" s="258">
        <f t="shared" si="75"/>
        <v>-477409.83</v>
      </c>
    </row>
    <row r="908" spans="1:18" ht="12.75" customHeight="1" outlineLevel="2">
      <c r="A908" s="271" t="s">
        <v>5077</v>
      </c>
      <c r="B908" s="195" t="s">
        <v>3792</v>
      </c>
      <c r="C908" s="229">
        <v>1508646.47</v>
      </c>
      <c r="D908" s="229">
        <f t="shared" si="72"/>
        <v>-1508646.47</v>
      </c>
      <c r="E908" s="254"/>
      <c r="F908" s="255"/>
      <c r="G908" s="255"/>
      <c r="H908" s="254"/>
      <c r="I908" s="229"/>
      <c r="J908" s="254"/>
      <c r="K908" s="229">
        <f t="shared" si="73"/>
        <v>-1508646.47</v>
      </c>
      <c r="L908" s="251"/>
      <c r="M908" s="229"/>
      <c r="N908" s="228">
        <v>0</v>
      </c>
      <c r="O908" s="64" t="s">
        <v>3780</v>
      </c>
      <c r="P908" s="241" t="b">
        <f t="shared" si="76"/>
        <v>1</v>
      </c>
      <c r="Q908" s="257">
        <v>0</v>
      </c>
      <c r="R908" s="258">
        <f t="shared" si="75"/>
        <v>-1508646.47</v>
      </c>
    </row>
    <row r="909" spans="1:18" ht="12.75" customHeight="1" outlineLevel="2">
      <c r="A909" s="271" t="s">
        <v>5078</v>
      </c>
      <c r="B909" s="195" t="s">
        <v>3793</v>
      </c>
      <c r="C909" s="229">
        <v>1189206.54</v>
      </c>
      <c r="D909" s="229">
        <f t="shared" si="72"/>
        <v>-1189206.54</v>
      </c>
      <c r="E909" s="254"/>
      <c r="F909" s="255"/>
      <c r="G909" s="255"/>
      <c r="H909" s="254"/>
      <c r="I909" s="229"/>
      <c r="J909" s="254"/>
      <c r="K909" s="229">
        <f t="shared" si="73"/>
        <v>-1189206.54</v>
      </c>
      <c r="L909" s="251"/>
      <c r="M909" s="229"/>
      <c r="N909" s="228">
        <v>0</v>
      </c>
      <c r="O909" s="64" t="s">
        <v>3780</v>
      </c>
      <c r="P909" s="241" t="b">
        <f t="shared" si="76"/>
        <v>1</v>
      </c>
      <c r="Q909" s="257">
        <v>0</v>
      </c>
      <c r="R909" s="258">
        <f t="shared" si="75"/>
        <v>-1189206.54</v>
      </c>
    </row>
    <row r="910" spans="1:18" ht="12.75" customHeight="1" outlineLevel="2">
      <c r="A910" s="271" t="s">
        <v>5079</v>
      </c>
      <c r="B910" s="195" t="s">
        <v>3794</v>
      </c>
      <c r="C910" s="229">
        <v>30.6</v>
      </c>
      <c r="D910" s="229">
        <f t="shared" si="72"/>
        <v>-30.6</v>
      </c>
      <c r="E910" s="254"/>
      <c r="F910" s="269"/>
      <c r="G910" s="269"/>
      <c r="H910" s="265"/>
      <c r="I910" s="229"/>
      <c r="J910" s="254"/>
      <c r="K910" s="229">
        <f t="shared" si="73"/>
        <v>-30.6</v>
      </c>
      <c r="L910" s="251"/>
      <c r="M910" s="229"/>
      <c r="N910" s="228">
        <v>0</v>
      </c>
      <c r="O910" s="64" t="s">
        <v>3780</v>
      </c>
      <c r="P910" s="241" t="b">
        <f t="shared" si="76"/>
        <v>1</v>
      </c>
      <c r="Q910" s="257">
        <v>0</v>
      </c>
      <c r="R910" s="258">
        <f t="shared" si="75"/>
        <v>-30.6</v>
      </c>
    </row>
    <row r="911" spans="1:18" ht="12.75" customHeight="1" outlineLevel="2">
      <c r="A911" s="271" t="s">
        <v>5081</v>
      </c>
      <c r="B911" s="195" t="s">
        <v>3795</v>
      </c>
      <c r="C911" s="229">
        <v>6852170.6900000004</v>
      </c>
      <c r="D911" s="229">
        <f t="shared" si="72"/>
        <v>-6852170.6900000004</v>
      </c>
      <c r="E911" s="254"/>
      <c r="F911" s="255"/>
      <c r="G911" s="255"/>
      <c r="H911" s="254"/>
      <c r="I911" s="229"/>
      <c r="J911" s="254"/>
      <c r="K911" s="229">
        <f t="shared" si="73"/>
        <v>-6852170.6900000004</v>
      </c>
      <c r="L911" s="251"/>
      <c r="M911" s="229"/>
      <c r="N911" s="228">
        <v>0</v>
      </c>
      <c r="O911" s="64" t="s">
        <v>3780</v>
      </c>
      <c r="P911" s="241" t="b">
        <f t="shared" si="76"/>
        <v>1</v>
      </c>
      <c r="Q911" s="257">
        <v>0</v>
      </c>
      <c r="R911" s="258">
        <f t="shared" si="75"/>
        <v>-6852170.6900000004</v>
      </c>
    </row>
    <row r="912" spans="1:18" ht="12.75" customHeight="1" outlineLevel="2">
      <c r="A912" s="271" t="s">
        <v>5082</v>
      </c>
      <c r="B912" s="195" t="s">
        <v>3796</v>
      </c>
      <c r="C912" s="229">
        <v>344412.14</v>
      </c>
      <c r="D912" s="229">
        <f t="shared" si="72"/>
        <v>-344412.14</v>
      </c>
      <c r="E912" s="254"/>
      <c r="F912" s="255"/>
      <c r="G912" s="255"/>
      <c r="H912" s="254"/>
      <c r="I912" s="229"/>
      <c r="J912" s="254"/>
      <c r="K912" s="229">
        <f t="shared" si="73"/>
        <v>-344412.14</v>
      </c>
      <c r="L912" s="251"/>
      <c r="M912" s="229"/>
      <c r="N912" s="228">
        <v>0</v>
      </c>
      <c r="O912" s="64" t="s">
        <v>3780</v>
      </c>
      <c r="P912" s="241" t="b">
        <f t="shared" si="76"/>
        <v>1</v>
      </c>
      <c r="Q912" s="257">
        <v>0</v>
      </c>
      <c r="R912" s="258">
        <f t="shared" si="75"/>
        <v>-344412.14</v>
      </c>
    </row>
    <row r="913" spans="1:18" ht="12.75" customHeight="1" outlineLevel="2">
      <c r="A913" s="271" t="s">
        <v>5083</v>
      </c>
      <c r="B913" s="195" t="s">
        <v>3797</v>
      </c>
      <c r="C913" s="229">
        <v>0</v>
      </c>
      <c r="D913" s="229">
        <f t="shared" si="72"/>
        <v>0</v>
      </c>
      <c r="E913" s="254"/>
      <c r="F913" s="255"/>
      <c r="G913" s="255"/>
      <c r="H913" s="254"/>
      <c r="I913" s="229"/>
      <c r="J913" s="254"/>
      <c r="K913" s="229">
        <f t="shared" si="73"/>
        <v>0</v>
      </c>
      <c r="L913" s="251"/>
      <c r="M913" s="229"/>
      <c r="N913" s="228">
        <v>0</v>
      </c>
      <c r="O913" s="64" t="s">
        <v>3780</v>
      </c>
      <c r="P913" s="241" t="b">
        <f t="shared" si="76"/>
        <v>1</v>
      </c>
      <c r="Q913" s="257">
        <v>0</v>
      </c>
      <c r="R913" s="258">
        <f t="shared" si="75"/>
        <v>0</v>
      </c>
    </row>
    <row r="914" spans="1:18" ht="12.75" customHeight="1" outlineLevel="2">
      <c r="A914" s="400" t="s">
        <v>5084</v>
      </c>
      <c r="B914" s="44" t="s">
        <v>3798</v>
      </c>
      <c r="C914" s="229">
        <v>0</v>
      </c>
      <c r="D914" s="229">
        <f t="shared" si="72"/>
        <v>0</v>
      </c>
      <c r="E914" s="254"/>
      <c r="F914" s="255"/>
      <c r="G914" s="255"/>
      <c r="H914" s="254"/>
      <c r="I914" s="229"/>
      <c r="J914" s="254"/>
      <c r="K914" s="229">
        <f t="shared" si="73"/>
        <v>0</v>
      </c>
      <c r="L914" s="251"/>
      <c r="M914" s="229"/>
      <c r="N914" s="228">
        <v>0</v>
      </c>
      <c r="O914" s="64" t="s">
        <v>3780</v>
      </c>
      <c r="P914" s="241" t="b">
        <f t="shared" si="76"/>
        <v>1</v>
      </c>
      <c r="Q914" s="257">
        <v>0</v>
      </c>
      <c r="R914" s="258">
        <f t="shared" si="75"/>
        <v>0</v>
      </c>
    </row>
    <row r="915" spans="1:18" ht="12.75" customHeight="1" outlineLevel="2">
      <c r="A915" s="400" t="s">
        <v>5085</v>
      </c>
      <c r="B915" s="44" t="s">
        <v>3799</v>
      </c>
      <c r="C915" s="229">
        <v>0</v>
      </c>
      <c r="D915" s="229">
        <f t="shared" si="72"/>
        <v>0</v>
      </c>
      <c r="E915" s="254"/>
      <c r="F915" s="255"/>
      <c r="G915" s="255"/>
      <c r="H915" s="254"/>
      <c r="I915" s="229"/>
      <c r="J915" s="254"/>
      <c r="K915" s="229">
        <f t="shared" si="73"/>
        <v>0</v>
      </c>
      <c r="L915" s="251"/>
      <c r="M915" s="229"/>
      <c r="N915" s="228">
        <v>0</v>
      </c>
      <c r="O915" s="64" t="s">
        <v>3780</v>
      </c>
      <c r="P915" s="241" t="b">
        <f t="shared" si="76"/>
        <v>1</v>
      </c>
      <c r="Q915" s="257">
        <v>0</v>
      </c>
      <c r="R915" s="258">
        <f t="shared" si="75"/>
        <v>0</v>
      </c>
    </row>
    <row r="916" spans="1:18" ht="12.75" customHeight="1" outlineLevel="2">
      <c r="A916" s="271" t="s">
        <v>5086</v>
      </c>
      <c r="B916" s="195" t="s">
        <v>3800</v>
      </c>
      <c r="C916" s="229">
        <v>0</v>
      </c>
      <c r="D916" s="229">
        <f t="shared" si="72"/>
        <v>0</v>
      </c>
      <c r="E916" s="254"/>
      <c r="F916" s="255"/>
      <c r="G916" s="255"/>
      <c r="H916" s="254"/>
      <c r="I916" s="229"/>
      <c r="J916" s="254"/>
      <c r="K916" s="229">
        <f t="shared" si="73"/>
        <v>0</v>
      </c>
      <c r="L916" s="251"/>
      <c r="M916" s="229"/>
      <c r="N916" s="228">
        <v>0</v>
      </c>
      <c r="O916" s="64" t="s">
        <v>3780</v>
      </c>
      <c r="P916" s="241" t="b">
        <f t="shared" si="76"/>
        <v>1</v>
      </c>
      <c r="Q916" s="257">
        <v>0</v>
      </c>
      <c r="R916" s="258">
        <f t="shared" si="75"/>
        <v>0</v>
      </c>
    </row>
    <row r="917" spans="1:18" ht="12.75" customHeight="1" outlineLevel="2">
      <c r="A917" s="271" t="s">
        <v>5087</v>
      </c>
      <c r="B917" s="195" t="s">
        <v>3801</v>
      </c>
      <c r="C917" s="229">
        <v>10029688.710000001</v>
      </c>
      <c r="D917" s="229">
        <f t="shared" si="72"/>
        <v>-10029688.710000001</v>
      </c>
      <c r="E917" s="254"/>
      <c r="F917" s="255"/>
      <c r="G917" s="255"/>
      <c r="H917" s="254"/>
      <c r="I917" s="229"/>
      <c r="J917" s="254"/>
      <c r="K917" s="229">
        <f t="shared" si="73"/>
        <v>-10029688.710000001</v>
      </c>
      <c r="L917" s="251"/>
      <c r="M917" s="229"/>
      <c r="N917" s="228">
        <v>0</v>
      </c>
      <c r="O917" s="64" t="s">
        <v>3780</v>
      </c>
      <c r="P917" s="241" t="b">
        <f t="shared" si="76"/>
        <v>1</v>
      </c>
      <c r="Q917" s="257">
        <v>0</v>
      </c>
      <c r="R917" s="258">
        <f t="shared" si="75"/>
        <v>-10029688.710000001</v>
      </c>
    </row>
    <row r="918" spans="1:18" ht="12.75" customHeight="1" outlineLevel="2">
      <c r="A918" s="410" t="s">
        <v>5088</v>
      </c>
      <c r="B918" s="282" t="s">
        <v>3802</v>
      </c>
      <c r="C918" s="229">
        <v>-9884321.9600000009</v>
      </c>
      <c r="D918" s="229">
        <f t="shared" si="72"/>
        <v>9884321.9600000009</v>
      </c>
      <c r="E918" s="254"/>
      <c r="F918" s="255"/>
      <c r="G918" s="255"/>
      <c r="H918" s="254"/>
      <c r="I918" s="229"/>
      <c r="J918" s="254"/>
      <c r="K918" s="229">
        <f>D918+I918</f>
        <v>9884321.9600000009</v>
      </c>
      <c r="L918" s="251"/>
      <c r="M918" s="229"/>
      <c r="N918" s="228">
        <v>0</v>
      </c>
      <c r="O918" s="64" t="s">
        <v>3780</v>
      </c>
      <c r="P918" s="241" t="b">
        <f t="shared" si="76"/>
        <v>1</v>
      </c>
      <c r="Q918" s="257">
        <v>0</v>
      </c>
      <c r="R918" s="258">
        <f t="shared" si="75"/>
        <v>9884321.9600000009</v>
      </c>
    </row>
    <row r="919" spans="1:18" ht="12.75" customHeight="1" outlineLevel="1">
      <c r="A919" s="399" t="s">
        <v>3803</v>
      </c>
      <c r="B919" s="195"/>
      <c r="C919" s="253">
        <f>SUM(C920)</f>
        <v>180358.329999999</v>
      </c>
      <c r="D919" s="253">
        <f t="shared" si="72"/>
        <v>-180358.329999999</v>
      </c>
      <c r="E919" s="265"/>
      <c r="F919" s="255"/>
      <c r="G919" s="255"/>
      <c r="H919" s="254"/>
      <c r="I919" s="253"/>
      <c r="J919" s="254"/>
      <c r="K919" s="253">
        <f>D919+I919</f>
        <v>-180358.329999999</v>
      </c>
      <c r="L919" s="256" t="e">
        <f>#REF!+C919</f>
        <v>#REF!</v>
      </c>
      <c r="M919" s="253"/>
      <c r="N919" s="228" t="e">
        <v>#VALUE!</v>
      </c>
      <c r="O919" s="64">
        <v>0</v>
      </c>
      <c r="Q919" s="257">
        <v>-175355.99</v>
      </c>
      <c r="R919" s="258">
        <f t="shared" si="75"/>
        <v>-5002.339999999007</v>
      </c>
    </row>
    <row r="920" spans="1:18" ht="12.75" customHeight="1" outlineLevel="2">
      <c r="A920" s="271" t="s">
        <v>5080</v>
      </c>
      <c r="B920" s="195" t="s">
        <v>3804</v>
      </c>
      <c r="C920" s="229">
        <v>180358.329999999</v>
      </c>
      <c r="D920" s="229">
        <f t="shared" si="72"/>
        <v>-180358.329999999</v>
      </c>
      <c r="E920" s="254"/>
      <c r="F920" s="255"/>
      <c r="G920" s="255"/>
      <c r="H920" s="254"/>
      <c r="I920" s="229"/>
      <c r="J920" s="254"/>
      <c r="K920" s="229">
        <f>D920+I920</f>
        <v>-180358.329999999</v>
      </c>
      <c r="L920" s="251"/>
      <c r="M920" s="229"/>
      <c r="N920" s="228">
        <v>0</v>
      </c>
      <c r="O920" s="64" t="s">
        <v>3803</v>
      </c>
      <c r="P920" s="241" t="b">
        <f>EXACT($A$919,O920)</f>
        <v>1</v>
      </c>
      <c r="Q920" s="257">
        <v>0</v>
      </c>
      <c r="R920" s="258">
        <f t="shared" si="75"/>
        <v>-180358.329999999</v>
      </c>
    </row>
    <row r="921" spans="1:18" outlineLevel="1">
      <c r="A921" s="399" t="s">
        <v>3805</v>
      </c>
      <c r="C921" s="253">
        <f>SUM(C922:C923)</f>
        <v>31217442.519999903</v>
      </c>
      <c r="D921" s="253">
        <f t="shared" si="72"/>
        <v>-31217442.519999903</v>
      </c>
      <c r="E921" s="254"/>
      <c r="F921" s="255"/>
      <c r="G921" s="255"/>
      <c r="H921" s="254"/>
      <c r="I921" s="253">
        <f>I922</f>
        <v>0</v>
      </c>
      <c r="J921" s="254"/>
      <c r="K921" s="253">
        <f t="shared" si="73"/>
        <v>-31217442.519999903</v>
      </c>
      <c r="L921" s="256" t="e">
        <f>#REF!+C921</f>
        <v>#REF!</v>
      </c>
      <c r="M921" s="253"/>
      <c r="N921" s="228" t="e">
        <v>#VALUE!</v>
      </c>
      <c r="O921" s="64">
        <v>0</v>
      </c>
      <c r="Q921" s="257">
        <v>-28593862.16</v>
      </c>
      <c r="R921" s="258">
        <f t="shared" si="75"/>
        <v>-2623580.3599999025</v>
      </c>
    </row>
    <row r="922" spans="1:18" ht="12.75" customHeight="1" outlineLevel="2">
      <c r="A922" s="271" t="s">
        <v>5089</v>
      </c>
      <c r="B922" s="195" t="s">
        <v>3806</v>
      </c>
      <c r="C922" s="229">
        <v>33577664.039999902</v>
      </c>
      <c r="D922" s="229">
        <f t="shared" si="72"/>
        <v>-33577664.039999902</v>
      </c>
      <c r="E922" s="254"/>
      <c r="F922" s="255"/>
      <c r="G922" s="255"/>
      <c r="H922" s="254"/>
      <c r="I922" s="229">
        <v>0</v>
      </c>
      <c r="J922" s="254"/>
      <c r="K922" s="229">
        <f t="shared" si="73"/>
        <v>-33577664.039999902</v>
      </c>
      <c r="L922" s="251"/>
      <c r="M922" s="229"/>
      <c r="N922" s="228">
        <v>0</v>
      </c>
      <c r="O922" s="64" t="s">
        <v>3805</v>
      </c>
      <c r="P922" s="241" t="b">
        <f>EXACT($A921,O922)</f>
        <v>1</v>
      </c>
      <c r="Q922" s="257">
        <v>0</v>
      </c>
      <c r="R922" s="258">
        <f t="shared" si="75"/>
        <v>-33577664.039999902</v>
      </c>
    </row>
    <row r="923" spans="1:18" ht="12.75" customHeight="1" outlineLevel="2">
      <c r="A923" s="410" t="s">
        <v>5090</v>
      </c>
      <c r="B923" s="282" t="s">
        <v>3807</v>
      </c>
      <c r="C923" s="229">
        <v>-2360221.52</v>
      </c>
      <c r="D923" s="229">
        <f t="shared" si="72"/>
        <v>2360221.52</v>
      </c>
      <c r="E923" s="254"/>
      <c r="F923" s="255"/>
      <c r="G923" s="255"/>
      <c r="H923" s="254"/>
      <c r="I923" s="229">
        <v>0</v>
      </c>
      <c r="J923" s="254"/>
      <c r="K923" s="229">
        <f>D923+I923</f>
        <v>2360221.52</v>
      </c>
      <c r="L923" s="251"/>
      <c r="M923" s="229"/>
      <c r="N923" s="228">
        <v>0</v>
      </c>
      <c r="O923" s="64" t="s">
        <v>3805</v>
      </c>
      <c r="P923" s="241" t="b">
        <f>EXACT($A921,O923)</f>
        <v>1</v>
      </c>
      <c r="Q923" s="257">
        <v>0</v>
      </c>
      <c r="R923" s="258">
        <f t="shared" si="75"/>
        <v>2360221.52</v>
      </c>
    </row>
    <row r="924" spans="1:18" outlineLevel="1">
      <c r="A924" s="399" t="s">
        <v>3808</v>
      </c>
      <c r="C924" s="253">
        <f>SUM(C925:C926)</f>
        <v>1003304.5899999898</v>
      </c>
      <c r="D924" s="253">
        <f t="shared" si="72"/>
        <v>-1003304.5899999898</v>
      </c>
      <c r="E924" s="254"/>
      <c r="F924" s="255"/>
      <c r="G924" s="255"/>
      <c r="H924" s="254"/>
      <c r="I924" s="253"/>
      <c r="J924" s="254"/>
      <c r="K924" s="253">
        <f t="shared" si="73"/>
        <v>-1003304.5899999898</v>
      </c>
      <c r="L924" s="256" t="e">
        <f>#REF!+C924</f>
        <v>#REF!</v>
      </c>
      <c r="M924" s="253"/>
      <c r="N924" s="228" t="e">
        <v>#VALUE!</v>
      </c>
      <c r="O924" s="64">
        <v>0</v>
      </c>
      <c r="Q924" s="257">
        <v>-918569.47</v>
      </c>
      <c r="R924" s="258">
        <f t="shared" si="75"/>
        <v>-84735.119999989867</v>
      </c>
    </row>
    <row r="925" spans="1:18" ht="12.75" customHeight="1" outlineLevel="2">
      <c r="A925" s="271" t="s">
        <v>5091</v>
      </c>
      <c r="B925" s="195" t="s">
        <v>3528</v>
      </c>
      <c r="C925" s="229">
        <v>1084844.4099999899</v>
      </c>
      <c r="D925" s="229">
        <f t="shared" si="72"/>
        <v>-1084844.4099999899</v>
      </c>
      <c r="E925" s="254"/>
      <c r="F925" s="255"/>
      <c r="G925" s="255"/>
      <c r="H925" s="254"/>
      <c r="I925" s="229"/>
      <c r="J925" s="254"/>
      <c r="K925" s="229">
        <f t="shared" si="73"/>
        <v>-1084844.4099999899</v>
      </c>
      <c r="L925" s="251"/>
      <c r="M925" s="229"/>
      <c r="N925" s="228">
        <v>0</v>
      </c>
      <c r="O925" s="64" t="s">
        <v>3808</v>
      </c>
      <c r="P925" s="241" t="b">
        <f>EXACT($A924,O925)</f>
        <v>1</v>
      </c>
      <c r="Q925" s="257">
        <v>0</v>
      </c>
      <c r="R925" s="258">
        <f t="shared" si="75"/>
        <v>-1084844.4099999899</v>
      </c>
    </row>
    <row r="926" spans="1:18" ht="12.75" customHeight="1" outlineLevel="2">
      <c r="A926" s="410" t="s">
        <v>5092</v>
      </c>
      <c r="B926" s="282" t="s">
        <v>3809</v>
      </c>
      <c r="C926" s="229">
        <v>-81539.820000000007</v>
      </c>
      <c r="D926" s="229">
        <f t="shared" si="72"/>
        <v>81539.820000000007</v>
      </c>
      <c r="E926" s="254"/>
      <c r="F926" s="255"/>
      <c r="G926" s="255"/>
      <c r="H926" s="254"/>
      <c r="I926" s="229"/>
      <c r="J926" s="254"/>
      <c r="K926" s="229">
        <f>D926+I926</f>
        <v>81539.820000000007</v>
      </c>
      <c r="L926" s="251"/>
      <c r="M926" s="229"/>
      <c r="N926" s="228">
        <v>0</v>
      </c>
      <c r="O926" s="64" t="s">
        <v>3808</v>
      </c>
      <c r="P926" s="241" t="b">
        <f>EXACT($A924,O926)</f>
        <v>1</v>
      </c>
      <c r="Q926" s="257">
        <v>0</v>
      </c>
      <c r="R926" s="258">
        <f t="shared" si="75"/>
        <v>81539.820000000007</v>
      </c>
    </row>
    <row r="927" spans="1:18" outlineLevel="1">
      <c r="A927" s="399" t="s">
        <v>2823</v>
      </c>
      <c r="C927" s="253">
        <f>SUM(C928:C939)</f>
        <v>4134273.5300000003</v>
      </c>
      <c r="D927" s="253">
        <f t="shared" si="72"/>
        <v>-4134273.5300000003</v>
      </c>
      <c r="E927" s="254"/>
      <c r="F927" s="255"/>
      <c r="G927" s="255"/>
      <c r="H927" s="254"/>
      <c r="I927" s="253">
        <f>I932</f>
        <v>2181216.02</v>
      </c>
      <c r="J927" s="254"/>
      <c r="K927" s="253">
        <f t="shared" si="73"/>
        <v>-1953057.5100000002</v>
      </c>
      <c r="L927" s="256" t="e">
        <f>#REF!+C927</f>
        <v>#REF!</v>
      </c>
      <c r="M927" s="253"/>
      <c r="N927" s="228" t="e">
        <v>#VALUE!</v>
      </c>
      <c r="O927" s="64">
        <v>0</v>
      </c>
      <c r="Q927" s="257">
        <v>-1932896.67</v>
      </c>
      <c r="R927" s="258">
        <f t="shared" si="75"/>
        <v>-20160.840000000317</v>
      </c>
    </row>
    <row r="928" spans="1:18" ht="12.75" customHeight="1" outlineLevel="2">
      <c r="A928" s="271" t="s">
        <v>5093</v>
      </c>
      <c r="B928" s="195" t="s">
        <v>3810</v>
      </c>
      <c r="C928" s="229">
        <v>133176.19</v>
      </c>
      <c r="D928" s="229">
        <f t="shared" si="72"/>
        <v>-133176.19</v>
      </c>
      <c r="E928" s="254"/>
      <c r="F928" s="255"/>
      <c r="G928" s="255"/>
      <c r="H928" s="254"/>
      <c r="I928" s="229"/>
      <c r="J928" s="254"/>
      <c r="K928" s="229">
        <f t="shared" si="73"/>
        <v>-133176.19</v>
      </c>
      <c r="L928" s="251"/>
      <c r="M928" s="229"/>
      <c r="N928" s="228">
        <v>0</v>
      </c>
      <c r="O928" s="64" t="s">
        <v>2823</v>
      </c>
      <c r="P928" s="241" t="b">
        <f>EXACT($A$927,O928)</f>
        <v>1</v>
      </c>
      <c r="Q928" s="257">
        <v>0</v>
      </c>
      <c r="R928" s="258">
        <f t="shared" si="75"/>
        <v>-133176.19</v>
      </c>
    </row>
    <row r="929" spans="1:19" ht="12.75" customHeight="1" outlineLevel="2">
      <c r="A929" s="271" t="s">
        <v>5094</v>
      </c>
      <c r="B929" s="195" t="s">
        <v>3811</v>
      </c>
      <c r="C929" s="229">
        <v>6183.39</v>
      </c>
      <c r="D929" s="229">
        <f t="shared" si="72"/>
        <v>-6183.39</v>
      </c>
      <c r="E929" s="254"/>
      <c r="F929" s="255"/>
      <c r="G929" s="255"/>
      <c r="H929" s="254"/>
      <c r="I929" s="229"/>
      <c r="J929" s="254"/>
      <c r="K929" s="229">
        <f t="shared" si="73"/>
        <v>-6183.39</v>
      </c>
      <c r="L929" s="251"/>
      <c r="M929" s="229"/>
      <c r="N929" s="228">
        <v>0</v>
      </c>
      <c r="O929" s="64" t="s">
        <v>2823</v>
      </c>
      <c r="P929" s="241" t="b">
        <f t="shared" ref="P929:P939" si="77">EXACT($A$927,O929)</f>
        <v>1</v>
      </c>
      <c r="Q929" s="257">
        <v>0</v>
      </c>
      <c r="R929" s="258">
        <f t="shared" si="75"/>
        <v>-6183.39</v>
      </c>
    </row>
    <row r="930" spans="1:19" ht="12.75" customHeight="1" outlineLevel="2">
      <c r="A930" s="271" t="s">
        <v>5095</v>
      </c>
      <c r="B930" s="195" t="s">
        <v>3812</v>
      </c>
      <c r="C930" s="229">
        <v>122230.31</v>
      </c>
      <c r="D930" s="229">
        <f t="shared" si="72"/>
        <v>-122230.31</v>
      </c>
      <c r="E930" s="254"/>
      <c r="F930" s="255"/>
      <c r="G930" s="255"/>
      <c r="H930" s="254"/>
      <c r="I930" s="229"/>
      <c r="J930" s="254"/>
      <c r="K930" s="229">
        <f t="shared" si="73"/>
        <v>-122230.31</v>
      </c>
      <c r="L930" s="251"/>
      <c r="M930" s="229"/>
      <c r="N930" s="228">
        <v>0</v>
      </c>
      <c r="O930" s="64" t="s">
        <v>2823</v>
      </c>
      <c r="P930" s="241" t="b">
        <f t="shared" si="77"/>
        <v>1</v>
      </c>
      <c r="Q930" s="257">
        <v>0</v>
      </c>
      <c r="R930" s="258">
        <f t="shared" si="75"/>
        <v>-122230.31</v>
      </c>
    </row>
    <row r="931" spans="1:19" ht="12.75" customHeight="1" outlineLevel="2">
      <c r="A931" s="271" t="s">
        <v>5096</v>
      </c>
      <c r="B931" s="195" t="s">
        <v>3813</v>
      </c>
      <c r="C931" s="229">
        <v>0</v>
      </c>
      <c r="D931" s="229">
        <f t="shared" si="72"/>
        <v>0</v>
      </c>
      <c r="E931" s="254"/>
      <c r="F931" s="255"/>
      <c r="G931" s="255"/>
      <c r="H931" s="254"/>
      <c r="I931" s="229"/>
      <c r="J931" s="254"/>
      <c r="K931" s="229">
        <f t="shared" si="73"/>
        <v>0</v>
      </c>
      <c r="L931" s="251"/>
      <c r="M931" s="229"/>
      <c r="N931" s="228">
        <v>0</v>
      </c>
      <c r="O931" s="64" t="s">
        <v>2823</v>
      </c>
      <c r="P931" s="241" t="b">
        <f t="shared" si="77"/>
        <v>1</v>
      </c>
      <c r="Q931" s="257">
        <v>0</v>
      </c>
      <c r="R931" s="258">
        <f t="shared" si="75"/>
        <v>0</v>
      </c>
    </row>
    <row r="932" spans="1:19" ht="12.75" customHeight="1" outlineLevel="2">
      <c r="A932" s="271" t="s">
        <v>5097</v>
      </c>
      <c r="B932" s="195" t="s">
        <v>3814</v>
      </c>
      <c r="C932" s="229">
        <v>2196859.06</v>
      </c>
      <c r="D932" s="229">
        <f t="shared" si="72"/>
        <v>-2196859.06</v>
      </c>
      <c r="E932" s="254"/>
      <c r="F932" s="255"/>
      <c r="G932" s="255"/>
      <c r="H932" s="254"/>
      <c r="I932" s="229">
        <v>2181216.02</v>
      </c>
      <c r="J932" s="254"/>
      <c r="K932" s="229">
        <f t="shared" si="73"/>
        <v>-15643.040000000037</v>
      </c>
      <c r="L932" s="251"/>
      <c r="M932" s="229"/>
      <c r="N932" s="228">
        <v>0</v>
      </c>
      <c r="O932" s="64" t="s">
        <v>2823</v>
      </c>
      <c r="P932" s="241" t="b">
        <f t="shared" si="77"/>
        <v>1</v>
      </c>
      <c r="Q932" s="257">
        <v>0</v>
      </c>
      <c r="R932" s="258">
        <f t="shared" si="75"/>
        <v>-15643.040000000037</v>
      </c>
      <c r="S932" s="228"/>
    </row>
    <row r="933" spans="1:19" ht="12.75" customHeight="1" outlineLevel="2">
      <c r="A933" s="271" t="s">
        <v>5098</v>
      </c>
      <c r="B933" s="195" t="s">
        <v>3815</v>
      </c>
      <c r="C933" s="229">
        <v>73395.02</v>
      </c>
      <c r="D933" s="229">
        <f t="shared" si="72"/>
        <v>-73395.02</v>
      </c>
      <c r="E933" s="254"/>
      <c r="F933" s="255"/>
      <c r="G933" s="255"/>
      <c r="H933" s="254"/>
      <c r="I933" s="229"/>
      <c r="J933" s="254"/>
      <c r="K933" s="229">
        <f t="shared" si="73"/>
        <v>-73395.02</v>
      </c>
      <c r="L933" s="251"/>
      <c r="M933" s="229"/>
      <c r="N933" s="228">
        <v>0</v>
      </c>
      <c r="O933" s="64" t="s">
        <v>2823</v>
      </c>
      <c r="P933" s="241" t="b">
        <f t="shared" si="77"/>
        <v>1</v>
      </c>
      <c r="Q933" s="257">
        <v>0</v>
      </c>
      <c r="R933" s="258">
        <f t="shared" si="75"/>
        <v>-73395.02</v>
      </c>
    </row>
    <row r="934" spans="1:19" ht="12.75" customHeight="1" outlineLevel="2">
      <c r="A934" s="271" t="s">
        <v>5099</v>
      </c>
      <c r="B934" s="195" t="s">
        <v>3816</v>
      </c>
      <c r="C934" s="229">
        <v>1602429.56</v>
      </c>
      <c r="D934" s="229">
        <f t="shared" si="72"/>
        <v>-1602429.56</v>
      </c>
      <c r="E934" s="254"/>
      <c r="F934" s="255"/>
      <c r="G934" s="255"/>
      <c r="H934" s="254"/>
      <c r="I934" s="229"/>
      <c r="J934" s="254"/>
      <c r="K934" s="229">
        <f t="shared" si="73"/>
        <v>-1602429.56</v>
      </c>
      <c r="L934" s="251"/>
      <c r="M934" s="229"/>
      <c r="N934" s="228">
        <v>0</v>
      </c>
      <c r="O934" s="64" t="s">
        <v>2823</v>
      </c>
      <c r="P934" s="241" t="b">
        <f t="shared" si="77"/>
        <v>1</v>
      </c>
      <c r="Q934" s="257">
        <v>0</v>
      </c>
      <c r="R934" s="258">
        <f t="shared" si="75"/>
        <v>-1602429.56</v>
      </c>
    </row>
    <row r="935" spans="1:19" ht="12.75" customHeight="1" outlineLevel="2">
      <c r="A935" s="271" t="s">
        <v>5100</v>
      </c>
      <c r="B935" s="207" t="s">
        <v>3817</v>
      </c>
      <c r="C935" s="229">
        <v>0</v>
      </c>
      <c r="D935" s="229">
        <f t="shared" si="72"/>
        <v>0</v>
      </c>
      <c r="E935" s="254"/>
      <c r="F935" s="255"/>
      <c r="G935" s="255"/>
      <c r="H935" s="254"/>
      <c r="I935" s="229"/>
      <c r="J935" s="254"/>
      <c r="K935" s="229">
        <f t="shared" si="73"/>
        <v>0</v>
      </c>
      <c r="L935" s="251"/>
      <c r="M935" s="229"/>
      <c r="N935" s="228">
        <v>0</v>
      </c>
      <c r="O935" s="64" t="s">
        <v>2823</v>
      </c>
      <c r="P935" s="241" t="b">
        <f t="shared" si="77"/>
        <v>1</v>
      </c>
      <c r="Q935" s="257">
        <v>0</v>
      </c>
      <c r="R935" s="258">
        <f t="shared" si="75"/>
        <v>0</v>
      </c>
    </row>
    <row r="936" spans="1:19" ht="12.75" customHeight="1" outlineLevel="2">
      <c r="A936" s="271" t="s">
        <v>5101</v>
      </c>
      <c r="B936" s="207" t="s">
        <v>3818</v>
      </c>
      <c r="C936" s="229">
        <v>0</v>
      </c>
      <c r="D936" s="229">
        <f t="shared" si="72"/>
        <v>0</v>
      </c>
      <c r="E936" s="254"/>
      <c r="F936" s="255"/>
      <c r="G936" s="255"/>
      <c r="H936" s="254"/>
      <c r="I936" s="229"/>
      <c r="J936" s="254"/>
      <c r="K936" s="229">
        <f t="shared" si="73"/>
        <v>0</v>
      </c>
      <c r="L936" s="251"/>
      <c r="M936" s="229"/>
      <c r="N936" s="228">
        <v>0</v>
      </c>
      <c r="O936" s="64" t="s">
        <v>2823</v>
      </c>
      <c r="P936" s="241" t="b">
        <f t="shared" si="77"/>
        <v>1</v>
      </c>
      <c r="Q936" s="257">
        <v>0</v>
      </c>
      <c r="R936" s="258">
        <f t="shared" si="75"/>
        <v>0</v>
      </c>
    </row>
    <row r="937" spans="1:19" ht="12.75" customHeight="1" outlineLevel="2">
      <c r="A937" s="271" t="s">
        <v>5102</v>
      </c>
      <c r="B937" s="207" t="s">
        <v>3819</v>
      </c>
      <c r="C937" s="229">
        <v>0</v>
      </c>
      <c r="D937" s="229">
        <f t="shared" si="72"/>
        <v>0</v>
      </c>
      <c r="E937" s="254"/>
      <c r="F937" s="255"/>
      <c r="G937" s="255"/>
      <c r="H937" s="254"/>
      <c r="I937" s="229"/>
      <c r="J937" s="254"/>
      <c r="K937" s="229">
        <f t="shared" si="73"/>
        <v>0</v>
      </c>
      <c r="L937" s="251"/>
      <c r="M937" s="229"/>
      <c r="N937" s="228">
        <v>0</v>
      </c>
      <c r="O937" s="64" t="s">
        <v>2823</v>
      </c>
      <c r="P937" s="241" t="b">
        <f t="shared" si="77"/>
        <v>1</v>
      </c>
      <c r="Q937" s="257">
        <v>0</v>
      </c>
      <c r="R937" s="258">
        <f t="shared" si="75"/>
        <v>0</v>
      </c>
    </row>
    <row r="938" spans="1:19" ht="12.75" customHeight="1" outlineLevel="2">
      <c r="A938" s="271" t="s">
        <v>5103</v>
      </c>
      <c r="B938" s="195" t="s">
        <v>3820</v>
      </c>
      <c r="C938" s="229">
        <v>0</v>
      </c>
      <c r="D938" s="229">
        <f t="shared" si="72"/>
        <v>0</v>
      </c>
      <c r="E938" s="254"/>
      <c r="F938" s="255"/>
      <c r="G938" s="255"/>
      <c r="H938" s="254"/>
      <c r="J938" s="254"/>
      <c r="K938" s="229">
        <f>D938+I938</f>
        <v>0</v>
      </c>
      <c r="L938" s="251"/>
      <c r="M938" s="229"/>
      <c r="N938" s="228">
        <v>0</v>
      </c>
      <c r="O938" s="64" t="s">
        <v>2823</v>
      </c>
      <c r="P938" s="241" t="b">
        <f t="shared" si="77"/>
        <v>1</v>
      </c>
      <c r="Q938" s="257">
        <v>0</v>
      </c>
      <c r="R938" s="258">
        <f t="shared" si="75"/>
        <v>0</v>
      </c>
    </row>
    <row r="939" spans="1:19" ht="12.75" customHeight="1" outlineLevel="2">
      <c r="A939" s="400" t="s">
        <v>5104</v>
      </c>
      <c r="B939" s="44" t="s">
        <v>3821</v>
      </c>
      <c r="C939" s="229">
        <v>0</v>
      </c>
      <c r="D939" s="229">
        <f t="shared" si="72"/>
        <v>0</v>
      </c>
      <c r="E939" s="254"/>
      <c r="F939" s="255"/>
      <c r="G939" s="255"/>
      <c r="H939" s="254"/>
      <c r="I939" s="229"/>
      <c r="J939" s="254"/>
      <c r="K939" s="229">
        <f t="shared" si="73"/>
        <v>0</v>
      </c>
      <c r="L939" s="251"/>
      <c r="M939" s="229"/>
      <c r="N939" s="228">
        <v>0</v>
      </c>
      <c r="O939" s="64" t="s">
        <v>2823</v>
      </c>
      <c r="P939" s="241" t="b">
        <f t="shared" si="77"/>
        <v>1</v>
      </c>
      <c r="Q939" s="257">
        <v>0</v>
      </c>
      <c r="R939" s="258">
        <f t="shared" si="75"/>
        <v>0</v>
      </c>
    </row>
    <row r="940" spans="1:19" outlineLevel="1">
      <c r="A940" s="399" t="s">
        <v>3822</v>
      </c>
      <c r="C940" s="253">
        <f>SUM(C941)</f>
        <v>2732644.06</v>
      </c>
      <c r="D940" s="253">
        <f t="shared" ref="D940:D1003" si="78">C940*-1</f>
        <v>-2732644.06</v>
      </c>
      <c r="E940" s="254"/>
      <c r="F940" s="255"/>
      <c r="G940" s="255"/>
      <c r="H940" s="254"/>
      <c r="I940" s="253"/>
      <c r="J940" s="254"/>
      <c r="K940" s="253">
        <f t="shared" ref="K940:K974" si="79">D940+I940</f>
        <v>-2732644.06</v>
      </c>
      <c r="L940" s="256" t="e">
        <f>#REF!+C940</f>
        <v>#REF!</v>
      </c>
      <c r="M940" s="253"/>
      <c r="N940" s="228" t="e">
        <v>#VALUE!</v>
      </c>
      <c r="O940" s="64">
        <v>0</v>
      </c>
      <c r="Q940" s="257">
        <v>-2506464.85</v>
      </c>
      <c r="R940" s="258">
        <f t="shared" si="75"/>
        <v>-226179.20999999996</v>
      </c>
    </row>
    <row r="941" spans="1:19" ht="12.75" customHeight="1" outlineLevel="2">
      <c r="A941" s="271" t="s">
        <v>5105</v>
      </c>
      <c r="B941" s="195" t="s">
        <v>3823</v>
      </c>
      <c r="C941" s="229">
        <v>2732644.06</v>
      </c>
      <c r="D941" s="229">
        <f t="shared" si="78"/>
        <v>-2732644.06</v>
      </c>
      <c r="E941" s="254"/>
      <c r="F941" s="255"/>
      <c r="G941" s="255"/>
      <c r="H941" s="254"/>
      <c r="I941" s="229"/>
      <c r="J941" s="254"/>
      <c r="K941" s="229">
        <f t="shared" si="79"/>
        <v>-2732644.06</v>
      </c>
      <c r="L941" s="251"/>
      <c r="M941" s="229"/>
      <c r="N941" s="228">
        <v>0</v>
      </c>
      <c r="O941" s="64" t="s">
        <v>3822</v>
      </c>
      <c r="P941" s="241" t="b">
        <f>EXACT($A940,O941)</f>
        <v>1</v>
      </c>
      <c r="Q941" s="257">
        <v>0</v>
      </c>
      <c r="R941" s="258">
        <f t="shared" si="75"/>
        <v>-2732644.06</v>
      </c>
    </row>
    <row r="942" spans="1:19" outlineLevel="1">
      <c r="A942" s="399" t="s">
        <v>3824</v>
      </c>
      <c r="C942" s="253">
        <f>SUM(C943)</f>
        <v>148106.17000000001</v>
      </c>
      <c r="D942" s="253">
        <f t="shared" si="78"/>
        <v>-148106.17000000001</v>
      </c>
      <c r="E942" s="254"/>
      <c r="F942" s="255"/>
      <c r="G942" s="255"/>
      <c r="H942" s="254"/>
      <c r="I942" s="253"/>
      <c r="J942" s="254"/>
      <c r="K942" s="253">
        <f t="shared" si="79"/>
        <v>-148106.17000000001</v>
      </c>
      <c r="L942" s="256" t="e">
        <f>#REF!+C942</f>
        <v>#REF!</v>
      </c>
      <c r="M942" s="253"/>
      <c r="N942" s="228" t="e">
        <v>#VALUE!</v>
      </c>
      <c r="O942" s="64">
        <v>0</v>
      </c>
      <c r="Q942" s="257">
        <v>-136376.54999999999</v>
      </c>
      <c r="R942" s="258">
        <f t="shared" si="75"/>
        <v>-11729.620000000024</v>
      </c>
    </row>
    <row r="943" spans="1:19" ht="12.75" customHeight="1" outlineLevel="2">
      <c r="A943" s="271" t="s">
        <v>5106</v>
      </c>
      <c r="B943" s="195" t="s">
        <v>3825</v>
      </c>
      <c r="C943" s="229">
        <v>148106.17000000001</v>
      </c>
      <c r="D943" s="229">
        <f t="shared" si="78"/>
        <v>-148106.17000000001</v>
      </c>
      <c r="E943" s="254"/>
      <c r="F943" s="255"/>
      <c r="G943" s="255"/>
      <c r="H943" s="254"/>
      <c r="I943" s="229"/>
      <c r="J943" s="254"/>
      <c r="K943" s="229">
        <f t="shared" si="79"/>
        <v>-148106.17000000001</v>
      </c>
      <c r="L943" s="251"/>
      <c r="M943" s="229"/>
      <c r="N943" s="228">
        <v>0</v>
      </c>
      <c r="O943" s="64" t="s">
        <v>3824</v>
      </c>
      <c r="P943" s="241" t="b">
        <f>EXACT($A942,O943)</f>
        <v>1</v>
      </c>
      <c r="Q943" s="257">
        <v>0</v>
      </c>
      <c r="R943" s="258">
        <f t="shared" si="75"/>
        <v>-148106.17000000001</v>
      </c>
    </row>
    <row r="944" spans="1:19" outlineLevel="1">
      <c r="A944" s="399" t="s">
        <v>3826</v>
      </c>
      <c r="C944" s="253">
        <f>SUM(C945)</f>
        <v>370051.28999999899</v>
      </c>
      <c r="D944" s="253">
        <f t="shared" si="78"/>
        <v>-370051.28999999899</v>
      </c>
      <c r="E944" s="254"/>
      <c r="F944" s="255"/>
      <c r="G944" s="255"/>
      <c r="H944" s="254"/>
      <c r="I944" s="253"/>
      <c r="J944" s="254"/>
      <c r="K944" s="253">
        <f t="shared" si="79"/>
        <v>-370051.28999999899</v>
      </c>
      <c r="L944" s="256" t="e">
        <f>#REF!+C944</f>
        <v>#REF!</v>
      </c>
      <c r="M944" s="253"/>
      <c r="N944" s="228" t="e">
        <v>#VALUE!</v>
      </c>
      <c r="O944" s="64">
        <v>0</v>
      </c>
      <c r="Q944" s="257">
        <v>-368504.29</v>
      </c>
      <c r="R944" s="258">
        <f t="shared" si="75"/>
        <v>-1546.9999999990105</v>
      </c>
    </row>
    <row r="945" spans="1:18" ht="12.75" customHeight="1" outlineLevel="2">
      <c r="A945" s="271" t="s">
        <v>5107</v>
      </c>
      <c r="B945" s="195" t="s">
        <v>3827</v>
      </c>
      <c r="C945" s="229">
        <v>370051.28999999899</v>
      </c>
      <c r="D945" s="229">
        <f t="shared" si="78"/>
        <v>-370051.28999999899</v>
      </c>
      <c r="E945" s="254"/>
      <c r="F945" s="255"/>
      <c r="G945" s="255"/>
      <c r="H945" s="254"/>
      <c r="I945" s="229"/>
      <c r="J945" s="254"/>
      <c r="K945" s="229">
        <f t="shared" si="79"/>
        <v>-370051.28999999899</v>
      </c>
      <c r="L945" s="251"/>
      <c r="M945" s="229"/>
      <c r="N945" s="228">
        <v>0</v>
      </c>
      <c r="O945" s="64" t="s">
        <v>3826</v>
      </c>
      <c r="P945" s="241" t="b">
        <f>EXACT($A944,O945)</f>
        <v>1</v>
      </c>
      <c r="Q945" s="257">
        <v>0</v>
      </c>
      <c r="R945" s="258">
        <f t="shared" si="75"/>
        <v>-370051.28999999899</v>
      </c>
    </row>
    <row r="946" spans="1:18" outlineLevel="1">
      <c r="A946" s="399" t="s">
        <v>3828</v>
      </c>
      <c r="C946" s="253">
        <f>SUM(C947)</f>
        <v>4022549.6099999901</v>
      </c>
      <c r="D946" s="253">
        <f t="shared" si="78"/>
        <v>-4022549.6099999901</v>
      </c>
      <c r="E946" s="254"/>
      <c r="F946" s="255"/>
      <c r="G946" s="255"/>
      <c r="H946" s="254"/>
      <c r="I946" s="253"/>
      <c r="J946" s="254"/>
      <c r="K946" s="253">
        <f t="shared" si="79"/>
        <v>-4022549.6099999901</v>
      </c>
      <c r="L946" s="256" t="e">
        <f>#REF!+C946</f>
        <v>#REF!</v>
      </c>
      <c r="M946" s="253"/>
      <c r="N946" s="228" t="e">
        <v>#VALUE!</v>
      </c>
      <c r="O946" s="64">
        <v>0</v>
      </c>
      <c r="Q946" s="257">
        <v>-3686266.97</v>
      </c>
      <c r="R946" s="258">
        <f t="shared" si="75"/>
        <v>-336282.63999998989</v>
      </c>
    </row>
    <row r="947" spans="1:18" ht="12.75" customHeight="1" outlineLevel="2">
      <c r="A947" s="271" t="s">
        <v>5108</v>
      </c>
      <c r="B947" s="195" t="s">
        <v>3829</v>
      </c>
      <c r="C947" s="229">
        <v>4022549.6099999901</v>
      </c>
      <c r="D947" s="229">
        <f t="shared" si="78"/>
        <v>-4022549.6099999901</v>
      </c>
      <c r="E947" s="254"/>
      <c r="F947" s="255"/>
      <c r="G947" s="255"/>
      <c r="H947" s="254"/>
      <c r="I947" s="229"/>
      <c r="J947" s="254"/>
      <c r="K947" s="229">
        <f t="shared" si="79"/>
        <v>-4022549.6099999901</v>
      </c>
      <c r="L947" s="251"/>
      <c r="M947" s="229"/>
      <c r="N947" s="228">
        <v>0</v>
      </c>
      <c r="O947" s="64" t="s">
        <v>3828</v>
      </c>
      <c r="P947" s="241" t="b">
        <f>EXACT($A946,O947)</f>
        <v>1</v>
      </c>
      <c r="Q947" s="257">
        <v>0</v>
      </c>
      <c r="R947" s="258">
        <f t="shared" si="75"/>
        <v>-4022549.6099999901</v>
      </c>
    </row>
    <row r="948" spans="1:18" outlineLevel="1">
      <c r="A948" s="399" t="s">
        <v>3830</v>
      </c>
      <c r="C948" s="253">
        <f>SUM(C949)</f>
        <v>3876.48</v>
      </c>
      <c r="D948" s="253">
        <f t="shared" si="78"/>
        <v>-3876.48</v>
      </c>
      <c r="E948" s="254"/>
      <c r="F948" s="255"/>
      <c r="G948" s="255"/>
      <c r="H948" s="254"/>
      <c r="I948" s="253"/>
      <c r="J948" s="254"/>
      <c r="K948" s="253">
        <f t="shared" si="79"/>
        <v>-3876.48</v>
      </c>
      <c r="L948" s="256" t="e">
        <f>#REF!+C948</f>
        <v>#REF!</v>
      </c>
      <c r="M948" s="253"/>
      <c r="N948" s="228" t="e">
        <v>#VALUE!</v>
      </c>
      <c r="O948" s="64">
        <v>0</v>
      </c>
      <c r="Q948" s="257">
        <v>-3876.48</v>
      </c>
      <c r="R948" s="258">
        <f t="shared" si="75"/>
        <v>0</v>
      </c>
    </row>
    <row r="949" spans="1:18" ht="12.75" customHeight="1" outlineLevel="2">
      <c r="A949" s="271" t="s">
        <v>5109</v>
      </c>
      <c r="B949" s="195" t="s">
        <v>3831</v>
      </c>
      <c r="C949" s="229">
        <v>3876.48</v>
      </c>
      <c r="D949" s="229">
        <f t="shared" si="78"/>
        <v>-3876.48</v>
      </c>
      <c r="E949" s="254"/>
      <c r="F949" s="255"/>
      <c r="G949" s="255"/>
      <c r="H949" s="254"/>
      <c r="I949" s="229"/>
      <c r="J949" s="254"/>
      <c r="K949" s="229">
        <f t="shared" si="79"/>
        <v>-3876.48</v>
      </c>
      <c r="L949" s="251"/>
      <c r="M949" s="229"/>
      <c r="N949" s="228">
        <v>0</v>
      </c>
      <c r="O949" s="64" t="s">
        <v>3830</v>
      </c>
      <c r="P949" s="241" t="b">
        <f>EXACT($A948,O949)</f>
        <v>1</v>
      </c>
      <c r="Q949" s="257">
        <v>0</v>
      </c>
      <c r="R949" s="258">
        <f t="shared" si="75"/>
        <v>-3876.48</v>
      </c>
    </row>
    <row r="950" spans="1:18" outlineLevel="1">
      <c r="A950" s="399" t="s">
        <v>2860</v>
      </c>
      <c r="B950" s="144"/>
      <c r="C950" s="253">
        <f>SUM(C951:C952)</f>
        <v>13889555.359999901</v>
      </c>
      <c r="D950" s="253">
        <f t="shared" si="78"/>
        <v>-13889555.359999901</v>
      </c>
      <c r="E950" s="254"/>
      <c r="F950" s="255"/>
      <c r="G950" s="255"/>
      <c r="H950" s="254"/>
      <c r="I950" s="235">
        <f>I951+I952</f>
        <v>94300</v>
      </c>
      <c r="J950" s="254"/>
      <c r="K950" s="253">
        <f t="shared" si="79"/>
        <v>-13795255.359999901</v>
      </c>
      <c r="L950" s="256" t="e">
        <f>#REF!+C950</f>
        <v>#REF!</v>
      </c>
      <c r="M950" s="253"/>
      <c r="N950" s="228" t="e">
        <v>#VALUE!</v>
      </c>
      <c r="O950" s="64">
        <v>0</v>
      </c>
      <c r="Q950" s="257">
        <v>-11991311</v>
      </c>
      <c r="R950" s="258">
        <f t="shared" si="75"/>
        <v>-1803944.3599999007</v>
      </c>
    </row>
    <row r="951" spans="1:18" ht="12.75" customHeight="1" outlineLevel="2">
      <c r="A951" s="271" t="s">
        <v>5110</v>
      </c>
      <c r="B951" s="195" t="s">
        <v>3832</v>
      </c>
      <c r="C951" s="229">
        <v>0</v>
      </c>
      <c r="D951" s="229">
        <f t="shared" si="78"/>
        <v>0</v>
      </c>
      <c r="E951" s="254"/>
      <c r="F951" s="255"/>
      <c r="G951" s="255"/>
      <c r="H951" s="254"/>
      <c r="I951" s="229">
        <v>0</v>
      </c>
      <c r="J951" s="254"/>
      <c r="K951" s="229">
        <f t="shared" si="79"/>
        <v>0</v>
      </c>
      <c r="L951" s="251"/>
      <c r="M951" s="229"/>
      <c r="N951" s="228">
        <v>0</v>
      </c>
      <c r="O951" s="64" t="s">
        <v>2860</v>
      </c>
      <c r="P951" s="241" t="b">
        <f>EXACT($A950,O951)</f>
        <v>1</v>
      </c>
      <c r="Q951" s="257">
        <v>0</v>
      </c>
      <c r="R951" s="258">
        <f t="shared" si="75"/>
        <v>0</v>
      </c>
    </row>
    <row r="952" spans="1:18" ht="12.75" customHeight="1" outlineLevel="2">
      <c r="A952" s="271" t="s">
        <v>5791</v>
      </c>
      <c r="B952" s="195" t="s">
        <v>3833</v>
      </c>
      <c r="C952" s="229">
        <v>13889555.359999901</v>
      </c>
      <c r="D952" s="229">
        <f>C952*-1</f>
        <v>-13889555.359999901</v>
      </c>
      <c r="E952" s="254"/>
      <c r="F952" s="255"/>
      <c r="G952" s="255"/>
      <c r="H952" s="254"/>
      <c r="I952" s="229">
        <v>94300</v>
      </c>
      <c r="J952" s="254"/>
      <c r="K952" s="229">
        <f>D952+I952</f>
        <v>-13795255.359999901</v>
      </c>
      <c r="L952" s="251"/>
      <c r="M952" s="229"/>
      <c r="N952" s="228">
        <v>0</v>
      </c>
      <c r="O952" s="64" t="s">
        <v>2860</v>
      </c>
      <c r="P952" s="241" t="b">
        <f>EXACT($A950,O952)</f>
        <v>1</v>
      </c>
      <c r="Q952" s="257">
        <v>0</v>
      </c>
      <c r="R952" s="258">
        <f>K952-Q952</f>
        <v>-13795255.359999901</v>
      </c>
    </row>
    <row r="953" spans="1:18" ht="12.75" customHeight="1" outlineLevel="1">
      <c r="A953" s="399" t="s">
        <v>3834</v>
      </c>
      <c r="B953" s="270"/>
      <c r="C953" s="253">
        <f>SUM(C954)</f>
        <v>1140.3599999999899</v>
      </c>
      <c r="D953" s="253">
        <f>C953*-1</f>
        <v>-1140.3599999999899</v>
      </c>
      <c r="E953" s="254"/>
      <c r="F953" s="255"/>
      <c r="G953" s="255"/>
      <c r="H953" s="254"/>
      <c r="I953" s="253"/>
      <c r="J953" s="254"/>
      <c r="K953" s="253">
        <f>D953+I953</f>
        <v>-1140.3599999999899</v>
      </c>
      <c r="L953" s="256" t="e">
        <f>#REF!+C953</f>
        <v>#REF!</v>
      </c>
      <c r="M953" s="218"/>
      <c r="N953" s="228" t="e">
        <v>#VALUE!</v>
      </c>
      <c r="O953" s="64">
        <v>0</v>
      </c>
      <c r="Q953" s="257">
        <v>-1140.3599999999999</v>
      </c>
      <c r="R953" s="258">
        <f>K953-Q953</f>
        <v>1.0004441719502211E-11</v>
      </c>
    </row>
    <row r="954" spans="1:18" ht="12.75" customHeight="1" outlineLevel="2">
      <c r="A954" s="271" t="s">
        <v>5792</v>
      </c>
      <c r="B954" s="195" t="s">
        <v>3835</v>
      </c>
      <c r="C954" s="229">
        <v>1140.3599999999899</v>
      </c>
      <c r="D954" s="229">
        <f>C954*-1</f>
        <v>-1140.3599999999899</v>
      </c>
      <c r="E954" s="254"/>
      <c r="F954" s="255"/>
      <c r="G954" s="255"/>
      <c r="H954" s="254"/>
      <c r="I954" s="229"/>
      <c r="J954" s="254"/>
      <c r="K954" s="229">
        <f>D954+I954</f>
        <v>-1140.3599999999899</v>
      </c>
      <c r="L954" s="251"/>
      <c r="M954" s="218"/>
      <c r="N954" s="228">
        <v>0</v>
      </c>
      <c r="O954" s="64" t="s">
        <v>3834</v>
      </c>
      <c r="P954" s="241" t="b">
        <f>EXACT($A953,O954)</f>
        <v>1</v>
      </c>
      <c r="Q954" s="257">
        <v>0</v>
      </c>
      <c r="R954" s="258">
        <f>K954-Q954</f>
        <v>-1140.3599999999899</v>
      </c>
    </row>
    <row r="955" spans="1:18" outlineLevel="1">
      <c r="A955" s="399" t="s">
        <v>3836</v>
      </c>
      <c r="C955" s="253">
        <f>SUM(C956:C962)</f>
        <v>105257.26000000001</v>
      </c>
      <c r="D955" s="253">
        <f t="shared" si="78"/>
        <v>-105257.26000000001</v>
      </c>
      <c r="E955" s="254"/>
      <c r="F955" s="255"/>
      <c r="G955" s="255"/>
      <c r="H955" s="254"/>
      <c r="I955" s="253"/>
      <c r="J955" s="254"/>
      <c r="K955" s="253">
        <f t="shared" si="79"/>
        <v>-105257.26000000001</v>
      </c>
      <c r="L955" s="256" t="e">
        <f>#REF!+C955</f>
        <v>#REF!</v>
      </c>
      <c r="M955" s="253"/>
      <c r="N955" s="228" t="e">
        <v>#VALUE!</v>
      </c>
      <c r="O955" s="64">
        <v>0</v>
      </c>
      <c r="Q955" s="257">
        <v>-87994.55</v>
      </c>
      <c r="R955" s="258">
        <f t="shared" si="75"/>
        <v>-17262.710000000006</v>
      </c>
    </row>
    <row r="956" spans="1:18" ht="12.75" customHeight="1" outlineLevel="2">
      <c r="A956" s="271" t="s">
        <v>5111</v>
      </c>
      <c r="B956" s="195" t="s">
        <v>3837</v>
      </c>
      <c r="C956" s="229">
        <v>281.91000000000003</v>
      </c>
      <c r="D956" s="229">
        <f t="shared" si="78"/>
        <v>-281.91000000000003</v>
      </c>
      <c r="E956" s="254"/>
      <c r="F956" s="255"/>
      <c r="G956" s="255"/>
      <c r="H956" s="254"/>
      <c r="I956" s="229"/>
      <c r="J956" s="254"/>
      <c r="K956" s="229">
        <f t="shared" si="79"/>
        <v>-281.91000000000003</v>
      </c>
      <c r="L956" s="251"/>
      <c r="M956" s="229"/>
      <c r="N956" s="228">
        <v>0</v>
      </c>
      <c r="O956" s="64" t="s">
        <v>3836</v>
      </c>
      <c r="P956" s="241" t="b">
        <f>EXACT($A$955,O956)</f>
        <v>1</v>
      </c>
      <c r="Q956" s="257">
        <v>0</v>
      </c>
      <c r="R956" s="258">
        <f t="shared" si="75"/>
        <v>-281.91000000000003</v>
      </c>
    </row>
    <row r="957" spans="1:18" ht="12.75" customHeight="1" outlineLevel="2">
      <c r="A957" s="271" t="s">
        <v>5112</v>
      </c>
      <c r="B957" s="195" t="s">
        <v>3838</v>
      </c>
      <c r="C957" s="229">
        <v>0</v>
      </c>
      <c r="D957" s="229">
        <f t="shared" si="78"/>
        <v>0</v>
      </c>
      <c r="E957" s="254"/>
      <c r="F957" s="255"/>
      <c r="G957" s="255"/>
      <c r="H957" s="254"/>
      <c r="I957" s="229"/>
      <c r="J957" s="254"/>
      <c r="K957" s="229">
        <f t="shared" si="79"/>
        <v>0</v>
      </c>
      <c r="L957" s="251"/>
      <c r="M957" s="229"/>
      <c r="N957" s="228">
        <v>0</v>
      </c>
      <c r="O957" s="64" t="s">
        <v>3836</v>
      </c>
      <c r="P957" s="241" t="b">
        <f t="shared" ref="P957:P962" si="80">EXACT($A$955,O957)</f>
        <v>1</v>
      </c>
      <c r="Q957" s="257">
        <v>0</v>
      </c>
      <c r="R957" s="258">
        <f t="shared" ref="R957:R971" si="81">K957-Q957</f>
        <v>0</v>
      </c>
    </row>
    <row r="958" spans="1:18" ht="12.75" customHeight="1" outlineLevel="2">
      <c r="A958" s="400" t="s">
        <v>5113</v>
      </c>
      <c r="B958" s="44" t="s">
        <v>3839</v>
      </c>
      <c r="C958" s="229">
        <v>0</v>
      </c>
      <c r="D958" s="229">
        <f t="shared" si="78"/>
        <v>0</v>
      </c>
      <c r="E958" s="254"/>
      <c r="F958" s="255"/>
      <c r="G958" s="255"/>
      <c r="H958" s="254"/>
      <c r="I958" s="229"/>
      <c r="J958" s="254"/>
      <c r="K958" s="229">
        <f t="shared" si="79"/>
        <v>0</v>
      </c>
      <c r="L958" s="251"/>
      <c r="M958" s="229"/>
      <c r="N958" s="228">
        <v>0</v>
      </c>
      <c r="O958" s="64" t="s">
        <v>3836</v>
      </c>
      <c r="P958" s="241" t="b">
        <f t="shared" si="80"/>
        <v>1</v>
      </c>
      <c r="Q958" s="257">
        <v>0</v>
      </c>
      <c r="R958" s="258">
        <f t="shared" si="81"/>
        <v>0</v>
      </c>
    </row>
    <row r="959" spans="1:18" ht="12.75" customHeight="1" outlineLevel="2">
      <c r="A959" s="400" t="s">
        <v>5114</v>
      </c>
      <c r="B959" s="44" t="s">
        <v>3840</v>
      </c>
      <c r="C959" s="229">
        <v>0</v>
      </c>
      <c r="D959" s="229">
        <f t="shared" si="78"/>
        <v>0</v>
      </c>
      <c r="E959" s="254"/>
      <c r="F959" s="255"/>
      <c r="G959" s="255"/>
      <c r="H959" s="254"/>
      <c r="I959" s="229"/>
      <c r="J959" s="254"/>
      <c r="K959" s="229">
        <f t="shared" si="79"/>
        <v>0</v>
      </c>
      <c r="L959" s="251"/>
      <c r="M959" s="229"/>
      <c r="N959" s="228">
        <v>0</v>
      </c>
      <c r="O959" s="64" t="s">
        <v>3836</v>
      </c>
      <c r="P959" s="241" t="b">
        <f t="shared" si="80"/>
        <v>1</v>
      </c>
      <c r="Q959" s="257">
        <v>0</v>
      </c>
      <c r="R959" s="258">
        <f t="shared" si="81"/>
        <v>0</v>
      </c>
    </row>
    <row r="960" spans="1:18" ht="12.75" customHeight="1" outlineLevel="2">
      <c r="A960" s="400" t="s">
        <v>5115</v>
      </c>
      <c r="B960" s="44" t="s">
        <v>3841</v>
      </c>
      <c r="C960" s="229">
        <v>0</v>
      </c>
      <c r="D960" s="229">
        <f t="shared" si="78"/>
        <v>0</v>
      </c>
      <c r="E960" s="254"/>
      <c r="F960" s="255"/>
      <c r="G960" s="255"/>
      <c r="H960" s="254"/>
      <c r="I960" s="229"/>
      <c r="J960" s="254"/>
      <c r="K960" s="229">
        <f t="shared" si="79"/>
        <v>0</v>
      </c>
      <c r="L960" s="251"/>
      <c r="M960" s="229"/>
      <c r="N960" s="228">
        <v>0</v>
      </c>
      <c r="O960" s="64" t="s">
        <v>3836</v>
      </c>
      <c r="P960" s="241" t="b">
        <f t="shared" si="80"/>
        <v>1</v>
      </c>
      <c r="Q960" s="257">
        <v>0</v>
      </c>
      <c r="R960" s="258">
        <f t="shared" si="81"/>
        <v>0</v>
      </c>
    </row>
    <row r="961" spans="1:18" ht="12.75" customHeight="1" outlineLevel="2">
      <c r="A961" s="271" t="s">
        <v>5116</v>
      </c>
      <c r="B961" s="195" t="s">
        <v>3842</v>
      </c>
      <c r="C961" s="229">
        <v>36383.910000000003</v>
      </c>
      <c r="D961" s="229">
        <f t="shared" si="78"/>
        <v>-36383.910000000003</v>
      </c>
      <c r="E961" s="254"/>
      <c r="F961" s="255"/>
      <c r="G961" s="255"/>
      <c r="H961" s="254"/>
      <c r="I961" s="229"/>
      <c r="J961" s="254"/>
      <c r="K961" s="229">
        <f t="shared" si="79"/>
        <v>-36383.910000000003</v>
      </c>
      <c r="L961" s="251"/>
      <c r="M961" s="229"/>
      <c r="N961" s="228">
        <v>0</v>
      </c>
      <c r="O961" s="64" t="s">
        <v>3836</v>
      </c>
      <c r="P961" s="241" t="b">
        <f t="shared" si="80"/>
        <v>1</v>
      </c>
      <c r="Q961" s="257">
        <v>0</v>
      </c>
      <c r="R961" s="258">
        <f t="shared" si="81"/>
        <v>-36383.910000000003</v>
      </c>
    </row>
    <row r="962" spans="1:18" ht="12.75" customHeight="1" outlineLevel="2">
      <c r="A962" s="271" t="s">
        <v>5117</v>
      </c>
      <c r="B962" s="195" t="s">
        <v>3843</v>
      </c>
      <c r="C962" s="229">
        <v>68591.44</v>
      </c>
      <c r="D962" s="229">
        <f t="shared" si="78"/>
        <v>-68591.44</v>
      </c>
      <c r="E962" s="254"/>
      <c r="F962" s="255"/>
      <c r="G962" s="255"/>
      <c r="H962" s="254"/>
      <c r="I962" s="229"/>
      <c r="J962" s="254"/>
      <c r="K962" s="229">
        <f t="shared" si="79"/>
        <v>-68591.44</v>
      </c>
      <c r="L962" s="251"/>
      <c r="M962" s="229"/>
      <c r="N962" s="228">
        <v>0</v>
      </c>
      <c r="O962" s="64" t="s">
        <v>3836</v>
      </c>
      <c r="P962" s="241" t="b">
        <f t="shared" si="80"/>
        <v>1</v>
      </c>
      <c r="Q962" s="257">
        <v>0</v>
      </c>
      <c r="R962" s="258">
        <f t="shared" si="81"/>
        <v>-68591.44</v>
      </c>
    </row>
    <row r="963" spans="1:18" outlineLevel="1">
      <c r="A963" s="399" t="s">
        <v>2760</v>
      </c>
      <c r="C963" s="253">
        <f>SUM(C964)</f>
        <v>0</v>
      </c>
      <c r="D963" s="253">
        <f t="shared" si="78"/>
        <v>0</v>
      </c>
      <c r="E963" s="254"/>
      <c r="F963" s="255"/>
      <c r="G963" s="255"/>
      <c r="H963" s="254"/>
      <c r="I963" s="253">
        <f>I964</f>
        <v>54653979.0499999</v>
      </c>
      <c r="J963" s="254"/>
      <c r="K963" s="253">
        <f t="shared" si="79"/>
        <v>54653979.0499999</v>
      </c>
      <c r="L963" s="256" t="e">
        <f>#REF!+C963</f>
        <v>#REF!</v>
      </c>
      <c r="M963" s="253"/>
      <c r="N963" s="228" t="e">
        <v>#VALUE!</v>
      </c>
      <c r="O963" s="64">
        <v>0</v>
      </c>
      <c r="Q963" s="257">
        <v>48837637</v>
      </c>
      <c r="R963" s="258">
        <f t="shared" si="81"/>
        <v>5816342.0499999002</v>
      </c>
    </row>
    <row r="964" spans="1:18" ht="12.75" customHeight="1" outlineLevel="2">
      <c r="A964" s="411" t="s">
        <v>5118</v>
      </c>
      <c r="B964" s="45" t="s">
        <v>3844</v>
      </c>
      <c r="C964" s="283"/>
      <c r="D964" s="283"/>
      <c r="E964" s="254"/>
      <c r="F964" s="255"/>
      <c r="G964" s="255"/>
      <c r="H964" s="254"/>
      <c r="I964" s="229">
        <v>54653979.0499999</v>
      </c>
      <c r="J964" s="254"/>
      <c r="K964" s="283">
        <f>D964+I964</f>
        <v>54653979.0499999</v>
      </c>
      <c r="L964" s="256"/>
      <c r="M964" s="229"/>
      <c r="N964" s="228">
        <v>-6499000</v>
      </c>
      <c r="O964" s="64">
        <v>0</v>
      </c>
      <c r="P964" s="241" t="b">
        <f>EXACT($A$963,O964)</f>
        <v>0</v>
      </c>
      <c r="Q964" s="257">
        <v>0</v>
      </c>
      <c r="R964" s="258">
        <f t="shared" si="81"/>
        <v>54653979.0499999</v>
      </c>
    </row>
    <row r="965" spans="1:18" outlineLevel="1">
      <c r="A965" s="399" t="s">
        <v>3845</v>
      </c>
      <c r="C965" s="253">
        <f>SUM(C966)</f>
        <v>7599.54</v>
      </c>
      <c r="D965" s="253">
        <f t="shared" si="78"/>
        <v>-7599.54</v>
      </c>
      <c r="E965" s="254"/>
      <c r="F965" s="255"/>
      <c r="G965" s="255"/>
      <c r="H965" s="254"/>
      <c r="I965" s="253">
        <f>I966</f>
        <v>0</v>
      </c>
      <c r="J965" s="254"/>
      <c r="K965" s="253">
        <f t="shared" si="79"/>
        <v>-7599.54</v>
      </c>
      <c r="L965" s="256" t="e">
        <f>#REF!+C965</f>
        <v>#REF!</v>
      </c>
      <c r="M965" s="253"/>
      <c r="N965" s="228" t="e">
        <v>#VALUE!</v>
      </c>
      <c r="O965" s="64">
        <v>0</v>
      </c>
      <c r="Q965" s="257">
        <v>0</v>
      </c>
      <c r="R965" s="258">
        <f t="shared" si="81"/>
        <v>-7599.54</v>
      </c>
    </row>
    <row r="966" spans="1:18" ht="12.75" customHeight="1" outlineLevel="2">
      <c r="A966" s="271" t="s">
        <v>5119</v>
      </c>
      <c r="B966" s="195" t="s">
        <v>3846</v>
      </c>
      <c r="C966" s="229">
        <v>7599.54</v>
      </c>
      <c r="D966" s="229">
        <f t="shared" si="78"/>
        <v>-7599.54</v>
      </c>
      <c r="E966" s="254"/>
      <c r="F966" s="255"/>
      <c r="G966" s="255"/>
      <c r="H966" s="254"/>
      <c r="I966" s="229">
        <v>0</v>
      </c>
      <c r="J966" s="254"/>
      <c r="K966" s="229">
        <f t="shared" si="79"/>
        <v>-7599.54</v>
      </c>
      <c r="L966" s="251"/>
      <c r="M966" s="229"/>
      <c r="N966" s="228">
        <v>0</v>
      </c>
      <c r="O966" s="64" t="s">
        <v>3845</v>
      </c>
      <c r="P966" s="241" t="b">
        <f>EXACT($A965,O966)</f>
        <v>1</v>
      </c>
      <c r="Q966" s="257">
        <v>0</v>
      </c>
      <c r="R966" s="258">
        <f t="shared" si="81"/>
        <v>-7599.54</v>
      </c>
    </row>
    <row r="967" spans="1:18" outlineLevel="1">
      <c r="A967" s="399" t="s">
        <v>3847</v>
      </c>
      <c r="C967" s="253">
        <f>SUM(C968)</f>
        <v>716754.22999999905</v>
      </c>
      <c r="D967" s="253">
        <f t="shared" si="78"/>
        <v>-716754.22999999905</v>
      </c>
      <c r="E967" s="254"/>
      <c r="F967" s="255"/>
      <c r="G967" s="255"/>
      <c r="H967" s="254"/>
      <c r="I967" s="253"/>
      <c r="J967" s="254"/>
      <c r="K967" s="253">
        <f t="shared" si="79"/>
        <v>-716754.22999999905</v>
      </c>
      <c r="L967" s="256" t="e">
        <f>#REF!+C967</f>
        <v>#REF!</v>
      </c>
      <c r="M967" s="253"/>
      <c r="N967" s="228" t="e">
        <v>#VALUE!</v>
      </c>
      <c r="O967" s="64">
        <v>0</v>
      </c>
      <c r="Q967" s="257">
        <v>-504883.19</v>
      </c>
      <c r="R967" s="258">
        <f t="shared" si="81"/>
        <v>-211871.03999999905</v>
      </c>
    </row>
    <row r="968" spans="1:18" ht="12.75" customHeight="1" outlineLevel="2">
      <c r="A968" s="271" t="s">
        <v>5120</v>
      </c>
      <c r="B968" s="195" t="s">
        <v>3848</v>
      </c>
      <c r="C968" s="229">
        <v>716754.22999999905</v>
      </c>
      <c r="D968" s="229">
        <f t="shared" si="78"/>
        <v>-716754.22999999905</v>
      </c>
      <c r="E968" s="254"/>
      <c r="F968" s="255"/>
      <c r="G968" s="255"/>
      <c r="H968" s="254"/>
      <c r="I968" s="229"/>
      <c r="J968" s="254"/>
      <c r="K968" s="229">
        <f t="shared" si="79"/>
        <v>-716754.22999999905</v>
      </c>
      <c r="L968" s="251"/>
      <c r="M968" s="229"/>
      <c r="N968" s="228">
        <v>0</v>
      </c>
      <c r="O968" s="64" t="s">
        <v>3847</v>
      </c>
      <c r="P968" s="241" t="b">
        <f>EXACT($A967,O968)</f>
        <v>1</v>
      </c>
      <c r="Q968" s="257">
        <v>0</v>
      </c>
      <c r="R968" s="258">
        <f t="shared" si="81"/>
        <v>-716754.22999999905</v>
      </c>
    </row>
    <row r="969" spans="1:18" outlineLevel="1">
      <c r="A969" s="399" t="s">
        <v>3849</v>
      </c>
      <c r="C969" s="253">
        <f>SUM(C970)</f>
        <v>0</v>
      </c>
      <c r="D969" s="253">
        <f t="shared" si="78"/>
        <v>0</v>
      </c>
      <c r="E969" s="254"/>
      <c r="F969" s="255"/>
      <c r="G969" s="255"/>
      <c r="H969" s="254"/>
      <c r="I969" s="253">
        <f>I970</f>
        <v>0</v>
      </c>
      <c r="J969" s="254"/>
      <c r="K969" s="253">
        <f>D969+I969</f>
        <v>0</v>
      </c>
      <c r="L969" s="251"/>
      <c r="M969" s="229"/>
      <c r="N969" s="228" t="e">
        <v>#VALUE!</v>
      </c>
      <c r="O969" s="64">
        <v>0</v>
      </c>
      <c r="Q969" s="257">
        <v>0</v>
      </c>
      <c r="R969" s="258">
        <f t="shared" si="81"/>
        <v>0</v>
      </c>
    </row>
    <row r="970" spans="1:18" ht="12.75" customHeight="1" outlineLevel="2">
      <c r="A970" s="271" t="s">
        <v>5121</v>
      </c>
      <c r="B970" s="195" t="s">
        <v>3850</v>
      </c>
      <c r="C970" s="229">
        <v>0</v>
      </c>
      <c r="D970" s="229">
        <f t="shared" si="78"/>
        <v>0</v>
      </c>
      <c r="E970" s="254"/>
      <c r="F970" s="255"/>
      <c r="G970" s="255"/>
      <c r="H970" s="254"/>
      <c r="I970" s="229">
        <v>0</v>
      </c>
      <c r="J970" s="254"/>
      <c r="K970" s="229">
        <f>D970+I970</f>
        <v>0</v>
      </c>
      <c r="L970" s="251"/>
      <c r="M970" s="229"/>
      <c r="N970" s="228">
        <v>0</v>
      </c>
      <c r="O970" s="64" t="s">
        <v>3849</v>
      </c>
      <c r="P970" s="241" t="b">
        <f>EXACT($A969,O970)</f>
        <v>1</v>
      </c>
      <c r="Q970" s="257">
        <v>0</v>
      </c>
      <c r="R970" s="258">
        <f t="shared" si="81"/>
        <v>0</v>
      </c>
    </row>
    <row r="971" spans="1:18" outlineLevel="1">
      <c r="A971" s="399" t="s">
        <v>3851</v>
      </c>
      <c r="B971" s="284"/>
      <c r="C971" s="253">
        <f>SUM(C972)</f>
        <v>0</v>
      </c>
      <c r="D971" s="253">
        <f t="shared" si="78"/>
        <v>0</v>
      </c>
      <c r="E971" s="254"/>
      <c r="F971" s="255"/>
      <c r="G971" s="255"/>
      <c r="H971" s="254"/>
      <c r="I971" s="253"/>
      <c r="J971" s="254"/>
      <c r="K971" s="253">
        <f>D971+I971</f>
        <v>0</v>
      </c>
      <c r="L971" s="251"/>
      <c r="M971" s="229"/>
      <c r="N971" s="228" t="e">
        <v>#VALUE!</v>
      </c>
      <c r="O971" s="64">
        <v>0</v>
      </c>
      <c r="Q971" s="257">
        <v>0</v>
      </c>
      <c r="R971" s="258">
        <f t="shared" si="81"/>
        <v>0</v>
      </c>
    </row>
    <row r="972" spans="1:18" ht="12.75" customHeight="1" outlineLevel="2">
      <c r="A972" s="271" t="s">
        <v>5122</v>
      </c>
      <c r="B972" s="195" t="s">
        <v>3852</v>
      </c>
      <c r="C972" s="229">
        <v>0</v>
      </c>
      <c r="D972" s="229">
        <f t="shared" si="78"/>
        <v>0</v>
      </c>
      <c r="E972" s="254"/>
      <c r="F972" s="255"/>
      <c r="G972" s="255"/>
      <c r="H972" s="254"/>
      <c r="I972" s="229"/>
      <c r="J972" s="254"/>
      <c r="K972" s="229">
        <f>D972+I972</f>
        <v>0</v>
      </c>
      <c r="L972" s="251"/>
      <c r="M972" s="229"/>
      <c r="N972" s="228">
        <v>0</v>
      </c>
      <c r="O972" s="64" t="s">
        <v>3851</v>
      </c>
      <c r="P972" s="241" t="b">
        <f>EXACT($A971,O972)</f>
        <v>1</v>
      </c>
      <c r="Q972" s="257">
        <v>0</v>
      </c>
      <c r="R972" s="258">
        <f>K972-Q972</f>
        <v>0</v>
      </c>
    </row>
    <row r="973" spans="1:18" outlineLevel="1">
      <c r="A973" s="189"/>
      <c r="B973" s="284"/>
      <c r="C973" s="228"/>
      <c r="D973" s="228">
        <f t="shared" si="78"/>
        <v>0</v>
      </c>
      <c r="E973" s="254"/>
      <c r="F973" s="255"/>
      <c r="G973" s="255"/>
      <c r="H973" s="254"/>
      <c r="I973" s="228"/>
      <c r="J973" s="254"/>
      <c r="K973" s="228">
        <f t="shared" si="79"/>
        <v>0</v>
      </c>
      <c r="L973" s="251"/>
      <c r="M973" s="228"/>
      <c r="N973" s="228"/>
      <c r="O973" s="64"/>
      <c r="Q973" s="257"/>
      <c r="R973" s="258"/>
    </row>
    <row r="974" spans="1:18">
      <c r="A974" s="399" t="s">
        <v>3853</v>
      </c>
      <c r="B974" s="248"/>
      <c r="C974" s="228">
        <f>C876+C878+C880+C882+C884+C886+C888+C894+C896+C919+C921+C924+C927+C940+C942+C944+C946+C948+C950+C953+C955+C965+C967+C971+C969+C963</f>
        <v>189894879.32999972</v>
      </c>
      <c r="D974" s="228">
        <f t="shared" si="78"/>
        <v>-189894879.32999972</v>
      </c>
      <c r="E974" s="265"/>
      <c r="F974" s="255"/>
      <c r="G974" s="255"/>
      <c r="H974" s="254"/>
      <c r="I974" s="228">
        <f>I888+I894+I896+I921+I924+I927+I940+I942+I944+I946+I948+I950+I955+I965+I967+I963+I969</f>
        <v>56929495.069999903</v>
      </c>
      <c r="J974" s="254"/>
      <c r="K974" s="228">
        <f t="shared" si="79"/>
        <v>-132965384.25999981</v>
      </c>
      <c r="L974" s="256" t="e">
        <f>#REF!+C974</f>
        <v>#REF!</v>
      </c>
      <c r="M974" s="218"/>
      <c r="N974" s="228" t="e">
        <v>#VALUE!</v>
      </c>
      <c r="O974" s="64">
        <v>0</v>
      </c>
      <c r="Q974" s="257"/>
      <c r="R974" s="258"/>
    </row>
    <row r="975" spans="1:18" outlineLevel="1" collapsed="1">
      <c r="A975" s="399" t="s">
        <v>2812</v>
      </c>
      <c r="C975" s="253">
        <f>SUM(C976)</f>
        <v>81424870.689999893</v>
      </c>
      <c r="D975" s="253">
        <f t="shared" si="78"/>
        <v>-81424870.689999893</v>
      </c>
      <c r="E975" s="254"/>
      <c r="F975" s="255"/>
      <c r="G975" s="255"/>
      <c r="H975" s="254"/>
      <c r="I975" s="253">
        <f>I976</f>
        <v>81424870.689999893</v>
      </c>
      <c r="J975" s="254"/>
      <c r="K975" s="253">
        <f>D975+I975</f>
        <v>0</v>
      </c>
      <c r="L975" s="256" t="e">
        <f>#REF!+C975</f>
        <v>#REF!</v>
      </c>
      <c r="M975" s="253"/>
      <c r="N975" s="228" t="e">
        <v>#VALUE!</v>
      </c>
      <c r="O975" s="64">
        <v>0</v>
      </c>
      <c r="Q975" s="257">
        <v>-0.31000000238418601</v>
      </c>
      <c r="R975" s="258">
        <f>K975-Q975</f>
        <v>0.31000000238418601</v>
      </c>
    </row>
    <row r="976" spans="1:18" outlineLevel="2">
      <c r="A976" s="271" t="s">
        <v>5123</v>
      </c>
      <c r="B976" s="195" t="s">
        <v>2813</v>
      </c>
      <c r="C976" s="229">
        <v>81424870.689999893</v>
      </c>
      <c r="D976" s="229">
        <f t="shared" si="78"/>
        <v>-81424870.689999893</v>
      </c>
      <c r="E976" s="254"/>
      <c r="F976" s="255"/>
      <c r="G976" s="255"/>
      <c r="H976" s="254"/>
      <c r="I976" s="229">
        <v>81424870.689999893</v>
      </c>
      <c r="J976" s="254"/>
      <c r="K976" s="229">
        <f>D976+I976</f>
        <v>0</v>
      </c>
      <c r="L976" s="251"/>
      <c r="M976" s="218"/>
      <c r="N976" s="228">
        <v>0</v>
      </c>
      <c r="O976" s="64" t="s">
        <v>2812</v>
      </c>
      <c r="P976" s="241" t="b">
        <f>EXACT($A975,O976)</f>
        <v>1</v>
      </c>
      <c r="Q976" s="257">
        <v>0</v>
      </c>
      <c r="R976" s="258">
        <f t="shared" ref="R976:R1015" si="82">K976-Q976</f>
        <v>0</v>
      </c>
    </row>
    <row r="977" spans="1:18" outlineLevel="1">
      <c r="A977" s="399" t="s">
        <v>3854</v>
      </c>
      <c r="B977" s="195"/>
      <c r="C977" s="253">
        <f>C978</f>
        <v>2108086.1</v>
      </c>
      <c r="D977" s="253">
        <f t="shared" si="78"/>
        <v>-2108086.1</v>
      </c>
      <c r="E977" s="254"/>
      <c r="F977" s="255"/>
      <c r="G977" s="255"/>
      <c r="H977" s="254"/>
      <c r="I977" s="253">
        <f>I978</f>
        <v>0</v>
      </c>
      <c r="J977" s="254"/>
      <c r="K977" s="253">
        <f t="shared" ref="K977:K1015" si="83">D977+I977</f>
        <v>-2108086.1</v>
      </c>
      <c r="L977" s="251"/>
      <c r="M977" s="218"/>
      <c r="N977" s="228"/>
      <c r="O977" s="64">
        <v>0</v>
      </c>
      <c r="Q977" s="257">
        <v>-9417.7999999999993</v>
      </c>
      <c r="R977" s="258">
        <f t="shared" si="82"/>
        <v>-2098668.3000000003</v>
      </c>
    </row>
    <row r="978" spans="1:18" outlineLevel="2">
      <c r="A978" s="271" t="s">
        <v>5124</v>
      </c>
      <c r="B978" s="207" t="s">
        <v>3855</v>
      </c>
      <c r="C978" s="229">
        <v>2108086.1</v>
      </c>
      <c r="D978" s="229">
        <f t="shared" si="78"/>
        <v>-2108086.1</v>
      </c>
      <c r="E978" s="254"/>
      <c r="F978" s="255"/>
      <c r="G978" s="255"/>
      <c r="H978" s="254"/>
      <c r="I978" s="229"/>
      <c r="J978" s="254"/>
      <c r="K978" s="229">
        <f t="shared" si="83"/>
        <v>-2108086.1</v>
      </c>
      <c r="L978" s="251"/>
      <c r="M978" s="218"/>
      <c r="N978" s="228">
        <v>0</v>
      </c>
      <c r="O978" s="64" t="s">
        <v>3854</v>
      </c>
      <c r="P978" s="241" t="b">
        <f>EXACT($A977,O978)</f>
        <v>1</v>
      </c>
      <c r="Q978" s="257">
        <v>0</v>
      </c>
      <c r="R978" s="258">
        <f t="shared" si="82"/>
        <v>-2108086.1</v>
      </c>
    </row>
    <row r="979" spans="1:18" outlineLevel="1">
      <c r="A979" s="399" t="s">
        <v>2815</v>
      </c>
      <c r="B979" s="195"/>
      <c r="C979" s="253">
        <f>SUM(C980:C983)</f>
        <v>14358197.45999999</v>
      </c>
      <c r="D979" s="253">
        <f t="shared" si="78"/>
        <v>-14358197.45999999</v>
      </c>
      <c r="E979" s="254"/>
      <c r="F979" s="255"/>
      <c r="G979" s="255"/>
      <c r="H979" s="254"/>
      <c r="I979" s="253">
        <f>SUM(I980:I983)</f>
        <v>14358197.45999999</v>
      </c>
      <c r="J979" s="254"/>
      <c r="K979" s="253">
        <f t="shared" si="83"/>
        <v>0</v>
      </c>
      <c r="L979" s="256" t="e">
        <f>#REF!+C979</f>
        <v>#REF!</v>
      </c>
      <c r="M979" s="218"/>
      <c r="N979" s="228" t="e">
        <v>#VALUE!</v>
      </c>
      <c r="O979" s="64">
        <v>0</v>
      </c>
      <c r="Q979" s="257">
        <v>0.25999999977648303</v>
      </c>
      <c r="R979" s="258">
        <f t="shared" si="82"/>
        <v>-0.25999999977648303</v>
      </c>
    </row>
    <row r="980" spans="1:18" outlineLevel="2">
      <c r="A980" s="271" t="s">
        <v>5125</v>
      </c>
      <c r="B980" s="195" t="s">
        <v>2816</v>
      </c>
      <c r="C980" s="229">
        <v>7449761.8499999903</v>
      </c>
      <c r="D980" s="229">
        <f t="shared" si="78"/>
        <v>-7449761.8499999903</v>
      </c>
      <c r="E980" s="254"/>
      <c r="F980" s="255"/>
      <c r="G980" s="255"/>
      <c r="H980" s="254"/>
      <c r="I980" s="272">
        <v>7449761.8499999903</v>
      </c>
      <c r="J980" s="254"/>
      <c r="K980" s="229">
        <f t="shared" si="83"/>
        <v>0</v>
      </c>
      <c r="L980" s="251"/>
      <c r="M980" s="218"/>
      <c r="N980" s="228">
        <v>0</v>
      </c>
      <c r="O980" s="64" t="s">
        <v>2815</v>
      </c>
      <c r="P980" s="241" t="b">
        <f>EXACT($A979,O980)</f>
        <v>1</v>
      </c>
      <c r="Q980" s="257">
        <v>0</v>
      </c>
      <c r="R980" s="258">
        <f t="shared" si="82"/>
        <v>0</v>
      </c>
    </row>
    <row r="981" spans="1:18" outlineLevel="2">
      <c r="A981" s="271" t="s">
        <v>5126</v>
      </c>
      <c r="B981" s="195" t="s">
        <v>2817</v>
      </c>
      <c r="C981" s="229">
        <v>6925659.2000000002</v>
      </c>
      <c r="D981" s="229">
        <f t="shared" si="78"/>
        <v>-6925659.2000000002</v>
      </c>
      <c r="E981" s="254"/>
      <c r="F981" s="255"/>
      <c r="G981" s="255"/>
      <c r="H981" s="254"/>
      <c r="I981" s="272">
        <v>6925659.2000000002</v>
      </c>
      <c r="J981" s="254"/>
      <c r="K981" s="229">
        <f t="shared" si="83"/>
        <v>0</v>
      </c>
      <c r="L981" s="251"/>
      <c r="M981" s="218"/>
      <c r="N981" s="228">
        <v>0</v>
      </c>
      <c r="O981" s="64" t="s">
        <v>2815</v>
      </c>
      <c r="P981" s="241" t="b">
        <f>EXACT($A979,O981)</f>
        <v>1</v>
      </c>
      <c r="Q981" s="257">
        <v>0</v>
      </c>
      <c r="R981" s="258">
        <f t="shared" si="82"/>
        <v>0</v>
      </c>
    </row>
    <row r="982" spans="1:18" outlineLevel="2">
      <c r="A982" s="410" t="s">
        <v>5127</v>
      </c>
      <c r="B982" s="282" t="s">
        <v>2818</v>
      </c>
      <c r="C982" s="229">
        <v>-6840851.2800000003</v>
      </c>
      <c r="D982" s="229">
        <f t="shared" si="78"/>
        <v>6840851.2800000003</v>
      </c>
      <c r="E982" s="254"/>
      <c r="F982" s="255"/>
      <c r="G982" s="255"/>
      <c r="H982" s="254"/>
      <c r="I982" s="272">
        <v>-6840851.2800000003</v>
      </c>
      <c r="J982" s="254"/>
      <c r="K982" s="229">
        <f t="shared" si="83"/>
        <v>0</v>
      </c>
      <c r="L982" s="251"/>
      <c r="M982" s="218"/>
      <c r="N982" s="228">
        <v>0</v>
      </c>
      <c r="O982" s="64" t="s">
        <v>2815</v>
      </c>
      <c r="P982" s="241" t="b">
        <f>EXACT($A979,O982)</f>
        <v>1</v>
      </c>
      <c r="Q982" s="257">
        <v>0</v>
      </c>
      <c r="R982" s="258">
        <f t="shared" si="82"/>
        <v>0</v>
      </c>
    </row>
    <row r="983" spans="1:18" outlineLevel="2">
      <c r="A983" s="271" t="s">
        <v>5128</v>
      </c>
      <c r="B983" s="195" t="s">
        <v>2819</v>
      </c>
      <c r="C983" s="229">
        <v>6823627.6900000004</v>
      </c>
      <c r="D983" s="229">
        <f t="shared" si="78"/>
        <v>-6823627.6900000004</v>
      </c>
      <c r="E983" s="254"/>
      <c r="F983" s="255"/>
      <c r="G983" s="255"/>
      <c r="H983" s="254"/>
      <c r="I983" s="272">
        <v>6823627.6900000004</v>
      </c>
      <c r="J983" s="254"/>
      <c r="K983" s="229">
        <f t="shared" si="83"/>
        <v>0</v>
      </c>
      <c r="L983" s="251"/>
      <c r="M983" s="218"/>
      <c r="N983" s="228">
        <v>0</v>
      </c>
      <c r="O983" s="64" t="s">
        <v>2815</v>
      </c>
      <c r="P983" s="241" t="b">
        <f>EXACT($A979,O983)</f>
        <v>1</v>
      </c>
      <c r="Q983" s="257">
        <v>0</v>
      </c>
      <c r="R983" s="258">
        <f t="shared" si="82"/>
        <v>0</v>
      </c>
    </row>
    <row r="984" spans="1:18" outlineLevel="1">
      <c r="A984" s="399" t="s">
        <v>2833</v>
      </c>
      <c r="C984" s="253">
        <f>SUM(C985)</f>
        <v>3327228.81</v>
      </c>
      <c r="D984" s="253">
        <f t="shared" si="78"/>
        <v>-3327228.81</v>
      </c>
      <c r="E984" s="254"/>
      <c r="F984" s="255"/>
      <c r="G984" s="255"/>
      <c r="H984" s="254"/>
      <c r="I984" s="253">
        <f>I985</f>
        <v>3327228.81</v>
      </c>
      <c r="J984" s="254"/>
      <c r="K984" s="253">
        <f t="shared" si="83"/>
        <v>0</v>
      </c>
      <c r="L984" s="256" t="e">
        <f>#REF!+C984</f>
        <v>#REF!</v>
      </c>
      <c r="M984" s="218"/>
      <c r="N984" s="228" t="e">
        <v>#VALUE!</v>
      </c>
      <c r="O984" s="64">
        <v>0</v>
      </c>
      <c r="Q984" s="257">
        <v>0.27999999979510898</v>
      </c>
      <c r="R984" s="258">
        <f t="shared" si="82"/>
        <v>-0.27999999979510898</v>
      </c>
    </row>
    <row r="985" spans="1:18" outlineLevel="2">
      <c r="A985" s="271" t="s">
        <v>5129</v>
      </c>
      <c r="B985" s="195" t="s">
        <v>2834</v>
      </c>
      <c r="C985" s="229">
        <v>3327228.81</v>
      </c>
      <c r="D985" s="229">
        <f t="shared" si="78"/>
        <v>-3327228.81</v>
      </c>
      <c r="E985" s="254"/>
      <c r="F985" s="255"/>
      <c r="G985" s="255"/>
      <c r="H985" s="254"/>
      <c r="I985" s="229">
        <v>3327228.81</v>
      </c>
      <c r="J985" s="254"/>
      <c r="K985" s="229">
        <f t="shared" si="83"/>
        <v>0</v>
      </c>
      <c r="L985" s="251"/>
      <c r="M985" s="218"/>
      <c r="N985" s="228">
        <v>0</v>
      </c>
      <c r="O985" s="64" t="s">
        <v>2833</v>
      </c>
      <c r="P985" s="241" t="b">
        <f>EXACT($A984,O985)</f>
        <v>1</v>
      </c>
      <c r="Q985" s="257">
        <v>0</v>
      </c>
      <c r="R985" s="258">
        <f t="shared" si="82"/>
        <v>0</v>
      </c>
    </row>
    <row r="986" spans="1:18" outlineLevel="1">
      <c r="A986" s="399" t="s">
        <v>3856</v>
      </c>
      <c r="B986" s="195"/>
      <c r="C986" s="253">
        <f>SUM(C987:C987)</f>
        <v>25759531.100000001</v>
      </c>
      <c r="D986" s="253">
        <f t="shared" si="78"/>
        <v>-25759531.100000001</v>
      </c>
      <c r="E986" s="254"/>
      <c r="F986" s="255"/>
      <c r="G986" s="255"/>
      <c r="H986" s="254"/>
      <c r="I986" s="253">
        <f>I987</f>
        <v>0</v>
      </c>
      <c r="J986" s="254"/>
      <c r="K986" s="253">
        <f t="shared" si="83"/>
        <v>-25759531.100000001</v>
      </c>
      <c r="L986" s="256" t="e">
        <f>#REF!+C986</f>
        <v>#REF!</v>
      </c>
      <c r="M986" s="218"/>
      <c r="N986" s="228" t="e">
        <v>#VALUE!</v>
      </c>
      <c r="O986" s="64">
        <v>0</v>
      </c>
      <c r="Q986" s="257">
        <v>-35293654</v>
      </c>
      <c r="R986" s="258">
        <f t="shared" si="82"/>
        <v>9534122.8999999985</v>
      </c>
    </row>
    <row r="987" spans="1:18" outlineLevel="2">
      <c r="A987" s="271" t="s">
        <v>5130</v>
      </c>
      <c r="B987" s="195" t="s">
        <v>3857</v>
      </c>
      <c r="C987" s="229">
        <v>25759531.100000001</v>
      </c>
      <c r="D987" s="229">
        <f t="shared" si="78"/>
        <v>-25759531.100000001</v>
      </c>
      <c r="E987" s="254"/>
      <c r="F987" s="255"/>
      <c r="G987" s="255"/>
      <c r="H987" s="254"/>
      <c r="I987" s="229"/>
      <c r="J987" s="254"/>
      <c r="K987" s="229">
        <f t="shared" si="83"/>
        <v>-25759531.100000001</v>
      </c>
      <c r="L987" s="251"/>
      <c r="M987" s="218"/>
      <c r="N987" s="228">
        <v>0</v>
      </c>
      <c r="O987" s="64" t="s">
        <v>3856</v>
      </c>
      <c r="P987" s="241" t="b">
        <f>EXACT($A$986,O987)</f>
        <v>1</v>
      </c>
      <c r="Q987" s="257">
        <v>0</v>
      </c>
      <c r="R987" s="258">
        <f t="shared" si="82"/>
        <v>-25759531.100000001</v>
      </c>
    </row>
    <row r="988" spans="1:18" outlineLevel="1">
      <c r="A988" s="399" t="s">
        <v>2809</v>
      </c>
      <c r="B988" s="195"/>
      <c r="C988" s="253">
        <f>C989+C990</f>
        <v>0</v>
      </c>
      <c r="D988" s="253">
        <f t="shared" si="78"/>
        <v>0</v>
      </c>
      <c r="E988" s="254"/>
      <c r="F988" s="255"/>
      <c r="G988" s="255"/>
      <c r="H988" s="254"/>
      <c r="I988" s="253">
        <f>I989</f>
        <v>0</v>
      </c>
      <c r="J988" s="254"/>
      <c r="K988" s="253">
        <f t="shared" si="83"/>
        <v>0</v>
      </c>
      <c r="L988" s="251"/>
      <c r="M988" s="218"/>
      <c r="N988" s="228" t="e">
        <v>#VALUE!</v>
      </c>
      <c r="O988" s="64">
        <v>0</v>
      </c>
      <c r="Q988" s="257">
        <v>0</v>
      </c>
      <c r="R988" s="258">
        <f t="shared" si="82"/>
        <v>0</v>
      </c>
    </row>
    <row r="989" spans="1:18" outlineLevel="2">
      <c r="A989" s="271" t="s">
        <v>5131</v>
      </c>
      <c r="B989" s="195" t="s">
        <v>3858</v>
      </c>
      <c r="C989" s="229">
        <v>25281288</v>
      </c>
      <c r="D989" s="229">
        <f t="shared" si="78"/>
        <v>-25281288</v>
      </c>
      <c r="E989" s="254"/>
      <c r="F989" s="255"/>
      <c r="G989" s="255"/>
      <c r="H989" s="254"/>
      <c r="I989" s="229">
        <v>0</v>
      </c>
      <c r="J989" s="254"/>
      <c r="K989" s="229">
        <f t="shared" si="83"/>
        <v>-25281288</v>
      </c>
      <c r="L989" s="251"/>
      <c r="M989" s="218"/>
      <c r="N989" s="228">
        <v>0</v>
      </c>
      <c r="O989" s="64" t="s">
        <v>2809</v>
      </c>
      <c r="P989" s="241" t="b">
        <f>EXACT($A988,O989)</f>
        <v>1</v>
      </c>
      <c r="Q989" s="257">
        <v>0</v>
      </c>
      <c r="R989" s="258">
        <f t="shared" si="82"/>
        <v>-25281288</v>
      </c>
    </row>
    <row r="990" spans="1:18" outlineLevel="2">
      <c r="A990" s="271" t="s">
        <v>5793</v>
      </c>
      <c r="B990" s="195" t="s">
        <v>3859</v>
      </c>
      <c r="C990" s="229">
        <v>-25281288</v>
      </c>
      <c r="D990" s="229">
        <f t="shared" si="78"/>
        <v>25281288</v>
      </c>
      <c r="E990" s="254"/>
      <c r="F990" s="255"/>
      <c r="G990" s="255"/>
      <c r="H990" s="254"/>
      <c r="I990" s="229">
        <v>0</v>
      </c>
      <c r="J990" s="254"/>
      <c r="K990" s="229">
        <f t="shared" si="83"/>
        <v>25281288</v>
      </c>
      <c r="L990" s="251"/>
      <c r="M990" s="218"/>
      <c r="N990" s="228">
        <v>0</v>
      </c>
      <c r="O990" s="64" t="s">
        <v>2809</v>
      </c>
      <c r="P990" s="241" t="b">
        <f>EXACT($A989,O990)</f>
        <v>0</v>
      </c>
      <c r="Q990" s="257">
        <v>0</v>
      </c>
      <c r="R990" s="258">
        <f t="shared" si="82"/>
        <v>25281288</v>
      </c>
    </row>
    <row r="991" spans="1:18" outlineLevel="1">
      <c r="A991" s="399" t="s">
        <v>2820</v>
      </c>
      <c r="C991" s="253">
        <f>SUM(C992:C993)</f>
        <v>13201436.390000001</v>
      </c>
      <c r="D991" s="253">
        <f>C991*-1</f>
        <v>-13201436.390000001</v>
      </c>
      <c r="E991" s="254"/>
      <c r="F991" s="255"/>
      <c r="G991" s="255"/>
      <c r="H991" s="254"/>
      <c r="I991" s="253">
        <f>I992+I993</f>
        <v>13201436.390000001</v>
      </c>
      <c r="J991" s="254"/>
      <c r="K991" s="253">
        <f t="shared" si="83"/>
        <v>0</v>
      </c>
      <c r="L991" s="256" t="e">
        <f>#REF!+C991</f>
        <v>#REF!</v>
      </c>
      <c r="M991" s="253"/>
      <c r="N991" s="228" t="e">
        <v>#VALUE!</v>
      </c>
      <c r="O991" s="64">
        <v>0</v>
      </c>
      <c r="Q991" s="257">
        <v>-0.169999999925494</v>
      </c>
      <c r="R991" s="258">
        <f t="shared" si="82"/>
        <v>0.169999999925494</v>
      </c>
    </row>
    <row r="992" spans="1:18" outlineLevel="2">
      <c r="A992" s="271" t="s">
        <v>5132</v>
      </c>
      <c r="B992" s="207" t="s">
        <v>3860</v>
      </c>
      <c r="C992" s="229">
        <v>14183844.23</v>
      </c>
      <c r="D992" s="229">
        <f>C992*-1</f>
        <v>-14183844.23</v>
      </c>
      <c r="E992" s="254"/>
      <c r="F992" s="255"/>
      <c r="G992" s="255"/>
      <c r="H992" s="254"/>
      <c r="I992" s="272">
        <v>14183844.23</v>
      </c>
      <c r="J992" s="254"/>
      <c r="K992" s="229">
        <f t="shared" si="83"/>
        <v>0</v>
      </c>
      <c r="L992" s="251"/>
      <c r="M992" s="229"/>
      <c r="N992" s="228">
        <v>0</v>
      </c>
      <c r="O992" s="64" t="s">
        <v>2820</v>
      </c>
      <c r="P992" s="241" t="b">
        <f>EXACT($A991,O992)</f>
        <v>1</v>
      </c>
      <c r="Q992" s="257">
        <v>0</v>
      </c>
      <c r="R992" s="258">
        <f t="shared" si="82"/>
        <v>0</v>
      </c>
    </row>
    <row r="993" spans="1:20" outlineLevel="2">
      <c r="A993" s="410" t="s">
        <v>5133</v>
      </c>
      <c r="B993" s="282" t="s">
        <v>2822</v>
      </c>
      <c r="C993" s="229">
        <v>-982407.83999999904</v>
      </c>
      <c r="D993" s="229">
        <f>C993*-1</f>
        <v>982407.83999999904</v>
      </c>
      <c r="E993" s="254"/>
      <c r="F993" s="255"/>
      <c r="G993" s="255"/>
      <c r="H993" s="254"/>
      <c r="I993" s="272">
        <v>-982407.83999999904</v>
      </c>
      <c r="J993" s="254"/>
      <c r="K993" s="229">
        <f t="shared" si="83"/>
        <v>0</v>
      </c>
      <c r="L993" s="251"/>
      <c r="M993" s="229"/>
      <c r="N993" s="228">
        <v>0</v>
      </c>
      <c r="O993" s="64" t="s">
        <v>2820</v>
      </c>
      <c r="P993" s="241" t="b">
        <f>EXACT($A991,O993)</f>
        <v>1</v>
      </c>
      <c r="Q993" s="257">
        <v>0</v>
      </c>
      <c r="R993" s="258">
        <f t="shared" si="82"/>
        <v>0</v>
      </c>
    </row>
    <row r="994" spans="1:20" outlineLevel="1">
      <c r="A994" s="399" t="s">
        <v>3861</v>
      </c>
      <c r="C994" s="253">
        <f>SUM(C995)</f>
        <v>24568469.100000001</v>
      </c>
      <c r="D994" s="253">
        <f t="shared" si="78"/>
        <v>-24568469.100000001</v>
      </c>
      <c r="E994" s="254"/>
      <c r="F994" s="255"/>
      <c r="G994" s="255"/>
      <c r="H994" s="254"/>
      <c r="I994" s="253"/>
      <c r="J994" s="254"/>
      <c r="K994" s="253">
        <f t="shared" si="83"/>
        <v>-24568469.100000001</v>
      </c>
      <c r="L994" s="256" t="e">
        <f>#REF!+C994</f>
        <v>#REF!</v>
      </c>
      <c r="M994" s="218"/>
      <c r="N994" s="228" t="e">
        <v>#VALUE!</v>
      </c>
      <c r="O994" s="64">
        <v>0</v>
      </c>
      <c r="Q994" s="257">
        <v>-22552799.390000001</v>
      </c>
      <c r="R994" s="258">
        <f t="shared" si="82"/>
        <v>-2015669.7100000009</v>
      </c>
    </row>
    <row r="995" spans="1:20" outlineLevel="2">
      <c r="A995" s="271" t="s">
        <v>5134</v>
      </c>
      <c r="B995" s="195" t="s">
        <v>3862</v>
      </c>
      <c r="C995" s="229">
        <v>24568469.100000001</v>
      </c>
      <c r="D995" s="229">
        <f t="shared" si="78"/>
        <v>-24568469.100000001</v>
      </c>
      <c r="E995" s="254"/>
      <c r="F995" s="255"/>
      <c r="G995" s="255"/>
      <c r="H995" s="254"/>
      <c r="I995" s="229"/>
      <c r="J995" s="254"/>
      <c r="K995" s="229">
        <f t="shared" si="83"/>
        <v>-24568469.100000001</v>
      </c>
      <c r="L995" s="251"/>
      <c r="M995" s="218"/>
      <c r="N995" s="228">
        <v>0</v>
      </c>
      <c r="O995" s="64" t="s">
        <v>3861</v>
      </c>
      <c r="P995" s="241" t="b">
        <f>EXACT($A994,O995)</f>
        <v>1</v>
      </c>
      <c r="Q995" s="257">
        <v>0</v>
      </c>
      <c r="R995" s="258">
        <f t="shared" si="82"/>
        <v>-24568469.100000001</v>
      </c>
    </row>
    <row r="996" spans="1:20" outlineLevel="1">
      <c r="A996" s="399" t="s">
        <v>3863</v>
      </c>
      <c r="C996" s="253">
        <f>SUM(C997)</f>
        <v>662025</v>
      </c>
      <c r="D996" s="253">
        <f t="shared" si="78"/>
        <v>-662025</v>
      </c>
      <c r="E996" s="254"/>
      <c r="F996" s="255"/>
      <c r="G996" s="255"/>
      <c r="H996" s="254"/>
      <c r="I996" s="253"/>
      <c r="J996" s="254"/>
      <c r="K996" s="253">
        <f t="shared" si="83"/>
        <v>-662025</v>
      </c>
      <c r="L996" s="256" t="e">
        <f>#REF!+C996</f>
        <v>#REF!</v>
      </c>
      <c r="M996" s="218"/>
      <c r="N996" s="228" t="e">
        <v>#VALUE!</v>
      </c>
      <c r="O996" s="64">
        <v>0</v>
      </c>
      <c r="Q996" s="257">
        <v>-434899.5</v>
      </c>
      <c r="R996" s="258">
        <f t="shared" si="82"/>
        <v>-227125.5</v>
      </c>
    </row>
    <row r="997" spans="1:20" outlineLevel="2">
      <c r="A997" s="271" t="s">
        <v>5135</v>
      </c>
      <c r="B997" s="195" t="s">
        <v>3864</v>
      </c>
      <c r="C997" s="229">
        <v>662025</v>
      </c>
      <c r="D997" s="229">
        <f t="shared" si="78"/>
        <v>-662025</v>
      </c>
      <c r="E997" s="254"/>
      <c r="F997" s="255"/>
      <c r="G997" s="255"/>
      <c r="H997" s="254"/>
      <c r="I997" s="229"/>
      <c r="J997" s="254"/>
      <c r="K997" s="229">
        <f t="shared" si="83"/>
        <v>-662025</v>
      </c>
      <c r="L997" s="251"/>
      <c r="M997" s="218"/>
      <c r="N997" s="228">
        <v>0</v>
      </c>
      <c r="O997" s="64" t="s">
        <v>3863</v>
      </c>
      <c r="P997" s="241" t="b">
        <f>EXACT($A996,O997)</f>
        <v>1</v>
      </c>
      <c r="Q997" s="257">
        <v>0</v>
      </c>
      <c r="R997" s="258">
        <f t="shared" si="82"/>
        <v>-662025</v>
      </c>
    </row>
    <row r="998" spans="1:20" outlineLevel="1">
      <c r="A998" s="399" t="s">
        <v>3865</v>
      </c>
      <c r="B998" s="285" t="s">
        <v>3866</v>
      </c>
      <c r="C998" s="253">
        <f>SUM(C999:C1000)</f>
        <v>29448593</v>
      </c>
      <c r="D998" s="253">
        <f>C998*-1</f>
        <v>-29448593</v>
      </c>
      <c r="E998" s="254"/>
      <c r="F998" s="255"/>
      <c r="G998" s="255"/>
      <c r="H998" s="254"/>
      <c r="I998" s="253">
        <f>I1000+I999</f>
        <v>0</v>
      </c>
      <c r="J998" s="254"/>
      <c r="K998" s="253">
        <f t="shared" si="83"/>
        <v>-29448593</v>
      </c>
      <c r="L998" s="251"/>
      <c r="M998" s="218"/>
      <c r="N998" s="228" t="e">
        <v>#VALUE!</v>
      </c>
      <c r="O998" s="64">
        <v>0</v>
      </c>
      <c r="Q998" s="257">
        <v>0</v>
      </c>
      <c r="R998" s="258">
        <f t="shared" si="82"/>
        <v>-29448593</v>
      </c>
    </row>
    <row r="999" spans="1:20" outlineLevel="2">
      <c r="A999" s="412" t="s">
        <v>5136</v>
      </c>
      <c r="B999" s="286" t="s">
        <v>3867</v>
      </c>
      <c r="C999" s="229">
        <v>27722242</v>
      </c>
      <c r="D999" s="229">
        <f>C999*-1</f>
        <v>-27722242</v>
      </c>
      <c r="E999" s="254"/>
      <c r="F999" s="255"/>
      <c r="G999" s="255"/>
      <c r="H999" s="254"/>
      <c r="I999" s="229">
        <v>0</v>
      </c>
      <c r="J999" s="254"/>
      <c r="K999" s="229">
        <f t="shared" si="83"/>
        <v>-27722242</v>
      </c>
      <c r="L999" s="251"/>
      <c r="M999" s="218"/>
      <c r="N999" s="228">
        <v>0</v>
      </c>
      <c r="O999" s="64" t="s">
        <v>5748</v>
      </c>
      <c r="P999" s="241" t="b">
        <f>EXACT($A998,O999)</f>
        <v>0</v>
      </c>
      <c r="Q999" s="257">
        <v>0</v>
      </c>
      <c r="R999" s="258">
        <f t="shared" si="82"/>
        <v>-27722242</v>
      </c>
    </row>
    <row r="1000" spans="1:20" outlineLevel="2">
      <c r="A1000" s="412" t="s">
        <v>5137</v>
      </c>
      <c r="B1000" s="286" t="s">
        <v>3868</v>
      </c>
      <c r="C1000" s="229">
        <v>1726351</v>
      </c>
      <c r="D1000" s="229">
        <f>C1000*-1</f>
        <v>-1726351</v>
      </c>
      <c r="E1000" s="254"/>
      <c r="F1000" s="255"/>
      <c r="G1000" s="255"/>
      <c r="H1000" s="254"/>
      <c r="I1000" s="229"/>
      <c r="J1000" s="254"/>
      <c r="K1000" s="229">
        <f t="shared" si="83"/>
        <v>-1726351</v>
      </c>
      <c r="L1000" s="251"/>
      <c r="M1000" s="218"/>
      <c r="N1000" s="228">
        <v>0</v>
      </c>
      <c r="O1000" s="64" t="s">
        <v>3865</v>
      </c>
      <c r="P1000" s="241" t="b">
        <f>EXACT($A998,O1000)</f>
        <v>1</v>
      </c>
      <c r="Q1000" s="257">
        <v>0</v>
      </c>
      <c r="R1000" s="258">
        <f t="shared" si="82"/>
        <v>-1726351</v>
      </c>
    </row>
    <row r="1001" spans="1:20" outlineLevel="1">
      <c r="A1001" s="399" t="s">
        <v>2830</v>
      </c>
      <c r="C1001" s="253">
        <f>SUM(C1002)</f>
        <v>12742637</v>
      </c>
      <c r="D1001" s="253">
        <f t="shared" si="78"/>
        <v>-12742637</v>
      </c>
      <c r="E1001" s="254"/>
      <c r="F1001" s="255"/>
      <c r="G1001" s="255"/>
      <c r="H1001" s="254"/>
      <c r="I1001" s="253">
        <f>I1002</f>
        <v>-592711</v>
      </c>
      <c r="J1001" s="254"/>
      <c r="K1001" s="253">
        <f t="shared" si="83"/>
        <v>-13335348</v>
      </c>
      <c r="L1001" s="251"/>
      <c r="M1001" s="218"/>
      <c r="N1001" s="228" t="e">
        <v>#VALUE!</v>
      </c>
      <c r="O1001" s="64">
        <v>0</v>
      </c>
      <c r="Q1001" s="257">
        <v>-592711</v>
      </c>
      <c r="R1001" s="258">
        <f t="shared" si="82"/>
        <v>-12742637</v>
      </c>
    </row>
    <row r="1002" spans="1:20" ht="12.75" customHeight="1" outlineLevel="2">
      <c r="A1002" s="271" t="s">
        <v>5138</v>
      </c>
      <c r="B1002" s="195" t="s">
        <v>2831</v>
      </c>
      <c r="C1002" s="229">
        <v>12742637</v>
      </c>
      <c r="D1002" s="229">
        <f t="shared" si="78"/>
        <v>-12742637</v>
      </c>
      <c r="E1002" s="254"/>
      <c r="F1002" s="255"/>
      <c r="G1002" s="255"/>
      <c r="H1002" s="254"/>
      <c r="I1002" s="229">
        <v>-592711</v>
      </c>
      <c r="J1002" s="254"/>
      <c r="K1002" s="229">
        <f t="shared" si="83"/>
        <v>-13335348</v>
      </c>
      <c r="L1002" s="251"/>
      <c r="M1002" s="218"/>
      <c r="N1002" s="228">
        <v>0</v>
      </c>
      <c r="O1002" s="64" t="s">
        <v>2830</v>
      </c>
      <c r="P1002" s="241" t="b">
        <f>EXACT($A1001,O1002)</f>
        <v>1</v>
      </c>
      <c r="Q1002" s="257">
        <v>0</v>
      </c>
      <c r="R1002" s="258">
        <f t="shared" si="82"/>
        <v>-13335348</v>
      </c>
    </row>
    <row r="1003" spans="1:20" outlineLevel="1">
      <c r="A1003" s="399" t="s">
        <v>3869</v>
      </c>
      <c r="C1003" s="253">
        <f>SUM(C1004)</f>
        <v>35317252</v>
      </c>
      <c r="D1003" s="253">
        <f t="shared" si="78"/>
        <v>-35317252</v>
      </c>
      <c r="E1003" s="254"/>
      <c r="F1003" s="255"/>
      <c r="G1003" s="255"/>
      <c r="H1003" s="254"/>
      <c r="I1003" s="253">
        <f>I1004</f>
        <v>0</v>
      </c>
      <c r="J1003" s="254"/>
      <c r="K1003" s="253">
        <f t="shared" si="83"/>
        <v>-35317252</v>
      </c>
      <c r="L1003" s="256" t="e">
        <f>#REF!+C1003</f>
        <v>#REF!</v>
      </c>
      <c r="M1003" s="218"/>
      <c r="N1003" s="228" t="e">
        <v>#VALUE!</v>
      </c>
      <c r="O1003" s="64">
        <v>0</v>
      </c>
      <c r="Q1003" s="257">
        <v>-31202233</v>
      </c>
      <c r="R1003" s="258">
        <f t="shared" si="82"/>
        <v>-4115019</v>
      </c>
      <c r="T1003" s="228"/>
    </row>
    <row r="1004" spans="1:20" ht="12.75" customHeight="1" outlineLevel="2">
      <c r="A1004" s="271" t="s">
        <v>5139</v>
      </c>
      <c r="B1004" s="195" t="s">
        <v>3870</v>
      </c>
      <c r="C1004" s="229">
        <v>35317252</v>
      </c>
      <c r="D1004" s="229">
        <f t="shared" ref="D1004:D1015" si="84">C1004*-1</f>
        <v>-35317252</v>
      </c>
      <c r="E1004" s="254"/>
      <c r="F1004" s="255"/>
      <c r="G1004" s="255"/>
      <c r="H1004" s="254"/>
      <c r="I1004" s="229">
        <v>0</v>
      </c>
      <c r="J1004" s="254"/>
      <c r="K1004" s="229">
        <f t="shared" si="83"/>
        <v>-35317252</v>
      </c>
      <c r="L1004" s="251"/>
      <c r="M1004" s="218"/>
      <c r="N1004" s="228">
        <v>0</v>
      </c>
      <c r="O1004" s="64" t="s">
        <v>3869</v>
      </c>
      <c r="P1004" s="241" t="b">
        <f>EXACT($A1003,O1004)</f>
        <v>1</v>
      </c>
      <c r="Q1004" s="257">
        <v>0</v>
      </c>
      <c r="R1004" s="258">
        <f t="shared" si="82"/>
        <v>-35317252</v>
      </c>
    </row>
    <row r="1005" spans="1:20" outlineLevel="1">
      <c r="A1005" s="399" t="s">
        <v>2842</v>
      </c>
      <c r="C1005" s="253">
        <f>C1006+C1007</f>
        <v>0</v>
      </c>
      <c r="D1005" s="253">
        <f t="shared" si="84"/>
        <v>0</v>
      </c>
      <c r="E1005" s="254"/>
      <c r="F1005" s="255"/>
      <c r="G1005" s="255"/>
      <c r="H1005" s="254"/>
      <c r="I1005" s="253">
        <f>I1006</f>
        <v>0</v>
      </c>
      <c r="J1005" s="254"/>
      <c r="K1005" s="253">
        <f t="shared" si="83"/>
        <v>0</v>
      </c>
      <c r="L1005" s="251"/>
      <c r="M1005" s="218"/>
      <c r="N1005" s="228" t="e">
        <v>#VALUE!</v>
      </c>
      <c r="O1005" s="64">
        <v>0</v>
      </c>
      <c r="Q1005" s="257">
        <v>0</v>
      </c>
      <c r="R1005" s="258">
        <f t="shared" si="82"/>
        <v>0</v>
      </c>
    </row>
    <row r="1006" spans="1:20" outlineLevel="2">
      <c r="A1006" s="271" t="s">
        <v>5140</v>
      </c>
      <c r="B1006" s="195" t="s">
        <v>3871</v>
      </c>
      <c r="C1006" s="229">
        <v>6398424</v>
      </c>
      <c r="D1006" s="229">
        <f t="shared" si="84"/>
        <v>-6398424</v>
      </c>
      <c r="E1006" s="254"/>
      <c r="F1006" s="255"/>
      <c r="G1006" s="255"/>
      <c r="H1006" s="254"/>
      <c r="I1006" s="229">
        <v>0</v>
      </c>
      <c r="J1006" s="254"/>
      <c r="K1006" s="229">
        <f t="shared" si="83"/>
        <v>-6398424</v>
      </c>
      <c r="L1006" s="251"/>
      <c r="M1006" s="218"/>
      <c r="N1006" s="228">
        <v>0</v>
      </c>
      <c r="O1006" s="64" t="s">
        <v>2842</v>
      </c>
      <c r="P1006" s="241" t="b">
        <f>EXACT($A1005,O1006)</f>
        <v>1</v>
      </c>
      <c r="Q1006" s="257">
        <v>0</v>
      </c>
      <c r="R1006" s="258">
        <f t="shared" si="82"/>
        <v>-6398424</v>
      </c>
    </row>
    <row r="1007" spans="1:20" outlineLevel="2">
      <c r="A1007" s="271" t="s">
        <v>5794</v>
      </c>
      <c r="B1007" s="195" t="s">
        <v>3872</v>
      </c>
      <c r="C1007" s="229">
        <v>-6398424</v>
      </c>
      <c r="D1007" s="229">
        <f t="shared" si="84"/>
        <v>6398424</v>
      </c>
      <c r="E1007" s="254"/>
      <c r="F1007" s="255"/>
      <c r="G1007" s="255"/>
      <c r="H1007" s="254"/>
      <c r="I1007" s="229">
        <v>0</v>
      </c>
      <c r="J1007" s="254"/>
      <c r="K1007" s="229">
        <f t="shared" si="83"/>
        <v>6398424</v>
      </c>
      <c r="L1007" s="251"/>
      <c r="M1007" s="218"/>
      <c r="N1007" s="228">
        <v>0</v>
      </c>
      <c r="O1007" s="64" t="s">
        <v>2842</v>
      </c>
      <c r="P1007" s="241" t="b">
        <f>EXACT($A1006,O1007)</f>
        <v>0</v>
      </c>
      <c r="Q1007" s="257">
        <v>0</v>
      </c>
      <c r="R1007" s="258">
        <f t="shared" si="82"/>
        <v>6398424</v>
      </c>
    </row>
    <row r="1008" spans="1:20" outlineLevel="1">
      <c r="A1008" s="413" t="s">
        <v>3873</v>
      </c>
      <c r="B1008" s="195"/>
      <c r="C1008" s="253">
        <f>C1009</f>
        <v>0</v>
      </c>
      <c r="D1008" s="253">
        <f t="shared" si="84"/>
        <v>0</v>
      </c>
      <c r="E1008" s="254"/>
      <c r="F1008" s="255"/>
      <c r="G1008" s="255"/>
      <c r="H1008" s="254"/>
      <c r="I1008" s="253">
        <f>I1009</f>
        <v>0</v>
      </c>
      <c r="J1008" s="254"/>
      <c r="K1008" s="253">
        <f t="shared" si="83"/>
        <v>0</v>
      </c>
      <c r="L1008" s="251"/>
      <c r="M1008" s="218"/>
      <c r="N1008" s="228" t="e">
        <v>#VALUE!</v>
      </c>
      <c r="O1008" s="64">
        <v>0</v>
      </c>
      <c r="Q1008" s="257">
        <v>0</v>
      </c>
      <c r="R1008" s="258">
        <f t="shared" si="82"/>
        <v>0</v>
      </c>
    </row>
    <row r="1009" spans="1:20" outlineLevel="2">
      <c r="A1009" s="271" t="s">
        <v>5141</v>
      </c>
      <c r="B1009" s="195" t="s">
        <v>3874</v>
      </c>
      <c r="C1009" s="229">
        <v>0</v>
      </c>
      <c r="D1009" s="229">
        <f t="shared" si="84"/>
        <v>0</v>
      </c>
      <c r="E1009" s="254"/>
      <c r="F1009" s="255"/>
      <c r="G1009" s="255"/>
      <c r="H1009" s="254"/>
      <c r="I1009" s="229">
        <v>0</v>
      </c>
      <c r="J1009" s="254"/>
      <c r="K1009" s="229">
        <f t="shared" si="83"/>
        <v>0</v>
      </c>
      <c r="L1009" s="251"/>
      <c r="M1009" s="218"/>
      <c r="N1009" s="228">
        <v>0</v>
      </c>
      <c r="O1009" s="64" t="s">
        <v>3873</v>
      </c>
      <c r="P1009" s="241" t="b">
        <f>EXACT($A1008,O1009)</f>
        <v>1</v>
      </c>
      <c r="Q1009" s="257">
        <v>0</v>
      </c>
      <c r="R1009" s="258">
        <f t="shared" si="82"/>
        <v>0</v>
      </c>
    </row>
    <row r="1010" spans="1:20" outlineLevel="1">
      <c r="A1010" s="399" t="s">
        <v>3875</v>
      </c>
      <c r="C1010" s="253">
        <f>SUM(C1011)</f>
        <v>-30489511.050000001</v>
      </c>
      <c r="D1010" s="253">
        <f t="shared" si="84"/>
        <v>30489511.050000001</v>
      </c>
      <c r="E1010" s="254"/>
      <c r="F1010" s="255"/>
      <c r="G1010" s="255"/>
      <c r="H1010" s="254"/>
      <c r="I1010" s="253">
        <f>I1011</f>
        <v>-2181216.02</v>
      </c>
      <c r="J1010" s="254"/>
      <c r="K1010" s="253">
        <f t="shared" si="83"/>
        <v>28308295.030000001</v>
      </c>
      <c r="L1010" s="256" t="e">
        <f>#REF!+C1010</f>
        <v>#REF!</v>
      </c>
      <c r="M1010" s="218"/>
      <c r="N1010" s="228" t="e">
        <v>#VALUE!</v>
      </c>
      <c r="O1010" s="64">
        <v>0</v>
      </c>
      <c r="Q1010" s="257">
        <v>24719069.82</v>
      </c>
      <c r="R1010" s="258">
        <f t="shared" si="82"/>
        <v>3589225.2100000009</v>
      </c>
    </row>
    <row r="1011" spans="1:20" outlineLevel="2">
      <c r="A1011" s="271" t="s">
        <v>5142</v>
      </c>
      <c r="B1011" s="195" t="s">
        <v>3876</v>
      </c>
      <c r="C1011" s="229">
        <v>-30489511.050000001</v>
      </c>
      <c r="D1011" s="229">
        <f t="shared" si="84"/>
        <v>30489511.050000001</v>
      </c>
      <c r="E1011" s="254"/>
      <c r="F1011" s="255"/>
      <c r="G1011" s="255"/>
      <c r="H1011" s="254"/>
      <c r="I1011" s="229">
        <v>-2181216.02</v>
      </c>
      <c r="J1011" s="254"/>
      <c r="K1011" s="229">
        <f t="shared" si="83"/>
        <v>28308295.030000001</v>
      </c>
      <c r="L1011" s="251"/>
      <c r="M1011" s="218"/>
      <c r="N1011" s="228">
        <v>0</v>
      </c>
      <c r="O1011" s="64" t="s">
        <v>3875</v>
      </c>
      <c r="P1011" s="241" t="b">
        <f>EXACT($A1010,O1011)</f>
        <v>1</v>
      </c>
      <c r="Q1011" s="257">
        <v>0</v>
      </c>
      <c r="R1011" s="258">
        <f t="shared" si="82"/>
        <v>28308295.030000001</v>
      </c>
    </row>
    <row r="1012" spans="1:20" outlineLevel="1">
      <c r="A1012" s="399" t="s">
        <v>2826</v>
      </c>
      <c r="C1012" s="253">
        <f>SUM(C1013:C1015)</f>
        <v>-114057552.2299998</v>
      </c>
      <c r="D1012" s="253">
        <f t="shared" si="84"/>
        <v>114057552.2299998</v>
      </c>
      <c r="E1012" s="254"/>
      <c r="F1012" s="269"/>
      <c r="G1012" s="269"/>
      <c r="H1012" s="265"/>
      <c r="I1012" s="253">
        <f>I1013+I1014+I1015</f>
        <v>-114057552.2299998</v>
      </c>
      <c r="J1012" s="254"/>
      <c r="K1012" s="253">
        <f t="shared" si="83"/>
        <v>0</v>
      </c>
      <c r="L1012" s="256" t="e">
        <f>#REF!+C1012</f>
        <v>#REF!</v>
      </c>
      <c r="M1012" s="218"/>
      <c r="N1012" s="228" t="e">
        <v>#VALUE!</v>
      </c>
      <c r="O1012" s="64">
        <v>0</v>
      </c>
      <c r="Q1012" s="257">
        <v>0.46999999880790699</v>
      </c>
      <c r="R1012" s="258">
        <f t="shared" si="82"/>
        <v>-0.46999999880790699</v>
      </c>
      <c r="S1012" s="228"/>
    </row>
    <row r="1013" spans="1:20" outlineLevel="2">
      <c r="A1013" s="271" t="s">
        <v>5143</v>
      </c>
      <c r="B1013" s="195" t="s">
        <v>3877</v>
      </c>
      <c r="C1013" s="229">
        <v>-77162544.109999895</v>
      </c>
      <c r="D1013" s="229">
        <f t="shared" si="84"/>
        <v>77162544.109999895</v>
      </c>
      <c r="E1013" s="254"/>
      <c r="F1013" s="255"/>
      <c r="G1013" s="255"/>
      <c r="H1013" s="254"/>
      <c r="I1013" s="229">
        <v>-77162544.109999895</v>
      </c>
      <c r="J1013" s="254"/>
      <c r="K1013" s="229">
        <f t="shared" si="83"/>
        <v>0</v>
      </c>
      <c r="L1013" s="251"/>
      <c r="M1013" s="218"/>
      <c r="N1013" s="228">
        <v>0</v>
      </c>
      <c r="O1013" s="64" t="s">
        <v>2826</v>
      </c>
      <c r="P1013" s="241" t="b">
        <f>EXACT($A$1012,O1013)</f>
        <v>1</v>
      </c>
      <c r="Q1013" s="257">
        <v>0</v>
      </c>
      <c r="R1013" s="258">
        <f t="shared" si="82"/>
        <v>0</v>
      </c>
    </row>
    <row r="1014" spans="1:20" outlineLevel="2">
      <c r="A1014" s="271" t="s">
        <v>5144</v>
      </c>
      <c r="B1014" s="195" t="s">
        <v>2836</v>
      </c>
      <c r="C1014" s="229">
        <v>-34859568.1199999</v>
      </c>
      <c r="D1014" s="229">
        <f t="shared" si="84"/>
        <v>34859568.1199999</v>
      </c>
      <c r="E1014" s="254"/>
      <c r="F1014" s="255"/>
      <c r="G1014" s="255"/>
      <c r="H1014" s="254"/>
      <c r="I1014" s="229">
        <v>-34859568.1199999</v>
      </c>
      <c r="J1014" s="254"/>
      <c r="K1014" s="229">
        <f t="shared" si="83"/>
        <v>0</v>
      </c>
      <c r="L1014" s="251"/>
      <c r="M1014" s="218"/>
      <c r="N1014" s="228">
        <v>0</v>
      </c>
      <c r="O1014" s="64" t="s">
        <v>2826</v>
      </c>
      <c r="P1014" s="241" t="b">
        <f>EXACT($A$1012,O1014)</f>
        <v>1</v>
      </c>
      <c r="Q1014" s="257">
        <v>0</v>
      </c>
      <c r="R1014" s="258">
        <f t="shared" si="82"/>
        <v>0</v>
      </c>
    </row>
    <row r="1015" spans="1:20" outlineLevel="2">
      <c r="A1015" s="400" t="s">
        <v>5145</v>
      </c>
      <c r="B1015" s="44" t="s">
        <v>2824</v>
      </c>
      <c r="C1015" s="229">
        <v>-2035440</v>
      </c>
      <c r="D1015" s="229">
        <f t="shared" si="84"/>
        <v>2035440</v>
      </c>
      <c r="E1015" s="254"/>
      <c r="F1015" s="255"/>
      <c r="G1015" s="255"/>
      <c r="H1015" s="254"/>
      <c r="I1015" s="229">
        <v>-2035440</v>
      </c>
      <c r="J1015" s="254"/>
      <c r="K1015" s="229">
        <f t="shared" si="83"/>
        <v>0</v>
      </c>
      <c r="L1015" s="251"/>
      <c r="M1015" s="218"/>
      <c r="N1015" s="228">
        <v>0</v>
      </c>
      <c r="O1015" s="64" t="s">
        <v>2826</v>
      </c>
      <c r="P1015" s="241" t="b">
        <f>EXACT($A$1012,O1015)</f>
        <v>1</v>
      </c>
      <c r="Q1015" s="257">
        <v>0</v>
      </c>
      <c r="R1015" s="258">
        <f t="shared" si="82"/>
        <v>0</v>
      </c>
    </row>
    <row r="1016" spans="1:20" outlineLevel="1">
      <c r="E1016" s="254"/>
      <c r="F1016" s="255"/>
      <c r="G1016" s="255"/>
      <c r="H1016" s="254"/>
      <c r="I1016" s="253"/>
      <c r="J1016" s="254"/>
      <c r="O1016" s="64"/>
      <c r="Q1016" s="257"/>
      <c r="R1016" s="258"/>
    </row>
    <row r="1017" spans="1:20">
      <c r="A1017" s="399" t="s">
        <v>3878</v>
      </c>
      <c r="B1017" s="248"/>
      <c r="C1017" s="228">
        <f>C975+C977+C979+C984+C986+C988+C991+C994+C996+C998+C1001+C1003+C1005+C1008+C1010+C1012</f>
        <v>98371263.370000079</v>
      </c>
      <c r="D1017" s="228">
        <f>C1017*-1</f>
        <v>-98371263.370000079</v>
      </c>
      <c r="E1017" s="254"/>
      <c r="F1017" s="255"/>
      <c r="G1017" s="255"/>
      <c r="H1017" s="254"/>
      <c r="I1017" s="228">
        <f>I975+I984+I986+I994+I996+I991+I1003+I1008+I1010+I1012+I998+I1001+I988+I1005+I979</f>
        <v>-4519745.8999999054</v>
      </c>
      <c r="J1017" s="254"/>
      <c r="K1017" s="228">
        <f>D1017+I1017</f>
        <v>-102891009.26999998</v>
      </c>
      <c r="L1017" s="256" t="e">
        <f>#REF!+C1017</f>
        <v>#REF!</v>
      </c>
      <c r="M1017" s="218"/>
      <c r="N1017" s="228" t="e">
        <v>#VALUE!</v>
      </c>
      <c r="O1017" s="64"/>
      <c r="Q1017" s="257"/>
      <c r="R1017" s="258"/>
      <c r="S1017" s="228"/>
      <c r="T1017" s="228"/>
    </row>
    <row r="1018" spans="1:20">
      <c r="A1018" s="248"/>
      <c r="B1018" s="218"/>
      <c r="C1018" s="218"/>
      <c r="D1018" s="218"/>
      <c r="E1018" s="254"/>
      <c r="F1018" s="255"/>
      <c r="G1018" s="255"/>
      <c r="H1018" s="254"/>
      <c r="I1018" s="218"/>
      <c r="J1018" s="265"/>
      <c r="K1018" s="197"/>
      <c r="L1018" s="251"/>
      <c r="M1018" s="218"/>
      <c r="N1018" s="228"/>
      <c r="O1018" s="64"/>
      <c r="Q1018" s="257"/>
      <c r="R1018" s="258"/>
    </row>
    <row r="1019" spans="1:20">
      <c r="A1019" s="397" t="s">
        <v>3446</v>
      </c>
      <c r="B1019" s="248"/>
      <c r="C1019" s="218">
        <f>C875+C974+C1017</f>
        <v>520305147.07999963</v>
      </c>
      <c r="D1019" s="218">
        <f>C1019*-1</f>
        <v>-520305147.07999963</v>
      </c>
      <c r="E1019" s="254"/>
      <c r="F1019" s="255"/>
      <c r="G1019" s="255"/>
      <c r="H1019" s="254"/>
      <c r="I1019" s="218">
        <f>I875+I974+I1017</f>
        <v>58158336.439999998</v>
      </c>
      <c r="J1019" s="265"/>
      <c r="K1019" s="218">
        <f>D1019+I1019</f>
        <v>-462146810.63999963</v>
      </c>
      <c r="L1019" s="256"/>
      <c r="M1019" s="218"/>
      <c r="N1019" s="228" t="e">
        <v>#VALUE!</v>
      </c>
      <c r="O1019" s="64"/>
      <c r="Q1019" s="257"/>
      <c r="R1019" s="258"/>
    </row>
    <row r="1020" spans="1:20">
      <c r="E1020" s="254"/>
      <c r="F1020" s="255"/>
      <c r="G1020" s="255"/>
      <c r="H1020" s="254"/>
      <c r="J1020" s="249"/>
      <c r="N1020" s="228"/>
      <c r="O1020" s="64"/>
      <c r="Q1020" s="257"/>
      <c r="R1020" s="258"/>
    </row>
    <row r="1021" spans="1:20">
      <c r="A1021" s="397" t="s">
        <v>3879</v>
      </c>
      <c r="E1021" s="254"/>
      <c r="F1021" s="255"/>
      <c r="G1021" s="255"/>
      <c r="H1021" s="254"/>
      <c r="J1021" s="249"/>
      <c r="N1021" s="228" t="e">
        <v>#VALUE!</v>
      </c>
      <c r="O1021" s="64"/>
      <c r="Q1021" s="257"/>
      <c r="R1021" s="258"/>
    </row>
    <row r="1022" spans="1:20">
      <c r="A1022" s="248"/>
      <c r="E1022" s="254"/>
      <c r="F1022" s="255"/>
      <c r="G1022" s="255"/>
      <c r="H1022" s="254"/>
      <c r="J1022" s="249"/>
      <c r="N1022" s="228"/>
      <c r="O1022" s="64"/>
      <c r="Q1022" s="257"/>
      <c r="R1022" s="258"/>
    </row>
    <row r="1023" spans="1:20" outlineLevel="1" collapsed="1">
      <c r="A1023" s="399" t="s">
        <v>3880</v>
      </c>
      <c r="C1023" s="253">
        <f>SUM(C1024)</f>
        <v>238363098.52000001</v>
      </c>
      <c r="D1023" s="253">
        <f>C1023*-1</f>
        <v>-238363098.52000001</v>
      </c>
      <c r="E1023" s="254"/>
      <c r="F1023" s="255"/>
      <c r="G1023" s="255"/>
      <c r="H1023" s="254"/>
      <c r="I1023" s="253">
        <f>H1023*-1</f>
        <v>0</v>
      </c>
      <c r="J1023" s="254"/>
      <c r="K1023" s="253">
        <f>D1023+I1023</f>
        <v>-238363098.52000001</v>
      </c>
      <c r="L1023" s="256" t="e">
        <f>#REF!+C1023</f>
        <v>#REF!</v>
      </c>
      <c r="M1023" s="253"/>
      <c r="N1023" s="228" t="e">
        <v>#VALUE!</v>
      </c>
      <c r="O1023" s="64">
        <v>0</v>
      </c>
      <c r="Q1023" s="257">
        <v>-218499506.97</v>
      </c>
      <c r="R1023" s="258">
        <f>K1023-Q1023</f>
        <v>-19863591.550000012</v>
      </c>
    </row>
    <row r="1024" spans="1:20" outlineLevel="2">
      <c r="A1024" s="271" t="s">
        <v>5146</v>
      </c>
      <c r="B1024" s="195" t="s">
        <v>3881</v>
      </c>
      <c r="C1024" s="229">
        <v>238363098.52000001</v>
      </c>
      <c r="D1024" s="229">
        <f>C1024*-1</f>
        <v>-238363098.52000001</v>
      </c>
      <c r="E1024" s="254"/>
      <c r="F1024" s="255"/>
      <c r="G1024" s="255"/>
      <c r="H1024" s="254"/>
      <c r="I1024" s="229">
        <v>0</v>
      </c>
      <c r="J1024" s="254"/>
      <c r="K1024" s="229">
        <f>D1024+I1024</f>
        <v>-238363098.52000001</v>
      </c>
      <c r="L1024" s="251"/>
      <c r="M1024" s="229"/>
      <c r="N1024" s="228">
        <v>0</v>
      </c>
      <c r="O1024" s="64" t="s">
        <v>3880</v>
      </c>
      <c r="P1024" s="241" t="b">
        <f>EXACT($A1023,O1024)</f>
        <v>1</v>
      </c>
      <c r="Q1024" s="257">
        <v>0</v>
      </c>
      <c r="R1024" s="258">
        <f>K1024-Q1024</f>
        <v>-238363098.52000001</v>
      </c>
    </row>
    <row r="1025" spans="1:18" outlineLevel="1">
      <c r="A1025" s="399" t="s">
        <v>3882</v>
      </c>
      <c r="B1025" s="195"/>
      <c r="C1025" s="253">
        <f>SUM(C1026)</f>
        <v>0</v>
      </c>
      <c r="D1025" s="253">
        <f>C1025*-1</f>
        <v>0</v>
      </c>
      <c r="E1025" s="254"/>
      <c r="F1025" s="255"/>
      <c r="G1025" s="255"/>
      <c r="H1025" s="254"/>
      <c r="I1025" s="253"/>
      <c r="J1025" s="254"/>
      <c r="K1025" s="253">
        <f>D1025+I1025</f>
        <v>0</v>
      </c>
      <c r="L1025" s="256" t="e">
        <f>#REF!+C1025</f>
        <v>#REF!</v>
      </c>
      <c r="M1025" s="253"/>
      <c r="N1025" s="228" t="e">
        <v>#VALUE!</v>
      </c>
      <c r="O1025" s="64">
        <v>0</v>
      </c>
      <c r="Q1025" s="257">
        <v>0</v>
      </c>
      <c r="R1025" s="258">
        <f>K1025-Q1025</f>
        <v>0</v>
      </c>
    </row>
    <row r="1026" spans="1:18" outlineLevel="2">
      <c r="A1026" s="271" t="s">
        <v>5147</v>
      </c>
      <c r="B1026" s="195" t="s">
        <v>3883</v>
      </c>
      <c r="C1026" s="229">
        <v>0</v>
      </c>
      <c r="D1026" s="229">
        <f>C1026*-1</f>
        <v>0</v>
      </c>
      <c r="E1026" s="254"/>
      <c r="F1026" s="255"/>
      <c r="G1026" s="255"/>
      <c r="H1026" s="254"/>
      <c r="I1026" s="229"/>
      <c r="J1026" s="254"/>
      <c r="K1026" s="229">
        <f>D1026+I1026</f>
        <v>0</v>
      </c>
      <c r="L1026" s="251"/>
      <c r="M1026" s="229"/>
      <c r="N1026" s="228">
        <v>0</v>
      </c>
      <c r="O1026" s="64" t="s">
        <v>3882</v>
      </c>
      <c r="P1026" s="241" t="b">
        <f>EXACT($A1025,O1026)</f>
        <v>1</v>
      </c>
      <c r="Q1026" s="257">
        <v>0</v>
      </c>
      <c r="R1026" s="258">
        <f>K1026+Q1026</f>
        <v>0</v>
      </c>
    </row>
    <row r="1027" spans="1:18" outlineLevel="1">
      <c r="A1027" s="189"/>
      <c r="B1027" s="195"/>
      <c r="C1027" s="229"/>
      <c r="D1027" s="229"/>
      <c r="E1027" s="254"/>
      <c r="F1027" s="255"/>
      <c r="G1027" s="255"/>
      <c r="H1027" s="254"/>
      <c r="I1027" s="229"/>
      <c r="J1027" s="254"/>
      <c r="K1027" s="229"/>
      <c r="L1027" s="250"/>
      <c r="M1027" s="229"/>
      <c r="N1027" s="228"/>
      <c r="O1027" s="64"/>
      <c r="Q1027" s="257"/>
      <c r="R1027" s="258"/>
    </row>
    <row r="1028" spans="1:18">
      <c r="A1028" s="399" t="s">
        <v>3884</v>
      </c>
      <c r="C1028" s="287">
        <f>C1023+C1025</f>
        <v>238363098.52000001</v>
      </c>
      <c r="D1028" s="287">
        <f>C1028*-1</f>
        <v>-238363098.52000001</v>
      </c>
      <c r="E1028" s="254"/>
      <c r="F1028" s="255"/>
      <c r="G1028" s="255"/>
      <c r="H1028" s="254"/>
      <c r="I1028" s="228">
        <f>I1023</f>
        <v>0</v>
      </c>
      <c r="J1028" s="249"/>
      <c r="K1028" s="287">
        <f>D1028+I1028</f>
        <v>-238363098.52000001</v>
      </c>
      <c r="N1028" s="228" t="e">
        <v>#VALUE!</v>
      </c>
      <c r="O1028" s="64">
        <v>0</v>
      </c>
      <c r="Q1028" s="257"/>
      <c r="R1028" s="258"/>
    </row>
    <row r="1029" spans="1:18" outlineLevel="1">
      <c r="A1029" s="399" t="s">
        <v>3885</v>
      </c>
      <c r="C1029" s="253">
        <f>SUM(C1030)</f>
        <v>0</v>
      </c>
      <c r="D1029" s="253">
        <f t="shared" ref="D1029:D1099" si="85">C1029*-1</f>
        <v>0</v>
      </c>
      <c r="E1029" s="254"/>
      <c r="F1029" s="255"/>
      <c r="G1029" s="255"/>
      <c r="H1029" s="254"/>
      <c r="I1029" s="253"/>
      <c r="J1029" s="254"/>
      <c r="K1029" s="253">
        <f t="shared" ref="K1029:K1099" si="86">D1029+I1029</f>
        <v>0</v>
      </c>
      <c r="L1029" s="256" t="e">
        <f>#REF!+C1029</f>
        <v>#REF!</v>
      </c>
      <c r="M1029" s="228"/>
      <c r="N1029" s="228" t="e">
        <v>#VALUE!</v>
      </c>
      <c r="O1029" s="64">
        <v>0</v>
      </c>
      <c r="Q1029" s="257">
        <v>0</v>
      </c>
      <c r="R1029" s="258">
        <f>K1029+Q1029</f>
        <v>0</v>
      </c>
    </row>
    <row r="1030" spans="1:18" outlineLevel="2">
      <c r="A1030" s="400" t="s">
        <v>5148</v>
      </c>
      <c r="B1030" s="44" t="s">
        <v>3886</v>
      </c>
      <c r="C1030" s="229">
        <v>0</v>
      </c>
      <c r="D1030" s="229">
        <f t="shared" si="85"/>
        <v>0</v>
      </c>
      <c r="E1030" s="254"/>
      <c r="F1030" s="255"/>
      <c r="G1030" s="255"/>
      <c r="H1030" s="254"/>
      <c r="I1030" s="229"/>
      <c r="J1030" s="254"/>
      <c r="K1030" s="229">
        <f t="shared" si="86"/>
        <v>0</v>
      </c>
      <c r="L1030" s="256"/>
      <c r="M1030" s="229"/>
      <c r="N1030" s="228">
        <v>0</v>
      </c>
      <c r="O1030" s="64" t="s">
        <v>3885</v>
      </c>
      <c r="P1030" s="241" t="b">
        <f>EXACT($A1029,O1030)</f>
        <v>1</v>
      </c>
      <c r="Q1030" s="257">
        <v>0</v>
      </c>
      <c r="R1030" s="258">
        <f t="shared" ref="R1030:R1093" si="87">K1030-Q1030</f>
        <v>0</v>
      </c>
    </row>
    <row r="1031" spans="1:18" outlineLevel="1">
      <c r="A1031" s="399" t="s">
        <v>3887</v>
      </c>
      <c r="B1031" s="195"/>
      <c r="C1031" s="253">
        <f>SUM(C1032)</f>
        <v>0</v>
      </c>
      <c r="D1031" s="253">
        <f t="shared" si="85"/>
        <v>0</v>
      </c>
      <c r="E1031" s="254"/>
      <c r="F1031" s="255"/>
      <c r="G1031" s="255"/>
      <c r="H1031" s="254"/>
      <c r="I1031" s="253"/>
      <c r="J1031" s="254"/>
      <c r="K1031" s="253">
        <f t="shared" si="86"/>
        <v>0</v>
      </c>
      <c r="L1031" s="256"/>
      <c r="M1031" s="229"/>
      <c r="N1031" s="228" t="e">
        <v>#VALUE!</v>
      </c>
      <c r="O1031" s="64">
        <v>0</v>
      </c>
      <c r="Q1031" s="257">
        <v>0</v>
      </c>
      <c r="R1031" s="258">
        <f>K1031+Q1031</f>
        <v>0</v>
      </c>
    </row>
    <row r="1032" spans="1:18" outlineLevel="2">
      <c r="A1032" s="271" t="s">
        <v>5149</v>
      </c>
      <c r="B1032" s="195" t="s">
        <v>3888</v>
      </c>
      <c r="C1032" s="229">
        <v>0</v>
      </c>
      <c r="D1032" s="229">
        <f t="shared" si="85"/>
        <v>0</v>
      </c>
      <c r="E1032" s="254"/>
      <c r="F1032" s="255"/>
      <c r="G1032" s="255"/>
      <c r="H1032" s="254"/>
      <c r="I1032" s="229"/>
      <c r="J1032" s="254"/>
      <c r="K1032" s="229">
        <f t="shared" si="86"/>
        <v>0</v>
      </c>
      <c r="L1032" s="256"/>
      <c r="M1032" s="229"/>
      <c r="N1032" s="228">
        <v>0</v>
      </c>
      <c r="O1032" s="64" t="s">
        <v>3887</v>
      </c>
      <c r="P1032" s="241" t="b">
        <f>EXACT($A1031,O1032)</f>
        <v>1</v>
      </c>
      <c r="Q1032" s="257">
        <v>0</v>
      </c>
      <c r="R1032" s="258">
        <f t="shared" si="87"/>
        <v>0</v>
      </c>
    </row>
    <row r="1033" spans="1:18" outlineLevel="1">
      <c r="A1033" s="399" t="s">
        <v>3889</v>
      </c>
      <c r="C1033" s="253">
        <f>SUM(C1034)</f>
        <v>0</v>
      </c>
      <c r="D1033" s="253">
        <f t="shared" si="85"/>
        <v>0</v>
      </c>
      <c r="E1033" s="254"/>
      <c r="F1033" s="255"/>
      <c r="G1033" s="255"/>
      <c r="H1033" s="254"/>
      <c r="I1033" s="253"/>
      <c r="J1033" s="254"/>
      <c r="K1033" s="253">
        <f t="shared" si="86"/>
        <v>0</v>
      </c>
      <c r="L1033" s="256"/>
      <c r="M1033" s="229"/>
      <c r="N1033" s="228" t="e">
        <v>#VALUE!</v>
      </c>
      <c r="O1033" s="64">
        <v>0</v>
      </c>
      <c r="Q1033" s="257">
        <v>0</v>
      </c>
      <c r="R1033" s="258">
        <f t="shared" si="87"/>
        <v>0</v>
      </c>
    </row>
    <row r="1034" spans="1:18" outlineLevel="2">
      <c r="A1034" s="271" t="s">
        <v>5150</v>
      </c>
      <c r="B1034" s="195" t="s">
        <v>3890</v>
      </c>
      <c r="C1034" s="229">
        <v>0</v>
      </c>
      <c r="D1034" s="229">
        <f t="shared" si="85"/>
        <v>0</v>
      </c>
      <c r="E1034" s="254"/>
      <c r="F1034" s="255"/>
      <c r="G1034" s="255"/>
      <c r="H1034" s="254"/>
      <c r="I1034" s="229"/>
      <c r="J1034" s="254"/>
      <c r="K1034" s="229">
        <f t="shared" si="86"/>
        <v>0</v>
      </c>
      <c r="L1034" s="256"/>
      <c r="M1034" s="229"/>
      <c r="N1034" s="228">
        <v>0</v>
      </c>
      <c r="O1034" s="64" t="s">
        <v>3889</v>
      </c>
      <c r="P1034" s="241" t="b">
        <f>EXACT($A1033,O1034)</f>
        <v>1</v>
      </c>
      <c r="Q1034" s="257">
        <v>0</v>
      </c>
      <c r="R1034" s="258">
        <f t="shared" si="87"/>
        <v>0</v>
      </c>
    </row>
    <row r="1035" spans="1:18" outlineLevel="1">
      <c r="A1035" s="399" t="s">
        <v>3891</v>
      </c>
      <c r="B1035" s="44"/>
      <c r="C1035" s="253">
        <f>C1036</f>
        <v>2838.8</v>
      </c>
      <c r="D1035" s="253">
        <f t="shared" si="85"/>
        <v>-2838.8</v>
      </c>
      <c r="E1035" s="254"/>
      <c r="F1035" s="255"/>
      <c r="G1035" s="255"/>
      <c r="H1035" s="254"/>
      <c r="I1035" s="253"/>
      <c r="J1035" s="254"/>
      <c r="K1035" s="253">
        <f t="shared" si="86"/>
        <v>-2838.8</v>
      </c>
      <c r="L1035" s="256"/>
      <c r="M1035" s="229"/>
      <c r="N1035" s="228" t="e">
        <v>#VALUE!</v>
      </c>
      <c r="O1035" s="64">
        <v>0</v>
      </c>
      <c r="Q1035" s="257">
        <v>-1255.0899999999999</v>
      </c>
      <c r="R1035" s="258">
        <f>K1035-Q1035</f>
        <v>-1583.7100000000003</v>
      </c>
    </row>
    <row r="1036" spans="1:18" outlineLevel="2">
      <c r="A1036" s="400" t="s">
        <v>5151</v>
      </c>
      <c r="B1036" s="44" t="s">
        <v>3892</v>
      </c>
      <c r="C1036" s="229">
        <v>2838.8</v>
      </c>
      <c r="D1036" s="229">
        <f t="shared" si="85"/>
        <v>-2838.8</v>
      </c>
      <c r="E1036" s="254"/>
      <c r="F1036" s="255"/>
      <c r="G1036" s="255"/>
      <c r="H1036" s="254"/>
      <c r="I1036" s="229"/>
      <c r="J1036" s="254"/>
      <c r="K1036" s="229">
        <f t="shared" si="86"/>
        <v>-2838.8</v>
      </c>
      <c r="L1036" s="256"/>
      <c r="M1036" s="229"/>
      <c r="N1036" s="228">
        <v>0</v>
      </c>
      <c r="O1036" s="64" t="s">
        <v>3891</v>
      </c>
      <c r="P1036" s="241" t="b">
        <f>EXACT($A1035,O1036)</f>
        <v>1</v>
      </c>
      <c r="Q1036" s="257">
        <v>0</v>
      </c>
      <c r="R1036" s="258">
        <f t="shared" si="87"/>
        <v>-2838.8</v>
      </c>
    </row>
    <row r="1037" spans="1:18" outlineLevel="1">
      <c r="A1037" s="399" t="s">
        <v>3893</v>
      </c>
      <c r="C1037" s="253">
        <f>SUM(C1038)</f>
        <v>-3264419.6499999901</v>
      </c>
      <c r="D1037" s="253">
        <f t="shared" si="85"/>
        <v>3264419.6499999901</v>
      </c>
      <c r="E1037" s="254"/>
      <c r="F1037" s="255"/>
      <c r="G1037" s="255"/>
      <c r="H1037" s="254"/>
      <c r="I1037" s="253"/>
      <c r="J1037" s="254"/>
      <c r="K1037" s="253">
        <f t="shared" si="86"/>
        <v>3264419.6499999901</v>
      </c>
      <c r="L1037" s="256" t="e">
        <f>#REF!+C1037</f>
        <v>#REF!</v>
      </c>
      <c r="M1037" s="228"/>
      <c r="N1037" s="228" t="e">
        <v>#VALUE!</v>
      </c>
      <c r="O1037" s="64">
        <v>0</v>
      </c>
      <c r="Q1037" s="257">
        <v>3032270.89</v>
      </c>
      <c r="R1037" s="258">
        <f t="shared" si="87"/>
        <v>232148.75999999</v>
      </c>
    </row>
    <row r="1038" spans="1:18" outlineLevel="2">
      <c r="A1038" s="271" t="s">
        <v>5152</v>
      </c>
      <c r="B1038" s="195" t="s">
        <v>3894</v>
      </c>
      <c r="C1038" s="229">
        <v>-3264419.6499999901</v>
      </c>
      <c r="D1038" s="229">
        <f t="shared" si="85"/>
        <v>3264419.6499999901</v>
      </c>
      <c r="E1038" s="254"/>
      <c r="F1038" s="255"/>
      <c r="G1038" s="255"/>
      <c r="H1038" s="254"/>
      <c r="I1038" s="229"/>
      <c r="J1038" s="254"/>
      <c r="K1038" s="229">
        <f t="shared" si="86"/>
        <v>3264419.6499999901</v>
      </c>
      <c r="L1038" s="256"/>
      <c r="M1038" s="229"/>
      <c r="N1038" s="228">
        <v>0</v>
      </c>
      <c r="O1038" s="64">
        <v>0</v>
      </c>
      <c r="P1038" s="241" t="b">
        <f>EXACT($A1037,O1038)</f>
        <v>0</v>
      </c>
      <c r="Q1038" s="257">
        <v>0</v>
      </c>
      <c r="R1038" s="258">
        <f t="shared" si="87"/>
        <v>3264419.6499999901</v>
      </c>
    </row>
    <row r="1039" spans="1:18" outlineLevel="1">
      <c r="A1039" s="399" t="s">
        <v>3895</v>
      </c>
      <c r="C1039" s="253">
        <f>SUM(C1040)</f>
        <v>-3898039.29999999</v>
      </c>
      <c r="D1039" s="253">
        <f t="shared" si="85"/>
        <v>3898039.29999999</v>
      </c>
      <c r="E1039" s="254"/>
      <c r="F1039" s="255"/>
      <c r="G1039" s="255"/>
      <c r="H1039" s="254"/>
      <c r="I1039" s="253"/>
      <c r="J1039" s="254"/>
      <c r="K1039" s="253">
        <f t="shared" si="86"/>
        <v>3898039.29999999</v>
      </c>
      <c r="L1039" s="256" t="e">
        <f>#REF!+C1039</f>
        <v>#REF!</v>
      </c>
      <c r="M1039" s="228"/>
      <c r="N1039" s="228" t="e">
        <v>#VALUE!</v>
      </c>
      <c r="O1039" s="64">
        <v>0</v>
      </c>
      <c r="Q1039" s="257">
        <v>3609666.25</v>
      </c>
      <c r="R1039" s="258">
        <f t="shared" si="87"/>
        <v>288373.04999999003</v>
      </c>
    </row>
    <row r="1040" spans="1:18" outlineLevel="2">
      <c r="A1040" s="271" t="s">
        <v>5153</v>
      </c>
      <c r="B1040" s="195" t="s">
        <v>3896</v>
      </c>
      <c r="C1040" s="229">
        <v>-3898039.29999999</v>
      </c>
      <c r="D1040" s="229">
        <f t="shared" si="85"/>
        <v>3898039.29999999</v>
      </c>
      <c r="E1040" s="254"/>
      <c r="F1040" s="255"/>
      <c r="G1040" s="255"/>
      <c r="H1040" s="254"/>
      <c r="I1040" s="229"/>
      <c r="J1040" s="254"/>
      <c r="K1040" s="229">
        <f t="shared" si="86"/>
        <v>3898039.29999999</v>
      </c>
      <c r="L1040" s="256"/>
      <c r="M1040" s="229"/>
      <c r="N1040" s="228">
        <v>0</v>
      </c>
      <c r="O1040" s="64" t="s">
        <v>3895</v>
      </c>
      <c r="P1040" s="241" t="b">
        <f>EXACT($A1039,O1040)</f>
        <v>1</v>
      </c>
      <c r="Q1040" s="257">
        <v>0</v>
      </c>
      <c r="R1040" s="258">
        <f t="shared" si="87"/>
        <v>3898039.29999999</v>
      </c>
    </row>
    <row r="1041" spans="1:18" outlineLevel="1">
      <c r="A1041" s="399" t="s">
        <v>3897</v>
      </c>
      <c r="B1041" s="195"/>
      <c r="C1041" s="253">
        <f>SUM(C1042)</f>
        <v>-24332.61</v>
      </c>
      <c r="D1041" s="253">
        <f>C1041*-1</f>
        <v>24332.61</v>
      </c>
      <c r="E1041" s="254"/>
      <c r="F1041" s="255"/>
      <c r="G1041" s="255"/>
      <c r="H1041" s="254"/>
      <c r="I1041" s="253"/>
      <c r="J1041" s="254"/>
      <c r="K1041" s="253">
        <f>D1041+I1041</f>
        <v>24332.61</v>
      </c>
      <c r="L1041" s="256" t="e">
        <f>#REF!+C1041</f>
        <v>#REF!</v>
      </c>
      <c r="M1041" s="228"/>
      <c r="N1041" s="228" t="e">
        <v>#VALUE!</v>
      </c>
      <c r="O1041" s="64">
        <v>0</v>
      </c>
      <c r="Q1041" s="257">
        <v>24332.61</v>
      </c>
      <c r="R1041" s="258">
        <f>K1041-Q1041</f>
        <v>0</v>
      </c>
    </row>
    <row r="1042" spans="1:18" outlineLevel="2">
      <c r="A1042" s="271" t="s">
        <v>5154</v>
      </c>
      <c r="B1042" s="195" t="s">
        <v>3898</v>
      </c>
      <c r="C1042" s="229">
        <v>-24332.61</v>
      </c>
      <c r="D1042" s="229">
        <f>C1042*-1</f>
        <v>24332.61</v>
      </c>
      <c r="E1042" s="254"/>
      <c r="F1042" s="255"/>
      <c r="G1042" s="255"/>
      <c r="H1042" s="254"/>
      <c r="I1042" s="229"/>
      <c r="J1042" s="254"/>
      <c r="K1042" s="229">
        <f>D1042+I1042</f>
        <v>24332.61</v>
      </c>
      <c r="L1042" s="256"/>
      <c r="M1042" s="229"/>
      <c r="N1042" s="228">
        <v>0</v>
      </c>
      <c r="O1042" s="64" t="s">
        <v>3897</v>
      </c>
      <c r="P1042" s="241" t="b">
        <f>EXACT($A1041,O1042)</f>
        <v>1</v>
      </c>
      <c r="Q1042" s="257">
        <v>0</v>
      </c>
      <c r="R1042" s="258">
        <f>K1042-Q1042</f>
        <v>24332.61</v>
      </c>
    </row>
    <row r="1043" spans="1:18" outlineLevel="1">
      <c r="A1043" s="399" t="s">
        <v>3899</v>
      </c>
      <c r="C1043" s="253">
        <f>SUM(C1044)</f>
        <v>-1578989.59</v>
      </c>
      <c r="D1043" s="253">
        <f t="shared" si="85"/>
        <v>1578989.59</v>
      </c>
      <c r="E1043" s="254"/>
      <c r="F1043" s="269"/>
      <c r="G1043" s="269"/>
      <c r="H1043" s="265"/>
      <c r="I1043" s="253"/>
      <c r="J1043" s="254"/>
      <c r="K1043" s="253">
        <f t="shared" si="86"/>
        <v>1578989.59</v>
      </c>
      <c r="L1043" s="256" t="e">
        <f>#REF!+C1043</f>
        <v>#REF!</v>
      </c>
      <c r="M1043" s="228"/>
      <c r="N1043" s="228" t="e">
        <v>#VALUE!</v>
      </c>
      <c r="O1043" s="64">
        <v>0</v>
      </c>
      <c r="Q1043" s="257">
        <v>2262976.4900000002</v>
      </c>
      <c r="R1043" s="258">
        <f t="shared" si="87"/>
        <v>-683986.90000000014</v>
      </c>
    </row>
    <row r="1044" spans="1:18" outlineLevel="2">
      <c r="A1044" s="271" t="s">
        <v>5155</v>
      </c>
      <c r="B1044" s="195" t="s">
        <v>3900</v>
      </c>
      <c r="C1044" s="229">
        <v>-1578989.59</v>
      </c>
      <c r="D1044" s="229">
        <f t="shared" si="85"/>
        <v>1578989.59</v>
      </c>
      <c r="E1044" s="254"/>
      <c r="F1044" s="269"/>
      <c r="G1044" s="269"/>
      <c r="H1044" s="265"/>
      <c r="I1044" s="229"/>
      <c r="J1044" s="254"/>
      <c r="K1044" s="229">
        <f t="shared" si="86"/>
        <v>1578989.59</v>
      </c>
      <c r="L1044" s="256"/>
      <c r="M1044" s="229"/>
      <c r="N1044" s="228">
        <v>0</v>
      </c>
      <c r="O1044" s="64" t="s">
        <v>3899</v>
      </c>
      <c r="P1044" s="241" t="b">
        <f>EXACT($A1043,O1044)</f>
        <v>1</v>
      </c>
      <c r="Q1044" s="257">
        <v>0</v>
      </c>
      <c r="R1044" s="258">
        <f t="shared" si="87"/>
        <v>1578989.59</v>
      </c>
    </row>
    <row r="1045" spans="1:18" outlineLevel="1">
      <c r="A1045" s="399" t="s">
        <v>3901</v>
      </c>
      <c r="C1045" s="253">
        <f>SUM(C1046)</f>
        <v>-1689749.81</v>
      </c>
      <c r="D1045" s="253">
        <f t="shared" si="85"/>
        <v>1689749.81</v>
      </c>
      <c r="E1045" s="254"/>
      <c r="F1045" s="269"/>
      <c r="G1045" s="269"/>
      <c r="H1045" s="265"/>
      <c r="I1045" s="253">
        <f>I1046</f>
        <v>-912401.81</v>
      </c>
      <c r="J1045" s="254"/>
      <c r="K1045" s="253">
        <f t="shared" si="86"/>
        <v>777348</v>
      </c>
      <c r="L1045" s="256" t="e">
        <f>#REF!+C1045</f>
        <v>#REF!</v>
      </c>
      <c r="M1045" s="228"/>
      <c r="N1045" s="228" t="e">
        <v>#VALUE!</v>
      </c>
      <c r="O1045" s="64">
        <v>0</v>
      </c>
      <c r="Q1045" s="257">
        <v>662728.04</v>
      </c>
      <c r="R1045" s="258">
        <f t="shared" si="87"/>
        <v>114619.95999999996</v>
      </c>
    </row>
    <row r="1046" spans="1:18" outlineLevel="2">
      <c r="A1046" s="271" t="s">
        <v>5156</v>
      </c>
      <c r="B1046" s="195" t="s">
        <v>3902</v>
      </c>
      <c r="C1046" s="229">
        <v>-1689749.81</v>
      </c>
      <c r="D1046" s="229">
        <f t="shared" si="85"/>
        <v>1689749.81</v>
      </c>
      <c r="E1046" s="254"/>
      <c r="F1046" s="250"/>
      <c r="G1046" s="250"/>
      <c r="H1046" s="249"/>
      <c r="I1046" s="229">
        <v>-912401.81</v>
      </c>
      <c r="J1046" s="254"/>
      <c r="K1046" s="229">
        <f t="shared" si="86"/>
        <v>777348</v>
      </c>
      <c r="L1046" s="256"/>
      <c r="M1046" s="229"/>
      <c r="N1046" s="228">
        <v>0</v>
      </c>
      <c r="O1046" s="64" t="s">
        <v>3901</v>
      </c>
      <c r="P1046" s="241" t="b">
        <f>EXACT($A1045,O1046)</f>
        <v>1</v>
      </c>
      <c r="Q1046" s="257">
        <v>0</v>
      </c>
      <c r="R1046" s="258">
        <f t="shared" si="87"/>
        <v>777348</v>
      </c>
    </row>
    <row r="1047" spans="1:18" outlineLevel="1">
      <c r="A1047" s="399" t="s">
        <v>3903</v>
      </c>
      <c r="B1047" s="195"/>
      <c r="C1047" s="253">
        <f>SUM(C1048)</f>
        <v>0</v>
      </c>
      <c r="D1047" s="253">
        <f t="shared" si="85"/>
        <v>0</v>
      </c>
      <c r="E1047" s="254"/>
      <c r="F1047" s="269"/>
      <c r="G1047" s="269"/>
      <c r="H1047" s="265"/>
      <c r="I1047" s="253">
        <f>I1048</f>
        <v>0</v>
      </c>
      <c r="J1047" s="254"/>
      <c r="K1047" s="253">
        <f>D1047+I1047</f>
        <v>0</v>
      </c>
      <c r="L1047" s="256" t="e">
        <f>#REF!+C1047</f>
        <v>#REF!</v>
      </c>
      <c r="M1047" s="228"/>
      <c r="N1047" s="228" t="e">
        <v>#VALUE!</v>
      </c>
      <c r="O1047" s="64">
        <v>0</v>
      </c>
      <c r="Q1047" s="257">
        <v>0</v>
      </c>
      <c r="R1047" s="258">
        <f>K1047-Q1047</f>
        <v>0</v>
      </c>
    </row>
    <row r="1048" spans="1:18" outlineLevel="2">
      <c r="A1048" s="271" t="s">
        <v>5157</v>
      </c>
      <c r="B1048" s="195" t="s">
        <v>3904</v>
      </c>
      <c r="C1048" s="229">
        <v>0</v>
      </c>
      <c r="D1048" s="229">
        <f t="shared" si="85"/>
        <v>0</v>
      </c>
      <c r="E1048" s="254"/>
      <c r="F1048" s="250"/>
      <c r="G1048" s="250"/>
      <c r="H1048" s="249"/>
      <c r="I1048" s="229">
        <v>0</v>
      </c>
      <c r="J1048" s="254"/>
      <c r="K1048" s="229">
        <f>D1048+I1048</f>
        <v>0</v>
      </c>
      <c r="L1048" s="256"/>
      <c r="M1048" s="229"/>
      <c r="N1048" s="228">
        <v>0</v>
      </c>
      <c r="O1048" s="64" t="s">
        <v>3903</v>
      </c>
      <c r="P1048" s="241" t="b">
        <f>EXACT($A1047,O1048)</f>
        <v>1</v>
      </c>
      <c r="Q1048" s="257">
        <v>0</v>
      </c>
      <c r="R1048" s="258">
        <f>K1048-Q1048</f>
        <v>0</v>
      </c>
    </row>
    <row r="1049" spans="1:18" outlineLevel="1">
      <c r="A1049" s="399" t="s">
        <v>3905</v>
      </c>
      <c r="C1049" s="253">
        <f>SUM(C1050:C1058)</f>
        <v>-63410870.119999886</v>
      </c>
      <c r="D1049" s="253">
        <f t="shared" si="85"/>
        <v>63410870.119999886</v>
      </c>
      <c r="E1049" s="254"/>
      <c r="F1049" s="250"/>
      <c r="G1049" s="250"/>
      <c r="H1049" s="249"/>
      <c r="I1049" s="253">
        <f>SUM(I1050:I1058)</f>
        <v>-63410870.119999886</v>
      </c>
      <c r="J1049" s="254"/>
      <c r="K1049" s="253">
        <f t="shared" si="86"/>
        <v>0</v>
      </c>
      <c r="L1049" s="256" t="e">
        <f>#REF!+C1049</f>
        <v>#REF!</v>
      </c>
      <c r="M1049" s="228"/>
      <c r="N1049" s="228" t="e">
        <v>#VALUE!</v>
      </c>
      <c r="O1049" s="64">
        <v>0</v>
      </c>
      <c r="Q1049" s="257">
        <v>-0.31000000238418601</v>
      </c>
      <c r="R1049" s="258">
        <f t="shared" si="87"/>
        <v>0.31000000238418601</v>
      </c>
    </row>
    <row r="1050" spans="1:18" outlineLevel="2">
      <c r="A1050" s="271" t="s">
        <v>5158</v>
      </c>
      <c r="B1050" s="289" t="s">
        <v>3906</v>
      </c>
      <c r="C1050" s="229">
        <v>-5959678.8399999896</v>
      </c>
      <c r="D1050" s="229">
        <f t="shared" si="85"/>
        <v>5959678.8399999896</v>
      </c>
      <c r="E1050" s="254"/>
      <c r="F1050" s="250"/>
      <c r="G1050" s="250"/>
      <c r="H1050" s="249"/>
      <c r="I1050" s="283">
        <v>-5959678.8399999896</v>
      </c>
      <c r="J1050" s="254"/>
      <c r="K1050" s="229">
        <f t="shared" si="86"/>
        <v>0</v>
      </c>
      <c r="L1050" s="256"/>
      <c r="M1050" s="229"/>
      <c r="N1050" s="228">
        <v>0</v>
      </c>
      <c r="O1050" s="64" t="s">
        <v>3905</v>
      </c>
      <c r="P1050" s="241" t="b">
        <f>EXACT($A$1049,O1050)</f>
        <v>1</v>
      </c>
      <c r="Q1050" s="257">
        <v>0</v>
      </c>
      <c r="R1050" s="258">
        <f t="shared" si="87"/>
        <v>0</v>
      </c>
    </row>
    <row r="1051" spans="1:18" outlineLevel="2">
      <c r="A1051" s="400" t="s">
        <v>3907</v>
      </c>
      <c r="B1051" s="44" t="s">
        <v>3906</v>
      </c>
      <c r="C1051" s="229">
        <v>0</v>
      </c>
      <c r="D1051" s="229">
        <f t="shared" si="85"/>
        <v>0</v>
      </c>
      <c r="E1051" s="254"/>
      <c r="F1051" s="255"/>
      <c r="G1051" s="255"/>
      <c r="H1051" s="254"/>
      <c r="I1051" s="229"/>
      <c r="J1051" s="254"/>
      <c r="K1051" s="229">
        <f t="shared" si="86"/>
        <v>0</v>
      </c>
      <c r="L1051" s="256" t="e">
        <f>#REF!+C1051</f>
        <v>#REF!</v>
      </c>
      <c r="M1051" s="229"/>
      <c r="N1051" s="228" t="e">
        <v>#VALUE!</v>
      </c>
      <c r="O1051" s="64" t="s">
        <v>3905</v>
      </c>
      <c r="P1051" s="241" t="b">
        <f>EXACT($A$1049,O1051)</f>
        <v>1</v>
      </c>
      <c r="Q1051" s="257">
        <v>0</v>
      </c>
      <c r="R1051" s="258">
        <f t="shared" si="87"/>
        <v>0</v>
      </c>
    </row>
    <row r="1052" spans="1:18" outlineLevel="2">
      <c r="A1052" s="428" t="s">
        <v>5795</v>
      </c>
      <c r="B1052" s="289" t="s">
        <v>3908</v>
      </c>
      <c r="C1052" s="229">
        <v>-2014787.61</v>
      </c>
      <c r="D1052" s="229">
        <f t="shared" si="85"/>
        <v>2014787.61</v>
      </c>
      <c r="E1052" s="254"/>
      <c r="F1052" s="255"/>
      <c r="G1052" s="255"/>
      <c r="H1052" s="254"/>
      <c r="I1052" s="283">
        <v>-2014787.61</v>
      </c>
      <c r="J1052" s="254"/>
      <c r="K1052" s="229">
        <f t="shared" si="86"/>
        <v>0</v>
      </c>
      <c r="L1052" s="256" t="e">
        <f>#REF!+C1052</f>
        <v>#REF!</v>
      </c>
      <c r="M1052" s="229"/>
      <c r="N1052" s="228">
        <v>0</v>
      </c>
      <c r="O1052" s="64" t="s">
        <v>3905</v>
      </c>
      <c r="P1052" s="241" t="b">
        <f>EXACT($A$1049,O1052)</f>
        <v>1</v>
      </c>
      <c r="Q1052" s="257">
        <v>0</v>
      </c>
      <c r="R1052" s="258">
        <f>K1052-Q1052</f>
        <v>0</v>
      </c>
    </row>
    <row r="1053" spans="1:18" outlineLevel="2">
      <c r="A1053" s="411" t="s">
        <v>5159</v>
      </c>
      <c r="B1053" s="289" t="s">
        <v>3909</v>
      </c>
      <c r="C1053" s="229">
        <v>-736377.04</v>
      </c>
      <c r="D1053" s="229">
        <f t="shared" si="85"/>
        <v>736377.04</v>
      </c>
      <c r="E1053" s="254"/>
      <c r="F1053" s="255"/>
      <c r="G1053" s="255"/>
      <c r="H1053" s="254"/>
      <c r="I1053" s="283">
        <v>-736377.04</v>
      </c>
      <c r="J1053" s="254"/>
      <c r="K1053" s="229">
        <f t="shared" si="86"/>
        <v>0</v>
      </c>
      <c r="L1053" s="256" t="e">
        <f>#REF!+C1053</f>
        <v>#REF!</v>
      </c>
      <c r="M1053" s="229"/>
      <c r="N1053" s="228">
        <v>0</v>
      </c>
      <c r="O1053" s="64" t="s">
        <v>3905</v>
      </c>
      <c r="P1053" s="241" t="b">
        <f>EXACT($A$1049,O1053)</f>
        <v>1</v>
      </c>
      <c r="Q1053" s="257">
        <v>0</v>
      </c>
      <c r="R1053" s="258">
        <f>K1053-Q1053</f>
        <v>0</v>
      </c>
    </row>
    <row r="1054" spans="1:18" outlineLevel="2">
      <c r="A1054" s="428" t="s">
        <v>5796</v>
      </c>
      <c r="B1054" s="288" t="s">
        <v>3910</v>
      </c>
      <c r="C1054" s="229">
        <v>-35305.959999999897</v>
      </c>
      <c r="D1054" s="229">
        <f t="shared" si="85"/>
        <v>35305.959999999897</v>
      </c>
      <c r="E1054" s="254"/>
      <c r="F1054" s="255"/>
      <c r="G1054" s="255"/>
      <c r="H1054" s="254"/>
      <c r="I1054" s="283">
        <v>-35305.959999999897</v>
      </c>
      <c r="J1054" s="254"/>
      <c r="K1054" s="229">
        <f t="shared" si="86"/>
        <v>0</v>
      </c>
      <c r="L1054" s="256" t="e">
        <f>#REF!+C1054</f>
        <v>#REF!</v>
      </c>
      <c r="M1054" s="229"/>
      <c r="N1054" s="228">
        <v>0</v>
      </c>
      <c r="O1054" s="64" t="s">
        <v>3905</v>
      </c>
      <c r="P1054" s="241" t="b">
        <f>EXACT($A$1049,O1054)</f>
        <v>1</v>
      </c>
      <c r="Q1054" s="257">
        <v>0</v>
      </c>
      <c r="R1054" s="258">
        <f>K1054-Q1054</f>
        <v>0</v>
      </c>
    </row>
    <row r="1055" spans="1:18" outlineLevel="2">
      <c r="A1055" s="411" t="s">
        <v>5160</v>
      </c>
      <c r="B1055" s="288" t="s">
        <v>3911</v>
      </c>
      <c r="C1055" s="229">
        <v>-10741.62</v>
      </c>
      <c r="D1055" s="229">
        <f t="shared" si="85"/>
        <v>10741.62</v>
      </c>
      <c r="E1055" s="254"/>
      <c r="F1055" s="255"/>
      <c r="G1055" s="255"/>
      <c r="H1055" s="254"/>
      <c r="I1055" s="283">
        <v>-10741.62</v>
      </c>
      <c r="J1055" s="254"/>
      <c r="K1055" s="229">
        <f t="shared" si="86"/>
        <v>0</v>
      </c>
      <c r="L1055" s="251"/>
      <c r="M1055" s="229"/>
      <c r="N1055" s="228">
        <v>0</v>
      </c>
      <c r="O1055" s="64" t="s">
        <v>3905</v>
      </c>
      <c r="P1055" s="241" t="b">
        <f>EXACT($A1049,O1055)</f>
        <v>1</v>
      </c>
      <c r="Q1055" s="257">
        <v>0</v>
      </c>
      <c r="R1055" s="258">
        <f t="shared" si="87"/>
        <v>0</v>
      </c>
    </row>
    <row r="1056" spans="1:18" outlineLevel="2">
      <c r="A1056" s="428" t="s">
        <v>5797</v>
      </c>
      <c r="B1056" s="290" t="s">
        <v>3912</v>
      </c>
      <c r="C1056" s="229">
        <v>-36150404.1599999</v>
      </c>
      <c r="D1056" s="229">
        <f t="shared" si="85"/>
        <v>36150404.1599999</v>
      </c>
      <c r="E1056" s="254"/>
      <c r="F1056" s="255"/>
      <c r="G1056" s="255"/>
      <c r="H1056" s="254"/>
      <c r="I1056" s="283">
        <v>-36150404.1599999</v>
      </c>
      <c r="J1056" s="254"/>
      <c r="K1056" s="229">
        <f t="shared" si="86"/>
        <v>0</v>
      </c>
      <c r="L1056" s="251"/>
      <c r="M1056" s="229"/>
      <c r="N1056" s="228">
        <v>0</v>
      </c>
      <c r="O1056" s="64" t="s">
        <v>3905</v>
      </c>
      <c r="P1056" s="241" t="b">
        <f>EXACT($A1049,O1056)</f>
        <v>1</v>
      </c>
      <c r="Q1056" s="257">
        <v>0</v>
      </c>
      <c r="R1056" s="258">
        <f>K1056-Q1056</f>
        <v>0</v>
      </c>
    </row>
    <row r="1057" spans="1:19" outlineLevel="2">
      <c r="A1057" s="411" t="s">
        <v>5161</v>
      </c>
      <c r="B1057" s="290" t="s">
        <v>3913</v>
      </c>
      <c r="C1057" s="229">
        <v>-18503574.890000001</v>
      </c>
      <c r="D1057" s="229">
        <f t="shared" si="85"/>
        <v>18503574.890000001</v>
      </c>
      <c r="E1057" s="254"/>
      <c r="F1057" s="255"/>
      <c r="G1057" s="255"/>
      <c r="H1057" s="254"/>
      <c r="I1057" s="283">
        <v>-18503574.890000001</v>
      </c>
      <c r="J1057" s="254"/>
      <c r="K1057" s="229">
        <f t="shared" si="86"/>
        <v>0</v>
      </c>
      <c r="L1057" s="256"/>
      <c r="M1057" s="229"/>
      <c r="N1057" s="228"/>
      <c r="O1057" s="64" t="s">
        <v>3905</v>
      </c>
      <c r="P1057" s="241" t="b">
        <f>EXACT($A1049,O1057)</f>
        <v>1</v>
      </c>
      <c r="Q1057" s="257">
        <v>0</v>
      </c>
      <c r="R1057" s="258">
        <f t="shared" si="87"/>
        <v>0</v>
      </c>
    </row>
    <row r="1058" spans="1:19" outlineLevel="2">
      <c r="A1058" s="411" t="s">
        <v>5162</v>
      </c>
      <c r="B1058" s="288" t="s">
        <v>3914</v>
      </c>
      <c r="C1058" s="229">
        <v>0</v>
      </c>
      <c r="D1058" s="229">
        <f t="shared" si="85"/>
        <v>0</v>
      </c>
      <c r="E1058" s="254"/>
      <c r="F1058" s="250"/>
      <c r="G1058" s="250"/>
      <c r="H1058" s="249"/>
      <c r="I1058" s="229"/>
      <c r="J1058" s="254"/>
      <c r="K1058" s="229">
        <f t="shared" si="86"/>
        <v>0</v>
      </c>
      <c r="L1058" s="256"/>
      <c r="M1058" s="229"/>
      <c r="N1058" s="228">
        <v>0</v>
      </c>
      <c r="O1058" s="64" t="s">
        <v>3905</v>
      </c>
      <c r="P1058" s="241" t="b">
        <f>EXACT($A$1049,O1058)</f>
        <v>1</v>
      </c>
      <c r="Q1058" s="257">
        <v>0</v>
      </c>
      <c r="R1058" s="258">
        <f t="shared" si="87"/>
        <v>0</v>
      </c>
    </row>
    <row r="1059" spans="1:19" outlineLevel="1">
      <c r="A1059" s="399" t="s">
        <v>3915</v>
      </c>
      <c r="C1059" s="253">
        <f>SUM(C1060:C1061)</f>
        <v>-18014541.079999901</v>
      </c>
      <c r="D1059" s="253">
        <f t="shared" si="85"/>
        <v>18014541.079999901</v>
      </c>
      <c r="E1059" s="254"/>
      <c r="F1059" s="255"/>
      <c r="G1059" s="255"/>
      <c r="H1059" s="254"/>
      <c r="I1059" s="253">
        <f>I1060</f>
        <v>-18014541.079999901</v>
      </c>
      <c r="J1059" s="254"/>
      <c r="K1059" s="253">
        <f t="shared" si="86"/>
        <v>0</v>
      </c>
      <c r="L1059" s="256" t="e">
        <f>#REF!+C1059</f>
        <v>#REF!</v>
      </c>
      <c r="M1059" s="228"/>
      <c r="N1059" s="228" t="e">
        <v>#VALUE!</v>
      </c>
      <c r="O1059" s="64">
        <v>0</v>
      </c>
      <c r="Q1059" s="257">
        <v>-0.37999999895691899</v>
      </c>
      <c r="R1059" s="258">
        <f t="shared" si="87"/>
        <v>0.37999999895691899</v>
      </c>
    </row>
    <row r="1060" spans="1:19" outlineLevel="2">
      <c r="A1060" s="271" t="s">
        <v>5163</v>
      </c>
      <c r="B1060" s="289" t="s">
        <v>3916</v>
      </c>
      <c r="C1060" s="229">
        <v>-18014541.079999901</v>
      </c>
      <c r="D1060" s="229">
        <f t="shared" si="85"/>
        <v>18014541.079999901</v>
      </c>
      <c r="E1060" s="254"/>
      <c r="F1060" s="255"/>
      <c r="G1060" s="255"/>
      <c r="H1060" s="254"/>
      <c r="I1060" s="283">
        <v>-18014541.079999901</v>
      </c>
      <c r="J1060" s="254"/>
      <c r="K1060" s="229">
        <f t="shared" si="86"/>
        <v>0</v>
      </c>
      <c r="L1060" s="256"/>
      <c r="M1060" s="229"/>
      <c r="N1060" s="228">
        <v>0</v>
      </c>
      <c r="O1060" s="64" t="s">
        <v>3915</v>
      </c>
      <c r="P1060" s="241" t="b">
        <f>EXACT($A$1059,O1060)</f>
        <v>1</v>
      </c>
      <c r="Q1060" s="257">
        <v>0</v>
      </c>
      <c r="R1060" s="258">
        <f t="shared" si="87"/>
        <v>0</v>
      </c>
    </row>
    <row r="1061" spans="1:19" outlineLevel="2">
      <c r="A1061" s="400" t="s">
        <v>3917</v>
      </c>
      <c r="B1061" s="44" t="s">
        <v>3916</v>
      </c>
      <c r="C1061" s="229">
        <v>0</v>
      </c>
      <c r="D1061" s="229">
        <f t="shared" si="85"/>
        <v>0</v>
      </c>
      <c r="E1061" s="254"/>
      <c r="F1061" s="255"/>
      <c r="G1061" s="255"/>
      <c r="H1061" s="254"/>
      <c r="I1061" s="229"/>
      <c r="J1061" s="254"/>
      <c r="K1061" s="229">
        <f t="shared" si="86"/>
        <v>0</v>
      </c>
      <c r="L1061" s="256"/>
      <c r="M1061" s="229"/>
      <c r="N1061" s="228" t="e">
        <v>#VALUE!</v>
      </c>
      <c r="O1061" s="64" t="s">
        <v>3915</v>
      </c>
      <c r="P1061" s="241" t="b">
        <f>EXACT($A$1059,O1061)</f>
        <v>1</v>
      </c>
      <c r="Q1061" s="257">
        <v>0</v>
      </c>
      <c r="R1061" s="258">
        <f t="shared" si="87"/>
        <v>0</v>
      </c>
    </row>
    <row r="1062" spans="1:19" outlineLevel="1">
      <c r="A1062" s="399" t="s">
        <v>3918</v>
      </c>
      <c r="C1062" s="253">
        <f>C1063+C1064</f>
        <v>-1923048</v>
      </c>
      <c r="D1062" s="253">
        <f t="shared" si="85"/>
        <v>1923048</v>
      </c>
      <c r="E1062" s="254"/>
      <c r="F1062" s="255"/>
      <c r="G1062" s="255"/>
      <c r="H1062" s="254"/>
      <c r="I1062" s="253">
        <f>I1063</f>
        <v>0</v>
      </c>
      <c r="J1062" s="254"/>
      <c r="K1062" s="253">
        <f>D1062+I1062</f>
        <v>1923048</v>
      </c>
      <c r="L1062" s="256"/>
      <c r="M1062" s="229"/>
      <c r="N1062" s="228" t="e">
        <v>#VALUE!</v>
      </c>
      <c r="O1062" s="64">
        <v>0</v>
      </c>
      <c r="Q1062" s="257">
        <v>2687344.76</v>
      </c>
      <c r="R1062" s="291">
        <f t="shared" si="87"/>
        <v>-764296.75999999978</v>
      </c>
    </row>
    <row r="1063" spans="1:19" outlineLevel="2">
      <c r="A1063" s="271" t="s">
        <v>5164</v>
      </c>
      <c r="B1063" s="195" t="s">
        <v>3919</v>
      </c>
      <c r="C1063" s="229">
        <v>-1923048</v>
      </c>
      <c r="D1063" s="229">
        <f t="shared" si="85"/>
        <v>1923048</v>
      </c>
      <c r="E1063" s="254"/>
      <c r="F1063" s="255"/>
      <c r="G1063" s="255"/>
      <c r="H1063" s="254"/>
      <c r="I1063" s="229">
        <v>0</v>
      </c>
      <c r="J1063" s="254"/>
      <c r="K1063" s="229">
        <f>D1063+I1063</f>
        <v>1923048</v>
      </c>
      <c r="L1063" s="256"/>
      <c r="M1063" s="229"/>
      <c r="N1063" s="228">
        <v>0</v>
      </c>
      <c r="O1063" s="64" t="s">
        <v>3918</v>
      </c>
      <c r="P1063" s="241" t="b">
        <f>EXACT($A1062,O1063)</f>
        <v>1</v>
      </c>
      <c r="Q1063" s="257">
        <v>0</v>
      </c>
      <c r="R1063" s="258">
        <f t="shared" si="87"/>
        <v>1923048</v>
      </c>
    </row>
    <row r="1064" spans="1:19" outlineLevel="2">
      <c r="A1064" s="271" t="s">
        <v>5165</v>
      </c>
      <c r="B1064" s="195" t="s">
        <v>3920</v>
      </c>
      <c r="C1064" s="229">
        <v>0</v>
      </c>
      <c r="D1064" s="229">
        <f t="shared" si="85"/>
        <v>0</v>
      </c>
      <c r="E1064" s="254"/>
      <c r="F1064" s="255"/>
      <c r="G1064" s="255"/>
      <c r="H1064" s="254"/>
      <c r="I1064" s="229"/>
      <c r="J1064" s="254"/>
      <c r="K1064" s="229">
        <f>D1064+I1064</f>
        <v>0</v>
      </c>
      <c r="L1064" s="256"/>
      <c r="M1064" s="229"/>
      <c r="N1064" s="228">
        <v>0</v>
      </c>
      <c r="O1064" s="64" t="s">
        <v>3918</v>
      </c>
      <c r="P1064" s="241" t="b">
        <f>EXACT($A1062,O1064)</f>
        <v>1</v>
      </c>
      <c r="Q1064" s="257">
        <v>0</v>
      </c>
      <c r="R1064" s="258">
        <f>K1064-Q1064</f>
        <v>0</v>
      </c>
    </row>
    <row r="1065" spans="1:19" outlineLevel="1">
      <c r="A1065" s="399" t="s">
        <v>3921</v>
      </c>
      <c r="C1065" s="253">
        <f>SUM(C1066)</f>
        <v>-9874027.5999999903</v>
      </c>
      <c r="D1065" s="253">
        <f t="shared" si="85"/>
        <v>9874027.5999999903</v>
      </c>
      <c r="E1065" s="254"/>
      <c r="F1065" s="255"/>
      <c r="G1065" s="255"/>
      <c r="H1065" s="254"/>
      <c r="I1065" s="253"/>
      <c r="J1065" s="254"/>
      <c r="K1065" s="253">
        <f t="shared" si="86"/>
        <v>9874027.5999999903</v>
      </c>
      <c r="L1065" s="256" t="e">
        <f>#REF!+C1065</f>
        <v>#REF!</v>
      </c>
      <c r="M1065" s="228"/>
      <c r="N1065" s="228" t="e">
        <v>#VALUE!</v>
      </c>
      <c r="O1065" s="64">
        <v>0</v>
      </c>
      <c r="Q1065" s="257">
        <v>7998862.8799999999</v>
      </c>
      <c r="R1065" s="258">
        <f t="shared" si="87"/>
        <v>1875164.7199999904</v>
      </c>
    </row>
    <row r="1066" spans="1:19" outlineLevel="2">
      <c r="A1066" s="271" t="s">
        <v>5166</v>
      </c>
      <c r="B1066" s="195" t="s">
        <v>3922</v>
      </c>
      <c r="C1066" s="229">
        <v>-9874027.5999999903</v>
      </c>
      <c r="D1066" s="229">
        <f t="shared" si="85"/>
        <v>9874027.5999999903</v>
      </c>
      <c r="E1066" s="254"/>
      <c r="F1066" s="255"/>
      <c r="G1066" s="255"/>
      <c r="H1066" s="254"/>
      <c r="I1066" s="229"/>
      <c r="J1066" s="254"/>
      <c r="K1066" s="229">
        <f t="shared" si="86"/>
        <v>9874027.5999999903</v>
      </c>
      <c r="L1066" s="256"/>
      <c r="M1066" s="229"/>
      <c r="N1066" s="228">
        <v>0</v>
      </c>
      <c r="O1066" s="64" t="s">
        <v>3921</v>
      </c>
      <c r="P1066" s="241" t="b">
        <f>EXACT($A1065,O1066)</f>
        <v>1</v>
      </c>
      <c r="Q1066" s="257">
        <v>0</v>
      </c>
      <c r="R1066" s="258">
        <f t="shared" si="87"/>
        <v>9874027.5999999903</v>
      </c>
    </row>
    <row r="1067" spans="1:19" outlineLevel="1">
      <c r="A1067" s="399" t="s">
        <v>3923</v>
      </c>
      <c r="C1067" s="253">
        <f>SUM(C1068:C1069)</f>
        <v>-153551.37999999899</v>
      </c>
      <c r="D1067" s="253">
        <f t="shared" si="85"/>
        <v>153551.37999999899</v>
      </c>
      <c r="E1067" s="254"/>
      <c r="F1067" s="255"/>
      <c r="G1067" s="255"/>
      <c r="H1067" s="254"/>
      <c r="I1067" s="253"/>
      <c r="J1067" s="254"/>
      <c r="K1067" s="253">
        <f t="shared" si="86"/>
        <v>153551.37999999899</v>
      </c>
      <c r="L1067" s="256" t="e">
        <f>#REF!+C1067</f>
        <v>#REF!</v>
      </c>
      <c r="M1067" s="228"/>
      <c r="N1067" s="228" t="e">
        <v>#VALUE!</v>
      </c>
      <c r="O1067" s="64">
        <v>0</v>
      </c>
      <c r="Q1067" s="257">
        <v>28596.97</v>
      </c>
      <c r="R1067" s="258">
        <f t="shared" si="87"/>
        <v>124954.40999999898</v>
      </c>
      <c r="S1067" s="291"/>
    </row>
    <row r="1068" spans="1:19" outlineLevel="2">
      <c r="A1068" s="271" t="s">
        <v>5167</v>
      </c>
      <c r="B1068" s="195" t="s">
        <v>3924</v>
      </c>
      <c r="C1068" s="229">
        <v>-147761.429999999</v>
      </c>
      <c r="D1068" s="229">
        <f t="shared" si="85"/>
        <v>147761.429999999</v>
      </c>
      <c r="E1068" s="254"/>
      <c r="F1068" s="255"/>
      <c r="G1068" s="255"/>
      <c r="H1068" s="254"/>
      <c r="I1068" s="229"/>
      <c r="J1068" s="254"/>
      <c r="K1068" s="229">
        <f t="shared" si="86"/>
        <v>147761.429999999</v>
      </c>
      <c r="L1068" s="256"/>
      <c r="M1068" s="229"/>
      <c r="N1068" s="228">
        <v>0</v>
      </c>
      <c r="O1068" s="64" t="s">
        <v>3923</v>
      </c>
      <c r="P1068" s="241" t="b">
        <f>EXACT($A$1067,O1068)</f>
        <v>1</v>
      </c>
      <c r="Q1068" s="257">
        <v>0</v>
      </c>
      <c r="R1068" s="258">
        <f t="shared" si="87"/>
        <v>147761.429999999</v>
      </c>
    </row>
    <row r="1069" spans="1:19" outlineLevel="2">
      <c r="A1069" s="271" t="s">
        <v>5168</v>
      </c>
      <c r="B1069" s="195" t="s">
        <v>3924</v>
      </c>
      <c r="C1069" s="292">
        <v>-5789.9499999999898</v>
      </c>
      <c r="D1069" s="229">
        <f t="shared" si="85"/>
        <v>5789.9499999999898</v>
      </c>
      <c r="E1069" s="254"/>
      <c r="F1069" s="255"/>
      <c r="G1069" s="255"/>
      <c r="H1069" s="254"/>
      <c r="I1069" s="229"/>
      <c r="J1069" s="254"/>
      <c r="K1069" s="229">
        <f t="shared" si="86"/>
        <v>5789.9499999999898</v>
      </c>
      <c r="L1069" s="256"/>
      <c r="M1069" s="229"/>
      <c r="N1069" s="228">
        <v>0</v>
      </c>
      <c r="O1069" s="64" t="s">
        <v>3923</v>
      </c>
      <c r="P1069" s="241" t="b">
        <f>EXACT($A$1067,O1069)</f>
        <v>1</v>
      </c>
      <c r="Q1069" s="257">
        <v>0</v>
      </c>
      <c r="R1069" s="258">
        <f t="shared" si="87"/>
        <v>5789.9499999999898</v>
      </c>
    </row>
    <row r="1070" spans="1:19" outlineLevel="1">
      <c r="A1070" s="399" t="s">
        <v>3925</v>
      </c>
      <c r="C1070" s="253">
        <f>SUM(C1071:C1075)</f>
        <v>-2849472.3999999901</v>
      </c>
      <c r="D1070" s="253">
        <f t="shared" si="85"/>
        <v>2849472.3999999901</v>
      </c>
      <c r="E1070" s="254"/>
      <c r="F1070" s="255"/>
      <c r="G1070" s="255"/>
      <c r="H1070" s="254"/>
      <c r="I1070" s="253">
        <v>0</v>
      </c>
      <c r="J1070" s="254"/>
      <c r="K1070" s="253">
        <f t="shared" si="86"/>
        <v>2849472.3999999901</v>
      </c>
      <c r="L1070" s="256" t="e">
        <f>#REF!+C1070</f>
        <v>#REF!</v>
      </c>
      <c r="M1070" s="228"/>
      <c r="N1070" s="228" t="e">
        <v>#VALUE!</v>
      </c>
      <c r="O1070" s="64">
        <v>0</v>
      </c>
      <c r="Q1070" s="257">
        <v>2551523.09</v>
      </c>
      <c r="R1070" s="258">
        <f t="shared" si="87"/>
        <v>297949.30999999028</v>
      </c>
      <c r="S1070" s="228"/>
    </row>
    <row r="1071" spans="1:19" outlineLevel="2">
      <c r="A1071" s="400" t="s">
        <v>5169</v>
      </c>
      <c r="B1071" s="44" t="s">
        <v>3926</v>
      </c>
      <c r="C1071" s="229">
        <v>0</v>
      </c>
      <c r="D1071" s="229">
        <f t="shared" si="85"/>
        <v>0</v>
      </c>
      <c r="E1071" s="254"/>
      <c r="F1071" s="255"/>
      <c r="G1071" s="255"/>
      <c r="H1071" s="254"/>
      <c r="I1071" s="229"/>
      <c r="J1071" s="254"/>
      <c r="K1071" s="229">
        <f t="shared" si="86"/>
        <v>0</v>
      </c>
      <c r="L1071" s="256"/>
      <c r="M1071" s="229"/>
      <c r="N1071" s="228">
        <v>0</v>
      </c>
      <c r="O1071" s="64" t="s">
        <v>3925</v>
      </c>
      <c r="P1071" s="241" t="b">
        <f>EXACT($A$1070,O1071)</f>
        <v>1</v>
      </c>
      <c r="Q1071" s="257">
        <v>0</v>
      </c>
      <c r="R1071" s="258">
        <f t="shared" si="87"/>
        <v>0</v>
      </c>
    </row>
    <row r="1072" spans="1:19" outlineLevel="2">
      <c r="A1072" s="414" t="s">
        <v>5170</v>
      </c>
      <c r="B1072" s="44" t="s">
        <v>3927</v>
      </c>
      <c r="C1072" s="229">
        <v>0</v>
      </c>
      <c r="D1072" s="229">
        <f t="shared" si="85"/>
        <v>0</v>
      </c>
      <c r="E1072" s="254"/>
      <c r="F1072" s="255"/>
      <c r="G1072" s="255"/>
      <c r="H1072" s="254"/>
      <c r="I1072" s="229"/>
      <c r="J1072" s="254"/>
      <c r="K1072" s="229">
        <f t="shared" si="86"/>
        <v>0</v>
      </c>
      <c r="L1072" s="256"/>
      <c r="M1072" s="229"/>
      <c r="N1072" s="228">
        <v>0</v>
      </c>
      <c r="O1072" s="64" t="s">
        <v>3925</v>
      </c>
      <c r="P1072" s="241" t="b">
        <f>EXACT($A$1070,O1072)</f>
        <v>1</v>
      </c>
      <c r="Q1072" s="257">
        <v>0</v>
      </c>
      <c r="R1072" s="258">
        <f t="shared" si="87"/>
        <v>0</v>
      </c>
    </row>
    <row r="1073" spans="1:18" outlineLevel="2">
      <c r="A1073" s="400" t="s">
        <v>5171</v>
      </c>
      <c r="B1073" s="195" t="s">
        <v>3928</v>
      </c>
      <c r="C1073" s="229">
        <v>-55</v>
      </c>
      <c r="D1073" s="229">
        <f t="shared" si="85"/>
        <v>55</v>
      </c>
      <c r="E1073" s="254"/>
      <c r="F1073" s="255"/>
      <c r="G1073" s="255"/>
      <c r="H1073" s="254"/>
      <c r="I1073" s="229"/>
      <c r="J1073" s="254"/>
      <c r="K1073" s="229">
        <f>D1073+I1073</f>
        <v>55</v>
      </c>
      <c r="L1073" s="256"/>
      <c r="M1073" s="229"/>
      <c r="N1073" s="228">
        <v>0</v>
      </c>
      <c r="O1073" s="64" t="s">
        <v>3925</v>
      </c>
      <c r="P1073" s="241" t="b">
        <f>EXACT($A$1070,O1073)</f>
        <v>1</v>
      </c>
      <c r="Q1073" s="257">
        <v>0</v>
      </c>
      <c r="R1073" s="258">
        <f>K1073-Q1073</f>
        <v>55</v>
      </c>
    </row>
    <row r="1074" spans="1:18" outlineLevel="2">
      <c r="A1074" s="400" t="s">
        <v>5172</v>
      </c>
      <c r="B1074" s="195" t="s">
        <v>3929</v>
      </c>
      <c r="C1074" s="229">
        <v>-2465307.02999999</v>
      </c>
      <c r="D1074" s="229">
        <f t="shared" si="85"/>
        <v>2465307.02999999</v>
      </c>
      <c r="E1074" s="254"/>
      <c r="F1074" s="255"/>
      <c r="G1074" s="255"/>
      <c r="H1074" s="254"/>
      <c r="I1074" s="229"/>
      <c r="J1074" s="254"/>
      <c r="K1074" s="229">
        <f>D1074+I1074</f>
        <v>2465307.02999999</v>
      </c>
      <c r="L1074" s="256"/>
      <c r="M1074" s="229"/>
      <c r="N1074" s="228">
        <v>0</v>
      </c>
      <c r="O1074" s="64" t="s">
        <v>3925</v>
      </c>
      <c r="P1074" s="241" t="b">
        <f>EXACT($A$1070,O1074)</f>
        <v>1</v>
      </c>
      <c r="Q1074" s="257">
        <v>0</v>
      </c>
      <c r="R1074" s="258">
        <f>K1074-Q1074</f>
        <v>2465307.02999999</v>
      </c>
    </row>
    <row r="1075" spans="1:18" outlineLevel="2">
      <c r="A1075" s="400" t="s">
        <v>5173</v>
      </c>
      <c r="B1075" s="195" t="s">
        <v>3930</v>
      </c>
      <c r="C1075" s="229">
        <v>-384110.37</v>
      </c>
      <c r="D1075" s="229">
        <f t="shared" si="85"/>
        <v>384110.37</v>
      </c>
      <c r="E1075" s="254"/>
      <c r="F1075" s="255"/>
      <c r="G1075" s="255"/>
      <c r="H1075" s="254"/>
      <c r="I1075" s="229"/>
      <c r="J1075" s="254"/>
      <c r="K1075" s="229">
        <f>D1075+I1075</f>
        <v>384110.37</v>
      </c>
      <c r="L1075" s="256"/>
      <c r="M1075" s="229"/>
      <c r="N1075" s="228">
        <v>0</v>
      </c>
      <c r="O1075" s="64" t="s">
        <v>3925</v>
      </c>
      <c r="P1075" s="241" t="b">
        <f>EXACT($A$1070,O1075)</f>
        <v>1</v>
      </c>
      <c r="Q1075" s="257">
        <v>0</v>
      </c>
      <c r="R1075" s="258">
        <f>K1075-Q1075</f>
        <v>384110.37</v>
      </c>
    </row>
    <row r="1076" spans="1:18" outlineLevel="1">
      <c r="A1076" s="399" t="s">
        <v>3931</v>
      </c>
      <c r="C1076" s="253">
        <f>SUM(C1077)</f>
        <v>-61.729999999999897</v>
      </c>
      <c r="D1076" s="253">
        <f t="shared" si="85"/>
        <v>61.729999999999897</v>
      </c>
      <c r="E1076" s="254"/>
      <c r="F1076" s="255"/>
      <c r="G1076" s="255"/>
      <c r="H1076" s="254"/>
      <c r="I1076" s="253"/>
      <c r="J1076" s="254"/>
      <c r="K1076" s="253">
        <f t="shared" si="86"/>
        <v>61.729999999999897</v>
      </c>
      <c r="L1076" s="256" t="e">
        <f>#REF!+C1076</f>
        <v>#REF!</v>
      </c>
      <c r="M1076" s="228"/>
      <c r="N1076" s="228" t="e">
        <v>#VALUE!</v>
      </c>
      <c r="O1076" s="64">
        <v>0</v>
      </c>
      <c r="Q1076" s="257">
        <v>61.73</v>
      </c>
      <c r="R1076" s="258">
        <f t="shared" si="87"/>
        <v>-9.9475983006414026E-14</v>
      </c>
    </row>
    <row r="1077" spans="1:18" outlineLevel="2">
      <c r="A1077" s="271" t="s">
        <v>5174</v>
      </c>
      <c r="B1077" s="195" t="s">
        <v>3932</v>
      </c>
      <c r="C1077" s="229">
        <v>-61.729999999999897</v>
      </c>
      <c r="D1077" s="229">
        <f t="shared" si="85"/>
        <v>61.729999999999897</v>
      </c>
      <c r="E1077" s="254"/>
      <c r="F1077" s="255"/>
      <c r="G1077" s="255"/>
      <c r="H1077" s="254"/>
      <c r="I1077" s="229"/>
      <c r="J1077" s="254"/>
      <c r="K1077" s="229">
        <f t="shared" si="86"/>
        <v>61.729999999999897</v>
      </c>
      <c r="L1077" s="256"/>
      <c r="M1077" s="229"/>
      <c r="N1077" s="228">
        <v>0</v>
      </c>
      <c r="O1077" s="64" t="s">
        <v>3931</v>
      </c>
      <c r="P1077" s="241" t="b">
        <f>EXACT($A1076,O1077)</f>
        <v>1</v>
      </c>
      <c r="Q1077" s="257">
        <v>0</v>
      </c>
      <c r="R1077" s="258">
        <f t="shared" si="87"/>
        <v>61.729999999999897</v>
      </c>
    </row>
    <row r="1078" spans="1:18" outlineLevel="1">
      <c r="A1078" s="399" t="s">
        <v>3933</v>
      </c>
      <c r="C1078" s="253">
        <f>SUM(C1079)</f>
        <v>5648070.04</v>
      </c>
      <c r="D1078" s="253">
        <f t="shared" si="85"/>
        <v>-5648070.04</v>
      </c>
      <c r="E1078" s="254"/>
      <c r="F1078" s="255"/>
      <c r="G1078" s="255"/>
      <c r="H1078" s="254"/>
      <c r="I1078" s="253"/>
      <c r="J1078" s="254"/>
      <c r="K1078" s="253">
        <f t="shared" si="86"/>
        <v>-5648070.04</v>
      </c>
      <c r="L1078" s="256" t="e">
        <f>#REF!+C1078</f>
        <v>#REF!</v>
      </c>
      <c r="M1078" s="228"/>
      <c r="N1078" s="228" t="e">
        <v>#VALUE!</v>
      </c>
      <c r="O1078" s="64">
        <v>0</v>
      </c>
      <c r="Q1078" s="257">
        <v>-5495672.3700000001</v>
      </c>
      <c r="R1078" s="258">
        <f t="shared" si="87"/>
        <v>-152397.66999999993</v>
      </c>
    </row>
    <row r="1079" spans="1:18" outlineLevel="2">
      <c r="A1079" s="271" t="s">
        <v>5175</v>
      </c>
      <c r="B1079" s="195" t="s">
        <v>3934</v>
      </c>
      <c r="C1079" s="229">
        <v>5648070.04</v>
      </c>
      <c r="D1079" s="229">
        <f t="shared" si="85"/>
        <v>-5648070.04</v>
      </c>
      <c r="E1079" s="254"/>
      <c r="F1079" s="255"/>
      <c r="G1079" s="255"/>
      <c r="H1079" s="254"/>
      <c r="I1079" s="229"/>
      <c r="J1079" s="254"/>
      <c r="K1079" s="229">
        <f t="shared" si="86"/>
        <v>-5648070.04</v>
      </c>
      <c r="L1079" s="256"/>
      <c r="M1079" s="229"/>
      <c r="N1079" s="228">
        <v>0</v>
      </c>
      <c r="O1079" s="64" t="s">
        <v>3933</v>
      </c>
      <c r="P1079" s="241" t="b">
        <f>EXACT($A1078,O1079)</f>
        <v>1</v>
      </c>
      <c r="Q1079" s="257">
        <v>0</v>
      </c>
      <c r="R1079" s="258">
        <f t="shared" si="87"/>
        <v>-5648070.04</v>
      </c>
    </row>
    <row r="1080" spans="1:18" outlineLevel="1">
      <c r="A1080" s="399" t="s">
        <v>3935</v>
      </c>
      <c r="C1080" s="253">
        <f>SUM(C1081)</f>
        <v>-4844377.99</v>
      </c>
      <c r="D1080" s="253">
        <f t="shared" si="85"/>
        <v>4844377.99</v>
      </c>
      <c r="E1080" s="254"/>
      <c r="F1080" s="255"/>
      <c r="G1080" s="255"/>
      <c r="H1080" s="254"/>
      <c r="I1080" s="253"/>
      <c r="J1080" s="254"/>
      <c r="K1080" s="253">
        <f t="shared" si="86"/>
        <v>4844377.99</v>
      </c>
      <c r="L1080" s="256" t="e">
        <f>#REF!+C1080</f>
        <v>#REF!</v>
      </c>
      <c r="M1080" s="228"/>
      <c r="N1080" s="228" t="e">
        <v>#VALUE!</v>
      </c>
      <c r="O1080" s="64">
        <v>0</v>
      </c>
      <c r="Q1080" s="257">
        <v>4695355.62</v>
      </c>
      <c r="R1080" s="258">
        <f t="shared" si="87"/>
        <v>149022.37000000011</v>
      </c>
    </row>
    <row r="1081" spans="1:18" outlineLevel="2">
      <c r="A1081" s="271" t="s">
        <v>5176</v>
      </c>
      <c r="B1081" s="195" t="s">
        <v>3936</v>
      </c>
      <c r="C1081" s="229">
        <v>-4844377.99</v>
      </c>
      <c r="D1081" s="229">
        <f t="shared" si="85"/>
        <v>4844377.99</v>
      </c>
      <c r="E1081" s="254"/>
      <c r="F1081" s="255"/>
      <c r="G1081" s="255"/>
      <c r="H1081" s="254"/>
      <c r="I1081" s="229"/>
      <c r="J1081" s="254"/>
      <c r="K1081" s="229">
        <f t="shared" si="86"/>
        <v>4844377.99</v>
      </c>
      <c r="L1081" s="256"/>
      <c r="M1081" s="229"/>
      <c r="N1081" s="228">
        <v>0</v>
      </c>
      <c r="O1081" s="64" t="s">
        <v>3935</v>
      </c>
      <c r="P1081" s="241" t="b">
        <f>EXACT($A1080,O1081)</f>
        <v>1</v>
      </c>
      <c r="Q1081" s="257">
        <v>0</v>
      </c>
      <c r="R1081" s="258">
        <f t="shared" si="87"/>
        <v>4844377.99</v>
      </c>
    </row>
    <row r="1082" spans="1:18" outlineLevel="1">
      <c r="A1082" s="399" t="s">
        <v>3937</v>
      </c>
      <c r="C1082" s="253">
        <f>SUM(C1083)</f>
        <v>-2053984.86</v>
      </c>
      <c r="D1082" s="253">
        <f t="shared" si="85"/>
        <v>2053984.86</v>
      </c>
      <c r="E1082" s="254"/>
      <c r="F1082" s="255"/>
      <c r="G1082" s="255"/>
      <c r="H1082" s="254"/>
      <c r="I1082" s="253"/>
      <c r="J1082" s="254"/>
      <c r="K1082" s="253">
        <f t="shared" si="86"/>
        <v>2053984.86</v>
      </c>
      <c r="L1082" s="256" t="e">
        <f>#REF!+C1082</f>
        <v>#REF!</v>
      </c>
      <c r="M1082" s="228"/>
      <c r="N1082" s="228" t="e">
        <v>#VALUE!</v>
      </c>
      <c r="O1082" s="64">
        <v>0</v>
      </c>
      <c r="Q1082" s="257">
        <v>2014461.73</v>
      </c>
      <c r="R1082" s="258">
        <f t="shared" si="87"/>
        <v>39523.130000000121</v>
      </c>
    </row>
    <row r="1083" spans="1:18" outlineLevel="2">
      <c r="A1083" s="271" t="s">
        <v>5177</v>
      </c>
      <c r="B1083" s="195" t="s">
        <v>3938</v>
      </c>
      <c r="C1083" s="229">
        <v>-2053984.86</v>
      </c>
      <c r="D1083" s="229">
        <f t="shared" si="85"/>
        <v>2053984.86</v>
      </c>
      <c r="E1083" s="254"/>
      <c r="F1083" s="255"/>
      <c r="G1083" s="255"/>
      <c r="H1083" s="254"/>
      <c r="I1083" s="229"/>
      <c r="J1083" s="254"/>
      <c r="K1083" s="229">
        <f t="shared" si="86"/>
        <v>2053984.86</v>
      </c>
      <c r="L1083" s="256"/>
      <c r="M1083" s="229"/>
      <c r="N1083" s="228">
        <v>0</v>
      </c>
      <c r="O1083" s="64" t="s">
        <v>3937</v>
      </c>
      <c r="P1083" s="241" t="b">
        <f>EXACT($A1082,O1083)</f>
        <v>1</v>
      </c>
      <c r="Q1083" s="257">
        <v>0</v>
      </c>
      <c r="R1083" s="258">
        <f t="shared" si="87"/>
        <v>2053984.86</v>
      </c>
    </row>
    <row r="1084" spans="1:18" outlineLevel="1">
      <c r="A1084" s="399" t="s">
        <v>3939</v>
      </c>
      <c r="B1084" s="195"/>
      <c r="C1084" s="253">
        <f>SUM(C1085)</f>
        <v>0</v>
      </c>
      <c r="D1084" s="253">
        <f t="shared" si="85"/>
        <v>0</v>
      </c>
      <c r="E1084" s="254"/>
      <c r="F1084" s="255"/>
      <c r="G1084" s="255"/>
      <c r="H1084" s="254"/>
      <c r="I1084" s="253"/>
      <c r="J1084" s="254"/>
      <c r="K1084" s="253">
        <f>D1084+I1084</f>
        <v>0</v>
      </c>
      <c r="L1084" s="256" t="e">
        <f>#REF!+C1084</f>
        <v>#REF!</v>
      </c>
      <c r="M1084" s="228"/>
      <c r="N1084" s="228" t="e">
        <v>#VALUE!</v>
      </c>
      <c r="O1084" s="64">
        <v>0</v>
      </c>
      <c r="Q1084" s="257">
        <v>0</v>
      </c>
      <c r="R1084" s="258">
        <f>K1084-Q1084</f>
        <v>0</v>
      </c>
    </row>
    <row r="1085" spans="1:18" outlineLevel="2">
      <c r="A1085" s="271" t="s">
        <v>5178</v>
      </c>
      <c r="B1085" s="195" t="s">
        <v>3940</v>
      </c>
      <c r="C1085" s="229">
        <v>0</v>
      </c>
      <c r="D1085" s="229">
        <f t="shared" si="85"/>
        <v>0</v>
      </c>
      <c r="E1085" s="254"/>
      <c r="F1085" s="255"/>
      <c r="G1085" s="255"/>
      <c r="H1085" s="254"/>
      <c r="I1085" s="229"/>
      <c r="J1085" s="254"/>
      <c r="K1085" s="229">
        <f>D1085+I1085</f>
        <v>0</v>
      </c>
      <c r="L1085" s="256"/>
      <c r="M1085" s="229"/>
      <c r="N1085" s="228">
        <v>0</v>
      </c>
      <c r="O1085" s="64" t="s">
        <v>3939</v>
      </c>
      <c r="P1085" s="241" t="b">
        <f>EXACT($A1084,O1085)</f>
        <v>1</v>
      </c>
      <c r="Q1085" s="257">
        <v>0</v>
      </c>
      <c r="R1085" s="258">
        <f>K1085-Q1085</f>
        <v>0</v>
      </c>
    </row>
    <row r="1086" spans="1:18" outlineLevel="1">
      <c r="A1086" s="399" t="s">
        <v>3941</v>
      </c>
      <c r="C1086" s="253">
        <f>SUM(C1087)</f>
        <v>9074.4500000000007</v>
      </c>
      <c r="D1086" s="253">
        <f t="shared" si="85"/>
        <v>-9074.4500000000007</v>
      </c>
      <c r="E1086" s="254"/>
      <c r="F1086" s="255"/>
      <c r="G1086" s="255"/>
      <c r="H1086" s="254"/>
      <c r="I1086" s="253"/>
      <c r="J1086" s="254"/>
      <c r="K1086" s="253">
        <f t="shared" si="86"/>
        <v>-9074.4500000000007</v>
      </c>
      <c r="L1086" s="256" t="e">
        <f>#REF!+C1086</f>
        <v>#REF!</v>
      </c>
      <c r="M1086" s="228"/>
      <c r="N1086" s="228" t="e">
        <v>#VALUE!</v>
      </c>
      <c r="O1086" s="64">
        <v>0</v>
      </c>
      <c r="Q1086" s="257">
        <v>-9074.4500000000007</v>
      </c>
      <c r="R1086" s="258">
        <f t="shared" si="87"/>
        <v>0</v>
      </c>
    </row>
    <row r="1087" spans="1:18" outlineLevel="2">
      <c r="A1087" s="271" t="s">
        <v>5179</v>
      </c>
      <c r="B1087" s="195" t="s">
        <v>3942</v>
      </c>
      <c r="C1087" s="229">
        <v>9074.4500000000007</v>
      </c>
      <c r="D1087" s="229">
        <f t="shared" si="85"/>
        <v>-9074.4500000000007</v>
      </c>
      <c r="E1087" s="254"/>
      <c r="F1087" s="255"/>
      <c r="G1087" s="255"/>
      <c r="H1087" s="254"/>
      <c r="I1087" s="229"/>
      <c r="J1087" s="254"/>
      <c r="K1087" s="229">
        <f t="shared" si="86"/>
        <v>-9074.4500000000007</v>
      </c>
      <c r="L1087" s="256"/>
      <c r="M1087" s="229"/>
      <c r="N1087" s="228">
        <v>0</v>
      </c>
      <c r="O1087" s="64" t="s">
        <v>3941</v>
      </c>
      <c r="P1087" s="241" t="b">
        <f>EXACT($A1086,O1087)</f>
        <v>1</v>
      </c>
      <c r="Q1087" s="257">
        <v>0</v>
      </c>
      <c r="R1087" s="258">
        <f t="shared" si="87"/>
        <v>-9074.4500000000007</v>
      </c>
    </row>
    <row r="1088" spans="1:18" outlineLevel="1">
      <c r="A1088" s="399" t="s">
        <v>3943</v>
      </c>
      <c r="C1088" s="253">
        <f>SUM(C1089)</f>
        <v>-907.45</v>
      </c>
      <c r="D1088" s="253">
        <f t="shared" si="85"/>
        <v>907.45</v>
      </c>
      <c r="E1088" s="254"/>
      <c r="F1088" s="255"/>
      <c r="G1088" s="255"/>
      <c r="H1088" s="254"/>
      <c r="I1088" s="253"/>
      <c r="J1088" s="254"/>
      <c r="K1088" s="253">
        <f t="shared" si="86"/>
        <v>907.45</v>
      </c>
      <c r="L1088" s="256" t="e">
        <f>#REF!+C1088</f>
        <v>#REF!</v>
      </c>
      <c r="M1088" s="228"/>
      <c r="N1088" s="228" t="e">
        <v>#VALUE!</v>
      </c>
      <c r="O1088" s="64">
        <v>0</v>
      </c>
      <c r="Q1088" s="257">
        <v>907.45</v>
      </c>
      <c r="R1088" s="258">
        <f t="shared" si="87"/>
        <v>0</v>
      </c>
    </row>
    <row r="1089" spans="1:19" outlineLevel="2">
      <c r="A1089" s="271" t="s">
        <v>5180</v>
      </c>
      <c r="B1089" s="195" t="s">
        <v>3944</v>
      </c>
      <c r="C1089" s="229">
        <v>-907.45</v>
      </c>
      <c r="D1089" s="229">
        <f t="shared" si="85"/>
        <v>907.45</v>
      </c>
      <c r="E1089" s="254"/>
      <c r="F1089" s="255"/>
      <c r="G1089" s="255"/>
      <c r="H1089" s="254"/>
      <c r="I1089" s="229"/>
      <c r="J1089" s="254"/>
      <c r="K1089" s="229">
        <f t="shared" si="86"/>
        <v>907.45</v>
      </c>
      <c r="L1089" s="256"/>
      <c r="M1089" s="229"/>
      <c r="N1089" s="228">
        <v>0</v>
      </c>
      <c r="O1089" s="64" t="s">
        <v>3943</v>
      </c>
      <c r="P1089" s="241" t="b">
        <f>EXACT($A1088,O1089)</f>
        <v>1</v>
      </c>
      <c r="Q1089" s="257">
        <v>0</v>
      </c>
      <c r="R1089" s="258">
        <f t="shared" si="87"/>
        <v>907.45</v>
      </c>
    </row>
    <row r="1090" spans="1:19" outlineLevel="1">
      <c r="A1090" s="399" t="s">
        <v>3945</v>
      </c>
      <c r="C1090" s="253">
        <f>SUM(C1091)</f>
        <v>-9890</v>
      </c>
      <c r="D1090" s="253">
        <f t="shared" si="85"/>
        <v>9890</v>
      </c>
      <c r="E1090" s="254"/>
      <c r="F1090" s="255"/>
      <c r="G1090" s="255"/>
      <c r="H1090" s="254"/>
      <c r="I1090" s="253"/>
      <c r="J1090" s="254"/>
      <c r="K1090" s="253">
        <f t="shared" si="86"/>
        <v>9890</v>
      </c>
      <c r="L1090" s="256" t="e">
        <f>#REF!+C1090</f>
        <v>#REF!</v>
      </c>
      <c r="M1090" s="228"/>
      <c r="N1090" s="228" t="e">
        <v>#VALUE!</v>
      </c>
      <c r="O1090" s="64">
        <v>0</v>
      </c>
      <c r="Q1090" s="257">
        <v>9890</v>
      </c>
      <c r="R1090" s="258">
        <f t="shared" si="87"/>
        <v>0</v>
      </c>
    </row>
    <row r="1091" spans="1:19" outlineLevel="2">
      <c r="A1091" s="271" t="s">
        <v>5181</v>
      </c>
      <c r="B1091" s="195" t="s">
        <v>3946</v>
      </c>
      <c r="C1091" s="229">
        <v>-9890</v>
      </c>
      <c r="D1091" s="229">
        <f t="shared" si="85"/>
        <v>9890</v>
      </c>
      <c r="E1091" s="254"/>
      <c r="F1091" s="255"/>
      <c r="G1091" s="255"/>
      <c r="H1091" s="254"/>
      <c r="I1091" s="229"/>
      <c r="J1091" s="254"/>
      <c r="K1091" s="229">
        <f t="shared" si="86"/>
        <v>9890</v>
      </c>
      <c r="L1091" s="256"/>
      <c r="M1091" s="229"/>
      <c r="N1091" s="228">
        <v>0</v>
      </c>
      <c r="O1091" s="64" t="s">
        <v>3945</v>
      </c>
      <c r="P1091" s="241" t="b">
        <f>EXACT($A1090,O1091)</f>
        <v>1</v>
      </c>
      <c r="Q1091" s="257">
        <v>0</v>
      </c>
      <c r="R1091" s="258">
        <f t="shared" si="87"/>
        <v>9890</v>
      </c>
    </row>
    <row r="1092" spans="1:19" outlineLevel="1">
      <c r="A1092" s="399" t="s">
        <v>3947</v>
      </c>
      <c r="C1092" s="253">
        <f>SUM(C1093)</f>
        <v>0</v>
      </c>
      <c r="D1092" s="253">
        <f t="shared" si="85"/>
        <v>0</v>
      </c>
      <c r="E1092" s="254"/>
      <c r="F1092" s="255"/>
      <c r="G1092" s="255"/>
      <c r="H1092" s="254"/>
      <c r="I1092" s="253"/>
      <c r="J1092" s="254"/>
      <c r="K1092" s="253">
        <f t="shared" si="86"/>
        <v>0</v>
      </c>
      <c r="L1092" s="256" t="e">
        <f>#REF!+C1092</f>
        <v>#REF!</v>
      </c>
      <c r="M1092" s="228"/>
      <c r="N1092" s="228" t="e">
        <v>#VALUE!</v>
      </c>
      <c r="O1092" s="64">
        <v>0</v>
      </c>
      <c r="Q1092" s="257">
        <v>0</v>
      </c>
      <c r="R1092" s="258">
        <f t="shared" si="87"/>
        <v>0</v>
      </c>
    </row>
    <row r="1093" spans="1:19" outlineLevel="2">
      <c r="A1093" s="271" t="s">
        <v>5182</v>
      </c>
      <c r="B1093" s="195" t="s">
        <v>3948</v>
      </c>
      <c r="C1093" s="229">
        <v>0</v>
      </c>
      <c r="D1093" s="229">
        <f t="shared" si="85"/>
        <v>0</v>
      </c>
      <c r="E1093" s="254"/>
      <c r="F1093" s="255"/>
      <c r="G1093" s="255"/>
      <c r="H1093" s="254"/>
      <c r="I1093" s="229"/>
      <c r="J1093" s="254"/>
      <c r="K1093" s="229">
        <f t="shared" si="86"/>
        <v>0</v>
      </c>
      <c r="L1093" s="256"/>
      <c r="M1093" s="229"/>
      <c r="N1093" s="228">
        <v>0</v>
      </c>
      <c r="O1093" s="64" t="s">
        <v>3947</v>
      </c>
      <c r="P1093" s="241" t="b">
        <f>EXACT($A1092,O1093)</f>
        <v>1</v>
      </c>
      <c r="Q1093" s="257">
        <v>0</v>
      </c>
      <c r="R1093" s="258">
        <f t="shared" si="87"/>
        <v>0</v>
      </c>
    </row>
    <row r="1094" spans="1:19" outlineLevel="1">
      <c r="A1094" s="399" t="s">
        <v>3949</v>
      </c>
      <c r="C1094" s="253">
        <f>SUM(C1095)</f>
        <v>0</v>
      </c>
      <c r="D1094" s="253">
        <f t="shared" si="85"/>
        <v>0</v>
      </c>
      <c r="E1094" s="254"/>
      <c r="F1094" s="255"/>
      <c r="G1094" s="255"/>
      <c r="H1094" s="254"/>
      <c r="I1094" s="253"/>
      <c r="J1094" s="254"/>
      <c r="K1094" s="253">
        <f>D1094+I1094</f>
        <v>0</v>
      </c>
      <c r="L1094" s="256"/>
      <c r="M1094" s="229"/>
      <c r="N1094" s="228" t="e">
        <v>#VALUE!</v>
      </c>
      <c r="O1094" s="64">
        <v>0</v>
      </c>
      <c r="Q1094" s="257">
        <v>0</v>
      </c>
      <c r="R1094" s="258">
        <f t="shared" ref="R1094:R1131" si="88">K1094-Q1094</f>
        <v>0</v>
      </c>
    </row>
    <row r="1095" spans="1:19" outlineLevel="2">
      <c r="A1095" s="271" t="s">
        <v>5183</v>
      </c>
      <c r="B1095" s="195" t="s">
        <v>3950</v>
      </c>
      <c r="C1095" s="229">
        <v>0</v>
      </c>
      <c r="D1095" s="229">
        <f t="shared" si="85"/>
        <v>0</v>
      </c>
      <c r="E1095" s="254"/>
      <c r="F1095" s="255"/>
      <c r="G1095" s="255"/>
      <c r="H1095" s="254"/>
      <c r="I1095" s="229"/>
      <c r="J1095" s="254"/>
      <c r="K1095" s="229">
        <f>D1095+I1095</f>
        <v>0</v>
      </c>
      <c r="L1095" s="256"/>
      <c r="M1095" s="229"/>
      <c r="N1095" s="228">
        <v>0</v>
      </c>
      <c r="O1095" s="64" t="s">
        <v>3949</v>
      </c>
      <c r="P1095" s="241" t="b">
        <f>EXACT($A1094,O1095)</f>
        <v>1</v>
      </c>
      <c r="Q1095" s="257">
        <v>0</v>
      </c>
      <c r="R1095" s="258">
        <f t="shared" si="88"/>
        <v>0</v>
      </c>
    </row>
    <row r="1096" spans="1:19" outlineLevel="1">
      <c r="A1096" s="399" t="s">
        <v>3951</v>
      </c>
      <c r="C1096" s="253">
        <f>SUM(C1097:C1098)</f>
        <v>0</v>
      </c>
      <c r="D1096" s="253">
        <f t="shared" si="85"/>
        <v>0</v>
      </c>
      <c r="E1096" s="254"/>
      <c r="F1096" s="255"/>
      <c r="G1096" s="255"/>
      <c r="H1096" s="254"/>
      <c r="I1096" s="253"/>
      <c r="J1096" s="254"/>
      <c r="K1096" s="253">
        <f t="shared" si="86"/>
        <v>0</v>
      </c>
      <c r="L1096" s="256" t="e">
        <f>#REF!+C1096</f>
        <v>#REF!</v>
      </c>
      <c r="M1096" s="228"/>
      <c r="N1096" s="228" t="e">
        <v>#VALUE!</v>
      </c>
      <c r="O1096" s="64">
        <v>0</v>
      </c>
      <c r="Q1096" s="257">
        <v>0</v>
      </c>
      <c r="R1096" s="258">
        <f t="shared" si="88"/>
        <v>0</v>
      </c>
    </row>
    <row r="1097" spans="1:19" outlineLevel="2">
      <c r="A1097" s="415" t="s">
        <v>5184</v>
      </c>
      <c r="B1097" s="293" t="s">
        <v>3952</v>
      </c>
      <c r="C1097" s="229">
        <v>0</v>
      </c>
      <c r="D1097" s="229">
        <f t="shared" si="85"/>
        <v>0</v>
      </c>
      <c r="E1097" s="254"/>
      <c r="F1097" s="255"/>
      <c r="G1097" s="255"/>
      <c r="H1097" s="254"/>
      <c r="I1097" s="229"/>
      <c r="J1097" s="254"/>
      <c r="K1097" s="229">
        <f t="shared" si="86"/>
        <v>0</v>
      </c>
      <c r="L1097" s="256"/>
      <c r="M1097" s="229"/>
      <c r="N1097" s="228">
        <v>0</v>
      </c>
      <c r="O1097" s="64" t="s">
        <v>3951</v>
      </c>
      <c r="P1097" s="241" t="b">
        <f>EXACT($A$1096,O1097)</f>
        <v>1</v>
      </c>
      <c r="Q1097" s="257">
        <v>0</v>
      </c>
      <c r="R1097" s="258">
        <f t="shared" si="88"/>
        <v>0</v>
      </c>
    </row>
    <row r="1098" spans="1:19" outlineLevel="2">
      <c r="A1098" s="406" t="s">
        <v>5185</v>
      </c>
      <c r="B1098" s="273" t="s">
        <v>3953</v>
      </c>
      <c r="C1098" s="229">
        <v>0</v>
      </c>
      <c r="D1098" s="229">
        <f t="shared" si="85"/>
        <v>0</v>
      </c>
      <c r="E1098" s="254"/>
      <c r="F1098" s="255"/>
      <c r="G1098" s="255"/>
      <c r="H1098" s="254"/>
      <c r="I1098" s="229"/>
      <c r="J1098" s="254"/>
      <c r="K1098" s="229">
        <f t="shared" si="86"/>
        <v>0</v>
      </c>
      <c r="L1098" s="256"/>
      <c r="M1098" s="229"/>
      <c r="N1098" s="228">
        <v>0</v>
      </c>
      <c r="O1098" s="64" t="s">
        <v>3951</v>
      </c>
      <c r="P1098" s="241" t="b">
        <f>EXACT($A$1096,O1098)</f>
        <v>1</v>
      </c>
      <c r="Q1098" s="257">
        <v>0</v>
      </c>
      <c r="R1098" s="258">
        <f t="shared" si="88"/>
        <v>0</v>
      </c>
    </row>
    <row r="1099" spans="1:19" outlineLevel="1">
      <c r="A1099" s="399" t="s">
        <v>3954</v>
      </c>
      <c r="C1099" s="253">
        <f>SUM(C1100:C1101)</f>
        <v>-5187156.2599999905</v>
      </c>
      <c r="D1099" s="253">
        <f t="shared" si="85"/>
        <v>5187156.2599999905</v>
      </c>
      <c r="E1099" s="254"/>
      <c r="F1099" s="255"/>
      <c r="G1099" s="255"/>
      <c r="H1099" s="254"/>
      <c r="I1099" s="253"/>
      <c r="J1099" s="254"/>
      <c r="K1099" s="253">
        <f t="shared" si="86"/>
        <v>5187156.2599999905</v>
      </c>
      <c r="L1099" s="256" t="e">
        <f>#REF!+C1099</f>
        <v>#REF!</v>
      </c>
      <c r="M1099" s="228"/>
      <c r="N1099" s="228" t="e">
        <v>#VALUE!</v>
      </c>
      <c r="O1099" s="64">
        <v>0</v>
      </c>
      <c r="Q1099" s="257">
        <v>3896445.54</v>
      </c>
      <c r="R1099" s="258">
        <f t="shared" si="88"/>
        <v>1290710.7199999904</v>
      </c>
      <c r="S1099" s="294"/>
    </row>
    <row r="1100" spans="1:19" outlineLevel="2">
      <c r="A1100" s="415" t="s">
        <v>5186</v>
      </c>
      <c r="B1100" s="293" t="s">
        <v>3955</v>
      </c>
      <c r="C1100" s="229">
        <v>-5187156.2599999905</v>
      </c>
      <c r="D1100" s="229">
        <f t="shared" ref="D1100:D1152" si="89">C1100*-1</f>
        <v>5187156.2599999905</v>
      </c>
      <c r="E1100" s="254"/>
      <c r="F1100" s="255"/>
      <c r="G1100" s="255"/>
      <c r="H1100" s="254"/>
      <c r="I1100" s="229"/>
      <c r="J1100" s="254"/>
      <c r="K1100" s="229">
        <f t="shared" ref="K1100:K1151" si="90">D1100+I1100</f>
        <v>5187156.2599999905</v>
      </c>
      <c r="L1100" s="256"/>
      <c r="M1100" s="229"/>
      <c r="N1100" s="228">
        <v>0</v>
      </c>
      <c r="O1100" s="64" t="s">
        <v>3954</v>
      </c>
      <c r="P1100" s="241" t="b">
        <f>EXACT($A$1099,O1100)</f>
        <v>1</v>
      </c>
      <c r="Q1100" s="257">
        <v>0</v>
      </c>
      <c r="R1100" s="258">
        <f t="shared" si="88"/>
        <v>5187156.2599999905</v>
      </c>
    </row>
    <row r="1101" spans="1:19" outlineLevel="2">
      <c r="A1101" s="406" t="s">
        <v>5187</v>
      </c>
      <c r="B1101" s="273" t="s">
        <v>3956</v>
      </c>
      <c r="C1101" s="229">
        <v>0</v>
      </c>
      <c r="D1101" s="229">
        <f t="shared" si="89"/>
        <v>0</v>
      </c>
      <c r="E1101" s="254"/>
      <c r="F1101" s="255"/>
      <c r="G1101" s="255"/>
      <c r="H1101" s="254"/>
      <c r="I1101" s="229"/>
      <c r="J1101" s="254"/>
      <c r="K1101" s="229">
        <f t="shared" si="90"/>
        <v>0</v>
      </c>
      <c r="L1101" s="256" t="e">
        <f>#REF!+C1101</f>
        <v>#REF!</v>
      </c>
      <c r="M1101" s="229"/>
      <c r="N1101" s="228">
        <v>0</v>
      </c>
      <c r="O1101" s="64" t="s">
        <v>3954</v>
      </c>
      <c r="P1101" s="241" t="b">
        <f>EXACT($A$1099,O1101)</f>
        <v>1</v>
      </c>
      <c r="Q1101" s="257">
        <v>0</v>
      </c>
      <c r="R1101" s="258">
        <f t="shared" si="88"/>
        <v>0</v>
      </c>
    </row>
    <row r="1102" spans="1:19" outlineLevel="1">
      <c r="A1102" s="399" t="s">
        <v>3957</v>
      </c>
      <c r="C1102" s="253">
        <f>SUM(C1103)</f>
        <v>-70503.039999999906</v>
      </c>
      <c r="D1102" s="253">
        <f t="shared" si="89"/>
        <v>70503.039999999906</v>
      </c>
      <c r="E1102" s="265"/>
      <c r="F1102" s="255"/>
      <c r="G1102" s="255"/>
      <c r="H1102" s="254"/>
      <c r="I1102" s="253"/>
      <c r="J1102" s="254"/>
      <c r="K1102" s="253">
        <f>D1102+I1102</f>
        <v>70503.039999999906</v>
      </c>
      <c r="L1102" s="256"/>
      <c r="M1102" s="229"/>
      <c r="N1102" s="228" t="e">
        <v>#VALUE!</v>
      </c>
      <c r="O1102" s="64">
        <v>0</v>
      </c>
      <c r="Q1102" s="257">
        <v>3610169.29</v>
      </c>
      <c r="R1102" s="258">
        <f t="shared" si="88"/>
        <v>-3539666.25</v>
      </c>
    </row>
    <row r="1103" spans="1:19" outlineLevel="2">
      <c r="A1103" s="415" t="s">
        <v>5188</v>
      </c>
      <c r="B1103" s="293" t="s">
        <v>3958</v>
      </c>
      <c r="C1103" s="229">
        <v>-70503.039999999906</v>
      </c>
      <c r="D1103" s="229">
        <f t="shared" si="89"/>
        <v>70503.039999999906</v>
      </c>
      <c r="E1103" s="265"/>
      <c r="F1103" s="255"/>
      <c r="G1103" s="255"/>
      <c r="H1103" s="254"/>
      <c r="I1103" s="229"/>
      <c r="J1103" s="254"/>
      <c r="K1103" s="229">
        <f>D1103+I1103</f>
        <v>70503.039999999906</v>
      </c>
      <c r="L1103" s="256"/>
      <c r="M1103" s="229"/>
      <c r="N1103" s="228">
        <v>0</v>
      </c>
      <c r="O1103" s="64" t="s">
        <v>3957</v>
      </c>
      <c r="P1103" s="241" t="b">
        <f>EXACT($A1102,O1103)</f>
        <v>1</v>
      </c>
      <c r="Q1103" s="257">
        <v>0</v>
      </c>
      <c r="R1103" s="258">
        <f t="shared" si="88"/>
        <v>70503.039999999906</v>
      </c>
    </row>
    <row r="1104" spans="1:19" outlineLevel="1">
      <c r="A1104" s="399" t="s">
        <v>3959</v>
      </c>
      <c r="C1104" s="253">
        <f>SUM(C1105:C1106)</f>
        <v>-49709.989999999903</v>
      </c>
      <c r="D1104" s="253">
        <f t="shared" si="89"/>
        <v>49709.989999999903</v>
      </c>
      <c r="E1104" s="254"/>
      <c r="F1104" s="255"/>
      <c r="G1104" s="255"/>
      <c r="H1104" s="254"/>
      <c r="I1104" s="253"/>
      <c r="J1104" s="254"/>
      <c r="K1104" s="253">
        <f t="shared" si="90"/>
        <v>49709.989999999903</v>
      </c>
      <c r="L1104" s="256" t="e">
        <f>#REF!+C1104</f>
        <v>#REF!</v>
      </c>
      <c r="M1104" s="228"/>
      <c r="N1104" s="228" t="e">
        <v>#VALUE!</v>
      </c>
      <c r="O1104" s="64">
        <v>0</v>
      </c>
      <c r="Q1104" s="257">
        <v>384695.96</v>
      </c>
      <c r="R1104" s="258">
        <f t="shared" si="88"/>
        <v>-334985.97000000009</v>
      </c>
    </row>
    <row r="1105" spans="1:18" outlineLevel="2">
      <c r="A1105" s="415" t="s">
        <v>5189</v>
      </c>
      <c r="B1105" s="293" t="s">
        <v>3960</v>
      </c>
      <c r="C1105" s="229">
        <v>-49709.989999999903</v>
      </c>
      <c r="D1105" s="229">
        <f t="shared" si="89"/>
        <v>49709.989999999903</v>
      </c>
      <c r="E1105" s="254"/>
      <c r="F1105" s="255"/>
      <c r="G1105" s="255"/>
      <c r="H1105" s="254"/>
      <c r="I1105" s="229"/>
      <c r="J1105" s="254"/>
      <c r="K1105" s="229">
        <f t="shared" si="90"/>
        <v>49709.989999999903</v>
      </c>
      <c r="L1105" s="256"/>
      <c r="M1105" s="229"/>
      <c r="N1105" s="228">
        <v>0</v>
      </c>
      <c r="O1105" s="64" t="s">
        <v>3959</v>
      </c>
      <c r="P1105" s="241" t="b">
        <f>EXACT($A$1104,O1105)</f>
        <v>1</v>
      </c>
      <c r="Q1105" s="257">
        <v>0</v>
      </c>
      <c r="R1105" s="258">
        <f t="shared" si="88"/>
        <v>49709.989999999903</v>
      </c>
    </row>
    <row r="1106" spans="1:18" outlineLevel="2">
      <c r="A1106" s="406" t="s">
        <v>5190</v>
      </c>
      <c r="B1106" s="273" t="s">
        <v>3961</v>
      </c>
      <c r="C1106" s="229">
        <v>0</v>
      </c>
      <c r="D1106" s="229">
        <f t="shared" si="89"/>
        <v>0</v>
      </c>
      <c r="E1106" s="254"/>
      <c r="F1106" s="255"/>
      <c r="G1106" s="255"/>
      <c r="H1106" s="254"/>
      <c r="I1106" s="229"/>
      <c r="J1106" s="254"/>
      <c r="K1106" s="229">
        <f t="shared" si="90"/>
        <v>0</v>
      </c>
      <c r="L1106" s="256"/>
      <c r="M1106" s="229"/>
      <c r="N1106" s="228">
        <v>0</v>
      </c>
      <c r="O1106" s="64" t="s">
        <v>3959</v>
      </c>
      <c r="P1106" s="241" t="b">
        <f>EXACT($A$1104,O1106)</f>
        <v>1</v>
      </c>
      <c r="Q1106" s="257">
        <v>0</v>
      </c>
      <c r="R1106" s="258">
        <f t="shared" si="88"/>
        <v>0</v>
      </c>
    </row>
    <row r="1107" spans="1:18" outlineLevel="1">
      <c r="A1107" s="399" t="s">
        <v>3962</v>
      </c>
      <c r="C1107" s="253">
        <f>SUM(C1108:C1109)</f>
        <v>-116494.56</v>
      </c>
      <c r="D1107" s="253">
        <f t="shared" si="89"/>
        <v>116494.56</v>
      </c>
      <c r="E1107" s="254"/>
      <c r="F1107" s="255"/>
      <c r="G1107" s="255"/>
      <c r="H1107" s="254"/>
      <c r="I1107" s="253"/>
      <c r="J1107" s="254"/>
      <c r="K1107" s="253">
        <f t="shared" si="90"/>
        <v>116494.56</v>
      </c>
      <c r="L1107" s="256" t="e">
        <f>#REF!+C1107</f>
        <v>#REF!</v>
      </c>
      <c r="M1107" s="228"/>
      <c r="N1107" s="228" t="e">
        <v>#VALUE!</v>
      </c>
      <c r="O1107" s="64">
        <v>0</v>
      </c>
      <c r="Q1107" s="257">
        <v>540385.72</v>
      </c>
      <c r="R1107" s="258">
        <f t="shared" si="88"/>
        <v>-423891.16</v>
      </c>
    </row>
    <row r="1108" spans="1:18" outlineLevel="2">
      <c r="A1108" s="415" t="s">
        <v>5191</v>
      </c>
      <c r="B1108" s="293" t="s">
        <v>3963</v>
      </c>
      <c r="C1108" s="229">
        <v>-116494.56</v>
      </c>
      <c r="D1108" s="229">
        <f t="shared" si="89"/>
        <v>116494.56</v>
      </c>
      <c r="E1108" s="254"/>
      <c r="F1108" s="255"/>
      <c r="G1108" s="255"/>
      <c r="H1108" s="254"/>
      <c r="I1108" s="229"/>
      <c r="J1108" s="254"/>
      <c r="K1108" s="229">
        <f t="shared" si="90"/>
        <v>116494.56</v>
      </c>
      <c r="L1108" s="256"/>
      <c r="M1108" s="229"/>
      <c r="N1108" s="228">
        <v>0</v>
      </c>
      <c r="O1108" s="64" t="s">
        <v>3962</v>
      </c>
      <c r="P1108" s="241" t="b">
        <f>EXACT($A$1107,O1108)</f>
        <v>1</v>
      </c>
      <c r="Q1108" s="257">
        <v>0</v>
      </c>
      <c r="R1108" s="258">
        <f t="shared" si="88"/>
        <v>116494.56</v>
      </c>
    </row>
    <row r="1109" spans="1:18" outlineLevel="2">
      <c r="A1109" s="406" t="s">
        <v>5192</v>
      </c>
      <c r="B1109" s="273" t="s">
        <v>3964</v>
      </c>
      <c r="C1109" s="229">
        <v>0</v>
      </c>
      <c r="D1109" s="229">
        <f t="shared" si="89"/>
        <v>0</v>
      </c>
      <c r="E1109" s="254"/>
      <c r="F1109" s="255"/>
      <c r="G1109" s="255"/>
      <c r="H1109" s="254"/>
      <c r="I1109" s="229"/>
      <c r="J1109" s="254"/>
      <c r="K1109" s="229">
        <f t="shared" si="90"/>
        <v>0</v>
      </c>
      <c r="L1109" s="256"/>
      <c r="M1109" s="229"/>
      <c r="N1109" s="228">
        <v>0</v>
      </c>
      <c r="O1109" s="64" t="s">
        <v>3962</v>
      </c>
      <c r="P1109" s="241" t="b">
        <f>EXACT($A$1107,O1109)</f>
        <v>1</v>
      </c>
      <c r="Q1109" s="257">
        <v>0</v>
      </c>
      <c r="R1109" s="258">
        <f t="shared" si="88"/>
        <v>0</v>
      </c>
    </row>
    <row r="1110" spans="1:18" outlineLevel="1">
      <c r="A1110" s="405" t="s">
        <v>3965</v>
      </c>
      <c r="C1110" s="253">
        <f>SUM(C1111)</f>
        <v>0</v>
      </c>
      <c r="D1110" s="253">
        <f t="shared" si="89"/>
        <v>0</v>
      </c>
      <c r="E1110" s="265"/>
      <c r="F1110" s="255"/>
      <c r="G1110" s="255"/>
      <c r="H1110" s="254"/>
      <c r="I1110" s="253"/>
      <c r="J1110" s="254"/>
      <c r="K1110" s="253">
        <f>D1110+I1110</f>
        <v>0</v>
      </c>
      <c r="L1110" s="256"/>
      <c r="M1110" s="229"/>
      <c r="N1110" s="228" t="e">
        <v>#VALUE!</v>
      </c>
      <c r="O1110" s="64">
        <v>0</v>
      </c>
      <c r="Q1110" s="257">
        <v>0</v>
      </c>
      <c r="R1110" s="258">
        <f t="shared" si="88"/>
        <v>0</v>
      </c>
    </row>
    <row r="1111" spans="1:18" outlineLevel="2">
      <c r="A1111" s="415" t="s">
        <v>5193</v>
      </c>
      <c r="B1111" s="293" t="s">
        <v>3966</v>
      </c>
      <c r="C1111" s="229">
        <v>0</v>
      </c>
      <c r="D1111" s="229">
        <f t="shared" si="89"/>
        <v>0</v>
      </c>
      <c r="E1111" s="265"/>
      <c r="F1111" s="255"/>
      <c r="G1111" s="255"/>
      <c r="H1111" s="254"/>
      <c r="I1111" s="229"/>
      <c r="J1111" s="254"/>
      <c r="K1111" s="229">
        <f>D1111+I1111</f>
        <v>0</v>
      </c>
      <c r="L1111" s="256"/>
      <c r="M1111" s="229"/>
      <c r="N1111" s="228">
        <v>0</v>
      </c>
      <c r="O1111" s="64" t="s">
        <v>3965</v>
      </c>
      <c r="P1111" s="241" t="b">
        <f>EXACT($A1110,O1111)</f>
        <v>1</v>
      </c>
      <c r="Q1111" s="257">
        <v>0</v>
      </c>
      <c r="R1111" s="258">
        <f t="shared" si="88"/>
        <v>0</v>
      </c>
    </row>
    <row r="1112" spans="1:18" outlineLevel="1">
      <c r="A1112" s="399" t="s">
        <v>3967</v>
      </c>
      <c r="C1112" s="253">
        <f>SUM(C1113:C1116)</f>
        <v>0</v>
      </c>
      <c r="D1112" s="253">
        <f t="shared" si="89"/>
        <v>0</v>
      </c>
      <c r="E1112" s="265"/>
      <c r="F1112" s="255"/>
      <c r="G1112" s="255"/>
      <c r="H1112" s="254"/>
      <c r="I1112" s="253"/>
      <c r="J1112" s="254"/>
      <c r="K1112" s="253">
        <f t="shared" si="90"/>
        <v>0</v>
      </c>
      <c r="L1112" s="256" t="e">
        <f>#REF!+C1112</f>
        <v>#REF!</v>
      </c>
      <c r="M1112" s="228"/>
      <c r="N1112" s="228" t="e">
        <v>#VALUE!</v>
      </c>
      <c r="O1112" s="64">
        <v>0</v>
      </c>
      <c r="Q1112" s="257">
        <v>0</v>
      </c>
      <c r="R1112" s="258">
        <f t="shared" si="88"/>
        <v>0</v>
      </c>
    </row>
    <row r="1113" spans="1:18" outlineLevel="2">
      <c r="A1113" s="415" t="s">
        <v>5194</v>
      </c>
      <c r="B1113" s="293" t="s">
        <v>3968</v>
      </c>
      <c r="C1113" s="229">
        <v>0</v>
      </c>
      <c r="D1113" s="229">
        <f t="shared" si="89"/>
        <v>0</v>
      </c>
      <c r="E1113" s="265"/>
      <c r="F1113" s="255"/>
      <c r="G1113" s="255"/>
      <c r="H1113" s="254"/>
      <c r="I1113" s="229"/>
      <c r="J1113" s="254"/>
      <c r="K1113" s="229">
        <f t="shared" si="90"/>
        <v>0</v>
      </c>
      <c r="L1113" s="256"/>
      <c r="M1113" s="229"/>
      <c r="N1113" s="228">
        <v>0</v>
      </c>
      <c r="O1113" s="64" t="s">
        <v>3967</v>
      </c>
      <c r="P1113" s="241" t="b">
        <f>EXACT($A$1112,O1113)</f>
        <v>1</v>
      </c>
      <c r="Q1113" s="257">
        <v>0</v>
      </c>
      <c r="R1113" s="258">
        <f t="shared" si="88"/>
        <v>0</v>
      </c>
    </row>
    <row r="1114" spans="1:18" outlineLevel="2">
      <c r="A1114" s="415" t="s">
        <v>5195</v>
      </c>
      <c r="B1114" s="293" t="s">
        <v>3969</v>
      </c>
      <c r="C1114" s="229">
        <v>0</v>
      </c>
      <c r="D1114" s="229">
        <f t="shared" si="89"/>
        <v>0</v>
      </c>
      <c r="E1114" s="254"/>
      <c r="F1114" s="255"/>
      <c r="G1114" s="255"/>
      <c r="H1114" s="254"/>
      <c r="I1114" s="229"/>
      <c r="J1114" s="254"/>
      <c r="K1114" s="229">
        <f t="shared" si="90"/>
        <v>0</v>
      </c>
      <c r="L1114" s="256"/>
      <c r="M1114" s="229"/>
      <c r="N1114" s="228">
        <v>0</v>
      </c>
      <c r="O1114" s="64" t="s">
        <v>3967</v>
      </c>
      <c r="P1114" s="241" t="b">
        <f>EXACT($A$1112,O1114)</f>
        <v>1</v>
      </c>
      <c r="Q1114" s="257">
        <v>0</v>
      </c>
      <c r="R1114" s="258">
        <f t="shared" si="88"/>
        <v>0</v>
      </c>
    </row>
    <row r="1115" spans="1:18" outlineLevel="2">
      <c r="A1115" s="416" t="s">
        <v>5196</v>
      </c>
      <c r="B1115" s="295" t="s">
        <v>3970</v>
      </c>
      <c r="C1115" s="229">
        <v>0</v>
      </c>
      <c r="D1115" s="229">
        <f t="shared" si="89"/>
        <v>0</v>
      </c>
      <c r="E1115" s="254"/>
      <c r="F1115" s="255"/>
      <c r="G1115" s="255"/>
      <c r="H1115" s="254"/>
      <c r="I1115" s="229"/>
      <c r="J1115" s="254"/>
      <c r="K1115" s="229">
        <f t="shared" si="90"/>
        <v>0</v>
      </c>
      <c r="L1115" s="256"/>
      <c r="M1115" s="229"/>
      <c r="N1115" s="228">
        <v>0</v>
      </c>
      <c r="O1115" s="64" t="s">
        <v>3967</v>
      </c>
      <c r="P1115" s="241" t="b">
        <f>EXACT($A$1112,O1115)</f>
        <v>1</v>
      </c>
      <c r="Q1115" s="257">
        <v>0</v>
      </c>
      <c r="R1115" s="258">
        <f t="shared" si="88"/>
        <v>0</v>
      </c>
    </row>
    <row r="1116" spans="1:18" outlineLevel="2">
      <c r="A1116" s="406" t="s">
        <v>5197</v>
      </c>
      <c r="B1116" s="273" t="s">
        <v>3971</v>
      </c>
      <c r="C1116" s="229">
        <v>0</v>
      </c>
      <c r="D1116" s="229">
        <f t="shared" si="89"/>
        <v>0</v>
      </c>
      <c r="E1116" s="296"/>
      <c r="F1116" s="255"/>
      <c r="G1116" s="255"/>
      <c r="H1116" s="254"/>
      <c r="I1116" s="229"/>
      <c r="J1116" s="254"/>
      <c r="K1116" s="229">
        <f t="shared" si="90"/>
        <v>0</v>
      </c>
      <c r="L1116" s="256"/>
      <c r="M1116" s="229"/>
      <c r="N1116" s="228">
        <v>0</v>
      </c>
      <c r="O1116" s="64" t="s">
        <v>3967</v>
      </c>
      <c r="P1116" s="241" t="b">
        <f>EXACT($A$1112,O1116)</f>
        <v>1</v>
      </c>
      <c r="Q1116" s="257">
        <v>0</v>
      </c>
      <c r="R1116" s="258">
        <f t="shared" si="88"/>
        <v>0</v>
      </c>
    </row>
    <row r="1117" spans="1:18" outlineLevel="1">
      <c r="A1117" s="399" t="s">
        <v>3972</v>
      </c>
      <c r="C1117" s="253">
        <f>SUM(C1118:C1119)</f>
        <v>-2500015.3799999901</v>
      </c>
      <c r="D1117" s="253">
        <f t="shared" si="89"/>
        <v>2500015.3799999901</v>
      </c>
      <c r="E1117" s="296"/>
      <c r="F1117" s="255"/>
      <c r="G1117" s="255"/>
      <c r="H1117" s="254"/>
      <c r="I1117" s="253"/>
      <c r="J1117" s="254"/>
      <c r="K1117" s="253">
        <f t="shared" si="90"/>
        <v>2500015.3799999901</v>
      </c>
      <c r="L1117" s="256" t="e">
        <f>#REF!+C1117</f>
        <v>#REF!</v>
      </c>
      <c r="M1117" s="228"/>
      <c r="N1117" s="228" t="e">
        <v>#VALUE!</v>
      </c>
      <c r="O1117" s="64">
        <v>0</v>
      </c>
      <c r="Q1117" s="257">
        <v>2500015.38</v>
      </c>
      <c r="R1117" s="258">
        <f t="shared" si="88"/>
        <v>-9.7788870334625244E-9</v>
      </c>
    </row>
    <row r="1118" spans="1:18" outlineLevel="2">
      <c r="A1118" s="415" t="s">
        <v>5198</v>
      </c>
      <c r="B1118" s="293" t="s">
        <v>3973</v>
      </c>
      <c r="C1118" s="229">
        <v>-2500015.3799999901</v>
      </c>
      <c r="D1118" s="229">
        <f t="shared" si="89"/>
        <v>2500015.3799999901</v>
      </c>
      <c r="E1118" s="254"/>
      <c r="F1118" s="255"/>
      <c r="G1118" s="255"/>
      <c r="H1118" s="254"/>
      <c r="I1118" s="229"/>
      <c r="J1118" s="254"/>
      <c r="K1118" s="229">
        <f t="shared" si="90"/>
        <v>2500015.3799999901</v>
      </c>
      <c r="L1118" s="256"/>
      <c r="M1118" s="229"/>
      <c r="N1118" s="228">
        <v>0</v>
      </c>
      <c r="O1118" s="64" t="s">
        <v>3972</v>
      </c>
      <c r="P1118" s="241" t="b">
        <f>EXACT($A$1117,O1118)</f>
        <v>1</v>
      </c>
      <c r="Q1118" s="257">
        <v>0</v>
      </c>
      <c r="R1118" s="258">
        <f t="shared" si="88"/>
        <v>2500015.3799999901</v>
      </c>
    </row>
    <row r="1119" spans="1:18" outlineLevel="2">
      <c r="A1119" s="406" t="s">
        <v>5199</v>
      </c>
      <c r="B1119" s="273" t="s">
        <v>3974</v>
      </c>
      <c r="C1119" s="229">
        <v>0</v>
      </c>
      <c r="D1119" s="229">
        <f t="shared" si="89"/>
        <v>0</v>
      </c>
      <c r="E1119" s="254"/>
      <c r="F1119" s="255"/>
      <c r="G1119" s="255"/>
      <c r="H1119" s="254"/>
      <c r="I1119" s="229"/>
      <c r="J1119" s="254"/>
      <c r="K1119" s="229">
        <f t="shared" si="90"/>
        <v>0</v>
      </c>
      <c r="L1119" s="256"/>
      <c r="M1119" s="229"/>
      <c r="N1119" s="228">
        <v>0</v>
      </c>
      <c r="O1119" s="64" t="s">
        <v>3972</v>
      </c>
      <c r="P1119" s="241" t="b">
        <f>EXACT($A$1117,O1119)</f>
        <v>1</v>
      </c>
      <c r="Q1119" s="257">
        <v>0</v>
      </c>
      <c r="R1119" s="258">
        <f t="shared" si="88"/>
        <v>0</v>
      </c>
    </row>
    <row r="1120" spans="1:18" outlineLevel="1">
      <c r="A1120" s="399" t="s">
        <v>3975</v>
      </c>
      <c r="C1120" s="253">
        <f>C1121</f>
        <v>0</v>
      </c>
      <c r="D1120" s="253">
        <f t="shared" si="89"/>
        <v>0</v>
      </c>
      <c r="E1120" s="254"/>
      <c r="F1120" s="255"/>
      <c r="G1120" s="255"/>
      <c r="H1120" s="254"/>
      <c r="I1120" s="253"/>
      <c r="J1120" s="254"/>
      <c r="K1120" s="253">
        <f t="shared" si="90"/>
        <v>0</v>
      </c>
      <c r="L1120" s="256" t="e">
        <f>#REF!+C1120</f>
        <v>#REF!</v>
      </c>
      <c r="M1120" s="228"/>
      <c r="N1120" s="228" t="e">
        <v>#VALUE!</v>
      </c>
      <c r="O1120" s="64">
        <v>0</v>
      </c>
      <c r="Q1120" s="257">
        <v>0</v>
      </c>
      <c r="R1120" s="258">
        <f t="shared" si="88"/>
        <v>0</v>
      </c>
    </row>
    <row r="1121" spans="1:18" outlineLevel="2">
      <c r="A1121" s="271" t="s">
        <v>5200</v>
      </c>
      <c r="B1121" s="195" t="s">
        <v>3976</v>
      </c>
      <c r="C1121" s="229">
        <v>0</v>
      </c>
      <c r="D1121" s="229">
        <f>C1121*-1</f>
        <v>0</v>
      </c>
      <c r="E1121" s="254"/>
      <c r="F1121" s="228"/>
      <c r="G1121" s="228"/>
      <c r="H1121" s="254"/>
      <c r="I1121" s="229"/>
      <c r="J1121" s="254"/>
      <c r="K1121" s="229">
        <f t="shared" si="90"/>
        <v>0</v>
      </c>
      <c r="L1121" s="251"/>
      <c r="M1121" s="229"/>
      <c r="N1121" s="228">
        <v>0</v>
      </c>
      <c r="O1121" s="64" t="s">
        <v>3975</v>
      </c>
      <c r="P1121" s="241" t="b">
        <f>EXACT($A$1120,O1121)</f>
        <v>1</v>
      </c>
      <c r="Q1121" s="257">
        <v>0</v>
      </c>
      <c r="R1121" s="258">
        <f t="shared" si="88"/>
        <v>0</v>
      </c>
    </row>
    <row r="1122" spans="1:18" outlineLevel="1">
      <c r="A1122" s="399" t="s">
        <v>3977</v>
      </c>
      <c r="B1122" s="195"/>
      <c r="C1122" s="253">
        <f>C1123</f>
        <v>-294895.28999999899</v>
      </c>
      <c r="D1122" s="253">
        <f t="shared" si="89"/>
        <v>294895.28999999899</v>
      </c>
      <c r="E1122" s="254"/>
      <c r="F1122" s="255"/>
      <c r="G1122" s="255"/>
      <c r="H1122" s="254"/>
      <c r="I1122" s="253"/>
      <c r="J1122" s="254"/>
      <c r="K1122" s="253">
        <f t="shared" si="90"/>
        <v>294895.28999999899</v>
      </c>
      <c r="L1122" s="256" t="e">
        <f>#REF!+C1122</f>
        <v>#REF!</v>
      </c>
      <c r="M1122" s="228"/>
      <c r="N1122" s="228" t="e">
        <v>#VALUE!</v>
      </c>
      <c r="O1122" s="64">
        <v>0</v>
      </c>
      <c r="Q1122" s="257">
        <v>0</v>
      </c>
      <c r="R1122" s="258">
        <f>K1122-Q1122</f>
        <v>294895.28999999899</v>
      </c>
    </row>
    <row r="1123" spans="1:18" outlineLevel="2">
      <c r="A1123" s="417" t="s">
        <v>5201</v>
      </c>
      <c r="B1123" s="297" t="s">
        <v>3978</v>
      </c>
      <c r="C1123" s="229">
        <v>-294895.28999999899</v>
      </c>
      <c r="D1123" s="229">
        <f>C1123*-1</f>
        <v>294895.28999999899</v>
      </c>
      <c r="E1123" s="254"/>
      <c r="F1123" s="228"/>
      <c r="G1123" s="228"/>
      <c r="H1123" s="254"/>
      <c r="I1123" s="229"/>
      <c r="J1123" s="254"/>
      <c r="K1123" s="229">
        <f t="shared" si="90"/>
        <v>294895.28999999899</v>
      </c>
      <c r="L1123" s="251"/>
      <c r="M1123" s="229"/>
      <c r="N1123" s="228">
        <v>-7970073000</v>
      </c>
      <c r="O1123" s="64" t="s">
        <v>3977</v>
      </c>
      <c r="P1123" s="241" t="b">
        <f>EXACT($A$1122,O1123)</f>
        <v>1</v>
      </c>
      <c r="Q1123" s="257">
        <v>0</v>
      </c>
      <c r="R1123" s="258">
        <f>K1123-Q1123</f>
        <v>294895.28999999899</v>
      </c>
    </row>
    <row r="1124" spans="1:18" outlineLevel="1">
      <c r="A1124" s="399" t="s">
        <v>3979</v>
      </c>
      <c r="B1124" s="195"/>
      <c r="C1124" s="253">
        <f>C1125</f>
        <v>0</v>
      </c>
      <c r="D1124" s="253">
        <f>C1124*-1</f>
        <v>0</v>
      </c>
      <c r="E1124" s="254"/>
      <c r="F1124" s="255"/>
      <c r="G1124" s="255"/>
      <c r="H1124" s="254"/>
      <c r="I1124" s="253">
        <f>I1125</f>
        <v>0</v>
      </c>
      <c r="J1124" s="254"/>
      <c r="K1124" s="253">
        <f t="shared" si="90"/>
        <v>0</v>
      </c>
      <c r="L1124" s="256" t="e">
        <f>#REF!+C1124</f>
        <v>#REF!</v>
      </c>
      <c r="M1124" s="228"/>
      <c r="N1124" s="228" t="e">
        <v>#VALUE!</v>
      </c>
      <c r="O1124" s="64">
        <v>0</v>
      </c>
      <c r="Q1124" s="257">
        <v>237.7</v>
      </c>
      <c r="R1124" s="258">
        <f>K1124-Q1124</f>
        <v>-237.7</v>
      </c>
    </row>
    <row r="1125" spans="1:18" outlineLevel="2">
      <c r="A1125" s="271" t="s">
        <v>5798</v>
      </c>
      <c r="B1125" s="195" t="s">
        <v>3980</v>
      </c>
      <c r="C1125" s="229">
        <v>0</v>
      </c>
      <c r="D1125" s="229">
        <f>C1125*-1</f>
        <v>0</v>
      </c>
      <c r="E1125" s="254"/>
      <c r="F1125" s="255"/>
      <c r="G1125" s="255"/>
      <c r="H1125" s="254"/>
      <c r="I1125" s="283">
        <v>0</v>
      </c>
      <c r="J1125" s="254"/>
      <c r="K1125" s="229">
        <f t="shared" si="90"/>
        <v>0</v>
      </c>
      <c r="L1125" s="256"/>
      <c r="M1125" s="229"/>
      <c r="N1125" s="228">
        <v>0</v>
      </c>
      <c r="O1125" s="64" t="s">
        <v>3979</v>
      </c>
      <c r="P1125" s="241" t="b">
        <f>EXACT($A$1124,O1125)</f>
        <v>1</v>
      </c>
      <c r="Q1125" s="257">
        <v>0</v>
      </c>
      <c r="R1125" s="258">
        <f>K1125-Q1125</f>
        <v>0</v>
      </c>
    </row>
    <row r="1126" spans="1:18" outlineLevel="1">
      <c r="A1126" s="399" t="s">
        <v>3981</v>
      </c>
      <c r="C1126" s="253">
        <f>C1127</f>
        <v>-6732242.3899999904</v>
      </c>
      <c r="D1126" s="253">
        <f t="shared" si="89"/>
        <v>6732242.3899999904</v>
      </c>
      <c r="E1126" s="254"/>
      <c r="F1126" s="255"/>
      <c r="G1126" s="255"/>
      <c r="H1126" s="254"/>
      <c r="I1126" s="253">
        <f>I1127</f>
        <v>0</v>
      </c>
      <c r="J1126" s="254"/>
      <c r="K1126" s="253">
        <f t="shared" si="90"/>
        <v>6732242.3899999904</v>
      </c>
      <c r="L1126" s="256" t="e">
        <f>#REF!+C1126</f>
        <v>#REF!</v>
      </c>
      <c r="M1126" s="228"/>
      <c r="N1126" s="228" t="e">
        <v>#VALUE!</v>
      </c>
      <c r="O1126" s="64">
        <v>0</v>
      </c>
      <c r="Q1126" s="257">
        <v>6296578.1699999999</v>
      </c>
      <c r="R1126" s="258">
        <f t="shared" si="88"/>
        <v>435664.21999999043</v>
      </c>
    </row>
    <row r="1127" spans="1:18" outlineLevel="2">
      <c r="A1127" s="271" t="s">
        <v>5202</v>
      </c>
      <c r="B1127" s="195" t="s">
        <v>3982</v>
      </c>
      <c r="C1127" s="229">
        <v>-6732242.3899999904</v>
      </c>
      <c r="D1127" s="229">
        <f t="shared" si="89"/>
        <v>6732242.3899999904</v>
      </c>
      <c r="E1127" s="254"/>
      <c r="F1127" s="255"/>
      <c r="G1127" s="255"/>
      <c r="H1127" s="254"/>
      <c r="I1127" s="283">
        <v>0</v>
      </c>
      <c r="J1127" s="254"/>
      <c r="K1127" s="229">
        <f t="shared" si="90"/>
        <v>6732242.3899999904</v>
      </c>
      <c r="L1127" s="256"/>
      <c r="M1127" s="229"/>
      <c r="N1127" s="228">
        <v>0</v>
      </c>
      <c r="O1127" s="64" t="s">
        <v>3981</v>
      </c>
      <c r="P1127" s="241" t="b">
        <f>EXACT($A$1126,O1127)</f>
        <v>1</v>
      </c>
      <c r="Q1127" s="257">
        <v>0</v>
      </c>
      <c r="R1127" s="258">
        <f t="shared" si="88"/>
        <v>6732242.3899999904</v>
      </c>
    </row>
    <row r="1128" spans="1:18" outlineLevel="1">
      <c r="A1128" s="399" t="s">
        <v>3983</v>
      </c>
      <c r="C1128" s="253">
        <f>SUM(C1129:C1130)</f>
        <v>-3901158.5</v>
      </c>
      <c r="D1128" s="253">
        <f t="shared" si="89"/>
        <v>3901158.5</v>
      </c>
      <c r="E1128" s="254"/>
      <c r="F1128" s="255"/>
      <c r="G1128" s="255"/>
      <c r="H1128" s="254"/>
      <c r="I1128" s="253">
        <f>I1130</f>
        <v>0</v>
      </c>
      <c r="J1128" s="254"/>
      <c r="K1128" s="253">
        <f t="shared" si="90"/>
        <v>3901158.5</v>
      </c>
      <c r="L1128" s="256" t="e">
        <f>#REF!+C1128</f>
        <v>#REF!</v>
      </c>
      <c r="M1128" s="228"/>
      <c r="N1128" s="228" t="e">
        <v>#VALUE!</v>
      </c>
      <c r="O1128" s="64">
        <v>0</v>
      </c>
      <c r="Q1128" s="257">
        <v>1822558.76</v>
      </c>
      <c r="R1128" s="258">
        <f t="shared" si="88"/>
        <v>2078599.74</v>
      </c>
    </row>
    <row r="1129" spans="1:18" ht="12.75" customHeight="1" outlineLevel="2">
      <c r="A1129" s="271" t="s">
        <v>5203</v>
      </c>
      <c r="B1129" s="195" t="s">
        <v>3984</v>
      </c>
      <c r="C1129" s="283">
        <v>-9.1099999999999905</v>
      </c>
      <c r="D1129" s="283">
        <f t="shared" si="89"/>
        <v>9.1099999999999905</v>
      </c>
      <c r="E1129" s="254"/>
      <c r="F1129" s="255"/>
      <c r="G1129" s="255"/>
      <c r="H1129" s="254"/>
      <c r="I1129" s="229"/>
      <c r="J1129" s="254"/>
      <c r="K1129" s="283">
        <f t="shared" si="90"/>
        <v>9.1099999999999905</v>
      </c>
      <c r="L1129" s="256"/>
      <c r="M1129" s="229"/>
      <c r="N1129" s="228">
        <v>0</v>
      </c>
      <c r="O1129" s="64" t="s">
        <v>3983</v>
      </c>
      <c r="P1129" s="241" t="b">
        <f>EXACT($A$1128,O1129)</f>
        <v>1</v>
      </c>
      <c r="Q1129" s="257">
        <v>0</v>
      </c>
      <c r="R1129" s="258">
        <f t="shared" si="88"/>
        <v>9.1099999999999905</v>
      </c>
    </row>
    <row r="1130" spans="1:18" ht="12.75" customHeight="1" outlineLevel="2">
      <c r="A1130" s="271" t="s">
        <v>5204</v>
      </c>
      <c r="B1130" s="195" t="s">
        <v>3985</v>
      </c>
      <c r="C1130" s="283">
        <v>-3901149.39</v>
      </c>
      <c r="D1130" s="283">
        <f t="shared" si="89"/>
        <v>3901149.39</v>
      </c>
      <c r="E1130" s="254"/>
      <c r="F1130" s="255"/>
      <c r="G1130" s="255"/>
      <c r="H1130" s="254"/>
      <c r="I1130" s="229">
        <v>0</v>
      </c>
      <c r="J1130" s="254"/>
      <c r="K1130" s="283">
        <f t="shared" si="90"/>
        <v>3901149.39</v>
      </c>
      <c r="L1130" s="256"/>
      <c r="M1130" s="229"/>
      <c r="N1130" s="228">
        <v>0</v>
      </c>
      <c r="O1130" s="64" t="s">
        <v>3983</v>
      </c>
      <c r="P1130" s="241" t="b">
        <f>EXACT($A$1128,O1130)</f>
        <v>1</v>
      </c>
      <c r="Q1130" s="257">
        <v>0</v>
      </c>
      <c r="R1130" s="258">
        <f t="shared" si="88"/>
        <v>3901149.39</v>
      </c>
    </row>
    <row r="1131" spans="1:18" outlineLevel="1">
      <c r="B1131" s="228"/>
      <c r="C1131" s="298"/>
      <c r="D1131" s="298"/>
      <c r="E1131" s="254"/>
      <c r="F1131" s="255"/>
      <c r="G1131" s="255"/>
      <c r="H1131" s="254"/>
      <c r="I1131" s="218"/>
      <c r="J1131" s="254"/>
      <c r="K1131" s="298"/>
      <c r="L1131" s="256"/>
      <c r="M1131" s="218"/>
      <c r="N1131" s="228"/>
      <c r="O1131" s="64"/>
      <c r="Q1131" s="257">
        <v>0</v>
      </c>
      <c r="R1131" s="258">
        <f t="shared" si="88"/>
        <v>0</v>
      </c>
    </row>
    <row r="1132" spans="1:18">
      <c r="A1132" s="418" t="s">
        <v>3986</v>
      </c>
      <c r="B1132" s="248"/>
      <c r="C1132" s="287">
        <f>C1029+C1031+C1033+C1035+C1037+C1039+C1041+C1043+C1045+C1047+C1049+C1059+C1062+C1065+C1067+C1070+C1076+C1078+C1080+C1082+C1084+C1086+C1088+C1090+C1092+C1094+C1096+C1099+C1102+C1104+C1107+C1110+C1112+C1117+C1120+C1122+C1124+C1126+C1128</f>
        <v>-126782455.68999971</v>
      </c>
      <c r="D1132" s="287">
        <f t="shared" si="89"/>
        <v>126782455.68999971</v>
      </c>
      <c r="E1132" s="254"/>
      <c r="F1132" s="255"/>
      <c r="G1132" s="255"/>
      <c r="H1132" s="254"/>
      <c r="I1132" s="287">
        <f>I1045+I1047+I1049+I1059+I1126+I1062+I1128</f>
        <v>-82337813.009999782</v>
      </c>
      <c r="J1132" s="265"/>
      <c r="K1132" s="287">
        <f t="shared" si="90"/>
        <v>44444642.679999933</v>
      </c>
      <c r="L1132" s="256" t="e">
        <f>#REF!+C1132</f>
        <v>#REF!</v>
      </c>
      <c r="M1132" s="218"/>
      <c r="N1132" s="228" t="e">
        <v>#VALUE!</v>
      </c>
      <c r="O1132" s="64">
        <v>0</v>
      </c>
      <c r="Q1132" s="257"/>
      <c r="R1132" s="258"/>
    </row>
    <row r="1133" spans="1:18" outlineLevel="1">
      <c r="A1133" s="399" t="s">
        <v>3987</v>
      </c>
      <c r="C1133" s="253">
        <f>SUM(C1134:C1135)</f>
        <v>155375.66</v>
      </c>
      <c r="D1133" s="253">
        <f t="shared" si="89"/>
        <v>-155375.66</v>
      </c>
      <c r="E1133" s="254"/>
      <c r="F1133" s="255"/>
      <c r="G1133" s="255"/>
      <c r="H1133" s="254"/>
      <c r="I1133" s="253"/>
      <c r="J1133" s="254"/>
      <c r="K1133" s="253">
        <f t="shared" si="90"/>
        <v>-155375.66</v>
      </c>
      <c r="L1133" s="256" t="e">
        <f>#REF!+C1133</f>
        <v>#REF!</v>
      </c>
      <c r="M1133" s="253"/>
      <c r="N1133" s="228" t="e">
        <v>#VALUE!</v>
      </c>
      <c r="O1133" s="64">
        <v>0</v>
      </c>
      <c r="Q1133" s="257">
        <v>-140531.99</v>
      </c>
      <c r="R1133" s="258">
        <f>K1133-Q1133</f>
        <v>-14843.670000000013</v>
      </c>
    </row>
    <row r="1134" spans="1:18" outlineLevel="2">
      <c r="A1134" s="271" t="s">
        <v>5205</v>
      </c>
      <c r="B1134" s="195" t="s">
        <v>3988</v>
      </c>
      <c r="C1134" s="229">
        <v>0</v>
      </c>
      <c r="D1134" s="229">
        <f t="shared" si="89"/>
        <v>0</v>
      </c>
      <c r="E1134" s="254"/>
      <c r="F1134" s="255"/>
      <c r="G1134" s="255"/>
      <c r="H1134" s="254"/>
      <c r="I1134" s="229"/>
      <c r="J1134" s="254"/>
      <c r="K1134" s="229">
        <f t="shared" si="90"/>
        <v>0</v>
      </c>
      <c r="L1134" s="251"/>
      <c r="M1134" s="229"/>
      <c r="N1134" s="228">
        <v>0</v>
      </c>
      <c r="O1134" s="64" t="s">
        <v>3987</v>
      </c>
      <c r="P1134" s="241" t="b">
        <f>EXACT($A$1133,O1134)</f>
        <v>1</v>
      </c>
      <c r="Q1134" s="257">
        <v>0</v>
      </c>
      <c r="R1134" s="258">
        <f t="shared" ref="R1134:R1200" si="91">K1134-Q1134</f>
        <v>0</v>
      </c>
    </row>
    <row r="1135" spans="1:18" outlineLevel="2">
      <c r="A1135" s="271" t="s">
        <v>5206</v>
      </c>
      <c r="B1135" s="195" t="s">
        <v>3989</v>
      </c>
      <c r="C1135" s="229">
        <v>155375.66</v>
      </c>
      <c r="D1135" s="229">
        <f t="shared" si="89"/>
        <v>-155375.66</v>
      </c>
      <c r="E1135" s="254"/>
      <c r="F1135" s="255"/>
      <c r="G1135" s="255"/>
      <c r="H1135" s="254"/>
      <c r="I1135" s="229"/>
      <c r="J1135" s="254"/>
      <c r="K1135" s="229">
        <f t="shared" si="90"/>
        <v>-155375.66</v>
      </c>
      <c r="L1135" s="251"/>
      <c r="M1135" s="229"/>
      <c r="N1135" s="228">
        <v>0</v>
      </c>
      <c r="O1135" s="64" t="s">
        <v>3987</v>
      </c>
      <c r="P1135" s="241" t="b">
        <f>EXACT($A$1133,O1135)</f>
        <v>1</v>
      </c>
      <c r="Q1135" s="257">
        <v>0</v>
      </c>
      <c r="R1135" s="258">
        <f t="shared" si="91"/>
        <v>-155375.66</v>
      </c>
    </row>
    <row r="1136" spans="1:18" outlineLevel="1">
      <c r="A1136" s="399" t="s">
        <v>3990</v>
      </c>
      <c r="C1136" s="253">
        <f>SUM(C1137:C1139)</f>
        <v>2742.57</v>
      </c>
      <c r="D1136" s="253">
        <f t="shared" si="89"/>
        <v>-2742.57</v>
      </c>
      <c r="E1136" s="254"/>
      <c r="F1136" s="255"/>
      <c r="G1136" s="255"/>
      <c r="H1136" s="254"/>
      <c r="I1136" s="253"/>
      <c r="J1136" s="254"/>
      <c r="K1136" s="253">
        <f t="shared" si="90"/>
        <v>-2742.57</v>
      </c>
      <c r="L1136" s="256" t="e">
        <f>#REF!+C1136</f>
        <v>#REF!</v>
      </c>
      <c r="M1136" s="253"/>
      <c r="N1136" s="228" t="e">
        <v>#VALUE!</v>
      </c>
      <c r="O1136" s="64">
        <v>0</v>
      </c>
      <c r="Q1136" s="257">
        <v>-2727.94</v>
      </c>
      <c r="R1136" s="258">
        <f t="shared" si="91"/>
        <v>-14.630000000000109</v>
      </c>
    </row>
    <row r="1137" spans="1:19" outlineLevel="2">
      <c r="A1137" s="271" t="s">
        <v>5207</v>
      </c>
      <c r="B1137" s="195" t="s">
        <v>3991</v>
      </c>
      <c r="C1137" s="229">
        <v>2742.57</v>
      </c>
      <c r="D1137" s="229">
        <f t="shared" si="89"/>
        <v>-2742.57</v>
      </c>
      <c r="E1137" s="254"/>
      <c r="F1137" s="255"/>
      <c r="G1137" s="255"/>
      <c r="H1137" s="254"/>
      <c r="I1137" s="229"/>
      <c r="J1137" s="254"/>
      <c r="K1137" s="229">
        <f t="shared" si="90"/>
        <v>-2742.57</v>
      </c>
      <c r="L1137" s="251"/>
      <c r="M1137" s="229"/>
      <c r="N1137" s="228">
        <v>0</v>
      </c>
      <c r="O1137" s="64" t="s">
        <v>3990</v>
      </c>
      <c r="P1137" s="241" t="b">
        <f>EXACT($A$1136,O1137)</f>
        <v>1</v>
      </c>
      <c r="Q1137" s="257">
        <v>0</v>
      </c>
      <c r="R1137" s="258">
        <f t="shared" si="91"/>
        <v>-2742.57</v>
      </c>
    </row>
    <row r="1138" spans="1:19" outlineLevel="2">
      <c r="A1138" s="271" t="s">
        <v>5208</v>
      </c>
      <c r="B1138" s="195" t="s">
        <v>3992</v>
      </c>
      <c r="C1138" s="229">
        <v>0</v>
      </c>
      <c r="D1138" s="229">
        <f t="shared" si="89"/>
        <v>0</v>
      </c>
      <c r="E1138" s="254"/>
      <c r="F1138" s="255"/>
      <c r="G1138" s="255"/>
      <c r="H1138" s="254"/>
      <c r="I1138" s="229"/>
      <c r="J1138" s="254"/>
      <c r="K1138" s="229">
        <f t="shared" si="90"/>
        <v>0</v>
      </c>
      <c r="L1138" s="251"/>
      <c r="M1138" s="229"/>
      <c r="N1138" s="228">
        <v>0</v>
      </c>
      <c r="O1138" s="64" t="s">
        <v>3990</v>
      </c>
      <c r="P1138" s="241" t="b">
        <f>EXACT($A$1136,O1138)</f>
        <v>1</v>
      </c>
      <c r="Q1138" s="257">
        <v>0</v>
      </c>
      <c r="R1138" s="258">
        <f t="shared" si="91"/>
        <v>0</v>
      </c>
    </row>
    <row r="1139" spans="1:19" outlineLevel="2">
      <c r="A1139" s="271" t="s">
        <v>5209</v>
      </c>
      <c r="B1139" s="195" t="s">
        <v>3993</v>
      </c>
      <c r="C1139" s="229">
        <v>0</v>
      </c>
      <c r="D1139" s="229">
        <f t="shared" si="89"/>
        <v>0</v>
      </c>
      <c r="E1139" s="254"/>
      <c r="F1139" s="255"/>
      <c r="G1139" s="255"/>
      <c r="H1139" s="254"/>
      <c r="I1139" s="229"/>
      <c r="J1139" s="254"/>
      <c r="K1139" s="229">
        <f t="shared" si="90"/>
        <v>0</v>
      </c>
      <c r="L1139" s="251"/>
      <c r="M1139" s="229"/>
      <c r="N1139" s="228">
        <v>0</v>
      </c>
      <c r="O1139" s="64" t="s">
        <v>3990</v>
      </c>
      <c r="P1139" s="241" t="b">
        <f>EXACT($A$1136,O1139)</f>
        <v>1</v>
      </c>
      <c r="Q1139" s="257">
        <v>0</v>
      </c>
      <c r="R1139" s="258">
        <f t="shared" si="91"/>
        <v>0</v>
      </c>
    </row>
    <row r="1140" spans="1:19" outlineLevel="1">
      <c r="A1140" s="399" t="s">
        <v>3994</v>
      </c>
      <c r="C1140" s="253">
        <f>SUM(C1141)</f>
        <v>133929.78</v>
      </c>
      <c r="D1140" s="253">
        <f t="shared" si="89"/>
        <v>-133929.78</v>
      </c>
      <c r="E1140" s="254"/>
      <c r="F1140" s="255"/>
      <c r="G1140" s="255"/>
      <c r="H1140" s="254"/>
      <c r="I1140" s="229"/>
      <c r="J1140" s="254"/>
      <c r="K1140" s="253">
        <f t="shared" si="90"/>
        <v>-133929.78</v>
      </c>
      <c r="L1140" s="251"/>
      <c r="M1140" s="229"/>
      <c r="N1140" s="228" t="e">
        <v>#VALUE!</v>
      </c>
      <c r="O1140" s="64">
        <v>0</v>
      </c>
      <c r="Q1140" s="257">
        <v>-99817.26</v>
      </c>
      <c r="R1140" s="258">
        <f t="shared" si="91"/>
        <v>-34112.520000000004</v>
      </c>
    </row>
    <row r="1141" spans="1:19" outlineLevel="2">
      <c r="A1141" s="271" t="s">
        <v>5210</v>
      </c>
      <c r="B1141" s="195" t="s">
        <v>3995</v>
      </c>
      <c r="C1141" s="229">
        <v>133929.78</v>
      </c>
      <c r="D1141" s="229">
        <f t="shared" si="89"/>
        <v>-133929.78</v>
      </c>
      <c r="E1141" s="254"/>
      <c r="F1141" s="255"/>
      <c r="G1141" s="255"/>
      <c r="H1141" s="254"/>
      <c r="I1141" s="229"/>
      <c r="J1141" s="254"/>
      <c r="K1141" s="229">
        <f t="shared" si="90"/>
        <v>-133929.78</v>
      </c>
      <c r="L1141" s="251"/>
      <c r="M1141" s="229"/>
      <c r="N1141" s="228">
        <v>0</v>
      </c>
      <c r="O1141" s="64" t="s">
        <v>3994</v>
      </c>
      <c r="P1141" s="241" t="b">
        <f>EXACT($A1140,O1141)</f>
        <v>1</v>
      </c>
      <c r="Q1141" s="257">
        <v>0</v>
      </c>
      <c r="R1141" s="258">
        <f t="shared" si="91"/>
        <v>-133929.78</v>
      </c>
    </row>
    <row r="1142" spans="1:19" outlineLevel="1">
      <c r="A1142" s="399" t="s">
        <v>3996</v>
      </c>
      <c r="C1142" s="253">
        <f>SUM(C1143:C1146)</f>
        <v>1048355.9599999979</v>
      </c>
      <c r="D1142" s="253">
        <f t="shared" si="89"/>
        <v>-1048355.9599999979</v>
      </c>
      <c r="E1142" s="254"/>
      <c r="F1142" s="255"/>
      <c r="G1142" s="255"/>
      <c r="H1142" s="254"/>
      <c r="I1142" s="253">
        <f>I1145</f>
        <v>38272.17</v>
      </c>
      <c r="J1142" s="254"/>
      <c r="K1142" s="253">
        <f t="shared" si="90"/>
        <v>-1010083.7899999978</v>
      </c>
      <c r="L1142" s="256" t="e">
        <f>#REF!+C1142</f>
        <v>#REF!</v>
      </c>
      <c r="M1142" s="253"/>
      <c r="N1142" s="228" t="e">
        <v>#VALUE!</v>
      </c>
      <c r="O1142" s="64">
        <v>0</v>
      </c>
      <c r="Q1142" s="257">
        <v>-957412.46</v>
      </c>
      <c r="R1142" s="258">
        <f t="shared" si="91"/>
        <v>-52671.329999997863</v>
      </c>
    </row>
    <row r="1143" spans="1:19" outlineLevel="2">
      <c r="A1143" s="271" t="s">
        <v>5211</v>
      </c>
      <c r="B1143" s="195" t="s">
        <v>3997</v>
      </c>
      <c r="C1143" s="229">
        <v>793885.48999999894</v>
      </c>
      <c r="D1143" s="229">
        <f t="shared" si="89"/>
        <v>-793885.48999999894</v>
      </c>
      <c r="E1143" s="254"/>
      <c r="F1143" s="255"/>
      <c r="G1143" s="255"/>
      <c r="H1143" s="254"/>
      <c r="I1143" s="229"/>
      <c r="J1143" s="254"/>
      <c r="K1143" s="229">
        <f t="shared" si="90"/>
        <v>-793885.48999999894</v>
      </c>
      <c r="L1143" s="251"/>
      <c r="M1143" s="229"/>
      <c r="N1143" s="228">
        <v>0</v>
      </c>
      <c r="O1143" s="64" t="s">
        <v>3996</v>
      </c>
      <c r="P1143" s="241" t="b">
        <f>EXACT($A$1142,O1143)</f>
        <v>1</v>
      </c>
      <c r="Q1143" s="257">
        <v>0</v>
      </c>
      <c r="R1143" s="258">
        <f t="shared" si="91"/>
        <v>-793885.48999999894</v>
      </c>
    </row>
    <row r="1144" spans="1:19" outlineLevel="2">
      <c r="A1144" s="271" t="s">
        <v>5212</v>
      </c>
      <c r="B1144" s="195" t="s">
        <v>3998</v>
      </c>
      <c r="C1144" s="229">
        <v>154.099999999999</v>
      </c>
      <c r="D1144" s="229">
        <f t="shared" si="89"/>
        <v>-154.099999999999</v>
      </c>
      <c r="E1144" s="254"/>
      <c r="F1144" s="255"/>
      <c r="G1144" s="255"/>
      <c r="H1144" s="254"/>
      <c r="I1144" s="229"/>
      <c r="J1144" s="254"/>
      <c r="K1144" s="229">
        <f t="shared" si="90"/>
        <v>-154.099999999999</v>
      </c>
      <c r="L1144" s="251"/>
      <c r="M1144" s="229"/>
      <c r="N1144" s="228">
        <v>0</v>
      </c>
      <c r="O1144" s="64" t="s">
        <v>3996</v>
      </c>
      <c r="P1144" s="241" t="b">
        <f>EXACT($A$1142,O1144)</f>
        <v>1</v>
      </c>
      <c r="Q1144" s="257">
        <v>0</v>
      </c>
      <c r="R1144" s="258">
        <f t="shared" si="91"/>
        <v>-154.099999999999</v>
      </c>
    </row>
    <row r="1145" spans="1:19" outlineLevel="2">
      <c r="A1145" s="271" t="s">
        <v>5213</v>
      </c>
      <c r="B1145" s="195" t="s">
        <v>3999</v>
      </c>
      <c r="C1145" s="229">
        <v>170503.769999999</v>
      </c>
      <c r="D1145" s="229">
        <f t="shared" si="89"/>
        <v>-170503.769999999</v>
      </c>
      <c r="E1145" s="254"/>
      <c r="F1145" s="255"/>
      <c r="G1145" s="255"/>
      <c r="H1145" s="254"/>
      <c r="I1145" s="229">
        <v>38272.17</v>
      </c>
      <c r="J1145" s="254"/>
      <c r="K1145" s="229">
        <f t="shared" si="90"/>
        <v>-132231.59999999899</v>
      </c>
      <c r="L1145" s="251"/>
      <c r="M1145" s="229"/>
      <c r="N1145" s="228">
        <v>0</v>
      </c>
      <c r="O1145" s="64" t="s">
        <v>3996</v>
      </c>
      <c r="P1145" s="241" t="b">
        <f>EXACT($A$1142,O1145)</f>
        <v>1</v>
      </c>
      <c r="Q1145" s="257">
        <v>0</v>
      </c>
      <c r="R1145" s="258">
        <f t="shared" si="91"/>
        <v>-132231.59999999899</v>
      </c>
    </row>
    <row r="1146" spans="1:19" outlineLevel="2">
      <c r="A1146" s="271" t="s">
        <v>5214</v>
      </c>
      <c r="B1146" s="195" t="s">
        <v>4000</v>
      </c>
      <c r="C1146" s="229">
        <v>83812.600000000006</v>
      </c>
      <c r="D1146" s="229">
        <f t="shared" si="89"/>
        <v>-83812.600000000006</v>
      </c>
      <c r="E1146" s="254"/>
      <c r="F1146" s="255"/>
      <c r="G1146" s="255"/>
      <c r="H1146" s="254"/>
      <c r="I1146" s="229"/>
      <c r="J1146" s="254"/>
      <c r="K1146" s="229">
        <f>D1146+I1146</f>
        <v>-83812.600000000006</v>
      </c>
      <c r="L1146" s="251"/>
      <c r="M1146" s="229"/>
      <c r="N1146" s="228">
        <v>0</v>
      </c>
      <c r="O1146" s="64" t="s">
        <v>3996</v>
      </c>
      <c r="P1146" s="241" t="b">
        <f>EXACT($A$1142,O1146)</f>
        <v>1</v>
      </c>
      <c r="Q1146" s="257">
        <v>0</v>
      </c>
      <c r="R1146" s="258">
        <f t="shared" si="91"/>
        <v>-83812.600000000006</v>
      </c>
    </row>
    <row r="1147" spans="1:19" outlineLevel="1">
      <c r="A1147" s="399" t="s">
        <v>4001</v>
      </c>
      <c r="B1147" s="195"/>
      <c r="C1147" s="253">
        <f>SUM(C1148)</f>
        <v>0</v>
      </c>
      <c r="D1147" s="253">
        <f t="shared" si="89"/>
        <v>0</v>
      </c>
      <c r="E1147" s="254"/>
      <c r="F1147" s="255"/>
      <c r="G1147" s="255"/>
      <c r="H1147" s="254"/>
      <c r="I1147" s="229"/>
      <c r="J1147" s="254"/>
      <c r="K1147" s="253">
        <f>D1147+I1147</f>
        <v>0</v>
      </c>
      <c r="L1147" s="251"/>
      <c r="M1147" s="229"/>
      <c r="N1147" s="228" t="e">
        <v>#VALUE!</v>
      </c>
      <c r="O1147" s="64">
        <v>0</v>
      </c>
      <c r="Q1147" s="257">
        <v>0</v>
      </c>
      <c r="R1147" s="258">
        <f t="shared" si="91"/>
        <v>0</v>
      </c>
    </row>
    <row r="1148" spans="1:19" outlineLevel="2">
      <c r="A1148" s="271" t="s">
        <v>5215</v>
      </c>
      <c r="B1148" s="195" t="s">
        <v>4002</v>
      </c>
      <c r="C1148" s="229">
        <v>0</v>
      </c>
      <c r="D1148" s="229">
        <f t="shared" si="89"/>
        <v>0</v>
      </c>
      <c r="E1148" s="254"/>
      <c r="F1148" s="255"/>
      <c r="G1148" s="255"/>
      <c r="H1148" s="254"/>
      <c r="I1148" s="229"/>
      <c r="J1148" s="254"/>
      <c r="K1148" s="229">
        <f>D1148+I1148</f>
        <v>0</v>
      </c>
      <c r="L1148" s="251"/>
      <c r="M1148" s="229"/>
      <c r="N1148" s="228">
        <v>0</v>
      </c>
      <c r="O1148" s="64" t="s">
        <v>4001</v>
      </c>
      <c r="P1148" s="241" t="b">
        <f>EXACT($A1147,O1148)</f>
        <v>1</v>
      </c>
      <c r="Q1148" s="257">
        <v>0</v>
      </c>
      <c r="R1148" s="258">
        <f t="shared" si="91"/>
        <v>0</v>
      </c>
    </row>
    <row r="1149" spans="1:19" outlineLevel="1">
      <c r="A1149" s="399" t="s">
        <v>4003</v>
      </c>
      <c r="C1149" s="253">
        <f>SUM(C1150:C1151)</f>
        <v>243655.9</v>
      </c>
      <c r="D1149" s="253">
        <f t="shared" si="89"/>
        <v>-243655.9</v>
      </c>
      <c r="E1149" s="254"/>
      <c r="F1149" s="255"/>
      <c r="G1149" s="255"/>
      <c r="H1149" s="254"/>
      <c r="I1149" s="253">
        <f>SUM(I1150:I1151)</f>
        <v>0</v>
      </c>
      <c r="J1149" s="254"/>
      <c r="K1149" s="253">
        <f t="shared" si="90"/>
        <v>-243655.9</v>
      </c>
      <c r="L1149" s="256" t="e">
        <f>#REF!+C1149</f>
        <v>#REF!</v>
      </c>
      <c r="M1149" s="253"/>
      <c r="N1149" s="228" t="e">
        <v>#VALUE!</v>
      </c>
      <c r="O1149" s="64">
        <v>0</v>
      </c>
      <c r="Q1149" s="257">
        <v>-243125.02</v>
      </c>
      <c r="R1149" s="258">
        <f t="shared" si="91"/>
        <v>-530.88000000000466</v>
      </c>
      <c r="S1149" s="228"/>
    </row>
    <row r="1150" spans="1:19" outlineLevel="2">
      <c r="A1150" s="271" t="s">
        <v>5216</v>
      </c>
      <c r="B1150" s="195" t="s">
        <v>4004</v>
      </c>
      <c r="C1150" s="229">
        <v>231821.57</v>
      </c>
      <c r="D1150" s="229">
        <f t="shared" si="89"/>
        <v>-231821.57</v>
      </c>
      <c r="E1150" s="254"/>
      <c r="F1150" s="255"/>
      <c r="G1150" s="255"/>
      <c r="H1150" s="254"/>
      <c r="I1150" s="229"/>
      <c r="J1150" s="254"/>
      <c r="K1150" s="229">
        <f t="shared" si="90"/>
        <v>-231821.57</v>
      </c>
      <c r="L1150" s="251"/>
      <c r="M1150" s="229"/>
      <c r="N1150" s="228">
        <v>0</v>
      </c>
      <c r="O1150" s="64" t="s">
        <v>4003</v>
      </c>
      <c r="P1150" s="241" t="b">
        <f>EXACT($A$1149,O1150)</f>
        <v>1</v>
      </c>
      <c r="Q1150" s="257">
        <v>0</v>
      </c>
      <c r="R1150" s="258">
        <f t="shared" si="91"/>
        <v>-231821.57</v>
      </c>
    </row>
    <row r="1151" spans="1:19" outlineLevel="2">
      <c r="A1151" s="271" t="s">
        <v>5217</v>
      </c>
      <c r="B1151" s="195" t="s">
        <v>4005</v>
      </c>
      <c r="C1151" s="229">
        <v>11834.33</v>
      </c>
      <c r="D1151" s="229">
        <f t="shared" si="89"/>
        <v>-11834.33</v>
      </c>
      <c r="E1151" s="254"/>
      <c r="F1151" s="255"/>
      <c r="G1151" s="255"/>
      <c r="H1151" s="254"/>
      <c r="I1151" s="229">
        <v>0</v>
      </c>
      <c r="J1151" s="254"/>
      <c r="K1151" s="229">
        <f t="shared" si="90"/>
        <v>-11834.33</v>
      </c>
      <c r="L1151" s="251"/>
      <c r="M1151" s="229"/>
      <c r="N1151" s="228">
        <v>0</v>
      </c>
      <c r="O1151" s="64" t="s">
        <v>4003</v>
      </c>
      <c r="P1151" s="241" t="b">
        <f>EXACT($A$1149,O1151)</f>
        <v>1</v>
      </c>
      <c r="Q1151" s="257">
        <v>0</v>
      </c>
      <c r="R1151" s="258">
        <f t="shared" si="91"/>
        <v>-11834.33</v>
      </c>
    </row>
    <row r="1152" spans="1:19" outlineLevel="1">
      <c r="A1152" s="399" t="s">
        <v>4006</v>
      </c>
      <c r="B1152" s="300"/>
      <c r="C1152" s="253">
        <f>SUM(C1153)</f>
        <v>0</v>
      </c>
      <c r="D1152" s="253">
        <f t="shared" si="89"/>
        <v>0</v>
      </c>
      <c r="E1152" s="254"/>
      <c r="F1152" s="255"/>
      <c r="G1152" s="255"/>
      <c r="H1152" s="254"/>
      <c r="I1152" s="253"/>
      <c r="J1152" s="254"/>
      <c r="K1152" s="253">
        <f>D1152+I1152</f>
        <v>0</v>
      </c>
      <c r="L1152" s="251"/>
      <c r="M1152" s="229"/>
      <c r="N1152" s="228" t="e">
        <v>#VALUE!</v>
      </c>
      <c r="O1152" s="64">
        <v>0</v>
      </c>
      <c r="Q1152" s="257">
        <v>0</v>
      </c>
      <c r="R1152" s="258">
        <f t="shared" si="91"/>
        <v>0</v>
      </c>
    </row>
    <row r="1153" spans="1:18" outlineLevel="2">
      <c r="A1153" s="32"/>
      <c r="B1153" s="45"/>
      <c r="C1153" s="229"/>
      <c r="D1153" s="229"/>
      <c r="E1153" s="254"/>
      <c r="F1153" s="255"/>
      <c r="G1153" s="255"/>
      <c r="H1153" s="254"/>
      <c r="I1153" s="229"/>
      <c r="J1153" s="254"/>
      <c r="K1153" s="229"/>
      <c r="L1153" s="251"/>
      <c r="M1153" s="229"/>
      <c r="N1153" s="228"/>
      <c r="O1153" s="64">
        <v>0</v>
      </c>
      <c r="Q1153" s="257">
        <v>0</v>
      </c>
      <c r="R1153" s="258">
        <f t="shared" si="91"/>
        <v>0</v>
      </c>
    </row>
    <row r="1154" spans="1:18" outlineLevel="1">
      <c r="A1154" s="399" t="s">
        <v>4007</v>
      </c>
      <c r="B1154" s="300"/>
      <c r="C1154" s="253">
        <f>SUM(C1155)</f>
        <v>49285.839999999902</v>
      </c>
      <c r="D1154" s="253">
        <f t="shared" ref="D1154:D1242" si="92">C1154*-1</f>
        <v>-49285.839999999902</v>
      </c>
      <c r="E1154" s="254"/>
      <c r="F1154" s="255"/>
      <c r="G1154" s="255"/>
      <c r="H1154" s="254"/>
      <c r="I1154" s="253"/>
      <c r="J1154" s="254"/>
      <c r="K1154" s="253">
        <f t="shared" ref="K1154:K1242" si="93">D1154+I1154</f>
        <v>-49285.839999999902</v>
      </c>
      <c r="L1154" s="256" t="e">
        <f>#REF!+C1154</f>
        <v>#REF!</v>
      </c>
      <c r="M1154" s="253"/>
      <c r="N1154" s="228" t="e">
        <v>#VALUE!</v>
      </c>
      <c r="O1154" s="64">
        <v>0</v>
      </c>
      <c r="Q1154" s="257">
        <v>-43254.29</v>
      </c>
      <c r="R1154" s="258">
        <f t="shared" si="91"/>
        <v>-6031.549999999901</v>
      </c>
    </row>
    <row r="1155" spans="1:18" outlineLevel="2">
      <c r="A1155" s="271" t="s">
        <v>5218</v>
      </c>
      <c r="B1155" s="195" t="s">
        <v>4008</v>
      </c>
      <c r="C1155" s="229">
        <v>49285.839999999902</v>
      </c>
      <c r="D1155" s="229">
        <f t="shared" si="92"/>
        <v>-49285.839999999902</v>
      </c>
      <c r="E1155" s="254"/>
      <c r="F1155" s="255"/>
      <c r="G1155" s="255"/>
      <c r="H1155" s="254"/>
      <c r="I1155" s="229"/>
      <c r="J1155" s="254"/>
      <c r="K1155" s="229">
        <f t="shared" si="93"/>
        <v>-49285.839999999902</v>
      </c>
      <c r="L1155" s="251"/>
      <c r="M1155" s="229"/>
      <c r="N1155" s="228">
        <v>0</v>
      </c>
      <c r="O1155" s="64" t="s">
        <v>4007</v>
      </c>
      <c r="P1155" s="241" t="b">
        <f>EXACT($A1154,O1155)</f>
        <v>1</v>
      </c>
      <c r="Q1155" s="257">
        <v>0</v>
      </c>
      <c r="R1155" s="258">
        <f t="shared" si="91"/>
        <v>-49285.839999999902</v>
      </c>
    </row>
    <row r="1156" spans="1:18" outlineLevel="1">
      <c r="A1156" s="399" t="s">
        <v>4009</v>
      </c>
      <c r="B1156" s="300"/>
      <c r="C1156" s="253">
        <f>SUM(C1157)</f>
        <v>689396.17</v>
      </c>
      <c r="D1156" s="253">
        <f>C1156*-1</f>
        <v>-689396.17</v>
      </c>
      <c r="E1156" s="254"/>
      <c r="F1156" s="255"/>
      <c r="G1156" s="255"/>
      <c r="H1156" s="254"/>
      <c r="I1156" s="253"/>
      <c r="J1156" s="254"/>
      <c r="K1156" s="253">
        <f>D1156+I1156</f>
        <v>-689396.17</v>
      </c>
      <c r="L1156" s="256" t="e">
        <f>#REF!+C1156</f>
        <v>#REF!</v>
      </c>
      <c r="M1156" s="253"/>
      <c r="N1156" s="228" t="e">
        <v>#VALUE!</v>
      </c>
      <c r="O1156" s="64">
        <v>0</v>
      </c>
      <c r="Q1156" s="257">
        <v>-517047.12</v>
      </c>
      <c r="R1156" s="258">
        <f t="shared" si="91"/>
        <v>-172349.05000000005</v>
      </c>
    </row>
    <row r="1157" spans="1:18" outlineLevel="2">
      <c r="A1157" s="271" t="s">
        <v>5219</v>
      </c>
      <c r="B1157" s="195" t="s">
        <v>4010</v>
      </c>
      <c r="C1157" s="229">
        <v>689396.17</v>
      </c>
      <c r="D1157" s="229">
        <f>C1157*-1</f>
        <v>-689396.17</v>
      </c>
      <c r="E1157" s="254"/>
      <c r="F1157" s="255"/>
      <c r="G1157" s="255"/>
      <c r="H1157" s="254"/>
      <c r="I1157" s="229"/>
      <c r="J1157" s="254"/>
      <c r="K1157" s="229">
        <f>D1157+I1157</f>
        <v>-689396.17</v>
      </c>
      <c r="L1157" s="251"/>
      <c r="M1157" s="229"/>
      <c r="N1157" s="228">
        <v>0</v>
      </c>
      <c r="O1157" s="64" t="s">
        <v>4009</v>
      </c>
      <c r="P1157" s="241" t="b">
        <f>EXACT($A1156,O1157)</f>
        <v>1</v>
      </c>
      <c r="Q1157" s="257">
        <v>0</v>
      </c>
      <c r="R1157" s="258">
        <f t="shared" si="91"/>
        <v>-689396.17</v>
      </c>
    </row>
    <row r="1158" spans="1:18" outlineLevel="1">
      <c r="A1158" s="399" t="s">
        <v>4011</v>
      </c>
      <c r="B1158" s="300"/>
      <c r="C1158" s="253">
        <f>SUM(C1159)</f>
        <v>354612.799999999</v>
      </c>
      <c r="D1158" s="253">
        <f t="shared" si="92"/>
        <v>-354612.799999999</v>
      </c>
      <c r="E1158" s="254"/>
      <c r="F1158" s="255"/>
      <c r="G1158" s="255"/>
      <c r="H1158" s="254"/>
      <c r="I1158" s="253"/>
      <c r="J1158" s="254"/>
      <c r="K1158" s="253">
        <f t="shared" si="93"/>
        <v>-354612.799999999</v>
      </c>
      <c r="L1158" s="256" t="e">
        <f>#REF!+C1158</f>
        <v>#REF!</v>
      </c>
      <c r="M1158" s="253"/>
      <c r="N1158" s="228" t="e">
        <v>#VALUE!</v>
      </c>
      <c r="O1158" s="64">
        <v>0</v>
      </c>
      <c r="Q1158" s="257">
        <v>-381306.63</v>
      </c>
      <c r="R1158" s="258">
        <f t="shared" si="91"/>
        <v>26693.830000001006</v>
      </c>
    </row>
    <row r="1159" spans="1:18" outlineLevel="2">
      <c r="A1159" s="271" t="s">
        <v>5220</v>
      </c>
      <c r="B1159" s="195" t="s">
        <v>4012</v>
      </c>
      <c r="C1159" s="229">
        <v>354612.799999999</v>
      </c>
      <c r="D1159" s="229">
        <f t="shared" si="92"/>
        <v>-354612.799999999</v>
      </c>
      <c r="E1159" s="254"/>
      <c r="F1159" s="255"/>
      <c r="G1159" s="255"/>
      <c r="H1159" s="254"/>
      <c r="I1159" s="229"/>
      <c r="J1159" s="254"/>
      <c r="K1159" s="229">
        <f t="shared" si="93"/>
        <v>-354612.799999999</v>
      </c>
      <c r="L1159" s="251"/>
      <c r="M1159" s="229"/>
      <c r="N1159" s="228">
        <v>0</v>
      </c>
      <c r="O1159" s="64" t="s">
        <v>4011</v>
      </c>
      <c r="P1159" s="241" t="b">
        <f>EXACT($A1158,O1159)</f>
        <v>1</v>
      </c>
      <c r="Q1159" s="257">
        <v>0</v>
      </c>
      <c r="R1159" s="258">
        <f t="shared" si="91"/>
        <v>-354612.799999999</v>
      </c>
    </row>
    <row r="1160" spans="1:18" outlineLevel="1">
      <c r="A1160" s="399" t="s">
        <v>4013</v>
      </c>
      <c r="B1160" s="300"/>
      <c r="C1160" s="253">
        <f>C1161</f>
        <v>0</v>
      </c>
      <c r="D1160" s="253">
        <f t="shared" si="92"/>
        <v>0</v>
      </c>
      <c r="E1160" s="254"/>
      <c r="F1160" s="255"/>
      <c r="G1160" s="255"/>
      <c r="H1160" s="254"/>
      <c r="I1160" s="229"/>
      <c r="J1160" s="254"/>
      <c r="K1160" s="253">
        <f t="shared" si="93"/>
        <v>0</v>
      </c>
      <c r="L1160" s="251"/>
      <c r="M1160" s="229"/>
      <c r="N1160" s="228" t="e">
        <v>#VALUE!</v>
      </c>
      <c r="O1160" s="64">
        <v>0</v>
      </c>
      <c r="Q1160" s="257">
        <v>0</v>
      </c>
      <c r="R1160" s="258">
        <f t="shared" si="91"/>
        <v>0</v>
      </c>
    </row>
    <row r="1161" spans="1:18" outlineLevel="2">
      <c r="A1161" s="271" t="s">
        <v>5221</v>
      </c>
      <c r="B1161" s="195" t="s">
        <v>4014</v>
      </c>
      <c r="C1161" s="229">
        <v>0</v>
      </c>
      <c r="D1161" s="229">
        <f t="shared" si="92"/>
        <v>0</v>
      </c>
      <c r="E1161" s="254"/>
      <c r="F1161" s="269"/>
      <c r="G1161" s="269"/>
      <c r="H1161" s="265"/>
      <c r="I1161" s="229"/>
      <c r="J1161" s="254"/>
      <c r="K1161" s="229">
        <f>D1161+I1161</f>
        <v>0</v>
      </c>
      <c r="L1161" s="251"/>
      <c r="M1161" s="229"/>
      <c r="N1161" s="228">
        <v>0</v>
      </c>
      <c r="O1161" s="64" t="s">
        <v>4013</v>
      </c>
      <c r="P1161" s="241" t="b">
        <f>EXACT($A1160,O1161)</f>
        <v>1</v>
      </c>
      <c r="Q1161" s="257">
        <v>0</v>
      </c>
      <c r="R1161" s="258">
        <f t="shared" si="91"/>
        <v>0</v>
      </c>
    </row>
    <row r="1162" spans="1:18" outlineLevel="1">
      <c r="A1162" s="399" t="s">
        <v>4015</v>
      </c>
      <c r="B1162" s="300"/>
      <c r="C1162" s="253">
        <f>SUM(C1163)</f>
        <v>1152271.4399999899</v>
      </c>
      <c r="D1162" s="253">
        <f t="shared" si="92"/>
        <v>-1152271.4399999899</v>
      </c>
      <c r="E1162" s="254"/>
      <c r="F1162" s="255"/>
      <c r="G1162" s="255"/>
      <c r="H1162" s="254"/>
      <c r="I1162" s="253"/>
      <c r="J1162" s="254"/>
      <c r="K1162" s="253">
        <f t="shared" si="93"/>
        <v>-1152271.4399999899</v>
      </c>
      <c r="L1162" s="256" t="e">
        <f>#REF!+C1162</f>
        <v>#REF!</v>
      </c>
      <c r="M1162" s="253"/>
      <c r="N1162" s="228" t="e">
        <v>#VALUE!</v>
      </c>
      <c r="O1162" s="64">
        <v>0</v>
      </c>
      <c r="Q1162" s="257">
        <v>-1056248.82</v>
      </c>
      <c r="R1162" s="258">
        <f t="shared" si="91"/>
        <v>-96022.619999989867</v>
      </c>
    </row>
    <row r="1163" spans="1:18" outlineLevel="2">
      <c r="A1163" s="271" t="s">
        <v>5222</v>
      </c>
      <c r="B1163" s="195" t="s">
        <v>4016</v>
      </c>
      <c r="C1163" s="229">
        <v>1152271.4399999899</v>
      </c>
      <c r="D1163" s="229">
        <f t="shared" si="92"/>
        <v>-1152271.4399999899</v>
      </c>
      <c r="E1163" s="254"/>
      <c r="F1163" s="255"/>
      <c r="G1163" s="255"/>
      <c r="H1163" s="254"/>
      <c r="I1163" s="229"/>
      <c r="J1163" s="254"/>
      <c r="K1163" s="229">
        <f t="shared" si="93"/>
        <v>-1152271.4399999899</v>
      </c>
      <c r="L1163" s="251"/>
      <c r="M1163" s="229"/>
      <c r="N1163" s="228">
        <v>0</v>
      </c>
      <c r="O1163" s="64" t="s">
        <v>4015</v>
      </c>
      <c r="P1163" s="241" t="b">
        <f>EXACT($A1162,O1163)</f>
        <v>1</v>
      </c>
      <c r="Q1163" s="257">
        <v>0</v>
      </c>
      <c r="R1163" s="258">
        <f t="shared" si="91"/>
        <v>-1152271.4399999899</v>
      </c>
    </row>
    <row r="1164" spans="1:18" outlineLevel="1">
      <c r="A1164" s="399" t="s">
        <v>4017</v>
      </c>
      <c r="B1164" s="300"/>
      <c r="C1164" s="253">
        <f>SUM(C1165:C1175)</f>
        <v>746936</v>
      </c>
      <c r="D1164" s="253">
        <f t="shared" si="92"/>
        <v>-746936</v>
      </c>
      <c r="E1164" s="254"/>
      <c r="F1164" s="255"/>
      <c r="G1164" s="255"/>
      <c r="H1164" s="254"/>
      <c r="I1164" s="253"/>
      <c r="J1164" s="254"/>
      <c r="K1164" s="253">
        <f t="shared" si="93"/>
        <v>-746936</v>
      </c>
      <c r="L1164" s="256" t="e">
        <f>#REF!+C1164</f>
        <v>#REF!</v>
      </c>
      <c r="M1164" s="253"/>
      <c r="N1164" s="228" t="e">
        <v>#VALUE!</v>
      </c>
      <c r="O1164" s="64">
        <v>0</v>
      </c>
      <c r="Q1164" s="257">
        <v>-540396</v>
      </c>
      <c r="R1164" s="258">
        <f t="shared" si="91"/>
        <v>-206540</v>
      </c>
    </row>
    <row r="1165" spans="1:18" outlineLevel="2">
      <c r="A1165" s="271" t="s">
        <v>5223</v>
      </c>
      <c r="B1165" s="195" t="s">
        <v>4018</v>
      </c>
      <c r="C1165" s="229">
        <v>7998</v>
      </c>
      <c r="D1165" s="229">
        <f t="shared" si="92"/>
        <v>-7998</v>
      </c>
      <c r="E1165" s="254"/>
      <c r="F1165" s="255"/>
      <c r="G1165" s="255"/>
      <c r="H1165" s="254"/>
      <c r="I1165" s="229"/>
      <c r="J1165" s="254"/>
      <c r="K1165" s="229">
        <f t="shared" si="93"/>
        <v>-7998</v>
      </c>
      <c r="L1165" s="251"/>
      <c r="M1165" s="229"/>
      <c r="N1165" s="228">
        <v>0</v>
      </c>
      <c r="O1165" s="64" t="s">
        <v>4017</v>
      </c>
      <c r="P1165" s="241" t="b">
        <f>EXACT($A$1164,O1165)</f>
        <v>1</v>
      </c>
      <c r="Q1165" s="257">
        <v>0</v>
      </c>
      <c r="R1165" s="258">
        <f t="shared" si="91"/>
        <v>-7998</v>
      </c>
    </row>
    <row r="1166" spans="1:18" outlineLevel="2">
      <c r="A1166" s="271" t="s">
        <v>5224</v>
      </c>
      <c r="B1166" s="195" t="s">
        <v>4019</v>
      </c>
      <c r="C1166" s="229">
        <v>79968</v>
      </c>
      <c r="D1166" s="229">
        <f t="shared" si="92"/>
        <v>-79968</v>
      </c>
      <c r="E1166" s="254"/>
      <c r="F1166" s="255"/>
      <c r="G1166" s="255"/>
      <c r="H1166" s="254"/>
      <c r="I1166" s="229"/>
      <c r="J1166" s="254"/>
      <c r="K1166" s="229">
        <f t="shared" si="93"/>
        <v>-79968</v>
      </c>
      <c r="L1166" s="251"/>
      <c r="M1166" s="229"/>
      <c r="N1166" s="228">
        <v>0</v>
      </c>
      <c r="O1166" s="64" t="s">
        <v>4017</v>
      </c>
      <c r="P1166" s="241" t="b">
        <f t="shared" ref="P1166:P1175" si="94">EXACT($A$1164,O1166)</f>
        <v>1</v>
      </c>
      <c r="Q1166" s="257">
        <v>0</v>
      </c>
      <c r="R1166" s="258">
        <f t="shared" si="91"/>
        <v>-79968</v>
      </c>
    </row>
    <row r="1167" spans="1:18" outlineLevel="2">
      <c r="A1167" s="271" t="s">
        <v>5225</v>
      </c>
      <c r="B1167" s="195" t="s">
        <v>4020</v>
      </c>
      <c r="C1167" s="229">
        <v>32682</v>
      </c>
      <c r="D1167" s="229">
        <f t="shared" si="92"/>
        <v>-32682</v>
      </c>
      <c r="E1167" s="254"/>
      <c r="F1167" s="255"/>
      <c r="G1167" s="255"/>
      <c r="H1167" s="254"/>
      <c r="I1167" s="229"/>
      <c r="J1167" s="254"/>
      <c r="K1167" s="229">
        <f t="shared" si="93"/>
        <v>-32682</v>
      </c>
      <c r="L1167" s="251"/>
      <c r="M1167" s="229"/>
      <c r="N1167" s="228">
        <v>0</v>
      </c>
      <c r="O1167" s="64" t="s">
        <v>4017</v>
      </c>
      <c r="P1167" s="241" t="b">
        <f t="shared" si="94"/>
        <v>1</v>
      </c>
      <c r="Q1167" s="257">
        <v>0</v>
      </c>
      <c r="R1167" s="258">
        <f t="shared" si="91"/>
        <v>-32682</v>
      </c>
    </row>
    <row r="1168" spans="1:18" outlineLevel="2">
      <c r="A1168" s="271" t="s">
        <v>5226</v>
      </c>
      <c r="B1168" s="195" t="s">
        <v>4021</v>
      </c>
      <c r="C1168" s="229">
        <v>0</v>
      </c>
      <c r="D1168" s="229">
        <f t="shared" si="92"/>
        <v>0</v>
      </c>
      <c r="E1168" s="254"/>
      <c r="F1168" s="255"/>
      <c r="G1168" s="255"/>
      <c r="H1168" s="254"/>
      <c r="I1168" s="229"/>
      <c r="J1168" s="254"/>
      <c r="K1168" s="229">
        <f t="shared" si="93"/>
        <v>0</v>
      </c>
      <c r="L1168" s="251"/>
      <c r="M1168" s="229"/>
      <c r="N1168" s="228">
        <v>0</v>
      </c>
      <c r="O1168" s="64" t="s">
        <v>4017</v>
      </c>
      <c r="P1168" s="241" t="b">
        <f t="shared" si="94"/>
        <v>1</v>
      </c>
      <c r="Q1168" s="257">
        <v>0</v>
      </c>
      <c r="R1168" s="258">
        <f t="shared" si="91"/>
        <v>0</v>
      </c>
    </row>
    <row r="1169" spans="1:18" outlineLevel="2">
      <c r="A1169" s="271" t="s">
        <v>5227</v>
      </c>
      <c r="B1169" s="195" t="s">
        <v>4022</v>
      </c>
      <c r="C1169" s="229">
        <v>4432</v>
      </c>
      <c r="D1169" s="229">
        <f t="shared" si="92"/>
        <v>-4432</v>
      </c>
      <c r="E1169" s="254"/>
      <c r="F1169" s="255"/>
      <c r="G1169" s="255"/>
      <c r="H1169" s="254"/>
      <c r="I1169" s="229"/>
      <c r="J1169" s="254"/>
      <c r="K1169" s="229">
        <f t="shared" si="93"/>
        <v>-4432</v>
      </c>
      <c r="L1169" s="251"/>
      <c r="M1169" s="229"/>
      <c r="N1169" s="228">
        <v>0</v>
      </c>
      <c r="O1169" s="64" t="s">
        <v>4017</v>
      </c>
      <c r="P1169" s="241" t="b">
        <f t="shared" si="94"/>
        <v>1</v>
      </c>
      <c r="Q1169" s="257">
        <v>0</v>
      </c>
      <c r="R1169" s="258">
        <f t="shared" si="91"/>
        <v>-4432</v>
      </c>
    </row>
    <row r="1170" spans="1:18" outlineLevel="2">
      <c r="A1170" s="271" t="s">
        <v>5799</v>
      </c>
      <c r="B1170" s="195" t="s">
        <v>4023</v>
      </c>
      <c r="C1170" s="229">
        <v>518</v>
      </c>
      <c r="D1170" s="229">
        <f>C1170*-1</f>
        <v>-518</v>
      </c>
      <c r="E1170" s="254"/>
      <c r="F1170" s="255"/>
      <c r="G1170" s="255"/>
      <c r="H1170" s="254"/>
      <c r="I1170" s="229"/>
      <c r="J1170" s="254"/>
      <c r="K1170" s="229">
        <f>D1170+I1170</f>
        <v>-518</v>
      </c>
      <c r="L1170" s="251"/>
      <c r="M1170" s="229"/>
      <c r="N1170" s="228">
        <v>0</v>
      </c>
      <c r="O1170" s="64" t="s">
        <v>4017</v>
      </c>
      <c r="P1170" s="241" t="b">
        <f>EXACT($A$1164,O1170)</f>
        <v>1</v>
      </c>
      <c r="Q1170" s="257">
        <v>0</v>
      </c>
      <c r="R1170" s="258">
        <f>K1170-Q1170</f>
        <v>-518</v>
      </c>
    </row>
    <row r="1171" spans="1:18" outlineLevel="2">
      <c r="A1171" s="271" t="s">
        <v>5800</v>
      </c>
      <c r="B1171" s="195" t="s">
        <v>4024</v>
      </c>
      <c r="C1171" s="229">
        <v>560</v>
      </c>
      <c r="D1171" s="229">
        <f>C1171*-1</f>
        <v>-560</v>
      </c>
      <c r="E1171" s="254"/>
      <c r="F1171" s="255"/>
      <c r="G1171" s="255"/>
      <c r="H1171" s="254"/>
      <c r="I1171" s="229"/>
      <c r="J1171" s="254"/>
      <c r="K1171" s="229">
        <f>D1171+I1171</f>
        <v>-560</v>
      </c>
      <c r="L1171" s="251"/>
      <c r="M1171" s="229"/>
      <c r="N1171" s="228">
        <v>0</v>
      </c>
      <c r="O1171" s="64" t="s">
        <v>4017</v>
      </c>
      <c r="P1171" s="241" t="b">
        <f>EXACT($A$1164,O1171)</f>
        <v>1</v>
      </c>
      <c r="Q1171" s="257">
        <v>0</v>
      </c>
      <c r="R1171" s="258">
        <f>K1171-Q1171</f>
        <v>-560</v>
      </c>
    </row>
    <row r="1172" spans="1:18" outlineLevel="2">
      <c r="A1172" s="271" t="s">
        <v>5228</v>
      </c>
      <c r="B1172" s="195" t="s">
        <v>4025</v>
      </c>
      <c r="C1172" s="229">
        <v>20394</v>
      </c>
      <c r="D1172" s="229">
        <f t="shared" si="92"/>
        <v>-20394</v>
      </c>
      <c r="E1172" s="254"/>
      <c r="F1172" s="255"/>
      <c r="G1172" s="255"/>
      <c r="H1172" s="254"/>
      <c r="I1172" s="229"/>
      <c r="J1172" s="254"/>
      <c r="K1172" s="229">
        <f>D1172+I1172</f>
        <v>-20394</v>
      </c>
      <c r="L1172" s="251"/>
      <c r="M1172" s="229"/>
      <c r="N1172" s="228">
        <v>0</v>
      </c>
      <c r="O1172" s="64" t="s">
        <v>4017</v>
      </c>
      <c r="P1172" s="241" t="b">
        <f t="shared" si="94"/>
        <v>1</v>
      </c>
      <c r="Q1172" s="257">
        <v>0</v>
      </c>
      <c r="R1172" s="258">
        <f t="shared" si="91"/>
        <v>-20394</v>
      </c>
    </row>
    <row r="1173" spans="1:18" outlineLevel="2">
      <c r="A1173" s="400" t="s">
        <v>5229</v>
      </c>
      <c r="B1173" s="44" t="s">
        <v>4026</v>
      </c>
      <c r="C1173" s="229">
        <v>384</v>
      </c>
      <c r="D1173" s="229">
        <f t="shared" si="92"/>
        <v>-384</v>
      </c>
      <c r="E1173" s="254"/>
      <c r="F1173" s="255"/>
      <c r="G1173" s="255"/>
      <c r="H1173" s="254"/>
      <c r="I1173" s="229"/>
      <c r="J1173" s="254"/>
      <c r="K1173" s="229">
        <f t="shared" si="93"/>
        <v>-384</v>
      </c>
      <c r="L1173" s="251"/>
      <c r="M1173" s="229"/>
      <c r="N1173" s="228">
        <v>0</v>
      </c>
      <c r="O1173" s="64" t="s">
        <v>4017</v>
      </c>
      <c r="P1173" s="241" t="b">
        <f t="shared" si="94"/>
        <v>1</v>
      </c>
      <c r="Q1173" s="257">
        <v>0</v>
      </c>
      <c r="R1173" s="258">
        <f t="shared" si="91"/>
        <v>-384</v>
      </c>
    </row>
    <row r="1174" spans="1:18" outlineLevel="2">
      <c r="A1174" s="271" t="s">
        <v>5230</v>
      </c>
      <c r="B1174" s="195" t="s">
        <v>4027</v>
      </c>
      <c r="C1174" s="229">
        <v>0</v>
      </c>
      <c r="D1174" s="229">
        <f t="shared" si="92"/>
        <v>0</v>
      </c>
      <c r="E1174" s="254"/>
      <c r="F1174" s="255"/>
      <c r="G1174" s="255"/>
      <c r="H1174" s="254"/>
      <c r="I1174" s="229"/>
      <c r="J1174" s="254"/>
      <c r="K1174" s="229">
        <f t="shared" si="93"/>
        <v>0</v>
      </c>
      <c r="L1174" s="251"/>
      <c r="M1174" s="229"/>
      <c r="N1174" s="228">
        <v>0</v>
      </c>
      <c r="O1174" s="64" t="s">
        <v>4017</v>
      </c>
      <c r="P1174" s="241" t="b">
        <f t="shared" si="94"/>
        <v>1</v>
      </c>
      <c r="Q1174" s="257">
        <v>0</v>
      </c>
      <c r="R1174" s="258">
        <f t="shared" si="91"/>
        <v>0</v>
      </c>
    </row>
    <row r="1175" spans="1:18" outlineLevel="2">
      <c r="A1175" s="271" t="s">
        <v>5231</v>
      </c>
      <c r="B1175" s="195" t="s">
        <v>4028</v>
      </c>
      <c r="C1175" s="229">
        <v>600000</v>
      </c>
      <c r="D1175" s="229">
        <f t="shared" si="92"/>
        <v>-600000</v>
      </c>
      <c r="E1175" s="254"/>
      <c r="F1175" s="255"/>
      <c r="G1175" s="255"/>
      <c r="H1175" s="254"/>
      <c r="I1175" s="229"/>
      <c r="J1175" s="254"/>
      <c r="K1175" s="229">
        <f t="shared" si="93"/>
        <v>-600000</v>
      </c>
      <c r="L1175" s="251"/>
      <c r="M1175" s="229"/>
      <c r="N1175" s="228">
        <v>0</v>
      </c>
      <c r="O1175" s="64" t="s">
        <v>4017</v>
      </c>
      <c r="P1175" s="241" t="b">
        <f t="shared" si="94"/>
        <v>1</v>
      </c>
      <c r="Q1175" s="257">
        <v>0</v>
      </c>
      <c r="R1175" s="258">
        <f t="shared" si="91"/>
        <v>-600000</v>
      </c>
    </row>
    <row r="1176" spans="1:18" outlineLevel="1">
      <c r="A1176" s="399" t="s">
        <v>4029</v>
      </c>
      <c r="B1176" s="300"/>
      <c r="C1176" s="253">
        <f>C1177+C1178</f>
        <v>0</v>
      </c>
      <c r="D1176" s="253">
        <f t="shared" si="92"/>
        <v>0</v>
      </c>
      <c r="E1176" s="254"/>
      <c r="F1176" s="255"/>
      <c r="G1176" s="255"/>
      <c r="H1176" s="254"/>
      <c r="I1176" s="229"/>
      <c r="J1176" s="254"/>
      <c r="K1176" s="253">
        <f t="shared" si="93"/>
        <v>0</v>
      </c>
      <c r="L1176" s="251"/>
      <c r="M1176" s="229"/>
      <c r="N1176" s="228" t="e">
        <v>#VALUE!</v>
      </c>
      <c r="O1176" s="64">
        <v>0</v>
      </c>
      <c r="Q1176" s="257">
        <v>0</v>
      </c>
      <c r="R1176" s="258">
        <f t="shared" si="91"/>
        <v>0</v>
      </c>
    </row>
    <row r="1177" spans="1:18" outlineLevel="2">
      <c r="A1177" s="271" t="s">
        <v>5232</v>
      </c>
      <c r="B1177" s="195" t="s">
        <v>4030</v>
      </c>
      <c r="C1177" s="229">
        <v>0</v>
      </c>
      <c r="D1177" s="229">
        <f t="shared" si="92"/>
        <v>0</v>
      </c>
      <c r="E1177" s="254"/>
      <c r="F1177" s="255"/>
      <c r="G1177" s="255"/>
      <c r="H1177" s="254"/>
      <c r="I1177" s="229"/>
      <c r="J1177" s="254"/>
      <c r="K1177" s="229">
        <f>D1177+I1177</f>
        <v>0</v>
      </c>
      <c r="L1177" s="251"/>
      <c r="M1177" s="229"/>
      <c r="N1177" s="228">
        <v>0</v>
      </c>
      <c r="O1177" s="64" t="s">
        <v>4029</v>
      </c>
      <c r="P1177" s="241" t="b">
        <f>EXACT($A$1176,O1177)</f>
        <v>1</v>
      </c>
      <c r="Q1177" s="257">
        <v>0</v>
      </c>
      <c r="R1177" s="258">
        <f t="shared" si="91"/>
        <v>0</v>
      </c>
    </row>
    <row r="1178" spans="1:18" outlineLevel="2">
      <c r="A1178" s="419" t="s">
        <v>5233</v>
      </c>
      <c r="B1178" s="195" t="s">
        <v>4031</v>
      </c>
      <c r="C1178" s="229">
        <v>0</v>
      </c>
      <c r="D1178" s="229">
        <f t="shared" si="92"/>
        <v>0</v>
      </c>
      <c r="E1178" s="254"/>
      <c r="F1178" s="255"/>
      <c r="G1178" s="255"/>
      <c r="H1178" s="254"/>
      <c r="I1178" s="229"/>
      <c r="J1178" s="254"/>
      <c r="K1178" s="229">
        <f>D1178+I1178</f>
        <v>0</v>
      </c>
      <c r="L1178" s="251"/>
      <c r="M1178" s="229"/>
      <c r="N1178" s="228">
        <v>0</v>
      </c>
      <c r="O1178" s="64" t="s">
        <v>4029</v>
      </c>
      <c r="P1178" s="241" t="b">
        <f>EXACT($A$1176,O1178)</f>
        <v>1</v>
      </c>
      <c r="Q1178" s="257">
        <v>0</v>
      </c>
      <c r="R1178" s="258">
        <f t="shared" si="91"/>
        <v>0</v>
      </c>
    </row>
    <row r="1179" spans="1:18" outlineLevel="1">
      <c r="A1179" s="399" t="s">
        <v>4032</v>
      </c>
      <c r="C1179" s="253">
        <f>SUM(C1180:C1184)</f>
        <v>64465.75</v>
      </c>
      <c r="D1179" s="253">
        <f t="shared" si="92"/>
        <v>-64465.75</v>
      </c>
      <c r="E1179" s="254"/>
      <c r="F1179" s="255"/>
      <c r="G1179" s="255"/>
      <c r="H1179" s="254"/>
      <c r="I1179" s="253">
        <f>SUM(I1180:I1184)</f>
        <v>0</v>
      </c>
      <c r="J1179" s="254"/>
      <c r="K1179" s="253">
        <f t="shared" si="93"/>
        <v>-64465.75</v>
      </c>
      <c r="L1179" s="256" t="e">
        <f>#REF!+C1179</f>
        <v>#REF!</v>
      </c>
      <c r="M1179" s="253"/>
      <c r="N1179" s="228" t="e">
        <v>#VALUE!</v>
      </c>
      <c r="O1179" s="64">
        <v>0</v>
      </c>
      <c r="Q1179" s="257">
        <v>-80969.27</v>
      </c>
      <c r="R1179" s="258">
        <f t="shared" si="91"/>
        <v>16503.520000000004</v>
      </c>
    </row>
    <row r="1180" spans="1:18" outlineLevel="2">
      <c r="A1180" s="400" t="s">
        <v>5234</v>
      </c>
      <c r="B1180" s="44" t="s">
        <v>4033</v>
      </c>
      <c r="C1180" s="229">
        <v>0</v>
      </c>
      <c r="D1180" s="229">
        <f t="shared" si="92"/>
        <v>0</v>
      </c>
      <c r="E1180" s="254"/>
      <c r="F1180" s="255"/>
      <c r="G1180" s="255"/>
      <c r="H1180" s="254"/>
      <c r="I1180" s="229"/>
      <c r="J1180" s="254"/>
      <c r="K1180" s="229">
        <f t="shared" si="93"/>
        <v>0</v>
      </c>
      <c r="L1180" s="251"/>
      <c r="M1180" s="229"/>
      <c r="N1180" s="228">
        <v>0</v>
      </c>
      <c r="O1180" s="64" t="s">
        <v>4032</v>
      </c>
      <c r="P1180" s="241" t="b">
        <f>EXACT($A$1179,O1180)</f>
        <v>1</v>
      </c>
      <c r="Q1180" s="257">
        <v>0</v>
      </c>
      <c r="R1180" s="258">
        <f t="shared" si="91"/>
        <v>0</v>
      </c>
    </row>
    <row r="1181" spans="1:18" outlineLevel="2">
      <c r="A1181" s="400" t="s">
        <v>5235</v>
      </c>
      <c r="B1181" s="44" t="s">
        <v>4034</v>
      </c>
      <c r="C1181" s="229">
        <v>0</v>
      </c>
      <c r="D1181" s="229">
        <f t="shared" si="92"/>
        <v>0</v>
      </c>
      <c r="E1181" s="254"/>
      <c r="F1181" s="255"/>
      <c r="G1181" s="255"/>
      <c r="H1181" s="254"/>
      <c r="I1181" s="229"/>
      <c r="J1181" s="254"/>
      <c r="K1181" s="229">
        <f t="shared" si="93"/>
        <v>0</v>
      </c>
      <c r="L1181" s="251"/>
      <c r="M1181" s="229"/>
      <c r="N1181" s="228">
        <v>0</v>
      </c>
      <c r="O1181" s="64" t="s">
        <v>4032</v>
      </c>
      <c r="P1181" s="241" t="b">
        <f>EXACT($A$1179,O1181)</f>
        <v>1</v>
      </c>
      <c r="Q1181" s="257">
        <v>0</v>
      </c>
      <c r="R1181" s="258">
        <f t="shared" si="91"/>
        <v>0</v>
      </c>
    </row>
    <row r="1182" spans="1:18" outlineLevel="2">
      <c r="A1182" s="400" t="s">
        <v>5236</v>
      </c>
      <c r="B1182" s="44" t="s">
        <v>4035</v>
      </c>
      <c r="C1182" s="229">
        <v>23778999.960000001</v>
      </c>
      <c r="D1182" s="229">
        <f t="shared" si="92"/>
        <v>-23778999.960000001</v>
      </c>
      <c r="E1182" s="254"/>
      <c r="F1182" s="255"/>
      <c r="G1182" s="255"/>
      <c r="H1182" s="254"/>
      <c r="I1182" s="229">
        <v>0</v>
      </c>
      <c r="J1182" s="254"/>
      <c r="K1182" s="229">
        <f t="shared" si="93"/>
        <v>-23778999.960000001</v>
      </c>
      <c r="L1182" s="251"/>
      <c r="M1182" s="229"/>
      <c r="N1182" s="228">
        <v>0</v>
      </c>
      <c r="O1182" s="64" t="s">
        <v>4032</v>
      </c>
      <c r="P1182" s="241" t="b">
        <f>EXACT($A$1179,O1182)</f>
        <v>1</v>
      </c>
      <c r="Q1182" s="257">
        <v>0</v>
      </c>
      <c r="R1182" s="258">
        <f t="shared" si="91"/>
        <v>-23778999.960000001</v>
      </c>
    </row>
    <row r="1183" spans="1:18" outlineLevel="2">
      <c r="A1183" s="400" t="s">
        <v>5801</v>
      </c>
      <c r="B1183" s="44" t="s">
        <v>4036</v>
      </c>
      <c r="C1183" s="229">
        <v>-23778999.960000001</v>
      </c>
      <c r="D1183" s="229">
        <f t="shared" si="92"/>
        <v>23778999.960000001</v>
      </c>
      <c r="E1183" s="254"/>
      <c r="F1183" s="255"/>
      <c r="G1183" s="255"/>
      <c r="H1183" s="254"/>
      <c r="I1183" s="229"/>
      <c r="J1183" s="254"/>
      <c r="K1183" s="229">
        <f t="shared" si="93"/>
        <v>23778999.960000001</v>
      </c>
      <c r="L1183" s="251"/>
      <c r="M1183" s="229"/>
      <c r="N1183" s="228">
        <v>0</v>
      </c>
      <c r="O1183" s="64" t="s">
        <v>4032</v>
      </c>
      <c r="P1183" s="241" t="b">
        <f>EXACT($A$1179,O1183)</f>
        <v>1</v>
      </c>
      <c r="Q1183" s="257">
        <v>0</v>
      </c>
      <c r="R1183" s="258">
        <f t="shared" si="91"/>
        <v>23778999.960000001</v>
      </c>
    </row>
    <row r="1184" spans="1:18" outlineLevel="2">
      <c r="A1184" s="271" t="s">
        <v>5237</v>
      </c>
      <c r="B1184" s="195" t="s">
        <v>4037</v>
      </c>
      <c r="C1184" s="229">
        <v>64465.75</v>
      </c>
      <c r="D1184" s="229">
        <f t="shared" si="92"/>
        <v>-64465.75</v>
      </c>
      <c r="E1184" s="254"/>
      <c r="F1184" s="255"/>
      <c r="G1184" s="255"/>
      <c r="H1184" s="254"/>
      <c r="I1184" s="229">
        <v>0</v>
      </c>
      <c r="J1184" s="254"/>
      <c r="K1184" s="229">
        <f t="shared" si="93"/>
        <v>-64465.75</v>
      </c>
      <c r="L1184" s="251"/>
      <c r="M1184" s="229"/>
      <c r="N1184" s="228">
        <v>0</v>
      </c>
      <c r="O1184" s="64" t="s">
        <v>4032</v>
      </c>
      <c r="P1184" s="241" t="b">
        <f>EXACT($A$1179,O1184)</f>
        <v>1</v>
      </c>
      <c r="Q1184" s="257">
        <v>0</v>
      </c>
      <c r="R1184" s="258">
        <f t="shared" si="91"/>
        <v>-64465.75</v>
      </c>
    </row>
    <row r="1185" spans="1:18" outlineLevel="1">
      <c r="A1185" s="399" t="s">
        <v>4038</v>
      </c>
      <c r="C1185" s="253">
        <f>SUM(C1186:C1200)</f>
        <v>3987804.6199999969</v>
      </c>
      <c r="D1185" s="253">
        <f t="shared" si="92"/>
        <v>-3987804.6199999969</v>
      </c>
      <c r="E1185" s="254"/>
      <c r="F1185" s="255"/>
      <c r="G1185" s="255"/>
      <c r="H1185" s="254"/>
      <c r="I1185" s="253"/>
      <c r="J1185" s="254"/>
      <c r="K1185" s="253">
        <f t="shared" si="93"/>
        <v>-3987804.6199999969</v>
      </c>
      <c r="L1185" s="256" t="e">
        <f>#REF!+C1185</f>
        <v>#REF!</v>
      </c>
      <c r="M1185" s="253"/>
      <c r="N1185" s="228" t="e">
        <v>#VALUE!</v>
      </c>
      <c r="O1185" s="64">
        <v>0</v>
      </c>
      <c r="Q1185" s="257">
        <v>-9045112.7300000004</v>
      </c>
      <c r="R1185" s="258">
        <f t="shared" si="91"/>
        <v>5057308.1100000031</v>
      </c>
    </row>
    <row r="1186" spans="1:18" outlineLevel="2">
      <c r="A1186" s="420" t="s">
        <v>5238</v>
      </c>
      <c r="B1186" s="293" t="s">
        <v>4039</v>
      </c>
      <c r="C1186" s="229">
        <v>45086.169999999896</v>
      </c>
      <c r="D1186" s="229">
        <f t="shared" si="92"/>
        <v>-45086.169999999896</v>
      </c>
      <c r="E1186" s="254"/>
      <c r="F1186" s="255"/>
      <c r="G1186" s="255"/>
      <c r="H1186" s="254"/>
      <c r="I1186" s="229"/>
      <c r="J1186" s="254"/>
      <c r="K1186" s="229">
        <f t="shared" si="93"/>
        <v>-45086.169999999896</v>
      </c>
      <c r="L1186" s="251"/>
      <c r="M1186" s="229"/>
      <c r="N1186" s="228">
        <v>0</v>
      </c>
      <c r="O1186" s="64" t="s">
        <v>4038</v>
      </c>
      <c r="P1186" s="241" t="b">
        <f>EXACT($A$1185,O1186)</f>
        <v>1</v>
      </c>
      <c r="Q1186" s="257">
        <v>0</v>
      </c>
      <c r="R1186" s="258">
        <f t="shared" si="91"/>
        <v>-45086.169999999896</v>
      </c>
    </row>
    <row r="1187" spans="1:18" outlineLevel="2">
      <c r="A1187" s="420" t="s">
        <v>5239</v>
      </c>
      <c r="B1187" s="293" t="s">
        <v>4040</v>
      </c>
      <c r="C1187" s="229">
        <v>427660.859999999</v>
      </c>
      <c r="D1187" s="229">
        <f t="shared" si="92"/>
        <v>-427660.859999999</v>
      </c>
      <c r="E1187" s="254"/>
      <c r="F1187" s="255"/>
      <c r="G1187" s="255"/>
      <c r="H1187" s="254"/>
      <c r="I1187" s="229"/>
      <c r="J1187" s="254"/>
      <c r="K1187" s="229">
        <f t="shared" si="93"/>
        <v>-427660.859999999</v>
      </c>
      <c r="L1187" s="251"/>
      <c r="M1187" s="229"/>
      <c r="N1187" s="228">
        <v>0</v>
      </c>
      <c r="O1187" s="64" t="s">
        <v>4038</v>
      </c>
      <c r="P1187" s="241" t="b">
        <f t="shared" ref="P1187:P1200" si="95">EXACT($A$1185,O1187)</f>
        <v>1</v>
      </c>
      <c r="Q1187" s="257">
        <v>0</v>
      </c>
      <c r="R1187" s="258">
        <f t="shared" si="91"/>
        <v>-427660.859999999</v>
      </c>
    </row>
    <row r="1188" spans="1:18" outlineLevel="2">
      <c r="A1188" s="420" t="s">
        <v>5240</v>
      </c>
      <c r="B1188" s="293" t="s">
        <v>4041</v>
      </c>
      <c r="C1188" s="229">
        <v>2395214.48</v>
      </c>
      <c r="D1188" s="229">
        <f t="shared" si="92"/>
        <v>-2395214.48</v>
      </c>
      <c r="E1188" s="254"/>
      <c r="F1188" s="255"/>
      <c r="G1188" s="255"/>
      <c r="H1188" s="254"/>
      <c r="I1188" s="229"/>
      <c r="J1188" s="254"/>
      <c r="K1188" s="229">
        <f t="shared" si="93"/>
        <v>-2395214.48</v>
      </c>
      <c r="L1188" s="251"/>
      <c r="M1188" s="229"/>
      <c r="N1188" s="228">
        <v>0</v>
      </c>
      <c r="O1188" s="64" t="s">
        <v>4038</v>
      </c>
      <c r="P1188" s="241" t="b">
        <f t="shared" si="95"/>
        <v>1</v>
      </c>
      <c r="Q1188" s="257">
        <v>0</v>
      </c>
      <c r="R1188" s="258">
        <f t="shared" si="91"/>
        <v>-2395214.48</v>
      </c>
    </row>
    <row r="1189" spans="1:18" outlineLevel="2">
      <c r="A1189" s="420" t="s">
        <v>5241</v>
      </c>
      <c r="B1189" s="293" t="s">
        <v>4042</v>
      </c>
      <c r="C1189" s="229">
        <v>29669.68</v>
      </c>
      <c r="D1189" s="229">
        <f t="shared" si="92"/>
        <v>-29669.68</v>
      </c>
      <c r="E1189" s="254"/>
      <c r="F1189" s="255"/>
      <c r="G1189" s="255"/>
      <c r="H1189" s="254"/>
      <c r="I1189" s="229"/>
      <c r="J1189" s="254"/>
      <c r="K1189" s="229">
        <f t="shared" si="93"/>
        <v>-29669.68</v>
      </c>
      <c r="L1189" s="251"/>
      <c r="M1189" s="229"/>
      <c r="N1189" s="228">
        <v>0</v>
      </c>
      <c r="O1189" s="64" t="s">
        <v>4038</v>
      </c>
      <c r="P1189" s="241" t="b">
        <f t="shared" si="95"/>
        <v>1</v>
      </c>
      <c r="Q1189" s="257">
        <v>0</v>
      </c>
      <c r="R1189" s="258">
        <f t="shared" si="91"/>
        <v>-29669.68</v>
      </c>
    </row>
    <row r="1190" spans="1:18" outlineLevel="2">
      <c r="A1190" s="420" t="s">
        <v>5242</v>
      </c>
      <c r="B1190" s="293" t="s">
        <v>4043</v>
      </c>
      <c r="C1190" s="229">
        <v>401630.609999999</v>
      </c>
      <c r="D1190" s="229">
        <f t="shared" si="92"/>
        <v>-401630.609999999</v>
      </c>
      <c r="E1190" s="265"/>
      <c r="F1190" s="255"/>
      <c r="G1190" s="255"/>
      <c r="H1190" s="254"/>
      <c r="I1190" s="229"/>
      <c r="J1190" s="254"/>
      <c r="K1190" s="229">
        <f t="shared" si="93"/>
        <v>-401630.609999999</v>
      </c>
      <c r="L1190" s="251"/>
      <c r="M1190" s="229"/>
      <c r="N1190" s="228">
        <v>0</v>
      </c>
      <c r="O1190" s="64" t="s">
        <v>4038</v>
      </c>
      <c r="P1190" s="241" t="b">
        <f t="shared" si="95"/>
        <v>1</v>
      </c>
      <c r="Q1190" s="257">
        <v>0</v>
      </c>
      <c r="R1190" s="258">
        <f t="shared" si="91"/>
        <v>-401630.609999999</v>
      </c>
    </row>
    <row r="1191" spans="1:18" outlineLevel="2">
      <c r="A1191" s="420" t="s">
        <v>5243</v>
      </c>
      <c r="B1191" s="293" t="s">
        <v>4044</v>
      </c>
      <c r="C1191" s="229">
        <v>0</v>
      </c>
      <c r="D1191" s="229">
        <f t="shared" si="92"/>
        <v>0</v>
      </c>
      <c r="E1191" s="254"/>
      <c r="F1191" s="255"/>
      <c r="G1191" s="255"/>
      <c r="H1191" s="254"/>
      <c r="I1191" s="229"/>
      <c r="J1191" s="254"/>
      <c r="K1191" s="229">
        <f t="shared" si="93"/>
        <v>0</v>
      </c>
      <c r="L1191" s="251"/>
      <c r="M1191" s="229"/>
      <c r="N1191" s="228">
        <v>0</v>
      </c>
      <c r="O1191" s="64" t="s">
        <v>4038</v>
      </c>
      <c r="P1191" s="241" t="b">
        <f t="shared" si="95"/>
        <v>1</v>
      </c>
      <c r="Q1191" s="257">
        <v>0</v>
      </c>
      <c r="R1191" s="258">
        <f t="shared" si="91"/>
        <v>0</v>
      </c>
    </row>
    <row r="1192" spans="1:18" outlineLevel="2">
      <c r="A1192" s="420" t="s">
        <v>5244</v>
      </c>
      <c r="B1192" s="293" t="s">
        <v>4045</v>
      </c>
      <c r="C1192" s="229">
        <v>0</v>
      </c>
      <c r="D1192" s="229">
        <f t="shared" si="92"/>
        <v>0</v>
      </c>
      <c r="E1192" s="254"/>
      <c r="F1192" s="255"/>
      <c r="G1192" s="255"/>
      <c r="H1192" s="254"/>
      <c r="I1192" s="229"/>
      <c r="J1192" s="254"/>
      <c r="K1192" s="229">
        <f t="shared" si="93"/>
        <v>0</v>
      </c>
      <c r="L1192" s="251"/>
      <c r="M1192" s="229"/>
      <c r="N1192" s="228">
        <v>0</v>
      </c>
      <c r="O1192" s="64" t="s">
        <v>4038</v>
      </c>
      <c r="P1192" s="241" t="b">
        <f t="shared" si="95"/>
        <v>1</v>
      </c>
      <c r="Q1192" s="257">
        <v>0</v>
      </c>
      <c r="R1192" s="258">
        <f t="shared" si="91"/>
        <v>0</v>
      </c>
    </row>
    <row r="1193" spans="1:18" outlineLevel="2">
      <c r="A1193" s="420" t="s">
        <v>5245</v>
      </c>
      <c r="B1193" s="293" t="s">
        <v>4046</v>
      </c>
      <c r="C1193" s="229">
        <v>688542.81999999902</v>
      </c>
      <c r="D1193" s="229">
        <f t="shared" si="92"/>
        <v>-688542.81999999902</v>
      </c>
      <c r="E1193" s="254"/>
      <c r="F1193" s="255"/>
      <c r="G1193" s="255"/>
      <c r="H1193" s="254"/>
      <c r="I1193" s="229"/>
      <c r="J1193" s="254"/>
      <c r="K1193" s="229">
        <f t="shared" si="93"/>
        <v>-688542.81999999902</v>
      </c>
      <c r="L1193" s="251"/>
      <c r="M1193" s="229"/>
      <c r="N1193" s="228">
        <v>0</v>
      </c>
      <c r="O1193" s="64" t="s">
        <v>4038</v>
      </c>
      <c r="P1193" s="241" t="b">
        <f t="shared" si="95"/>
        <v>1</v>
      </c>
      <c r="Q1193" s="257">
        <v>0</v>
      </c>
      <c r="R1193" s="258">
        <f t="shared" si="91"/>
        <v>-688542.81999999902</v>
      </c>
    </row>
    <row r="1194" spans="1:18" outlineLevel="2">
      <c r="A1194" s="406" t="s">
        <v>5246</v>
      </c>
      <c r="B1194" s="273" t="s">
        <v>4047</v>
      </c>
      <c r="C1194" s="229">
        <v>0</v>
      </c>
      <c r="D1194" s="229">
        <f t="shared" si="92"/>
        <v>0</v>
      </c>
      <c r="E1194" s="254"/>
      <c r="F1194" s="255"/>
      <c r="G1194" s="255"/>
      <c r="H1194" s="254"/>
      <c r="I1194" s="229"/>
      <c r="J1194" s="254"/>
      <c r="K1194" s="229">
        <f t="shared" si="93"/>
        <v>0</v>
      </c>
      <c r="L1194" s="251"/>
      <c r="M1194" s="229"/>
      <c r="N1194" s="228">
        <v>0</v>
      </c>
      <c r="O1194" s="64" t="s">
        <v>4038</v>
      </c>
      <c r="P1194" s="241" t="b">
        <f t="shared" si="95"/>
        <v>1</v>
      </c>
      <c r="Q1194" s="257">
        <v>0</v>
      </c>
      <c r="R1194" s="258">
        <f t="shared" si="91"/>
        <v>0</v>
      </c>
    </row>
    <row r="1195" spans="1:18" outlineLevel="2">
      <c r="A1195" s="406" t="s">
        <v>5247</v>
      </c>
      <c r="B1195" s="273" t="s">
        <v>4048</v>
      </c>
      <c r="C1195" s="229">
        <v>0</v>
      </c>
      <c r="D1195" s="229">
        <f t="shared" si="92"/>
        <v>0</v>
      </c>
      <c r="E1195" s="254"/>
      <c r="F1195" s="255"/>
      <c r="G1195" s="255"/>
      <c r="H1195" s="254"/>
      <c r="I1195" s="229"/>
      <c r="J1195" s="254"/>
      <c r="K1195" s="229">
        <f t="shared" si="93"/>
        <v>0</v>
      </c>
      <c r="L1195" s="251"/>
      <c r="M1195" s="229"/>
      <c r="N1195" s="228">
        <v>0</v>
      </c>
      <c r="O1195" s="64" t="s">
        <v>4038</v>
      </c>
      <c r="P1195" s="241" t="b">
        <f t="shared" si="95"/>
        <v>1</v>
      </c>
      <c r="Q1195" s="257">
        <v>0</v>
      </c>
      <c r="R1195" s="258">
        <f t="shared" si="91"/>
        <v>0</v>
      </c>
    </row>
    <row r="1196" spans="1:18" outlineLevel="2">
      <c r="A1196" s="406" t="s">
        <v>5248</v>
      </c>
      <c r="B1196" s="273" t="s">
        <v>4049</v>
      </c>
      <c r="C1196" s="229">
        <v>0</v>
      </c>
      <c r="D1196" s="229">
        <f t="shared" si="92"/>
        <v>0</v>
      </c>
      <c r="E1196" s="254"/>
      <c r="F1196" s="255"/>
      <c r="G1196" s="255"/>
      <c r="H1196" s="254"/>
      <c r="I1196" s="229"/>
      <c r="J1196" s="254"/>
      <c r="K1196" s="229">
        <f t="shared" si="93"/>
        <v>0</v>
      </c>
      <c r="L1196" s="251"/>
      <c r="M1196" s="229"/>
      <c r="N1196" s="228">
        <v>0</v>
      </c>
      <c r="O1196" s="64" t="s">
        <v>4038</v>
      </c>
      <c r="P1196" s="241" t="b">
        <f t="shared" si="95"/>
        <v>1</v>
      </c>
      <c r="Q1196" s="257">
        <v>0</v>
      </c>
      <c r="R1196" s="258">
        <f t="shared" si="91"/>
        <v>0</v>
      </c>
    </row>
    <row r="1197" spans="1:18" outlineLevel="2">
      <c r="A1197" s="406" t="s">
        <v>5249</v>
      </c>
      <c r="B1197" s="273" t="s">
        <v>4050</v>
      </c>
      <c r="C1197" s="229">
        <v>0</v>
      </c>
      <c r="D1197" s="229">
        <f t="shared" si="92"/>
        <v>0</v>
      </c>
      <c r="E1197" s="254"/>
      <c r="F1197" s="255"/>
      <c r="G1197" s="255"/>
      <c r="H1197" s="254"/>
      <c r="I1197" s="229"/>
      <c r="J1197" s="254"/>
      <c r="K1197" s="229">
        <f t="shared" si="93"/>
        <v>0</v>
      </c>
      <c r="L1197" s="251"/>
      <c r="M1197" s="229"/>
      <c r="N1197" s="228">
        <v>0</v>
      </c>
      <c r="O1197" s="64" t="s">
        <v>4038</v>
      </c>
      <c r="P1197" s="241" t="b">
        <f t="shared" si="95"/>
        <v>1</v>
      </c>
      <c r="Q1197" s="257">
        <v>0</v>
      </c>
      <c r="R1197" s="258">
        <f t="shared" si="91"/>
        <v>0</v>
      </c>
    </row>
    <row r="1198" spans="1:18" outlineLevel="2">
      <c r="A1198" s="406" t="s">
        <v>5250</v>
      </c>
      <c r="B1198" s="273" t="s">
        <v>4051</v>
      </c>
      <c r="C1198" s="229">
        <v>0</v>
      </c>
      <c r="D1198" s="229">
        <f t="shared" si="92"/>
        <v>0</v>
      </c>
      <c r="E1198" s="254"/>
      <c r="F1198" s="255"/>
      <c r="G1198" s="255"/>
      <c r="H1198" s="254"/>
      <c r="I1198" s="229"/>
      <c r="J1198" s="254"/>
      <c r="K1198" s="229">
        <f t="shared" si="93"/>
        <v>0</v>
      </c>
      <c r="L1198" s="251"/>
      <c r="M1198" s="229"/>
      <c r="N1198" s="228">
        <v>0</v>
      </c>
      <c r="O1198" s="64" t="s">
        <v>4038</v>
      </c>
      <c r="P1198" s="241" t="b">
        <f t="shared" si="95"/>
        <v>1</v>
      </c>
      <c r="Q1198" s="257">
        <v>0</v>
      </c>
      <c r="R1198" s="258">
        <f t="shared" si="91"/>
        <v>0</v>
      </c>
    </row>
    <row r="1199" spans="1:18" outlineLevel="2">
      <c r="A1199" s="406" t="s">
        <v>5251</v>
      </c>
      <c r="B1199" s="273" t="s">
        <v>4052</v>
      </c>
      <c r="C1199" s="229">
        <v>0</v>
      </c>
      <c r="D1199" s="229">
        <f t="shared" si="92"/>
        <v>0</v>
      </c>
      <c r="E1199" s="265"/>
      <c r="F1199" s="255"/>
      <c r="G1199" s="255"/>
      <c r="H1199" s="254"/>
      <c r="I1199" s="229"/>
      <c r="J1199" s="254"/>
      <c r="K1199" s="229">
        <f t="shared" si="93"/>
        <v>0</v>
      </c>
      <c r="L1199" s="251"/>
      <c r="M1199" s="229"/>
      <c r="N1199" s="228">
        <v>0</v>
      </c>
      <c r="O1199" s="64" t="s">
        <v>4038</v>
      </c>
      <c r="P1199" s="241" t="b">
        <f t="shared" si="95"/>
        <v>1</v>
      </c>
      <c r="Q1199" s="257">
        <v>0</v>
      </c>
      <c r="R1199" s="258">
        <f t="shared" si="91"/>
        <v>0</v>
      </c>
    </row>
    <row r="1200" spans="1:18" outlineLevel="2">
      <c r="A1200" s="406" t="s">
        <v>5252</v>
      </c>
      <c r="B1200" s="273" t="s">
        <v>4053</v>
      </c>
      <c r="C1200" s="229">
        <v>0</v>
      </c>
      <c r="D1200" s="229">
        <f t="shared" si="92"/>
        <v>0</v>
      </c>
      <c r="E1200" s="254"/>
      <c r="F1200" s="255"/>
      <c r="G1200" s="255"/>
      <c r="H1200" s="254"/>
      <c r="I1200" s="229"/>
      <c r="J1200" s="254"/>
      <c r="K1200" s="229">
        <f t="shared" si="93"/>
        <v>0</v>
      </c>
      <c r="L1200" s="251"/>
      <c r="M1200" s="229"/>
      <c r="N1200" s="228">
        <v>0</v>
      </c>
      <c r="O1200" s="64" t="s">
        <v>4038</v>
      </c>
      <c r="P1200" s="241" t="b">
        <f t="shared" si="95"/>
        <v>1</v>
      </c>
      <c r="Q1200" s="257">
        <v>0</v>
      </c>
      <c r="R1200" s="258">
        <f t="shared" si="91"/>
        <v>0</v>
      </c>
    </row>
    <row r="1201" spans="1:18" outlineLevel="1">
      <c r="A1201" s="399" t="s">
        <v>4054</v>
      </c>
      <c r="C1201" s="253">
        <f>SUM(C1202:C1203)</f>
        <v>1791738.81</v>
      </c>
      <c r="D1201" s="253">
        <f t="shared" si="92"/>
        <v>-1791738.81</v>
      </c>
      <c r="E1201" s="296"/>
      <c r="F1201" s="255"/>
      <c r="G1201" s="255"/>
      <c r="H1201" s="254"/>
      <c r="I1201" s="253"/>
      <c r="J1201" s="254"/>
      <c r="K1201" s="253">
        <f t="shared" si="93"/>
        <v>-1791738.81</v>
      </c>
      <c r="L1201" s="256" t="e">
        <f>#REF!+C1201</f>
        <v>#REF!</v>
      </c>
      <c r="M1201" s="253"/>
      <c r="N1201" s="228" t="e">
        <v>#VALUE!</v>
      </c>
      <c r="O1201" s="64">
        <v>0</v>
      </c>
      <c r="Q1201" s="257">
        <v>-2103679.6</v>
      </c>
      <c r="R1201" s="258">
        <f t="shared" ref="R1201:R1257" si="96">K1201-Q1201</f>
        <v>311940.79000000004</v>
      </c>
    </row>
    <row r="1202" spans="1:18" outlineLevel="2">
      <c r="A1202" s="420" t="s">
        <v>5253</v>
      </c>
      <c r="B1202" s="293" t="s">
        <v>4055</v>
      </c>
      <c r="C1202" s="229">
        <v>1791738.81</v>
      </c>
      <c r="D1202" s="229">
        <f t="shared" si="92"/>
        <v>-1791738.81</v>
      </c>
      <c r="E1202" s="254"/>
      <c r="F1202" s="255"/>
      <c r="G1202" s="255"/>
      <c r="H1202" s="254"/>
      <c r="I1202" s="229"/>
      <c r="J1202" s="254"/>
      <c r="K1202" s="229">
        <f t="shared" si="93"/>
        <v>-1791738.81</v>
      </c>
      <c r="L1202" s="251"/>
      <c r="M1202" s="229"/>
      <c r="N1202" s="228">
        <v>0</v>
      </c>
      <c r="O1202" s="64" t="s">
        <v>4054</v>
      </c>
      <c r="P1202" s="241" t="b">
        <f>EXACT($A$1201,O1202)</f>
        <v>1</v>
      </c>
      <c r="Q1202" s="257">
        <v>0</v>
      </c>
      <c r="R1202" s="258">
        <f t="shared" si="96"/>
        <v>-1791738.81</v>
      </c>
    </row>
    <row r="1203" spans="1:18" outlineLevel="2">
      <c r="A1203" s="406" t="s">
        <v>5254</v>
      </c>
      <c r="B1203" s="273" t="s">
        <v>4056</v>
      </c>
      <c r="C1203" s="229">
        <v>0</v>
      </c>
      <c r="D1203" s="229">
        <f t="shared" si="92"/>
        <v>0</v>
      </c>
      <c r="E1203" s="254"/>
      <c r="F1203" s="255"/>
      <c r="G1203" s="255"/>
      <c r="H1203" s="254"/>
      <c r="I1203" s="229"/>
      <c r="J1203" s="254"/>
      <c r="K1203" s="229">
        <f t="shared" si="93"/>
        <v>0</v>
      </c>
      <c r="L1203" s="251"/>
      <c r="M1203" s="229"/>
      <c r="N1203" s="228">
        <v>0</v>
      </c>
      <c r="O1203" s="64" t="s">
        <v>4054</v>
      </c>
      <c r="P1203" s="241" t="b">
        <f>EXACT($A$1201,O1203)</f>
        <v>1</v>
      </c>
      <c r="Q1203" s="257">
        <v>0</v>
      </c>
      <c r="R1203" s="258">
        <f t="shared" si="96"/>
        <v>0</v>
      </c>
    </row>
    <row r="1204" spans="1:18" outlineLevel="1">
      <c r="A1204" s="399" t="s">
        <v>4057</v>
      </c>
      <c r="C1204" s="253">
        <f>SUM(C1205:C1210)</f>
        <v>2164743.6999999899</v>
      </c>
      <c r="D1204" s="253">
        <f t="shared" si="92"/>
        <v>-2164743.6999999899</v>
      </c>
      <c r="E1204" s="254"/>
      <c r="F1204" s="255"/>
      <c r="G1204" s="255"/>
      <c r="H1204" s="254"/>
      <c r="I1204" s="253"/>
      <c r="J1204" s="254"/>
      <c r="K1204" s="253">
        <f t="shared" si="93"/>
        <v>-2164743.6999999899</v>
      </c>
      <c r="L1204" s="256" t="e">
        <f>#REF!+C1204</f>
        <v>#REF!</v>
      </c>
      <c r="M1204" s="253"/>
      <c r="N1204" s="228" t="e">
        <v>#VALUE!</v>
      </c>
      <c r="O1204" s="64">
        <v>0</v>
      </c>
      <c r="Q1204" s="257">
        <v>-1982606.05</v>
      </c>
      <c r="R1204" s="258">
        <f t="shared" si="96"/>
        <v>-182137.6499999899</v>
      </c>
    </row>
    <row r="1205" spans="1:18" outlineLevel="2">
      <c r="A1205" s="271" t="s">
        <v>5255</v>
      </c>
      <c r="B1205" s="195" t="s">
        <v>4058</v>
      </c>
      <c r="C1205" s="229">
        <v>0</v>
      </c>
      <c r="D1205" s="229">
        <f t="shared" si="92"/>
        <v>0</v>
      </c>
      <c r="E1205" s="254"/>
      <c r="F1205" s="255"/>
      <c r="G1205" s="255"/>
      <c r="H1205" s="254"/>
      <c r="I1205" s="229"/>
      <c r="J1205" s="254"/>
      <c r="K1205" s="229">
        <f t="shared" si="93"/>
        <v>0</v>
      </c>
      <c r="L1205" s="251"/>
      <c r="M1205" s="229"/>
      <c r="N1205" s="228">
        <v>0</v>
      </c>
      <c r="O1205" s="64" t="s">
        <v>4057</v>
      </c>
      <c r="P1205" s="241" t="b">
        <f t="shared" ref="P1205:P1210" si="97">EXACT($A$1204,O1205)</f>
        <v>1</v>
      </c>
      <c r="Q1205" s="257">
        <v>0</v>
      </c>
      <c r="R1205" s="258">
        <f t="shared" si="96"/>
        <v>0</v>
      </c>
    </row>
    <row r="1206" spans="1:18" outlineLevel="2">
      <c r="A1206" s="271" t="s">
        <v>5256</v>
      </c>
      <c r="B1206" s="195" t="s">
        <v>4059</v>
      </c>
      <c r="C1206" s="229">
        <v>0</v>
      </c>
      <c r="D1206" s="229">
        <f t="shared" si="92"/>
        <v>0</v>
      </c>
      <c r="E1206" s="254"/>
      <c r="F1206" s="255"/>
      <c r="G1206" s="255"/>
      <c r="H1206" s="254"/>
      <c r="I1206" s="229"/>
      <c r="J1206" s="254"/>
      <c r="K1206" s="229">
        <f t="shared" si="93"/>
        <v>0</v>
      </c>
      <c r="L1206" s="251"/>
      <c r="M1206" s="229"/>
      <c r="N1206" s="228">
        <v>0</v>
      </c>
      <c r="O1206" s="64" t="s">
        <v>4057</v>
      </c>
      <c r="P1206" s="241" t="b">
        <f t="shared" si="97"/>
        <v>1</v>
      </c>
      <c r="Q1206" s="257">
        <v>0</v>
      </c>
      <c r="R1206" s="258">
        <f t="shared" si="96"/>
        <v>0</v>
      </c>
    </row>
    <row r="1207" spans="1:18" outlineLevel="2">
      <c r="A1207" s="271" t="s">
        <v>5257</v>
      </c>
      <c r="B1207" s="195" t="s">
        <v>4060</v>
      </c>
      <c r="C1207" s="229">
        <v>2155651.79999999</v>
      </c>
      <c r="D1207" s="229">
        <f t="shared" si="92"/>
        <v>-2155651.79999999</v>
      </c>
      <c r="E1207" s="254"/>
      <c r="F1207" s="255"/>
      <c r="G1207" s="255"/>
      <c r="H1207" s="254"/>
      <c r="I1207" s="229"/>
      <c r="J1207" s="254"/>
      <c r="K1207" s="229">
        <f t="shared" si="93"/>
        <v>-2155651.79999999</v>
      </c>
      <c r="L1207" s="251"/>
      <c r="M1207" s="229"/>
      <c r="N1207" s="228">
        <v>0</v>
      </c>
      <c r="O1207" s="64" t="s">
        <v>4057</v>
      </c>
      <c r="P1207" s="241" t="b">
        <f t="shared" si="97"/>
        <v>1</v>
      </c>
      <c r="Q1207" s="257">
        <v>0</v>
      </c>
      <c r="R1207" s="258">
        <f t="shared" si="96"/>
        <v>-2155651.79999999</v>
      </c>
    </row>
    <row r="1208" spans="1:18" outlineLevel="2">
      <c r="A1208" s="271" t="s">
        <v>5258</v>
      </c>
      <c r="B1208" s="195" t="s">
        <v>4061</v>
      </c>
      <c r="C1208" s="229">
        <v>6591.8999999999896</v>
      </c>
      <c r="D1208" s="229">
        <f t="shared" si="92"/>
        <v>-6591.8999999999896</v>
      </c>
      <c r="E1208" s="254"/>
      <c r="F1208" s="255"/>
      <c r="G1208" s="255"/>
      <c r="H1208" s="254"/>
      <c r="I1208" s="229"/>
      <c r="J1208" s="254"/>
      <c r="K1208" s="229">
        <f t="shared" si="93"/>
        <v>-6591.8999999999896</v>
      </c>
      <c r="L1208" s="251"/>
      <c r="M1208" s="229"/>
      <c r="N1208" s="228">
        <v>0</v>
      </c>
      <c r="O1208" s="64" t="s">
        <v>4057</v>
      </c>
      <c r="P1208" s="241" t="b">
        <f t="shared" si="97"/>
        <v>1</v>
      </c>
      <c r="Q1208" s="257">
        <v>0</v>
      </c>
      <c r="R1208" s="258">
        <f t="shared" si="96"/>
        <v>-6591.8999999999896</v>
      </c>
    </row>
    <row r="1209" spans="1:18" outlineLevel="2">
      <c r="A1209" s="271" t="s">
        <v>5259</v>
      </c>
      <c r="B1209" s="195" t="s">
        <v>4062</v>
      </c>
      <c r="C1209" s="229">
        <v>2500</v>
      </c>
      <c r="D1209" s="229">
        <f t="shared" si="92"/>
        <v>-2500</v>
      </c>
      <c r="E1209" s="254"/>
      <c r="F1209" s="255"/>
      <c r="G1209" s="255"/>
      <c r="H1209" s="254"/>
      <c r="I1209" s="229"/>
      <c r="J1209" s="254"/>
      <c r="K1209" s="229">
        <f t="shared" si="93"/>
        <v>-2500</v>
      </c>
      <c r="L1209" s="251"/>
      <c r="M1209" s="229"/>
      <c r="N1209" s="228">
        <v>0</v>
      </c>
      <c r="O1209" s="64" t="s">
        <v>4057</v>
      </c>
      <c r="P1209" s="241" t="b">
        <f t="shared" si="97"/>
        <v>1</v>
      </c>
      <c r="Q1209" s="257">
        <v>0</v>
      </c>
      <c r="R1209" s="258">
        <f t="shared" si="96"/>
        <v>-2500</v>
      </c>
    </row>
    <row r="1210" spans="1:18" outlineLevel="2">
      <c r="A1210" s="271" t="s">
        <v>5260</v>
      </c>
      <c r="B1210" s="195" t="s">
        <v>4063</v>
      </c>
      <c r="C1210" s="229">
        <v>0</v>
      </c>
      <c r="D1210" s="229">
        <f t="shared" si="92"/>
        <v>0</v>
      </c>
      <c r="E1210" s="254"/>
      <c r="F1210" s="255"/>
      <c r="G1210" s="255"/>
      <c r="H1210" s="254"/>
      <c r="I1210" s="229"/>
      <c r="J1210" s="254"/>
      <c r="K1210" s="229">
        <f t="shared" si="93"/>
        <v>0</v>
      </c>
      <c r="L1210" s="251"/>
      <c r="M1210" s="229"/>
      <c r="N1210" s="228">
        <v>0</v>
      </c>
      <c r="O1210" s="64" t="s">
        <v>4057</v>
      </c>
      <c r="P1210" s="241" t="b">
        <f t="shared" si="97"/>
        <v>1</v>
      </c>
      <c r="Q1210" s="257">
        <v>0</v>
      </c>
      <c r="R1210" s="258">
        <f t="shared" si="96"/>
        <v>0</v>
      </c>
    </row>
    <row r="1211" spans="1:18" outlineLevel="1">
      <c r="A1211" s="399" t="s">
        <v>4064</v>
      </c>
      <c r="C1211" s="253">
        <f>SUM(C1212)</f>
        <v>41084.160000000003</v>
      </c>
      <c r="D1211" s="253">
        <f t="shared" si="92"/>
        <v>-41084.160000000003</v>
      </c>
      <c r="E1211" s="254"/>
      <c r="F1211" s="255"/>
      <c r="G1211" s="255"/>
      <c r="H1211" s="254"/>
      <c r="I1211" s="253"/>
      <c r="J1211" s="254"/>
      <c r="K1211" s="253">
        <f t="shared" si="93"/>
        <v>-41084.160000000003</v>
      </c>
      <c r="L1211" s="256" t="e">
        <f>#REF!+C1211</f>
        <v>#REF!</v>
      </c>
      <c r="M1211" s="253"/>
      <c r="N1211" s="228" t="e">
        <v>#VALUE!</v>
      </c>
      <c r="O1211" s="64">
        <v>0</v>
      </c>
      <c r="Q1211" s="257">
        <v>-25991.759999999998</v>
      </c>
      <c r="R1211" s="258">
        <f t="shared" si="96"/>
        <v>-15092.400000000005</v>
      </c>
    </row>
    <row r="1212" spans="1:18" outlineLevel="2">
      <c r="A1212" s="271" t="s">
        <v>5261</v>
      </c>
      <c r="B1212" s="195" t="s">
        <v>4065</v>
      </c>
      <c r="C1212" s="229">
        <v>41084.160000000003</v>
      </c>
      <c r="D1212" s="229">
        <f t="shared" si="92"/>
        <v>-41084.160000000003</v>
      </c>
      <c r="E1212" s="254"/>
      <c r="F1212" s="255"/>
      <c r="G1212" s="255"/>
      <c r="H1212" s="254"/>
      <c r="I1212" s="229"/>
      <c r="J1212" s="254"/>
      <c r="K1212" s="229">
        <f t="shared" si="93"/>
        <v>-41084.160000000003</v>
      </c>
      <c r="L1212" s="251"/>
      <c r="M1212" s="229"/>
      <c r="N1212" s="228">
        <v>0</v>
      </c>
      <c r="O1212" s="64" t="s">
        <v>4064</v>
      </c>
      <c r="P1212" s="241" t="b">
        <f>EXACT($A1211,O1212)</f>
        <v>1</v>
      </c>
      <c r="Q1212" s="257">
        <v>0</v>
      </c>
      <c r="R1212" s="258">
        <f t="shared" si="96"/>
        <v>-41084.160000000003</v>
      </c>
    </row>
    <row r="1213" spans="1:18" outlineLevel="1">
      <c r="A1213" s="399" t="s">
        <v>4066</v>
      </c>
      <c r="C1213" s="253">
        <f>SUM(C1214)</f>
        <v>94307.809999999896</v>
      </c>
      <c r="D1213" s="253">
        <f t="shared" si="92"/>
        <v>-94307.809999999896</v>
      </c>
      <c r="E1213" s="254"/>
      <c r="F1213" s="255"/>
      <c r="G1213" s="255"/>
      <c r="H1213" s="254"/>
      <c r="I1213" s="253"/>
      <c r="J1213" s="254"/>
      <c r="K1213" s="253">
        <f t="shared" si="93"/>
        <v>-94307.809999999896</v>
      </c>
      <c r="L1213" s="256" t="e">
        <f>#REF!+C1213</f>
        <v>#REF!</v>
      </c>
      <c r="M1213" s="253"/>
      <c r="N1213" s="228" t="e">
        <v>#VALUE!</v>
      </c>
      <c r="O1213" s="64">
        <v>0</v>
      </c>
      <c r="Q1213" s="257">
        <v>-94307.81</v>
      </c>
      <c r="R1213" s="258">
        <f t="shared" si="96"/>
        <v>0</v>
      </c>
    </row>
    <row r="1214" spans="1:18" outlineLevel="2">
      <c r="A1214" s="271" t="s">
        <v>5262</v>
      </c>
      <c r="B1214" s="195" t="s">
        <v>4067</v>
      </c>
      <c r="C1214" s="229">
        <v>94307.809999999896</v>
      </c>
      <c r="D1214" s="229">
        <f t="shared" si="92"/>
        <v>-94307.809999999896</v>
      </c>
      <c r="E1214" s="254"/>
      <c r="F1214" s="255"/>
      <c r="G1214" s="255"/>
      <c r="H1214" s="254"/>
      <c r="I1214" s="229"/>
      <c r="J1214" s="254"/>
      <c r="K1214" s="229">
        <f t="shared" si="93"/>
        <v>-94307.809999999896</v>
      </c>
      <c r="L1214" s="251"/>
      <c r="M1214" s="229"/>
      <c r="N1214" s="228">
        <v>0</v>
      </c>
      <c r="O1214" s="64" t="s">
        <v>4066</v>
      </c>
      <c r="P1214" s="241" t="b">
        <f>EXACT($A1213,O1214)</f>
        <v>1</v>
      </c>
      <c r="Q1214" s="257">
        <v>0</v>
      </c>
      <c r="R1214" s="258">
        <f t="shared" si="96"/>
        <v>-94307.809999999896</v>
      </c>
    </row>
    <row r="1215" spans="1:18" outlineLevel="1">
      <c r="A1215" s="399" t="s">
        <v>4068</v>
      </c>
      <c r="C1215" s="253">
        <f>SUM(C1216)</f>
        <v>-65184.889999999898</v>
      </c>
      <c r="D1215" s="253">
        <f t="shared" si="92"/>
        <v>65184.889999999898</v>
      </c>
      <c r="E1215" s="254"/>
      <c r="F1215" s="255"/>
      <c r="G1215" s="255"/>
      <c r="H1215" s="254"/>
      <c r="I1215" s="253"/>
      <c r="J1215" s="254"/>
      <c r="K1215" s="253">
        <f t="shared" si="93"/>
        <v>65184.889999999898</v>
      </c>
      <c r="L1215" s="256" t="e">
        <f>#REF!+C1215</f>
        <v>#REF!</v>
      </c>
      <c r="M1215" s="253"/>
      <c r="N1215" s="228" t="e">
        <v>#VALUE!</v>
      </c>
      <c r="O1215" s="64">
        <v>0</v>
      </c>
      <c r="Q1215" s="257">
        <v>65184.89</v>
      </c>
      <c r="R1215" s="258">
        <f t="shared" si="96"/>
        <v>-1.0186340659856796E-10</v>
      </c>
    </row>
    <row r="1216" spans="1:18" outlineLevel="2">
      <c r="A1216" s="271" t="s">
        <v>5263</v>
      </c>
      <c r="B1216" s="195" t="s">
        <v>4069</v>
      </c>
      <c r="C1216" s="229">
        <v>-65184.889999999898</v>
      </c>
      <c r="D1216" s="229">
        <f t="shared" si="92"/>
        <v>65184.889999999898</v>
      </c>
      <c r="E1216" s="254"/>
      <c r="F1216" s="255"/>
      <c r="G1216" s="255"/>
      <c r="H1216" s="254"/>
      <c r="I1216" s="229"/>
      <c r="J1216" s="254"/>
      <c r="K1216" s="229">
        <f t="shared" si="93"/>
        <v>65184.889999999898</v>
      </c>
      <c r="L1216" s="251"/>
      <c r="M1216" s="229"/>
      <c r="N1216" s="228">
        <v>0</v>
      </c>
      <c r="O1216" s="64" t="s">
        <v>4068</v>
      </c>
      <c r="P1216" s="241" t="b">
        <f>EXACT($A1215,O1216)</f>
        <v>1</v>
      </c>
      <c r="Q1216" s="257">
        <v>0</v>
      </c>
      <c r="R1216" s="258">
        <f t="shared" si="96"/>
        <v>65184.889999999898</v>
      </c>
    </row>
    <row r="1217" spans="1:19" outlineLevel="1">
      <c r="A1217" s="399" t="s">
        <v>4070</v>
      </c>
      <c r="C1217" s="253">
        <f>SUM(C1218)</f>
        <v>-16726.650000000001</v>
      </c>
      <c r="D1217" s="253">
        <f t="shared" si="92"/>
        <v>16726.650000000001</v>
      </c>
      <c r="E1217" s="254"/>
      <c r="F1217" s="255"/>
      <c r="G1217" s="255"/>
      <c r="H1217" s="254"/>
      <c r="I1217" s="253"/>
      <c r="J1217" s="254"/>
      <c r="K1217" s="253">
        <f t="shared" si="93"/>
        <v>16726.650000000001</v>
      </c>
      <c r="L1217" s="256" t="e">
        <f>#REF!+C1217</f>
        <v>#REF!</v>
      </c>
      <c r="M1217" s="253"/>
      <c r="N1217" s="228" t="e">
        <v>#VALUE!</v>
      </c>
      <c r="O1217" s="64">
        <v>0</v>
      </c>
      <c r="Q1217" s="257">
        <v>16726.650000000001</v>
      </c>
      <c r="R1217" s="258">
        <f t="shared" si="96"/>
        <v>0</v>
      </c>
    </row>
    <row r="1218" spans="1:19" outlineLevel="2">
      <c r="A1218" s="271" t="s">
        <v>5264</v>
      </c>
      <c r="B1218" s="195" t="s">
        <v>4071</v>
      </c>
      <c r="C1218" s="229">
        <v>-16726.650000000001</v>
      </c>
      <c r="D1218" s="229">
        <f t="shared" si="92"/>
        <v>16726.650000000001</v>
      </c>
      <c r="E1218" s="254"/>
      <c r="F1218" s="255"/>
      <c r="G1218" s="255"/>
      <c r="H1218" s="254"/>
      <c r="I1218" s="229"/>
      <c r="J1218" s="254"/>
      <c r="K1218" s="229">
        <f t="shared" si="93"/>
        <v>16726.650000000001</v>
      </c>
      <c r="L1218" s="251"/>
      <c r="M1218" s="229"/>
      <c r="N1218" s="228">
        <v>0</v>
      </c>
      <c r="O1218" s="64" t="s">
        <v>4070</v>
      </c>
      <c r="P1218" s="241" t="b">
        <f>EXACT($A1217,O1218)</f>
        <v>1</v>
      </c>
      <c r="Q1218" s="257">
        <v>0</v>
      </c>
      <c r="R1218" s="258">
        <f t="shared" si="96"/>
        <v>16726.650000000001</v>
      </c>
    </row>
    <row r="1219" spans="1:19" outlineLevel="1">
      <c r="A1219" s="399" t="s">
        <v>4072</v>
      </c>
      <c r="B1219" s="195"/>
      <c r="C1219" s="253">
        <f>SUM(C1220)</f>
        <v>0</v>
      </c>
      <c r="D1219" s="253">
        <f>C1219*-1</f>
        <v>0</v>
      </c>
      <c r="E1219" s="254"/>
      <c r="F1219" s="255"/>
      <c r="G1219" s="255"/>
      <c r="H1219" s="254"/>
      <c r="I1219" s="253"/>
      <c r="J1219" s="254"/>
      <c r="K1219" s="253">
        <f>D1219+I1219</f>
        <v>0</v>
      </c>
      <c r="L1219" s="256" t="e">
        <f>#REF!+C1219</f>
        <v>#REF!</v>
      </c>
      <c r="M1219" s="253"/>
      <c r="N1219" s="228" t="e">
        <v>#VALUE!</v>
      </c>
      <c r="O1219" s="64">
        <v>0</v>
      </c>
      <c r="Q1219" s="257">
        <v>0</v>
      </c>
      <c r="R1219" s="258">
        <f>K1219-Q1219</f>
        <v>0</v>
      </c>
      <c r="S1219" s="294"/>
    </row>
    <row r="1220" spans="1:19" outlineLevel="2">
      <c r="A1220" s="271" t="s">
        <v>5265</v>
      </c>
      <c r="B1220" s="195" t="s">
        <v>4073</v>
      </c>
      <c r="C1220" s="229">
        <v>0</v>
      </c>
      <c r="D1220" s="229">
        <f>C1220*-1</f>
        <v>0</v>
      </c>
      <c r="E1220" s="254"/>
      <c r="F1220" s="255"/>
      <c r="G1220" s="255"/>
      <c r="H1220" s="254"/>
      <c r="I1220" s="229"/>
      <c r="J1220" s="254"/>
      <c r="K1220" s="229">
        <f>D1220+I1220</f>
        <v>0</v>
      </c>
      <c r="L1220" s="251"/>
      <c r="M1220" s="229"/>
      <c r="N1220" s="228">
        <v>0</v>
      </c>
      <c r="O1220" s="64" t="s">
        <v>4072</v>
      </c>
      <c r="P1220" s="241" t="b">
        <f>EXACT($A1219,O1220)</f>
        <v>1</v>
      </c>
      <c r="Q1220" s="257">
        <v>0</v>
      </c>
      <c r="R1220" s="258">
        <f>K1220-Q1220</f>
        <v>0</v>
      </c>
    </row>
    <row r="1221" spans="1:19" outlineLevel="1">
      <c r="A1221" s="409" t="s">
        <v>4074</v>
      </c>
      <c r="B1221" s="195"/>
      <c r="C1221" s="253">
        <f>SUM(C1222)</f>
        <v>1331123.9099999899</v>
      </c>
      <c r="D1221" s="253">
        <f t="shared" si="92"/>
        <v>-1331123.9099999899</v>
      </c>
      <c r="E1221" s="254"/>
      <c r="F1221" s="255"/>
      <c r="G1221" s="255"/>
      <c r="H1221" s="254"/>
      <c r="I1221" s="253"/>
      <c r="J1221" s="254"/>
      <c r="K1221" s="253">
        <f t="shared" ref="K1221:K1232" si="98">D1221+I1221</f>
        <v>-1331123.9099999899</v>
      </c>
      <c r="L1221" s="251"/>
      <c r="M1221" s="229"/>
      <c r="N1221" s="228" t="e">
        <v>#VALUE!</v>
      </c>
      <c r="O1221" s="64">
        <v>0</v>
      </c>
      <c r="Q1221" s="257">
        <v>-505741.08</v>
      </c>
      <c r="R1221" s="258">
        <f t="shared" si="96"/>
        <v>-825382.82999998983</v>
      </c>
    </row>
    <row r="1222" spans="1:19" outlineLevel="2">
      <c r="A1222" s="271" t="s">
        <v>5266</v>
      </c>
      <c r="B1222" s="195" t="s">
        <v>4075</v>
      </c>
      <c r="C1222" s="229">
        <v>1331123.9099999899</v>
      </c>
      <c r="D1222" s="229">
        <f t="shared" si="92"/>
        <v>-1331123.9099999899</v>
      </c>
      <c r="E1222" s="254"/>
      <c r="F1222" s="255"/>
      <c r="G1222" s="255"/>
      <c r="H1222" s="254"/>
      <c r="I1222" s="229"/>
      <c r="J1222" s="254"/>
      <c r="K1222" s="229">
        <f t="shared" si="98"/>
        <v>-1331123.9099999899</v>
      </c>
      <c r="L1222" s="251"/>
      <c r="M1222" s="229"/>
      <c r="N1222" s="228">
        <v>0</v>
      </c>
      <c r="O1222" s="64" t="s">
        <v>4074</v>
      </c>
      <c r="P1222" s="241" t="b">
        <f>EXACT($A1221,O1222)</f>
        <v>1</v>
      </c>
      <c r="Q1222" s="257">
        <v>0</v>
      </c>
      <c r="R1222" s="258">
        <f t="shared" si="96"/>
        <v>-1331123.9099999899</v>
      </c>
    </row>
    <row r="1223" spans="1:19" outlineLevel="1">
      <c r="A1223" s="409" t="s">
        <v>4076</v>
      </c>
      <c r="B1223" s="195"/>
      <c r="C1223" s="253">
        <f>SUM(C1224)</f>
        <v>-1113244.45</v>
      </c>
      <c r="D1223" s="253">
        <f t="shared" si="92"/>
        <v>1113244.45</v>
      </c>
      <c r="E1223" s="254"/>
      <c r="F1223" s="255"/>
      <c r="G1223" s="255"/>
      <c r="H1223" s="254"/>
      <c r="I1223" s="253"/>
      <c r="J1223" s="254"/>
      <c r="K1223" s="253">
        <f t="shared" si="98"/>
        <v>1113244.45</v>
      </c>
      <c r="L1223" s="251"/>
      <c r="M1223" s="229"/>
      <c r="N1223" s="228" t="e">
        <v>#VALUE!</v>
      </c>
      <c r="O1223" s="64">
        <v>0</v>
      </c>
      <c r="Q1223" s="257">
        <v>479525.77</v>
      </c>
      <c r="R1223" s="258">
        <f t="shared" si="96"/>
        <v>633718.67999999993</v>
      </c>
    </row>
    <row r="1224" spans="1:19" outlineLevel="2">
      <c r="A1224" s="271" t="s">
        <v>5267</v>
      </c>
      <c r="B1224" s="195" t="s">
        <v>4077</v>
      </c>
      <c r="C1224" s="229">
        <v>-1113244.45</v>
      </c>
      <c r="D1224" s="229">
        <f t="shared" si="92"/>
        <v>1113244.45</v>
      </c>
      <c r="E1224" s="254"/>
      <c r="F1224" s="255"/>
      <c r="G1224" s="255"/>
      <c r="H1224" s="254"/>
      <c r="I1224" s="229"/>
      <c r="J1224" s="254"/>
      <c r="K1224" s="229">
        <f t="shared" si="98"/>
        <v>1113244.45</v>
      </c>
      <c r="L1224" s="251"/>
      <c r="M1224" s="229"/>
      <c r="N1224" s="228">
        <v>0</v>
      </c>
      <c r="O1224" s="64" t="s">
        <v>4076</v>
      </c>
      <c r="P1224" s="241" t="b">
        <f>EXACT($A1223,O1224)</f>
        <v>1</v>
      </c>
      <c r="Q1224" s="257">
        <v>0</v>
      </c>
      <c r="R1224" s="258">
        <f t="shared" si="96"/>
        <v>1113244.45</v>
      </c>
    </row>
    <row r="1225" spans="1:19" outlineLevel="1">
      <c r="A1225" s="409" t="s">
        <v>4078</v>
      </c>
      <c r="B1225" s="195"/>
      <c r="C1225" s="253">
        <f>SUM(C1226)</f>
        <v>1117400.51</v>
      </c>
      <c r="D1225" s="253">
        <f t="shared" si="92"/>
        <v>-1117400.51</v>
      </c>
      <c r="E1225" s="254"/>
      <c r="F1225" s="255"/>
      <c r="G1225" s="255"/>
      <c r="H1225" s="254"/>
      <c r="I1225" s="253"/>
      <c r="J1225" s="254"/>
      <c r="K1225" s="253">
        <f t="shared" si="98"/>
        <v>-1117400.51</v>
      </c>
      <c r="L1225" s="251"/>
      <c r="M1225" s="229"/>
      <c r="N1225" s="228" t="e">
        <v>#VALUE!</v>
      </c>
      <c r="O1225" s="64">
        <v>0</v>
      </c>
      <c r="Q1225" s="257">
        <v>-987235.23</v>
      </c>
      <c r="R1225" s="258">
        <f t="shared" si="96"/>
        <v>-130165.28000000003</v>
      </c>
    </row>
    <row r="1226" spans="1:19" outlineLevel="2">
      <c r="A1226" s="271" t="s">
        <v>5268</v>
      </c>
      <c r="B1226" s="195" t="s">
        <v>4079</v>
      </c>
      <c r="C1226" s="229">
        <v>1117400.51</v>
      </c>
      <c r="D1226" s="229">
        <f t="shared" si="92"/>
        <v>-1117400.51</v>
      </c>
      <c r="E1226" s="254"/>
      <c r="F1226" s="255"/>
      <c r="G1226" s="255"/>
      <c r="H1226" s="254"/>
      <c r="I1226" s="229"/>
      <c r="J1226" s="254"/>
      <c r="K1226" s="229">
        <f t="shared" si="98"/>
        <v>-1117400.51</v>
      </c>
      <c r="L1226" s="251"/>
      <c r="M1226" s="229"/>
      <c r="N1226" s="228">
        <v>0</v>
      </c>
      <c r="O1226" s="64" t="s">
        <v>4078</v>
      </c>
      <c r="P1226" s="241" t="b">
        <f>EXACT($A1225,O1226)</f>
        <v>1</v>
      </c>
      <c r="Q1226" s="257">
        <v>0</v>
      </c>
      <c r="R1226" s="258">
        <f t="shared" si="96"/>
        <v>-1117400.51</v>
      </c>
    </row>
    <row r="1227" spans="1:19" outlineLevel="1">
      <c r="A1227" s="409" t="s">
        <v>4080</v>
      </c>
      <c r="B1227" s="195"/>
      <c r="C1227" s="253">
        <f>SUM(C1228)</f>
        <v>-862757.45999999903</v>
      </c>
      <c r="D1227" s="253">
        <f t="shared" si="92"/>
        <v>862757.45999999903</v>
      </c>
      <c r="E1227" s="254"/>
      <c r="F1227" s="255"/>
      <c r="G1227" s="255"/>
      <c r="H1227" s="254"/>
      <c r="I1227" s="253"/>
      <c r="J1227" s="254"/>
      <c r="K1227" s="253">
        <f t="shared" si="98"/>
        <v>862757.45999999903</v>
      </c>
      <c r="L1227" s="251"/>
      <c r="M1227" s="229"/>
      <c r="N1227" s="228" t="e">
        <v>#VALUE!</v>
      </c>
      <c r="O1227" s="64">
        <v>0</v>
      </c>
      <c r="Q1227" s="257">
        <v>759554.94</v>
      </c>
      <c r="R1227" s="258">
        <f t="shared" si="96"/>
        <v>103202.51999999909</v>
      </c>
    </row>
    <row r="1228" spans="1:19" outlineLevel="2">
      <c r="A1228" s="271" t="s">
        <v>5269</v>
      </c>
      <c r="B1228" s="195" t="s">
        <v>4081</v>
      </c>
      <c r="C1228" s="229">
        <v>-862757.45999999903</v>
      </c>
      <c r="D1228" s="229">
        <f t="shared" si="92"/>
        <v>862757.45999999903</v>
      </c>
      <c r="E1228" s="254"/>
      <c r="F1228" s="255"/>
      <c r="G1228" s="255"/>
      <c r="H1228" s="254"/>
      <c r="I1228" s="229"/>
      <c r="J1228" s="254"/>
      <c r="K1228" s="229">
        <f t="shared" si="98"/>
        <v>862757.45999999903</v>
      </c>
      <c r="L1228" s="251"/>
      <c r="M1228" s="229"/>
      <c r="N1228" s="228">
        <v>0</v>
      </c>
      <c r="O1228" s="64" t="s">
        <v>4080</v>
      </c>
      <c r="P1228" s="241" t="b">
        <f>EXACT($A1227,O1228)</f>
        <v>1</v>
      </c>
      <c r="Q1228" s="257">
        <v>0</v>
      </c>
      <c r="R1228" s="258">
        <f t="shared" si="96"/>
        <v>862757.45999999903</v>
      </c>
    </row>
    <row r="1229" spans="1:19" outlineLevel="1">
      <c r="A1229" s="409" t="s">
        <v>4082</v>
      </c>
      <c r="B1229" s="195"/>
      <c r="C1229" s="253">
        <f>SUM(C1230)</f>
        <v>-142312.66</v>
      </c>
      <c r="D1229" s="253">
        <f t="shared" si="92"/>
        <v>142312.66</v>
      </c>
      <c r="E1229" s="254"/>
      <c r="F1229" s="255"/>
      <c r="G1229" s="255"/>
      <c r="H1229" s="254"/>
      <c r="I1229" s="253"/>
      <c r="J1229" s="254"/>
      <c r="K1229" s="253">
        <f t="shared" si="98"/>
        <v>142312.66</v>
      </c>
      <c r="L1229" s="251"/>
      <c r="M1229" s="229"/>
      <c r="N1229" s="228" t="e">
        <v>#VALUE!</v>
      </c>
      <c r="O1229" s="64">
        <v>0</v>
      </c>
      <c r="Q1229" s="257">
        <v>134523.88</v>
      </c>
      <c r="R1229" s="258">
        <f t="shared" si="96"/>
        <v>7788.7799999999988</v>
      </c>
    </row>
    <row r="1230" spans="1:19" outlineLevel="2">
      <c r="A1230" s="271" t="s">
        <v>5270</v>
      </c>
      <c r="B1230" s="195" t="s">
        <v>4083</v>
      </c>
      <c r="C1230" s="229">
        <v>-142312.66</v>
      </c>
      <c r="D1230" s="229">
        <f t="shared" si="92"/>
        <v>142312.66</v>
      </c>
      <c r="E1230" s="254"/>
      <c r="F1230" s="255"/>
      <c r="G1230" s="255"/>
      <c r="H1230" s="254"/>
      <c r="I1230" s="229"/>
      <c r="J1230" s="254"/>
      <c r="K1230" s="229">
        <f t="shared" si="98"/>
        <v>142312.66</v>
      </c>
      <c r="L1230" s="251"/>
      <c r="M1230" s="229"/>
      <c r="N1230" s="228">
        <v>0</v>
      </c>
      <c r="O1230" s="64" t="s">
        <v>4082</v>
      </c>
      <c r="P1230" s="241" t="b">
        <f>EXACT($A1229,O1230)</f>
        <v>1</v>
      </c>
      <c r="Q1230" s="257">
        <v>0</v>
      </c>
      <c r="R1230" s="258">
        <f t="shared" si="96"/>
        <v>142312.66</v>
      </c>
    </row>
    <row r="1231" spans="1:19" outlineLevel="1">
      <c r="A1231" s="399" t="s">
        <v>4084</v>
      </c>
      <c r="B1231" s="270"/>
      <c r="C1231" s="253">
        <f>SUM(C1232)</f>
        <v>0</v>
      </c>
      <c r="D1231" s="253">
        <f t="shared" si="92"/>
        <v>0</v>
      </c>
      <c r="E1231" s="254"/>
      <c r="F1231" s="255"/>
      <c r="G1231" s="255"/>
      <c r="H1231" s="254"/>
      <c r="I1231" s="253"/>
      <c r="J1231" s="254"/>
      <c r="K1231" s="253">
        <f t="shared" si="98"/>
        <v>0</v>
      </c>
      <c r="L1231" s="251"/>
      <c r="M1231" s="229"/>
      <c r="N1231" s="228" t="e">
        <v>#VALUE!</v>
      </c>
      <c r="O1231" s="64">
        <v>0</v>
      </c>
      <c r="Q1231" s="257">
        <v>0</v>
      </c>
      <c r="R1231" s="258">
        <f t="shared" si="96"/>
        <v>0</v>
      </c>
    </row>
    <row r="1232" spans="1:19" outlineLevel="2">
      <c r="A1232" s="271" t="s">
        <v>5802</v>
      </c>
      <c r="B1232" s="195" t="s">
        <v>4085</v>
      </c>
      <c r="C1232" s="229">
        <v>0</v>
      </c>
      <c r="D1232" s="229">
        <f t="shared" si="92"/>
        <v>0</v>
      </c>
      <c r="E1232" s="254"/>
      <c r="F1232" s="255"/>
      <c r="G1232" s="255"/>
      <c r="H1232" s="254"/>
      <c r="I1232" s="229"/>
      <c r="J1232" s="254"/>
      <c r="K1232" s="229">
        <f t="shared" si="98"/>
        <v>0</v>
      </c>
      <c r="L1232" s="251"/>
      <c r="M1232" s="229"/>
      <c r="N1232" s="228">
        <v>0</v>
      </c>
      <c r="O1232" s="64" t="s">
        <v>4084</v>
      </c>
      <c r="P1232" s="241" t="b">
        <f>EXACT($A1231,O1232)</f>
        <v>1</v>
      </c>
      <c r="Q1232" s="257">
        <v>0</v>
      </c>
      <c r="R1232" s="258">
        <f t="shared" si="96"/>
        <v>0</v>
      </c>
    </row>
    <row r="1233" spans="1:19" outlineLevel="1">
      <c r="A1233" s="399" t="s">
        <v>4086</v>
      </c>
      <c r="B1233" s="228"/>
      <c r="C1233" s="253">
        <f>SUM(C1234:C1238)</f>
        <v>55430.540000000008</v>
      </c>
      <c r="D1233" s="253">
        <f t="shared" si="92"/>
        <v>-55430.540000000008</v>
      </c>
      <c r="E1233" s="254"/>
      <c r="F1233" s="255"/>
      <c r="G1233" s="255"/>
      <c r="H1233" s="254"/>
      <c r="I1233" s="253"/>
      <c r="J1233" s="254"/>
      <c r="K1233" s="253">
        <f t="shared" si="93"/>
        <v>-55430.540000000008</v>
      </c>
      <c r="L1233" s="256" t="e">
        <f>#REF!+C1233</f>
        <v>#REF!</v>
      </c>
      <c r="M1233" s="253"/>
      <c r="N1233" s="228" t="e">
        <v>#VALUE!</v>
      </c>
      <c r="O1233" s="64">
        <v>0</v>
      </c>
      <c r="Q1233" s="257">
        <v>-55168.04</v>
      </c>
      <c r="R1233" s="258">
        <f t="shared" si="96"/>
        <v>-262.50000000000728</v>
      </c>
    </row>
    <row r="1234" spans="1:19" outlineLevel="2">
      <c r="A1234" s="271" t="s">
        <v>5271</v>
      </c>
      <c r="B1234" s="195" t="s">
        <v>4087</v>
      </c>
      <c r="C1234" s="229">
        <v>2433.73</v>
      </c>
      <c r="D1234" s="229">
        <f t="shared" si="92"/>
        <v>-2433.73</v>
      </c>
      <c r="E1234" s="254"/>
      <c r="F1234" s="255"/>
      <c r="G1234" s="255"/>
      <c r="H1234" s="254"/>
      <c r="I1234" s="229"/>
      <c r="J1234" s="254"/>
      <c r="K1234" s="229">
        <f t="shared" si="93"/>
        <v>-2433.73</v>
      </c>
      <c r="L1234" s="251"/>
      <c r="M1234" s="229"/>
      <c r="N1234" s="228">
        <v>0</v>
      </c>
      <c r="O1234" s="64" t="s">
        <v>4086</v>
      </c>
      <c r="P1234" s="241" t="b">
        <f>EXACT($A$1233,O1234)</f>
        <v>1</v>
      </c>
      <c r="Q1234" s="257">
        <v>0</v>
      </c>
      <c r="R1234" s="258">
        <f t="shared" si="96"/>
        <v>-2433.73</v>
      </c>
    </row>
    <row r="1235" spans="1:19" outlineLevel="2">
      <c r="A1235" s="271" t="s">
        <v>5272</v>
      </c>
      <c r="B1235" s="195" t="s">
        <v>4088</v>
      </c>
      <c r="C1235" s="229">
        <v>16161.44</v>
      </c>
      <c r="D1235" s="229">
        <f t="shared" si="92"/>
        <v>-16161.44</v>
      </c>
      <c r="E1235" s="254"/>
      <c r="F1235" s="255"/>
      <c r="G1235" s="255"/>
      <c r="H1235" s="254"/>
      <c r="I1235" s="229"/>
      <c r="J1235" s="254"/>
      <c r="K1235" s="229">
        <f t="shared" si="93"/>
        <v>-16161.44</v>
      </c>
      <c r="L1235" s="251"/>
      <c r="M1235" s="229"/>
      <c r="N1235" s="228">
        <v>0</v>
      </c>
      <c r="O1235" s="64" t="s">
        <v>4086</v>
      </c>
      <c r="P1235" s="241" t="b">
        <f>EXACT($A$1233,O1235)</f>
        <v>1</v>
      </c>
      <c r="Q1235" s="257">
        <v>0</v>
      </c>
      <c r="R1235" s="258">
        <f t="shared" si="96"/>
        <v>-16161.44</v>
      </c>
    </row>
    <row r="1236" spans="1:19" outlineLevel="2">
      <c r="A1236" s="271" t="s">
        <v>5273</v>
      </c>
      <c r="B1236" s="195" t="s">
        <v>4089</v>
      </c>
      <c r="C1236" s="229">
        <v>0</v>
      </c>
      <c r="D1236" s="229">
        <f t="shared" si="92"/>
        <v>0</v>
      </c>
      <c r="E1236" s="254"/>
      <c r="F1236" s="255"/>
      <c r="G1236" s="255"/>
      <c r="H1236" s="254"/>
      <c r="I1236" s="229"/>
      <c r="J1236" s="254"/>
      <c r="K1236" s="229">
        <f t="shared" si="93"/>
        <v>0</v>
      </c>
      <c r="L1236" s="251"/>
      <c r="M1236" s="229"/>
      <c r="N1236" s="228">
        <v>0</v>
      </c>
      <c r="O1236" s="64" t="s">
        <v>4086</v>
      </c>
      <c r="P1236" s="241" t="b">
        <f>EXACT($A$1233,O1236)</f>
        <v>1</v>
      </c>
      <c r="Q1236" s="257">
        <v>0</v>
      </c>
      <c r="R1236" s="258">
        <f t="shared" si="96"/>
        <v>0</v>
      </c>
    </row>
    <row r="1237" spans="1:19" outlineLevel="2">
      <c r="A1237" s="400" t="s">
        <v>5274</v>
      </c>
      <c r="B1237" s="44" t="s">
        <v>4090</v>
      </c>
      <c r="C1237" s="229">
        <v>36835.370000000003</v>
      </c>
      <c r="D1237" s="229">
        <f t="shared" si="92"/>
        <v>-36835.370000000003</v>
      </c>
      <c r="E1237" s="254"/>
      <c r="F1237" s="255"/>
      <c r="G1237" s="255"/>
      <c r="H1237" s="254"/>
      <c r="I1237" s="229"/>
      <c r="J1237" s="254"/>
      <c r="K1237" s="229">
        <f t="shared" si="93"/>
        <v>-36835.370000000003</v>
      </c>
      <c r="L1237" s="251"/>
      <c r="M1237" s="229"/>
      <c r="N1237" s="228">
        <v>0</v>
      </c>
      <c r="O1237" s="64" t="s">
        <v>4086</v>
      </c>
      <c r="P1237" s="241" t="b">
        <f>EXACT($A$1233,O1237)</f>
        <v>1</v>
      </c>
      <c r="Q1237" s="257">
        <v>0</v>
      </c>
      <c r="R1237" s="258">
        <f t="shared" si="96"/>
        <v>-36835.370000000003</v>
      </c>
    </row>
    <row r="1238" spans="1:19" outlineLevel="2">
      <c r="A1238" s="400" t="s">
        <v>5275</v>
      </c>
      <c r="B1238" s="44" t="s">
        <v>4091</v>
      </c>
      <c r="C1238" s="229">
        <v>0</v>
      </c>
      <c r="D1238" s="229">
        <f t="shared" si="92"/>
        <v>0</v>
      </c>
      <c r="E1238" s="254"/>
      <c r="F1238" s="255"/>
      <c r="G1238" s="255"/>
      <c r="H1238" s="254"/>
      <c r="I1238" s="229"/>
      <c r="J1238" s="254"/>
      <c r="K1238" s="229">
        <f t="shared" si="93"/>
        <v>0</v>
      </c>
      <c r="L1238" s="251"/>
      <c r="M1238" s="229"/>
      <c r="N1238" s="228">
        <v>0</v>
      </c>
      <c r="O1238" s="64" t="s">
        <v>4086</v>
      </c>
      <c r="P1238" s="241" t="b">
        <f>EXACT($A$1233,O1238)</f>
        <v>1</v>
      </c>
      <c r="Q1238" s="257">
        <v>0</v>
      </c>
      <c r="R1238" s="258">
        <f t="shared" si="96"/>
        <v>0</v>
      </c>
    </row>
    <row r="1239" spans="1:19" outlineLevel="1">
      <c r="A1239" s="399" t="s">
        <v>4092</v>
      </c>
      <c r="B1239" s="197"/>
      <c r="C1239" s="253">
        <f>SUM(C1240)</f>
        <v>2865481.46</v>
      </c>
      <c r="D1239" s="253">
        <f>C1239*-1</f>
        <v>-2865481.46</v>
      </c>
      <c r="E1239" s="254"/>
      <c r="F1239" s="228"/>
      <c r="G1239" s="228"/>
      <c r="H1239" s="254"/>
      <c r="I1239" s="253">
        <f>I1240</f>
        <v>2865481.46</v>
      </c>
      <c r="J1239" s="254"/>
      <c r="K1239" s="253">
        <f>D1239+I1239</f>
        <v>0</v>
      </c>
      <c r="L1239" s="256"/>
      <c r="M1239" s="217"/>
      <c r="N1239" s="228" t="e">
        <v>#VALUE!</v>
      </c>
      <c r="O1239" s="64">
        <v>0</v>
      </c>
      <c r="P1239" s="217"/>
      <c r="Q1239" s="257">
        <v>-2.00000000186265E-2</v>
      </c>
      <c r="R1239" s="258">
        <f t="shared" si="96"/>
        <v>2.00000000186265E-2</v>
      </c>
    </row>
    <row r="1240" spans="1:19" outlineLevel="2">
      <c r="A1240" s="271" t="s">
        <v>5276</v>
      </c>
      <c r="B1240" s="195" t="s">
        <v>4093</v>
      </c>
      <c r="C1240" s="229">
        <v>2865481.46</v>
      </c>
      <c r="D1240" s="229">
        <f>C1240*-1</f>
        <v>-2865481.46</v>
      </c>
      <c r="E1240" s="254"/>
      <c r="F1240" s="228"/>
      <c r="G1240" s="228"/>
      <c r="H1240" s="254"/>
      <c r="I1240" s="229">
        <v>2865481.46</v>
      </c>
      <c r="J1240" s="254"/>
      <c r="K1240" s="229">
        <f>D1240+I1240</f>
        <v>0</v>
      </c>
      <c r="L1240" s="251"/>
      <c r="M1240" s="235"/>
      <c r="N1240" s="228">
        <v>0</v>
      </c>
      <c r="O1240" s="64" t="s">
        <v>4092</v>
      </c>
      <c r="P1240" s="241" t="b">
        <f>EXACT($A1239,O1240)</f>
        <v>1</v>
      </c>
      <c r="Q1240" s="257">
        <v>0</v>
      </c>
      <c r="R1240" s="258">
        <f t="shared" si="96"/>
        <v>0</v>
      </c>
    </row>
    <row r="1241" spans="1:19" outlineLevel="1">
      <c r="A1241" s="399" t="s">
        <v>4094</v>
      </c>
      <c r="C1241" s="253">
        <f>SUM(C1242)</f>
        <v>770.39999999999895</v>
      </c>
      <c r="D1241" s="253">
        <f t="shared" si="92"/>
        <v>-770.39999999999895</v>
      </c>
      <c r="E1241" s="254"/>
      <c r="F1241" s="255"/>
      <c r="G1241" s="255"/>
      <c r="H1241" s="254"/>
      <c r="I1241" s="253"/>
      <c r="J1241" s="254"/>
      <c r="K1241" s="253">
        <f t="shared" si="93"/>
        <v>-770.39999999999895</v>
      </c>
      <c r="L1241" s="256" t="e">
        <f>#REF!+C1241</f>
        <v>#REF!</v>
      </c>
      <c r="M1241" s="253"/>
      <c r="N1241" s="228" t="e">
        <v>#VALUE!</v>
      </c>
      <c r="O1241" s="64">
        <v>0</v>
      </c>
      <c r="Q1241" s="257">
        <v>-770.4</v>
      </c>
      <c r="R1241" s="258">
        <f t="shared" si="96"/>
        <v>1.0231815394945443E-12</v>
      </c>
    </row>
    <row r="1242" spans="1:19" outlineLevel="2">
      <c r="A1242" s="271" t="s">
        <v>5277</v>
      </c>
      <c r="B1242" s="195" t="s">
        <v>4095</v>
      </c>
      <c r="C1242" s="229">
        <v>770.39999999999895</v>
      </c>
      <c r="D1242" s="229">
        <f t="shared" si="92"/>
        <v>-770.39999999999895</v>
      </c>
      <c r="E1242" s="254"/>
      <c r="F1242" s="255"/>
      <c r="G1242" s="255"/>
      <c r="H1242" s="254"/>
      <c r="I1242" s="229"/>
      <c r="J1242" s="254"/>
      <c r="K1242" s="229">
        <f t="shared" si="93"/>
        <v>-770.39999999999895</v>
      </c>
      <c r="L1242" s="251"/>
      <c r="M1242" s="229"/>
      <c r="N1242" s="228">
        <v>0</v>
      </c>
      <c r="O1242" s="64" t="s">
        <v>4094</v>
      </c>
      <c r="P1242" s="241" t="b">
        <f>EXACT($A1241,O1242)</f>
        <v>1</v>
      </c>
      <c r="Q1242" s="257">
        <v>0</v>
      </c>
      <c r="R1242" s="258">
        <f t="shared" si="96"/>
        <v>-770.39999999999895</v>
      </c>
    </row>
    <row r="1243" spans="1:19" outlineLevel="1">
      <c r="A1243" s="399" t="s">
        <v>4096</v>
      </c>
      <c r="C1243" s="253">
        <f>SUM(C1244:C1252)</f>
        <v>3893186.86</v>
      </c>
      <c r="D1243" s="253">
        <f t="shared" ref="D1243:D1323" si="99">C1243*-1</f>
        <v>-3893186.86</v>
      </c>
      <c r="E1243" s="254"/>
      <c r="F1243" s="255"/>
      <c r="G1243" s="255"/>
      <c r="H1243" s="254"/>
      <c r="I1243" s="253">
        <f>I1252</f>
        <v>0</v>
      </c>
      <c r="J1243" s="254"/>
      <c r="K1243" s="253">
        <f t="shared" ref="K1243:K1323" si="100">D1243+I1243</f>
        <v>-3893186.86</v>
      </c>
      <c r="L1243" s="256" t="e">
        <f>#REF!+C1243</f>
        <v>#REF!</v>
      </c>
      <c r="M1243" s="253"/>
      <c r="N1243" s="228" t="e">
        <v>#VALUE!</v>
      </c>
      <c r="O1243" s="64">
        <v>0</v>
      </c>
      <c r="Q1243" s="257">
        <v>-1700861.58</v>
      </c>
      <c r="R1243" s="258">
        <f t="shared" si="96"/>
        <v>-2192325.2799999998</v>
      </c>
      <c r="S1243" s="294"/>
    </row>
    <row r="1244" spans="1:19" outlineLevel="2">
      <c r="A1244" s="271" t="s">
        <v>5278</v>
      </c>
      <c r="B1244" s="195" t="s">
        <v>4097</v>
      </c>
      <c r="C1244" s="229">
        <v>0</v>
      </c>
      <c r="D1244" s="229">
        <f t="shared" si="99"/>
        <v>0</v>
      </c>
      <c r="E1244" s="254"/>
      <c r="F1244" s="255"/>
      <c r="G1244" s="255"/>
      <c r="H1244" s="254"/>
      <c r="I1244" s="229"/>
      <c r="J1244" s="254"/>
      <c r="K1244" s="229">
        <f t="shared" si="100"/>
        <v>0</v>
      </c>
      <c r="L1244" s="251"/>
      <c r="M1244" s="229"/>
      <c r="N1244" s="228">
        <v>0</v>
      </c>
      <c r="O1244" s="64" t="s">
        <v>4096</v>
      </c>
      <c r="P1244" s="241" t="b">
        <f>EXACT($A$1243,O1244)</f>
        <v>1</v>
      </c>
      <c r="Q1244" s="257">
        <v>0</v>
      </c>
      <c r="R1244" s="258">
        <f t="shared" si="96"/>
        <v>0</v>
      </c>
    </row>
    <row r="1245" spans="1:19" outlineLevel="2">
      <c r="A1245" s="271" t="s">
        <v>5279</v>
      </c>
      <c r="B1245" s="44" t="s">
        <v>4098</v>
      </c>
      <c r="C1245" s="229">
        <v>0</v>
      </c>
      <c r="D1245" s="229">
        <f t="shared" si="99"/>
        <v>0</v>
      </c>
      <c r="E1245" s="254"/>
      <c r="F1245" s="255"/>
      <c r="G1245" s="255"/>
      <c r="H1245" s="254"/>
      <c r="I1245" s="229"/>
      <c r="J1245" s="254"/>
      <c r="K1245" s="229">
        <f t="shared" si="100"/>
        <v>0</v>
      </c>
      <c r="L1245" s="251"/>
      <c r="M1245" s="229"/>
      <c r="N1245" s="228">
        <v>0</v>
      </c>
      <c r="O1245" s="64" t="s">
        <v>4096</v>
      </c>
      <c r="P1245" s="241" t="b">
        <f t="shared" ref="P1245:P1252" si="101">EXACT($A$1243,O1245)</f>
        <v>1</v>
      </c>
      <c r="Q1245" s="257">
        <v>0</v>
      </c>
      <c r="R1245" s="258">
        <f t="shared" si="96"/>
        <v>0</v>
      </c>
    </row>
    <row r="1246" spans="1:19" outlineLevel="2">
      <c r="A1246" s="271" t="s">
        <v>5280</v>
      </c>
      <c r="B1246" s="195" t="s">
        <v>4099</v>
      </c>
      <c r="C1246" s="229">
        <v>0</v>
      </c>
      <c r="D1246" s="229">
        <f t="shared" si="99"/>
        <v>0</v>
      </c>
      <c r="E1246" s="254"/>
      <c r="F1246" s="255"/>
      <c r="G1246" s="255"/>
      <c r="H1246" s="254"/>
      <c r="I1246" s="229"/>
      <c r="J1246" s="254"/>
      <c r="K1246" s="229">
        <f t="shared" si="100"/>
        <v>0</v>
      </c>
      <c r="L1246" s="251"/>
      <c r="M1246" s="229"/>
      <c r="N1246" s="228">
        <v>0</v>
      </c>
      <c r="O1246" s="64" t="s">
        <v>4096</v>
      </c>
      <c r="P1246" s="241" t="b">
        <f t="shared" si="101"/>
        <v>1</v>
      </c>
      <c r="Q1246" s="257">
        <v>0</v>
      </c>
      <c r="R1246" s="258">
        <f t="shared" si="96"/>
        <v>0</v>
      </c>
    </row>
    <row r="1247" spans="1:19" outlineLevel="2">
      <c r="A1247" s="271" t="s">
        <v>5281</v>
      </c>
      <c r="B1247" s="44" t="s">
        <v>4100</v>
      </c>
      <c r="C1247" s="229">
        <v>0</v>
      </c>
      <c r="D1247" s="229">
        <f t="shared" si="99"/>
        <v>0</v>
      </c>
      <c r="E1247" s="254"/>
      <c r="F1247" s="255"/>
      <c r="G1247" s="255"/>
      <c r="H1247" s="254"/>
      <c r="I1247" s="229"/>
      <c r="J1247" s="254"/>
      <c r="K1247" s="229">
        <f t="shared" si="100"/>
        <v>0</v>
      </c>
      <c r="L1247" s="251"/>
      <c r="M1247" s="229"/>
      <c r="N1247" s="228">
        <v>0</v>
      </c>
      <c r="O1247" s="64" t="s">
        <v>4096</v>
      </c>
      <c r="P1247" s="241" t="b">
        <f t="shared" si="101"/>
        <v>1</v>
      </c>
      <c r="Q1247" s="257">
        <v>0</v>
      </c>
      <c r="R1247" s="258">
        <f t="shared" si="96"/>
        <v>0</v>
      </c>
    </row>
    <row r="1248" spans="1:19" outlineLevel="2">
      <c r="A1248" s="271" t="s">
        <v>5282</v>
      </c>
      <c r="B1248" s="44" t="s">
        <v>4101</v>
      </c>
      <c r="C1248" s="229">
        <v>0</v>
      </c>
      <c r="D1248" s="229">
        <f t="shared" si="99"/>
        <v>0</v>
      </c>
      <c r="E1248" s="254"/>
      <c r="F1248" s="255"/>
      <c r="G1248" s="255"/>
      <c r="H1248" s="254"/>
      <c r="I1248" s="229"/>
      <c r="J1248" s="254"/>
      <c r="K1248" s="229">
        <f t="shared" si="100"/>
        <v>0</v>
      </c>
      <c r="L1248" s="251"/>
      <c r="M1248" s="229"/>
      <c r="N1248" s="228">
        <v>0</v>
      </c>
      <c r="O1248" s="64" t="s">
        <v>4096</v>
      </c>
      <c r="P1248" s="241" t="b">
        <f t="shared" si="101"/>
        <v>1</v>
      </c>
      <c r="Q1248" s="257">
        <v>0</v>
      </c>
      <c r="R1248" s="258">
        <f t="shared" si="96"/>
        <v>0</v>
      </c>
    </row>
    <row r="1249" spans="1:18" outlineLevel="2">
      <c r="A1249" s="271" t="s">
        <v>5283</v>
      </c>
      <c r="B1249" s="195" t="s">
        <v>4102</v>
      </c>
      <c r="C1249" s="229">
        <v>0</v>
      </c>
      <c r="D1249" s="229">
        <f t="shared" si="99"/>
        <v>0</v>
      </c>
      <c r="E1249" s="254"/>
      <c r="F1249" s="255"/>
      <c r="G1249" s="255"/>
      <c r="H1249" s="254"/>
      <c r="I1249" s="229"/>
      <c r="J1249" s="254"/>
      <c r="K1249" s="229">
        <f t="shared" si="100"/>
        <v>0</v>
      </c>
      <c r="L1249" s="251"/>
      <c r="M1249" s="229"/>
      <c r="N1249" s="228">
        <v>0</v>
      </c>
      <c r="O1249" s="64" t="s">
        <v>4096</v>
      </c>
      <c r="P1249" s="241" t="b">
        <f t="shared" si="101"/>
        <v>1</v>
      </c>
      <c r="Q1249" s="257">
        <v>0</v>
      </c>
      <c r="R1249" s="258">
        <f t="shared" si="96"/>
        <v>0</v>
      </c>
    </row>
    <row r="1250" spans="1:18" outlineLevel="2">
      <c r="A1250" s="271" t="s">
        <v>5284</v>
      </c>
      <c r="B1250" s="44" t="s">
        <v>4103</v>
      </c>
      <c r="C1250" s="229">
        <v>0</v>
      </c>
      <c r="D1250" s="229">
        <f t="shared" si="99"/>
        <v>0</v>
      </c>
      <c r="E1250" s="254"/>
      <c r="F1250" s="255"/>
      <c r="G1250" s="255"/>
      <c r="H1250" s="254"/>
      <c r="I1250" s="229"/>
      <c r="J1250" s="254"/>
      <c r="K1250" s="229">
        <f t="shared" si="100"/>
        <v>0</v>
      </c>
      <c r="L1250" s="251"/>
      <c r="M1250" s="229"/>
      <c r="N1250" s="228">
        <v>0</v>
      </c>
      <c r="O1250" s="64" t="s">
        <v>4096</v>
      </c>
      <c r="P1250" s="241" t="b">
        <f t="shared" si="101"/>
        <v>1</v>
      </c>
      <c r="Q1250" s="257">
        <v>0</v>
      </c>
      <c r="R1250" s="258">
        <f t="shared" si="96"/>
        <v>0</v>
      </c>
    </row>
    <row r="1251" spans="1:18" outlineLevel="2">
      <c r="A1251" s="271" t="s">
        <v>5285</v>
      </c>
      <c r="B1251" s="195" t="s">
        <v>4104</v>
      </c>
      <c r="C1251" s="229">
        <v>5.53</v>
      </c>
      <c r="D1251" s="229">
        <f t="shared" si="99"/>
        <v>-5.53</v>
      </c>
      <c r="E1251" s="254"/>
      <c r="F1251" s="255"/>
      <c r="G1251" s="255"/>
      <c r="H1251" s="254"/>
      <c r="I1251" s="229"/>
      <c r="J1251" s="254"/>
      <c r="K1251" s="229">
        <f t="shared" si="100"/>
        <v>-5.53</v>
      </c>
      <c r="L1251" s="251"/>
      <c r="M1251" s="229"/>
      <c r="N1251" s="228">
        <v>0</v>
      </c>
      <c r="O1251" s="64" t="s">
        <v>4096</v>
      </c>
      <c r="P1251" s="241" t="b">
        <f t="shared" si="101"/>
        <v>1</v>
      </c>
      <c r="Q1251" s="257">
        <v>0</v>
      </c>
      <c r="R1251" s="258">
        <f t="shared" si="96"/>
        <v>-5.53</v>
      </c>
    </row>
    <row r="1252" spans="1:18" outlineLevel="2">
      <c r="A1252" s="271" t="s">
        <v>5286</v>
      </c>
      <c r="B1252" s="195" t="s">
        <v>4105</v>
      </c>
      <c r="C1252" s="229">
        <v>3893181.33</v>
      </c>
      <c r="D1252" s="229">
        <f t="shared" si="99"/>
        <v>-3893181.33</v>
      </c>
      <c r="E1252" s="254"/>
      <c r="F1252" s="255"/>
      <c r="G1252" s="255"/>
      <c r="H1252" s="254"/>
      <c r="I1252" s="229">
        <v>0</v>
      </c>
      <c r="J1252" s="254"/>
      <c r="K1252" s="229">
        <f t="shared" si="100"/>
        <v>-3893181.33</v>
      </c>
      <c r="L1252" s="251"/>
      <c r="M1252" s="229"/>
      <c r="N1252" s="228">
        <v>0</v>
      </c>
      <c r="O1252" s="64" t="s">
        <v>4096</v>
      </c>
      <c r="P1252" s="241" t="b">
        <f t="shared" si="101"/>
        <v>1</v>
      </c>
      <c r="Q1252" s="257">
        <v>0</v>
      </c>
      <c r="R1252" s="258">
        <f t="shared" si="96"/>
        <v>-3893181.33</v>
      </c>
    </row>
    <row r="1253" spans="1:18" outlineLevel="1">
      <c r="A1253" s="399" t="s">
        <v>4106</v>
      </c>
      <c r="B1253" s="195"/>
      <c r="C1253" s="253">
        <f>C1254</f>
        <v>0</v>
      </c>
      <c r="D1253" s="253">
        <f t="shared" si="99"/>
        <v>0</v>
      </c>
      <c r="E1253" s="254"/>
      <c r="F1253" s="255"/>
      <c r="G1253" s="255"/>
      <c r="H1253" s="254"/>
      <c r="I1253" s="253"/>
      <c r="J1253" s="254"/>
      <c r="K1253" s="253">
        <f t="shared" si="100"/>
        <v>0</v>
      </c>
      <c r="L1253" s="251"/>
      <c r="M1253" s="228"/>
      <c r="N1253" s="228" t="e">
        <v>#VALUE!</v>
      </c>
      <c r="O1253" s="64">
        <v>0</v>
      </c>
      <c r="Q1253" s="257">
        <v>0</v>
      </c>
      <c r="R1253" s="258">
        <f t="shared" si="96"/>
        <v>0</v>
      </c>
    </row>
    <row r="1254" spans="1:18" outlineLevel="2">
      <c r="A1254" s="271" t="s">
        <v>5287</v>
      </c>
      <c r="B1254" s="195" t="s">
        <v>4107</v>
      </c>
      <c r="C1254" s="283">
        <v>0</v>
      </c>
      <c r="D1254" s="229">
        <f t="shared" si="99"/>
        <v>0</v>
      </c>
      <c r="E1254" s="254"/>
      <c r="F1254" s="255"/>
      <c r="G1254" s="255"/>
      <c r="H1254" s="254"/>
      <c r="I1254" s="229"/>
      <c r="J1254" s="254"/>
      <c r="K1254" s="229">
        <f t="shared" si="100"/>
        <v>0</v>
      </c>
      <c r="L1254" s="251"/>
      <c r="M1254" s="228"/>
      <c r="N1254" s="228">
        <v>0</v>
      </c>
      <c r="O1254" s="64" t="s">
        <v>4106</v>
      </c>
      <c r="P1254" s="241" t="b">
        <f>EXACT($A1253,O1254)</f>
        <v>1</v>
      </c>
      <c r="Q1254" s="257">
        <v>0</v>
      </c>
      <c r="R1254" s="258">
        <f t="shared" si="96"/>
        <v>0</v>
      </c>
    </row>
    <row r="1255" spans="1:18" outlineLevel="1">
      <c r="A1255" s="399" t="s">
        <v>4108</v>
      </c>
      <c r="B1255" s="137"/>
      <c r="C1255" s="301">
        <f>C1256</f>
        <v>0</v>
      </c>
      <c r="D1255" s="253">
        <f t="shared" si="99"/>
        <v>0</v>
      </c>
      <c r="E1255" s="254"/>
      <c r="F1255" s="255"/>
      <c r="G1255" s="255"/>
      <c r="H1255" s="254"/>
      <c r="I1255" s="253"/>
      <c r="J1255" s="254"/>
      <c r="K1255" s="253">
        <f t="shared" si="100"/>
        <v>0</v>
      </c>
      <c r="L1255" s="251"/>
      <c r="M1255" s="228"/>
      <c r="N1255" s="228" t="e">
        <v>#VALUE!</v>
      </c>
      <c r="O1255" s="64">
        <v>0</v>
      </c>
      <c r="Q1255" s="257">
        <v>0</v>
      </c>
      <c r="R1255" s="258">
        <f t="shared" si="96"/>
        <v>0</v>
      </c>
    </row>
    <row r="1256" spans="1:18" outlineLevel="2">
      <c r="A1256" s="271" t="s">
        <v>5288</v>
      </c>
      <c r="B1256" s="195" t="s">
        <v>4109</v>
      </c>
      <c r="C1256" s="283">
        <v>0</v>
      </c>
      <c r="D1256" s="283">
        <f t="shared" si="99"/>
        <v>0</v>
      </c>
      <c r="E1256" s="254"/>
      <c r="F1256" s="255"/>
      <c r="G1256" s="255"/>
      <c r="H1256" s="254"/>
      <c r="I1256" s="283"/>
      <c r="J1256" s="254"/>
      <c r="K1256" s="229">
        <f t="shared" si="100"/>
        <v>0</v>
      </c>
      <c r="L1256" s="251"/>
      <c r="M1256" s="228"/>
      <c r="N1256" s="228">
        <v>0</v>
      </c>
      <c r="O1256" s="64" t="s">
        <v>4108</v>
      </c>
      <c r="P1256" s="241" t="b">
        <f>EXACT($A1255,O1256)</f>
        <v>1</v>
      </c>
      <c r="Q1256" s="257">
        <v>0</v>
      </c>
      <c r="R1256" s="258">
        <f t="shared" si="96"/>
        <v>0</v>
      </c>
    </row>
    <row r="1257" spans="1:18" outlineLevel="1">
      <c r="A1257" s="399" t="s">
        <v>4110</v>
      </c>
      <c r="B1257" s="195"/>
      <c r="C1257" s="301">
        <f>C1258</f>
        <v>0</v>
      </c>
      <c r="D1257" s="301">
        <f t="shared" si="99"/>
        <v>0</v>
      </c>
      <c r="E1257" s="254"/>
      <c r="F1257" s="255"/>
      <c r="G1257" s="255"/>
      <c r="H1257" s="254"/>
      <c r="I1257" s="301"/>
      <c r="J1257" s="254"/>
      <c r="K1257" s="253">
        <f t="shared" si="100"/>
        <v>0</v>
      </c>
      <c r="L1257" s="251"/>
      <c r="M1257" s="228"/>
      <c r="N1257" s="228" t="e">
        <v>#VALUE!</v>
      </c>
      <c r="O1257" s="64">
        <v>0</v>
      </c>
      <c r="Q1257" s="257">
        <v>0</v>
      </c>
      <c r="R1257" s="258">
        <f t="shared" si="96"/>
        <v>0</v>
      </c>
    </row>
    <row r="1258" spans="1:18" outlineLevel="2">
      <c r="A1258" s="271" t="s">
        <v>5289</v>
      </c>
      <c r="B1258" s="195" t="s">
        <v>4111</v>
      </c>
      <c r="C1258" s="283">
        <v>0</v>
      </c>
      <c r="D1258" s="283">
        <f t="shared" si="99"/>
        <v>0</v>
      </c>
      <c r="E1258" s="254"/>
      <c r="F1258" s="255"/>
      <c r="G1258" s="255"/>
      <c r="H1258" s="254"/>
      <c r="I1258" s="283"/>
      <c r="J1258" s="254"/>
      <c r="K1258" s="283">
        <f t="shared" si="100"/>
        <v>0</v>
      </c>
      <c r="L1258" s="251"/>
      <c r="M1258" s="228"/>
      <c r="N1258" s="228">
        <v>0</v>
      </c>
      <c r="O1258" s="64" t="s">
        <v>4110</v>
      </c>
      <c r="P1258" s="241" t="b">
        <f>EXACT($A$1257,O1258)</f>
        <v>1</v>
      </c>
      <c r="Q1258" s="257">
        <v>0</v>
      </c>
      <c r="R1258" s="258">
        <f>K1258-Q1258</f>
        <v>0</v>
      </c>
    </row>
    <row r="1259" spans="1:18" outlineLevel="1">
      <c r="A1259" s="299"/>
      <c r="B1259" s="197"/>
      <c r="C1259" s="287"/>
      <c r="D1259" s="287"/>
      <c r="E1259" s="254"/>
      <c r="F1259" s="255"/>
      <c r="G1259" s="255"/>
      <c r="H1259" s="254"/>
      <c r="I1259" s="287"/>
      <c r="J1259" s="254"/>
      <c r="K1259" s="287"/>
      <c r="L1259" s="251"/>
      <c r="M1259" s="228"/>
      <c r="N1259" s="228"/>
      <c r="O1259" s="64"/>
      <c r="Q1259" s="257"/>
      <c r="R1259" s="258"/>
    </row>
    <row r="1260" spans="1:18">
      <c r="A1260" s="418" t="s">
        <v>4112</v>
      </c>
      <c r="B1260" s="248"/>
      <c r="C1260" s="287">
        <f>C1133+C1136+C1140+C1142+C1147+C1149+C1152+C1154+C1156+C1158+C1160+C1162+C1164+C1176+C1179+C1185+C1201+C1204+C1211+C1213+C1215+C1217+C1219+C1221+C1223+C1225+C1227+C1229+C1231+C1233+C1239+C1241+C1243+C1253+C1255+C1257</f>
        <v>19783874.539999966</v>
      </c>
      <c r="D1260" s="287">
        <f t="shared" si="99"/>
        <v>-19783874.539999966</v>
      </c>
      <c r="E1260" s="254"/>
      <c r="F1260" s="255"/>
      <c r="G1260" s="255"/>
      <c r="H1260" s="254"/>
      <c r="I1260" s="287">
        <f>I1142+I1179+I1149++I1239+I1243</f>
        <v>2903753.63</v>
      </c>
      <c r="J1260" s="265"/>
      <c r="K1260" s="287">
        <f t="shared" si="100"/>
        <v>-16880120.909999967</v>
      </c>
      <c r="L1260" s="256" t="e">
        <f>#REF!+C1260</f>
        <v>#REF!</v>
      </c>
      <c r="M1260" s="218"/>
      <c r="N1260" s="228"/>
      <c r="O1260" s="64"/>
      <c r="Q1260" s="257"/>
      <c r="R1260" s="258"/>
    </row>
    <row r="1261" spans="1:18">
      <c r="A1261" s="248"/>
      <c r="B1261" s="248"/>
      <c r="C1261" s="218"/>
      <c r="D1261" s="218"/>
      <c r="E1261" s="254"/>
      <c r="F1261" s="255"/>
      <c r="G1261" s="255"/>
      <c r="H1261" s="254"/>
      <c r="I1261" s="218"/>
      <c r="J1261" s="265"/>
      <c r="K1261" s="218"/>
      <c r="L1261" s="256"/>
      <c r="M1261" s="218"/>
      <c r="N1261" s="228"/>
      <c r="O1261" s="64"/>
      <c r="Q1261" s="257"/>
      <c r="R1261" s="258"/>
    </row>
    <row r="1262" spans="1:18">
      <c r="A1262" s="399" t="s">
        <v>4113</v>
      </c>
      <c r="B1262" s="248"/>
      <c r="C1262" s="298">
        <f>C1132+C1260</f>
        <v>-106998581.14999975</v>
      </c>
      <c r="D1262" s="298">
        <f t="shared" si="99"/>
        <v>106998581.14999975</v>
      </c>
      <c r="E1262" s="254"/>
      <c r="F1262" s="255"/>
      <c r="G1262" s="255"/>
      <c r="H1262" s="254"/>
      <c r="I1262" s="298">
        <f>I1132+I1260</f>
        <v>-79434059.379999787</v>
      </c>
      <c r="J1262" s="265"/>
      <c r="K1262" s="298">
        <f t="shared" si="100"/>
        <v>27564521.769999966</v>
      </c>
      <c r="L1262" s="251"/>
      <c r="M1262" s="218"/>
      <c r="N1262" s="228"/>
      <c r="O1262" s="64"/>
      <c r="Q1262" s="257"/>
      <c r="R1262" s="258"/>
    </row>
    <row r="1263" spans="1:18">
      <c r="B1263" s="218"/>
      <c r="C1263" s="218"/>
      <c r="D1263" s="218"/>
      <c r="E1263" s="254"/>
      <c r="F1263" s="255"/>
      <c r="G1263" s="255"/>
      <c r="H1263" s="254"/>
      <c r="I1263" s="218"/>
      <c r="J1263" s="265"/>
      <c r="K1263" s="218"/>
      <c r="L1263" s="251"/>
      <c r="M1263" s="218"/>
      <c r="N1263" s="228"/>
      <c r="O1263" s="64"/>
      <c r="Q1263" s="257"/>
      <c r="R1263" s="258"/>
    </row>
    <row r="1264" spans="1:18">
      <c r="A1264" s="397" t="s">
        <v>3446</v>
      </c>
      <c r="B1264" s="248"/>
      <c r="C1264" s="218">
        <f>C1028+C1262</f>
        <v>131364517.37000026</v>
      </c>
      <c r="D1264" s="218">
        <f t="shared" si="99"/>
        <v>-131364517.37000026</v>
      </c>
      <c r="E1264" s="254"/>
      <c r="F1264" s="255"/>
      <c r="G1264" s="255"/>
      <c r="H1264" s="254"/>
      <c r="I1264" s="218">
        <f>I1262</f>
        <v>-79434059.379999787</v>
      </c>
      <c r="J1264" s="254"/>
      <c r="K1264" s="218">
        <f t="shared" si="100"/>
        <v>-210798576.75000006</v>
      </c>
      <c r="L1264" s="302" t="e">
        <f>#REF!+C1264</f>
        <v>#REF!</v>
      </c>
      <c r="M1264" s="218"/>
      <c r="N1264" s="228"/>
      <c r="O1264" s="64"/>
      <c r="Q1264" s="257"/>
      <c r="R1264" s="258"/>
    </row>
    <row r="1265" spans="1:19">
      <c r="A1265" s="248"/>
      <c r="B1265" s="248"/>
      <c r="C1265" s="218"/>
      <c r="D1265" s="218"/>
      <c r="E1265" s="254"/>
      <c r="F1265" s="255"/>
      <c r="G1265" s="255"/>
      <c r="H1265" s="254"/>
      <c r="I1265" s="218"/>
      <c r="J1265" s="254"/>
      <c r="K1265" s="218"/>
      <c r="L1265" s="251"/>
      <c r="M1265" s="218"/>
      <c r="N1265" s="228"/>
      <c r="O1265" s="64"/>
      <c r="Q1265" s="257">
        <f>I1272-Q1270</f>
        <v>-1089110.76</v>
      </c>
      <c r="R1265" s="258"/>
    </row>
    <row r="1266" spans="1:19">
      <c r="A1266" s="421" t="s">
        <v>4114</v>
      </c>
      <c r="B1266" s="248"/>
      <c r="C1266" s="275">
        <f>C538+C1019+C1264</f>
        <v>-607839207.119995</v>
      </c>
      <c r="D1266" s="275">
        <f t="shared" si="99"/>
        <v>607839207.119995</v>
      </c>
      <c r="E1266" s="254"/>
      <c r="F1266" s="255"/>
      <c r="G1266" s="255"/>
      <c r="H1266" s="254"/>
      <c r="I1266" s="275">
        <f>I538+I1019+I1262</f>
        <v>-21275722.939999789</v>
      </c>
      <c r="J1266" s="296"/>
      <c r="K1266" s="275">
        <f t="shared" si="100"/>
        <v>586563484.17999518</v>
      </c>
      <c r="L1266" s="302" t="e">
        <f>#REF!+C1266</f>
        <v>#REF!</v>
      </c>
      <c r="M1266" s="275"/>
      <c r="N1266" s="228"/>
      <c r="O1266" s="64"/>
      <c r="Q1266" s="257"/>
      <c r="R1266" s="258"/>
    </row>
    <row r="1267" spans="1:19">
      <c r="B1267" s="303"/>
      <c r="C1267" s="275"/>
      <c r="D1267" s="275"/>
      <c r="E1267" s="254"/>
      <c r="F1267" s="255"/>
      <c r="G1267" s="255"/>
      <c r="H1267" s="254"/>
      <c r="I1267" s="275"/>
      <c r="J1267" s="296"/>
      <c r="K1267" s="304"/>
      <c r="L1267" s="269"/>
      <c r="M1267" s="275"/>
      <c r="N1267" s="228"/>
      <c r="O1267" s="64"/>
      <c r="Q1267" s="257"/>
      <c r="R1267" s="258"/>
    </row>
    <row r="1268" spans="1:19" outlineLevel="1">
      <c r="A1268" s="399" t="s">
        <v>4115</v>
      </c>
      <c r="C1268" s="301">
        <f>SUM(C1269)</f>
        <v>1220900.74</v>
      </c>
      <c r="D1268" s="301">
        <f t="shared" ref="D1268:D1281" si="102">C1268*-1</f>
        <v>-1220900.74</v>
      </c>
      <c r="E1268" s="254"/>
      <c r="F1268" s="255"/>
      <c r="G1268" s="255"/>
      <c r="H1268" s="254"/>
      <c r="I1268" s="253"/>
      <c r="J1268" s="254"/>
      <c r="K1268" s="301">
        <f t="shared" ref="K1268:K1281" si="103">D1268+I1268</f>
        <v>-1220900.74</v>
      </c>
      <c r="L1268" s="256" t="e">
        <f>#REF!+C1268</f>
        <v>#REF!</v>
      </c>
      <c r="M1268" s="253"/>
      <c r="N1268" s="228" t="e">
        <v>#VALUE!</v>
      </c>
      <c r="O1268" s="64">
        <v>0</v>
      </c>
      <c r="Q1268" s="257">
        <v>-1140578.1399999999</v>
      </c>
      <c r="R1268" s="258">
        <f>K1268-Q1268</f>
        <v>-80322.600000000093</v>
      </c>
    </row>
    <row r="1269" spans="1:19" outlineLevel="2">
      <c r="A1269" s="271" t="s">
        <v>5290</v>
      </c>
      <c r="B1269" s="195" t="s">
        <v>4116</v>
      </c>
      <c r="C1269" s="283">
        <v>1220900.74</v>
      </c>
      <c r="D1269" s="283">
        <f t="shared" si="102"/>
        <v>-1220900.74</v>
      </c>
      <c r="E1269" s="254"/>
      <c r="F1269" s="255"/>
      <c r="G1269" s="255"/>
      <c r="H1269" s="254"/>
      <c r="I1269" s="229"/>
      <c r="J1269" s="254"/>
      <c r="K1269" s="283">
        <f t="shared" si="103"/>
        <v>-1220900.74</v>
      </c>
      <c r="L1269" s="251"/>
      <c r="M1269" s="229"/>
      <c r="N1269" s="228">
        <v>0</v>
      </c>
      <c r="O1269" s="64" t="s">
        <v>4115</v>
      </c>
      <c r="P1269" s="241" t="b">
        <f>EXACT($A1268,O1269)</f>
        <v>1</v>
      </c>
      <c r="Q1269" s="257">
        <v>0</v>
      </c>
      <c r="R1269" s="258">
        <f t="shared" ref="R1269:R1280" si="104">K1269-Q1269</f>
        <v>-1220900.74</v>
      </c>
    </row>
    <row r="1270" spans="1:19" outlineLevel="1">
      <c r="A1270" s="399" t="s">
        <v>2772</v>
      </c>
      <c r="C1270" s="301">
        <f>SUM(C1271:C1276)</f>
        <v>106893.65000000037</v>
      </c>
      <c r="D1270" s="301">
        <f t="shared" si="102"/>
        <v>-106893.65000000037</v>
      </c>
      <c r="E1270" s="254"/>
      <c r="F1270" s="255"/>
      <c r="G1270" s="255"/>
      <c r="H1270" s="254"/>
      <c r="I1270" s="253">
        <f>I1273+I1272+I1276</f>
        <v>-2509202.98</v>
      </c>
      <c r="J1270" s="254"/>
      <c r="K1270" s="301">
        <f t="shared" si="103"/>
        <v>-2616096.6300000004</v>
      </c>
      <c r="L1270" s="256" t="e">
        <f>#REF!+C1270</f>
        <v>#REF!</v>
      </c>
      <c r="M1270" s="253"/>
      <c r="N1270" s="228" t="e">
        <v>#VALUE!</v>
      </c>
      <c r="O1270" s="64">
        <v>0</v>
      </c>
      <c r="Q1270" s="257">
        <v>-1420092.22</v>
      </c>
      <c r="R1270" s="258">
        <f t="shared" si="104"/>
        <v>-1196004.4100000004</v>
      </c>
      <c r="S1270" s="258"/>
    </row>
    <row r="1271" spans="1:19" outlineLevel="2">
      <c r="A1271" s="400" t="s">
        <v>5291</v>
      </c>
      <c r="B1271" s="44" t="s">
        <v>4117</v>
      </c>
      <c r="C1271" s="283">
        <v>0</v>
      </c>
      <c r="D1271" s="283">
        <f t="shared" si="102"/>
        <v>0</v>
      </c>
      <c r="E1271" s="254"/>
      <c r="F1271" s="255"/>
      <c r="G1271" s="255"/>
      <c r="H1271" s="254"/>
      <c r="I1271" s="229"/>
      <c r="J1271" s="254"/>
      <c r="K1271" s="283">
        <f t="shared" si="103"/>
        <v>0</v>
      </c>
      <c r="L1271" s="251"/>
      <c r="M1271" s="229"/>
      <c r="N1271" s="228">
        <v>0</v>
      </c>
      <c r="O1271" s="64" t="s">
        <v>2772</v>
      </c>
      <c r="P1271" s="241" t="b">
        <f t="shared" ref="P1271:P1276" si="105">EXACT($A$1270,O1271)</f>
        <v>1</v>
      </c>
      <c r="Q1271" s="257">
        <v>0</v>
      </c>
      <c r="R1271" s="258">
        <f t="shared" si="104"/>
        <v>0</v>
      </c>
    </row>
    <row r="1272" spans="1:19" outlineLevel="2">
      <c r="A1272" s="400" t="s">
        <v>5292</v>
      </c>
      <c r="B1272" s="44" t="s">
        <v>2777</v>
      </c>
      <c r="C1272" s="283">
        <v>4940775.6500000004</v>
      </c>
      <c r="D1272" s="283">
        <f t="shared" si="102"/>
        <v>-4940775.6500000004</v>
      </c>
      <c r="E1272" s="254"/>
      <c r="F1272" s="255"/>
      <c r="G1272" s="255"/>
      <c r="H1272" s="254"/>
      <c r="I1272" s="229">
        <v>-2509202.98</v>
      </c>
      <c r="J1272" s="254"/>
      <c r="K1272" s="283">
        <f t="shared" si="103"/>
        <v>-7449978.6300000008</v>
      </c>
      <c r="L1272" s="251"/>
      <c r="M1272" s="229"/>
      <c r="N1272" s="228">
        <v>0</v>
      </c>
      <c r="O1272" s="64" t="s">
        <v>2772</v>
      </c>
      <c r="P1272" s="241" t="b">
        <f t="shared" si="105"/>
        <v>1</v>
      </c>
      <c r="Q1272" s="257">
        <v>0</v>
      </c>
      <c r="R1272" s="258">
        <f t="shared" si="104"/>
        <v>-7449978.6300000008</v>
      </c>
    </row>
    <row r="1273" spans="1:19" outlineLevel="2">
      <c r="A1273" s="414" t="s">
        <v>5293</v>
      </c>
      <c r="B1273" s="44" t="s">
        <v>4118</v>
      </c>
      <c r="C1273" s="283">
        <v>0</v>
      </c>
      <c r="D1273" s="283">
        <f t="shared" si="102"/>
        <v>0</v>
      </c>
      <c r="E1273" s="254"/>
      <c r="F1273" s="255"/>
      <c r="G1273" s="255"/>
      <c r="H1273" s="254"/>
      <c r="I1273" s="229"/>
      <c r="J1273" s="254"/>
      <c r="K1273" s="283">
        <f t="shared" si="103"/>
        <v>0</v>
      </c>
      <c r="L1273" s="251"/>
      <c r="M1273" s="229"/>
      <c r="N1273" s="228">
        <v>0</v>
      </c>
      <c r="O1273" s="64" t="s">
        <v>2772</v>
      </c>
      <c r="P1273" s="241" t="b">
        <f t="shared" si="105"/>
        <v>1</v>
      </c>
      <c r="Q1273" s="257">
        <v>0</v>
      </c>
      <c r="R1273" s="258">
        <f t="shared" si="104"/>
        <v>0</v>
      </c>
    </row>
    <row r="1274" spans="1:19" outlineLevel="2">
      <c r="A1274" s="422" t="s">
        <v>5294</v>
      </c>
      <c r="B1274" s="305" t="s">
        <v>3434</v>
      </c>
      <c r="C1274" s="283">
        <v>0</v>
      </c>
      <c r="D1274" s="283">
        <f>C1274*-1</f>
        <v>0</v>
      </c>
      <c r="E1274" s="254"/>
      <c r="F1274" s="255"/>
      <c r="G1274" s="255"/>
      <c r="H1274" s="254"/>
      <c r="I1274" s="229"/>
      <c r="J1274" s="254"/>
      <c r="K1274" s="283">
        <f t="shared" si="103"/>
        <v>0</v>
      </c>
      <c r="L1274" s="251"/>
      <c r="M1274" s="229"/>
      <c r="N1274" s="228">
        <v>0</v>
      </c>
      <c r="O1274" s="64">
        <v>0</v>
      </c>
      <c r="P1274" s="241" t="b">
        <f t="shared" si="105"/>
        <v>0</v>
      </c>
      <c r="Q1274" s="257">
        <v>0</v>
      </c>
      <c r="R1274" s="258">
        <f t="shared" si="104"/>
        <v>0</v>
      </c>
    </row>
    <row r="1275" spans="1:19" outlineLevel="2">
      <c r="A1275" s="414" t="s">
        <v>5295</v>
      </c>
      <c r="B1275" s="44" t="s">
        <v>4119</v>
      </c>
      <c r="C1275" s="283">
        <v>0</v>
      </c>
      <c r="D1275" s="283">
        <f>C1275*-1</f>
        <v>0</v>
      </c>
      <c r="E1275" s="254"/>
      <c r="F1275" s="255"/>
      <c r="G1275" s="255"/>
      <c r="H1275" s="254"/>
      <c r="I1275" s="229"/>
      <c r="J1275" s="254"/>
      <c r="K1275" s="283">
        <f t="shared" si="103"/>
        <v>0</v>
      </c>
      <c r="L1275" s="251"/>
      <c r="M1275" s="229"/>
      <c r="N1275" s="228">
        <v>0</v>
      </c>
      <c r="O1275" s="64" t="s">
        <v>2772</v>
      </c>
      <c r="P1275" s="241" t="b">
        <f t="shared" si="105"/>
        <v>1</v>
      </c>
      <c r="Q1275" s="257">
        <v>0</v>
      </c>
      <c r="R1275" s="258">
        <f t="shared" si="104"/>
        <v>0</v>
      </c>
    </row>
    <row r="1276" spans="1:19" outlineLevel="2">
      <c r="A1276" s="423" t="s">
        <v>5296</v>
      </c>
      <c r="B1276" s="306" t="s">
        <v>2851</v>
      </c>
      <c r="C1276" s="283">
        <v>-4833882</v>
      </c>
      <c r="D1276" s="283">
        <f>C1276*-1</f>
        <v>4833882</v>
      </c>
      <c r="E1276" s="254"/>
      <c r="F1276" s="255"/>
      <c r="G1276" s="255"/>
      <c r="H1276" s="254"/>
      <c r="I1276" s="229">
        <v>0</v>
      </c>
      <c r="J1276" s="254"/>
      <c r="K1276" s="283">
        <f t="shared" si="103"/>
        <v>4833882</v>
      </c>
      <c r="L1276" s="251"/>
      <c r="M1276" s="229"/>
      <c r="N1276" s="228">
        <v>0</v>
      </c>
      <c r="O1276" s="64" t="s">
        <v>2772</v>
      </c>
      <c r="P1276" s="241" t="b">
        <f t="shared" si="105"/>
        <v>1</v>
      </c>
      <c r="Q1276" s="257">
        <v>0</v>
      </c>
      <c r="R1276" s="258">
        <f t="shared" si="104"/>
        <v>4833882</v>
      </c>
    </row>
    <row r="1277" spans="1:19" outlineLevel="1">
      <c r="A1277" s="399" t="s">
        <v>4120</v>
      </c>
      <c r="C1277" s="301">
        <f>SUM(C1278)</f>
        <v>-1584070.95</v>
      </c>
      <c r="D1277" s="301">
        <f>C1277*-1</f>
        <v>1584070.95</v>
      </c>
      <c r="E1277" s="254"/>
      <c r="F1277" s="255"/>
      <c r="G1277" s="255"/>
      <c r="H1277" s="254"/>
      <c r="I1277" s="253"/>
      <c r="J1277" s="254"/>
      <c r="K1277" s="301">
        <f t="shared" si="103"/>
        <v>1584070.95</v>
      </c>
      <c r="L1277" s="256" t="e">
        <f>#REF!+C1277</f>
        <v>#REF!</v>
      </c>
      <c r="M1277" s="253"/>
      <c r="N1277" s="228" t="e">
        <v>#VALUE!</v>
      </c>
      <c r="O1277" s="64">
        <v>0</v>
      </c>
      <c r="Q1277" s="257">
        <v>1216503.6299999999</v>
      </c>
      <c r="R1277" s="258">
        <f t="shared" si="104"/>
        <v>367567.32000000007</v>
      </c>
    </row>
    <row r="1278" spans="1:19" outlineLevel="2">
      <c r="A1278" s="400" t="s">
        <v>5297</v>
      </c>
      <c r="B1278" s="44" t="s">
        <v>4121</v>
      </c>
      <c r="C1278" s="283">
        <v>-1584070.95</v>
      </c>
      <c r="D1278" s="283">
        <f>C1278*-1</f>
        <v>1584070.95</v>
      </c>
      <c r="E1278" s="254"/>
      <c r="F1278" s="255"/>
      <c r="G1278" s="255"/>
      <c r="H1278" s="254"/>
      <c r="I1278" s="229"/>
      <c r="J1278" s="254"/>
      <c r="K1278" s="283">
        <f t="shared" si="103"/>
        <v>1584070.95</v>
      </c>
      <c r="L1278" s="251"/>
      <c r="M1278" s="229"/>
      <c r="N1278" s="228">
        <v>0</v>
      </c>
      <c r="O1278" s="64" t="s">
        <v>4120</v>
      </c>
      <c r="P1278" s="241" t="b">
        <f>EXACT($A1277,O1278)</f>
        <v>1</v>
      </c>
      <c r="Q1278" s="257">
        <v>0</v>
      </c>
      <c r="R1278" s="258">
        <f t="shared" si="104"/>
        <v>1584070.95</v>
      </c>
    </row>
    <row r="1279" spans="1:19" outlineLevel="1">
      <c r="A1279" s="399" t="s">
        <v>2850</v>
      </c>
      <c r="C1279" s="301">
        <v>0</v>
      </c>
      <c r="D1279" s="301">
        <f t="shared" si="102"/>
        <v>0</v>
      </c>
      <c r="E1279" s="254"/>
      <c r="F1279" s="255"/>
      <c r="G1279" s="255"/>
      <c r="H1279" s="254"/>
      <c r="I1279" s="253">
        <v>0</v>
      </c>
      <c r="J1279" s="254"/>
      <c r="K1279" s="301">
        <f t="shared" si="103"/>
        <v>0</v>
      </c>
      <c r="L1279" s="251"/>
      <c r="M1279" s="229"/>
      <c r="N1279" s="228" t="e">
        <v>#VALUE!</v>
      </c>
      <c r="O1279" s="64">
        <v>0</v>
      </c>
      <c r="Q1279" s="257">
        <v>0</v>
      </c>
      <c r="R1279" s="258">
        <f t="shared" si="104"/>
        <v>0</v>
      </c>
      <c r="S1279" s="294"/>
    </row>
    <row r="1280" spans="1:19" outlineLevel="1">
      <c r="A1280" s="399" t="s">
        <v>4122</v>
      </c>
      <c r="C1280" s="301">
        <f>SUM(C1281)</f>
        <v>0</v>
      </c>
      <c r="D1280" s="301">
        <f t="shared" si="102"/>
        <v>0</v>
      </c>
      <c r="E1280" s="254"/>
      <c r="F1280" s="255"/>
      <c r="G1280" s="255"/>
      <c r="H1280" s="254"/>
      <c r="I1280" s="253">
        <f>I1281</f>
        <v>0</v>
      </c>
      <c r="J1280" s="254"/>
      <c r="K1280" s="301">
        <f t="shared" si="103"/>
        <v>0</v>
      </c>
      <c r="L1280" s="251"/>
      <c r="M1280" s="229"/>
      <c r="N1280" s="228" t="e">
        <v>#VALUE!</v>
      </c>
      <c r="O1280" s="64">
        <v>0</v>
      </c>
      <c r="Q1280" s="257">
        <v>0</v>
      </c>
      <c r="R1280" s="258">
        <f t="shared" si="104"/>
        <v>0</v>
      </c>
    </row>
    <row r="1281" spans="1:19" outlineLevel="2">
      <c r="A1281" s="424" t="s">
        <v>5298</v>
      </c>
      <c r="B1281" s="307" t="s">
        <v>2903</v>
      </c>
      <c r="C1281" s="283">
        <v>0</v>
      </c>
      <c r="D1281" s="283">
        <f t="shared" si="102"/>
        <v>0</v>
      </c>
      <c r="E1281" s="254"/>
      <c r="F1281" s="255"/>
      <c r="G1281" s="255"/>
      <c r="H1281" s="254"/>
      <c r="I1281" s="229"/>
      <c r="J1281" s="254"/>
      <c r="K1281" s="283">
        <f t="shared" si="103"/>
        <v>0</v>
      </c>
      <c r="L1281" s="251"/>
      <c r="M1281" s="229"/>
      <c r="N1281" s="228">
        <v>0</v>
      </c>
      <c r="O1281" s="64" t="s">
        <v>4122</v>
      </c>
      <c r="P1281" s="241" t="b">
        <f>EXACT($A$1280,O1281)</f>
        <v>1</v>
      </c>
      <c r="Q1281" s="257">
        <v>0</v>
      </c>
      <c r="R1281" s="258">
        <f>K1281+Q1281</f>
        <v>0</v>
      </c>
    </row>
    <row r="1282" spans="1:19" outlineLevel="1">
      <c r="A1282" s="209"/>
      <c r="C1282" s="283"/>
      <c r="D1282" s="283"/>
      <c r="E1282" s="254"/>
      <c r="F1282" s="255"/>
      <c r="G1282" s="255"/>
      <c r="H1282" s="254"/>
      <c r="I1282" s="229"/>
      <c r="J1282" s="254"/>
      <c r="K1282" s="283"/>
      <c r="L1282" s="251"/>
      <c r="M1282" s="229"/>
      <c r="N1282" s="228"/>
      <c r="O1282" s="64">
        <v>0</v>
      </c>
      <c r="Q1282" s="257"/>
      <c r="R1282" s="258"/>
    </row>
    <row r="1283" spans="1:19">
      <c r="A1283" s="418" t="s">
        <v>4123</v>
      </c>
      <c r="C1283" s="287">
        <f>C1270+C1277+C1268+C1279+C1280</f>
        <v>-256276.55999999959</v>
      </c>
      <c r="D1283" s="287">
        <f>C1283*-1</f>
        <v>256276.55999999959</v>
      </c>
      <c r="E1283" s="254"/>
      <c r="F1283" s="255"/>
      <c r="G1283" s="255"/>
      <c r="H1283" s="254"/>
      <c r="I1283" s="287">
        <f>I1270+I1279+I1280</f>
        <v>-2509202.98</v>
      </c>
      <c r="J1283" s="254"/>
      <c r="K1283" s="287">
        <f>D1283+I1283</f>
        <v>-2252926.4200000004</v>
      </c>
      <c r="L1283" s="251"/>
      <c r="M1283" s="228"/>
      <c r="N1283" s="228" t="e">
        <v>#VALUE!</v>
      </c>
      <c r="O1283" s="64">
        <v>0</v>
      </c>
      <c r="Q1283" s="257"/>
      <c r="R1283" s="258"/>
    </row>
    <row r="1284" spans="1:19" outlineLevel="1">
      <c r="A1284" s="399" t="s">
        <v>4124</v>
      </c>
      <c r="C1284" s="253">
        <f>SUM(C1285)</f>
        <v>157781.03</v>
      </c>
      <c r="D1284" s="253">
        <f t="shared" si="99"/>
        <v>-157781.03</v>
      </c>
      <c r="E1284" s="254"/>
      <c r="F1284" s="255"/>
      <c r="G1284" s="255"/>
      <c r="H1284" s="254"/>
      <c r="I1284" s="253">
        <f>I1285</f>
        <v>157781.03</v>
      </c>
      <c r="J1284" s="254"/>
      <c r="K1284" s="253">
        <f t="shared" si="100"/>
        <v>0</v>
      </c>
      <c r="L1284" s="256" t="e">
        <f>#REF!+C1284</f>
        <v>#REF!</v>
      </c>
      <c r="M1284" s="253"/>
      <c r="N1284" s="228" t="e">
        <v>#VALUE!</v>
      </c>
      <c r="O1284" s="64">
        <v>0</v>
      </c>
      <c r="Q1284" s="257">
        <v>-0.29000000000814902</v>
      </c>
      <c r="R1284" s="258">
        <f>K1284-Q1284</f>
        <v>0.29000000000814902</v>
      </c>
      <c r="S1284" s="228"/>
    </row>
    <row r="1285" spans="1:19" outlineLevel="2">
      <c r="A1285" s="271" t="s">
        <v>5299</v>
      </c>
      <c r="B1285" s="195" t="s">
        <v>4125</v>
      </c>
      <c r="C1285" s="229">
        <v>157781.03</v>
      </c>
      <c r="D1285" s="229">
        <f t="shared" si="99"/>
        <v>-157781.03</v>
      </c>
      <c r="E1285" s="254"/>
      <c r="F1285" s="255"/>
      <c r="G1285" s="255"/>
      <c r="H1285" s="254"/>
      <c r="I1285" s="229">
        <v>157781.03</v>
      </c>
      <c r="J1285" s="254"/>
      <c r="K1285" s="229">
        <f t="shared" si="100"/>
        <v>0</v>
      </c>
      <c r="L1285" s="251"/>
      <c r="M1285" s="229"/>
      <c r="N1285" s="228">
        <v>0</v>
      </c>
      <c r="O1285" s="64" t="s">
        <v>4124</v>
      </c>
      <c r="P1285" s="241" t="b">
        <f>EXACT($A1284,O1285)</f>
        <v>1</v>
      </c>
      <c r="Q1285" s="257">
        <v>0</v>
      </c>
      <c r="R1285" s="258">
        <f t="shared" ref="R1285:R1329" si="106">K1285-Q1285</f>
        <v>0</v>
      </c>
    </row>
    <row r="1286" spans="1:19" outlineLevel="1">
      <c r="A1286" s="399" t="s">
        <v>4126</v>
      </c>
      <c r="C1286" s="253">
        <f>SUM(C1287)</f>
        <v>19054.150000000001</v>
      </c>
      <c r="D1286" s="253">
        <f t="shared" si="99"/>
        <v>-19054.150000000001</v>
      </c>
      <c r="E1286" s="254"/>
      <c r="F1286" s="255"/>
      <c r="G1286" s="255"/>
      <c r="H1286" s="254"/>
      <c r="I1286" s="253">
        <f>I1287</f>
        <v>19054.150000000001</v>
      </c>
      <c r="J1286" s="254"/>
      <c r="K1286" s="253">
        <f t="shared" si="100"/>
        <v>0</v>
      </c>
      <c r="L1286" s="256" t="e">
        <f>#REF!+C1286</f>
        <v>#REF!</v>
      </c>
      <c r="M1286" s="253"/>
      <c r="N1286" s="228" t="e">
        <v>#VALUE!</v>
      </c>
      <c r="O1286" s="64">
        <v>0</v>
      </c>
      <c r="Q1286" s="257">
        <v>-0.150000000001455</v>
      </c>
      <c r="R1286" s="258">
        <f t="shared" si="106"/>
        <v>0.150000000001455</v>
      </c>
      <c r="S1286" s="228"/>
    </row>
    <row r="1287" spans="1:19" outlineLevel="2">
      <c r="A1287" s="271" t="s">
        <v>5300</v>
      </c>
      <c r="B1287" s="195" t="s">
        <v>4127</v>
      </c>
      <c r="C1287" s="229">
        <v>19054.150000000001</v>
      </c>
      <c r="D1287" s="229">
        <f t="shared" si="99"/>
        <v>-19054.150000000001</v>
      </c>
      <c r="E1287" s="254"/>
      <c r="F1287" s="255"/>
      <c r="G1287" s="255"/>
      <c r="H1287" s="254"/>
      <c r="I1287" s="229">
        <v>19054.150000000001</v>
      </c>
      <c r="J1287" s="254"/>
      <c r="K1287" s="229">
        <f t="shared" si="100"/>
        <v>0</v>
      </c>
      <c r="L1287" s="251"/>
      <c r="M1287" s="229"/>
      <c r="N1287" s="228">
        <v>0</v>
      </c>
      <c r="O1287" s="64" t="s">
        <v>4126</v>
      </c>
      <c r="P1287" s="241" t="b">
        <f>EXACT($A1286,O1287)</f>
        <v>1</v>
      </c>
      <c r="Q1287" s="257">
        <v>0</v>
      </c>
      <c r="R1287" s="258">
        <f t="shared" si="106"/>
        <v>0</v>
      </c>
    </row>
    <row r="1288" spans="1:19" outlineLevel="1">
      <c r="A1288" s="399" t="s">
        <v>4128</v>
      </c>
      <c r="C1288" s="253">
        <f>SUM(C1289)</f>
        <v>2885055.79999999</v>
      </c>
      <c r="D1288" s="253">
        <f t="shared" si="99"/>
        <v>-2885055.79999999</v>
      </c>
      <c r="E1288" s="254"/>
      <c r="F1288" s="255"/>
      <c r="G1288" s="255"/>
      <c r="H1288" s="254"/>
      <c r="I1288" s="253">
        <f>I1289</f>
        <v>1168594</v>
      </c>
      <c r="J1288" s="254"/>
      <c r="K1288" s="253">
        <f t="shared" si="100"/>
        <v>-1716461.79999999</v>
      </c>
      <c r="L1288" s="256" t="e">
        <f>#REF!+C1288</f>
        <v>#REF!</v>
      </c>
      <c r="M1288" s="253"/>
      <c r="N1288" s="228" t="e">
        <v>#VALUE!</v>
      </c>
      <c r="O1288" s="64">
        <v>0</v>
      </c>
      <c r="Q1288" s="257">
        <v>-1475938.65</v>
      </c>
      <c r="R1288" s="258">
        <f t="shared" si="106"/>
        <v>-240523.14999999013</v>
      </c>
    </row>
    <row r="1289" spans="1:19" outlineLevel="2">
      <c r="A1289" s="271" t="s">
        <v>5301</v>
      </c>
      <c r="B1289" s="195" t="s">
        <v>4129</v>
      </c>
      <c r="C1289" s="229">
        <v>2885055.79999999</v>
      </c>
      <c r="D1289" s="229">
        <f t="shared" si="99"/>
        <v>-2885055.79999999</v>
      </c>
      <c r="E1289" s="254"/>
      <c r="F1289" s="269"/>
      <c r="G1289" s="269"/>
      <c r="H1289" s="265"/>
      <c r="I1289" s="229">
        <v>1168594</v>
      </c>
      <c r="J1289" s="254"/>
      <c r="K1289" s="229">
        <f t="shared" si="100"/>
        <v>-1716461.79999999</v>
      </c>
      <c r="L1289" s="251"/>
      <c r="M1289" s="229"/>
      <c r="N1289" s="228">
        <v>0</v>
      </c>
      <c r="O1289" s="64" t="s">
        <v>4128</v>
      </c>
      <c r="P1289" s="241" t="b">
        <f>EXACT($A1288,O1289)</f>
        <v>1</v>
      </c>
      <c r="Q1289" s="257">
        <v>0</v>
      </c>
      <c r="R1289" s="258">
        <f t="shared" si="106"/>
        <v>-1716461.79999999</v>
      </c>
    </row>
    <row r="1290" spans="1:19" outlineLevel="1">
      <c r="A1290" s="399" t="s">
        <v>4130</v>
      </c>
      <c r="C1290" s="253">
        <f>SUM(C1291:C1296)</f>
        <v>348791585.90999901</v>
      </c>
      <c r="D1290" s="253">
        <f t="shared" si="99"/>
        <v>-348791585.90999901</v>
      </c>
      <c r="E1290" s="254"/>
      <c r="F1290" s="269"/>
      <c r="G1290" s="269"/>
      <c r="H1290" s="265"/>
      <c r="I1290" s="253">
        <f>SUM(I1291:I1296)</f>
        <v>348791585.90999901</v>
      </c>
      <c r="J1290" s="254"/>
      <c r="K1290" s="253">
        <f t="shared" si="100"/>
        <v>0</v>
      </c>
      <c r="L1290" s="256" t="e">
        <f>#REF!+C1290</f>
        <v>#REF!</v>
      </c>
      <c r="M1290" s="253"/>
      <c r="N1290" s="228" t="e">
        <v>#VALUE!</v>
      </c>
      <c r="O1290" s="64">
        <v>0</v>
      </c>
      <c r="Q1290" s="257">
        <v>-0.129999995231628</v>
      </c>
      <c r="R1290" s="258">
        <f t="shared" si="106"/>
        <v>0.129999995231628</v>
      </c>
    </row>
    <row r="1291" spans="1:19" ht="12.75" customHeight="1" outlineLevel="2">
      <c r="A1291" s="271" t="s">
        <v>5302</v>
      </c>
      <c r="B1291" s="195" t="s">
        <v>4131</v>
      </c>
      <c r="C1291" s="229">
        <v>58526542.340000004</v>
      </c>
      <c r="D1291" s="229">
        <f t="shared" si="99"/>
        <v>-58526542.340000004</v>
      </c>
      <c r="E1291" s="254"/>
      <c r="F1291" s="269"/>
      <c r="G1291" s="269"/>
      <c r="H1291" s="265"/>
      <c r="I1291" s="229">
        <v>58526542.340000004</v>
      </c>
      <c r="J1291" s="254"/>
      <c r="K1291" s="229">
        <f t="shared" si="100"/>
        <v>0</v>
      </c>
      <c r="L1291" s="251"/>
      <c r="M1291" s="229"/>
      <c r="N1291" s="228">
        <v>0</v>
      </c>
      <c r="O1291" s="64" t="s">
        <v>4130</v>
      </c>
      <c r="P1291" s="241" t="b">
        <f t="shared" ref="P1291:P1296" si="107">EXACT($A$1290,O1291)</f>
        <v>1</v>
      </c>
      <c r="Q1291" s="257">
        <v>0</v>
      </c>
      <c r="R1291" s="258">
        <f t="shared" si="106"/>
        <v>0</v>
      </c>
    </row>
    <row r="1292" spans="1:19" ht="12.75" customHeight="1" outlineLevel="2">
      <c r="A1292" s="271" t="s">
        <v>5303</v>
      </c>
      <c r="B1292" s="195" t="s">
        <v>4132</v>
      </c>
      <c r="C1292" s="229">
        <v>80676143.530000001</v>
      </c>
      <c r="D1292" s="229">
        <f t="shared" si="99"/>
        <v>-80676143.530000001</v>
      </c>
      <c r="E1292" s="254"/>
      <c r="F1292" s="269"/>
      <c r="G1292" s="269"/>
      <c r="H1292" s="265"/>
      <c r="I1292" s="229">
        <v>80676143.530000001</v>
      </c>
      <c r="J1292" s="254"/>
      <c r="K1292" s="229">
        <f t="shared" si="100"/>
        <v>0</v>
      </c>
      <c r="L1292" s="251"/>
      <c r="M1292" s="229"/>
      <c r="N1292" s="228">
        <v>0</v>
      </c>
      <c r="O1292" s="64" t="s">
        <v>4130</v>
      </c>
      <c r="P1292" s="241" t="b">
        <f t="shared" si="107"/>
        <v>1</v>
      </c>
      <c r="Q1292" s="257">
        <v>0</v>
      </c>
      <c r="R1292" s="258">
        <f t="shared" si="106"/>
        <v>0</v>
      </c>
    </row>
    <row r="1293" spans="1:19" ht="12.75" customHeight="1" outlineLevel="2">
      <c r="A1293" s="271" t="s">
        <v>5304</v>
      </c>
      <c r="B1293" s="195" t="s">
        <v>4133</v>
      </c>
      <c r="C1293" s="229">
        <v>165703249.78999901</v>
      </c>
      <c r="D1293" s="229">
        <f t="shared" si="99"/>
        <v>-165703249.78999901</v>
      </c>
      <c r="E1293" s="254"/>
      <c r="F1293" s="255"/>
      <c r="G1293" s="255"/>
      <c r="H1293" s="254"/>
      <c r="I1293" s="229">
        <v>165703249.78999901</v>
      </c>
      <c r="J1293" s="254"/>
      <c r="K1293" s="229">
        <f t="shared" si="100"/>
        <v>0</v>
      </c>
      <c r="L1293" s="251"/>
      <c r="M1293" s="229"/>
      <c r="N1293" s="228">
        <v>0</v>
      </c>
      <c r="O1293" s="64" t="s">
        <v>4130</v>
      </c>
      <c r="P1293" s="241" t="b">
        <f t="shared" si="107"/>
        <v>1</v>
      </c>
      <c r="Q1293" s="257">
        <v>0</v>
      </c>
      <c r="R1293" s="258">
        <f t="shared" si="106"/>
        <v>0</v>
      </c>
    </row>
    <row r="1294" spans="1:19" ht="12.75" customHeight="1" outlineLevel="2">
      <c r="A1294" s="271" t="s">
        <v>5305</v>
      </c>
      <c r="B1294" s="195" t="s">
        <v>4134</v>
      </c>
      <c r="C1294" s="229">
        <v>23000291.300000001</v>
      </c>
      <c r="D1294" s="229">
        <f t="shared" si="99"/>
        <v>-23000291.300000001</v>
      </c>
      <c r="E1294" s="254"/>
      <c r="F1294" s="255"/>
      <c r="G1294" s="255"/>
      <c r="H1294" s="254"/>
      <c r="I1294" s="229">
        <v>23000291.300000001</v>
      </c>
      <c r="J1294" s="254"/>
      <c r="K1294" s="229">
        <f t="shared" si="100"/>
        <v>0</v>
      </c>
      <c r="L1294" s="251"/>
      <c r="M1294" s="229"/>
      <c r="N1294" s="228">
        <v>0</v>
      </c>
      <c r="O1294" s="64" t="s">
        <v>4130</v>
      </c>
      <c r="P1294" s="241" t="b">
        <f t="shared" si="107"/>
        <v>1</v>
      </c>
      <c r="Q1294" s="257">
        <v>0</v>
      </c>
      <c r="R1294" s="258">
        <f t="shared" si="106"/>
        <v>0</v>
      </c>
    </row>
    <row r="1295" spans="1:19" ht="12.75" customHeight="1" outlineLevel="2">
      <c r="A1295" s="271" t="s">
        <v>5306</v>
      </c>
      <c r="B1295" s="195" t="s">
        <v>4135</v>
      </c>
      <c r="C1295" s="229">
        <v>20850751.52</v>
      </c>
      <c r="D1295" s="229">
        <f t="shared" si="99"/>
        <v>-20850751.52</v>
      </c>
      <c r="E1295" s="254"/>
      <c r="F1295" s="308"/>
      <c r="G1295" s="308"/>
      <c r="H1295" s="296"/>
      <c r="I1295" s="229">
        <v>20850751.52</v>
      </c>
      <c r="J1295" s="254"/>
      <c r="K1295" s="229">
        <f t="shared" si="100"/>
        <v>0</v>
      </c>
      <c r="L1295" s="251"/>
      <c r="M1295" s="229"/>
      <c r="N1295" s="228">
        <v>0</v>
      </c>
      <c r="O1295" s="64" t="s">
        <v>4130</v>
      </c>
      <c r="P1295" s="241" t="b">
        <f t="shared" si="107"/>
        <v>1</v>
      </c>
      <c r="Q1295" s="257">
        <v>0</v>
      </c>
      <c r="R1295" s="258">
        <f t="shared" si="106"/>
        <v>0</v>
      </c>
    </row>
    <row r="1296" spans="1:19" ht="12.75" customHeight="1" outlineLevel="2">
      <c r="A1296" s="271" t="s">
        <v>5307</v>
      </c>
      <c r="B1296" s="195" t="s">
        <v>4136</v>
      </c>
      <c r="C1296" s="229">
        <v>34607.43</v>
      </c>
      <c r="D1296" s="229">
        <f t="shared" si="99"/>
        <v>-34607.43</v>
      </c>
      <c r="E1296" s="254"/>
      <c r="F1296" s="308"/>
      <c r="G1296" s="308"/>
      <c r="H1296" s="296"/>
      <c r="I1296" s="229">
        <v>34607.43</v>
      </c>
      <c r="J1296" s="254"/>
      <c r="K1296" s="229">
        <f t="shared" si="100"/>
        <v>0</v>
      </c>
      <c r="L1296" s="251"/>
      <c r="M1296" s="229"/>
      <c r="N1296" s="228">
        <v>0</v>
      </c>
      <c r="O1296" s="64" t="s">
        <v>4130</v>
      </c>
      <c r="P1296" s="241" t="b">
        <f t="shared" si="107"/>
        <v>1</v>
      </c>
      <c r="Q1296" s="257">
        <v>0</v>
      </c>
      <c r="R1296" s="258">
        <f t="shared" si="106"/>
        <v>0</v>
      </c>
    </row>
    <row r="1297" spans="1:18" outlineLevel="1">
      <c r="A1297" s="399" t="s">
        <v>4137</v>
      </c>
      <c r="C1297" s="253">
        <f>SUM(C1298:C1299)</f>
        <v>266096.07</v>
      </c>
      <c r="D1297" s="253">
        <f t="shared" si="99"/>
        <v>-266096.07</v>
      </c>
      <c r="E1297" s="254"/>
      <c r="F1297" s="255"/>
      <c r="G1297" s="255"/>
      <c r="H1297" s="254"/>
      <c r="I1297" s="253">
        <f>SUM(I1298:I1299)</f>
        <v>266096.07</v>
      </c>
      <c r="J1297" s="254"/>
      <c r="K1297" s="253">
        <f t="shared" si="100"/>
        <v>0</v>
      </c>
      <c r="L1297" s="256" t="e">
        <f>#REF!+C1297</f>
        <v>#REF!</v>
      </c>
      <c r="M1297" s="253"/>
      <c r="N1297" s="228" t="e">
        <v>#VALUE!</v>
      </c>
      <c r="O1297" s="64">
        <v>0</v>
      </c>
      <c r="Q1297" s="257">
        <v>0.39000000001397001</v>
      </c>
      <c r="R1297" s="258">
        <f t="shared" si="106"/>
        <v>-0.39000000001397001</v>
      </c>
    </row>
    <row r="1298" spans="1:18" outlineLevel="2">
      <c r="A1298" s="271" t="s">
        <v>5308</v>
      </c>
      <c r="B1298" s="195" t="s">
        <v>4138</v>
      </c>
      <c r="C1298" s="229">
        <v>0</v>
      </c>
      <c r="D1298" s="229">
        <f t="shared" si="99"/>
        <v>0</v>
      </c>
      <c r="E1298" s="254"/>
      <c r="F1298" s="255"/>
      <c r="G1298" s="255"/>
      <c r="H1298" s="254"/>
      <c r="I1298" s="229"/>
      <c r="J1298" s="254"/>
      <c r="K1298" s="229">
        <f t="shared" si="100"/>
        <v>0</v>
      </c>
      <c r="L1298" s="251"/>
      <c r="M1298" s="229"/>
      <c r="N1298" s="228">
        <v>0</v>
      </c>
      <c r="O1298" s="64" t="s">
        <v>4137</v>
      </c>
      <c r="P1298" s="241" t="b">
        <f>EXACT($A$1297,O1298)</f>
        <v>1</v>
      </c>
      <c r="Q1298" s="257">
        <v>0</v>
      </c>
      <c r="R1298" s="258">
        <f t="shared" si="106"/>
        <v>0</v>
      </c>
    </row>
    <row r="1299" spans="1:18" outlineLevel="2">
      <c r="A1299" s="271" t="s">
        <v>5309</v>
      </c>
      <c r="B1299" s="195" t="s">
        <v>4139</v>
      </c>
      <c r="C1299" s="229">
        <v>266096.07</v>
      </c>
      <c r="D1299" s="229">
        <f t="shared" si="99"/>
        <v>-266096.07</v>
      </c>
      <c r="E1299" s="254"/>
      <c r="F1299" s="255"/>
      <c r="G1299" s="255"/>
      <c r="H1299" s="254"/>
      <c r="I1299" s="229">
        <v>266096.07</v>
      </c>
      <c r="J1299" s="254"/>
      <c r="K1299" s="229">
        <f t="shared" si="100"/>
        <v>0</v>
      </c>
      <c r="L1299" s="251"/>
      <c r="M1299" s="229"/>
      <c r="N1299" s="228">
        <v>0</v>
      </c>
      <c r="O1299" s="64" t="s">
        <v>4137</v>
      </c>
      <c r="P1299" s="241" t="b">
        <f>EXACT($A$1297,O1299)</f>
        <v>1</v>
      </c>
      <c r="Q1299" s="257">
        <v>0</v>
      </c>
      <c r="R1299" s="258">
        <f t="shared" si="106"/>
        <v>0</v>
      </c>
    </row>
    <row r="1300" spans="1:18" outlineLevel="1">
      <c r="A1300" s="399" t="s">
        <v>4140</v>
      </c>
      <c r="C1300" s="253">
        <f>SUM(C1301:C1305)</f>
        <v>4748227.68</v>
      </c>
      <c r="D1300" s="253">
        <f t="shared" si="99"/>
        <v>-4748227.68</v>
      </c>
      <c r="E1300" s="254"/>
      <c r="F1300" s="255"/>
      <c r="G1300" s="255"/>
      <c r="H1300" s="254"/>
      <c r="I1300" s="253"/>
      <c r="J1300" s="254"/>
      <c r="K1300" s="253">
        <f t="shared" si="100"/>
        <v>-4748227.68</v>
      </c>
      <c r="L1300" s="256" t="e">
        <f>#REF!+C1300</f>
        <v>#REF!</v>
      </c>
      <c r="M1300" s="253"/>
      <c r="N1300" s="228" t="e">
        <v>#VALUE!</v>
      </c>
      <c r="O1300" s="64">
        <v>0</v>
      </c>
      <c r="Q1300" s="257">
        <v>-4331885.01</v>
      </c>
      <c r="R1300" s="258">
        <f t="shared" si="106"/>
        <v>-416342.66999999993</v>
      </c>
    </row>
    <row r="1301" spans="1:18" outlineLevel="2">
      <c r="A1301" s="271" t="s">
        <v>5310</v>
      </c>
      <c r="B1301" s="195" t="s">
        <v>4141</v>
      </c>
      <c r="C1301" s="229">
        <v>3978288.66</v>
      </c>
      <c r="D1301" s="229">
        <f t="shared" si="99"/>
        <v>-3978288.66</v>
      </c>
      <c r="E1301" s="254"/>
      <c r="F1301" s="255"/>
      <c r="G1301" s="255"/>
      <c r="H1301" s="254"/>
      <c r="I1301" s="229"/>
      <c r="J1301" s="254"/>
      <c r="K1301" s="229">
        <f t="shared" si="100"/>
        <v>-3978288.66</v>
      </c>
      <c r="L1301" s="251"/>
      <c r="M1301" s="229"/>
      <c r="N1301" s="228">
        <v>0</v>
      </c>
      <c r="O1301" s="64" t="s">
        <v>4140</v>
      </c>
      <c r="P1301" s="241" t="b">
        <f>EXACT($A$1300,O1301)</f>
        <v>1</v>
      </c>
      <c r="Q1301" s="257">
        <v>0</v>
      </c>
      <c r="R1301" s="258">
        <f t="shared" si="106"/>
        <v>-3978288.66</v>
      </c>
    </row>
    <row r="1302" spans="1:18" outlineLevel="2">
      <c r="A1302" s="271" t="s">
        <v>5311</v>
      </c>
      <c r="B1302" s="195" t="s">
        <v>4142</v>
      </c>
      <c r="C1302" s="229">
        <v>150071.70000000001</v>
      </c>
      <c r="D1302" s="229">
        <f t="shared" si="99"/>
        <v>-150071.70000000001</v>
      </c>
      <c r="E1302" s="254"/>
      <c r="F1302" s="255"/>
      <c r="G1302" s="255"/>
      <c r="H1302" s="254"/>
      <c r="I1302" s="229"/>
      <c r="J1302" s="254"/>
      <c r="K1302" s="229">
        <f t="shared" si="100"/>
        <v>-150071.70000000001</v>
      </c>
      <c r="L1302" s="251"/>
      <c r="M1302" s="229"/>
      <c r="N1302" s="228">
        <v>0</v>
      </c>
      <c r="O1302" s="64" t="s">
        <v>4140</v>
      </c>
      <c r="P1302" s="241" t="b">
        <f>EXACT($A$1300,O1302)</f>
        <v>1</v>
      </c>
      <c r="Q1302" s="257">
        <v>0</v>
      </c>
      <c r="R1302" s="258">
        <f t="shared" si="106"/>
        <v>-150071.70000000001</v>
      </c>
    </row>
    <row r="1303" spans="1:18" outlineLevel="2">
      <c r="A1303" s="271" t="s">
        <v>5312</v>
      </c>
      <c r="B1303" s="195" t="s">
        <v>4143</v>
      </c>
      <c r="C1303" s="229">
        <v>11497.129999999899</v>
      </c>
      <c r="D1303" s="229">
        <f t="shared" si="99"/>
        <v>-11497.129999999899</v>
      </c>
      <c r="E1303" s="254"/>
      <c r="F1303" s="255"/>
      <c r="G1303" s="255"/>
      <c r="H1303" s="254"/>
      <c r="I1303" s="229"/>
      <c r="J1303" s="254"/>
      <c r="K1303" s="229">
        <f t="shared" si="100"/>
        <v>-11497.129999999899</v>
      </c>
      <c r="L1303" s="251"/>
      <c r="M1303" s="229"/>
      <c r="N1303" s="228">
        <v>0</v>
      </c>
      <c r="O1303" s="64" t="s">
        <v>4140</v>
      </c>
      <c r="P1303" s="241" t="b">
        <f>EXACT($A$1300,O1303)</f>
        <v>1</v>
      </c>
      <c r="Q1303" s="257">
        <v>0</v>
      </c>
      <c r="R1303" s="258">
        <f t="shared" si="106"/>
        <v>-11497.129999999899</v>
      </c>
    </row>
    <row r="1304" spans="1:18" outlineLevel="2">
      <c r="A1304" s="271" t="s">
        <v>5313</v>
      </c>
      <c r="B1304" s="195" t="s">
        <v>4144</v>
      </c>
      <c r="C1304" s="229">
        <v>608370.18999999901</v>
      </c>
      <c r="D1304" s="229">
        <f t="shared" si="99"/>
        <v>-608370.18999999901</v>
      </c>
      <c r="E1304" s="254"/>
      <c r="F1304" s="255"/>
      <c r="G1304" s="255"/>
      <c r="H1304" s="254"/>
      <c r="I1304" s="229"/>
      <c r="J1304" s="254"/>
      <c r="K1304" s="229">
        <f t="shared" si="100"/>
        <v>-608370.18999999901</v>
      </c>
      <c r="L1304" s="251"/>
      <c r="M1304" s="229"/>
      <c r="N1304" s="228">
        <v>0</v>
      </c>
      <c r="O1304" s="64" t="s">
        <v>4140</v>
      </c>
      <c r="P1304" s="241" t="b">
        <f>EXACT($A$1300,O1304)</f>
        <v>1</v>
      </c>
      <c r="Q1304" s="257">
        <v>0</v>
      </c>
      <c r="R1304" s="258">
        <f t="shared" si="106"/>
        <v>-608370.18999999901</v>
      </c>
    </row>
    <row r="1305" spans="1:18" outlineLevel="2">
      <c r="A1305" s="400" t="s">
        <v>5314</v>
      </c>
      <c r="B1305" s="44" t="s">
        <v>4145</v>
      </c>
      <c r="C1305" s="229">
        <v>0</v>
      </c>
      <c r="D1305" s="229">
        <f t="shared" si="99"/>
        <v>0</v>
      </c>
      <c r="E1305" s="254"/>
      <c r="F1305" s="255"/>
      <c r="G1305" s="255"/>
      <c r="H1305" s="254"/>
      <c r="I1305" s="229"/>
      <c r="J1305" s="254"/>
      <c r="K1305" s="229">
        <f t="shared" si="100"/>
        <v>0</v>
      </c>
      <c r="L1305" s="251"/>
      <c r="M1305" s="229"/>
      <c r="N1305" s="228">
        <v>0</v>
      </c>
      <c r="O1305" s="64" t="s">
        <v>4140</v>
      </c>
      <c r="P1305" s="241" t="b">
        <f>EXACT($A$1300,O1305)</f>
        <v>1</v>
      </c>
      <c r="Q1305" s="257">
        <v>0</v>
      </c>
      <c r="R1305" s="258">
        <f t="shared" si="106"/>
        <v>0</v>
      </c>
    </row>
    <row r="1306" spans="1:18" outlineLevel="1">
      <c r="A1306" s="399" t="s">
        <v>4146</v>
      </c>
      <c r="C1306" s="253">
        <f>SUM(C1307)</f>
        <v>277666.15000000002</v>
      </c>
      <c r="D1306" s="253">
        <f t="shared" si="99"/>
        <v>-277666.15000000002</v>
      </c>
      <c r="E1306" s="265"/>
      <c r="F1306" s="255"/>
      <c r="G1306" s="255"/>
      <c r="H1306" s="254"/>
      <c r="I1306" s="253"/>
      <c r="J1306" s="254"/>
      <c r="K1306" s="253">
        <f t="shared" si="100"/>
        <v>-277666.15000000002</v>
      </c>
      <c r="L1306" s="256" t="e">
        <f>#REF!+C1306</f>
        <v>#REF!</v>
      </c>
      <c r="M1306" s="253"/>
      <c r="N1306" s="228" t="e">
        <v>#VALUE!</v>
      </c>
      <c r="O1306" s="64">
        <v>0</v>
      </c>
      <c r="Q1306" s="257">
        <v>-256905.69</v>
      </c>
      <c r="R1306" s="258">
        <f t="shared" si="106"/>
        <v>-20760.460000000021</v>
      </c>
    </row>
    <row r="1307" spans="1:18" outlineLevel="2">
      <c r="A1307" s="271" t="s">
        <v>5315</v>
      </c>
      <c r="B1307" s="195" t="s">
        <v>4147</v>
      </c>
      <c r="C1307" s="229">
        <v>277666.15000000002</v>
      </c>
      <c r="D1307" s="229">
        <f t="shared" si="99"/>
        <v>-277666.15000000002</v>
      </c>
      <c r="E1307" s="254"/>
      <c r="F1307" s="255"/>
      <c r="G1307" s="255"/>
      <c r="H1307" s="254"/>
      <c r="I1307" s="229"/>
      <c r="J1307" s="254"/>
      <c r="K1307" s="229">
        <f t="shared" si="100"/>
        <v>-277666.15000000002</v>
      </c>
      <c r="L1307" s="251"/>
      <c r="M1307" s="229"/>
      <c r="N1307" s="228">
        <v>0</v>
      </c>
      <c r="O1307" s="64" t="s">
        <v>4146</v>
      </c>
      <c r="P1307" s="241" t="b">
        <f>EXACT($A1306,O1307)</f>
        <v>1</v>
      </c>
      <c r="Q1307" s="257">
        <v>0</v>
      </c>
      <c r="R1307" s="258">
        <f t="shared" si="106"/>
        <v>-277666.15000000002</v>
      </c>
    </row>
    <row r="1308" spans="1:18" outlineLevel="1">
      <c r="A1308" s="399" t="s">
        <v>4148</v>
      </c>
      <c r="C1308" s="253">
        <f>SUM(C1309)</f>
        <v>9665647.2300000004</v>
      </c>
      <c r="D1308" s="253">
        <f t="shared" si="99"/>
        <v>-9665647.2300000004</v>
      </c>
      <c r="E1308" s="296"/>
      <c r="F1308" s="255"/>
      <c r="G1308" s="255"/>
      <c r="H1308" s="254"/>
      <c r="I1308" s="253"/>
      <c r="J1308" s="254"/>
      <c r="K1308" s="253">
        <f t="shared" si="100"/>
        <v>-9665647.2300000004</v>
      </c>
      <c r="L1308" s="256" t="e">
        <f>#REF!+C1308</f>
        <v>#REF!</v>
      </c>
      <c r="M1308" s="253"/>
      <c r="N1308" s="228" t="e">
        <v>#VALUE!</v>
      </c>
      <c r="O1308" s="64">
        <v>0</v>
      </c>
      <c r="Q1308" s="257">
        <v>-8810733.8000000007</v>
      </c>
      <c r="R1308" s="258">
        <f t="shared" si="106"/>
        <v>-854913.4299999997</v>
      </c>
    </row>
    <row r="1309" spans="1:18" outlineLevel="2">
      <c r="A1309" s="271" t="s">
        <v>5316</v>
      </c>
      <c r="B1309" s="195" t="s">
        <v>4149</v>
      </c>
      <c r="C1309" s="229">
        <v>9665647.2300000004</v>
      </c>
      <c r="D1309" s="229">
        <f t="shared" si="99"/>
        <v>-9665647.2300000004</v>
      </c>
      <c r="E1309" s="296"/>
      <c r="F1309" s="255"/>
      <c r="G1309" s="255"/>
      <c r="H1309" s="254"/>
      <c r="I1309" s="229"/>
      <c r="J1309" s="254"/>
      <c r="K1309" s="229">
        <f t="shared" si="100"/>
        <v>-9665647.2300000004</v>
      </c>
      <c r="L1309" s="251"/>
      <c r="M1309" s="229"/>
      <c r="N1309" s="228">
        <v>0</v>
      </c>
      <c r="O1309" s="64" t="s">
        <v>4148</v>
      </c>
      <c r="P1309" s="241" t="b">
        <f>EXACT($A1308,O1309)</f>
        <v>1</v>
      </c>
      <c r="Q1309" s="257">
        <v>0</v>
      </c>
      <c r="R1309" s="258">
        <f t="shared" si="106"/>
        <v>-9665647.2300000004</v>
      </c>
    </row>
    <row r="1310" spans="1:18" outlineLevel="1">
      <c r="A1310" s="399" t="s">
        <v>4150</v>
      </c>
      <c r="C1310" s="253">
        <f>SUM(C1311:C1312)</f>
        <v>168940.63</v>
      </c>
      <c r="D1310" s="253">
        <f t="shared" si="99"/>
        <v>-168940.63</v>
      </c>
      <c r="E1310" s="254"/>
      <c r="F1310" s="255"/>
      <c r="G1310" s="255"/>
      <c r="H1310" s="254"/>
      <c r="I1310" s="253"/>
      <c r="J1310" s="254"/>
      <c r="K1310" s="253">
        <f t="shared" si="100"/>
        <v>-168940.63</v>
      </c>
      <c r="L1310" s="256" t="e">
        <f>#REF!+C1310</f>
        <v>#REF!</v>
      </c>
      <c r="M1310" s="253"/>
      <c r="N1310" s="228" t="e">
        <v>#VALUE!</v>
      </c>
      <c r="O1310" s="64">
        <v>0</v>
      </c>
      <c r="Q1310" s="257">
        <v>-156020.95000000001</v>
      </c>
      <c r="R1310" s="258">
        <f t="shared" si="106"/>
        <v>-12919.679999999993</v>
      </c>
    </row>
    <row r="1311" spans="1:18" outlineLevel="2">
      <c r="A1311" s="271" t="s">
        <v>5317</v>
      </c>
      <c r="B1311" s="195" t="s">
        <v>4151</v>
      </c>
      <c r="C1311" s="229">
        <v>168940.63</v>
      </c>
      <c r="D1311" s="229">
        <f t="shared" si="99"/>
        <v>-168940.63</v>
      </c>
      <c r="E1311" s="254"/>
      <c r="F1311" s="255"/>
      <c r="G1311" s="255"/>
      <c r="H1311" s="254"/>
      <c r="I1311" s="229"/>
      <c r="J1311" s="254"/>
      <c r="K1311" s="229">
        <f t="shared" si="100"/>
        <v>-168940.63</v>
      </c>
      <c r="L1311" s="251"/>
      <c r="M1311" s="229"/>
      <c r="N1311" s="228">
        <v>0</v>
      </c>
      <c r="O1311" s="64" t="s">
        <v>4150</v>
      </c>
      <c r="P1311" s="241" t="b">
        <f>EXACT($A$1310,O1311)</f>
        <v>1</v>
      </c>
      <c r="Q1311" s="257">
        <v>0</v>
      </c>
      <c r="R1311" s="258">
        <f t="shared" si="106"/>
        <v>-168940.63</v>
      </c>
    </row>
    <row r="1312" spans="1:18" outlineLevel="2">
      <c r="A1312" s="400" t="s">
        <v>5318</v>
      </c>
      <c r="B1312" s="44" t="s">
        <v>4152</v>
      </c>
      <c r="C1312" s="229">
        <v>0</v>
      </c>
      <c r="D1312" s="229">
        <f t="shared" si="99"/>
        <v>0</v>
      </c>
      <c r="E1312" s="254"/>
      <c r="F1312" s="255"/>
      <c r="G1312" s="255"/>
      <c r="H1312" s="254"/>
      <c r="I1312" s="229"/>
      <c r="J1312" s="254"/>
      <c r="K1312" s="229">
        <f t="shared" si="100"/>
        <v>0</v>
      </c>
      <c r="L1312" s="251"/>
      <c r="M1312" s="229"/>
      <c r="N1312" s="228">
        <v>0</v>
      </c>
      <c r="O1312" s="64" t="s">
        <v>4150</v>
      </c>
      <c r="P1312" s="241" t="b">
        <f>EXACT($A$1310,O1312)</f>
        <v>1</v>
      </c>
      <c r="Q1312" s="257">
        <v>0</v>
      </c>
      <c r="R1312" s="258">
        <f t="shared" si="106"/>
        <v>0</v>
      </c>
    </row>
    <row r="1313" spans="1:18" outlineLevel="1">
      <c r="A1313" s="399" t="s">
        <v>4153</v>
      </c>
      <c r="C1313" s="253">
        <f>SUM(C1314)</f>
        <v>433018.88</v>
      </c>
      <c r="D1313" s="253">
        <f t="shared" si="99"/>
        <v>-433018.88</v>
      </c>
      <c r="E1313" s="254"/>
      <c r="F1313" s="255"/>
      <c r="G1313" s="255"/>
      <c r="H1313" s="254"/>
      <c r="I1313" s="253"/>
      <c r="J1313" s="254"/>
      <c r="K1313" s="253">
        <f t="shared" si="100"/>
        <v>-433018.88</v>
      </c>
      <c r="L1313" s="256" t="e">
        <f>#REF!+C1313</f>
        <v>#REF!</v>
      </c>
      <c r="M1313" s="253"/>
      <c r="N1313" s="228" t="e">
        <v>#VALUE!</v>
      </c>
      <c r="O1313" s="64">
        <v>0</v>
      </c>
      <c r="Q1313" s="257">
        <v>-391103.34</v>
      </c>
      <c r="R1313" s="258">
        <f t="shared" si="106"/>
        <v>-41915.539999999979</v>
      </c>
    </row>
    <row r="1314" spans="1:18" outlineLevel="2">
      <c r="A1314" s="271" t="s">
        <v>5319</v>
      </c>
      <c r="B1314" s="195" t="s">
        <v>4154</v>
      </c>
      <c r="C1314" s="229">
        <v>433018.88</v>
      </c>
      <c r="D1314" s="229">
        <f t="shared" si="99"/>
        <v>-433018.88</v>
      </c>
      <c r="E1314" s="254"/>
      <c r="F1314" s="255"/>
      <c r="G1314" s="255"/>
      <c r="H1314" s="254"/>
      <c r="I1314" s="229"/>
      <c r="J1314" s="254"/>
      <c r="K1314" s="229">
        <f t="shared" si="100"/>
        <v>-433018.88</v>
      </c>
      <c r="L1314" s="251"/>
      <c r="M1314" s="229"/>
      <c r="N1314" s="228">
        <v>0</v>
      </c>
      <c r="O1314" s="64" t="s">
        <v>4153</v>
      </c>
      <c r="P1314" s="241" t="b">
        <f>EXACT($A1313,O1314)</f>
        <v>1</v>
      </c>
      <c r="Q1314" s="257">
        <v>0</v>
      </c>
      <c r="R1314" s="258">
        <f t="shared" si="106"/>
        <v>-433018.88</v>
      </c>
    </row>
    <row r="1315" spans="1:18" outlineLevel="1">
      <c r="A1315" s="399" t="s">
        <v>4155</v>
      </c>
      <c r="C1315" s="253">
        <f>SUM(C1316)</f>
        <v>13895.559999999899</v>
      </c>
      <c r="D1315" s="253">
        <f t="shared" si="99"/>
        <v>-13895.559999999899</v>
      </c>
      <c r="E1315" s="254"/>
      <c r="F1315" s="255"/>
      <c r="G1315" s="255"/>
      <c r="H1315" s="254"/>
      <c r="I1315" s="253"/>
      <c r="J1315" s="254"/>
      <c r="K1315" s="253">
        <f t="shared" si="100"/>
        <v>-13895.559999999899</v>
      </c>
      <c r="L1315" s="256" t="e">
        <f>#REF!+C1315</f>
        <v>#REF!</v>
      </c>
      <c r="M1315" s="253"/>
      <c r="N1315" s="228" t="e">
        <v>#VALUE!</v>
      </c>
      <c r="O1315" s="64">
        <v>0</v>
      </c>
      <c r="Q1315" s="257">
        <v>-12552.64</v>
      </c>
      <c r="R1315" s="258">
        <f t="shared" si="106"/>
        <v>-1342.9199999999</v>
      </c>
    </row>
    <row r="1316" spans="1:18" outlineLevel="2">
      <c r="A1316" s="271" t="s">
        <v>5320</v>
      </c>
      <c r="B1316" s="195" t="s">
        <v>4156</v>
      </c>
      <c r="C1316" s="229">
        <v>13895.559999999899</v>
      </c>
      <c r="D1316" s="229">
        <f t="shared" si="99"/>
        <v>-13895.559999999899</v>
      </c>
      <c r="E1316" s="254"/>
      <c r="F1316" s="255"/>
      <c r="G1316" s="255"/>
      <c r="H1316" s="254"/>
      <c r="I1316" s="229"/>
      <c r="J1316" s="254"/>
      <c r="K1316" s="229">
        <f t="shared" si="100"/>
        <v>-13895.559999999899</v>
      </c>
      <c r="L1316" s="251"/>
      <c r="M1316" s="229"/>
      <c r="N1316" s="228">
        <v>0</v>
      </c>
      <c r="O1316" s="64" t="s">
        <v>4155</v>
      </c>
      <c r="P1316" s="241" t="b">
        <f>EXACT($A1315,O1316)</f>
        <v>1</v>
      </c>
      <c r="Q1316" s="257">
        <v>0</v>
      </c>
      <c r="R1316" s="258">
        <f t="shared" si="106"/>
        <v>-13895.559999999899</v>
      </c>
    </row>
    <row r="1317" spans="1:18" outlineLevel="1">
      <c r="A1317" s="399" t="s">
        <v>4157</v>
      </c>
      <c r="C1317" s="253">
        <f>SUM(C1318)</f>
        <v>413578.47999999899</v>
      </c>
      <c r="D1317" s="253">
        <f t="shared" si="99"/>
        <v>-413578.47999999899</v>
      </c>
      <c r="E1317" s="254"/>
      <c r="F1317" s="255"/>
      <c r="G1317" s="255"/>
      <c r="H1317" s="254"/>
      <c r="I1317" s="253"/>
      <c r="J1317" s="254"/>
      <c r="K1317" s="253">
        <f t="shared" si="100"/>
        <v>-413578.47999999899</v>
      </c>
      <c r="L1317" s="256" t="e">
        <f>#REF!+C1317</f>
        <v>#REF!</v>
      </c>
      <c r="M1317" s="253"/>
      <c r="N1317" s="228" t="e">
        <v>#VALUE!</v>
      </c>
      <c r="O1317" s="64">
        <v>0</v>
      </c>
      <c r="Q1317" s="257">
        <v>-379216.12</v>
      </c>
      <c r="R1317" s="258">
        <f t="shared" si="106"/>
        <v>-34362.359999998996</v>
      </c>
    </row>
    <row r="1318" spans="1:18" outlineLevel="2">
      <c r="A1318" s="271" t="s">
        <v>5321</v>
      </c>
      <c r="B1318" s="195" t="s">
        <v>4158</v>
      </c>
      <c r="C1318" s="229">
        <v>413578.47999999899</v>
      </c>
      <c r="D1318" s="229">
        <f t="shared" si="99"/>
        <v>-413578.47999999899</v>
      </c>
      <c r="E1318" s="254"/>
      <c r="F1318" s="255"/>
      <c r="G1318" s="255"/>
      <c r="H1318" s="254"/>
      <c r="I1318" s="229"/>
      <c r="J1318" s="254"/>
      <c r="K1318" s="229">
        <f t="shared" si="100"/>
        <v>-413578.47999999899</v>
      </c>
      <c r="L1318" s="251"/>
      <c r="M1318" s="229"/>
      <c r="N1318" s="228">
        <v>0</v>
      </c>
      <c r="O1318" s="64" t="s">
        <v>4157</v>
      </c>
      <c r="P1318" s="241" t="b">
        <f>EXACT($A1317,O1318)</f>
        <v>1</v>
      </c>
      <c r="Q1318" s="257">
        <v>0</v>
      </c>
      <c r="R1318" s="258">
        <f t="shared" si="106"/>
        <v>-413578.47999999899</v>
      </c>
    </row>
    <row r="1319" spans="1:18" outlineLevel="1">
      <c r="A1319" s="399" t="s">
        <v>4159</v>
      </c>
      <c r="C1319" s="253">
        <f>SUM(C1320)</f>
        <v>2980.9699999999898</v>
      </c>
      <c r="D1319" s="253">
        <f t="shared" si="99"/>
        <v>-2980.9699999999898</v>
      </c>
      <c r="E1319" s="265"/>
      <c r="F1319" s="255"/>
      <c r="G1319" s="255"/>
      <c r="H1319" s="254"/>
      <c r="I1319" s="253">
        <f>I1320</f>
        <v>2980.9699999999898</v>
      </c>
      <c r="J1319" s="254"/>
      <c r="K1319" s="253">
        <f t="shared" si="100"/>
        <v>0</v>
      </c>
      <c r="L1319" s="256" t="e">
        <f>#REF!+C1319</f>
        <v>#REF!</v>
      </c>
      <c r="M1319" s="253"/>
      <c r="N1319" s="228" t="e">
        <v>#VALUE!</v>
      </c>
      <c r="O1319" s="64">
        <v>0</v>
      </c>
      <c r="Q1319" s="257">
        <v>0.46999999999980002</v>
      </c>
      <c r="R1319" s="258">
        <f t="shared" si="106"/>
        <v>-0.46999999999980002</v>
      </c>
    </row>
    <row r="1320" spans="1:18" outlineLevel="2">
      <c r="A1320" s="271" t="s">
        <v>5322</v>
      </c>
      <c r="B1320" s="195" t="s">
        <v>4160</v>
      </c>
      <c r="C1320" s="229">
        <v>2980.9699999999898</v>
      </c>
      <c r="D1320" s="229">
        <f t="shared" si="99"/>
        <v>-2980.9699999999898</v>
      </c>
      <c r="E1320" s="254"/>
      <c r="F1320" s="255"/>
      <c r="G1320" s="255"/>
      <c r="H1320" s="254"/>
      <c r="I1320" s="229">
        <v>2980.9699999999898</v>
      </c>
      <c r="J1320" s="254"/>
      <c r="K1320" s="229">
        <f t="shared" si="100"/>
        <v>0</v>
      </c>
      <c r="L1320" s="251"/>
      <c r="M1320" s="229"/>
      <c r="N1320" s="228">
        <v>0</v>
      </c>
      <c r="O1320" s="64" t="s">
        <v>4159</v>
      </c>
      <c r="P1320" s="241" t="b">
        <f>EXACT($A1319,O1320)</f>
        <v>1</v>
      </c>
      <c r="Q1320" s="257">
        <v>0</v>
      </c>
      <c r="R1320" s="258">
        <f t="shared" si="106"/>
        <v>0</v>
      </c>
    </row>
    <row r="1321" spans="1:18" outlineLevel="1">
      <c r="A1321" s="399" t="s">
        <v>4161</v>
      </c>
      <c r="C1321" s="253">
        <f>SUM(C1322)</f>
        <v>341212.66999999899</v>
      </c>
      <c r="D1321" s="253">
        <f t="shared" si="99"/>
        <v>-341212.66999999899</v>
      </c>
      <c r="E1321" s="254"/>
      <c r="F1321" s="255"/>
      <c r="G1321" s="255"/>
      <c r="H1321" s="254"/>
      <c r="I1321" s="253">
        <f>I1322</f>
        <v>341212.66999999899</v>
      </c>
      <c r="J1321" s="254"/>
      <c r="K1321" s="253">
        <f t="shared" si="100"/>
        <v>0</v>
      </c>
      <c r="L1321" s="256" t="e">
        <f>#REF!+C1321</f>
        <v>#REF!</v>
      </c>
      <c r="M1321" s="253"/>
      <c r="N1321" s="228" t="e">
        <v>#VALUE!</v>
      </c>
      <c r="O1321" s="64">
        <v>0</v>
      </c>
      <c r="Q1321" s="257">
        <v>-3.0000000027939702E-2</v>
      </c>
      <c r="R1321" s="258">
        <f t="shared" si="106"/>
        <v>3.0000000027939702E-2</v>
      </c>
    </row>
    <row r="1322" spans="1:18" outlineLevel="2">
      <c r="A1322" s="271" t="s">
        <v>5323</v>
      </c>
      <c r="B1322" s="195" t="s">
        <v>4162</v>
      </c>
      <c r="C1322" s="229">
        <v>341212.66999999899</v>
      </c>
      <c r="D1322" s="229">
        <f t="shared" si="99"/>
        <v>-341212.66999999899</v>
      </c>
      <c r="E1322" s="254"/>
      <c r="F1322" s="255"/>
      <c r="G1322" s="255"/>
      <c r="H1322" s="254"/>
      <c r="I1322" s="229">
        <v>341212.66999999899</v>
      </c>
      <c r="J1322" s="254"/>
      <c r="K1322" s="229">
        <f t="shared" si="100"/>
        <v>0</v>
      </c>
      <c r="L1322" s="251"/>
      <c r="M1322" s="229"/>
      <c r="N1322" s="228">
        <v>0</v>
      </c>
      <c r="O1322" s="64" t="s">
        <v>4161</v>
      </c>
      <c r="P1322" s="241" t="b">
        <f>EXACT($A1321,O1322)</f>
        <v>1</v>
      </c>
      <c r="Q1322" s="257">
        <v>0</v>
      </c>
      <c r="R1322" s="258">
        <f t="shared" si="106"/>
        <v>0</v>
      </c>
    </row>
    <row r="1323" spans="1:18" outlineLevel="1">
      <c r="A1323" s="399" t="s">
        <v>4163</v>
      </c>
      <c r="C1323" s="253">
        <f>SUM(C1324)</f>
        <v>6931298.25</v>
      </c>
      <c r="D1323" s="253">
        <f t="shared" si="99"/>
        <v>-6931298.25</v>
      </c>
      <c r="E1323" s="254"/>
      <c r="F1323" s="255"/>
      <c r="G1323" s="255"/>
      <c r="H1323" s="254"/>
      <c r="I1323" s="253">
        <f>I1324</f>
        <v>0</v>
      </c>
      <c r="J1323" s="254"/>
      <c r="K1323" s="253">
        <f t="shared" si="100"/>
        <v>-6931298.25</v>
      </c>
      <c r="L1323" s="256" t="e">
        <f>#REF!+C1323</f>
        <v>#REF!</v>
      </c>
      <c r="M1323" s="253"/>
      <c r="N1323" s="228" t="e">
        <v>#VALUE!</v>
      </c>
      <c r="O1323" s="64">
        <v>0</v>
      </c>
      <c r="Q1323" s="257">
        <v>-1114138.6399999999</v>
      </c>
      <c r="R1323" s="258">
        <f t="shared" si="106"/>
        <v>-5817159.6100000003</v>
      </c>
    </row>
    <row r="1324" spans="1:18" outlineLevel="2">
      <c r="A1324" s="271" t="s">
        <v>5324</v>
      </c>
      <c r="B1324" s="195" t="s">
        <v>4164</v>
      </c>
      <c r="C1324" s="229">
        <v>6931298.25</v>
      </c>
      <c r="D1324" s="229">
        <f t="shared" ref="D1324:D1411" si="108">C1324*-1</f>
        <v>-6931298.25</v>
      </c>
      <c r="E1324" s="254"/>
      <c r="F1324" s="255"/>
      <c r="G1324" s="255"/>
      <c r="H1324" s="254"/>
      <c r="I1324" s="229">
        <v>0</v>
      </c>
      <c r="J1324" s="254"/>
      <c r="K1324" s="229">
        <f t="shared" ref="K1324:K1411" si="109">D1324+I1324</f>
        <v>-6931298.25</v>
      </c>
      <c r="L1324" s="251"/>
      <c r="M1324" s="229"/>
      <c r="N1324" s="228">
        <v>0</v>
      </c>
      <c r="O1324" s="64" t="s">
        <v>4163</v>
      </c>
      <c r="P1324" s="241" t="b">
        <f>EXACT($A1323,O1324)</f>
        <v>1</v>
      </c>
      <c r="Q1324" s="257">
        <v>0</v>
      </c>
      <c r="R1324" s="258">
        <f t="shared" si="106"/>
        <v>-6931298.25</v>
      </c>
    </row>
    <row r="1325" spans="1:18" outlineLevel="1">
      <c r="A1325" s="399" t="s">
        <v>4165</v>
      </c>
      <c r="C1325" s="253">
        <f>SUM(C1326)</f>
        <v>0</v>
      </c>
      <c r="D1325" s="253">
        <f t="shared" si="108"/>
        <v>0</v>
      </c>
      <c r="E1325" s="265"/>
      <c r="F1325" s="255"/>
      <c r="G1325" s="255"/>
      <c r="H1325" s="254"/>
      <c r="I1325" s="253">
        <f>I1326</f>
        <v>0</v>
      </c>
      <c r="J1325" s="254"/>
      <c r="K1325" s="253">
        <f t="shared" si="109"/>
        <v>0</v>
      </c>
      <c r="L1325" s="256" t="e">
        <f>#REF!+C1325</f>
        <v>#REF!</v>
      </c>
      <c r="M1325" s="253"/>
      <c r="N1325" s="228" t="e">
        <v>#VALUE!</v>
      </c>
      <c r="O1325" s="64">
        <v>0</v>
      </c>
      <c r="Q1325" s="257">
        <v>0</v>
      </c>
      <c r="R1325" s="258">
        <f t="shared" si="106"/>
        <v>0</v>
      </c>
    </row>
    <row r="1326" spans="1:18" outlineLevel="2">
      <c r="A1326" s="271" t="s">
        <v>5325</v>
      </c>
      <c r="B1326" s="195" t="s">
        <v>4166</v>
      </c>
      <c r="C1326" s="229">
        <v>0</v>
      </c>
      <c r="D1326" s="229">
        <f t="shared" si="108"/>
        <v>0</v>
      </c>
      <c r="E1326" s="254"/>
      <c r="F1326" s="255"/>
      <c r="G1326" s="255"/>
      <c r="H1326" s="254"/>
      <c r="I1326" s="229">
        <v>0</v>
      </c>
      <c r="J1326" s="254"/>
      <c r="K1326" s="229">
        <f t="shared" si="109"/>
        <v>0</v>
      </c>
      <c r="L1326" s="251"/>
      <c r="M1326" s="229"/>
      <c r="N1326" s="228">
        <v>0</v>
      </c>
      <c r="O1326" s="64" t="s">
        <v>4165</v>
      </c>
      <c r="P1326" s="241" t="b">
        <f>EXACT($A1325,O1326)</f>
        <v>1</v>
      </c>
      <c r="Q1326" s="257">
        <v>0</v>
      </c>
      <c r="R1326" s="258">
        <f t="shared" si="106"/>
        <v>0</v>
      </c>
    </row>
    <row r="1327" spans="1:18" outlineLevel="1">
      <c r="A1327" s="399" t="s">
        <v>4167</v>
      </c>
      <c r="C1327" s="253">
        <f>SUM(C1328)</f>
        <v>162306.26</v>
      </c>
      <c r="D1327" s="253">
        <f t="shared" si="108"/>
        <v>-162306.26</v>
      </c>
      <c r="E1327" s="296"/>
      <c r="F1327" s="255"/>
      <c r="G1327" s="255"/>
      <c r="H1327" s="254"/>
      <c r="I1327" s="253">
        <f>I1328</f>
        <v>162306.26</v>
      </c>
      <c r="J1327" s="254"/>
      <c r="K1327" s="253">
        <f t="shared" si="109"/>
        <v>0</v>
      </c>
      <c r="L1327" s="256" t="e">
        <f>#REF!+C1327</f>
        <v>#REF!</v>
      </c>
      <c r="M1327" s="253"/>
      <c r="N1327" s="228" t="e">
        <v>#VALUE!</v>
      </c>
      <c r="O1327" s="64">
        <v>0</v>
      </c>
      <c r="Q1327" s="257">
        <v>0.239999999990687</v>
      </c>
      <c r="R1327" s="258">
        <f t="shared" si="106"/>
        <v>-0.239999999990687</v>
      </c>
    </row>
    <row r="1328" spans="1:18" outlineLevel="2">
      <c r="A1328" s="271" t="s">
        <v>5326</v>
      </c>
      <c r="B1328" s="195" t="s">
        <v>4168</v>
      </c>
      <c r="C1328" s="229">
        <v>162306.26</v>
      </c>
      <c r="D1328" s="229">
        <f t="shared" si="108"/>
        <v>-162306.26</v>
      </c>
      <c r="E1328" s="254"/>
      <c r="F1328" s="255"/>
      <c r="G1328" s="255"/>
      <c r="H1328" s="254"/>
      <c r="I1328" s="229">
        <v>162306.26</v>
      </c>
      <c r="J1328" s="254"/>
      <c r="K1328" s="229">
        <f t="shared" si="109"/>
        <v>0</v>
      </c>
      <c r="L1328" s="251"/>
      <c r="M1328" s="229"/>
      <c r="N1328" s="228">
        <v>0</v>
      </c>
      <c r="O1328" s="64" t="s">
        <v>4167</v>
      </c>
      <c r="P1328" s="241" t="b">
        <f>EXACT($A1327,O1328)</f>
        <v>1</v>
      </c>
      <c r="Q1328" s="257">
        <v>0</v>
      </c>
      <c r="R1328" s="258">
        <f t="shared" si="106"/>
        <v>0</v>
      </c>
    </row>
    <row r="1329" spans="1:18" outlineLevel="1">
      <c r="A1329" s="399" t="s">
        <v>4169</v>
      </c>
      <c r="C1329" s="253">
        <f>SUM(C1330)</f>
        <v>0</v>
      </c>
      <c r="D1329" s="253">
        <f t="shared" si="108"/>
        <v>0</v>
      </c>
      <c r="E1329" s="254"/>
      <c r="F1329" s="255"/>
      <c r="G1329" s="255"/>
      <c r="H1329" s="254"/>
      <c r="I1329" s="253">
        <f>I1330</f>
        <v>-220582999.29535568</v>
      </c>
      <c r="J1329" s="254"/>
      <c r="K1329" s="253">
        <f>D1329+I1329</f>
        <v>-220582999.29535568</v>
      </c>
      <c r="L1329" s="251"/>
      <c r="M1329" s="229"/>
      <c r="N1329" s="228" t="e">
        <v>#VALUE!</v>
      </c>
      <c r="O1329" s="64">
        <v>0</v>
      </c>
      <c r="Q1329" s="257">
        <v>-202004799</v>
      </c>
      <c r="R1329" s="258">
        <f t="shared" si="106"/>
        <v>-18578200.295355678</v>
      </c>
    </row>
    <row r="1330" spans="1:18" outlineLevel="2">
      <c r="A1330" s="32"/>
      <c r="B1330" s="45" t="s">
        <v>4170</v>
      </c>
      <c r="C1330" s="283"/>
      <c r="D1330" s="283"/>
      <c r="E1330" s="254"/>
      <c r="F1330" s="250"/>
      <c r="G1330" s="250"/>
      <c r="H1330" s="249"/>
      <c r="I1330" s="229">
        <v>-220582999.29535568</v>
      </c>
      <c r="J1330" s="254"/>
      <c r="K1330" s="283"/>
      <c r="L1330" s="256"/>
      <c r="M1330" s="229"/>
      <c r="N1330" s="228"/>
      <c r="O1330" s="64">
        <v>0</v>
      </c>
      <c r="Q1330" s="257">
        <v>0</v>
      </c>
      <c r="R1330" s="258">
        <f>K1330+Q1330</f>
        <v>0</v>
      </c>
    </row>
    <row r="1331" spans="1:18" outlineLevel="1">
      <c r="C1331" s="228"/>
      <c r="D1331" s="228"/>
      <c r="E1331" s="265"/>
      <c r="F1331" s="255"/>
      <c r="G1331" s="255"/>
      <c r="H1331" s="254"/>
      <c r="I1331" s="228"/>
      <c r="J1331" s="254"/>
      <c r="K1331" s="228"/>
      <c r="L1331" s="251"/>
      <c r="M1331" s="228"/>
      <c r="N1331" s="228"/>
      <c r="O1331" s="64"/>
      <c r="Q1331" s="257"/>
      <c r="R1331" s="258"/>
    </row>
    <row r="1332" spans="1:18">
      <c r="A1332" s="399" t="s">
        <v>4171</v>
      </c>
      <c r="B1332" s="248"/>
      <c r="C1332" s="228">
        <f>C1284+C1286+C1288+C1290+C1297+C1300+C1306+C1308+C1310+C1313+C1315+C1317+C1319+C1321+C1323+C1325+C1327+C1329</f>
        <v>375278345.71999907</v>
      </c>
      <c r="D1332" s="228">
        <f t="shared" si="108"/>
        <v>-375278345.71999907</v>
      </c>
      <c r="E1332" s="254"/>
      <c r="F1332" s="255"/>
      <c r="G1332" s="255"/>
      <c r="H1332" s="254"/>
      <c r="I1332" s="281">
        <f>I1284+I1286+I1288+I1290+I1297+I1300+I1306+I1308+I1310+I1313+I1315+I1317+I1319+I1321+I1323+I1325+I1327+I1329</f>
        <v>130326611.76464337</v>
      </c>
      <c r="J1332" s="254"/>
      <c r="K1332" s="228">
        <f t="shared" si="109"/>
        <v>-244951733.9553557</v>
      </c>
      <c r="L1332" s="256" t="e">
        <f>#REF!+C1332</f>
        <v>#REF!</v>
      </c>
      <c r="M1332" s="218"/>
      <c r="N1332" s="228" t="e">
        <v>#VALUE!</v>
      </c>
      <c r="O1332" s="64"/>
      <c r="Q1332" s="257"/>
      <c r="R1332" s="258"/>
    </row>
    <row r="1333" spans="1:18" outlineLevel="1">
      <c r="A1333" s="399" t="s">
        <v>2870</v>
      </c>
      <c r="C1333" s="253">
        <f>SUM(C1334)</f>
        <v>-93262702.120000005</v>
      </c>
      <c r="D1333" s="253">
        <f t="shared" si="108"/>
        <v>93262702.120000005</v>
      </c>
      <c r="E1333" s="254"/>
      <c r="F1333" s="255"/>
      <c r="G1333" s="255"/>
      <c r="H1333" s="254"/>
      <c r="I1333" s="253">
        <f>I1334</f>
        <v>-93262702.120000005</v>
      </c>
      <c r="J1333" s="254"/>
      <c r="K1333" s="253">
        <f t="shared" si="109"/>
        <v>0</v>
      </c>
      <c r="L1333" s="256" t="e">
        <f>#REF!+C1333</f>
        <v>#REF!</v>
      </c>
      <c r="M1333" s="228"/>
      <c r="N1333" s="228" t="e">
        <v>#VALUE!</v>
      </c>
      <c r="O1333" s="64">
        <v>0</v>
      </c>
      <c r="Q1333" s="257">
        <v>0.109999999403954</v>
      </c>
      <c r="R1333" s="258">
        <f t="shared" ref="R1333:R1339" si="110">K1333-Q1333</f>
        <v>-0.109999999403954</v>
      </c>
    </row>
    <row r="1334" spans="1:18" outlineLevel="2">
      <c r="A1334" s="400" t="s">
        <v>5327</v>
      </c>
      <c r="B1334" s="195" t="s">
        <v>2871</v>
      </c>
      <c r="C1334" s="229">
        <v>-93262702.120000005</v>
      </c>
      <c r="D1334" s="229">
        <f t="shared" si="108"/>
        <v>93262702.120000005</v>
      </c>
      <c r="E1334" s="254"/>
      <c r="F1334" s="255"/>
      <c r="G1334" s="255"/>
      <c r="H1334" s="254"/>
      <c r="I1334" s="229">
        <v>-93262702.120000005</v>
      </c>
      <c r="J1334" s="254"/>
      <c r="K1334" s="229">
        <f t="shared" si="109"/>
        <v>0</v>
      </c>
      <c r="L1334" s="251"/>
      <c r="M1334" s="229"/>
      <c r="N1334" s="228">
        <v>0</v>
      </c>
      <c r="O1334" s="64" t="s">
        <v>2870</v>
      </c>
      <c r="P1334" s="241" t="b">
        <f>EXACT($A1333,O1334)</f>
        <v>1</v>
      </c>
      <c r="Q1334" s="257">
        <v>0</v>
      </c>
      <c r="R1334" s="258">
        <f t="shared" si="110"/>
        <v>0</v>
      </c>
    </row>
    <row r="1335" spans="1:18" outlineLevel="1">
      <c r="A1335" s="399" t="s">
        <v>4172</v>
      </c>
      <c r="C1335" s="253">
        <f>SUM(C1336:C1337)</f>
        <v>-299.27999999999901</v>
      </c>
      <c r="D1335" s="253">
        <f t="shared" si="108"/>
        <v>299.27999999999901</v>
      </c>
      <c r="E1335" s="254"/>
      <c r="F1335" s="255"/>
      <c r="G1335" s="255"/>
      <c r="H1335" s="254"/>
      <c r="I1335" s="229"/>
      <c r="J1335" s="254"/>
      <c r="K1335" s="253">
        <f t="shared" si="109"/>
        <v>299.27999999999901</v>
      </c>
      <c r="L1335" s="251"/>
      <c r="M1335" s="229"/>
      <c r="N1335" s="228" t="e">
        <v>#VALUE!</v>
      </c>
      <c r="O1335" s="64">
        <v>0</v>
      </c>
      <c r="Q1335" s="257">
        <v>274.33999999999997</v>
      </c>
      <c r="R1335" s="258">
        <f t="shared" si="110"/>
        <v>24.939999999999031</v>
      </c>
    </row>
    <row r="1336" spans="1:18" outlineLevel="2">
      <c r="A1336" s="400" t="s">
        <v>5328</v>
      </c>
      <c r="B1336" s="195" t="s">
        <v>4173</v>
      </c>
      <c r="C1336" s="272">
        <v>-299.27999999999901</v>
      </c>
      <c r="D1336" s="229">
        <f t="shared" si="108"/>
        <v>299.27999999999901</v>
      </c>
      <c r="E1336" s="254"/>
      <c r="F1336" s="255"/>
      <c r="G1336" s="255"/>
      <c r="H1336" s="254"/>
      <c r="I1336" s="229"/>
      <c r="J1336" s="254"/>
      <c r="K1336" s="229">
        <f t="shared" si="109"/>
        <v>299.27999999999901</v>
      </c>
      <c r="L1336" s="251"/>
      <c r="M1336" s="229"/>
      <c r="N1336" s="228">
        <v>0</v>
      </c>
      <c r="O1336" s="64" t="s">
        <v>4172</v>
      </c>
      <c r="P1336" s="241" t="b">
        <f>EXACT($A$1335,O1336)</f>
        <v>1</v>
      </c>
      <c r="Q1336" s="257">
        <v>0</v>
      </c>
      <c r="R1336" s="258">
        <f t="shared" si="110"/>
        <v>299.27999999999901</v>
      </c>
    </row>
    <row r="1337" spans="1:18" outlineLevel="2">
      <c r="A1337" s="400" t="s">
        <v>5329</v>
      </c>
      <c r="B1337" s="195" t="s">
        <v>2650</v>
      </c>
      <c r="C1337" s="272">
        <v>0</v>
      </c>
      <c r="D1337" s="229">
        <f t="shared" si="108"/>
        <v>0</v>
      </c>
      <c r="E1337" s="254"/>
      <c r="F1337" s="255"/>
      <c r="G1337" s="255"/>
      <c r="H1337" s="254"/>
      <c r="I1337" s="229"/>
      <c r="J1337" s="254"/>
      <c r="K1337" s="229">
        <f t="shared" si="109"/>
        <v>0</v>
      </c>
      <c r="L1337" s="251"/>
      <c r="M1337" s="229"/>
      <c r="N1337" s="228">
        <v>0</v>
      </c>
      <c r="O1337" s="64" t="s">
        <v>4172</v>
      </c>
      <c r="P1337" s="241" t="b">
        <f>EXACT($A$1335,O1337)</f>
        <v>1</v>
      </c>
      <c r="Q1337" s="257">
        <v>0</v>
      </c>
      <c r="R1337" s="258">
        <f t="shared" si="110"/>
        <v>0</v>
      </c>
    </row>
    <row r="1338" spans="1:18" outlineLevel="1">
      <c r="A1338" s="399" t="s">
        <v>4174</v>
      </c>
      <c r="C1338" s="253">
        <f>SUM(C1339)</f>
        <v>-176835.179999999</v>
      </c>
      <c r="D1338" s="253">
        <f t="shared" si="108"/>
        <v>176835.179999999</v>
      </c>
      <c r="E1338" s="254"/>
      <c r="F1338" s="255"/>
      <c r="G1338" s="255"/>
      <c r="H1338" s="254"/>
      <c r="I1338" s="253">
        <f>I1339</f>
        <v>-176835.179999999</v>
      </c>
      <c r="J1338" s="254"/>
      <c r="K1338" s="253">
        <f t="shared" si="109"/>
        <v>0</v>
      </c>
      <c r="L1338" s="256" t="e">
        <f>#REF!+C1338</f>
        <v>#REF!</v>
      </c>
      <c r="M1338" s="228"/>
      <c r="N1338" s="228" t="e">
        <v>#VALUE!</v>
      </c>
      <c r="O1338" s="64">
        <v>0</v>
      </c>
      <c r="Q1338" s="257">
        <v>0.44000000000232797</v>
      </c>
      <c r="R1338" s="258">
        <f t="shared" si="110"/>
        <v>-0.44000000000232797</v>
      </c>
    </row>
    <row r="1339" spans="1:18" ht="12.75" customHeight="1" outlineLevel="2">
      <c r="A1339" s="400" t="s">
        <v>5330</v>
      </c>
      <c r="B1339" s="195" t="s">
        <v>4175</v>
      </c>
      <c r="C1339" s="229">
        <v>-176835.179999999</v>
      </c>
      <c r="D1339" s="229">
        <f t="shared" si="108"/>
        <v>176835.179999999</v>
      </c>
      <c r="E1339" s="254"/>
      <c r="F1339" s="255"/>
      <c r="G1339" s="255"/>
      <c r="H1339" s="254"/>
      <c r="I1339" s="229">
        <v>-176835.179999999</v>
      </c>
      <c r="J1339" s="254"/>
      <c r="K1339" s="229">
        <f t="shared" si="109"/>
        <v>0</v>
      </c>
      <c r="L1339" s="251"/>
      <c r="M1339" s="229"/>
      <c r="N1339" s="228">
        <v>0</v>
      </c>
      <c r="O1339" s="64" t="s">
        <v>4174</v>
      </c>
      <c r="P1339" s="241" t="b">
        <f>EXACT($A1338,O1339)</f>
        <v>1</v>
      </c>
      <c r="Q1339" s="257">
        <v>0</v>
      </c>
      <c r="R1339" s="258">
        <f t="shared" si="110"/>
        <v>0</v>
      </c>
    </row>
    <row r="1340" spans="1:18" outlineLevel="1">
      <c r="C1340" s="228"/>
      <c r="D1340" s="228"/>
      <c r="E1340" s="254"/>
      <c r="F1340" s="255"/>
      <c r="G1340" s="255"/>
      <c r="H1340" s="254"/>
      <c r="I1340" s="228"/>
      <c r="J1340" s="254"/>
      <c r="K1340" s="228"/>
      <c r="L1340" s="251"/>
      <c r="M1340" s="228"/>
      <c r="N1340" s="228"/>
      <c r="O1340" s="64"/>
      <c r="Q1340" s="257"/>
      <c r="R1340" s="258"/>
    </row>
    <row r="1341" spans="1:18">
      <c r="A1341" s="399" t="s">
        <v>4176</v>
      </c>
      <c r="B1341" s="248"/>
      <c r="C1341" s="228">
        <f>C1333+C1338+C1335</f>
        <v>-93439836.579999998</v>
      </c>
      <c r="D1341" s="228">
        <f t="shared" si="108"/>
        <v>93439836.579999998</v>
      </c>
      <c r="E1341" s="254"/>
      <c r="F1341" s="255"/>
      <c r="G1341" s="255"/>
      <c r="H1341" s="254"/>
      <c r="I1341" s="228">
        <f>I1333+I1335+I1338</f>
        <v>-93439537.299999997</v>
      </c>
      <c r="J1341" s="254"/>
      <c r="K1341" s="228">
        <f t="shared" si="109"/>
        <v>299.28000000119209</v>
      </c>
      <c r="L1341" s="256" t="e">
        <f>#REF!+C1341</f>
        <v>#REF!</v>
      </c>
      <c r="M1341" s="218"/>
      <c r="N1341" s="228" t="e">
        <v>#VALUE!</v>
      </c>
      <c r="O1341" s="64"/>
      <c r="Q1341" s="257"/>
      <c r="R1341" s="258"/>
    </row>
    <row r="1342" spans="1:18">
      <c r="A1342" s="248"/>
      <c r="B1342" s="248"/>
      <c r="C1342" s="218"/>
      <c r="D1342" s="218"/>
      <c r="E1342" s="254"/>
      <c r="F1342" s="255"/>
      <c r="G1342" s="255"/>
      <c r="H1342" s="254"/>
      <c r="I1342" s="218"/>
      <c r="J1342" s="254"/>
      <c r="K1342" s="218"/>
      <c r="L1342" s="251"/>
      <c r="M1342" s="218"/>
      <c r="N1342" s="228"/>
      <c r="O1342" s="64"/>
      <c r="Q1342" s="257"/>
      <c r="R1342" s="258"/>
    </row>
    <row r="1343" spans="1:18">
      <c r="A1343" s="421" t="s">
        <v>4177</v>
      </c>
      <c r="B1343" s="248"/>
      <c r="C1343" s="275">
        <f>C1266+C1332+C1341+C1283</f>
        <v>-326256974.53999591</v>
      </c>
      <c r="D1343" s="275">
        <f t="shared" si="108"/>
        <v>326256974.53999591</v>
      </c>
      <c r="E1343" s="254"/>
      <c r="F1343" s="255"/>
      <c r="G1343" s="255"/>
      <c r="H1343" s="254"/>
      <c r="I1343" s="275">
        <f>I1266+I1332+I1341+I1283</f>
        <v>13102148.544643585</v>
      </c>
      <c r="J1343" s="296"/>
      <c r="K1343" s="275">
        <f t="shared" si="109"/>
        <v>339359123.08463949</v>
      </c>
      <c r="L1343" s="302" t="e">
        <f>#REF!+C1343</f>
        <v>#REF!</v>
      </c>
      <c r="M1343" s="275"/>
      <c r="N1343" s="228" t="e">
        <v>#VALUE!</v>
      </c>
      <c r="O1343" s="64"/>
      <c r="Q1343" s="257"/>
      <c r="R1343" s="258"/>
    </row>
    <row r="1344" spans="1:18">
      <c r="C1344" s="228"/>
      <c r="D1344" s="228"/>
      <c r="E1344" s="254"/>
      <c r="F1344" s="255"/>
      <c r="G1344" s="255"/>
      <c r="H1344" s="254"/>
      <c r="I1344" s="228"/>
      <c r="J1344" s="254"/>
      <c r="K1344" s="228"/>
      <c r="L1344" s="251"/>
      <c r="M1344" s="228"/>
      <c r="N1344" s="228"/>
      <c r="O1344" s="64"/>
      <c r="Q1344" s="257"/>
      <c r="R1344" s="258"/>
    </row>
    <row r="1345" spans="1:18" outlineLevel="1">
      <c r="A1345" s="399" t="s">
        <v>4178</v>
      </c>
      <c r="C1345" s="253">
        <f>SUM(C1346)</f>
        <v>39860898.539999902</v>
      </c>
      <c r="D1345" s="253">
        <f t="shared" si="108"/>
        <v>-39860898.539999902</v>
      </c>
      <c r="E1345" s="254"/>
      <c r="F1345" s="228"/>
      <c r="G1345" s="228"/>
      <c r="H1345" s="254"/>
      <c r="I1345" s="253"/>
      <c r="J1345" s="254"/>
      <c r="K1345" s="253">
        <f t="shared" si="109"/>
        <v>-39860898.539999902</v>
      </c>
      <c r="L1345" s="256" t="e">
        <f>#REF!+C1345</f>
        <v>#REF!</v>
      </c>
      <c r="M1345" s="253"/>
      <c r="N1345" s="228" t="e">
        <v>#VALUE!</v>
      </c>
      <c r="O1345" s="64">
        <v>0</v>
      </c>
      <c r="Q1345" s="257">
        <v>-35986462.939999998</v>
      </c>
      <c r="R1345" s="258">
        <f>K1345-Q1345</f>
        <v>-3874435.5999999046</v>
      </c>
    </row>
    <row r="1346" spans="1:18" outlineLevel="2">
      <c r="A1346" s="271" t="s">
        <v>5331</v>
      </c>
      <c r="B1346" s="195" t="s">
        <v>4179</v>
      </c>
      <c r="C1346" s="229">
        <v>39860898.539999902</v>
      </c>
      <c r="D1346" s="229">
        <f t="shared" si="108"/>
        <v>-39860898.539999902</v>
      </c>
      <c r="E1346" s="254"/>
      <c r="F1346" s="228"/>
      <c r="G1346" s="228"/>
      <c r="H1346" s="254"/>
      <c r="I1346" s="229"/>
      <c r="J1346" s="254"/>
      <c r="K1346" s="229">
        <f t="shared" si="109"/>
        <v>-39860898.539999902</v>
      </c>
      <c r="L1346" s="251"/>
      <c r="M1346" s="229"/>
      <c r="N1346" s="228">
        <v>0</v>
      </c>
      <c r="O1346" s="64" t="s">
        <v>4178</v>
      </c>
      <c r="P1346" s="241" t="b">
        <f>EXACT($A1345,O1346)</f>
        <v>1</v>
      </c>
      <c r="Q1346" s="257">
        <v>0</v>
      </c>
      <c r="R1346" s="258">
        <f t="shared" ref="R1346:R1409" si="111">K1346-Q1346</f>
        <v>-39860898.539999902</v>
      </c>
    </row>
    <row r="1347" spans="1:18" outlineLevel="1">
      <c r="A1347" s="399" t="s">
        <v>4180</v>
      </c>
      <c r="C1347" s="253">
        <f>SUM(C1348)</f>
        <v>8194437.3700000001</v>
      </c>
      <c r="D1347" s="253">
        <f t="shared" si="108"/>
        <v>-8194437.3700000001</v>
      </c>
      <c r="E1347" s="254"/>
      <c r="F1347" s="228"/>
      <c r="G1347" s="228"/>
      <c r="H1347" s="254"/>
      <c r="I1347" s="253"/>
      <c r="J1347" s="254"/>
      <c r="K1347" s="253">
        <f t="shared" si="109"/>
        <v>-8194437.3700000001</v>
      </c>
      <c r="L1347" s="256" t="e">
        <f>#REF!+C1347</f>
        <v>#REF!</v>
      </c>
      <c r="M1347" s="253"/>
      <c r="N1347" s="228" t="e">
        <v>#VALUE!</v>
      </c>
      <c r="O1347" s="64">
        <v>0</v>
      </c>
      <c r="Q1347" s="257">
        <v>-7251380.96</v>
      </c>
      <c r="R1347" s="258">
        <f t="shared" si="111"/>
        <v>-943056.41000000015</v>
      </c>
    </row>
    <row r="1348" spans="1:18" outlineLevel="2">
      <c r="A1348" s="271" t="s">
        <v>5332</v>
      </c>
      <c r="B1348" s="195" t="s">
        <v>4181</v>
      </c>
      <c r="C1348" s="229">
        <v>8194437.3700000001</v>
      </c>
      <c r="D1348" s="229">
        <f t="shared" si="108"/>
        <v>-8194437.3700000001</v>
      </c>
      <c r="E1348" s="254"/>
      <c r="F1348" s="228"/>
      <c r="G1348" s="228"/>
      <c r="H1348" s="254"/>
      <c r="I1348" s="229"/>
      <c r="J1348" s="254"/>
      <c r="K1348" s="229">
        <f t="shared" si="109"/>
        <v>-8194437.3700000001</v>
      </c>
      <c r="L1348" s="251"/>
      <c r="M1348" s="229"/>
      <c r="N1348" s="228">
        <v>0</v>
      </c>
      <c r="O1348" s="64" t="s">
        <v>4180</v>
      </c>
      <c r="P1348" s="241" t="b">
        <f>EXACT($A1347,O1348)</f>
        <v>1</v>
      </c>
      <c r="Q1348" s="257">
        <v>0</v>
      </c>
      <c r="R1348" s="258">
        <f t="shared" si="111"/>
        <v>-8194437.3700000001</v>
      </c>
    </row>
    <row r="1349" spans="1:18" outlineLevel="1">
      <c r="A1349" s="399" t="s">
        <v>4182</v>
      </c>
      <c r="C1349" s="253">
        <f>SUM(C1350:C1352)</f>
        <v>430882.46999999898</v>
      </c>
      <c r="D1349" s="253">
        <f t="shared" si="108"/>
        <v>-430882.46999999898</v>
      </c>
      <c r="E1349" s="254"/>
      <c r="F1349" s="228"/>
      <c r="G1349" s="228"/>
      <c r="H1349" s="254"/>
      <c r="I1349" s="253">
        <f>I1352</f>
        <v>430572.17</v>
      </c>
      <c r="J1349" s="254"/>
      <c r="K1349" s="253">
        <f t="shared" si="109"/>
        <v>-310.29999999899883</v>
      </c>
      <c r="L1349" s="256" t="e">
        <f>#REF!+C1349</f>
        <v>#REF!</v>
      </c>
      <c r="M1349" s="253"/>
      <c r="N1349" s="228" t="e">
        <v>#VALUE!</v>
      </c>
      <c r="O1349" s="64">
        <v>0</v>
      </c>
      <c r="Q1349" s="257">
        <v>-204.59000000002601</v>
      </c>
      <c r="R1349" s="258">
        <f t="shared" si="111"/>
        <v>-105.70999999897282</v>
      </c>
    </row>
    <row r="1350" spans="1:18" outlineLevel="2">
      <c r="A1350" s="400" t="s">
        <v>5333</v>
      </c>
      <c r="B1350" s="44" t="s">
        <v>4183</v>
      </c>
      <c r="C1350" s="229">
        <v>0</v>
      </c>
      <c r="D1350" s="229">
        <f t="shared" si="108"/>
        <v>0</v>
      </c>
      <c r="E1350" s="254"/>
      <c r="F1350" s="228"/>
      <c r="G1350" s="228"/>
      <c r="H1350" s="254"/>
      <c r="I1350" s="229"/>
      <c r="J1350" s="254"/>
      <c r="K1350" s="229">
        <f t="shared" si="109"/>
        <v>0</v>
      </c>
      <c r="L1350" s="251"/>
      <c r="M1350" s="229"/>
      <c r="N1350" s="228">
        <v>0</v>
      </c>
      <c r="O1350" s="64" t="s">
        <v>4182</v>
      </c>
      <c r="P1350" s="241" t="b">
        <f>EXACT($A$1349,O1350)</f>
        <v>1</v>
      </c>
      <c r="Q1350" s="257">
        <v>0</v>
      </c>
      <c r="R1350" s="258">
        <f t="shared" si="111"/>
        <v>0</v>
      </c>
    </row>
    <row r="1351" spans="1:18" outlineLevel="2">
      <c r="A1351" s="271" t="s">
        <v>5334</v>
      </c>
      <c r="B1351" s="195" t="s">
        <v>4184</v>
      </c>
      <c r="C1351" s="229">
        <v>15.43</v>
      </c>
      <c r="D1351" s="229">
        <f t="shared" si="108"/>
        <v>-15.43</v>
      </c>
      <c r="E1351" s="254"/>
      <c r="F1351" s="228"/>
      <c r="G1351" s="228"/>
      <c r="H1351" s="254"/>
      <c r="I1351" s="229"/>
      <c r="J1351" s="254"/>
      <c r="K1351" s="229">
        <f t="shared" si="109"/>
        <v>-15.43</v>
      </c>
      <c r="L1351" s="251"/>
      <c r="M1351" s="229"/>
      <c r="N1351" s="228">
        <v>0</v>
      </c>
      <c r="O1351" s="64" t="s">
        <v>4182</v>
      </c>
      <c r="P1351" s="241" t="b">
        <f>EXACT($A$1349,O1351)</f>
        <v>1</v>
      </c>
      <c r="Q1351" s="257">
        <v>0</v>
      </c>
      <c r="R1351" s="258">
        <f t="shared" si="111"/>
        <v>-15.43</v>
      </c>
    </row>
    <row r="1352" spans="1:18" outlineLevel="2">
      <c r="A1352" s="271" t="s">
        <v>5335</v>
      </c>
      <c r="B1352" s="195" t="s">
        <v>4185</v>
      </c>
      <c r="C1352" s="229">
        <v>430867.03999999899</v>
      </c>
      <c r="D1352" s="229">
        <f t="shared" si="108"/>
        <v>-430867.03999999899</v>
      </c>
      <c r="E1352" s="254"/>
      <c r="F1352" s="228"/>
      <c r="G1352" s="228"/>
      <c r="H1352" s="254"/>
      <c r="I1352" s="229">
        <v>430572.17</v>
      </c>
      <c r="J1352" s="254"/>
      <c r="K1352" s="229">
        <f t="shared" si="109"/>
        <v>-294.86999999900581</v>
      </c>
      <c r="L1352" s="251"/>
      <c r="M1352" s="229"/>
      <c r="N1352" s="228">
        <v>0</v>
      </c>
      <c r="O1352" s="64" t="s">
        <v>4182</v>
      </c>
      <c r="P1352" s="241" t="b">
        <f>EXACT($A$1349,O1352)</f>
        <v>1</v>
      </c>
      <c r="Q1352" s="257">
        <v>0</v>
      </c>
      <c r="R1352" s="258">
        <f t="shared" si="111"/>
        <v>-294.86999999900581</v>
      </c>
    </row>
    <row r="1353" spans="1:18" outlineLevel="1">
      <c r="A1353" s="399" t="s">
        <v>4186</v>
      </c>
      <c r="C1353" s="253">
        <f>SUM(C1354)</f>
        <v>3.50999999999999</v>
      </c>
      <c r="D1353" s="253">
        <f t="shared" si="108"/>
        <v>-3.50999999999999</v>
      </c>
      <c r="E1353" s="254"/>
      <c r="F1353" s="228"/>
      <c r="G1353" s="228"/>
      <c r="H1353" s="254"/>
      <c r="I1353" s="253"/>
      <c r="J1353" s="254"/>
      <c r="K1353" s="253">
        <f t="shared" si="109"/>
        <v>-3.50999999999999</v>
      </c>
      <c r="L1353" s="256" t="e">
        <f>#REF!+C1353</f>
        <v>#REF!</v>
      </c>
      <c r="M1353" s="253"/>
      <c r="N1353" s="228" t="e">
        <v>#VALUE!</v>
      </c>
      <c r="O1353" s="64">
        <v>0</v>
      </c>
      <c r="Q1353" s="257">
        <v>-3.51</v>
      </c>
      <c r="R1353" s="258">
        <f t="shared" si="111"/>
        <v>9.7699626167013776E-15</v>
      </c>
    </row>
    <row r="1354" spans="1:18" outlineLevel="2">
      <c r="A1354" s="271" t="s">
        <v>5336</v>
      </c>
      <c r="B1354" s="195" t="s">
        <v>4187</v>
      </c>
      <c r="C1354" s="229">
        <v>3.50999999999999</v>
      </c>
      <c r="D1354" s="229">
        <f t="shared" si="108"/>
        <v>-3.50999999999999</v>
      </c>
      <c r="E1354" s="254"/>
      <c r="F1354" s="228"/>
      <c r="G1354" s="228"/>
      <c r="H1354" s="254"/>
      <c r="I1354" s="229"/>
      <c r="J1354" s="254"/>
      <c r="K1354" s="229">
        <f t="shared" si="109"/>
        <v>-3.50999999999999</v>
      </c>
      <c r="L1354" s="251"/>
      <c r="M1354" s="229"/>
      <c r="N1354" s="228">
        <v>0</v>
      </c>
      <c r="O1354" s="64" t="s">
        <v>4186</v>
      </c>
      <c r="P1354" s="241" t="b">
        <f>EXACT($A1353,O1354)</f>
        <v>1</v>
      </c>
      <c r="Q1354" s="257">
        <v>0</v>
      </c>
      <c r="R1354" s="258">
        <f t="shared" si="111"/>
        <v>-3.50999999999999</v>
      </c>
    </row>
    <row r="1355" spans="1:18" outlineLevel="1">
      <c r="A1355" s="399" t="s">
        <v>4188</v>
      </c>
      <c r="C1355" s="253">
        <f>SUM(C1356)</f>
        <v>0</v>
      </c>
      <c r="D1355" s="253">
        <f t="shared" si="108"/>
        <v>0</v>
      </c>
      <c r="E1355" s="254"/>
      <c r="F1355" s="228"/>
      <c r="G1355" s="228"/>
      <c r="H1355" s="254"/>
      <c r="I1355" s="253"/>
      <c r="J1355" s="254"/>
      <c r="K1355" s="253">
        <f t="shared" si="109"/>
        <v>0</v>
      </c>
      <c r="L1355" s="256" t="e">
        <f>#REF!+C1355</f>
        <v>#REF!</v>
      </c>
      <c r="M1355" s="253"/>
      <c r="N1355" s="228" t="e">
        <v>#VALUE!</v>
      </c>
      <c r="O1355" s="64">
        <v>0</v>
      </c>
      <c r="Q1355" s="257">
        <v>0</v>
      </c>
      <c r="R1355" s="258">
        <f t="shared" si="111"/>
        <v>0</v>
      </c>
    </row>
    <row r="1356" spans="1:18" outlineLevel="2">
      <c r="A1356" s="271" t="s">
        <v>5337</v>
      </c>
      <c r="B1356" s="195" t="s">
        <v>4189</v>
      </c>
      <c r="C1356" s="229">
        <v>0</v>
      </c>
      <c r="D1356" s="229">
        <f t="shared" si="108"/>
        <v>0</v>
      </c>
      <c r="E1356" s="254"/>
      <c r="F1356" s="228"/>
      <c r="G1356" s="228"/>
      <c r="H1356" s="254"/>
      <c r="I1356" s="229"/>
      <c r="J1356" s="254"/>
      <c r="K1356" s="229">
        <f t="shared" si="109"/>
        <v>0</v>
      </c>
      <c r="L1356" s="251"/>
      <c r="M1356" s="229"/>
      <c r="N1356" s="228">
        <v>0</v>
      </c>
      <c r="O1356" s="64" t="s">
        <v>4188</v>
      </c>
      <c r="P1356" s="241" t="b">
        <f>EXACT($A1355,O1356)</f>
        <v>1</v>
      </c>
      <c r="Q1356" s="257">
        <v>0</v>
      </c>
      <c r="R1356" s="258">
        <f t="shared" si="111"/>
        <v>0</v>
      </c>
    </row>
    <row r="1357" spans="1:18" outlineLevel="1">
      <c r="A1357" s="399" t="s">
        <v>4190</v>
      </c>
      <c r="C1357" s="253">
        <f>SUM(C1358:C1360)</f>
        <v>24016.49</v>
      </c>
      <c r="D1357" s="253">
        <f t="shared" si="108"/>
        <v>-24016.49</v>
      </c>
      <c r="E1357" s="254"/>
      <c r="F1357" s="228"/>
      <c r="G1357" s="228"/>
      <c r="H1357" s="254"/>
      <c r="I1357" s="253"/>
      <c r="J1357" s="254"/>
      <c r="K1357" s="253">
        <f t="shared" si="109"/>
        <v>-24016.49</v>
      </c>
      <c r="L1357" s="256" t="e">
        <f>#REF!+C1357</f>
        <v>#REF!</v>
      </c>
      <c r="M1357" s="253"/>
      <c r="N1357" s="228" t="e">
        <v>#VALUE!</v>
      </c>
      <c r="O1357" s="64">
        <v>0</v>
      </c>
      <c r="Q1357" s="257">
        <v>-21940.33</v>
      </c>
      <c r="R1357" s="258">
        <f t="shared" si="111"/>
        <v>-2076.16</v>
      </c>
    </row>
    <row r="1358" spans="1:18" ht="12.75" customHeight="1" outlineLevel="2">
      <c r="A1358" s="271" t="s">
        <v>5338</v>
      </c>
      <c r="B1358" s="195" t="s">
        <v>4191</v>
      </c>
      <c r="C1358" s="229">
        <v>24016.49</v>
      </c>
      <c r="D1358" s="229">
        <f t="shared" si="108"/>
        <v>-24016.49</v>
      </c>
      <c r="E1358" s="254"/>
      <c r="F1358" s="228"/>
      <c r="G1358" s="228"/>
      <c r="H1358" s="254"/>
      <c r="I1358" s="229"/>
      <c r="J1358" s="254"/>
      <c r="K1358" s="229">
        <f t="shared" si="109"/>
        <v>-24016.49</v>
      </c>
      <c r="L1358" s="251"/>
      <c r="M1358" s="229"/>
      <c r="N1358" s="228">
        <v>0</v>
      </c>
      <c r="O1358" s="64" t="s">
        <v>4190</v>
      </c>
      <c r="P1358" s="241" t="b">
        <f>EXACT($A$1357,O1358)</f>
        <v>1</v>
      </c>
      <c r="Q1358" s="257">
        <v>0</v>
      </c>
      <c r="R1358" s="258">
        <f t="shared" si="111"/>
        <v>-24016.49</v>
      </c>
    </row>
    <row r="1359" spans="1:18" ht="12.75" customHeight="1" outlineLevel="2">
      <c r="A1359" s="271" t="s">
        <v>5339</v>
      </c>
      <c r="B1359" s="195" t="s">
        <v>4192</v>
      </c>
      <c r="C1359" s="229">
        <v>0</v>
      </c>
      <c r="D1359" s="229">
        <f t="shared" si="108"/>
        <v>0</v>
      </c>
      <c r="E1359" s="254"/>
      <c r="F1359" s="228"/>
      <c r="G1359" s="228"/>
      <c r="H1359" s="254"/>
      <c r="I1359" s="229"/>
      <c r="J1359" s="254"/>
      <c r="K1359" s="229">
        <f t="shared" si="109"/>
        <v>0</v>
      </c>
      <c r="L1359" s="251"/>
      <c r="M1359" s="229"/>
      <c r="N1359" s="228">
        <v>0</v>
      </c>
      <c r="O1359" s="64" t="s">
        <v>4190</v>
      </c>
      <c r="P1359" s="241" t="b">
        <f>EXACT($A$1357,O1359)</f>
        <v>1</v>
      </c>
      <c r="Q1359" s="257">
        <v>0</v>
      </c>
      <c r="R1359" s="258">
        <f t="shared" si="111"/>
        <v>0</v>
      </c>
    </row>
    <row r="1360" spans="1:18" ht="12.75" customHeight="1" outlineLevel="2">
      <c r="A1360" s="271" t="s">
        <v>5340</v>
      </c>
      <c r="B1360" s="195" t="s">
        <v>4193</v>
      </c>
      <c r="C1360" s="229">
        <v>0</v>
      </c>
      <c r="D1360" s="229">
        <f t="shared" si="108"/>
        <v>0</v>
      </c>
      <c r="E1360" s="254"/>
      <c r="F1360" s="228"/>
      <c r="G1360" s="228"/>
      <c r="H1360" s="254"/>
      <c r="I1360" s="229"/>
      <c r="J1360" s="254"/>
      <c r="K1360" s="229">
        <f t="shared" si="109"/>
        <v>0</v>
      </c>
      <c r="L1360" s="251"/>
      <c r="M1360" s="229"/>
      <c r="N1360" s="228">
        <v>0</v>
      </c>
      <c r="O1360" s="64" t="s">
        <v>4190</v>
      </c>
      <c r="P1360" s="241" t="b">
        <f>EXACT($A$1357,O1360)</f>
        <v>1</v>
      </c>
      <c r="Q1360" s="257">
        <v>0</v>
      </c>
      <c r="R1360" s="258">
        <f t="shared" si="111"/>
        <v>0</v>
      </c>
    </row>
    <row r="1361" spans="1:18" ht="12.75" customHeight="1" outlineLevel="1">
      <c r="A1361" s="399" t="s">
        <v>4194</v>
      </c>
      <c r="B1361" s="270"/>
      <c r="C1361" s="253">
        <f>SUM(C1362)</f>
        <v>802543.62</v>
      </c>
      <c r="D1361" s="253">
        <f>C1361*-1</f>
        <v>-802543.62</v>
      </c>
      <c r="E1361" s="254"/>
      <c r="F1361" s="228"/>
      <c r="G1361" s="228"/>
      <c r="H1361" s="254"/>
      <c r="I1361" s="253"/>
      <c r="J1361" s="254"/>
      <c r="K1361" s="253">
        <f>D1361+I1361</f>
        <v>-802543.62</v>
      </c>
      <c r="L1361" s="256" t="e">
        <f>#REF!+C1361</f>
        <v>#REF!</v>
      </c>
      <c r="M1361" s="253"/>
      <c r="N1361" s="228" t="e">
        <v>#VALUE!</v>
      </c>
      <c r="O1361" s="64">
        <v>0</v>
      </c>
      <c r="Q1361" s="257">
        <v>-802543.62</v>
      </c>
      <c r="R1361" s="258">
        <f>K1361-Q1361</f>
        <v>0</v>
      </c>
    </row>
    <row r="1362" spans="1:18" ht="12.75" customHeight="1" outlineLevel="2">
      <c r="A1362" s="271" t="s">
        <v>5341</v>
      </c>
      <c r="B1362" s="195" t="s">
        <v>4195</v>
      </c>
      <c r="C1362" s="229">
        <v>802543.62</v>
      </c>
      <c r="D1362" s="229">
        <f>C1362*-1</f>
        <v>-802543.62</v>
      </c>
      <c r="E1362" s="254"/>
      <c r="F1362" s="228"/>
      <c r="G1362" s="228"/>
      <c r="H1362" s="254"/>
      <c r="I1362" s="229"/>
      <c r="J1362" s="254"/>
      <c r="K1362" s="229">
        <f>D1362+I1362</f>
        <v>-802543.62</v>
      </c>
      <c r="L1362" s="251"/>
      <c r="M1362" s="229"/>
      <c r="N1362" s="228">
        <v>0</v>
      </c>
      <c r="O1362" s="64" t="s">
        <v>4194</v>
      </c>
      <c r="P1362" s="241" t="b">
        <f>EXACT($A1361,O1362)</f>
        <v>1</v>
      </c>
      <c r="Q1362" s="257">
        <v>0</v>
      </c>
      <c r="R1362" s="258">
        <f>K1362-Q1362</f>
        <v>-802543.62</v>
      </c>
    </row>
    <row r="1363" spans="1:18" outlineLevel="1">
      <c r="A1363" s="399" t="s">
        <v>4196</v>
      </c>
      <c r="C1363" s="253">
        <f>SUM(C1364)</f>
        <v>988.62</v>
      </c>
      <c r="D1363" s="253">
        <f t="shared" si="108"/>
        <v>-988.62</v>
      </c>
      <c r="E1363" s="254"/>
      <c r="F1363" s="228"/>
      <c r="G1363" s="228"/>
      <c r="H1363" s="254"/>
      <c r="I1363" s="253"/>
      <c r="J1363" s="254"/>
      <c r="K1363" s="253">
        <f t="shared" si="109"/>
        <v>-988.62</v>
      </c>
      <c r="L1363" s="256" t="e">
        <f>#REF!+C1363</f>
        <v>#REF!</v>
      </c>
      <c r="M1363" s="253"/>
      <c r="N1363" s="228" t="e">
        <v>#VALUE!</v>
      </c>
      <c r="O1363" s="64">
        <v>0</v>
      </c>
      <c r="Q1363" s="257">
        <v>-906.23</v>
      </c>
      <c r="R1363" s="258">
        <f t="shared" si="111"/>
        <v>-82.389999999999986</v>
      </c>
    </row>
    <row r="1364" spans="1:18" outlineLevel="2">
      <c r="A1364" s="271" t="s">
        <v>5342</v>
      </c>
      <c r="B1364" s="195" t="s">
        <v>4197</v>
      </c>
      <c r="C1364" s="229">
        <v>988.62</v>
      </c>
      <c r="D1364" s="229">
        <f t="shared" si="108"/>
        <v>-988.62</v>
      </c>
      <c r="E1364" s="254"/>
      <c r="F1364" s="228"/>
      <c r="G1364" s="228"/>
      <c r="H1364" s="254"/>
      <c r="I1364" s="229"/>
      <c r="J1364" s="254"/>
      <c r="K1364" s="229">
        <f t="shared" si="109"/>
        <v>-988.62</v>
      </c>
      <c r="L1364" s="251"/>
      <c r="M1364" s="229"/>
      <c r="N1364" s="228">
        <v>0</v>
      </c>
      <c r="O1364" s="64" t="s">
        <v>4196</v>
      </c>
      <c r="P1364" s="241" t="b">
        <f>EXACT($A1363,O1364)</f>
        <v>1</v>
      </c>
      <c r="Q1364" s="257">
        <v>0</v>
      </c>
      <c r="R1364" s="258">
        <f t="shared" si="111"/>
        <v>-988.62</v>
      </c>
    </row>
    <row r="1365" spans="1:18" outlineLevel="1">
      <c r="A1365" s="399" t="s">
        <v>4198</v>
      </c>
      <c r="C1365" s="253">
        <f>SUM(C1366)</f>
        <v>6033.9799999999896</v>
      </c>
      <c r="D1365" s="253">
        <f t="shared" si="108"/>
        <v>-6033.9799999999896</v>
      </c>
      <c r="E1365" s="254"/>
      <c r="F1365" s="228"/>
      <c r="G1365" s="228"/>
      <c r="H1365" s="254"/>
      <c r="I1365" s="253"/>
      <c r="J1365" s="254"/>
      <c r="K1365" s="253">
        <f t="shared" si="109"/>
        <v>-6033.9799999999896</v>
      </c>
      <c r="L1365" s="256" t="e">
        <f>#REF!+C1365</f>
        <v>#REF!</v>
      </c>
      <c r="M1365" s="253"/>
      <c r="N1365" s="228" t="e">
        <v>#VALUE!</v>
      </c>
      <c r="O1365" s="64">
        <v>0</v>
      </c>
      <c r="Q1365" s="257">
        <v>-29.55</v>
      </c>
      <c r="R1365" s="258">
        <f t="shared" si="111"/>
        <v>-6004.4299999999894</v>
      </c>
    </row>
    <row r="1366" spans="1:18" outlineLevel="2">
      <c r="A1366" s="271" t="s">
        <v>5343</v>
      </c>
      <c r="B1366" s="195" t="s">
        <v>4199</v>
      </c>
      <c r="C1366" s="229">
        <v>6033.9799999999896</v>
      </c>
      <c r="D1366" s="229">
        <f t="shared" si="108"/>
        <v>-6033.9799999999896</v>
      </c>
      <c r="E1366" s="254"/>
      <c r="F1366" s="228"/>
      <c r="G1366" s="228"/>
      <c r="H1366" s="254"/>
      <c r="I1366" s="229"/>
      <c r="J1366" s="254"/>
      <c r="K1366" s="229">
        <f t="shared" si="109"/>
        <v>-6033.9799999999896</v>
      </c>
      <c r="L1366" s="251"/>
      <c r="M1366" s="229"/>
      <c r="N1366" s="228">
        <v>0</v>
      </c>
      <c r="O1366" s="64" t="s">
        <v>4198</v>
      </c>
      <c r="P1366" s="241" t="b">
        <f>EXACT($A1365,O1366)</f>
        <v>1</v>
      </c>
      <c r="Q1366" s="257">
        <v>0</v>
      </c>
      <c r="R1366" s="258">
        <f t="shared" si="111"/>
        <v>-6033.9799999999896</v>
      </c>
    </row>
    <row r="1367" spans="1:18" outlineLevel="1">
      <c r="A1367" s="399" t="s">
        <v>4200</v>
      </c>
      <c r="B1367" s="195"/>
      <c r="C1367" s="253">
        <f>SUM(C1368)</f>
        <v>0</v>
      </c>
      <c r="D1367" s="253">
        <f t="shared" si="108"/>
        <v>0</v>
      </c>
      <c r="E1367" s="254"/>
      <c r="F1367" s="228"/>
      <c r="G1367" s="228"/>
      <c r="H1367" s="254"/>
      <c r="I1367" s="253"/>
      <c r="J1367" s="254"/>
      <c r="K1367" s="253">
        <f>D1367+I1367</f>
        <v>0</v>
      </c>
      <c r="L1367" s="256" t="e">
        <f>#REF!+C1367</f>
        <v>#REF!</v>
      </c>
      <c r="M1367" s="253"/>
      <c r="N1367" s="228" t="e">
        <v>#VALUE!</v>
      </c>
      <c r="O1367" s="64">
        <v>0</v>
      </c>
      <c r="Q1367" s="257">
        <v>0</v>
      </c>
      <c r="R1367" s="258">
        <f t="shared" si="111"/>
        <v>0</v>
      </c>
    </row>
    <row r="1368" spans="1:18" outlineLevel="2">
      <c r="A1368" s="271" t="s">
        <v>5344</v>
      </c>
      <c r="B1368" s="195" t="s">
        <v>4201</v>
      </c>
      <c r="C1368" s="229">
        <v>0</v>
      </c>
      <c r="D1368" s="229">
        <f t="shared" si="108"/>
        <v>0</v>
      </c>
      <c r="E1368" s="254"/>
      <c r="F1368" s="228"/>
      <c r="G1368" s="228"/>
      <c r="H1368" s="254"/>
      <c r="I1368" s="229"/>
      <c r="J1368" s="254"/>
      <c r="K1368" s="229">
        <f>D1368+I1368</f>
        <v>0</v>
      </c>
      <c r="L1368" s="251"/>
      <c r="M1368" s="229"/>
      <c r="N1368" s="228">
        <v>0</v>
      </c>
      <c r="O1368" s="64" t="s">
        <v>4200</v>
      </c>
      <c r="P1368" s="241" t="b">
        <f>EXACT($A1367,O1368)</f>
        <v>1</v>
      </c>
      <c r="Q1368" s="257">
        <v>0</v>
      </c>
      <c r="R1368" s="258">
        <f t="shared" si="111"/>
        <v>0</v>
      </c>
    </row>
    <row r="1369" spans="1:18" outlineLevel="1">
      <c r="A1369" s="399" t="s">
        <v>4202</v>
      </c>
      <c r="C1369" s="253">
        <f>SUM(C1370)</f>
        <v>2143.3699999999899</v>
      </c>
      <c r="D1369" s="253">
        <f t="shared" si="108"/>
        <v>-2143.3699999999899</v>
      </c>
      <c r="E1369" s="254"/>
      <c r="F1369" s="228"/>
      <c r="G1369" s="228"/>
      <c r="H1369" s="254"/>
      <c r="I1369" s="253"/>
      <c r="J1369" s="254"/>
      <c r="K1369" s="253">
        <f t="shared" si="109"/>
        <v>-2143.3699999999899</v>
      </c>
      <c r="L1369" s="256" t="e">
        <f>#REF!+C1369</f>
        <v>#REF!</v>
      </c>
      <c r="M1369" s="253"/>
      <c r="N1369" s="228" t="e">
        <v>#VALUE!</v>
      </c>
      <c r="O1369" s="64">
        <v>0</v>
      </c>
      <c r="Q1369" s="257">
        <v>-1888.53</v>
      </c>
      <c r="R1369" s="258">
        <f t="shared" si="111"/>
        <v>-254.83999999998991</v>
      </c>
    </row>
    <row r="1370" spans="1:18" outlineLevel="2">
      <c r="A1370" s="271" t="s">
        <v>5345</v>
      </c>
      <c r="B1370" s="195" t="s">
        <v>4203</v>
      </c>
      <c r="C1370" s="229">
        <v>2143.3699999999899</v>
      </c>
      <c r="D1370" s="229">
        <f t="shared" si="108"/>
        <v>-2143.3699999999899</v>
      </c>
      <c r="E1370" s="254"/>
      <c r="F1370" s="228"/>
      <c r="G1370" s="228"/>
      <c r="H1370" s="254"/>
      <c r="I1370" s="229"/>
      <c r="J1370" s="254"/>
      <c r="K1370" s="229">
        <f t="shared" si="109"/>
        <v>-2143.3699999999899</v>
      </c>
      <c r="L1370" s="251"/>
      <c r="M1370" s="229"/>
      <c r="N1370" s="228">
        <v>0</v>
      </c>
      <c r="O1370" s="64" t="s">
        <v>4202</v>
      </c>
      <c r="P1370" s="241" t="b">
        <f>EXACT($A1369,O1370)</f>
        <v>1</v>
      </c>
      <c r="Q1370" s="257">
        <v>0</v>
      </c>
      <c r="R1370" s="258">
        <f t="shared" si="111"/>
        <v>-2143.3699999999899</v>
      </c>
    </row>
    <row r="1371" spans="1:18" outlineLevel="1">
      <c r="A1371" s="399" t="s">
        <v>4204</v>
      </c>
      <c r="C1371" s="253">
        <f>SUM(C1372:C1373)</f>
        <v>10653.57</v>
      </c>
      <c r="D1371" s="253">
        <f t="shared" si="108"/>
        <v>-10653.57</v>
      </c>
      <c r="E1371" s="254"/>
      <c r="F1371" s="228"/>
      <c r="G1371" s="228"/>
      <c r="H1371" s="254"/>
      <c r="I1371" s="253"/>
      <c r="J1371" s="254"/>
      <c r="K1371" s="253">
        <f t="shared" si="109"/>
        <v>-10653.57</v>
      </c>
      <c r="L1371" s="256" t="e">
        <f>#REF!+C1371</f>
        <v>#REF!</v>
      </c>
      <c r="M1371" s="253"/>
      <c r="N1371" s="228" t="e">
        <v>#VALUE!</v>
      </c>
      <c r="O1371" s="64">
        <v>0</v>
      </c>
      <c r="Q1371" s="257">
        <v>-10127.32</v>
      </c>
      <c r="R1371" s="258">
        <f t="shared" si="111"/>
        <v>-526.25</v>
      </c>
    </row>
    <row r="1372" spans="1:18" outlineLevel="2">
      <c r="A1372" s="400" t="s">
        <v>5346</v>
      </c>
      <c r="B1372" s="44" t="s">
        <v>4205</v>
      </c>
      <c r="C1372" s="229">
        <v>0</v>
      </c>
      <c r="D1372" s="229">
        <f t="shared" si="108"/>
        <v>0</v>
      </c>
      <c r="E1372" s="254"/>
      <c r="F1372" s="228"/>
      <c r="G1372" s="228"/>
      <c r="H1372" s="254"/>
      <c r="I1372" s="229"/>
      <c r="J1372" s="254"/>
      <c r="K1372" s="229">
        <f t="shared" si="109"/>
        <v>0</v>
      </c>
      <c r="L1372" s="251"/>
      <c r="M1372" s="229"/>
      <c r="N1372" s="228">
        <v>0</v>
      </c>
      <c r="O1372" s="64" t="s">
        <v>4204</v>
      </c>
      <c r="P1372" s="241" t="b">
        <f>EXACT($A$1371,O1372)</f>
        <v>1</v>
      </c>
      <c r="Q1372" s="257">
        <v>0</v>
      </c>
      <c r="R1372" s="258">
        <f t="shared" si="111"/>
        <v>0</v>
      </c>
    </row>
    <row r="1373" spans="1:18" outlineLevel="2">
      <c r="A1373" s="271" t="s">
        <v>5347</v>
      </c>
      <c r="B1373" s="195" t="s">
        <v>4206</v>
      </c>
      <c r="C1373" s="229">
        <v>10653.57</v>
      </c>
      <c r="D1373" s="229">
        <f t="shared" si="108"/>
        <v>-10653.57</v>
      </c>
      <c r="E1373" s="254"/>
      <c r="F1373" s="228"/>
      <c r="G1373" s="228"/>
      <c r="H1373" s="254"/>
      <c r="I1373" s="229"/>
      <c r="J1373" s="254"/>
      <c r="K1373" s="229">
        <f t="shared" si="109"/>
        <v>-10653.57</v>
      </c>
      <c r="L1373" s="251"/>
      <c r="M1373" s="229"/>
      <c r="N1373" s="228">
        <v>0</v>
      </c>
      <c r="O1373" s="64" t="s">
        <v>4204</v>
      </c>
      <c r="P1373" s="241" t="b">
        <f>EXACT($A$1371,O1373)</f>
        <v>1</v>
      </c>
      <c r="Q1373" s="257">
        <v>0</v>
      </c>
      <c r="R1373" s="258">
        <f t="shared" si="111"/>
        <v>-10653.57</v>
      </c>
    </row>
    <row r="1374" spans="1:18" outlineLevel="1">
      <c r="A1374" s="399" t="s">
        <v>4207</v>
      </c>
      <c r="B1374" s="195"/>
      <c r="C1374" s="253">
        <f>C1375+C1376</f>
        <v>0</v>
      </c>
      <c r="D1374" s="253">
        <f t="shared" si="108"/>
        <v>0</v>
      </c>
      <c r="E1374" s="254"/>
      <c r="F1374" s="228"/>
      <c r="G1374" s="228"/>
      <c r="H1374" s="254"/>
      <c r="I1374" s="253"/>
      <c r="J1374" s="254"/>
      <c r="K1374" s="253">
        <f t="shared" si="109"/>
        <v>0</v>
      </c>
      <c r="L1374" s="256" t="e">
        <f>#REF!+C1374</f>
        <v>#REF!</v>
      </c>
      <c r="M1374" s="253"/>
      <c r="N1374" s="228" t="e">
        <v>#VALUE!</v>
      </c>
      <c r="O1374" s="64">
        <v>0</v>
      </c>
      <c r="Q1374" s="257">
        <v>0</v>
      </c>
      <c r="R1374" s="258">
        <f t="shared" si="111"/>
        <v>0</v>
      </c>
    </row>
    <row r="1375" spans="1:18" outlineLevel="2">
      <c r="A1375" s="400" t="s">
        <v>5348</v>
      </c>
      <c r="B1375" s="44" t="s">
        <v>4208</v>
      </c>
      <c r="C1375" s="229">
        <v>0</v>
      </c>
      <c r="D1375" s="229">
        <f t="shared" si="108"/>
        <v>0</v>
      </c>
      <c r="E1375" s="254"/>
      <c r="F1375" s="228"/>
      <c r="G1375" s="228"/>
      <c r="H1375" s="254"/>
      <c r="I1375" s="229"/>
      <c r="J1375" s="254"/>
      <c r="K1375" s="229">
        <f t="shared" si="109"/>
        <v>0</v>
      </c>
      <c r="L1375" s="251"/>
      <c r="M1375" s="229"/>
      <c r="N1375" s="228">
        <v>0</v>
      </c>
      <c r="O1375" s="64" t="s">
        <v>4207</v>
      </c>
      <c r="P1375" s="241" t="b">
        <f>EXACT($A$1374,O1375)</f>
        <v>1</v>
      </c>
      <c r="Q1375" s="257">
        <v>0</v>
      </c>
      <c r="R1375" s="258">
        <f t="shared" si="111"/>
        <v>0</v>
      </c>
    </row>
    <row r="1376" spans="1:18" outlineLevel="2">
      <c r="A1376" s="400" t="s">
        <v>5349</v>
      </c>
      <c r="B1376" s="44" t="s">
        <v>4209</v>
      </c>
      <c r="C1376" s="229">
        <v>0</v>
      </c>
      <c r="D1376" s="229">
        <f t="shared" si="108"/>
        <v>0</v>
      </c>
      <c r="E1376" s="254"/>
      <c r="F1376" s="228"/>
      <c r="G1376" s="228"/>
      <c r="H1376" s="254"/>
      <c r="I1376" s="229"/>
      <c r="J1376" s="254"/>
      <c r="K1376" s="229">
        <f t="shared" si="109"/>
        <v>0</v>
      </c>
      <c r="L1376" s="251"/>
      <c r="M1376" s="229"/>
      <c r="N1376" s="228">
        <v>0</v>
      </c>
      <c r="O1376" s="64" t="s">
        <v>4207</v>
      </c>
      <c r="P1376" s="241" t="b">
        <f>EXACT($A$1374,O1376)</f>
        <v>1</v>
      </c>
      <c r="Q1376" s="257">
        <v>0</v>
      </c>
      <c r="R1376" s="258">
        <f t="shared" si="111"/>
        <v>0</v>
      </c>
    </row>
    <row r="1377" spans="1:18" outlineLevel="1">
      <c r="A1377" s="399" t="s">
        <v>4210</v>
      </c>
      <c r="B1377" s="44"/>
      <c r="C1377" s="253">
        <f>SUM(C1378)</f>
        <v>0</v>
      </c>
      <c r="D1377" s="253">
        <f t="shared" si="108"/>
        <v>0</v>
      </c>
      <c r="E1377" s="254"/>
      <c r="F1377" s="228"/>
      <c r="G1377" s="228"/>
      <c r="H1377" s="254"/>
      <c r="I1377" s="253"/>
      <c r="J1377" s="254"/>
      <c r="K1377" s="253">
        <f t="shared" si="109"/>
        <v>0</v>
      </c>
      <c r="L1377" s="256" t="e">
        <f>#REF!+C1377</f>
        <v>#REF!</v>
      </c>
      <c r="M1377" s="253"/>
      <c r="N1377" s="228" t="e">
        <v>#VALUE!</v>
      </c>
      <c r="O1377" s="64">
        <v>0</v>
      </c>
      <c r="Q1377" s="257">
        <v>0</v>
      </c>
      <c r="R1377" s="258">
        <f t="shared" si="111"/>
        <v>0</v>
      </c>
    </row>
    <row r="1378" spans="1:18" outlineLevel="2">
      <c r="A1378" s="400" t="s">
        <v>5350</v>
      </c>
      <c r="B1378" s="44" t="s">
        <v>4211</v>
      </c>
      <c r="C1378" s="229">
        <v>0</v>
      </c>
      <c r="D1378" s="229">
        <f t="shared" si="108"/>
        <v>0</v>
      </c>
      <c r="E1378" s="254"/>
      <c r="F1378" s="228"/>
      <c r="G1378" s="228"/>
      <c r="H1378" s="254"/>
      <c r="I1378" s="229"/>
      <c r="J1378" s="254"/>
      <c r="K1378" s="229">
        <f t="shared" si="109"/>
        <v>0</v>
      </c>
      <c r="L1378" s="251"/>
      <c r="M1378" s="229"/>
      <c r="N1378" s="228">
        <v>0</v>
      </c>
      <c r="O1378" s="90" t="s">
        <v>4210</v>
      </c>
      <c r="P1378" s="241" t="b">
        <f>EXACT(A1377,O1378)</f>
        <v>1</v>
      </c>
      <c r="Q1378" s="257">
        <v>0</v>
      </c>
      <c r="R1378" s="258">
        <f t="shared" si="111"/>
        <v>0</v>
      </c>
    </row>
    <row r="1379" spans="1:18" outlineLevel="1">
      <c r="A1379" s="399" t="s">
        <v>4212</v>
      </c>
      <c r="B1379" s="44"/>
      <c r="C1379" s="253">
        <f>SUM(C1380)</f>
        <v>0</v>
      </c>
      <c r="D1379" s="253">
        <f t="shared" si="108"/>
        <v>0</v>
      </c>
      <c r="E1379" s="254"/>
      <c r="F1379" s="228"/>
      <c r="G1379" s="228"/>
      <c r="H1379" s="254"/>
      <c r="I1379" s="253"/>
      <c r="J1379" s="254"/>
      <c r="K1379" s="253">
        <f t="shared" si="109"/>
        <v>0</v>
      </c>
      <c r="L1379" s="256" t="e">
        <f>#REF!+C1379</f>
        <v>#REF!</v>
      </c>
      <c r="M1379" s="253"/>
      <c r="N1379" s="228" t="e">
        <v>#VALUE!</v>
      </c>
      <c r="O1379" s="64">
        <v>0</v>
      </c>
      <c r="Q1379" s="257">
        <v>0</v>
      </c>
      <c r="R1379" s="258">
        <f t="shared" si="111"/>
        <v>0</v>
      </c>
    </row>
    <row r="1380" spans="1:18" outlineLevel="2">
      <c r="A1380" s="400" t="s">
        <v>5351</v>
      </c>
      <c r="B1380" s="44" t="s">
        <v>4213</v>
      </c>
      <c r="C1380" s="229">
        <v>0</v>
      </c>
      <c r="D1380" s="229">
        <f t="shared" si="108"/>
        <v>0</v>
      </c>
      <c r="E1380" s="254"/>
      <c r="F1380" s="228"/>
      <c r="G1380" s="228"/>
      <c r="H1380" s="254"/>
      <c r="I1380" s="229"/>
      <c r="J1380" s="254"/>
      <c r="K1380" s="229">
        <f t="shared" si="109"/>
        <v>0</v>
      </c>
      <c r="L1380" s="251"/>
      <c r="M1380" s="229"/>
      <c r="N1380" s="228">
        <v>0</v>
      </c>
      <c r="O1380" s="90" t="s">
        <v>4212</v>
      </c>
      <c r="P1380" s="241" t="b">
        <f>EXACT(A1379,O1380)</f>
        <v>1</v>
      </c>
      <c r="Q1380" s="257">
        <v>0</v>
      </c>
      <c r="R1380" s="258">
        <f t="shared" si="111"/>
        <v>0</v>
      </c>
    </row>
    <row r="1381" spans="1:18" outlineLevel="1">
      <c r="A1381" s="399" t="s">
        <v>4214</v>
      </c>
      <c r="C1381" s="253">
        <f>SUM(C1382:C1391)</f>
        <v>279482.65999999898</v>
      </c>
      <c r="D1381" s="253">
        <f t="shared" si="108"/>
        <v>-279482.65999999898</v>
      </c>
      <c r="E1381" s="254"/>
      <c r="F1381" s="228"/>
      <c r="G1381" s="228"/>
      <c r="H1381" s="254"/>
      <c r="I1381" s="253"/>
      <c r="J1381" s="254"/>
      <c r="K1381" s="253">
        <f t="shared" si="109"/>
        <v>-279482.65999999898</v>
      </c>
      <c r="L1381" s="256" t="e">
        <f>#REF!+C1381</f>
        <v>#REF!</v>
      </c>
      <c r="M1381" s="253"/>
      <c r="N1381" s="228" t="e">
        <v>#VALUE!</v>
      </c>
      <c r="O1381" s="64">
        <v>0</v>
      </c>
      <c r="Q1381" s="257">
        <v>-210374.99</v>
      </c>
      <c r="R1381" s="258">
        <f t="shared" si="111"/>
        <v>-69107.669999998994</v>
      </c>
    </row>
    <row r="1382" spans="1:18" outlineLevel="2">
      <c r="A1382" s="400" t="s">
        <v>5352</v>
      </c>
      <c r="B1382" s="44" t="s">
        <v>4215</v>
      </c>
      <c r="C1382" s="229">
        <v>0</v>
      </c>
      <c r="D1382" s="229">
        <f t="shared" si="108"/>
        <v>0</v>
      </c>
      <c r="E1382" s="254"/>
      <c r="F1382" s="228"/>
      <c r="G1382" s="228"/>
      <c r="H1382" s="254"/>
      <c r="I1382" s="229"/>
      <c r="J1382" s="254"/>
      <c r="K1382" s="229">
        <f t="shared" si="109"/>
        <v>0</v>
      </c>
      <c r="L1382" s="251"/>
      <c r="M1382" s="229"/>
      <c r="N1382" s="228">
        <v>0</v>
      </c>
      <c r="O1382" s="64" t="s">
        <v>4214</v>
      </c>
      <c r="P1382" s="241" t="b">
        <f>EXACT($A$1381,O1382)</f>
        <v>1</v>
      </c>
      <c r="Q1382" s="257">
        <v>0</v>
      </c>
      <c r="R1382" s="258">
        <f t="shared" si="111"/>
        <v>0</v>
      </c>
    </row>
    <row r="1383" spans="1:18" outlineLevel="2">
      <c r="A1383" s="400" t="s">
        <v>5353</v>
      </c>
      <c r="B1383" s="44" t="s">
        <v>4216</v>
      </c>
      <c r="C1383" s="229">
        <v>0</v>
      </c>
      <c r="D1383" s="229">
        <f t="shared" si="108"/>
        <v>0</v>
      </c>
      <c r="E1383" s="254"/>
      <c r="F1383" s="228"/>
      <c r="G1383" s="228"/>
      <c r="H1383" s="254"/>
      <c r="I1383" s="229"/>
      <c r="J1383" s="254"/>
      <c r="K1383" s="229">
        <f t="shared" si="109"/>
        <v>0</v>
      </c>
      <c r="L1383" s="251"/>
      <c r="M1383" s="229"/>
      <c r="N1383" s="228">
        <v>0</v>
      </c>
      <c r="O1383" s="64" t="s">
        <v>4214</v>
      </c>
      <c r="P1383" s="241" t="b">
        <f t="shared" ref="P1383:P1391" si="112">EXACT($A$1381,O1383)</f>
        <v>1</v>
      </c>
      <c r="Q1383" s="257">
        <v>0</v>
      </c>
      <c r="R1383" s="258">
        <f t="shared" si="111"/>
        <v>0</v>
      </c>
    </row>
    <row r="1384" spans="1:18" outlineLevel="2">
      <c r="A1384" s="271" t="s">
        <v>5354</v>
      </c>
      <c r="B1384" s="195" t="s">
        <v>4217</v>
      </c>
      <c r="C1384" s="229">
        <v>0</v>
      </c>
      <c r="D1384" s="229">
        <f t="shared" si="108"/>
        <v>0</v>
      </c>
      <c r="E1384" s="254"/>
      <c r="F1384" s="228"/>
      <c r="G1384" s="228"/>
      <c r="H1384" s="254"/>
      <c r="I1384" s="229"/>
      <c r="J1384" s="254"/>
      <c r="K1384" s="229">
        <f t="shared" si="109"/>
        <v>0</v>
      </c>
      <c r="L1384" s="251"/>
      <c r="M1384" s="229"/>
      <c r="N1384" s="228">
        <v>0</v>
      </c>
      <c r="O1384" s="64" t="s">
        <v>4214</v>
      </c>
      <c r="P1384" s="241" t="b">
        <f t="shared" si="112"/>
        <v>1</v>
      </c>
      <c r="Q1384" s="257">
        <v>0</v>
      </c>
      <c r="R1384" s="258">
        <f t="shared" si="111"/>
        <v>0</v>
      </c>
    </row>
    <row r="1385" spans="1:18" outlineLevel="2">
      <c r="A1385" s="271" t="s">
        <v>5355</v>
      </c>
      <c r="B1385" s="195" t="s">
        <v>4218</v>
      </c>
      <c r="C1385" s="229">
        <v>0</v>
      </c>
      <c r="D1385" s="229">
        <f t="shared" si="108"/>
        <v>0</v>
      </c>
      <c r="E1385" s="254"/>
      <c r="F1385" s="228"/>
      <c r="G1385" s="228"/>
      <c r="H1385" s="254"/>
      <c r="I1385" s="229"/>
      <c r="J1385" s="254"/>
      <c r="K1385" s="229">
        <f t="shared" si="109"/>
        <v>0</v>
      </c>
      <c r="L1385" s="251"/>
      <c r="M1385" s="229"/>
      <c r="N1385" s="228">
        <v>0</v>
      </c>
      <c r="O1385" s="64" t="s">
        <v>4214</v>
      </c>
      <c r="P1385" s="241" t="b">
        <f t="shared" si="112"/>
        <v>1</v>
      </c>
      <c r="Q1385" s="257">
        <v>0</v>
      </c>
      <c r="R1385" s="258">
        <f t="shared" si="111"/>
        <v>0</v>
      </c>
    </row>
    <row r="1386" spans="1:18" outlineLevel="2">
      <c r="A1386" s="400" t="s">
        <v>5356</v>
      </c>
      <c r="B1386" s="44" t="s">
        <v>4219</v>
      </c>
      <c r="C1386" s="229">
        <v>0</v>
      </c>
      <c r="D1386" s="229">
        <f t="shared" si="108"/>
        <v>0</v>
      </c>
      <c r="E1386" s="254"/>
      <c r="F1386" s="228"/>
      <c r="G1386" s="228"/>
      <c r="H1386" s="254"/>
      <c r="I1386" s="229"/>
      <c r="J1386" s="254"/>
      <c r="K1386" s="229">
        <f t="shared" si="109"/>
        <v>0</v>
      </c>
      <c r="L1386" s="251"/>
      <c r="M1386" s="229"/>
      <c r="N1386" s="228">
        <v>0</v>
      </c>
      <c r="O1386" s="64" t="s">
        <v>4214</v>
      </c>
      <c r="P1386" s="241" t="b">
        <f t="shared" si="112"/>
        <v>1</v>
      </c>
      <c r="Q1386" s="257">
        <v>0</v>
      </c>
      <c r="R1386" s="258">
        <f t="shared" si="111"/>
        <v>0</v>
      </c>
    </row>
    <row r="1387" spans="1:18" outlineLevel="2">
      <c r="A1387" s="400" t="s">
        <v>5357</v>
      </c>
      <c r="B1387" s="44" t="s">
        <v>4220</v>
      </c>
      <c r="C1387" s="229">
        <v>0</v>
      </c>
      <c r="D1387" s="229">
        <f t="shared" si="108"/>
        <v>0</v>
      </c>
      <c r="E1387" s="254"/>
      <c r="F1387" s="228"/>
      <c r="G1387" s="228"/>
      <c r="H1387" s="254"/>
      <c r="I1387" s="229"/>
      <c r="J1387" s="254"/>
      <c r="K1387" s="229">
        <f t="shared" si="109"/>
        <v>0</v>
      </c>
      <c r="L1387" s="251"/>
      <c r="M1387" s="229"/>
      <c r="N1387" s="228">
        <v>0</v>
      </c>
      <c r="O1387" s="64" t="s">
        <v>4214</v>
      </c>
      <c r="P1387" s="241" t="b">
        <f t="shared" si="112"/>
        <v>1</v>
      </c>
      <c r="Q1387" s="257">
        <v>0</v>
      </c>
      <c r="R1387" s="258">
        <f t="shared" si="111"/>
        <v>0</v>
      </c>
    </row>
    <row r="1388" spans="1:18" outlineLevel="2">
      <c r="A1388" s="400" t="s">
        <v>5358</v>
      </c>
      <c r="B1388" s="44" t="s">
        <v>4221</v>
      </c>
      <c r="C1388" s="229">
        <v>0</v>
      </c>
      <c r="D1388" s="229">
        <f t="shared" si="108"/>
        <v>0</v>
      </c>
      <c r="E1388" s="254"/>
      <c r="F1388" s="228"/>
      <c r="G1388" s="228"/>
      <c r="H1388" s="254"/>
      <c r="I1388" s="229"/>
      <c r="J1388" s="254"/>
      <c r="K1388" s="229">
        <f t="shared" si="109"/>
        <v>0</v>
      </c>
      <c r="L1388" s="251"/>
      <c r="M1388" s="229"/>
      <c r="N1388" s="228">
        <v>0</v>
      </c>
      <c r="O1388" s="64" t="s">
        <v>4214</v>
      </c>
      <c r="P1388" s="241" t="b">
        <f t="shared" si="112"/>
        <v>1</v>
      </c>
      <c r="Q1388" s="257">
        <v>0</v>
      </c>
      <c r="R1388" s="258">
        <f t="shared" si="111"/>
        <v>0</v>
      </c>
    </row>
    <row r="1389" spans="1:18" outlineLevel="2">
      <c r="A1389" s="400" t="s">
        <v>5359</v>
      </c>
      <c r="B1389" s="44" t="s">
        <v>4222</v>
      </c>
      <c r="C1389" s="229">
        <v>0</v>
      </c>
      <c r="D1389" s="229">
        <f t="shared" si="108"/>
        <v>0</v>
      </c>
      <c r="E1389" s="254"/>
      <c r="F1389" s="228"/>
      <c r="G1389" s="228"/>
      <c r="H1389" s="254"/>
      <c r="I1389" s="229"/>
      <c r="J1389" s="254"/>
      <c r="K1389" s="229">
        <f t="shared" si="109"/>
        <v>0</v>
      </c>
      <c r="L1389" s="251"/>
      <c r="M1389" s="229"/>
      <c r="N1389" s="228">
        <v>0</v>
      </c>
      <c r="O1389" s="64" t="s">
        <v>4214</v>
      </c>
      <c r="P1389" s="241" t="b">
        <f t="shared" si="112"/>
        <v>1</v>
      </c>
      <c r="Q1389" s="257">
        <v>0</v>
      </c>
      <c r="R1389" s="258">
        <f t="shared" si="111"/>
        <v>0</v>
      </c>
    </row>
    <row r="1390" spans="1:18" outlineLevel="2">
      <c r="A1390" s="271" t="s">
        <v>5360</v>
      </c>
      <c r="B1390" s="195" t="s">
        <v>4223</v>
      </c>
      <c r="C1390" s="229">
        <v>0</v>
      </c>
      <c r="D1390" s="229">
        <f t="shared" si="108"/>
        <v>0</v>
      </c>
      <c r="E1390" s="254"/>
      <c r="F1390" s="228"/>
      <c r="G1390" s="228"/>
      <c r="H1390" s="254"/>
      <c r="I1390" s="229"/>
      <c r="J1390" s="254"/>
      <c r="K1390" s="229">
        <f t="shared" si="109"/>
        <v>0</v>
      </c>
      <c r="L1390" s="251"/>
      <c r="M1390" s="229"/>
      <c r="N1390" s="228">
        <v>0</v>
      </c>
      <c r="O1390" s="64" t="s">
        <v>4214</v>
      </c>
      <c r="P1390" s="241" t="b">
        <f t="shared" si="112"/>
        <v>1</v>
      </c>
      <c r="Q1390" s="257">
        <v>0</v>
      </c>
      <c r="R1390" s="258">
        <f t="shared" si="111"/>
        <v>0</v>
      </c>
    </row>
    <row r="1391" spans="1:18" outlineLevel="2">
      <c r="A1391" s="271" t="s">
        <v>5361</v>
      </c>
      <c r="B1391" s="195" t="s">
        <v>4224</v>
      </c>
      <c r="C1391" s="229">
        <v>279482.65999999898</v>
      </c>
      <c r="D1391" s="229">
        <f t="shared" si="108"/>
        <v>-279482.65999999898</v>
      </c>
      <c r="E1391" s="254"/>
      <c r="F1391" s="228"/>
      <c r="G1391" s="228"/>
      <c r="H1391" s="254"/>
      <c r="I1391" s="229"/>
      <c r="J1391" s="254"/>
      <c r="K1391" s="229">
        <f t="shared" si="109"/>
        <v>-279482.65999999898</v>
      </c>
      <c r="L1391" s="251"/>
      <c r="M1391" s="229"/>
      <c r="N1391" s="228">
        <v>0</v>
      </c>
      <c r="O1391" s="64" t="s">
        <v>4214</v>
      </c>
      <c r="P1391" s="241" t="b">
        <f t="shared" si="112"/>
        <v>1</v>
      </c>
      <c r="Q1391" s="257">
        <v>0</v>
      </c>
      <c r="R1391" s="258">
        <f t="shared" si="111"/>
        <v>-279482.65999999898</v>
      </c>
    </row>
    <row r="1392" spans="1:18" outlineLevel="1">
      <c r="A1392" s="425" t="s">
        <v>4225</v>
      </c>
      <c r="B1392" s="195"/>
      <c r="C1392" s="253">
        <f>SUM(C1393:C1394)</f>
        <v>0</v>
      </c>
      <c r="D1392" s="253">
        <f>C1392*-1</f>
        <v>0</v>
      </c>
      <c r="E1392" s="254"/>
      <c r="F1392" s="255"/>
      <c r="G1392" s="255"/>
      <c r="H1392" s="254"/>
      <c r="I1392" s="253"/>
      <c r="J1392" s="254"/>
      <c r="K1392" s="253">
        <f t="shared" si="109"/>
        <v>0</v>
      </c>
      <c r="L1392" s="256" t="e">
        <f>#REF!+C1392</f>
        <v>#REF!</v>
      </c>
      <c r="M1392" s="253"/>
      <c r="N1392" s="228" t="e">
        <v>#VALUE!</v>
      </c>
      <c r="O1392" s="64">
        <v>0</v>
      </c>
      <c r="Q1392" s="257">
        <v>0</v>
      </c>
      <c r="R1392" s="258">
        <f t="shared" si="111"/>
        <v>0</v>
      </c>
    </row>
    <row r="1393" spans="1:18" outlineLevel="2">
      <c r="A1393" s="271" t="s">
        <v>5362</v>
      </c>
      <c r="B1393" s="195" t="s">
        <v>4226</v>
      </c>
      <c r="C1393" s="229">
        <v>0</v>
      </c>
      <c r="D1393" s="229">
        <f>C1393*-1</f>
        <v>0</v>
      </c>
      <c r="E1393" s="254"/>
      <c r="F1393" s="255"/>
      <c r="G1393" s="255"/>
      <c r="H1393" s="254"/>
      <c r="I1393" s="229"/>
      <c r="J1393" s="254"/>
      <c r="K1393" s="229">
        <f>D1393+I1393</f>
        <v>0</v>
      </c>
      <c r="L1393" s="251"/>
      <c r="M1393" s="229"/>
      <c r="N1393" s="228">
        <v>0</v>
      </c>
      <c r="O1393" s="64" t="s">
        <v>4225</v>
      </c>
      <c r="P1393" s="241" t="b">
        <f>EXACT($A1391,O1393)</f>
        <v>0</v>
      </c>
      <c r="Q1393" s="257">
        <v>0</v>
      </c>
      <c r="R1393" s="258">
        <f>K1393-Q1393</f>
        <v>0</v>
      </c>
    </row>
    <row r="1394" spans="1:18" outlineLevel="2">
      <c r="A1394" s="271" t="s">
        <v>5363</v>
      </c>
      <c r="B1394" s="195" t="s">
        <v>4227</v>
      </c>
      <c r="C1394" s="229">
        <v>0</v>
      </c>
      <c r="D1394" s="229">
        <f>C1394*-1</f>
        <v>0</v>
      </c>
      <c r="E1394" s="254"/>
      <c r="F1394" s="255"/>
      <c r="G1394" s="255"/>
      <c r="H1394" s="254"/>
      <c r="I1394" s="229"/>
      <c r="J1394" s="254"/>
      <c r="K1394" s="229">
        <f t="shared" si="109"/>
        <v>0</v>
      </c>
      <c r="L1394" s="251"/>
      <c r="M1394" s="229"/>
      <c r="N1394" s="228">
        <v>0</v>
      </c>
      <c r="O1394" s="64" t="s">
        <v>4286</v>
      </c>
      <c r="P1394" s="241" t="b">
        <f>EXACT($A1392,O1394)</f>
        <v>0</v>
      </c>
      <c r="Q1394" s="257">
        <v>0</v>
      </c>
      <c r="R1394" s="258">
        <f t="shared" si="111"/>
        <v>0</v>
      </c>
    </row>
    <row r="1395" spans="1:18" outlineLevel="1">
      <c r="A1395" s="399" t="s">
        <v>4228</v>
      </c>
      <c r="C1395" s="253">
        <f>SUM(C1396:C1397)</f>
        <v>-7479508.75</v>
      </c>
      <c r="D1395" s="253">
        <f t="shared" si="108"/>
        <v>7479508.75</v>
      </c>
      <c r="E1395" s="254"/>
      <c r="F1395" s="228"/>
      <c r="G1395" s="228"/>
      <c r="H1395" s="254"/>
      <c r="I1395" s="253"/>
      <c r="J1395" s="254"/>
      <c r="K1395" s="253">
        <f t="shared" si="109"/>
        <v>7479508.75</v>
      </c>
      <c r="L1395" s="256" t="e">
        <f>#REF!+C1395</f>
        <v>#REF!</v>
      </c>
      <c r="M1395" s="253"/>
      <c r="N1395" s="228" t="e">
        <v>#VALUE!</v>
      </c>
      <c r="O1395" s="64">
        <v>0</v>
      </c>
      <c r="Q1395" s="257">
        <v>6955962.9800000004</v>
      </c>
      <c r="R1395" s="258">
        <f t="shared" si="111"/>
        <v>523545.76999999955</v>
      </c>
    </row>
    <row r="1396" spans="1:18" outlineLevel="2">
      <c r="A1396" s="271" t="s">
        <v>5364</v>
      </c>
      <c r="B1396" s="195" t="s">
        <v>4229</v>
      </c>
      <c r="C1396" s="229">
        <v>-7479508.75</v>
      </c>
      <c r="D1396" s="229">
        <f t="shared" si="108"/>
        <v>7479508.75</v>
      </c>
      <c r="E1396" s="254"/>
      <c r="F1396" s="228"/>
      <c r="G1396" s="228"/>
      <c r="H1396" s="254"/>
      <c r="I1396" s="229"/>
      <c r="J1396" s="254"/>
      <c r="K1396" s="229">
        <f t="shared" si="109"/>
        <v>7479508.75</v>
      </c>
      <c r="L1396" s="251"/>
      <c r="M1396" s="229"/>
      <c r="N1396" s="228">
        <v>0</v>
      </c>
      <c r="O1396" s="64" t="s">
        <v>4228</v>
      </c>
      <c r="P1396" s="241" t="b">
        <f>EXACT($A$1395,O1396)</f>
        <v>1</v>
      </c>
      <c r="Q1396" s="257">
        <v>0</v>
      </c>
      <c r="R1396" s="258">
        <f t="shared" si="111"/>
        <v>7479508.75</v>
      </c>
    </row>
    <row r="1397" spans="1:18" outlineLevel="2">
      <c r="A1397" s="400" t="s">
        <v>4230</v>
      </c>
      <c r="B1397" s="44" t="s">
        <v>4229</v>
      </c>
      <c r="C1397" s="229">
        <v>0</v>
      </c>
      <c r="D1397" s="229">
        <f t="shared" si="108"/>
        <v>0</v>
      </c>
      <c r="E1397" s="254"/>
      <c r="F1397" s="228"/>
      <c r="G1397" s="228"/>
      <c r="H1397" s="254"/>
      <c r="I1397" s="229"/>
      <c r="J1397" s="254"/>
      <c r="K1397" s="229">
        <f t="shared" si="109"/>
        <v>0</v>
      </c>
      <c r="L1397" s="251"/>
      <c r="M1397" s="229"/>
      <c r="N1397" s="228" t="e">
        <v>#VALUE!</v>
      </c>
      <c r="O1397" s="64" t="s">
        <v>4228</v>
      </c>
      <c r="P1397" s="241" t="b">
        <f>EXACT($A$1395,O1397)</f>
        <v>1</v>
      </c>
      <c r="Q1397" s="257">
        <v>0</v>
      </c>
      <c r="R1397" s="258">
        <f t="shared" si="111"/>
        <v>0</v>
      </c>
    </row>
    <row r="1398" spans="1:18" outlineLevel="1">
      <c r="A1398" s="399" t="s">
        <v>4231</v>
      </c>
      <c r="B1398" s="137"/>
      <c r="C1398" s="301">
        <f>C1399</f>
        <v>0</v>
      </c>
      <c r="D1398" s="301">
        <f t="shared" si="108"/>
        <v>0</v>
      </c>
      <c r="E1398" s="254"/>
      <c r="F1398" s="255"/>
      <c r="G1398" s="255"/>
      <c r="H1398" s="254"/>
      <c r="I1398" s="301"/>
      <c r="J1398" s="254"/>
      <c r="K1398" s="301">
        <f t="shared" si="109"/>
        <v>0</v>
      </c>
      <c r="L1398" s="251"/>
      <c r="M1398" s="228"/>
      <c r="N1398" s="228" t="e">
        <v>#VALUE!</v>
      </c>
      <c r="O1398" s="64">
        <v>0</v>
      </c>
      <c r="Q1398" s="257">
        <v>0</v>
      </c>
      <c r="R1398" s="258">
        <f t="shared" si="111"/>
        <v>0</v>
      </c>
    </row>
    <row r="1399" spans="1:18" outlineLevel="2">
      <c r="A1399" s="271" t="s">
        <v>5365</v>
      </c>
      <c r="B1399" s="195" t="s">
        <v>4232</v>
      </c>
      <c r="C1399" s="283">
        <v>0</v>
      </c>
      <c r="D1399" s="283">
        <f t="shared" si="108"/>
        <v>0</v>
      </c>
      <c r="E1399" s="254"/>
      <c r="F1399" s="255"/>
      <c r="G1399" s="255"/>
      <c r="H1399" s="254"/>
      <c r="I1399" s="283"/>
      <c r="J1399" s="254"/>
      <c r="K1399" s="283">
        <f t="shared" si="109"/>
        <v>0</v>
      </c>
      <c r="L1399" s="251"/>
      <c r="M1399" s="228"/>
      <c r="N1399" s="228">
        <v>0</v>
      </c>
      <c r="O1399" s="64" t="s">
        <v>4231</v>
      </c>
      <c r="P1399" s="241" t="b">
        <f>EXACT($A$1398,O1399)</f>
        <v>1</v>
      </c>
      <c r="Q1399" s="257">
        <v>0</v>
      </c>
      <c r="R1399" s="258">
        <f t="shared" si="111"/>
        <v>0</v>
      </c>
    </row>
    <row r="1400" spans="1:18" outlineLevel="1">
      <c r="A1400" s="189"/>
      <c r="B1400" s="195"/>
      <c r="C1400" s="229"/>
      <c r="D1400" s="229"/>
      <c r="E1400" s="254"/>
      <c r="F1400" s="228"/>
      <c r="G1400" s="228"/>
      <c r="H1400" s="254"/>
      <c r="I1400" s="229"/>
      <c r="J1400" s="254"/>
      <c r="K1400" s="229"/>
      <c r="L1400" s="251"/>
      <c r="M1400" s="229"/>
      <c r="N1400" s="228"/>
      <c r="O1400" s="64"/>
      <c r="Q1400" s="257"/>
      <c r="R1400" s="258"/>
    </row>
    <row r="1401" spans="1:18">
      <c r="A1401" s="418" t="s">
        <v>4233</v>
      </c>
      <c r="B1401" s="195"/>
      <c r="C1401" s="287">
        <f>C1345+C1347+C1349+C1353+C1355+C1357+C1361+C1363+C1365+C1367+C1369+C1371+C1374+C1377+C1379+C1381+C1392+C1395+C1398</f>
        <v>42132575.449999884</v>
      </c>
      <c r="D1401" s="287">
        <f>C1401*-1</f>
        <v>-42132575.449999884</v>
      </c>
      <c r="E1401" s="309"/>
      <c r="F1401" s="287"/>
      <c r="G1401" s="287"/>
      <c r="H1401" s="309"/>
      <c r="I1401" s="287">
        <f>I1345+I1347+I1349+I1353+I1355+I1357+I1361+I1363+I1365+I1367+I1369+I1371+I1374+I1377+I1379+I1381+I1392+I1395+I1398</f>
        <v>430572.17</v>
      </c>
      <c r="J1401" s="309"/>
      <c r="K1401" s="287">
        <f t="shared" ref="K1401:K1407" si="113">D1401+I1401</f>
        <v>-41702003.279999882</v>
      </c>
      <c r="L1401" s="310" t="e">
        <f>#REF!+C1401</f>
        <v>#REF!</v>
      </c>
      <c r="M1401" s="298"/>
      <c r="N1401" s="287" t="e">
        <v>#VALUE!</v>
      </c>
      <c r="O1401" s="64">
        <v>0</v>
      </c>
      <c r="Q1401" s="257"/>
      <c r="R1401" s="258"/>
    </row>
    <row r="1402" spans="1:18" outlineLevel="1">
      <c r="A1402" s="399" t="s">
        <v>4234</v>
      </c>
      <c r="B1402" s="44"/>
      <c r="C1402" s="253">
        <f>C1403</f>
        <v>0</v>
      </c>
      <c r="D1402" s="253">
        <f t="shared" si="108"/>
        <v>0</v>
      </c>
      <c r="E1402" s="254"/>
      <c r="F1402" s="228"/>
      <c r="G1402" s="228"/>
      <c r="H1402" s="254"/>
      <c r="I1402" s="253"/>
      <c r="J1402" s="254"/>
      <c r="K1402" s="253">
        <f t="shared" si="113"/>
        <v>0</v>
      </c>
      <c r="L1402" s="251"/>
      <c r="M1402" s="229"/>
      <c r="N1402" s="228" t="e">
        <v>#VALUE!</v>
      </c>
      <c r="O1402" s="64">
        <v>0</v>
      </c>
      <c r="Q1402" s="257">
        <v>0</v>
      </c>
      <c r="R1402" s="258">
        <f t="shared" si="111"/>
        <v>0</v>
      </c>
    </row>
    <row r="1403" spans="1:18" outlineLevel="2">
      <c r="A1403" s="400" t="s">
        <v>5366</v>
      </c>
      <c r="B1403" s="44" t="s">
        <v>4235</v>
      </c>
      <c r="C1403" s="229">
        <v>0</v>
      </c>
      <c r="D1403" s="229">
        <f t="shared" si="108"/>
        <v>0</v>
      </c>
      <c r="E1403" s="254"/>
      <c r="F1403" s="228"/>
      <c r="G1403" s="228"/>
      <c r="H1403" s="254"/>
      <c r="I1403" s="229"/>
      <c r="J1403" s="254"/>
      <c r="K1403" s="229">
        <f t="shared" si="113"/>
        <v>0</v>
      </c>
      <c r="L1403" s="251"/>
      <c r="M1403" s="229"/>
      <c r="N1403" s="228">
        <v>0</v>
      </c>
      <c r="O1403" s="64" t="s">
        <v>4186</v>
      </c>
      <c r="P1403" s="241" t="b">
        <f>EXACT($A1402,O1403)</f>
        <v>0</v>
      </c>
      <c r="Q1403" s="257">
        <v>0</v>
      </c>
      <c r="R1403" s="258">
        <f t="shared" si="111"/>
        <v>0</v>
      </c>
    </row>
    <row r="1404" spans="1:18" outlineLevel="1">
      <c r="A1404" s="399" t="s">
        <v>4236</v>
      </c>
      <c r="B1404" s="44"/>
      <c r="C1404" s="253">
        <f>C1405</f>
        <v>0</v>
      </c>
      <c r="D1404" s="253">
        <f t="shared" si="108"/>
        <v>0</v>
      </c>
      <c r="E1404" s="254"/>
      <c r="F1404" s="228"/>
      <c r="G1404" s="228"/>
      <c r="H1404" s="254"/>
      <c r="I1404" s="253"/>
      <c r="J1404" s="254"/>
      <c r="K1404" s="253">
        <f t="shared" si="113"/>
        <v>0</v>
      </c>
      <c r="L1404" s="251"/>
      <c r="M1404" s="229"/>
      <c r="N1404" s="228" t="e">
        <v>#VALUE!</v>
      </c>
      <c r="O1404" s="64">
        <v>0</v>
      </c>
      <c r="Q1404" s="257">
        <v>0</v>
      </c>
      <c r="R1404" s="258">
        <f t="shared" si="111"/>
        <v>0</v>
      </c>
    </row>
    <row r="1405" spans="1:18" outlineLevel="2">
      <c r="A1405" s="400" t="s">
        <v>5367</v>
      </c>
      <c r="B1405" s="44" t="s">
        <v>4237</v>
      </c>
      <c r="C1405" s="229">
        <v>0</v>
      </c>
      <c r="D1405" s="229">
        <f t="shared" si="108"/>
        <v>0</v>
      </c>
      <c r="E1405" s="254"/>
      <c r="F1405" s="228"/>
      <c r="G1405" s="228"/>
      <c r="H1405" s="254"/>
      <c r="I1405" s="229"/>
      <c r="J1405" s="254"/>
      <c r="K1405" s="229">
        <f t="shared" si="113"/>
        <v>0</v>
      </c>
      <c r="L1405" s="251"/>
      <c r="M1405" s="229"/>
      <c r="N1405" s="228">
        <v>0</v>
      </c>
      <c r="O1405" s="64">
        <v>0</v>
      </c>
      <c r="P1405" s="241" t="b">
        <f>EXACT($A1404,O1405)</f>
        <v>0</v>
      </c>
      <c r="Q1405" s="257">
        <v>0</v>
      </c>
      <c r="R1405" s="258">
        <f t="shared" si="111"/>
        <v>0</v>
      </c>
    </row>
    <row r="1406" spans="1:18" outlineLevel="1">
      <c r="A1406" s="399" t="s">
        <v>4238</v>
      </c>
      <c r="B1406" s="44"/>
      <c r="C1406" s="253">
        <f>C1407</f>
        <v>-1708216.87</v>
      </c>
      <c r="D1406" s="253">
        <f t="shared" si="108"/>
        <v>1708216.87</v>
      </c>
      <c r="E1406" s="254"/>
      <c r="F1406" s="228"/>
      <c r="G1406" s="228"/>
      <c r="H1406" s="254"/>
      <c r="I1406" s="253"/>
      <c r="J1406" s="254"/>
      <c r="K1406" s="253">
        <f t="shared" si="113"/>
        <v>1708216.87</v>
      </c>
      <c r="L1406" s="251"/>
      <c r="M1406" s="229"/>
      <c r="N1406" s="228" t="e">
        <v>#VALUE!</v>
      </c>
      <c r="O1406" s="64">
        <v>0</v>
      </c>
      <c r="Q1406" s="257">
        <v>1432904.47</v>
      </c>
      <c r="R1406" s="258">
        <f t="shared" si="111"/>
        <v>275312.40000000014</v>
      </c>
    </row>
    <row r="1407" spans="1:18" outlineLevel="2">
      <c r="A1407" s="426" t="s">
        <v>5368</v>
      </c>
      <c r="B1407" s="311" t="s">
        <v>4181</v>
      </c>
      <c r="C1407" s="229">
        <v>-1708216.87</v>
      </c>
      <c r="D1407" s="229">
        <f t="shared" si="108"/>
        <v>1708216.87</v>
      </c>
      <c r="E1407" s="254"/>
      <c r="F1407" s="228"/>
      <c r="G1407" s="228"/>
      <c r="H1407" s="254"/>
      <c r="I1407" s="229"/>
      <c r="J1407" s="254"/>
      <c r="K1407" s="229">
        <f t="shared" si="113"/>
        <v>1708216.87</v>
      </c>
      <c r="L1407" s="251"/>
      <c r="M1407" s="229"/>
      <c r="N1407" s="228">
        <v>0</v>
      </c>
      <c r="O1407" s="64">
        <v>0</v>
      </c>
      <c r="P1407" s="241" t="b">
        <f>EXACT($A1406,O1407)</f>
        <v>0</v>
      </c>
      <c r="Q1407" s="257">
        <v>0</v>
      </c>
      <c r="R1407" s="258">
        <f t="shared" si="111"/>
        <v>1708216.87</v>
      </c>
    </row>
    <row r="1408" spans="1:18" outlineLevel="1">
      <c r="A1408" s="399" t="s">
        <v>4239</v>
      </c>
      <c r="C1408" s="253">
        <f>SUM(C1409)</f>
        <v>0</v>
      </c>
      <c r="D1408" s="253">
        <f t="shared" si="108"/>
        <v>0</v>
      </c>
      <c r="E1408" s="254"/>
      <c r="F1408" s="228"/>
      <c r="G1408" s="228"/>
      <c r="H1408" s="254"/>
      <c r="I1408" s="253"/>
      <c r="J1408" s="254"/>
      <c r="K1408" s="253">
        <f t="shared" si="109"/>
        <v>0</v>
      </c>
      <c r="L1408" s="256" t="e">
        <f>#REF!+C1408</f>
        <v>#REF!</v>
      </c>
      <c r="M1408" s="253"/>
      <c r="N1408" s="228" t="e">
        <v>#VALUE!</v>
      </c>
      <c r="O1408" s="64">
        <v>0</v>
      </c>
      <c r="Q1408" s="257">
        <v>0</v>
      </c>
      <c r="R1408" s="258">
        <f t="shared" si="111"/>
        <v>0</v>
      </c>
    </row>
    <row r="1409" spans="1:18" outlineLevel="2">
      <c r="A1409" s="271" t="s">
        <v>5369</v>
      </c>
      <c r="B1409" s="195" t="s">
        <v>4240</v>
      </c>
      <c r="C1409" s="229">
        <v>0</v>
      </c>
      <c r="D1409" s="229">
        <f t="shared" si="108"/>
        <v>0</v>
      </c>
      <c r="E1409" s="254"/>
      <c r="F1409" s="228"/>
      <c r="G1409" s="228"/>
      <c r="H1409" s="254"/>
      <c r="I1409" s="229"/>
      <c r="J1409" s="254"/>
      <c r="K1409" s="229">
        <f t="shared" si="109"/>
        <v>0</v>
      </c>
      <c r="L1409" s="251"/>
      <c r="M1409" s="229"/>
      <c r="N1409" s="228">
        <v>0</v>
      </c>
      <c r="O1409" s="64">
        <v>0</v>
      </c>
      <c r="P1409" s="241" t="b">
        <f>EXACT($A1408,O1409)</f>
        <v>0</v>
      </c>
      <c r="Q1409" s="257">
        <v>0</v>
      </c>
      <c r="R1409" s="258">
        <f t="shared" si="111"/>
        <v>0</v>
      </c>
    </row>
    <row r="1410" spans="1:18" outlineLevel="1">
      <c r="A1410" s="399" t="s">
        <v>4241</v>
      </c>
      <c r="C1410" s="253">
        <f>SUM(C1411:C1413)</f>
        <v>0</v>
      </c>
      <c r="D1410" s="253">
        <f t="shared" si="108"/>
        <v>0</v>
      </c>
      <c r="E1410" s="254"/>
      <c r="F1410" s="228"/>
      <c r="G1410" s="228"/>
      <c r="H1410" s="254"/>
      <c r="I1410" s="253"/>
      <c r="J1410" s="254"/>
      <c r="K1410" s="253">
        <f t="shared" si="109"/>
        <v>0</v>
      </c>
      <c r="L1410" s="256" t="e">
        <f>#REF!+C1410</f>
        <v>#REF!</v>
      </c>
      <c r="M1410" s="253"/>
      <c r="N1410" s="228" t="e">
        <v>#VALUE!</v>
      </c>
      <c r="O1410" s="64">
        <v>0</v>
      </c>
      <c r="Q1410" s="257">
        <v>0</v>
      </c>
      <c r="R1410" s="258">
        <f t="shared" ref="R1410:R1473" si="114">K1410-Q1410</f>
        <v>0</v>
      </c>
    </row>
    <row r="1411" spans="1:18" outlineLevel="2">
      <c r="A1411" s="400" t="s">
        <v>5370</v>
      </c>
      <c r="B1411" s="44" t="s">
        <v>4242</v>
      </c>
      <c r="C1411" s="229">
        <v>0</v>
      </c>
      <c r="D1411" s="229">
        <f t="shared" si="108"/>
        <v>0</v>
      </c>
      <c r="E1411" s="254"/>
      <c r="F1411" s="228"/>
      <c r="G1411" s="228"/>
      <c r="H1411" s="254"/>
      <c r="I1411" s="229"/>
      <c r="J1411" s="254"/>
      <c r="K1411" s="229">
        <f t="shared" si="109"/>
        <v>0</v>
      </c>
      <c r="L1411" s="251"/>
      <c r="M1411" s="229"/>
      <c r="N1411" s="228">
        <v>0</v>
      </c>
      <c r="O1411" s="64">
        <v>0</v>
      </c>
      <c r="P1411" s="241" t="b">
        <f>EXACT($A$1410,O1411)</f>
        <v>0</v>
      </c>
      <c r="Q1411" s="257">
        <v>0</v>
      </c>
      <c r="R1411" s="258">
        <f t="shared" si="114"/>
        <v>0</v>
      </c>
    </row>
    <row r="1412" spans="1:18" outlineLevel="2">
      <c r="A1412" s="400" t="s">
        <v>5371</v>
      </c>
      <c r="B1412" s="44" t="s">
        <v>4243</v>
      </c>
      <c r="C1412" s="229">
        <v>0</v>
      </c>
      <c r="D1412" s="229">
        <f t="shared" ref="D1412:D1503" si="115">C1412*-1</f>
        <v>0</v>
      </c>
      <c r="E1412" s="254"/>
      <c r="F1412" s="228"/>
      <c r="G1412" s="228"/>
      <c r="H1412" s="254"/>
      <c r="I1412" s="229"/>
      <c r="J1412" s="254"/>
      <c r="K1412" s="229">
        <f t="shared" ref="K1412:K1503" si="116">D1412+I1412</f>
        <v>0</v>
      </c>
      <c r="L1412" s="251"/>
      <c r="M1412" s="229"/>
      <c r="N1412" s="228">
        <v>0</v>
      </c>
      <c r="O1412" s="64">
        <v>0</v>
      </c>
      <c r="P1412" s="241" t="b">
        <f>EXACT($A$1410,O1412)</f>
        <v>0</v>
      </c>
      <c r="Q1412" s="257">
        <v>0</v>
      </c>
      <c r="R1412" s="258">
        <f t="shared" si="114"/>
        <v>0</v>
      </c>
    </row>
    <row r="1413" spans="1:18" outlineLevel="2">
      <c r="A1413" s="271" t="s">
        <v>5372</v>
      </c>
      <c r="B1413" s="195" t="s">
        <v>4244</v>
      </c>
      <c r="C1413" s="229">
        <v>0</v>
      </c>
      <c r="D1413" s="229">
        <f t="shared" si="115"/>
        <v>0</v>
      </c>
      <c r="E1413" s="254"/>
      <c r="F1413" s="228"/>
      <c r="G1413" s="228"/>
      <c r="H1413" s="254"/>
      <c r="I1413" s="229"/>
      <c r="J1413" s="254"/>
      <c r="K1413" s="229">
        <f t="shared" si="116"/>
        <v>0</v>
      </c>
      <c r="L1413" s="251"/>
      <c r="M1413" s="229"/>
      <c r="N1413" s="228">
        <v>0</v>
      </c>
      <c r="O1413" s="64">
        <v>0</v>
      </c>
      <c r="P1413" s="241" t="b">
        <f>EXACT($A$1410,O1413)</f>
        <v>0</v>
      </c>
      <c r="Q1413" s="257">
        <v>0</v>
      </c>
      <c r="R1413" s="258">
        <f t="shared" si="114"/>
        <v>0</v>
      </c>
    </row>
    <row r="1414" spans="1:18" outlineLevel="1">
      <c r="A1414" s="399" t="s">
        <v>4245</v>
      </c>
      <c r="C1414" s="253">
        <f>SUM(C1415:C1417)</f>
        <v>0</v>
      </c>
      <c r="D1414" s="253">
        <f t="shared" si="115"/>
        <v>0</v>
      </c>
      <c r="E1414" s="254"/>
      <c r="F1414" s="228"/>
      <c r="G1414" s="228"/>
      <c r="H1414" s="254"/>
      <c r="I1414" s="253"/>
      <c r="J1414" s="254"/>
      <c r="K1414" s="253">
        <f t="shared" si="116"/>
        <v>0</v>
      </c>
      <c r="L1414" s="256" t="e">
        <f>#REF!+C1414</f>
        <v>#REF!</v>
      </c>
      <c r="M1414" s="253"/>
      <c r="N1414" s="228" t="e">
        <v>#VALUE!</v>
      </c>
      <c r="O1414" s="64">
        <v>0</v>
      </c>
      <c r="Q1414" s="257">
        <v>0</v>
      </c>
      <c r="R1414" s="258">
        <f t="shared" si="114"/>
        <v>0</v>
      </c>
    </row>
    <row r="1415" spans="1:18" outlineLevel="2">
      <c r="A1415" s="271" t="s">
        <v>5373</v>
      </c>
      <c r="B1415" s="195" t="s">
        <v>4246</v>
      </c>
      <c r="C1415" s="229">
        <v>0</v>
      </c>
      <c r="D1415" s="229">
        <f t="shared" si="115"/>
        <v>0</v>
      </c>
      <c r="E1415" s="254"/>
      <c r="F1415" s="228"/>
      <c r="G1415" s="228"/>
      <c r="H1415" s="254"/>
      <c r="I1415" s="229"/>
      <c r="J1415" s="254"/>
      <c r="K1415" s="229">
        <f t="shared" si="116"/>
        <v>0</v>
      </c>
      <c r="L1415" s="251"/>
      <c r="M1415" s="229"/>
      <c r="N1415" s="228">
        <v>0</v>
      </c>
      <c r="O1415" s="64">
        <v>0</v>
      </c>
      <c r="P1415" s="241" t="b">
        <f>EXACT($A$1414,O1415)</f>
        <v>0</v>
      </c>
      <c r="Q1415" s="257">
        <v>0</v>
      </c>
      <c r="R1415" s="258">
        <f t="shared" si="114"/>
        <v>0</v>
      </c>
    </row>
    <row r="1416" spans="1:18" outlineLevel="2">
      <c r="A1416" s="271" t="s">
        <v>5374</v>
      </c>
      <c r="B1416" s="195" t="s">
        <v>4247</v>
      </c>
      <c r="C1416" s="229">
        <v>0</v>
      </c>
      <c r="D1416" s="229">
        <f t="shared" si="115"/>
        <v>0</v>
      </c>
      <c r="E1416" s="254"/>
      <c r="F1416" s="228"/>
      <c r="G1416" s="228"/>
      <c r="H1416" s="254"/>
      <c r="I1416" s="229"/>
      <c r="J1416" s="254"/>
      <c r="K1416" s="229">
        <f t="shared" si="116"/>
        <v>0</v>
      </c>
      <c r="L1416" s="251"/>
      <c r="M1416" s="229"/>
      <c r="N1416" s="228">
        <v>0</v>
      </c>
      <c r="O1416" s="64" t="s">
        <v>4245</v>
      </c>
      <c r="P1416" s="241" t="b">
        <f>EXACT($A$1414,O1416)</f>
        <v>1</v>
      </c>
      <c r="Q1416" s="257">
        <v>0</v>
      </c>
      <c r="R1416" s="258">
        <f t="shared" si="114"/>
        <v>0</v>
      </c>
    </row>
    <row r="1417" spans="1:18" outlineLevel="2">
      <c r="A1417" s="271" t="s">
        <v>5375</v>
      </c>
      <c r="B1417" s="195" t="s">
        <v>4248</v>
      </c>
      <c r="C1417" s="229">
        <v>0</v>
      </c>
      <c r="D1417" s="229">
        <f t="shared" si="115"/>
        <v>0</v>
      </c>
      <c r="E1417" s="254"/>
      <c r="F1417" s="228"/>
      <c r="G1417" s="228"/>
      <c r="H1417" s="254"/>
      <c r="I1417" s="229"/>
      <c r="J1417" s="254"/>
      <c r="K1417" s="229">
        <f t="shared" si="116"/>
        <v>0</v>
      </c>
      <c r="L1417" s="251"/>
      <c r="M1417" s="229"/>
      <c r="N1417" s="228">
        <v>0</v>
      </c>
      <c r="O1417" s="64" t="s">
        <v>4245</v>
      </c>
      <c r="P1417" s="241" t="b">
        <f>EXACT($A$1414,O1417)</f>
        <v>1</v>
      </c>
      <c r="Q1417" s="257">
        <v>0</v>
      </c>
      <c r="R1417" s="258">
        <f t="shared" si="114"/>
        <v>0</v>
      </c>
    </row>
    <row r="1418" spans="1:18" outlineLevel="1">
      <c r="A1418" s="399" t="s">
        <v>4249</v>
      </c>
      <c r="C1418" s="253">
        <f>SUM(C1419:C1421)</f>
        <v>0</v>
      </c>
      <c r="D1418" s="253">
        <f t="shared" si="115"/>
        <v>0</v>
      </c>
      <c r="E1418" s="254"/>
      <c r="F1418" s="228"/>
      <c r="G1418" s="228"/>
      <c r="H1418" s="254"/>
      <c r="I1418" s="253"/>
      <c r="J1418" s="254"/>
      <c r="K1418" s="253">
        <f t="shared" si="116"/>
        <v>0</v>
      </c>
      <c r="L1418" s="256" t="e">
        <f>#REF!+C1418</f>
        <v>#REF!</v>
      </c>
      <c r="M1418" s="253"/>
      <c r="N1418" s="228" t="e">
        <v>#VALUE!</v>
      </c>
      <c r="O1418" s="64">
        <v>0</v>
      </c>
      <c r="Q1418" s="257">
        <v>0</v>
      </c>
      <c r="R1418" s="258">
        <f t="shared" si="114"/>
        <v>0</v>
      </c>
    </row>
    <row r="1419" spans="1:18" outlineLevel="2">
      <c r="A1419" s="271" t="s">
        <v>5376</v>
      </c>
      <c r="B1419" s="195" t="s">
        <v>4250</v>
      </c>
      <c r="C1419" s="229">
        <v>0</v>
      </c>
      <c r="D1419" s="229">
        <f t="shared" si="115"/>
        <v>0</v>
      </c>
      <c r="E1419" s="254"/>
      <c r="F1419" s="228"/>
      <c r="G1419" s="228"/>
      <c r="H1419" s="254"/>
      <c r="I1419" s="229"/>
      <c r="J1419" s="254"/>
      <c r="K1419" s="229">
        <f t="shared" si="116"/>
        <v>0</v>
      </c>
      <c r="L1419" s="251"/>
      <c r="M1419" s="229"/>
      <c r="N1419" s="228">
        <v>0</v>
      </c>
      <c r="O1419" s="64" t="s">
        <v>4249</v>
      </c>
      <c r="P1419" s="241" t="b">
        <f>EXACT($A$1418,O1419)</f>
        <v>1</v>
      </c>
      <c r="Q1419" s="257">
        <v>0</v>
      </c>
      <c r="R1419" s="258">
        <f t="shared" si="114"/>
        <v>0</v>
      </c>
    </row>
    <row r="1420" spans="1:18" outlineLevel="2">
      <c r="A1420" s="271" t="s">
        <v>5377</v>
      </c>
      <c r="B1420" s="195" t="s">
        <v>4251</v>
      </c>
      <c r="C1420" s="229">
        <v>0</v>
      </c>
      <c r="D1420" s="229">
        <f t="shared" si="115"/>
        <v>0</v>
      </c>
      <c r="E1420" s="254"/>
      <c r="F1420" s="228"/>
      <c r="G1420" s="228"/>
      <c r="H1420" s="254"/>
      <c r="I1420" s="229"/>
      <c r="J1420" s="254"/>
      <c r="K1420" s="229">
        <f t="shared" si="116"/>
        <v>0</v>
      </c>
      <c r="L1420" s="251"/>
      <c r="M1420" s="229"/>
      <c r="N1420" s="228">
        <v>0</v>
      </c>
      <c r="O1420" s="64" t="s">
        <v>4249</v>
      </c>
      <c r="P1420" s="241" t="b">
        <f>EXACT($A$1418,O1420)</f>
        <v>1</v>
      </c>
      <c r="Q1420" s="257">
        <v>0</v>
      </c>
      <c r="R1420" s="258">
        <f t="shared" si="114"/>
        <v>0</v>
      </c>
    </row>
    <row r="1421" spans="1:18" outlineLevel="2">
      <c r="A1421" s="271" t="s">
        <v>5378</v>
      </c>
      <c r="B1421" s="195" t="s">
        <v>4252</v>
      </c>
      <c r="C1421" s="229">
        <v>0</v>
      </c>
      <c r="D1421" s="229">
        <f t="shared" si="115"/>
        <v>0</v>
      </c>
      <c r="E1421" s="254"/>
      <c r="F1421" s="228"/>
      <c r="G1421" s="228"/>
      <c r="H1421" s="254"/>
      <c r="I1421" s="229"/>
      <c r="J1421" s="254"/>
      <c r="K1421" s="229">
        <f t="shared" si="116"/>
        <v>0</v>
      </c>
      <c r="L1421" s="251"/>
      <c r="M1421" s="229"/>
      <c r="N1421" s="228">
        <v>0</v>
      </c>
      <c r="O1421" s="64" t="s">
        <v>4249</v>
      </c>
      <c r="P1421" s="241" t="b">
        <f>EXACT($A$1418,O1421)</f>
        <v>1</v>
      </c>
      <c r="Q1421" s="257">
        <v>0</v>
      </c>
      <c r="R1421" s="258">
        <f t="shared" si="114"/>
        <v>0</v>
      </c>
    </row>
    <row r="1422" spans="1:18" outlineLevel="1">
      <c r="A1422" s="399" t="s">
        <v>4253</v>
      </c>
      <c r="C1422" s="253">
        <f>SUM(C1423:C1425)</f>
        <v>75.349999999999895</v>
      </c>
      <c r="D1422" s="253">
        <f t="shared" si="115"/>
        <v>-75.349999999999895</v>
      </c>
      <c r="E1422" s="254"/>
      <c r="F1422" s="228"/>
      <c r="G1422" s="228"/>
      <c r="H1422" s="254"/>
      <c r="I1422" s="253"/>
      <c r="J1422" s="254"/>
      <c r="K1422" s="253">
        <f t="shared" si="116"/>
        <v>-75.349999999999895</v>
      </c>
      <c r="L1422" s="256" t="e">
        <f>#REF!+C1422</f>
        <v>#REF!</v>
      </c>
      <c r="M1422" s="253"/>
      <c r="N1422" s="228" t="e">
        <v>#VALUE!</v>
      </c>
      <c r="O1422" s="64">
        <v>0</v>
      </c>
      <c r="Q1422" s="257">
        <v>-75.349999999999994</v>
      </c>
      <c r="R1422" s="258">
        <f t="shared" si="114"/>
        <v>0</v>
      </c>
    </row>
    <row r="1423" spans="1:18" outlineLevel="2">
      <c r="A1423" s="271" t="s">
        <v>5379</v>
      </c>
      <c r="B1423" s="195" t="s">
        <v>4254</v>
      </c>
      <c r="C1423" s="229">
        <v>0</v>
      </c>
      <c r="D1423" s="229">
        <f t="shared" si="115"/>
        <v>0</v>
      </c>
      <c r="E1423" s="254"/>
      <c r="F1423" s="228"/>
      <c r="G1423" s="228"/>
      <c r="H1423" s="254"/>
      <c r="I1423" s="229"/>
      <c r="J1423" s="254"/>
      <c r="K1423" s="229">
        <f t="shared" si="116"/>
        <v>0</v>
      </c>
      <c r="L1423" s="251"/>
      <c r="M1423" s="229"/>
      <c r="N1423" s="228">
        <v>0</v>
      </c>
      <c r="O1423" s="64" t="s">
        <v>4253</v>
      </c>
      <c r="P1423" s="241" t="b">
        <f>EXACT($A$1422,O1423)</f>
        <v>1</v>
      </c>
      <c r="Q1423" s="257">
        <v>0</v>
      </c>
      <c r="R1423" s="258">
        <f t="shared" si="114"/>
        <v>0</v>
      </c>
    </row>
    <row r="1424" spans="1:18" outlineLevel="2">
      <c r="A1424" s="271" t="s">
        <v>5380</v>
      </c>
      <c r="B1424" s="195" t="s">
        <v>4255</v>
      </c>
      <c r="C1424" s="229">
        <v>0</v>
      </c>
      <c r="D1424" s="229">
        <f t="shared" si="115"/>
        <v>0</v>
      </c>
      <c r="E1424" s="254"/>
      <c r="F1424" s="228"/>
      <c r="G1424" s="228"/>
      <c r="H1424" s="254"/>
      <c r="I1424" s="229"/>
      <c r="J1424" s="254"/>
      <c r="K1424" s="229">
        <f t="shared" si="116"/>
        <v>0</v>
      </c>
      <c r="L1424" s="251"/>
      <c r="M1424" s="229"/>
      <c r="N1424" s="228">
        <v>0</v>
      </c>
      <c r="O1424" s="64" t="s">
        <v>4253</v>
      </c>
      <c r="P1424" s="241" t="b">
        <f>EXACT($A$1422,O1424)</f>
        <v>1</v>
      </c>
      <c r="Q1424" s="257">
        <v>0</v>
      </c>
      <c r="R1424" s="258">
        <f t="shared" si="114"/>
        <v>0</v>
      </c>
    </row>
    <row r="1425" spans="1:18" outlineLevel="2">
      <c r="A1425" s="271" t="s">
        <v>5381</v>
      </c>
      <c r="B1425" s="195" t="s">
        <v>4256</v>
      </c>
      <c r="C1425" s="229">
        <v>75.349999999999895</v>
      </c>
      <c r="D1425" s="229">
        <f t="shared" si="115"/>
        <v>-75.349999999999895</v>
      </c>
      <c r="E1425" s="254"/>
      <c r="F1425" s="228"/>
      <c r="G1425" s="228"/>
      <c r="H1425" s="254"/>
      <c r="I1425" s="229"/>
      <c r="J1425" s="254"/>
      <c r="K1425" s="229">
        <f t="shared" si="116"/>
        <v>-75.349999999999895</v>
      </c>
      <c r="L1425" s="251"/>
      <c r="M1425" s="229"/>
      <c r="N1425" s="228">
        <v>0</v>
      </c>
      <c r="O1425" s="64" t="s">
        <v>4253</v>
      </c>
      <c r="P1425" s="241" t="b">
        <f>EXACT($A$1422,O1425)</f>
        <v>1</v>
      </c>
      <c r="Q1425" s="257">
        <v>0</v>
      </c>
      <c r="R1425" s="258">
        <f t="shared" si="114"/>
        <v>-75.349999999999895</v>
      </c>
    </row>
    <row r="1426" spans="1:18" outlineLevel="1">
      <c r="A1426" s="399" t="s">
        <v>4257</v>
      </c>
      <c r="C1426" s="253">
        <f>SUM(C1427)</f>
        <v>0</v>
      </c>
      <c r="D1426" s="253">
        <f t="shared" si="115"/>
        <v>0</v>
      </c>
      <c r="E1426" s="254"/>
      <c r="F1426" s="228"/>
      <c r="G1426" s="228"/>
      <c r="H1426" s="254"/>
      <c r="I1426" s="253"/>
      <c r="J1426" s="254"/>
      <c r="K1426" s="253">
        <f t="shared" si="116"/>
        <v>0</v>
      </c>
      <c r="L1426" s="256" t="e">
        <f>#REF!+C1426</f>
        <v>#REF!</v>
      </c>
      <c r="M1426" s="253"/>
      <c r="N1426" s="228" t="e">
        <v>#VALUE!</v>
      </c>
      <c r="O1426" s="64">
        <v>0</v>
      </c>
      <c r="Q1426" s="257">
        <v>0</v>
      </c>
      <c r="R1426" s="258">
        <f t="shared" si="114"/>
        <v>0</v>
      </c>
    </row>
    <row r="1427" spans="1:18" outlineLevel="2">
      <c r="A1427" s="271" t="s">
        <v>5382</v>
      </c>
      <c r="B1427" s="195" t="s">
        <v>4258</v>
      </c>
      <c r="C1427" s="229">
        <v>0</v>
      </c>
      <c r="D1427" s="229">
        <f t="shared" si="115"/>
        <v>0</v>
      </c>
      <c r="E1427" s="254"/>
      <c r="F1427" s="228"/>
      <c r="G1427" s="228"/>
      <c r="H1427" s="254"/>
      <c r="I1427" s="229"/>
      <c r="J1427" s="254"/>
      <c r="K1427" s="229">
        <f t="shared" si="116"/>
        <v>0</v>
      </c>
      <c r="L1427" s="251"/>
      <c r="M1427" s="229"/>
      <c r="N1427" s="228">
        <v>0</v>
      </c>
      <c r="O1427" s="64" t="s">
        <v>4257</v>
      </c>
      <c r="P1427" s="241" t="b">
        <f>EXACT($A1426,O1427)</f>
        <v>1</v>
      </c>
      <c r="Q1427" s="257">
        <v>0</v>
      </c>
      <c r="R1427" s="258">
        <f t="shared" si="114"/>
        <v>0</v>
      </c>
    </row>
    <row r="1428" spans="1:18" outlineLevel="1">
      <c r="A1428" s="409" t="s">
        <v>4259</v>
      </c>
      <c r="B1428" s="195"/>
      <c r="C1428" s="253">
        <f>SUM(C1429)</f>
        <v>0</v>
      </c>
      <c r="D1428" s="253">
        <f t="shared" si="115"/>
        <v>0</v>
      </c>
      <c r="E1428" s="254"/>
      <c r="F1428" s="228"/>
      <c r="G1428" s="228"/>
      <c r="H1428" s="254"/>
      <c r="I1428" s="253"/>
      <c r="J1428" s="254"/>
      <c r="K1428" s="253">
        <f>D1428+I1428</f>
        <v>0</v>
      </c>
      <c r="L1428" s="251"/>
      <c r="M1428" s="229"/>
      <c r="N1428" s="228" t="e">
        <v>#VALUE!</v>
      </c>
      <c r="O1428" s="64">
        <v>0</v>
      </c>
      <c r="Q1428" s="257">
        <v>0</v>
      </c>
      <c r="R1428" s="258">
        <f t="shared" si="114"/>
        <v>0</v>
      </c>
    </row>
    <row r="1429" spans="1:18" outlineLevel="2">
      <c r="A1429" s="271" t="s">
        <v>5383</v>
      </c>
      <c r="B1429" s="195" t="s">
        <v>4260</v>
      </c>
      <c r="C1429" s="229">
        <v>0</v>
      </c>
      <c r="D1429" s="229">
        <f t="shared" si="115"/>
        <v>0</v>
      </c>
      <c r="E1429" s="254"/>
      <c r="F1429" s="228"/>
      <c r="G1429" s="228"/>
      <c r="H1429" s="254"/>
      <c r="I1429" s="229"/>
      <c r="J1429" s="254"/>
      <c r="K1429" s="229">
        <f>D1429+I1429</f>
        <v>0</v>
      </c>
      <c r="L1429" s="251"/>
      <c r="M1429" s="229"/>
      <c r="N1429" s="228">
        <v>0</v>
      </c>
      <c r="O1429" s="64" t="s">
        <v>4259</v>
      </c>
      <c r="P1429" s="241" t="b">
        <f>EXACT($A1428,O1429)</f>
        <v>1</v>
      </c>
      <c r="Q1429" s="257">
        <v>0</v>
      </c>
      <c r="R1429" s="258">
        <f t="shared" si="114"/>
        <v>0</v>
      </c>
    </row>
    <row r="1430" spans="1:18" outlineLevel="1">
      <c r="A1430" s="399" t="s">
        <v>4261</v>
      </c>
      <c r="B1430" s="195"/>
      <c r="C1430" s="253">
        <f>SUM(C1431)</f>
        <v>-2895062.73</v>
      </c>
      <c r="D1430" s="253">
        <f>C1430*-1</f>
        <v>2895062.73</v>
      </c>
      <c r="E1430" s="254"/>
      <c r="F1430" s="228"/>
      <c r="G1430" s="228"/>
      <c r="H1430" s="254"/>
      <c r="I1430" s="253"/>
      <c r="J1430" s="254"/>
      <c r="K1430" s="253">
        <f>D1430+I1430</f>
        <v>2895062.73</v>
      </c>
      <c r="L1430" s="251"/>
      <c r="M1430" s="229"/>
      <c r="N1430" s="228" t="e">
        <v>#VALUE!</v>
      </c>
      <c r="O1430" s="64">
        <v>0</v>
      </c>
      <c r="Q1430" s="257">
        <v>2895062.73</v>
      </c>
      <c r="R1430" s="258">
        <f>K1430-Q1430</f>
        <v>0</v>
      </c>
    </row>
    <row r="1431" spans="1:18" outlineLevel="2">
      <c r="A1431" s="271" t="s">
        <v>5384</v>
      </c>
      <c r="B1431" s="195" t="s">
        <v>4195</v>
      </c>
      <c r="C1431" s="229">
        <v>-2895062.73</v>
      </c>
      <c r="D1431" s="229">
        <f>C1431*-1</f>
        <v>2895062.73</v>
      </c>
      <c r="E1431" s="254"/>
      <c r="F1431" s="228"/>
      <c r="G1431" s="228"/>
      <c r="H1431" s="254"/>
      <c r="I1431" s="229"/>
      <c r="J1431" s="254"/>
      <c r="K1431" s="229">
        <f>D1431+I1431</f>
        <v>2895062.73</v>
      </c>
      <c r="L1431" s="251"/>
      <c r="M1431" s="229"/>
      <c r="N1431" s="228">
        <v>0</v>
      </c>
      <c r="O1431" s="64" t="s">
        <v>4261</v>
      </c>
      <c r="P1431" s="241" t="b">
        <f>EXACT($A1430,O1431)</f>
        <v>1</v>
      </c>
      <c r="Q1431" s="257">
        <v>0</v>
      </c>
      <c r="R1431" s="258">
        <f>K1431-Q1431</f>
        <v>2895062.73</v>
      </c>
    </row>
    <row r="1432" spans="1:18" outlineLevel="1">
      <c r="A1432" s="399" t="s">
        <v>4262</v>
      </c>
      <c r="C1432" s="253">
        <f>SUM(C1433)</f>
        <v>0</v>
      </c>
      <c r="D1432" s="253">
        <f t="shared" si="115"/>
        <v>0</v>
      </c>
      <c r="E1432" s="254"/>
      <c r="F1432" s="228"/>
      <c r="G1432" s="228"/>
      <c r="H1432" s="254"/>
      <c r="I1432" s="253"/>
      <c r="J1432" s="254"/>
      <c r="K1432" s="253">
        <f t="shared" si="116"/>
        <v>0</v>
      </c>
      <c r="L1432" s="256" t="e">
        <f>#REF!+C1432</f>
        <v>#REF!</v>
      </c>
      <c r="M1432" s="253"/>
      <c r="N1432" s="228" t="e">
        <v>#VALUE!</v>
      </c>
      <c r="O1432" s="64">
        <v>0</v>
      </c>
      <c r="Q1432" s="257">
        <v>0</v>
      </c>
      <c r="R1432" s="258">
        <f t="shared" si="114"/>
        <v>0</v>
      </c>
    </row>
    <row r="1433" spans="1:18" outlineLevel="2">
      <c r="A1433" s="271" t="s">
        <v>5385</v>
      </c>
      <c r="B1433" s="195" t="s">
        <v>4263</v>
      </c>
      <c r="C1433" s="229">
        <v>0</v>
      </c>
      <c r="D1433" s="229">
        <f t="shared" si="115"/>
        <v>0</v>
      </c>
      <c r="E1433" s="254"/>
      <c r="F1433" s="228"/>
      <c r="G1433" s="228"/>
      <c r="H1433" s="254"/>
      <c r="I1433" s="229"/>
      <c r="J1433" s="254"/>
      <c r="K1433" s="229">
        <f t="shared" si="116"/>
        <v>0</v>
      </c>
      <c r="L1433" s="251"/>
      <c r="M1433" s="229"/>
      <c r="N1433" s="228">
        <v>0</v>
      </c>
      <c r="O1433" s="64" t="s">
        <v>4262</v>
      </c>
      <c r="P1433" s="241" t="b">
        <f>EXACT($A1432,O1433)</f>
        <v>1</v>
      </c>
      <c r="Q1433" s="257">
        <v>0</v>
      </c>
      <c r="R1433" s="258">
        <f t="shared" si="114"/>
        <v>0</v>
      </c>
    </row>
    <row r="1434" spans="1:18" outlineLevel="1">
      <c r="A1434" s="399" t="s">
        <v>4264</v>
      </c>
      <c r="C1434" s="253">
        <f>SUM(C1435)</f>
        <v>0</v>
      </c>
      <c r="D1434" s="253">
        <f t="shared" si="115"/>
        <v>0</v>
      </c>
      <c r="E1434" s="254"/>
      <c r="F1434" s="228"/>
      <c r="G1434" s="228"/>
      <c r="H1434" s="254"/>
      <c r="I1434" s="253"/>
      <c r="J1434" s="254"/>
      <c r="K1434" s="253">
        <f t="shared" si="116"/>
        <v>0</v>
      </c>
      <c r="L1434" s="256" t="e">
        <f>#REF!+C1434</f>
        <v>#REF!</v>
      </c>
      <c r="M1434" s="253"/>
      <c r="N1434" s="228" t="e">
        <v>#VALUE!</v>
      </c>
      <c r="O1434" s="64">
        <v>0</v>
      </c>
      <c r="Q1434" s="257">
        <v>0</v>
      </c>
      <c r="R1434" s="258">
        <f t="shared" si="114"/>
        <v>0</v>
      </c>
    </row>
    <row r="1435" spans="1:18" outlineLevel="2">
      <c r="A1435" s="271" t="s">
        <v>5386</v>
      </c>
      <c r="B1435" s="195" t="s">
        <v>4265</v>
      </c>
      <c r="C1435" s="229">
        <v>0</v>
      </c>
      <c r="D1435" s="229">
        <f t="shared" si="115"/>
        <v>0</v>
      </c>
      <c r="E1435" s="254"/>
      <c r="F1435" s="228"/>
      <c r="G1435" s="228"/>
      <c r="H1435" s="254"/>
      <c r="I1435" s="229"/>
      <c r="J1435" s="254"/>
      <c r="K1435" s="229">
        <f t="shared" si="116"/>
        <v>0</v>
      </c>
      <c r="L1435" s="251"/>
      <c r="M1435" s="229"/>
      <c r="N1435" s="228">
        <v>0</v>
      </c>
      <c r="O1435" s="64" t="s">
        <v>4264</v>
      </c>
      <c r="P1435" s="241" t="b">
        <f>EXACT($A1434,O1435)</f>
        <v>1</v>
      </c>
      <c r="Q1435" s="257">
        <v>0</v>
      </c>
      <c r="R1435" s="258">
        <f t="shared" si="114"/>
        <v>0</v>
      </c>
    </row>
    <row r="1436" spans="1:18" outlineLevel="1">
      <c r="A1436" s="399" t="s">
        <v>4266</v>
      </c>
      <c r="B1436" s="195"/>
      <c r="C1436" s="253">
        <f>SUM(C1437)</f>
        <v>0</v>
      </c>
      <c r="D1436" s="253">
        <f t="shared" si="115"/>
        <v>0</v>
      </c>
      <c r="E1436" s="254"/>
      <c r="F1436" s="228"/>
      <c r="G1436" s="228"/>
      <c r="H1436" s="254"/>
      <c r="I1436" s="253"/>
      <c r="J1436" s="254"/>
      <c r="K1436" s="253">
        <f>D1436+I1436</f>
        <v>0</v>
      </c>
      <c r="L1436" s="256" t="e">
        <f>#REF!+C1436</f>
        <v>#REF!</v>
      </c>
      <c r="M1436" s="253"/>
      <c r="N1436" s="228" t="e">
        <v>#VALUE!</v>
      </c>
      <c r="O1436" s="64">
        <v>0</v>
      </c>
      <c r="Q1436" s="257">
        <v>0</v>
      </c>
      <c r="R1436" s="258">
        <f>K1436-Q1436</f>
        <v>0</v>
      </c>
    </row>
    <row r="1437" spans="1:18" outlineLevel="2">
      <c r="A1437" s="271" t="s">
        <v>5387</v>
      </c>
      <c r="B1437" s="195" t="s">
        <v>4267</v>
      </c>
      <c r="C1437" s="229">
        <v>0</v>
      </c>
      <c r="D1437" s="229">
        <f t="shared" si="115"/>
        <v>0</v>
      </c>
      <c r="E1437" s="254"/>
      <c r="F1437" s="228"/>
      <c r="G1437" s="228"/>
      <c r="H1437" s="254"/>
      <c r="I1437" s="229"/>
      <c r="J1437" s="254"/>
      <c r="K1437" s="229">
        <f>D1437+I1437</f>
        <v>0</v>
      </c>
      <c r="L1437" s="251"/>
      <c r="M1437" s="229"/>
      <c r="N1437" s="228">
        <v>0</v>
      </c>
      <c r="O1437" s="64" t="s">
        <v>4266</v>
      </c>
      <c r="P1437" s="241" t="b">
        <f>EXACT($A1436,O1437)</f>
        <v>1</v>
      </c>
      <c r="Q1437" s="257">
        <v>0</v>
      </c>
      <c r="R1437" s="258">
        <f>K1437-Q1437</f>
        <v>0</v>
      </c>
    </row>
    <row r="1438" spans="1:18" outlineLevel="1">
      <c r="A1438" s="399" t="s">
        <v>4268</v>
      </c>
      <c r="C1438" s="253">
        <f>SUM(C1439)</f>
        <v>-3103.75</v>
      </c>
      <c r="D1438" s="253">
        <f t="shared" si="115"/>
        <v>3103.75</v>
      </c>
      <c r="E1438" s="254"/>
      <c r="F1438" s="228"/>
      <c r="G1438" s="228"/>
      <c r="H1438" s="254"/>
      <c r="I1438" s="253"/>
      <c r="J1438" s="254"/>
      <c r="K1438" s="253">
        <f t="shared" si="116"/>
        <v>3103.75</v>
      </c>
      <c r="L1438" s="256" t="e">
        <f>#REF!+C1438</f>
        <v>#REF!</v>
      </c>
      <c r="M1438" s="253"/>
      <c r="N1438" s="228" t="e">
        <v>#VALUE!</v>
      </c>
      <c r="O1438" s="64">
        <v>0</v>
      </c>
      <c r="Q1438" s="257">
        <v>1641.36</v>
      </c>
      <c r="R1438" s="258">
        <f t="shared" si="114"/>
        <v>1462.39</v>
      </c>
    </row>
    <row r="1439" spans="1:18" outlineLevel="2">
      <c r="A1439" s="271" t="s">
        <v>5388</v>
      </c>
      <c r="B1439" s="195" t="s">
        <v>4269</v>
      </c>
      <c r="C1439" s="229">
        <v>-3103.75</v>
      </c>
      <c r="D1439" s="229">
        <f t="shared" si="115"/>
        <v>3103.75</v>
      </c>
      <c r="E1439" s="254"/>
      <c r="F1439" s="228"/>
      <c r="G1439" s="228"/>
      <c r="H1439" s="254"/>
      <c r="I1439" s="229"/>
      <c r="J1439" s="254"/>
      <c r="K1439" s="229">
        <f t="shared" si="116"/>
        <v>3103.75</v>
      </c>
      <c r="L1439" s="251"/>
      <c r="M1439" s="229"/>
      <c r="N1439" s="228">
        <v>0</v>
      </c>
      <c r="O1439" s="64" t="s">
        <v>4268</v>
      </c>
      <c r="P1439" s="241" t="b">
        <f>EXACT($A1438,O1439)</f>
        <v>1</v>
      </c>
      <c r="Q1439" s="257">
        <v>0</v>
      </c>
      <c r="R1439" s="258">
        <f t="shared" si="114"/>
        <v>3103.75</v>
      </c>
    </row>
    <row r="1440" spans="1:18" outlineLevel="1">
      <c r="A1440" s="399" t="s">
        <v>4270</v>
      </c>
      <c r="C1440" s="253">
        <f>SUM(C1441:C1442)</f>
        <v>-340027.2</v>
      </c>
      <c r="D1440" s="253">
        <f t="shared" si="115"/>
        <v>340027.2</v>
      </c>
      <c r="E1440" s="254"/>
      <c r="F1440" s="228"/>
      <c r="G1440" s="228"/>
      <c r="H1440" s="254"/>
      <c r="I1440" s="253"/>
      <c r="J1440" s="254"/>
      <c r="K1440" s="253">
        <f t="shared" si="116"/>
        <v>340027.2</v>
      </c>
      <c r="L1440" s="256" t="e">
        <f>#REF!+C1440</f>
        <v>#REF!</v>
      </c>
      <c r="M1440" s="253"/>
      <c r="N1440" s="228" t="e">
        <v>#VALUE!</v>
      </c>
      <c r="O1440" s="64">
        <v>0</v>
      </c>
      <c r="Q1440" s="257">
        <v>321108.2</v>
      </c>
      <c r="R1440" s="258">
        <f t="shared" si="114"/>
        <v>18919</v>
      </c>
    </row>
    <row r="1441" spans="1:18" outlineLevel="2">
      <c r="A1441" s="271" t="s">
        <v>5389</v>
      </c>
      <c r="B1441" s="195" t="s">
        <v>4271</v>
      </c>
      <c r="C1441" s="229">
        <v>-340027.2</v>
      </c>
      <c r="D1441" s="229">
        <f t="shared" si="115"/>
        <v>340027.2</v>
      </c>
      <c r="E1441" s="254"/>
      <c r="F1441" s="228"/>
      <c r="G1441" s="228"/>
      <c r="H1441" s="254"/>
      <c r="I1441" s="229"/>
      <c r="J1441" s="254"/>
      <c r="K1441" s="229">
        <f t="shared" si="116"/>
        <v>340027.2</v>
      </c>
      <c r="L1441" s="251"/>
      <c r="M1441" s="229"/>
      <c r="N1441" s="228">
        <v>0</v>
      </c>
      <c r="O1441" s="64" t="s">
        <v>4270</v>
      </c>
      <c r="P1441" s="241" t="b">
        <f>EXACT($A1440,O1441)</f>
        <v>1</v>
      </c>
      <c r="Q1441" s="257">
        <v>0</v>
      </c>
      <c r="R1441" s="258">
        <f t="shared" si="114"/>
        <v>340027.2</v>
      </c>
    </row>
    <row r="1442" spans="1:18" outlineLevel="2">
      <c r="A1442" s="400" t="s">
        <v>5390</v>
      </c>
      <c r="B1442" s="44" t="s">
        <v>4272</v>
      </c>
      <c r="C1442" s="229">
        <v>0</v>
      </c>
      <c r="D1442" s="229">
        <f t="shared" si="115"/>
        <v>0</v>
      </c>
      <c r="E1442" s="254"/>
      <c r="F1442" s="228"/>
      <c r="G1442" s="228"/>
      <c r="H1442" s="254"/>
      <c r="I1442" s="229"/>
      <c r="J1442" s="254"/>
      <c r="K1442" s="229">
        <f t="shared" si="116"/>
        <v>0</v>
      </c>
      <c r="L1442" s="251"/>
      <c r="M1442" s="229"/>
      <c r="N1442" s="228">
        <v>0</v>
      </c>
      <c r="O1442" s="64" t="s">
        <v>4270</v>
      </c>
      <c r="Q1442" s="257">
        <v>0</v>
      </c>
      <c r="R1442" s="258">
        <f t="shared" si="114"/>
        <v>0</v>
      </c>
    </row>
    <row r="1443" spans="1:18" outlineLevel="1">
      <c r="A1443" s="399" t="s">
        <v>4273</v>
      </c>
      <c r="B1443" s="44"/>
      <c r="C1443" s="253">
        <f>C1444+C1445</f>
        <v>0</v>
      </c>
      <c r="D1443" s="253">
        <f t="shared" si="115"/>
        <v>0</v>
      </c>
      <c r="E1443" s="254"/>
      <c r="F1443" s="228"/>
      <c r="G1443" s="228"/>
      <c r="H1443" s="254"/>
      <c r="I1443" s="253"/>
      <c r="J1443" s="254"/>
      <c r="K1443" s="253">
        <f>D1443+I1443</f>
        <v>0</v>
      </c>
      <c r="L1443" s="256" t="e">
        <f>#REF!+C1443</f>
        <v>#REF!</v>
      </c>
      <c r="M1443" s="253"/>
      <c r="N1443" s="228" t="e">
        <v>#VALUE!</v>
      </c>
      <c r="O1443" s="64">
        <v>0</v>
      </c>
      <c r="Q1443" s="257">
        <v>0</v>
      </c>
      <c r="R1443" s="258">
        <f t="shared" si="114"/>
        <v>0</v>
      </c>
    </row>
    <row r="1444" spans="1:18" outlineLevel="2">
      <c r="A1444" s="400" t="s">
        <v>5391</v>
      </c>
      <c r="B1444" s="44" t="s">
        <v>4274</v>
      </c>
      <c r="C1444" s="229">
        <v>0</v>
      </c>
      <c r="D1444" s="229">
        <f t="shared" si="115"/>
        <v>0</v>
      </c>
      <c r="E1444" s="254"/>
      <c r="F1444" s="228"/>
      <c r="G1444" s="228"/>
      <c r="H1444" s="254"/>
      <c r="I1444" s="229"/>
      <c r="J1444" s="254"/>
      <c r="K1444" s="229">
        <f>D1444+I1444</f>
        <v>0</v>
      </c>
      <c r="L1444" s="251"/>
      <c r="M1444" s="229"/>
      <c r="N1444" s="228">
        <v>0</v>
      </c>
      <c r="O1444" s="64" t="s">
        <v>4273</v>
      </c>
      <c r="P1444" s="241" t="b">
        <f>EXACT($A$1443,O1444)</f>
        <v>1</v>
      </c>
      <c r="Q1444" s="257">
        <v>0</v>
      </c>
      <c r="R1444" s="258">
        <f t="shared" si="114"/>
        <v>0</v>
      </c>
    </row>
    <row r="1445" spans="1:18" outlineLevel="2">
      <c r="A1445" s="400" t="s">
        <v>5392</v>
      </c>
      <c r="B1445" s="44" t="s">
        <v>4275</v>
      </c>
      <c r="C1445" s="229">
        <v>0</v>
      </c>
      <c r="D1445" s="229">
        <f t="shared" si="115"/>
        <v>0</v>
      </c>
      <c r="E1445" s="254"/>
      <c r="F1445" s="228"/>
      <c r="G1445" s="228"/>
      <c r="H1445" s="254"/>
      <c r="I1445" s="229"/>
      <c r="J1445" s="254"/>
      <c r="K1445" s="229">
        <f>D1445+I1445</f>
        <v>0</v>
      </c>
      <c r="L1445" s="251"/>
      <c r="M1445" s="229"/>
      <c r="N1445" s="228">
        <v>0</v>
      </c>
      <c r="O1445" s="64" t="s">
        <v>4273</v>
      </c>
      <c r="P1445" s="241" t="b">
        <f>EXACT($A$1443,O1445)</f>
        <v>1</v>
      </c>
      <c r="Q1445" s="257">
        <v>0</v>
      </c>
      <c r="R1445" s="258">
        <f t="shared" si="114"/>
        <v>0</v>
      </c>
    </row>
    <row r="1446" spans="1:18" outlineLevel="1">
      <c r="A1446" s="399" t="s">
        <v>4276</v>
      </c>
      <c r="C1446" s="253">
        <f>SUM(C1447:C1453)</f>
        <v>-2481494.54999999</v>
      </c>
      <c r="D1446" s="253">
        <f t="shared" si="115"/>
        <v>2481494.54999999</v>
      </c>
      <c r="E1446" s="254"/>
      <c r="F1446" s="228"/>
      <c r="G1446" s="228"/>
      <c r="H1446" s="254"/>
      <c r="I1446" s="253"/>
      <c r="J1446" s="254"/>
      <c r="K1446" s="253">
        <f t="shared" si="116"/>
        <v>2481494.54999999</v>
      </c>
      <c r="L1446" s="256" t="e">
        <f>#REF!+C1446</f>
        <v>#REF!</v>
      </c>
      <c r="M1446" s="253"/>
      <c r="N1446" s="228" t="e">
        <v>#VALUE!</v>
      </c>
      <c r="O1446" s="64">
        <v>0</v>
      </c>
      <c r="Q1446" s="257">
        <v>71601.429999999993</v>
      </c>
      <c r="R1446" s="258">
        <f t="shared" si="114"/>
        <v>2409893.1199999899</v>
      </c>
    </row>
    <row r="1447" spans="1:18" outlineLevel="2">
      <c r="A1447" s="400" t="s">
        <v>5393</v>
      </c>
      <c r="B1447" s="44" t="s">
        <v>4277</v>
      </c>
      <c r="C1447" s="229">
        <v>0</v>
      </c>
      <c r="D1447" s="229">
        <f t="shared" si="115"/>
        <v>0</v>
      </c>
      <c r="E1447" s="254"/>
      <c r="F1447" s="228"/>
      <c r="G1447" s="228"/>
      <c r="H1447" s="254"/>
      <c r="I1447" s="229"/>
      <c r="J1447" s="254"/>
      <c r="K1447" s="229">
        <f t="shared" si="116"/>
        <v>0</v>
      </c>
      <c r="L1447" s="251"/>
      <c r="M1447" s="229"/>
      <c r="N1447" s="228">
        <v>0</v>
      </c>
      <c r="O1447" s="64" t="s">
        <v>4276</v>
      </c>
      <c r="P1447" s="241" t="b">
        <f>EXACT($A$1446,O1447)</f>
        <v>1</v>
      </c>
      <c r="Q1447" s="257">
        <v>0</v>
      </c>
      <c r="R1447" s="258">
        <f t="shared" si="114"/>
        <v>0</v>
      </c>
    </row>
    <row r="1448" spans="1:18" outlineLevel="2">
      <c r="A1448" s="400" t="s">
        <v>5394</v>
      </c>
      <c r="B1448" s="44" t="s">
        <v>4278</v>
      </c>
      <c r="C1448" s="229">
        <v>0</v>
      </c>
      <c r="D1448" s="229">
        <f t="shared" si="115"/>
        <v>0</v>
      </c>
      <c r="E1448" s="254"/>
      <c r="F1448" s="228"/>
      <c r="G1448" s="228"/>
      <c r="H1448" s="254"/>
      <c r="I1448" s="229"/>
      <c r="J1448" s="254"/>
      <c r="K1448" s="229">
        <f t="shared" si="116"/>
        <v>0</v>
      </c>
      <c r="L1448" s="251"/>
      <c r="M1448" s="229"/>
      <c r="N1448" s="228">
        <v>0</v>
      </c>
      <c r="O1448" s="64" t="s">
        <v>4276</v>
      </c>
      <c r="P1448" s="241" t="b">
        <f t="shared" ref="P1448:P1453" si="117">EXACT($A$1446,O1448)</f>
        <v>1</v>
      </c>
      <c r="Q1448" s="257">
        <v>0</v>
      </c>
      <c r="R1448" s="258">
        <f t="shared" si="114"/>
        <v>0</v>
      </c>
    </row>
    <row r="1449" spans="1:18" outlineLevel="2">
      <c r="A1449" s="400" t="s">
        <v>5395</v>
      </c>
      <c r="B1449" s="44" t="s">
        <v>4279</v>
      </c>
      <c r="C1449" s="229">
        <v>0</v>
      </c>
      <c r="D1449" s="229">
        <f t="shared" si="115"/>
        <v>0</v>
      </c>
      <c r="E1449" s="254"/>
      <c r="F1449" s="228"/>
      <c r="G1449" s="228"/>
      <c r="H1449" s="254"/>
      <c r="I1449" s="229"/>
      <c r="J1449" s="254"/>
      <c r="K1449" s="229">
        <f t="shared" si="116"/>
        <v>0</v>
      </c>
      <c r="L1449" s="251"/>
      <c r="M1449" s="229"/>
      <c r="N1449" s="228">
        <v>0</v>
      </c>
      <c r="O1449" s="64" t="s">
        <v>4276</v>
      </c>
      <c r="P1449" s="241" t="b">
        <f t="shared" si="117"/>
        <v>1</v>
      </c>
      <c r="Q1449" s="257">
        <v>0</v>
      </c>
      <c r="R1449" s="258">
        <f t="shared" si="114"/>
        <v>0</v>
      </c>
    </row>
    <row r="1450" spans="1:18" outlineLevel="2">
      <c r="A1450" s="271" t="s">
        <v>5396</v>
      </c>
      <c r="B1450" s="195" t="s">
        <v>4280</v>
      </c>
      <c r="C1450" s="229">
        <v>0</v>
      </c>
      <c r="D1450" s="229">
        <f t="shared" si="115"/>
        <v>0</v>
      </c>
      <c r="E1450" s="254"/>
      <c r="F1450" s="228"/>
      <c r="G1450" s="228"/>
      <c r="H1450" s="254"/>
      <c r="I1450" s="229"/>
      <c r="J1450" s="254"/>
      <c r="K1450" s="229">
        <f t="shared" si="116"/>
        <v>0</v>
      </c>
      <c r="L1450" s="251"/>
      <c r="M1450" s="229"/>
      <c r="N1450" s="228">
        <v>0</v>
      </c>
      <c r="O1450" s="64" t="s">
        <v>4276</v>
      </c>
      <c r="P1450" s="241" t="b">
        <f t="shared" si="117"/>
        <v>1</v>
      </c>
      <c r="Q1450" s="257">
        <v>0</v>
      </c>
      <c r="R1450" s="258">
        <f t="shared" si="114"/>
        <v>0</v>
      </c>
    </row>
    <row r="1451" spans="1:18" outlineLevel="2">
      <c r="A1451" s="400" t="s">
        <v>5397</v>
      </c>
      <c r="B1451" s="44" t="s">
        <v>4281</v>
      </c>
      <c r="C1451" s="229">
        <v>0</v>
      </c>
      <c r="D1451" s="229">
        <f t="shared" si="115"/>
        <v>0</v>
      </c>
      <c r="E1451" s="254"/>
      <c r="F1451" s="228"/>
      <c r="G1451" s="228"/>
      <c r="H1451" s="254"/>
      <c r="I1451" s="229"/>
      <c r="J1451" s="254"/>
      <c r="K1451" s="229">
        <f t="shared" si="116"/>
        <v>0</v>
      </c>
      <c r="L1451" s="251"/>
      <c r="M1451" s="229"/>
      <c r="N1451" s="228">
        <v>0</v>
      </c>
      <c r="O1451" s="64" t="s">
        <v>4276</v>
      </c>
      <c r="P1451" s="241" t="b">
        <f t="shared" si="117"/>
        <v>1</v>
      </c>
      <c r="Q1451" s="257">
        <v>0</v>
      </c>
      <c r="R1451" s="258">
        <f t="shared" si="114"/>
        <v>0</v>
      </c>
    </row>
    <row r="1452" spans="1:18" outlineLevel="2">
      <c r="A1452" s="400" t="s">
        <v>5398</v>
      </c>
      <c r="B1452" s="44" t="s">
        <v>4282</v>
      </c>
      <c r="C1452" s="229">
        <v>0</v>
      </c>
      <c r="D1452" s="229">
        <f t="shared" si="115"/>
        <v>0</v>
      </c>
      <c r="E1452" s="254"/>
      <c r="F1452" s="228"/>
      <c r="G1452" s="228"/>
      <c r="H1452" s="254"/>
      <c r="I1452" s="229"/>
      <c r="J1452" s="254"/>
      <c r="K1452" s="229">
        <f t="shared" si="116"/>
        <v>0</v>
      </c>
      <c r="L1452" s="251"/>
      <c r="M1452" s="229"/>
      <c r="N1452" s="228">
        <v>0</v>
      </c>
      <c r="O1452" s="64" t="s">
        <v>4276</v>
      </c>
      <c r="P1452" s="241" t="b">
        <f t="shared" si="117"/>
        <v>1</v>
      </c>
      <c r="Q1452" s="257">
        <v>0</v>
      </c>
      <c r="R1452" s="258">
        <f t="shared" si="114"/>
        <v>0</v>
      </c>
    </row>
    <row r="1453" spans="1:18" outlineLevel="2">
      <c r="A1453" s="271" t="s">
        <v>5399</v>
      </c>
      <c r="B1453" s="195" t="s">
        <v>4283</v>
      </c>
      <c r="C1453" s="229">
        <v>-2481494.54999999</v>
      </c>
      <c r="D1453" s="229">
        <f t="shared" si="115"/>
        <v>2481494.54999999</v>
      </c>
      <c r="E1453" s="254"/>
      <c r="F1453" s="228"/>
      <c r="G1453" s="228"/>
      <c r="H1453" s="254"/>
      <c r="I1453" s="229"/>
      <c r="J1453" s="254"/>
      <c r="K1453" s="229">
        <f t="shared" si="116"/>
        <v>2481494.54999999</v>
      </c>
      <c r="L1453" s="251"/>
      <c r="M1453" s="229"/>
      <c r="N1453" s="228">
        <v>0</v>
      </c>
      <c r="O1453" s="64" t="s">
        <v>4276</v>
      </c>
      <c r="P1453" s="241" t="b">
        <f t="shared" si="117"/>
        <v>1</v>
      </c>
      <c r="Q1453" s="257">
        <v>0</v>
      </c>
      <c r="R1453" s="258">
        <f t="shared" si="114"/>
        <v>2481494.54999999</v>
      </c>
    </row>
    <row r="1454" spans="1:18" outlineLevel="1">
      <c r="B1454" s="195"/>
      <c r="C1454" s="301"/>
      <c r="D1454" s="301"/>
      <c r="E1454" s="254"/>
      <c r="F1454" s="255"/>
      <c r="G1454" s="255"/>
      <c r="H1454" s="254"/>
      <c r="I1454" s="301"/>
      <c r="J1454" s="254"/>
      <c r="K1454" s="301"/>
      <c r="L1454" s="251"/>
      <c r="M1454" s="228"/>
      <c r="N1454" s="228"/>
      <c r="O1454" s="64"/>
      <c r="Q1454" s="257"/>
      <c r="R1454" s="258"/>
    </row>
    <row r="1455" spans="1:18">
      <c r="A1455" s="418" t="s">
        <v>4284</v>
      </c>
      <c r="B1455" s="195"/>
      <c r="C1455" s="287">
        <f>+C1402+C1404+C1406+C1408+C1410+C1414+C1418+C1422+C1426+C1428+C1430+C1432+C1434+C1436+C1438+C1440+C1443+C1446</f>
        <v>-7427829.7499999907</v>
      </c>
      <c r="D1455" s="287">
        <f t="shared" si="115"/>
        <v>7427829.7499999907</v>
      </c>
      <c r="E1455" s="309"/>
      <c r="F1455" s="287"/>
      <c r="G1455" s="287"/>
      <c r="H1455" s="309"/>
      <c r="I1455" s="287">
        <f>+I1402+I1404+I1406+I1408+I1410+I1414+I1418+I1422+I1426+I1428+I1430+I1432+I1434+I1436+I1438+I1440+I1443+I1446</f>
        <v>0</v>
      </c>
      <c r="J1455" s="309"/>
      <c r="K1455" s="287">
        <f>D1455+I1455</f>
        <v>7427829.7499999907</v>
      </c>
      <c r="L1455" s="310" t="e">
        <f>#REF!+C1455</f>
        <v>#REF!</v>
      </c>
      <c r="M1455" s="298"/>
      <c r="N1455" s="287" t="e">
        <v>#VALUE!</v>
      </c>
      <c r="O1455" s="64">
        <v>0</v>
      </c>
      <c r="Q1455" s="257"/>
      <c r="R1455" s="258"/>
    </row>
    <row r="1456" spans="1:18">
      <c r="C1456" s="228"/>
      <c r="D1456" s="228"/>
      <c r="E1456" s="254"/>
      <c r="F1456" s="228"/>
      <c r="G1456" s="228"/>
      <c r="H1456" s="254"/>
      <c r="I1456" s="228"/>
      <c r="J1456" s="254"/>
      <c r="K1456" s="228"/>
      <c r="L1456" s="251"/>
      <c r="M1456" s="228"/>
      <c r="N1456" s="228"/>
      <c r="O1456" s="64">
        <v>0</v>
      </c>
      <c r="Q1456" s="257"/>
      <c r="R1456" s="258"/>
    </row>
    <row r="1457" spans="1:18">
      <c r="A1457" s="399" t="s">
        <v>4285</v>
      </c>
      <c r="B1457" s="248"/>
      <c r="C1457" s="228">
        <f>C1401+C1455</f>
        <v>34704745.699999891</v>
      </c>
      <c r="D1457" s="228">
        <f t="shared" si="115"/>
        <v>-34704745.699999891</v>
      </c>
      <c r="E1457" s="254"/>
      <c r="F1457" s="228"/>
      <c r="G1457" s="228"/>
      <c r="H1457" s="254"/>
      <c r="I1457" s="228">
        <f>I1345+I1347+I1349+I1353+I1355+I1357+I1363+I1365+I1369+I1371+I1381+I1408+I1410+I1414+I1418+I1422+I1426+I1432+I1434+I1438+I1440+I1446</f>
        <v>430572.17</v>
      </c>
      <c r="J1457" s="254"/>
      <c r="K1457" s="228">
        <f t="shared" si="116"/>
        <v>-34274173.529999889</v>
      </c>
      <c r="L1457" s="302" t="e">
        <f>#REF!+C1457</f>
        <v>#REF!</v>
      </c>
      <c r="M1457" s="218"/>
      <c r="N1457" s="228" t="e">
        <v>#VALUE!</v>
      </c>
      <c r="O1457" s="64">
        <v>0</v>
      </c>
      <c r="Q1457" s="257"/>
      <c r="R1457" s="258"/>
    </row>
    <row r="1458" spans="1:18">
      <c r="B1458" s="248"/>
      <c r="C1458" s="228"/>
      <c r="D1458" s="228"/>
      <c r="E1458" s="254"/>
      <c r="F1458" s="228"/>
      <c r="G1458" s="228"/>
      <c r="H1458" s="254"/>
      <c r="I1458" s="228"/>
      <c r="J1458" s="254"/>
      <c r="K1458" s="228"/>
      <c r="L1458" s="302"/>
      <c r="M1458" s="218"/>
      <c r="N1458" s="228"/>
      <c r="O1458" s="64"/>
      <c r="Q1458" s="257"/>
      <c r="R1458" s="258"/>
    </row>
    <row r="1459" spans="1:18" outlineLevel="1">
      <c r="A1459" s="399" t="s">
        <v>4286</v>
      </c>
      <c r="B1459" s="248"/>
      <c r="C1459" s="301">
        <f>SUM(C1460)</f>
        <v>0</v>
      </c>
      <c r="D1459" s="301">
        <f>C1459*-1</f>
        <v>0</v>
      </c>
      <c r="E1459" s="254"/>
      <c r="F1459" s="255"/>
      <c r="G1459" s="255"/>
      <c r="H1459" s="254"/>
      <c r="I1459" s="253"/>
      <c r="J1459" s="254"/>
      <c r="K1459" s="301">
        <f>D1459+I1459</f>
        <v>0</v>
      </c>
      <c r="L1459" s="256" t="e">
        <f>#REF!+C1459</f>
        <v>#REF!</v>
      </c>
      <c r="M1459" s="228"/>
      <c r="N1459" s="228" t="e">
        <v>#VALUE!</v>
      </c>
      <c r="O1459" s="64">
        <v>0</v>
      </c>
      <c r="Q1459" s="257">
        <v>0</v>
      </c>
      <c r="R1459" s="258">
        <f>K1459+Q1459</f>
        <v>0</v>
      </c>
    </row>
    <row r="1460" spans="1:18" outlineLevel="2">
      <c r="A1460" s="271" t="s">
        <v>5400</v>
      </c>
      <c r="B1460" s="195" t="s">
        <v>4227</v>
      </c>
      <c r="C1460" s="229">
        <v>0</v>
      </c>
      <c r="D1460" s="229">
        <f>C1460*-1</f>
        <v>0</v>
      </c>
      <c r="E1460" s="254"/>
      <c r="F1460" s="255"/>
      <c r="G1460" s="255"/>
      <c r="H1460" s="254"/>
      <c r="I1460" s="229"/>
      <c r="J1460" s="254"/>
      <c r="K1460" s="229">
        <f>D1460+I1460</f>
        <v>0</v>
      </c>
      <c r="L1460" s="251"/>
      <c r="M1460" s="229"/>
      <c r="N1460" s="228">
        <v>0</v>
      </c>
      <c r="O1460" s="64">
        <v>0</v>
      </c>
      <c r="P1460" s="241" t="b">
        <f>EXACT($A1459,O1460)</f>
        <v>0</v>
      </c>
      <c r="Q1460" s="257">
        <v>0</v>
      </c>
      <c r="R1460" s="258">
        <f>K1460+Q1460</f>
        <v>0</v>
      </c>
    </row>
    <row r="1461" spans="1:18" outlineLevel="1">
      <c r="A1461" s="399" t="s">
        <v>4287</v>
      </c>
      <c r="B1461" s="195"/>
      <c r="C1461" s="301">
        <f>SUM(C1462)</f>
        <v>0</v>
      </c>
      <c r="D1461" s="301">
        <f t="shared" ref="D1461:D1466" si="118">C1461*-1</f>
        <v>0</v>
      </c>
      <c r="E1461" s="254"/>
      <c r="F1461" s="255"/>
      <c r="G1461" s="255"/>
      <c r="H1461" s="254"/>
      <c r="I1461" s="253"/>
      <c r="J1461" s="254"/>
      <c r="K1461" s="301">
        <f t="shared" ref="K1461:K1466" si="119">D1461+I1461</f>
        <v>0</v>
      </c>
      <c r="L1461" s="256" t="e">
        <f>#REF!+C1461</f>
        <v>#REF!</v>
      </c>
      <c r="M1461" s="228"/>
      <c r="N1461" s="228" t="e">
        <v>#VALUE!</v>
      </c>
      <c r="O1461" s="64">
        <v>0</v>
      </c>
      <c r="Q1461" s="257">
        <v>0</v>
      </c>
      <c r="R1461" s="258">
        <f t="shared" ref="R1461:R1466" si="120">K1461-Q1461</f>
        <v>0</v>
      </c>
    </row>
    <row r="1462" spans="1:18" outlineLevel="2">
      <c r="A1462" s="271" t="s">
        <v>5401</v>
      </c>
      <c r="B1462" s="195" t="s">
        <v>4288</v>
      </c>
      <c r="C1462" s="283">
        <v>0</v>
      </c>
      <c r="D1462" s="283">
        <f t="shared" si="118"/>
        <v>0</v>
      </c>
      <c r="E1462" s="254"/>
      <c r="F1462" s="255"/>
      <c r="G1462" s="255"/>
      <c r="H1462" s="254"/>
      <c r="I1462" s="229"/>
      <c r="J1462" s="254"/>
      <c r="K1462" s="283">
        <f t="shared" si="119"/>
        <v>0</v>
      </c>
      <c r="L1462" s="256"/>
      <c r="M1462" s="229"/>
      <c r="N1462" s="228">
        <v>0</v>
      </c>
      <c r="O1462" s="64" t="s">
        <v>4287</v>
      </c>
      <c r="P1462" s="241" t="b">
        <f>EXACT($A1461,O1462)</f>
        <v>1</v>
      </c>
      <c r="Q1462" s="257">
        <v>0</v>
      </c>
      <c r="R1462" s="258">
        <f t="shared" si="120"/>
        <v>0</v>
      </c>
    </row>
    <row r="1463" spans="1:18" outlineLevel="1">
      <c r="A1463" s="399" t="s">
        <v>4289</v>
      </c>
      <c r="B1463" s="195"/>
      <c r="C1463" s="301">
        <f>SUM(C1464)</f>
        <v>0</v>
      </c>
      <c r="D1463" s="301">
        <f t="shared" si="118"/>
        <v>0</v>
      </c>
      <c r="E1463" s="254"/>
      <c r="F1463" s="255"/>
      <c r="G1463" s="255"/>
      <c r="H1463" s="254"/>
      <c r="I1463" s="253"/>
      <c r="J1463" s="254"/>
      <c r="K1463" s="301">
        <f t="shared" si="119"/>
        <v>0</v>
      </c>
      <c r="L1463" s="256" t="e">
        <f>#REF!+C1463</f>
        <v>#REF!</v>
      </c>
      <c r="M1463" s="228"/>
      <c r="N1463" s="228" t="e">
        <v>#VALUE!</v>
      </c>
      <c r="O1463" s="64">
        <v>0</v>
      </c>
      <c r="Q1463" s="257">
        <v>0</v>
      </c>
      <c r="R1463" s="258">
        <f t="shared" si="120"/>
        <v>0</v>
      </c>
    </row>
    <row r="1464" spans="1:18" outlineLevel="2">
      <c r="A1464" s="271" t="s">
        <v>5402</v>
      </c>
      <c r="B1464" s="195" t="s">
        <v>4290</v>
      </c>
      <c r="C1464" s="283">
        <v>0</v>
      </c>
      <c r="D1464" s="283">
        <f t="shared" si="118"/>
        <v>0</v>
      </c>
      <c r="E1464" s="254"/>
      <c r="F1464" s="255"/>
      <c r="G1464" s="255"/>
      <c r="H1464" s="254"/>
      <c r="I1464" s="229"/>
      <c r="J1464" s="254"/>
      <c r="K1464" s="283">
        <f t="shared" si="119"/>
        <v>0</v>
      </c>
      <c r="L1464" s="256"/>
      <c r="M1464" s="229"/>
      <c r="N1464" s="228">
        <v>0</v>
      </c>
      <c r="O1464" s="64" t="s">
        <v>4289</v>
      </c>
      <c r="P1464" s="241" t="b">
        <f>EXACT($A1463,O1464)</f>
        <v>1</v>
      </c>
      <c r="Q1464" s="257">
        <v>0</v>
      </c>
      <c r="R1464" s="258">
        <f t="shared" si="120"/>
        <v>0</v>
      </c>
    </row>
    <row r="1465" spans="1:18" outlineLevel="1">
      <c r="A1465" s="399" t="s">
        <v>4291</v>
      </c>
      <c r="B1465" s="195"/>
      <c r="C1465" s="301">
        <f>SUM(C1466)</f>
        <v>0</v>
      </c>
      <c r="D1465" s="301">
        <f t="shared" si="118"/>
        <v>0</v>
      </c>
      <c r="E1465" s="254"/>
      <c r="F1465" s="255"/>
      <c r="G1465" s="255"/>
      <c r="H1465" s="254"/>
      <c r="I1465" s="253"/>
      <c r="J1465" s="254"/>
      <c r="K1465" s="301">
        <f t="shared" si="119"/>
        <v>0</v>
      </c>
      <c r="L1465" s="256" t="e">
        <f>#REF!+C1465</f>
        <v>#REF!</v>
      </c>
      <c r="M1465" s="228"/>
      <c r="N1465" s="228" t="e">
        <v>#VALUE!</v>
      </c>
      <c r="O1465" s="64">
        <v>0</v>
      </c>
      <c r="Q1465" s="257">
        <v>0</v>
      </c>
      <c r="R1465" s="258">
        <f t="shared" si="120"/>
        <v>0</v>
      </c>
    </row>
    <row r="1466" spans="1:18" outlineLevel="2">
      <c r="A1466" s="271" t="s">
        <v>5403</v>
      </c>
      <c r="B1466" s="195" t="s">
        <v>4292</v>
      </c>
      <c r="C1466" s="283">
        <v>0</v>
      </c>
      <c r="D1466" s="283">
        <f t="shared" si="118"/>
        <v>0</v>
      </c>
      <c r="E1466" s="254"/>
      <c r="F1466" s="255"/>
      <c r="G1466" s="255"/>
      <c r="H1466" s="254"/>
      <c r="I1466" s="229"/>
      <c r="J1466" s="254"/>
      <c r="K1466" s="283">
        <f t="shared" si="119"/>
        <v>0</v>
      </c>
      <c r="L1466" s="256"/>
      <c r="M1466" s="229"/>
      <c r="N1466" s="228">
        <v>0</v>
      </c>
      <c r="O1466" s="64" t="s">
        <v>4291</v>
      </c>
      <c r="P1466" s="241" t="b">
        <f>EXACT($A1465,O1466)</f>
        <v>1</v>
      </c>
      <c r="Q1466" s="257">
        <v>0</v>
      </c>
      <c r="R1466" s="258">
        <f t="shared" si="120"/>
        <v>0</v>
      </c>
    </row>
    <row r="1467" spans="1:18" outlineLevel="1">
      <c r="B1467" s="248"/>
      <c r="C1467" s="228"/>
      <c r="D1467" s="228"/>
      <c r="E1467" s="254"/>
      <c r="F1467" s="228"/>
      <c r="G1467" s="228"/>
      <c r="H1467" s="254"/>
      <c r="I1467" s="228"/>
      <c r="J1467" s="254"/>
      <c r="K1467" s="228"/>
      <c r="L1467" s="302"/>
      <c r="M1467" s="218"/>
      <c r="N1467" s="228"/>
      <c r="O1467" s="64"/>
      <c r="Q1467" s="257"/>
      <c r="R1467" s="258"/>
    </row>
    <row r="1468" spans="1:18">
      <c r="A1468" s="399" t="s">
        <v>4293</v>
      </c>
      <c r="B1468" s="248"/>
      <c r="C1468" s="228">
        <f>+C1459+C1461+C1463+C1465</f>
        <v>0</v>
      </c>
      <c r="D1468" s="287">
        <f t="shared" si="115"/>
        <v>0</v>
      </c>
      <c r="E1468" s="309"/>
      <c r="F1468" s="287"/>
      <c r="G1468" s="287"/>
      <c r="H1468" s="309"/>
      <c r="I1468" s="287"/>
      <c r="J1468" s="309"/>
      <c r="K1468" s="287">
        <f>D1468+I1468</f>
        <v>0</v>
      </c>
      <c r="L1468" s="310" t="e">
        <f>#REF!+C1468</f>
        <v>#REF!</v>
      </c>
      <c r="M1468" s="298"/>
      <c r="N1468" s="287" t="e">
        <v>#VALUE!</v>
      </c>
      <c r="O1468" s="64">
        <v>0</v>
      </c>
      <c r="Q1468" s="257"/>
      <c r="R1468" s="258"/>
    </row>
    <row r="1469" spans="1:18">
      <c r="A1469" s="248"/>
      <c r="B1469" s="218"/>
      <c r="C1469" s="229"/>
      <c r="D1469" s="229"/>
      <c r="E1469" s="254"/>
      <c r="F1469" s="228"/>
      <c r="G1469" s="228"/>
      <c r="H1469" s="254"/>
      <c r="I1469" s="229"/>
      <c r="J1469" s="254"/>
      <c r="K1469" s="229"/>
      <c r="L1469" s="251"/>
      <c r="M1469" s="229"/>
      <c r="N1469" s="228"/>
      <c r="O1469" s="64">
        <v>0</v>
      </c>
      <c r="Q1469" s="257"/>
      <c r="R1469" s="258"/>
    </row>
    <row r="1470" spans="1:18">
      <c r="A1470" s="421" t="s">
        <v>4294</v>
      </c>
      <c r="B1470" s="248"/>
      <c r="C1470" s="275">
        <f>C1343+C1457+C1468</f>
        <v>-291552228.83999604</v>
      </c>
      <c r="D1470" s="275">
        <f t="shared" si="115"/>
        <v>291552228.83999604</v>
      </c>
      <c r="E1470" s="254"/>
      <c r="F1470" s="228"/>
      <c r="G1470" s="228"/>
      <c r="H1470" s="254"/>
      <c r="I1470" s="275">
        <f>I1343+I1457</f>
        <v>13532720.714643585</v>
      </c>
      <c r="J1470" s="296"/>
      <c r="K1470" s="275">
        <f t="shared" si="116"/>
        <v>305084949.55463964</v>
      </c>
      <c r="L1470" s="302" t="e">
        <f>#REF!+C1470</f>
        <v>#REF!</v>
      </c>
      <c r="M1470" s="275"/>
      <c r="N1470" s="228" t="e">
        <v>#VALUE!</v>
      </c>
      <c r="O1470" s="64">
        <v>0</v>
      </c>
      <c r="Q1470" s="257"/>
      <c r="R1470" s="258"/>
    </row>
    <row r="1471" spans="1:18">
      <c r="A1471" s="147"/>
      <c r="B1471" s="197"/>
      <c r="C1471" s="275"/>
      <c r="D1471" s="275"/>
      <c r="E1471" s="254"/>
      <c r="F1471" s="228"/>
      <c r="G1471" s="228"/>
      <c r="H1471" s="254"/>
      <c r="I1471" s="275"/>
      <c r="J1471" s="296"/>
      <c r="K1471" s="275"/>
      <c r="L1471" s="302"/>
      <c r="M1471" s="217"/>
      <c r="N1471" s="228"/>
      <c r="O1471" s="64">
        <v>0</v>
      </c>
      <c r="P1471" s="217"/>
      <c r="Q1471" s="257"/>
      <c r="R1471" s="258"/>
    </row>
    <row r="1472" spans="1:18" outlineLevel="1">
      <c r="A1472" s="399" t="s">
        <v>4295</v>
      </c>
      <c r="C1472" s="253">
        <f>SUM(C1473)</f>
        <v>0</v>
      </c>
      <c r="D1472" s="253">
        <f>C1472*-1</f>
        <v>0</v>
      </c>
      <c r="E1472" s="254"/>
      <c r="F1472" s="228"/>
      <c r="G1472" s="228"/>
      <c r="H1472" s="254"/>
      <c r="I1472" s="253"/>
      <c r="J1472" s="254"/>
      <c r="K1472" s="253">
        <f>D1472+I1472</f>
        <v>0</v>
      </c>
      <c r="L1472" s="256"/>
      <c r="M1472" s="217"/>
      <c r="N1472" s="228" t="e">
        <v>#VALUE!</v>
      </c>
      <c r="O1472" s="64">
        <v>0</v>
      </c>
      <c r="P1472" s="217"/>
      <c r="Q1472" s="257">
        <v>0</v>
      </c>
      <c r="R1472" s="258">
        <f>K1472-Q1472</f>
        <v>0</v>
      </c>
    </row>
    <row r="1473" spans="1:19" outlineLevel="2">
      <c r="A1473" s="271" t="s">
        <v>5404</v>
      </c>
      <c r="B1473" s="195" t="s">
        <v>4296</v>
      </c>
      <c r="C1473" s="229">
        <v>0</v>
      </c>
      <c r="D1473" s="229">
        <f>C1473*-1</f>
        <v>0</v>
      </c>
      <c r="E1473" s="254"/>
      <c r="F1473" s="228"/>
      <c r="G1473" s="228"/>
      <c r="H1473" s="254"/>
      <c r="I1473" s="229"/>
      <c r="J1473" s="254"/>
      <c r="K1473" s="229">
        <f>D1473+I1473</f>
        <v>0</v>
      </c>
      <c r="L1473" s="251"/>
      <c r="M1473" s="235"/>
      <c r="N1473" s="228">
        <v>0</v>
      </c>
      <c r="O1473" s="64" t="s">
        <v>4295</v>
      </c>
      <c r="P1473" s="241" t="b">
        <f>EXACT($A1472,O1473)</f>
        <v>1</v>
      </c>
      <c r="Q1473" s="257">
        <v>0</v>
      </c>
      <c r="R1473" s="258">
        <f t="shared" si="114"/>
        <v>0</v>
      </c>
    </row>
    <row r="1474" spans="1:19" outlineLevel="1">
      <c r="A1474" s="399" t="s">
        <v>4297</v>
      </c>
      <c r="C1474" s="253">
        <f>SUM(C1475)</f>
        <v>-82565.94</v>
      </c>
      <c r="D1474" s="253">
        <f t="shared" si="115"/>
        <v>82565.94</v>
      </c>
      <c r="E1474" s="254"/>
      <c r="F1474" s="228"/>
      <c r="G1474" s="228"/>
      <c r="H1474" s="254"/>
      <c r="I1474" s="253"/>
      <c r="J1474" s="254"/>
      <c r="K1474" s="253">
        <f t="shared" si="116"/>
        <v>82565.94</v>
      </c>
      <c r="L1474" s="256" t="e">
        <f>#REF!+C1474</f>
        <v>#REF!</v>
      </c>
      <c r="M1474" s="280"/>
      <c r="N1474" s="228" t="e">
        <v>#VALUE!</v>
      </c>
      <c r="O1474" s="64">
        <v>0</v>
      </c>
      <c r="P1474" s="280"/>
      <c r="Q1474" s="257">
        <v>82565.94</v>
      </c>
      <c r="R1474" s="258">
        <f t="shared" ref="R1474:R1495" si="121">K1474-Q1474</f>
        <v>0</v>
      </c>
    </row>
    <row r="1475" spans="1:19" outlineLevel="2">
      <c r="A1475" s="271" t="s">
        <v>5405</v>
      </c>
      <c r="B1475" s="195" t="s">
        <v>4298</v>
      </c>
      <c r="C1475" s="229">
        <v>-82565.94</v>
      </c>
      <c r="D1475" s="229">
        <f t="shared" si="115"/>
        <v>82565.94</v>
      </c>
      <c r="E1475" s="254"/>
      <c r="F1475" s="228"/>
      <c r="G1475" s="228"/>
      <c r="H1475" s="254"/>
      <c r="I1475" s="229"/>
      <c r="J1475" s="254"/>
      <c r="K1475" s="229">
        <f t="shared" si="116"/>
        <v>82565.94</v>
      </c>
      <c r="L1475" s="251"/>
      <c r="M1475" s="281"/>
      <c r="N1475" s="228">
        <v>0</v>
      </c>
      <c r="O1475" s="64" t="s">
        <v>4297</v>
      </c>
      <c r="P1475" s="241" t="b">
        <f>EXACT($A1474,O1475)</f>
        <v>1</v>
      </c>
      <c r="Q1475" s="257">
        <v>0</v>
      </c>
      <c r="R1475" s="258">
        <f t="shared" si="121"/>
        <v>82565.94</v>
      </c>
    </row>
    <row r="1476" spans="1:19" outlineLevel="1">
      <c r="A1476" s="399" t="s">
        <v>2898</v>
      </c>
      <c r="B1476" s="144"/>
      <c r="C1476" s="253">
        <f>SUM(C1477)</f>
        <v>0</v>
      </c>
      <c r="D1476" s="253">
        <f t="shared" si="115"/>
        <v>0</v>
      </c>
      <c r="E1476" s="254"/>
      <c r="F1476" s="228"/>
      <c r="G1476" s="228"/>
      <c r="H1476" s="254"/>
      <c r="I1476" s="253"/>
      <c r="J1476" s="254"/>
      <c r="K1476" s="253">
        <f t="shared" si="116"/>
        <v>0</v>
      </c>
      <c r="L1476" s="256" t="e">
        <f>#REF!+C1476</f>
        <v>#REF!</v>
      </c>
      <c r="M1476" s="217"/>
      <c r="N1476" s="228" t="e">
        <v>#VALUE!</v>
      </c>
      <c r="O1476" s="64">
        <v>0</v>
      </c>
      <c r="P1476" s="217"/>
      <c r="Q1476" s="257">
        <v>-114686933.83</v>
      </c>
      <c r="R1476" s="258">
        <f t="shared" si="121"/>
        <v>114686933.83</v>
      </c>
      <c r="S1476" s="291"/>
    </row>
    <row r="1477" spans="1:19" outlineLevel="2">
      <c r="A1477" s="271" t="s">
        <v>5406</v>
      </c>
      <c r="B1477" s="195" t="s">
        <v>4299</v>
      </c>
      <c r="C1477" s="292">
        <v>0</v>
      </c>
      <c r="D1477" s="229">
        <f t="shared" si="115"/>
        <v>0</v>
      </c>
      <c r="E1477" s="254"/>
      <c r="F1477" s="228"/>
      <c r="G1477" s="228"/>
      <c r="H1477" s="254"/>
      <c r="I1477" s="229"/>
      <c r="J1477" s="254"/>
      <c r="K1477" s="229">
        <f t="shared" si="116"/>
        <v>0</v>
      </c>
      <c r="L1477" s="251"/>
      <c r="M1477" s="229"/>
      <c r="N1477" s="228">
        <v>0</v>
      </c>
      <c r="O1477" s="64" t="s">
        <v>2898</v>
      </c>
      <c r="P1477" s="241" t="b">
        <f>EXACT($A1476,O1477)</f>
        <v>1</v>
      </c>
      <c r="Q1477" s="257">
        <v>0</v>
      </c>
      <c r="R1477" s="258">
        <f t="shared" si="121"/>
        <v>0</v>
      </c>
    </row>
    <row r="1478" spans="1:19" outlineLevel="1">
      <c r="A1478" s="399" t="s">
        <v>4300</v>
      </c>
      <c r="C1478" s="253">
        <f>SUM(C1479)</f>
        <v>-2010060.1699999899</v>
      </c>
      <c r="D1478" s="253">
        <f t="shared" si="115"/>
        <v>2010060.1699999899</v>
      </c>
      <c r="E1478" s="254"/>
      <c r="F1478" s="228"/>
      <c r="G1478" s="228"/>
      <c r="H1478" s="254"/>
      <c r="I1478" s="253"/>
      <c r="J1478" s="254"/>
      <c r="K1478" s="253">
        <f t="shared" si="116"/>
        <v>2010060.1699999899</v>
      </c>
      <c r="L1478" s="256" t="e">
        <f>#REF!+C1478</f>
        <v>#REF!</v>
      </c>
      <c r="M1478" s="253"/>
      <c r="N1478" s="228" t="e">
        <v>#VALUE!</v>
      </c>
      <c r="O1478" s="64">
        <v>0</v>
      </c>
      <c r="Q1478" s="257">
        <v>2010060.17</v>
      </c>
      <c r="R1478" s="258">
        <f t="shared" si="121"/>
        <v>-1.0011717677116394E-8</v>
      </c>
    </row>
    <row r="1479" spans="1:19" outlineLevel="2">
      <c r="A1479" s="271" t="s">
        <v>5407</v>
      </c>
      <c r="B1479" s="195" t="s">
        <v>4301</v>
      </c>
      <c r="C1479" s="229">
        <v>-2010060.1699999899</v>
      </c>
      <c r="D1479" s="229">
        <f t="shared" si="115"/>
        <v>2010060.1699999899</v>
      </c>
      <c r="E1479" s="254"/>
      <c r="F1479" s="228"/>
      <c r="G1479" s="228"/>
      <c r="H1479" s="254"/>
      <c r="I1479" s="229"/>
      <c r="J1479" s="254"/>
      <c r="K1479" s="229">
        <f t="shared" si="116"/>
        <v>2010060.1699999899</v>
      </c>
      <c r="L1479" s="251"/>
      <c r="M1479" s="229"/>
      <c r="N1479" s="228">
        <v>0</v>
      </c>
      <c r="O1479" s="64" t="s">
        <v>4300</v>
      </c>
      <c r="P1479" s="241" t="b">
        <f>EXACT($A1478,O1479)</f>
        <v>1</v>
      </c>
      <c r="Q1479" s="257">
        <v>0</v>
      </c>
      <c r="R1479" s="258">
        <f t="shared" si="121"/>
        <v>2010060.1699999899</v>
      </c>
    </row>
    <row r="1480" spans="1:19" outlineLevel="1">
      <c r="B1480" s="312"/>
      <c r="C1480" s="228"/>
      <c r="D1480" s="228"/>
      <c r="E1480" s="254"/>
      <c r="F1480" s="228"/>
      <c r="G1480" s="228"/>
      <c r="H1480" s="254"/>
      <c r="I1480" s="228"/>
      <c r="J1480" s="254"/>
      <c r="K1480" s="228"/>
      <c r="L1480" s="251"/>
      <c r="M1480" s="228"/>
      <c r="N1480" s="228"/>
      <c r="O1480" s="64"/>
      <c r="Q1480" s="257"/>
      <c r="R1480" s="258"/>
    </row>
    <row r="1481" spans="1:19">
      <c r="A1481" s="399" t="s">
        <v>4302</v>
      </c>
      <c r="B1481" s="248"/>
      <c r="C1481" s="281">
        <f>+C1474+C1476+C1478+C1472</f>
        <v>-2092626.1099999899</v>
      </c>
      <c r="D1481" s="281">
        <f t="shared" si="115"/>
        <v>2092626.1099999899</v>
      </c>
      <c r="E1481" s="254"/>
      <c r="F1481" s="228"/>
      <c r="G1481" s="228"/>
      <c r="H1481" s="254"/>
      <c r="I1481" s="281">
        <f>I1474+I1476+I1478+I1472</f>
        <v>0</v>
      </c>
      <c r="J1481" s="313"/>
      <c r="K1481" s="281">
        <f t="shared" si="116"/>
        <v>2092626.1099999899</v>
      </c>
      <c r="L1481" s="302" t="e">
        <f>#REF!+C1481</f>
        <v>#REF!</v>
      </c>
      <c r="M1481" s="218"/>
      <c r="N1481" s="228" t="e">
        <v>#VALUE!</v>
      </c>
      <c r="O1481" s="64"/>
      <c r="Q1481" s="257"/>
      <c r="R1481" s="258"/>
    </row>
    <row r="1482" spans="1:19" outlineLevel="1">
      <c r="A1482" s="409" t="s">
        <v>4303</v>
      </c>
      <c r="C1482" s="253">
        <f>SUM(C1483)</f>
        <v>0</v>
      </c>
      <c r="D1482" s="253">
        <f t="shared" si="115"/>
        <v>0</v>
      </c>
      <c r="E1482" s="254"/>
      <c r="F1482" s="228"/>
      <c r="G1482" s="228"/>
      <c r="H1482" s="254"/>
      <c r="I1482" s="253"/>
      <c r="J1482" s="254"/>
      <c r="K1482" s="253">
        <f>D1482+I1482</f>
        <v>0</v>
      </c>
      <c r="L1482" s="302"/>
      <c r="M1482" s="218"/>
      <c r="N1482" s="228" t="e">
        <v>#VALUE!</v>
      </c>
      <c r="O1482" s="64">
        <v>0</v>
      </c>
      <c r="Q1482" s="257">
        <v>0</v>
      </c>
      <c r="R1482" s="258">
        <f t="shared" si="121"/>
        <v>0</v>
      </c>
    </row>
    <row r="1483" spans="1:19" outlineLevel="2">
      <c r="A1483" s="314" t="s">
        <v>5408</v>
      </c>
      <c r="B1483" s="259" t="s">
        <v>4304</v>
      </c>
      <c r="C1483" s="280">
        <v>0</v>
      </c>
      <c r="D1483" s="280">
        <f t="shared" si="115"/>
        <v>0</v>
      </c>
      <c r="E1483" s="254"/>
      <c r="F1483" s="228"/>
      <c r="G1483" s="228"/>
      <c r="H1483" s="254"/>
      <c r="I1483" s="280"/>
      <c r="J1483" s="313"/>
      <c r="K1483" s="280">
        <f>D1483+I1483</f>
        <v>0</v>
      </c>
      <c r="L1483" s="302"/>
      <c r="M1483" s="218"/>
      <c r="N1483" s="228">
        <v>0</v>
      </c>
      <c r="O1483" s="64" t="s">
        <v>4303</v>
      </c>
      <c r="P1483" s="241" t="b">
        <f>EXACT($A1482,O1483)</f>
        <v>1</v>
      </c>
      <c r="Q1483" s="257">
        <v>0</v>
      </c>
      <c r="R1483" s="258">
        <f t="shared" si="121"/>
        <v>0</v>
      </c>
    </row>
    <row r="1484" spans="1:19" outlineLevel="1">
      <c r="A1484" s="399" t="s">
        <v>4305</v>
      </c>
      <c r="C1484" s="253">
        <f>SUM(C1485:C1495)</f>
        <v>-33717271.789999887</v>
      </c>
      <c r="D1484" s="235">
        <f t="shared" si="115"/>
        <v>33717271.789999887</v>
      </c>
      <c r="E1484" s="254"/>
      <c r="F1484" s="228"/>
      <c r="G1484" s="228"/>
      <c r="H1484" s="254"/>
      <c r="I1484" s="235">
        <f>I1485</f>
        <v>40125724.851319492</v>
      </c>
      <c r="J1484" s="313"/>
      <c r="K1484" s="235">
        <f t="shared" si="116"/>
        <v>73842996.641319379</v>
      </c>
      <c r="L1484" s="256" t="e">
        <f>#REF!+C1484</f>
        <v>#REF!</v>
      </c>
      <c r="M1484" s="253"/>
      <c r="N1484" s="228" t="e">
        <v>#VALUE!</v>
      </c>
      <c r="O1484" s="64">
        <v>0</v>
      </c>
      <c r="Q1484" s="257">
        <v>72005440.019999996</v>
      </c>
      <c r="R1484" s="291">
        <f t="shared" si="121"/>
        <v>1837556.6213193834</v>
      </c>
      <c r="S1484" s="294"/>
    </row>
    <row r="1485" spans="1:19" outlineLevel="2">
      <c r="A1485" s="314" t="s">
        <v>5409</v>
      </c>
      <c r="B1485" s="259" t="s">
        <v>4306</v>
      </c>
      <c r="C1485" s="280">
        <v>0</v>
      </c>
      <c r="D1485" s="280">
        <f t="shared" si="115"/>
        <v>0</v>
      </c>
      <c r="E1485" s="254"/>
      <c r="F1485" s="228"/>
      <c r="G1485" s="228"/>
      <c r="H1485" s="254"/>
      <c r="I1485" s="315">
        <v>40125724.851319492</v>
      </c>
      <c r="J1485" s="313"/>
      <c r="K1485" s="280">
        <f t="shared" si="116"/>
        <v>40125724.851319492</v>
      </c>
      <c r="L1485" s="251"/>
      <c r="M1485" s="229"/>
      <c r="N1485" s="228">
        <v>0</v>
      </c>
      <c r="O1485" s="64" t="s">
        <v>4305</v>
      </c>
      <c r="P1485" s="241" t="b">
        <f t="shared" ref="P1485:P1495" si="122">EXACT($A$1484,O1485)</f>
        <v>1</v>
      </c>
      <c r="Q1485" s="257">
        <v>0</v>
      </c>
      <c r="R1485" s="258">
        <f t="shared" si="121"/>
        <v>40125724.851319492</v>
      </c>
    </row>
    <row r="1486" spans="1:19" outlineLevel="2">
      <c r="A1486" s="314" t="s">
        <v>5410</v>
      </c>
      <c r="B1486" s="259" t="s">
        <v>4307</v>
      </c>
      <c r="C1486" s="280">
        <v>8293524.5</v>
      </c>
      <c r="D1486" s="280">
        <f t="shared" si="115"/>
        <v>-8293524.5</v>
      </c>
      <c r="E1486" s="254"/>
      <c r="F1486" s="228"/>
      <c r="G1486" s="228"/>
      <c r="H1486" s="254"/>
      <c r="I1486" s="280"/>
      <c r="J1486" s="313"/>
      <c r="K1486" s="280">
        <f t="shared" si="116"/>
        <v>-8293524.5</v>
      </c>
      <c r="L1486" s="251"/>
      <c r="M1486" s="229"/>
      <c r="N1486" s="228">
        <v>0</v>
      </c>
      <c r="O1486" s="64" t="s">
        <v>4305</v>
      </c>
      <c r="P1486" s="241" t="b">
        <f t="shared" si="122"/>
        <v>1</v>
      </c>
      <c r="Q1486" s="257">
        <v>0</v>
      </c>
      <c r="R1486" s="258">
        <f t="shared" si="121"/>
        <v>-8293524.5</v>
      </c>
    </row>
    <row r="1487" spans="1:19" outlineLevel="2">
      <c r="A1487" s="314" t="s">
        <v>5411</v>
      </c>
      <c r="B1487" s="259" t="s">
        <v>4308</v>
      </c>
      <c r="C1487" s="280">
        <v>918232.96999999904</v>
      </c>
      <c r="D1487" s="280">
        <f t="shared" si="115"/>
        <v>-918232.96999999904</v>
      </c>
      <c r="E1487" s="254"/>
      <c r="F1487" s="228"/>
      <c r="G1487" s="228"/>
      <c r="H1487" s="254"/>
      <c r="I1487" s="280"/>
      <c r="J1487" s="313"/>
      <c r="K1487" s="280">
        <f t="shared" si="116"/>
        <v>-918232.96999999904</v>
      </c>
      <c r="L1487" s="251"/>
      <c r="M1487" s="229"/>
      <c r="N1487" s="228">
        <v>0</v>
      </c>
      <c r="O1487" s="64" t="s">
        <v>4305</v>
      </c>
      <c r="P1487" s="241" t="b">
        <f t="shared" si="122"/>
        <v>1</v>
      </c>
      <c r="Q1487" s="257">
        <v>0</v>
      </c>
      <c r="R1487" s="258">
        <f t="shared" si="121"/>
        <v>-918232.96999999904</v>
      </c>
    </row>
    <row r="1488" spans="1:19" outlineLevel="2">
      <c r="A1488" s="314" t="s">
        <v>5412</v>
      </c>
      <c r="B1488" s="259" t="s">
        <v>4309</v>
      </c>
      <c r="C1488" s="280">
        <v>-4865181.8799999896</v>
      </c>
      <c r="D1488" s="280">
        <f t="shared" si="115"/>
        <v>4865181.8799999896</v>
      </c>
      <c r="E1488" s="254"/>
      <c r="F1488" s="228"/>
      <c r="G1488" s="228"/>
      <c r="H1488" s="254"/>
      <c r="I1488" s="280"/>
      <c r="J1488" s="313"/>
      <c r="K1488" s="280">
        <f t="shared" si="116"/>
        <v>4865181.8799999896</v>
      </c>
      <c r="L1488" s="251"/>
      <c r="M1488" s="229"/>
      <c r="N1488" s="228">
        <v>0</v>
      </c>
      <c r="O1488" s="64" t="s">
        <v>4305</v>
      </c>
      <c r="P1488" s="241" t="b">
        <f t="shared" si="122"/>
        <v>1</v>
      </c>
      <c r="Q1488" s="257">
        <v>0</v>
      </c>
      <c r="R1488" s="258">
        <f t="shared" si="121"/>
        <v>4865181.8799999896</v>
      </c>
    </row>
    <row r="1489" spans="1:18" outlineLevel="2">
      <c r="A1489" s="314" t="s">
        <v>5413</v>
      </c>
      <c r="B1489" s="259" t="s">
        <v>4310</v>
      </c>
      <c r="C1489" s="280">
        <v>0</v>
      </c>
      <c r="D1489" s="280">
        <f t="shared" si="115"/>
        <v>0</v>
      </c>
      <c r="E1489" s="254"/>
      <c r="F1489" s="228"/>
      <c r="G1489" s="228"/>
      <c r="H1489" s="254"/>
      <c r="I1489" s="280"/>
      <c r="J1489" s="313"/>
      <c r="K1489" s="280">
        <f t="shared" si="116"/>
        <v>0</v>
      </c>
      <c r="L1489" s="251"/>
      <c r="M1489" s="229"/>
      <c r="N1489" s="228">
        <v>0</v>
      </c>
      <c r="O1489" s="64" t="s">
        <v>4305</v>
      </c>
      <c r="P1489" s="241" t="b">
        <f t="shared" si="122"/>
        <v>1</v>
      </c>
      <c r="Q1489" s="257">
        <v>0</v>
      </c>
      <c r="R1489" s="258">
        <f t="shared" si="121"/>
        <v>0</v>
      </c>
    </row>
    <row r="1490" spans="1:18" outlineLevel="2">
      <c r="A1490" s="314" t="s">
        <v>5414</v>
      </c>
      <c r="B1490" s="259" t="s">
        <v>4311</v>
      </c>
      <c r="C1490" s="280">
        <v>-198707.76</v>
      </c>
      <c r="D1490" s="280">
        <f t="shared" si="115"/>
        <v>198707.76</v>
      </c>
      <c r="E1490" s="254"/>
      <c r="F1490" s="228"/>
      <c r="G1490" s="228"/>
      <c r="H1490" s="254"/>
      <c r="I1490" s="280"/>
      <c r="J1490" s="313"/>
      <c r="K1490" s="280">
        <f>D1490+I1490</f>
        <v>198707.76</v>
      </c>
      <c r="L1490" s="251"/>
      <c r="M1490" s="229"/>
      <c r="N1490" s="228">
        <v>0</v>
      </c>
      <c r="O1490" s="64" t="s">
        <v>4305</v>
      </c>
      <c r="P1490" s="241" t="b">
        <f t="shared" si="122"/>
        <v>1</v>
      </c>
      <c r="Q1490" s="257">
        <v>0</v>
      </c>
      <c r="R1490" s="258">
        <f t="shared" si="121"/>
        <v>198707.76</v>
      </c>
    </row>
    <row r="1491" spans="1:18" outlineLevel="2">
      <c r="A1491" s="314" t="s">
        <v>5415</v>
      </c>
      <c r="B1491" s="259" t="s">
        <v>4312</v>
      </c>
      <c r="C1491" s="280">
        <v>-34015838.579999901</v>
      </c>
      <c r="D1491" s="280">
        <f t="shared" si="115"/>
        <v>34015838.579999901</v>
      </c>
      <c r="E1491" s="254"/>
      <c r="F1491" s="228"/>
      <c r="G1491" s="228"/>
      <c r="H1491" s="254"/>
      <c r="I1491" s="280"/>
      <c r="J1491" s="313"/>
      <c r="K1491" s="280">
        <f t="shared" si="116"/>
        <v>34015838.579999901</v>
      </c>
      <c r="L1491" s="251"/>
      <c r="M1491" s="229"/>
      <c r="N1491" s="228">
        <v>0</v>
      </c>
      <c r="O1491" s="64" t="s">
        <v>4305</v>
      </c>
      <c r="P1491" s="241" t="b">
        <f t="shared" si="122"/>
        <v>1</v>
      </c>
      <c r="Q1491" s="257">
        <v>0</v>
      </c>
      <c r="R1491" s="258">
        <f t="shared" si="121"/>
        <v>34015838.579999901</v>
      </c>
    </row>
    <row r="1492" spans="1:18" outlineLevel="2">
      <c r="A1492" s="314" t="s">
        <v>5416</v>
      </c>
      <c r="B1492" s="259" t="s">
        <v>4306</v>
      </c>
      <c r="C1492" s="280">
        <v>-6699541.3200000003</v>
      </c>
      <c r="D1492" s="280">
        <f t="shared" si="115"/>
        <v>6699541.3200000003</v>
      </c>
      <c r="E1492" s="254"/>
      <c r="F1492" s="228"/>
      <c r="G1492" s="228"/>
      <c r="H1492" s="254"/>
      <c r="I1492" s="280"/>
      <c r="J1492" s="313"/>
      <c r="K1492" s="280">
        <f t="shared" si="116"/>
        <v>6699541.3200000003</v>
      </c>
      <c r="L1492" s="251"/>
      <c r="M1492" s="229"/>
      <c r="N1492" s="228">
        <v>0</v>
      </c>
      <c r="O1492" s="64" t="s">
        <v>4305</v>
      </c>
      <c r="P1492" s="241" t="b">
        <f t="shared" si="122"/>
        <v>1</v>
      </c>
      <c r="Q1492" s="257">
        <v>0</v>
      </c>
      <c r="R1492" s="258">
        <f t="shared" si="121"/>
        <v>6699541.3200000003</v>
      </c>
    </row>
    <row r="1493" spans="1:18" outlineLevel="2">
      <c r="A1493" s="314" t="s">
        <v>5417</v>
      </c>
      <c r="B1493" s="259" t="s">
        <v>4313</v>
      </c>
      <c r="C1493" s="232">
        <v>0</v>
      </c>
      <c r="D1493" s="280">
        <f t="shared" si="115"/>
        <v>0</v>
      </c>
      <c r="E1493" s="254"/>
      <c r="F1493" s="228"/>
      <c r="G1493" s="228"/>
      <c r="H1493" s="254"/>
      <c r="I1493" s="280"/>
      <c r="J1493" s="313"/>
      <c r="K1493" s="280">
        <f>D1493+I1493</f>
        <v>0</v>
      </c>
      <c r="L1493" s="251"/>
      <c r="M1493" s="229"/>
      <c r="N1493" s="228">
        <v>0</v>
      </c>
      <c r="O1493" s="64" t="s">
        <v>4305</v>
      </c>
      <c r="P1493" s="241" t="b">
        <f t="shared" si="122"/>
        <v>1</v>
      </c>
      <c r="Q1493" s="257">
        <v>0</v>
      </c>
      <c r="R1493" s="258">
        <f>K1493-Q1493</f>
        <v>0</v>
      </c>
    </row>
    <row r="1494" spans="1:18" outlineLevel="2">
      <c r="A1494" s="314" t="s">
        <v>5418</v>
      </c>
      <c r="B1494" s="259" t="s">
        <v>4314</v>
      </c>
      <c r="C1494" s="231">
        <v>-3451194.71</v>
      </c>
      <c r="D1494" s="280">
        <f t="shared" si="115"/>
        <v>3451194.71</v>
      </c>
      <c r="E1494" s="254"/>
      <c r="F1494" s="228"/>
      <c r="G1494" s="228"/>
      <c r="H1494" s="254"/>
      <c r="I1494" s="280"/>
      <c r="J1494" s="313"/>
      <c r="K1494" s="280">
        <f>D1494+I1494</f>
        <v>3451194.71</v>
      </c>
      <c r="L1494" s="251"/>
      <c r="M1494" s="229"/>
      <c r="N1494" s="228">
        <v>0</v>
      </c>
      <c r="O1494" s="64" t="s">
        <v>4305</v>
      </c>
      <c r="P1494" s="241" t="b">
        <f t="shared" si="122"/>
        <v>1</v>
      </c>
      <c r="Q1494" s="257">
        <v>0</v>
      </c>
      <c r="R1494" s="258">
        <f t="shared" si="121"/>
        <v>3451194.71</v>
      </c>
    </row>
    <row r="1495" spans="1:18" outlineLevel="2">
      <c r="A1495" s="314" t="s">
        <v>5803</v>
      </c>
      <c r="B1495" s="259" t="s">
        <v>4315</v>
      </c>
      <c r="C1495" s="231">
        <v>6301434.9900000002</v>
      </c>
      <c r="D1495" s="280">
        <f t="shared" si="115"/>
        <v>-6301434.9900000002</v>
      </c>
      <c r="E1495" s="254"/>
      <c r="F1495" s="228"/>
      <c r="G1495" s="228"/>
      <c r="H1495" s="254"/>
      <c r="I1495" s="280"/>
      <c r="J1495" s="313"/>
      <c r="K1495" s="280">
        <f>D1495+I1495</f>
        <v>-6301434.9900000002</v>
      </c>
      <c r="L1495" s="251"/>
      <c r="M1495" s="229"/>
      <c r="N1495" s="228">
        <v>0</v>
      </c>
      <c r="O1495" s="64" t="s">
        <v>4305</v>
      </c>
      <c r="P1495" s="241" t="b">
        <f t="shared" si="122"/>
        <v>1</v>
      </c>
      <c r="Q1495" s="257">
        <v>0</v>
      </c>
      <c r="R1495" s="258">
        <f t="shared" si="121"/>
        <v>-6301434.9900000002</v>
      </c>
    </row>
    <row r="1496" spans="1:18" outlineLevel="1">
      <c r="C1496" s="228"/>
      <c r="D1496" s="281"/>
      <c r="E1496" s="254"/>
      <c r="F1496" s="228"/>
      <c r="G1496" s="228"/>
      <c r="H1496" s="254"/>
      <c r="I1496" s="281"/>
      <c r="J1496" s="313"/>
      <c r="K1496" s="281"/>
      <c r="L1496" s="251"/>
      <c r="M1496" s="228"/>
      <c r="N1496" s="228"/>
      <c r="O1496" s="64"/>
      <c r="Q1496" s="257"/>
      <c r="R1496" s="258"/>
    </row>
    <row r="1497" spans="1:18">
      <c r="A1497" s="399" t="s">
        <v>4316</v>
      </c>
      <c r="B1497" s="248"/>
      <c r="C1497" s="281">
        <f>C1484+C1482</f>
        <v>-33717271.789999887</v>
      </c>
      <c r="D1497" s="281">
        <f t="shared" si="115"/>
        <v>33717271.789999887</v>
      </c>
      <c r="E1497" s="254"/>
      <c r="F1497" s="228"/>
      <c r="G1497" s="228"/>
      <c r="H1497" s="254"/>
      <c r="I1497" s="281">
        <f>I1484</f>
        <v>40125724.851319492</v>
      </c>
      <c r="J1497" s="313"/>
      <c r="K1497" s="281">
        <f t="shared" si="116"/>
        <v>73842996.641319379</v>
      </c>
      <c r="L1497" s="302" t="e">
        <f>#REF!+C1497</f>
        <v>#REF!</v>
      </c>
      <c r="M1497" s="218"/>
      <c r="N1497" s="228" t="e">
        <v>#VALUE!</v>
      </c>
      <c r="O1497" s="64"/>
      <c r="Q1497" s="257"/>
      <c r="R1497" s="258"/>
    </row>
    <row r="1498" spans="1:18">
      <c r="C1498" s="228"/>
      <c r="D1498" s="228"/>
      <c r="E1498" s="254"/>
      <c r="F1498" s="228"/>
      <c r="G1498" s="228"/>
      <c r="H1498" s="254"/>
      <c r="I1498" s="228"/>
      <c r="J1498" s="254"/>
      <c r="K1498" s="228"/>
      <c r="L1498" s="251"/>
      <c r="M1498" s="228"/>
      <c r="N1498" s="228"/>
      <c r="O1498" s="64"/>
      <c r="Q1498" s="257"/>
      <c r="R1498" s="258"/>
    </row>
    <row r="1499" spans="1:18">
      <c r="A1499" s="421" t="s">
        <v>4317</v>
      </c>
      <c r="B1499" s="248"/>
      <c r="C1499" s="275">
        <f>C1470+C1481+C1497</f>
        <v>-327362126.73999596</v>
      </c>
      <c r="D1499" s="275">
        <f t="shared" si="115"/>
        <v>327362126.73999596</v>
      </c>
      <c r="E1499" s="254"/>
      <c r="F1499" s="228"/>
      <c r="G1499" s="228"/>
      <c r="H1499" s="254"/>
      <c r="I1499" s="275">
        <f>I1470+I1481+I1497</f>
        <v>53658445.565963075</v>
      </c>
      <c r="J1499" s="296"/>
      <c r="K1499" s="275">
        <f t="shared" si="116"/>
        <v>381020572.30595905</v>
      </c>
      <c r="L1499" s="302" t="e">
        <f>#REF!+C1499</f>
        <v>#REF!</v>
      </c>
      <c r="M1499" s="275"/>
      <c r="N1499" s="228" t="e">
        <v>#VALUE!</v>
      </c>
      <c r="O1499" s="64"/>
      <c r="Q1499" s="257"/>
      <c r="R1499" s="258"/>
    </row>
    <row r="1500" spans="1:18">
      <c r="C1500" s="228"/>
      <c r="D1500" s="228"/>
      <c r="E1500" s="254"/>
      <c r="F1500" s="228"/>
      <c r="G1500" s="228"/>
      <c r="H1500" s="254"/>
      <c r="I1500" s="228"/>
      <c r="J1500" s="254"/>
      <c r="K1500" s="228"/>
      <c r="L1500" s="251"/>
      <c r="M1500" s="228"/>
      <c r="N1500" s="228"/>
      <c r="O1500" s="64"/>
      <c r="Q1500" s="257"/>
      <c r="R1500" s="258"/>
    </row>
    <row r="1501" spans="1:18">
      <c r="A1501" s="399" t="s">
        <v>4318</v>
      </c>
      <c r="C1501" s="228"/>
      <c r="D1501" s="228"/>
      <c r="E1501" s="254"/>
      <c r="F1501" s="228"/>
      <c r="G1501" s="228"/>
      <c r="H1501" s="254"/>
      <c r="I1501" s="228"/>
      <c r="J1501" s="254"/>
      <c r="K1501" s="228"/>
      <c r="L1501" s="251"/>
      <c r="M1501" s="228"/>
      <c r="N1501" s="228" t="e">
        <v>#VALUE!</v>
      </c>
      <c r="O1501" s="64"/>
      <c r="Q1501" s="257"/>
      <c r="R1501" s="258"/>
    </row>
    <row r="1502" spans="1:18">
      <c r="C1502" s="228"/>
      <c r="D1502" s="228"/>
      <c r="E1502" s="254"/>
      <c r="F1502" s="228"/>
      <c r="G1502" s="228"/>
      <c r="H1502" s="254"/>
      <c r="I1502" s="228"/>
      <c r="J1502" s="254"/>
      <c r="K1502" s="228"/>
      <c r="L1502" s="251"/>
      <c r="M1502" s="228"/>
      <c r="N1502" s="228"/>
      <c r="O1502" s="64"/>
      <c r="Q1502" s="257"/>
      <c r="R1502" s="258"/>
    </row>
    <row r="1503" spans="1:18">
      <c r="A1503" s="397" t="s">
        <v>4319</v>
      </c>
      <c r="B1503" s="314"/>
      <c r="C1503" s="316">
        <f>C1499</f>
        <v>-327362126.73999596</v>
      </c>
      <c r="D1503" s="218">
        <f t="shared" si="115"/>
        <v>327362126.73999596</v>
      </c>
      <c r="E1503" s="254"/>
      <c r="F1503" s="228"/>
      <c r="G1503" s="228"/>
      <c r="H1503" s="254"/>
      <c r="I1503" s="218">
        <f>I1499</f>
        <v>53658445.565963075</v>
      </c>
      <c r="J1503" s="265"/>
      <c r="K1503" s="218">
        <f t="shared" si="116"/>
        <v>381020572.30595905</v>
      </c>
      <c r="L1503" s="302" t="e">
        <f>#REF!+C1503</f>
        <v>#REF!</v>
      </c>
      <c r="M1503" s="218"/>
      <c r="N1503" s="228" t="e">
        <v>#VALUE!</v>
      </c>
      <c r="O1503" s="64"/>
      <c r="Q1503" s="257"/>
      <c r="R1503" s="258"/>
    </row>
    <row r="1504" spans="1:18">
      <c r="B1504" s="314"/>
      <c r="C1504" s="228"/>
      <c r="D1504" s="228"/>
      <c r="E1504" s="254"/>
      <c r="F1504" s="228"/>
      <c r="G1504" s="228"/>
      <c r="H1504" s="254"/>
      <c r="I1504" s="228"/>
      <c r="J1504" s="254"/>
      <c r="K1504" s="304">
        <f>K1503</f>
        <v>381020572.30595905</v>
      </c>
      <c r="M1504" s="228"/>
      <c r="O1504" s="64"/>
    </row>
    <row r="1505" spans="2:15">
      <c r="B1505" s="317"/>
      <c r="C1505" s="228"/>
      <c r="D1505" s="228"/>
      <c r="E1505" s="254"/>
      <c r="F1505" s="228"/>
      <c r="G1505" s="228"/>
      <c r="H1505" s="254"/>
      <c r="I1505" s="228"/>
      <c r="J1505" s="254"/>
      <c r="K1505" s="228" t="s">
        <v>4320</v>
      </c>
      <c r="M1505" s="228"/>
    </row>
    <row r="1506" spans="2:15">
      <c r="B1506" s="207" t="s">
        <v>4321</v>
      </c>
      <c r="C1506" s="318">
        <v>-189434167.72</v>
      </c>
      <c r="D1506" s="228"/>
      <c r="E1506" s="254"/>
      <c r="F1506" s="228"/>
      <c r="G1506" s="228"/>
      <c r="H1506" s="254"/>
      <c r="I1506" s="228"/>
      <c r="J1506" s="254"/>
      <c r="K1506" s="228"/>
      <c r="M1506" s="228"/>
    </row>
    <row r="1507" spans="2:15">
      <c r="C1507" s="228"/>
      <c r="D1507" s="228"/>
      <c r="E1507" s="254"/>
      <c r="F1507" s="228"/>
      <c r="G1507" s="228"/>
      <c r="H1507" s="254"/>
      <c r="I1507" s="228"/>
      <c r="J1507" s="254"/>
      <c r="K1507" s="228"/>
      <c r="M1507" s="228"/>
    </row>
    <row r="1508" spans="2:15" ht="13.8">
      <c r="C1508" s="319">
        <f>C1503-C1506</f>
        <v>-137927959.01999596</v>
      </c>
      <c r="D1508" s="228"/>
      <c r="E1508" s="254"/>
      <c r="F1508" s="228"/>
      <c r="G1508" s="228"/>
      <c r="H1508" s="254"/>
      <c r="I1508" s="228"/>
      <c r="J1508" s="254"/>
      <c r="K1508" s="320"/>
      <c r="M1508" s="228"/>
    </row>
    <row r="1509" spans="2:15">
      <c r="C1509" s="228"/>
      <c r="D1509" s="228"/>
      <c r="E1509" s="254"/>
      <c r="F1509" s="228"/>
      <c r="G1509" s="228"/>
      <c r="H1509" s="254"/>
      <c r="I1509" s="228"/>
      <c r="J1509" s="254"/>
      <c r="K1509" s="228"/>
      <c r="M1509" s="228"/>
    </row>
    <row r="1510" spans="2:15">
      <c r="C1510" s="228">
        <v>4.8875808715820313E-6</v>
      </c>
      <c r="D1510" s="228"/>
      <c r="E1510" s="228"/>
      <c r="F1510" s="228"/>
      <c r="G1510" s="228"/>
      <c r="H1510" s="228"/>
      <c r="I1510" s="228"/>
      <c r="J1510" s="228"/>
      <c r="K1510" s="228"/>
      <c r="M1510" s="228"/>
      <c r="O1510" s="241"/>
    </row>
    <row r="1511" spans="2:15">
      <c r="C1511" s="228"/>
      <c r="D1511" s="228"/>
      <c r="E1511" s="228"/>
      <c r="F1511" s="228"/>
      <c r="G1511" s="228"/>
      <c r="H1511" s="228"/>
      <c r="I1511" s="228"/>
      <c r="J1511" s="228"/>
      <c r="K1511" s="228"/>
      <c r="M1511" s="228"/>
      <c r="O1511" s="241"/>
    </row>
    <row r="1512" spans="2:15">
      <c r="C1512" s="228"/>
      <c r="D1512" s="228"/>
      <c r="E1512" s="228"/>
      <c r="F1512" s="228"/>
      <c r="G1512" s="228"/>
      <c r="H1512" s="228"/>
      <c r="I1512" s="228"/>
      <c r="J1512" s="228"/>
      <c r="K1512" s="228"/>
      <c r="M1512" s="228"/>
      <c r="O1512" s="241"/>
    </row>
    <row r="1513" spans="2:15">
      <c r="C1513" s="228"/>
      <c r="D1513" s="228"/>
      <c r="E1513" s="228"/>
      <c r="F1513" s="228"/>
      <c r="G1513" s="228"/>
      <c r="H1513" s="228"/>
      <c r="I1513" s="228"/>
      <c r="J1513" s="228"/>
      <c r="K1513" s="228"/>
      <c r="M1513" s="228"/>
      <c r="O1513" s="241"/>
    </row>
    <row r="1514" spans="2:15">
      <c r="C1514" s="228"/>
      <c r="D1514" s="228"/>
      <c r="E1514" s="228"/>
      <c r="F1514" s="228"/>
      <c r="G1514" s="228"/>
      <c r="H1514" s="228"/>
      <c r="I1514" s="228"/>
      <c r="J1514" s="228"/>
      <c r="K1514" s="228"/>
      <c r="M1514" s="228"/>
      <c r="O1514" s="241"/>
    </row>
    <row r="1515" spans="2:15">
      <c r="C1515" s="228"/>
      <c r="D1515" s="228"/>
      <c r="E1515" s="228"/>
      <c r="F1515" s="228"/>
      <c r="G1515" s="228"/>
      <c r="H1515" s="228"/>
      <c r="I1515" s="228"/>
      <c r="J1515" s="228"/>
      <c r="K1515" s="228"/>
      <c r="M1515" s="228"/>
      <c r="O1515" s="241"/>
    </row>
    <row r="1516" spans="2:15">
      <c r="C1516" s="228"/>
      <c r="D1516" s="228"/>
      <c r="E1516" s="228"/>
      <c r="F1516" s="228"/>
      <c r="G1516" s="228"/>
      <c r="H1516" s="228"/>
      <c r="I1516" s="228"/>
      <c r="J1516" s="228"/>
      <c r="K1516" s="228"/>
      <c r="M1516" s="228"/>
      <c r="O1516" s="241"/>
    </row>
    <row r="1517" spans="2:15">
      <c r="C1517" s="228"/>
      <c r="D1517" s="228"/>
      <c r="E1517" s="228"/>
      <c r="F1517" s="228"/>
      <c r="G1517" s="228"/>
      <c r="H1517" s="228"/>
      <c r="I1517" s="228"/>
      <c r="J1517" s="228"/>
      <c r="K1517" s="228"/>
      <c r="M1517" s="228"/>
      <c r="O1517" s="241"/>
    </row>
    <row r="1518" spans="2:15">
      <c r="C1518" s="228"/>
      <c r="D1518" s="228"/>
      <c r="E1518" s="228"/>
      <c r="F1518" s="228"/>
      <c r="G1518" s="228"/>
      <c r="H1518" s="228"/>
      <c r="I1518" s="228"/>
      <c r="J1518" s="228"/>
      <c r="K1518" s="228"/>
      <c r="M1518" s="228"/>
      <c r="O1518" s="241"/>
    </row>
    <row r="1519" spans="2:15">
      <c r="C1519" s="228"/>
      <c r="D1519" s="228"/>
      <c r="E1519" s="228"/>
      <c r="F1519" s="228"/>
      <c r="G1519" s="228"/>
      <c r="H1519" s="228"/>
      <c r="I1519" s="228"/>
      <c r="J1519" s="228"/>
      <c r="K1519" s="228"/>
      <c r="M1519" s="228"/>
      <c r="O1519" s="241"/>
    </row>
    <row r="1520" spans="2:15">
      <c r="C1520" s="228"/>
      <c r="D1520" s="228"/>
      <c r="E1520" s="228"/>
      <c r="F1520" s="228"/>
      <c r="G1520" s="228"/>
      <c r="H1520" s="228"/>
      <c r="I1520" s="228"/>
      <c r="J1520" s="228"/>
      <c r="K1520" s="228"/>
      <c r="M1520" s="228"/>
      <c r="O1520" s="241"/>
    </row>
    <row r="1521" spans="3:15">
      <c r="C1521" s="228"/>
      <c r="D1521" s="228"/>
      <c r="E1521" s="228"/>
      <c r="F1521" s="228"/>
      <c r="G1521" s="228"/>
      <c r="H1521" s="228"/>
      <c r="I1521" s="228"/>
      <c r="J1521" s="228"/>
      <c r="K1521" s="228"/>
      <c r="M1521" s="228"/>
      <c r="O1521" s="241"/>
    </row>
    <row r="1522" spans="3:15">
      <c r="C1522" s="228"/>
      <c r="D1522" s="228"/>
      <c r="E1522" s="228"/>
      <c r="F1522" s="228"/>
      <c r="G1522" s="228"/>
      <c r="H1522" s="228"/>
      <c r="I1522" s="228"/>
      <c r="J1522" s="228"/>
      <c r="K1522" s="228"/>
      <c r="M1522" s="228"/>
      <c r="O1522" s="241"/>
    </row>
    <row r="1523" spans="3:15">
      <c r="C1523" s="228"/>
      <c r="D1523" s="228"/>
      <c r="E1523" s="228"/>
      <c r="F1523" s="228"/>
      <c r="G1523" s="228"/>
      <c r="H1523" s="228"/>
      <c r="I1523" s="228"/>
      <c r="J1523" s="228"/>
      <c r="K1523" s="228"/>
      <c r="M1523" s="228"/>
      <c r="O1523" s="241"/>
    </row>
    <row r="1524" spans="3:15">
      <c r="C1524" s="228"/>
      <c r="D1524" s="228"/>
      <c r="E1524" s="228"/>
      <c r="F1524" s="228"/>
      <c r="G1524" s="228"/>
      <c r="H1524" s="228"/>
      <c r="I1524" s="228"/>
      <c r="J1524" s="228"/>
      <c r="K1524" s="228"/>
      <c r="M1524" s="228"/>
      <c r="O1524" s="241"/>
    </row>
    <row r="1525" spans="3:15">
      <c r="C1525" s="228"/>
      <c r="D1525" s="228"/>
      <c r="E1525" s="228"/>
      <c r="F1525" s="228"/>
      <c r="G1525" s="228"/>
      <c r="H1525" s="228"/>
      <c r="I1525" s="228"/>
      <c r="J1525" s="228"/>
      <c r="K1525" s="228"/>
      <c r="M1525" s="228"/>
      <c r="O1525" s="241"/>
    </row>
    <row r="1526" spans="3:15">
      <c r="C1526" s="228"/>
      <c r="D1526" s="228"/>
      <c r="E1526" s="228"/>
      <c r="F1526" s="228"/>
      <c r="G1526" s="228"/>
      <c r="H1526" s="228"/>
      <c r="I1526" s="228"/>
      <c r="J1526" s="228"/>
      <c r="K1526" s="228"/>
      <c r="M1526" s="228"/>
      <c r="O1526" s="241"/>
    </row>
    <row r="1527" spans="3:15">
      <c r="C1527" s="228"/>
      <c r="D1527" s="228"/>
      <c r="E1527" s="228"/>
      <c r="F1527" s="228"/>
      <c r="G1527" s="228"/>
      <c r="H1527" s="228"/>
      <c r="I1527" s="228"/>
      <c r="J1527" s="228"/>
      <c r="K1527" s="228"/>
      <c r="M1527" s="228"/>
      <c r="O1527" s="241"/>
    </row>
    <row r="1528" spans="3:15">
      <c r="C1528" s="228"/>
      <c r="D1528" s="228"/>
      <c r="E1528" s="228"/>
      <c r="F1528" s="228"/>
      <c r="G1528" s="228"/>
      <c r="H1528" s="228"/>
      <c r="I1528" s="228"/>
      <c r="J1528" s="228"/>
      <c r="K1528" s="228"/>
      <c r="M1528" s="228"/>
      <c r="O1528" s="241"/>
    </row>
    <row r="1529" spans="3:15">
      <c r="C1529" s="228"/>
      <c r="D1529" s="228"/>
      <c r="E1529" s="228"/>
      <c r="F1529" s="228"/>
      <c r="G1529" s="228"/>
      <c r="H1529" s="228"/>
      <c r="I1529" s="228"/>
      <c r="J1529" s="228"/>
      <c r="K1529" s="228"/>
      <c r="M1529" s="228"/>
      <c r="O1529" s="241"/>
    </row>
    <row r="1530" spans="3:15">
      <c r="C1530" s="228"/>
      <c r="D1530" s="228"/>
      <c r="E1530" s="228"/>
      <c r="F1530" s="228"/>
      <c r="G1530" s="228"/>
      <c r="H1530" s="228"/>
      <c r="I1530" s="228"/>
      <c r="J1530" s="228"/>
      <c r="K1530" s="228"/>
      <c r="M1530" s="228"/>
      <c r="O1530" s="241"/>
    </row>
    <row r="1531" spans="3:15">
      <c r="C1531" s="228"/>
      <c r="D1531" s="228"/>
      <c r="E1531" s="228"/>
      <c r="F1531" s="228"/>
      <c r="G1531" s="228"/>
      <c r="H1531" s="228"/>
      <c r="I1531" s="228"/>
      <c r="J1531" s="228"/>
      <c r="K1531" s="228"/>
      <c r="M1531" s="228"/>
      <c r="O1531" s="241"/>
    </row>
    <row r="1532" spans="3:15">
      <c r="C1532" s="228"/>
      <c r="D1532" s="228"/>
      <c r="E1532" s="228"/>
      <c r="F1532" s="228"/>
      <c r="G1532" s="228"/>
      <c r="H1532" s="228"/>
      <c r="I1532" s="228"/>
      <c r="J1532" s="228"/>
      <c r="K1532" s="228"/>
      <c r="M1532" s="228"/>
      <c r="O1532" s="241"/>
    </row>
    <row r="1533" spans="3:15">
      <c r="C1533" s="228"/>
      <c r="D1533" s="228"/>
      <c r="E1533" s="228"/>
      <c r="F1533" s="228"/>
      <c r="G1533" s="228"/>
      <c r="H1533" s="228"/>
      <c r="I1533" s="228"/>
      <c r="J1533" s="228"/>
      <c r="K1533" s="228"/>
      <c r="M1533" s="228"/>
      <c r="O1533" s="241"/>
    </row>
    <row r="1534" spans="3:15">
      <c r="C1534" s="228"/>
      <c r="D1534" s="228"/>
      <c r="E1534" s="228"/>
      <c r="F1534" s="228"/>
      <c r="G1534" s="228"/>
      <c r="H1534" s="228"/>
      <c r="I1534" s="228"/>
      <c r="J1534" s="228"/>
      <c r="K1534" s="228"/>
      <c r="M1534" s="228"/>
      <c r="O1534" s="241"/>
    </row>
    <row r="1535" spans="3:15">
      <c r="C1535" s="228"/>
      <c r="D1535" s="228"/>
      <c r="E1535" s="228"/>
      <c r="F1535" s="228"/>
      <c r="G1535" s="228"/>
      <c r="H1535" s="228"/>
      <c r="I1535" s="228"/>
      <c r="J1535" s="228"/>
      <c r="K1535" s="228"/>
      <c r="M1535" s="228"/>
      <c r="O1535" s="241"/>
    </row>
    <row r="1536" spans="3:15">
      <c r="C1536" s="228"/>
      <c r="D1536" s="228"/>
      <c r="E1536" s="228"/>
      <c r="F1536" s="228"/>
      <c r="G1536" s="228"/>
      <c r="H1536" s="228"/>
      <c r="I1536" s="228"/>
      <c r="J1536" s="228"/>
      <c r="K1536" s="228"/>
      <c r="M1536" s="228"/>
      <c r="O1536" s="241"/>
    </row>
    <row r="1537" spans="3:15">
      <c r="C1537" s="228"/>
      <c r="D1537" s="228"/>
      <c r="E1537" s="228"/>
      <c r="F1537" s="228"/>
      <c r="G1537" s="228"/>
      <c r="H1537" s="228"/>
      <c r="I1537" s="228"/>
      <c r="J1537" s="228"/>
      <c r="K1537" s="228"/>
      <c r="M1537" s="228"/>
      <c r="O1537" s="241"/>
    </row>
    <row r="1538" spans="3:15">
      <c r="C1538" s="228"/>
      <c r="D1538" s="228"/>
      <c r="E1538" s="228"/>
      <c r="F1538" s="228"/>
      <c r="G1538" s="228"/>
      <c r="H1538" s="228"/>
      <c r="I1538" s="228"/>
      <c r="J1538" s="228"/>
      <c r="K1538" s="228"/>
      <c r="M1538" s="228"/>
      <c r="O1538" s="241"/>
    </row>
    <row r="1539" spans="3:15">
      <c r="C1539" s="228"/>
      <c r="D1539" s="228"/>
      <c r="E1539" s="228"/>
      <c r="F1539" s="228"/>
      <c r="G1539" s="228"/>
      <c r="H1539" s="228"/>
      <c r="I1539" s="228"/>
      <c r="J1539" s="228"/>
      <c r="K1539" s="228"/>
      <c r="M1539" s="228"/>
      <c r="O1539" s="241"/>
    </row>
    <row r="1540" spans="3:15">
      <c r="C1540" s="228"/>
      <c r="D1540" s="228"/>
      <c r="E1540" s="228"/>
      <c r="F1540" s="228"/>
      <c r="G1540" s="228"/>
      <c r="H1540" s="228"/>
      <c r="I1540" s="228"/>
      <c r="J1540" s="228"/>
      <c r="K1540" s="228"/>
      <c r="M1540" s="228"/>
      <c r="O1540" s="241"/>
    </row>
    <row r="1541" spans="3:15">
      <c r="C1541" s="228"/>
      <c r="D1541" s="228"/>
      <c r="E1541" s="228"/>
      <c r="F1541" s="228"/>
      <c r="G1541" s="228"/>
      <c r="H1541" s="228"/>
      <c r="I1541" s="228"/>
      <c r="J1541" s="228"/>
      <c r="K1541" s="228"/>
      <c r="M1541" s="228"/>
      <c r="O1541" s="241"/>
    </row>
    <row r="1542" spans="3:15">
      <c r="C1542" s="228"/>
      <c r="D1542" s="228"/>
      <c r="E1542" s="228"/>
      <c r="F1542" s="228"/>
      <c r="G1542" s="228"/>
      <c r="H1542" s="228"/>
      <c r="I1542" s="228"/>
      <c r="J1542" s="228"/>
      <c r="K1542" s="228"/>
      <c r="M1542" s="228"/>
      <c r="O1542" s="241"/>
    </row>
    <row r="1543" spans="3:15">
      <c r="C1543" s="228"/>
      <c r="D1543" s="228"/>
      <c r="E1543" s="228"/>
      <c r="F1543" s="228"/>
      <c r="G1543" s="228"/>
      <c r="H1543" s="228"/>
      <c r="I1543" s="228"/>
      <c r="J1543" s="228"/>
      <c r="K1543" s="228"/>
      <c r="M1543" s="228"/>
      <c r="O1543" s="241"/>
    </row>
    <row r="1544" spans="3:15">
      <c r="C1544" s="228"/>
      <c r="D1544" s="228"/>
      <c r="E1544" s="228"/>
      <c r="F1544" s="228"/>
      <c r="G1544" s="228"/>
      <c r="H1544" s="228"/>
      <c r="I1544" s="228"/>
      <c r="J1544" s="228"/>
      <c r="K1544" s="228"/>
      <c r="M1544" s="228"/>
      <c r="O1544" s="241"/>
    </row>
    <row r="1545" spans="3:15">
      <c r="C1545" s="228"/>
      <c r="D1545" s="228"/>
      <c r="E1545" s="228"/>
      <c r="F1545" s="228"/>
      <c r="G1545" s="228"/>
      <c r="H1545" s="228"/>
      <c r="I1545" s="228"/>
      <c r="J1545" s="228"/>
      <c r="K1545" s="228"/>
      <c r="M1545" s="228"/>
      <c r="O1545" s="241"/>
    </row>
    <row r="1546" spans="3:15">
      <c r="C1546" s="228"/>
      <c r="D1546" s="228"/>
      <c r="E1546" s="228"/>
      <c r="F1546" s="228"/>
      <c r="G1546" s="228"/>
      <c r="H1546" s="228"/>
      <c r="I1546" s="228"/>
      <c r="J1546" s="228"/>
      <c r="K1546" s="228"/>
      <c r="M1546" s="228"/>
      <c r="O1546" s="241"/>
    </row>
    <row r="1547" spans="3:15">
      <c r="C1547" s="228"/>
      <c r="D1547" s="228"/>
      <c r="E1547" s="228"/>
      <c r="F1547" s="228"/>
      <c r="G1547" s="228"/>
      <c r="H1547" s="228"/>
      <c r="I1547" s="228"/>
      <c r="J1547" s="228"/>
      <c r="K1547" s="228"/>
      <c r="M1547" s="228"/>
      <c r="O1547" s="241"/>
    </row>
    <row r="1548" spans="3:15">
      <c r="C1548" s="228"/>
      <c r="D1548" s="228"/>
      <c r="E1548" s="228"/>
      <c r="F1548" s="228"/>
      <c r="G1548" s="228"/>
      <c r="H1548" s="228"/>
      <c r="I1548" s="228"/>
      <c r="J1548" s="228"/>
      <c r="K1548" s="228"/>
      <c r="M1548" s="228"/>
      <c r="O1548" s="241"/>
    </row>
    <row r="1549" spans="3:15">
      <c r="C1549" s="228"/>
      <c r="D1549" s="228"/>
      <c r="E1549" s="228"/>
      <c r="F1549" s="228"/>
      <c r="G1549" s="228"/>
      <c r="H1549" s="228"/>
      <c r="I1549" s="228"/>
      <c r="J1549" s="228"/>
      <c r="K1549" s="228"/>
      <c r="M1549" s="228"/>
      <c r="O1549" s="241"/>
    </row>
    <row r="1550" spans="3:15">
      <c r="C1550" s="228"/>
      <c r="D1550" s="228"/>
      <c r="E1550" s="228"/>
      <c r="F1550" s="228"/>
      <c r="G1550" s="228"/>
      <c r="H1550" s="228"/>
      <c r="I1550" s="228"/>
      <c r="J1550" s="228"/>
      <c r="K1550" s="228"/>
      <c r="M1550" s="228"/>
      <c r="O1550" s="241"/>
    </row>
    <row r="1551" spans="3:15">
      <c r="C1551" s="228"/>
      <c r="D1551" s="228"/>
      <c r="E1551" s="228"/>
      <c r="F1551" s="228"/>
      <c r="G1551" s="228"/>
      <c r="H1551" s="228"/>
      <c r="I1551" s="228"/>
      <c r="J1551" s="228"/>
      <c r="K1551" s="228"/>
      <c r="M1551" s="228"/>
      <c r="O1551" s="241"/>
    </row>
    <row r="1552" spans="3:15">
      <c r="C1552" s="228"/>
      <c r="D1552" s="228"/>
      <c r="E1552" s="228"/>
      <c r="F1552" s="228"/>
      <c r="G1552" s="228"/>
      <c r="H1552" s="228"/>
      <c r="I1552" s="228"/>
      <c r="J1552" s="228"/>
      <c r="K1552" s="228"/>
      <c r="M1552" s="228"/>
      <c r="O1552" s="241"/>
    </row>
    <row r="1553" spans="3:15">
      <c r="C1553" s="228"/>
      <c r="D1553" s="228"/>
      <c r="E1553" s="228"/>
      <c r="F1553" s="228"/>
      <c r="G1553" s="228"/>
      <c r="H1553" s="228"/>
      <c r="I1553" s="228"/>
      <c r="J1553" s="228"/>
      <c r="K1553" s="228"/>
      <c r="M1553" s="228"/>
      <c r="O1553" s="241"/>
    </row>
    <row r="1554" spans="3:15">
      <c r="C1554" s="228"/>
      <c r="D1554" s="228"/>
      <c r="I1554" s="228"/>
      <c r="J1554" s="228"/>
      <c r="K1554" s="228"/>
      <c r="M1554" s="228"/>
      <c r="O1554" s="241"/>
    </row>
    <row r="1555" spans="3:15">
      <c r="C1555" s="228"/>
      <c r="D1555" s="228"/>
      <c r="I1555" s="228"/>
      <c r="J1555" s="228"/>
      <c r="K1555" s="228"/>
      <c r="M1555" s="228"/>
      <c r="O1555" s="241"/>
    </row>
    <row r="1556" spans="3:15">
      <c r="C1556" s="228"/>
      <c r="D1556" s="228"/>
      <c r="I1556" s="228"/>
      <c r="J1556" s="228"/>
      <c r="K1556" s="228"/>
      <c r="M1556" s="228"/>
      <c r="O1556" s="241"/>
    </row>
    <row r="1557" spans="3:15">
      <c r="C1557" s="228"/>
      <c r="D1557" s="228"/>
      <c r="I1557" s="228"/>
      <c r="J1557" s="228"/>
      <c r="K1557" s="228"/>
      <c r="M1557" s="228"/>
      <c r="O1557" s="241"/>
    </row>
    <row r="1558" spans="3:15">
      <c r="C1558" s="228"/>
      <c r="D1558" s="228"/>
      <c r="I1558" s="228"/>
      <c r="J1558" s="228"/>
      <c r="K1558" s="228"/>
      <c r="M1558" s="228"/>
      <c r="O1558" s="241"/>
    </row>
    <row r="1559" spans="3:15">
      <c r="C1559" s="228"/>
      <c r="D1559" s="228"/>
      <c r="I1559" s="228"/>
      <c r="J1559" s="228"/>
      <c r="K1559" s="228"/>
      <c r="M1559" s="228"/>
      <c r="O1559" s="241"/>
    </row>
    <row r="1560" spans="3:15">
      <c r="C1560" s="228"/>
      <c r="D1560" s="228"/>
      <c r="I1560" s="228"/>
      <c r="J1560" s="228"/>
      <c r="K1560" s="228"/>
      <c r="M1560" s="228"/>
      <c r="O1560" s="241"/>
    </row>
    <row r="1561" spans="3:15">
      <c r="C1561" s="228"/>
      <c r="D1561" s="228"/>
      <c r="I1561" s="228"/>
      <c r="J1561" s="228"/>
      <c r="K1561" s="228"/>
      <c r="M1561" s="228"/>
      <c r="O1561" s="241"/>
    </row>
    <row r="1562" spans="3:15">
      <c r="C1562" s="228"/>
      <c r="D1562" s="228"/>
      <c r="I1562" s="228"/>
      <c r="J1562" s="228"/>
      <c r="K1562" s="228"/>
      <c r="M1562" s="228"/>
      <c r="O1562" s="241"/>
    </row>
    <row r="1563" spans="3:15">
      <c r="C1563" s="228"/>
      <c r="D1563" s="228"/>
      <c r="I1563" s="228"/>
      <c r="J1563" s="228"/>
      <c r="K1563" s="228"/>
      <c r="M1563" s="228"/>
      <c r="O1563" s="241"/>
    </row>
    <row r="1564" spans="3:15">
      <c r="C1564" s="228"/>
      <c r="D1564" s="228"/>
      <c r="I1564" s="228"/>
      <c r="J1564" s="228"/>
      <c r="K1564" s="228"/>
      <c r="M1564" s="228"/>
      <c r="O1564" s="241"/>
    </row>
    <row r="1565" spans="3:15">
      <c r="C1565" s="228"/>
      <c r="D1565" s="228"/>
      <c r="I1565" s="228"/>
      <c r="J1565" s="228"/>
      <c r="K1565" s="228"/>
      <c r="M1565" s="228"/>
      <c r="O1565" s="241"/>
    </row>
    <row r="1566" spans="3:15">
      <c r="C1566" s="228"/>
      <c r="D1566" s="228"/>
      <c r="I1566" s="228"/>
      <c r="J1566" s="228"/>
      <c r="K1566" s="228"/>
      <c r="M1566" s="228"/>
      <c r="O1566" s="241"/>
    </row>
    <row r="1567" spans="3:15">
      <c r="C1567" s="228"/>
      <c r="D1567" s="228"/>
      <c r="I1567" s="228"/>
      <c r="J1567" s="228"/>
      <c r="K1567" s="228"/>
      <c r="M1567" s="228"/>
      <c r="O1567" s="241"/>
    </row>
    <row r="1568" spans="3:15">
      <c r="C1568" s="228"/>
      <c r="D1568" s="228"/>
      <c r="I1568" s="228"/>
      <c r="J1568" s="228"/>
      <c r="K1568" s="228"/>
      <c r="M1568" s="228"/>
      <c r="O1568" s="241"/>
    </row>
    <row r="1569" spans="3:15">
      <c r="C1569" s="228"/>
      <c r="D1569" s="228"/>
      <c r="I1569" s="228"/>
      <c r="J1569" s="228"/>
      <c r="K1569" s="228"/>
      <c r="M1569" s="228"/>
      <c r="O1569" s="241"/>
    </row>
    <row r="1570" spans="3:15">
      <c r="C1570" s="228"/>
      <c r="D1570" s="228"/>
      <c r="I1570" s="228"/>
      <c r="J1570" s="228"/>
      <c r="K1570" s="228"/>
      <c r="M1570" s="228"/>
      <c r="O1570" s="241"/>
    </row>
    <row r="1571" spans="3:15">
      <c r="C1571" s="228"/>
      <c r="D1571" s="228"/>
      <c r="I1571" s="228"/>
      <c r="J1571" s="228"/>
      <c r="K1571" s="228"/>
      <c r="M1571" s="228"/>
      <c r="O1571" s="241"/>
    </row>
    <row r="1572" spans="3:15">
      <c r="C1572" s="228"/>
      <c r="D1572" s="228"/>
      <c r="I1572" s="228"/>
      <c r="J1572" s="228"/>
      <c r="K1572" s="228"/>
      <c r="M1572" s="228"/>
      <c r="O1572" s="241"/>
    </row>
    <row r="1573" spans="3:15">
      <c r="C1573" s="228"/>
      <c r="D1573" s="228"/>
      <c r="I1573" s="228"/>
      <c r="J1573" s="228"/>
      <c r="K1573" s="228"/>
      <c r="M1573" s="228"/>
      <c r="O1573" s="241"/>
    </row>
    <row r="1574" spans="3:15">
      <c r="C1574" s="228"/>
      <c r="D1574" s="228"/>
      <c r="I1574" s="228"/>
      <c r="J1574" s="228"/>
      <c r="K1574" s="228"/>
      <c r="M1574" s="228"/>
      <c r="O1574" s="241"/>
    </row>
    <row r="1575" spans="3:15">
      <c r="C1575" s="228"/>
      <c r="D1575" s="228"/>
      <c r="I1575" s="228"/>
      <c r="J1575" s="228"/>
      <c r="K1575" s="228"/>
      <c r="M1575" s="228"/>
      <c r="O1575" s="241"/>
    </row>
    <row r="1576" spans="3:15">
      <c r="C1576" s="228"/>
      <c r="D1576" s="228"/>
      <c r="I1576" s="228"/>
      <c r="J1576" s="228"/>
      <c r="K1576" s="228"/>
      <c r="M1576" s="228"/>
      <c r="O1576" s="241"/>
    </row>
    <row r="1577" spans="3:15">
      <c r="C1577" s="228"/>
      <c r="D1577" s="228"/>
      <c r="I1577" s="228"/>
      <c r="J1577" s="228"/>
      <c r="K1577" s="228"/>
      <c r="M1577" s="228"/>
      <c r="O1577" s="241"/>
    </row>
    <row r="1578" spans="3:15">
      <c r="C1578" s="228"/>
      <c r="D1578" s="228"/>
      <c r="I1578" s="228"/>
      <c r="J1578" s="228"/>
      <c r="K1578" s="228"/>
      <c r="M1578" s="228"/>
      <c r="O1578" s="241"/>
    </row>
    <row r="1579" spans="3:15">
      <c r="C1579" s="228"/>
      <c r="D1579" s="228"/>
      <c r="I1579" s="228"/>
      <c r="J1579" s="228"/>
      <c r="K1579" s="228"/>
      <c r="M1579" s="228"/>
      <c r="O1579" s="241"/>
    </row>
    <row r="1580" spans="3:15">
      <c r="C1580" s="228"/>
      <c r="D1580" s="228"/>
      <c r="I1580" s="228"/>
      <c r="J1580" s="228"/>
      <c r="K1580" s="228"/>
      <c r="M1580" s="228"/>
      <c r="O1580" s="241"/>
    </row>
    <row r="1581" spans="3:15">
      <c r="C1581" s="228"/>
      <c r="D1581" s="228"/>
      <c r="I1581" s="228"/>
      <c r="J1581" s="228"/>
      <c r="K1581" s="228"/>
      <c r="M1581" s="228"/>
      <c r="O1581" s="241"/>
    </row>
    <row r="1582" spans="3:15">
      <c r="C1582" s="228"/>
      <c r="D1582" s="228"/>
      <c r="I1582" s="228"/>
      <c r="J1582" s="228"/>
      <c r="K1582" s="228"/>
      <c r="M1582" s="228"/>
      <c r="O1582" s="241"/>
    </row>
    <row r="1583" spans="3:15">
      <c r="C1583" s="228"/>
      <c r="D1583" s="228"/>
      <c r="I1583" s="228"/>
      <c r="J1583" s="228"/>
      <c r="K1583" s="228"/>
      <c r="M1583" s="228"/>
      <c r="O1583" s="241"/>
    </row>
    <row r="1584" spans="3:15">
      <c r="C1584" s="228"/>
      <c r="D1584" s="228"/>
      <c r="I1584" s="228"/>
      <c r="J1584" s="228"/>
      <c r="K1584" s="228"/>
      <c r="M1584" s="228"/>
      <c r="O1584" s="241"/>
    </row>
    <row r="1585" spans="3:15">
      <c r="C1585" s="228"/>
      <c r="D1585" s="228"/>
      <c r="I1585" s="228"/>
      <c r="J1585" s="228"/>
      <c r="K1585" s="228"/>
      <c r="M1585" s="228"/>
      <c r="O1585" s="241"/>
    </row>
    <row r="1586" spans="3:15">
      <c r="C1586" s="228"/>
      <c r="D1586" s="228"/>
      <c r="I1586" s="228"/>
      <c r="J1586" s="228"/>
      <c r="K1586" s="228"/>
      <c r="M1586" s="228"/>
      <c r="O1586" s="241"/>
    </row>
    <row r="1587" spans="3:15">
      <c r="C1587" s="228"/>
      <c r="D1587" s="228"/>
      <c r="I1587" s="228"/>
      <c r="J1587" s="228"/>
      <c r="K1587" s="228"/>
      <c r="M1587" s="228"/>
      <c r="O1587" s="241"/>
    </row>
    <row r="1588" spans="3:15">
      <c r="C1588" s="228"/>
      <c r="D1588" s="228"/>
      <c r="I1588" s="228"/>
      <c r="J1588" s="228"/>
      <c r="K1588" s="228"/>
      <c r="M1588" s="228"/>
      <c r="O1588" s="241"/>
    </row>
    <row r="1589" spans="3:15">
      <c r="C1589" s="228"/>
      <c r="D1589" s="228"/>
      <c r="I1589" s="228"/>
      <c r="J1589" s="228"/>
      <c r="K1589" s="228"/>
      <c r="M1589" s="228"/>
      <c r="O1589" s="241"/>
    </row>
    <row r="1590" spans="3:15">
      <c r="C1590" s="228"/>
      <c r="D1590" s="228"/>
      <c r="I1590" s="228"/>
      <c r="J1590" s="228"/>
      <c r="K1590" s="228"/>
      <c r="M1590" s="228"/>
      <c r="O1590" s="241"/>
    </row>
    <row r="1591" spans="3:15">
      <c r="C1591" s="228"/>
      <c r="D1591" s="228"/>
      <c r="I1591" s="228"/>
      <c r="J1591" s="228"/>
      <c r="K1591" s="228"/>
      <c r="M1591" s="228"/>
      <c r="O1591" s="241"/>
    </row>
    <row r="1592" spans="3:15">
      <c r="C1592" s="228"/>
      <c r="D1592" s="228"/>
      <c r="I1592" s="228"/>
      <c r="J1592" s="228"/>
      <c r="K1592" s="228"/>
      <c r="M1592" s="228"/>
      <c r="O1592" s="241"/>
    </row>
    <row r="1593" spans="3:15">
      <c r="C1593" s="228"/>
      <c r="D1593" s="228"/>
      <c r="I1593" s="228"/>
      <c r="J1593" s="228"/>
      <c r="K1593" s="228"/>
      <c r="M1593" s="228"/>
      <c r="O1593" s="241"/>
    </row>
    <row r="1594" spans="3:15">
      <c r="C1594" s="228"/>
      <c r="D1594" s="228"/>
      <c r="I1594" s="228"/>
      <c r="J1594" s="228"/>
      <c r="K1594" s="228"/>
      <c r="M1594" s="228"/>
      <c r="O1594" s="241"/>
    </row>
    <row r="1595" spans="3:15">
      <c r="C1595" s="228"/>
      <c r="D1595" s="228"/>
      <c r="I1595" s="228"/>
      <c r="J1595" s="228"/>
      <c r="K1595" s="228"/>
      <c r="M1595" s="228"/>
      <c r="O1595" s="241"/>
    </row>
    <row r="1596" spans="3:15">
      <c r="C1596" s="228"/>
      <c r="D1596" s="228"/>
      <c r="I1596" s="228"/>
      <c r="J1596" s="228"/>
      <c r="K1596" s="228"/>
      <c r="M1596" s="228"/>
      <c r="O1596" s="241"/>
    </row>
    <row r="1597" spans="3:15">
      <c r="C1597" s="228"/>
      <c r="D1597" s="228"/>
      <c r="I1597" s="228"/>
      <c r="J1597" s="228"/>
      <c r="K1597" s="228"/>
      <c r="M1597" s="228"/>
      <c r="O1597" s="241"/>
    </row>
    <row r="1598" spans="3:15">
      <c r="C1598" s="228"/>
      <c r="D1598" s="228"/>
      <c r="I1598" s="228"/>
      <c r="J1598" s="228"/>
      <c r="K1598" s="228"/>
      <c r="M1598" s="228"/>
      <c r="O1598" s="241"/>
    </row>
    <row r="1599" spans="3:15">
      <c r="C1599" s="228"/>
      <c r="D1599" s="228"/>
      <c r="I1599" s="228"/>
      <c r="J1599" s="228"/>
      <c r="K1599" s="228"/>
      <c r="M1599" s="228"/>
      <c r="O1599" s="241"/>
    </row>
    <row r="1600" spans="3:15">
      <c r="C1600" s="228"/>
      <c r="D1600" s="228"/>
      <c r="I1600" s="228"/>
      <c r="J1600" s="228"/>
      <c r="K1600" s="228"/>
      <c r="M1600" s="228"/>
      <c r="O1600" s="241"/>
    </row>
    <row r="1601" spans="3:15">
      <c r="C1601" s="228"/>
      <c r="D1601" s="228"/>
      <c r="I1601" s="228"/>
      <c r="J1601" s="228"/>
      <c r="K1601" s="228"/>
      <c r="M1601" s="228"/>
      <c r="O1601" s="241"/>
    </row>
    <row r="1602" spans="3:15">
      <c r="C1602" s="228"/>
      <c r="D1602" s="228"/>
      <c r="I1602" s="228"/>
      <c r="J1602" s="228"/>
      <c r="K1602" s="228"/>
      <c r="M1602" s="228"/>
      <c r="O1602" s="241"/>
    </row>
    <row r="1603" spans="3:15">
      <c r="C1603" s="228"/>
      <c r="D1603" s="228"/>
      <c r="I1603" s="228"/>
      <c r="J1603" s="228"/>
      <c r="K1603" s="228"/>
      <c r="M1603" s="228"/>
      <c r="O1603" s="241"/>
    </row>
    <row r="1604" spans="3:15">
      <c r="C1604" s="228"/>
      <c r="D1604" s="228"/>
      <c r="I1604" s="228"/>
      <c r="J1604" s="228"/>
      <c r="K1604" s="228"/>
      <c r="M1604" s="228"/>
      <c r="O1604" s="241"/>
    </row>
    <row r="1605" spans="3:15">
      <c r="C1605" s="228"/>
      <c r="D1605" s="228"/>
      <c r="I1605" s="228"/>
      <c r="J1605" s="228"/>
      <c r="K1605" s="228"/>
      <c r="M1605" s="228"/>
      <c r="O1605" s="241"/>
    </row>
    <row r="1606" spans="3:15">
      <c r="C1606" s="228"/>
      <c r="D1606" s="228"/>
      <c r="I1606" s="228"/>
      <c r="J1606" s="228"/>
      <c r="K1606" s="228"/>
      <c r="M1606" s="228"/>
      <c r="O1606" s="241"/>
    </row>
    <row r="1607" spans="3:15">
      <c r="C1607" s="228"/>
      <c r="D1607" s="228"/>
      <c r="I1607" s="228"/>
      <c r="J1607" s="228"/>
      <c r="K1607" s="228"/>
      <c r="M1607" s="228"/>
      <c r="O1607" s="241"/>
    </row>
    <row r="1608" spans="3:15">
      <c r="C1608" s="228"/>
      <c r="D1608" s="228"/>
      <c r="I1608" s="228"/>
      <c r="J1608" s="228"/>
      <c r="K1608" s="228"/>
      <c r="M1608" s="228"/>
      <c r="O1608" s="241"/>
    </row>
    <row r="1609" spans="3:15">
      <c r="C1609" s="228"/>
      <c r="D1609" s="228"/>
      <c r="I1609" s="228"/>
      <c r="J1609" s="228"/>
      <c r="K1609" s="228"/>
      <c r="M1609" s="228"/>
      <c r="O1609" s="241"/>
    </row>
    <row r="1610" spans="3:15">
      <c r="C1610" s="228"/>
      <c r="D1610" s="228"/>
      <c r="I1610" s="228"/>
      <c r="J1610" s="228"/>
      <c r="K1610" s="228"/>
      <c r="M1610" s="228"/>
      <c r="O1610" s="241"/>
    </row>
    <row r="1611" spans="3:15">
      <c r="C1611" s="228"/>
      <c r="D1611" s="228"/>
      <c r="I1611" s="228"/>
      <c r="J1611" s="228"/>
      <c r="K1611" s="228"/>
      <c r="M1611" s="228"/>
      <c r="O1611" s="241"/>
    </row>
    <row r="1612" spans="3:15">
      <c r="C1612" s="228"/>
      <c r="D1612" s="228"/>
      <c r="I1612" s="228"/>
      <c r="J1612" s="228"/>
      <c r="K1612" s="228"/>
      <c r="M1612" s="228"/>
      <c r="O1612" s="241"/>
    </row>
    <row r="1613" spans="3:15">
      <c r="C1613" s="228"/>
      <c r="D1613" s="228"/>
      <c r="I1613" s="228"/>
      <c r="J1613" s="228"/>
      <c r="K1613" s="228"/>
      <c r="M1613" s="228"/>
      <c r="O1613" s="241"/>
    </row>
    <row r="1614" spans="3:15">
      <c r="C1614" s="228"/>
      <c r="D1614" s="228"/>
      <c r="I1614" s="228"/>
      <c r="J1614" s="228"/>
      <c r="K1614" s="228"/>
      <c r="M1614" s="228"/>
      <c r="O1614" s="241"/>
    </row>
    <row r="1615" spans="3:15">
      <c r="C1615" s="228"/>
      <c r="D1615" s="228"/>
      <c r="I1615" s="228"/>
      <c r="J1615" s="228"/>
      <c r="K1615" s="228"/>
      <c r="M1615" s="228"/>
      <c r="O1615" s="241"/>
    </row>
    <row r="1616" spans="3:15">
      <c r="C1616" s="228"/>
      <c r="D1616" s="228"/>
      <c r="I1616" s="228"/>
      <c r="J1616" s="228"/>
      <c r="K1616" s="228"/>
      <c r="M1616" s="228"/>
      <c r="O1616" s="241"/>
    </row>
    <row r="1617" spans="3:15">
      <c r="C1617" s="228"/>
      <c r="D1617" s="228"/>
      <c r="I1617" s="228"/>
      <c r="J1617" s="228"/>
      <c r="K1617" s="228"/>
      <c r="M1617" s="228"/>
      <c r="O1617" s="241"/>
    </row>
    <row r="1618" spans="3:15">
      <c r="C1618" s="228"/>
      <c r="D1618" s="228"/>
      <c r="I1618" s="228"/>
      <c r="J1618" s="228"/>
      <c r="K1618" s="228"/>
      <c r="M1618" s="228"/>
      <c r="O1618" s="241"/>
    </row>
    <row r="1619" spans="3:15">
      <c r="C1619" s="228"/>
      <c r="D1619" s="228"/>
      <c r="I1619" s="228"/>
      <c r="J1619" s="228"/>
      <c r="K1619" s="228"/>
      <c r="M1619" s="228"/>
      <c r="O1619" s="241"/>
    </row>
    <row r="1620" spans="3:15">
      <c r="C1620" s="228"/>
      <c r="D1620" s="228"/>
      <c r="I1620" s="228"/>
      <c r="J1620" s="228"/>
      <c r="K1620" s="228"/>
      <c r="M1620" s="228"/>
      <c r="O1620" s="241"/>
    </row>
    <row r="1621" spans="3:15">
      <c r="C1621" s="228"/>
      <c r="D1621" s="228"/>
      <c r="I1621" s="228"/>
      <c r="J1621" s="228"/>
      <c r="K1621" s="228"/>
      <c r="M1621" s="228"/>
      <c r="O1621" s="241"/>
    </row>
    <row r="1622" spans="3:15">
      <c r="C1622" s="228"/>
      <c r="D1622" s="228"/>
      <c r="I1622" s="228"/>
      <c r="J1622" s="228"/>
      <c r="K1622" s="228"/>
      <c r="M1622" s="228"/>
      <c r="O1622" s="241"/>
    </row>
    <row r="1623" spans="3:15">
      <c r="C1623" s="228"/>
      <c r="D1623" s="228"/>
      <c r="I1623" s="228"/>
      <c r="J1623" s="228"/>
      <c r="K1623" s="228"/>
      <c r="M1623" s="228"/>
      <c r="O1623" s="241"/>
    </row>
    <row r="1624" spans="3:15">
      <c r="C1624" s="228"/>
      <c r="D1624" s="228"/>
      <c r="I1624" s="228"/>
      <c r="J1624" s="228"/>
      <c r="K1624" s="228"/>
      <c r="M1624" s="228"/>
      <c r="O1624" s="241"/>
    </row>
    <row r="1625" spans="3:15">
      <c r="C1625" s="228"/>
      <c r="D1625" s="228"/>
      <c r="I1625" s="228"/>
      <c r="J1625" s="228"/>
      <c r="K1625" s="228"/>
      <c r="M1625" s="228"/>
      <c r="O1625" s="241"/>
    </row>
    <row r="1626" spans="3:15">
      <c r="C1626" s="228"/>
      <c r="D1626" s="228"/>
      <c r="I1626" s="228"/>
      <c r="J1626" s="228"/>
      <c r="K1626" s="228"/>
      <c r="M1626" s="228"/>
      <c r="O1626" s="241"/>
    </row>
    <row r="1627" spans="3:15">
      <c r="C1627" s="228"/>
      <c r="D1627" s="228"/>
      <c r="I1627" s="228"/>
      <c r="J1627" s="228"/>
      <c r="K1627" s="228"/>
      <c r="M1627" s="228"/>
      <c r="O1627" s="241"/>
    </row>
    <row r="1628" spans="3:15">
      <c r="C1628" s="228"/>
      <c r="D1628" s="228"/>
      <c r="I1628" s="228"/>
      <c r="J1628" s="228"/>
      <c r="K1628" s="228"/>
      <c r="M1628" s="228"/>
      <c r="O1628" s="241"/>
    </row>
    <row r="1629" spans="3:15">
      <c r="C1629" s="228"/>
      <c r="D1629" s="228"/>
      <c r="I1629" s="228"/>
      <c r="J1629" s="228"/>
      <c r="K1629" s="228"/>
      <c r="M1629" s="228"/>
      <c r="O1629" s="241"/>
    </row>
    <row r="1630" spans="3:15">
      <c r="C1630" s="228"/>
      <c r="D1630" s="228"/>
      <c r="I1630" s="228"/>
      <c r="J1630" s="228"/>
      <c r="K1630" s="228"/>
      <c r="M1630" s="228"/>
      <c r="O1630" s="241"/>
    </row>
    <row r="1631" spans="3:15">
      <c r="C1631" s="228"/>
      <c r="D1631" s="228"/>
      <c r="I1631" s="228"/>
      <c r="J1631" s="228"/>
      <c r="K1631" s="228"/>
      <c r="M1631" s="228"/>
      <c r="O1631" s="241"/>
    </row>
    <row r="1632" spans="3:15">
      <c r="C1632" s="228"/>
      <c r="D1632" s="228"/>
      <c r="I1632" s="228"/>
      <c r="J1632" s="228"/>
      <c r="K1632" s="228"/>
      <c r="M1632" s="228"/>
      <c r="O1632" s="241"/>
    </row>
    <row r="1633" spans="3:15">
      <c r="C1633" s="228"/>
      <c r="D1633" s="228"/>
      <c r="I1633" s="228"/>
      <c r="J1633" s="228"/>
      <c r="K1633" s="228"/>
      <c r="M1633" s="228"/>
      <c r="O1633" s="241"/>
    </row>
    <row r="1634" spans="3:15">
      <c r="C1634" s="228"/>
      <c r="D1634" s="228"/>
      <c r="I1634" s="228"/>
      <c r="J1634" s="228"/>
      <c r="K1634" s="228"/>
      <c r="M1634" s="228"/>
      <c r="O1634" s="241"/>
    </row>
    <row r="1635" spans="3:15">
      <c r="C1635" s="228"/>
      <c r="D1635" s="228"/>
      <c r="I1635" s="228"/>
      <c r="J1635" s="228"/>
      <c r="K1635" s="228"/>
      <c r="M1635" s="228"/>
      <c r="O1635" s="241"/>
    </row>
    <row r="1636" spans="3:15">
      <c r="C1636" s="228"/>
      <c r="D1636" s="228"/>
      <c r="I1636" s="228"/>
      <c r="J1636" s="228"/>
      <c r="K1636" s="228"/>
      <c r="M1636" s="228"/>
      <c r="O1636" s="241"/>
    </row>
    <row r="1637" spans="3:15">
      <c r="C1637" s="228"/>
      <c r="D1637" s="228"/>
      <c r="I1637" s="228"/>
      <c r="J1637" s="228"/>
      <c r="K1637" s="228"/>
      <c r="M1637" s="228"/>
      <c r="O1637" s="241"/>
    </row>
    <row r="1638" spans="3:15">
      <c r="C1638" s="228"/>
      <c r="D1638" s="228"/>
      <c r="I1638" s="228"/>
      <c r="J1638" s="228"/>
      <c r="K1638" s="228"/>
      <c r="M1638" s="228"/>
      <c r="O1638" s="241"/>
    </row>
    <row r="1639" spans="3:15">
      <c r="C1639" s="228"/>
      <c r="D1639" s="228"/>
      <c r="I1639" s="228"/>
      <c r="J1639" s="228"/>
      <c r="K1639" s="228"/>
      <c r="M1639" s="228"/>
      <c r="O1639" s="241"/>
    </row>
    <row r="1640" spans="3:15">
      <c r="C1640" s="228"/>
      <c r="D1640" s="228"/>
      <c r="I1640" s="228"/>
      <c r="J1640" s="228"/>
      <c r="K1640" s="228"/>
      <c r="M1640" s="228"/>
      <c r="O1640" s="241"/>
    </row>
    <row r="1641" spans="3:15">
      <c r="C1641" s="228"/>
      <c r="D1641" s="228"/>
      <c r="I1641" s="228"/>
      <c r="J1641" s="228"/>
      <c r="K1641" s="228"/>
      <c r="M1641" s="228"/>
      <c r="O1641" s="241"/>
    </row>
    <row r="1642" spans="3:15">
      <c r="C1642" s="228"/>
      <c r="D1642" s="228"/>
      <c r="I1642" s="228"/>
      <c r="J1642" s="228"/>
      <c r="K1642" s="228"/>
      <c r="M1642" s="228"/>
      <c r="O1642" s="241"/>
    </row>
    <row r="1643" spans="3:15">
      <c r="C1643" s="228"/>
      <c r="D1643" s="228"/>
      <c r="I1643" s="228"/>
      <c r="J1643" s="228"/>
      <c r="K1643" s="228"/>
      <c r="M1643" s="228"/>
      <c r="O1643" s="241"/>
    </row>
    <row r="1644" spans="3:15">
      <c r="C1644" s="228"/>
      <c r="D1644" s="228"/>
      <c r="I1644" s="228"/>
      <c r="J1644" s="228"/>
      <c r="K1644" s="228"/>
      <c r="M1644" s="228"/>
      <c r="O1644" s="241"/>
    </row>
    <row r="1645" spans="3:15">
      <c r="C1645" s="228"/>
      <c r="D1645" s="228"/>
      <c r="I1645" s="228"/>
      <c r="J1645" s="228"/>
      <c r="K1645" s="228"/>
      <c r="M1645" s="228"/>
      <c r="O1645" s="241"/>
    </row>
    <row r="1646" spans="3:15">
      <c r="C1646" s="228"/>
      <c r="D1646" s="228"/>
      <c r="I1646" s="228"/>
      <c r="J1646" s="228"/>
      <c r="K1646" s="228"/>
      <c r="M1646" s="228"/>
      <c r="O1646" s="241"/>
    </row>
    <row r="1647" spans="3:15">
      <c r="C1647" s="228"/>
      <c r="D1647" s="228"/>
      <c r="I1647" s="228"/>
      <c r="J1647" s="228"/>
      <c r="K1647" s="228"/>
      <c r="M1647" s="228"/>
      <c r="O1647" s="241"/>
    </row>
    <row r="1648" spans="3:15">
      <c r="C1648" s="228"/>
      <c r="D1648" s="228"/>
      <c r="I1648" s="228"/>
      <c r="J1648" s="228"/>
      <c r="K1648" s="228"/>
      <c r="M1648" s="228"/>
      <c r="O1648" s="241"/>
    </row>
    <row r="1649" spans="3:15">
      <c r="C1649" s="228"/>
      <c r="D1649" s="228"/>
      <c r="I1649" s="228"/>
      <c r="J1649" s="228"/>
      <c r="K1649" s="228"/>
      <c r="M1649" s="228"/>
      <c r="O1649" s="241"/>
    </row>
    <row r="1650" spans="3:15">
      <c r="C1650" s="228"/>
      <c r="D1650" s="228"/>
      <c r="I1650" s="228"/>
      <c r="J1650" s="228"/>
      <c r="K1650" s="228"/>
      <c r="M1650" s="228"/>
      <c r="O1650" s="241"/>
    </row>
    <row r="1651" spans="3:15">
      <c r="C1651" s="228"/>
      <c r="D1651" s="228"/>
      <c r="I1651" s="228"/>
      <c r="J1651" s="228"/>
      <c r="K1651" s="228"/>
      <c r="M1651" s="228"/>
      <c r="O1651" s="241"/>
    </row>
    <row r="1652" spans="3:15">
      <c r="C1652" s="228"/>
      <c r="D1652" s="228"/>
      <c r="I1652" s="228"/>
      <c r="J1652" s="228"/>
      <c r="K1652" s="228"/>
      <c r="M1652" s="228"/>
      <c r="O1652" s="241"/>
    </row>
    <row r="1653" spans="3:15">
      <c r="C1653" s="228"/>
      <c r="D1653" s="228"/>
      <c r="I1653" s="228"/>
      <c r="J1653" s="228"/>
      <c r="K1653" s="228"/>
      <c r="M1653" s="228"/>
      <c r="O1653" s="241"/>
    </row>
    <row r="1654" spans="3:15">
      <c r="C1654" s="228"/>
      <c r="D1654" s="228"/>
      <c r="I1654" s="228"/>
      <c r="J1654" s="228"/>
      <c r="K1654" s="228"/>
      <c r="M1654" s="228"/>
      <c r="O1654" s="241"/>
    </row>
    <row r="1655" spans="3:15">
      <c r="C1655" s="228"/>
      <c r="D1655" s="228"/>
      <c r="I1655" s="228"/>
      <c r="J1655" s="228"/>
      <c r="K1655" s="228"/>
      <c r="M1655" s="228"/>
      <c r="O1655" s="241"/>
    </row>
    <row r="1656" spans="3:15">
      <c r="C1656" s="228"/>
      <c r="D1656" s="228"/>
      <c r="I1656" s="228"/>
      <c r="J1656" s="228"/>
      <c r="K1656" s="228"/>
      <c r="M1656" s="228"/>
      <c r="O1656" s="241"/>
    </row>
    <row r="1657" spans="3:15">
      <c r="C1657" s="228"/>
      <c r="D1657" s="228"/>
      <c r="I1657" s="228"/>
      <c r="J1657" s="228"/>
      <c r="K1657" s="228"/>
      <c r="M1657" s="228"/>
      <c r="O1657" s="241"/>
    </row>
    <row r="1658" spans="3:15">
      <c r="C1658" s="228"/>
      <c r="D1658" s="228"/>
      <c r="I1658" s="228"/>
      <c r="J1658" s="228"/>
      <c r="K1658" s="228"/>
      <c r="M1658" s="228"/>
      <c r="O1658" s="241"/>
    </row>
    <row r="1659" spans="3:15">
      <c r="C1659" s="228"/>
      <c r="D1659" s="228"/>
      <c r="I1659" s="228"/>
      <c r="J1659" s="228"/>
      <c r="K1659" s="228"/>
      <c r="M1659" s="228"/>
      <c r="O1659" s="241"/>
    </row>
    <row r="1660" spans="3:15">
      <c r="C1660" s="228"/>
      <c r="D1660" s="228"/>
      <c r="I1660" s="228"/>
      <c r="J1660" s="228"/>
      <c r="K1660" s="228"/>
      <c r="M1660" s="228"/>
      <c r="O1660" s="241"/>
    </row>
    <row r="1661" spans="3:15">
      <c r="C1661" s="228"/>
      <c r="D1661" s="228"/>
      <c r="I1661" s="228"/>
      <c r="J1661" s="228"/>
      <c r="K1661" s="228"/>
      <c r="M1661" s="228"/>
      <c r="O1661" s="241"/>
    </row>
    <row r="1662" spans="3:15">
      <c r="C1662" s="228"/>
      <c r="D1662" s="228"/>
      <c r="I1662" s="228"/>
      <c r="J1662" s="228"/>
      <c r="K1662" s="228"/>
      <c r="M1662" s="228"/>
      <c r="O1662" s="241"/>
    </row>
    <row r="1663" spans="3:15">
      <c r="C1663" s="228"/>
      <c r="D1663" s="228"/>
      <c r="I1663" s="228"/>
      <c r="J1663" s="228"/>
      <c r="K1663" s="228"/>
      <c r="M1663" s="228"/>
      <c r="O1663" s="241"/>
    </row>
    <row r="1664" spans="3:15">
      <c r="C1664" s="228"/>
      <c r="D1664" s="228"/>
      <c r="I1664" s="228"/>
      <c r="J1664" s="228"/>
      <c r="K1664" s="228"/>
      <c r="M1664" s="228"/>
      <c r="O1664" s="241"/>
    </row>
    <row r="1665" spans="3:15">
      <c r="C1665" s="228"/>
      <c r="D1665" s="228"/>
      <c r="I1665" s="228"/>
      <c r="J1665" s="228"/>
      <c r="K1665" s="228"/>
      <c r="M1665" s="228"/>
      <c r="O1665" s="241"/>
    </row>
    <row r="1666" spans="3:15">
      <c r="C1666" s="228"/>
      <c r="D1666" s="228"/>
      <c r="I1666" s="228"/>
      <c r="J1666" s="228"/>
      <c r="K1666" s="228"/>
      <c r="M1666" s="228"/>
      <c r="O1666" s="241"/>
    </row>
    <row r="1667" spans="3:15">
      <c r="C1667" s="228"/>
      <c r="D1667" s="228"/>
      <c r="I1667" s="228"/>
      <c r="J1667" s="228"/>
      <c r="K1667" s="228"/>
      <c r="M1667" s="228"/>
      <c r="O1667" s="241"/>
    </row>
    <row r="1668" spans="3:15">
      <c r="C1668" s="228"/>
      <c r="D1668" s="228"/>
      <c r="I1668" s="228"/>
      <c r="J1668" s="228"/>
      <c r="K1668" s="228"/>
      <c r="M1668" s="228"/>
      <c r="O1668" s="241"/>
    </row>
    <row r="1669" spans="3:15">
      <c r="C1669" s="228"/>
      <c r="D1669" s="228"/>
      <c r="I1669" s="228"/>
      <c r="J1669" s="228"/>
      <c r="K1669" s="228"/>
      <c r="M1669" s="228"/>
      <c r="O1669" s="241"/>
    </row>
    <row r="1670" spans="3:15">
      <c r="C1670" s="228"/>
      <c r="D1670" s="228"/>
      <c r="I1670" s="228"/>
      <c r="J1670" s="228"/>
      <c r="K1670" s="228"/>
      <c r="M1670" s="228"/>
      <c r="O1670" s="241"/>
    </row>
    <row r="1671" spans="3:15">
      <c r="C1671" s="228"/>
      <c r="D1671" s="228"/>
      <c r="I1671" s="228"/>
      <c r="J1671" s="228"/>
      <c r="K1671" s="228"/>
      <c r="M1671" s="228"/>
      <c r="O1671" s="241"/>
    </row>
    <row r="1672" spans="3:15">
      <c r="C1672" s="228"/>
      <c r="D1672" s="228"/>
      <c r="I1672" s="228"/>
      <c r="J1672" s="228"/>
      <c r="K1672" s="228"/>
      <c r="M1672" s="228"/>
      <c r="O1672" s="241"/>
    </row>
    <row r="1673" spans="3:15">
      <c r="C1673" s="228"/>
      <c r="D1673" s="228"/>
      <c r="I1673" s="228"/>
      <c r="J1673" s="228"/>
      <c r="K1673" s="228"/>
      <c r="M1673" s="228"/>
      <c r="O1673" s="241"/>
    </row>
    <row r="1674" spans="3:15">
      <c r="C1674" s="228"/>
      <c r="D1674" s="228"/>
      <c r="I1674" s="228"/>
      <c r="J1674" s="228"/>
      <c r="K1674" s="228"/>
      <c r="M1674" s="228"/>
      <c r="O1674" s="241"/>
    </row>
    <row r="1675" spans="3:15">
      <c r="C1675" s="228"/>
      <c r="D1675" s="228"/>
      <c r="I1675" s="228"/>
      <c r="J1675" s="228"/>
      <c r="K1675" s="228"/>
      <c r="M1675" s="228"/>
      <c r="O1675" s="241"/>
    </row>
    <row r="1676" spans="3:15">
      <c r="C1676" s="228"/>
      <c r="D1676" s="228"/>
      <c r="I1676" s="228"/>
      <c r="J1676" s="228"/>
      <c r="K1676" s="228"/>
      <c r="M1676" s="228"/>
      <c r="O1676" s="241"/>
    </row>
    <row r="1677" spans="3:15">
      <c r="C1677" s="228"/>
      <c r="D1677" s="228"/>
      <c r="I1677" s="228"/>
      <c r="J1677" s="228"/>
      <c r="K1677" s="228"/>
      <c r="M1677" s="228"/>
      <c r="O1677" s="241"/>
    </row>
    <row r="1678" spans="3:15">
      <c r="C1678" s="228"/>
      <c r="D1678" s="228"/>
      <c r="I1678" s="228"/>
      <c r="J1678" s="228"/>
      <c r="K1678" s="228"/>
      <c r="M1678" s="228"/>
      <c r="O1678" s="241"/>
    </row>
    <row r="1679" spans="3:15">
      <c r="C1679" s="228"/>
      <c r="D1679" s="228"/>
      <c r="I1679" s="228"/>
      <c r="J1679" s="228"/>
      <c r="K1679" s="228"/>
      <c r="M1679" s="228"/>
      <c r="O1679" s="241"/>
    </row>
    <row r="1680" spans="3:15">
      <c r="C1680" s="228"/>
      <c r="D1680" s="228"/>
      <c r="I1680" s="228"/>
      <c r="J1680" s="228"/>
      <c r="K1680" s="228"/>
      <c r="M1680" s="228"/>
      <c r="O1680" s="241"/>
    </row>
    <row r="1681" spans="3:15">
      <c r="C1681" s="228"/>
      <c r="D1681" s="228"/>
      <c r="I1681" s="228"/>
      <c r="J1681" s="228"/>
      <c r="K1681" s="228"/>
      <c r="M1681" s="228"/>
      <c r="O1681" s="241"/>
    </row>
    <row r="1682" spans="3:15">
      <c r="C1682" s="228"/>
      <c r="D1682" s="228"/>
      <c r="I1682" s="228"/>
      <c r="J1682" s="228"/>
      <c r="K1682" s="228"/>
      <c r="M1682" s="228"/>
      <c r="O1682" s="241"/>
    </row>
    <row r="1683" spans="3:15">
      <c r="C1683" s="228"/>
      <c r="D1683" s="228"/>
      <c r="I1683" s="228"/>
      <c r="J1683" s="228"/>
      <c r="K1683" s="228"/>
      <c r="M1683" s="228"/>
      <c r="O1683" s="241"/>
    </row>
    <row r="1684" spans="3:15">
      <c r="C1684" s="228"/>
      <c r="D1684" s="228"/>
      <c r="I1684" s="228"/>
      <c r="J1684" s="228"/>
      <c r="K1684" s="228"/>
      <c r="M1684" s="228"/>
      <c r="O1684" s="241"/>
    </row>
    <row r="1685" spans="3:15">
      <c r="C1685" s="228"/>
      <c r="D1685" s="228"/>
      <c r="I1685" s="228"/>
      <c r="J1685" s="228"/>
      <c r="K1685" s="228"/>
      <c r="M1685" s="228"/>
      <c r="O1685" s="241"/>
    </row>
    <row r="1686" spans="3:15">
      <c r="C1686" s="228"/>
      <c r="D1686" s="228"/>
      <c r="I1686" s="228"/>
      <c r="J1686" s="228"/>
      <c r="K1686" s="228"/>
      <c r="M1686" s="228"/>
      <c r="O1686" s="241"/>
    </row>
    <row r="1687" spans="3:15">
      <c r="C1687" s="228"/>
      <c r="D1687" s="228"/>
      <c r="I1687" s="228"/>
      <c r="J1687" s="228"/>
      <c r="K1687" s="228"/>
      <c r="M1687" s="228"/>
      <c r="O1687" s="241"/>
    </row>
  </sheetData>
  <conditionalFormatting sqref="L1503 L1499 L1497 L1474 L1476 L1478 L1481:L1484 L1470:L1472 L1455 L1408 L1410 L1414 L1418 L1422 L1426 L1432 L1434 L1438 L1440 L1446 L1443 L1401 L1363 L1365 L1369 L1371 L1381 L1374 L1379 L1377 L1367 L1436 L1457:L1468 L1392:L1395 L1338 L1341 L1343 L1345 L1347 L1349 L1353 L1355 L1357 L1284 L1286 L1288 L1290 L1297 L1300 L1306 L1308 L1310 L1313 L1315 L1317 L1319 L1321 L1323 L1325 L1327 L1332:L1333 L1330 L1270 L1264 L1266:L1268 L1260:L1261 L1243 L1277 L1213 L1215 L1217 L1233 L1241 L1239 L1204 L1211 L1179 L1185 L1201 L1158 L1162 L1164 L1136 L1142 L1149 L1154 L1126:L1133 L1156 L1122 L1025 L1023 L1017 L1019 L1057:L1120 L1003 L1010 L1012 L1029:L1054 L991 L994 L996 L974:L975 L963:L965 L984 L986 L927 L924 L940 L942 L944 L946 L948 L950 L955 L967 L979 L921 L953 L894 L896 L874:L888 L412:L456 L4:L179 L181:L395 L458:L871">
    <cfRule type="cellIs" dxfId="9" priority="7" stopIfTrue="1" operator="notEqual">
      <formula>0</formula>
    </cfRule>
  </conditionalFormatting>
  <conditionalFormatting sqref="L180">
    <cfRule type="cellIs" dxfId="8" priority="6" stopIfTrue="1" operator="greaterThan">
      <formula>0</formula>
    </cfRule>
  </conditionalFormatting>
  <conditionalFormatting sqref="P1:P1048576">
    <cfRule type="cellIs" dxfId="7" priority="5" stopIfTrue="1" operator="equal">
      <formula>FALSE</formula>
    </cfRule>
  </conditionalFormatting>
  <conditionalFormatting sqref="L1361">
    <cfRule type="cellIs" dxfId="6" priority="4" stopIfTrue="1" operator="notEqual">
      <formula>0</formula>
    </cfRule>
  </conditionalFormatting>
  <conditionalFormatting sqref="L1219">
    <cfRule type="cellIs" dxfId="5" priority="3" stopIfTrue="1" operator="notEqual">
      <formula>0</formula>
    </cfRule>
  </conditionalFormatting>
  <conditionalFormatting sqref="L919">
    <cfRule type="cellIs" dxfId="4" priority="2" stopIfTrue="1" operator="notEqual">
      <formula>0</formula>
    </cfRule>
  </conditionalFormatting>
  <conditionalFormatting sqref="L1124:L1125">
    <cfRule type="cellIs" dxfId="3" priority="1" stopIfTrue="1" operator="notEqual">
      <formula>0</formula>
    </cfRule>
  </conditionalFormatting>
  <pageMargins left="0.56000000000000005" right="0.3" top="0.3" bottom="0.25" header="0.25" footer="0.17"/>
  <pageSetup paperSize="9" scale="50" fitToHeight="12" orientation="portrait" r:id="rId1"/>
  <headerFooter alignWithMargins="0">
    <oddFooter>&amp;C&amp;P/&amp;N&amp;R&amp;D &amp;T</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14943246CD161459318654C43CCC621" ma:contentTypeVersion="1" ma:contentTypeDescription="Criar um novo documento." ma:contentTypeScope="" ma:versionID="4a1e8d1e07f2191a92a57a94ea600ede">
  <xsd:schema xmlns:xsd="http://www.w3.org/2001/XMLSchema" xmlns:xs="http://www.w3.org/2001/XMLSchema" xmlns:p="http://schemas.microsoft.com/office/2006/metadata/properties" xmlns:ns1="http://schemas.microsoft.com/sharepoint/v3" targetNamespace="http://schemas.microsoft.com/office/2006/metadata/properties" ma:root="true" ma:fieldsID="f5a3b9aacf3362366e21fd20853fe60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8F23B88-1AD6-4F38-9C7B-62C0B8DA45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1842BA-635A-470B-A9E4-CA747BDA0C26}">
  <ds:schemaRefs>
    <ds:schemaRef ds:uri="http://schemas.microsoft.com/sharepoint/v3/contenttype/forms"/>
  </ds:schemaRefs>
</ds:datastoreItem>
</file>

<file path=customXml/itemProps3.xml><?xml version="1.0" encoding="utf-8"?>
<ds:datastoreItem xmlns:ds="http://schemas.openxmlformats.org/officeDocument/2006/customXml" ds:itemID="{69E09AED-E69B-4869-B726-497405E83AC6}">
  <ds:schemaRefs>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48</vt:i4>
      </vt:variant>
      <vt:variant>
        <vt:lpstr>Intervalos com nome</vt:lpstr>
      </vt:variant>
      <vt:variant>
        <vt:i4>13</vt:i4>
      </vt:variant>
    </vt:vector>
  </HeadingPairs>
  <TitlesOfParts>
    <vt:vector size="61" baseType="lpstr">
      <vt:lpstr>Bal Edis09</vt:lpstr>
      <vt:lpstr>Ajust Bal 2009</vt:lpstr>
      <vt:lpstr>DR EDIS09</vt:lpstr>
      <vt:lpstr>Ajust DR 2009</vt:lpstr>
      <vt:lpstr> </vt:lpstr>
      <vt:lpstr>Bal Edis10</vt:lpstr>
      <vt:lpstr>Ajust Bal 2010</vt:lpstr>
      <vt:lpstr>Flash</vt:lpstr>
      <vt:lpstr>DR EDIS10</vt:lpstr>
      <vt:lpstr>Ajust DR 2010</vt:lpstr>
      <vt:lpstr>Sheet1</vt:lpstr>
      <vt:lpstr>Índice</vt:lpstr>
      <vt:lpstr>Capa Atividades globais</vt:lpstr>
      <vt:lpstr>N4-01-DV - DR</vt:lpstr>
      <vt:lpstr>N4-02-DV - Balanço</vt:lpstr>
      <vt:lpstr>N4-03-DV - Alterações Cap Prop</vt:lpstr>
      <vt:lpstr>Capa Actividades Reguladas</vt:lpstr>
      <vt:lpstr>N4-04-Reg - DR Operac</vt:lpstr>
      <vt:lpstr>N4-05-Reg - EBIT&amp;ROA</vt:lpstr>
      <vt:lpstr>N4-06-Reg - Ajustamentos</vt:lpstr>
      <vt:lpstr>Capa Actividades e NT</vt:lpstr>
      <vt:lpstr>N4-07-DEE - DR Operacional</vt:lpstr>
      <vt:lpstr>N4-08-CVAT - DR Operacional</vt:lpstr>
      <vt:lpstr>N4-09-Reg - Vendas</vt:lpstr>
      <vt:lpstr>N4-10-DEE - Custos _exploração</vt:lpstr>
      <vt:lpstr>N4-11-DEE - FSE</vt:lpstr>
      <vt:lpstr>N4-12-DEE - Pessoal</vt:lpstr>
      <vt:lpstr>N4-13-DEE  - Custos O&amp;M</vt:lpstr>
      <vt:lpstr>N4-DV-14 - Investimento</vt:lpstr>
      <vt:lpstr>N4-DV-15 - Imob Curso</vt:lpstr>
      <vt:lpstr>N4-DV-16- Imob Exploração</vt:lpstr>
      <vt:lpstr>N4-DV-17 - Imob inf adicional</vt:lpstr>
      <vt:lpstr>N4-DV-18 - Amortiz Imobiliz</vt:lpstr>
      <vt:lpstr>N4-DV-19 - Imo. Explor. PDIRDs</vt:lpstr>
      <vt:lpstr>N4-DV-20 - Amortiz Imob. PDIRDs</vt:lpstr>
      <vt:lpstr>N4-DV-21 - Amort inf adicional</vt:lpstr>
      <vt:lpstr>N4-DEE-22 - Ativos</vt:lpstr>
      <vt:lpstr>N4-DEE-23-Ajustamento</vt:lpstr>
      <vt:lpstr>N4-CVAT-24-Ajustamento</vt:lpstr>
      <vt:lpstr>N4-25-RQS</vt:lpstr>
      <vt:lpstr>Capa Informação Estatística</vt:lpstr>
      <vt:lpstr>N4-DV-26 - Balanço Energia</vt:lpstr>
      <vt:lpstr>N4-DV-27 - Clientes</vt:lpstr>
      <vt:lpstr>N4-DEE-28 - Efectivos</vt:lpstr>
      <vt:lpstr>N4-DEE-29- Ind custos e outros</vt:lpstr>
      <vt:lpstr>N4-DEE-30-Obras</vt:lpstr>
      <vt:lpstr>N4-DEE-31 - SISE</vt:lpstr>
      <vt:lpstr>N4-DV-32 - AIE</vt:lpstr>
      <vt:lpstr>'Ajust Bal 2009'!Área_de_Impressão</vt:lpstr>
      <vt:lpstr>'Ajust Bal 2010'!Área_de_Impressão</vt:lpstr>
      <vt:lpstr>'Ajust DR 2009'!Área_de_Impressão</vt:lpstr>
      <vt:lpstr>'Ajust DR 2010'!Área_de_Impressão</vt:lpstr>
      <vt:lpstr>'Bal Edis09'!Área_de_Impressão</vt:lpstr>
      <vt:lpstr>'Bal Edis10'!Área_de_Impressão</vt:lpstr>
      <vt:lpstr>'DR EDIS09'!Área_de_Impressão</vt:lpstr>
      <vt:lpstr>'DR EDIS10'!Área_de_Impressão</vt:lpstr>
      <vt:lpstr>'N4-DV-18 - Amortiz Imobiliz'!Área_de_Impressão</vt:lpstr>
      <vt:lpstr>'N4-DV-19 - Imo. Explor. PDIRDs'!Área_de_Impressão</vt:lpstr>
      <vt:lpstr>'N4-DV-20 - Amortiz Imob. PDIRDs'!Área_de_Impressão</vt:lpstr>
      <vt:lpstr>'DR EDIS09'!Títulos_de_Impressão</vt:lpstr>
      <vt:lpstr>'DR EDIS10'!Títulos_de_Impressão</vt:lpstr>
    </vt:vector>
  </TitlesOfParts>
  <Company>EDP - Energias de Portugal,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Débora Martins</dc:creator>
  <cp:lastModifiedBy>Inês Chaves</cp:lastModifiedBy>
  <cp:lastPrinted>2022-11-28T10:23:27Z</cp:lastPrinted>
  <dcterms:created xsi:type="dcterms:W3CDTF">2010-09-28T06:50:55Z</dcterms:created>
  <dcterms:modified xsi:type="dcterms:W3CDTF">2022-12-20T12:26:35Z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0x010100214943246CD161459318654C43CCC621</vt:lpwstr>
  </property>
  <property fmtid="{D5CDD505-2E9C-101B-9397-08002B2CF9AE}" pid="3" name="_docset_NoMedatataSyncRequired">
    <vt:lpwstr>False</vt:lpwstr>
  </property>
  <property fmtid="{D5CDD505-2E9C-101B-9397-08002B2CF9AE}" pid="4" name="IsToSync">
    <vt:bool>true</vt:bool>
  </property>
  <property fmtid="{D5CDD505-2E9C-101B-9397-08002B2CF9AE}" pid="5" name="IsSync">
    <vt:bool>false</vt:bool>
  </property>
</Properties>
</file>